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ymgan/Desktop/TANGO_2/data/02_interim/"/>
    </mc:Choice>
  </mc:AlternateContent>
  <xr:revisionPtr revIDLastSave="0" documentId="13_ncr:1_{C3B9E9A6-FD19-D444-8023-1550AD95D514}" xr6:coauthVersionLast="47" xr6:coauthVersionMax="47" xr10:uidLastSave="{00000000-0000-0000-0000-000000000000}"/>
  <bookViews>
    <workbookView xWindow="-20" yWindow="600" windowWidth="28820" windowHeight="17400" activeTab="2" xr2:uid="{00000000-000D-0000-FFFF-FFFF00000000}"/>
  </bookViews>
  <sheets>
    <sheet name="STATS" sheetId="8" r:id="rId1"/>
    <sheet name="Calendar" sheetId="17" r:id="rId2"/>
    <sheet name="Events" sheetId="1" r:id="rId3"/>
    <sheet name="Samples" sheetId="21" r:id="rId4"/>
    <sheet name="taxon-match_2026-08-31" sheetId="19" r:id="rId5"/>
    <sheet name="Variables" sheetId="3" state="hidden" r:id="rId6"/>
    <sheet name="AV&amp;MD data" sheetId="18" r:id="rId7"/>
    <sheet name="Drop-down_menus" sheetId="4" r:id="rId8"/>
    <sheet name="Schedule" sheetId="16" r:id="rId9"/>
    <sheet name="Checklist" sheetId="11" r:id="rId10"/>
    <sheet name="Abbreviations" sheetId="7" r:id="rId11"/>
    <sheet name="LatLong_converter" sheetId="5" r:id="rId12"/>
  </sheets>
  <definedNames>
    <definedName name="_xlnm._FilterDatabase" localSheetId="9" hidden="1">Checklist!$A$1:$A$929</definedName>
    <definedName name="_xlnm._FilterDatabase" localSheetId="7" hidden="1">'Drop-down_menus'!$J$1:$J$1004</definedName>
    <definedName name="_xlnm._FilterDatabase" localSheetId="2" hidden="1">Events!$C$1:$AG$306</definedName>
    <definedName name="_xlnm._FilterDatabase" localSheetId="3" hidden="1">Samples!$A$1:$AK$3956</definedName>
    <definedName name="_xlnm._FilterDatabase" localSheetId="0" hidden="1">STATS!#REF!</definedName>
    <definedName name="_xlnm.Extract" localSheetId="9">Checklist!#REF!</definedName>
    <definedName name="_xlnm.Extract" localSheetId="0">STATS!$D$1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7" i="21" l="1"/>
  <c r="J3" i="21"/>
  <c r="K3" i="21"/>
  <c r="L3" i="21"/>
  <c r="M3" i="21"/>
  <c r="N3" i="21"/>
  <c r="O3" i="21"/>
  <c r="P3" i="21"/>
  <c r="Q3" i="21"/>
  <c r="R3" i="21"/>
  <c r="J4" i="21"/>
  <c r="K4" i="21"/>
  <c r="L4" i="21"/>
  <c r="M4" i="21"/>
  <c r="N4" i="21"/>
  <c r="O4" i="21"/>
  <c r="P4" i="21"/>
  <c r="Q4" i="21"/>
  <c r="R4" i="21"/>
  <c r="J5" i="21"/>
  <c r="K5" i="21"/>
  <c r="L5" i="21"/>
  <c r="M5" i="21"/>
  <c r="N5" i="21"/>
  <c r="O5" i="21"/>
  <c r="P5" i="21"/>
  <c r="Q5" i="21"/>
  <c r="R5" i="21"/>
  <c r="J6" i="21"/>
  <c r="K6" i="21"/>
  <c r="L6" i="21"/>
  <c r="M6" i="21"/>
  <c r="N6" i="21"/>
  <c r="O6" i="21"/>
  <c r="P6" i="21"/>
  <c r="Q6" i="21"/>
  <c r="R6" i="21"/>
  <c r="J7" i="21"/>
  <c r="K7" i="21"/>
  <c r="L7" i="21"/>
  <c r="M7" i="21"/>
  <c r="N7" i="21"/>
  <c r="O7" i="21"/>
  <c r="P7" i="21"/>
  <c r="Q7" i="21"/>
  <c r="R7" i="21"/>
  <c r="J8" i="21"/>
  <c r="K8" i="21"/>
  <c r="L8" i="21"/>
  <c r="M8" i="21"/>
  <c r="N8" i="21"/>
  <c r="O8" i="21"/>
  <c r="P8" i="21"/>
  <c r="Q8" i="21"/>
  <c r="R8" i="21"/>
  <c r="J9" i="21"/>
  <c r="K9" i="21"/>
  <c r="L9" i="21"/>
  <c r="M9" i="21"/>
  <c r="N9" i="21"/>
  <c r="O9" i="21"/>
  <c r="P9" i="21"/>
  <c r="Q9" i="21"/>
  <c r="R9" i="21"/>
  <c r="J10" i="21"/>
  <c r="K10" i="21"/>
  <c r="L10" i="21"/>
  <c r="M10" i="21"/>
  <c r="N10" i="21"/>
  <c r="O10" i="21"/>
  <c r="P10" i="21"/>
  <c r="Q10" i="21"/>
  <c r="R10" i="21"/>
  <c r="J11" i="21"/>
  <c r="K11" i="21"/>
  <c r="L11" i="21"/>
  <c r="M11" i="21"/>
  <c r="N11" i="21"/>
  <c r="O11" i="21"/>
  <c r="P11" i="21"/>
  <c r="Q11" i="21"/>
  <c r="R11" i="21"/>
  <c r="J12" i="21"/>
  <c r="K12" i="21"/>
  <c r="L12" i="21"/>
  <c r="M12" i="21"/>
  <c r="N12" i="21"/>
  <c r="O12" i="21"/>
  <c r="P12" i="21"/>
  <c r="Q12" i="21"/>
  <c r="R12" i="21"/>
  <c r="J13" i="21"/>
  <c r="K13" i="21"/>
  <c r="L13" i="21"/>
  <c r="M13" i="21"/>
  <c r="N13" i="21"/>
  <c r="O13" i="21"/>
  <c r="P13" i="21"/>
  <c r="Q13" i="21"/>
  <c r="R13" i="21"/>
  <c r="J14" i="21"/>
  <c r="K14" i="21"/>
  <c r="L14" i="21"/>
  <c r="M14" i="21"/>
  <c r="N14" i="21"/>
  <c r="O14" i="21"/>
  <c r="P14" i="21"/>
  <c r="Q14" i="21"/>
  <c r="R14" i="21"/>
  <c r="J15" i="21"/>
  <c r="K15" i="21"/>
  <c r="L15" i="21"/>
  <c r="M15" i="21"/>
  <c r="N15" i="21"/>
  <c r="O15" i="21"/>
  <c r="P15" i="21"/>
  <c r="Q15" i="21"/>
  <c r="R15" i="21"/>
  <c r="J16" i="21"/>
  <c r="K16" i="21"/>
  <c r="L16" i="21"/>
  <c r="M16" i="21"/>
  <c r="N16" i="21"/>
  <c r="O16" i="21"/>
  <c r="P16" i="21"/>
  <c r="Q16" i="21"/>
  <c r="R16" i="21"/>
  <c r="J17" i="21"/>
  <c r="K17" i="21"/>
  <c r="L17" i="21"/>
  <c r="M17" i="21"/>
  <c r="N17" i="21"/>
  <c r="O17" i="21"/>
  <c r="P17" i="21"/>
  <c r="Q17" i="21"/>
  <c r="R17" i="21"/>
  <c r="J18" i="21"/>
  <c r="K18" i="21"/>
  <c r="L18" i="21"/>
  <c r="M18" i="21"/>
  <c r="N18" i="21"/>
  <c r="O18" i="21"/>
  <c r="P18" i="21"/>
  <c r="Q18" i="21"/>
  <c r="R18" i="21"/>
  <c r="J19" i="21"/>
  <c r="K19" i="21"/>
  <c r="L19" i="21"/>
  <c r="M19" i="21"/>
  <c r="N19" i="21"/>
  <c r="O19" i="21"/>
  <c r="P19" i="21"/>
  <c r="Q19" i="21"/>
  <c r="R19" i="21"/>
  <c r="J20" i="21"/>
  <c r="K20" i="21"/>
  <c r="L20" i="21"/>
  <c r="M20" i="21"/>
  <c r="N20" i="21"/>
  <c r="O20" i="21"/>
  <c r="P20" i="21"/>
  <c r="Q20" i="21"/>
  <c r="R20" i="21"/>
  <c r="J21" i="21"/>
  <c r="K21" i="21"/>
  <c r="L21" i="21"/>
  <c r="M21" i="21"/>
  <c r="N21" i="21"/>
  <c r="O21" i="21"/>
  <c r="P21" i="21"/>
  <c r="Q21" i="21"/>
  <c r="R21" i="21"/>
  <c r="J22" i="21"/>
  <c r="K22" i="21"/>
  <c r="L22" i="21"/>
  <c r="M22" i="21"/>
  <c r="N22" i="21"/>
  <c r="O22" i="21"/>
  <c r="P22" i="21"/>
  <c r="Q22" i="21"/>
  <c r="R22" i="21"/>
  <c r="J23" i="21"/>
  <c r="K23" i="21"/>
  <c r="L23" i="21"/>
  <c r="M23" i="21"/>
  <c r="N23" i="21"/>
  <c r="O23" i="21"/>
  <c r="P23" i="21"/>
  <c r="Q23" i="21"/>
  <c r="R23" i="21"/>
  <c r="J24" i="21"/>
  <c r="K24" i="21"/>
  <c r="L24" i="21"/>
  <c r="M24" i="21"/>
  <c r="N24" i="21"/>
  <c r="O24" i="21"/>
  <c r="P24" i="21"/>
  <c r="Q24" i="21"/>
  <c r="R24" i="21"/>
  <c r="J25" i="21"/>
  <c r="K25" i="21"/>
  <c r="L25" i="21"/>
  <c r="M25" i="21"/>
  <c r="N25" i="21"/>
  <c r="O25" i="21"/>
  <c r="P25" i="21"/>
  <c r="Q25" i="21"/>
  <c r="R25" i="21"/>
  <c r="J26" i="21"/>
  <c r="K26" i="21"/>
  <c r="L26" i="21"/>
  <c r="M26" i="21"/>
  <c r="N26" i="21"/>
  <c r="O26" i="21"/>
  <c r="P26" i="21"/>
  <c r="Q26" i="21"/>
  <c r="R26" i="21"/>
  <c r="J27" i="21"/>
  <c r="K27" i="21"/>
  <c r="L27" i="21"/>
  <c r="M27" i="21"/>
  <c r="N27" i="21"/>
  <c r="O27" i="21"/>
  <c r="P27" i="21"/>
  <c r="Q27" i="21"/>
  <c r="R27" i="21"/>
  <c r="J28" i="21"/>
  <c r="K28" i="21"/>
  <c r="L28" i="21"/>
  <c r="M28" i="21"/>
  <c r="N28" i="21"/>
  <c r="O28" i="21"/>
  <c r="P28" i="21"/>
  <c r="Q28" i="21"/>
  <c r="R28" i="21"/>
  <c r="J29" i="21"/>
  <c r="K29" i="21"/>
  <c r="L29" i="21"/>
  <c r="M29" i="21"/>
  <c r="N29" i="21"/>
  <c r="O29" i="21"/>
  <c r="P29" i="21"/>
  <c r="Q29" i="21"/>
  <c r="R29" i="21"/>
  <c r="J30" i="21"/>
  <c r="K30" i="21"/>
  <c r="L30" i="21"/>
  <c r="M30" i="21"/>
  <c r="N30" i="21"/>
  <c r="O30" i="21"/>
  <c r="P30" i="21"/>
  <c r="Q30" i="21"/>
  <c r="R30" i="21"/>
  <c r="J31" i="21"/>
  <c r="K31" i="21"/>
  <c r="L31" i="21"/>
  <c r="M31" i="21"/>
  <c r="N31" i="21"/>
  <c r="O31" i="21"/>
  <c r="P31" i="21"/>
  <c r="Q31" i="21"/>
  <c r="R31" i="21"/>
  <c r="J32" i="21"/>
  <c r="K32" i="21"/>
  <c r="L32" i="21"/>
  <c r="M32" i="21"/>
  <c r="N32" i="21"/>
  <c r="O32" i="21"/>
  <c r="P32" i="21"/>
  <c r="Q32" i="21"/>
  <c r="R32" i="21"/>
  <c r="J33" i="21"/>
  <c r="K33" i="21"/>
  <c r="L33" i="21"/>
  <c r="M33" i="21"/>
  <c r="N33" i="21"/>
  <c r="O33" i="21"/>
  <c r="P33" i="21"/>
  <c r="Q33" i="21"/>
  <c r="R33" i="21"/>
  <c r="J34" i="21"/>
  <c r="K34" i="21"/>
  <c r="L34" i="21"/>
  <c r="M34" i="21"/>
  <c r="N34" i="21"/>
  <c r="O34" i="21"/>
  <c r="P34" i="21"/>
  <c r="Q34" i="21"/>
  <c r="R34" i="21"/>
  <c r="J35" i="21"/>
  <c r="K35" i="21"/>
  <c r="L35" i="21"/>
  <c r="M35" i="21"/>
  <c r="N35" i="21"/>
  <c r="O35" i="21"/>
  <c r="P35" i="21"/>
  <c r="Q35" i="21"/>
  <c r="R35" i="21"/>
  <c r="J36" i="21"/>
  <c r="K36" i="21"/>
  <c r="L36" i="21"/>
  <c r="M36" i="21"/>
  <c r="N36" i="21"/>
  <c r="O36" i="21"/>
  <c r="P36" i="21"/>
  <c r="Q36" i="21"/>
  <c r="R36" i="21"/>
  <c r="J37" i="21"/>
  <c r="K37" i="21"/>
  <c r="L37" i="21"/>
  <c r="M37" i="21"/>
  <c r="N37" i="21"/>
  <c r="O37" i="21"/>
  <c r="P37" i="21"/>
  <c r="Q37" i="21"/>
  <c r="R37" i="21"/>
  <c r="J38" i="21"/>
  <c r="K38" i="21"/>
  <c r="L38" i="21"/>
  <c r="M38" i="21"/>
  <c r="N38" i="21"/>
  <c r="O38" i="21"/>
  <c r="P38" i="21"/>
  <c r="Q38" i="21"/>
  <c r="R38" i="21"/>
  <c r="J39" i="21"/>
  <c r="K39" i="21"/>
  <c r="L39" i="21"/>
  <c r="M39" i="21"/>
  <c r="N39" i="21"/>
  <c r="O39" i="21"/>
  <c r="P39" i="21"/>
  <c r="Q39" i="21"/>
  <c r="R39" i="21"/>
  <c r="J40" i="21"/>
  <c r="K40" i="21"/>
  <c r="L40" i="21"/>
  <c r="M40" i="21"/>
  <c r="N40" i="21"/>
  <c r="O40" i="21"/>
  <c r="P40" i="21"/>
  <c r="Q40" i="21"/>
  <c r="R40" i="21"/>
  <c r="J41" i="21"/>
  <c r="K41" i="21"/>
  <c r="L41" i="21"/>
  <c r="M41" i="21"/>
  <c r="N41" i="21"/>
  <c r="O41" i="21"/>
  <c r="P41" i="21"/>
  <c r="Q41" i="21"/>
  <c r="R41" i="21"/>
  <c r="J42" i="21"/>
  <c r="K42" i="21"/>
  <c r="L42" i="21"/>
  <c r="M42" i="21"/>
  <c r="N42" i="21"/>
  <c r="O42" i="21"/>
  <c r="P42" i="21"/>
  <c r="Q42" i="21"/>
  <c r="R42" i="21"/>
  <c r="J43" i="21"/>
  <c r="K43" i="21"/>
  <c r="L43" i="21"/>
  <c r="M43" i="21"/>
  <c r="N43" i="21"/>
  <c r="O43" i="21"/>
  <c r="P43" i="21"/>
  <c r="Q43" i="21"/>
  <c r="R43" i="21"/>
  <c r="J44" i="21"/>
  <c r="K44" i="21"/>
  <c r="L44" i="21"/>
  <c r="M44" i="21"/>
  <c r="N44" i="21"/>
  <c r="O44" i="21"/>
  <c r="P44" i="21"/>
  <c r="Q44" i="21"/>
  <c r="R44" i="21"/>
  <c r="J45" i="21"/>
  <c r="K45" i="21"/>
  <c r="L45" i="21"/>
  <c r="M45" i="21"/>
  <c r="N45" i="21"/>
  <c r="O45" i="21"/>
  <c r="P45" i="21"/>
  <c r="Q45" i="21"/>
  <c r="R45" i="21"/>
  <c r="J46" i="21"/>
  <c r="K46" i="21"/>
  <c r="L46" i="21"/>
  <c r="M46" i="21"/>
  <c r="N46" i="21"/>
  <c r="O46" i="21"/>
  <c r="P46" i="21"/>
  <c r="Q46" i="21"/>
  <c r="R46" i="21"/>
  <c r="J47" i="21"/>
  <c r="K47" i="21"/>
  <c r="L47" i="21"/>
  <c r="M47" i="21"/>
  <c r="N47" i="21"/>
  <c r="O47" i="21"/>
  <c r="P47" i="21"/>
  <c r="Q47" i="21"/>
  <c r="R47" i="21"/>
  <c r="J48" i="21"/>
  <c r="K48" i="21"/>
  <c r="L48" i="21"/>
  <c r="M48" i="21"/>
  <c r="N48" i="21"/>
  <c r="O48" i="21"/>
  <c r="P48" i="21"/>
  <c r="Q48" i="21"/>
  <c r="R48" i="21"/>
  <c r="J49" i="21"/>
  <c r="K49" i="21"/>
  <c r="L49" i="21"/>
  <c r="M49" i="21"/>
  <c r="N49" i="21"/>
  <c r="O49" i="21"/>
  <c r="P49" i="21"/>
  <c r="Q49" i="21"/>
  <c r="R49" i="21"/>
  <c r="J50" i="21"/>
  <c r="K50" i="21"/>
  <c r="L50" i="21"/>
  <c r="M50" i="21"/>
  <c r="N50" i="21"/>
  <c r="O50" i="21"/>
  <c r="P50" i="21"/>
  <c r="Q50" i="21"/>
  <c r="R50" i="21"/>
  <c r="J51" i="21"/>
  <c r="K51" i="21"/>
  <c r="L51" i="21"/>
  <c r="M51" i="21"/>
  <c r="N51" i="21"/>
  <c r="O51" i="21"/>
  <c r="P51" i="21"/>
  <c r="Q51" i="21"/>
  <c r="R51" i="21"/>
  <c r="J52" i="21"/>
  <c r="K52" i="21"/>
  <c r="L52" i="21"/>
  <c r="M52" i="21"/>
  <c r="N52" i="21"/>
  <c r="O52" i="21"/>
  <c r="P52" i="21"/>
  <c r="Q52" i="21"/>
  <c r="R52" i="21"/>
  <c r="J53" i="21"/>
  <c r="K53" i="21"/>
  <c r="L53" i="21"/>
  <c r="M53" i="21"/>
  <c r="N53" i="21"/>
  <c r="O53" i="21"/>
  <c r="P53" i="21"/>
  <c r="Q53" i="21"/>
  <c r="R53" i="21"/>
  <c r="J54" i="21"/>
  <c r="K54" i="21"/>
  <c r="L54" i="21"/>
  <c r="M54" i="21"/>
  <c r="N54" i="21"/>
  <c r="O54" i="21"/>
  <c r="P54" i="21"/>
  <c r="Q54" i="21"/>
  <c r="R54" i="21"/>
  <c r="J55" i="21"/>
  <c r="K55" i="21"/>
  <c r="L55" i="21"/>
  <c r="M55" i="21"/>
  <c r="N55" i="21"/>
  <c r="O55" i="21"/>
  <c r="P55" i="21"/>
  <c r="Q55" i="21"/>
  <c r="R55" i="21"/>
  <c r="J56" i="21"/>
  <c r="K56" i="21"/>
  <c r="L56" i="21"/>
  <c r="M56" i="21"/>
  <c r="N56" i="21"/>
  <c r="O56" i="21"/>
  <c r="P56" i="21"/>
  <c r="Q56" i="21"/>
  <c r="R56" i="21"/>
  <c r="J57" i="21"/>
  <c r="K57" i="21"/>
  <c r="L57" i="21"/>
  <c r="M57" i="21"/>
  <c r="N57" i="21"/>
  <c r="O57" i="21"/>
  <c r="P57" i="21"/>
  <c r="Q57" i="21"/>
  <c r="R57" i="21"/>
  <c r="J58" i="21"/>
  <c r="K58" i="21"/>
  <c r="L58" i="21"/>
  <c r="M58" i="21"/>
  <c r="N58" i="21"/>
  <c r="O58" i="21"/>
  <c r="P58" i="21"/>
  <c r="Q58" i="21"/>
  <c r="R58" i="21"/>
  <c r="J59" i="21"/>
  <c r="K59" i="21"/>
  <c r="L59" i="21"/>
  <c r="M59" i="21"/>
  <c r="N59" i="21"/>
  <c r="O59" i="21"/>
  <c r="P59" i="21"/>
  <c r="Q59" i="21"/>
  <c r="R59" i="21"/>
  <c r="J60" i="21"/>
  <c r="K60" i="21"/>
  <c r="L60" i="21"/>
  <c r="M60" i="21"/>
  <c r="N60" i="21"/>
  <c r="O60" i="21"/>
  <c r="P60" i="21"/>
  <c r="Q60" i="21"/>
  <c r="R60" i="21"/>
  <c r="J61" i="21"/>
  <c r="K61" i="21"/>
  <c r="L61" i="21"/>
  <c r="M61" i="21"/>
  <c r="N61" i="21"/>
  <c r="O61" i="21"/>
  <c r="P61" i="21"/>
  <c r="Q61" i="21"/>
  <c r="R61" i="21"/>
  <c r="J62" i="21"/>
  <c r="K62" i="21"/>
  <c r="L62" i="21"/>
  <c r="M62" i="21"/>
  <c r="N62" i="21"/>
  <c r="O62" i="21"/>
  <c r="P62" i="21"/>
  <c r="Q62" i="21"/>
  <c r="R62" i="21"/>
  <c r="J63" i="21"/>
  <c r="K63" i="21"/>
  <c r="L63" i="21"/>
  <c r="M63" i="21"/>
  <c r="N63" i="21"/>
  <c r="O63" i="21"/>
  <c r="P63" i="21"/>
  <c r="Q63" i="21"/>
  <c r="R63" i="21"/>
  <c r="J64" i="21"/>
  <c r="K64" i="21"/>
  <c r="L64" i="21"/>
  <c r="M64" i="21"/>
  <c r="N64" i="21"/>
  <c r="O64" i="21"/>
  <c r="P64" i="21"/>
  <c r="Q64" i="21"/>
  <c r="R64" i="21"/>
  <c r="J65" i="21"/>
  <c r="K65" i="21"/>
  <c r="L65" i="21"/>
  <c r="M65" i="21"/>
  <c r="N65" i="21"/>
  <c r="O65" i="21"/>
  <c r="P65" i="21"/>
  <c r="Q65" i="21"/>
  <c r="R65" i="21"/>
  <c r="J66" i="21"/>
  <c r="K66" i="21"/>
  <c r="L66" i="21"/>
  <c r="M66" i="21"/>
  <c r="N66" i="21"/>
  <c r="O66" i="21"/>
  <c r="P66" i="21"/>
  <c r="Q66" i="21"/>
  <c r="R66" i="21"/>
  <c r="J67" i="21"/>
  <c r="K67" i="21"/>
  <c r="L67" i="21"/>
  <c r="M67" i="21"/>
  <c r="N67" i="21"/>
  <c r="O67" i="21"/>
  <c r="P67" i="21"/>
  <c r="Q67" i="21"/>
  <c r="R67" i="21"/>
  <c r="J68" i="21"/>
  <c r="K68" i="21"/>
  <c r="L68" i="21"/>
  <c r="M68" i="21"/>
  <c r="N68" i="21"/>
  <c r="O68" i="21"/>
  <c r="P68" i="21"/>
  <c r="Q68" i="21"/>
  <c r="R68" i="21"/>
  <c r="J69" i="21"/>
  <c r="K69" i="21"/>
  <c r="L69" i="21"/>
  <c r="M69" i="21"/>
  <c r="N69" i="21"/>
  <c r="O69" i="21"/>
  <c r="P69" i="21"/>
  <c r="Q69" i="21"/>
  <c r="R69" i="21"/>
  <c r="J70" i="21"/>
  <c r="K70" i="21"/>
  <c r="L70" i="21"/>
  <c r="M70" i="21"/>
  <c r="N70" i="21"/>
  <c r="O70" i="21"/>
  <c r="P70" i="21"/>
  <c r="Q70" i="21"/>
  <c r="R70" i="21"/>
  <c r="J71" i="21"/>
  <c r="K71" i="21"/>
  <c r="L71" i="21"/>
  <c r="M71" i="21"/>
  <c r="N71" i="21"/>
  <c r="O71" i="21"/>
  <c r="P71" i="21"/>
  <c r="Q71" i="21"/>
  <c r="R71" i="21"/>
  <c r="J72" i="21"/>
  <c r="K72" i="21"/>
  <c r="L72" i="21"/>
  <c r="M72" i="21"/>
  <c r="N72" i="21"/>
  <c r="O72" i="21"/>
  <c r="P72" i="21"/>
  <c r="Q72" i="21"/>
  <c r="R72" i="21"/>
  <c r="J73" i="21"/>
  <c r="K73" i="21"/>
  <c r="L73" i="21"/>
  <c r="M73" i="21"/>
  <c r="N73" i="21"/>
  <c r="O73" i="21"/>
  <c r="P73" i="21"/>
  <c r="Q73" i="21"/>
  <c r="R73" i="21"/>
  <c r="J74" i="21"/>
  <c r="K74" i="21"/>
  <c r="L74" i="21"/>
  <c r="M74" i="21"/>
  <c r="N74" i="21"/>
  <c r="O74" i="21"/>
  <c r="P74" i="21"/>
  <c r="Q74" i="21"/>
  <c r="R74" i="21"/>
  <c r="J75" i="21"/>
  <c r="K75" i="21"/>
  <c r="L75" i="21"/>
  <c r="M75" i="21"/>
  <c r="N75" i="21"/>
  <c r="O75" i="21"/>
  <c r="P75" i="21"/>
  <c r="Q75" i="21"/>
  <c r="R75" i="21"/>
  <c r="J76" i="21"/>
  <c r="K76" i="21"/>
  <c r="L76" i="21"/>
  <c r="M76" i="21"/>
  <c r="N76" i="21"/>
  <c r="O76" i="21"/>
  <c r="P76" i="21"/>
  <c r="Q76" i="21"/>
  <c r="R76" i="21"/>
  <c r="J77" i="21"/>
  <c r="K77" i="21"/>
  <c r="L77" i="21"/>
  <c r="M77" i="21"/>
  <c r="N77" i="21"/>
  <c r="O77" i="21"/>
  <c r="P77" i="21"/>
  <c r="Q77" i="21"/>
  <c r="R77" i="21"/>
  <c r="J78" i="21"/>
  <c r="K78" i="21"/>
  <c r="L78" i="21"/>
  <c r="M78" i="21"/>
  <c r="N78" i="21"/>
  <c r="O78" i="21"/>
  <c r="P78" i="21"/>
  <c r="Q78" i="21"/>
  <c r="R78" i="21"/>
  <c r="J79" i="21"/>
  <c r="K79" i="21"/>
  <c r="L79" i="21"/>
  <c r="M79" i="21"/>
  <c r="N79" i="21"/>
  <c r="O79" i="21"/>
  <c r="P79" i="21"/>
  <c r="Q79" i="21"/>
  <c r="R79" i="21"/>
  <c r="J80" i="21"/>
  <c r="K80" i="21"/>
  <c r="L80" i="21"/>
  <c r="M80" i="21"/>
  <c r="N80" i="21"/>
  <c r="O80" i="21"/>
  <c r="P80" i="21"/>
  <c r="Q80" i="21"/>
  <c r="R80" i="21"/>
  <c r="J81" i="21"/>
  <c r="K81" i="21"/>
  <c r="L81" i="21"/>
  <c r="M81" i="21"/>
  <c r="N81" i="21"/>
  <c r="O81" i="21"/>
  <c r="P81" i="21"/>
  <c r="Q81" i="21"/>
  <c r="R81" i="21"/>
  <c r="J82" i="21"/>
  <c r="K82" i="21"/>
  <c r="L82" i="21"/>
  <c r="M82" i="21"/>
  <c r="N82" i="21"/>
  <c r="O82" i="21"/>
  <c r="P82" i="21"/>
  <c r="Q82" i="21"/>
  <c r="R82" i="21"/>
  <c r="J83" i="21"/>
  <c r="K83" i="21"/>
  <c r="L83" i="21"/>
  <c r="M83" i="21"/>
  <c r="N83" i="21"/>
  <c r="O83" i="21"/>
  <c r="P83" i="21"/>
  <c r="Q83" i="21"/>
  <c r="R83" i="21"/>
  <c r="J84" i="21"/>
  <c r="K84" i="21"/>
  <c r="L84" i="21"/>
  <c r="M84" i="21"/>
  <c r="N84" i="21"/>
  <c r="O84" i="21"/>
  <c r="P84" i="21"/>
  <c r="Q84" i="21"/>
  <c r="R84" i="21"/>
  <c r="J85" i="21"/>
  <c r="K85" i="21"/>
  <c r="L85" i="21"/>
  <c r="M85" i="21"/>
  <c r="N85" i="21"/>
  <c r="O85" i="21"/>
  <c r="P85" i="21"/>
  <c r="Q85" i="21"/>
  <c r="R85" i="21"/>
  <c r="J86" i="21"/>
  <c r="K86" i="21"/>
  <c r="L86" i="21"/>
  <c r="M86" i="21"/>
  <c r="N86" i="21"/>
  <c r="O86" i="21"/>
  <c r="P86" i="21"/>
  <c r="Q86" i="21"/>
  <c r="R86" i="21"/>
  <c r="J87" i="21"/>
  <c r="K87" i="21"/>
  <c r="L87" i="21"/>
  <c r="M87" i="21"/>
  <c r="N87" i="21"/>
  <c r="O87" i="21"/>
  <c r="P87" i="21"/>
  <c r="Q87" i="21"/>
  <c r="R87" i="21"/>
  <c r="J88" i="21"/>
  <c r="K88" i="21"/>
  <c r="L88" i="21"/>
  <c r="M88" i="21"/>
  <c r="N88" i="21"/>
  <c r="O88" i="21"/>
  <c r="P88" i="21"/>
  <c r="Q88" i="21"/>
  <c r="R88" i="21"/>
  <c r="J89" i="21"/>
  <c r="K89" i="21"/>
  <c r="L89" i="21"/>
  <c r="M89" i="21"/>
  <c r="N89" i="21"/>
  <c r="O89" i="21"/>
  <c r="P89" i="21"/>
  <c r="Q89" i="21"/>
  <c r="R89" i="21"/>
  <c r="J90" i="21"/>
  <c r="K90" i="21"/>
  <c r="L90" i="21"/>
  <c r="M90" i="21"/>
  <c r="N90" i="21"/>
  <c r="O90" i="21"/>
  <c r="P90" i="21"/>
  <c r="Q90" i="21"/>
  <c r="R90" i="21"/>
  <c r="J91" i="21"/>
  <c r="K91" i="21"/>
  <c r="L91" i="21"/>
  <c r="M91" i="21"/>
  <c r="N91" i="21"/>
  <c r="O91" i="21"/>
  <c r="P91" i="21"/>
  <c r="Q91" i="21"/>
  <c r="R91" i="21"/>
  <c r="J92" i="21"/>
  <c r="K92" i="21"/>
  <c r="L92" i="21"/>
  <c r="M92" i="21"/>
  <c r="N92" i="21"/>
  <c r="O92" i="21"/>
  <c r="P92" i="21"/>
  <c r="Q92" i="21"/>
  <c r="R92" i="21"/>
  <c r="J93" i="21"/>
  <c r="K93" i="21"/>
  <c r="L93" i="21"/>
  <c r="M93" i="21"/>
  <c r="N93" i="21"/>
  <c r="O93" i="21"/>
  <c r="P93" i="21"/>
  <c r="Q93" i="21"/>
  <c r="R93" i="21"/>
  <c r="J94" i="21"/>
  <c r="K94" i="21"/>
  <c r="L94" i="21"/>
  <c r="M94" i="21"/>
  <c r="N94" i="21"/>
  <c r="O94" i="21"/>
  <c r="P94" i="21"/>
  <c r="Q94" i="21"/>
  <c r="R94" i="21"/>
  <c r="J95" i="21"/>
  <c r="K95" i="21"/>
  <c r="L95" i="21"/>
  <c r="M95" i="21"/>
  <c r="N95" i="21"/>
  <c r="O95" i="21"/>
  <c r="P95" i="21"/>
  <c r="Q95" i="21"/>
  <c r="R95" i="21"/>
  <c r="J96" i="21"/>
  <c r="K96" i="21"/>
  <c r="L96" i="21"/>
  <c r="M96" i="21"/>
  <c r="N96" i="21"/>
  <c r="O96" i="21"/>
  <c r="P96" i="21"/>
  <c r="Q96" i="21"/>
  <c r="R96" i="21"/>
  <c r="J97" i="21"/>
  <c r="K97" i="21"/>
  <c r="L97" i="21"/>
  <c r="M97" i="21"/>
  <c r="N97" i="21"/>
  <c r="O97" i="21"/>
  <c r="P97" i="21"/>
  <c r="Q97" i="21"/>
  <c r="R97" i="21"/>
  <c r="J98" i="21"/>
  <c r="K98" i="21"/>
  <c r="L98" i="21"/>
  <c r="M98" i="21"/>
  <c r="N98" i="21"/>
  <c r="O98" i="21"/>
  <c r="P98" i="21"/>
  <c r="Q98" i="21"/>
  <c r="R98" i="21"/>
  <c r="J99" i="21"/>
  <c r="K99" i="21"/>
  <c r="L99" i="21"/>
  <c r="M99" i="21"/>
  <c r="N99" i="21"/>
  <c r="O99" i="21"/>
  <c r="P99" i="21"/>
  <c r="Q99" i="21"/>
  <c r="R99" i="21"/>
  <c r="J100" i="21"/>
  <c r="K100" i="21"/>
  <c r="L100" i="21"/>
  <c r="M100" i="21"/>
  <c r="N100" i="21"/>
  <c r="O100" i="21"/>
  <c r="P100" i="21"/>
  <c r="Q100" i="21"/>
  <c r="R100" i="21"/>
  <c r="J101" i="21"/>
  <c r="K101" i="21"/>
  <c r="L101" i="21"/>
  <c r="M101" i="21"/>
  <c r="N101" i="21"/>
  <c r="O101" i="21"/>
  <c r="P101" i="21"/>
  <c r="Q101" i="21"/>
  <c r="R101" i="21"/>
  <c r="J102" i="21"/>
  <c r="K102" i="21"/>
  <c r="L102" i="21"/>
  <c r="M102" i="21"/>
  <c r="N102" i="21"/>
  <c r="O102" i="21"/>
  <c r="P102" i="21"/>
  <c r="Q102" i="21"/>
  <c r="R102" i="21"/>
  <c r="J103" i="21"/>
  <c r="K103" i="21"/>
  <c r="L103" i="21"/>
  <c r="M103" i="21"/>
  <c r="N103" i="21"/>
  <c r="O103" i="21"/>
  <c r="P103" i="21"/>
  <c r="Q103" i="21"/>
  <c r="R103" i="21"/>
  <c r="J104" i="21"/>
  <c r="K104" i="21"/>
  <c r="L104" i="21"/>
  <c r="M104" i="21"/>
  <c r="N104" i="21"/>
  <c r="O104" i="21"/>
  <c r="P104" i="21"/>
  <c r="Q104" i="21"/>
  <c r="R104" i="21"/>
  <c r="J105" i="21"/>
  <c r="K105" i="21"/>
  <c r="L105" i="21"/>
  <c r="M105" i="21"/>
  <c r="N105" i="21"/>
  <c r="O105" i="21"/>
  <c r="P105" i="21"/>
  <c r="Q105" i="21"/>
  <c r="R105" i="21"/>
  <c r="J106" i="21"/>
  <c r="K106" i="21"/>
  <c r="L106" i="21"/>
  <c r="M106" i="21"/>
  <c r="N106" i="21"/>
  <c r="O106" i="21"/>
  <c r="P106" i="21"/>
  <c r="Q106" i="21"/>
  <c r="R106" i="21"/>
  <c r="J107" i="21"/>
  <c r="K107" i="21"/>
  <c r="L107" i="21"/>
  <c r="M107" i="21"/>
  <c r="N107" i="21"/>
  <c r="O107" i="21"/>
  <c r="P107" i="21"/>
  <c r="Q107" i="21"/>
  <c r="R107" i="21"/>
  <c r="J108" i="21"/>
  <c r="K108" i="21"/>
  <c r="L108" i="21"/>
  <c r="M108" i="21"/>
  <c r="N108" i="21"/>
  <c r="O108" i="21"/>
  <c r="P108" i="21"/>
  <c r="Q108" i="21"/>
  <c r="R108" i="21"/>
  <c r="J109" i="21"/>
  <c r="K109" i="21"/>
  <c r="L109" i="21"/>
  <c r="M109" i="21"/>
  <c r="N109" i="21"/>
  <c r="O109" i="21"/>
  <c r="P109" i="21"/>
  <c r="Q109" i="21"/>
  <c r="R109" i="21"/>
  <c r="J110" i="21"/>
  <c r="K110" i="21"/>
  <c r="L110" i="21"/>
  <c r="M110" i="21"/>
  <c r="N110" i="21"/>
  <c r="O110" i="21"/>
  <c r="P110" i="21"/>
  <c r="Q110" i="21"/>
  <c r="R110" i="21"/>
  <c r="J111" i="21"/>
  <c r="K111" i="21"/>
  <c r="L111" i="21"/>
  <c r="M111" i="21"/>
  <c r="N111" i="21"/>
  <c r="O111" i="21"/>
  <c r="P111" i="21"/>
  <c r="Q111" i="21"/>
  <c r="R111" i="21"/>
  <c r="J112" i="21"/>
  <c r="K112" i="21"/>
  <c r="L112" i="21"/>
  <c r="M112" i="21"/>
  <c r="N112" i="21"/>
  <c r="O112" i="21"/>
  <c r="P112" i="21"/>
  <c r="Q112" i="21"/>
  <c r="R112" i="21"/>
  <c r="J113" i="21"/>
  <c r="K113" i="21"/>
  <c r="L113" i="21"/>
  <c r="M113" i="21"/>
  <c r="N113" i="21"/>
  <c r="O113" i="21"/>
  <c r="P113" i="21"/>
  <c r="Q113" i="21"/>
  <c r="R113" i="21"/>
  <c r="J114" i="21"/>
  <c r="K114" i="21"/>
  <c r="L114" i="21"/>
  <c r="M114" i="21"/>
  <c r="N114" i="21"/>
  <c r="O114" i="21"/>
  <c r="P114" i="21"/>
  <c r="Q114" i="21"/>
  <c r="R114" i="21"/>
  <c r="J115" i="21"/>
  <c r="K115" i="21"/>
  <c r="L115" i="21"/>
  <c r="M115" i="21"/>
  <c r="N115" i="21"/>
  <c r="O115" i="21"/>
  <c r="P115" i="21"/>
  <c r="Q115" i="21"/>
  <c r="R115" i="21"/>
  <c r="J116" i="21"/>
  <c r="K116" i="21"/>
  <c r="L116" i="21"/>
  <c r="M116" i="21"/>
  <c r="N116" i="21"/>
  <c r="O116" i="21"/>
  <c r="P116" i="21"/>
  <c r="Q116" i="21"/>
  <c r="R116" i="21"/>
  <c r="J117" i="21"/>
  <c r="K117" i="21"/>
  <c r="L117" i="21"/>
  <c r="M117" i="21"/>
  <c r="N117" i="21"/>
  <c r="O117" i="21"/>
  <c r="P117" i="21"/>
  <c r="Q117" i="21"/>
  <c r="R117" i="21"/>
  <c r="J118" i="21"/>
  <c r="K118" i="21"/>
  <c r="L118" i="21"/>
  <c r="M118" i="21"/>
  <c r="N118" i="21"/>
  <c r="O118" i="21"/>
  <c r="P118" i="21"/>
  <c r="Q118" i="21"/>
  <c r="R118" i="21"/>
  <c r="J119" i="21"/>
  <c r="K119" i="21"/>
  <c r="L119" i="21"/>
  <c r="M119" i="21"/>
  <c r="N119" i="21"/>
  <c r="O119" i="21"/>
  <c r="P119" i="21"/>
  <c r="Q119" i="21"/>
  <c r="R119" i="21"/>
  <c r="J120" i="21"/>
  <c r="K120" i="21"/>
  <c r="L120" i="21"/>
  <c r="M120" i="21"/>
  <c r="N120" i="21"/>
  <c r="O120" i="21"/>
  <c r="P120" i="21"/>
  <c r="Q120" i="21"/>
  <c r="R120" i="21"/>
  <c r="J121" i="21"/>
  <c r="K121" i="21"/>
  <c r="L121" i="21"/>
  <c r="M121" i="21"/>
  <c r="N121" i="21"/>
  <c r="O121" i="21"/>
  <c r="P121" i="21"/>
  <c r="Q121" i="21"/>
  <c r="R121" i="21"/>
  <c r="J122" i="21"/>
  <c r="K122" i="21"/>
  <c r="L122" i="21"/>
  <c r="M122" i="21"/>
  <c r="N122" i="21"/>
  <c r="O122" i="21"/>
  <c r="P122" i="21"/>
  <c r="Q122" i="21"/>
  <c r="R122" i="21"/>
  <c r="J123" i="21"/>
  <c r="K123" i="21"/>
  <c r="L123" i="21"/>
  <c r="M123" i="21"/>
  <c r="N123" i="21"/>
  <c r="O123" i="21"/>
  <c r="P123" i="21"/>
  <c r="Q123" i="21"/>
  <c r="R123" i="21"/>
  <c r="J124" i="21"/>
  <c r="K124" i="21"/>
  <c r="L124" i="21"/>
  <c r="M124" i="21"/>
  <c r="N124" i="21"/>
  <c r="O124" i="21"/>
  <c r="P124" i="21"/>
  <c r="Q124" i="21"/>
  <c r="R124" i="21"/>
  <c r="J125" i="21"/>
  <c r="K125" i="21"/>
  <c r="L125" i="21"/>
  <c r="M125" i="21"/>
  <c r="N125" i="21"/>
  <c r="O125" i="21"/>
  <c r="P125" i="21"/>
  <c r="Q125" i="21"/>
  <c r="R125" i="21"/>
  <c r="J126" i="21"/>
  <c r="K126" i="21"/>
  <c r="L126" i="21"/>
  <c r="M126" i="21"/>
  <c r="N126" i="21"/>
  <c r="O126" i="21"/>
  <c r="P126" i="21"/>
  <c r="Q126" i="21"/>
  <c r="R126" i="21"/>
  <c r="J127" i="21"/>
  <c r="K127" i="21"/>
  <c r="L127" i="21"/>
  <c r="M127" i="21"/>
  <c r="N127" i="21"/>
  <c r="O127" i="21"/>
  <c r="P127" i="21"/>
  <c r="Q127" i="21"/>
  <c r="R127" i="21"/>
  <c r="J128" i="21"/>
  <c r="K128" i="21"/>
  <c r="L128" i="21"/>
  <c r="M128" i="21"/>
  <c r="N128" i="21"/>
  <c r="O128" i="21"/>
  <c r="P128" i="21"/>
  <c r="Q128" i="21"/>
  <c r="R128" i="21"/>
  <c r="J129" i="21"/>
  <c r="K129" i="21"/>
  <c r="L129" i="21"/>
  <c r="M129" i="21"/>
  <c r="N129" i="21"/>
  <c r="O129" i="21"/>
  <c r="P129" i="21"/>
  <c r="Q129" i="21"/>
  <c r="R129" i="21"/>
  <c r="J130" i="21"/>
  <c r="K130" i="21"/>
  <c r="L130" i="21"/>
  <c r="M130" i="21"/>
  <c r="N130" i="21"/>
  <c r="O130" i="21"/>
  <c r="P130" i="21"/>
  <c r="Q130" i="21"/>
  <c r="R130" i="21"/>
  <c r="J131" i="21"/>
  <c r="K131" i="21"/>
  <c r="L131" i="21"/>
  <c r="M131" i="21"/>
  <c r="N131" i="21"/>
  <c r="O131" i="21"/>
  <c r="P131" i="21"/>
  <c r="Q131" i="21"/>
  <c r="R131" i="21"/>
  <c r="J132" i="21"/>
  <c r="K132" i="21"/>
  <c r="L132" i="21"/>
  <c r="M132" i="21"/>
  <c r="N132" i="21"/>
  <c r="O132" i="21"/>
  <c r="P132" i="21"/>
  <c r="Q132" i="21"/>
  <c r="R132" i="21"/>
  <c r="J133" i="21"/>
  <c r="K133" i="21"/>
  <c r="L133" i="21"/>
  <c r="M133" i="21"/>
  <c r="N133" i="21"/>
  <c r="O133" i="21"/>
  <c r="P133" i="21"/>
  <c r="Q133" i="21"/>
  <c r="R133" i="21"/>
  <c r="J134" i="21"/>
  <c r="K134" i="21"/>
  <c r="L134" i="21"/>
  <c r="M134" i="21"/>
  <c r="N134" i="21"/>
  <c r="O134" i="21"/>
  <c r="P134" i="21"/>
  <c r="Q134" i="21"/>
  <c r="R134" i="21"/>
  <c r="J135" i="21"/>
  <c r="K135" i="21"/>
  <c r="L135" i="21"/>
  <c r="M135" i="21"/>
  <c r="N135" i="21"/>
  <c r="O135" i="21"/>
  <c r="P135" i="21"/>
  <c r="Q135" i="21"/>
  <c r="R135" i="21"/>
  <c r="J136" i="21"/>
  <c r="K136" i="21"/>
  <c r="L136" i="21"/>
  <c r="M136" i="21"/>
  <c r="N136" i="21"/>
  <c r="O136" i="21"/>
  <c r="P136" i="21"/>
  <c r="Q136" i="21"/>
  <c r="R136" i="21"/>
  <c r="J137" i="21"/>
  <c r="K137" i="21"/>
  <c r="L137" i="21"/>
  <c r="M137" i="21"/>
  <c r="N137" i="21"/>
  <c r="O137" i="21"/>
  <c r="P137" i="21"/>
  <c r="Q137" i="21"/>
  <c r="R137" i="21"/>
  <c r="J138" i="21"/>
  <c r="K138" i="21"/>
  <c r="L138" i="21"/>
  <c r="M138" i="21"/>
  <c r="N138" i="21"/>
  <c r="O138" i="21"/>
  <c r="P138" i="21"/>
  <c r="Q138" i="21"/>
  <c r="R138" i="21"/>
  <c r="J139" i="21"/>
  <c r="K139" i="21"/>
  <c r="L139" i="21"/>
  <c r="M139" i="21"/>
  <c r="N139" i="21"/>
  <c r="O139" i="21"/>
  <c r="P139" i="21"/>
  <c r="Q139" i="21"/>
  <c r="R139" i="21"/>
  <c r="J140" i="21"/>
  <c r="K140" i="21"/>
  <c r="L140" i="21"/>
  <c r="M140" i="21"/>
  <c r="N140" i="21"/>
  <c r="O140" i="21"/>
  <c r="P140" i="21"/>
  <c r="Q140" i="21"/>
  <c r="R140" i="21"/>
  <c r="J141" i="21"/>
  <c r="K141" i="21"/>
  <c r="L141" i="21"/>
  <c r="M141" i="21"/>
  <c r="N141" i="21"/>
  <c r="O141" i="21"/>
  <c r="P141" i="21"/>
  <c r="Q141" i="21"/>
  <c r="R141" i="21"/>
  <c r="J142" i="21"/>
  <c r="K142" i="21"/>
  <c r="L142" i="21"/>
  <c r="M142" i="21"/>
  <c r="N142" i="21"/>
  <c r="O142" i="21"/>
  <c r="P142" i="21"/>
  <c r="Q142" i="21"/>
  <c r="R142" i="21"/>
  <c r="J143" i="21"/>
  <c r="K143" i="21"/>
  <c r="L143" i="21"/>
  <c r="M143" i="21"/>
  <c r="N143" i="21"/>
  <c r="O143" i="21"/>
  <c r="P143" i="21"/>
  <c r="Q143" i="21"/>
  <c r="R143" i="21"/>
  <c r="J144" i="21"/>
  <c r="K144" i="21"/>
  <c r="L144" i="21"/>
  <c r="M144" i="21"/>
  <c r="N144" i="21"/>
  <c r="O144" i="21"/>
  <c r="P144" i="21"/>
  <c r="Q144" i="21"/>
  <c r="R144" i="21"/>
  <c r="J145" i="21"/>
  <c r="K145" i="21"/>
  <c r="L145" i="21"/>
  <c r="M145" i="21"/>
  <c r="N145" i="21"/>
  <c r="O145" i="21"/>
  <c r="P145" i="21"/>
  <c r="Q145" i="21"/>
  <c r="R145" i="21"/>
  <c r="J146" i="21"/>
  <c r="K146" i="21"/>
  <c r="L146" i="21"/>
  <c r="M146" i="21"/>
  <c r="N146" i="21"/>
  <c r="O146" i="21"/>
  <c r="P146" i="21"/>
  <c r="Q146" i="21"/>
  <c r="R146" i="21"/>
  <c r="J147" i="21"/>
  <c r="K147" i="21"/>
  <c r="L147" i="21"/>
  <c r="M147" i="21"/>
  <c r="N147" i="21"/>
  <c r="O147" i="21"/>
  <c r="P147" i="21"/>
  <c r="Q147" i="21"/>
  <c r="R147" i="21"/>
  <c r="J148" i="21"/>
  <c r="K148" i="21"/>
  <c r="L148" i="21"/>
  <c r="M148" i="21"/>
  <c r="N148" i="21"/>
  <c r="O148" i="21"/>
  <c r="P148" i="21"/>
  <c r="Q148" i="21"/>
  <c r="R148" i="21"/>
  <c r="J149" i="21"/>
  <c r="K149" i="21"/>
  <c r="L149" i="21"/>
  <c r="M149" i="21"/>
  <c r="N149" i="21"/>
  <c r="O149" i="21"/>
  <c r="P149" i="21"/>
  <c r="Q149" i="21"/>
  <c r="R149" i="21"/>
  <c r="J150" i="21"/>
  <c r="K150" i="21"/>
  <c r="L150" i="21"/>
  <c r="M150" i="21"/>
  <c r="N150" i="21"/>
  <c r="O150" i="21"/>
  <c r="P150" i="21"/>
  <c r="Q150" i="21"/>
  <c r="R150" i="21"/>
  <c r="J151" i="21"/>
  <c r="K151" i="21"/>
  <c r="L151" i="21"/>
  <c r="M151" i="21"/>
  <c r="N151" i="21"/>
  <c r="O151" i="21"/>
  <c r="P151" i="21"/>
  <c r="Q151" i="21"/>
  <c r="R151" i="21"/>
  <c r="J152" i="21"/>
  <c r="K152" i="21"/>
  <c r="L152" i="21"/>
  <c r="M152" i="21"/>
  <c r="N152" i="21"/>
  <c r="O152" i="21"/>
  <c r="P152" i="21"/>
  <c r="Q152" i="21"/>
  <c r="R152" i="21"/>
  <c r="J153" i="21"/>
  <c r="K153" i="21"/>
  <c r="L153" i="21"/>
  <c r="M153" i="21"/>
  <c r="N153" i="21"/>
  <c r="O153" i="21"/>
  <c r="P153" i="21"/>
  <c r="Q153" i="21"/>
  <c r="R153" i="21"/>
  <c r="J154" i="21"/>
  <c r="K154" i="21"/>
  <c r="L154" i="21"/>
  <c r="M154" i="21"/>
  <c r="N154" i="21"/>
  <c r="O154" i="21"/>
  <c r="P154" i="21"/>
  <c r="Q154" i="21"/>
  <c r="R154" i="21"/>
  <c r="J155" i="21"/>
  <c r="K155" i="21"/>
  <c r="L155" i="21"/>
  <c r="M155" i="21"/>
  <c r="N155" i="21"/>
  <c r="O155" i="21"/>
  <c r="P155" i="21"/>
  <c r="Q155" i="21"/>
  <c r="R155" i="21"/>
  <c r="J156" i="21"/>
  <c r="K156" i="21"/>
  <c r="L156" i="21"/>
  <c r="M156" i="21"/>
  <c r="N156" i="21"/>
  <c r="O156" i="21"/>
  <c r="P156" i="21"/>
  <c r="Q156" i="21"/>
  <c r="R156" i="21"/>
  <c r="J157" i="21"/>
  <c r="K157" i="21"/>
  <c r="L157" i="21"/>
  <c r="M157" i="21"/>
  <c r="N157" i="21"/>
  <c r="O157" i="21"/>
  <c r="P157" i="21"/>
  <c r="Q157" i="21"/>
  <c r="R157" i="21"/>
  <c r="J158" i="21"/>
  <c r="K158" i="21"/>
  <c r="L158" i="21"/>
  <c r="M158" i="21"/>
  <c r="N158" i="21"/>
  <c r="O158" i="21"/>
  <c r="P158" i="21"/>
  <c r="Q158" i="21"/>
  <c r="R158" i="21"/>
  <c r="J159" i="21"/>
  <c r="K159" i="21"/>
  <c r="L159" i="21"/>
  <c r="M159" i="21"/>
  <c r="N159" i="21"/>
  <c r="O159" i="21"/>
  <c r="P159" i="21"/>
  <c r="Q159" i="21"/>
  <c r="R159" i="21"/>
  <c r="J160" i="21"/>
  <c r="K160" i="21"/>
  <c r="L160" i="21"/>
  <c r="M160" i="21"/>
  <c r="N160" i="21"/>
  <c r="O160" i="21"/>
  <c r="P160" i="21"/>
  <c r="Q160" i="21"/>
  <c r="R160" i="21"/>
  <c r="J161" i="21"/>
  <c r="K161" i="21"/>
  <c r="L161" i="21"/>
  <c r="M161" i="21"/>
  <c r="N161" i="21"/>
  <c r="O161" i="21"/>
  <c r="P161" i="21"/>
  <c r="Q161" i="21"/>
  <c r="R161" i="21"/>
  <c r="J162" i="21"/>
  <c r="K162" i="21"/>
  <c r="L162" i="21"/>
  <c r="M162" i="21"/>
  <c r="N162" i="21"/>
  <c r="O162" i="21"/>
  <c r="P162" i="21"/>
  <c r="Q162" i="21"/>
  <c r="R162" i="21"/>
  <c r="J163" i="21"/>
  <c r="K163" i="21"/>
  <c r="L163" i="21"/>
  <c r="M163" i="21"/>
  <c r="N163" i="21"/>
  <c r="O163" i="21"/>
  <c r="P163" i="21"/>
  <c r="Q163" i="21"/>
  <c r="R163" i="21"/>
  <c r="J164" i="21"/>
  <c r="K164" i="21"/>
  <c r="L164" i="21"/>
  <c r="M164" i="21"/>
  <c r="N164" i="21"/>
  <c r="O164" i="21"/>
  <c r="P164" i="21"/>
  <c r="Q164" i="21"/>
  <c r="R164" i="21"/>
  <c r="J165" i="21"/>
  <c r="K165" i="21"/>
  <c r="L165" i="21"/>
  <c r="M165" i="21"/>
  <c r="N165" i="21"/>
  <c r="O165" i="21"/>
  <c r="P165" i="21"/>
  <c r="Q165" i="21"/>
  <c r="R165" i="21"/>
  <c r="J166" i="21"/>
  <c r="K166" i="21"/>
  <c r="L166" i="21"/>
  <c r="M166" i="21"/>
  <c r="N166" i="21"/>
  <c r="O166" i="21"/>
  <c r="P166" i="21"/>
  <c r="Q166" i="21"/>
  <c r="R166" i="21"/>
  <c r="J167" i="21"/>
  <c r="K167" i="21"/>
  <c r="L167" i="21"/>
  <c r="M167" i="21"/>
  <c r="N167" i="21"/>
  <c r="O167" i="21"/>
  <c r="P167" i="21"/>
  <c r="Q167" i="21"/>
  <c r="R167" i="21"/>
  <c r="J168" i="21"/>
  <c r="K168" i="21"/>
  <c r="L168" i="21"/>
  <c r="M168" i="21"/>
  <c r="N168" i="21"/>
  <c r="O168" i="21"/>
  <c r="P168" i="21"/>
  <c r="Q168" i="21"/>
  <c r="R168" i="21"/>
  <c r="J169" i="21"/>
  <c r="K169" i="21"/>
  <c r="L169" i="21"/>
  <c r="M169" i="21"/>
  <c r="N169" i="21"/>
  <c r="O169" i="21"/>
  <c r="P169" i="21"/>
  <c r="Q169" i="21"/>
  <c r="R169" i="21"/>
  <c r="J170" i="21"/>
  <c r="K170" i="21"/>
  <c r="L170" i="21"/>
  <c r="M170" i="21"/>
  <c r="N170" i="21"/>
  <c r="O170" i="21"/>
  <c r="P170" i="21"/>
  <c r="Q170" i="21"/>
  <c r="R170" i="21"/>
  <c r="J171" i="21"/>
  <c r="K171" i="21"/>
  <c r="L171" i="21"/>
  <c r="M171" i="21"/>
  <c r="N171" i="21"/>
  <c r="O171" i="21"/>
  <c r="P171" i="21"/>
  <c r="Q171" i="21"/>
  <c r="R171" i="21"/>
  <c r="J172" i="21"/>
  <c r="K172" i="21"/>
  <c r="L172" i="21"/>
  <c r="M172" i="21"/>
  <c r="N172" i="21"/>
  <c r="O172" i="21"/>
  <c r="P172" i="21"/>
  <c r="Q172" i="21"/>
  <c r="R172" i="21"/>
  <c r="J173" i="21"/>
  <c r="K173" i="21"/>
  <c r="L173" i="21"/>
  <c r="M173" i="21"/>
  <c r="N173" i="21"/>
  <c r="O173" i="21"/>
  <c r="P173" i="21"/>
  <c r="Q173" i="21"/>
  <c r="R173" i="21"/>
  <c r="J174" i="21"/>
  <c r="K174" i="21"/>
  <c r="L174" i="21"/>
  <c r="M174" i="21"/>
  <c r="N174" i="21"/>
  <c r="O174" i="21"/>
  <c r="P174" i="21"/>
  <c r="Q174" i="21"/>
  <c r="R174" i="21"/>
  <c r="J175" i="21"/>
  <c r="K175" i="21"/>
  <c r="L175" i="21"/>
  <c r="M175" i="21"/>
  <c r="N175" i="21"/>
  <c r="O175" i="21"/>
  <c r="P175" i="21"/>
  <c r="Q175" i="21"/>
  <c r="R175" i="21"/>
  <c r="J176" i="21"/>
  <c r="K176" i="21"/>
  <c r="L176" i="21"/>
  <c r="M176" i="21"/>
  <c r="N176" i="21"/>
  <c r="O176" i="21"/>
  <c r="P176" i="21"/>
  <c r="Q176" i="21"/>
  <c r="R176" i="21"/>
  <c r="J177" i="21"/>
  <c r="K177" i="21"/>
  <c r="L177" i="21"/>
  <c r="M177" i="21"/>
  <c r="N177" i="21"/>
  <c r="O177" i="21"/>
  <c r="P177" i="21"/>
  <c r="Q177" i="21"/>
  <c r="R177" i="21"/>
  <c r="J178" i="21"/>
  <c r="K178" i="21"/>
  <c r="L178" i="21"/>
  <c r="M178" i="21"/>
  <c r="N178" i="21"/>
  <c r="O178" i="21"/>
  <c r="P178" i="21"/>
  <c r="Q178" i="21"/>
  <c r="R178" i="21"/>
  <c r="J179" i="21"/>
  <c r="K179" i="21"/>
  <c r="L179" i="21"/>
  <c r="M179" i="21"/>
  <c r="N179" i="21"/>
  <c r="O179" i="21"/>
  <c r="P179" i="21"/>
  <c r="Q179" i="21"/>
  <c r="R179" i="21"/>
  <c r="J180" i="21"/>
  <c r="K180" i="21"/>
  <c r="L180" i="21"/>
  <c r="M180" i="21"/>
  <c r="N180" i="21"/>
  <c r="O180" i="21"/>
  <c r="P180" i="21"/>
  <c r="Q180" i="21"/>
  <c r="R180" i="21"/>
  <c r="J181" i="21"/>
  <c r="K181" i="21"/>
  <c r="L181" i="21"/>
  <c r="M181" i="21"/>
  <c r="N181" i="21"/>
  <c r="O181" i="21"/>
  <c r="P181" i="21"/>
  <c r="Q181" i="21"/>
  <c r="R181" i="21"/>
  <c r="J182" i="21"/>
  <c r="K182" i="21"/>
  <c r="L182" i="21"/>
  <c r="M182" i="21"/>
  <c r="N182" i="21"/>
  <c r="O182" i="21"/>
  <c r="P182" i="21"/>
  <c r="Q182" i="21"/>
  <c r="R182" i="21"/>
  <c r="J183" i="21"/>
  <c r="K183" i="21"/>
  <c r="L183" i="21"/>
  <c r="M183" i="21"/>
  <c r="N183" i="21"/>
  <c r="O183" i="21"/>
  <c r="P183" i="21"/>
  <c r="Q183" i="21"/>
  <c r="R183" i="21"/>
  <c r="J184" i="21"/>
  <c r="K184" i="21"/>
  <c r="L184" i="21"/>
  <c r="M184" i="21"/>
  <c r="N184" i="21"/>
  <c r="O184" i="21"/>
  <c r="P184" i="21"/>
  <c r="Q184" i="21"/>
  <c r="R184" i="21"/>
  <c r="J185" i="21"/>
  <c r="K185" i="21"/>
  <c r="L185" i="21"/>
  <c r="M185" i="21"/>
  <c r="N185" i="21"/>
  <c r="O185" i="21"/>
  <c r="P185" i="21"/>
  <c r="Q185" i="21"/>
  <c r="R185" i="21"/>
  <c r="J186" i="21"/>
  <c r="K186" i="21"/>
  <c r="L186" i="21"/>
  <c r="M186" i="21"/>
  <c r="N186" i="21"/>
  <c r="O186" i="21"/>
  <c r="P186" i="21"/>
  <c r="Q186" i="21"/>
  <c r="R186" i="21"/>
  <c r="J187" i="21"/>
  <c r="K187" i="21"/>
  <c r="L187" i="21"/>
  <c r="M187" i="21"/>
  <c r="N187" i="21"/>
  <c r="O187" i="21"/>
  <c r="P187" i="21"/>
  <c r="Q187" i="21"/>
  <c r="R187" i="21"/>
  <c r="J188" i="21"/>
  <c r="K188" i="21"/>
  <c r="L188" i="21"/>
  <c r="M188" i="21"/>
  <c r="N188" i="21"/>
  <c r="O188" i="21"/>
  <c r="P188" i="21"/>
  <c r="Q188" i="21"/>
  <c r="R188" i="21"/>
  <c r="J189" i="21"/>
  <c r="K189" i="21"/>
  <c r="L189" i="21"/>
  <c r="M189" i="21"/>
  <c r="N189" i="21"/>
  <c r="O189" i="21"/>
  <c r="P189" i="21"/>
  <c r="Q189" i="21"/>
  <c r="R189" i="21"/>
  <c r="J190" i="21"/>
  <c r="K190" i="21"/>
  <c r="L190" i="21"/>
  <c r="M190" i="21"/>
  <c r="N190" i="21"/>
  <c r="O190" i="21"/>
  <c r="P190" i="21"/>
  <c r="Q190" i="21"/>
  <c r="R190" i="21"/>
  <c r="J191" i="21"/>
  <c r="K191" i="21"/>
  <c r="L191" i="21"/>
  <c r="M191" i="21"/>
  <c r="N191" i="21"/>
  <c r="O191" i="21"/>
  <c r="P191" i="21"/>
  <c r="Q191" i="21"/>
  <c r="R191" i="21"/>
  <c r="J192" i="21"/>
  <c r="K192" i="21"/>
  <c r="L192" i="21"/>
  <c r="M192" i="21"/>
  <c r="N192" i="21"/>
  <c r="O192" i="21"/>
  <c r="P192" i="21"/>
  <c r="Q192" i="21"/>
  <c r="R192" i="21"/>
  <c r="J193" i="21"/>
  <c r="K193" i="21"/>
  <c r="L193" i="21"/>
  <c r="M193" i="21"/>
  <c r="N193" i="21"/>
  <c r="O193" i="21"/>
  <c r="P193" i="21"/>
  <c r="Q193" i="21"/>
  <c r="R193" i="21"/>
  <c r="J194" i="21"/>
  <c r="K194" i="21"/>
  <c r="L194" i="21"/>
  <c r="M194" i="21"/>
  <c r="N194" i="21"/>
  <c r="O194" i="21"/>
  <c r="P194" i="21"/>
  <c r="Q194" i="21"/>
  <c r="R194" i="21"/>
  <c r="J195" i="21"/>
  <c r="K195" i="21"/>
  <c r="L195" i="21"/>
  <c r="M195" i="21"/>
  <c r="N195" i="21"/>
  <c r="O195" i="21"/>
  <c r="P195" i="21"/>
  <c r="Q195" i="21"/>
  <c r="R195" i="21"/>
  <c r="J196" i="21"/>
  <c r="K196" i="21"/>
  <c r="L196" i="21"/>
  <c r="M196" i="21"/>
  <c r="N196" i="21"/>
  <c r="O196" i="21"/>
  <c r="P196" i="21"/>
  <c r="Q196" i="21"/>
  <c r="R196" i="21"/>
  <c r="J197" i="21"/>
  <c r="K197" i="21"/>
  <c r="L197" i="21"/>
  <c r="M197" i="21"/>
  <c r="N197" i="21"/>
  <c r="O197" i="21"/>
  <c r="P197" i="21"/>
  <c r="Q197" i="21"/>
  <c r="R197" i="21"/>
  <c r="J198" i="21"/>
  <c r="K198" i="21"/>
  <c r="L198" i="21"/>
  <c r="M198" i="21"/>
  <c r="N198" i="21"/>
  <c r="O198" i="21"/>
  <c r="P198" i="21"/>
  <c r="Q198" i="21"/>
  <c r="R198" i="21"/>
  <c r="J199" i="21"/>
  <c r="K199" i="21"/>
  <c r="L199" i="21"/>
  <c r="M199" i="21"/>
  <c r="N199" i="21"/>
  <c r="O199" i="21"/>
  <c r="P199" i="21"/>
  <c r="Q199" i="21"/>
  <c r="R199" i="21"/>
  <c r="J200" i="21"/>
  <c r="K200" i="21"/>
  <c r="L200" i="21"/>
  <c r="M200" i="21"/>
  <c r="N200" i="21"/>
  <c r="O200" i="21"/>
  <c r="P200" i="21"/>
  <c r="Q200" i="21"/>
  <c r="R200" i="21"/>
  <c r="J201" i="21"/>
  <c r="K201" i="21"/>
  <c r="L201" i="21"/>
  <c r="M201" i="21"/>
  <c r="N201" i="21"/>
  <c r="O201" i="21"/>
  <c r="P201" i="21"/>
  <c r="Q201" i="21"/>
  <c r="R201" i="21"/>
  <c r="J202" i="21"/>
  <c r="K202" i="21"/>
  <c r="L202" i="21"/>
  <c r="M202" i="21"/>
  <c r="N202" i="21"/>
  <c r="O202" i="21"/>
  <c r="P202" i="21"/>
  <c r="Q202" i="21"/>
  <c r="R202" i="21"/>
  <c r="J203" i="21"/>
  <c r="K203" i="21"/>
  <c r="L203" i="21"/>
  <c r="M203" i="21"/>
  <c r="N203" i="21"/>
  <c r="O203" i="21"/>
  <c r="P203" i="21"/>
  <c r="Q203" i="21"/>
  <c r="R203" i="21"/>
  <c r="J204" i="21"/>
  <c r="K204" i="21"/>
  <c r="L204" i="21"/>
  <c r="M204" i="21"/>
  <c r="N204" i="21"/>
  <c r="O204" i="21"/>
  <c r="P204" i="21"/>
  <c r="Q204" i="21"/>
  <c r="R204" i="21"/>
  <c r="J205" i="21"/>
  <c r="K205" i="21"/>
  <c r="L205" i="21"/>
  <c r="M205" i="21"/>
  <c r="N205" i="21"/>
  <c r="O205" i="21"/>
  <c r="P205" i="21"/>
  <c r="Q205" i="21"/>
  <c r="R205" i="21"/>
  <c r="J206" i="21"/>
  <c r="K206" i="21"/>
  <c r="L206" i="21"/>
  <c r="M206" i="21"/>
  <c r="N206" i="21"/>
  <c r="O206" i="21"/>
  <c r="P206" i="21"/>
  <c r="Q206" i="21"/>
  <c r="R206" i="21"/>
  <c r="J207" i="21"/>
  <c r="K207" i="21"/>
  <c r="L207" i="21"/>
  <c r="M207" i="21"/>
  <c r="N207" i="21"/>
  <c r="O207" i="21"/>
  <c r="P207" i="21"/>
  <c r="Q207" i="21"/>
  <c r="R207" i="21"/>
  <c r="J208" i="21"/>
  <c r="K208" i="21"/>
  <c r="L208" i="21"/>
  <c r="M208" i="21"/>
  <c r="N208" i="21"/>
  <c r="O208" i="21"/>
  <c r="P208" i="21"/>
  <c r="Q208" i="21"/>
  <c r="R208" i="21"/>
  <c r="J209" i="21"/>
  <c r="K209" i="21"/>
  <c r="L209" i="21"/>
  <c r="M209" i="21"/>
  <c r="N209" i="21"/>
  <c r="O209" i="21"/>
  <c r="P209" i="21"/>
  <c r="Q209" i="21"/>
  <c r="R209" i="21"/>
  <c r="J210" i="21"/>
  <c r="K210" i="21"/>
  <c r="L210" i="21"/>
  <c r="M210" i="21"/>
  <c r="N210" i="21"/>
  <c r="O210" i="21"/>
  <c r="P210" i="21"/>
  <c r="Q210" i="21"/>
  <c r="R210" i="21"/>
  <c r="J211" i="21"/>
  <c r="K211" i="21"/>
  <c r="L211" i="21"/>
  <c r="M211" i="21"/>
  <c r="N211" i="21"/>
  <c r="O211" i="21"/>
  <c r="P211" i="21"/>
  <c r="Q211" i="21"/>
  <c r="R211" i="21"/>
  <c r="J212" i="21"/>
  <c r="K212" i="21"/>
  <c r="L212" i="21"/>
  <c r="M212" i="21"/>
  <c r="N212" i="21"/>
  <c r="O212" i="21"/>
  <c r="P212" i="21"/>
  <c r="Q212" i="21"/>
  <c r="R212" i="21"/>
  <c r="J213" i="21"/>
  <c r="K213" i="21"/>
  <c r="L213" i="21"/>
  <c r="M213" i="21"/>
  <c r="N213" i="21"/>
  <c r="O213" i="21"/>
  <c r="P213" i="21"/>
  <c r="Q213" i="21"/>
  <c r="R213" i="21"/>
  <c r="J214" i="21"/>
  <c r="K214" i="21"/>
  <c r="L214" i="21"/>
  <c r="M214" i="21"/>
  <c r="N214" i="21"/>
  <c r="O214" i="21"/>
  <c r="P214" i="21"/>
  <c r="Q214" i="21"/>
  <c r="R214" i="21"/>
  <c r="J215" i="21"/>
  <c r="K215" i="21"/>
  <c r="L215" i="21"/>
  <c r="M215" i="21"/>
  <c r="N215" i="21"/>
  <c r="O215" i="21"/>
  <c r="P215" i="21"/>
  <c r="Q215" i="21"/>
  <c r="R215" i="21"/>
  <c r="J216" i="21"/>
  <c r="K216" i="21"/>
  <c r="L216" i="21"/>
  <c r="M216" i="21"/>
  <c r="N216" i="21"/>
  <c r="O216" i="21"/>
  <c r="P216" i="21"/>
  <c r="Q216" i="21"/>
  <c r="R216" i="21"/>
  <c r="J217" i="21"/>
  <c r="K217" i="21"/>
  <c r="L217" i="21"/>
  <c r="M217" i="21"/>
  <c r="N217" i="21"/>
  <c r="O217" i="21"/>
  <c r="P217" i="21"/>
  <c r="Q217" i="21"/>
  <c r="R217" i="21"/>
  <c r="J218" i="21"/>
  <c r="K218" i="21"/>
  <c r="L218" i="21"/>
  <c r="M218" i="21"/>
  <c r="N218" i="21"/>
  <c r="O218" i="21"/>
  <c r="P218" i="21"/>
  <c r="Q218" i="21"/>
  <c r="R218" i="21"/>
  <c r="J219" i="21"/>
  <c r="K219" i="21"/>
  <c r="L219" i="21"/>
  <c r="M219" i="21"/>
  <c r="N219" i="21"/>
  <c r="O219" i="21"/>
  <c r="P219" i="21"/>
  <c r="Q219" i="21"/>
  <c r="R219" i="21"/>
  <c r="J220" i="21"/>
  <c r="K220" i="21"/>
  <c r="L220" i="21"/>
  <c r="M220" i="21"/>
  <c r="N220" i="21"/>
  <c r="O220" i="21"/>
  <c r="P220" i="21"/>
  <c r="Q220" i="21"/>
  <c r="R220" i="21"/>
  <c r="J221" i="21"/>
  <c r="K221" i="21"/>
  <c r="L221" i="21"/>
  <c r="M221" i="21"/>
  <c r="N221" i="21"/>
  <c r="O221" i="21"/>
  <c r="P221" i="21"/>
  <c r="Q221" i="21"/>
  <c r="R221" i="21"/>
  <c r="J222" i="21"/>
  <c r="K222" i="21"/>
  <c r="L222" i="21"/>
  <c r="M222" i="21"/>
  <c r="N222" i="21"/>
  <c r="O222" i="21"/>
  <c r="P222" i="21"/>
  <c r="Q222" i="21"/>
  <c r="R222" i="21"/>
  <c r="J223" i="21"/>
  <c r="K223" i="21"/>
  <c r="L223" i="21"/>
  <c r="M223" i="21"/>
  <c r="N223" i="21"/>
  <c r="O223" i="21"/>
  <c r="P223" i="21"/>
  <c r="Q223" i="21"/>
  <c r="R223" i="21"/>
  <c r="J224" i="21"/>
  <c r="K224" i="21"/>
  <c r="L224" i="21"/>
  <c r="M224" i="21"/>
  <c r="N224" i="21"/>
  <c r="O224" i="21"/>
  <c r="P224" i="21"/>
  <c r="Q224" i="21"/>
  <c r="R224" i="21"/>
  <c r="J225" i="21"/>
  <c r="K225" i="21"/>
  <c r="L225" i="21"/>
  <c r="M225" i="21"/>
  <c r="N225" i="21"/>
  <c r="O225" i="21"/>
  <c r="P225" i="21"/>
  <c r="Q225" i="21"/>
  <c r="R225" i="21"/>
  <c r="J226" i="21"/>
  <c r="K226" i="21"/>
  <c r="L226" i="21"/>
  <c r="M226" i="21"/>
  <c r="N226" i="21"/>
  <c r="O226" i="21"/>
  <c r="P226" i="21"/>
  <c r="Q226" i="21"/>
  <c r="R226" i="21"/>
  <c r="K227" i="21"/>
  <c r="L227" i="21"/>
  <c r="M227" i="21"/>
  <c r="N227" i="21"/>
  <c r="O227" i="21"/>
  <c r="P227" i="21"/>
  <c r="Q227" i="21"/>
  <c r="R227" i="21"/>
  <c r="J228" i="21"/>
  <c r="K228" i="21"/>
  <c r="L228" i="21"/>
  <c r="M228" i="21"/>
  <c r="N228" i="21"/>
  <c r="O228" i="21"/>
  <c r="P228" i="21"/>
  <c r="Q228" i="21"/>
  <c r="R228" i="21"/>
  <c r="J229" i="21"/>
  <c r="K229" i="21"/>
  <c r="L229" i="21"/>
  <c r="M229" i="21"/>
  <c r="N229" i="21"/>
  <c r="O229" i="21"/>
  <c r="P229" i="21"/>
  <c r="Q229" i="21"/>
  <c r="R229" i="21"/>
  <c r="J230" i="21"/>
  <c r="K230" i="21"/>
  <c r="L230" i="21"/>
  <c r="M230" i="21"/>
  <c r="N230" i="21"/>
  <c r="O230" i="21"/>
  <c r="P230" i="21"/>
  <c r="Q230" i="21"/>
  <c r="R230" i="21"/>
  <c r="J231" i="21"/>
  <c r="K231" i="21"/>
  <c r="L231" i="21"/>
  <c r="M231" i="21"/>
  <c r="N231" i="21"/>
  <c r="O231" i="21"/>
  <c r="P231" i="21"/>
  <c r="Q231" i="21"/>
  <c r="R231" i="21"/>
  <c r="J232" i="21"/>
  <c r="K232" i="21"/>
  <c r="L232" i="21"/>
  <c r="M232" i="21"/>
  <c r="N232" i="21"/>
  <c r="O232" i="21"/>
  <c r="P232" i="21"/>
  <c r="Q232" i="21"/>
  <c r="R232" i="21"/>
  <c r="J233" i="21"/>
  <c r="K233" i="21"/>
  <c r="L233" i="21"/>
  <c r="M233" i="21"/>
  <c r="N233" i="21"/>
  <c r="O233" i="21"/>
  <c r="P233" i="21"/>
  <c r="Q233" i="21"/>
  <c r="R233" i="21"/>
  <c r="J234" i="21"/>
  <c r="K234" i="21"/>
  <c r="L234" i="21"/>
  <c r="M234" i="21"/>
  <c r="N234" i="21"/>
  <c r="O234" i="21"/>
  <c r="P234" i="21"/>
  <c r="Q234" i="21"/>
  <c r="R234" i="21"/>
  <c r="J235" i="21"/>
  <c r="K235" i="21"/>
  <c r="L235" i="21"/>
  <c r="M235" i="21"/>
  <c r="N235" i="21"/>
  <c r="O235" i="21"/>
  <c r="P235" i="21"/>
  <c r="Q235" i="21"/>
  <c r="R235" i="21"/>
  <c r="J236" i="21"/>
  <c r="K236" i="21"/>
  <c r="L236" i="21"/>
  <c r="M236" i="21"/>
  <c r="N236" i="21"/>
  <c r="O236" i="21"/>
  <c r="P236" i="21"/>
  <c r="Q236" i="21"/>
  <c r="R236" i="21"/>
  <c r="J237" i="21"/>
  <c r="K237" i="21"/>
  <c r="L237" i="21"/>
  <c r="M237" i="21"/>
  <c r="N237" i="21"/>
  <c r="O237" i="21"/>
  <c r="P237" i="21"/>
  <c r="Q237" i="21"/>
  <c r="R237" i="21"/>
  <c r="J238" i="21"/>
  <c r="K238" i="21"/>
  <c r="L238" i="21"/>
  <c r="M238" i="21"/>
  <c r="N238" i="21"/>
  <c r="O238" i="21"/>
  <c r="P238" i="21"/>
  <c r="Q238" i="21"/>
  <c r="R238" i="21"/>
  <c r="J239" i="21"/>
  <c r="K239" i="21"/>
  <c r="L239" i="21"/>
  <c r="M239" i="21"/>
  <c r="N239" i="21"/>
  <c r="O239" i="21"/>
  <c r="P239" i="21"/>
  <c r="Q239" i="21"/>
  <c r="R239" i="21"/>
  <c r="J240" i="21"/>
  <c r="K240" i="21"/>
  <c r="L240" i="21"/>
  <c r="M240" i="21"/>
  <c r="N240" i="21"/>
  <c r="O240" i="21"/>
  <c r="P240" i="21"/>
  <c r="Q240" i="21"/>
  <c r="R240" i="21"/>
  <c r="J241" i="21"/>
  <c r="K241" i="21"/>
  <c r="L241" i="21"/>
  <c r="M241" i="21"/>
  <c r="N241" i="21"/>
  <c r="O241" i="21"/>
  <c r="P241" i="21"/>
  <c r="Q241" i="21"/>
  <c r="R241" i="21"/>
  <c r="J242" i="21"/>
  <c r="K242" i="21"/>
  <c r="L242" i="21"/>
  <c r="M242" i="21"/>
  <c r="N242" i="21"/>
  <c r="O242" i="21"/>
  <c r="P242" i="21"/>
  <c r="Q242" i="21"/>
  <c r="R242" i="21"/>
  <c r="J243" i="21"/>
  <c r="K243" i="21"/>
  <c r="L243" i="21"/>
  <c r="M243" i="21"/>
  <c r="N243" i="21"/>
  <c r="O243" i="21"/>
  <c r="P243" i="21"/>
  <c r="Q243" i="21"/>
  <c r="R243" i="21"/>
  <c r="J244" i="21"/>
  <c r="K244" i="21"/>
  <c r="L244" i="21"/>
  <c r="M244" i="21"/>
  <c r="N244" i="21"/>
  <c r="O244" i="21"/>
  <c r="P244" i="21"/>
  <c r="Q244" i="21"/>
  <c r="R244" i="21"/>
  <c r="J245" i="21"/>
  <c r="K245" i="21"/>
  <c r="L245" i="21"/>
  <c r="M245" i="21"/>
  <c r="N245" i="21"/>
  <c r="O245" i="21"/>
  <c r="P245" i="21"/>
  <c r="Q245" i="21"/>
  <c r="R245" i="21"/>
  <c r="J246" i="21"/>
  <c r="K246" i="21"/>
  <c r="L246" i="21"/>
  <c r="M246" i="21"/>
  <c r="N246" i="21"/>
  <c r="O246" i="21"/>
  <c r="P246" i="21"/>
  <c r="Q246" i="21"/>
  <c r="R246" i="21"/>
  <c r="J247" i="21"/>
  <c r="K247" i="21"/>
  <c r="L247" i="21"/>
  <c r="M247" i="21"/>
  <c r="N247" i="21"/>
  <c r="O247" i="21"/>
  <c r="P247" i="21"/>
  <c r="Q247" i="21"/>
  <c r="R247" i="21"/>
  <c r="J248" i="21"/>
  <c r="K248" i="21"/>
  <c r="L248" i="21"/>
  <c r="M248" i="21"/>
  <c r="N248" i="21"/>
  <c r="O248" i="21"/>
  <c r="P248" i="21"/>
  <c r="Q248" i="21"/>
  <c r="R248" i="21"/>
  <c r="J249" i="21"/>
  <c r="K249" i="21"/>
  <c r="L249" i="21"/>
  <c r="M249" i="21"/>
  <c r="N249" i="21"/>
  <c r="O249" i="21"/>
  <c r="P249" i="21"/>
  <c r="Q249" i="21"/>
  <c r="R249" i="21"/>
  <c r="J250" i="21"/>
  <c r="K250" i="21"/>
  <c r="L250" i="21"/>
  <c r="M250" i="21"/>
  <c r="N250" i="21"/>
  <c r="O250" i="21"/>
  <c r="P250" i="21"/>
  <c r="Q250" i="21"/>
  <c r="R250" i="21"/>
  <c r="J251" i="21"/>
  <c r="K251" i="21"/>
  <c r="L251" i="21"/>
  <c r="M251" i="21"/>
  <c r="N251" i="21"/>
  <c r="O251" i="21"/>
  <c r="P251" i="21"/>
  <c r="Q251" i="21"/>
  <c r="R251" i="21"/>
  <c r="J252" i="21"/>
  <c r="K252" i="21"/>
  <c r="L252" i="21"/>
  <c r="M252" i="21"/>
  <c r="N252" i="21"/>
  <c r="O252" i="21"/>
  <c r="P252" i="21"/>
  <c r="Q252" i="21"/>
  <c r="R252" i="21"/>
  <c r="J253" i="21"/>
  <c r="K253" i="21"/>
  <c r="L253" i="21"/>
  <c r="M253" i="21"/>
  <c r="N253" i="21"/>
  <c r="O253" i="21"/>
  <c r="P253" i="21"/>
  <c r="Q253" i="21"/>
  <c r="R253" i="21"/>
  <c r="J254" i="21"/>
  <c r="K254" i="21"/>
  <c r="L254" i="21"/>
  <c r="M254" i="21"/>
  <c r="N254" i="21"/>
  <c r="O254" i="21"/>
  <c r="P254" i="21"/>
  <c r="Q254" i="21"/>
  <c r="R254" i="21"/>
  <c r="J255" i="21"/>
  <c r="K255" i="21"/>
  <c r="L255" i="21"/>
  <c r="M255" i="21"/>
  <c r="N255" i="21"/>
  <c r="O255" i="21"/>
  <c r="P255" i="21"/>
  <c r="Q255" i="21"/>
  <c r="R255" i="21"/>
  <c r="J256" i="21"/>
  <c r="K256" i="21"/>
  <c r="L256" i="21"/>
  <c r="M256" i="21"/>
  <c r="N256" i="21"/>
  <c r="O256" i="21"/>
  <c r="P256" i="21"/>
  <c r="Q256" i="21"/>
  <c r="R256" i="21"/>
  <c r="J257" i="21"/>
  <c r="K257" i="21"/>
  <c r="L257" i="21"/>
  <c r="M257" i="21"/>
  <c r="N257" i="21"/>
  <c r="O257" i="21"/>
  <c r="P257" i="21"/>
  <c r="Q257" i="21"/>
  <c r="R257" i="21"/>
  <c r="J258" i="21"/>
  <c r="K258" i="21"/>
  <c r="L258" i="21"/>
  <c r="M258" i="21"/>
  <c r="N258" i="21"/>
  <c r="O258" i="21"/>
  <c r="P258" i="21"/>
  <c r="Q258" i="21"/>
  <c r="R258" i="21"/>
  <c r="J259" i="21"/>
  <c r="K259" i="21"/>
  <c r="L259" i="21"/>
  <c r="M259" i="21"/>
  <c r="N259" i="21"/>
  <c r="O259" i="21"/>
  <c r="P259" i="21"/>
  <c r="Q259" i="21"/>
  <c r="R259" i="21"/>
  <c r="J260" i="21"/>
  <c r="K260" i="21"/>
  <c r="L260" i="21"/>
  <c r="M260" i="21"/>
  <c r="N260" i="21"/>
  <c r="O260" i="21"/>
  <c r="P260" i="21"/>
  <c r="Q260" i="21"/>
  <c r="R260" i="21"/>
  <c r="J261" i="21"/>
  <c r="K261" i="21"/>
  <c r="L261" i="21"/>
  <c r="M261" i="21"/>
  <c r="N261" i="21"/>
  <c r="O261" i="21"/>
  <c r="P261" i="21"/>
  <c r="Q261" i="21"/>
  <c r="R261" i="21"/>
  <c r="J262" i="21"/>
  <c r="K262" i="21"/>
  <c r="L262" i="21"/>
  <c r="M262" i="21"/>
  <c r="N262" i="21"/>
  <c r="O262" i="21"/>
  <c r="P262" i="21"/>
  <c r="Q262" i="21"/>
  <c r="R262" i="21"/>
  <c r="J263" i="21"/>
  <c r="K263" i="21"/>
  <c r="L263" i="21"/>
  <c r="M263" i="21"/>
  <c r="N263" i="21"/>
  <c r="O263" i="21"/>
  <c r="P263" i="21"/>
  <c r="Q263" i="21"/>
  <c r="R263" i="21"/>
  <c r="J264" i="21"/>
  <c r="K264" i="21"/>
  <c r="L264" i="21"/>
  <c r="M264" i="21"/>
  <c r="N264" i="21"/>
  <c r="O264" i="21"/>
  <c r="P264" i="21"/>
  <c r="Q264" i="21"/>
  <c r="R264" i="21"/>
  <c r="J265" i="21"/>
  <c r="K265" i="21"/>
  <c r="L265" i="21"/>
  <c r="M265" i="21"/>
  <c r="N265" i="21"/>
  <c r="O265" i="21"/>
  <c r="P265" i="21"/>
  <c r="Q265" i="21"/>
  <c r="R265" i="21"/>
  <c r="J266" i="21"/>
  <c r="K266" i="21"/>
  <c r="L266" i="21"/>
  <c r="M266" i="21"/>
  <c r="N266" i="21"/>
  <c r="O266" i="21"/>
  <c r="P266" i="21"/>
  <c r="Q266" i="21"/>
  <c r="R266" i="21"/>
  <c r="J267" i="21"/>
  <c r="K267" i="21"/>
  <c r="L267" i="21"/>
  <c r="M267" i="21"/>
  <c r="N267" i="21"/>
  <c r="O267" i="21"/>
  <c r="P267" i="21"/>
  <c r="Q267" i="21"/>
  <c r="R267" i="21"/>
  <c r="J268" i="21"/>
  <c r="K268" i="21"/>
  <c r="L268" i="21"/>
  <c r="M268" i="21"/>
  <c r="N268" i="21"/>
  <c r="O268" i="21"/>
  <c r="P268" i="21"/>
  <c r="Q268" i="21"/>
  <c r="R268" i="21"/>
  <c r="J269" i="21"/>
  <c r="K269" i="21"/>
  <c r="L269" i="21"/>
  <c r="M269" i="21"/>
  <c r="N269" i="21"/>
  <c r="O269" i="21"/>
  <c r="P269" i="21"/>
  <c r="Q269" i="21"/>
  <c r="R269" i="21"/>
  <c r="J270" i="21"/>
  <c r="K270" i="21"/>
  <c r="L270" i="21"/>
  <c r="M270" i="21"/>
  <c r="N270" i="21"/>
  <c r="O270" i="21"/>
  <c r="P270" i="21"/>
  <c r="Q270" i="21"/>
  <c r="R270" i="21"/>
  <c r="J271" i="21"/>
  <c r="K271" i="21"/>
  <c r="L271" i="21"/>
  <c r="M271" i="21"/>
  <c r="N271" i="21"/>
  <c r="O271" i="21"/>
  <c r="P271" i="21"/>
  <c r="Q271" i="21"/>
  <c r="R271" i="21"/>
  <c r="J272" i="21"/>
  <c r="K272" i="21"/>
  <c r="L272" i="21"/>
  <c r="M272" i="21"/>
  <c r="N272" i="21"/>
  <c r="O272" i="21"/>
  <c r="P272" i="21"/>
  <c r="Q272" i="21"/>
  <c r="R272" i="21"/>
  <c r="J273" i="21"/>
  <c r="K273" i="21"/>
  <c r="L273" i="21"/>
  <c r="M273" i="21"/>
  <c r="N273" i="21"/>
  <c r="O273" i="21"/>
  <c r="P273" i="21"/>
  <c r="Q273" i="21"/>
  <c r="R273" i="21"/>
  <c r="J274" i="21"/>
  <c r="K274" i="21"/>
  <c r="L274" i="21"/>
  <c r="M274" i="21"/>
  <c r="N274" i="21"/>
  <c r="O274" i="21"/>
  <c r="P274" i="21"/>
  <c r="Q274" i="21"/>
  <c r="R274" i="21"/>
  <c r="J275" i="21"/>
  <c r="K275" i="21"/>
  <c r="L275" i="21"/>
  <c r="M275" i="21"/>
  <c r="N275" i="21"/>
  <c r="O275" i="21"/>
  <c r="P275" i="21"/>
  <c r="Q275" i="21"/>
  <c r="R275" i="21"/>
  <c r="J276" i="21"/>
  <c r="K276" i="21"/>
  <c r="L276" i="21"/>
  <c r="M276" i="21"/>
  <c r="N276" i="21"/>
  <c r="O276" i="21"/>
  <c r="P276" i="21"/>
  <c r="Q276" i="21"/>
  <c r="R276" i="21"/>
  <c r="J277" i="21"/>
  <c r="K277" i="21"/>
  <c r="L277" i="21"/>
  <c r="M277" i="21"/>
  <c r="N277" i="21"/>
  <c r="O277" i="21"/>
  <c r="P277" i="21"/>
  <c r="Q277" i="21"/>
  <c r="R277" i="21"/>
  <c r="J278" i="21"/>
  <c r="K278" i="21"/>
  <c r="L278" i="21"/>
  <c r="M278" i="21"/>
  <c r="N278" i="21"/>
  <c r="O278" i="21"/>
  <c r="P278" i="21"/>
  <c r="Q278" i="21"/>
  <c r="R278" i="21"/>
  <c r="J279" i="21"/>
  <c r="K279" i="21"/>
  <c r="L279" i="21"/>
  <c r="M279" i="21"/>
  <c r="N279" i="21"/>
  <c r="O279" i="21"/>
  <c r="P279" i="21"/>
  <c r="Q279" i="21"/>
  <c r="R279" i="21"/>
  <c r="J280" i="21"/>
  <c r="K280" i="21"/>
  <c r="L280" i="21"/>
  <c r="M280" i="21"/>
  <c r="N280" i="21"/>
  <c r="O280" i="21"/>
  <c r="P280" i="21"/>
  <c r="Q280" i="21"/>
  <c r="R280" i="21"/>
  <c r="J281" i="21"/>
  <c r="K281" i="21"/>
  <c r="L281" i="21"/>
  <c r="M281" i="21"/>
  <c r="N281" i="21"/>
  <c r="O281" i="21"/>
  <c r="P281" i="21"/>
  <c r="Q281" i="21"/>
  <c r="R281" i="21"/>
  <c r="J282" i="21"/>
  <c r="K282" i="21"/>
  <c r="L282" i="21"/>
  <c r="M282" i="21"/>
  <c r="N282" i="21"/>
  <c r="O282" i="21"/>
  <c r="P282" i="21"/>
  <c r="Q282" i="21"/>
  <c r="R282" i="21"/>
  <c r="J283" i="21"/>
  <c r="K283" i="21"/>
  <c r="L283" i="21"/>
  <c r="M283" i="21"/>
  <c r="N283" i="21"/>
  <c r="O283" i="21"/>
  <c r="P283" i="21"/>
  <c r="Q283" i="21"/>
  <c r="R283" i="21"/>
  <c r="J284" i="21"/>
  <c r="K284" i="21"/>
  <c r="L284" i="21"/>
  <c r="M284" i="21"/>
  <c r="N284" i="21"/>
  <c r="O284" i="21"/>
  <c r="P284" i="21"/>
  <c r="Q284" i="21"/>
  <c r="R284" i="21"/>
  <c r="J285" i="21"/>
  <c r="K285" i="21"/>
  <c r="L285" i="21"/>
  <c r="M285" i="21"/>
  <c r="N285" i="21"/>
  <c r="O285" i="21"/>
  <c r="P285" i="21"/>
  <c r="Q285" i="21"/>
  <c r="R285" i="21"/>
  <c r="J286" i="21"/>
  <c r="K286" i="21"/>
  <c r="L286" i="21"/>
  <c r="M286" i="21"/>
  <c r="N286" i="21"/>
  <c r="O286" i="21"/>
  <c r="P286" i="21"/>
  <c r="Q286" i="21"/>
  <c r="R286" i="21"/>
  <c r="J287" i="21"/>
  <c r="K287" i="21"/>
  <c r="L287" i="21"/>
  <c r="M287" i="21"/>
  <c r="N287" i="21"/>
  <c r="O287" i="21"/>
  <c r="P287" i="21"/>
  <c r="Q287" i="21"/>
  <c r="R287" i="21"/>
  <c r="J288" i="21"/>
  <c r="K288" i="21"/>
  <c r="L288" i="21"/>
  <c r="M288" i="21"/>
  <c r="N288" i="21"/>
  <c r="O288" i="21"/>
  <c r="P288" i="21"/>
  <c r="Q288" i="21"/>
  <c r="R288" i="21"/>
  <c r="J289" i="21"/>
  <c r="K289" i="21"/>
  <c r="L289" i="21"/>
  <c r="M289" i="21"/>
  <c r="N289" i="21"/>
  <c r="O289" i="21"/>
  <c r="P289" i="21"/>
  <c r="Q289" i="21"/>
  <c r="R289" i="21"/>
  <c r="J290" i="21"/>
  <c r="K290" i="21"/>
  <c r="L290" i="21"/>
  <c r="M290" i="21"/>
  <c r="N290" i="21"/>
  <c r="O290" i="21"/>
  <c r="P290" i="21"/>
  <c r="Q290" i="21"/>
  <c r="R290" i="21"/>
  <c r="J291" i="21"/>
  <c r="K291" i="21"/>
  <c r="L291" i="21"/>
  <c r="M291" i="21"/>
  <c r="N291" i="21"/>
  <c r="O291" i="21"/>
  <c r="P291" i="21"/>
  <c r="Q291" i="21"/>
  <c r="R291" i="21"/>
  <c r="J292" i="21"/>
  <c r="K292" i="21"/>
  <c r="L292" i="21"/>
  <c r="M292" i="21"/>
  <c r="N292" i="21"/>
  <c r="O292" i="21"/>
  <c r="P292" i="21"/>
  <c r="Q292" i="21"/>
  <c r="R292" i="21"/>
  <c r="J293" i="21"/>
  <c r="K293" i="21"/>
  <c r="L293" i="21"/>
  <c r="M293" i="21"/>
  <c r="N293" i="21"/>
  <c r="O293" i="21"/>
  <c r="P293" i="21"/>
  <c r="Q293" i="21"/>
  <c r="R293" i="21"/>
  <c r="J294" i="21"/>
  <c r="K294" i="21"/>
  <c r="L294" i="21"/>
  <c r="M294" i="21"/>
  <c r="N294" i="21"/>
  <c r="O294" i="21"/>
  <c r="P294" i="21"/>
  <c r="Q294" i="21"/>
  <c r="R294" i="21"/>
  <c r="J295" i="21"/>
  <c r="K295" i="21"/>
  <c r="L295" i="21"/>
  <c r="M295" i="21"/>
  <c r="N295" i="21"/>
  <c r="O295" i="21"/>
  <c r="P295" i="21"/>
  <c r="Q295" i="21"/>
  <c r="R295" i="21"/>
  <c r="J296" i="21"/>
  <c r="K296" i="21"/>
  <c r="L296" i="21"/>
  <c r="M296" i="21"/>
  <c r="N296" i="21"/>
  <c r="O296" i="21"/>
  <c r="P296" i="21"/>
  <c r="Q296" i="21"/>
  <c r="R296" i="21"/>
  <c r="J297" i="21"/>
  <c r="K297" i="21"/>
  <c r="L297" i="21"/>
  <c r="M297" i="21"/>
  <c r="N297" i="21"/>
  <c r="O297" i="21"/>
  <c r="P297" i="21"/>
  <c r="Q297" i="21"/>
  <c r="R297" i="21"/>
  <c r="J298" i="21"/>
  <c r="K298" i="21"/>
  <c r="L298" i="21"/>
  <c r="M298" i="21"/>
  <c r="N298" i="21"/>
  <c r="O298" i="21"/>
  <c r="P298" i="21"/>
  <c r="Q298" i="21"/>
  <c r="R298" i="21"/>
  <c r="J299" i="21"/>
  <c r="K299" i="21"/>
  <c r="L299" i="21"/>
  <c r="M299" i="21"/>
  <c r="N299" i="21"/>
  <c r="O299" i="21"/>
  <c r="P299" i="21"/>
  <c r="Q299" i="21"/>
  <c r="R299" i="21"/>
  <c r="J300" i="21"/>
  <c r="K300" i="21"/>
  <c r="L300" i="21"/>
  <c r="M300" i="21"/>
  <c r="N300" i="21"/>
  <c r="O300" i="21"/>
  <c r="P300" i="21"/>
  <c r="Q300" i="21"/>
  <c r="R300" i="21"/>
  <c r="J301" i="21"/>
  <c r="K301" i="21"/>
  <c r="L301" i="21"/>
  <c r="M301" i="21"/>
  <c r="N301" i="21"/>
  <c r="O301" i="21"/>
  <c r="P301" i="21"/>
  <c r="Q301" i="21"/>
  <c r="R301" i="21"/>
  <c r="J302" i="21"/>
  <c r="K302" i="21"/>
  <c r="L302" i="21"/>
  <c r="M302" i="21"/>
  <c r="N302" i="21"/>
  <c r="O302" i="21"/>
  <c r="P302" i="21"/>
  <c r="Q302" i="21"/>
  <c r="R302" i="21"/>
  <c r="J303" i="21"/>
  <c r="K303" i="21"/>
  <c r="L303" i="21"/>
  <c r="M303" i="21"/>
  <c r="N303" i="21"/>
  <c r="O303" i="21"/>
  <c r="P303" i="21"/>
  <c r="Q303" i="21"/>
  <c r="R303" i="21"/>
  <c r="J304" i="21"/>
  <c r="K304" i="21"/>
  <c r="L304" i="21"/>
  <c r="M304" i="21"/>
  <c r="N304" i="21"/>
  <c r="O304" i="21"/>
  <c r="P304" i="21"/>
  <c r="Q304" i="21"/>
  <c r="R304" i="21"/>
  <c r="J305" i="21"/>
  <c r="K305" i="21"/>
  <c r="L305" i="21"/>
  <c r="M305" i="21"/>
  <c r="N305" i="21"/>
  <c r="O305" i="21"/>
  <c r="P305" i="21"/>
  <c r="Q305" i="21"/>
  <c r="R305" i="21"/>
  <c r="J306" i="21"/>
  <c r="K306" i="21"/>
  <c r="L306" i="21"/>
  <c r="M306" i="21"/>
  <c r="N306" i="21"/>
  <c r="O306" i="21"/>
  <c r="P306" i="21"/>
  <c r="Q306" i="21"/>
  <c r="R306" i="21"/>
  <c r="J307" i="21"/>
  <c r="K307" i="21"/>
  <c r="L307" i="21"/>
  <c r="M307" i="21"/>
  <c r="N307" i="21"/>
  <c r="O307" i="21"/>
  <c r="P307" i="21"/>
  <c r="Q307" i="21"/>
  <c r="R307" i="21"/>
  <c r="J308" i="21"/>
  <c r="K308" i="21"/>
  <c r="L308" i="21"/>
  <c r="M308" i="21"/>
  <c r="N308" i="21"/>
  <c r="O308" i="21"/>
  <c r="P308" i="21"/>
  <c r="Q308" i="21"/>
  <c r="R308" i="21"/>
  <c r="J309" i="21"/>
  <c r="K309" i="21"/>
  <c r="L309" i="21"/>
  <c r="M309" i="21"/>
  <c r="N309" i="21"/>
  <c r="O309" i="21"/>
  <c r="P309" i="21"/>
  <c r="Q309" i="21"/>
  <c r="R309" i="21"/>
  <c r="J310" i="21"/>
  <c r="K310" i="21"/>
  <c r="L310" i="21"/>
  <c r="M310" i="21"/>
  <c r="N310" i="21"/>
  <c r="O310" i="21"/>
  <c r="P310" i="21"/>
  <c r="Q310" i="21"/>
  <c r="R310" i="21"/>
  <c r="J311" i="21"/>
  <c r="K311" i="21"/>
  <c r="L311" i="21"/>
  <c r="M311" i="21"/>
  <c r="N311" i="21"/>
  <c r="O311" i="21"/>
  <c r="P311" i="21"/>
  <c r="Q311" i="21"/>
  <c r="R311" i="21"/>
  <c r="J312" i="21"/>
  <c r="K312" i="21"/>
  <c r="L312" i="21"/>
  <c r="M312" i="21"/>
  <c r="N312" i="21"/>
  <c r="O312" i="21"/>
  <c r="P312" i="21"/>
  <c r="Q312" i="21"/>
  <c r="R312" i="21"/>
  <c r="J313" i="21"/>
  <c r="K313" i="21"/>
  <c r="L313" i="21"/>
  <c r="M313" i="21"/>
  <c r="N313" i="21"/>
  <c r="O313" i="21"/>
  <c r="P313" i="21"/>
  <c r="Q313" i="21"/>
  <c r="R313" i="21"/>
  <c r="J314" i="21"/>
  <c r="K314" i="21"/>
  <c r="L314" i="21"/>
  <c r="M314" i="21"/>
  <c r="N314" i="21"/>
  <c r="O314" i="21"/>
  <c r="P314" i="21"/>
  <c r="Q314" i="21"/>
  <c r="R314" i="21"/>
  <c r="J315" i="21"/>
  <c r="K315" i="21"/>
  <c r="L315" i="21"/>
  <c r="M315" i="21"/>
  <c r="N315" i="21"/>
  <c r="O315" i="21"/>
  <c r="P315" i="21"/>
  <c r="Q315" i="21"/>
  <c r="R315" i="21"/>
  <c r="J316" i="21"/>
  <c r="K316" i="21"/>
  <c r="L316" i="21"/>
  <c r="M316" i="21"/>
  <c r="N316" i="21"/>
  <c r="O316" i="21"/>
  <c r="P316" i="21"/>
  <c r="Q316" i="21"/>
  <c r="R316" i="21"/>
  <c r="J317" i="21"/>
  <c r="K317" i="21"/>
  <c r="L317" i="21"/>
  <c r="M317" i="21"/>
  <c r="N317" i="21"/>
  <c r="O317" i="21"/>
  <c r="P317" i="21"/>
  <c r="Q317" i="21"/>
  <c r="R317" i="21"/>
  <c r="J318" i="21"/>
  <c r="K318" i="21"/>
  <c r="L318" i="21"/>
  <c r="M318" i="21"/>
  <c r="N318" i="21"/>
  <c r="O318" i="21"/>
  <c r="P318" i="21"/>
  <c r="Q318" i="21"/>
  <c r="R318" i="21"/>
  <c r="J319" i="21"/>
  <c r="K319" i="21"/>
  <c r="L319" i="21"/>
  <c r="M319" i="21"/>
  <c r="N319" i="21"/>
  <c r="O319" i="21"/>
  <c r="P319" i="21"/>
  <c r="Q319" i="21"/>
  <c r="R319" i="21"/>
  <c r="J320" i="21"/>
  <c r="K320" i="21"/>
  <c r="L320" i="21"/>
  <c r="M320" i="21"/>
  <c r="N320" i="21"/>
  <c r="O320" i="21"/>
  <c r="P320" i="21"/>
  <c r="Q320" i="21"/>
  <c r="R320" i="21"/>
  <c r="J321" i="21"/>
  <c r="K321" i="21"/>
  <c r="L321" i="21"/>
  <c r="M321" i="21"/>
  <c r="N321" i="21"/>
  <c r="O321" i="21"/>
  <c r="P321" i="21"/>
  <c r="Q321" i="21"/>
  <c r="R321" i="21"/>
  <c r="J322" i="21"/>
  <c r="K322" i="21"/>
  <c r="L322" i="21"/>
  <c r="M322" i="21"/>
  <c r="N322" i="21"/>
  <c r="O322" i="21"/>
  <c r="P322" i="21"/>
  <c r="Q322" i="21"/>
  <c r="R322" i="21"/>
  <c r="J323" i="21"/>
  <c r="K323" i="21"/>
  <c r="L323" i="21"/>
  <c r="M323" i="21"/>
  <c r="N323" i="21"/>
  <c r="O323" i="21"/>
  <c r="P323" i="21"/>
  <c r="Q323" i="21"/>
  <c r="R323" i="21"/>
  <c r="J324" i="21"/>
  <c r="K324" i="21"/>
  <c r="L324" i="21"/>
  <c r="M324" i="21"/>
  <c r="N324" i="21"/>
  <c r="O324" i="21"/>
  <c r="P324" i="21"/>
  <c r="Q324" i="21"/>
  <c r="R324" i="21"/>
  <c r="J325" i="21"/>
  <c r="K325" i="21"/>
  <c r="L325" i="21"/>
  <c r="M325" i="21"/>
  <c r="N325" i="21"/>
  <c r="O325" i="21"/>
  <c r="P325" i="21"/>
  <c r="Q325" i="21"/>
  <c r="R325" i="21"/>
  <c r="J326" i="21"/>
  <c r="K326" i="21"/>
  <c r="L326" i="21"/>
  <c r="M326" i="21"/>
  <c r="N326" i="21"/>
  <c r="O326" i="21"/>
  <c r="P326" i="21"/>
  <c r="Q326" i="21"/>
  <c r="R326" i="21"/>
  <c r="J327" i="21"/>
  <c r="K327" i="21"/>
  <c r="L327" i="21"/>
  <c r="M327" i="21"/>
  <c r="N327" i="21"/>
  <c r="O327" i="21"/>
  <c r="P327" i="21"/>
  <c r="Q327" i="21"/>
  <c r="R327" i="21"/>
  <c r="J328" i="21"/>
  <c r="K328" i="21"/>
  <c r="L328" i="21"/>
  <c r="M328" i="21"/>
  <c r="N328" i="21"/>
  <c r="O328" i="21"/>
  <c r="P328" i="21"/>
  <c r="Q328" i="21"/>
  <c r="R328" i="21"/>
  <c r="J329" i="21"/>
  <c r="K329" i="21"/>
  <c r="L329" i="21"/>
  <c r="M329" i="21"/>
  <c r="N329" i="21"/>
  <c r="O329" i="21"/>
  <c r="P329" i="21"/>
  <c r="Q329" i="21"/>
  <c r="R329" i="21"/>
  <c r="J330" i="21"/>
  <c r="K330" i="21"/>
  <c r="L330" i="21"/>
  <c r="M330" i="21"/>
  <c r="N330" i="21"/>
  <c r="O330" i="21"/>
  <c r="P330" i="21"/>
  <c r="Q330" i="21"/>
  <c r="R330" i="21"/>
  <c r="J331" i="21"/>
  <c r="K331" i="21"/>
  <c r="L331" i="21"/>
  <c r="M331" i="21"/>
  <c r="N331" i="21"/>
  <c r="O331" i="21"/>
  <c r="P331" i="21"/>
  <c r="Q331" i="21"/>
  <c r="R331" i="21"/>
  <c r="J332" i="21"/>
  <c r="K332" i="21"/>
  <c r="L332" i="21"/>
  <c r="M332" i="21"/>
  <c r="N332" i="21"/>
  <c r="O332" i="21"/>
  <c r="P332" i="21"/>
  <c r="Q332" i="21"/>
  <c r="R332" i="21"/>
  <c r="J333" i="21"/>
  <c r="K333" i="21"/>
  <c r="L333" i="21"/>
  <c r="M333" i="21"/>
  <c r="N333" i="21"/>
  <c r="O333" i="21"/>
  <c r="P333" i="21"/>
  <c r="Q333" i="21"/>
  <c r="R333" i="21"/>
  <c r="J334" i="21"/>
  <c r="K334" i="21"/>
  <c r="L334" i="21"/>
  <c r="M334" i="21"/>
  <c r="N334" i="21"/>
  <c r="O334" i="21"/>
  <c r="P334" i="21"/>
  <c r="Q334" i="21"/>
  <c r="R334" i="21"/>
  <c r="J335" i="21"/>
  <c r="K335" i="21"/>
  <c r="L335" i="21"/>
  <c r="M335" i="21"/>
  <c r="N335" i="21"/>
  <c r="O335" i="21"/>
  <c r="P335" i="21"/>
  <c r="Q335" i="21"/>
  <c r="R335" i="21"/>
  <c r="J336" i="21"/>
  <c r="K336" i="21"/>
  <c r="L336" i="21"/>
  <c r="M336" i="21"/>
  <c r="N336" i="21"/>
  <c r="O336" i="21"/>
  <c r="P336" i="21"/>
  <c r="Q336" i="21"/>
  <c r="R336" i="21"/>
  <c r="J337" i="21"/>
  <c r="K337" i="21"/>
  <c r="L337" i="21"/>
  <c r="M337" i="21"/>
  <c r="N337" i="21"/>
  <c r="O337" i="21"/>
  <c r="P337" i="21"/>
  <c r="Q337" i="21"/>
  <c r="R337" i="21"/>
  <c r="J338" i="21"/>
  <c r="K338" i="21"/>
  <c r="L338" i="21"/>
  <c r="M338" i="21"/>
  <c r="N338" i="21"/>
  <c r="O338" i="21"/>
  <c r="P338" i="21"/>
  <c r="Q338" i="21"/>
  <c r="R338" i="21"/>
  <c r="J339" i="21"/>
  <c r="K339" i="21"/>
  <c r="L339" i="21"/>
  <c r="M339" i="21"/>
  <c r="N339" i="21"/>
  <c r="O339" i="21"/>
  <c r="P339" i="21"/>
  <c r="Q339" i="21"/>
  <c r="R339" i="21"/>
  <c r="J340" i="21"/>
  <c r="K340" i="21"/>
  <c r="L340" i="21"/>
  <c r="M340" i="21"/>
  <c r="N340" i="21"/>
  <c r="O340" i="21"/>
  <c r="P340" i="21"/>
  <c r="Q340" i="21"/>
  <c r="R340" i="21"/>
  <c r="J341" i="21"/>
  <c r="K341" i="21"/>
  <c r="L341" i="21"/>
  <c r="M341" i="21"/>
  <c r="N341" i="21"/>
  <c r="O341" i="21"/>
  <c r="P341" i="21"/>
  <c r="Q341" i="21"/>
  <c r="R341" i="21"/>
  <c r="J342" i="21"/>
  <c r="K342" i="21"/>
  <c r="L342" i="21"/>
  <c r="M342" i="21"/>
  <c r="N342" i="21"/>
  <c r="O342" i="21"/>
  <c r="P342" i="21"/>
  <c r="Q342" i="21"/>
  <c r="R342" i="21"/>
  <c r="J343" i="21"/>
  <c r="K343" i="21"/>
  <c r="L343" i="21"/>
  <c r="M343" i="21"/>
  <c r="N343" i="21"/>
  <c r="O343" i="21"/>
  <c r="P343" i="21"/>
  <c r="Q343" i="21"/>
  <c r="R343" i="21"/>
  <c r="J344" i="21"/>
  <c r="K344" i="21"/>
  <c r="L344" i="21"/>
  <c r="M344" i="21"/>
  <c r="N344" i="21"/>
  <c r="O344" i="21"/>
  <c r="P344" i="21"/>
  <c r="Q344" i="21"/>
  <c r="R344" i="21"/>
  <c r="J345" i="21"/>
  <c r="K345" i="21"/>
  <c r="L345" i="21"/>
  <c r="M345" i="21"/>
  <c r="N345" i="21"/>
  <c r="O345" i="21"/>
  <c r="P345" i="21"/>
  <c r="Q345" i="21"/>
  <c r="R345" i="21"/>
  <c r="J346" i="21"/>
  <c r="K346" i="21"/>
  <c r="L346" i="21"/>
  <c r="M346" i="21"/>
  <c r="N346" i="21"/>
  <c r="O346" i="21"/>
  <c r="P346" i="21"/>
  <c r="Q346" i="21"/>
  <c r="R346" i="21"/>
  <c r="J347" i="21"/>
  <c r="K347" i="21"/>
  <c r="L347" i="21"/>
  <c r="M347" i="21"/>
  <c r="N347" i="21"/>
  <c r="O347" i="21"/>
  <c r="P347" i="21"/>
  <c r="Q347" i="21"/>
  <c r="R347" i="21"/>
  <c r="J348" i="21"/>
  <c r="K348" i="21"/>
  <c r="L348" i="21"/>
  <c r="M348" i="21"/>
  <c r="N348" i="21"/>
  <c r="O348" i="21"/>
  <c r="P348" i="21"/>
  <c r="Q348" i="21"/>
  <c r="R348" i="21"/>
  <c r="J349" i="21"/>
  <c r="K349" i="21"/>
  <c r="L349" i="21"/>
  <c r="M349" i="21"/>
  <c r="N349" i="21"/>
  <c r="O349" i="21"/>
  <c r="P349" i="21"/>
  <c r="Q349" i="21"/>
  <c r="R349" i="21"/>
  <c r="J350" i="21"/>
  <c r="K350" i="21"/>
  <c r="L350" i="21"/>
  <c r="M350" i="21"/>
  <c r="N350" i="21"/>
  <c r="O350" i="21"/>
  <c r="P350" i="21"/>
  <c r="Q350" i="21"/>
  <c r="R350" i="21"/>
  <c r="J351" i="21"/>
  <c r="K351" i="21"/>
  <c r="L351" i="21"/>
  <c r="M351" i="21"/>
  <c r="N351" i="21"/>
  <c r="O351" i="21"/>
  <c r="P351" i="21"/>
  <c r="Q351" i="21"/>
  <c r="R351" i="21"/>
  <c r="J352" i="21"/>
  <c r="K352" i="21"/>
  <c r="L352" i="21"/>
  <c r="M352" i="21"/>
  <c r="N352" i="21"/>
  <c r="O352" i="21"/>
  <c r="P352" i="21"/>
  <c r="Q352" i="21"/>
  <c r="R352" i="21"/>
  <c r="J353" i="21"/>
  <c r="K353" i="21"/>
  <c r="L353" i="21"/>
  <c r="M353" i="21"/>
  <c r="N353" i="21"/>
  <c r="O353" i="21"/>
  <c r="P353" i="21"/>
  <c r="Q353" i="21"/>
  <c r="R353" i="21"/>
  <c r="J354" i="21"/>
  <c r="K354" i="21"/>
  <c r="L354" i="21"/>
  <c r="M354" i="21"/>
  <c r="N354" i="21"/>
  <c r="O354" i="21"/>
  <c r="P354" i="21"/>
  <c r="Q354" i="21"/>
  <c r="R354" i="21"/>
  <c r="J355" i="21"/>
  <c r="K355" i="21"/>
  <c r="L355" i="21"/>
  <c r="M355" i="21"/>
  <c r="N355" i="21"/>
  <c r="O355" i="21"/>
  <c r="P355" i="21"/>
  <c r="Q355" i="21"/>
  <c r="R355" i="21"/>
  <c r="J356" i="21"/>
  <c r="K356" i="21"/>
  <c r="L356" i="21"/>
  <c r="M356" i="21"/>
  <c r="N356" i="21"/>
  <c r="O356" i="21"/>
  <c r="P356" i="21"/>
  <c r="Q356" i="21"/>
  <c r="R356" i="21"/>
  <c r="J357" i="21"/>
  <c r="K357" i="21"/>
  <c r="L357" i="21"/>
  <c r="M357" i="21"/>
  <c r="N357" i="21"/>
  <c r="O357" i="21"/>
  <c r="P357" i="21"/>
  <c r="Q357" i="21"/>
  <c r="R357" i="21"/>
  <c r="J358" i="21"/>
  <c r="K358" i="21"/>
  <c r="L358" i="21"/>
  <c r="M358" i="21"/>
  <c r="N358" i="21"/>
  <c r="O358" i="21"/>
  <c r="P358" i="21"/>
  <c r="Q358" i="21"/>
  <c r="R358" i="21"/>
  <c r="J359" i="21"/>
  <c r="K359" i="21"/>
  <c r="L359" i="21"/>
  <c r="M359" i="21"/>
  <c r="N359" i="21"/>
  <c r="O359" i="21"/>
  <c r="P359" i="21"/>
  <c r="Q359" i="21"/>
  <c r="R359" i="21"/>
  <c r="J360" i="21"/>
  <c r="K360" i="21"/>
  <c r="L360" i="21"/>
  <c r="M360" i="21"/>
  <c r="N360" i="21"/>
  <c r="O360" i="21"/>
  <c r="P360" i="21"/>
  <c r="Q360" i="21"/>
  <c r="R360" i="21"/>
  <c r="J361" i="21"/>
  <c r="K361" i="21"/>
  <c r="L361" i="21"/>
  <c r="M361" i="21"/>
  <c r="N361" i="21"/>
  <c r="O361" i="21"/>
  <c r="P361" i="21"/>
  <c r="Q361" i="21"/>
  <c r="R361" i="21"/>
  <c r="J362" i="21"/>
  <c r="K362" i="21"/>
  <c r="L362" i="21"/>
  <c r="M362" i="21"/>
  <c r="N362" i="21"/>
  <c r="O362" i="21"/>
  <c r="P362" i="21"/>
  <c r="Q362" i="21"/>
  <c r="R362" i="21"/>
  <c r="J363" i="21"/>
  <c r="K363" i="21"/>
  <c r="L363" i="21"/>
  <c r="M363" i="21"/>
  <c r="N363" i="21"/>
  <c r="O363" i="21"/>
  <c r="P363" i="21"/>
  <c r="Q363" i="21"/>
  <c r="R363" i="21"/>
  <c r="J364" i="21"/>
  <c r="K364" i="21"/>
  <c r="L364" i="21"/>
  <c r="M364" i="21"/>
  <c r="N364" i="21"/>
  <c r="O364" i="21"/>
  <c r="P364" i="21"/>
  <c r="Q364" i="21"/>
  <c r="R364" i="21"/>
  <c r="J365" i="21"/>
  <c r="K365" i="21"/>
  <c r="L365" i="21"/>
  <c r="M365" i="21"/>
  <c r="N365" i="21"/>
  <c r="O365" i="21"/>
  <c r="P365" i="21"/>
  <c r="Q365" i="21"/>
  <c r="R365" i="21"/>
  <c r="J366" i="21"/>
  <c r="K366" i="21"/>
  <c r="L366" i="21"/>
  <c r="M366" i="21"/>
  <c r="N366" i="21"/>
  <c r="O366" i="21"/>
  <c r="P366" i="21"/>
  <c r="Q366" i="21"/>
  <c r="R366" i="21"/>
  <c r="J367" i="21"/>
  <c r="K367" i="21"/>
  <c r="L367" i="21"/>
  <c r="M367" i="21"/>
  <c r="N367" i="21"/>
  <c r="O367" i="21"/>
  <c r="P367" i="21"/>
  <c r="Q367" i="21"/>
  <c r="R367" i="21"/>
  <c r="J368" i="21"/>
  <c r="K368" i="21"/>
  <c r="L368" i="21"/>
  <c r="M368" i="21"/>
  <c r="N368" i="21"/>
  <c r="O368" i="21"/>
  <c r="P368" i="21"/>
  <c r="Q368" i="21"/>
  <c r="R368" i="21"/>
  <c r="J369" i="21"/>
  <c r="K369" i="21"/>
  <c r="L369" i="21"/>
  <c r="M369" i="21"/>
  <c r="N369" i="21"/>
  <c r="O369" i="21"/>
  <c r="P369" i="21"/>
  <c r="Q369" i="21"/>
  <c r="R369" i="21"/>
  <c r="J370" i="21"/>
  <c r="K370" i="21"/>
  <c r="L370" i="21"/>
  <c r="M370" i="21"/>
  <c r="N370" i="21"/>
  <c r="O370" i="21"/>
  <c r="P370" i="21"/>
  <c r="Q370" i="21"/>
  <c r="R370" i="21"/>
  <c r="J371" i="21"/>
  <c r="K371" i="21"/>
  <c r="L371" i="21"/>
  <c r="M371" i="21"/>
  <c r="N371" i="21"/>
  <c r="O371" i="21"/>
  <c r="P371" i="21"/>
  <c r="Q371" i="21"/>
  <c r="R371" i="21"/>
  <c r="J372" i="21"/>
  <c r="K372" i="21"/>
  <c r="L372" i="21"/>
  <c r="M372" i="21"/>
  <c r="N372" i="21"/>
  <c r="O372" i="21"/>
  <c r="P372" i="21"/>
  <c r="Q372" i="21"/>
  <c r="R372" i="21"/>
  <c r="J373" i="21"/>
  <c r="K373" i="21"/>
  <c r="L373" i="21"/>
  <c r="M373" i="21"/>
  <c r="N373" i="21"/>
  <c r="O373" i="21"/>
  <c r="P373" i="21"/>
  <c r="Q373" i="21"/>
  <c r="R373" i="21"/>
  <c r="J374" i="21"/>
  <c r="K374" i="21"/>
  <c r="L374" i="21"/>
  <c r="M374" i="21"/>
  <c r="N374" i="21"/>
  <c r="O374" i="21"/>
  <c r="P374" i="21"/>
  <c r="Q374" i="21"/>
  <c r="R374" i="21"/>
  <c r="J375" i="21"/>
  <c r="K375" i="21"/>
  <c r="L375" i="21"/>
  <c r="M375" i="21"/>
  <c r="N375" i="21"/>
  <c r="O375" i="21"/>
  <c r="P375" i="21"/>
  <c r="Q375" i="21"/>
  <c r="R375" i="21"/>
  <c r="J376" i="21"/>
  <c r="K376" i="21"/>
  <c r="L376" i="21"/>
  <c r="M376" i="21"/>
  <c r="N376" i="21"/>
  <c r="O376" i="21"/>
  <c r="P376" i="21"/>
  <c r="Q376" i="21"/>
  <c r="R376" i="21"/>
  <c r="J377" i="21"/>
  <c r="K377" i="21"/>
  <c r="L377" i="21"/>
  <c r="M377" i="21"/>
  <c r="N377" i="21"/>
  <c r="O377" i="21"/>
  <c r="P377" i="21"/>
  <c r="Q377" i="21"/>
  <c r="R377" i="21"/>
  <c r="J378" i="21"/>
  <c r="K378" i="21"/>
  <c r="L378" i="21"/>
  <c r="M378" i="21"/>
  <c r="N378" i="21"/>
  <c r="O378" i="21"/>
  <c r="P378" i="21"/>
  <c r="Q378" i="21"/>
  <c r="R378" i="21"/>
  <c r="J379" i="21"/>
  <c r="K379" i="21"/>
  <c r="L379" i="21"/>
  <c r="M379" i="21"/>
  <c r="N379" i="21"/>
  <c r="O379" i="21"/>
  <c r="P379" i="21"/>
  <c r="Q379" i="21"/>
  <c r="R379" i="21"/>
  <c r="J380" i="21"/>
  <c r="K380" i="21"/>
  <c r="L380" i="21"/>
  <c r="M380" i="21"/>
  <c r="N380" i="21"/>
  <c r="O380" i="21"/>
  <c r="P380" i="21"/>
  <c r="Q380" i="21"/>
  <c r="R380" i="21"/>
  <c r="J381" i="21"/>
  <c r="K381" i="21"/>
  <c r="L381" i="21"/>
  <c r="M381" i="21"/>
  <c r="N381" i="21"/>
  <c r="O381" i="21"/>
  <c r="P381" i="21"/>
  <c r="Q381" i="21"/>
  <c r="R381" i="21"/>
  <c r="J382" i="21"/>
  <c r="K382" i="21"/>
  <c r="L382" i="21"/>
  <c r="M382" i="21"/>
  <c r="N382" i="21"/>
  <c r="O382" i="21"/>
  <c r="P382" i="21"/>
  <c r="Q382" i="21"/>
  <c r="R382" i="21"/>
  <c r="J383" i="21"/>
  <c r="K383" i="21"/>
  <c r="L383" i="21"/>
  <c r="M383" i="21"/>
  <c r="N383" i="21"/>
  <c r="O383" i="21"/>
  <c r="P383" i="21"/>
  <c r="Q383" i="21"/>
  <c r="R383" i="21"/>
  <c r="J384" i="21"/>
  <c r="K384" i="21"/>
  <c r="L384" i="21"/>
  <c r="M384" i="21"/>
  <c r="N384" i="21"/>
  <c r="O384" i="21"/>
  <c r="P384" i="21"/>
  <c r="Q384" i="21"/>
  <c r="R384" i="21"/>
  <c r="J385" i="21"/>
  <c r="K385" i="21"/>
  <c r="L385" i="21"/>
  <c r="M385" i="21"/>
  <c r="N385" i="21"/>
  <c r="O385" i="21"/>
  <c r="P385" i="21"/>
  <c r="Q385" i="21"/>
  <c r="R385" i="21"/>
  <c r="J386" i="21"/>
  <c r="K386" i="21"/>
  <c r="L386" i="21"/>
  <c r="M386" i="21"/>
  <c r="N386" i="21"/>
  <c r="O386" i="21"/>
  <c r="P386" i="21"/>
  <c r="Q386" i="21"/>
  <c r="R386" i="21"/>
  <c r="J387" i="21"/>
  <c r="K387" i="21"/>
  <c r="L387" i="21"/>
  <c r="M387" i="21"/>
  <c r="N387" i="21"/>
  <c r="O387" i="21"/>
  <c r="P387" i="21"/>
  <c r="Q387" i="21"/>
  <c r="R387" i="21"/>
  <c r="J388" i="21"/>
  <c r="K388" i="21"/>
  <c r="L388" i="21"/>
  <c r="M388" i="21"/>
  <c r="N388" i="21"/>
  <c r="O388" i="21"/>
  <c r="P388" i="21"/>
  <c r="Q388" i="21"/>
  <c r="R388" i="21"/>
  <c r="J389" i="21"/>
  <c r="K389" i="21"/>
  <c r="L389" i="21"/>
  <c r="M389" i="21"/>
  <c r="N389" i="21"/>
  <c r="O389" i="21"/>
  <c r="P389" i="21"/>
  <c r="Q389" i="21"/>
  <c r="R389" i="21"/>
  <c r="J390" i="21"/>
  <c r="K390" i="21"/>
  <c r="L390" i="21"/>
  <c r="M390" i="21"/>
  <c r="N390" i="21"/>
  <c r="O390" i="21"/>
  <c r="P390" i="21"/>
  <c r="Q390" i="21"/>
  <c r="R390" i="21"/>
  <c r="J391" i="21"/>
  <c r="K391" i="21"/>
  <c r="L391" i="21"/>
  <c r="M391" i="21"/>
  <c r="N391" i="21"/>
  <c r="O391" i="21"/>
  <c r="P391" i="21"/>
  <c r="Q391" i="21"/>
  <c r="R391" i="21"/>
  <c r="J392" i="21"/>
  <c r="K392" i="21"/>
  <c r="L392" i="21"/>
  <c r="M392" i="21"/>
  <c r="N392" i="21"/>
  <c r="O392" i="21"/>
  <c r="P392" i="21"/>
  <c r="Q392" i="21"/>
  <c r="R392" i="21"/>
  <c r="J393" i="21"/>
  <c r="K393" i="21"/>
  <c r="L393" i="21"/>
  <c r="M393" i="21"/>
  <c r="N393" i="21"/>
  <c r="O393" i="21"/>
  <c r="P393" i="21"/>
  <c r="Q393" i="21"/>
  <c r="R393" i="21"/>
  <c r="J394" i="21"/>
  <c r="K394" i="21"/>
  <c r="L394" i="21"/>
  <c r="M394" i="21"/>
  <c r="N394" i="21"/>
  <c r="O394" i="21"/>
  <c r="P394" i="21"/>
  <c r="Q394" i="21"/>
  <c r="R394" i="21"/>
  <c r="J395" i="21"/>
  <c r="K395" i="21"/>
  <c r="L395" i="21"/>
  <c r="M395" i="21"/>
  <c r="N395" i="21"/>
  <c r="O395" i="21"/>
  <c r="P395" i="21"/>
  <c r="Q395" i="21"/>
  <c r="R395" i="21"/>
  <c r="J396" i="21"/>
  <c r="K396" i="21"/>
  <c r="L396" i="21"/>
  <c r="M396" i="21"/>
  <c r="N396" i="21"/>
  <c r="O396" i="21"/>
  <c r="P396" i="21"/>
  <c r="Q396" i="21"/>
  <c r="R396" i="21"/>
  <c r="J397" i="21"/>
  <c r="K397" i="21"/>
  <c r="L397" i="21"/>
  <c r="M397" i="21"/>
  <c r="N397" i="21"/>
  <c r="O397" i="21"/>
  <c r="P397" i="21"/>
  <c r="Q397" i="21"/>
  <c r="R397" i="21"/>
  <c r="J398" i="21"/>
  <c r="K398" i="21"/>
  <c r="L398" i="21"/>
  <c r="M398" i="21"/>
  <c r="N398" i="21"/>
  <c r="O398" i="21"/>
  <c r="P398" i="21"/>
  <c r="Q398" i="21"/>
  <c r="R398" i="21"/>
  <c r="J399" i="21"/>
  <c r="K399" i="21"/>
  <c r="L399" i="21"/>
  <c r="M399" i="21"/>
  <c r="N399" i="21"/>
  <c r="O399" i="21"/>
  <c r="P399" i="21"/>
  <c r="Q399" i="21"/>
  <c r="R399" i="21"/>
  <c r="J400" i="21"/>
  <c r="K400" i="21"/>
  <c r="L400" i="21"/>
  <c r="M400" i="21"/>
  <c r="N400" i="21"/>
  <c r="O400" i="21"/>
  <c r="P400" i="21"/>
  <c r="Q400" i="21"/>
  <c r="R400" i="21"/>
  <c r="J401" i="21"/>
  <c r="K401" i="21"/>
  <c r="L401" i="21"/>
  <c r="M401" i="21"/>
  <c r="N401" i="21"/>
  <c r="O401" i="21"/>
  <c r="P401" i="21"/>
  <c r="Q401" i="21"/>
  <c r="R401" i="21"/>
  <c r="J402" i="21"/>
  <c r="K402" i="21"/>
  <c r="L402" i="21"/>
  <c r="M402" i="21"/>
  <c r="N402" i="21"/>
  <c r="O402" i="21"/>
  <c r="P402" i="21"/>
  <c r="Q402" i="21"/>
  <c r="R402" i="21"/>
  <c r="J403" i="21"/>
  <c r="K403" i="21"/>
  <c r="L403" i="21"/>
  <c r="M403" i="21"/>
  <c r="N403" i="21"/>
  <c r="O403" i="21"/>
  <c r="P403" i="21"/>
  <c r="Q403" i="21"/>
  <c r="R403" i="21"/>
  <c r="J404" i="21"/>
  <c r="K404" i="21"/>
  <c r="L404" i="21"/>
  <c r="M404" i="21"/>
  <c r="N404" i="21"/>
  <c r="O404" i="21"/>
  <c r="P404" i="21"/>
  <c r="Q404" i="21"/>
  <c r="R404" i="21"/>
  <c r="J405" i="21"/>
  <c r="K405" i="21"/>
  <c r="L405" i="21"/>
  <c r="M405" i="21"/>
  <c r="N405" i="21"/>
  <c r="O405" i="21"/>
  <c r="P405" i="21"/>
  <c r="Q405" i="21"/>
  <c r="R405" i="21"/>
  <c r="J406" i="21"/>
  <c r="K406" i="21"/>
  <c r="L406" i="21"/>
  <c r="M406" i="21"/>
  <c r="N406" i="21"/>
  <c r="O406" i="21"/>
  <c r="P406" i="21"/>
  <c r="Q406" i="21"/>
  <c r="R406" i="21"/>
  <c r="J407" i="21"/>
  <c r="K407" i="21"/>
  <c r="L407" i="21"/>
  <c r="M407" i="21"/>
  <c r="N407" i="21"/>
  <c r="O407" i="21"/>
  <c r="P407" i="21"/>
  <c r="Q407" i="21"/>
  <c r="R407" i="21"/>
  <c r="J408" i="21"/>
  <c r="K408" i="21"/>
  <c r="L408" i="21"/>
  <c r="M408" i="21"/>
  <c r="N408" i="21"/>
  <c r="O408" i="21"/>
  <c r="P408" i="21"/>
  <c r="Q408" i="21"/>
  <c r="R408" i="21"/>
  <c r="J409" i="21"/>
  <c r="K409" i="21"/>
  <c r="L409" i="21"/>
  <c r="M409" i="21"/>
  <c r="N409" i="21"/>
  <c r="O409" i="21"/>
  <c r="P409" i="21"/>
  <c r="Q409" i="21"/>
  <c r="R409" i="21"/>
  <c r="J410" i="21"/>
  <c r="K410" i="21"/>
  <c r="L410" i="21"/>
  <c r="M410" i="21"/>
  <c r="N410" i="21"/>
  <c r="O410" i="21"/>
  <c r="P410" i="21"/>
  <c r="Q410" i="21"/>
  <c r="R410" i="21"/>
  <c r="J411" i="21"/>
  <c r="K411" i="21"/>
  <c r="L411" i="21"/>
  <c r="M411" i="21"/>
  <c r="N411" i="21"/>
  <c r="O411" i="21"/>
  <c r="P411" i="21"/>
  <c r="Q411" i="21"/>
  <c r="R411" i="21"/>
  <c r="J412" i="21"/>
  <c r="K412" i="21"/>
  <c r="L412" i="21"/>
  <c r="M412" i="21"/>
  <c r="N412" i="21"/>
  <c r="O412" i="21"/>
  <c r="P412" i="21"/>
  <c r="Q412" i="21"/>
  <c r="R412" i="21"/>
  <c r="J413" i="21"/>
  <c r="K413" i="21"/>
  <c r="L413" i="21"/>
  <c r="M413" i="21"/>
  <c r="N413" i="21"/>
  <c r="O413" i="21"/>
  <c r="P413" i="21"/>
  <c r="Q413" i="21"/>
  <c r="R413" i="21"/>
  <c r="J414" i="21"/>
  <c r="K414" i="21"/>
  <c r="L414" i="21"/>
  <c r="M414" i="21"/>
  <c r="N414" i="21"/>
  <c r="O414" i="21"/>
  <c r="P414" i="21"/>
  <c r="Q414" i="21"/>
  <c r="R414" i="21"/>
  <c r="J415" i="21"/>
  <c r="K415" i="21"/>
  <c r="L415" i="21"/>
  <c r="M415" i="21"/>
  <c r="N415" i="21"/>
  <c r="O415" i="21"/>
  <c r="P415" i="21"/>
  <c r="Q415" i="21"/>
  <c r="R415" i="21"/>
  <c r="J416" i="21"/>
  <c r="K416" i="21"/>
  <c r="L416" i="21"/>
  <c r="M416" i="21"/>
  <c r="N416" i="21"/>
  <c r="O416" i="21"/>
  <c r="P416" i="21"/>
  <c r="Q416" i="21"/>
  <c r="R416" i="21"/>
  <c r="J417" i="21"/>
  <c r="K417" i="21"/>
  <c r="L417" i="21"/>
  <c r="M417" i="21"/>
  <c r="N417" i="21"/>
  <c r="O417" i="21"/>
  <c r="P417" i="21"/>
  <c r="Q417" i="21"/>
  <c r="R417" i="21"/>
  <c r="J418" i="21"/>
  <c r="K418" i="21"/>
  <c r="L418" i="21"/>
  <c r="M418" i="21"/>
  <c r="N418" i="21"/>
  <c r="O418" i="21"/>
  <c r="P418" i="21"/>
  <c r="Q418" i="21"/>
  <c r="R418" i="21"/>
  <c r="J419" i="21"/>
  <c r="K419" i="21"/>
  <c r="L419" i="21"/>
  <c r="M419" i="21"/>
  <c r="N419" i="21"/>
  <c r="O419" i="21"/>
  <c r="P419" i="21"/>
  <c r="Q419" i="21"/>
  <c r="R419" i="21"/>
  <c r="J420" i="21"/>
  <c r="K420" i="21"/>
  <c r="L420" i="21"/>
  <c r="M420" i="21"/>
  <c r="N420" i="21"/>
  <c r="O420" i="21"/>
  <c r="P420" i="21"/>
  <c r="Q420" i="21"/>
  <c r="R420" i="21"/>
  <c r="J421" i="21"/>
  <c r="K421" i="21"/>
  <c r="L421" i="21"/>
  <c r="M421" i="21"/>
  <c r="N421" i="21"/>
  <c r="O421" i="21"/>
  <c r="P421" i="21"/>
  <c r="Q421" i="21"/>
  <c r="R421" i="21"/>
  <c r="J422" i="21"/>
  <c r="K422" i="21"/>
  <c r="L422" i="21"/>
  <c r="M422" i="21"/>
  <c r="N422" i="21"/>
  <c r="O422" i="21"/>
  <c r="P422" i="21"/>
  <c r="Q422" i="21"/>
  <c r="R422" i="21"/>
  <c r="J423" i="21"/>
  <c r="K423" i="21"/>
  <c r="L423" i="21"/>
  <c r="M423" i="21"/>
  <c r="N423" i="21"/>
  <c r="O423" i="21"/>
  <c r="P423" i="21"/>
  <c r="Q423" i="21"/>
  <c r="R423" i="21"/>
  <c r="J424" i="21"/>
  <c r="K424" i="21"/>
  <c r="L424" i="21"/>
  <c r="M424" i="21"/>
  <c r="N424" i="21"/>
  <c r="O424" i="21"/>
  <c r="P424" i="21"/>
  <c r="Q424" i="21"/>
  <c r="R424" i="21"/>
  <c r="J425" i="21"/>
  <c r="K425" i="21"/>
  <c r="L425" i="21"/>
  <c r="M425" i="21"/>
  <c r="N425" i="21"/>
  <c r="O425" i="21"/>
  <c r="P425" i="21"/>
  <c r="Q425" i="21"/>
  <c r="R425" i="21"/>
  <c r="J426" i="21"/>
  <c r="K426" i="21"/>
  <c r="L426" i="21"/>
  <c r="M426" i="21"/>
  <c r="N426" i="21"/>
  <c r="O426" i="21"/>
  <c r="P426" i="21"/>
  <c r="Q426" i="21"/>
  <c r="R426" i="21"/>
  <c r="J427" i="21"/>
  <c r="K427" i="21"/>
  <c r="L427" i="21"/>
  <c r="M427" i="21"/>
  <c r="N427" i="21"/>
  <c r="O427" i="21"/>
  <c r="P427" i="21"/>
  <c r="Q427" i="21"/>
  <c r="R427" i="21"/>
  <c r="J428" i="21"/>
  <c r="K428" i="21"/>
  <c r="L428" i="21"/>
  <c r="M428" i="21"/>
  <c r="N428" i="21"/>
  <c r="O428" i="21"/>
  <c r="P428" i="21"/>
  <c r="Q428" i="21"/>
  <c r="R428" i="21"/>
  <c r="J429" i="21"/>
  <c r="K429" i="21"/>
  <c r="L429" i="21"/>
  <c r="M429" i="21"/>
  <c r="N429" i="21"/>
  <c r="O429" i="21"/>
  <c r="P429" i="21"/>
  <c r="Q429" i="21"/>
  <c r="R429" i="21"/>
  <c r="J430" i="21"/>
  <c r="K430" i="21"/>
  <c r="L430" i="21"/>
  <c r="M430" i="21"/>
  <c r="N430" i="21"/>
  <c r="O430" i="21"/>
  <c r="P430" i="21"/>
  <c r="Q430" i="21"/>
  <c r="R430" i="21"/>
  <c r="J431" i="21"/>
  <c r="K431" i="21"/>
  <c r="L431" i="21"/>
  <c r="M431" i="21"/>
  <c r="N431" i="21"/>
  <c r="O431" i="21"/>
  <c r="P431" i="21"/>
  <c r="Q431" i="21"/>
  <c r="R431" i="21"/>
  <c r="J432" i="21"/>
  <c r="K432" i="21"/>
  <c r="L432" i="21"/>
  <c r="M432" i="21"/>
  <c r="N432" i="21"/>
  <c r="O432" i="21"/>
  <c r="P432" i="21"/>
  <c r="Q432" i="21"/>
  <c r="R432" i="21"/>
  <c r="J433" i="21"/>
  <c r="K433" i="21"/>
  <c r="L433" i="21"/>
  <c r="M433" i="21"/>
  <c r="N433" i="21"/>
  <c r="O433" i="21"/>
  <c r="P433" i="21"/>
  <c r="Q433" i="21"/>
  <c r="R433" i="21"/>
  <c r="J434" i="21"/>
  <c r="K434" i="21"/>
  <c r="L434" i="21"/>
  <c r="M434" i="21"/>
  <c r="N434" i="21"/>
  <c r="O434" i="21"/>
  <c r="P434" i="21"/>
  <c r="Q434" i="21"/>
  <c r="R434" i="21"/>
  <c r="J435" i="21"/>
  <c r="K435" i="21"/>
  <c r="L435" i="21"/>
  <c r="M435" i="21"/>
  <c r="N435" i="21"/>
  <c r="O435" i="21"/>
  <c r="P435" i="21"/>
  <c r="Q435" i="21"/>
  <c r="R435" i="21"/>
  <c r="J436" i="21"/>
  <c r="K436" i="21"/>
  <c r="L436" i="21"/>
  <c r="M436" i="21"/>
  <c r="N436" i="21"/>
  <c r="O436" i="21"/>
  <c r="P436" i="21"/>
  <c r="Q436" i="21"/>
  <c r="R436" i="21"/>
  <c r="J437" i="21"/>
  <c r="K437" i="21"/>
  <c r="L437" i="21"/>
  <c r="M437" i="21"/>
  <c r="N437" i="21"/>
  <c r="O437" i="21"/>
  <c r="P437" i="21"/>
  <c r="Q437" i="21"/>
  <c r="R437" i="21"/>
  <c r="J438" i="21"/>
  <c r="K438" i="21"/>
  <c r="L438" i="21"/>
  <c r="M438" i="21"/>
  <c r="N438" i="21"/>
  <c r="O438" i="21"/>
  <c r="P438" i="21"/>
  <c r="Q438" i="21"/>
  <c r="R438" i="21"/>
  <c r="J439" i="21"/>
  <c r="K439" i="21"/>
  <c r="L439" i="21"/>
  <c r="M439" i="21"/>
  <c r="N439" i="21"/>
  <c r="O439" i="21"/>
  <c r="P439" i="21"/>
  <c r="Q439" i="21"/>
  <c r="R439" i="21"/>
  <c r="J440" i="21"/>
  <c r="K440" i="21"/>
  <c r="L440" i="21"/>
  <c r="M440" i="21"/>
  <c r="N440" i="21"/>
  <c r="O440" i="21"/>
  <c r="P440" i="21"/>
  <c r="Q440" i="21"/>
  <c r="R440" i="21"/>
  <c r="J441" i="21"/>
  <c r="K441" i="21"/>
  <c r="L441" i="21"/>
  <c r="M441" i="21"/>
  <c r="N441" i="21"/>
  <c r="O441" i="21"/>
  <c r="P441" i="21"/>
  <c r="Q441" i="21"/>
  <c r="R441" i="21"/>
  <c r="J442" i="21"/>
  <c r="K442" i="21"/>
  <c r="L442" i="21"/>
  <c r="M442" i="21"/>
  <c r="N442" i="21"/>
  <c r="O442" i="21"/>
  <c r="P442" i="21"/>
  <c r="Q442" i="21"/>
  <c r="R442" i="21"/>
  <c r="J443" i="21"/>
  <c r="K443" i="21"/>
  <c r="L443" i="21"/>
  <c r="M443" i="21"/>
  <c r="N443" i="21"/>
  <c r="O443" i="21"/>
  <c r="P443" i="21"/>
  <c r="Q443" i="21"/>
  <c r="R443" i="21"/>
  <c r="J444" i="21"/>
  <c r="K444" i="21"/>
  <c r="L444" i="21"/>
  <c r="M444" i="21"/>
  <c r="N444" i="21"/>
  <c r="O444" i="21"/>
  <c r="P444" i="21"/>
  <c r="Q444" i="21"/>
  <c r="R444" i="21"/>
  <c r="J445" i="21"/>
  <c r="K445" i="21"/>
  <c r="L445" i="21"/>
  <c r="M445" i="21"/>
  <c r="N445" i="21"/>
  <c r="O445" i="21"/>
  <c r="P445" i="21"/>
  <c r="Q445" i="21"/>
  <c r="R445" i="21"/>
  <c r="J446" i="21"/>
  <c r="K446" i="21"/>
  <c r="L446" i="21"/>
  <c r="M446" i="21"/>
  <c r="N446" i="21"/>
  <c r="O446" i="21"/>
  <c r="P446" i="21"/>
  <c r="Q446" i="21"/>
  <c r="R446" i="21"/>
  <c r="J447" i="21"/>
  <c r="K447" i="21"/>
  <c r="L447" i="21"/>
  <c r="M447" i="21"/>
  <c r="N447" i="21"/>
  <c r="O447" i="21"/>
  <c r="P447" i="21"/>
  <c r="Q447" i="21"/>
  <c r="R447" i="21"/>
  <c r="J448" i="21"/>
  <c r="K448" i="21"/>
  <c r="L448" i="21"/>
  <c r="M448" i="21"/>
  <c r="N448" i="21"/>
  <c r="O448" i="21"/>
  <c r="P448" i="21"/>
  <c r="Q448" i="21"/>
  <c r="R448" i="21"/>
  <c r="J449" i="21"/>
  <c r="K449" i="21"/>
  <c r="L449" i="21"/>
  <c r="M449" i="21"/>
  <c r="N449" i="21"/>
  <c r="O449" i="21"/>
  <c r="P449" i="21"/>
  <c r="Q449" i="21"/>
  <c r="R449" i="21"/>
  <c r="J450" i="21"/>
  <c r="K450" i="21"/>
  <c r="L450" i="21"/>
  <c r="M450" i="21"/>
  <c r="N450" i="21"/>
  <c r="O450" i="21"/>
  <c r="P450" i="21"/>
  <c r="Q450" i="21"/>
  <c r="R450" i="21"/>
  <c r="J451" i="21"/>
  <c r="K451" i="21"/>
  <c r="L451" i="21"/>
  <c r="M451" i="21"/>
  <c r="N451" i="21"/>
  <c r="O451" i="21"/>
  <c r="P451" i="21"/>
  <c r="Q451" i="21"/>
  <c r="R451" i="21"/>
  <c r="J452" i="21"/>
  <c r="K452" i="21"/>
  <c r="L452" i="21"/>
  <c r="M452" i="21"/>
  <c r="N452" i="21"/>
  <c r="O452" i="21"/>
  <c r="P452" i="21"/>
  <c r="Q452" i="21"/>
  <c r="R452" i="21"/>
  <c r="J453" i="21"/>
  <c r="K453" i="21"/>
  <c r="L453" i="21"/>
  <c r="M453" i="21"/>
  <c r="N453" i="21"/>
  <c r="O453" i="21"/>
  <c r="P453" i="21"/>
  <c r="Q453" i="21"/>
  <c r="R453" i="21"/>
  <c r="J454" i="21"/>
  <c r="K454" i="21"/>
  <c r="L454" i="21"/>
  <c r="M454" i="21"/>
  <c r="N454" i="21"/>
  <c r="O454" i="21"/>
  <c r="P454" i="21"/>
  <c r="Q454" i="21"/>
  <c r="R454" i="21"/>
  <c r="J455" i="21"/>
  <c r="K455" i="21"/>
  <c r="L455" i="21"/>
  <c r="M455" i="21"/>
  <c r="N455" i="21"/>
  <c r="O455" i="21"/>
  <c r="P455" i="21"/>
  <c r="Q455" i="21"/>
  <c r="R455" i="21"/>
  <c r="J456" i="21"/>
  <c r="K456" i="21"/>
  <c r="L456" i="21"/>
  <c r="M456" i="21"/>
  <c r="N456" i="21"/>
  <c r="O456" i="21"/>
  <c r="P456" i="21"/>
  <c r="Q456" i="21"/>
  <c r="R456" i="21"/>
  <c r="J457" i="21"/>
  <c r="K457" i="21"/>
  <c r="L457" i="21"/>
  <c r="M457" i="21"/>
  <c r="N457" i="21"/>
  <c r="O457" i="21"/>
  <c r="P457" i="21"/>
  <c r="Q457" i="21"/>
  <c r="R457" i="21"/>
  <c r="J458" i="21"/>
  <c r="K458" i="21"/>
  <c r="L458" i="21"/>
  <c r="M458" i="21"/>
  <c r="N458" i="21"/>
  <c r="O458" i="21"/>
  <c r="P458" i="21"/>
  <c r="Q458" i="21"/>
  <c r="R458" i="21"/>
  <c r="J459" i="21"/>
  <c r="K459" i="21"/>
  <c r="L459" i="21"/>
  <c r="M459" i="21"/>
  <c r="N459" i="21"/>
  <c r="O459" i="21"/>
  <c r="P459" i="21"/>
  <c r="Q459" i="21"/>
  <c r="R459" i="21"/>
  <c r="J460" i="21"/>
  <c r="K460" i="21"/>
  <c r="L460" i="21"/>
  <c r="M460" i="21"/>
  <c r="N460" i="21"/>
  <c r="O460" i="21"/>
  <c r="P460" i="21"/>
  <c r="Q460" i="21"/>
  <c r="R460" i="21"/>
  <c r="J461" i="21"/>
  <c r="K461" i="21"/>
  <c r="L461" i="21"/>
  <c r="M461" i="21"/>
  <c r="N461" i="21"/>
  <c r="O461" i="21"/>
  <c r="P461" i="21"/>
  <c r="Q461" i="21"/>
  <c r="R461" i="21"/>
  <c r="J462" i="21"/>
  <c r="K462" i="21"/>
  <c r="L462" i="21"/>
  <c r="M462" i="21"/>
  <c r="N462" i="21"/>
  <c r="O462" i="21"/>
  <c r="P462" i="21"/>
  <c r="Q462" i="21"/>
  <c r="R462" i="21"/>
  <c r="J463" i="21"/>
  <c r="K463" i="21"/>
  <c r="L463" i="21"/>
  <c r="M463" i="21"/>
  <c r="N463" i="21"/>
  <c r="O463" i="21"/>
  <c r="P463" i="21"/>
  <c r="Q463" i="21"/>
  <c r="R463" i="21"/>
  <c r="J464" i="21"/>
  <c r="K464" i="21"/>
  <c r="L464" i="21"/>
  <c r="M464" i="21"/>
  <c r="N464" i="21"/>
  <c r="O464" i="21"/>
  <c r="P464" i="21"/>
  <c r="Q464" i="21"/>
  <c r="R464" i="21"/>
  <c r="J465" i="21"/>
  <c r="K465" i="21"/>
  <c r="L465" i="21"/>
  <c r="M465" i="21"/>
  <c r="N465" i="21"/>
  <c r="O465" i="21"/>
  <c r="P465" i="21"/>
  <c r="Q465" i="21"/>
  <c r="R465" i="21"/>
  <c r="J466" i="21"/>
  <c r="K466" i="21"/>
  <c r="L466" i="21"/>
  <c r="M466" i="21"/>
  <c r="N466" i="21"/>
  <c r="O466" i="21"/>
  <c r="P466" i="21"/>
  <c r="Q466" i="21"/>
  <c r="R466" i="21"/>
  <c r="J467" i="21"/>
  <c r="K467" i="21"/>
  <c r="L467" i="21"/>
  <c r="M467" i="21"/>
  <c r="N467" i="21"/>
  <c r="O467" i="21"/>
  <c r="P467" i="21"/>
  <c r="Q467" i="21"/>
  <c r="R467" i="21"/>
  <c r="J468" i="21"/>
  <c r="K468" i="21"/>
  <c r="L468" i="21"/>
  <c r="M468" i="21"/>
  <c r="N468" i="21"/>
  <c r="O468" i="21"/>
  <c r="P468" i="21"/>
  <c r="Q468" i="21"/>
  <c r="R468" i="21"/>
  <c r="J469" i="21"/>
  <c r="K469" i="21"/>
  <c r="L469" i="21"/>
  <c r="M469" i="21"/>
  <c r="N469" i="21"/>
  <c r="O469" i="21"/>
  <c r="P469" i="21"/>
  <c r="Q469" i="21"/>
  <c r="R469" i="21"/>
  <c r="J470" i="21"/>
  <c r="K470" i="21"/>
  <c r="L470" i="21"/>
  <c r="M470" i="21"/>
  <c r="N470" i="21"/>
  <c r="O470" i="21"/>
  <c r="P470" i="21"/>
  <c r="Q470" i="21"/>
  <c r="R470" i="21"/>
  <c r="J471" i="21"/>
  <c r="K471" i="21"/>
  <c r="L471" i="21"/>
  <c r="M471" i="21"/>
  <c r="N471" i="21"/>
  <c r="O471" i="21"/>
  <c r="P471" i="21"/>
  <c r="Q471" i="21"/>
  <c r="R471" i="21"/>
  <c r="J472" i="21"/>
  <c r="K472" i="21"/>
  <c r="L472" i="21"/>
  <c r="M472" i="21"/>
  <c r="N472" i="21"/>
  <c r="O472" i="21"/>
  <c r="P472" i="21"/>
  <c r="Q472" i="21"/>
  <c r="R472" i="21"/>
  <c r="J473" i="21"/>
  <c r="K473" i="21"/>
  <c r="L473" i="21"/>
  <c r="M473" i="21"/>
  <c r="N473" i="21"/>
  <c r="O473" i="21"/>
  <c r="P473" i="21"/>
  <c r="Q473" i="21"/>
  <c r="R473" i="21"/>
  <c r="J474" i="21"/>
  <c r="K474" i="21"/>
  <c r="L474" i="21"/>
  <c r="M474" i="21"/>
  <c r="N474" i="21"/>
  <c r="O474" i="21"/>
  <c r="P474" i="21"/>
  <c r="Q474" i="21"/>
  <c r="R474" i="21"/>
  <c r="J475" i="21"/>
  <c r="K475" i="21"/>
  <c r="L475" i="21"/>
  <c r="M475" i="21"/>
  <c r="N475" i="21"/>
  <c r="O475" i="21"/>
  <c r="P475" i="21"/>
  <c r="Q475" i="21"/>
  <c r="R475" i="21"/>
  <c r="J476" i="21"/>
  <c r="K476" i="21"/>
  <c r="L476" i="21"/>
  <c r="M476" i="21"/>
  <c r="N476" i="21"/>
  <c r="O476" i="21"/>
  <c r="P476" i="21"/>
  <c r="Q476" i="21"/>
  <c r="R476" i="21"/>
  <c r="J477" i="21"/>
  <c r="K477" i="21"/>
  <c r="L477" i="21"/>
  <c r="M477" i="21"/>
  <c r="N477" i="21"/>
  <c r="O477" i="21"/>
  <c r="P477" i="21"/>
  <c r="Q477" i="21"/>
  <c r="R477" i="21"/>
  <c r="J478" i="21"/>
  <c r="K478" i="21"/>
  <c r="L478" i="21"/>
  <c r="M478" i="21"/>
  <c r="N478" i="21"/>
  <c r="O478" i="21"/>
  <c r="P478" i="21"/>
  <c r="Q478" i="21"/>
  <c r="R478" i="21"/>
  <c r="J479" i="21"/>
  <c r="K479" i="21"/>
  <c r="L479" i="21"/>
  <c r="M479" i="21"/>
  <c r="N479" i="21"/>
  <c r="O479" i="21"/>
  <c r="P479" i="21"/>
  <c r="Q479" i="21"/>
  <c r="R479" i="21"/>
  <c r="J480" i="21"/>
  <c r="K480" i="21"/>
  <c r="L480" i="21"/>
  <c r="M480" i="21"/>
  <c r="N480" i="21"/>
  <c r="O480" i="21"/>
  <c r="P480" i="21"/>
  <c r="Q480" i="21"/>
  <c r="R480" i="21"/>
  <c r="J481" i="21"/>
  <c r="K481" i="21"/>
  <c r="L481" i="21"/>
  <c r="M481" i="21"/>
  <c r="N481" i="21"/>
  <c r="O481" i="21"/>
  <c r="P481" i="21"/>
  <c r="Q481" i="21"/>
  <c r="R481" i="21"/>
  <c r="J482" i="21"/>
  <c r="K482" i="21"/>
  <c r="L482" i="21"/>
  <c r="M482" i="21"/>
  <c r="N482" i="21"/>
  <c r="O482" i="21"/>
  <c r="P482" i="21"/>
  <c r="Q482" i="21"/>
  <c r="R482" i="21"/>
  <c r="J483" i="21"/>
  <c r="K483" i="21"/>
  <c r="L483" i="21"/>
  <c r="M483" i="21"/>
  <c r="N483" i="21"/>
  <c r="O483" i="21"/>
  <c r="P483" i="21"/>
  <c r="Q483" i="21"/>
  <c r="R483" i="21"/>
  <c r="J484" i="21"/>
  <c r="K484" i="21"/>
  <c r="L484" i="21"/>
  <c r="M484" i="21"/>
  <c r="N484" i="21"/>
  <c r="O484" i="21"/>
  <c r="P484" i="21"/>
  <c r="Q484" i="21"/>
  <c r="R484" i="21"/>
  <c r="J485" i="21"/>
  <c r="K485" i="21"/>
  <c r="L485" i="21"/>
  <c r="M485" i="21"/>
  <c r="N485" i="21"/>
  <c r="O485" i="21"/>
  <c r="P485" i="21"/>
  <c r="Q485" i="21"/>
  <c r="R485" i="21"/>
  <c r="J486" i="21"/>
  <c r="K486" i="21"/>
  <c r="L486" i="21"/>
  <c r="M486" i="21"/>
  <c r="N486" i="21"/>
  <c r="O486" i="21"/>
  <c r="P486" i="21"/>
  <c r="Q486" i="21"/>
  <c r="R486" i="21"/>
  <c r="J487" i="21"/>
  <c r="K487" i="21"/>
  <c r="L487" i="21"/>
  <c r="M487" i="21"/>
  <c r="N487" i="21"/>
  <c r="O487" i="21"/>
  <c r="P487" i="21"/>
  <c r="Q487" i="21"/>
  <c r="R487" i="21"/>
  <c r="J488" i="21"/>
  <c r="K488" i="21"/>
  <c r="L488" i="21"/>
  <c r="M488" i="21"/>
  <c r="N488" i="21"/>
  <c r="O488" i="21"/>
  <c r="P488" i="21"/>
  <c r="Q488" i="21"/>
  <c r="R488" i="21"/>
  <c r="J489" i="21"/>
  <c r="K489" i="21"/>
  <c r="L489" i="21"/>
  <c r="M489" i="21"/>
  <c r="N489" i="21"/>
  <c r="O489" i="21"/>
  <c r="P489" i="21"/>
  <c r="Q489" i="21"/>
  <c r="R489" i="21"/>
  <c r="J490" i="21"/>
  <c r="K490" i="21"/>
  <c r="L490" i="21"/>
  <c r="M490" i="21"/>
  <c r="N490" i="21"/>
  <c r="O490" i="21"/>
  <c r="P490" i="21"/>
  <c r="Q490" i="21"/>
  <c r="R490" i="21"/>
  <c r="J491" i="21"/>
  <c r="K491" i="21"/>
  <c r="L491" i="21"/>
  <c r="M491" i="21"/>
  <c r="N491" i="21"/>
  <c r="O491" i="21"/>
  <c r="P491" i="21"/>
  <c r="Q491" i="21"/>
  <c r="R491" i="21"/>
  <c r="J492" i="21"/>
  <c r="K492" i="21"/>
  <c r="L492" i="21"/>
  <c r="M492" i="21"/>
  <c r="N492" i="21"/>
  <c r="O492" i="21"/>
  <c r="P492" i="21"/>
  <c r="Q492" i="21"/>
  <c r="R492" i="21"/>
  <c r="J493" i="21"/>
  <c r="K493" i="21"/>
  <c r="L493" i="21"/>
  <c r="M493" i="21"/>
  <c r="N493" i="21"/>
  <c r="O493" i="21"/>
  <c r="P493" i="21"/>
  <c r="Q493" i="21"/>
  <c r="R493" i="21"/>
  <c r="J494" i="21"/>
  <c r="K494" i="21"/>
  <c r="L494" i="21"/>
  <c r="M494" i="21"/>
  <c r="N494" i="21"/>
  <c r="O494" i="21"/>
  <c r="P494" i="21"/>
  <c r="Q494" i="21"/>
  <c r="R494" i="21"/>
  <c r="J495" i="21"/>
  <c r="K495" i="21"/>
  <c r="L495" i="21"/>
  <c r="M495" i="21"/>
  <c r="N495" i="21"/>
  <c r="O495" i="21"/>
  <c r="P495" i="21"/>
  <c r="Q495" i="21"/>
  <c r="R495" i="21"/>
  <c r="J496" i="21"/>
  <c r="K496" i="21"/>
  <c r="L496" i="21"/>
  <c r="M496" i="21"/>
  <c r="N496" i="21"/>
  <c r="O496" i="21"/>
  <c r="P496" i="21"/>
  <c r="Q496" i="21"/>
  <c r="R496" i="21"/>
  <c r="J497" i="21"/>
  <c r="K497" i="21"/>
  <c r="L497" i="21"/>
  <c r="M497" i="21"/>
  <c r="N497" i="21"/>
  <c r="O497" i="21"/>
  <c r="P497" i="21"/>
  <c r="Q497" i="21"/>
  <c r="R497" i="21"/>
  <c r="J498" i="21"/>
  <c r="K498" i="21"/>
  <c r="L498" i="21"/>
  <c r="M498" i="21"/>
  <c r="N498" i="21"/>
  <c r="O498" i="21"/>
  <c r="P498" i="21"/>
  <c r="Q498" i="21"/>
  <c r="R498" i="21"/>
  <c r="J499" i="21"/>
  <c r="K499" i="21"/>
  <c r="L499" i="21"/>
  <c r="M499" i="21"/>
  <c r="N499" i="21"/>
  <c r="O499" i="21"/>
  <c r="P499" i="21"/>
  <c r="Q499" i="21"/>
  <c r="R499" i="21"/>
  <c r="J500" i="21"/>
  <c r="K500" i="21"/>
  <c r="L500" i="21"/>
  <c r="M500" i="21"/>
  <c r="N500" i="21"/>
  <c r="O500" i="21"/>
  <c r="P500" i="21"/>
  <c r="Q500" i="21"/>
  <c r="R500" i="21"/>
  <c r="J501" i="21"/>
  <c r="K501" i="21"/>
  <c r="L501" i="21"/>
  <c r="M501" i="21"/>
  <c r="N501" i="21"/>
  <c r="O501" i="21"/>
  <c r="P501" i="21"/>
  <c r="Q501" i="21"/>
  <c r="R501" i="21"/>
  <c r="J502" i="21"/>
  <c r="K502" i="21"/>
  <c r="L502" i="21"/>
  <c r="M502" i="21"/>
  <c r="N502" i="21"/>
  <c r="O502" i="21"/>
  <c r="P502" i="21"/>
  <c r="Q502" i="21"/>
  <c r="R502" i="21"/>
  <c r="J503" i="21"/>
  <c r="K503" i="21"/>
  <c r="L503" i="21"/>
  <c r="M503" i="21"/>
  <c r="N503" i="21"/>
  <c r="O503" i="21"/>
  <c r="P503" i="21"/>
  <c r="Q503" i="21"/>
  <c r="R503" i="21"/>
  <c r="J504" i="21"/>
  <c r="K504" i="21"/>
  <c r="L504" i="21"/>
  <c r="M504" i="21"/>
  <c r="N504" i="21"/>
  <c r="O504" i="21"/>
  <c r="P504" i="21"/>
  <c r="Q504" i="21"/>
  <c r="R504" i="21"/>
  <c r="J505" i="21"/>
  <c r="K505" i="21"/>
  <c r="L505" i="21"/>
  <c r="M505" i="21"/>
  <c r="N505" i="21"/>
  <c r="O505" i="21"/>
  <c r="P505" i="21"/>
  <c r="Q505" i="21"/>
  <c r="R505" i="21"/>
  <c r="J506" i="21"/>
  <c r="K506" i="21"/>
  <c r="L506" i="21"/>
  <c r="M506" i="21"/>
  <c r="N506" i="21"/>
  <c r="O506" i="21"/>
  <c r="P506" i="21"/>
  <c r="Q506" i="21"/>
  <c r="R506" i="21"/>
  <c r="J507" i="21"/>
  <c r="K507" i="21"/>
  <c r="L507" i="21"/>
  <c r="M507" i="21"/>
  <c r="N507" i="21"/>
  <c r="O507" i="21"/>
  <c r="P507" i="21"/>
  <c r="Q507" i="21"/>
  <c r="R507" i="21"/>
  <c r="J508" i="21"/>
  <c r="K508" i="21"/>
  <c r="L508" i="21"/>
  <c r="M508" i="21"/>
  <c r="N508" i="21"/>
  <c r="O508" i="21"/>
  <c r="P508" i="21"/>
  <c r="Q508" i="21"/>
  <c r="R508" i="21"/>
  <c r="J509" i="21"/>
  <c r="K509" i="21"/>
  <c r="L509" i="21"/>
  <c r="M509" i="21"/>
  <c r="N509" i="21"/>
  <c r="O509" i="21"/>
  <c r="P509" i="21"/>
  <c r="Q509" i="21"/>
  <c r="R509" i="21"/>
  <c r="J510" i="21"/>
  <c r="K510" i="21"/>
  <c r="L510" i="21"/>
  <c r="M510" i="21"/>
  <c r="N510" i="21"/>
  <c r="O510" i="21"/>
  <c r="P510" i="21"/>
  <c r="Q510" i="21"/>
  <c r="R510" i="21"/>
  <c r="J511" i="21"/>
  <c r="K511" i="21"/>
  <c r="L511" i="21"/>
  <c r="M511" i="21"/>
  <c r="N511" i="21"/>
  <c r="O511" i="21"/>
  <c r="P511" i="21"/>
  <c r="Q511" i="21"/>
  <c r="R511" i="21"/>
  <c r="J512" i="21"/>
  <c r="K512" i="21"/>
  <c r="L512" i="21"/>
  <c r="M512" i="21"/>
  <c r="N512" i="21"/>
  <c r="O512" i="21"/>
  <c r="P512" i="21"/>
  <c r="Q512" i="21"/>
  <c r="R512" i="21"/>
  <c r="J513" i="21"/>
  <c r="K513" i="21"/>
  <c r="L513" i="21"/>
  <c r="M513" i="21"/>
  <c r="N513" i="21"/>
  <c r="O513" i="21"/>
  <c r="P513" i="21"/>
  <c r="Q513" i="21"/>
  <c r="R513" i="21"/>
  <c r="J514" i="21"/>
  <c r="K514" i="21"/>
  <c r="L514" i="21"/>
  <c r="M514" i="21"/>
  <c r="N514" i="21"/>
  <c r="O514" i="21"/>
  <c r="P514" i="21"/>
  <c r="Q514" i="21"/>
  <c r="R514" i="21"/>
  <c r="J515" i="21"/>
  <c r="K515" i="21"/>
  <c r="L515" i="21"/>
  <c r="M515" i="21"/>
  <c r="N515" i="21"/>
  <c r="O515" i="21"/>
  <c r="P515" i="21"/>
  <c r="Q515" i="21"/>
  <c r="R515" i="21"/>
  <c r="J516" i="21"/>
  <c r="K516" i="21"/>
  <c r="L516" i="21"/>
  <c r="M516" i="21"/>
  <c r="N516" i="21"/>
  <c r="O516" i="21"/>
  <c r="P516" i="21"/>
  <c r="Q516" i="21"/>
  <c r="R516" i="21"/>
  <c r="J517" i="21"/>
  <c r="K517" i="21"/>
  <c r="L517" i="21"/>
  <c r="M517" i="21"/>
  <c r="N517" i="21"/>
  <c r="O517" i="21"/>
  <c r="P517" i="21"/>
  <c r="Q517" i="21"/>
  <c r="R517" i="21"/>
  <c r="J518" i="21"/>
  <c r="K518" i="21"/>
  <c r="L518" i="21"/>
  <c r="M518" i="21"/>
  <c r="N518" i="21"/>
  <c r="O518" i="21"/>
  <c r="P518" i="21"/>
  <c r="Q518" i="21"/>
  <c r="R518" i="21"/>
  <c r="J519" i="21"/>
  <c r="K519" i="21"/>
  <c r="L519" i="21"/>
  <c r="M519" i="21"/>
  <c r="N519" i="21"/>
  <c r="O519" i="21"/>
  <c r="P519" i="21"/>
  <c r="Q519" i="21"/>
  <c r="R519" i="21"/>
  <c r="J520" i="21"/>
  <c r="K520" i="21"/>
  <c r="L520" i="21"/>
  <c r="M520" i="21"/>
  <c r="N520" i="21"/>
  <c r="O520" i="21"/>
  <c r="P520" i="21"/>
  <c r="Q520" i="21"/>
  <c r="R520" i="21"/>
  <c r="J521" i="21"/>
  <c r="K521" i="21"/>
  <c r="L521" i="21"/>
  <c r="M521" i="21"/>
  <c r="N521" i="21"/>
  <c r="O521" i="21"/>
  <c r="P521" i="21"/>
  <c r="Q521" i="21"/>
  <c r="R521" i="21"/>
  <c r="J522" i="21"/>
  <c r="K522" i="21"/>
  <c r="L522" i="21"/>
  <c r="M522" i="21"/>
  <c r="N522" i="21"/>
  <c r="O522" i="21"/>
  <c r="P522" i="21"/>
  <c r="Q522" i="21"/>
  <c r="R522" i="21"/>
  <c r="J523" i="21"/>
  <c r="K523" i="21"/>
  <c r="L523" i="21"/>
  <c r="M523" i="21"/>
  <c r="N523" i="21"/>
  <c r="O523" i="21"/>
  <c r="P523" i="21"/>
  <c r="Q523" i="21"/>
  <c r="R523" i="21"/>
  <c r="J524" i="21"/>
  <c r="K524" i="21"/>
  <c r="L524" i="21"/>
  <c r="M524" i="21"/>
  <c r="N524" i="21"/>
  <c r="O524" i="21"/>
  <c r="P524" i="21"/>
  <c r="Q524" i="21"/>
  <c r="R524" i="21"/>
  <c r="J525" i="21"/>
  <c r="K525" i="21"/>
  <c r="L525" i="21"/>
  <c r="M525" i="21"/>
  <c r="N525" i="21"/>
  <c r="O525" i="21"/>
  <c r="P525" i="21"/>
  <c r="Q525" i="21"/>
  <c r="R525" i="21"/>
  <c r="J526" i="21"/>
  <c r="K526" i="21"/>
  <c r="L526" i="21"/>
  <c r="M526" i="21"/>
  <c r="N526" i="21"/>
  <c r="O526" i="21"/>
  <c r="P526" i="21"/>
  <c r="Q526" i="21"/>
  <c r="R526" i="21"/>
  <c r="J527" i="21"/>
  <c r="K527" i="21"/>
  <c r="L527" i="21"/>
  <c r="M527" i="21"/>
  <c r="N527" i="21"/>
  <c r="O527" i="21"/>
  <c r="P527" i="21"/>
  <c r="Q527" i="21"/>
  <c r="R527" i="21"/>
  <c r="J528" i="21"/>
  <c r="K528" i="21"/>
  <c r="L528" i="21"/>
  <c r="M528" i="21"/>
  <c r="N528" i="21"/>
  <c r="O528" i="21"/>
  <c r="P528" i="21"/>
  <c r="Q528" i="21"/>
  <c r="R528" i="21"/>
  <c r="J529" i="21"/>
  <c r="K529" i="21"/>
  <c r="L529" i="21"/>
  <c r="M529" i="21"/>
  <c r="N529" i="21"/>
  <c r="O529" i="21"/>
  <c r="P529" i="21"/>
  <c r="Q529" i="21"/>
  <c r="R529" i="21"/>
  <c r="J530" i="21"/>
  <c r="K530" i="21"/>
  <c r="L530" i="21"/>
  <c r="M530" i="21"/>
  <c r="N530" i="21"/>
  <c r="O530" i="21"/>
  <c r="P530" i="21"/>
  <c r="Q530" i="21"/>
  <c r="R530" i="21"/>
  <c r="J531" i="21"/>
  <c r="K531" i="21"/>
  <c r="L531" i="21"/>
  <c r="M531" i="21"/>
  <c r="N531" i="21"/>
  <c r="O531" i="21"/>
  <c r="P531" i="21"/>
  <c r="Q531" i="21"/>
  <c r="R531" i="21"/>
  <c r="J532" i="21"/>
  <c r="K532" i="21"/>
  <c r="L532" i="21"/>
  <c r="M532" i="21"/>
  <c r="N532" i="21"/>
  <c r="O532" i="21"/>
  <c r="P532" i="21"/>
  <c r="Q532" i="21"/>
  <c r="R532" i="21"/>
  <c r="J533" i="21"/>
  <c r="K533" i="21"/>
  <c r="L533" i="21"/>
  <c r="M533" i="21"/>
  <c r="N533" i="21"/>
  <c r="O533" i="21"/>
  <c r="P533" i="21"/>
  <c r="Q533" i="21"/>
  <c r="R533" i="21"/>
  <c r="J534" i="21"/>
  <c r="K534" i="21"/>
  <c r="L534" i="21"/>
  <c r="M534" i="21"/>
  <c r="N534" i="21"/>
  <c r="O534" i="21"/>
  <c r="P534" i="21"/>
  <c r="Q534" i="21"/>
  <c r="R534" i="21"/>
  <c r="J535" i="21"/>
  <c r="K535" i="21"/>
  <c r="L535" i="21"/>
  <c r="M535" i="21"/>
  <c r="N535" i="21"/>
  <c r="O535" i="21"/>
  <c r="P535" i="21"/>
  <c r="Q535" i="21"/>
  <c r="R535" i="21"/>
  <c r="J536" i="21"/>
  <c r="K536" i="21"/>
  <c r="L536" i="21"/>
  <c r="M536" i="21"/>
  <c r="N536" i="21"/>
  <c r="O536" i="21"/>
  <c r="P536" i="21"/>
  <c r="Q536" i="21"/>
  <c r="R536" i="21"/>
  <c r="J537" i="21"/>
  <c r="K537" i="21"/>
  <c r="L537" i="21"/>
  <c r="M537" i="21"/>
  <c r="N537" i="21"/>
  <c r="O537" i="21"/>
  <c r="P537" i="21"/>
  <c r="Q537" i="21"/>
  <c r="R537" i="21"/>
  <c r="J538" i="21"/>
  <c r="K538" i="21"/>
  <c r="L538" i="21"/>
  <c r="M538" i="21"/>
  <c r="N538" i="21"/>
  <c r="O538" i="21"/>
  <c r="P538" i="21"/>
  <c r="Q538" i="21"/>
  <c r="R538" i="21"/>
  <c r="J539" i="21"/>
  <c r="K539" i="21"/>
  <c r="L539" i="21"/>
  <c r="M539" i="21"/>
  <c r="N539" i="21"/>
  <c r="O539" i="21"/>
  <c r="P539" i="21"/>
  <c r="Q539" i="21"/>
  <c r="R539" i="21"/>
  <c r="J540" i="21"/>
  <c r="K540" i="21"/>
  <c r="L540" i="21"/>
  <c r="M540" i="21"/>
  <c r="N540" i="21"/>
  <c r="O540" i="21"/>
  <c r="P540" i="21"/>
  <c r="Q540" i="21"/>
  <c r="R540" i="21"/>
  <c r="J541" i="21"/>
  <c r="K541" i="21"/>
  <c r="L541" i="21"/>
  <c r="M541" i="21"/>
  <c r="N541" i="21"/>
  <c r="O541" i="21"/>
  <c r="P541" i="21"/>
  <c r="Q541" i="21"/>
  <c r="R541" i="21"/>
  <c r="J542" i="21"/>
  <c r="K542" i="21"/>
  <c r="L542" i="21"/>
  <c r="M542" i="21"/>
  <c r="N542" i="21"/>
  <c r="O542" i="21"/>
  <c r="P542" i="21"/>
  <c r="Q542" i="21"/>
  <c r="R542" i="21"/>
  <c r="J543" i="21"/>
  <c r="K543" i="21"/>
  <c r="L543" i="21"/>
  <c r="M543" i="21"/>
  <c r="N543" i="21"/>
  <c r="O543" i="21"/>
  <c r="P543" i="21"/>
  <c r="Q543" i="21"/>
  <c r="R543" i="21"/>
  <c r="J544" i="21"/>
  <c r="K544" i="21"/>
  <c r="L544" i="21"/>
  <c r="M544" i="21"/>
  <c r="N544" i="21"/>
  <c r="O544" i="21"/>
  <c r="P544" i="21"/>
  <c r="Q544" i="21"/>
  <c r="R544" i="21"/>
  <c r="J545" i="21"/>
  <c r="K545" i="21"/>
  <c r="L545" i="21"/>
  <c r="M545" i="21"/>
  <c r="N545" i="21"/>
  <c r="O545" i="21"/>
  <c r="P545" i="21"/>
  <c r="Q545" i="21"/>
  <c r="R545" i="21"/>
  <c r="J546" i="21"/>
  <c r="K546" i="21"/>
  <c r="L546" i="21"/>
  <c r="M546" i="21"/>
  <c r="N546" i="21"/>
  <c r="O546" i="21"/>
  <c r="P546" i="21"/>
  <c r="Q546" i="21"/>
  <c r="R546" i="21"/>
  <c r="J547" i="21"/>
  <c r="K547" i="21"/>
  <c r="L547" i="21"/>
  <c r="M547" i="21"/>
  <c r="N547" i="21"/>
  <c r="O547" i="21"/>
  <c r="P547" i="21"/>
  <c r="Q547" i="21"/>
  <c r="R547" i="21"/>
  <c r="J548" i="21"/>
  <c r="K548" i="21"/>
  <c r="L548" i="21"/>
  <c r="M548" i="21"/>
  <c r="N548" i="21"/>
  <c r="O548" i="21"/>
  <c r="P548" i="21"/>
  <c r="Q548" i="21"/>
  <c r="R548" i="21"/>
  <c r="J549" i="21"/>
  <c r="K549" i="21"/>
  <c r="L549" i="21"/>
  <c r="M549" i="21"/>
  <c r="N549" i="21"/>
  <c r="O549" i="21"/>
  <c r="P549" i="21"/>
  <c r="Q549" i="21"/>
  <c r="R549" i="21"/>
  <c r="J550" i="21"/>
  <c r="K550" i="21"/>
  <c r="L550" i="21"/>
  <c r="M550" i="21"/>
  <c r="N550" i="21"/>
  <c r="O550" i="21"/>
  <c r="P550" i="21"/>
  <c r="Q550" i="21"/>
  <c r="R550" i="21"/>
  <c r="J551" i="21"/>
  <c r="K551" i="21"/>
  <c r="L551" i="21"/>
  <c r="M551" i="21"/>
  <c r="N551" i="21"/>
  <c r="O551" i="21"/>
  <c r="P551" i="21"/>
  <c r="Q551" i="21"/>
  <c r="R551" i="21"/>
  <c r="J552" i="21"/>
  <c r="K552" i="21"/>
  <c r="L552" i="21"/>
  <c r="M552" i="21"/>
  <c r="N552" i="21"/>
  <c r="O552" i="21"/>
  <c r="P552" i="21"/>
  <c r="Q552" i="21"/>
  <c r="R552" i="21"/>
  <c r="J553" i="21"/>
  <c r="K553" i="21"/>
  <c r="L553" i="21"/>
  <c r="M553" i="21"/>
  <c r="N553" i="21"/>
  <c r="O553" i="21"/>
  <c r="P553" i="21"/>
  <c r="Q553" i="21"/>
  <c r="R553" i="21"/>
  <c r="J554" i="21"/>
  <c r="K554" i="21"/>
  <c r="L554" i="21"/>
  <c r="M554" i="21"/>
  <c r="N554" i="21"/>
  <c r="O554" i="21"/>
  <c r="P554" i="21"/>
  <c r="Q554" i="21"/>
  <c r="R554" i="21"/>
  <c r="J555" i="21"/>
  <c r="K555" i="21"/>
  <c r="L555" i="21"/>
  <c r="M555" i="21"/>
  <c r="N555" i="21"/>
  <c r="O555" i="21"/>
  <c r="P555" i="21"/>
  <c r="Q555" i="21"/>
  <c r="R555" i="21"/>
  <c r="J556" i="21"/>
  <c r="K556" i="21"/>
  <c r="L556" i="21"/>
  <c r="M556" i="21"/>
  <c r="N556" i="21"/>
  <c r="O556" i="21"/>
  <c r="P556" i="21"/>
  <c r="Q556" i="21"/>
  <c r="R556" i="21"/>
  <c r="J557" i="21"/>
  <c r="K557" i="21"/>
  <c r="L557" i="21"/>
  <c r="M557" i="21"/>
  <c r="N557" i="21"/>
  <c r="O557" i="21"/>
  <c r="P557" i="21"/>
  <c r="Q557" i="21"/>
  <c r="R557" i="21"/>
  <c r="J558" i="21"/>
  <c r="K558" i="21"/>
  <c r="L558" i="21"/>
  <c r="M558" i="21"/>
  <c r="N558" i="21"/>
  <c r="O558" i="21"/>
  <c r="P558" i="21"/>
  <c r="Q558" i="21"/>
  <c r="R558" i="21"/>
  <c r="J559" i="21"/>
  <c r="K559" i="21"/>
  <c r="L559" i="21"/>
  <c r="M559" i="21"/>
  <c r="N559" i="21"/>
  <c r="O559" i="21"/>
  <c r="P559" i="21"/>
  <c r="Q559" i="21"/>
  <c r="R559" i="21"/>
  <c r="J560" i="21"/>
  <c r="K560" i="21"/>
  <c r="L560" i="21"/>
  <c r="M560" i="21"/>
  <c r="N560" i="21"/>
  <c r="O560" i="21"/>
  <c r="P560" i="21"/>
  <c r="Q560" i="21"/>
  <c r="R560" i="21"/>
  <c r="J561" i="21"/>
  <c r="K561" i="21"/>
  <c r="L561" i="21"/>
  <c r="M561" i="21"/>
  <c r="N561" i="21"/>
  <c r="O561" i="21"/>
  <c r="P561" i="21"/>
  <c r="Q561" i="21"/>
  <c r="R561" i="21"/>
  <c r="J562" i="21"/>
  <c r="K562" i="21"/>
  <c r="L562" i="21"/>
  <c r="M562" i="21"/>
  <c r="N562" i="21"/>
  <c r="O562" i="21"/>
  <c r="P562" i="21"/>
  <c r="Q562" i="21"/>
  <c r="R562" i="21"/>
  <c r="J563" i="21"/>
  <c r="K563" i="21"/>
  <c r="L563" i="21"/>
  <c r="M563" i="21"/>
  <c r="N563" i="21"/>
  <c r="O563" i="21"/>
  <c r="P563" i="21"/>
  <c r="Q563" i="21"/>
  <c r="R563" i="21"/>
  <c r="J564" i="21"/>
  <c r="K564" i="21"/>
  <c r="L564" i="21"/>
  <c r="M564" i="21"/>
  <c r="N564" i="21"/>
  <c r="O564" i="21"/>
  <c r="P564" i="21"/>
  <c r="Q564" i="21"/>
  <c r="R564" i="21"/>
  <c r="J565" i="21"/>
  <c r="K565" i="21"/>
  <c r="L565" i="21"/>
  <c r="M565" i="21"/>
  <c r="N565" i="21"/>
  <c r="O565" i="21"/>
  <c r="P565" i="21"/>
  <c r="Q565" i="21"/>
  <c r="R565" i="21"/>
  <c r="J566" i="21"/>
  <c r="K566" i="21"/>
  <c r="L566" i="21"/>
  <c r="M566" i="21"/>
  <c r="N566" i="21"/>
  <c r="O566" i="21"/>
  <c r="P566" i="21"/>
  <c r="Q566" i="21"/>
  <c r="R566" i="21"/>
  <c r="J567" i="21"/>
  <c r="K567" i="21"/>
  <c r="L567" i="21"/>
  <c r="M567" i="21"/>
  <c r="N567" i="21"/>
  <c r="O567" i="21"/>
  <c r="P567" i="21"/>
  <c r="Q567" i="21"/>
  <c r="R567" i="21"/>
  <c r="J568" i="21"/>
  <c r="K568" i="21"/>
  <c r="L568" i="21"/>
  <c r="M568" i="21"/>
  <c r="N568" i="21"/>
  <c r="O568" i="21"/>
  <c r="P568" i="21"/>
  <c r="Q568" i="21"/>
  <c r="R568" i="21"/>
  <c r="J569" i="21"/>
  <c r="K569" i="21"/>
  <c r="L569" i="21"/>
  <c r="M569" i="21"/>
  <c r="N569" i="21"/>
  <c r="O569" i="21"/>
  <c r="P569" i="21"/>
  <c r="Q569" i="21"/>
  <c r="R569" i="21"/>
  <c r="J570" i="21"/>
  <c r="K570" i="21"/>
  <c r="L570" i="21"/>
  <c r="M570" i="21"/>
  <c r="N570" i="21"/>
  <c r="O570" i="21"/>
  <c r="P570" i="21"/>
  <c r="Q570" i="21"/>
  <c r="R570" i="21"/>
  <c r="J571" i="21"/>
  <c r="K571" i="21"/>
  <c r="L571" i="21"/>
  <c r="M571" i="21"/>
  <c r="N571" i="21"/>
  <c r="O571" i="21"/>
  <c r="P571" i="21"/>
  <c r="Q571" i="21"/>
  <c r="R571" i="21"/>
  <c r="J572" i="21"/>
  <c r="K572" i="21"/>
  <c r="L572" i="21"/>
  <c r="M572" i="21"/>
  <c r="N572" i="21"/>
  <c r="O572" i="21"/>
  <c r="P572" i="21"/>
  <c r="Q572" i="21"/>
  <c r="R572" i="21"/>
  <c r="J573" i="21"/>
  <c r="K573" i="21"/>
  <c r="L573" i="21"/>
  <c r="M573" i="21"/>
  <c r="N573" i="21"/>
  <c r="O573" i="21"/>
  <c r="P573" i="21"/>
  <c r="Q573" i="21"/>
  <c r="R573" i="21"/>
  <c r="J574" i="21"/>
  <c r="K574" i="21"/>
  <c r="L574" i="21"/>
  <c r="M574" i="21"/>
  <c r="N574" i="21"/>
  <c r="O574" i="21"/>
  <c r="P574" i="21"/>
  <c r="Q574" i="21"/>
  <c r="R574" i="21"/>
  <c r="J575" i="21"/>
  <c r="K575" i="21"/>
  <c r="L575" i="21"/>
  <c r="M575" i="21"/>
  <c r="N575" i="21"/>
  <c r="O575" i="21"/>
  <c r="P575" i="21"/>
  <c r="Q575" i="21"/>
  <c r="R575" i="21"/>
  <c r="J576" i="21"/>
  <c r="K576" i="21"/>
  <c r="L576" i="21"/>
  <c r="M576" i="21"/>
  <c r="N576" i="21"/>
  <c r="O576" i="21"/>
  <c r="P576" i="21"/>
  <c r="Q576" i="21"/>
  <c r="R576" i="21"/>
  <c r="J577" i="21"/>
  <c r="K577" i="21"/>
  <c r="L577" i="21"/>
  <c r="M577" i="21"/>
  <c r="N577" i="21"/>
  <c r="O577" i="21"/>
  <c r="P577" i="21"/>
  <c r="Q577" i="21"/>
  <c r="R577" i="21"/>
  <c r="J578" i="21"/>
  <c r="K578" i="21"/>
  <c r="L578" i="21"/>
  <c r="M578" i="21"/>
  <c r="N578" i="21"/>
  <c r="O578" i="21"/>
  <c r="P578" i="21"/>
  <c r="Q578" i="21"/>
  <c r="R578" i="21"/>
  <c r="J579" i="21"/>
  <c r="K579" i="21"/>
  <c r="L579" i="21"/>
  <c r="M579" i="21"/>
  <c r="N579" i="21"/>
  <c r="O579" i="21"/>
  <c r="P579" i="21"/>
  <c r="Q579" i="21"/>
  <c r="R579" i="21"/>
  <c r="J580" i="21"/>
  <c r="K580" i="21"/>
  <c r="L580" i="21"/>
  <c r="M580" i="21"/>
  <c r="N580" i="21"/>
  <c r="O580" i="21"/>
  <c r="P580" i="21"/>
  <c r="Q580" i="21"/>
  <c r="R580" i="21"/>
  <c r="J581" i="21"/>
  <c r="K581" i="21"/>
  <c r="L581" i="21"/>
  <c r="M581" i="21"/>
  <c r="N581" i="21"/>
  <c r="O581" i="21"/>
  <c r="P581" i="21"/>
  <c r="Q581" i="21"/>
  <c r="R581" i="21"/>
  <c r="J582" i="21"/>
  <c r="K582" i="21"/>
  <c r="L582" i="21"/>
  <c r="M582" i="21"/>
  <c r="N582" i="21"/>
  <c r="O582" i="21"/>
  <c r="P582" i="21"/>
  <c r="Q582" i="21"/>
  <c r="R582" i="21"/>
  <c r="J583" i="21"/>
  <c r="K583" i="21"/>
  <c r="L583" i="21"/>
  <c r="M583" i="21"/>
  <c r="N583" i="21"/>
  <c r="O583" i="21"/>
  <c r="P583" i="21"/>
  <c r="Q583" i="21"/>
  <c r="R583" i="21"/>
  <c r="J584" i="21"/>
  <c r="K584" i="21"/>
  <c r="L584" i="21"/>
  <c r="M584" i="21"/>
  <c r="N584" i="21"/>
  <c r="O584" i="21"/>
  <c r="P584" i="21"/>
  <c r="Q584" i="21"/>
  <c r="R584" i="21"/>
  <c r="J585" i="21"/>
  <c r="K585" i="21"/>
  <c r="L585" i="21"/>
  <c r="M585" i="21"/>
  <c r="N585" i="21"/>
  <c r="O585" i="21"/>
  <c r="P585" i="21"/>
  <c r="Q585" i="21"/>
  <c r="R585" i="21"/>
  <c r="J586" i="21"/>
  <c r="K586" i="21"/>
  <c r="L586" i="21"/>
  <c r="M586" i="21"/>
  <c r="N586" i="21"/>
  <c r="O586" i="21"/>
  <c r="P586" i="21"/>
  <c r="Q586" i="21"/>
  <c r="R586" i="21"/>
  <c r="J587" i="21"/>
  <c r="K587" i="21"/>
  <c r="L587" i="21"/>
  <c r="M587" i="21"/>
  <c r="N587" i="21"/>
  <c r="O587" i="21"/>
  <c r="P587" i="21"/>
  <c r="Q587" i="21"/>
  <c r="R587" i="21"/>
  <c r="J588" i="21"/>
  <c r="K588" i="21"/>
  <c r="L588" i="21"/>
  <c r="M588" i="21"/>
  <c r="N588" i="21"/>
  <c r="O588" i="21"/>
  <c r="P588" i="21"/>
  <c r="Q588" i="21"/>
  <c r="R588" i="21"/>
  <c r="J589" i="21"/>
  <c r="K589" i="21"/>
  <c r="L589" i="21"/>
  <c r="M589" i="21"/>
  <c r="N589" i="21"/>
  <c r="O589" i="21"/>
  <c r="P589" i="21"/>
  <c r="Q589" i="21"/>
  <c r="R589" i="21"/>
  <c r="J590" i="21"/>
  <c r="K590" i="21"/>
  <c r="L590" i="21"/>
  <c r="M590" i="21"/>
  <c r="N590" i="21"/>
  <c r="O590" i="21"/>
  <c r="P590" i="21"/>
  <c r="Q590" i="21"/>
  <c r="R590" i="21"/>
  <c r="J591" i="21"/>
  <c r="K591" i="21"/>
  <c r="L591" i="21"/>
  <c r="M591" i="21"/>
  <c r="N591" i="21"/>
  <c r="O591" i="21"/>
  <c r="P591" i="21"/>
  <c r="Q591" i="21"/>
  <c r="R591" i="21"/>
  <c r="J592" i="21"/>
  <c r="K592" i="21"/>
  <c r="L592" i="21"/>
  <c r="M592" i="21"/>
  <c r="N592" i="21"/>
  <c r="O592" i="21"/>
  <c r="P592" i="21"/>
  <c r="Q592" i="21"/>
  <c r="R592" i="21"/>
  <c r="J593" i="21"/>
  <c r="K593" i="21"/>
  <c r="L593" i="21"/>
  <c r="M593" i="21"/>
  <c r="N593" i="21"/>
  <c r="O593" i="21"/>
  <c r="P593" i="21"/>
  <c r="Q593" i="21"/>
  <c r="R593" i="21"/>
  <c r="J594" i="21"/>
  <c r="K594" i="21"/>
  <c r="L594" i="21"/>
  <c r="M594" i="21"/>
  <c r="N594" i="21"/>
  <c r="O594" i="21"/>
  <c r="P594" i="21"/>
  <c r="Q594" i="21"/>
  <c r="R594" i="21"/>
  <c r="J595" i="21"/>
  <c r="K595" i="21"/>
  <c r="L595" i="21"/>
  <c r="M595" i="21"/>
  <c r="N595" i="21"/>
  <c r="O595" i="21"/>
  <c r="P595" i="21"/>
  <c r="Q595" i="21"/>
  <c r="R595" i="21"/>
  <c r="J596" i="21"/>
  <c r="K596" i="21"/>
  <c r="L596" i="21"/>
  <c r="M596" i="21"/>
  <c r="N596" i="21"/>
  <c r="O596" i="21"/>
  <c r="P596" i="21"/>
  <c r="Q596" i="21"/>
  <c r="R596" i="21"/>
  <c r="J597" i="21"/>
  <c r="K597" i="21"/>
  <c r="L597" i="21"/>
  <c r="M597" i="21"/>
  <c r="N597" i="21"/>
  <c r="O597" i="21"/>
  <c r="P597" i="21"/>
  <c r="Q597" i="21"/>
  <c r="R597" i="21"/>
  <c r="J598" i="21"/>
  <c r="K598" i="21"/>
  <c r="L598" i="21"/>
  <c r="M598" i="21"/>
  <c r="N598" i="21"/>
  <c r="O598" i="21"/>
  <c r="P598" i="21"/>
  <c r="Q598" i="21"/>
  <c r="R598" i="21"/>
  <c r="J599" i="21"/>
  <c r="K599" i="21"/>
  <c r="L599" i="21"/>
  <c r="M599" i="21"/>
  <c r="N599" i="21"/>
  <c r="O599" i="21"/>
  <c r="P599" i="21"/>
  <c r="Q599" i="21"/>
  <c r="R599" i="21"/>
  <c r="J600" i="21"/>
  <c r="K600" i="21"/>
  <c r="L600" i="21"/>
  <c r="M600" i="21"/>
  <c r="N600" i="21"/>
  <c r="O600" i="21"/>
  <c r="P600" i="21"/>
  <c r="Q600" i="21"/>
  <c r="R600" i="21"/>
  <c r="J601" i="21"/>
  <c r="K601" i="21"/>
  <c r="L601" i="21"/>
  <c r="M601" i="21"/>
  <c r="N601" i="21"/>
  <c r="O601" i="21"/>
  <c r="P601" i="21"/>
  <c r="Q601" i="21"/>
  <c r="R601" i="21"/>
  <c r="J602" i="21"/>
  <c r="K602" i="21"/>
  <c r="L602" i="21"/>
  <c r="M602" i="21"/>
  <c r="N602" i="21"/>
  <c r="O602" i="21"/>
  <c r="P602" i="21"/>
  <c r="Q602" i="21"/>
  <c r="R602" i="21"/>
  <c r="J603" i="21"/>
  <c r="K603" i="21"/>
  <c r="L603" i="21"/>
  <c r="M603" i="21"/>
  <c r="N603" i="21"/>
  <c r="O603" i="21"/>
  <c r="P603" i="21"/>
  <c r="Q603" i="21"/>
  <c r="R603" i="21"/>
  <c r="J604" i="21"/>
  <c r="K604" i="21"/>
  <c r="L604" i="21"/>
  <c r="M604" i="21"/>
  <c r="N604" i="21"/>
  <c r="O604" i="21"/>
  <c r="P604" i="21"/>
  <c r="Q604" i="21"/>
  <c r="R604" i="21"/>
  <c r="J605" i="21"/>
  <c r="K605" i="21"/>
  <c r="L605" i="21"/>
  <c r="M605" i="21"/>
  <c r="N605" i="21"/>
  <c r="O605" i="21"/>
  <c r="P605" i="21"/>
  <c r="Q605" i="21"/>
  <c r="R605" i="21"/>
  <c r="J606" i="21"/>
  <c r="K606" i="21"/>
  <c r="L606" i="21"/>
  <c r="M606" i="21"/>
  <c r="N606" i="21"/>
  <c r="O606" i="21"/>
  <c r="P606" i="21"/>
  <c r="Q606" i="21"/>
  <c r="R606" i="21"/>
  <c r="J607" i="21"/>
  <c r="K607" i="21"/>
  <c r="L607" i="21"/>
  <c r="M607" i="21"/>
  <c r="N607" i="21"/>
  <c r="O607" i="21"/>
  <c r="P607" i="21"/>
  <c r="Q607" i="21"/>
  <c r="R607" i="21"/>
  <c r="J608" i="21"/>
  <c r="K608" i="21"/>
  <c r="L608" i="21"/>
  <c r="M608" i="21"/>
  <c r="N608" i="21"/>
  <c r="O608" i="21"/>
  <c r="P608" i="21"/>
  <c r="Q608" i="21"/>
  <c r="R608" i="21"/>
  <c r="J609" i="21"/>
  <c r="K609" i="21"/>
  <c r="L609" i="21"/>
  <c r="M609" i="21"/>
  <c r="N609" i="21"/>
  <c r="O609" i="21"/>
  <c r="P609" i="21"/>
  <c r="Q609" i="21"/>
  <c r="R609" i="21"/>
  <c r="J610" i="21"/>
  <c r="K610" i="21"/>
  <c r="L610" i="21"/>
  <c r="M610" i="21"/>
  <c r="N610" i="21"/>
  <c r="O610" i="21"/>
  <c r="P610" i="21"/>
  <c r="Q610" i="21"/>
  <c r="R610" i="21"/>
  <c r="J611" i="21"/>
  <c r="K611" i="21"/>
  <c r="L611" i="21"/>
  <c r="M611" i="21"/>
  <c r="N611" i="21"/>
  <c r="O611" i="21"/>
  <c r="P611" i="21"/>
  <c r="Q611" i="21"/>
  <c r="R611" i="21"/>
  <c r="J612" i="21"/>
  <c r="K612" i="21"/>
  <c r="L612" i="21"/>
  <c r="M612" i="21"/>
  <c r="N612" i="21"/>
  <c r="O612" i="21"/>
  <c r="P612" i="21"/>
  <c r="Q612" i="21"/>
  <c r="R612" i="21"/>
  <c r="J613" i="21"/>
  <c r="K613" i="21"/>
  <c r="L613" i="21"/>
  <c r="M613" i="21"/>
  <c r="N613" i="21"/>
  <c r="O613" i="21"/>
  <c r="P613" i="21"/>
  <c r="Q613" i="21"/>
  <c r="R613" i="21"/>
  <c r="J614" i="21"/>
  <c r="K614" i="21"/>
  <c r="L614" i="21"/>
  <c r="M614" i="21"/>
  <c r="N614" i="21"/>
  <c r="O614" i="21"/>
  <c r="P614" i="21"/>
  <c r="Q614" i="21"/>
  <c r="R614" i="21"/>
  <c r="J615" i="21"/>
  <c r="K615" i="21"/>
  <c r="L615" i="21"/>
  <c r="M615" i="21"/>
  <c r="N615" i="21"/>
  <c r="O615" i="21"/>
  <c r="P615" i="21"/>
  <c r="Q615" i="21"/>
  <c r="R615" i="21"/>
  <c r="J616" i="21"/>
  <c r="K616" i="21"/>
  <c r="L616" i="21"/>
  <c r="M616" i="21"/>
  <c r="N616" i="21"/>
  <c r="O616" i="21"/>
  <c r="P616" i="21"/>
  <c r="Q616" i="21"/>
  <c r="R616" i="21"/>
  <c r="J617" i="21"/>
  <c r="K617" i="21"/>
  <c r="L617" i="21"/>
  <c r="M617" i="21"/>
  <c r="N617" i="21"/>
  <c r="O617" i="21"/>
  <c r="P617" i="21"/>
  <c r="Q617" i="21"/>
  <c r="R617" i="21"/>
  <c r="J618" i="21"/>
  <c r="K618" i="21"/>
  <c r="L618" i="21"/>
  <c r="M618" i="21"/>
  <c r="N618" i="21"/>
  <c r="O618" i="21"/>
  <c r="P618" i="21"/>
  <c r="Q618" i="21"/>
  <c r="R618" i="21"/>
  <c r="J619" i="21"/>
  <c r="K619" i="21"/>
  <c r="L619" i="21"/>
  <c r="M619" i="21"/>
  <c r="N619" i="21"/>
  <c r="O619" i="21"/>
  <c r="P619" i="21"/>
  <c r="Q619" i="21"/>
  <c r="R619" i="21"/>
  <c r="J620" i="21"/>
  <c r="K620" i="21"/>
  <c r="L620" i="21"/>
  <c r="M620" i="21"/>
  <c r="N620" i="21"/>
  <c r="O620" i="21"/>
  <c r="P620" i="21"/>
  <c r="Q620" i="21"/>
  <c r="R620" i="21"/>
  <c r="J621" i="21"/>
  <c r="K621" i="21"/>
  <c r="L621" i="21"/>
  <c r="M621" i="21"/>
  <c r="N621" i="21"/>
  <c r="O621" i="21"/>
  <c r="P621" i="21"/>
  <c r="Q621" i="21"/>
  <c r="R621" i="21"/>
  <c r="J622" i="21"/>
  <c r="K622" i="21"/>
  <c r="L622" i="21"/>
  <c r="M622" i="21"/>
  <c r="N622" i="21"/>
  <c r="O622" i="21"/>
  <c r="P622" i="21"/>
  <c r="Q622" i="21"/>
  <c r="R622" i="21"/>
  <c r="J623" i="21"/>
  <c r="K623" i="21"/>
  <c r="L623" i="21"/>
  <c r="M623" i="21"/>
  <c r="N623" i="21"/>
  <c r="O623" i="21"/>
  <c r="P623" i="21"/>
  <c r="Q623" i="21"/>
  <c r="R623" i="21"/>
  <c r="J624" i="21"/>
  <c r="K624" i="21"/>
  <c r="L624" i="21"/>
  <c r="M624" i="21"/>
  <c r="N624" i="21"/>
  <c r="O624" i="21"/>
  <c r="P624" i="21"/>
  <c r="Q624" i="21"/>
  <c r="R624" i="21"/>
  <c r="J625" i="21"/>
  <c r="K625" i="21"/>
  <c r="L625" i="21"/>
  <c r="M625" i="21"/>
  <c r="N625" i="21"/>
  <c r="O625" i="21"/>
  <c r="P625" i="21"/>
  <c r="Q625" i="21"/>
  <c r="R625" i="21"/>
  <c r="J626" i="21"/>
  <c r="K626" i="21"/>
  <c r="L626" i="21"/>
  <c r="M626" i="21"/>
  <c r="N626" i="21"/>
  <c r="O626" i="21"/>
  <c r="P626" i="21"/>
  <c r="Q626" i="21"/>
  <c r="R626" i="21"/>
  <c r="J627" i="21"/>
  <c r="K627" i="21"/>
  <c r="L627" i="21"/>
  <c r="M627" i="21"/>
  <c r="N627" i="21"/>
  <c r="O627" i="21"/>
  <c r="P627" i="21"/>
  <c r="Q627" i="21"/>
  <c r="R627" i="21"/>
  <c r="J628" i="21"/>
  <c r="K628" i="21"/>
  <c r="L628" i="21"/>
  <c r="M628" i="21"/>
  <c r="N628" i="21"/>
  <c r="O628" i="21"/>
  <c r="P628" i="21"/>
  <c r="Q628" i="21"/>
  <c r="R628" i="21"/>
  <c r="J629" i="21"/>
  <c r="K629" i="21"/>
  <c r="L629" i="21"/>
  <c r="M629" i="21"/>
  <c r="N629" i="21"/>
  <c r="O629" i="21"/>
  <c r="P629" i="21"/>
  <c r="Q629" i="21"/>
  <c r="R629" i="21"/>
  <c r="J630" i="21"/>
  <c r="K630" i="21"/>
  <c r="L630" i="21"/>
  <c r="M630" i="21"/>
  <c r="N630" i="21"/>
  <c r="O630" i="21"/>
  <c r="P630" i="21"/>
  <c r="Q630" i="21"/>
  <c r="R630" i="21"/>
  <c r="J631" i="21"/>
  <c r="K631" i="21"/>
  <c r="L631" i="21"/>
  <c r="M631" i="21"/>
  <c r="N631" i="21"/>
  <c r="O631" i="21"/>
  <c r="P631" i="21"/>
  <c r="Q631" i="21"/>
  <c r="R631" i="21"/>
  <c r="J632" i="21"/>
  <c r="K632" i="21"/>
  <c r="L632" i="21"/>
  <c r="M632" i="21"/>
  <c r="N632" i="21"/>
  <c r="O632" i="21"/>
  <c r="P632" i="21"/>
  <c r="Q632" i="21"/>
  <c r="R632" i="21"/>
  <c r="J633" i="21"/>
  <c r="K633" i="21"/>
  <c r="L633" i="21"/>
  <c r="M633" i="21"/>
  <c r="N633" i="21"/>
  <c r="O633" i="21"/>
  <c r="P633" i="21"/>
  <c r="Q633" i="21"/>
  <c r="R633" i="21"/>
  <c r="J634" i="21"/>
  <c r="K634" i="21"/>
  <c r="L634" i="21"/>
  <c r="M634" i="21"/>
  <c r="N634" i="21"/>
  <c r="O634" i="21"/>
  <c r="P634" i="21"/>
  <c r="Q634" i="21"/>
  <c r="R634" i="21"/>
  <c r="J635" i="21"/>
  <c r="K635" i="21"/>
  <c r="L635" i="21"/>
  <c r="M635" i="21"/>
  <c r="N635" i="21"/>
  <c r="O635" i="21"/>
  <c r="P635" i="21"/>
  <c r="Q635" i="21"/>
  <c r="R635" i="21"/>
  <c r="J636" i="21"/>
  <c r="K636" i="21"/>
  <c r="L636" i="21"/>
  <c r="M636" i="21"/>
  <c r="N636" i="21"/>
  <c r="O636" i="21"/>
  <c r="P636" i="21"/>
  <c r="Q636" i="21"/>
  <c r="R636" i="21"/>
  <c r="J637" i="21"/>
  <c r="K637" i="21"/>
  <c r="L637" i="21"/>
  <c r="M637" i="21"/>
  <c r="N637" i="21"/>
  <c r="O637" i="21"/>
  <c r="P637" i="21"/>
  <c r="Q637" i="21"/>
  <c r="R637" i="21"/>
  <c r="J638" i="21"/>
  <c r="K638" i="21"/>
  <c r="L638" i="21"/>
  <c r="M638" i="21"/>
  <c r="N638" i="21"/>
  <c r="O638" i="21"/>
  <c r="P638" i="21"/>
  <c r="Q638" i="21"/>
  <c r="R638" i="21"/>
  <c r="J639" i="21"/>
  <c r="K639" i="21"/>
  <c r="L639" i="21"/>
  <c r="M639" i="21"/>
  <c r="N639" i="21"/>
  <c r="O639" i="21"/>
  <c r="P639" i="21"/>
  <c r="Q639" i="21"/>
  <c r="R639" i="21"/>
  <c r="J640" i="21"/>
  <c r="K640" i="21"/>
  <c r="L640" i="21"/>
  <c r="M640" i="21"/>
  <c r="N640" i="21"/>
  <c r="O640" i="21"/>
  <c r="P640" i="21"/>
  <c r="Q640" i="21"/>
  <c r="R640" i="21"/>
  <c r="J641" i="21"/>
  <c r="K641" i="21"/>
  <c r="L641" i="21"/>
  <c r="M641" i="21"/>
  <c r="N641" i="21"/>
  <c r="O641" i="21"/>
  <c r="P641" i="21"/>
  <c r="Q641" i="21"/>
  <c r="R641" i="21"/>
  <c r="J642" i="21"/>
  <c r="K642" i="21"/>
  <c r="L642" i="21"/>
  <c r="M642" i="21"/>
  <c r="N642" i="21"/>
  <c r="O642" i="21"/>
  <c r="P642" i="21"/>
  <c r="Q642" i="21"/>
  <c r="R642" i="21"/>
  <c r="J643" i="21"/>
  <c r="K643" i="21"/>
  <c r="L643" i="21"/>
  <c r="M643" i="21"/>
  <c r="N643" i="21"/>
  <c r="O643" i="21"/>
  <c r="P643" i="21"/>
  <c r="Q643" i="21"/>
  <c r="R643" i="21"/>
  <c r="J644" i="21"/>
  <c r="K644" i="21"/>
  <c r="L644" i="21"/>
  <c r="M644" i="21"/>
  <c r="N644" i="21"/>
  <c r="O644" i="21"/>
  <c r="P644" i="21"/>
  <c r="Q644" i="21"/>
  <c r="R644" i="21"/>
  <c r="J645" i="21"/>
  <c r="K645" i="21"/>
  <c r="L645" i="21"/>
  <c r="M645" i="21"/>
  <c r="N645" i="21"/>
  <c r="O645" i="21"/>
  <c r="P645" i="21"/>
  <c r="Q645" i="21"/>
  <c r="R645" i="21"/>
  <c r="J646" i="21"/>
  <c r="K646" i="21"/>
  <c r="L646" i="21"/>
  <c r="M646" i="21"/>
  <c r="N646" i="21"/>
  <c r="O646" i="21"/>
  <c r="P646" i="21"/>
  <c r="Q646" i="21"/>
  <c r="R646" i="21"/>
  <c r="J647" i="21"/>
  <c r="K647" i="21"/>
  <c r="L647" i="21"/>
  <c r="M647" i="21"/>
  <c r="N647" i="21"/>
  <c r="O647" i="21"/>
  <c r="P647" i="21"/>
  <c r="Q647" i="21"/>
  <c r="R647" i="21"/>
  <c r="J648" i="21"/>
  <c r="K648" i="21"/>
  <c r="L648" i="21"/>
  <c r="M648" i="21"/>
  <c r="N648" i="21"/>
  <c r="O648" i="21"/>
  <c r="P648" i="21"/>
  <c r="Q648" i="21"/>
  <c r="R648" i="21"/>
  <c r="J649" i="21"/>
  <c r="K649" i="21"/>
  <c r="L649" i="21"/>
  <c r="M649" i="21"/>
  <c r="N649" i="21"/>
  <c r="O649" i="21"/>
  <c r="P649" i="21"/>
  <c r="Q649" i="21"/>
  <c r="R649" i="21"/>
  <c r="J650" i="21"/>
  <c r="K650" i="21"/>
  <c r="L650" i="21"/>
  <c r="M650" i="21"/>
  <c r="N650" i="21"/>
  <c r="O650" i="21"/>
  <c r="P650" i="21"/>
  <c r="Q650" i="21"/>
  <c r="R650" i="21"/>
  <c r="J651" i="21"/>
  <c r="K651" i="21"/>
  <c r="L651" i="21"/>
  <c r="M651" i="21"/>
  <c r="N651" i="21"/>
  <c r="O651" i="21"/>
  <c r="P651" i="21"/>
  <c r="Q651" i="21"/>
  <c r="R651" i="21"/>
  <c r="J652" i="21"/>
  <c r="K652" i="21"/>
  <c r="L652" i="21"/>
  <c r="M652" i="21"/>
  <c r="N652" i="21"/>
  <c r="O652" i="21"/>
  <c r="P652" i="21"/>
  <c r="Q652" i="21"/>
  <c r="R652" i="21"/>
  <c r="J653" i="21"/>
  <c r="K653" i="21"/>
  <c r="L653" i="21"/>
  <c r="M653" i="21"/>
  <c r="N653" i="21"/>
  <c r="O653" i="21"/>
  <c r="P653" i="21"/>
  <c r="Q653" i="21"/>
  <c r="R653" i="21"/>
  <c r="J654" i="21"/>
  <c r="K654" i="21"/>
  <c r="L654" i="21"/>
  <c r="M654" i="21"/>
  <c r="N654" i="21"/>
  <c r="O654" i="21"/>
  <c r="P654" i="21"/>
  <c r="Q654" i="21"/>
  <c r="R654" i="21"/>
  <c r="J655" i="21"/>
  <c r="K655" i="21"/>
  <c r="L655" i="21"/>
  <c r="M655" i="21"/>
  <c r="N655" i="21"/>
  <c r="O655" i="21"/>
  <c r="P655" i="21"/>
  <c r="Q655" i="21"/>
  <c r="R655" i="21"/>
  <c r="J656" i="21"/>
  <c r="K656" i="21"/>
  <c r="L656" i="21"/>
  <c r="M656" i="21"/>
  <c r="N656" i="21"/>
  <c r="O656" i="21"/>
  <c r="P656" i="21"/>
  <c r="Q656" i="21"/>
  <c r="R656" i="21"/>
  <c r="J657" i="21"/>
  <c r="K657" i="21"/>
  <c r="L657" i="21"/>
  <c r="M657" i="21"/>
  <c r="N657" i="21"/>
  <c r="O657" i="21"/>
  <c r="P657" i="21"/>
  <c r="Q657" i="21"/>
  <c r="R657" i="21"/>
  <c r="J658" i="21"/>
  <c r="K658" i="21"/>
  <c r="L658" i="21"/>
  <c r="M658" i="21"/>
  <c r="N658" i="21"/>
  <c r="O658" i="21"/>
  <c r="P658" i="21"/>
  <c r="Q658" i="21"/>
  <c r="R658" i="21"/>
  <c r="J659" i="21"/>
  <c r="K659" i="21"/>
  <c r="L659" i="21"/>
  <c r="M659" i="21"/>
  <c r="N659" i="21"/>
  <c r="O659" i="21"/>
  <c r="P659" i="21"/>
  <c r="Q659" i="21"/>
  <c r="R659" i="21"/>
  <c r="J660" i="21"/>
  <c r="K660" i="21"/>
  <c r="L660" i="21"/>
  <c r="M660" i="21"/>
  <c r="N660" i="21"/>
  <c r="O660" i="21"/>
  <c r="P660" i="21"/>
  <c r="Q660" i="21"/>
  <c r="R660" i="21"/>
  <c r="J661" i="21"/>
  <c r="K661" i="21"/>
  <c r="L661" i="21"/>
  <c r="M661" i="21"/>
  <c r="N661" i="21"/>
  <c r="O661" i="21"/>
  <c r="P661" i="21"/>
  <c r="Q661" i="21"/>
  <c r="R661" i="21"/>
  <c r="J662" i="21"/>
  <c r="K662" i="21"/>
  <c r="L662" i="21"/>
  <c r="M662" i="21"/>
  <c r="N662" i="21"/>
  <c r="O662" i="21"/>
  <c r="P662" i="21"/>
  <c r="Q662" i="21"/>
  <c r="R662" i="21"/>
  <c r="J663" i="21"/>
  <c r="K663" i="21"/>
  <c r="L663" i="21"/>
  <c r="M663" i="21"/>
  <c r="N663" i="21"/>
  <c r="O663" i="21"/>
  <c r="P663" i="21"/>
  <c r="Q663" i="21"/>
  <c r="R663" i="21"/>
  <c r="J664" i="21"/>
  <c r="K664" i="21"/>
  <c r="L664" i="21"/>
  <c r="M664" i="21"/>
  <c r="N664" i="21"/>
  <c r="O664" i="21"/>
  <c r="P664" i="21"/>
  <c r="Q664" i="21"/>
  <c r="R664" i="21"/>
  <c r="J665" i="21"/>
  <c r="K665" i="21"/>
  <c r="L665" i="21"/>
  <c r="M665" i="21"/>
  <c r="N665" i="21"/>
  <c r="O665" i="21"/>
  <c r="P665" i="21"/>
  <c r="Q665" i="21"/>
  <c r="R665" i="21"/>
  <c r="J666" i="21"/>
  <c r="K666" i="21"/>
  <c r="L666" i="21"/>
  <c r="M666" i="21"/>
  <c r="N666" i="21"/>
  <c r="O666" i="21"/>
  <c r="P666" i="21"/>
  <c r="Q666" i="21"/>
  <c r="R666" i="21"/>
  <c r="J667" i="21"/>
  <c r="K667" i="21"/>
  <c r="L667" i="21"/>
  <c r="M667" i="21"/>
  <c r="N667" i="21"/>
  <c r="O667" i="21"/>
  <c r="P667" i="21"/>
  <c r="Q667" i="21"/>
  <c r="R667" i="21"/>
  <c r="J668" i="21"/>
  <c r="K668" i="21"/>
  <c r="L668" i="21"/>
  <c r="M668" i="21"/>
  <c r="N668" i="21"/>
  <c r="O668" i="21"/>
  <c r="P668" i="21"/>
  <c r="Q668" i="21"/>
  <c r="R668" i="21"/>
  <c r="J669" i="21"/>
  <c r="K669" i="21"/>
  <c r="L669" i="21"/>
  <c r="M669" i="21"/>
  <c r="N669" i="21"/>
  <c r="O669" i="21"/>
  <c r="P669" i="21"/>
  <c r="Q669" i="21"/>
  <c r="R669" i="21"/>
  <c r="J670" i="21"/>
  <c r="K670" i="21"/>
  <c r="L670" i="21"/>
  <c r="M670" i="21"/>
  <c r="N670" i="21"/>
  <c r="O670" i="21"/>
  <c r="P670" i="21"/>
  <c r="Q670" i="21"/>
  <c r="R670" i="21"/>
  <c r="J671" i="21"/>
  <c r="K671" i="21"/>
  <c r="L671" i="21"/>
  <c r="M671" i="21"/>
  <c r="N671" i="21"/>
  <c r="O671" i="21"/>
  <c r="P671" i="21"/>
  <c r="Q671" i="21"/>
  <c r="R671" i="21"/>
  <c r="J672" i="21"/>
  <c r="K672" i="21"/>
  <c r="L672" i="21"/>
  <c r="M672" i="21"/>
  <c r="N672" i="21"/>
  <c r="O672" i="21"/>
  <c r="P672" i="21"/>
  <c r="Q672" i="21"/>
  <c r="R672" i="21"/>
  <c r="J673" i="21"/>
  <c r="K673" i="21"/>
  <c r="L673" i="21"/>
  <c r="M673" i="21"/>
  <c r="N673" i="21"/>
  <c r="O673" i="21"/>
  <c r="P673" i="21"/>
  <c r="Q673" i="21"/>
  <c r="R673" i="21"/>
  <c r="J674" i="21"/>
  <c r="K674" i="21"/>
  <c r="L674" i="21"/>
  <c r="M674" i="21"/>
  <c r="N674" i="21"/>
  <c r="O674" i="21"/>
  <c r="P674" i="21"/>
  <c r="Q674" i="21"/>
  <c r="R674" i="21"/>
  <c r="J675" i="21"/>
  <c r="K675" i="21"/>
  <c r="L675" i="21"/>
  <c r="M675" i="21"/>
  <c r="N675" i="21"/>
  <c r="O675" i="21"/>
  <c r="P675" i="21"/>
  <c r="Q675" i="21"/>
  <c r="R675" i="21"/>
  <c r="J676" i="21"/>
  <c r="K676" i="21"/>
  <c r="L676" i="21"/>
  <c r="M676" i="21"/>
  <c r="N676" i="21"/>
  <c r="O676" i="21"/>
  <c r="P676" i="21"/>
  <c r="Q676" i="21"/>
  <c r="R676" i="21"/>
  <c r="J677" i="21"/>
  <c r="K677" i="21"/>
  <c r="L677" i="21"/>
  <c r="M677" i="21"/>
  <c r="N677" i="21"/>
  <c r="O677" i="21"/>
  <c r="P677" i="21"/>
  <c r="Q677" i="21"/>
  <c r="R677" i="21"/>
  <c r="J678" i="21"/>
  <c r="K678" i="21"/>
  <c r="L678" i="21"/>
  <c r="M678" i="21"/>
  <c r="N678" i="21"/>
  <c r="O678" i="21"/>
  <c r="P678" i="21"/>
  <c r="Q678" i="21"/>
  <c r="R678" i="21"/>
  <c r="J679" i="21"/>
  <c r="K679" i="21"/>
  <c r="L679" i="21"/>
  <c r="M679" i="21"/>
  <c r="N679" i="21"/>
  <c r="O679" i="21"/>
  <c r="P679" i="21"/>
  <c r="Q679" i="21"/>
  <c r="R679" i="21"/>
  <c r="J680" i="21"/>
  <c r="K680" i="21"/>
  <c r="L680" i="21"/>
  <c r="M680" i="21"/>
  <c r="N680" i="21"/>
  <c r="O680" i="21"/>
  <c r="P680" i="21"/>
  <c r="Q680" i="21"/>
  <c r="R680" i="21"/>
  <c r="J681" i="21"/>
  <c r="K681" i="21"/>
  <c r="L681" i="21"/>
  <c r="M681" i="21"/>
  <c r="N681" i="21"/>
  <c r="O681" i="21"/>
  <c r="P681" i="21"/>
  <c r="Q681" i="21"/>
  <c r="R681" i="21"/>
  <c r="J682" i="21"/>
  <c r="K682" i="21"/>
  <c r="L682" i="21"/>
  <c r="M682" i="21"/>
  <c r="N682" i="21"/>
  <c r="O682" i="21"/>
  <c r="P682" i="21"/>
  <c r="Q682" i="21"/>
  <c r="R682" i="21"/>
  <c r="J683" i="21"/>
  <c r="K683" i="21"/>
  <c r="L683" i="21"/>
  <c r="M683" i="21"/>
  <c r="N683" i="21"/>
  <c r="O683" i="21"/>
  <c r="P683" i="21"/>
  <c r="Q683" i="21"/>
  <c r="R683" i="21"/>
  <c r="J684" i="21"/>
  <c r="K684" i="21"/>
  <c r="L684" i="21"/>
  <c r="M684" i="21"/>
  <c r="N684" i="21"/>
  <c r="O684" i="21"/>
  <c r="P684" i="21"/>
  <c r="Q684" i="21"/>
  <c r="R684" i="21"/>
  <c r="J685" i="21"/>
  <c r="K685" i="21"/>
  <c r="L685" i="21"/>
  <c r="M685" i="21"/>
  <c r="N685" i="21"/>
  <c r="O685" i="21"/>
  <c r="P685" i="21"/>
  <c r="Q685" i="21"/>
  <c r="R685" i="21"/>
  <c r="J686" i="21"/>
  <c r="K686" i="21"/>
  <c r="L686" i="21"/>
  <c r="M686" i="21"/>
  <c r="N686" i="21"/>
  <c r="O686" i="21"/>
  <c r="P686" i="21"/>
  <c r="Q686" i="21"/>
  <c r="R686" i="21"/>
  <c r="J687" i="21"/>
  <c r="K687" i="21"/>
  <c r="L687" i="21"/>
  <c r="M687" i="21"/>
  <c r="N687" i="21"/>
  <c r="O687" i="21"/>
  <c r="P687" i="21"/>
  <c r="Q687" i="21"/>
  <c r="R687" i="21"/>
  <c r="J688" i="21"/>
  <c r="K688" i="21"/>
  <c r="L688" i="21"/>
  <c r="M688" i="21"/>
  <c r="N688" i="21"/>
  <c r="O688" i="21"/>
  <c r="P688" i="21"/>
  <c r="Q688" i="21"/>
  <c r="R688" i="21"/>
  <c r="J689" i="21"/>
  <c r="K689" i="21"/>
  <c r="L689" i="21"/>
  <c r="M689" i="21"/>
  <c r="N689" i="21"/>
  <c r="O689" i="21"/>
  <c r="P689" i="21"/>
  <c r="Q689" i="21"/>
  <c r="R689" i="21"/>
  <c r="J690" i="21"/>
  <c r="K690" i="21"/>
  <c r="L690" i="21"/>
  <c r="M690" i="21"/>
  <c r="N690" i="21"/>
  <c r="O690" i="21"/>
  <c r="P690" i="21"/>
  <c r="Q690" i="21"/>
  <c r="R690" i="21"/>
  <c r="J691" i="21"/>
  <c r="K691" i="21"/>
  <c r="L691" i="21"/>
  <c r="M691" i="21"/>
  <c r="N691" i="21"/>
  <c r="O691" i="21"/>
  <c r="P691" i="21"/>
  <c r="Q691" i="21"/>
  <c r="R691" i="21"/>
  <c r="J692" i="21"/>
  <c r="K692" i="21"/>
  <c r="L692" i="21"/>
  <c r="M692" i="21"/>
  <c r="N692" i="21"/>
  <c r="O692" i="21"/>
  <c r="P692" i="21"/>
  <c r="Q692" i="21"/>
  <c r="R692" i="21"/>
  <c r="J693" i="21"/>
  <c r="K693" i="21"/>
  <c r="L693" i="21"/>
  <c r="M693" i="21"/>
  <c r="N693" i="21"/>
  <c r="O693" i="21"/>
  <c r="P693" i="21"/>
  <c r="Q693" i="21"/>
  <c r="R693" i="21"/>
  <c r="J694" i="21"/>
  <c r="K694" i="21"/>
  <c r="L694" i="21"/>
  <c r="M694" i="21"/>
  <c r="N694" i="21"/>
  <c r="O694" i="21"/>
  <c r="P694" i="21"/>
  <c r="Q694" i="21"/>
  <c r="R694" i="21"/>
  <c r="J695" i="21"/>
  <c r="K695" i="21"/>
  <c r="L695" i="21"/>
  <c r="M695" i="21"/>
  <c r="N695" i="21"/>
  <c r="O695" i="21"/>
  <c r="P695" i="21"/>
  <c r="Q695" i="21"/>
  <c r="R695" i="21"/>
  <c r="J696" i="21"/>
  <c r="K696" i="21"/>
  <c r="L696" i="21"/>
  <c r="M696" i="21"/>
  <c r="N696" i="21"/>
  <c r="O696" i="21"/>
  <c r="P696" i="21"/>
  <c r="Q696" i="21"/>
  <c r="R696" i="21"/>
  <c r="J697" i="21"/>
  <c r="K697" i="21"/>
  <c r="L697" i="21"/>
  <c r="M697" i="21"/>
  <c r="N697" i="21"/>
  <c r="O697" i="21"/>
  <c r="P697" i="21"/>
  <c r="Q697" i="21"/>
  <c r="R697" i="21"/>
  <c r="J698" i="21"/>
  <c r="K698" i="21"/>
  <c r="L698" i="21"/>
  <c r="M698" i="21"/>
  <c r="N698" i="21"/>
  <c r="O698" i="21"/>
  <c r="P698" i="21"/>
  <c r="Q698" i="21"/>
  <c r="R698" i="21"/>
  <c r="J699" i="21"/>
  <c r="K699" i="21"/>
  <c r="L699" i="21"/>
  <c r="M699" i="21"/>
  <c r="N699" i="21"/>
  <c r="O699" i="21"/>
  <c r="P699" i="21"/>
  <c r="Q699" i="21"/>
  <c r="R699" i="21"/>
  <c r="J700" i="21"/>
  <c r="K700" i="21"/>
  <c r="L700" i="21"/>
  <c r="M700" i="21"/>
  <c r="N700" i="21"/>
  <c r="O700" i="21"/>
  <c r="P700" i="21"/>
  <c r="Q700" i="21"/>
  <c r="R700" i="21"/>
  <c r="J701" i="21"/>
  <c r="K701" i="21"/>
  <c r="L701" i="21"/>
  <c r="M701" i="21"/>
  <c r="N701" i="21"/>
  <c r="O701" i="21"/>
  <c r="P701" i="21"/>
  <c r="Q701" i="21"/>
  <c r="R701" i="21"/>
  <c r="J702" i="21"/>
  <c r="K702" i="21"/>
  <c r="L702" i="21"/>
  <c r="M702" i="21"/>
  <c r="N702" i="21"/>
  <c r="O702" i="21"/>
  <c r="P702" i="21"/>
  <c r="Q702" i="21"/>
  <c r="R702" i="21"/>
  <c r="J703" i="21"/>
  <c r="K703" i="21"/>
  <c r="L703" i="21"/>
  <c r="M703" i="21"/>
  <c r="N703" i="21"/>
  <c r="O703" i="21"/>
  <c r="P703" i="21"/>
  <c r="Q703" i="21"/>
  <c r="R703" i="21"/>
  <c r="J704" i="21"/>
  <c r="K704" i="21"/>
  <c r="L704" i="21"/>
  <c r="M704" i="21"/>
  <c r="N704" i="21"/>
  <c r="O704" i="21"/>
  <c r="P704" i="21"/>
  <c r="Q704" i="21"/>
  <c r="R704" i="21"/>
  <c r="J705" i="21"/>
  <c r="K705" i="21"/>
  <c r="L705" i="21"/>
  <c r="M705" i="21"/>
  <c r="N705" i="21"/>
  <c r="O705" i="21"/>
  <c r="P705" i="21"/>
  <c r="Q705" i="21"/>
  <c r="R705" i="21"/>
  <c r="J706" i="21"/>
  <c r="K706" i="21"/>
  <c r="L706" i="21"/>
  <c r="M706" i="21"/>
  <c r="N706" i="21"/>
  <c r="O706" i="21"/>
  <c r="P706" i="21"/>
  <c r="Q706" i="21"/>
  <c r="R706" i="21"/>
  <c r="J707" i="21"/>
  <c r="K707" i="21"/>
  <c r="L707" i="21"/>
  <c r="M707" i="21"/>
  <c r="N707" i="21"/>
  <c r="O707" i="21"/>
  <c r="P707" i="21"/>
  <c r="Q707" i="21"/>
  <c r="R707" i="21"/>
  <c r="J708" i="21"/>
  <c r="K708" i="21"/>
  <c r="L708" i="21"/>
  <c r="M708" i="21"/>
  <c r="N708" i="21"/>
  <c r="O708" i="21"/>
  <c r="P708" i="21"/>
  <c r="Q708" i="21"/>
  <c r="R708" i="21"/>
  <c r="J709" i="21"/>
  <c r="K709" i="21"/>
  <c r="L709" i="21"/>
  <c r="M709" i="21"/>
  <c r="N709" i="21"/>
  <c r="O709" i="21"/>
  <c r="P709" i="21"/>
  <c r="Q709" i="21"/>
  <c r="R709" i="21"/>
  <c r="J710" i="21"/>
  <c r="K710" i="21"/>
  <c r="L710" i="21"/>
  <c r="M710" i="21"/>
  <c r="N710" i="21"/>
  <c r="O710" i="21"/>
  <c r="P710" i="21"/>
  <c r="Q710" i="21"/>
  <c r="R710" i="21"/>
  <c r="J711" i="21"/>
  <c r="K711" i="21"/>
  <c r="L711" i="21"/>
  <c r="M711" i="21"/>
  <c r="N711" i="21"/>
  <c r="O711" i="21"/>
  <c r="P711" i="21"/>
  <c r="Q711" i="21"/>
  <c r="R711" i="21"/>
  <c r="J712" i="21"/>
  <c r="K712" i="21"/>
  <c r="L712" i="21"/>
  <c r="M712" i="21"/>
  <c r="N712" i="21"/>
  <c r="O712" i="21"/>
  <c r="P712" i="21"/>
  <c r="Q712" i="21"/>
  <c r="R712" i="21"/>
  <c r="J713" i="21"/>
  <c r="K713" i="21"/>
  <c r="L713" i="21"/>
  <c r="M713" i="21"/>
  <c r="N713" i="21"/>
  <c r="O713" i="21"/>
  <c r="P713" i="21"/>
  <c r="Q713" i="21"/>
  <c r="R713" i="21"/>
  <c r="J714" i="21"/>
  <c r="K714" i="21"/>
  <c r="L714" i="21"/>
  <c r="M714" i="21"/>
  <c r="N714" i="21"/>
  <c r="O714" i="21"/>
  <c r="P714" i="21"/>
  <c r="Q714" i="21"/>
  <c r="R714" i="21"/>
  <c r="J715" i="21"/>
  <c r="K715" i="21"/>
  <c r="L715" i="21"/>
  <c r="M715" i="21"/>
  <c r="N715" i="21"/>
  <c r="O715" i="21"/>
  <c r="P715" i="21"/>
  <c r="Q715" i="21"/>
  <c r="R715" i="21"/>
  <c r="J716" i="21"/>
  <c r="K716" i="21"/>
  <c r="L716" i="21"/>
  <c r="M716" i="21"/>
  <c r="N716" i="21"/>
  <c r="O716" i="21"/>
  <c r="P716" i="21"/>
  <c r="Q716" i="21"/>
  <c r="R716" i="21"/>
  <c r="J717" i="21"/>
  <c r="K717" i="21"/>
  <c r="L717" i="21"/>
  <c r="M717" i="21"/>
  <c r="N717" i="21"/>
  <c r="O717" i="21"/>
  <c r="P717" i="21"/>
  <c r="Q717" i="21"/>
  <c r="R717" i="21"/>
  <c r="J718" i="21"/>
  <c r="K718" i="21"/>
  <c r="L718" i="21"/>
  <c r="M718" i="21"/>
  <c r="N718" i="21"/>
  <c r="O718" i="21"/>
  <c r="P718" i="21"/>
  <c r="Q718" i="21"/>
  <c r="R718" i="21"/>
  <c r="J719" i="21"/>
  <c r="K719" i="21"/>
  <c r="L719" i="21"/>
  <c r="M719" i="21"/>
  <c r="N719" i="21"/>
  <c r="O719" i="21"/>
  <c r="P719" i="21"/>
  <c r="Q719" i="21"/>
  <c r="R719" i="21"/>
  <c r="J720" i="21"/>
  <c r="K720" i="21"/>
  <c r="L720" i="21"/>
  <c r="M720" i="21"/>
  <c r="N720" i="21"/>
  <c r="O720" i="21"/>
  <c r="P720" i="21"/>
  <c r="Q720" i="21"/>
  <c r="R720" i="21"/>
  <c r="J721" i="21"/>
  <c r="K721" i="21"/>
  <c r="L721" i="21"/>
  <c r="M721" i="21"/>
  <c r="N721" i="21"/>
  <c r="O721" i="21"/>
  <c r="P721" i="21"/>
  <c r="Q721" i="21"/>
  <c r="R721" i="21"/>
  <c r="J722" i="21"/>
  <c r="K722" i="21"/>
  <c r="L722" i="21"/>
  <c r="M722" i="21"/>
  <c r="N722" i="21"/>
  <c r="O722" i="21"/>
  <c r="P722" i="21"/>
  <c r="Q722" i="21"/>
  <c r="R722" i="21"/>
  <c r="J723" i="21"/>
  <c r="K723" i="21"/>
  <c r="L723" i="21"/>
  <c r="M723" i="21"/>
  <c r="N723" i="21"/>
  <c r="O723" i="21"/>
  <c r="P723" i="21"/>
  <c r="Q723" i="21"/>
  <c r="R723" i="21"/>
  <c r="J724" i="21"/>
  <c r="K724" i="21"/>
  <c r="L724" i="21"/>
  <c r="M724" i="21"/>
  <c r="N724" i="21"/>
  <c r="O724" i="21"/>
  <c r="P724" i="21"/>
  <c r="Q724" i="21"/>
  <c r="R724" i="21"/>
  <c r="J725" i="21"/>
  <c r="K725" i="21"/>
  <c r="L725" i="21"/>
  <c r="M725" i="21"/>
  <c r="N725" i="21"/>
  <c r="O725" i="21"/>
  <c r="P725" i="21"/>
  <c r="Q725" i="21"/>
  <c r="R725" i="21"/>
  <c r="J726" i="21"/>
  <c r="K726" i="21"/>
  <c r="L726" i="21"/>
  <c r="M726" i="21"/>
  <c r="N726" i="21"/>
  <c r="O726" i="21"/>
  <c r="P726" i="21"/>
  <c r="Q726" i="21"/>
  <c r="R726" i="21"/>
  <c r="J727" i="21"/>
  <c r="K727" i="21"/>
  <c r="L727" i="21"/>
  <c r="M727" i="21"/>
  <c r="N727" i="21"/>
  <c r="O727" i="21"/>
  <c r="P727" i="21"/>
  <c r="Q727" i="21"/>
  <c r="R727" i="21"/>
  <c r="J728" i="21"/>
  <c r="K728" i="21"/>
  <c r="L728" i="21"/>
  <c r="M728" i="21"/>
  <c r="N728" i="21"/>
  <c r="O728" i="21"/>
  <c r="P728" i="21"/>
  <c r="Q728" i="21"/>
  <c r="R728" i="21"/>
  <c r="J729" i="21"/>
  <c r="K729" i="21"/>
  <c r="L729" i="21"/>
  <c r="M729" i="21"/>
  <c r="N729" i="21"/>
  <c r="O729" i="21"/>
  <c r="P729" i="21"/>
  <c r="Q729" i="21"/>
  <c r="R729" i="21"/>
  <c r="J730" i="21"/>
  <c r="K730" i="21"/>
  <c r="L730" i="21"/>
  <c r="M730" i="21"/>
  <c r="N730" i="21"/>
  <c r="O730" i="21"/>
  <c r="P730" i="21"/>
  <c r="Q730" i="21"/>
  <c r="R730" i="21"/>
  <c r="J731" i="21"/>
  <c r="K731" i="21"/>
  <c r="L731" i="21"/>
  <c r="M731" i="21"/>
  <c r="N731" i="21"/>
  <c r="O731" i="21"/>
  <c r="P731" i="21"/>
  <c r="Q731" i="21"/>
  <c r="R731" i="21"/>
  <c r="J732" i="21"/>
  <c r="K732" i="21"/>
  <c r="L732" i="21"/>
  <c r="M732" i="21"/>
  <c r="N732" i="21"/>
  <c r="O732" i="21"/>
  <c r="P732" i="21"/>
  <c r="Q732" i="21"/>
  <c r="R732" i="21"/>
  <c r="J733" i="21"/>
  <c r="K733" i="21"/>
  <c r="L733" i="21"/>
  <c r="M733" i="21"/>
  <c r="N733" i="21"/>
  <c r="O733" i="21"/>
  <c r="P733" i="21"/>
  <c r="Q733" i="21"/>
  <c r="R733" i="21"/>
  <c r="J734" i="21"/>
  <c r="K734" i="21"/>
  <c r="L734" i="21"/>
  <c r="M734" i="21"/>
  <c r="N734" i="21"/>
  <c r="O734" i="21"/>
  <c r="P734" i="21"/>
  <c r="Q734" i="21"/>
  <c r="R734" i="21"/>
  <c r="J735" i="21"/>
  <c r="K735" i="21"/>
  <c r="L735" i="21"/>
  <c r="M735" i="21"/>
  <c r="N735" i="21"/>
  <c r="O735" i="21"/>
  <c r="P735" i="21"/>
  <c r="Q735" i="21"/>
  <c r="R735" i="21"/>
  <c r="J736" i="21"/>
  <c r="K736" i="21"/>
  <c r="L736" i="21"/>
  <c r="M736" i="21"/>
  <c r="N736" i="21"/>
  <c r="O736" i="21"/>
  <c r="P736" i="21"/>
  <c r="Q736" i="21"/>
  <c r="R736" i="21"/>
  <c r="J737" i="21"/>
  <c r="K737" i="21"/>
  <c r="L737" i="21"/>
  <c r="M737" i="21"/>
  <c r="N737" i="21"/>
  <c r="O737" i="21"/>
  <c r="P737" i="21"/>
  <c r="Q737" i="21"/>
  <c r="R737" i="21"/>
  <c r="J738" i="21"/>
  <c r="K738" i="21"/>
  <c r="L738" i="21"/>
  <c r="M738" i="21"/>
  <c r="N738" i="21"/>
  <c r="O738" i="21"/>
  <c r="P738" i="21"/>
  <c r="Q738" i="21"/>
  <c r="R738" i="21"/>
  <c r="J739" i="21"/>
  <c r="K739" i="21"/>
  <c r="L739" i="21"/>
  <c r="M739" i="21"/>
  <c r="N739" i="21"/>
  <c r="O739" i="21"/>
  <c r="P739" i="21"/>
  <c r="Q739" i="21"/>
  <c r="R739" i="21"/>
  <c r="J740" i="21"/>
  <c r="K740" i="21"/>
  <c r="L740" i="21"/>
  <c r="M740" i="21"/>
  <c r="N740" i="21"/>
  <c r="O740" i="21"/>
  <c r="P740" i="21"/>
  <c r="Q740" i="21"/>
  <c r="R740" i="21"/>
  <c r="J741" i="21"/>
  <c r="K741" i="21"/>
  <c r="L741" i="21"/>
  <c r="M741" i="21"/>
  <c r="N741" i="21"/>
  <c r="O741" i="21"/>
  <c r="P741" i="21"/>
  <c r="Q741" i="21"/>
  <c r="R741" i="21"/>
  <c r="J742" i="21"/>
  <c r="K742" i="21"/>
  <c r="L742" i="21"/>
  <c r="M742" i="21"/>
  <c r="N742" i="21"/>
  <c r="O742" i="21"/>
  <c r="P742" i="21"/>
  <c r="Q742" i="21"/>
  <c r="R742" i="21"/>
  <c r="J743" i="21"/>
  <c r="K743" i="21"/>
  <c r="L743" i="21"/>
  <c r="M743" i="21"/>
  <c r="N743" i="21"/>
  <c r="O743" i="21"/>
  <c r="P743" i="21"/>
  <c r="Q743" i="21"/>
  <c r="R743" i="21"/>
  <c r="J744" i="21"/>
  <c r="K744" i="21"/>
  <c r="L744" i="21"/>
  <c r="M744" i="21"/>
  <c r="N744" i="21"/>
  <c r="O744" i="21"/>
  <c r="P744" i="21"/>
  <c r="Q744" i="21"/>
  <c r="R744" i="21"/>
  <c r="J745" i="21"/>
  <c r="K745" i="21"/>
  <c r="L745" i="21"/>
  <c r="M745" i="21"/>
  <c r="N745" i="21"/>
  <c r="O745" i="21"/>
  <c r="P745" i="21"/>
  <c r="Q745" i="21"/>
  <c r="R745" i="21"/>
  <c r="J746" i="21"/>
  <c r="K746" i="21"/>
  <c r="L746" i="21"/>
  <c r="M746" i="21"/>
  <c r="N746" i="21"/>
  <c r="O746" i="21"/>
  <c r="P746" i="21"/>
  <c r="Q746" i="21"/>
  <c r="R746" i="21"/>
  <c r="J747" i="21"/>
  <c r="K747" i="21"/>
  <c r="L747" i="21"/>
  <c r="M747" i="21"/>
  <c r="N747" i="21"/>
  <c r="O747" i="21"/>
  <c r="P747" i="21"/>
  <c r="Q747" i="21"/>
  <c r="R747" i="21"/>
  <c r="J748" i="21"/>
  <c r="K748" i="21"/>
  <c r="L748" i="21"/>
  <c r="M748" i="21"/>
  <c r="N748" i="21"/>
  <c r="O748" i="21"/>
  <c r="P748" i="21"/>
  <c r="Q748" i="21"/>
  <c r="R748" i="21"/>
  <c r="J749" i="21"/>
  <c r="K749" i="21"/>
  <c r="L749" i="21"/>
  <c r="M749" i="21"/>
  <c r="N749" i="21"/>
  <c r="O749" i="21"/>
  <c r="P749" i="21"/>
  <c r="Q749" i="21"/>
  <c r="R749" i="21"/>
  <c r="J750" i="21"/>
  <c r="K750" i="21"/>
  <c r="L750" i="21"/>
  <c r="M750" i="21"/>
  <c r="N750" i="21"/>
  <c r="O750" i="21"/>
  <c r="P750" i="21"/>
  <c r="Q750" i="21"/>
  <c r="R750" i="21"/>
  <c r="J751" i="21"/>
  <c r="K751" i="21"/>
  <c r="L751" i="21"/>
  <c r="M751" i="21"/>
  <c r="N751" i="21"/>
  <c r="O751" i="21"/>
  <c r="P751" i="21"/>
  <c r="Q751" i="21"/>
  <c r="R751" i="21"/>
  <c r="J752" i="21"/>
  <c r="K752" i="21"/>
  <c r="L752" i="21"/>
  <c r="M752" i="21"/>
  <c r="N752" i="21"/>
  <c r="O752" i="21"/>
  <c r="P752" i="21"/>
  <c r="Q752" i="21"/>
  <c r="R752" i="21"/>
  <c r="J753" i="21"/>
  <c r="K753" i="21"/>
  <c r="L753" i="21"/>
  <c r="M753" i="21"/>
  <c r="N753" i="21"/>
  <c r="O753" i="21"/>
  <c r="P753" i="21"/>
  <c r="Q753" i="21"/>
  <c r="R753" i="21"/>
  <c r="J754" i="21"/>
  <c r="K754" i="21"/>
  <c r="L754" i="21"/>
  <c r="M754" i="21"/>
  <c r="N754" i="21"/>
  <c r="O754" i="21"/>
  <c r="P754" i="21"/>
  <c r="Q754" i="21"/>
  <c r="R754" i="21"/>
  <c r="J755" i="21"/>
  <c r="K755" i="21"/>
  <c r="L755" i="21"/>
  <c r="M755" i="21"/>
  <c r="N755" i="21"/>
  <c r="O755" i="21"/>
  <c r="P755" i="21"/>
  <c r="Q755" i="21"/>
  <c r="R755" i="21"/>
  <c r="J756" i="21"/>
  <c r="K756" i="21"/>
  <c r="L756" i="21"/>
  <c r="M756" i="21"/>
  <c r="N756" i="21"/>
  <c r="O756" i="21"/>
  <c r="P756" i="21"/>
  <c r="Q756" i="21"/>
  <c r="R756" i="21"/>
  <c r="J757" i="21"/>
  <c r="K757" i="21"/>
  <c r="L757" i="21"/>
  <c r="M757" i="21"/>
  <c r="N757" i="21"/>
  <c r="O757" i="21"/>
  <c r="P757" i="21"/>
  <c r="Q757" i="21"/>
  <c r="R757" i="21"/>
  <c r="J758" i="21"/>
  <c r="K758" i="21"/>
  <c r="L758" i="21"/>
  <c r="M758" i="21"/>
  <c r="N758" i="21"/>
  <c r="O758" i="21"/>
  <c r="P758" i="21"/>
  <c r="Q758" i="21"/>
  <c r="R758" i="21"/>
  <c r="J759" i="21"/>
  <c r="K759" i="21"/>
  <c r="L759" i="21"/>
  <c r="M759" i="21"/>
  <c r="N759" i="21"/>
  <c r="O759" i="21"/>
  <c r="P759" i="21"/>
  <c r="Q759" i="21"/>
  <c r="R759" i="21"/>
  <c r="J760" i="21"/>
  <c r="K760" i="21"/>
  <c r="L760" i="21"/>
  <c r="M760" i="21"/>
  <c r="N760" i="21"/>
  <c r="O760" i="21"/>
  <c r="P760" i="21"/>
  <c r="Q760" i="21"/>
  <c r="R760" i="21"/>
  <c r="J761" i="21"/>
  <c r="K761" i="21"/>
  <c r="L761" i="21"/>
  <c r="M761" i="21"/>
  <c r="N761" i="21"/>
  <c r="O761" i="21"/>
  <c r="P761" i="21"/>
  <c r="Q761" i="21"/>
  <c r="R761" i="21"/>
  <c r="J762" i="21"/>
  <c r="K762" i="21"/>
  <c r="L762" i="21"/>
  <c r="M762" i="21"/>
  <c r="N762" i="21"/>
  <c r="O762" i="21"/>
  <c r="P762" i="21"/>
  <c r="Q762" i="21"/>
  <c r="R762" i="21"/>
  <c r="J763" i="21"/>
  <c r="K763" i="21"/>
  <c r="L763" i="21"/>
  <c r="M763" i="21"/>
  <c r="N763" i="21"/>
  <c r="O763" i="21"/>
  <c r="P763" i="21"/>
  <c r="Q763" i="21"/>
  <c r="R763" i="21"/>
  <c r="J764" i="21"/>
  <c r="K764" i="21"/>
  <c r="L764" i="21"/>
  <c r="M764" i="21"/>
  <c r="N764" i="21"/>
  <c r="O764" i="21"/>
  <c r="P764" i="21"/>
  <c r="Q764" i="21"/>
  <c r="R764" i="21"/>
  <c r="J765" i="21"/>
  <c r="K765" i="21"/>
  <c r="L765" i="21"/>
  <c r="M765" i="21"/>
  <c r="N765" i="21"/>
  <c r="O765" i="21"/>
  <c r="P765" i="21"/>
  <c r="Q765" i="21"/>
  <c r="R765" i="21"/>
  <c r="J766" i="21"/>
  <c r="K766" i="21"/>
  <c r="L766" i="21"/>
  <c r="M766" i="21"/>
  <c r="N766" i="21"/>
  <c r="O766" i="21"/>
  <c r="P766" i="21"/>
  <c r="Q766" i="21"/>
  <c r="R766" i="21"/>
  <c r="J767" i="21"/>
  <c r="K767" i="21"/>
  <c r="L767" i="21"/>
  <c r="M767" i="21"/>
  <c r="N767" i="21"/>
  <c r="O767" i="21"/>
  <c r="P767" i="21"/>
  <c r="Q767" i="21"/>
  <c r="R767" i="21"/>
  <c r="J768" i="21"/>
  <c r="K768" i="21"/>
  <c r="L768" i="21"/>
  <c r="M768" i="21"/>
  <c r="N768" i="21"/>
  <c r="O768" i="21"/>
  <c r="P768" i="21"/>
  <c r="Q768" i="21"/>
  <c r="R768" i="21"/>
  <c r="J769" i="21"/>
  <c r="K769" i="21"/>
  <c r="L769" i="21"/>
  <c r="M769" i="21"/>
  <c r="N769" i="21"/>
  <c r="O769" i="21"/>
  <c r="P769" i="21"/>
  <c r="Q769" i="21"/>
  <c r="R769" i="21"/>
  <c r="J770" i="21"/>
  <c r="K770" i="21"/>
  <c r="L770" i="21"/>
  <c r="M770" i="21"/>
  <c r="N770" i="21"/>
  <c r="O770" i="21"/>
  <c r="P770" i="21"/>
  <c r="Q770" i="21"/>
  <c r="R770" i="21"/>
  <c r="J771" i="21"/>
  <c r="K771" i="21"/>
  <c r="L771" i="21"/>
  <c r="M771" i="21"/>
  <c r="N771" i="21"/>
  <c r="O771" i="21"/>
  <c r="P771" i="21"/>
  <c r="Q771" i="21"/>
  <c r="R771" i="21"/>
  <c r="J772" i="21"/>
  <c r="K772" i="21"/>
  <c r="L772" i="21"/>
  <c r="M772" i="21"/>
  <c r="N772" i="21"/>
  <c r="O772" i="21"/>
  <c r="P772" i="21"/>
  <c r="Q772" i="21"/>
  <c r="R772" i="21"/>
  <c r="J773" i="21"/>
  <c r="K773" i="21"/>
  <c r="L773" i="21"/>
  <c r="M773" i="21"/>
  <c r="N773" i="21"/>
  <c r="O773" i="21"/>
  <c r="P773" i="21"/>
  <c r="Q773" i="21"/>
  <c r="R773" i="21"/>
  <c r="J774" i="21"/>
  <c r="K774" i="21"/>
  <c r="L774" i="21"/>
  <c r="M774" i="21"/>
  <c r="N774" i="21"/>
  <c r="O774" i="21"/>
  <c r="P774" i="21"/>
  <c r="Q774" i="21"/>
  <c r="R774" i="21"/>
  <c r="J775" i="21"/>
  <c r="K775" i="21"/>
  <c r="L775" i="21"/>
  <c r="M775" i="21"/>
  <c r="N775" i="21"/>
  <c r="O775" i="21"/>
  <c r="P775" i="21"/>
  <c r="Q775" i="21"/>
  <c r="R775" i="21"/>
  <c r="J776" i="21"/>
  <c r="K776" i="21"/>
  <c r="L776" i="21"/>
  <c r="M776" i="21"/>
  <c r="N776" i="21"/>
  <c r="O776" i="21"/>
  <c r="P776" i="21"/>
  <c r="Q776" i="21"/>
  <c r="R776" i="21"/>
  <c r="J777" i="21"/>
  <c r="K777" i="21"/>
  <c r="L777" i="21"/>
  <c r="M777" i="21"/>
  <c r="N777" i="21"/>
  <c r="O777" i="21"/>
  <c r="P777" i="21"/>
  <c r="Q777" i="21"/>
  <c r="R777" i="21"/>
  <c r="J778" i="21"/>
  <c r="K778" i="21"/>
  <c r="L778" i="21"/>
  <c r="M778" i="21"/>
  <c r="N778" i="21"/>
  <c r="O778" i="21"/>
  <c r="P778" i="21"/>
  <c r="Q778" i="21"/>
  <c r="R778" i="21"/>
  <c r="J779" i="21"/>
  <c r="K779" i="21"/>
  <c r="L779" i="21"/>
  <c r="M779" i="21"/>
  <c r="N779" i="21"/>
  <c r="O779" i="21"/>
  <c r="P779" i="21"/>
  <c r="Q779" i="21"/>
  <c r="R779" i="21"/>
  <c r="J780" i="21"/>
  <c r="K780" i="21"/>
  <c r="L780" i="21"/>
  <c r="M780" i="21"/>
  <c r="N780" i="21"/>
  <c r="O780" i="21"/>
  <c r="P780" i="21"/>
  <c r="Q780" i="21"/>
  <c r="R780" i="21"/>
  <c r="J781" i="21"/>
  <c r="K781" i="21"/>
  <c r="L781" i="21"/>
  <c r="M781" i="21"/>
  <c r="N781" i="21"/>
  <c r="O781" i="21"/>
  <c r="P781" i="21"/>
  <c r="Q781" i="21"/>
  <c r="R781" i="21"/>
  <c r="J782" i="21"/>
  <c r="K782" i="21"/>
  <c r="L782" i="21"/>
  <c r="M782" i="21"/>
  <c r="N782" i="21"/>
  <c r="O782" i="21"/>
  <c r="P782" i="21"/>
  <c r="Q782" i="21"/>
  <c r="R782" i="21"/>
  <c r="J783" i="21"/>
  <c r="K783" i="21"/>
  <c r="L783" i="21"/>
  <c r="M783" i="21"/>
  <c r="N783" i="21"/>
  <c r="O783" i="21"/>
  <c r="P783" i="21"/>
  <c r="Q783" i="21"/>
  <c r="R783" i="21"/>
  <c r="J784" i="21"/>
  <c r="K784" i="21"/>
  <c r="L784" i="21"/>
  <c r="M784" i="21"/>
  <c r="N784" i="21"/>
  <c r="O784" i="21"/>
  <c r="P784" i="21"/>
  <c r="Q784" i="21"/>
  <c r="R784" i="21"/>
  <c r="J785" i="21"/>
  <c r="K785" i="21"/>
  <c r="L785" i="21"/>
  <c r="M785" i="21"/>
  <c r="N785" i="21"/>
  <c r="O785" i="21"/>
  <c r="P785" i="21"/>
  <c r="Q785" i="21"/>
  <c r="R785" i="21"/>
  <c r="J786" i="21"/>
  <c r="K786" i="21"/>
  <c r="L786" i="21"/>
  <c r="M786" i="21"/>
  <c r="N786" i="21"/>
  <c r="O786" i="21"/>
  <c r="P786" i="21"/>
  <c r="Q786" i="21"/>
  <c r="R786" i="21"/>
  <c r="J787" i="21"/>
  <c r="K787" i="21"/>
  <c r="L787" i="21"/>
  <c r="M787" i="21"/>
  <c r="N787" i="21"/>
  <c r="O787" i="21"/>
  <c r="P787" i="21"/>
  <c r="Q787" i="21"/>
  <c r="R787" i="21"/>
  <c r="J788" i="21"/>
  <c r="K788" i="21"/>
  <c r="L788" i="21"/>
  <c r="M788" i="21"/>
  <c r="N788" i="21"/>
  <c r="O788" i="21"/>
  <c r="P788" i="21"/>
  <c r="Q788" i="21"/>
  <c r="R788" i="21"/>
  <c r="J789" i="21"/>
  <c r="K789" i="21"/>
  <c r="L789" i="21"/>
  <c r="M789" i="21"/>
  <c r="N789" i="21"/>
  <c r="O789" i="21"/>
  <c r="P789" i="21"/>
  <c r="Q789" i="21"/>
  <c r="R789" i="21"/>
  <c r="J790" i="21"/>
  <c r="K790" i="21"/>
  <c r="L790" i="21"/>
  <c r="M790" i="21"/>
  <c r="N790" i="21"/>
  <c r="O790" i="21"/>
  <c r="P790" i="21"/>
  <c r="Q790" i="21"/>
  <c r="R790" i="21"/>
  <c r="J791" i="21"/>
  <c r="K791" i="21"/>
  <c r="L791" i="21"/>
  <c r="M791" i="21"/>
  <c r="N791" i="21"/>
  <c r="O791" i="21"/>
  <c r="P791" i="21"/>
  <c r="Q791" i="21"/>
  <c r="R791" i="21"/>
  <c r="J792" i="21"/>
  <c r="K792" i="21"/>
  <c r="L792" i="21"/>
  <c r="M792" i="21"/>
  <c r="N792" i="21"/>
  <c r="O792" i="21"/>
  <c r="P792" i="21"/>
  <c r="Q792" i="21"/>
  <c r="R792" i="21"/>
  <c r="J793" i="21"/>
  <c r="K793" i="21"/>
  <c r="L793" i="21"/>
  <c r="M793" i="21"/>
  <c r="N793" i="21"/>
  <c r="O793" i="21"/>
  <c r="P793" i="21"/>
  <c r="Q793" i="21"/>
  <c r="R793" i="21"/>
  <c r="J794" i="21"/>
  <c r="K794" i="21"/>
  <c r="L794" i="21"/>
  <c r="M794" i="21"/>
  <c r="N794" i="21"/>
  <c r="O794" i="21"/>
  <c r="P794" i="21"/>
  <c r="Q794" i="21"/>
  <c r="R794" i="21"/>
  <c r="J795" i="21"/>
  <c r="K795" i="21"/>
  <c r="L795" i="21"/>
  <c r="M795" i="21"/>
  <c r="N795" i="21"/>
  <c r="O795" i="21"/>
  <c r="P795" i="21"/>
  <c r="Q795" i="21"/>
  <c r="R795" i="21"/>
  <c r="J796" i="21"/>
  <c r="K796" i="21"/>
  <c r="L796" i="21"/>
  <c r="M796" i="21"/>
  <c r="N796" i="21"/>
  <c r="O796" i="21"/>
  <c r="P796" i="21"/>
  <c r="Q796" i="21"/>
  <c r="R796" i="21"/>
  <c r="J797" i="21"/>
  <c r="K797" i="21"/>
  <c r="L797" i="21"/>
  <c r="M797" i="21"/>
  <c r="N797" i="21"/>
  <c r="O797" i="21"/>
  <c r="P797" i="21"/>
  <c r="Q797" i="21"/>
  <c r="R797" i="21"/>
  <c r="J798" i="21"/>
  <c r="K798" i="21"/>
  <c r="L798" i="21"/>
  <c r="M798" i="21"/>
  <c r="N798" i="21"/>
  <c r="O798" i="21"/>
  <c r="P798" i="21"/>
  <c r="Q798" i="21"/>
  <c r="R798" i="21"/>
  <c r="J799" i="21"/>
  <c r="K799" i="21"/>
  <c r="L799" i="21"/>
  <c r="M799" i="21"/>
  <c r="N799" i="21"/>
  <c r="O799" i="21"/>
  <c r="P799" i="21"/>
  <c r="Q799" i="21"/>
  <c r="R799" i="21"/>
  <c r="J800" i="21"/>
  <c r="K800" i="21"/>
  <c r="L800" i="21"/>
  <c r="M800" i="21"/>
  <c r="N800" i="21"/>
  <c r="O800" i="21"/>
  <c r="P800" i="21"/>
  <c r="Q800" i="21"/>
  <c r="R800" i="21"/>
  <c r="J801" i="21"/>
  <c r="K801" i="21"/>
  <c r="L801" i="21"/>
  <c r="M801" i="21"/>
  <c r="N801" i="21"/>
  <c r="O801" i="21"/>
  <c r="P801" i="21"/>
  <c r="Q801" i="21"/>
  <c r="R801" i="21"/>
  <c r="J802" i="21"/>
  <c r="K802" i="21"/>
  <c r="L802" i="21"/>
  <c r="M802" i="21"/>
  <c r="N802" i="21"/>
  <c r="O802" i="21"/>
  <c r="P802" i="21"/>
  <c r="Q802" i="21"/>
  <c r="R802" i="21"/>
  <c r="J803" i="21"/>
  <c r="K803" i="21"/>
  <c r="L803" i="21"/>
  <c r="M803" i="21"/>
  <c r="N803" i="21"/>
  <c r="O803" i="21"/>
  <c r="P803" i="21"/>
  <c r="Q803" i="21"/>
  <c r="R803" i="21"/>
  <c r="J804" i="21"/>
  <c r="K804" i="21"/>
  <c r="L804" i="21"/>
  <c r="M804" i="21"/>
  <c r="N804" i="21"/>
  <c r="O804" i="21"/>
  <c r="P804" i="21"/>
  <c r="Q804" i="21"/>
  <c r="R804" i="21"/>
  <c r="J805" i="21"/>
  <c r="K805" i="21"/>
  <c r="L805" i="21"/>
  <c r="M805" i="21"/>
  <c r="N805" i="21"/>
  <c r="O805" i="21"/>
  <c r="P805" i="21"/>
  <c r="Q805" i="21"/>
  <c r="R805" i="21"/>
  <c r="J806" i="21"/>
  <c r="K806" i="21"/>
  <c r="L806" i="21"/>
  <c r="M806" i="21"/>
  <c r="N806" i="21"/>
  <c r="O806" i="21"/>
  <c r="P806" i="21"/>
  <c r="Q806" i="21"/>
  <c r="R806" i="21"/>
  <c r="J807" i="21"/>
  <c r="K807" i="21"/>
  <c r="L807" i="21"/>
  <c r="M807" i="21"/>
  <c r="N807" i="21"/>
  <c r="O807" i="21"/>
  <c r="P807" i="21"/>
  <c r="Q807" i="21"/>
  <c r="R807" i="21"/>
  <c r="J808" i="21"/>
  <c r="K808" i="21"/>
  <c r="L808" i="21"/>
  <c r="M808" i="21"/>
  <c r="N808" i="21"/>
  <c r="O808" i="21"/>
  <c r="P808" i="21"/>
  <c r="Q808" i="21"/>
  <c r="R808" i="21"/>
  <c r="J809" i="21"/>
  <c r="K809" i="21"/>
  <c r="L809" i="21"/>
  <c r="M809" i="21"/>
  <c r="N809" i="21"/>
  <c r="O809" i="21"/>
  <c r="P809" i="21"/>
  <c r="Q809" i="21"/>
  <c r="R809" i="21"/>
  <c r="J810" i="21"/>
  <c r="K810" i="21"/>
  <c r="L810" i="21"/>
  <c r="M810" i="21"/>
  <c r="N810" i="21"/>
  <c r="O810" i="21"/>
  <c r="P810" i="21"/>
  <c r="Q810" i="21"/>
  <c r="R810" i="21"/>
  <c r="J811" i="21"/>
  <c r="K811" i="21"/>
  <c r="L811" i="21"/>
  <c r="M811" i="21"/>
  <c r="N811" i="21"/>
  <c r="O811" i="21"/>
  <c r="P811" i="21"/>
  <c r="Q811" i="21"/>
  <c r="R811" i="21"/>
  <c r="J812" i="21"/>
  <c r="K812" i="21"/>
  <c r="L812" i="21"/>
  <c r="M812" i="21"/>
  <c r="N812" i="21"/>
  <c r="O812" i="21"/>
  <c r="P812" i="21"/>
  <c r="Q812" i="21"/>
  <c r="R812" i="21"/>
  <c r="J813" i="21"/>
  <c r="K813" i="21"/>
  <c r="L813" i="21"/>
  <c r="M813" i="21"/>
  <c r="N813" i="21"/>
  <c r="O813" i="21"/>
  <c r="P813" i="21"/>
  <c r="Q813" i="21"/>
  <c r="R813" i="21"/>
  <c r="J814" i="21"/>
  <c r="K814" i="21"/>
  <c r="L814" i="21"/>
  <c r="M814" i="21"/>
  <c r="N814" i="21"/>
  <c r="O814" i="21"/>
  <c r="P814" i="21"/>
  <c r="Q814" i="21"/>
  <c r="R814" i="21"/>
  <c r="J815" i="21"/>
  <c r="K815" i="21"/>
  <c r="L815" i="21"/>
  <c r="M815" i="21"/>
  <c r="N815" i="21"/>
  <c r="O815" i="21"/>
  <c r="P815" i="21"/>
  <c r="Q815" i="21"/>
  <c r="R815" i="21"/>
  <c r="J816" i="21"/>
  <c r="K816" i="21"/>
  <c r="L816" i="21"/>
  <c r="M816" i="21"/>
  <c r="N816" i="21"/>
  <c r="O816" i="21"/>
  <c r="P816" i="21"/>
  <c r="Q816" i="21"/>
  <c r="R816" i="21"/>
  <c r="J817" i="21"/>
  <c r="K817" i="21"/>
  <c r="L817" i="21"/>
  <c r="M817" i="21"/>
  <c r="N817" i="21"/>
  <c r="O817" i="21"/>
  <c r="P817" i="21"/>
  <c r="Q817" i="21"/>
  <c r="R817" i="21"/>
  <c r="J818" i="21"/>
  <c r="K818" i="21"/>
  <c r="L818" i="21"/>
  <c r="M818" i="21"/>
  <c r="N818" i="21"/>
  <c r="O818" i="21"/>
  <c r="P818" i="21"/>
  <c r="Q818" i="21"/>
  <c r="R818" i="21"/>
  <c r="J819" i="21"/>
  <c r="K819" i="21"/>
  <c r="L819" i="21"/>
  <c r="M819" i="21"/>
  <c r="N819" i="21"/>
  <c r="O819" i="21"/>
  <c r="P819" i="21"/>
  <c r="Q819" i="21"/>
  <c r="R819" i="21"/>
  <c r="J820" i="21"/>
  <c r="K820" i="21"/>
  <c r="L820" i="21"/>
  <c r="M820" i="21"/>
  <c r="N820" i="21"/>
  <c r="O820" i="21"/>
  <c r="P820" i="21"/>
  <c r="Q820" i="21"/>
  <c r="R820" i="21"/>
  <c r="J821" i="21"/>
  <c r="K821" i="21"/>
  <c r="L821" i="21"/>
  <c r="M821" i="21"/>
  <c r="N821" i="21"/>
  <c r="O821" i="21"/>
  <c r="P821" i="21"/>
  <c r="Q821" i="21"/>
  <c r="R821" i="21"/>
  <c r="J822" i="21"/>
  <c r="K822" i="21"/>
  <c r="L822" i="21"/>
  <c r="M822" i="21"/>
  <c r="N822" i="21"/>
  <c r="O822" i="21"/>
  <c r="P822" i="21"/>
  <c r="Q822" i="21"/>
  <c r="R822" i="21"/>
  <c r="J823" i="21"/>
  <c r="K823" i="21"/>
  <c r="L823" i="21"/>
  <c r="M823" i="21"/>
  <c r="N823" i="21"/>
  <c r="O823" i="21"/>
  <c r="P823" i="21"/>
  <c r="Q823" i="21"/>
  <c r="R823" i="21"/>
  <c r="J824" i="21"/>
  <c r="K824" i="21"/>
  <c r="L824" i="21"/>
  <c r="M824" i="21"/>
  <c r="N824" i="21"/>
  <c r="O824" i="21"/>
  <c r="P824" i="21"/>
  <c r="Q824" i="21"/>
  <c r="R824" i="21"/>
  <c r="J825" i="21"/>
  <c r="K825" i="21"/>
  <c r="L825" i="21"/>
  <c r="M825" i="21"/>
  <c r="N825" i="21"/>
  <c r="O825" i="21"/>
  <c r="P825" i="21"/>
  <c r="Q825" i="21"/>
  <c r="R825" i="21"/>
  <c r="J826" i="21"/>
  <c r="K826" i="21"/>
  <c r="L826" i="21"/>
  <c r="M826" i="21"/>
  <c r="N826" i="21"/>
  <c r="O826" i="21"/>
  <c r="P826" i="21"/>
  <c r="Q826" i="21"/>
  <c r="R826" i="21"/>
  <c r="J827" i="21"/>
  <c r="K827" i="21"/>
  <c r="L827" i="21"/>
  <c r="M827" i="21"/>
  <c r="N827" i="21"/>
  <c r="O827" i="21"/>
  <c r="P827" i="21"/>
  <c r="Q827" i="21"/>
  <c r="R827" i="21"/>
  <c r="J828" i="21"/>
  <c r="K828" i="21"/>
  <c r="L828" i="21"/>
  <c r="M828" i="21"/>
  <c r="N828" i="21"/>
  <c r="O828" i="21"/>
  <c r="P828" i="21"/>
  <c r="Q828" i="21"/>
  <c r="R828" i="21"/>
  <c r="J829" i="21"/>
  <c r="K829" i="21"/>
  <c r="L829" i="21"/>
  <c r="M829" i="21"/>
  <c r="N829" i="21"/>
  <c r="O829" i="21"/>
  <c r="P829" i="21"/>
  <c r="Q829" i="21"/>
  <c r="R829" i="21"/>
  <c r="J830" i="21"/>
  <c r="K830" i="21"/>
  <c r="L830" i="21"/>
  <c r="M830" i="21"/>
  <c r="N830" i="21"/>
  <c r="O830" i="21"/>
  <c r="P830" i="21"/>
  <c r="Q830" i="21"/>
  <c r="R830" i="21"/>
  <c r="J831" i="21"/>
  <c r="K831" i="21"/>
  <c r="L831" i="21"/>
  <c r="M831" i="21"/>
  <c r="N831" i="21"/>
  <c r="O831" i="21"/>
  <c r="P831" i="21"/>
  <c r="Q831" i="21"/>
  <c r="R831" i="21"/>
  <c r="J832" i="21"/>
  <c r="K832" i="21"/>
  <c r="L832" i="21"/>
  <c r="M832" i="21"/>
  <c r="N832" i="21"/>
  <c r="O832" i="21"/>
  <c r="P832" i="21"/>
  <c r="Q832" i="21"/>
  <c r="R832" i="21"/>
  <c r="J833" i="21"/>
  <c r="K833" i="21"/>
  <c r="L833" i="21"/>
  <c r="M833" i="21"/>
  <c r="N833" i="21"/>
  <c r="O833" i="21"/>
  <c r="P833" i="21"/>
  <c r="Q833" i="21"/>
  <c r="R833" i="21"/>
  <c r="J834" i="21"/>
  <c r="K834" i="21"/>
  <c r="L834" i="21"/>
  <c r="M834" i="21"/>
  <c r="N834" i="21"/>
  <c r="O834" i="21"/>
  <c r="P834" i="21"/>
  <c r="Q834" i="21"/>
  <c r="R834" i="21"/>
  <c r="J835" i="21"/>
  <c r="K835" i="21"/>
  <c r="L835" i="21"/>
  <c r="M835" i="21"/>
  <c r="N835" i="21"/>
  <c r="O835" i="21"/>
  <c r="P835" i="21"/>
  <c r="Q835" i="21"/>
  <c r="R835" i="21"/>
  <c r="J836" i="21"/>
  <c r="K836" i="21"/>
  <c r="L836" i="21"/>
  <c r="M836" i="21"/>
  <c r="N836" i="21"/>
  <c r="O836" i="21"/>
  <c r="P836" i="21"/>
  <c r="Q836" i="21"/>
  <c r="R836" i="21"/>
  <c r="J837" i="21"/>
  <c r="K837" i="21"/>
  <c r="L837" i="21"/>
  <c r="M837" i="21"/>
  <c r="N837" i="21"/>
  <c r="O837" i="21"/>
  <c r="P837" i="21"/>
  <c r="Q837" i="21"/>
  <c r="R837" i="21"/>
  <c r="J838" i="21"/>
  <c r="K838" i="21"/>
  <c r="L838" i="21"/>
  <c r="M838" i="21"/>
  <c r="N838" i="21"/>
  <c r="O838" i="21"/>
  <c r="P838" i="21"/>
  <c r="Q838" i="21"/>
  <c r="R838" i="21"/>
  <c r="J839" i="21"/>
  <c r="K839" i="21"/>
  <c r="L839" i="21"/>
  <c r="M839" i="21"/>
  <c r="N839" i="21"/>
  <c r="O839" i="21"/>
  <c r="P839" i="21"/>
  <c r="Q839" i="21"/>
  <c r="R839" i="21"/>
  <c r="J840" i="21"/>
  <c r="K840" i="21"/>
  <c r="L840" i="21"/>
  <c r="M840" i="21"/>
  <c r="N840" i="21"/>
  <c r="O840" i="21"/>
  <c r="P840" i="21"/>
  <c r="Q840" i="21"/>
  <c r="R840" i="21"/>
  <c r="J841" i="21"/>
  <c r="K841" i="21"/>
  <c r="L841" i="21"/>
  <c r="M841" i="21"/>
  <c r="N841" i="21"/>
  <c r="O841" i="21"/>
  <c r="P841" i="21"/>
  <c r="Q841" i="21"/>
  <c r="R841" i="21"/>
  <c r="J842" i="21"/>
  <c r="K842" i="21"/>
  <c r="L842" i="21"/>
  <c r="M842" i="21"/>
  <c r="N842" i="21"/>
  <c r="O842" i="21"/>
  <c r="P842" i="21"/>
  <c r="Q842" i="21"/>
  <c r="R842" i="21"/>
  <c r="J843" i="21"/>
  <c r="K843" i="21"/>
  <c r="L843" i="21"/>
  <c r="M843" i="21"/>
  <c r="N843" i="21"/>
  <c r="O843" i="21"/>
  <c r="P843" i="21"/>
  <c r="Q843" i="21"/>
  <c r="R843" i="21"/>
  <c r="J844" i="21"/>
  <c r="K844" i="21"/>
  <c r="L844" i="21"/>
  <c r="M844" i="21"/>
  <c r="N844" i="21"/>
  <c r="O844" i="21"/>
  <c r="P844" i="21"/>
  <c r="Q844" i="21"/>
  <c r="R844" i="21"/>
  <c r="J845" i="21"/>
  <c r="K845" i="21"/>
  <c r="L845" i="21"/>
  <c r="M845" i="21"/>
  <c r="N845" i="21"/>
  <c r="O845" i="21"/>
  <c r="P845" i="21"/>
  <c r="Q845" i="21"/>
  <c r="R845" i="21"/>
  <c r="J846" i="21"/>
  <c r="K846" i="21"/>
  <c r="L846" i="21"/>
  <c r="M846" i="21"/>
  <c r="N846" i="21"/>
  <c r="O846" i="21"/>
  <c r="P846" i="21"/>
  <c r="Q846" i="21"/>
  <c r="R846" i="21"/>
  <c r="J847" i="21"/>
  <c r="K847" i="21"/>
  <c r="L847" i="21"/>
  <c r="M847" i="21"/>
  <c r="N847" i="21"/>
  <c r="O847" i="21"/>
  <c r="P847" i="21"/>
  <c r="Q847" i="21"/>
  <c r="R847" i="21"/>
  <c r="J848" i="21"/>
  <c r="K848" i="21"/>
  <c r="L848" i="21"/>
  <c r="M848" i="21"/>
  <c r="N848" i="21"/>
  <c r="O848" i="21"/>
  <c r="P848" i="21"/>
  <c r="Q848" i="21"/>
  <c r="R848" i="21"/>
  <c r="J849" i="21"/>
  <c r="K849" i="21"/>
  <c r="L849" i="21"/>
  <c r="M849" i="21"/>
  <c r="N849" i="21"/>
  <c r="O849" i="21"/>
  <c r="P849" i="21"/>
  <c r="Q849" i="21"/>
  <c r="R849" i="21"/>
  <c r="J850" i="21"/>
  <c r="K850" i="21"/>
  <c r="L850" i="21"/>
  <c r="M850" i="21"/>
  <c r="N850" i="21"/>
  <c r="O850" i="21"/>
  <c r="P850" i="21"/>
  <c r="Q850" i="21"/>
  <c r="R850" i="21"/>
  <c r="J851" i="21"/>
  <c r="K851" i="21"/>
  <c r="L851" i="21"/>
  <c r="M851" i="21"/>
  <c r="N851" i="21"/>
  <c r="O851" i="21"/>
  <c r="P851" i="21"/>
  <c r="Q851" i="21"/>
  <c r="R851" i="21"/>
  <c r="J852" i="21"/>
  <c r="K852" i="21"/>
  <c r="L852" i="21"/>
  <c r="M852" i="21"/>
  <c r="N852" i="21"/>
  <c r="O852" i="21"/>
  <c r="P852" i="21"/>
  <c r="Q852" i="21"/>
  <c r="R852" i="21"/>
  <c r="J853" i="21"/>
  <c r="K853" i="21"/>
  <c r="L853" i="21"/>
  <c r="M853" i="21"/>
  <c r="N853" i="21"/>
  <c r="O853" i="21"/>
  <c r="P853" i="21"/>
  <c r="Q853" i="21"/>
  <c r="R853" i="21"/>
  <c r="J854" i="21"/>
  <c r="K854" i="21"/>
  <c r="L854" i="21"/>
  <c r="M854" i="21"/>
  <c r="N854" i="21"/>
  <c r="O854" i="21"/>
  <c r="P854" i="21"/>
  <c r="Q854" i="21"/>
  <c r="R854" i="21"/>
  <c r="J855" i="21"/>
  <c r="K855" i="21"/>
  <c r="L855" i="21"/>
  <c r="M855" i="21"/>
  <c r="N855" i="21"/>
  <c r="O855" i="21"/>
  <c r="P855" i="21"/>
  <c r="Q855" i="21"/>
  <c r="R855" i="21"/>
  <c r="J856" i="21"/>
  <c r="K856" i="21"/>
  <c r="L856" i="21"/>
  <c r="M856" i="21"/>
  <c r="N856" i="21"/>
  <c r="O856" i="21"/>
  <c r="P856" i="21"/>
  <c r="Q856" i="21"/>
  <c r="R856" i="21"/>
  <c r="J857" i="21"/>
  <c r="K857" i="21"/>
  <c r="L857" i="21"/>
  <c r="M857" i="21"/>
  <c r="N857" i="21"/>
  <c r="O857" i="21"/>
  <c r="P857" i="21"/>
  <c r="Q857" i="21"/>
  <c r="R857" i="21"/>
  <c r="J858" i="21"/>
  <c r="K858" i="21"/>
  <c r="L858" i="21"/>
  <c r="M858" i="21"/>
  <c r="N858" i="21"/>
  <c r="O858" i="21"/>
  <c r="P858" i="21"/>
  <c r="Q858" i="21"/>
  <c r="R858" i="21"/>
  <c r="J859" i="21"/>
  <c r="K859" i="21"/>
  <c r="L859" i="21"/>
  <c r="M859" i="21"/>
  <c r="N859" i="21"/>
  <c r="O859" i="21"/>
  <c r="P859" i="21"/>
  <c r="Q859" i="21"/>
  <c r="R859" i="21"/>
  <c r="J860" i="21"/>
  <c r="K860" i="21"/>
  <c r="L860" i="21"/>
  <c r="M860" i="21"/>
  <c r="N860" i="21"/>
  <c r="O860" i="21"/>
  <c r="P860" i="21"/>
  <c r="Q860" i="21"/>
  <c r="R860" i="21"/>
  <c r="J861" i="21"/>
  <c r="K861" i="21"/>
  <c r="L861" i="21"/>
  <c r="M861" i="21"/>
  <c r="N861" i="21"/>
  <c r="O861" i="21"/>
  <c r="P861" i="21"/>
  <c r="Q861" i="21"/>
  <c r="R861" i="21"/>
  <c r="J862" i="21"/>
  <c r="K862" i="21"/>
  <c r="L862" i="21"/>
  <c r="M862" i="21"/>
  <c r="N862" i="21"/>
  <c r="O862" i="21"/>
  <c r="P862" i="21"/>
  <c r="Q862" i="21"/>
  <c r="R862" i="21"/>
  <c r="J863" i="21"/>
  <c r="K863" i="21"/>
  <c r="L863" i="21"/>
  <c r="M863" i="21"/>
  <c r="N863" i="21"/>
  <c r="O863" i="21"/>
  <c r="P863" i="21"/>
  <c r="Q863" i="21"/>
  <c r="R863" i="21"/>
  <c r="J864" i="21"/>
  <c r="K864" i="21"/>
  <c r="L864" i="21"/>
  <c r="M864" i="21"/>
  <c r="N864" i="21"/>
  <c r="O864" i="21"/>
  <c r="P864" i="21"/>
  <c r="Q864" i="21"/>
  <c r="R864" i="21"/>
  <c r="J865" i="21"/>
  <c r="K865" i="21"/>
  <c r="L865" i="21"/>
  <c r="M865" i="21"/>
  <c r="N865" i="21"/>
  <c r="O865" i="21"/>
  <c r="P865" i="21"/>
  <c r="Q865" i="21"/>
  <c r="R865" i="21"/>
  <c r="J866" i="21"/>
  <c r="K866" i="21"/>
  <c r="L866" i="21"/>
  <c r="M866" i="21"/>
  <c r="N866" i="21"/>
  <c r="O866" i="21"/>
  <c r="P866" i="21"/>
  <c r="Q866" i="21"/>
  <c r="R866" i="21"/>
  <c r="J867" i="21"/>
  <c r="K867" i="21"/>
  <c r="L867" i="21"/>
  <c r="M867" i="21"/>
  <c r="N867" i="21"/>
  <c r="O867" i="21"/>
  <c r="P867" i="21"/>
  <c r="Q867" i="21"/>
  <c r="R867" i="21"/>
  <c r="J868" i="21"/>
  <c r="K868" i="21"/>
  <c r="L868" i="21"/>
  <c r="M868" i="21"/>
  <c r="N868" i="21"/>
  <c r="O868" i="21"/>
  <c r="P868" i="21"/>
  <c r="Q868" i="21"/>
  <c r="R868" i="21"/>
  <c r="J869" i="21"/>
  <c r="K869" i="21"/>
  <c r="L869" i="21"/>
  <c r="M869" i="21"/>
  <c r="N869" i="21"/>
  <c r="O869" i="21"/>
  <c r="P869" i="21"/>
  <c r="Q869" i="21"/>
  <c r="R869" i="21"/>
  <c r="J870" i="21"/>
  <c r="K870" i="21"/>
  <c r="L870" i="21"/>
  <c r="M870" i="21"/>
  <c r="N870" i="21"/>
  <c r="O870" i="21"/>
  <c r="P870" i="21"/>
  <c r="Q870" i="21"/>
  <c r="R870" i="21"/>
  <c r="J871" i="21"/>
  <c r="K871" i="21"/>
  <c r="L871" i="21"/>
  <c r="M871" i="21"/>
  <c r="N871" i="21"/>
  <c r="O871" i="21"/>
  <c r="P871" i="21"/>
  <c r="Q871" i="21"/>
  <c r="R871" i="21"/>
  <c r="J872" i="21"/>
  <c r="K872" i="21"/>
  <c r="L872" i="21"/>
  <c r="M872" i="21"/>
  <c r="N872" i="21"/>
  <c r="O872" i="21"/>
  <c r="P872" i="21"/>
  <c r="Q872" i="21"/>
  <c r="R872" i="21"/>
  <c r="J873" i="21"/>
  <c r="K873" i="21"/>
  <c r="L873" i="21"/>
  <c r="M873" i="21"/>
  <c r="N873" i="21"/>
  <c r="O873" i="21"/>
  <c r="P873" i="21"/>
  <c r="Q873" i="21"/>
  <c r="R873" i="21"/>
  <c r="J874" i="21"/>
  <c r="K874" i="21"/>
  <c r="L874" i="21"/>
  <c r="M874" i="21"/>
  <c r="N874" i="21"/>
  <c r="O874" i="21"/>
  <c r="P874" i="21"/>
  <c r="Q874" i="21"/>
  <c r="R874" i="21"/>
  <c r="J875" i="21"/>
  <c r="K875" i="21"/>
  <c r="L875" i="21"/>
  <c r="M875" i="21"/>
  <c r="N875" i="21"/>
  <c r="O875" i="21"/>
  <c r="P875" i="21"/>
  <c r="Q875" i="21"/>
  <c r="R875" i="21"/>
  <c r="J876" i="21"/>
  <c r="K876" i="21"/>
  <c r="L876" i="21"/>
  <c r="M876" i="21"/>
  <c r="N876" i="21"/>
  <c r="O876" i="21"/>
  <c r="P876" i="21"/>
  <c r="Q876" i="21"/>
  <c r="R876" i="21"/>
  <c r="J877" i="21"/>
  <c r="K877" i="21"/>
  <c r="L877" i="21"/>
  <c r="M877" i="21"/>
  <c r="N877" i="21"/>
  <c r="O877" i="21"/>
  <c r="P877" i="21"/>
  <c r="Q877" i="21"/>
  <c r="R877" i="21"/>
  <c r="J878" i="21"/>
  <c r="K878" i="21"/>
  <c r="L878" i="21"/>
  <c r="M878" i="21"/>
  <c r="N878" i="21"/>
  <c r="O878" i="21"/>
  <c r="P878" i="21"/>
  <c r="Q878" i="21"/>
  <c r="R878" i="21"/>
  <c r="J879" i="21"/>
  <c r="K879" i="21"/>
  <c r="L879" i="21"/>
  <c r="M879" i="21"/>
  <c r="N879" i="21"/>
  <c r="O879" i="21"/>
  <c r="P879" i="21"/>
  <c r="Q879" i="21"/>
  <c r="R879" i="21"/>
  <c r="J880" i="21"/>
  <c r="K880" i="21"/>
  <c r="L880" i="21"/>
  <c r="M880" i="21"/>
  <c r="N880" i="21"/>
  <c r="O880" i="21"/>
  <c r="P880" i="21"/>
  <c r="Q880" i="21"/>
  <c r="R880" i="21"/>
  <c r="J881" i="21"/>
  <c r="K881" i="21"/>
  <c r="L881" i="21"/>
  <c r="M881" i="21"/>
  <c r="N881" i="21"/>
  <c r="O881" i="21"/>
  <c r="P881" i="21"/>
  <c r="Q881" i="21"/>
  <c r="R881" i="21"/>
  <c r="J882" i="21"/>
  <c r="K882" i="21"/>
  <c r="L882" i="21"/>
  <c r="M882" i="21"/>
  <c r="N882" i="21"/>
  <c r="O882" i="21"/>
  <c r="P882" i="21"/>
  <c r="Q882" i="21"/>
  <c r="R882" i="21"/>
  <c r="J883" i="21"/>
  <c r="K883" i="21"/>
  <c r="L883" i="21"/>
  <c r="M883" i="21"/>
  <c r="N883" i="21"/>
  <c r="O883" i="21"/>
  <c r="P883" i="21"/>
  <c r="Q883" i="21"/>
  <c r="R883" i="21"/>
  <c r="J884" i="21"/>
  <c r="K884" i="21"/>
  <c r="L884" i="21"/>
  <c r="M884" i="21"/>
  <c r="N884" i="21"/>
  <c r="O884" i="21"/>
  <c r="P884" i="21"/>
  <c r="Q884" i="21"/>
  <c r="R884" i="21"/>
  <c r="J885" i="21"/>
  <c r="K885" i="21"/>
  <c r="L885" i="21"/>
  <c r="M885" i="21"/>
  <c r="N885" i="21"/>
  <c r="O885" i="21"/>
  <c r="P885" i="21"/>
  <c r="Q885" i="21"/>
  <c r="R885" i="21"/>
  <c r="J886" i="21"/>
  <c r="K886" i="21"/>
  <c r="L886" i="21"/>
  <c r="M886" i="21"/>
  <c r="N886" i="21"/>
  <c r="O886" i="21"/>
  <c r="P886" i="21"/>
  <c r="Q886" i="21"/>
  <c r="R886" i="21"/>
  <c r="J887" i="21"/>
  <c r="K887" i="21"/>
  <c r="L887" i="21"/>
  <c r="M887" i="21"/>
  <c r="N887" i="21"/>
  <c r="O887" i="21"/>
  <c r="P887" i="21"/>
  <c r="Q887" i="21"/>
  <c r="R887" i="21"/>
  <c r="J888" i="21"/>
  <c r="K888" i="21"/>
  <c r="L888" i="21"/>
  <c r="M888" i="21"/>
  <c r="N888" i="21"/>
  <c r="O888" i="21"/>
  <c r="P888" i="21"/>
  <c r="Q888" i="21"/>
  <c r="R888" i="21"/>
  <c r="J889" i="21"/>
  <c r="K889" i="21"/>
  <c r="L889" i="21"/>
  <c r="M889" i="21"/>
  <c r="N889" i="21"/>
  <c r="O889" i="21"/>
  <c r="P889" i="21"/>
  <c r="Q889" i="21"/>
  <c r="R889" i="21"/>
  <c r="J890" i="21"/>
  <c r="K890" i="21"/>
  <c r="L890" i="21"/>
  <c r="M890" i="21"/>
  <c r="N890" i="21"/>
  <c r="O890" i="21"/>
  <c r="P890" i="21"/>
  <c r="Q890" i="21"/>
  <c r="R890" i="21"/>
  <c r="J891" i="21"/>
  <c r="K891" i="21"/>
  <c r="L891" i="21"/>
  <c r="M891" i="21"/>
  <c r="N891" i="21"/>
  <c r="O891" i="21"/>
  <c r="P891" i="21"/>
  <c r="Q891" i="21"/>
  <c r="R891" i="21"/>
  <c r="J892" i="21"/>
  <c r="K892" i="21"/>
  <c r="L892" i="21"/>
  <c r="M892" i="21"/>
  <c r="N892" i="21"/>
  <c r="O892" i="21"/>
  <c r="P892" i="21"/>
  <c r="Q892" i="21"/>
  <c r="R892" i="21"/>
  <c r="J893" i="21"/>
  <c r="K893" i="21"/>
  <c r="L893" i="21"/>
  <c r="M893" i="21"/>
  <c r="N893" i="21"/>
  <c r="O893" i="21"/>
  <c r="P893" i="21"/>
  <c r="Q893" i="21"/>
  <c r="R893" i="21"/>
  <c r="J894" i="21"/>
  <c r="K894" i="21"/>
  <c r="L894" i="21"/>
  <c r="M894" i="21"/>
  <c r="N894" i="21"/>
  <c r="O894" i="21"/>
  <c r="P894" i="21"/>
  <c r="Q894" i="21"/>
  <c r="R894" i="21"/>
  <c r="J895" i="21"/>
  <c r="K895" i="21"/>
  <c r="L895" i="21"/>
  <c r="M895" i="21"/>
  <c r="N895" i="21"/>
  <c r="O895" i="21"/>
  <c r="P895" i="21"/>
  <c r="Q895" i="21"/>
  <c r="R895" i="21"/>
  <c r="J896" i="21"/>
  <c r="K896" i="21"/>
  <c r="L896" i="21"/>
  <c r="M896" i="21"/>
  <c r="N896" i="21"/>
  <c r="O896" i="21"/>
  <c r="P896" i="21"/>
  <c r="Q896" i="21"/>
  <c r="R896" i="21"/>
  <c r="J897" i="21"/>
  <c r="K897" i="21"/>
  <c r="L897" i="21"/>
  <c r="M897" i="21"/>
  <c r="N897" i="21"/>
  <c r="O897" i="21"/>
  <c r="P897" i="21"/>
  <c r="Q897" i="21"/>
  <c r="R897" i="21"/>
  <c r="J898" i="21"/>
  <c r="K898" i="21"/>
  <c r="L898" i="21"/>
  <c r="M898" i="21"/>
  <c r="N898" i="21"/>
  <c r="O898" i="21"/>
  <c r="P898" i="21"/>
  <c r="Q898" i="21"/>
  <c r="R898" i="21"/>
  <c r="J899" i="21"/>
  <c r="K899" i="21"/>
  <c r="L899" i="21"/>
  <c r="M899" i="21"/>
  <c r="N899" i="21"/>
  <c r="O899" i="21"/>
  <c r="P899" i="21"/>
  <c r="Q899" i="21"/>
  <c r="R899" i="21"/>
  <c r="J900" i="21"/>
  <c r="K900" i="21"/>
  <c r="L900" i="21"/>
  <c r="M900" i="21"/>
  <c r="N900" i="21"/>
  <c r="O900" i="21"/>
  <c r="P900" i="21"/>
  <c r="Q900" i="21"/>
  <c r="R900" i="21"/>
  <c r="J901" i="21"/>
  <c r="K901" i="21"/>
  <c r="L901" i="21"/>
  <c r="M901" i="21"/>
  <c r="N901" i="21"/>
  <c r="O901" i="21"/>
  <c r="P901" i="21"/>
  <c r="Q901" i="21"/>
  <c r="R901" i="21"/>
  <c r="J902" i="21"/>
  <c r="K902" i="21"/>
  <c r="L902" i="21"/>
  <c r="M902" i="21"/>
  <c r="N902" i="21"/>
  <c r="O902" i="21"/>
  <c r="P902" i="21"/>
  <c r="Q902" i="21"/>
  <c r="R902" i="21"/>
  <c r="J903" i="21"/>
  <c r="K903" i="21"/>
  <c r="L903" i="21"/>
  <c r="M903" i="21"/>
  <c r="N903" i="21"/>
  <c r="O903" i="21"/>
  <c r="P903" i="21"/>
  <c r="Q903" i="21"/>
  <c r="R903" i="21"/>
  <c r="J904" i="21"/>
  <c r="K904" i="21"/>
  <c r="L904" i="21"/>
  <c r="M904" i="21"/>
  <c r="N904" i="21"/>
  <c r="O904" i="21"/>
  <c r="P904" i="21"/>
  <c r="Q904" i="21"/>
  <c r="R904" i="21"/>
  <c r="J905" i="21"/>
  <c r="K905" i="21"/>
  <c r="L905" i="21"/>
  <c r="M905" i="21"/>
  <c r="N905" i="21"/>
  <c r="O905" i="21"/>
  <c r="P905" i="21"/>
  <c r="Q905" i="21"/>
  <c r="R905" i="21"/>
  <c r="J906" i="21"/>
  <c r="K906" i="21"/>
  <c r="L906" i="21"/>
  <c r="M906" i="21"/>
  <c r="N906" i="21"/>
  <c r="O906" i="21"/>
  <c r="P906" i="21"/>
  <c r="Q906" i="21"/>
  <c r="R906" i="21"/>
  <c r="J907" i="21"/>
  <c r="K907" i="21"/>
  <c r="L907" i="21"/>
  <c r="M907" i="21"/>
  <c r="N907" i="21"/>
  <c r="O907" i="21"/>
  <c r="P907" i="21"/>
  <c r="Q907" i="21"/>
  <c r="R907" i="21"/>
  <c r="J908" i="21"/>
  <c r="K908" i="21"/>
  <c r="L908" i="21"/>
  <c r="M908" i="21"/>
  <c r="N908" i="21"/>
  <c r="O908" i="21"/>
  <c r="P908" i="21"/>
  <c r="Q908" i="21"/>
  <c r="R908" i="21"/>
  <c r="J909" i="21"/>
  <c r="K909" i="21"/>
  <c r="L909" i="21"/>
  <c r="M909" i="21"/>
  <c r="N909" i="21"/>
  <c r="O909" i="21"/>
  <c r="P909" i="21"/>
  <c r="Q909" i="21"/>
  <c r="R909" i="21"/>
  <c r="J910" i="21"/>
  <c r="K910" i="21"/>
  <c r="L910" i="21"/>
  <c r="M910" i="21"/>
  <c r="N910" i="21"/>
  <c r="O910" i="21"/>
  <c r="P910" i="21"/>
  <c r="Q910" i="21"/>
  <c r="R910" i="21"/>
  <c r="J911" i="21"/>
  <c r="K911" i="21"/>
  <c r="L911" i="21"/>
  <c r="M911" i="21"/>
  <c r="N911" i="21"/>
  <c r="O911" i="21"/>
  <c r="P911" i="21"/>
  <c r="Q911" i="21"/>
  <c r="R911" i="21"/>
  <c r="J912" i="21"/>
  <c r="K912" i="21"/>
  <c r="L912" i="21"/>
  <c r="M912" i="21"/>
  <c r="N912" i="21"/>
  <c r="O912" i="21"/>
  <c r="P912" i="21"/>
  <c r="Q912" i="21"/>
  <c r="R912" i="21"/>
  <c r="J913" i="21"/>
  <c r="K913" i="21"/>
  <c r="L913" i="21"/>
  <c r="M913" i="21"/>
  <c r="N913" i="21"/>
  <c r="O913" i="21"/>
  <c r="P913" i="21"/>
  <c r="Q913" i="21"/>
  <c r="R913" i="21"/>
  <c r="J914" i="21"/>
  <c r="K914" i="21"/>
  <c r="L914" i="21"/>
  <c r="M914" i="21"/>
  <c r="N914" i="21"/>
  <c r="O914" i="21"/>
  <c r="P914" i="21"/>
  <c r="Q914" i="21"/>
  <c r="R914" i="21"/>
  <c r="J915" i="21"/>
  <c r="K915" i="21"/>
  <c r="L915" i="21"/>
  <c r="M915" i="21"/>
  <c r="N915" i="21"/>
  <c r="O915" i="21"/>
  <c r="P915" i="21"/>
  <c r="Q915" i="21"/>
  <c r="R915" i="21"/>
  <c r="J916" i="21"/>
  <c r="K916" i="21"/>
  <c r="L916" i="21"/>
  <c r="M916" i="21"/>
  <c r="N916" i="21"/>
  <c r="O916" i="21"/>
  <c r="P916" i="21"/>
  <c r="Q916" i="21"/>
  <c r="R916" i="21"/>
  <c r="J917" i="21"/>
  <c r="K917" i="21"/>
  <c r="L917" i="21"/>
  <c r="M917" i="21"/>
  <c r="N917" i="21"/>
  <c r="O917" i="21"/>
  <c r="P917" i="21"/>
  <c r="Q917" i="21"/>
  <c r="R917" i="21"/>
  <c r="J918" i="21"/>
  <c r="K918" i="21"/>
  <c r="L918" i="21"/>
  <c r="M918" i="21"/>
  <c r="N918" i="21"/>
  <c r="O918" i="21"/>
  <c r="P918" i="21"/>
  <c r="Q918" i="21"/>
  <c r="R918" i="21"/>
  <c r="J919" i="21"/>
  <c r="K919" i="21"/>
  <c r="L919" i="21"/>
  <c r="M919" i="21"/>
  <c r="N919" i="21"/>
  <c r="O919" i="21"/>
  <c r="P919" i="21"/>
  <c r="Q919" i="21"/>
  <c r="R919" i="21"/>
  <c r="J920" i="21"/>
  <c r="K920" i="21"/>
  <c r="L920" i="21"/>
  <c r="M920" i="21"/>
  <c r="N920" i="21"/>
  <c r="O920" i="21"/>
  <c r="P920" i="21"/>
  <c r="Q920" i="21"/>
  <c r="R920" i="21"/>
  <c r="J921" i="21"/>
  <c r="K921" i="21"/>
  <c r="L921" i="21"/>
  <c r="M921" i="21"/>
  <c r="N921" i="21"/>
  <c r="O921" i="21"/>
  <c r="P921" i="21"/>
  <c r="Q921" i="21"/>
  <c r="R921" i="21"/>
  <c r="J922" i="21"/>
  <c r="K922" i="21"/>
  <c r="L922" i="21"/>
  <c r="M922" i="21"/>
  <c r="N922" i="21"/>
  <c r="O922" i="21"/>
  <c r="P922" i="21"/>
  <c r="Q922" i="21"/>
  <c r="R922" i="21"/>
  <c r="J923" i="21"/>
  <c r="K923" i="21"/>
  <c r="L923" i="21"/>
  <c r="M923" i="21"/>
  <c r="N923" i="21"/>
  <c r="O923" i="21"/>
  <c r="P923" i="21"/>
  <c r="Q923" i="21"/>
  <c r="R923" i="21"/>
  <c r="J924" i="21"/>
  <c r="K924" i="21"/>
  <c r="L924" i="21"/>
  <c r="M924" i="21"/>
  <c r="N924" i="21"/>
  <c r="O924" i="21"/>
  <c r="P924" i="21"/>
  <c r="Q924" i="21"/>
  <c r="R924" i="21"/>
  <c r="J925" i="21"/>
  <c r="K925" i="21"/>
  <c r="L925" i="21"/>
  <c r="M925" i="21"/>
  <c r="N925" i="21"/>
  <c r="O925" i="21"/>
  <c r="P925" i="21"/>
  <c r="Q925" i="21"/>
  <c r="R925" i="21"/>
  <c r="J926" i="21"/>
  <c r="K926" i="21"/>
  <c r="L926" i="21"/>
  <c r="M926" i="21"/>
  <c r="N926" i="21"/>
  <c r="O926" i="21"/>
  <c r="P926" i="21"/>
  <c r="Q926" i="21"/>
  <c r="R926" i="21"/>
  <c r="J927" i="21"/>
  <c r="K927" i="21"/>
  <c r="L927" i="21"/>
  <c r="M927" i="21"/>
  <c r="N927" i="21"/>
  <c r="O927" i="21"/>
  <c r="P927" i="21"/>
  <c r="Q927" i="21"/>
  <c r="R927" i="21"/>
  <c r="J928" i="21"/>
  <c r="K928" i="21"/>
  <c r="L928" i="21"/>
  <c r="M928" i="21"/>
  <c r="N928" i="21"/>
  <c r="O928" i="21"/>
  <c r="P928" i="21"/>
  <c r="Q928" i="21"/>
  <c r="R928" i="21"/>
  <c r="J929" i="21"/>
  <c r="K929" i="21"/>
  <c r="L929" i="21"/>
  <c r="M929" i="21"/>
  <c r="N929" i="21"/>
  <c r="O929" i="21"/>
  <c r="P929" i="21"/>
  <c r="Q929" i="21"/>
  <c r="R929" i="21"/>
  <c r="J930" i="21"/>
  <c r="K930" i="21"/>
  <c r="L930" i="21"/>
  <c r="M930" i="21"/>
  <c r="N930" i="21"/>
  <c r="O930" i="21"/>
  <c r="P930" i="21"/>
  <c r="Q930" i="21"/>
  <c r="R930" i="21"/>
  <c r="J931" i="21"/>
  <c r="K931" i="21"/>
  <c r="L931" i="21"/>
  <c r="M931" i="21"/>
  <c r="N931" i="21"/>
  <c r="O931" i="21"/>
  <c r="P931" i="21"/>
  <c r="Q931" i="21"/>
  <c r="R931" i="21"/>
  <c r="J932" i="21"/>
  <c r="K932" i="21"/>
  <c r="L932" i="21"/>
  <c r="M932" i="21"/>
  <c r="N932" i="21"/>
  <c r="O932" i="21"/>
  <c r="P932" i="21"/>
  <c r="Q932" i="21"/>
  <c r="R932" i="21"/>
  <c r="J933" i="21"/>
  <c r="K933" i="21"/>
  <c r="L933" i="21"/>
  <c r="M933" i="21"/>
  <c r="N933" i="21"/>
  <c r="O933" i="21"/>
  <c r="P933" i="21"/>
  <c r="Q933" i="21"/>
  <c r="R933" i="21"/>
  <c r="J934" i="21"/>
  <c r="K934" i="21"/>
  <c r="L934" i="21"/>
  <c r="M934" i="21"/>
  <c r="N934" i="21"/>
  <c r="O934" i="21"/>
  <c r="P934" i="21"/>
  <c r="Q934" i="21"/>
  <c r="R934" i="21"/>
  <c r="J935" i="21"/>
  <c r="K935" i="21"/>
  <c r="L935" i="21"/>
  <c r="M935" i="21"/>
  <c r="N935" i="21"/>
  <c r="O935" i="21"/>
  <c r="P935" i="21"/>
  <c r="Q935" i="21"/>
  <c r="R935" i="21"/>
  <c r="J936" i="21"/>
  <c r="K936" i="21"/>
  <c r="L936" i="21"/>
  <c r="M936" i="21"/>
  <c r="N936" i="21"/>
  <c r="O936" i="21"/>
  <c r="P936" i="21"/>
  <c r="Q936" i="21"/>
  <c r="R936" i="21"/>
  <c r="J937" i="21"/>
  <c r="K937" i="21"/>
  <c r="L937" i="21"/>
  <c r="M937" i="21"/>
  <c r="N937" i="21"/>
  <c r="O937" i="21"/>
  <c r="P937" i="21"/>
  <c r="Q937" i="21"/>
  <c r="R937" i="21"/>
  <c r="J938" i="21"/>
  <c r="K938" i="21"/>
  <c r="L938" i="21"/>
  <c r="M938" i="21"/>
  <c r="N938" i="21"/>
  <c r="O938" i="21"/>
  <c r="P938" i="21"/>
  <c r="Q938" i="21"/>
  <c r="R938" i="21"/>
  <c r="J939" i="21"/>
  <c r="K939" i="21"/>
  <c r="L939" i="21"/>
  <c r="M939" i="21"/>
  <c r="N939" i="21"/>
  <c r="O939" i="21"/>
  <c r="P939" i="21"/>
  <c r="Q939" i="21"/>
  <c r="R939" i="21"/>
  <c r="J940" i="21"/>
  <c r="K940" i="21"/>
  <c r="L940" i="21"/>
  <c r="M940" i="21"/>
  <c r="N940" i="21"/>
  <c r="O940" i="21"/>
  <c r="P940" i="21"/>
  <c r="Q940" i="21"/>
  <c r="R940" i="21"/>
  <c r="J941" i="21"/>
  <c r="K941" i="21"/>
  <c r="L941" i="21"/>
  <c r="M941" i="21"/>
  <c r="N941" i="21"/>
  <c r="O941" i="21"/>
  <c r="P941" i="21"/>
  <c r="Q941" i="21"/>
  <c r="R941" i="21"/>
  <c r="J942" i="21"/>
  <c r="K942" i="21"/>
  <c r="L942" i="21"/>
  <c r="M942" i="21"/>
  <c r="N942" i="21"/>
  <c r="O942" i="21"/>
  <c r="P942" i="21"/>
  <c r="Q942" i="21"/>
  <c r="R942" i="21"/>
  <c r="J943" i="21"/>
  <c r="K943" i="21"/>
  <c r="L943" i="21"/>
  <c r="M943" i="21"/>
  <c r="N943" i="21"/>
  <c r="O943" i="21"/>
  <c r="P943" i="21"/>
  <c r="Q943" i="21"/>
  <c r="R943" i="21"/>
  <c r="J944" i="21"/>
  <c r="K944" i="21"/>
  <c r="L944" i="21"/>
  <c r="M944" i="21"/>
  <c r="N944" i="21"/>
  <c r="O944" i="21"/>
  <c r="P944" i="21"/>
  <c r="Q944" i="21"/>
  <c r="R944" i="21"/>
  <c r="J945" i="21"/>
  <c r="K945" i="21"/>
  <c r="L945" i="21"/>
  <c r="M945" i="21"/>
  <c r="N945" i="21"/>
  <c r="O945" i="21"/>
  <c r="P945" i="21"/>
  <c r="Q945" i="21"/>
  <c r="R945" i="21"/>
  <c r="J946" i="21"/>
  <c r="K946" i="21"/>
  <c r="L946" i="21"/>
  <c r="M946" i="21"/>
  <c r="N946" i="21"/>
  <c r="O946" i="21"/>
  <c r="P946" i="21"/>
  <c r="Q946" i="21"/>
  <c r="R946" i="21"/>
  <c r="J947" i="21"/>
  <c r="K947" i="21"/>
  <c r="L947" i="21"/>
  <c r="M947" i="21"/>
  <c r="N947" i="21"/>
  <c r="O947" i="21"/>
  <c r="P947" i="21"/>
  <c r="Q947" i="21"/>
  <c r="R947" i="21"/>
  <c r="J948" i="21"/>
  <c r="K948" i="21"/>
  <c r="L948" i="21"/>
  <c r="M948" i="21"/>
  <c r="N948" i="21"/>
  <c r="O948" i="21"/>
  <c r="P948" i="21"/>
  <c r="Q948" i="21"/>
  <c r="R948" i="21"/>
  <c r="J949" i="21"/>
  <c r="K949" i="21"/>
  <c r="L949" i="21"/>
  <c r="M949" i="21"/>
  <c r="N949" i="21"/>
  <c r="O949" i="21"/>
  <c r="P949" i="21"/>
  <c r="Q949" i="21"/>
  <c r="R949" i="21"/>
  <c r="J950" i="21"/>
  <c r="K950" i="21"/>
  <c r="L950" i="21"/>
  <c r="M950" i="21"/>
  <c r="N950" i="21"/>
  <c r="O950" i="21"/>
  <c r="P950" i="21"/>
  <c r="Q950" i="21"/>
  <c r="R950" i="21"/>
  <c r="J951" i="21"/>
  <c r="K951" i="21"/>
  <c r="L951" i="21"/>
  <c r="M951" i="21"/>
  <c r="N951" i="21"/>
  <c r="O951" i="21"/>
  <c r="P951" i="21"/>
  <c r="Q951" i="21"/>
  <c r="R951" i="21"/>
  <c r="J952" i="21"/>
  <c r="K952" i="21"/>
  <c r="L952" i="21"/>
  <c r="M952" i="21"/>
  <c r="N952" i="21"/>
  <c r="O952" i="21"/>
  <c r="P952" i="21"/>
  <c r="Q952" i="21"/>
  <c r="R952" i="21"/>
  <c r="J953" i="21"/>
  <c r="K953" i="21"/>
  <c r="L953" i="21"/>
  <c r="M953" i="21"/>
  <c r="N953" i="21"/>
  <c r="O953" i="21"/>
  <c r="P953" i="21"/>
  <c r="Q953" i="21"/>
  <c r="R953" i="21"/>
  <c r="J954" i="21"/>
  <c r="K954" i="21"/>
  <c r="L954" i="21"/>
  <c r="M954" i="21"/>
  <c r="N954" i="21"/>
  <c r="O954" i="21"/>
  <c r="P954" i="21"/>
  <c r="Q954" i="21"/>
  <c r="R954" i="21"/>
  <c r="J955" i="21"/>
  <c r="K955" i="21"/>
  <c r="L955" i="21"/>
  <c r="M955" i="21"/>
  <c r="N955" i="21"/>
  <c r="O955" i="21"/>
  <c r="P955" i="21"/>
  <c r="Q955" i="21"/>
  <c r="R955" i="21"/>
  <c r="J956" i="21"/>
  <c r="K956" i="21"/>
  <c r="L956" i="21"/>
  <c r="M956" i="21"/>
  <c r="N956" i="21"/>
  <c r="O956" i="21"/>
  <c r="P956" i="21"/>
  <c r="Q956" i="21"/>
  <c r="R956" i="21"/>
  <c r="J957" i="21"/>
  <c r="K957" i="21"/>
  <c r="L957" i="21"/>
  <c r="M957" i="21"/>
  <c r="N957" i="21"/>
  <c r="O957" i="21"/>
  <c r="P957" i="21"/>
  <c r="Q957" i="21"/>
  <c r="R957" i="21"/>
  <c r="J958" i="21"/>
  <c r="K958" i="21"/>
  <c r="L958" i="21"/>
  <c r="M958" i="21"/>
  <c r="N958" i="21"/>
  <c r="O958" i="21"/>
  <c r="P958" i="21"/>
  <c r="Q958" i="21"/>
  <c r="R958" i="21"/>
  <c r="J959" i="21"/>
  <c r="K959" i="21"/>
  <c r="L959" i="21"/>
  <c r="M959" i="21"/>
  <c r="N959" i="21"/>
  <c r="O959" i="21"/>
  <c r="P959" i="21"/>
  <c r="Q959" i="21"/>
  <c r="R959" i="21"/>
  <c r="J960" i="21"/>
  <c r="K960" i="21"/>
  <c r="L960" i="21"/>
  <c r="M960" i="21"/>
  <c r="N960" i="21"/>
  <c r="O960" i="21"/>
  <c r="P960" i="21"/>
  <c r="Q960" i="21"/>
  <c r="R960" i="21"/>
  <c r="J961" i="21"/>
  <c r="K961" i="21"/>
  <c r="L961" i="21"/>
  <c r="M961" i="21"/>
  <c r="N961" i="21"/>
  <c r="O961" i="21"/>
  <c r="P961" i="21"/>
  <c r="Q961" i="21"/>
  <c r="R961" i="21"/>
  <c r="J962" i="21"/>
  <c r="K962" i="21"/>
  <c r="L962" i="21"/>
  <c r="M962" i="21"/>
  <c r="N962" i="21"/>
  <c r="O962" i="21"/>
  <c r="P962" i="21"/>
  <c r="Q962" i="21"/>
  <c r="R962" i="21"/>
  <c r="J963" i="21"/>
  <c r="K963" i="21"/>
  <c r="L963" i="21"/>
  <c r="M963" i="21"/>
  <c r="N963" i="21"/>
  <c r="O963" i="21"/>
  <c r="P963" i="21"/>
  <c r="Q963" i="21"/>
  <c r="R963" i="21"/>
  <c r="J964" i="21"/>
  <c r="K964" i="21"/>
  <c r="L964" i="21"/>
  <c r="M964" i="21"/>
  <c r="N964" i="21"/>
  <c r="O964" i="21"/>
  <c r="P964" i="21"/>
  <c r="Q964" i="21"/>
  <c r="R964" i="21"/>
  <c r="J965" i="21"/>
  <c r="K965" i="21"/>
  <c r="L965" i="21"/>
  <c r="M965" i="21"/>
  <c r="N965" i="21"/>
  <c r="O965" i="21"/>
  <c r="P965" i="21"/>
  <c r="Q965" i="21"/>
  <c r="R965" i="21"/>
  <c r="J966" i="21"/>
  <c r="K966" i="21"/>
  <c r="L966" i="21"/>
  <c r="M966" i="21"/>
  <c r="N966" i="21"/>
  <c r="O966" i="21"/>
  <c r="P966" i="21"/>
  <c r="Q966" i="21"/>
  <c r="R966" i="21"/>
  <c r="J967" i="21"/>
  <c r="K967" i="21"/>
  <c r="L967" i="21"/>
  <c r="M967" i="21"/>
  <c r="N967" i="21"/>
  <c r="O967" i="21"/>
  <c r="P967" i="21"/>
  <c r="Q967" i="21"/>
  <c r="R967" i="21"/>
  <c r="J968" i="21"/>
  <c r="K968" i="21"/>
  <c r="L968" i="21"/>
  <c r="M968" i="21"/>
  <c r="N968" i="21"/>
  <c r="O968" i="21"/>
  <c r="P968" i="21"/>
  <c r="Q968" i="21"/>
  <c r="R968" i="21"/>
  <c r="J969" i="21"/>
  <c r="K969" i="21"/>
  <c r="L969" i="21"/>
  <c r="M969" i="21"/>
  <c r="N969" i="21"/>
  <c r="O969" i="21"/>
  <c r="P969" i="21"/>
  <c r="Q969" i="21"/>
  <c r="R969" i="21"/>
  <c r="J970" i="21"/>
  <c r="K970" i="21"/>
  <c r="L970" i="21"/>
  <c r="M970" i="21"/>
  <c r="N970" i="21"/>
  <c r="O970" i="21"/>
  <c r="P970" i="21"/>
  <c r="Q970" i="21"/>
  <c r="R970" i="21"/>
  <c r="J971" i="21"/>
  <c r="K971" i="21"/>
  <c r="L971" i="21"/>
  <c r="M971" i="21"/>
  <c r="N971" i="21"/>
  <c r="O971" i="21"/>
  <c r="P971" i="21"/>
  <c r="Q971" i="21"/>
  <c r="R971" i="21"/>
  <c r="J972" i="21"/>
  <c r="K972" i="21"/>
  <c r="L972" i="21"/>
  <c r="M972" i="21"/>
  <c r="N972" i="21"/>
  <c r="O972" i="21"/>
  <c r="P972" i="21"/>
  <c r="Q972" i="21"/>
  <c r="R972" i="21"/>
  <c r="J973" i="21"/>
  <c r="K973" i="21"/>
  <c r="L973" i="21"/>
  <c r="M973" i="21"/>
  <c r="N973" i="21"/>
  <c r="O973" i="21"/>
  <c r="P973" i="21"/>
  <c r="Q973" i="21"/>
  <c r="R973" i="21"/>
  <c r="J974" i="21"/>
  <c r="K974" i="21"/>
  <c r="L974" i="21"/>
  <c r="M974" i="21"/>
  <c r="N974" i="21"/>
  <c r="O974" i="21"/>
  <c r="P974" i="21"/>
  <c r="Q974" i="21"/>
  <c r="R974" i="21"/>
  <c r="J975" i="21"/>
  <c r="K975" i="21"/>
  <c r="L975" i="21"/>
  <c r="M975" i="21"/>
  <c r="N975" i="21"/>
  <c r="O975" i="21"/>
  <c r="P975" i="21"/>
  <c r="Q975" i="21"/>
  <c r="R975" i="21"/>
  <c r="J976" i="21"/>
  <c r="K976" i="21"/>
  <c r="L976" i="21"/>
  <c r="M976" i="21"/>
  <c r="N976" i="21"/>
  <c r="O976" i="21"/>
  <c r="P976" i="21"/>
  <c r="Q976" i="21"/>
  <c r="R976" i="21"/>
  <c r="J977" i="21"/>
  <c r="K977" i="21"/>
  <c r="L977" i="21"/>
  <c r="M977" i="21"/>
  <c r="N977" i="21"/>
  <c r="O977" i="21"/>
  <c r="P977" i="21"/>
  <c r="Q977" i="21"/>
  <c r="R977" i="21"/>
  <c r="J978" i="21"/>
  <c r="K978" i="21"/>
  <c r="L978" i="21"/>
  <c r="M978" i="21"/>
  <c r="N978" i="21"/>
  <c r="O978" i="21"/>
  <c r="P978" i="21"/>
  <c r="Q978" i="21"/>
  <c r="R978" i="21"/>
  <c r="J979" i="21"/>
  <c r="K979" i="21"/>
  <c r="L979" i="21"/>
  <c r="M979" i="21"/>
  <c r="N979" i="21"/>
  <c r="O979" i="21"/>
  <c r="P979" i="21"/>
  <c r="Q979" i="21"/>
  <c r="R979" i="21"/>
  <c r="J980" i="21"/>
  <c r="K980" i="21"/>
  <c r="L980" i="21"/>
  <c r="M980" i="21"/>
  <c r="N980" i="21"/>
  <c r="O980" i="21"/>
  <c r="P980" i="21"/>
  <c r="Q980" i="21"/>
  <c r="R980" i="21"/>
  <c r="J981" i="21"/>
  <c r="K981" i="21"/>
  <c r="L981" i="21"/>
  <c r="M981" i="21"/>
  <c r="N981" i="21"/>
  <c r="O981" i="21"/>
  <c r="P981" i="21"/>
  <c r="Q981" i="21"/>
  <c r="R981" i="21"/>
  <c r="J982" i="21"/>
  <c r="K982" i="21"/>
  <c r="L982" i="21"/>
  <c r="M982" i="21"/>
  <c r="N982" i="21"/>
  <c r="O982" i="21"/>
  <c r="P982" i="21"/>
  <c r="Q982" i="21"/>
  <c r="R982" i="21"/>
  <c r="J983" i="21"/>
  <c r="K983" i="21"/>
  <c r="L983" i="21"/>
  <c r="M983" i="21"/>
  <c r="N983" i="21"/>
  <c r="O983" i="21"/>
  <c r="P983" i="21"/>
  <c r="Q983" i="21"/>
  <c r="R983" i="21"/>
  <c r="J984" i="21"/>
  <c r="K984" i="21"/>
  <c r="L984" i="21"/>
  <c r="M984" i="21"/>
  <c r="N984" i="21"/>
  <c r="O984" i="21"/>
  <c r="P984" i="21"/>
  <c r="Q984" i="21"/>
  <c r="R984" i="21"/>
  <c r="J985" i="21"/>
  <c r="K985" i="21"/>
  <c r="L985" i="21"/>
  <c r="M985" i="21"/>
  <c r="N985" i="21"/>
  <c r="O985" i="21"/>
  <c r="P985" i="21"/>
  <c r="Q985" i="21"/>
  <c r="R985" i="21"/>
  <c r="J986" i="21"/>
  <c r="K986" i="21"/>
  <c r="L986" i="21"/>
  <c r="M986" i="21"/>
  <c r="N986" i="21"/>
  <c r="O986" i="21"/>
  <c r="P986" i="21"/>
  <c r="Q986" i="21"/>
  <c r="R986" i="21"/>
  <c r="J987" i="21"/>
  <c r="K987" i="21"/>
  <c r="L987" i="21"/>
  <c r="M987" i="21"/>
  <c r="N987" i="21"/>
  <c r="O987" i="21"/>
  <c r="P987" i="21"/>
  <c r="Q987" i="21"/>
  <c r="R987" i="21"/>
  <c r="J988" i="21"/>
  <c r="K988" i="21"/>
  <c r="L988" i="21"/>
  <c r="M988" i="21"/>
  <c r="N988" i="21"/>
  <c r="O988" i="21"/>
  <c r="P988" i="21"/>
  <c r="Q988" i="21"/>
  <c r="R988" i="21"/>
  <c r="J989" i="21"/>
  <c r="K989" i="21"/>
  <c r="L989" i="21"/>
  <c r="M989" i="21"/>
  <c r="N989" i="21"/>
  <c r="O989" i="21"/>
  <c r="P989" i="21"/>
  <c r="Q989" i="21"/>
  <c r="R989" i="21"/>
  <c r="J990" i="21"/>
  <c r="K990" i="21"/>
  <c r="L990" i="21"/>
  <c r="M990" i="21"/>
  <c r="N990" i="21"/>
  <c r="O990" i="21"/>
  <c r="P990" i="21"/>
  <c r="Q990" i="21"/>
  <c r="R990" i="21"/>
  <c r="J991" i="21"/>
  <c r="K991" i="21"/>
  <c r="L991" i="21"/>
  <c r="M991" i="21"/>
  <c r="N991" i="21"/>
  <c r="O991" i="21"/>
  <c r="P991" i="21"/>
  <c r="Q991" i="21"/>
  <c r="R991" i="21"/>
  <c r="J992" i="21"/>
  <c r="K992" i="21"/>
  <c r="L992" i="21"/>
  <c r="M992" i="21"/>
  <c r="N992" i="21"/>
  <c r="O992" i="21"/>
  <c r="P992" i="21"/>
  <c r="Q992" i="21"/>
  <c r="R992" i="21"/>
  <c r="J993" i="21"/>
  <c r="K993" i="21"/>
  <c r="L993" i="21"/>
  <c r="M993" i="21"/>
  <c r="N993" i="21"/>
  <c r="O993" i="21"/>
  <c r="P993" i="21"/>
  <c r="Q993" i="21"/>
  <c r="R993" i="21"/>
  <c r="J994" i="21"/>
  <c r="K994" i="21"/>
  <c r="L994" i="21"/>
  <c r="M994" i="21"/>
  <c r="N994" i="21"/>
  <c r="O994" i="21"/>
  <c r="P994" i="21"/>
  <c r="Q994" i="21"/>
  <c r="R994" i="21"/>
  <c r="J995" i="21"/>
  <c r="K995" i="21"/>
  <c r="L995" i="21"/>
  <c r="M995" i="21"/>
  <c r="N995" i="21"/>
  <c r="O995" i="21"/>
  <c r="P995" i="21"/>
  <c r="Q995" i="21"/>
  <c r="R995" i="21"/>
  <c r="J996" i="21"/>
  <c r="K996" i="21"/>
  <c r="L996" i="21"/>
  <c r="M996" i="21"/>
  <c r="N996" i="21"/>
  <c r="O996" i="21"/>
  <c r="P996" i="21"/>
  <c r="Q996" i="21"/>
  <c r="R996" i="21"/>
  <c r="J997" i="21"/>
  <c r="K997" i="21"/>
  <c r="L997" i="21"/>
  <c r="M997" i="21"/>
  <c r="N997" i="21"/>
  <c r="O997" i="21"/>
  <c r="P997" i="21"/>
  <c r="Q997" i="21"/>
  <c r="R997" i="21"/>
  <c r="J998" i="21"/>
  <c r="K998" i="21"/>
  <c r="L998" i="21"/>
  <c r="M998" i="21"/>
  <c r="N998" i="21"/>
  <c r="O998" i="21"/>
  <c r="P998" i="21"/>
  <c r="Q998" i="21"/>
  <c r="R998" i="21"/>
  <c r="J999" i="21"/>
  <c r="K999" i="21"/>
  <c r="L999" i="21"/>
  <c r="M999" i="21"/>
  <c r="N999" i="21"/>
  <c r="O999" i="21"/>
  <c r="P999" i="21"/>
  <c r="Q999" i="21"/>
  <c r="R999" i="21"/>
  <c r="J1000" i="21"/>
  <c r="K1000" i="21"/>
  <c r="L1000" i="21"/>
  <c r="M1000" i="21"/>
  <c r="N1000" i="21"/>
  <c r="O1000" i="21"/>
  <c r="P1000" i="21"/>
  <c r="Q1000" i="21"/>
  <c r="R1000" i="21"/>
  <c r="J1001" i="21"/>
  <c r="K1001" i="21"/>
  <c r="L1001" i="21"/>
  <c r="M1001" i="21"/>
  <c r="N1001" i="21"/>
  <c r="O1001" i="21"/>
  <c r="P1001" i="21"/>
  <c r="Q1001" i="21"/>
  <c r="R1001" i="21"/>
  <c r="J1002" i="21"/>
  <c r="K1002" i="21"/>
  <c r="L1002" i="21"/>
  <c r="M1002" i="21"/>
  <c r="N1002" i="21"/>
  <c r="O1002" i="21"/>
  <c r="P1002" i="21"/>
  <c r="Q1002" i="21"/>
  <c r="R1002" i="21"/>
  <c r="J1003" i="21"/>
  <c r="K1003" i="21"/>
  <c r="L1003" i="21"/>
  <c r="M1003" i="21"/>
  <c r="N1003" i="21"/>
  <c r="O1003" i="21"/>
  <c r="P1003" i="21"/>
  <c r="Q1003" i="21"/>
  <c r="R1003" i="21"/>
  <c r="J1004" i="21"/>
  <c r="K1004" i="21"/>
  <c r="L1004" i="21"/>
  <c r="M1004" i="21"/>
  <c r="N1004" i="21"/>
  <c r="O1004" i="21"/>
  <c r="P1004" i="21"/>
  <c r="Q1004" i="21"/>
  <c r="R1004" i="21"/>
  <c r="J1005" i="21"/>
  <c r="K1005" i="21"/>
  <c r="L1005" i="21"/>
  <c r="M1005" i="21"/>
  <c r="N1005" i="21"/>
  <c r="O1005" i="21"/>
  <c r="P1005" i="21"/>
  <c r="Q1005" i="21"/>
  <c r="R1005" i="21"/>
  <c r="J1006" i="21"/>
  <c r="K1006" i="21"/>
  <c r="L1006" i="21"/>
  <c r="M1006" i="21"/>
  <c r="N1006" i="21"/>
  <c r="O1006" i="21"/>
  <c r="P1006" i="21"/>
  <c r="Q1006" i="21"/>
  <c r="R1006" i="21"/>
  <c r="J1007" i="21"/>
  <c r="K1007" i="21"/>
  <c r="L1007" i="21"/>
  <c r="M1007" i="21"/>
  <c r="N1007" i="21"/>
  <c r="O1007" i="21"/>
  <c r="P1007" i="21"/>
  <c r="Q1007" i="21"/>
  <c r="R1007" i="21"/>
  <c r="J1008" i="21"/>
  <c r="K1008" i="21"/>
  <c r="L1008" i="21"/>
  <c r="M1008" i="21"/>
  <c r="N1008" i="21"/>
  <c r="O1008" i="21"/>
  <c r="P1008" i="21"/>
  <c r="Q1008" i="21"/>
  <c r="R1008" i="21"/>
  <c r="J1009" i="21"/>
  <c r="K1009" i="21"/>
  <c r="L1009" i="21"/>
  <c r="M1009" i="21"/>
  <c r="N1009" i="21"/>
  <c r="O1009" i="21"/>
  <c r="P1009" i="21"/>
  <c r="Q1009" i="21"/>
  <c r="R1009" i="21"/>
  <c r="J1010" i="21"/>
  <c r="K1010" i="21"/>
  <c r="L1010" i="21"/>
  <c r="M1010" i="21"/>
  <c r="N1010" i="21"/>
  <c r="O1010" i="21"/>
  <c r="P1010" i="21"/>
  <c r="Q1010" i="21"/>
  <c r="R1010" i="21"/>
  <c r="J1011" i="21"/>
  <c r="K1011" i="21"/>
  <c r="L1011" i="21"/>
  <c r="M1011" i="21"/>
  <c r="N1011" i="21"/>
  <c r="O1011" i="21"/>
  <c r="P1011" i="21"/>
  <c r="Q1011" i="21"/>
  <c r="R1011" i="21"/>
  <c r="J1012" i="21"/>
  <c r="K1012" i="21"/>
  <c r="L1012" i="21"/>
  <c r="M1012" i="21"/>
  <c r="N1012" i="21"/>
  <c r="O1012" i="21"/>
  <c r="P1012" i="21"/>
  <c r="Q1012" i="21"/>
  <c r="R1012" i="21"/>
  <c r="J1013" i="21"/>
  <c r="K1013" i="21"/>
  <c r="L1013" i="21"/>
  <c r="M1013" i="21"/>
  <c r="N1013" i="21"/>
  <c r="O1013" i="21"/>
  <c r="P1013" i="21"/>
  <c r="Q1013" i="21"/>
  <c r="R1013" i="21"/>
  <c r="J1014" i="21"/>
  <c r="K1014" i="21"/>
  <c r="L1014" i="21"/>
  <c r="M1014" i="21"/>
  <c r="N1014" i="21"/>
  <c r="O1014" i="21"/>
  <c r="P1014" i="21"/>
  <c r="Q1014" i="21"/>
  <c r="R1014" i="21"/>
  <c r="J1015" i="21"/>
  <c r="K1015" i="21"/>
  <c r="L1015" i="21"/>
  <c r="M1015" i="21"/>
  <c r="N1015" i="21"/>
  <c r="O1015" i="21"/>
  <c r="P1015" i="21"/>
  <c r="Q1015" i="21"/>
  <c r="R1015" i="21"/>
  <c r="J1016" i="21"/>
  <c r="K1016" i="21"/>
  <c r="L1016" i="21"/>
  <c r="M1016" i="21"/>
  <c r="N1016" i="21"/>
  <c r="O1016" i="21"/>
  <c r="P1016" i="21"/>
  <c r="Q1016" i="21"/>
  <c r="R1016" i="21"/>
  <c r="J1017" i="21"/>
  <c r="K1017" i="21"/>
  <c r="L1017" i="21"/>
  <c r="M1017" i="21"/>
  <c r="N1017" i="21"/>
  <c r="O1017" i="21"/>
  <c r="P1017" i="21"/>
  <c r="Q1017" i="21"/>
  <c r="R1017" i="21"/>
  <c r="J1018" i="21"/>
  <c r="K1018" i="21"/>
  <c r="L1018" i="21"/>
  <c r="M1018" i="21"/>
  <c r="N1018" i="21"/>
  <c r="O1018" i="21"/>
  <c r="P1018" i="21"/>
  <c r="Q1018" i="21"/>
  <c r="R1018" i="21"/>
  <c r="J1019" i="21"/>
  <c r="K1019" i="21"/>
  <c r="L1019" i="21"/>
  <c r="M1019" i="21"/>
  <c r="N1019" i="21"/>
  <c r="O1019" i="21"/>
  <c r="P1019" i="21"/>
  <c r="Q1019" i="21"/>
  <c r="R1019" i="21"/>
  <c r="J1020" i="21"/>
  <c r="K1020" i="21"/>
  <c r="L1020" i="21"/>
  <c r="M1020" i="21"/>
  <c r="N1020" i="21"/>
  <c r="O1020" i="21"/>
  <c r="P1020" i="21"/>
  <c r="Q1020" i="21"/>
  <c r="R1020" i="21"/>
  <c r="J1021" i="21"/>
  <c r="K1021" i="21"/>
  <c r="L1021" i="21"/>
  <c r="M1021" i="21"/>
  <c r="N1021" i="21"/>
  <c r="O1021" i="21"/>
  <c r="P1021" i="21"/>
  <c r="Q1021" i="21"/>
  <c r="R1021" i="21"/>
  <c r="J1022" i="21"/>
  <c r="K1022" i="21"/>
  <c r="L1022" i="21"/>
  <c r="M1022" i="21"/>
  <c r="N1022" i="21"/>
  <c r="O1022" i="21"/>
  <c r="P1022" i="21"/>
  <c r="Q1022" i="21"/>
  <c r="R1022" i="21"/>
  <c r="J1023" i="21"/>
  <c r="K1023" i="21"/>
  <c r="L1023" i="21"/>
  <c r="M1023" i="21"/>
  <c r="N1023" i="21"/>
  <c r="O1023" i="21"/>
  <c r="P1023" i="21"/>
  <c r="Q1023" i="21"/>
  <c r="R1023" i="21"/>
  <c r="J1024" i="21"/>
  <c r="K1024" i="21"/>
  <c r="L1024" i="21"/>
  <c r="M1024" i="21"/>
  <c r="N1024" i="21"/>
  <c r="O1024" i="21"/>
  <c r="P1024" i="21"/>
  <c r="Q1024" i="21"/>
  <c r="R1024" i="21"/>
  <c r="J1025" i="21"/>
  <c r="K1025" i="21"/>
  <c r="L1025" i="21"/>
  <c r="M1025" i="21"/>
  <c r="N1025" i="21"/>
  <c r="O1025" i="21"/>
  <c r="P1025" i="21"/>
  <c r="Q1025" i="21"/>
  <c r="R1025" i="21"/>
  <c r="J1026" i="21"/>
  <c r="K1026" i="21"/>
  <c r="L1026" i="21"/>
  <c r="M1026" i="21"/>
  <c r="N1026" i="21"/>
  <c r="O1026" i="21"/>
  <c r="P1026" i="21"/>
  <c r="Q1026" i="21"/>
  <c r="R1026" i="21"/>
  <c r="J1027" i="21"/>
  <c r="K1027" i="21"/>
  <c r="L1027" i="21"/>
  <c r="M1027" i="21"/>
  <c r="N1027" i="21"/>
  <c r="O1027" i="21"/>
  <c r="P1027" i="21"/>
  <c r="Q1027" i="21"/>
  <c r="R1027" i="21"/>
  <c r="J1028" i="21"/>
  <c r="K1028" i="21"/>
  <c r="L1028" i="21"/>
  <c r="M1028" i="21"/>
  <c r="N1028" i="21"/>
  <c r="O1028" i="21"/>
  <c r="P1028" i="21"/>
  <c r="Q1028" i="21"/>
  <c r="R1028" i="21"/>
  <c r="J1029" i="21"/>
  <c r="K1029" i="21"/>
  <c r="L1029" i="21"/>
  <c r="M1029" i="21"/>
  <c r="N1029" i="21"/>
  <c r="O1029" i="21"/>
  <c r="P1029" i="21"/>
  <c r="Q1029" i="21"/>
  <c r="R1029" i="21"/>
  <c r="J1030" i="21"/>
  <c r="K1030" i="21"/>
  <c r="L1030" i="21"/>
  <c r="M1030" i="21"/>
  <c r="N1030" i="21"/>
  <c r="O1030" i="21"/>
  <c r="P1030" i="21"/>
  <c r="Q1030" i="21"/>
  <c r="R1030" i="21"/>
  <c r="J1031" i="21"/>
  <c r="K1031" i="21"/>
  <c r="L1031" i="21"/>
  <c r="M1031" i="21"/>
  <c r="N1031" i="21"/>
  <c r="O1031" i="21"/>
  <c r="P1031" i="21"/>
  <c r="Q1031" i="21"/>
  <c r="R1031" i="21"/>
  <c r="J1032" i="21"/>
  <c r="K1032" i="21"/>
  <c r="L1032" i="21"/>
  <c r="M1032" i="21"/>
  <c r="N1032" i="21"/>
  <c r="O1032" i="21"/>
  <c r="P1032" i="21"/>
  <c r="Q1032" i="21"/>
  <c r="R1032" i="21"/>
  <c r="J1033" i="21"/>
  <c r="K1033" i="21"/>
  <c r="L1033" i="21"/>
  <c r="M1033" i="21"/>
  <c r="N1033" i="21"/>
  <c r="O1033" i="21"/>
  <c r="P1033" i="21"/>
  <c r="Q1033" i="21"/>
  <c r="R1033" i="21"/>
  <c r="J1034" i="21"/>
  <c r="K1034" i="21"/>
  <c r="L1034" i="21"/>
  <c r="M1034" i="21"/>
  <c r="N1034" i="21"/>
  <c r="O1034" i="21"/>
  <c r="P1034" i="21"/>
  <c r="Q1034" i="21"/>
  <c r="R1034" i="21"/>
  <c r="J1035" i="21"/>
  <c r="K1035" i="21"/>
  <c r="L1035" i="21"/>
  <c r="M1035" i="21"/>
  <c r="N1035" i="21"/>
  <c r="O1035" i="21"/>
  <c r="P1035" i="21"/>
  <c r="Q1035" i="21"/>
  <c r="R1035" i="21"/>
  <c r="J1036" i="21"/>
  <c r="K1036" i="21"/>
  <c r="L1036" i="21"/>
  <c r="M1036" i="21"/>
  <c r="N1036" i="21"/>
  <c r="O1036" i="21"/>
  <c r="P1036" i="21"/>
  <c r="Q1036" i="21"/>
  <c r="R1036" i="21"/>
  <c r="J1037" i="21"/>
  <c r="K1037" i="21"/>
  <c r="L1037" i="21"/>
  <c r="M1037" i="21"/>
  <c r="N1037" i="21"/>
  <c r="O1037" i="21"/>
  <c r="P1037" i="21"/>
  <c r="Q1037" i="21"/>
  <c r="R1037" i="21"/>
  <c r="J1038" i="21"/>
  <c r="K1038" i="21"/>
  <c r="L1038" i="21"/>
  <c r="M1038" i="21"/>
  <c r="N1038" i="21"/>
  <c r="O1038" i="21"/>
  <c r="P1038" i="21"/>
  <c r="Q1038" i="21"/>
  <c r="R1038" i="21"/>
  <c r="J1039" i="21"/>
  <c r="K1039" i="21"/>
  <c r="L1039" i="21"/>
  <c r="M1039" i="21"/>
  <c r="N1039" i="21"/>
  <c r="O1039" i="21"/>
  <c r="P1039" i="21"/>
  <c r="Q1039" i="21"/>
  <c r="R1039" i="21"/>
  <c r="J1040" i="21"/>
  <c r="K1040" i="21"/>
  <c r="L1040" i="21"/>
  <c r="M1040" i="21"/>
  <c r="N1040" i="21"/>
  <c r="O1040" i="21"/>
  <c r="P1040" i="21"/>
  <c r="Q1040" i="21"/>
  <c r="R1040" i="21"/>
  <c r="J1041" i="21"/>
  <c r="K1041" i="21"/>
  <c r="L1041" i="21"/>
  <c r="M1041" i="21"/>
  <c r="N1041" i="21"/>
  <c r="O1041" i="21"/>
  <c r="P1041" i="21"/>
  <c r="Q1041" i="21"/>
  <c r="R1041" i="21"/>
  <c r="J1042" i="21"/>
  <c r="K1042" i="21"/>
  <c r="L1042" i="21"/>
  <c r="M1042" i="21"/>
  <c r="N1042" i="21"/>
  <c r="O1042" i="21"/>
  <c r="P1042" i="21"/>
  <c r="Q1042" i="21"/>
  <c r="R1042" i="21"/>
  <c r="J1043" i="21"/>
  <c r="K1043" i="21"/>
  <c r="L1043" i="21"/>
  <c r="M1043" i="21"/>
  <c r="N1043" i="21"/>
  <c r="O1043" i="21"/>
  <c r="P1043" i="21"/>
  <c r="Q1043" i="21"/>
  <c r="R1043" i="21"/>
  <c r="J1044" i="21"/>
  <c r="K1044" i="21"/>
  <c r="L1044" i="21"/>
  <c r="M1044" i="21"/>
  <c r="N1044" i="21"/>
  <c r="O1044" i="21"/>
  <c r="P1044" i="21"/>
  <c r="Q1044" i="21"/>
  <c r="R1044" i="21"/>
  <c r="J1045" i="21"/>
  <c r="K1045" i="21"/>
  <c r="L1045" i="21"/>
  <c r="M1045" i="21"/>
  <c r="N1045" i="21"/>
  <c r="O1045" i="21"/>
  <c r="P1045" i="21"/>
  <c r="Q1045" i="21"/>
  <c r="R1045" i="21"/>
  <c r="J1046" i="21"/>
  <c r="K1046" i="21"/>
  <c r="L1046" i="21"/>
  <c r="M1046" i="21"/>
  <c r="N1046" i="21"/>
  <c r="O1046" i="21"/>
  <c r="P1046" i="21"/>
  <c r="Q1046" i="21"/>
  <c r="R1046" i="21"/>
  <c r="J1047" i="21"/>
  <c r="K1047" i="21"/>
  <c r="L1047" i="21"/>
  <c r="M1047" i="21"/>
  <c r="N1047" i="21"/>
  <c r="O1047" i="21"/>
  <c r="P1047" i="21"/>
  <c r="Q1047" i="21"/>
  <c r="R1047" i="21"/>
  <c r="J1048" i="21"/>
  <c r="K1048" i="21"/>
  <c r="L1048" i="21"/>
  <c r="M1048" i="21"/>
  <c r="N1048" i="21"/>
  <c r="O1048" i="21"/>
  <c r="P1048" i="21"/>
  <c r="Q1048" i="21"/>
  <c r="R1048" i="21"/>
  <c r="J1049" i="21"/>
  <c r="K1049" i="21"/>
  <c r="L1049" i="21"/>
  <c r="M1049" i="21"/>
  <c r="N1049" i="21"/>
  <c r="O1049" i="21"/>
  <c r="P1049" i="21"/>
  <c r="Q1049" i="21"/>
  <c r="R1049" i="21"/>
  <c r="J1050" i="21"/>
  <c r="K1050" i="21"/>
  <c r="L1050" i="21"/>
  <c r="M1050" i="21"/>
  <c r="N1050" i="21"/>
  <c r="O1050" i="21"/>
  <c r="P1050" i="21"/>
  <c r="Q1050" i="21"/>
  <c r="R1050" i="21"/>
  <c r="J1051" i="21"/>
  <c r="K1051" i="21"/>
  <c r="L1051" i="21"/>
  <c r="M1051" i="21"/>
  <c r="N1051" i="21"/>
  <c r="O1051" i="21"/>
  <c r="P1051" i="21"/>
  <c r="Q1051" i="21"/>
  <c r="R1051" i="21"/>
  <c r="J1052" i="21"/>
  <c r="K1052" i="21"/>
  <c r="L1052" i="21"/>
  <c r="M1052" i="21"/>
  <c r="N1052" i="21"/>
  <c r="O1052" i="21"/>
  <c r="P1052" i="21"/>
  <c r="Q1052" i="21"/>
  <c r="R1052" i="21"/>
  <c r="J1053" i="21"/>
  <c r="K1053" i="21"/>
  <c r="L1053" i="21"/>
  <c r="M1053" i="21"/>
  <c r="N1053" i="21"/>
  <c r="O1053" i="21"/>
  <c r="P1053" i="21"/>
  <c r="Q1053" i="21"/>
  <c r="R1053" i="21"/>
  <c r="J1054" i="21"/>
  <c r="K1054" i="21"/>
  <c r="L1054" i="21"/>
  <c r="M1054" i="21"/>
  <c r="N1054" i="21"/>
  <c r="O1054" i="21"/>
  <c r="P1054" i="21"/>
  <c r="Q1054" i="21"/>
  <c r="R1054" i="21"/>
  <c r="J1055" i="21"/>
  <c r="K1055" i="21"/>
  <c r="L1055" i="21"/>
  <c r="M1055" i="21"/>
  <c r="N1055" i="21"/>
  <c r="O1055" i="21"/>
  <c r="P1055" i="21"/>
  <c r="Q1055" i="21"/>
  <c r="R1055" i="21"/>
  <c r="J1056" i="21"/>
  <c r="K1056" i="21"/>
  <c r="L1056" i="21"/>
  <c r="M1056" i="21"/>
  <c r="N1056" i="21"/>
  <c r="O1056" i="21"/>
  <c r="P1056" i="21"/>
  <c r="Q1056" i="21"/>
  <c r="R1056" i="21"/>
  <c r="J1057" i="21"/>
  <c r="K1057" i="21"/>
  <c r="L1057" i="21"/>
  <c r="M1057" i="21"/>
  <c r="N1057" i="21"/>
  <c r="O1057" i="21"/>
  <c r="P1057" i="21"/>
  <c r="Q1057" i="21"/>
  <c r="R1057" i="21"/>
  <c r="J1058" i="21"/>
  <c r="K1058" i="21"/>
  <c r="L1058" i="21"/>
  <c r="M1058" i="21"/>
  <c r="N1058" i="21"/>
  <c r="O1058" i="21"/>
  <c r="P1058" i="21"/>
  <c r="Q1058" i="21"/>
  <c r="R1058" i="21"/>
  <c r="J1059" i="21"/>
  <c r="K1059" i="21"/>
  <c r="L1059" i="21"/>
  <c r="M1059" i="21"/>
  <c r="N1059" i="21"/>
  <c r="O1059" i="21"/>
  <c r="P1059" i="21"/>
  <c r="Q1059" i="21"/>
  <c r="R1059" i="21"/>
  <c r="J1060" i="21"/>
  <c r="K1060" i="21"/>
  <c r="L1060" i="21"/>
  <c r="M1060" i="21"/>
  <c r="N1060" i="21"/>
  <c r="O1060" i="21"/>
  <c r="P1060" i="21"/>
  <c r="Q1060" i="21"/>
  <c r="R1060" i="21"/>
  <c r="J1061" i="21"/>
  <c r="K1061" i="21"/>
  <c r="L1061" i="21"/>
  <c r="M1061" i="21"/>
  <c r="N1061" i="21"/>
  <c r="O1061" i="21"/>
  <c r="P1061" i="21"/>
  <c r="Q1061" i="21"/>
  <c r="R1061" i="21"/>
  <c r="J1062" i="21"/>
  <c r="K1062" i="21"/>
  <c r="L1062" i="21"/>
  <c r="M1062" i="21"/>
  <c r="N1062" i="21"/>
  <c r="O1062" i="21"/>
  <c r="P1062" i="21"/>
  <c r="Q1062" i="21"/>
  <c r="R1062" i="21"/>
  <c r="J1063" i="21"/>
  <c r="K1063" i="21"/>
  <c r="L1063" i="21"/>
  <c r="M1063" i="21"/>
  <c r="N1063" i="21"/>
  <c r="O1063" i="21"/>
  <c r="P1063" i="21"/>
  <c r="Q1063" i="21"/>
  <c r="R1063" i="21"/>
  <c r="J1064" i="21"/>
  <c r="K1064" i="21"/>
  <c r="L1064" i="21"/>
  <c r="M1064" i="21"/>
  <c r="N1064" i="21"/>
  <c r="O1064" i="21"/>
  <c r="P1064" i="21"/>
  <c r="Q1064" i="21"/>
  <c r="R1064" i="21"/>
  <c r="J1065" i="21"/>
  <c r="K1065" i="21"/>
  <c r="L1065" i="21"/>
  <c r="M1065" i="21"/>
  <c r="N1065" i="21"/>
  <c r="O1065" i="21"/>
  <c r="P1065" i="21"/>
  <c r="Q1065" i="21"/>
  <c r="R1065" i="21"/>
  <c r="J1066" i="21"/>
  <c r="K1066" i="21"/>
  <c r="L1066" i="21"/>
  <c r="M1066" i="21"/>
  <c r="N1066" i="21"/>
  <c r="O1066" i="21"/>
  <c r="P1066" i="21"/>
  <c r="Q1066" i="21"/>
  <c r="R1066" i="21"/>
  <c r="J1067" i="21"/>
  <c r="K1067" i="21"/>
  <c r="L1067" i="21"/>
  <c r="M1067" i="21"/>
  <c r="N1067" i="21"/>
  <c r="O1067" i="21"/>
  <c r="P1067" i="21"/>
  <c r="Q1067" i="21"/>
  <c r="R1067" i="21"/>
  <c r="J1068" i="21"/>
  <c r="K1068" i="21"/>
  <c r="L1068" i="21"/>
  <c r="M1068" i="21"/>
  <c r="N1068" i="21"/>
  <c r="O1068" i="21"/>
  <c r="P1068" i="21"/>
  <c r="Q1068" i="21"/>
  <c r="R1068" i="21"/>
  <c r="J1069" i="21"/>
  <c r="K1069" i="21"/>
  <c r="L1069" i="21"/>
  <c r="M1069" i="21"/>
  <c r="N1069" i="21"/>
  <c r="O1069" i="21"/>
  <c r="P1069" i="21"/>
  <c r="Q1069" i="21"/>
  <c r="R1069" i="21"/>
  <c r="J1070" i="21"/>
  <c r="K1070" i="21"/>
  <c r="L1070" i="21"/>
  <c r="M1070" i="21"/>
  <c r="N1070" i="21"/>
  <c r="O1070" i="21"/>
  <c r="P1070" i="21"/>
  <c r="Q1070" i="21"/>
  <c r="R1070" i="21"/>
  <c r="J1071" i="21"/>
  <c r="K1071" i="21"/>
  <c r="L1071" i="21"/>
  <c r="M1071" i="21"/>
  <c r="N1071" i="21"/>
  <c r="O1071" i="21"/>
  <c r="P1071" i="21"/>
  <c r="Q1071" i="21"/>
  <c r="R1071" i="21"/>
  <c r="J1072" i="21"/>
  <c r="K1072" i="21"/>
  <c r="L1072" i="21"/>
  <c r="M1072" i="21"/>
  <c r="N1072" i="21"/>
  <c r="O1072" i="21"/>
  <c r="P1072" i="21"/>
  <c r="Q1072" i="21"/>
  <c r="R1072" i="21"/>
  <c r="J1073" i="21"/>
  <c r="K1073" i="21"/>
  <c r="L1073" i="21"/>
  <c r="M1073" i="21"/>
  <c r="N1073" i="21"/>
  <c r="O1073" i="21"/>
  <c r="P1073" i="21"/>
  <c r="Q1073" i="21"/>
  <c r="R1073" i="21"/>
  <c r="J1074" i="21"/>
  <c r="K1074" i="21"/>
  <c r="L1074" i="21"/>
  <c r="M1074" i="21"/>
  <c r="N1074" i="21"/>
  <c r="O1074" i="21"/>
  <c r="P1074" i="21"/>
  <c r="Q1074" i="21"/>
  <c r="R1074" i="21"/>
  <c r="J1075" i="21"/>
  <c r="K1075" i="21"/>
  <c r="L1075" i="21"/>
  <c r="M1075" i="21"/>
  <c r="N1075" i="21"/>
  <c r="O1075" i="21"/>
  <c r="P1075" i="21"/>
  <c r="Q1075" i="21"/>
  <c r="R1075" i="21"/>
  <c r="J1076" i="21"/>
  <c r="K1076" i="21"/>
  <c r="L1076" i="21"/>
  <c r="M1076" i="21"/>
  <c r="N1076" i="21"/>
  <c r="O1076" i="21"/>
  <c r="P1076" i="21"/>
  <c r="Q1076" i="21"/>
  <c r="R1076" i="21"/>
  <c r="J1077" i="21"/>
  <c r="K1077" i="21"/>
  <c r="L1077" i="21"/>
  <c r="M1077" i="21"/>
  <c r="N1077" i="21"/>
  <c r="O1077" i="21"/>
  <c r="P1077" i="21"/>
  <c r="Q1077" i="21"/>
  <c r="R1077" i="21"/>
  <c r="J1078" i="21"/>
  <c r="K1078" i="21"/>
  <c r="L1078" i="21"/>
  <c r="M1078" i="21"/>
  <c r="N1078" i="21"/>
  <c r="O1078" i="21"/>
  <c r="P1078" i="21"/>
  <c r="Q1078" i="21"/>
  <c r="R1078" i="21"/>
  <c r="J1079" i="21"/>
  <c r="K1079" i="21"/>
  <c r="L1079" i="21"/>
  <c r="M1079" i="21"/>
  <c r="N1079" i="21"/>
  <c r="O1079" i="21"/>
  <c r="P1079" i="21"/>
  <c r="Q1079" i="21"/>
  <c r="R1079" i="21"/>
  <c r="J1080" i="21"/>
  <c r="K1080" i="21"/>
  <c r="L1080" i="21"/>
  <c r="M1080" i="21"/>
  <c r="N1080" i="21"/>
  <c r="O1080" i="21"/>
  <c r="P1080" i="21"/>
  <c r="Q1080" i="21"/>
  <c r="R1080" i="21"/>
  <c r="J1081" i="21"/>
  <c r="K1081" i="21"/>
  <c r="L1081" i="21"/>
  <c r="M1081" i="21"/>
  <c r="N1081" i="21"/>
  <c r="O1081" i="21"/>
  <c r="P1081" i="21"/>
  <c r="Q1081" i="21"/>
  <c r="R1081" i="21"/>
  <c r="J1082" i="21"/>
  <c r="K1082" i="21"/>
  <c r="L1082" i="21"/>
  <c r="M1082" i="21"/>
  <c r="N1082" i="21"/>
  <c r="O1082" i="21"/>
  <c r="P1082" i="21"/>
  <c r="Q1082" i="21"/>
  <c r="R1082" i="21"/>
  <c r="J1083" i="21"/>
  <c r="K1083" i="21"/>
  <c r="L1083" i="21"/>
  <c r="M1083" i="21"/>
  <c r="N1083" i="21"/>
  <c r="O1083" i="21"/>
  <c r="P1083" i="21"/>
  <c r="Q1083" i="21"/>
  <c r="R1083" i="21"/>
  <c r="J1084" i="21"/>
  <c r="K1084" i="21"/>
  <c r="L1084" i="21"/>
  <c r="M1084" i="21"/>
  <c r="N1084" i="21"/>
  <c r="O1084" i="21"/>
  <c r="P1084" i="21"/>
  <c r="Q1084" i="21"/>
  <c r="R1084" i="21"/>
  <c r="J1085" i="21"/>
  <c r="K1085" i="21"/>
  <c r="L1085" i="21"/>
  <c r="M1085" i="21"/>
  <c r="N1085" i="21"/>
  <c r="O1085" i="21"/>
  <c r="P1085" i="21"/>
  <c r="Q1085" i="21"/>
  <c r="R1085" i="21"/>
  <c r="J1086" i="21"/>
  <c r="K1086" i="21"/>
  <c r="L1086" i="21"/>
  <c r="M1086" i="21"/>
  <c r="N1086" i="21"/>
  <c r="O1086" i="21"/>
  <c r="P1086" i="21"/>
  <c r="Q1086" i="21"/>
  <c r="R1086" i="21"/>
  <c r="J1087" i="21"/>
  <c r="K1087" i="21"/>
  <c r="L1087" i="21"/>
  <c r="M1087" i="21"/>
  <c r="N1087" i="21"/>
  <c r="O1087" i="21"/>
  <c r="P1087" i="21"/>
  <c r="Q1087" i="21"/>
  <c r="R1087" i="21"/>
  <c r="J1088" i="21"/>
  <c r="K1088" i="21"/>
  <c r="L1088" i="21"/>
  <c r="M1088" i="21"/>
  <c r="N1088" i="21"/>
  <c r="O1088" i="21"/>
  <c r="P1088" i="21"/>
  <c r="Q1088" i="21"/>
  <c r="R1088" i="21"/>
  <c r="J1089" i="21"/>
  <c r="K1089" i="21"/>
  <c r="L1089" i="21"/>
  <c r="M1089" i="21"/>
  <c r="N1089" i="21"/>
  <c r="O1089" i="21"/>
  <c r="P1089" i="21"/>
  <c r="Q1089" i="21"/>
  <c r="R1089" i="21"/>
  <c r="J1090" i="21"/>
  <c r="K1090" i="21"/>
  <c r="L1090" i="21"/>
  <c r="M1090" i="21"/>
  <c r="N1090" i="21"/>
  <c r="O1090" i="21"/>
  <c r="P1090" i="21"/>
  <c r="Q1090" i="21"/>
  <c r="R1090" i="21"/>
  <c r="J1091" i="21"/>
  <c r="K1091" i="21"/>
  <c r="L1091" i="21"/>
  <c r="M1091" i="21"/>
  <c r="N1091" i="21"/>
  <c r="O1091" i="21"/>
  <c r="P1091" i="21"/>
  <c r="Q1091" i="21"/>
  <c r="R1091" i="21"/>
  <c r="J1092" i="21"/>
  <c r="K1092" i="21"/>
  <c r="L1092" i="21"/>
  <c r="M1092" i="21"/>
  <c r="N1092" i="21"/>
  <c r="O1092" i="21"/>
  <c r="P1092" i="21"/>
  <c r="Q1092" i="21"/>
  <c r="R1092" i="21"/>
  <c r="J1093" i="21"/>
  <c r="K1093" i="21"/>
  <c r="L1093" i="21"/>
  <c r="M1093" i="21"/>
  <c r="N1093" i="21"/>
  <c r="O1093" i="21"/>
  <c r="P1093" i="21"/>
  <c r="Q1093" i="21"/>
  <c r="R1093" i="21"/>
  <c r="J1094" i="21"/>
  <c r="K1094" i="21"/>
  <c r="L1094" i="21"/>
  <c r="M1094" i="21"/>
  <c r="N1094" i="21"/>
  <c r="O1094" i="21"/>
  <c r="P1094" i="21"/>
  <c r="Q1094" i="21"/>
  <c r="R1094" i="21"/>
  <c r="J1095" i="21"/>
  <c r="K1095" i="21"/>
  <c r="L1095" i="21"/>
  <c r="M1095" i="21"/>
  <c r="N1095" i="21"/>
  <c r="O1095" i="21"/>
  <c r="P1095" i="21"/>
  <c r="Q1095" i="21"/>
  <c r="R1095" i="21"/>
  <c r="J1096" i="21"/>
  <c r="K1096" i="21"/>
  <c r="L1096" i="21"/>
  <c r="M1096" i="21"/>
  <c r="N1096" i="21"/>
  <c r="O1096" i="21"/>
  <c r="P1096" i="21"/>
  <c r="Q1096" i="21"/>
  <c r="R1096" i="21"/>
  <c r="J1097" i="21"/>
  <c r="K1097" i="21"/>
  <c r="L1097" i="21"/>
  <c r="M1097" i="21"/>
  <c r="N1097" i="21"/>
  <c r="O1097" i="21"/>
  <c r="P1097" i="21"/>
  <c r="Q1097" i="21"/>
  <c r="R1097" i="21"/>
  <c r="J1098" i="21"/>
  <c r="K1098" i="21"/>
  <c r="L1098" i="21"/>
  <c r="M1098" i="21"/>
  <c r="N1098" i="21"/>
  <c r="O1098" i="21"/>
  <c r="P1098" i="21"/>
  <c r="Q1098" i="21"/>
  <c r="R1098" i="21"/>
  <c r="J1099" i="21"/>
  <c r="K1099" i="21"/>
  <c r="L1099" i="21"/>
  <c r="M1099" i="21"/>
  <c r="N1099" i="21"/>
  <c r="O1099" i="21"/>
  <c r="P1099" i="21"/>
  <c r="Q1099" i="21"/>
  <c r="R1099" i="21"/>
  <c r="J1100" i="21"/>
  <c r="K1100" i="21"/>
  <c r="L1100" i="21"/>
  <c r="M1100" i="21"/>
  <c r="N1100" i="21"/>
  <c r="O1100" i="21"/>
  <c r="P1100" i="21"/>
  <c r="Q1100" i="21"/>
  <c r="R1100" i="21"/>
  <c r="J1101" i="21"/>
  <c r="K1101" i="21"/>
  <c r="L1101" i="21"/>
  <c r="M1101" i="21"/>
  <c r="N1101" i="21"/>
  <c r="O1101" i="21"/>
  <c r="P1101" i="21"/>
  <c r="Q1101" i="21"/>
  <c r="R1101" i="21"/>
  <c r="J1102" i="21"/>
  <c r="K1102" i="21"/>
  <c r="L1102" i="21"/>
  <c r="M1102" i="21"/>
  <c r="N1102" i="21"/>
  <c r="O1102" i="21"/>
  <c r="P1102" i="21"/>
  <c r="Q1102" i="21"/>
  <c r="R1102" i="21"/>
  <c r="J1103" i="21"/>
  <c r="K1103" i="21"/>
  <c r="L1103" i="21"/>
  <c r="M1103" i="21"/>
  <c r="N1103" i="21"/>
  <c r="O1103" i="21"/>
  <c r="P1103" i="21"/>
  <c r="Q1103" i="21"/>
  <c r="R1103" i="21"/>
  <c r="J1104" i="21"/>
  <c r="K1104" i="21"/>
  <c r="L1104" i="21"/>
  <c r="M1104" i="21"/>
  <c r="N1104" i="21"/>
  <c r="O1104" i="21"/>
  <c r="P1104" i="21"/>
  <c r="Q1104" i="21"/>
  <c r="R1104" i="21"/>
  <c r="J1105" i="21"/>
  <c r="K1105" i="21"/>
  <c r="L1105" i="21"/>
  <c r="M1105" i="21"/>
  <c r="N1105" i="21"/>
  <c r="O1105" i="21"/>
  <c r="P1105" i="21"/>
  <c r="Q1105" i="21"/>
  <c r="R1105" i="21"/>
  <c r="J1106" i="21"/>
  <c r="K1106" i="21"/>
  <c r="L1106" i="21"/>
  <c r="M1106" i="21"/>
  <c r="N1106" i="21"/>
  <c r="O1106" i="21"/>
  <c r="P1106" i="21"/>
  <c r="Q1106" i="21"/>
  <c r="R1106" i="21"/>
  <c r="J1107" i="21"/>
  <c r="K1107" i="21"/>
  <c r="L1107" i="21"/>
  <c r="M1107" i="21"/>
  <c r="N1107" i="21"/>
  <c r="O1107" i="21"/>
  <c r="P1107" i="21"/>
  <c r="Q1107" i="21"/>
  <c r="R1107" i="21"/>
  <c r="J1108" i="21"/>
  <c r="K1108" i="21"/>
  <c r="L1108" i="21"/>
  <c r="M1108" i="21"/>
  <c r="N1108" i="21"/>
  <c r="O1108" i="21"/>
  <c r="P1108" i="21"/>
  <c r="Q1108" i="21"/>
  <c r="R1108" i="21"/>
  <c r="J1109" i="21"/>
  <c r="K1109" i="21"/>
  <c r="L1109" i="21"/>
  <c r="M1109" i="21"/>
  <c r="N1109" i="21"/>
  <c r="O1109" i="21"/>
  <c r="P1109" i="21"/>
  <c r="Q1109" i="21"/>
  <c r="R1109" i="21"/>
  <c r="J1110" i="21"/>
  <c r="K1110" i="21"/>
  <c r="L1110" i="21"/>
  <c r="M1110" i="21"/>
  <c r="N1110" i="21"/>
  <c r="O1110" i="21"/>
  <c r="P1110" i="21"/>
  <c r="Q1110" i="21"/>
  <c r="R1110" i="21"/>
  <c r="J1111" i="21"/>
  <c r="K1111" i="21"/>
  <c r="L1111" i="21"/>
  <c r="M1111" i="21"/>
  <c r="N1111" i="21"/>
  <c r="O1111" i="21"/>
  <c r="P1111" i="21"/>
  <c r="Q1111" i="21"/>
  <c r="R1111" i="21"/>
  <c r="J1112" i="21"/>
  <c r="K1112" i="21"/>
  <c r="L1112" i="21"/>
  <c r="M1112" i="21"/>
  <c r="N1112" i="21"/>
  <c r="O1112" i="21"/>
  <c r="P1112" i="21"/>
  <c r="Q1112" i="21"/>
  <c r="R1112" i="21"/>
  <c r="J1113" i="21"/>
  <c r="K1113" i="21"/>
  <c r="L1113" i="21"/>
  <c r="M1113" i="21"/>
  <c r="N1113" i="21"/>
  <c r="O1113" i="21"/>
  <c r="P1113" i="21"/>
  <c r="Q1113" i="21"/>
  <c r="R1113" i="21"/>
  <c r="J1114" i="21"/>
  <c r="K1114" i="21"/>
  <c r="L1114" i="21"/>
  <c r="M1114" i="21"/>
  <c r="N1114" i="21"/>
  <c r="O1114" i="21"/>
  <c r="P1114" i="21"/>
  <c r="Q1114" i="21"/>
  <c r="R1114" i="21"/>
  <c r="J1115" i="21"/>
  <c r="K1115" i="21"/>
  <c r="L1115" i="21"/>
  <c r="M1115" i="21"/>
  <c r="N1115" i="21"/>
  <c r="O1115" i="21"/>
  <c r="P1115" i="21"/>
  <c r="Q1115" i="21"/>
  <c r="R1115" i="21"/>
  <c r="J1116" i="21"/>
  <c r="K1116" i="21"/>
  <c r="L1116" i="21"/>
  <c r="M1116" i="21"/>
  <c r="N1116" i="21"/>
  <c r="O1116" i="21"/>
  <c r="P1116" i="21"/>
  <c r="Q1116" i="21"/>
  <c r="R1116" i="21"/>
  <c r="J1117" i="21"/>
  <c r="K1117" i="21"/>
  <c r="L1117" i="21"/>
  <c r="M1117" i="21"/>
  <c r="N1117" i="21"/>
  <c r="O1117" i="21"/>
  <c r="P1117" i="21"/>
  <c r="Q1117" i="21"/>
  <c r="R1117" i="21"/>
  <c r="J1118" i="21"/>
  <c r="K1118" i="21"/>
  <c r="L1118" i="21"/>
  <c r="M1118" i="21"/>
  <c r="N1118" i="21"/>
  <c r="O1118" i="21"/>
  <c r="P1118" i="21"/>
  <c r="Q1118" i="21"/>
  <c r="R1118" i="21"/>
  <c r="J1119" i="21"/>
  <c r="K1119" i="21"/>
  <c r="L1119" i="21"/>
  <c r="M1119" i="21"/>
  <c r="N1119" i="21"/>
  <c r="O1119" i="21"/>
  <c r="P1119" i="21"/>
  <c r="Q1119" i="21"/>
  <c r="R1119" i="21"/>
  <c r="J1120" i="21"/>
  <c r="K1120" i="21"/>
  <c r="L1120" i="21"/>
  <c r="M1120" i="21"/>
  <c r="N1120" i="21"/>
  <c r="O1120" i="21"/>
  <c r="P1120" i="21"/>
  <c r="Q1120" i="21"/>
  <c r="R1120" i="21"/>
  <c r="J1121" i="21"/>
  <c r="K1121" i="21"/>
  <c r="L1121" i="21"/>
  <c r="M1121" i="21"/>
  <c r="N1121" i="21"/>
  <c r="O1121" i="21"/>
  <c r="P1121" i="21"/>
  <c r="Q1121" i="21"/>
  <c r="R1121" i="21"/>
  <c r="J1122" i="21"/>
  <c r="K1122" i="21"/>
  <c r="L1122" i="21"/>
  <c r="M1122" i="21"/>
  <c r="N1122" i="21"/>
  <c r="O1122" i="21"/>
  <c r="P1122" i="21"/>
  <c r="Q1122" i="21"/>
  <c r="R1122" i="21"/>
  <c r="J1123" i="21"/>
  <c r="K1123" i="21"/>
  <c r="L1123" i="21"/>
  <c r="M1123" i="21"/>
  <c r="N1123" i="21"/>
  <c r="O1123" i="21"/>
  <c r="P1123" i="21"/>
  <c r="Q1123" i="21"/>
  <c r="R1123" i="21"/>
  <c r="J1124" i="21"/>
  <c r="K1124" i="21"/>
  <c r="L1124" i="21"/>
  <c r="M1124" i="21"/>
  <c r="N1124" i="21"/>
  <c r="O1124" i="21"/>
  <c r="P1124" i="21"/>
  <c r="Q1124" i="21"/>
  <c r="R1124" i="21"/>
  <c r="J1125" i="21"/>
  <c r="K1125" i="21"/>
  <c r="L1125" i="21"/>
  <c r="M1125" i="21"/>
  <c r="N1125" i="21"/>
  <c r="O1125" i="21"/>
  <c r="P1125" i="21"/>
  <c r="Q1125" i="21"/>
  <c r="R1125" i="21"/>
  <c r="J1126" i="21"/>
  <c r="K1126" i="21"/>
  <c r="L1126" i="21"/>
  <c r="M1126" i="21"/>
  <c r="N1126" i="21"/>
  <c r="O1126" i="21"/>
  <c r="P1126" i="21"/>
  <c r="Q1126" i="21"/>
  <c r="R1126" i="21"/>
  <c r="J1127" i="21"/>
  <c r="K1127" i="21"/>
  <c r="L1127" i="21"/>
  <c r="M1127" i="21"/>
  <c r="N1127" i="21"/>
  <c r="O1127" i="21"/>
  <c r="P1127" i="21"/>
  <c r="Q1127" i="21"/>
  <c r="R1127" i="21"/>
  <c r="J1128" i="21"/>
  <c r="K1128" i="21"/>
  <c r="L1128" i="21"/>
  <c r="M1128" i="21"/>
  <c r="N1128" i="21"/>
  <c r="O1128" i="21"/>
  <c r="P1128" i="21"/>
  <c r="Q1128" i="21"/>
  <c r="R1128" i="21"/>
  <c r="J1129" i="21"/>
  <c r="K1129" i="21"/>
  <c r="L1129" i="21"/>
  <c r="M1129" i="21"/>
  <c r="N1129" i="21"/>
  <c r="O1129" i="21"/>
  <c r="P1129" i="21"/>
  <c r="Q1129" i="21"/>
  <c r="R1129" i="21"/>
  <c r="J1130" i="21"/>
  <c r="K1130" i="21"/>
  <c r="L1130" i="21"/>
  <c r="M1130" i="21"/>
  <c r="N1130" i="21"/>
  <c r="O1130" i="21"/>
  <c r="P1130" i="21"/>
  <c r="Q1130" i="21"/>
  <c r="R1130" i="21"/>
  <c r="J1131" i="21"/>
  <c r="K1131" i="21"/>
  <c r="L1131" i="21"/>
  <c r="M1131" i="21"/>
  <c r="N1131" i="21"/>
  <c r="O1131" i="21"/>
  <c r="P1131" i="21"/>
  <c r="Q1131" i="21"/>
  <c r="R1131" i="21"/>
  <c r="J1132" i="21"/>
  <c r="K1132" i="21"/>
  <c r="L1132" i="21"/>
  <c r="M1132" i="21"/>
  <c r="N1132" i="21"/>
  <c r="O1132" i="21"/>
  <c r="P1132" i="21"/>
  <c r="Q1132" i="21"/>
  <c r="R1132" i="21"/>
  <c r="J1133" i="21"/>
  <c r="K1133" i="21"/>
  <c r="L1133" i="21"/>
  <c r="M1133" i="21"/>
  <c r="N1133" i="21"/>
  <c r="O1133" i="21"/>
  <c r="P1133" i="21"/>
  <c r="Q1133" i="21"/>
  <c r="R1133" i="21"/>
  <c r="J1134" i="21"/>
  <c r="K1134" i="21"/>
  <c r="L1134" i="21"/>
  <c r="M1134" i="21"/>
  <c r="N1134" i="21"/>
  <c r="O1134" i="21"/>
  <c r="P1134" i="21"/>
  <c r="Q1134" i="21"/>
  <c r="R1134" i="21"/>
  <c r="J1135" i="21"/>
  <c r="K1135" i="21"/>
  <c r="L1135" i="21"/>
  <c r="M1135" i="21"/>
  <c r="N1135" i="21"/>
  <c r="O1135" i="21"/>
  <c r="P1135" i="21"/>
  <c r="Q1135" i="21"/>
  <c r="R1135" i="21"/>
  <c r="J1136" i="21"/>
  <c r="K1136" i="21"/>
  <c r="L1136" i="21"/>
  <c r="M1136" i="21"/>
  <c r="N1136" i="21"/>
  <c r="O1136" i="21"/>
  <c r="P1136" i="21"/>
  <c r="Q1136" i="21"/>
  <c r="R1136" i="21"/>
  <c r="J1137" i="21"/>
  <c r="K1137" i="21"/>
  <c r="L1137" i="21"/>
  <c r="M1137" i="21"/>
  <c r="N1137" i="21"/>
  <c r="O1137" i="21"/>
  <c r="P1137" i="21"/>
  <c r="Q1137" i="21"/>
  <c r="R1137" i="21"/>
  <c r="J1138" i="21"/>
  <c r="K1138" i="21"/>
  <c r="L1138" i="21"/>
  <c r="M1138" i="21"/>
  <c r="N1138" i="21"/>
  <c r="O1138" i="21"/>
  <c r="P1138" i="21"/>
  <c r="Q1138" i="21"/>
  <c r="R1138" i="21"/>
  <c r="J1139" i="21"/>
  <c r="K1139" i="21"/>
  <c r="L1139" i="21"/>
  <c r="M1139" i="21"/>
  <c r="N1139" i="21"/>
  <c r="O1139" i="21"/>
  <c r="P1139" i="21"/>
  <c r="Q1139" i="21"/>
  <c r="R1139" i="21"/>
  <c r="J1140" i="21"/>
  <c r="K1140" i="21"/>
  <c r="L1140" i="21"/>
  <c r="M1140" i="21"/>
  <c r="N1140" i="21"/>
  <c r="O1140" i="21"/>
  <c r="P1140" i="21"/>
  <c r="Q1140" i="21"/>
  <c r="R1140" i="21"/>
  <c r="J1141" i="21"/>
  <c r="K1141" i="21"/>
  <c r="L1141" i="21"/>
  <c r="M1141" i="21"/>
  <c r="N1141" i="21"/>
  <c r="O1141" i="21"/>
  <c r="P1141" i="21"/>
  <c r="Q1141" i="21"/>
  <c r="R1141" i="21"/>
  <c r="J1142" i="21"/>
  <c r="K1142" i="21"/>
  <c r="L1142" i="21"/>
  <c r="M1142" i="21"/>
  <c r="N1142" i="21"/>
  <c r="O1142" i="21"/>
  <c r="P1142" i="21"/>
  <c r="Q1142" i="21"/>
  <c r="R1142" i="21"/>
  <c r="J1143" i="21"/>
  <c r="K1143" i="21"/>
  <c r="L1143" i="21"/>
  <c r="M1143" i="21"/>
  <c r="N1143" i="21"/>
  <c r="O1143" i="21"/>
  <c r="P1143" i="21"/>
  <c r="Q1143" i="21"/>
  <c r="R1143" i="21"/>
  <c r="J1144" i="21"/>
  <c r="K1144" i="21"/>
  <c r="L1144" i="21"/>
  <c r="M1144" i="21"/>
  <c r="N1144" i="21"/>
  <c r="O1144" i="21"/>
  <c r="P1144" i="21"/>
  <c r="Q1144" i="21"/>
  <c r="R1144" i="21"/>
  <c r="J1145" i="21"/>
  <c r="K1145" i="21"/>
  <c r="L1145" i="21"/>
  <c r="M1145" i="21"/>
  <c r="N1145" i="21"/>
  <c r="O1145" i="21"/>
  <c r="P1145" i="21"/>
  <c r="Q1145" i="21"/>
  <c r="R1145" i="21"/>
  <c r="J1146" i="21"/>
  <c r="K1146" i="21"/>
  <c r="L1146" i="21"/>
  <c r="M1146" i="21"/>
  <c r="N1146" i="21"/>
  <c r="O1146" i="21"/>
  <c r="P1146" i="21"/>
  <c r="Q1146" i="21"/>
  <c r="R1146" i="21"/>
  <c r="J1147" i="21"/>
  <c r="K1147" i="21"/>
  <c r="L1147" i="21"/>
  <c r="M1147" i="21"/>
  <c r="N1147" i="21"/>
  <c r="O1147" i="21"/>
  <c r="P1147" i="21"/>
  <c r="Q1147" i="21"/>
  <c r="R1147" i="21"/>
  <c r="J1148" i="21"/>
  <c r="K1148" i="21"/>
  <c r="L1148" i="21"/>
  <c r="M1148" i="21"/>
  <c r="N1148" i="21"/>
  <c r="O1148" i="21"/>
  <c r="P1148" i="21"/>
  <c r="Q1148" i="21"/>
  <c r="R1148" i="21"/>
  <c r="J1149" i="21"/>
  <c r="K1149" i="21"/>
  <c r="L1149" i="21"/>
  <c r="M1149" i="21"/>
  <c r="N1149" i="21"/>
  <c r="O1149" i="21"/>
  <c r="P1149" i="21"/>
  <c r="Q1149" i="21"/>
  <c r="R1149" i="21"/>
  <c r="J1150" i="21"/>
  <c r="K1150" i="21"/>
  <c r="L1150" i="21"/>
  <c r="M1150" i="21"/>
  <c r="N1150" i="21"/>
  <c r="O1150" i="21"/>
  <c r="P1150" i="21"/>
  <c r="Q1150" i="21"/>
  <c r="R1150" i="21"/>
  <c r="J1151" i="21"/>
  <c r="K1151" i="21"/>
  <c r="L1151" i="21"/>
  <c r="M1151" i="21"/>
  <c r="N1151" i="21"/>
  <c r="O1151" i="21"/>
  <c r="P1151" i="21"/>
  <c r="Q1151" i="21"/>
  <c r="R1151" i="21"/>
  <c r="J1152" i="21"/>
  <c r="K1152" i="21"/>
  <c r="L1152" i="21"/>
  <c r="M1152" i="21"/>
  <c r="N1152" i="21"/>
  <c r="O1152" i="21"/>
  <c r="P1152" i="21"/>
  <c r="Q1152" i="21"/>
  <c r="R1152" i="21"/>
  <c r="J1153" i="21"/>
  <c r="K1153" i="21"/>
  <c r="L1153" i="21"/>
  <c r="M1153" i="21"/>
  <c r="N1153" i="21"/>
  <c r="O1153" i="21"/>
  <c r="P1153" i="21"/>
  <c r="Q1153" i="21"/>
  <c r="R1153" i="21"/>
  <c r="J1154" i="21"/>
  <c r="K1154" i="21"/>
  <c r="L1154" i="21"/>
  <c r="M1154" i="21"/>
  <c r="N1154" i="21"/>
  <c r="O1154" i="21"/>
  <c r="P1154" i="21"/>
  <c r="Q1154" i="21"/>
  <c r="R1154" i="21"/>
  <c r="J1155" i="21"/>
  <c r="K1155" i="21"/>
  <c r="L1155" i="21"/>
  <c r="M1155" i="21"/>
  <c r="N1155" i="21"/>
  <c r="O1155" i="21"/>
  <c r="P1155" i="21"/>
  <c r="Q1155" i="21"/>
  <c r="R1155" i="21"/>
  <c r="J1156" i="21"/>
  <c r="K1156" i="21"/>
  <c r="L1156" i="21"/>
  <c r="M1156" i="21"/>
  <c r="N1156" i="21"/>
  <c r="O1156" i="21"/>
  <c r="P1156" i="21"/>
  <c r="Q1156" i="21"/>
  <c r="R1156" i="21"/>
  <c r="J1157" i="21"/>
  <c r="K1157" i="21"/>
  <c r="L1157" i="21"/>
  <c r="M1157" i="21"/>
  <c r="N1157" i="21"/>
  <c r="O1157" i="21"/>
  <c r="P1157" i="21"/>
  <c r="Q1157" i="21"/>
  <c r="R1157" i="21"/>
  <c r="J1158" i="21"/>
  <c r="K1158" i="21"/>
  <c r="L1158" i="21"/>
  <c r="M1158" i="21"/>
  <c r="N1158" i="21"/>
  <c r="O1158" i="21"/>
  <c r="P1158" i="21"/>
  <c r="Q1158" i="21"/>
  <c r="R1158" i="21"/>
  <c r="J1159" i="21"/>
  <c r="K1159" i="21"/>
  <c r="L1159" i="21"/>
  <c r="M1159" i="21"/>
  <c r="N1159" i="21"/>
  <c r="O1159" i="21"/>
  <c r="P1159" i="21"/>
  <c r="Q1159" i="21"/>
  <c r="R1159" i="21"/>
  <c r="J1160" i="21"/>
  <c r="K1160" i="21"/>
  <c r="L1160" i="21"/>
  <c r="M1160" i="21"/>
  <c r="N1160" i="21"/>
  <c r="O1160" i="21"/>
  <c r="P1160" i="21"/>
  <c r="Q1160" i="21"/>
  <c r="R1160" i="21"/>
  <c r="J1161" i="21"/>
  <c r="K1161" i="21"/>
  <c r="L1161" i="21"/>
  <c r="M1161" i="21"/>
  <c r="N1161" i="21"/>
  <c r="O1161" i="21"/>
  <c r="P1161" i="21"/>
  <c r="Q1161" i="21"/>
  <c r="R1161" i="21"/>
  <c r="J1162" i="21"/>
  <c r="K1162" i="21"/>
  <c r="L1162" i="21"/>
  <c r="M1162" i="21"/>
  <c r="N1162" i="21"/>
  <c r="O1162" i="21"/>
  <c r="P1162" i="21"/>
  <c r="Q1162" i="21"/>
  <c r="R1162" i="21"/>
  <c r="J1163" i="21"/>
  <c r="K1163" i="21"/>
  <c r="L1163" i="21"/>
  <c r="M1163" i="21"/>
  <c r="N1163" i="21"/>
  <c r="O1163" i="21"/>
  <c r="P1163" i="21"/>
  <c r="Q1163" i="21"/>
  <c r="R1163" i="21"/>
  <c r="J1164" i="21"/>
  <c r="K1164" i="21"/>
  <c r="L1164" i="21"/>
  <c r="M1164" i="21"/>
  <c r="N1164" i="21"/>
  <c r="O1164" i="21"/>
  <c r="P1164" i="21"/>
  <c r="Q1164" i="21"/>
  <c r="R1164" i="21"/>
  <c r="J1165" i="21"/>
  <c r="K1165" i="21"/>
  <c r="L1165" i="21"/>
  <c r="M1165" i="21"/>
  <c r="N1165" i="21"/>
  <c r="O1165" i="21"/>
  <c r="P1165" i="21"/>
  <c r="Q1165" i="21"/>
  <c r="R1165" i="21"/>
  <c r="J1166" i="21"/>
  <c r="K1166" i="21"/>
  <c r="L1166" i="21"/>
  <c r="M1166" i="21"/>
  <c r="N1166" i="21"/>
  <c r="O1166" i="21"/>
  <c r="P1166" i="21"/>
  <c r="Q1166" i="21"/>
  <c r="R1166" i="21"/>
  <c r="J1167" i="21"/>
  <c r="K1167" i="21"/>
  <c r="L1167" i="21"/>
  <c r="M1167" i="21"/>
  <c r="N1167" i="21"/>
  <c r="O1167" i="21"/>
  <c r="P1167" i="21"/>
  <c r="Q1167" i="21"/>
  <c r="R1167" i="21"/>
  <c r="J1168" i="21"/>
  <c r="K1168" i="21"/>
  <c r="L1168" i="21"/>
  <c r="M1168" i="21"/>
  <c r="N1168" i="21"/>
  <c r="O1168" i="21"/>
  <c r="P1168" i="21"/>
  <c r="Q1168" i="21"/>
  <c r="R1168" i="21"/>
  <c r="J1169" i="21"/>
  <c r="K1169" i="21"/>
  <c r="L1169" i="21"/>
  <c r="M1169" i="21"/>
  <c r="N1169" i="21"/>
  <c r="O1169" i="21"/>
  <c r="P1169" i="21"/>
  <c r="Q1169" i="21"/>
  <c r="R1169" i="21"/>
  <c r="J1170" i="21"/>
  <c r="K1170" i="21"/>
  <c r="L1170" i="21"/>
  <c r="M1170" i="21"/>
  <c r="N1170" i="21"/>
  <c r="O1170" i="21"/>
  <c r="P1170" i="21"/>
  <c r="Q1170" i="21"/>
  <c r="R1170" i="21"/>
  <c r="J1171" i="21"/>
  <c r="K1171" i="21"/>
  <c r="L1171" i="21"/>
  <c r="M1171" i="21"/>
  <c r="N1171" i="21"/>
  <c r="O1171" i="21"/>
  <c r="P1171" i="21"/>
  <c r="Q1171" i="21"/>
  <c r="R1171" i="21"/>
  <c r="J1172" i="21"/>
  <c r="K1172" i="21"/>
  <c r="L1172" i="21"/>
  <c r="M1172" i="21"/>
  <c r="N1172" i="21"/>
  <c r="O1172" i="21"/>
  <c r="P1172" i="21"/>
  <c r="Q1172" i="21"/>
  <c r="R1172" i="21"/>
  <c r="J1173" i="21"/>
  <c r="K1173" i="21"/>
  <c r="L1173" i="21"/>
  <c r="M1173" i="21"/>
  <c r="N1173" i="21"/>
  <c r="O1173" i="21"/>
  <c r="P1173" i="21"/>
  <c r="Q1173" i="21"/>
  <c r="R1173" i="21"/>
  <c r="J1174" i="21"/>
  <c r="K1174" i="21"/>
  <c r="L1174" i="21"/>
  <c r="M1174" i="21"/>
  <c r="N1174" i="21"/>
  <c r="O1174" i="21"/>
  <c r="P1174" i="21"/>
  <c r="Q1174" i="21"/>
  <c r="R1174" i="21"/>
  <c r="J1175" i="21"/>
  <c r="K1175" i="21"/>
  <c r="L1175" i="21"/>
  <c r="M1175" i="21"/>
  <c r="N1175" i="21"/>
  <c r="O1175" i="21"/>
  <c r="P1175" i="21"/>
  <c r="Q1175" i="21"/>
  <c r="R1175" i="21"/>
  <c r="J1176" i="21"/>
  <c r="K1176" i="21"/>
  <c r="L1176" i="21"/>
  <c r="M1176" i="21"/>
  <c r="N1176" i="21"/>
  <c r="O1176" i="21"/>
  <c r="P1176" i="21"/>
  <c r="Q1176" i="21"/>
  <c r="R1176" i="21"/>
  <c r="J1177" i="21"/>
  <c r="K1177" i="21"/>
  <c r="L1177" i="21"/>
  <c r="M1177" i="21"/>
  <c r="N1177" i="21"/>
  <c r="O1177" i="21"/>
  <c r="P1177" i="21"/>
  <c r="Q1177" i="21"/>
  <c r="R1177" i="21"/>
  <c r="J1178" i="21"/>
  <c r="K1178" i="21"/>
  <c r="L1178" i="21"/>
  <c r="M1178" i="21"/>
  <c r="N1178" i="21"/>
  <c r="O1178" i="21"/>
  <c r="P1178" i="21"/>
  <c r="Q1178" i="21"/>
  <c r="R1178" i="21"/>
  <c r="J1179" i="21"/>
  <c r="K1179" i="21"/>
  <c r="L1179" i="21"/>
  <c r="M1179" i="21"/>
  <c r="N1179" i="21"/>
  <c r="O1179" i="21"/>
  <c r="P1179" i="21"/>
  <c r="Q1179" i="21"/>
  <c r="R1179" i="21"/>
  <c r="J1180" i="21"/>
  <c r="K1180" i="21"/>
  <c r="L1180" i="21"/>
  <c r="M1180" i="21"/>
  <c r="N1180" i="21"/>
  <c r="O1180" i="21"/>
  <c r="P1180" i="21"/>
  <c r="Q1180" i="21"/>
  <c r="R1180" i="21"/>
  <c r="J1181" i="21"/>
  <c r="K1181" i="21"/>
  <c r="L1181" i="21"/>
  <c r="M1181" i="21"/>
  <c r="N1181" i="21"/>
  <c r="O1181" i="21"/>
  <c r="P1181" i="21"/>
  <c r="Q1181" i="21"/>
  <c r="R1181" i="21"/>
  <c r="J1182" i="21"/>
  <c r="K1182" i="21"/>
  <c r="L1182" i="21"/>
  <c r="M1182" i="21"/>
  <c r="N1182" i="21"/>
  <c r="O1182" i="21"/>
  <c r="P1182" i="21"/>
  <c r="Q1182" i="21"/>
  <c r="R1182" i="21"/>
  <c r="J1183" i="21"/>
  <c r="K1183" i="21"/>
  <c r="L1183" i="21"/>
  <c r="M1183" i="21"/>
  <c r="N1183" i="21"/>
  <c r="O1183" i="21"/>
  <c r="P1183" i="21"/>
  <c r="Q1183" i="21"/>
  <c r="R1183" i="21"/>
  <c r="J1184" i="21"/>
  <c r="K1184" i="21"/>
  <c r="L1184" i="21"/>
  <c r="M1184" i="21"/>
  <c r="N1184" i="21"/>
  <c r="O1184" i="21"/>
  <c r="P1184" i="21"/>
  <c r="Q1184" i="21"/>
  <c r="R1184" i="21"/>
  <c r="J1185" i="21"/>
  <c r="K1185" i="21"/>
  <c r="L1185" i="21"/>
  <c r="M1185" i="21"/>
  <c r="N1185" i="21"/>
  <c r="O1185" i="21"/>
  <c r="P1185" i="21"/>
  <c r="Q1185" i="21"/>
  <c r="R1185" i="21"/>
  <c r="J1186" i="21"/>
  <c r="K1186" i="21"/>
  <c r="L1186" i="21"/>
  <c r="M1186" i="21"/>
  <c r="N1186" i="21"/>
  <c r="O1186" i="21"/>
  <c r="P1186" i="21"/>
  <c r="Q1186" i="21"/>
  <c r="R1186" i="21"/>
  <c r="J1187" i="21"/>
  <c r="K1187" i="21"/>
  <c r="L1187" i="21"/>
  <c r="M1187" i="21"/>
  <c r="N1187" i="21"/>
  <c r="O1187" i="21"/>
  <c r="P1187" i="21"/>
  <c r="Q1187" i="21"/>
  <c r="R1187" i="21"/>
  <c r="J1188" i="21"/>
  <c r="K1188" i="21"/>
  <c r="L1188" i="21"/>
  <c r="M1188" i="21"/>
  <c r="N1188" i="21"/>
  <c r="O1188" i="21"/>
  <c r="P1188" i="21"/>
  <c r="Q1188" i="21"/>
  <c r="R1188" i="21"/>
  <c r="J1189" i="21"/>
  <c r="K1189" i="21"/>
  <c r="L1189" i="21"/>
  <c r="M1189" i="21"/>
  <c r="N1189" i="21"/>
  <c r="O1189" i="21"/>
  <c r="P1189" i="21"/>
  <c r="Q1189" i="21"/>
  <c r="R1189" i="21"/>
  <c r="J1190" i="21"/>
  <c r="K1190" i="21"/>
  <c r="L1190" i="21"/>
  <c r="M1190" i="21"/>
  <c r="N1190" i="21"/>
  <c r="O1190" i="21"/>
  <c r="P1190" i="21"/>
  <c r="Q1190" i="21"/>
  <c r="R1190" i="21"/>
  <c r="J1191" i="21"/>
  <c r="K1191" i="21"/>
  <c r="L1191" i="21"/>
  <c r="M1191" i="21"/>
  <c r="N1191" i="21"/>
  <c r="O1191" i="21"/>
  <c r="P1191" i="21"/>
  <c r="Q1191" i="21"/>
  <c r="R1191" i="21"/>
  <c r="J1192" i="21"/>
  <c r="K1192" i="21"/>
  <c r="L1192" i="21"/>
  <c r="M1192" i="21"/>
  <c r="N1192" i="21"/>
  <c r="O1192" i="21"/>
  <c r="P1192" i="21"/>
  <c r="Q1192" i="21"/>
  <c r="R1192" i="21"/>
  <c r="J1193" i="21"/>
  <c r="K1193" i="21"/>
  <c r="L1193" i="21"/>
  <c r="M1193" i="21"/>
  <c r="N1193" i="21"/>
  <c r="O1193" i="21"/>
  <c r="P1193" i="21"/>
  <c r="Q1193" i="21"/>
  <c r="R1193" i="21"/>
  <c r="J1194" i="21"/>
  <c r="K1194" i="21"/>
  <c r="L1194" i="21"/>
  <c r="M1194" i="21"/>
  <c r="N1194" i="21"/>
  <c r="O1194" i="21"/>
  <c r="P1194" i="21"/>
  <c r="Q1194" i="21"/>
  <c r="R1194" i="21"/>
  <c r="J1195" i="21"/>
  <c r="K1195" i="21"/>
  <c r="L1195" i="21"/>
  <c r="M1195" i="21"/>
  <c r="N1195" i="21"/>
  <c r="O1195" i="21"/>
  <c r="P1195" i="21"/>
  <c r="Q1195" i="21"/>
  <c r="R1195" i="21"/>
  <c r="J1196" i="21"/>
  <c r="K1196" i="21"/>
  <c r="L1196" i="21"/>
  <c r="M1196" i="21"/>
  <c r="N1196" i="21"/>
  <c r="O1196" i="21"/>
  <c r="P1196" i="21"/>
  <c r="Q1196" i="21"/>
  <c r="R1196" i="21"/>
  <c r="J1197" i="21"/>
  <c r="K1197" i="21"/>
  <c r="L1197" i="21"/>
  <c r="M1197" i="21"/>
  <c r="N1197" i="21"/>
  <c r="O1197" i="21"/>
  <c r="P1197" i="21"/>
  <c r="Q1197" i="21"/>
  <c r="R1197" i="21"/>
  <c r="J1198" i="21"/>
  <c r="K1198" i="21"/>
  <c r="L1198" i="21"/>
  <c r="M1198" i="21"/>
  <c r="N1198" i="21"/>
  <c r="O1198" i="21"/>
  <c r="P1198" i="21"/>
  <c r="Q1198" i="21"/>
  <c r="R1198" i="21"/>
  <c r="J1199" i="21"/>
  <c r="K1199" i="21"/>
  <c r="L1199" i="21"/>
  <c r="M1199" i="21"/>
  <c r="N1199" i="21"/>
  <c r="O1199" i="21"/>
  <c r="P1199" i="21"/>
  <c r="Q1199" i="21"/>
  <c r="R1199" i="21"/>
  <c r="J1200" i="21"/>
  <c r="K1200" i="21"/>
  <c r="L1200" i="21"/>
  <c r="M1200" i="21"/>
  <c r="N1200" i="21"/>
  <c r="O1200" i="21"/>
  <c r="P1200" i="21"/>
  <c r="Q1200" i="21"/>
  <c r="R1200" i="21"/>
  <c r="J1201" i="21"/>
  <c r="K1201" i="21"/>
  <c r="L1201" i="21"/>
  <c r="M1201" i="21"/>
  <c r="N1201" i="21"/>
  <c r="O1201" i="21"/>
  <c r="P1201" i="21"/>
  <c r="Q1201" i="21"/>
  <c r="R1201" i="21"/>
  <c r="J1202" i="21"/>
  <c r="K1202" i="21"/>
  <c r="L1202" i="21"/>
  <c r="M1202" i="21"/>
  <c r="N1202" i="21"/>
  <c r="O1202" i="21"/>
  <c r="P1202" i="21"/>
  <c r="Q1202" i="21"/>
  <c r="R1202" i="21"/>
  <c r="J1203" i="21"/>
  <c r="K1203" i="21"/>
  <c r="L1203" i="21"/>
  <c r="M1203" i="21"/>
  <c r="N1203" i="21"/>
  <c r="O1203" i="21"/>
  <c r="P1203" i="21"/>
  <c r="Q1203" i="21"/>
  <c r="R1203" i="21"/>
  <c r="J1204" i="21"/>
  <c r="K1204" i="21"/>
  <c r="L1204" i="21"/>
  <c r="M1204" i="21"/>
  <c r="N1204" i="21"/>
  <c r="O1204" i="21"/>
  <c r="P1204" i="21"/>
  <c r="Q1204" i="21"/>
  <c r="R1204" i="21"/>
  <c r="J1205" i="21"/>
  <c r="K1205" i="21"/>
  <c r="L1205" i="21"/>
  <c r="M1205" i="21"/>
  <c r="N1205" i="21"/>
  <c r="O1205" i="21"/>
  <c r="P1205" i="21"/>
  <c r="Q1205" i="21"/>
  <c r="R1205" i="21"/>
  <c r="J1206" i="21"/>
  <c r="K1206" i="21"/>
  <c r="L1206" i="21"/>
  <c r="M1206" i="21"/>
  <c r="N1206" i="21"/>
  <c r="O1206" i="21"/>
  <c r="P1206" i="21"/>
  <c r="Q1206" i="21"/>
  <c r="R1206" i="21"/>
  <c r="J1207" i="21"/>
  <c r="K1207" i="21"/>
  <c r="L1207" i="21"/>
  <c r="M1207" i="21"/>
  <c r="N1207" i="21"/>
  <c r="O1207" i="21"/>
  <c r="P1207" i="21"/>
  <c r="Q1207" i="21"/>
  <c r="R1207" i="21"/>
  <c r="J1208" i="21"/>
  <c r="K1208" i="21"/>
  <c r="L1208" i="21"/>
  <c r="M1208" i="21"/>
  <c r="N1208" i="21"/>
  <c r="O1208" i="21"/>
  <c r="P1208" i="21"/>
  <c r="Q1208" i="21"/>
  <c r="R1208" i="21"/>
  <c r="J1209" i="21"/>
  <c r="K1209" i="21"/>
  <c r="L1209" i="21"/>
  <c r="M1209" i="21"/>
  <c r="N1209" i="21"/>
  <c r="O1209" i="21"/>
  <c r="P1209" i="21"/>
  <c r="Q1209" i="21"/>
  <c r="R1209" i="21"/>
  <c r="J1210" i="21"/>
  <c r="K1210" i="21"/>
  <c r="L1210" i="21"/>
  <c r="M1210" i="21"/>
  <c r="N1210" i="21"/>
  <c r="O1210" i="21"/>
  <c r="P1210" i="21"/>
  <c r="Q1210" i="21"/>
  <c r="R1210" i="21"/>
  <c r="J1211" i="21"/>
  <c r="K1211" i="21"/>
  <c r="L1211" i="21"/>
  <c r="M1211" i="21"/>
  <c r="N1211" i="21"/>
  <c r="O1211" i="21"/>
  <c r="P1211" i="21"/>
  <c r="Q1211" i="21"/>
  <c r="R1211" i="21"/>
  <c r="J1212" i="21"/>
  <c r="K1212" i="21"/>
  <c r="L1212" i="21"/>
  <c r="M1212" i="21"/>
  <c r="N1212" i="21"/>
  <c r="O1212" i="21"/>
  <c r="P1212" i="21"/>
  <c r="Q1212" i="21"/>
  <c r="R1212" i="21"/>
  <c r="J1213" i="21"/>
  <c r="K1213" i="21"/>
  <c r="L1213" i="21"/>
  <c r="M1213" i="21"/>
  <c r="N1213" i="21"/>
  <c r="O1213" i="21"/>
  <c r="P1213" i="21"/>
  <c r="Q1213" i="21"/>
  <c r="R1213" i="21"/>
  <c r="J1214" i="21"/>
  <c r="K1214" i="21"/>
  <c r="L1214" i="21"/>
  <c r="M1214" i="21"/>
  <c r="N1214" i="21"/>
  <c r="O1214" i="21"/>
  <c r="P1214" i="21"/>
  <c r="Q1214" i="21"/>
  <c r="R1214" i="21"/>
  <c r="J1215" i="21"/>
  <c r="K1215" i="21"/>
  <c r="L1215" i="21"/>
  <c r="M1215" i="21"/>
  <c r="N1215" i="21"/>
  <c r="O1215" i="21"/>
  <c r="P1215" i="21"/>
  <c r="Q1215" i="21"/>
  <c r="R1215" i="21"/>
  <c r="J1216" i="21"/>
  <c r="K1216" i="21"/>
  <c r="L1216" i="21"/>
  <c r="M1216" i="21"/>
  <c r="N1216" i="21"/>
  <c r="O1216" i="21"/>
  <c r="P1216" i="21"/>
  <c r="Q1216" i="21"/>
  <c r="R1216" i="21"/>
  <c r="J1217" i="21"/>
  <c r="K1217" i="21"/>
  <c r="L1217" i="21"/>
  <c r="M1217" i="21"/>
  <c r="N1217" i="21"/>
  <c r="O1217" i="21"/>
  <c r="P1217" i="21"/>
  <c r="Q1217" i="21"/>
  <c r="R1217" i="21"/>
  <c r="J1218" i="21"/>
  <c r="K1218" i="21"/>
  <c r="L1218" i="21"/>
  <c r="M1218" i="21"/>
  <c r="N1218" i="21"/>
  <c r="O1218" i="21"/>
  <c r="P1218" i="21"/>
  <c r="Q1218" i="21"/>
  <c r="R1218" i="21"/>
  <c r="J1219" i="21"/>
  <c r="K1219" i="21"/>
  <c r="L1219" i="21"/>
  <c r="M1219" i="21"/>
  <c r="N1219" i="21"/>
  <c r="O1219" i="21"/>
  <c r="P1219" i="21"/>
  <c r="Q1219" i="21"/>
  <c r="R1219" i="21"/>
  <c r="J1220" i="21"/>
  <c r="K1220" i="21"/>
  <c r="L1220" i="21"/>
  <c r="M1220" i="21"/>
  <c r="N1220" i="21"/>
  <c r="O1220" i="21"/>
  <c r="P1220" i="21"/>
  <c r="Q1220" i="21"/>
  <c r="R1220" i="21"/>
  <c r="J1221" i="21"/>
  <c r="K1221" i="21"/>
  <c r="L1221" i="21"/>
  <c r="M1221" i="21"/>
  <c r="N1221" i="21"/>
  <c r="O1221" i="21"/>
  <c r="P1221" i="21"/>
  <c r="Q1221" i="21"/>
  <c r="R1221" i="21"/>
  <c r="J1222" i="21"/>
  <c r="K1222" i="21"/>
  <c r="L1222" i="21"/>
  <c r="M1222" i="21"/>
  <c r="N1222" i="21"/>
  <c r="O1222" i="21"/>
  <c r="P1222" i="21"/>
  <c r="Q1222" i="21"/>
  <c r="R1222" i="21"/>
  <c r="J1223" i="21"/>
  <c r="K1223" i="21"/>
  <c r="L1223" i="21"/>
  <c r="M1223" i="21"/>
  <c r="N1223" i="21"/>
  <c r="O1223" i="21"/>
  <c r="P1223" i="21"/>
  <c r="Q1223" i="21"/>
  <c r="R1223" i="21"/>
  <c r="J1224" i="21"/>
  <c r="K1224" i="21"/>
  <c r="L1224" i="21"/>
  <c r="M1224" i="21"/>
  <c r="N1224" i="21"/>
  <c r="O1224" i="21"/>
  <c r="P1224" i="21"/>
  <c r="Q1224" i="21"/>
  <c r="R1224" i="21"/>
  <c r="J1225" i="21"/>
  <c r="K1225" i="21"/>
  <c r="L1225" i="21"/>
  <c r="M1225" i="21"/>
  <c r="N1225" i="21"/>
  <c r="O1225" i="21"/>
  <c r="P1225" i="21"/>
  <c r="Q1225" i="21"/>
  <c r="R1225" i="21"/>
  <c r="J1226" i="21"/>
  <c r="K1226" i="21"/>
  <c r="L1226" i="21"/>
  <c r="M1226" i="21"/>
  <c r="N1226" i="21"/>
  <c r="O1226" i="21"/>
  <c r="P1226" i="21"/>
  <c r="Q1226" i="21"/>
  <c r="R1226" i="21"/>
  <c r="J1227" i="21"/>
  <c r="K1227" i="21"/>
  <c r="L1227" i="21"/>
  <c r="M1227" i="21"/>
  <c r="N1227" i="21"/>
  <c r="O1227" i="21"/>
  <c r="P1227" i="21"/>
  <c r="Q1227" i="21"/>
  <c r="R1227" i="21"/>
  <c r="J1228" i="21"/>
  <c r="K1228" i="21"/>
  <c r="L1228" i="21"/>
  <c r="M1228" i="21"/>
  <c r="N1228" i="21"/>
  <c r="O1228" i="21"/>
  <c r="P1228" i="21"/>
  <c r="Q1228" i="21"/>
  <c r="R1228" i="21"/>
  <c r="J1229" i="21"/>
  <c r="K1229" i="21"/>
  <c r="L1229" i="21"/>
  <c r="M1229" i="21"/>
  <c r="N1229" i="21"/>
  <c r="O1229" i="21"/>
  <c r="P1229" i="21"/>
  <c r="Q1229" i="21"/>
  <c r="R1229" i="21"/>
  <c r="J1230" i="21"/>
  <c r="K1230" i="21"/>
  <c r="L1230" i="21"/>
  <c r="M1230" i="21"/>
  <c r="N1230" i="21"/>
  <c r="O1230" i="21"/>
  <c r="P1230" i="21"/>
  <c r="Q1230" i="21"/>
  <c r="R1230" i="21"/>
  <c r="J1231" i="21"/>
  <c r="K1231" i="21"/>
  <c r="L1231" i="21"/>
  <c r="M1231" i="21"/>
  <c r="N1231" i="21"/>
  <c r="O1231" i="21"/>
  <c r="P1231" i="21"/>
  <c r="Q1231" i="21"/>
  <c r="R1231" i="21"/>
  <c r="J1232" i="21"/>
  <c r="K1232" i="21"/>
  <c r="L1232" i="21"/>
  <c r="M1232" i="21"/>
  <c r="N1232" i="21"/>
  <c r="O1232" i="21"/>
  <c r="P1232" i="21"/>
  <c r="Q1232" i="21"/>
  <c r="R1232" i="21"/>
  <c r="J1233" i="21"/>
  <c r="K1233" i="21"/>
  <c r="L1233" i="21"/>
  <c r="M1233" i="21"/>
  <c r="N1233" i="21"/>
  <c r="O1233" i="21"/>
  <c r="P1233" i="21"/>
  <c r="Q1233" i="21"/>
  <c r="R1233" i="21"/>
  <c r="J1234" i="21"/>
  <c r="K1234" i="21"/>
  <c r="L1234" i="21"/>
  <c r="M1234" i="21"/>
  <c r="N1234" i="21"/>
  <c r="O1234" i="21"/>
  <c r="P1234" i="21"/>
  <c r="Q1234" i="21"/>
  <c r="R1234" i="21"/>
  <c r="J1235" i="21"/>
  <c r="K1235" i="21"/>
  <c r="L1235" i="21"/>
  <c r="M1235" i="21"/>
  <c r="N1235" i="21"/>
  <c r="O1235" i="21"/>
  <c r="P1235" i="21"/>
  <c r="Q1235" i="21"/>
  <c r="R1235" i="21"/>
  <c r="J1236" i="21"/>
  <c r="K1236" i="21"/>
  <c r="L1236" i="21"/>
  <c r="M1236" i="21"/>
  <c r="N1236" i="21"/>
  <c r="O1236" i="21"/>
  <c r="P1236" i="21"/>
  <c r="Q1236" i="21"/>
  <c r="R1236" i="21"/>
  <c r="J1237" i="21"/>
  <c r="K1237" i="21"/>
  <c r="L1237" i="21"/>
  <c r="M1237" i="21"/>
  <c r="N1237" i="21"/>
  <c r="O1237" i="21"/>
  <c r="P1237" i="21"/>
  <c r="Q1237" i="21"/>
  <c r="R1237" i="21"/>
  <c r="J1238" i="21"/>
  <c r="K1238" i="21"/>
  <c r="L1238" i="21"/>
  <c r="M1238" i="21"/>
  <c r="N1238" i="21"/>
  <c r="O1238" i="21"/>
  <c r="P1238" i="21"/>
  <c r="Q1238" i="21"/>
  <c r="R1238" i="21"/>
  <c r="J1239" i="21"/>
  <c r="K1239" i="21"/>
  <c r="L1239" i="21"/>
  <c r="M1239" i="21"/>
  <c r="N1239" i="21"/>
  <c r="O1239" i="21"/>
  <c r="P1239" i="21"/>
  <c r="Q1239" i="21"/>
  <c r="R1239" i="21"/>
  <c r="J1240" i="21"/>
  <c r="K1240" i="21"/>
  <c r="L1240" i="21"/>
  <c r="M1240" i="21"/>
  <c r="N1240" i="21"/>
  <c r="O1240" i="21"/>
  <c r="P1240" i="21"/>
  <c r="Q1240" i="21"/>
  <c r="R1240" i="21"/>
  <c r="J1241" i="21"/>
  <c r="K1241" i="21"/>
  <c r="L1241" i="21"/>
  <c r="M1241" i="21"/>
  <c r="N1241" i="21"/>
  <c r="O1241" i="21"/>
  <c r="P1241" i="21"/>
  <c r="Q1241" i="21"/>
  <c r="R1241" i="21"/>
  <c r="J1242" i="21"/>
  <c r="K1242" i="21"/>
  <c r="L1242" i="21"/>
  <c r="M1242" i="21"/>
  <c r="N1242" i="21"/>
  <c r="O1242" i="21"/>
  <c r="P1242" i="21"/>
  <c r="Q1242" i="21"/>
  <c r="R1242" i="21"/>
  <c r="J1243" i="21"/>
  <c r="K1243" i="21"/>
  <c r="L1243" i="21"/>
  <c r="M1243" i="21"/>
  <c r="N1243" i="21"/>
  <c r="O1243" i="21"/>
  <c r="P1243" i="21"/>
  <c r="Q1243" i="21"/>
  <c r="R1243" i="21"/>
  <c r="J1244" i="21"/>
  <c r="K1244" i="21"/>
  <c r="L1244" i="21"/>
  <c r="M1244" i="21"/>
  <c r="N1244" i="21"/>
  <c r="O1244" i="21"/>
  <c r="P1244" i="21"/>
  <c r="Q1244" i="21"/>
  <c r="R1244" i="21"/>
  <c r="J1245" i="21"/>
  <c r="K1245" i="21"/>
  <c r="L1245" i="21"/>
  <c r="M1245" i="21"/>
  <c r="N1245" i="21"/>
  <c r="O1245" i="21"/>
  <c r="P1245" i="21"/>
  <c r="Q1245" i="21"/>
  <c r="R1245" i="21"/>
  <c r="J1246" i="21"/>
  <c r="K1246" i="21"/>
  <c r="L1246" i="21"/>
  <c r="M1246" i="21"/>
  <c r="N1246" i="21"/>
  <c r="O1246" i="21"/>
  <c r="P1246" i="21"/>
  <c r="Q1246" i="21"/>
  <c r="R1246" i="21"/>
  <c r="J1247" i="21"/>
  <c r="K1247" i="21"/>
  <c r="L1247" i="21"/>
  <c r="M1247" i="21"/>
  <c r="N1247" i="21"/>
  <c r="O1247" i="21"/>
  <c r="P1247" i="21"/>
  <c r="Q1247" i="21"/>
  <c r="R1247" i="21"/>
  <c r="J1248" i="21"/>
  <c r="K1248" i="21"/>
  <c r="L1248" i="21"/>
  <c r="M1248" i="21"/>
  <c r="N1248" i="21"/>
  <c r="O1248" i="21"/>
  <c r="P1248" i="21"/>
  <c r="Q1248" i="21"/>
  <c r="R1248" i="21"/>
  <c r="J1249" i="21"/>
  <c r="K1249" i="21"/>
  <c r="L1249" i="21"/>
  <c r="M1249" i="21"/>
  <c r="N1249" i="21"/>
  <c r="O1249" i="21"/>
  <c r="P1249" i="21"/>
  <c r="Q1249" i="21"/>
  <c r="R1249" i="21"/>
  <c r="J1250" i="21"/>
  <c r="K1250" i="21"/>
  <c r="L1250" i="21"/>
  <c r="M1250" i="21"/>
  <c r="N1250" i="21"/>
  <c r="O1250" i="21"/>
  <c r="P1250" i="21"/>
  <c r="Q1250" i="21"/>
  <c r="R1250" i="21"/>
  <c r="J1251" i="21"/>
  <c r="K1251" i="21"/>
  <c r="L1251" i="21"/>
  <c r="M1251" i="21"/>
  <c r="N1251" i="21"/>
  <c r="O1251" i="21"/>
  <c r="P1251" i="21"/>
  <c r="Q1251" i="21"/>
  <c r="R1251" i="21"/>
  <c r="J1252" i="21"/>
  <c r="K1252" i="21"/>
  <c r="L1252" i="21"/>
  <c r="M1252" i="21"/>
  <c r="N1252" i="21"/>
  <c r="O1252" i="21"/>
  <c r="P1252" i="21"/>
  <c r="Q1252" i="21"/>
  <c r="R1252" i="21"/>
  <c r="J1253" i="21"/>
  <c r="K1253" i="21"/>
  <c r="L1253" i="21"/>
  <c r="M1253" i="21"/>
  <c r="N1253" i="21"/>
  <c r="O1253" i="21"/>
  <c r="P1253" i="21"/>
  <c r="Q1253" i="21"/>
  <c r="R1253" i="21"/>
  <c r="J1254" i="21"/>
  <c r="K1254" i="21"/>
  <c r="L1254" i="21"/>
  <c r="M1254" i="21"/>
  <c r="N1254" i="21"/>
  <c r="O1254" i="21"/>
  <c r="P1254" i="21"/>
  <c r="Q1254" i="21"/>
  <c r="R1254" i="21"/>
  <c r="J1255" i="21"/>
  <c r="K1255" i="21"/>
  <c r="L1255" i="21"/>
  <c r="M1255" i="21"/>
  <c r="N1255" i="21"/>
  <c r="O1255" i="21"/>
  <c r="P1255" i="21"/>
  <c r="Q1255" i="21"/>
  <c r="R1255" i="21"/>
  <c r="J1256" i="21"/>
  <c r="K1256" i="21"/>
  <c r="L1256" i="21"/>
  <c r="M1256" i="21"/>
  <c r="N1256" i="21"/>
  <c r="O1256" i="21"/>
  <c r="P1256" i="21"/>
  <c r="Q1256" i="21"/>
  <c r="R1256" i="21"/>
  <c r="J1257" i="21"/>
  <c r="K1257" i="21"/>
  <c r="L1257" i="21"/>
  <c r="M1257" i="21"/>
  <c r="N1257" i="21"/>
  <c r="O1257" i="21"/>
  <c r="P1257" i="21"/>
  <c r="Q1257" i="21"/>
  <c r="R1257" i="21"/>
  <c r="J1258" i="21"/>
  <c r="K1258" i="21"/>
  <c r="L1258" i="21"/>
  <c r="M1258" i="21"/>
  <c r="N1258" i="21"/>
  <c r="O1258" i="21"/>
  <c r="P1258" i="21"/>
  <c r="Q1258" i="21"/>
  <c r="R1258" i="21"/>
  <c r="J1259" i="21"/>
  <c r="K1259" i="21"/>
  <c r="L1259" i="21"/>
  <c r="M1259" i="21"/>
  <c r="N1259" i="21"/>
  <c r="O1259" i="21"/>
  <c r="P1259" i="21"/>
  <c r="Q1259" i="21"/>
  <c r="R1259" i="21"/>
  <c r="J1260" i="21"/>
  <c r="K1260" i="21"/>
  <c r="L1260" i="21"/>
  <c r="M1260" i="21"/>
  <c r="N1260" i="21"/>
  <c r="O1260" i="21"/>
  <c r="P1260" i="21"/>
  <c r="Q1260" i="21"/>
  <c r="R1260" i="21"/>
  <c r="J1261" i="21"/>
  <c r="K1261" i="21"/>
  <c r="L1261" i="21"/>
  <c r="M1261" i="21"/>
  <c r="N1261" i="21"/>
  <c r="O1261" i="21"/>
  <c r="P1261" i="21"/>
  <c r="Q1261" i="21"/>
  <c r="R1261" i="21"/>
  <c r="J1262" i="21"/>
  <c r="K1262" i="21"/>
  <c r="L1262" i="21"/>
  <c r="M1262" i="21"/>
  <c r="N1262" i="21"/>
  <c r="O1262" i="21"/>
  <c r="P1262" i="21"/>
  <c r="Q1262" i="21"/>
  <c r="R1262" i="21"/>
  <c r="J1263" i="21"/>
  <c r="K1263" i="21"/>
  <c r="L1263" i="21"/>
  <c r="M1263" i="21"/>
  <c r="N1263" i="21"/>
  <c r="O1263" i="21"/>
  <c r="P1263" i="21"/>
  <c r="Q1263" i="21"/>
  <c r="R1263" i="21"/>
  <c r="J1264" i="21"/>
  <c r="K1264" i="21"/>
  <c r="L1264" i="21"/>
  <c r="M1264" i="21"/>
  <c r="N1264" i="21"/>
  <c r="O1264" i="21"/>
  <c r="P1264" i="21"/>
  <c r="Q1264" i="21"/>
  <c r="R1264" i="21"/>
  <c r="J1265" i="21"/>
  <c r="K1265" i="21"/>
  <c r="L1265" i="21"/>
  <c r="M1265" i="21"/>
  <c r="N1265" i="21"/>
  <c r="O1265" i="21"/>
  <c r="P1265" i="21"/>
  <c r="Q1265" i="21"/>
  <c r="R1265" i="21"/>
  <c r="J1266" i="21"/>
  <c r="K1266" i="21"/>
  <c r="L1266" i="21"/>
  <c r="M1266" i="21"/>
  <c r="N1266" i="21"/>
  <c r="O1266" i="21"/>
  <c r="P1266" i="21"/>
  <c r="Q1266" i="21"/>
  <c r="R1266" i="21"/>
  <c r="J1267" i="21"/>
  <c r="K1267" i="21"/>
  <c r="L1267" i="21"/>
  <c r="M1267" i="21"/>
  <c r="N1267" i="21"/>
  <c r="O1267" i="21"/>
  <c r="P1267" i="21"/>
  <c r="Q1267" i="21"/>
  <c r="R1267" i="21"/>
  <c r="J1268" i="21"/>
  <c r="K1268" i="21"/>
  <c r="L1268" i="21"/>
  <c r="M1268" i="21"/>
  <c r="N1268" i="21"/>
  <c r="O1268" i="21"/>
  <c r="P1268" i="21"/>
  <c r="Q1268" i="21"/>
  <c r="R1268" i="21"/>
  <c r="J1269" i="21"/>
  <c r="K1269" i="21"/>
  <c r="L1269" i="21"/>
  <c r="M1269" i="21"/>
  <c r="N1269" i="21"/>
  <c r="O1269" i="21"/>
  <c r="P1269" i="21"/>
  <c r="Q1269" i="21"/>
  <c r="R1269" i="21"/>
  <c r="J1270" i="21"/>
  <c r="K1270" i="21"/>
  <c r="L1270" i="21"/>
  <c r="M1270" i="21"/>
  <c r="N1270" i="21"/>
  <c r="O1270" i="21"/>
  <c r="P1270" i="21"/>
  <c r="Q1270" i="21"/>
  <c r="R1270" i="21"/>
  <c r="J1271" i="21"/>
  <c r="K1271" i="21"/>
  <c r="L1271" i="21"/>
  <c r="M1271" i="21"/>
  <c r="N1271" i="21"/>
  <c r="O1271" i="21"/>
  <c r="P1271" i="21"/>
  <c r="Q1271" i="21"/>
  <c r="R1271" i="21"/>
  <c r="J1272" i="21"/>
  <c r="K1272" i="21"/>
  <c r="L1272" i="21"/>
  <c r="M1272" i="21"/>
  <c r="N1272" i="21"/>
  <c r="O1272" i="21"/>
  <c r="P1272" i="21"/>
  <c r="Q1272" i="21"/>
  <c r="R1272" i="21"/>
  <c r="J1273" i="21"/>
  <c r="K1273" i="21"/>
  <c r="L1273" i="21"/>
  <c r="M1273" i="21"/>
  <c r="N1273" i="21"/>
  <c r="O1273" i="21"/>
  <c r="P1273" i="21"/>
  <c r="Q1273" i="21"/>
  <c r="R1273" i="21"/>
  <c r="J1274" i="21"/>
  <c r="K1274" i="21"/>
  <c r="L1274" i="21"/>
  <c r="M1274" i="21"/>
  <c r="N1274" i="21"/>
  <c r="O1274" i="21"/>
  <c r="P1274" i="21"/>
  <c r="Q1274" i="21"/>
  <c r="R1274" i="21"/>
  <c r="J1275" i="21"/>
  <c r="K1275" i="21"/>
  <c r="L1275" i="21"/>
  <c r="M1275" i="21"/>
  <c r="N1275" i="21"/>
  <c r="O1275" i="21"/>
  <c r="P1275" i="21"/>
  <c r="Q1275" i="21"/>
  <c r="R1275" i="21"/>
  <c r="J1276" i="21"/>
  <c r="K1276" i="21"/>
  <c r="L1276" i="21"/>
  <c r="M1276" i="21"/>
  <c r="N1276" i="21"/>
  <c r="O1276" i="21"/>
  <c r="P1276" i="21"/>
  <c r="Q1276" i="21"/>
  <c r="R1276" i="21"/>
  <c r="J1277" i="21"/>
  <c r="K1277" i="21"/>
  <c r="L1277" i="21"/>
  <c r="M1277" i="21"/>
  <c r="N1277" i="21"/>
  <c r="O1277" i="21"/>
  <c r="P1277" i="21"/>
  <c r="Q1277" i="21"/>
  <c r="R1277" i="21"/>
  <c r="J1278" i="21"/>
  <c r="K1278" i="21"/>
  <c r="L1278" i="21"/>
  <c r="M1278" i="21"/>
  <c r="N1278" i="21"/>
  <c r="O1278" i="21"/>
  <c r="P1278" i="21"/>
  <c r="Q1278" i="21"/>
  <c r="R1278" i="21"/>
  <c r="J1279" i="21"/>
  <c r="K1279" i="21"/>
  <c r="L1279" i="21"/>
  <c r="M1279" i="21"/>
  <c r="N1279" i="21"/>
  <c r="O1279" i="21"/>
  <c r="P1279" i="21"/>
  <c r="Q1279" i="21"/>
  <c r="R1279" i="21"/>
  <c r="J1280" i="21"/>
  <c r="K1280" i="21"/>
  <c r="L1280" i="21"/>
  <c r="M1280" i="21"/>
  <c r="N1280" i="21"/>
  <c r="O1280" i="21"/>
  <c r="P1280" i="21"/>
  <c r="Q1280" i="21"/>
  <c r="R1280" i="21"/>
  <c r="J1281" i="21"/>
  <c r="K1281" i="21"/>
  <c r="L1281" i="21"/>
  <c r="M1281" i="21"/>
  <c r="N1281" i="21"/>
  <c r="O1281" i="21"/>
  <c r="P1281" i="21"/>
  <c r="Q1281" i="21"/>
  <c r="R1281" i="21"/>
  <c r="J1282" i="21"/>
  <c r="K1282" i="21"/>
  <c r="L1282" i="21"/>
  <c r="M1282" i="21"/>
  <c r="N1282" i="21"/>
  <c r="O1282" i="21"/>
  <c r="P1282" i="21"/>
  <c r="Q1282" i="21"/>
  <c r="R1282" i="21"/>
  <c r="J1283" i="21"/>
  <c r="K1283" i="21"/>
  <c r="L1283" i="21"/>
  <c r="M1283" i="21"/>
  <c r="N1283" i="21"/>
  <c r="O1283" i="21"/>
  <c r="P1283" i="21"/>
  <c r="Q1283" i="21"/>
  <c r="R1283" i="21"/>
  <c r="J1284" i="21"/>
  <c r="K1284" i="21"/>
  <c r="L1284" i="21"/>
  <c r="M1284" i="21"/>
  <c r="N1284" i="21"/>
  <c r="O1284" i="21"/>
  <c r="P1284" i="21"/>
  <c r="Q1284" i="21"/>
  <c r="R1284" i="21"/>
  <c r="J1285" i="21"/>
  <c r="K1285" i="21"/>
  <c r="L1285" i="21"/>
  <c r="M1285" i="21"/>
  <c r="N1285" i="21"/>
  <c r="O1285" i="21"/>
  <c r="P1285" i="21"/>
  <c r="Q1285" i="21"/>
  <c r="R1285" i="21"/>
  <c r="J1286" i="21"/>
  <c r="K1286" i="21"/>
  <c r="L1286" i="21"/>
  <c r="M1286" i="21"/>
  <c r="N1286" i="21"/>
  <c r="O1286" i="21"/>
  <c r="P1286" i="21"/>
  <c r="Q1286" i="21"/>
  <c r="R1286" i="21"/>
  <c r="J1287" i="21"/>
  <c r="K1287" i="21"/>
  <c r="L1287" i="21"/>
  <c r="M1287" i="21"/>
  <c r="N1287" i="21"/>
  <c r="O1287" i="21"/>
  <c r="P1287" i="21"/>
  <c r="Q1287" i="21"/>
  <c r="R1287" i="21"/>
  <c r="J1288" i="21"/>
  <c r="K1288" i="21"/>
  <c r="L1288" i="21"/>
  <c r="M1288" i="21"/>
  <c r="N1288" i="21"/>
  <c r="O1288" i="21"/>
  <c r="P1288" i="21"/>
  <c r="Q1288" i="21"/>
  <c r="R1288" i="21"/>
  <c r="J1289" i="21"/>
  <c r="K1289" i="21"/>
  <c r="L1289" i="21"/>
  <c r="M1289" i="21"/>
  <c r="N1289" i="21"/>
  <c r="O1289" i="21"/>
  <c r="P1289" i="21"/>
  <c r="Q1289" i="21"/>
  <c r="R1289" i="21"/>
  <c r="J1290" i="21"/>
  <c r="K1290" i="21"/>
  <c r="L1290" i="21"/>
  <c r="M1290" i="21"/>
  <c r="N1290" i="21"/>
  <c r="O1290" i="21"/>
  <c r="P1290" i="21"/>
  <c r="Q1290" i="21"/>
  <c r="R1290" i="21"/>
  <c r="J1291" i="21"/>
  <c r="K1291" i="21"/>
  <c r="L1291" i="21"/>
  <c r="M1291" i="21"/>
  <c r="N1291" i="21"/>
  <c r="O1291" i="21"/>
  <c r="P1291" i="21"/>
  <c r="Q1291" i="21"/>
  <c r="R1291" i="21"/>
  <c r="J1292" i="21"/>
  <c r="K1292" i="21"/>
  <c r="L1292" i="21"/>
  <c r="M1292" i="21"/>
  <c r="N1292" i="21"/>
  <c r="O1292" i="21"/>
  <c r="P1292" i="21"/>
  <c r="Q1292" i="21"/>
  <c r="R1292" i="21"/>
  <c r="J1293" i="21"/>
  <c r="K1293" i="21"/>
  <c r="L1293" i="21"/>
  <c r="M1293" i="21"/>
  <c r="N1293" i="21"/>
  <c r="O1293" i="21"/>
  <c r="P1293" i="21"/>
  <c r="Q1293" i="21"/>
  <c r="R1293" i="21"/>
  <c r="J1294" i="21"/>
  <c r="K1294" i="21"/>
  <c r="L1294" i="21"/>
  <c r="M1294" i="21"/>
  <c r="N1294" i="21"/>
  <c r="O1294" i="21"/>
  <c r="P1294" i="21"/>
  <c r="Q1294" i="21"/>
  <c r="R1294" i="21"/>
  <c r="J1295" i="21"/>
  <c r="K1295" i="21"/>
  <c r="L1295" i="21"/>
  <c r="M1295" i="21"/>
  <c r="N1295" i="21"/>
  <c r="O1295" i="21"/>
  <c r="P1295" i="21"/>
  <c r="Q1295" i="21"/>
  <c r="R1295" i="21"/>
  <c r="J1296" i="21"/>
  <c r="K1296" i="21"/>
  <c r="L1296" i="21"/>
  <c r="M1296" i="21"/>
  <c r="N1296" i="21"/>
  <c r="O1296" i="21"/>
  <c r="P1296" i="21"/>
  <c r="Q1296" i="21"/>
  <c r="R1296" i="21"/>
  <c r="J1297" i="21"/>
  <c r="K1297" i="21"/>
  <c r="L1297" i="21"/>
  <c r="M1297" i="21"/>
  <c r="N1297" i="21"/>
  <c r="O1297" i="21"/>
  <c r="P1297" i="21"/>
  <c r="Q1297" i="21"/>
  <c r="R1297" i="21"/>
  <c r="J1298" i="21"/>
  <c r="K1298" i="21"/>
  <c r="L1298" i="21"/>
  <c r="M1298" i="21"/>
  <c r="N1298" i="21"/>
  <c r="O1298" i="21"/>
  <c r="P1298" i="21"/>
  <c r="Q1298" i="21"/>
  <c r="R1298" i="21"/>
  <c r="J1299" i="21"/>
  <c r="K1299" i="21"/>
  <c r="L1299" i="21"/>
  <c r="M1299" i="21"/>
  <c r="N1299" i="21"/>
  <c r="O1299" i="21"/>
  <c r="P1299" i="21"/>
  <c r="Q1299" i="21"/>
  <c r="R1299" i="21"/>
  <c r="J1300" i="21"/>
  <c r="K1300" i="21"/>
  <c r="L1300" i="21"/>
  <c r="M1300" i="21"/>
  <c r="N1300" i="21"/>
  <c r="O1300" i="21"/>
  <c r="P1300" i="21"/>
  <c r="Q1300" i="21"/>
  <c r="R1300" i="21"/>
  <c r="J1301" i="21"/>
  <c r="K1301" i="21"/>
  <c r="L1301" i="21"/>
  <c r="M1301" i="21"/>
  <c r="N1301" i="21"/>
  <c r="O1301" i="21"/>
  <c r="P1301" i="21"/>
  <c r="Q1301" i="21"/>
  <c r="R1301" i="21"/>
  <c r="J1302" i="21"/>
  <c r="K1302" i="21"/>
  <c r="L1302" i="21"/>
  <c r="M1302" i="21"/>
  <c r="N1302" i="21"/>
  <c r="O1302" i="21"/>
  <c r="P1302" i="21"/>
  <c r="Q1302" i="21"/>
  <c r="R1302" i="21"/>
  <c r="J1303" i="21"/>
  <c r="K1303" i="21"/>
  <c r="L1303" i="21"/>
  <c r="M1303" i="21"/>
  <c r="N1303" i="21"/>
  <c r="O1303" i="21"/>
  <c r="P1303" i="21"/>
  <c r="Q1303" i="21"/>
  <c r="R1303" i="21"/>
  <c r="J1304" i="21"/>
  <c r="K1304" i="21"/>
  <c r="L1304" i="21"/>
  <c r="M1304" i="21"/>
  <c r="N1304" i="21"/>
  <c r="O1304" i="21"/>
  <c r="P1304" i="21"/>
  <c r="Q1304" i="21"/>
  <c r="R1304" i="21"/>
  <c r="J1305" i="21"/>
  <c r="K1305" i="21"/>
  <c r="L1305" i="21"/>
  <c r="M1305" i="21"/>
  <c r="N1305" i="21"/>
  <c r="O1305" i="21"/>
  <c r="P1305" i="21"/>
  <c r="Q1305" i="21"/>
  <c r="R1305" i="21"/>
  <c r="J1306" i="21"/>
  <c r="K1306" i="21"/>
  <c r="L1306" i="21"/>
  <c r="M1306" i="21"/>
  <c r="N1306" i="21"/>
  <c r="O1306" i="21"/>
  <c r="P1306" i="21"/>
  <c r="Q1306" i="21"/>
  <c r="R1306" i="21"/>
  <c r="J1307" i="21"/>
  <c r="K1307" i="21"/>
  <c r="L1307" i="21"/>
  <c r="M1307" i="21"/>
  <c r="N1307" i="21"/>
  <c r="O1307" i="21"/>
  <c r="P1307" i="21"/>
  <c r="Q1307" i="21"/>
  <c r="R1307" i="21"/>
  <c r="J1308" i="21"/>
  <c r="K1308" i="21"/>
  <c r="L1308" i="21"/>
  <c r="M1308" i="21"/>
  <c r="N1308" i="21"/>
  <c r="O1308" i="21"/>
  <c r="P1308" i="21"/>
  <c r="Q1308" i="21"/>
  <c r="R1308" i="21"/>
  <c r="J1309" i="21"/>
  <c r="K1309" i="21"/>
  <c r="L1309" i="21"/>
  <c r="M1309" i="21"/>
  <c r="N1309" i="21"/>
  <c r="O1309" i="21"/>
  <c r="P1309" i="21"/>
  <c r="Q1309" i="21"/>
  <c r="R1309" i="21"/>
  <c r="J1310" i="21"/>
  <c r="K1310" i="21"/>
  <c r="L1310" i="21"/>
  <c r="M1310" i="21"/>
  <c r="N1310" i="21"/>
  <c r="O1310" i="21"/>
  <c r="P1310" i="21"/>
  <c r="Q1310" i="21"/>
  <c r="R1310" i="21"/>
  <c r="J1311" i="21"/>
  <c r="K1311" i="21"/>
  <c r="L1311" i="21"/>
  <c r="M1311" i="21"/>
  <c r="N1311" i="21"/>
  <c r="O1311" i="21"/>
  <c r="P1311" i="21"/>
  <c r="Q1311" i="21"/>
  <c r="R1311" i="21"/>
  <c r="J1312" i="21"/>
  <c r="K1312" i="21"/>
  <c r="L1312" i="21"/>
  <c r="M1312" i="21"/>
  <c r="N1312" i="21"/>
  <c r="O1312" i="21"/>
  <c r="P1312" i="21"/>
  <c r="Q1312" i="21"/>
  <c r="R1312" i="21"/>
  <c r="J1313" i="21"/>
  <c r="K1313" i="21"/>
  <c r="L1313" i="21"/>
  <c r="M1313" i="21"/>
  <c r="N1313" i="21"/>
  <c r="O1313" i="21"/>
  <c r="P1313" i="21"/>
  <c r="Q1313" i="21"/>
  <c r="R1313" i="21"/>
  <c r="J1314" i="21"/>
  <c r="K1314" i="21"/>
  <c r="L1314" i="21"/>
  <c r="M1314" i="21"/>
  <c r="N1314" i="21"/>
  <c r="O1314" i="21"/>
  <c r="P1314" i="21"/>
  <c r="Q1314" i="21"/>
  <c r="R1314" i="21"/>
  <c r="J1315" i="21"/>
  <c r="K1315" i="21"/>
  <c r="L1315" i="21"/>
  <c r="M1315" i="21"/>
  <c r="N1315" i="21"/>
  <c r="O1315" i="21"/>
  <c r="P1315" i="21"/>
  <c r="Q1315" i="21"/>
  <c r="R1315" i="21"/>
  <c r="J1316" i="21"/>
  <c r="K1316" i="21"/>
  <c r="L1316" i="21"/>
  <c r="M1316" i="21"/>
  <c r="N1316" i="21"/>
  <c r="O1316" i="21"/>
  <c r="P1316" i="21"/>
  <c r="Q1316" i="21"/>
  <c r="R1316" i="21"/>
  <c r="J1317" i="21"/>
  <c r="K1317" i="21"/>
  <c r="L1317" i="21"/>
  <c r="M1317" i="21"/>
  <c r="N1317" i="21"/>
  <c r="O1317" i="21"/>
  <c r="P1317" i="21"/>
  <c r="Q1317" i="21"/>
  <c r="R1317" i="21"/>
  <c r="J1318" i="21"/>
  <c r="K1318" i="21"/>
  <c r="L1318" i="21"/>
  <c r="M1318" i="21"/>
  <c r="N1318" i="21"/>
  <c r="O1318" i="21"/>
  <c r="P1318" i="21"/>
  <c r="Q1318" i="21"/>
  <c r="R1318" i="21"/>
  <c r="J1319" i="21"/>
  <c r="K1319" i="21"/>
  <c r="L1319" i="21"/>
  <c r="M1319" i="21"/>
  <c r="N1319" i="21"/>
  <c r="O1319" i="21"/>
  <c r="P1319" i="21"/>
  <c r="Q1319" i="21"/>
  <c r="R1319" i="21"/>
  <c r="J1320" i="21"/>
  <c r="K1320" i="21"/>
  <c r="L1320" i="21"/>
  <c r="M1320" i="21"/>
  <c r="N1320" i="21"/>
  <c r="O1320" i="21"/>
  <c r="P1320" i="21"/>
  <c r="Q1320" i="21"/>
  <c r="R1320" i="21"/>
  <c r="J1321" i="21"/>
  <c r="K1321" i="21"/>
  <c r="L1321" i="21"/>
  <c r="M1321" i="21"/>
  <c r="N1321" i="21"/>
  <c r="O1321" i="21"/>
  <c r="P1321" i="21"/>
  <c r="Q1321" i="21"/>
  <c r="R1321" i="21"/>
  <c r="J1322" i="21"/>
  <c r="K1322" i="21"/>
  <c r="L1322" i="21"/>
  <c r="M1322" i="21"/>
  <c r="N1322" i="21"/>
  <c r="O1322" i="21"/>
  <c r="P1322" i="21"/>
  <c r="Q1322" i="21"/>
  <c r="R1322" i="21"/>
  <c r="J1323" i="21"/>
  <c r="K1323" i="21"/>
  <c r="L1323" i="21"/>
  <c r="M1323" i="21"/>
  <c r="N1323" i="21"/>
  <c r="O1323" i="21"/>
  <c r="P1323" i="21"/>
  <c r="Q1323" i="21"/>
  <c r="R1323" i="21"/>
  <c r="J1324" i="21"/>
  <c r="K1324" i="21"/>
  <c r="L1324" i="21"/>
  <c r="M1324" i="21"/>
  <c r="N1324" i="21"/>
  <c r="O1324" i="21"/>
  <c r="P1324" i="21"/>
  <c r="Q1324" i="21"/>
  <c r="R1324" i="21"/>
  <c r="J1325" i="21"/>
  <c r="K1325" i="21"/>
  <c r="L1325" i="21"/>
  <c r="M1325" i="21"/>
  <c r="N1325" i="21"/>
  <c r="O1325" i="21"/>
  <c r="P1325" i="21"/>
  <c r="Q1325" i="21"/>
  <c r="R1325" i="21"/>
  <c r="J1326" i="21"/>
  <c r="K1326" i="21"/>
  <c r="L1326" i="21"/>
  <c r="M1326" i="21"/>
  <c r="N1326" i="21"/>
  <c r="O1326" i="21"/>
  <c r="P1326" i="21"/>
  <c r="Q1326" i="21"/>
  <c r="R1326" i="21"/>
  <c r="J1327" i="21"/>
  <c r="K1327" i="21"/>
  <c r="L1327" i="21"/>
  <c r="M1327" i="21"/>
  <c r="N1327" i="21"/>
  <c r="O1327" i="21"/>
  <c r="P1327" i="21"/>
  <c r="Q1327" i="21"/>
  <c r="R1327" i="21"/>
  <c r="J1328" i="21"/>
  <c r="K1328" i="21"/>
  <c r="L1328" i="21"/>
  <c r="M1328" i="21"/>
  <c r="N1328" i="21"/>
  <c r="O1328" i="21"/>
  <c r="P1328" i="21"/>
  <c r="Q1328" i="21"/>
  <c r="R1328" i="21"/>
  <c r="J1329" i="21"/>
  <c r="K1329" i="21"/>
  <c r="L1329" i="21"/>
  <c r="M1329" i="21"/>
  <c r="N1329" i="21"/>
  <c r="O1329" i="21"/>
  <c r="P1329" i="21"/>
  <c r="Q1329" i="21"/>
  <c r="R1329" i="21"/>
  <c r="J1330" i="21"/>
  <c r="K1330" i="21"/>
  <c r="L1330" i="21"/>
  <c r="M1330" i="21"/>
  <c r="N1330" i="21"/>
  <c r="O1330" i="21"/>
  <c r="P1330" i="21"/>
  <c r="Q1330" i="21"/>
  <c r="R1330" i="21"/>
  <c r="J1331" i="21"/>
  <c r="K1331" i="21"/>
  <c r="L1331" i="21"/>
  <c r="M1331" i="21"/>
  <c r="N1331" i="21"/>
  <c r="O1331" i="21"/>
  <c r="P1331" i="21"/>
  <c r="Q1331" i="21"/>
  <c r="R1331" i="21"/>
  <c r="J1332" i="21"/>
  <c r="K1332" i="21"/>
  <c r="L1332" i="21"/>
  <c r="M1332" i="21"/>
  <c r="N1332" i="21"/>
  <c r="O1332" i="21"/>
  <c r="P1332" i="21"/>
  <c r="Q1332" i="21"/>
  <c r="R1332" i="21"/>
  <c r="J1333" i="21"/>
  <c r="K1333" i="21"/>
  <c r="L1333" i="21"/>
  <c r="M1333" i="21"/>
  <c r="N1333" i="21"/>
  <c r="O1333" i="21"/>
  <c r="P1333" i="21"/>
  <c r="Q1333" i="21"/>
  <c r="R1333" i="21"/>
  <c r="J1334" i="21"/>
  <c r="K1334" i="21"/>
  <c r="L1334" i="21"/>
  <c r="M1334" i="21"/>
  <c r="N1334" i="21"/>
  <c r="O1334" i="21"/>
  <c r="P1334" i="21"/>
  <c r="Q1334" i="21"/>
  <c r="R1334" i="21"/>
  <c r="J1335" i="21"/>
  <c r="K1335" i="21"/>
  <c r="L1335" i="21"/>
  <c r="M1335" i="21"/>
  <c r="N1335" i="21"/>
  <c r="O1335" i="21"/>
  <c r="P1335" i="21"/>
  <c r="Q1335" i="21"/>
  <c r="R1335" i="21"/>
  <c r="J1336" i="21"/>
  <c r="K1336" i="21"/>
  <c r="L1336" i="21"/>
  <c r="M1336" i="21"/>
  <c r="N1336" i="21"/>
  <c r="O1336" i="21"/>
  <c r="P1336" i="21"/>
  <c r="Q1336" i="21"/>
  <c r="R1336" i="21"/>
  <c r="J1337" i="21"/>
  <c r="K1337" i="21"/>
  <c r="L1337" i="21"/>
  <c r="M1337" i="21"/>
  <c r="N1337" i="21"/>
  <c r="O1337" i="21"/>
  <c r="P1337" i="21"/>
  <c r="Q1337" i="21"/>
  <c r="R1337" i="21"/>
  <c r="J1338" i="21"/>
  <c r="K1338" i="21"/>
  <c r="L1338" i="21"/>
  <c r="M1338" i="21"/>
  <c r="N1338" i="21"/>
  <c r="O1338" i="21"/>
  <c r="P1338" i="21"/>
  <c r="Q1338" i="21"/>
  <c r="R1338" i="21"/>
  <c r="J1339" i="21"/>
  <c r="K1339" i="21"/>
  <c r="L1339" i="21"/>
  <c r="M1339" i="21"/>
  <c r="N1339" i="21"/>
  <c r="O1339" i="21"/>
  <c r="P1339" i="21"/>
  <c r="Q1339" i="21"/>
  <c r="R1339" i="21"/>
  <c r="J1340" i="21"/>
  <c r="K1340" i="21"/>
  <c r="L1340" i="21"/>
  <c r="M1340" i="21"/>
  <c r="N1340" i="21"/>
  <c r="O1340" i="21"/>
  <c r="P1340" i="21"/>
  <c r="Q1340" i="21"/>
  <c r="R1340" i="21"/>
  <c r="J1341" i="21"/>
  <c r="K1341" i="21"/>
  <c r="L1341" i="21"/>
  <c r="M1341" i="21"/>
  <c r="N1341" i="21"/>
  <c r="O1341" i="21"/>
  <c r="P1341" i="21"/>
  <c r="Q1341" i="21"/>
  <c r="R1341" i="21"/>
  <c r="J1342" i="21"/>
  <c r="K1342" i="21"/>
  <c r="L1342" i="21"/>
  <c r="M1342" i="21"/>
  <c r="N1342" i="21"/>
  <c r="O1342" i="21"/>
  <c r="P1342" i="21"/>
  <c r="Q1342" i="21"/>
  <c r="R1342" i="21"/>
  <c r="J1343" i="21"/>
  <c r="K1343" i="21"/>
  <c r="L1343" i="21"/>
  <c r="M1343" i="21"/>
  <c r="N1343" i="21"/>
  <c r="O1343" i="21"/>
  <c r="P1343" i="21"/>
  <c r="Q1343" i="21"/>
  <c r="R1343" i="21"/>
  <c r="J1344" i="21"/>
  <c r="K1344" i="21"/>
  <c r="L1344" i="21"/>
  <c r="M1344" i="21"/>
  <c r="N1344" i="21"/>
  <c r="O1344" i="21"/>
  <c r="P1344" i="21"/>
  <c r="Q1344" i="21"/>
  <c r="R1344" i="21"/>
  <c r="J1345" i="21"/>
  <c r="K1345" i="21"/>
  <c r="L1345" i="21"/>
  <c r="M1345" i="21"/>
  <c r="N1345" i="21"/>
  <c r="O1345" i="21"/>
  <c r="P1345" i="21"/>
  <c r="Q1345" i="21"/>
  <c r="R1345" i="21"/>
  <c r="J1346" i="21"/>
  <c r="K1346" i="21"/>
  <c r="L1346" i="21"/>
  <c r="M1346" i="21"/>
  <c r="N1346" i="21"/>
  <c r="O1346" i="21"/>
  <c r="P1346" i="21"/>
  <c r="Q1346" i="21"/>
  <c r="R1346" i="21"/>
  <c r="J1347" i="21"/>
  <c r="K1347" i="21"/>
  <c r="L1347" i="21"/>
  <c r="M1347" i="21"/>
  <c r="N1347" i="21"/>
  <c r="O1347" i="21"/>
  <c r="P1347" i="21"/>
  <c r="Q1347" i="21"/>
  <c r="R1347" i="21"/>
  <c r="J1348" i="21"/>
  <c r="K1348" i="21"/>
  <c r="L1348" i="21"/>
  <c r="M1348" i="21"/>
  <c r="N1348" i="21"/>
  <c r="O1348" i="21"/>
  <c r="P1348" i="21"/>
  <c r="Q1348" i="21"/>
  <c r="R1348" i="21"/>
  <c r="J1349" i="21"/>
  <c r="K1349" i="21"/>
  <c r="L1349" i="21"/>
  <c r="M1349" i="21"/>
  <c r="N1349" i="21"/>
  <c r="O1349" i="21"/>
  <c r="P1349" i="21"/>
  <c r="Q1349" i="21"/>
  <c r="R1349" i="21"/>
  <c r="J1350" i="21"/>
  <c r="K1350" i="21"/>
  <c r="L1350" i="21"/>
  <c r="M1350" i="21"/>
  <c r="N1350" i="21"/>
  <c r="O1350" i="21"/>
  <c r="P1350" i="21"/>
  <c r="Q1350" i="21"/>
  <c r="R1350" i="21"/>
  <c r="J1351" i="21"/>
  <c r="K1351" i="21"/>
  <c r="L1351" i="21"/>
  <c r="M1351" i="21"/>
  <c r="N1351" i="21"/>
  <c r="O1351" i="21"/>
  <c r="P1351" i="21"/>
  <c r="Q1351" i="21"/>
  <c r="R1351" i="21"/>
  <c r="J1352" i="21"/>
  <c r="K1352" i="21"/>
  <c r="L1352" i="21"/>
  <c r="M1352" i="21"/>
  <c r="N1352" i="21"/>
  <c r="O1352" i="21"/>
  <c r="P1352" i="21"/>
  <c r="Q1352" i="21"/>
  <c r="R1352" i="21"/>
  <c r="J1353" i="21"/>
  <c r="K1353" i="21"/>
  <c r="L1353" i="21"/>
  <c r="M1353" i="21"/>
  <c r="N1353" i="21"/>
  <c r="O1353" i="21"/>
  <c r="P1353" i="21"/>
  <c r="Q1353" i="21"/>
  <c r="R1353" i="21"/>
  <c r="J1354" i="21"/>
  <c r="K1354" i="21"/>
  <c r="L1354" i="21"/>
  <c r="M1354" i="21"/>
  <c r="N1354" i="21"/>
  <c r="O1354" i="21"/>
  <c r="P1354" i="21"/>
  <c r="Q1354" i="21"/>
  <c r="R1354" i="21"/>
  <c r="J1355" i="21"/>
  <c r="K1355" i="21"/>
  <c r="L1355" i="21"/>
  <c r="M1355" i="21"/>
  <c r="N1355" i="21"/>
  <c r="O1355" i="21"/>
  <c r="P1355" i="21"/>
  <c r="Q1355" i="21"/>
  <c r="R1355" i="21"/>
  <c r="J1356" i="21"/>
  <c r="K1356" i="21"/>
  <c r="L1356" i="21"/>
  <c r="M1356" i="21"/>
  <c r="N1356" i="21"/>
  <c r="O1356" i="21"/>
  <c r="P1356" i="21"/>
  <c r="Q1356" i="21"/>
  <c r="R1356" i="21"/>
  <c r="J1357" i="21"/>
  <c r="K1357" i="21"/>
  <c r="L1357" i="21"/>
  <c r="M1357" i="21"/>
  <c r="N1357" i="21"/>
  <c r="O1357" i="21"/>
  <c r="P1357" i="21"/>
  <c r="Q1357" i="21"/>
  <c r="R1357" i="21"/>
  <c r="J1358" i="21"/>
  <c r="K1358" i="21"/>
  <c r="L1358" i="21"/>
  <c r="M1358" i="21"/>
  <c r="N1358" i="21"/>
  <c r="O1358" i="21"/>
  <c r="P1358" i="21"/>
  <c r="Q1358" i="21"/>
  <c r="R1358" i="21"/>
  <c r="J1359" i="21"/>
  <c r="K1359" i="21"/>
  <c r="L1359" i="21"/>
  <c r="M1359" i="21"/>
  <c r="N1359" i="21"/>
  <c r="O1359" i="21"/>
  <c r="P1359" i="21"/>
  <c r="Q1359" i="21"/>
  <c r="R1359" i="21"/>
  <c r="J1360" i="21"/>
  <c r="K1360" i="21"/>
  <c r="L1360" i="21"/>
  <c r="M1360" i="21"/>
  <c r="N1360" i="21"/>
  <c r="O1360" i="21"/>
  <c r="P1360" i="21"/>
  <c r="Q1360" i="21"/>
  <c r="R1360" i="21"/>
  <c r="J1361" i="21"/>
  <c r="K1361" i="21"/>
  <c r="L1361" i="21"/>
  <c r="M1361" i="21"/>
  <c r="N1361" i="21"/>
  <c r="O1361" i="21"/>
  <c r="P1361" i="21"/>
  <c r="Q1361" i="21"/>
  <c r="R1361" i="21"/>
  <c r="J1362" i="21"/>
  <c r="K1362" i="21"/>
  <c r="L1362" i="21"/>
  <c r="M1362" i="21"/>
  <c r="N1362" i="21"/>
  <c r="O1362" i="21"/>
  <c r="P1362" i="21"/>
  <c r="Q1362" i="21"/>
  <c r="R1362" i="21"/>
  <c r="J1363" i="21"/>
  <c r="K1363" i="21"/>
  <c r="L1363" i="21"/>
  <c r="M1363" i="21"/>
  <c r="N1363" i="21"/>
  <c r="O1363" i="21"/>
  <c r="P1363" i="21"/>
  <c r="Q1363" i="21"/>
  <c r="R1363" i="21"/>
  <c r="J1364" i="21"/>
  <c r="K1364" i="21"/>
  <c r="L1364" i="21"/>
  <c r="M1364" i="21"/>
  <c r="N1364" i="21"/>
  <c r="O1364" i="21"/>
  <c r="P1364" i="21"/>
  <c r="Q1364" i="21"/>
  <c r="R1364" i="21"/>
  <c r="J1365" i="21"/>
  <c r="K1365" i="21"/>
  <c r="L1365" i="21"/>
  <c r="M1365" i="21"/>
  <c r="N1365" i="21"/>
  <c r="O1365" i="21"/>
  <c r="P1365" i="21"/>
  <c r="Q1365" i="21"/>
  <c r="R1365" i="21"/>
  <c r="J1366" i="21"/>
  <c r="K1366" i="21"/>
  <c r="L1366" i="21"/>
  <c r="M1366" i="21"/>
  <c r="N1366" i="21"/>
  <c r="O1366" i="21"/>
  <c r="P1366" i="21"/>
  <c r="Q1366" i="21"/>
  <c r="R1366" i="21"/>
  <c r="J1367" i="21"/>
  <c r="K1367" i="21"/>
  <c r="L1367" i="21"/>
  <c r="M1367" i="21"/>
  <c r="N1367" i="21"/>
  <c r="O1367" i="21"/>
  <c r="P1367" i="21"/>
  <c r="Q1367" i="21"/>
  <c r="R1367" i="21"/>
  <c r="J1368" i="21"/>
  <c r="K1368" i="21"/>
  <c r="L1368" i="21"/>
  <c r="M1368" i="21"/>
  <c r="N1368" i="21"/>
  <c r="O1368" i="21"/>
  <c r="P1368" i="21"/>
  <c r="Q1368" i="21"/>
  <c r="R1368" i="21"/>
  <c r="J1369" i="21"/>
  <c r="K1369" i="21"/>
  <c r="L1369" i="21"/>
  <c r="M1369" i="21"/>
  <c r="N1369" i="21"/>
  <c r="O1369" i="21"/>
  <c r="P1369" i="21"/>
  <c r="Q1369" i="21"/>
  <c r="R1369" i="21"/>
  <c r="J1370" i="21"/>
  <c r="K1370" i="21"/>
  <c r="L1370" i="21"/>
  <c r="M1370" i="21"/>
  <c r="N1370" i="21"/>
  <c r="O1370" i="21"/>
  <c r="P1370" i="21"/>
  <c r="Q1370" i="21"/>
  <c r="R1370" i="21"/>
  <c r="J1371" i="21"/>
  <c r="K1371" i="21"/>
  <c r="L1371" i="21"/>
  <c r="M1371" i="21"/>
  <c r="N1371" i="21"/>
  <c r="O1371" i="21"/>
  <c r="P1371" i="21"/>
  <c r="Q1371" i="21"/>
  <c r="R1371" i="21"/>
  <c r="J1372" i="21"/>
  <c r="K1372" i="21"/>
  <c r="L1372" i="21"/>
  <c r="M1372" i="21"/>
  <c r="N1372" i="21"/>
  <c r="O1372" i="21"/>
  <c r="P1372" i="21"/>
  <c r="Q1372" i="21"/>
  <c r="R1372" i="21"/>
  <c r="J1373" i="21"/>
  <c r="K1373" i="21"/>
  <c r="L1373" i="21"/>
  <c r="M1373" i="21"/>
  <c r="N1373" i="21"/>
  <c r="O1373" i="21"/>
  <c r="P1373" i="21"/>
  <c r="Q1373" i="21"/>
  <c r="R1373" i="21"/>
  <c r="J1374" i="21"/>
  <c r="K1374" i="21"/>
  <c r="L1374" i="21"/>
  <c r="M1374" i="21"/>
  <c r="N1374" i="21"/>
  <c r="O1374" i="21"/>
  <c r="P1374" i="21"/>
  <c r="Q1374" i="21"/>
  <c r="R1374" i="21"/>
  <c r="J1375" i="21"/>
  <c r="K1375" i="21"/>
  <c r="L1375" i="21"/>
  <c r="M1375" i="21"/>
  <c r="N1375" i="21"/>
  <c r="O1375" i="21"/>
  <c r="P1375" i="21"/>
  <c r="Q1375" i="21"/>
  <c r="R1375" i="21"/>
  <c r="J1376" i="21"/>
  <c r="K1376" i="21"/>
  <c r="L1376" i="21"/>
  <c r="M1376" i="21"/>
  <c r="N1376" i="21"/>
  <c r="O1376" i="21"/>
  <c r="P1376" i="21"/>
  <c r="Q1376" i="21"/>
  <c r="R1376" i="21"/>
  <c r="J1377" i="21"/>
  <c r="K1377" i="21"/>
  <c r="L1377" i="21"/>
  <c r="M1377" i="21"/>
  <c r="N1377" i="21"/>
  <c r="O1377" i="21"/>
  <c r="P1377" i="21"/>
  <c r="Q1377" i="21"/>
  <c r="R1377" i="21"/>
  <c r="J1378" i="21"/>
  <c r="K1378" i="21"/>
  <c r="L1378" i="21"/>
  <c r="M1378" i="21"/>
  <c r="N1378" i="21"/>
  <c r="O1378" i="21"/>
  <c r="P1378" i="21"/>
  <c r="Q1378" i="21"/>
  <c r="R1378" i="21"/>
  <c r="J1379" i="21"/>
  <c r="K1379" i="21"/>
  <c r="L1379" i="21"/>
  <c r="M1379" i="21"/>
  <c r="N1379" i="21"/>
  <c r="O1379" i="21"/>
  <c r="P1379" i="21"/>
  <c r="Q1379" i="21"/>
  <c r="R1379" i="21"/>
  <c r="J1380" i="21"/>
  <c r="K1380" i="21"/>
  <c r="L1380" i="21"/>
  <c r="M1380" i="21"/>
  <c r="N1380" i="21"/>
  <c r="O1380" i="21"/>
  <c r="P1380" i="21"/>
  <c r="Q1380" i="21"/>
  <c r="R1380" i="21"/>
  <c r="J1381" i="21"/>
  <c r="K1381" i="21"/>
  <c r="L1381" i="21"/>
  <c r="M1381" i="21"/>
  <c r="N1381" i="21"/>
  <c r="O1381" i="21"/>
  <c r="P1381" i="21"/>
  <c r="Q1381" i="21"/>
  <c r="R1381" i="21"/>
  <c r="J1382" i="21"/>
  <c r="K1382" i="21"/>
  <c r="L1382" i="21"/>
  <c r="M1382" i="21"/>
  <c r="N1382" i="21"/>
  <c r="O1382" i="21"/>
  <c r="P1382" i="21"/>
  <c r="Q1382" i="21"/>
  <c r="R1382" i="21"/>
  <c r="J1383" i="21"/>
  <c r="K1383" i="21"/>
  <c r="L1383" i="21"/>
  <c r="M1383" i="21"/>
  <c r="N1383" i="21"/>
  <c r="O1383" i="21"/>
  <c r="P1383" i="21"/>
  <c r="Q1383" i="21"/>
  <c r="R1383" i="21"/>
  <c r="J1384" i="21"/>
  <c r="K1384" i="21"/>
  <c r="L1384" i="21"/>
  <c r="M1384" i="21"/>
  <c r="N1384" i="21"/>
  <c r="O1384" i="21"/>
  <c r="P1384" i="21"/>
  <c r="Q1384" i="21"/>
  <c r="R1384" i="21"/>
  <c r="J1385" i="21"/>
  <c r="K1385" i="21"/>
  <c r="L1385" i="21"/>
  <c r="M1385" i="21"/>
  <c r="N1385" i="21"/>
  <c r="O1385" i="21"/>
  <c r="P1385" i="21"/>
  <c r="Q1385" i="21"/>
  <c r="R1385" i="21"/>
  <c r="J1386" i="21"/>
  <c r="K1386" i="21"/>
  <c r="L1386" i="21"/>
  <c r="M1386" i="21"/>
  <c r="N1386" i="21"/>
  <c r="O1386" i="21"/>
  <c r="P1386" i="21"/>
  <c r="Q1386" i="21"/>
  <c r="R1386" i="21"/>
  <c r="J1387" i="21"/>
  <c r="K1387" i="21"/>
  <c r="L1387" i="21"/>
  <c r="M1387" i="21"/>
  <c r="N1387" i="21"/>
  <c r="O1387" i="21"/>
  <c r="P1387" i="21"/>
  <c r="Q1387" i="21"/>
  <c r="R1387" i="21"/>
  <c r="J1388" i="21"/>
  <c r="K1388" i="21"/>
  <c r="L1388" i="21"/>
  <c r="M1388" i="21"/>
  <c r="N1388" i="21"/>
  <c r="O1388" i="21"/>
  <c r="P1388" i="21"/>
  <c r="Q1388" i="21"/>
  <c r="R1388" i="21"/>
  <c r="J1389" i="21"/>
  <c r="K1389" i="21"/>
  <c r="L1389" i="21"/>
  <c r="M1389" i="21"/>
  <c r="N1389" i="21"/>
  <c r="O1389" i="21"/>
  <c r="P1389" i="21"/>
  <c r="Q1389" i="21"/>
  <c r="R1389" i="21"/>
  <c r="J1390" i="21"/>
  <c r="K1390" i="21"/>
  <c r="L1390" i="21"/>
  <c r="M1390" i="21"/>
  <c r="N1390" i="21"/>
  <c r="O1390" i="21"/>
  <c r="P1390" i="21"/>
  <c r="Q1390" i="21"/>
  <c r="R1390" i="21"/>
  <c r="J1391" i="21"/>
  <c r="K1391" i="21"/>
  <c r="L1391" i="21"/>
  <c r="M1391" i="21"/>
  <c r="N1391" i="21"/>
  <c r="O1391" i="21"/>
  <c r="P1391" i="21"/>
  <c r="Q1391" i="21"/>
  <c r="R1391" i="21"/>
  <c r="J1392" i="21"/>
  <c r="K1392" i="21"/>
  <c r="L1392" i="21"/>
  <c r="M1392" i="21"/>
  <c r="N1392" i="21"/>
  <c r="O1392" i="21"/>
  <c r="P1392" i="21"/>
  <c r="Q1392" i="21"/>
  <c r="R1392" i="21"/>
  <c r="J1393" i="21"/>
  <c r="K1393" i="21"/>
  <c r="L1393" i="21"/>
  <c r="M1393" i="21"/>
  <c r="N1393" i="21"/>
  <c r="O1393" i="21"/>
  <c r="P1393" i="21"/>
  <c r="Q1393" i="21"/>
  <c r="R1393" i="21"/>
  <c r="J1394" i="21"/>
  <c r="K1394" i="21"/>
  <c r="L1394" i="21"/>
  <c r="M1394" i="21"/>
  <c r="N1394" i="21"/>
  <c r="O1394" i="21"/>
  <c r="P1394" i="21"/>
  <c r="Q1394" i="21"/>
  <c r="R1394" i="21"/>
  <c r="J1395" i="21"/>
  <c r="K1395" i="21"/>
  <c r="L1395" i="21"/>
  <c r="M1395" i="21"/>
  <c r="N1395" i="21"/>
  <c r="O1395" i="21"/>
  <c r="P1395" i="21"/>
  <c r="Q1395" i="21"/>
  <c r="R1395" i="21"/>
  <c r="J1396" i="21"/>
  <c r="K1396" i="21"/>
  <c r="L1396" i="21"/>
  <c r="M1396" i="21"/>
  <c r="N1396" i="21"/>
  <c r="O1396" i="21"/>
  <c r="P1396" i="21"/>
  <c r="Q1396" i="21"/>
  <c r="R1396" i="21"/>
  <c r="J1397" i="21"/>
  <c r="K1397" i="21"/>
  <c r="L1397" i="21"/>
  <c r="M1397" i="21"/>
  <c r="N1397" i="21"/>
  <c r="O1397" i="21"/>
  <c r="P1397" i="21"/>
  <c r="Q1397" i="21"/>
  <c r="R1397" i="21"/>
  <c r="J1398" i="21"/>
  <c r="K1398" i="21"/>
  <c r="L1398" i="21"/>
  <c r="M1398" i="21"/>
  <c r="N1398" i="21"/>
  <c r="O1398" i="21"/>
  <c r="P1398" i="21"/>
  <c r="Q1398" i="21"/>
  <c r="R1398" i="21"/>
  <c r="J1399" i="21"/>
  <c r="K1399" i="21"/>
  <c r="L1399" i="21"/>
  <c r="M1399" i="21"/>
  <c r="N1399" i="21"/>
  <c r="O1399" i="21"/>
  <c r="P1399" i="21"/>
  <c r="Q1399" i="21"/>
  <c r="R1399" i="21"/>
  <c r="J1400" i="21"/>
  <c r="K1400" i="21"/>
  <c r="L1400" i="21"/>
  <c r="M1400" i="21"/>
  <c r="N1400" i="21"/>
  <c r="O1400" i="21"/>
  <c r="P1400" i="21"/>
  <c r="Q1400" i="21"/>
  <c r="R1400" i="21"/>
  <c r="J1401" i="21"/>
  <c r="K1401" i="21"/>
  <c r="L1401" i="21"/>
  <c r="M1401" i="21"/>
  <c r="N1401" i="21"/>
  <c r="O1401" i="21"/>
  <c r="P1401" i="21"/>
  <c r="Q1401" i="21"/>
  <c r="R1401" i="21"/>
  <c r="J1402" i="21"/>
  <c r="K1402" i="21"/>
  <c r="L1402" i="21"/>
  <c r="M1402" i="21"/>
  <c r="N1402" i="21"/>
  <c r="O1402" i="21"/>
  <c r="P1402" i="21"/>
  <c r="Q1402" i="21"/>
  <c r="R1402" i="21"/>
  <c r="J1403" i="21"/>
  <c r="K1403" i="21"/>
  <c r="L1403" i="21"/>
  <c r="M1403" i="21"/>
  <c r="N1403" i="21"/>
  <c r="O1403" i="21"/>
  <c r="P1403" i="21"/>
  <c r="Q1403" i="21"/>
  <c r="R1403" i="21"/>
  <c r="J1404" i="21"/>
  <c r="K1404" i="21"/>
  <c r="L1404" i="21"/>
  <c r="M1404" i="21"/>
  <c r="N1404" i="21"/>
  <c r="O1404" i="21"/>
  <c r="P1404" i="21"/>
  <c r="Q1404" i="21"/>
  <c r="R1404" i="21"/>
  <c r="J1405" i="21"/>
  <c r="K1405" i="21"/>
  <c r="L1405" i="21"/>
  <c r="M1405" i="21"/>
  <c r="N1405" i="21"/>
  <c r="O1405" i="21"/>
  <c r="P1405" i="21"/>
  <c r="Q1405" i="21"/>
  <c r="R1405" i="21"/>
  <c r="J1406" i="21"/>
  <c r="K1406" i="21"/>
  <c r="L1406" i="21"/>
  <c r="M1406" i="21"/>
  <c r="N1406" i="21"/>
  <c r="O1406" i="21"/>
  <c r="P1406" i="21"/>
  <c r="Q1406" i="21"/>
  <c r="R1406" i="21"/>
  <c r="J1407" i="21"/>
  <c r="K1407" i="21"/>
  <c r="L1407" i="21"/>
  <c r="M1407" i="21"/>
  <c r="N1407" i="21"/>
  <c r="O1407" i="21"/>
  <c r="P1407" i="21"/>
  <c r="Q1407" i="21"/>
  <c r="R1407" i="21"/>
  <c r="J1408" i="21"/>
  <c r="K1408" i="21"/>
  <c r="L1408" i="21"/>
  <c r="M1408" i="21"/>
  <c r="N1408" i="21"/>
  <c r="O1408" i="21"/>
  <c r="P1408" i="21"/>
  <c r="Q1408" i="21"/>
  <c r="R1408" i="21"/>
  <c r="J1409" i="21"/>
  <c r="K1409" i="21"/>
  <c r="L1409" i="21"/>
  <c r="M1409" i="21"/>
  <c r="N1409" i="21"/>
  <c r="O1409" i="21"/>
  <c r="P1409" i="21"/>
  <c r="Q1409" i="21"/>
  <c r="R1409" i="21"/>
  <c r="J1410" i="21"/>
  <c r="K1410" i="21"/>
  <c r="L1410" i="21"/>
  <c r="M1410" i="21"/>
  <c r="N1410" i="21"/>
  <c r="O1410" i="21"/>
  <c r="P1410" i="21"/>
  <c r="Q1410" i="21"/>
  <c r="R1410" i="21"/>
  <c r="J1411" i="21"/>
  <c r="K1411" i="21"/>
  <c r="L1411" i="21"/>
  <c r="M1411" i="21"/>
  <c r="N1411" i="21"/>
  <c r="O1411" i="21"/>
  <c r="P1411" i="21"/>
  <c r="Q1411" i="21"/>
  <c r="R1411" i="21"/>
  <c r="J1412" i="21"/>
  <c r="K1412" i="21"/>
  <c r="L1412" i="21"/>
  <c r="M1412" i="21"/>
  <c r="N1412" i="21"/>
  <c r="O1412" i="21"/>
  <c r="P1412" i="21"/>
  <c r="Q1412" i="21"/>
  <c r="R1412" i="21"/>
  <c r="J1413" i="21"/>
  <c r="K1413" i="21"/>
  <c r="L1413" i="21"/>
  <c r="M1413" i="21"/>
  <c r="N1413" i="21"/>
  <c r="O1413" i="21"/>
  <c r="P1413" i="21"/>
  <c r="Q1413" i="21"/>
  <c r="R1413" i="21"/>
  <c r="J1414" i="21"/>
  <c r="K1414" i="21"/>
  <c r="L1414" i="21"/>
  <c r="M1414" i="21"/>
  <c r="N1414" i="21"/>
  <c r="O1414" i="21"/>
  <c r="P1414" i="21"/>
  <c r="Q1414" i="21"/>
  <c r="R1414" i="21"/>
  <c r="J1415" i="21"/>
  <c r="K1415" i="21"/>
  <c r="L1415" i="21"/>
  <c r="M1415" i="21"/>
  <c r="N1415" i="21"/>
  <c r="O1415" i="21"/>
  <c r="P1415" i="21"/>
  <c r="Q1415" i="21"/>
  <c r="R1415" i="21"/>
  <c r="J1416" i="21"/>
  <c r="K1416" i="21"/>
  <c r="L1416" i="21"/>
  <c r="M1416" i="21"/>
  <c r="N1416" i="21"/>
  <c r="O1416" i="21"/>
  <c r="P1416" i="21"/>
  <c r="Q1416" i="21"/>
  <c r="R1416" i="21"/>
  <c r="J1417" i="21"/>
  <c r="K1417" i="21"/>
  <c r="L1417" i="21"/>
  <c r="M1417" i="21"/>
  <c r="N1417" i="21"/>
  <c r="O1417" i="21"/>
  <c r="P1417" i="21"/>
  <c r="Q1417" i="21"/>
  <c r="R1417" i="21"/>
  <c r="J1418" i="21"/>
  <c r="K1418" i="21"/>
  <c r="L1418" i="21"/>
  <c r="M1418" i="21"/>
  <c r="N1418" i="21"/>
  <c r="O1418" i="21"/>
  <c r="P1418" i="21"/>
  <c r="Q1418" i="21"/>
  <c r="R1418" i="21"/>
  <c r="J1419" i="21"/>
  <c r="K1419" i="21"/>
  <c r="L1419" i="21"/>
  <c r="M1419" i="21"/>
  <c r="N1419" i="21"/>
  <c r="O1419" i="21"/>
  <c r="P1419" i="21"/>
  <c r="Q1419" i="21"/>
  <c r="R1419" i="21"/>
  <c r="J1420" i="21"/>
  <c r="K1420" i="21"/>
  <c r="L1420" i="21"/>
  <c r="M1420" i="21"/>
  <c r="N1420" i="21"/>
  <c r="O1420" i="21"/>
  <c r="P1420" i="21"/>
  <c r="Q1420" i="21"/>
  <c r="R1420" i="21"/>
  <c r="J1421" i="21"/>
  <c r="K1421" i="21"/>
  <c r="L1421" i="21"/>
  <c r="M1421" i="21"/>
  <c r="N1421" i="21"/>
  <c r="O1421" i="21"/>
  <c r="P1421" i="21"/>
  <c r="Q1421" i="21"/>
  <c r="R1421" i="21"/>
  <c r="J1422" i="21"/>
  <c r="K1422" i="21"/>
  <c r="L1422" i="21"/>
  <c r="M1422" i="21"/>
  <c r="N1422" i="21"/>
  <c r="O1422" i="21"/>
  <c r="P1422" i="21"/>
  <c r="Q1422" i="21"/>
  <c r="R1422" i="21"/>
  <c r="J1423" i="21"/>
  <c r="K1423" i="21"/>
  <c r="L1423" i="21"/>
  <c r="M1423" i="21"/>
  <c r="N1423" i="21"/>
  <c r="O1423" i="21"/>
  <c r="P1423" i="21"/>
  <c r="Q1423" i="21"/>
  <c r="R1423" i="21"/>
  <c r="J1424" i="21"/>
  <c r="K1424" i="21"/>
  <c r="L1424" i="21"/>
  <c r="M1424" i="21"/>
  <c r="N1424" i="21"/>
  <c r="O1424" i="21"/>
  <c r="P1424" i="21"/>
  <c r="Q1424" i="21"/>
  <c r="R1424" i="21"/>
  <c r="J1425" i="21"/>
  <c r="K1425" i="21"/>
  <c r="L1425" i="21"/>
  <c r="M1425" i="21"/>
  <c r="N1425" i="21"/>
  <c r="O1425" i="21"/>
  <c r="P1425" i="21"/>
  <c r="Q1425" i="21"/>
  <c r="R1425" i="21"/>
  <c r="J1426" i="21"/>
  <c r="K1426" i="21"/>
  <c r="L1426" i="21"/>
  <c r="M1426" i="21"/>
  <c r="N1426" i="21"/>
  <c r="O1426" i="21"/>
  <c r="P1426" i="21"/>
  <c r="Q1426" i="21"/>
  <c r="R1426" i="21"/>
  <c r="J1427" i="21"/>
  <c r="K1427" i="21"/>
  <c r="L1427" i="21"/>
  <c r="M1427" i="21"/>
  <c r="N1427" i="21"/>
  <c r="O1427" i="21"/>
  <c r="P1427" i="21"/>
  <c r="Q1427" i="21"/>
  <c r="R1427" i="21"/>
  <c r="J1428" i="21"/>
  <c r="K1428" i="21"/>
  <c r="L1428" i="21"/>
  <c r="M1428" i="21"/>
  <c r="N1428" i="21"/>
  <c r="O1428" i="21"/>
  <c r="P1428" i="21"/>
  <c r="Q1428" i="21"/>
  <c r="R1428" i="21"/>
  <c r="J1429" i="21"/>
  <c r="K1429" i="21"/>
  <c r="L1429" i="21"/>
  <c r="M1429" i="21"/>
  <c r="N1429" i="21"/>
  <c r="O1429" i="21"/>
  <c r="P1429" i="21"/>
  <c r="Q1429" i="21"/>
  <c r="R1429" i="21"/>
  <c r="J1430" i="21"/>
  <c r="K1430" i="21"/>
  <c r="L1430" i="21"/>
  <c r="M1430" i="21"/>
  <c r="N1430" i="21"/>
  <c r="O1430" i="21"/>
  <c r="P1430" i="21"/>
  <c r="Q1430" i="21"/>
  <c r="R1430" i="21"/>
  <c r="J1431" i="21"/>
  <c r="K1431" i="21"/>
  <c r="L1431" i="21"/>
  <c r="M1431" i="21"/>
  <c r="N1431" i="21"/>
  <c r="O1431" i="21"/>
  <c r="P1431" i="21"/>
  <c r="Q1431" i="21"/>
  <c r="R1431" i="21"/>
  <c r="J1432" i="21"/>
  <c r="K1432" i="21"/>
  <c r="L1432" i="21"/>
  <c r="M1432" i="21"/>
  <c r="N1432" i="21"/>
  <c r="O1432" i="21"/>
  <c r="P1432" i="21"/>
  <c r="Q1432" i="21"/>
  <c r="R1432" i="21"/>
  <c r="J1433" i="21"/>
  <c r="K1433" i="21"/>
  <c r="L1433" i="21"/>
  <c r="M1433" i="21"/>
  <c r="N1433" i="21"/>
  <c r="O1433" i="21"/>
  <c r="P1433" i="21"/>
  <c r="Q1433" i="21"/>
  <c r="R1433" i="21"/>
  <c r="J1434" i="21"/>
  <c r="K1434" i="21"/>
  <c r="L1434" i="21"/>
  <c r="M1434" i="21"/>
  <c r="N1434" i="21"/>
  <c r="O1434" i="21"/>
  <c r="P1434" i="21"/>
  <c r="Q1434" i="21"/>
  <c r="R1434" i="21"/>
  <c r="J1435" i="21"/>
  <c r="K1435" i="21"/>
  <c r="L1435" i="21"/>
  <c r="M1435" i="21"/>
  <c r="N1435" i="21"/>
  <c r="O1435" i="21"/>
  <c r="P1435" i="21"/>
  <c r="Q1435" i="21"/>
  <c r="R1435" i="21"/>
  <c r="J1436" i="21"/>
  <c r="K1436" i="21"/>
  <c r="L1436" i="21"/>
  <c r="M1436" i="21"/>
  <c r="N1436" i="21"/>
  <c r="O1436" i="21"/>
  <c r="P1436" i="21"/>
  <c r="Q1436" i="21"/>
  <c r="R1436" i="21"/>
  <c r="J1437" i="21"/>
  <c r="K1437" i="21"/>
  <c r="L1437" i="21"/>
  <c r="M1437" i="21"/>
  <c r="N1437" i="21"/>
  <c r="O1437" i="21"/>
  <c r="P1437" i="21"/>
  <c r="Q1437" i="21"/>
  <c r="R1437" i="21"/>
  <c r="J1438" i="21"/>
  <c r="K1438" i="21"/>
  <c r="L1438" i="21"/>
  <c r="M1438" i="21"/>
  <c r="N1438" i="21"/>
  <c r="O1438" i="21"/>
  <c r="P1438" i="21"/>
  <c r="Q1438" i="21"/>
  <c r="R1438" i="21"/>
  <c r="J1439" i="21"/>
  <c r="K1439" i="21"/>
  <c r="L1439" i="21"/>
  <c r="M1439" i="21"/>
  <c r="N1439" i="21"/>
  <c r="O1439" i="21"/>
  <c r="P1439" i="21"/>
  <c r="Q1439" i="21"/>
  <c r="R1439" i="21"/>
  <c r="J1440" i="21"/>
  <c r="K1440" i="21"/>
  <c r="L1440" i="21"/>
  <c r="M1440" i="21"/>
  <c r="N1440" i="21"/>
  <c r="O1440" i="21"/>
  <c r="P1440" i="21"/>
  <c r="Q1440" i="21"/>
  <c r="R1440" i="21"/>
  <c r="J1441" i="21"/>
  <c r="K1441" i="21"/>
  <c r="L1441" i="21"/>
  <c r="M1441" i="21"/>
  <c r="N1441" i="21"/>
  <c r="O1441" i="21"/>
  <c r="P1441" i="21"/>
  <c r="Q1441" i="21"/>
  <c r="R1441" i="21"/>
  <c r="J1442" i="21"/>
  <c r="K1442" i="21"/>
  <c r="L1442" i="21"/>
  <c r="M1442" i="21"/>
  <c r="N1442" i="21"/>
  <c r="O1442" i="21"/>
  <c r="P1442" i="21"/>
  <c r="Q1442" i="21"/>
  <c r="R1442" i="21"/>
  <c r="J1443" i="21"/>
  <c r="K1443" i="21"/>
  <c r="L1443" i="21"/>
  <c r="M1443" i="21"/>
  <c r="N1443" i="21"/>
  <c r="O1443" i="21"/>
  <c r="P1443" i="21"/>
  <c r="Q1443" i="21"/>
  <c r="R1443" i="21"/>
  <c r="J1444" i="21"/>
  <c r="K1444" i="21"/>
  <c r="L1444" i="21"/>
  <c r="M1444" i="21"/>
  <c r="N1444" i="21"/>
  <c r="O1444" i="21"/>
  <c r="P1444" i="21"/>
  <c r="Q1444" i="21"/>
  <c r="R1444" i="21"/>
  <c r="J1445" i="21"/>
  <c r="K1445" i="21"/>
  <c r="L1445" i="21"/>
  <c r="M1445" i="21"/>
  <c r="N1445" i="21"/>
  <c r="O1445" i="21"/>
  <c r="P1445" i="21"/>
  <c r="Q1445" i="21"/>
  <c r="R1445" i="21"/>
  <c r="J1446" i="21"/>
  <c r="K1446" i="21"/>
  <c r="L1446" i="21"/>
  <c r="M1446" i="21"/>
  <c r="N1446" i="21"/>
  <c r="O1446" i="21"/>
  <c r="P1446" i="21"/>
  <c r="Q1446" i="21"/>
  <c r="R1446" i="21"/>
  <c r="J1447" i="21"/>
  <c r="K1447" i="21"/>
  <c r="L1447" i="21"/>
  <c r="M1447" i="21"/>
  <c r="N1447" i="21"/>
  <c r="O1447" i="21"/>
  <c r="P1447" i="21"/>
  <c r="Q1447" i="21"/>
  <c r="R1447" i="21"/>
  <c r="J1448" i="21"/>
  <c r="K1448" i="21"/>
  <c r="L1448" i="21"/>
  <c r="M1448" i="21"/>
  <c r="N1448" i="21"/>
  <c r="O1448" i="21"/>
  <c r="P1448" i="21"/>
  <c r="Q1448" i="21"/>
  <c r="R1448" i="21"/>
  <c r="J1449" i="21"/>
  <c r="K1449" i="21"/>
  <c r="L1449" i="21"/>
  <c r="M1449" i="21"/>
  <c r="N1449" i="21"/>
  <c r="O1449" i="21"/>
  <c r="P1449" i="21"/>
  <c r="Q1449" i="21"/>
  <c r="R1449" i="21"/>
  <c r="J1450" i="21"/>
  <c r="K1450" i="21"/>
  <c r="L1450" i="21"/>
  <c r="M1450" i="21"/>
  <c r="N1450" i="21"/>
  <c r="O1450" i="21"/>
  <c r="P1450" i="21"/>
  <c r="Q1450" i="21"/>
  <c r="R1450" i="21"/>
  <c r="J1451" i="21"/>
  <c r="K1451" i="21"/>
  <c r="L1451" i="21"/>
  <c r="M1451" i="21"/>
  <c r="N1451" i="21"/>
  <c r="O1451" i="21"/>
  <c r="P1451" i="21"/>
  <c r="Q1451" i="21"/>
  <c r="R1451" i="21"/>
  <c r="J1452" i="21"/>
  <c r="K1452" i="21"/>
  <c r="L1452" i="21"/>
  <c r="M1452" i="21"/>
  <c r="N1452" i="21"/>
  <c r="O1452" i="21"/>
  <c r="P1452" i="21"/>
  <c r="Q1452" i="21"/>
  <c r="R1452" i="21"/>
  <c r="J1453" i="21"/>
  <c r="K1453" i="21"/>
  <c r="L1453" i="21"/>
  <c r="M1453" i="21"/>
  <c r="N1453" i="21"/>
  <c r="O1453" i="21"/>
  <c r="P1453" i="21"/>
  <c r="Q1453" i="21"/>
  <c r="R1453" i="21"/>
  <c r="J1454" i="21"/>
  <c r="K1454" i="21"/>
  <c r="L1454" i="21"/>
  <c r="M1454" i="21"/>
  <c r="N1454" i="21"/>
  <c r="O1454" i="21"/>
  <c r="P1454" i="21"/>
  <c r="Q1454" i="21"/>
  <c r="R1454" i="21"/>
  <c r="J1455" i="21"/>
  <c r="K1455" i="21"/>
  <c r="L1455" i="21"/>
  <c r="M1455" i="21"/>
  <c r="N1455" i="21"/>
  <c r="O1455" i="21"/>
  <c r="P1455" i="21"/>
  <c r="Q1455" i="21"/>
  <c r="R1455" i="21"/>
  <c r="J1456" i="21"/>
  <c r="K1456" i="21"/>
  <c r="L1456" i="21"/>
  <c r="M1456" i="21"/>
  <c r="N1456" i="21"/>
  <c r="O1456" i="21"/>
  <c r="P1456" i="21"/>
  <c r="Q1456" i="21"/>
  <c r="R1456" i="21"/>
  <c r="J1457" i="21"/>
  <c r="K1457" i="21"/>
  <c r="L1457" i="21"/>
  <c r="M1457" i="21"/>
  <c r="N1457" i="21"/>
  <c r="O1457" i="21"/>
  <c r="P1457" i="21"/>
  <c r="Q1457" i="21"/>
  <c r="R1457" i="21"/>
  <c r="J1458" i="21"/>
  <c r="K1458" i="21"/>
  <c r="L1458" i="21"/>
  <c r="M1458" i="21"/>
  <c r="N1458" i="21"/>
  <c r="O1458" i="21"/>
  <c r="P1458" i="21"/>
  <c r="Q1458" i="21"/>
  <c r="R1458" i="21"/>
  <c r="J1459" i="21"/>
  <c r="K1459" i="21"/>
  <c r="L1459" i="21"/>
  <c r="M1459" i="21"/>
  <c r="N1459" i="21"/>
  <c r="O1459" i="21"/>
  <c r="P1459" i="21"/>
  <c r="Q1459" i="21"/>
  <c r="R1459" i="21"/>
  <c r="J1460" i="21"/>
  <c r="K1460" i="21"/>
  <c r="L1460" i="21"/>
  <c r="M1460" i="21"/>
  <c r="N1460" i="21"/>
  <c r="O1460" i="21"/>
  <c r="P1460" i="21"/>
  <c r="Q1460" i="21"/>
  <c r="R1460" i="21"/>
  <c r="J1461" i="21"/>
  <c r="K1461" i="21"/>
  <c r="L1461" i="21"/>
  <c r="M1461" i="21"/>
  <c r="N1461" i="21"/>
  <c r="O1461" i="21"/>
  <c r="P1461" i="21"/>
  <c r="Q1461" i="21"/>
  <c r="R1461" i="21"/>
  <c r="J1462" i="21"/>
  <c r="K1462" i="21"/>
  <c r="L1462" i="21"/>
  <c r="M1462" i="21"/>
  <c r="N1462" i="21"/>
  <c r="O1462" i="21"/>
  <c r="P1462" i="21"/>
  <c r="Q1462" i="21"/>
  <c r="R1462" i="21"/>
  <c r="J1463" i="21"/>
  <c r="K1463" i="21"/>
  <c r="L1463" i="21"/>
  <c r="M1463" i="21"/>
  <c r="N1463" i="21"/>
  <c r="O1463" i="21"/>
  <c r="P1463" i="21"/>
  <c r="Q1463" i="21"/>
  <c r="R1463" i="21"/>
  <c r="J1464" i="21"/>
  <c r="K1464" i="21"/>
  <c r="L1464" i="21"/>
  <c r="M1464" i="21"/>
  <c r="N1464" i="21"/>
  <c r="O1464" i="21"/>
  <c r="P1464" i="21"/>
  <c r="Q1464" i="21"/>
  <c r="R1464" i="21"/>
  <c r="J1465" i="21"/>
  <c r="K1465" i="21"/>
  <c r="L1465" i="21"/>
  <c r="M1465" i="21"/>
  <c r="N1465" i="21"/>
  <c r="O1465" i="21"/>
  <c r="P1465" i="21"/>
  <c r="Q1465" i="21"/>
  <c r="R1465" i="21"/>
  <c r="J1466" i="21"/>
  <c r="K1466" i="21"/>
  <c r="L1466" i="21"/>
  <c r="M1466" i="21"/>
  <c r="N1466" i="21"/>
  <c r="O1466" i="21"/>
  <c r="P1466" i="21"/>
  <c r="Q1466" i="21"/>
  <c r="R1466" i="21"/>
  <c r="J1467" i="21"/>
  <c r="K1467" i="21"/>
  <c r="L1467" i="21"/>
  <c r="M1467" i="21"/>
  <c r="N1467" i="21"/>
  <c r="O1467" i="21"/>
  <c r="P1467" i="21"/>
  <c r="Q1467" i="21"/>
  <c r="R1467" i="21"/>
  <c r="J1468" i="21"/>
  <c r="K1468" i="21"/>
  <c r="L1468" i="21"/>
  <c r="M1468" i="21"/>
  <c r="N1468" i="21"/>
  <c r="O1468" i="21"/>
  <c r="P1468" i="21"/>
  <c r="Q1468" i="21"/>
  <c r="R1468" i="21"/>
  <c r="J1469" i="21"/>
  <c r="K1469" i="21"/>
  <c r="L1469" i="21"/>
  <c r="M1469" i="21"/>
  <c r="N1469" i="21"/>
  <c r="O1469" i="21"/>
  <c r="P1469" i="21"/>
  <c r="Q1469" i="21"/>
  <c r="R1469" i="21"/>
  <c r="J1470" i="21"/>
  <c r="K1470" i="21"/>
  <c r="L1470" i="21"/>
  <c r="M1470" i="21"/>
  <c r="N1470" i="21"/>
  <c r="O1470" i="21"/>
  <c r="P1470" i="21"/>
  <c r="Q1470" i="21"/>
  <c r="R1470" i="21"/>
  <c r="J1471" i="21"/>
  <c r="K1471" i="21"/>
  <c r="L1471" i="21"/>
  <c r="M1471" i="21"/>
  <c r="N1471" i="21"/>
  <c r="O1471" i="21"/>
  <c r="P1471" i="21"/>
  <c r="Q1471" i="21"/>
  <c r="R1471" i="21"/>
  <c r="J1472" i="21"/>
  <c r="K1472" i="21"/>
  <c r="L1472" i="21"/>
  <c r="M1472" i="21"/>
  <c r="N1472" i="21"/>
  <c r="O1472" i="21"/>
  <c r="P1472" i="21"/>
  <c r="Q1472" i="21"/>
  <c r="R1472" i="21"/>
  <c r="J1473" i="21"/>
  <c r="K1473" i="21"/>
  <c r="L1473" i="21"/>
  <c r="M1473" i="21"/>
  <c r="N1473" i="21"/>
  <c r="O1473" i="21"/>
  <c r="P1473" i="21"/>
  <c r="Q1473" i="21"/>
  <c r="R1473" i="21"/>
  <c r="J1474" i="21"/>
  <c r="K1474" i="21"/>
  <c r="L1474" i="21"/>
  <c r="M1474" i="21"/>
  <c r="N1474" i="21"/>
  <c r="O1474" i="21"/>
  <c r="P1474" i="21"/>
  <c r="Q1474" i="21"/>
  <c r="R1474" i="21"/>
  <c r="J1475" i="21"/>
  <c r="K1475" i="21"/>
  <c r="L1475" i="21"/>
  <c r="M1475" i="21"/>
  <c r="N1475" i="21"/>
  <c r="O1475" i="21"/>
  <c r="P1475" i="21"/>
  <c r="Q1475" i="21"/>
  <c r="R1475" i="21"/>
  <c r="J1476" i="21"/>
  <c r="K1476" i="21"/>
  <c r="L1476" i="21"/>
  <c r="M1476" i="21"/>
  <c r="N1476" i="21"/>
  <c r="O1476" i="21"/>
  <c r="P1476" i="21"/>
  <c r="Q1476" i="21"/>
  <c r="R1476" i="21"/>
  <c r="J1477" i="21"/>
  <c r="K1477" i="21"/>
  <c r="L1477" i="21"/>
  <c r="M1477" i="21"/>
  <c r="N1477" i="21"/>
  <c r="O1477" i="21"/>
  <c r="P1477" i="21"/>
  <c r="Q1477" i="21"/>
  <c r="R1477" i="21"/>
  <c r="J1478" i="21"/>
  <c r="K1478" i="21"/>
  <c r="L1478" i="21"/>
  <c r="M1478" i="21"/>
  <c r="N1478" i="21"/>
  <c r="O1478" i="21"/>
  <c r="P1478" i="21"/>
  <c r="Q1478" i="21"/>
  <c r="R1478" i="21"/>
  <c r="J1479" i="21"/>
  <c r="K1479" i="21"/>
  <c r="L1479" i="21"/>
  <c r="M1479" i="21"/>
  <c r="N1479" i="21"/>
  <c r="O1479" i="21"/>
  <c r="P1479" i="21"/>
  <c r="Q1479" i="21"/>
  <c r="R1479" i="21"/>
  <c r="J1480" i="21"/>
  <c r="K1480" i="21"/>
  <c r="L1480" i="21"/>
  <c r="M1480" i="21"/>
  <c r="N1480" i="21"/>
  <c r="O1480" i="21"/>
  <c r="P1480" i="21"/>
  <c r="Q1480" i="21"/>
  <c r="R1480" i="21"/>
  <c r="J1481" i="21"/>
  <c r="K1481" i="21"/>
  <c r="L1481" i="21"/>
  <c r="M1481" i="21"/>
  <c r="N1481" i="21"/>
  <c r="O1481" i="21"/>
  <c r="P1481" i="21"/>
  <c r="Q1481" i="21"/>
  <c r="R1481" i="21"/>
  <c r="J1482" i="21"/>
  <c r="K1482" i="21"/>
  <c r="L1482" i="21"/>
  <c r="M1482" i="21"/>
  <c r="N1482" i="21"/>
  <c r="O1482" i="21"/>
  <c r="P1482" i="21"/>
  <c r="Q1482" i="21"/>
  <c r="R1482" i="21"/>
  <c r="J1483" i="21"/>
  <c r="K1483" i="21"/>
  <c r="L1483" i="21"/>
  <c r="M1483" i="21"/>
  <c r="N1483" i="21"/>
  <c r="O1483" i="21"/>
  <c r="P1483" i="21"/>
  <c r="Q1483" i="21"/>
  <c r="R1483" i="21"/>
  <c r="J1484" i="21"/>
  <c r="K1484" i="21"/>
  <c r="L1484" i="21"/>
  <c r="M1484" i="21"/>
  <c r="N1484" i="21"/>
  <c r="O1484" i="21"/>
  <c r="P1484" i="21"/>
  <c r="Q1484" i="21"/>
  <c r="R1484" i="21"/>
  <c r="J1485" i="21"/>
  <c r="K1485" i="21"/>
  <c r="L1485" i="21"/>
  <c r="M1485" i="21"/>
  <c r="N1485" i="21"/>
  <c r="O1485" i="21"/>
  <c r="P1485" i="21"/>
  <c r="Q1485" i="21"/>
  <c r="R1485" i="21"/>
  <c r="J1486" i="21"/>
  <c r="K1486" i="21"/>
  <c r="L1486" i="21"/>
  <c r="M1486" i="21"/>
  <c r="N1486" i="21"/>
  <c r="O1486" i="21"/>
  <c r="P1486" i="21"/>
  <c r="Q1486" i="21"/>
  <c r="R1486" i="21"/>
  <c r="J1487" i="21"/>
  <c r="K1487" i="21"/>
  <c r="L1487" i="21"/>
  <c r="M1487" i="21"/>
  <c r="N1487" i="21"/>
  <c r="O1487" i="21"/>
  <c r="P1487" i="21"/>
  <c r="Q1487" i="21"/>
  <c r="R1487" i="21"/>
  <c r="J1488" i="21"/>
  <c r="K1488" i="21"/>
  <c r="L1488" i="21"/>
  <c r="M1488" i="21"/>
  <c r="N1488" i="21"/>
  <c r="O1488" i="21"/>
  <c r="P1488" i="21"/>
  <c r="Q1488" i="21"/>
  <c r="R1488" i="21"/>
  <c r="J1489" i="21"/>
  <c r="K1489" i="21"/>
  <c r="L1489" i="21"/>
  <c r="M1489" i="21"/>
  <c r="N1489" i="21"/>
  <c r="O1489" i="21"/>
  <c r="P1489" i="21"/>
  <c r="Q1489" i="21"/>
  <c r="R1489" i="21"/>
  <c r="J1490" i="21"/>
  <c r="K1490" i="21"/>
  <c r="L1490" i="21"/>
  <c r="M1490" i="21"/>
  <c r="N1490" i="21"/>
  <c r="O1490" i="21"/>
  <c r="P1490" i="21"/>
  <c r="Q1490" i="21"/>
  <c r="R1490" i="21"/>
  <c r="J1491" i="21"/>
  <c r="K1491" i="21"/>
  <c r="L1491" i="21"/>
  <c r="M1491" i="21"/>
  <c r="N1491" i="21"/>
  <c r="O1491" i="21"/>
  <c r="P1491" i="21"/>
  <c r="Q1491" i="21"/>
  <c r="R1491" i="21"/>
  <c r="J1492" i="21"/>
  <c r="K1492" i="21"/>
  <c r="L1492" i="21"/>
  <c r="M1492" i="21"/>
  <c r="N1492" i="21"/>
  <c r="O1492" i="21"/>
  <c r="P1492" i="21"/>
  <c r="Q1492" i="21"/>
  <c r="R1492" i="21"/>
  <c r="J1493" i="21"/>
  <c r="K1493" i="21"/>
  <c r="L1493" i="21"/>
  <c r="M1493" i="21"/>
  <c r="N1493" i="21"/>
  <c r="O1493" i="21"/>
  <c r="P1493" i="21"/>
  <c r="Q1493" i="21"/>
  <c r="R1493" i="21"/>
  <c r="J1494" i="21"/>
  <c r="K1494" i="21"/>
  <c r="L1494" i="21"/>
  <c r="M1494" i="21"/>
  <c r="N1494" i="21"/>
  <c r="O1494" i="21"/>
  <c r="P1494" i="21"/>
  <c r="Q1494" i="21"/>
  <c r="R1494" i="21"/>
  <c r="J1495" i="21"/>
  <c r="K1495" i="21"/>
  <c r="L1495" i="21"/>
  <c r="M1495" i="21"/>
  <c r="N1495" i="21"/>
  <c r="O1495" i="21"/>
  <c r="P1495" i="21"/>
  <c r="Q1495" i="21"/>
  <c r="R1495" i="21"/>
  <c r="J1496" i="21"/>
  <c r="K1496" i="21"/>
  <c r="L1496" i="21"/>
  <c r="M1496" i="21"/>
  <c r="N1496" i="21"/>
  <c r="O1496" i="21"/>
  <c r="P1496" i="21"/>
  <c r="Q1496" i="21"/>
  <c r="R1496" i="21"/>
  <c r="J1497" i="21"/>
  <c r="K1497" i="21"/>
  <c r="L1497" i="21"/>
  <c r="M1497" i="21"/>
  <c r="N1497" i="21"/>
  <c r="O1497" i="21"/>
  <c r="P1497" i="21"/>
  <c r="Q1497" i="21"/>
  <c r="R1497" i="21"/>
  <c r="J1498" i="21"/>
  <c r="K1498" i="21"/>
  <c r="L1498" i="21"/>
  <c r="M1498" i="21"/>
  <c r="N1498" i="21"/>
  <c r="O1498" i="21"/>
  <c r="P1498" i="21"/>
  <c r="Q1498" i="21"/>
  <c r="R1498" i="21"/>
  <c r="J1499" i="21"/>
  <c r="K1499" i="21"/>
  <c r="L1499" i="21"/>
  <c r="M1499" i="21"/>
  <c r="N1499" i="21"/>
  <c r="O1499" i="21"/>
  <c r="P1499" i="21"/>
  <c r="Q1499" i="21"/>
  <c r="R1499" i="21"/>
  <c r="J1500" i="21"/>
  <c r="K1500" i="21"/>
  <c r="L1500" i="21"/>
  <c r="M1500" i="21"/>
  <c r="N1500" i="21"/>
  <c r="O1500" i="21"/>
  <c r="P1500" i="21"/>
  <c r="Q1500" i="21"/>
  <c r="R1500" i="21"/>
  <c r="J1501" i="21"/>
  <c r="K1501" i="21"/>
  <c r="L1501" i="21"/>
  <c r="M1501" i="21"/>
  <c r="N1501" i="21"/>
  <c r="O1501" i="21"/>
  <c r="P1501" i="21"/>
  <c r="Q1501" i="21"/>
  <c r="R1501" i="21"/>
  <c r="J1502" i="21"/>
  <c r="K1502" i="21"/>
  <c r="L1502" i="21"/>
  <c r="M1502" i="21"/>
  <c r="N1502" i="21"/>
  <c r="O1502" i="21"/>
  <c r="P1502" i="21"/>
  <c r="Q1502" i="21"/>
  <c r="R1502" i="21"/>
  <c r="J1503" i="21"/>
  <c r="K1503" i="21"/>
  <c r="L1503" i="21"/>
  <c r="M1503" i="21"/>
  <c r="N1503" i="21"/>
  <c r="O1503" i="21"/>
  <c r="P1503" i="21"/>
  <c r="Q1503" i="21"/>
  <c r="R1503" i="21"/>
  <c r="J1504" i="21"/>
  <c r="K1504" i="21"/>
  <c r="L1504" i="21"/>
  <c r="M1504" i="21"/>
  <c r="N1504" i="21"/>
  <c r="O1504" i="21"/>
  <c r="P1504" i="21"/>
  <c r="Q1504" i="21"/>
  <c r="R1504" i="21"/>
  <c r="J1505" i="21"/>
  <c r="K1505" i="21"/>
  <c r="L1505" i="21"/>
  <c r="M1505" i="21"/>
  <c r="N1505" i="21"/>
  <c r="O1505" i="21"/>
  <c r="P1505" i="21"/>
  <c r="Q1505" i="21"/>
  <c r="R1505" i="21"/>
  <c r="J1506" i="21"/>
  <c r="K1506" i="21"/>
  <c r="L1506" i="21"/>
  <c r="M1506" i="21"/>
  <c r="N1506" i="21"/>
  <c r="O1506" i="21"/>
  <c r="P1506" i="21"/>
  <c r="Q1506" i="21"/>
  <c r="R1506" i="21"/>
  <c r="J1507" i="21"/>
  <c r="K1507" i="21"/>
  <c r="L1507" i="21"/>
  <c r="M1507" i="21"/>
  <c r="N1507" i="21"/>
  <c r="O1507" i="21"/>
  <c r="P1507" i="21"/>
  <c r="Q1507" i="21"/>
  <c r="R1507" i="21"/>
  <c r="J1508" i="21"/>
  <c r="K1508" i="21"/>
  <c r="L1508" i="21"/>
  <c r="M1508" i="21"/>
  <c r="N1508" i="21"/>
  <c r="O1508" i="21"/>
  <c r="P1508" i="21"/>
  <c r="Q1508" i="21"/>
  <c r="R1508" i="21"/>
  <c r="J1509" i="21"/>
  <c r="K1509" i="21"/>
  <c r="L1509" i="21"/>
  <c r="M1509" i="21"/>
  <c r="N1509" i="21"/>
  <c r="O1509" i="21"/>
  <c r="P1509" i="21"/>
  <c r="Q1509" i="21"/>
  <c r="R1509" i="21"/>
  <c r="J1510" i="21"/>
  <c r="K1510" i="21"/>
  <c r="L1510" i="21"/>
  <c r="M1510" i="21"/>
  <c r="N1510" i="21"/>
  <c r="O1510" i="21"/>
  <c r="P1510" i="21"/>
  <c r="Q1510" i="21"/>
  <c r="R1510" i="21"/>
  <c r="J1511" i="21"/>
  <c r="K1511" i="21"/>
  <c r="L1511" i="21"/>
  <c r="M1511" i="21"/>
  <c r="N1511" i="21"/>
  <c r="O1511" i="21"/>
  <c r="P1511" i="21"/>
  <c r="Q1511" i="21"/>
  <c r="R1511" i="21"/>
  <c r="J1512" i="21"/>
  <c r="K1512" i="21"/>
  <c r="L1512" i="21"/>
  <c r="M1512" i="21"/>
  <c r="N1512" i="21"/>
  <c r="O1512" i="21"/>
  <c r="P1512" i="21"/>
  <c r="Q1512" i="21"/>
  <c r="R1512" i="21"/>
  <c r="J1513" i="21"/>
  <c r="K1513" i="21"/>
  <c r="L1513" i="21"/>
  <c r="M1513" i="21"/>
  <c r="N1513" i="21"/>
  <c r="O1513" i="21"/>
  <c r="P1513" i="21"/>
  <c r="Q1513" i="21"/>
  <c r="R1513" i="21"/>
  <c r="J1514" i="21"/>
  <c r="K1514" i="21"/>
  <c r="L1514" i="21"/>
  <c r="M1514" i="21"/>
  <c r="N1514" i="21"/>
  <c r="O1514" i="21"/>
  <c r="P1514" i="21"/>
  <c r="Q1514" i="21"/>
  <c r="R1514" i="21"/>
  <c r="J1515" i="21"/>
  <c r="K1515" i="21"/>
  <c r="L1515" i="21"/>
  <c r="M1515" i="21"/>
  <c r="N1515" i="21"/>
  <c r="O1515" i="21"/>
  <c r="P1515" i="21"/>
  <c r="Q1515" i="21"/>
  <c r="R1515" i="21"/>
  <c r="J1516" i="21"/>
  <c r="K1516" i="21"/>
  <c r="L1516" i="21"/>
  <c r="M1516" i="21"/>
  <c r="N1516" i="21"/>
  <c r="O1516" i="21"/>
  <c r="P1516" i="21"/>
  <c r="Q1516" i="21"/>
  <c r="R1516" i="21"/>
  <c r="J1517" i="21"/>
  <c r="K1517" i="21"/>
  <c r="L1517" i="21"/>
  <c r="M1517" i="21"/>
  <c r="N1517" i="21"/>
  <c r="O1517" i="21"/>
  <c r="P1517" i="21"/>
  <c r="Q1517" i="21"/>
  <c r="R1517" i="21"/>
  <c r="J1518" i="21"/>
  <c r="K1518" i="21"/>
  <c r="L1518" i="21"/>
  <c r="M1518" i="21"/>
  <c r="N1518" i="21"/>
  <c r="O1518" i="21"/>
  <c r="P1518" i="21"/>
  <c r="Q1518" i="21"/>
  <c r="R1518" i="21"/>
  <c r="J1519" i="21"/>
  <c r="K1519" i="21"/>
  <c r="L1519" i="21"/>
  <c r="M1519" i="21"/>
  <c r="N1519" i="21"/>
  <c r="O1519" i="21"/>
  <c r="P1519" i="21"/>
  <c r="Q1519" i="21"/>
  <c r="R1519" i="21"/>
  <c r="J1520" i="21"/>
  <c r="K1520" i="21"/>
  <c r="L1520" i="21"/>
  <c r="M1520" i="21"/>
  <c r="N1520" i="21"/>
  <c r="O1520" i="21"/>
  <c r="P1520" i="21"/>
  <c r="Q1520" i="21"/>
  <c r="R1520" i="21"/>
  <c r="J1521" i="21"/>
  <c r="K1521" i="21"/>
  <c r="L1521" i="21"/>
  <c r="M1521" i="21"/>
  <c r="N1521" i="21"/>
  <c r="O1521" i="21"/>
  <c r="P1521" i="21"/>
  <c r="Q1521" i="21"/>
  <c r="R1521" i="21"/>
  <c r="J1522" i="21"/>
  <c r="K1522" i="21"/>
  <c r="L1522" i="21"/>
  <c r="M1522" i="21"/>
  <c r="N1522" i="21"/>
  <c r="O1522" i="21"/>
  <c r="P1522" i="21"/>
  <c r="Q1522" i="21"/>
  <c r="R1522" i="21"/>
  <c r="J1523" i="21"/>
  <c r="K1523" i="21"/>
  <c r="L1523" i="21"/>
  <c r="M1523" i="21"/>
  <c r="N1523" i="21"/>
  <c r="O1523" i="21"/>
  <c r="P1523" i="21"/>
  <c r="Q1523" i="21"/>
  <c r="R1523" i="21"/>
  <c r="J1524" i="21"/>
  <c r="K1524" i="21"/>
  <c r="L1524" i="21"/>
  <c r="M1524" i="21"/>
  <c r="N1524" i="21"/>
  <c r="O1524" i="21"/>
  <c r="P1524" i="21"/>
  <c r="Q1524" i="21"/>
  <c r="R1524" i="21"/>
  <c r="J1525" i="21"/>
  <c r="K1525" i="21"/>
  <c r="L1525" i="21"/>
  <c r="M1525" i="21"/>
  <c r="N1525" i="21"/>
  <c r="O1525" i="21"/>
  <c r="P1525" i="21"/>
  <c r="Q1525" i="21"/>
  <c r="R1525" i="21"/>
  <c r="J1526" i="21"/>
  <c r="K1526" i="21"/>
  <c r="L1526" i="21"/>
  <c r="M1526" i="21"/>
  <c r="N1526" i="21"/>
  <c r="O1526" i="21"/>
  <c r="P1526" i="21"/>
  <c r="Q1526" i="21"/>
  <c r="R1526" i="21"/>
  <c r="J1527" i="21"/>
  <c r="K1527" i="21"/>
  <c r="L1527" i="21"/>
  <c r="M1527" i="21"/>
  <c r="N1527" i="21"/>
  <c r="O1527" i="21"/>
  <c r="P1527" i="21"/>
  <c r="Q1527" i="21"/>
  <c r="R1527" i="21"/>
  <c r="J1528" i="21"/>
  <c r="K1528" i="21"/>
  <c r="L1528" i="21"/>
  <c r="M1528" i="21"/>
  <c r="N1528" i="21"/>
  <c r="O1528" i="21"/>
  <c r="P1528" i="21"/>
  <c r="Q1528" i="21"/>
  <c r="R1528" i="21"/>
  <c r="J1529" i="21"/>
  <c r="K1529" i="21"/>
  <c r="L1529" i="21"/>
  <c r="M1529" i="21"/>
  <c r="N1529" i="21"/>
  <c r="O1529" i="21"/>
  <c r="P1529" i="21"/>
  <c r="Q1529" i="21"/>
  <c r="R1529" i="21"/>
  <c r="J1530" i="21"/>
  <c r="K1530" i="21"/>
  <c r="L1530" i="21"/>
  <c r="M1530" i="21"/>
  <c r="N1530" i="21"/>
  <c r="O1530" i="21"/>
  <c r="P1530" i="21"/>
  <c r="Q1530" i="21"/>
  <c r="R1530" i="21"/>
  <c r="J1531" i="21"/>
  <c r="K1531" i="21"/>
  <c r="L1531" i="21"/>
  <c r="M1531" i="21"/>
  <c r="N1531" i="21"/>
  <c r="O1531" i="21"/>
  <c r="P1531" i="21"/>
  <c r="Q1531" i="21"/>
  <c r="R1531" i="21"/>
  <c r="J1532" i="21"/>
  <c r="K1532" i="21"/>
  <c r="L1532" i="21"/>
  <c r="M1532" i="21"/>
  <c r="N1532" i="21"/>
  <c r="O1532" i="21"/>
  <c r="P1532" i="21"/>
  <c r="Q1532" i="21"/>
  <c r="R1532" i="21"/>
  <c r="J1533" i="21"/>
  <c r="K1533" i="21"/>
  <c r="L1533" i="21"/>
  <c r="M1533" i="21"/>
  <c r="N1533" i="21"/>
  <c r="O1533" i="21"/>
  <c r="P1533" i="21"/>
  <c r="Q1533" i="21"/>
  <c r="R1533" i="21"/>
  <c r="J1534" i="21"/>
  <c r="K1534" i="21"/>
  <c r="L1534" i="21"/>
  <c r="M1534" i="21"/>
  <c r="N1534" i="21"/>
  <c r="O1534" i="21"/>
  <c r="P1534" i="21"/>
  <c r="Q1534" i="21"/>
  <c r="R1534" i="21"/>
  <c r="J1535" i="21"/>
  <c r="K1535" i="21"/>
  <c r="L1535" i="21"/>
  <c r="M1535" i="21"/>
  <c r="N1535" i="21"/>
  <c r="O1535" i="21"/>
  <c r="P1535" i="21"/>
  <c r="Q1535" i="21"/>
  <c r="R1535" i="21"/>
  <c r="J1536" i="21"/>
  <c r="K1536" i="21"/>
  <c r="L1536" i="21"/>
  <c r="M1536" i="21"/>
  <c r="N1536" i="21"/>
  <c r="O1536" i="21"/>
  <c r="P1536" i="21"/>
  <c r="Q1536" i="21"/>
  <c r="R1536" i="21"/>
  <c r="J1537" i="21"/>
  <c r="K1537" i="21"/>
  <c r="L1537" i="21"/>
  <c r="M1537" i="21"/>
  <c r="N1537" i="21"/>
  <c r="O1537" i="21"/>
  <c r="P1537" i="21"/>
  <c r="Q1537" i="21"/>
  <c r="R1537" i="21"/>
  <c r="J1538" i="21"/>
  <c r="K1538" i="21"/>
  <c r="L1538" i="21"/>
  <c r="M1538" i="21"/>
  <c r="N1538" i="21"/>
  <c r="O1538" i="21"/>
  <c r="P1538" i="21"/>
  <c r="Q1538" i="21"/>
  <c r="R1538" i="21"/>
  <c r="J1539" i="21"/>
  <c r="K1539" i="21"/>
  <c r="L1539" i="21"/>
  <c r="M1539" i="21"/>
  <c r="N1539" i="21"/>
  <c r="O1539" i="21"/>
  <c r="P1539" i="21"/>
  <c r="Q1539" i="21"/>
  <c r="R1539" i="21"/>
  <c r="J1540" i="21"/>
  <c r="K1540" i="21"/>
  <c r="L1540" i="21"/>
  <c r="M1540" i="21"/>
  <c r="N1540" i="21"/>
  <c r="O1540" i="21"/>
  <c r="P1540" i="21"/>
  <c r="Q1540" i="21"/>
  <c r="R1540" i="21"/>
  <c r="J1541" i="21"/>
  <c r="K1541" i="21"/>
  <c r="L1541" i="21"/>
  <c r="M1541" i="21"/>
  <c r="N1541" i="21"/>
  <c r="O1541" i="21"/>
  <c r="P1541" i="21"/>
  <c r="Q1541" i="21"/>
  <c r="R1541" i="21"/>
  <c r="J1542" i="21"/>
  <c r="K1542" i="21"/>
  <c r="L1542" i="21"/>
  <c r="M1542" i="21"/>
  <c r="N1542" i="21"/>
  <c r="O1542" i="21"/>
  <c r="P1542" i="21"/>
  <c r="Q1542" i="21"/>
  <c r="R1542" i="21"/>
  <c r="J1543" i="21"/>
  <c r="K1543" i="21"/>
  <c r="L1543" i="21"/>
  <c r="M1543" i="21"/>
  <c r="N1543" i="21"/>
  <c r="O1543" i="21"/>
  <c r="P1543" i="21"/>
  <c r="Q1543" i="21"/>
  <c r="R1543" i="21"/>
  <c r="J1544" i="21"/>
  <c r="K1544" i="21"/>
  <c r="L1544" i="21"/>
  <c r="M1544" i="21"/>
  <c r="N1544" i="21"/>
  <c r="O1544" i="21"/>
  <c r="P1544" i="21"/>
  <c r="Q1544" i="21"/>
  <c r="R1544" i="21"/>
  <c r="J1545" i="21"/>
  <c r="K1545" i="21"/>
  <c r="L1545" i="21"/>
  <c r="M1545" i="21"/>
  <c r="N1545" i="21"/>
  <c r="O1545" i="21"/>
  <c r="P1545" i="21"/>
  <c r="Q1545" i="21"/>
  <c r="R1545" i="21"/>
  <c r="J1546" i="21"/>
  <c r="K1546" i="21"/>
  <c r="L1546" i="21"/>
  <c r="M1546" i="21"/>
  <c r="N1546" i="21"/>
  <c r="O1546" i="21"/>
  <c r="P1546" i="21"/>
  <c r="Q1546" i="21"/>
  <c r="R1546" i="21"/>
  <c r="J1547" i="21"/>
  <c r="K1547" i="21"/>
  <c r="L1547" i="21"/>
  <c r="M1547" i="21"/>
  <c r="N1547" i="21"/>
  <c r="O1547" i="21"/>
  <c r="P1547" i="21"/>
  <c r="Q1547" i="21"/>
  <c r="R1547" i="21"/>
  <c r="J1548" i="21"/>
  <c r="K1548" i="21"/>
  <c r="L1548" i="21"/>
  <c r="M1548" i="21"/>
  <c r="N1548" i="21"/>
  <c r="O1548" i="21"/>
  <c r="P1548" i="21"/>
  <c r="Q1548" i="21"/>
  <c r="R1548" i="21"/>
  <c r="J1549" i="21"/>
  <c r="K1549" i="21"/>
  <c r="L1549" i="21"/>
  <c r="M1549" i="21"/>
  <c r="N1549" i="21"/>
  <c r="O1549" i="21"/>
  <c r="P1549" i="21"/>
  <c r="Q1549" i="21"/>
  <c r="R1549" i="21"/>
  <c r="J1550" i="21"/>
  <c r="K1550" i="21"/>
  <c r="L1550" i="21"/>
  <c r="M1550" i="21"/>
  <c r="N1550" i="21"/>
  <c r="O1550" i="21"/>
  <c r="P1550" i="21"/>
  <c r="Q1550" i="21"/>
  <c r="R1550" i="21"/>
  <c r="J1551" i="21"/>
  <c r="K1551" i="21"/>
  <c r="L1551" i="21"/>
  <c r="M1551" i="21"/>
  <c r="N1551" i="21"/>
  <c r="O1551" i="21"/>
  <c r="P1551" i="21"/>
  <c r="Q1551" i="21"/>
  <c r="R1551" i="21"/>
  <c r="J1552" i="21"/>
  <c r="K1552" i="21"/>
  <c r="L1552" i="21"/>
  <c r="M1552" i="21"/>
  <c r="N1552" i="21"/>
  <c r="O1552" i="21"/>
  <c r="P1552" i="21"/>
  <c r="Q1552" i="21"/>
  <c r="R1552" i="21"/>
  <c r="J1553" i="21"/>
  <c r="K1553" i="21"/>
  <c r="L1553" i="21"/>
  <c r="M1553" i="21"/>
  <c r="N1553" i="21"/>
  <c r="O1553" i="21"/>
  <c r="P1553" i="21"/>
  <c r="Q1553" i="21"/>
  <c r="R1553" i="21"/>
  <c r="J1554" i="21"/>
  <c r="K1554" i="21"/>
  <c r="L1554" i="21"/>
  <c r="M1554" i="21"/>
  <c r="N1554" i="21"/>
  <c r="O1554" i="21"/>
  <c r="P1554" i="21"/>
  <c r="Q1554" i="21"/>
  <c r="R1554" i="21"/>
  <c r="J1555" i="21"/>
  <c r="K1555" i="21"/>
  <c r="L1555" i="21"/>
  <c r="M1555" i="21"/>
  <c r="N1555" i="21"/>
  <c r="O1555" i="21"/>
  <c r="P1555" i="21"/>
  <c r="Q1555" i="21"/>
  <c r="R1555" i="21"/>
  <c r="J1556" i="21"/>
  <c r="K1556" i="21"/>
  <c r="L1556" i="21"/>
  <c r="M1556" i="21"/>
  <c r="N1556" i="21"/>
  <c r="O1556" i="21"/>
  <c r="P1556" i="21"/>
  <c r="Q1556" i="21"/>
  <c r="R1556" i="21"/>
  <c r="J1557" i="21"/>
  <c r="K1557" i="21"/>
  <c r="L1557" i="21"/>
  <c r="M1557" i="21"/>
  <c r="N1557" i="21"/>
  <c r="O1557" i="21"/>
  <c r="P1557" i="21"/>
  <c r="Q1557" i="21"/>
  <c r="R1557" i="21"/>
  <c r="J1558" i="21"/>
  <c r="K1558" i="21"/>
  <c r="L1558" i="21"/>
  <c r="M1558" i="21"/>
  <c r="N1558" i="21"/>
  <c r="O1558" i="21"/>
  <c r="P1558" i="21"/>
  <c r="Q1558" i="21"/>
  <c r="R1558" i="21"/>
  <c r="J1559" i="21"/>
  <c r="K1559" i="21"/>
  <c r="L1559" i="21"/>
  <c r="M1559" i="21"/>
  <c r="N1559" i="21"/>
  <c r="O1559" i="21"/>
  <c r="P1559" i="21"/>
  <c r="Q1559" i="21"/>
  <c r="R1559" i="21"/>
  <c r="J1560" i="21"/>
  <c r="K1560" i="21"/>
  <c r="L1560" i="21"/>
  <c r="M1560" i="21"/>
  <c r="N1560" i="21"/>
  <c r="O1560" i="21"/>
  <c r="P1560" i="21"/>
  <c r="Q1560" i="21"/>
  <c r="R1560" i="21"/>
  <c r="J1561" i="21"/>
  <c r="K1561" i="21"/>
  <c r="L1561" i="21"/>
  <c r="M1561" i="21"/>
  <c r="N1561" i="21"/>
  <c r="O1561" i="21"/>
  <c r="P1561" i="21"/>
  <c r="Q1561" i="21"/>
  <c r="R1561" i="21"/>
  <c r="J1562" i="21"/>
  <c r="K1562" i="21"/>
  <c r="L1562" i="21"/>
  <c r="M1562" i="21"/>
  <c r="N1562" i="21"/>
  <c r="O1562" i="21"/>
  <c r="P1562" i="21"/>
  <c r="Q1562" i="21"/>
  <c r="R1562" i="21"/>
  <c r="J1563" i="21"/>
  <c r="K1563" i="21"/>
  <c r="L1563" i="21"/>
  <c r="M1563" i="21"/>
  <c r="N1563" i="21"/>
  <c r="O1563" i="21"/>
  <c r="P1563" i="21"/>
  <c r="Q1563" i="21"/>
  <c r="R1563" i="21"/>
  <c r="J1564" i="21"/>
  <c r="K1564" i="21"/>
  <c r="L1564" i="21"/>
  <c r="M1564" i="21"/>
  <c r="N1564" i="21"/>
  <c r="O1564" i="21"/>
  <c r="P1564" i="21"/>
  <c r="Q1564" i="21"/>
  <c r="R1564" i="21"/>
  <c r="J1565" i="21"/>
  <c r="K1565" i="21"/>
  <c r="L1565" i="21"/>
  <c r="M1565" i="21"/>
  <c r="N1565" i="21"/>
  <c r="O1565" i="21"/>
  <c r="P1565" i="21"/>
  <c r="Q1565" i="21"/>
  <c r="R1565" i="21"/>
  <c r="J1566" i="21"/>
  <c r="K1566" i="21"/>
  <c r="L1566" i="21"/>
  <c r="M1566" i="21"/>
  <c r="N1566" i="21"/>
  <c r="O1566" i="21"/>
  <c r="P1566" i="21"/>
  <c r="Q1566" i="21"/>
  <c r="R1566" i="21"/>
  <c r="J1567" i="21"/>
  <c r="K1567" i="21"/>
  <c r="L1567" i="21"/>
  <c r="M1567" i="21"/>
  <c r="N1567" i="21"/>
  <c r="O1567" i="21"/>
  <c r="P1567" i="21"/>
  <c r="Q1567" i="21"/>
  <c r="R1567" i="21"/>
  <c r="J1568" i="21"/>
  <c r="K1568" i="21"/>
  <c r="L1568" i="21"/>
  <c r="M1568" i="21"/>
  <c r="N1568" i="21"/>
  <c r="O1568" i="21"/>
  <c r="P1568" i="21"/>
  <c r="Q1568" i="21"/>
  <c r="R1568" i="21"/>
  <c r="J1569" i="21"/>
  <c r="K1569" i="21"/>
  <c r="L1569" i="21"/>
  <c r="M1569" i="21"/>
  <c r="N1569" i="21"/>
  <c r="O1569" i="21"/>
  <c r="P1569" i="21"/>
  <c r="Q1569" i="21"/>
  <c r="R1569" i="21"/>
  <c r="J1570" i="21"/>
  <c r="K1570" i="21"/>
  <c r="L1570" i="21"/>
  <c r="M1570" i="21"/>
  <c r="N1570" i="21"/>
  <c r="O1570" i="21"/>
  <c r="P1570" i="21"/>
  <c r="Q1570" i="21"/>
  <c r="R1570" i="21"/>
  <c r="J1571" i="21"/>
  <c r="K1571" i="21"/>
  <c r="L1571" i="21"/>
  <c r="M1571" i="21"/>
  <c r="N1571" i="21"/>
  <c r="O1571" i="21"/>
  <c r="P1571" i="21"/>
  <c r="Q1571" i="21"/>
  <c r="R1571" i="21"/>
  <c r="J1572" i="21"/>
  <c r="K1572" i="21"/>
  <c r="L1572" i="21"/>
  <c r="M1572" i="21"/>
  <c r="N1572" i="21"/>
  <c r="O1572" i="21"/>
  <c r="P1572" i="21"/>
  <c r="Q1572" i="21"/>
  <c r="R1572" i="21"/>
  <c r="J1573" i="21"/>
  <c r="K1573" i="21"/>
  <c r="L1573" i="21"/>
  <c r="M1573" i="21"/>
  <c r="N1573" i="21"/>
  <c r="O1573" i="21"/>
  <c r="P1573" i="21"/>
  <c r="Q1573" i="21"/>
  <c r="R1573" i="21"/>
  <c r="J1574" i="21"/>
  <c r="K1574" i="21"/>
  <c r="L1574" i="21"/>
  <c r="M1574" i="21"/>
  <c r="N1574" i="21"/>
  <c r="O1574" i="21"/>
  <c r="P1574" i="21"/>
  <c r="Q1574" i="21"/>
  <c r="R1574" i="21"/>
  <c r="J1575" i="21"/>
  <c r="K1575" i="21"/>
  <c r="L1575" i="21"/>
  <c r="M1575" i="21"/>
  <c r="N1575" i="21"/>
  <c r="O1575" i="21"/>
  <c r="P1575" i="21"/>
  <c r="Q1575" i="21"/>
  <c r="R1575" i="21"/>
  <c r="J1576" i="21"/>
  <c r="K1576" i="21"/>
  <c r="L1576" i="21"/>
  <c r="M1576" i="21"/>
  <c r="N1576" i="21"/>
  <c r="O1576" i="21"/>
  <c r="P1576" i="21"/>
  <c r="Q1576" i="21"/>
  <c r="R1576" i="21"/>
  <c r="J1577" i="21"/>
  <c r="K1577" i="21"/>
  <c r="L1577" i="21"/>
  <c r="M1577" i="21"/>
  <c r="N1577" i="21"/>
  <c r="O1577" i="21"/>
  <c r="P1577" i="21"/>
  <c r="Q1577" i="21"/>
  <c r="R1577" i="21"/>
  <c r="J1578" i="21"/>
  <c r="K1578" i="21"/>
  <c r="L1578" i="21"/>
  <c r="M1578" i="21"/>
  <c r="N1578" i="21"/>
  <c r="O1578" i="21"/>
  <c r="P1578" i="21"/>
  <c r="Q1578" i="21"/>
  <c r="R1578" i="21"/>
  <c r="J1579" i="21"/>
  <c r="K1579" i="21"/>
  <c r="L1579" i="21"/>
  <c r="M1579" i="21"/>
  <c r="N1579" i="21"/>
  <c r="O1579" i="21"/>
  <c r="P1579" i="21"/>
  <c r="Q1579" i="21"/>
  <c r="R1579" i="21"/>
  <c r="J1580" i="21"/>
  <c r="K1580" i="21"/>
  <c r="L1580" i="21"/>
  <c r="M1580" i="21"/>
  <c r="N1580" i="21"/>
  <c r="O1580" i="21"/>
  <c r="P1580" i="21"/>
  <c r="Q1580" i="21"/>
  <c r="R1580" i="21"/>
  <c r="J1581" i="21"/>
  <c r="K1581" i="21"/>
  <c r="L1581" i="21"/>
  <c r="M1581" i="21"/>
  <c r="N1581" i="21"/>
  <c r="O1581" i="21"/>
  <c r="P1581" i="21"/>
  <c r="Q1581" i="21"/>
  <c r="R1581" i="21"/>
  <c r="J1582" i="21"/>
  <c r="K1582" i="21"/>
  <c r="L1582" i="21"/>
  <c r="M1582" i="21"/>
  <c r="N1582" i="21"/>
  <c r="O1582" i="21"/>
  <c r="P1582" i="21"/>
  <c r="Q1582" i="21"/>
  <c r="R1582" i="21"/>
  <c r="J1583" i="21"/>
  <c r="K1583" i="21"/>
  <c r="L1583" i="21"/>
  <c r="M1583" i="21"/>
  <c r="N1583" i="21"/>
  <c r="O1583" i="21"/>
  <c r="P1583" i="21"/>
  <c r="Q1583" i="21"/>
  <c r="R1583" i="21"/>
  <c r="J1584" i="21"/>
  <c r="K1584" i="21"/>
  <c r="L1584" i="21"/>
  <c r="M1584" i="21"/>
  <c r="N1584" i="21"/>
  <c r="O1584" i="21"/>
  <c r="P1584" i="21"/>
  <c r="Q1584" i="21"/>
  <c r="R1584" i="21"/>
  <c r="J1585" i="21"/>
  <c r="K1585" i="21"/>
  <c r="L1585" i="21"/>
  <c r="M1585" i="21"/>
  <c r="N1585" i="21"/>
  <c r="O1585" i="21"/>
  <c r="P1585" i="21"/>
  <c r="Q1585" i="21"/>
  <c r="R1585" i="21"/>
  <c r="J1586" i="21"/>
  <c r="K1586" i="21"/>
  <c r="L1586" i="21"/>
  <c r="M1586" i="21"/>
  <c r="N1586" i="21"/>
  <c r="O1586" i="21"/>
  <c r="P1586" i="21"/>
  <c r="Q1586" i="21"/>
  <c r="R1586" i="21"/>
  <c r="J1587" i="21"/>
  <c r="K1587" i="21"/>
  <c r="L1587" i="21"/>
  <c r="M1587" i="21"/>
  <c r="N1587" i="21"/>
  <c r="O1587" i="21"/>
  <c r="P1587" i="21"/>
  <c r="Q1587" i="21"/>
  <c r="R1587" i="21"/>
  <c r="J1588" i="21"/>
  <c r="K1588" i="21"/>
  <c r="L1588" i="21"/>
  <c r="M1588" i="21"/>
  <c r="N1588" i="21"/>
  <c r="O1588" i="21"/>
  <c r="P1588" i="21"/>
  <c r="Q1588" i="21"/>
  <c r="R1588" i="21"/>
  <c r="J1589" i="21"/>
  <c r="K1589" i="21"/>
  <c r="L1589" i="21"/>
  <c r="M1589" i="21"/>
  <c r="N1589" i="21"/>
  <c r="O1589" i="21"/>
  <c r="P1589" i="21"/>
  <c r="Q1589" i="21"/>
  <c r="R1589" i="21"/>
  <c r="J1590" i="21"/>
  <c r="K1590" i="21"/>
  <c r="L1590" i="21"/>
  <c r="M1590" i="21"/>
  <c r="N1590" i="21"/>
  <c r="O1590" i="21"/>
  <c r="P1590" i="21"/>
  <c r="Q1590" i="21"/>
  <c r="R1590" i="21"/>
  <c r="J1591" i="21"/>
  <c r="K1591" i="21"/>
  <c r="L1591" i="21"/>
  <c r="M1591" i="21"/>
  <c r="N1591" i="21"/>
  <c r="O1591" i="21"/>
  <c r="P1591" i="21"/>
  <c r="Q1591" i="21"/>
  <c r="R1591" i="21"/>
  <c r="J1592" i="21"/>
  <c r="K1592" i="21"/>
  <c r="L1592" i="21"/>
  <c r="M1592" i="21"/>
  <c r="N1592" i="21"/>
  <c r="O1592" i="21"/>
  <c r="P1592" i="21"/>
  <c r="Q1592" i="21"/>
  <c r="R1592" i="21"/>
  <c r="J1593" i="21"/>
  <c r="K1593" i="21"/>
  <c r="L1593" i="21"/>
  <c r="M1593" i="21"/>
  <c r="N1593" i="21"/>
  <c r="O1593" i="21"/>
  <c r="P1593" i="21"/>
  <c r="Q1593" i="21"/>
  <c r="R1593" i="21"/>
  <c r="J1594" i="21"/>
  <c r="K1594" i="21"/>
  <c r="L1594" i="21"/>
  <c r="M1594" i="21"/>
  <c r="N1594" i="21"/>
  <c r="O1594" i="21"/>
  <c r="P1594" i="21"/>
  <c r="Q1594" i="21"/>
  <c r="R1594" i="21"/>
  <c r="J1595" i="21"/>
  <c r="K1595" i="21"/>
  <c r="L1595" i="21"/>
  <c r="M1595" i="21"/>
  <c r="N1595" i="21"/>
  <c r="O1595" i="21"/>
  <c r="P1595" i="21"/>
  <c r="Q1595" i="21"/>
  <c r="R1595" i="21"/>
  <c r="J1596" i="21"/>
  <c r="K1596" i="21"/>
  <c r="L1596" i="21"/>
  <c r="M1596" i="21"/>
  <c r="N1596" i="21"/>
  <c r="O1596" i="21"/>
  <c r="P1596" i="21"/>
  <c r="Q1596" i="21"/>
  <c r="R1596" i="21"/>
  <c r="J1597" i="21"/>
  <c r="K1597" i="21"/>
  <c r="L1597" i="21"/>
  <c r="M1597" i="21"/>
  <c r="N1597" i="21"/>
  <c r="O1597" i="21"/>
  <c r="P1597" i="21"/>
  <c r="Q1597" i="21"/>
  <c r="R1597" i="21"/>
  <c r="J1598" i="21"/>
  <c r="K1598" i="21"/>
  <c r="L1598" i="21"/>
  <c r="M1598" i="21"/>
  <c r="N1598" i="21"/>
  <c r="O1598" i="21"/>
  <c r="P1598" i="21"/>
  <c r="Q1598" i="21"/>
  <c r="R1598" i="21"/>
  <c r="J1599" i="21"/>
  <c r="K1599" i="21"/>
  <c r="L1599" i="21"/>
  <c r="M1599" i="21"/>
  <c r="N1599" i="21"/>
  <c r="O1599" i="21"/>
  <c r="P1599" i="21"/>
  <c r="Q1599" i="21"/>
  <c r="R1599" i="21"/>
  <c r="J1600" i="21"/>
  <c r="K1600" i="21"/>
  <c r="L1600" i="21"/>
  <c r="M1600" i="21"/>
  <c r="N1600" i="21"/>
  <c r="O1600" i="21"/>
  <c r="P1600" i="21"/>
  <c r="Q1600" i="21"/>
  <c r="R1600" i="21"/>
  <c r="J1601" i="21"/>
  <c r="K1601" i="21"/>
  <c r="L1601" i="21"/>
  <c r="M1601" i="21"/>
  <c r="N1601" i="21"/>
  <c r="O1601" i="21"/>
  <c r="P1601" i="21"/>
  <c r="Q1601" i="21"/>
  <c r="R1601" i="21"/>
  <c r="J1602" i="21"/>
  <c r="K1602" i="21"/>
  <c r="L1602" i="21"/>
  <c r="M1602" i="21"/>
  <c r="N1602" i="21"/>
  <c r="O1602" i="21"/>
  <c r="P1602" i="21"/>
  <c r="Q1602" i="21"/>
  <c r="R1602" i="21"/>
  <c r="J1603" i="21"/>
  <c r="K1603" i="21"/>
  <c r="L1603" i="21"/>
  <c r="M1603" i="21"/>
  <c r="N1603" i="21"/>
  <c r="O1603" i="21"/>
  <c r="P1603" i="21"/>
  <c r="Q1603" i="21"/>
  <c r="R1603" i="21"/>
  <c r="J1604" i="21"/>
  <c r="K1604" i="21"/>
  <c r="L1604" i="21"/>
  <c r="M1604" i="21"/>
  <c r="N1604" i="21"/>
  <c r="O1604" i="21"/>
  <c r="P1604" i="21"/>
  <c r="Q1604" i="21"/>
  <c r="R1604" i="21"/>
  <c r="J1605" i="21"/>
  <c r="K1605" i="21"/>
  <c r="L1605" i="21"/>
  <c r="M1605" i="21"/>
  <c r="N1605" i="21"/>
  <c r="O1605" i="21"/>
  <c r="P1605" i="21"/>
  <c r="Q1605" i="21"/>
  <c r="R1605" i="21"/>
  <c r="J1606" i="21"/>
  <c r="K1606" i="21"/>
  <c r="L1606" i="21"/>
  <c r="M1606" i="21"/>
  <c r="N1606" i="21"/>
  <c r="O1606" i="21"/>
  <c r="P1606" i="21"/>
  <c r="Q1606" i="21"/>
  <c r="R1606" i="21"/>
  <c r="J1607" i="21"/>
  <c r="K1607" i="21"/>
  <c r="L1607" i="21"/>
  <c r="M1607" i="21"/>
  <c r="N1607" i="21"/>
  <c r="O1607" i="21"/>
  <c r="P1607" i="21"/>
  <c r="Q1607" i="21"/>
  <c r="R1607" i="21"/>
  <c r="J1608" i="21"/>
  <c r="K1608" i="21"/>
  <c r="L1608" i="21"/>
  <c r="M1608" i="21"/>
  <c r="N1608" i="21"/>
  <c r="O1608" i="21"/>
  <c r="P1608" i="21"/>
  <c r="Q1608" i="21"/>
  <c r="R1608" i="21"/>
  <c r="J1609" i="21"/>
  <c r="K1609" i="21"/>
  <c r="L1609" i="21"/>
  <c r="M1609" i="21"/>
  <c r="N1609" i="21"/>
  <c r="O1609" i="21"/>
  <c r="P1609" i="21"/>
  <c r="Q1609" i="21"/>
  <c r="R1609" i="21"/>
  <c r="J1610" i="21"/>
  <c r="K1610" i="21"/>
  <c r="L1610" i="21"/>
  <c r="M1610" i="21"/>
  <c r="N1610" i="21"/>
  <c r="O1610" i="21"/>
  <c r="P1610" i="21"/>
  <c r="Q1610" i="21"/>
  <c r="R1610" i="21"/>
  <c r="J1611" i="21"/>
  <c r="K1611" i="21"/>
  <c r="L1611" i="21"/>
  <c r="M1611" i="21"/>
  <c r="N1611" i="21"/>
  <c r="O1611" i="21"/>
  <c r="P1611" i="21"/>
  <c r="Q1611" i="21"/>
  <c r="R1611" i="21"/>
  <c r="J1612" i="21"/>
  <c r="K1612" i="21"/>
  <c r="L1612" i="21"/>
  <c r="M1612" i="21"/>
  <c r="N1612" i="21"/>
  <c r="O1612" i="21"/>
  <c r="P1612" i="21"/>
  <c r="Q1612" i="21"/>
  <c r="R1612" i="21"/>
  <c r="J1613" i="21"/>
  <c r="K1613" i="21"/>
  <c r="L1613" i="21"/>
  <c r="M1613" i="21"/>
  <c r="N1613" i="21"/>
  <c r="O1613" i="21"/>
  <c r="P1613" i="21"/>
  <c r="Q1613" i="21"/>
  <c r="R1613" i="21"/>
  <c r="J1614" i="21"/>
  <c r="K1614" i="21"/>
  <c r="L1614" i="21"/>
  <c r="M1614" i="21"/>
  <c r="N1614" i="21"/>
  <c r="O1614" i="21"/>
  <c r="P1614" i="21"/>
  <c r="Q1614" i="21"/>
  <c r="R1614" i="21"/>
  <c r="J1615" i="21"/>
  <c r="K1615" i="21"/>
  <c r="L1615" i="21"/>
  <c r="M1615" i="21"/>
  <c r="N1615" i="21"/>
  <c r="O1615" i="21"/>
  <c r="P1615" i="21"/>
  <c r="Q1615" i="21"/>
  <c r="R1615" i="21"/>
  <c r="J1616" i="21"/>
  <c r="K1616" i="21"/>
  <c r="L1616" i="21"/>
  <c r="M1616" i="21"/>
  <c r="N1616" i="21"/>
  <c r="O1616" i="21"/>
  <c r="P1616" i="21"/>
  <c r="Q1616" i="21"/>
  <c r="R1616" i="21"/>
  <c r="J1617" i="21"/>
  <c r="K1617" i="21"/>
  <c r="L1617" i="21"/>
  <c r="M1617" i="21"/>
  <c r="N1617" i="21"/>
  <c r="O1617" i="21"/>
  <c r="P1617" i="21"/>
  <c r="Q1617" i="21"/>
  <c r="R1617" i="21"/>
  <c r="J1618" i="21"/>
  <c r="K1618" i="21"/>
  <c r="L1618" i="21"/>
  <c r="M1618" i="21"/>
  <c r="N1618" i="21"/>
  <c r="O1618" i="21"/>
  <c r="P1618" i="21"/>
  <c r="Q1618" i="21"/>
  <c r="R1618" i="21"/>
  <c r="J1619" i="21"/>
  <c r="K1619" i="21"/>
  <c r="L1619" i="21"/>
  <c r="M1619" i="21"/>
  <c r="N1619" i="21"/>
  <c r="O1619" i="21"/>
  <c r="P1619" i="21"/>
  <c r="Q1619" i="21"/>
  <c r="R1619" i="21"/>
  <c r="J1620" i="21"/>
  <c r="K1620" i="21"/>
  <c r="L1620" i="21"/>
  <c r="M1620" i="21"/>
  <c r="N1620" i="21"/>
  <c r="O1620" i="21"/>
  <c r="P1620" i="21"/>
  <c r="Q1620" i="21"/>
  <c r="R1620" i="21"/>
  <c r="J1621" i="21"/>
  <c r="K1621" i="21"/>
  <c r="L1621" i="21"/>
  <c r="M1621" i="21"/>
  <c r="N1621" i="21"/>
  <c r="O1621" i="21"/>
  <c r="P1621" i="21"/>
  <c r="Q1621" i="21"/>
  <c r="R1621" i="21"/>
  <c r="J1622" i="21"/>
  <c r="K1622" i="21"/>
  <c r="L1622" i="21"/>
  <c r="M1622" i="21"/>
  <c r="N1622" i="21"/>
  <c r="O1622" i="21"/>
  <c r="P1622" i="21"/>
  <c r="Q1622" i="21"/>
  <c r="R1622" i="21"/>
  <c r="J1623" i="21"/>
  <c r="K1623" i="21"/>
  <c r="L1623" i="21"/>
  <c r="M1623" i="21"/>
  <c r="N1623" i="21"/>
  <c r="O1623" i="21"/>
  <c r="P1623" i="21"/>
  <c r="Q1623" i="21"/>
  <c r="R1623" i="21"/>
  <c r="J1624" i="21"/>
  <c r="K1624" i="21"/>
  <c r="L1624" i="21"/>
  <c r="M1624" i="21"/>
  <c r="N1624" i="21"/>
  <c r="O1624" i="21"/>
  <c r="P1624" i="21"/>
  <c r="Q1624" i="21"/>
  <c r="R1624" i="21"/>
  <c r="J1625" i="21"/>
  <c r="K1625" i="21"/>
  <c r="L1625" i="21"/>
  <c r="M1625" i="21"/>
  <c r="N1625" i="21"/>
  <c r="O1625" i="21"/>
  <c r="P1625" i="21"/>
  <c r="Q1625" i="21"/>
  <c r="R1625" i="21"/>
  <c r="J1626" i="21"/>
  <c r="K1626" i="21"/>
  <c r="L1626" i="21"/>
  <c r="M1626" i="21"/>
  <c r="N1626" i="21"/>
  <c r="O1626" i="21"/>
  <c r="P1626" i="21"/>
  <c r="Q1626" i="21"/>
  <c r="R1626" i="21"/>
  <c r="J1627" i="21"/>
  <c r="K1627" i="21"/>
  <c r="L1627" i="21"/>
  <c r="M1627" i="21"/>
  <c r="N1627" i="21"/>
  <c r="O1627" i="21"/>
  <c r="P1627" i="21"/>
  <c r="Q1627" i="21"/>
  <c r="R1627" i="21"/>
  <c r="J1628" i="21"/>
  <c r="K1628" i="21"/>
  <c r="L1628" i="21"/>
  <c r="M1628" i="21"/>
  <c r="N1628" i="21"/>
  <c r="O1628" i="21"/>
  <c r="P1628" i="21"/>
  <c r="Q1628" i="21"/>
  <c r="R1628" i="21"/>
  <c r="J1629" i="21"/>
  <c r="K1629" i="21"/>
  <c r="L1629" i="21"/>
  <c r="M1629" i="21"/>
  <c r="N1629" i="21"/>
  <c r="O1629" i="21"/>
  <c r="P1629" i="21"/>
  <c r="Q1629" i="21"/>
  <c r="R1629" i="21"/>
  <c r="J1630" i="21"/>
  <c r="K1630" i="21"/>
  <c r="L1630" i="21"/>
  <c r="M1630" i="21"/>
  <c r="N1630" i="21"/>
  <c r="O1630" i="21"/>
  <c r="P1630" i="21"/>
  <c r="Q1630" i="21"/>
  <c r="R1630" i="21"/>
  <c r="J1631" i="21"/>
  <c r="K1631" i="21"/>
  <c r="L1631" i="21"/>
  <c r="M1631" i="21"/>
  <c r="N1631" i="21"/>
  <c r="O1631" i="21"/>
  <c r="P1631" i="21"/>
  <c r="Q1631" i="21"/>
  <c r="R1631" i="21"/>
  <c r="J1632" i="21"/>
  <c r="K1632" i="21"/>
  <c r="L1632" i="21"/>
  <c r="M1632" i="21"/>
  <c r="N1632" i="21"/>
  <c r="O1632" i="21"/>
  <c r="P1632" i="21"/>
  <c r="Q1632" i="21"/>
  <c r="R1632" i="21"/>
  <c r="J1633" i="21"/>
  <c r="K1633" i="21"/>
  <c r="L1633" i="21"/>
  <c r="M1633" i="21"/>
  <c r="N1633" i="21"/>
  <c r="O1633" i="21"/>
  <c r="P1633" i="21"/>
  <c r="Q1633" i="21"/>
  <c r="R1633" i="21"/>
  <c r="J1634" i="21"/>
  <c r="K1634" i="21"/>
  <c r="L1634" i="21"/>
  <c r="M1634" i="21"/>
  <c r="N1634" i="21"/>
  <c r="O1634" i="21"/>
  <c r="P1634" i="21"/>
  <c r="Q1634" i="21"/>
  <c r="R1634" i="21"/>
  <c r="J1635" i="21"/>
  <c r="K1635" i="21"/>
  <c r="L1635" i="21"/>
  <c r="M1635" i="21"/>
  <c r="N1635" i="21"/>
  <c r="O1635" i="21"/>
  <c r="P1635" i="21"/>
  <c r="Q1635" i="21"/>
  <c r="R1635" i="21"/>
  <c r="J1636" i="21"/>
  <c r="K1636" i="21"/>
  <c r="L1636" i="21"/>
  <c r="M1636" i="21"/>
  <c r="N1636" i="21"/>
  <c r="O1636" i="21"/>
  <c r="P1636" i="21"/>
  <c r="Q1636" i="21"/>
  <c r="R1636" i="21"/>
  <c r="J1637" i="21"/>
  <c r="K1637" i="21"/>
  <c r="L1637" i="21"/>
  <c r="M1637" i="21"/>
  <c r="N1637" i="21"/>
  <c r="O1637" i="21"/>
  <c r="P1637" i="21"/>
  <c r="Q1637" i="21"/>
  <c r="R1637" i="21"/>
  <c r="J1638" i="21"/>
  <c r="K1638" i="21"/>
  <c r="L1638" i="21"/>
  <c r="M1638" i="21"/>
  <c r="N1638" i="21"/>
  <c r="O1638" i="21"/>
  <c r="P1638" i="21"/>
  <c r="Q1638" i="21"/>
  <c r="R1638" i="21"/>
  <c r="J1639" i="21"/>
  <c r="K1639" i="21"/>
  <c r="L1639" i="21"/>
  <c r="M1639" i="21"/>
  <c r="N1639" i="21"/>
  <c r="O1639" i="21"/>
  <c r="P1639" i="21"/>
  <c r="Q1639" i="21"/>
  <c r="R1639" i="21"/>
  <c r="J1640" i="21"/>
  <c r="K1640" i="21"/>
  <c r="L1640" i="21"/>
  <c r="M1640" i="21"/>
  <c r="N1640" i="21"/>
  <c r="O1640" i="21"/>
  <c r="P1640" i="21"/>
  <c r="Q1640" i="21"/>
  <c r="R1640" i="21"/>
  <c r="J1641" i="21"/>
  <c r="K1641" i="21"/>
  <c r="L1641" i="21"/>
  <c r="M1641" i="21"/>
  <c r="N1641" i="21"/>
  <c r="O1641" i="21"/>
  <c r="P1641" i="21"/>
  <c r="Q1641" i="21"/>
  <c r="R1641" i="21"/>
  <c r="J1642" i="21"/>
  <c r="K1642" i="21"/>
  <c r="L1642" i="21"/>
  <c r="M1642" i="21"/>
  <c r="N1642" i="21"/>
  <c r="O1642" i="21"/>
  <c r="P1642" i="21"/>
  <c r="Q1642" i="21"/>
  <c r="R1642" i="21"/>
  <c r="J1643" i="21"/>
  <c r="K1643" i="21"/>
  <c r="L1643" i="21"/>
  <c r="M1643" i="21"/>
  <c r="N1643" i="21"/>
  <c r="O1643" i="21"/>
  <c r="P1643" i="21"/>
  <c r="Q1643" i="21"/>
  <c r="R1643" i="21"/>
  <c r="J1644" i="21"/>
  <c r="K1644" i="21"/>
  <c r="L1644" i="21"/>
  <c r="M1644" i="21"/>
  <c r="N1644" i="21"/>
  <c r="O1644" i="21"/>
  <c r="P1644" i="21"/>
  <c r="Q1644" i="21"/>
  <c r="R1644" i="21"/>
  <c r="J1645" i="21"/>
  <c r="K1645" i="21"/>
  <c r="L1645" i="21"/>
  <c r="M1645" i="21"/>
  <c r="N1645" i="21"/>
  <c r="O1645" i="21"/>
  <c r="P1645" i="21"/>
  <c r="Q1645" i="21"/>
  <c r="R1645" i="21"/>
  <c r="J1646" i="21"/>
  <c r="K1646" i="21"/>
  <c r="L1646" i="21"/>
  <c r="M1646" i="21"/>
  <c r="N1646" i="21"/>
  <c r="O1646" i="21"/>
  <c r="P1646" i="21"/>
  <c r="Q1646" i="21"/>
  <c r="R1646" i="21"/>
  <c r="J1647" i="21"/>
  <c r="K1647" i="21"/>
  <c r="L1647" i="21"/>
  <c r="M1647" i="21"/>
  <c r="N1647" i="21"/>
  <c r="O1647" i="21"/>
  <c r="P1647" i="21"/>
  <c r="Q1647" i="21"/>
  <c r="R1647" i="21"/>
  <c r="J1648" i="21"/>
  <c r="K1648" i="21"/>
  <c r="L1648" i="21"/>
  <c r="M1648" i="21"/>
  <c r="N1648" i="21"/>
  <c r="O1648" i="21"/>
  <c r="P1648" i="21"/>
  <c r="Q1648" i="21"/>
  <c r="R1648" i="21"/>
  <c r="J1649" i="21"/>
  <c r="K1649" i="21"/>
  <c r="L1649" i="21"/>
  <c r="M1649" i="21"/>
  <c r="N1649" i="21"/>
  <c r="O1649" i="21"/>
  <c r="P1649" i="21"/>
  <c r="Q1649" i="21"/>
  <c r="R1649" i="21"/>
  <c r="J1650" i="21"/>
  <c r="K1650" i="21"/>
  <c r="L1650" i="21"/>
  <c r="M1650" i="21"/>
  <c r="N1650" i="21"/>
  <c r="O1650" i="21"/>
  <c r="P1650" i="21"/>
  <c r="Q1650" i="21"/>
  <c r="R1650" i="21"/>
  <c r="J1651" i="21"/>
  <c r="K1651" i="21"/>
  <c r="L1651" i="21"/>
  <c r="M1651" i="21"/>
  <c r="N1651" i="21"/>
  <c r="O1651" i="21"/>
  <c r="P1651" i="21"/>
  <c r="Q1651" i="21"/>
  <c r="R1651" i="21"/>
  <c r="J1652" i="21"/>
  <c r="K1652" i="21"/>
  <c r="L1652" i="21"/>
  <c r="M1652" i="21"/>
  <c r="N1652" i="21"/>
  <c r="O1652" i="21"/>
  <c r="P1652" i="21"/>
  <c r="Q1652" i="21"/>
  <c r="R1652" i="21"/>
  <c r="J1653" i="21"/>
  <c r="K1653" i="21"/>
  <c r="L1653" i="21"/>
  <c r="M1653" i="21"/>
  <c r="N1653" i="21"/>
  <c r="O1653" i="21"/>
  <c r="P1653" i="21"/>
  <c r="Q1653" i="21"/>
  <c r="R1653" i="21"/>
  <c r="J1654" i="21"/>
  <c r="K1654" i="21"/>
  <c r="L1654" i="21"/>
  <c r="M1654" i="21"/>
  <c r="N1654" i="21"/>
  <c r="O1654" i="21"/>
  <c r="P1654" i="21"/>
  <c r="Q1654" i="21"/>
  <c r="R1654" i="21"/>
  <c r="J1655" i="21"/>
  <c r="K1655" i="21"/>
  <c r="L1655" i="21"/>
  <c r="M1655" i="21"/>
  <c r="N1655" i="21"/>
  <c r="O1655" i="21"/>
  <c r="P1655" i="21"/>
  <c r="Q1655" i="21"/>
  <c r="R1655" i="21"/>
  <c r="J1656" i="21"/>
  <c r="K1656" i="21"/>
  <c r="L1656" i="21"/>
  <c r="M1656" i="21"/>
  <c r="N1656" i="21"/>
  <c r="O1656" i="21"/>
  <c r="P1656" i="21"/>
  <c r="Q1656" i="21"/>
  <c r="R1656" i="21"/>
  <c r="J1657" i="21"/>
  <c r="K1657" i="21"/>
  <c r="L1657" i="21"/>
  <c r="M1657" i="21"/>
  <c r="N1657" i="21"/>
  <c r="O1657" i="21"/>
  <c r="P1657" i="21"/>
  <c r="Q1657" i="21"/>
  <c r="R1657" i="21"/>
  <c r="J1658" i="21"/>
  <c r="K1658" i="21"/>
  <c r="L1658" i="21"/>
  <c r="M1658" i="21"/>
  <c r="N1658" i="21"/>
  <c r="O1658" i="21"/>
  <c r="P1658" i="21"/>
  <c r="Q1658" i="21"/>
  <c r="R1658" i="21"/>
  <c r="J1659" i="21"/>
  <c r="K1659" i="21"/>
  <c r="L1659" i="21"/>
  <c r="M1659" i="21"/>
  <c r="N1659" i="21"/>
  <c r="O1659" i="21"/>
  <c r="P1659" i="21"/>
  <c r="Q1659" i="21"/>
  <c r="R1659" i="21"/>
  <c r="J1660" i="21"/>
  <c r="K1660" i="21"/>
  <c r="L1660" i="21"/>
  <c r="M1660" i="21"/>
  <c r="N1660" i="21"/>
  <c r="O1660" i="21"/>
  <c r="P1660" i="21"/>
  <c r="Q1660" i="21"/>
  <c r="R1660" i="21"/>
  <c r="J1661" i="21"/>
  <c r="K1661" i="21"/>
  <c r="L1661" i="21"/>
  <c r="M1661" i="21"/>
  <c r="N1661" i="21"/>
  <c r="O1661" i="21"/>
  <c r="P1661" i="21"/>
  <c r="Q1661" i="21"/>
  <c r="R1661" i="21"/>
  <c r="J1662" i="21"/>
  <c r="K1662" i="21"/>
  <c r="L1662" i="21"/>
  <c r="M1662" i="21"/>
  <c r="N1662" i="21"/>
  <c r="O1662" i="21"/>
  <c r="P1662" i="21"/>
  <c r="Q1662" i="21"/>
  <c r="R1662" i="21"/>
  <c r="J1663" i="21"/>
  <c r="K1663" i="21"/>
  <c r="L1663" i="21"/>
  <c r="M1663" i="21"/>
  <c r="N1663" i="21"/>
  <c r="O1663" i="21"/>
  <c r="P1663" i="21"/>
  <c r="Q1663" i="21"/>
  <c r="R1663" i="21"/>
  <c r="J1664" i="21"/>
  <c r="K1664" i="21"/>
  <c r="L1664" i="21"/>
  <c r="M1664" i="21"/>
  <c r="N1664" i="21"/>
  <c r="O1664" i="21"/>
  <c r="P1664" i="21"/>
  <c r="Q1664" i="21"/>
  <c r="R1664" i="21"/>
  <c r="J1665" i="21"/>
  <c r="K1665" i="21"/>
  <c r="L1665" i="21"/>
  <c r="M1665" i="21"/>
  <c r="N1665" i="21"/>
  <c r="O1665" i="21"/>
  <c r="P1665" i="21"/>
  <c r="Q1665" i="21"/>
  <c r="R1665" i="21"/>
  <c r="J1666" i="21"/>
  <c r="K1666" i="21"/>
  <c r="L1666" i="21"/>
  <c r="M1666" i="21"/>
  <c r="N1666" i="21"/>
  <c r="O1666" i="21"/>
  <c r="P1666" i="21"/>
  <c r="Q1666" i="21"/>
  <c r="R1666" i="21"/>
  <c r="J1667" i="21"/>
  <c r="K1667" i="21"/>
  <c r="L1667" i="21"/>
  <c r="M1667" i="21"/>
  <c r="N1667" i="21"/>
  <c r="O1667" i="21"/>
  <c r="P1667" i="21"/>
  <c r="Q1667" i="21"/>
  <c r="R1667" i="21"/>
  <c r="J1668" i="21"/>
  <c r="K1668" i="21"/>
  <c r="L1668" i="21"/>
  <c r="M1668" i="21"/>
  <c r="N1668" i="21"/>
  <c r="O1668" i="21"/>
  <c r="P1668" i="21"/>
  <c r="Q1668" i="21"/>
  <c r="R1668" i="21"/>
  <c r="J1669" i="21"/>
  <c r="K1669" i="21"/>
  <c r="L1669" i="21"/>
  <c r="M1669" i="21"/>
  <c r="N1669" i="21"/>
  <c r="O1669" i="21"/>
  <c r="P1669" i="21"/>
  <c r="Q1669" i="21"/>
  <c r="R1669" i="21"/>
  <c r="J1670" i="21"/>
  <c r="K1670" i="21"/>
  <c r="L1670" i="21"/>
  <c r="M1670" i="21"/>
  <c r="N1670" i="21"/>
  <c r="O1670" i="21"/>
  <c r="P1670" i="21"/>
  <c r="Q1670" i="21"/>
  <c r="R1670" i="21"/>
  <c r="J1671" i="21"/>
  <c r="K1671" i="21"/>
  <c r="L1671" i="21"/>
  <c r="M1671" i="21"/>
  <c r="N1671" i="21"/>
  <c r="O1671" i="21"/>
  <c r="P1671" i="21"/>
  <c r="Q1671" i="21"/>
  <c r="R1671" i="21"/>
  <c r="J1672" i="21"/>
  <c r="K1672" i="21"/>
  <c r="L1672" i="21"/>
  <c r="M1672" i="21"/>
  <c r="N1672" i="21"/>
  <c r="O1672" i="21"/>
  <c r="P1672" i="21"/>
  <c r="Q1672" i="21"/>
  <c r="R1672" i="21"/>
  <c r="J1673" i="21"/>
  <c r="K1673" i="21"/>
  <c r="L1673" i="21"/>
  <c r="M1673" i="21"/>
  <c r="N1673" i="21"/>
  <c r="O1673" i="21"/>
  <c r="P1673" i="21"/>
  <c r="Q1673" i="21"/>
  <c r="R1673" i="21"/>
  <c r="J1674" i="21"/>
  <c r="K1674" i="21"/>
  <c r="L1674" i="21"/>
  <c r="M1674" i="21"/>
  <c r="N1674" i="21"/>
  <c r="O1674" i="21"/>
  <c r="P1674" i="21"/>
  <c r="Q1674" i="21"/>
  <c r="R1674" i="21"/>
  <c r="J1675" i="21"/>
  <c r="K1675" i="21"/>
  <c r="L1675" i="21"/>
  <c r="M1675" i="21"/>
  <c r="N1675" i="21"/>
  <c r="O1675" i="21"/>
  <c r="P1675" i="21"/>
  <c r="Q1675" i="21"/>
  <c r="R1675" i="21"/>
  <c r="J1676" i="21"/>
  <c r="K1676" i="21"/>
  <c r="L1676" i="21"/>
  <c r="M1676" i="21"/>
  <c r="N1676" i="21"/>
  <c r="O1676" i="21"/>
  <c r="P1676" i="21"/>
  <c r="Q1676" i="21"/>
  <c r="R1676" i="21"/>
  <c r="J1677" i="21"/>
  <c r="K1677" i="21"/>
  <c r="L1677" i="21"/>
  <c r="M1677" i="21"/>
  <c r="N1677" i="21"/>
  <c r="O1677" i="21"/>
  <c r="P1677" i="21"/>
  <c r="Q1677" i="21"/>
  <c r="R1677" i="21"/>
  <c r="J1678" i="21"/>
  <c r="K1678" i="21"/>
  <c r="L1678" i="21"/>
  <c r="M1678" i="21"/>
  <c r="N1678" i="21"/>
  <c r="O1678" i="21"/>
  <c r="P1678" i="21"/>
  <c r="Q1678" i="21"/>
  <c r="R1678" i="21"/>
  <c r="J1679" i="21"/>
  <c r="K1679" i="21"/>
  <c r="L1679" i="21"/>
  <c r="M1679" i="21"/>
  <c r="N1679" i="21"/>
  <c r="O1679" i="21"/>
  <c r="P1679" i="21"/>
  <c r="Q1679" i="21"/>
  <c r="R1679" i="21"/>
  <c r="J1680" i="21"/>
  <c r="K1680" i="21"/>
  <c r="L1680" i="21"/>
  <c r="M1680" i="21"/>
  <c r="N1680" i="21"/>
  <c r="O1680" i="21"/>
  <c r="P1680" i="21"/>
  <c r="Q1680" i="21"/>
  <c r="R1680" i="21"/>
  <c r="J1681" i="21"/>
  <c r="K1681" i="21"/>
  <c r="L1681" i="21"/>
  <c r="M1681" i="21"/>
  <c r="N1681" i="21"/>
  <c r="O1681" i="21"/>
  <c r="P1681" i="21"/>
  <c r="Q1681" i="21"/>
  <c r="R1681" i="21"/>
  <c r="J1682" i="21"/>
  <c r="K1682" i="21"/>
  <c r="L1682" i="21"/>
  <c r="M1682" i="21"/>
  <c r="N1682" i="21"/>
  <c r="O1682" i="21"/>
  <c r="P1682" i="21"/>
  <c r="Q1682" i="21"/>
  <c r="R1682" i="21"/>
  <c r="J1683" i="21"/>
  <c r="K1683" i="21"/>
  <c r="L1683" i="21"/>
  <c r="M1683" i="21"/>
  <c r="N1683" i="21"/>
  <c r="O1683" i="21"/>
  <c r="P1683" i="21"/>
  <c r="Q1683" i="21"/>
  <c r="R1683" i="21"/>
  <c r="J1684" i="21"/>
  <c r="K1684" i="21"/>
  <c r="L1684" i="21"/>
  <c r="M1684" i="21"/>
  <c r="N1684" i="21"/>
  <c r="O1684" i="21"/>
  <c r="P1684" i="21"/>
  <c r="Q1684" i="21"/>
  <c r="R1684" i="21"/>
  <c r="J1685" i="21"/>
  <c r="K1685" i="21"/>
  <c r="L1685" i="21"/>
  <c r="M1685" i="21"/>
  <c r="N1685" i="21"/>
  <c r="O1685" i="21"/>
  <c r="P1685" i="21"/>
  <c r="Q1685" i="21"/>
  <c r="R1685" i="21"/>
  <c r="J1686" i="21"/>
  <c r="K1686" i="21"/>
  <c r="L1686" i="21"/>
  <c r="M1686" i="21"/>
  <c r="N1686" i="21"/>
  <c r="O1686" i="21"/>
  <c r="P1686" i="21"/>
  <c r="Q1686" i="21"/>
  <c r="R1686" i="21"/>
  <c r="J1687" i="21"/>
  <c r="K1687" i="21"/>
  <c r="L1687" i="21"/>
  <c r="M1687" i="21"/>
  <c r="N1687" i="21"/>
  <c r="O1687" i="21"/>
  <c r="P1687" i="21"/>
  <c r="Q1687" i="21"/>
  <c r="R1687" i="21"/>
  <c r="J1688" i="21"/>
  <c r="K1688" i="21"/>
  <c r="L1688" i="21"/>
  <c r="M1688" i="21"/>
  <c r="N1688" i="21"/>
  <c r="O1688" i="21"/>
  <c r="P1688" i="21"/>
  <c r="Q1688" i="21"/>
  <c r="R1688" i="21"/>
  <c r="J1689" i="21"/>
  <c r="K1689" i="21"/>
  <c r="L1689" i="21"/>
  <c r="M1689" i="21"/>
  <c r="N1689" i="21"/>
  <c r="O1689" i="21"/>
  <c r="P1689" i="21"/>
  <c r="Q1689" i="21"/>
  <c r="R1689" i="21"/>
  <c r="J1690" i="21"/>
  <c r="K1690" i="21"/>
  <c r="L1690" i="21"/>
  <c r="M1690" i="21"/>
  <c r="N1690" i="21"/>
  <c r="O1690" i="21"/>
  <c r="P1690" i="21"/>
  <c r="Q1690" i="21"/>
  <c r="R1690" i="21"/>
  <c r="J1691" i="21"/>
  <c r="K1691" i="21"/>
  <c r="L1691" i="21"/>
  <c r="M1691" i="21"/>
  <c r="N1691" i="21"/>
  <c r="O1691" i="21"/>
  <c r="P1691" i="21"/>
  <c r="Q1691" i="21"/>
  <c r="R1691" i="21"/>
  <c r="J1692" i="21"/>
  <c r="K1692" i="21"/>
  <c r="L1692" i="21"/>
  <c r="M1692" i="21"/>
  <c r="N1692" i="21"/>
  <c r="O1692" i="21"/>
  <c r="P1692" i="21"/>
  <c r="Q1692" i="21"/>
  <c r="R1692" i="21"/>
  <c r="J1693" i="21"/>
  <c r="K1693" i="21"/>
  <c r="L1693" i="21"/>
  <c r="M1693" i="21"/>
  <c r="N1693" i="21"/>
  <c r="O1693" i="21"/>
  <c r="P1693" i="21"/>
  <c r="Q1693" i="21"/>
  <c r="R1693" i="21"/>
  <c r="J1694" i="21"/>
  <c r="K1694" i="21"/>
  <c r="L1694" i="21"/>
  <c r="M1694" i="21"/>
  <c r="N1694" i="21"/>
  <c r="O1694" i="21"/>
  <c r="P1694" i="21"/>
  <c r="Q1694" i="21"/>
  <c r="R1694" i="21"/>
  <c r="J1695" i="21"/>
  <c r="K1695" i="21"/>
  <c r="L1695" i="21"/>
  <c r="M1695" i="21"/>
  <c r="N1695" i="21"/>
  <c r="O1695" i="21"/>
  <c r="P1695" i="21"/>
  <c r="Q1695" i="21"/>
  <c r="R1695" i="21"/>
  <c r="J1696" i="21"/>
  <c r="K1696" i="21"/>
  <c r="L1696" i="21"/>
  <c r="M1696" i="21"/>
  <c r="N1696" i="21"/>
  <c r="O1696" i="21"/>
  <c r="P1696" i="21"/>
  <c r="Q1696" i="21"/>
  <c r="R1696" i="21"/>
  <c r="J1697" i="21"/>
  <c r="K1697" i="21"/>
  <c r="L1697" i="21"/>
  <c r="M1697" i="21"/>
  <c r="N1697" i="21"/>
  <c r="O1697" i="21"/>
  <c r="P1697" i="21"/>
  <c r="Q1697" i="21"/>
  <c r="R1697" i="21"/>
  <c r="J1698" i="21"/>
  <c r="K1698" i="21"/>
  <c r="L1698" i="21"/>
  <c r="M1698" i="21"/>
  <c r="N1698" i="21"/>
  <c r="O1698" i="21"/>
  <c r="P1698" i="21"/>
  <c r="Q1698" i="21"/>
  <c r="R1698" i="21"/>
  <c r="J1699" i="21"/>
  <c r="K1699" i="21"/>
  <c r="L1699" i="21"/>
  <c r="M1699" i="21"/>
  <c r="N1699" i="21"/>
  <c r="O1699" i="21"/>
  <c r="P1699" i="21"/>
  <c r="Q1699" i="21"/>
  <c r="R1699" i="21"/>
  <c r="J1700" i="21"/>
  <c r="K1700" i="21"/>
  <c r="L1700" i="21"/>
  <c r="M1700" i="21"/>
  <c r="N1700" i="21"/>
  <c r="O1700" i="21"/>
  <c r="P1700" i="21"/>
  <c r="Q1700" i="21"/>
  <c r="R1700" i="21"/>
  <c r="J1701" i="21"/>
  <c r="K1701" i="21"/>
  <c r="L1701" i="21"/>
  <c r="M1701" i="21"/>
  <c r="N1701" i="21"/>
  <c r="O1701" i="21"/>
  <c r="P1701" i="21"/>
  <c r="Q1701" i="21"/>
  <c r="R1701" i="21"/>
  <c r="J1702" i="21"/>
  <c r="K1702" i="21"/>
  <c r="L1702" i="21"/>
  <c r="M1702" i="21"/>
  <c r="N1702" i="21"/>
  <c r="O1702" i="21"/>
  <c r="P1702" i="21"/>
  <c r="Q1702" i="21"/>
  <c r="R1702" i="21"/>
  <c r="J1703" i="21"/>
  <c r="K1703" i="21"/>
  <c r="L1703" i="21"/>
  <c r="M1703" i="21"/>
  <c r="N1703" i="21"/>
  <c r="O1703" i="21"/>
  <c r="P1703" i="21"/>
  <c r="Q1703" i="21"/>
  <c r="R1703" i="21"/>
  <c r="J1704" i="21"/>
  <c r="K1704" i="21"/>
  <c r="L1704" i="21"/>
  <c r="M1704" i="21"/>
  <c r="N1704" i="21"/>
  <c r="O1704" i="21"/>
  <c r="P1704" i="21"/>
  <c r="Q1704" i="21"/>
  <c r="R1704" i="21"/>
  <c r="J1705" i="21"/>
  <c r="K1705" i="21"/>
  <c r="L1705" i="21"/>
  <c r="M1705" i="21"/>
  <c r="N1705" i="21"/>
  <c r="O1705" i="21"/>
  <c r="P1705" i="21"/>
  <c r="Q1705" i="21"/>
  <c r="R1705" i="21"/>
  <c r="J1706" i="21"/>
  <c r="K1706" i="21"/>
  <c r="L1706" i="21"/>
  <c r="M1706" i="21"/>
  <c r="N1706" i="21"/>
  <c r="O1706" i="21"/>
  <c r="P1706" i="21"/>
  <c r="Q1706" i="21"/>
  <c r="R1706" i="21"/>
  <c r="J1707" i="21"/>
  <c r="K1707" i="21"/>
  <c r="L1707" i="21"/>
  <c r="M1707" i="21"/>
  <c r="N1707" i="21"/>
  <c r="O1707" i="21"/>
  <c r="P1707" i="21"/>
  <c r="Q1707" i="21"/>
  <c r="R1707" i="21"/>
  <c r="J1708" i="21"/>
  <c r="K1708" i="21"/>
  <c r="L1708" i="21"/>
  <c r="M1708" i="21"/>
  <c r="N1708" i="21"/>
  <c r="O1708" i="21"/>
  <c r="P1708" i="21"/>
  <c r="Q1708" i="21"/>
  <c r="R1708" i="21"/>
  <c r="J1709" i="21"/>
  <c r="K1709" i="21"/>
  <c r="L1709" i="21"/>
  <c r="M1709" i="21"/>
  <c r="N1709" i="21"/>
  <c r="O1709" i="21"/>
  <c r="P1709" i="21"/>
  <c r="Q1709" i="21"/>
  <c r="R1709" i="21"/>
  <c r="J1710" i="21"/>
  <c r="K1710" i="21"/>
  <c r="L1710" i="21"/>
  <c r="M1710" i="21"/>
  <c r="N1710" i="21"/>
  <c r="O1710" i="21"/>
  <c r="P1710" i="21"/>
  <c r="Q1710" i="21"/>
  <c r="R1710" i="21"/>
  <c r="J1711" i="21"/>
  <c r="K1711" i="21"/>
  <c r="L1711" i="21"/>
  <c r="M1711" i="21"/>
  <c r="N1711" i="21"/>
  <c r="O1711" i="21"/>
  <c r="P1711" i="21"/>
  <c r="Q1711" i="21"/>
  <c r="R1711" i="21"/>
  <c r="J1712" i="21"/>
  <c r="K1712" i="21"/>
  <c r="L1712" i="21"/>
  <c r="M1712" i="21"/>
  <c r="N1712" i="21"/>
  <c r="O1712" i="21"/>
  <c r="P1712" i="21"/>
  <c r="Q1712" i="21"/>
  <c r="R1712" i="21"/>
  <c r="J1713" i="21"/>
  <c r="K1713" i="21"/>
  <c r="L1713" i="21"/>
  <c r="M1713" i="21"/>
  <c r="N1713" i="21"/>
  <c r="O1713" i="21"/>
  <c r="P1713" i="21"/>
  <c r="Q1713" i="21"/>
  <c r="R1713" i="21"/>
  <c r="J1714" i="21"/>
  <c r="K1714" i="21"/>
  <c r="L1714" i="21"/>
  <c r="M1714" i="21"/>
  <c r="N1714" i="21"/>
  <c r="O1714" i="21"/>
  <c r="P1714" i="21"/>
  <c r="Q1714" i="21"/>
  <c r="R1714" i="21"/>
  <c r="J1715" i="21"/>
  <c r="K1715" i="21"/>
  <c r="L1715" i="21"/>
  <c r="M1715" i="21"/>
  <c r="N1715" i="21"/>
  <c r="O1715" i="21"/>
  <c r="P1715" i="21"/>
  <c r="Q1715" i="21"/>
  <c r="R1715" i="21"/>
  <c r="J1716" i="21"/>
  <c r="K1716" i="21"/>
  <c r="L1716" i="21"/>
  <c r="M1716" i="21"/>
  <c r="N1716" i="21"/>
  <c r="O1716" i="21"/>
  <c r="P1716" i="21"/>
  <c r="Q1716" i="21"/>
  <c r="R1716" i="21"/>
  <c r="J1717" i="21"/>
  <c r="K1717" i="21"/>
  <c r="L1717" i="21"/>
  <c r="M1717" i="21"/>
  <c r="N1717" i="21"/>
  <c r="O1717" i="21"/>
  <c r="P1717" i="21"/>
  <c r="Q1717" i="21"/>
  <c r="R1717" i="21"/>
  <c r="J1718" i="21"/>
  <c r="K1718" i="21"/>
  <c r="L1718" i="21"/>
  <c r="M1718" i="21"/>
  <c r="N1718" i="21"/>
  <c r="O1718" i="21"/>
  <c r="P1718" i="21"/>
  <c r="Q1718" i="21"/>
  <c r="R1718" i="21"/>
  <c r="J1719" i="21"/>
  <c r="K1719" i="21"/>
  <c r="L1719" i="21"/>
  <c r="M1719" i="21"/>
  <c r="N1719" i="21"/>
  <c r="O1719" i="21"/>
  <c r="P1719" i="21"/>
  <c r="Q1719" i="21"/>
  <c r="R1719" i="21"/>
  <c r="J1720" i="21"/>
  <c r="K1720" i="21"/>
  <c r="L1720" i="21"/>
  <c r="M1720" i="21"/>
  <c r="N1720" i="21"/>
  <c r="O1720" i="21"/>
  <c r="P1720" i="21"/>
  <c r="Q1720" i="21"/>
  <c r="R1720" i="21"/>
  <c r="J1721" i="21"/>
  <c r="K1721" i="21"/>
  <c r="L1721" i="21"/>
  <c r="M1721" i="21"/>
  <c r="N1721" i="21"/>
  <c r="O1721" i="21"/>
  <c r="P1721" i="21"/>
  <c r="Q1721" i="21"/>
  <c r="R1721" i="21"/>
  <c r="J1722" i="21"/>
  <c r="K1722" i="21"/>
  <c r="L1722" i="21"/>
  <c r="M1722" i="21"/>
  <c r="N1722" i="21"/>
  <c r="O1722" i="21"/>
  <c r="P1722" i="21"/>
  <c r="Q1722" i="21"/>
  <c r="R1722" i="21"/>
  <c r="J1723" i="21"/>
  <c r="K1723" i="21"/>
  <c r="L1723" i="21"/>
  <c r="M1723" i="21"/>
  <c r="N1723" i="21"/>
  <c r="O1723" i="21"/>
  <c r="P1723" i="21"/>
  <c r="Q1723" i="21"/>
  <c r="R1723" i="21"/>
  <c r="J1724" i="21"/>
  <c r="K1724" i="21"/>
  <c r="L1724" i="21"/>
  <c r="M1724" i="21"/>
  <c r="N1724" i="21"/>
  <c r="O1724" i="21"/>
  <c r="P1724" i="21"/>
  <c r="Q1724" i="21"/>
  <c r="R1724" i="21"/>
  <c r="J1725" i="21"/>
  <c r="K1725" i="21"/>
  <c r="L1725" i="21"/>
  <c r="M1725" i="21"/>
  <c r="N1725" i="21"/>
  <c r="O1725" i="21"/>
  <c r="P1725" i="21"/>
  <c r="Q1725" i="21"/>
  <c r="R1725" i="21"/>
  <c r="J1726" i="21"/>
  <c r="K1726" i="21"/>
  <c r="L1726" i="21"/>
  <c r="M1726" i="21"/>
  <c r="N1726" i="21"/>
  <c r="O1726" i="21"/>
  <c r="P1726" i="21"/>
  <c r="Q1726" i="21"/>
  <c r="R1726" i="21"/>
  <c r="J1727" i="21"/>
  <c r="K1727" i="21"/>
  <c r="L1727" i="21"/>
  <c r="M1727" i="21"/>
  <c r="N1727" i="21"/>
  <c r="O1727" i="21"/>
  <c r="P1727" i="21"/>
  <c r="Q1727" i="21"/>
  <c r="R1727" i="21"/>
  <c r="J1728" i="21"/>
  <c r="K1728" i="21"/>
  <c r="L1728" i="21"/>
  <c r="M1728" i="21"/>
  <c r="N1728" i="21"/>
  <c r="O1728" i="21"/>
  <c r="P1728" i="21"/>
  <c r="Q1728" i="21"/>
  <c r="R1728" i="21"/>
  <c r="J1729" i="21"/>
  <c r="K1729" i="21"/>
  <c r="L1729" i="21"/>
  <c r="M1729" i="21"/>
  <c r="N1729" i="21"/>
  <c r="O1729" i="21"/>
  <c r="P1729" i="21"/>
  <c r="Q1729" i="21"/>
  <c r="R1729" i="21"/>
  <c r="J1730" i="21"/>
  <c r="K1730" i="21"/>
  <c r="L1730" i="21"/>
  <c r="M1730" i="21"/>
  <c r="N1730" i="21"/>
  <c r="O1730" i="21"/>
  <c r="P1730" i="21"/>
  <c r="Q1730" i="21"/>
  <c r="R1730" i="21"/>
  <c r="J1731" i="21"/>
  <c r="K1731" i="21"/>
  <c r="L1731" i="21"/>
  <c r="M1731" i="21"/>
  <c r="N1731" i="21"/>
  <c r="O1731" i="21"/>
  <c r="P1731" i="21"/>
  <c r="Q1731" i="21"/>
  <c r="R1731" i="21"/>
  <c r="J1732" i="21"/>
  <c r="K1732" i="21"/>
  <c r="L1732" i="21"/>
  <c r="M1732" i="21"/>
  <c r="N1732" i="21"/>
  <c r="O1732" i="21"/>
  <c r="P1732" i="21"/>
  <c r="Q1732" i="21"/>
  <c r="R1732" i="21"/>
  <c r="J1733" i="21"/>
  <c r="K1733" i="21"/>
  <c r="L1733" i="21"/>
  <c r="M1733" i="21"/>
  <c r="N1733" i="21"/>
  <c r="O1733" i="21"/>
  <c r="P1733" i="21"/>
  <c r="Q1733" i="21"/>
  <c r="R1733" i="21"/>
  <c r="J1734" i="21"/>
  <c r="K1734" i="21"/>
  <c r="L1734" i="21"/>
  <c r="M1734" i="21"/>
  <c r="N1734" i="21"/>
  <c r="O1734" i="21"/>
  <c r="P1734" i="21"/>
  <c r="Q1734" i="21"/>
  <c r="R1734" i="21"/>
  <c r="J1735" i="21"/>
  <c r="K1735" i="21"/>
  <c r="L1735" i="21"/>
  <c r="M1735" i="21"/>
  <c r="N1735" i="21"/>
  <c r="O1735" i="21"/>
  <c r="P1735" i="21"/>
  <c r="Q1735" i="21"/>
  <c r="R1735" i="21"/>
  <c r="J1736" i="21"/>
  <c r="K1736" i="21"/>
  <c r="L1736" i="21"/>
  <c r="M1736" i="21"/>
  <c r="N1736" i="21"/>
  <c r="O1736" i="21"/>
  <c r="P1736" i="21"/>
  <c r="Q1736" i="21"/>
  <c r="R1736" i="21"/>
  <c r="J1737" i="21"/>
  <c r="K1737" i="21"/>
  <c r="L1737" i="21"/>
  <c r="M1737" i="21"/>
  <c r="N1737" i="21"/>
  <c r="O1737" i="21"/>
  <c r="P1737" i="21"/>
  <c r="Q1737" i="21"/>
  <c r="R1737" i="21"/>
  <c r="J1738" i="21"/>
  <c r="K1738" i="21"/>
  <c r="L1738" i="21"/>
  <c r="M1738" i="21"/>
  <c r="N1738" i="21"/>
  <c r="O1738" i="21"/>
  <c r="P1738" i="21"/>
  <c r="Q1738" i="21"/>
  <c r="R1738" i="21"/>
  <c r="J1739" i="21"/>
  <c r="K1739" i="21"/>
  <c r="L1739" i="21"/>
  <c r="M1739" i="21"/>
  <c r="N1739" i="21"/>
  <c r="O1739" i="21"/>
  <c r="P1739" i="21"/>
  <c r="Q1739" i="21"/>
  <c r="R1739" i="21"/>
  <c r="J1740" i="21"/>
  <c r="K1740" i="21"/>
  <c r="L1740" i="21"/>
  <c r="M1740" i="21"/>
  <c r="N1740" i="21"/>
  <c r="O1740" i="21"/>
  <c r="P1740" i="21"/>
  <c r="Q1740" i="21"/>
  <c r="R1740" i="21"/>
  <c r="J1741" i="21"/>
  <c r="K1741" i="21"/>
  <c r="L1741" i="21"/>
  <c r="M1741" i="21"/>
  <c r="N1741" i="21"/>
  <c r="O1741" i="21"/>
  <c r="P1741" i="21"/>
  <c r="Q1741" i="21"/>
  <c r="R1741" i="21"/>
  <c r="J1742" i="21"/>
  <c r="K1742" i="21"/>
  <c r="L1742" i="21"/>
  <c r="M1742" i="21"/>
  <c r="N1742" i="21"/>
  <c r="O1742" i="21"/>
  <c r="P1742" i="21"/>
  <c r="Q1742" i="21"/>
  <c r="R1742" i="21"/>
  <c r="J1743" i="21"/>
  <c r="K1743" i="21"/>
  <c r="L1743" i="21"/>
  <c r="M1743" i="21"/>
  <c r="N1743" i="21"/>
  <c r="O1743" i="21"/>
  <c r="P1743" i="21"/>
  <c r="Q1743" i="21"/>
  <c r="R1743" i="21"/>
  <c r="J1744" i="21"/>
  <c r="K1744" i="21"/>
  <c r="L1744" i="21"/>
  <c r="M1744" i="21"/>
  <c r="N1744" i="21"/>
  <c r="O1744" i="21"/>
  <c r="P1744" i="21"/>
  <c r="Q1744" i="21"/>
  <c r="R1744" i="21"/>
  <c r="J1745" i="21"/>
  <c r="K1745" i="21"/>
  <c r="L1745" i="21"/>
  <c r="M1745" i="21"/>
  <c r="N1745" i="21"/>
  <c r="O1745" i="21"/>
  <c r="P1745" i="21"/>
  <c r="Q1745" i="21"/>
  <c r="R1745" i="21"/>
  <c r="J1746" i="21"/>
  <c r="K1746" i="21"/>
  <c r="L1746" i="21"/>
  <c r="M1746" i="21"/>
  <c r="N1746" i="21"/>
  <c r="O1746" i="21"/>
  <c r="P1746" i="21"/>
  <c r="Q1746" i="21"/>
  <c r="R1746" i="21"/>
  <c r="J1747" i="21"/>
  <c r="K1747" i="21"/>
  <c r="L1747" i="21"/>
  <c r="M1747" i="21"/>
  <c r="N1747" i="21"/>
  <c r="O1747" i="21"/>
  <c r="P1747" i="21"/>
  <c r="Q1747" i="21"/>
  <c r="R1747" i="21"/>
  <c r="J1748" i="21"/>
  <c r="K1748" i="21"/>
  <c r="L1748" i="21"/>
  <c r="M1748" i="21"/>
  <c r="N1748" i="21"/>
  <c r="O1748" i="21"/>
  <c r="P1748" i="21"/>
  <c r="Q1748" i="21"/>
  <c r="R1748" i="21"/>
  <c r="J1749" i="21"/>
  <c r="K1749" i="21"/>
  <c r="L1749" i="21"/>
  <c r="M1749" i="21"/>
  <c r="N1749" i="21"/>
  <c r="O1749" i="21"/>
  <c r="P1749" i="21"/>
  <c r="Q1749" i="21"/>
  <c r="R1749" i="21"/>
  <c r="J1750" i="21"/>
  <c r="K1750" i="21"/>
  <c r="L1750" i="21"/>
  <c r="M1750" i="21"/>
  <c r="N1750" i="21"/>
  <c r="O1750" i="21"/>
  <c r="P1750" i="21"/>
  <c r="Q1750" i="21"/>
  <c r="R1750" i="21"/>
  <c r="J1751" i="21"/>
  <c r="K1751" i="21"/>
  <c r="L1751" i="21"/>
  <c r="M1751" i="21"/>
  <c r="N1751" i="21"/>
  <c r="O1751" i="21"/>
  <c r="P1751" i="21"/>
  <c r="Q1751" i="21"/>
  <c r="R1751" i="21"/>
  <c r="J1752" i="21"/>
  <c r="K1752" i="21"/>
  <c r="L1752" i="21"/>
  <c r="M1752" i="21"/>
  <c r="N1752" i="21"/>
  <c r="O1752" i="21"/>
  <c r="P1752" i="21"/>
  <c r="Q1752" i="21"/>
  <c r="R1752" i="21"/>
  <c r="J1753" i="21"/>
  <c r="K1753" i="21"/>
  <c r="L1753" i="21"/>
  <c r="M1753" i="21"/>
  <c r="N1753" i="21"/>
  <c r="O1753" i="21"/>
  <c r="P1753" i="21"/>
  <c r="Q1753" i="21"/>
  <c r="R1753" i="21"/>
  <c r="J1754" i="21"/>
  <c r="K1754" i="21"/>
  <c r="L1754" i="21"/>
  <c r="M1754" i="21"/>
  <c r="N1754" i="21"/>
  <c r="O1754" i="21"/>
  <c r="P1754" i="21"/>
  <c r="Q1754" i="21"/>
  <c r="R1754" i="21"/>
  <c r="J1755" i="21"/>
  <c r="K1755" i="21"/>
  <c r="L1755" i="21"/>
  <c r="M1755" i="21"/>
  <c r="N1755" i="21"/>
  <c r="O1755" i="21"/>
  <c r="P1755" i="21"/>
  <c r="Q1755" i="21"/>
  <c r="R1755" i="21"/>
  <c r="J1756" i="21"/>
  <c r="K1756" i="21"/>
  <c r="L1756" i="21"/>
  <c r="M1756" i="21"/>
  <c r="N1756" i="21"/>
  <c r="O1756" i="21"/>
  <c r="P1756" i="21"/>
  <c r="Q1756" i="21"/>
  <c r="R1756" i="21"/>
  <c r="J1757" i="21"/>
  <c r="K1757" i="21"/>
  <c r="L1757" i="21"/>
  <c r="M1757" i="21"/>
  <c r="N1757" i="21"/>
  <c r="O1757" i="21"/>
  <c r="P1757" i="21"/>
  <c r="Q1757" i="21"/>
  <c r="R1757" i="21"/>
  <c r="J1758" i="21"/>
  <c r="K1758" i="21"/>
  <c r="L1758" i="21"/>
  <c r="M1758" i="21"/>
  <c r="N1758" i="21"/>
  <c r="O1758" i="21"/>
  <c r="P1758" i="21"/>
  <c r="Q1758" i="21"/>
  <c r="R1758" i="21"/>
  <c r="J1759" i="21"/>
  <c r="K1759" i="21"/>
  <c r="L1759" i="21"/>
  <c r="M1759" i="21"/>
  <c r="N1759" i="21"/>
  <c r="O1759" i="21"/>
  <c r="P1759" i="21"/>
  <c r="Q1759" i="21"/>
  <c r="R1759" i="21"/>
  <c r="J1760" i="21"/>
  <c r="K1760" i="21"/>
  <c r="L1760" i="21"/>
  <c r="M1760" i="21"/>
  <c r="N1760" i="21"/>
  <c r="O1760" i="21"/>
  <c r="P1760" i="21"/>
  <c r="Q1760" i="21"/>
  <c r="R1760" i="21"/>
  <c r="J1761" i="21"/>
  <c r="K1761" i="21"/>
  <c r="L1761" i="21"/>
  <c r="M1761" i="21"/>
  <c r="N1761" i="21"/>
  <c r="O1761" i="21"/>
  <c r="P1761" i="21"/>
  <c r="Q1761" i="21"/>
  <c r="R1761" i="21"/>
  <c r="J1762" i="21"/>
  <c r="K1762" i="21"/>
  <c r="L1762" i="21"/>
  <c r="M1762" i="21"/>
  <c r="N1762" i="21"/>
  <c r="O1762" i="21"/>
  <c r="P1762" i="21"/>
  <c r="Q1762" i="21"/>
  <c r="R1762" i="21"/>
  <c r="J1763" i="21"/>
  <c r="K1763" i="21"/>
  <c r="L1763" i="21"/>
  <c r="M1763" i="21"/>
  <c r="N1763" i="21"/>
  <c r="O1763" i="21"/>
  <c r="P1763" i="21"/>
  <c r="Q1763" i="21"/>
  <c r="R1763" i="21"/>
  <c r="J1764" i="21"/>
  <c r="K1764" i="21"/>
  <c r="L1764" i="21"/>
  <c r="M1764" i="21"/>
  <c r="N1764" i="21"/>
  <c r="O1764" i="21"/>
  <c r="P1764" i="21"/>
  <c r="Q1764" i="21"/>
  <c r="R1764" i="21"/>
  <c r="J1765" i="21"/>
  <c r="K1765" i="21"/>
  <c r="L1765" i="21"/>
  <c r="M1765" i="21"/>
  <c r="N1765" i="21"/>
  <c r="O1765" i="21"/>
  <c r="P1765" i="21"/>
  <c r="Q1765" i="21"/>
  <c r="R1765" i="21"/>
  <c r="J1766" i="21"/>
  <c r="K1766" i="21"/>
  <c r="L1766" i="21"/>
  <c r="M1766" i="21"/>
  <c r="N1766" i="21"/>
  <c r="O1766" i="21"/>
  <c r="P1766" i="21"/>
  <c r="Q1766" i="21"/>
  <c r="R1766" i="21"/>
  <c r="J1767" i="21"/>
  <c r="K1767" i="21"/>
  <c r="L1767" i="21"/>
  <c r="M1767" i="21"/>
  <c r="N1767" i="21"/>
  <c r="O1767" i="21"/>
  <c r="P1767" i="21"/>
  <c r="Q1767" i="21"/>
  <c r="R1767" i="21"/>
  <c r="J1768" i="21"/>
  <c r="K1768" i="21"/>
  <c r="L1768" i="21"/>
  <c r="M1768" i="21"/>
  <c r="N1768" i="21"/>
  <c r="O1768" i="21"/>
  <c r="P1768" i="21"/>
  <c r="Q1768" i="21"/>
  <c r="R1768" i="21"/>
  <c r="J1769" i="21"/>
  <c r="K1769" i="21"/>
  <c r="L1769" i="21"/>
  <c r="M1769" i="21"/>
  <c r="N1769" i="21"/>
  <c r="O1769" i="21"/>
  <c r="P1769" i="21"/>
  <c r="Q1769" i="21"/>
  <c r="R1769" i="21"/>
  <c r="J1770" i="21"/>
  <c r="K1770" i="21"/>
  <c r="L1770" i="21"/>
  <c r="M1770" i="21"/>
  <c r="N1770" i="21"/>
  <c r="O1770" i="21"/>
  <c r="P1770" i="21"/>
  <c r="Q1770" i="21"/>
  <c r="R1770" i="21"/>
  <c r="J1771" i="21"/>
  <c r="K1771" i="21"/>
  <c r="L1771" i="21"/>
  <c r="M1771" i="21"/>
  <c r="N1771" i="21"/>
  <c r="O1771" i="21"/>
  <c r="P1771" i="21"/>
  <c r="Q1771" i="21"/>
  <c r="R1771" i="21"/>
  <c r="J1772" i="21"/>
  <c r="K1772" i="21"/>
  <c r="L1772" i="21"/>
  <c r="M1772" i="21"/>
  <c r="N1772" i="21"/>
  <c r="O1772" i="21"/>
  <c r="P1772" i="21"/>
  <c r="Q1772" i="21"/>
  <c r="R1772" i="21"/>
  <c r="J1773" i="21"/>
  <c r="K1773" i="21"/>
  <c r="L1773" i="21"/>
  <c r="M1773" i="21"/>
  <c r="N1773" i="21"/>
  <c r="O1773" i="21"/>
  <c r="P1773" i="21"/>
  <c r="Q1773" i="21"/>
  <c r="R1773" i="21"/>
  <c r="J1774" i="21"/>
  <c r="K1774" i="21"/>
  <c r="L1774" i="21"/>
  <c r="M1774" i="21"/>
  <c r="N1774" i="21"/>
  <c r="O1774" i="21"/>
  <c r="P1774" i="21"/>
  <c r="Q1774" i="21"/>
  <c r="R1774" i="21"/>
  <c r="J1775" i="21"/>
  <c r="K1775" i="21"/>
  <c r="L1775" i="21"/>
  <c r="M1775" i="21"/>
  <c r="N1775" i="21"/>
  <c r="O1775" i="21"/>
  <c r="P1775" i="21"/>
  <c r="Q1775" i="21"/>
  <c r="R1775" i="21"/>
  <c r="J1776" i="21"/>
  <c r="K1776" i="21"/>
  <c r="L1776" i="21"/>
  <c r="M1776" i="21"/>
  <c r="N1776" i="21"/>
  <c r="O1776" i="21"/>
  <c r="P1776" i="21"/>
  <c r="Q1776" i="21"/>
  <c r="R1776" i="21"/>
  <c r="J1777" i="21"/>
  <c r="K1777" i="21"/>
  <c r="L1777" i="21"/>
  <c r="M1777" i="21"/>
  <c r="N1777" i="21"/>
  <c r="O1777" i="21"/>
  <c r="P1777" i="21"/>
  <c r="Q1777" i="21"/>
  <c r="R1777" i="21"/>
  <c r="J1778" i="21"/>
  <c r="K1778" i="21"/>
  <c r="L1778" i="21"/>
  <c r="M1778" i="21"/>
  <c r="N1778" i="21"/>
  <c r="O1778" i="21"/>
  <c r="P1778" i="21"/>
  <c r="Q1778" i="21"/>
  <c r="R1778" i="21"/>
  <c r="J1779" i="21"/>
  <c r="K1779" i="21"/>
  <c r="L1779" i="21"/>
  <c r="M1779" i="21"/>
  <c r="N1779" i="21"/>
  <c r="O1779" i="21"/>
  <c r="P1779" i="21"/>
  <c r="Q1779" i="21"/>
  <c r="R1779" i="21"/>
  <c r="J1780" i="21"/>
  <c r="K1780" i="21"/>
  <c r="L1780" i="21"/>
  <c r="M1780" i="21"/>
  <c r="N1780" i="21"/>
  <c r="O1780" i="21"/>
  <c r="P1780" i="21"/>
  <c r="Q1780" i="21"/>
  <c r="R1780" i="21"/>
  <c r="J1781" i="21"/>
  <c r="K1781" i="21"/>
  <c r="L1781" i="21"/>
  <c r="M1781" i="21"/>
  <c r="N1781" i="21"/>
  <c r="O1781" i="21"/>
  <c r="P1781" i="21"/>
  <c r="Q1781" i="21"/>
  <c r="R1781" i="21"/>
  <c r="J1782" i="21"/>
  <c r="K1782" i="21"/>
  <c r="L1782" i="21"/>
  <c r="M1782" i="21"/>
  <c r="N1782" i="21"/>
  <c r="O1782" i="21"/>
  <c r="P1782" i="21"/>
  <c r="Q1782" i="21"/>
  <c r="R1782" i="21"/>
  <c r="J1783" i="21"/>
  <c r="K1783" i="21"/>
  <c r="L1783" i="21"/>
  <c r="M1783" i="21"/>
  <c r="N1783" i="21"/>
  <c r="O1783" i="21"/>
  <c r="P1783" i="21"/>
  <c r="Q1783" i="21"/>
  <c r="R1783" i="21"/>
  <c r="J1784" i="21"/>
  <c r="K1784" i="21"/>
  <c r="L1784" i="21"/>
  <c r="M1784" i="21"/>
  <c r="N1784" i="21"/>
  <c r="O1784" i="21"/>
  <c r="P1784" i="21"/>
  <c r="Q1784" i="21"/>
  <c r="R1784" i="21"/>
  <c r="J1785" i="21"/>
  <c r="K1785" i="21"/>
  <c r="L1785" i="21"/>
  <c r="M1785" i="21"/>
  <c r="N1785" i="21"/>
  <c r="O1785" i="21"/>
  <c r="P1785" i="21"/>
  <c r="Q1785" i="21"/>
  <c r="R1785" i="21"/>
  <c r="J1786" i="21"/>
  <c r="K1786" i="21"/>
  <c r="L1786" i="21"/>
  <c r="M1786" i="21"/>
  <c r="N1786" i="21"/>
  <c r="O1786" i="21"/>
  <c r="P1786" i="21"/>
  <c r="Q1786" i="21"/>
  <c r="R1786" i="21"/>
  <c r="J1787" i="21"/>
  <c r="K1787" i="21"/>
  <c r="L1787" i="21"/>
  <c r="M1787" i="21"/>
  <c r="N1787" i="21"/>
  <c r="O1787" i="21"/>
  <c r="P1787" i="21"/>
  <c r="Q1787" i="21"/>
  <c r="R1787" i="21"/>
  <c r="J1788" i="21"/>
  <c r="K1788" i="21"/>
  <c r="L1788" i="21"/>
  <c r="M1788" i="21"/>
  <c r="N1788" i="21"/>
  <c r="O1788" i="21"/>
  <c r="P1788" i="21"/>
  <c r="Q1788" i="21"/>
  <c r="R1788" i="21"/>
  <c r="J1789" i="21"/>
  <c r="K1789" i="21"/>
  <c r="L1789" i="21"/>
  <c r="M1789" i="21"/>
  <c r="N1789" i="21"/>
  <c r="O1789" i="21"/>
  <c r="P1789" i="21"/>
  <c r="Q1789" i="21"/>
  <c r="R1789" i="21"/>
  <c r="J1790" i="21"/>
  <c r="K1790" i="21"/>
  <c r="L1790" i="21"/>
  <c r="M1790" i="21"/>
  <c r="N1790" i="21"/>
  <c r="O1790" i="21"/>
  <c r="P1790" i="21"/>
  <c r="Q1790" i="21"/>
  <c r="R1790" i="21"/>
  <c r="J1791" i="21"/>
  <c r="K1791" i="21"/>
  <c r="L1791" i="21"/>
  <c r="M1791" i="21"/>
  <c r="N1791" i="21"/>
  <c r="O1791" i="21"/>
  <c r="P1791" i="21"/>
  <c r="Q1791" i="21"/>
  <c r="R1791" i="21"/>
  <c r="J1792" i="21"/>
  <c r="K1792" i="21"/>
  <c r="L1792" i="21"/>
  <c r="M1792" i="21"/>
  <c r="N1792" i="21"/>
  <c r="O1792" i="21"/>
  <c r="P1792" i="21"/>
  <c r="Q1792" i="21"/>
  <c r="R1792" i="21"/>
  <c r="J1793" i="21"/>
  <c r="K1793" i="21"/>
  <c r="L1793" i="21"/>
  <c r="M1793" i="21"/>
  <c r="N1793" i="21"/>
  <c r="O1793" i="21"/>
  <c r="P1793" i="21"/>
  <c r="Q1793" i="21"/>
  <c r="R1793" i="21"/>
  <c r="J1794" i="21"/>
  <c r="K1794" i="21"/>
  <c r="L1794" i="21"/>
  <c r="M1794" i="21"/>
  <c r="N1794" i="21"/>
  <c r="O1794" i="21"/>
  <c r="P1794" i="21"/>
  <c r="Q1794" i="21"/>
  <c r="R1794" i="21"/>
  <c r="J1795" i="21"/>
  <c r="K1795" i="21"/>
  <c r="L1795" i="21"/>
  <c r="M1795" i="21"/>
  <c r="N1795" i="21"/>
  <c r="O1795" i="21"/>
  <c r="P1795" i="21"/>
  <c r="Q1795" i="21"/>
  <c r="R1795" i="21"/>
  <c r="J1796" i="21"/>
  <c r="K1796" i="21"/>
  <c r="L1796" i="21"/>
  <c r="M1796" i="21"/>
  <c r="N1796" i="21"/>
  <c r="O1796" i="21"/>
  <c r="P1796" i="21"/>
  <c r="Q1796" i="21"/>
  <c r="R1796" i="21"/>
  <c r="J1797" i="21"/>
  <c r="K1797" i="21"/>
  <c r="L1797" i="21"/>
  <c r="M1797" i="21"/>
  <c r="N1797" i="21"/>
  <c r="O1797" i="21"/>
  <c r="P1797" i="21"/>
  <c r="Q1797" i="21"/>
  <c r="R1797" i="21"/>
  <c r="J1798" i="21"/>
  <c r="K1798" i="21"/>
  <c r="L1798" i="21"/>
  <c r="M1798" i="21"/>
  <c r="N1798" i="21"/>
  <c r="O1798" i="21"/>
  <c r="P1798" i="21"/>
  <c r="Q1798" i="21"/>
  <c r="R1798" i="21"/>
  <c r="J1799" i="21"/>
  <c r="K1799" i="21"/>
  <c r="L1799" i="21"/>
  <c r="M1799" i="21"/>
  <c r="N1799" i="21"/>
  <c r="O1799" i="21"/>
  <c r="P1799" i="21"/>
  <c r="Q1799" i="21"/>
  <c r="R1799" i="21"/>
  <c r="J1800" i="21"/>
  <c r="K1800" i="21"/>
  <c r="L1800" i="21"/>
  <c r="M1800" i="21"/>
  <c r="N1800" i="21"/>
  <c r="O1800" i="21"/>
  <c r="P1800" i="21"/>
  <c r="Q1800" i="21"/>
  <c r="R1800" i="21"/>
  <c r="J1801" i="21"/>
  <c r="K1801" i="21"/>
  <c r="L1801" i="21"/>
  <c r="M1801" i="21"/>
  <c r="N1801" i="21"/>
  <c r="O1801" i="21"/>
  <c r="P1801" i="21"/>
  <c r="Q1801" i="21"/>
  <c r="R1801" i="21"/>
  <c r="J1802" i="21"/>
  <c r="K1802" i="21"/>
  <c r="L1802" i="21"/>
  <c r="M1802" i="21"/>
  <c r="N1802" i="21"/>
  <c r="O1802" i="21"/>
  <c r="P1802" i="21"/>
  <c r="Q1802" i="21"/>
  <c r="R1802" i="21"/>
  <c r="J1803" i="21"/>
  <c r="K1803" i="21"/>
  <c r="L1803" i="21"/>
  <c r="M1803" i="21"/>
  <c r="N1803" i="21"/>
  <c r="O1803" i="21"/>
  <c r="P1803" i="21"/>
  <c r="Q1803" i="21"/>
  <c r="R1803" i="21"/>
  <c r="J1804" i="21"/>
  <c r="K1804" i="21"/>
  <c r="L1804" i="21"/>
  <c r="M1804" i="21"/>
  <c r="N1804" i="21"/>
  <c r="O1804" i="21"/>
  <c r="P1804" i="21"/>
  <c r="Q1804" i="21"/>
  <c r="R1804" i="21"/>
  <c r="J1805" i="21"/>
  <c r="K1805" i="21"/>
  <c r="L1805" i="21"/>
  <c r="M1805" i="21"/>
  <c r="N1805" i="21"/>
  <c r="O1805" i="21"/>
  <c r="P1805" i="21"/>
  <c r="Q1805" i="21"/>
  <c r="R1805" i="21"/>
  <c r="J1806" i="21"/>
  <c r="K1806" i="21"/>
  <c r="L1806" i="21"/>
  <c r="M1806" i="21"/>
  <c r="N1806" i="21"/>
  <c r="O1806" i="21"/>
  <c r="P1806" i="21"/>
  <c r="Q1806" i="21"/>
  <c r="R1806" i="21"/>
  <c r="J1807" i="21"/>
  <c r="K1807" i="21"/>
  <c r="L1807" i="21"/>
  <c r="M1807" i="21"/>
  <c r="N1807" i="21"/>
  <c r="O1807" i="21"/>
  <c r="P1807" i="21"/>
  <c r="Q1807" i="21"/>
  <c r="R1807" i="21"/>
  <c r="J1808" i="21"/>
  <c r="K1808" i="21"/>
  <c r="L1808" i="21"/>
  <c r="M1808" i="21"/>
  <c r="N1808" i="21"/>
  <c r="O1808" i="21"/>
  <c r="P1808" i="21"/>
  <c r="Q1808" i="21"/>
  <c r="R1808" i="21"/>
  <c r="J1809" i="21"/>
  <c r="K1809" i="21"/>
  <c r="L1809" i="21"/>
  <c r="M1809" i="21"/>
  <c r="N1809" i="21"/>
  <c r="O1809" i="21"/>
  <c r="P1809" i="21"/>
  <c r="Q1809" i="21"/>
  <c r="R1809" i="21"/>
  <c r="J1810" i="21"/>
  <c r="K1810" i="21"/>
  <c r="L1810" i="21"/>
  <c r="M1810" i="21"/>
  <c r="N1810" i="21"/>
  <c r="O1810" i="21"/>
  <c r="P1810" i="21"/>
  <c r="Q1810" i="21"/>
  <c r="R1810" i="21"/>
  <c r="J1811" i="21"/>
  <c r="K1811" i="21"/>
  <c r="L1811" i="21"/>
  <c r="M1811" i="21"/>
  <c r="N1811" i="21"/>
  <c r="O1811" i="21"/>
  <c r="P1811" i="21"/>
  <c r="Q1811" i="21"/>
  <c r="R1811" i="21"/>
  <c r="J1812" i="21"/>
  <c r="K1812" i="21"/>
  <c r="L1812" i="21"/>
  <c r="M1812" i="21"/>
  <c r="N1812" i="21"/>
  <c r="O1812" i="21"/>
  <c r="P1812" i="21"/>
  <c r="Q1812" i="21"/>
  <c r="R1812" i="21"/>
  <c r="J1813" i="21"/>
  <c r="K1813" i="21"/>
  <c r="L1813" i="21"/>
  <c r="M1813" i="21"/>
  <c r="N1813" i="21"/>
  <c r="O1813" i="21"/>
  <c r="P1813" i="21"/>
  <c r="Q1813" i="21"/>
  <c r="R1813" i="21"/>
  <c r="J1814" i="21"/>
  <c r="K1814" i="21"/>
  <c r="L1814" i="21"/>
  <c r="M1814" i="21"/>
  <c r="N1814" i="21"/>
  <c r="O1814" i="21"/>
  <c r="P1814" i="21"/>
  <c r="Q1814" i="21"/>
  <c r="R1814" i="21"/>
  <c r="J1815" i="21"/>
  <c r="K1815" i="21"/>
  <c r="L1815" i="21"/>
  <c r="M1815" i="21"/>
  <c r="N1815" i="21"/>
  <c r="O1815" i="21"/>
  <c r="P1815" i="21"/>
  <c r="Q1815" i="21"/>
  <c r="R1815" i="21"/>
  <c r="J1816" i="21"/>
  <c r="K1816" i="21"/>
  <c r="L1816" i="21"/>
  <c r="M1816" i="21"/>
  <c r="N1816" i="21"/>
  <c r="O1816" i="21"/>
  <c r="P1816" i="21"/>
  <c r="Q1816" i="21"/>
  <c r="R1816" i="21"/>
  <c r="J1817" i="21"/>
  <c r="K1817" i="21"/>
  <c r="L1817" i="21"/>
  <c r="M1817" i="21"/>
  <c r="N1817" i="21"/>
  <c r="O1817" i="21"/>
  <c r="P1817" i="21"/>
  <c r="Q1817" i="21"/>
  <c r="R1817" i="21"/>
  <c r="J1818" i="21"/>
  <c r="K1818" i="21"/>
  <c r="L1818" i="21"/>
  <c r="M1818" i="21"/>
  <c r="N1818" i="21"/>
  <c r="O1818" i="21"/>
  <c r="P1818" i="21"/>
  <c r="Q1818" i="21"/>
  <c r="R1818" i="21"/>
  <c r="J1819" i="21"/>
  <c r="K1819" i="21"/>
  <c r="L1819" i="21"/>
  <c r="M1819" i="21"/>
  <c r="N1819" i="21"/>
  <c r="O1819" i="21"/>
  <c r="P1819" i="21"/>
  <c r="Q1819" i="21"/>
  <c r="R1819" i="21"/>
  <c r="J1820" i="21"/>
  <c r="K1820" i="21"/>
  <c r="L1820" i="21"/>
  <c r="M1820" i="21"/>
  <c r="N1820" i="21"/>
  <c r="O1820" i="21"/>
  <c r="P1820" i="21"/>
  <c r="Q1820" i="21"/>
  <c r="R1820" i="21"/>
  <c r="J1821" i="21"/>
  <c r="K1821" i="21"/>
  <c r="L1821" i="21"/>
  <c r="M1821" i="21"/>
  <c r="N1821" i="21"/>
  <c r="O1821" i="21"/>
  <c r="P1821" i="21"/>
  <c r="Q1821" i="21"/>
  <c r="R1821" i="21"/>
  <c r="J1822" i="21"/>
  <c r="K1822" i="21"/>
  <c r="L1822" i="21"/>
  <c r="M1822" i="21"/>
  <c r="N1822" i="21"/>
  <c r="O1822" i="21"/>
  <c r="P1822" i="21"/>
  <c r="Q1822" i="21"/>
  <c r="R1822" i="21"/>
  <c r="J1823" i="21"/>
  <c r="K1823" i="21"/>
  <c r="L1823" i="21"/>
  <c r="M1823" i="21"/>
  <c r="N1823" i="21"/>
  <c r="O1823" i="21"/>
  <c r="P1823" i="21"/>
  <c r="Q1823" i="21"/>
  <c r="R1823" i="21"/>
  <c r="J1824" i="21"/>
  <c r="K1824" i="21"/>
  <c r="L1824" i="21"/>
  <c r="M1824" i="21"/>
  <c r="N1824" i="21"/>
  <c r="O1824" i="21"/>
  <c r="P1824" i="21"/>
  <c r="Q1824" i="21"/>
  <c r="R1824" i="21"/>
  <c r="J1825" i="21"/>
  <c r="K1825" i="21"/>
  <c r="L1825" i="21"/>
  <c r="M1825" i="21"/>
  <c r="N1825" i="21"/>
  <c r="O1825" i="21"/>
  <c r="P1825" i="21"/>
  <c r="Q1825" i="21"/>
  <c r="R1825" i="21"/>
  <c r="J1826" i="21"/>
  <c r="K1826" i="21"/>
  <c r="L1826" i="21"/>
  <c r="M1826" i="21"/>
  <c r="N1826" i="21"/>
  <c r="O1826" i="21"/>
  <c r="P1826" i="21"/>
  <c r="Q1826" i="21"/>
  <c r="R1826" i="21"/>
  <c r="J1827" i="21"/>
  <c r="K1827" i="21"/>
  <c r="L1827" i="21"/>
  <c r="M1827" i="21"/>
  <c r="N1827" i="21"/>
  <c r="O1827" i="21"/>
  <c r="P1827" i="21"/>
  <c r="Q1827" i="21"/>
  <c r="R1827" i="21"/>
  <c r="J1828" i="21"/>
  <c r="K1828" i="21"/>
  <c r="L1828" i="21"/>
  <c r="M1828" i="21"/>
  <c r="N1828" i="21"/>
  <c r="O1828" i="21"/>
  <c r="P1828" i="21"/>
  <c r="Q1828" i="21"/>
  <c r="R1828" i="21"/>
  <c r="J1829" i="21"/>
  <c r="K1829" i="21"/>
  <c r="L1829" i="21"/>
  <c r="M1829" i="21"/>
  <c r="N1829" i="21"/>
  <c r="O1829" i="21"/>
  <c r="P1829" i="21"/>
  <c r="Q1829" i="21"/>
  <c r="R1829" i="21"/>
  <c r="J1830" i="21"/>
  <c r="K1830" i="21"/>
  <c r="L1830" i="21"/>
  <c r="M1830" i="21"/>
  <c r="N1830" i="21"/>
  <c r="O1830" i="21"/>
  <c r="P1830" i="21"/>
  <c r="Q1830" i="21"/>
  <c r="R1830" i="21"/>
  <c r="J1831" i="21"/>
  <c r="K1831" i="21"/>
  <c r="L1831" i="21"/>
  <c r="M1831" i="21"/>
  <c r="N1831" i="21"/>
  <c r="O1831" i="21"/>
  <c r="P1831" i="21"/>
  <c r="Q1831" i="21"/>
  <c r="R1831" i="21"/>
  <c r="J1832" i="21"/>
  <c r="K1832" i="21"/>
  <c r="L1832" i="21"/>
  <c r="M1832" i="21"/>
  <c r="N1832" i="21"/>
  <c r="O1832" i="21"/>
  <c r="P1832" i="21"/>
  <c r="Q1832" i="21"/>
  <c r="R1832" i="21"/>
  <c r="J1833" i="21"/>
  <c r="K1833" i="21"/>
  <c r="L1833" i="21"/>
  <c r="M1833" i="21"/>
  <c r="N1833" i="21"/>
  <c r="O1833" i="21"/>
  <c r="P1833" i="21"/>
  <c r="Q1833" i="21"/>
  <c r="R1833" i="21"/>
  <c r="J1834" i="21"/>
  <c r="K1834" i="21"/>
  <c r="L1834" i="21"/>
  <c r="M1834" i="21"/>
  <c r="N1834" i="21"/>
  <c r="O1834" i="21"/>
  <c r="P1834" i="21"/>
  <c r="Q1834" i="21"/>
  <c r="R1834" i="21"/>
  <c r="J1835" i="21"/>
  <c r="K1835" i="21"/>
  <c r="L1835" i="21"/>
  <c r="M1835" i="21"/>
  <c r="N1835" i="21"/>
  <c r="O1835" i="21"/>
  <c r="P1835" i="21"/>
  <c r="Q1835" i="21"/>
  <c r="R1835" i="21"/>
  <c r="J1836" i="21"/>
  <c r="K1836" i="21"/>
  <c r="L1836" i="21"/>
  <c r="M1836" i="21"/>
  <c r="N1836" i="21"/>
  <c r="O1836" i="21"/>
  <c r="P1836" i="21"/>
  <c r="Q1836" i="21"/>
  <c r="R1836" i="21"/>
  <c r="J1837" i="21"/>
  <c r="K1837" i="21"/>
  <c r="L1837" i="21"/>
  <c r="M1837" i="21"/>
  <c r="N1837" i="21"/>
  <c r="O1837" i="21"/>
  <c r="P1837" i="21"/>
  <c r="Q1837" i="21"/>
  <c r="R1837" i="21"/>
  <c r="J1838" i="21"/>
  <c r="K1838" i="21"/>
  <c r="L1838" i="21"/>
  <c r="M1838" i="21"/>
  <c r="N1838" i="21"/>
  <c r="O1838" i="21"/>
  <c r="P1838" i="21"/>
  <c r="Q1838" i="21"/>
  <c r="R1838" i="21"/>
  <c r="J1839" i="21"/>
  <c r="K1839" i="21"/>
  <c r="L1839" i="21"/>
  <c r="M1839" i="21"/>
  <c r="N1839" i="21"/>
  <c r="O1839" i="21"/>
  <c r="P1839" i="21"/>
  <c r="Q1839" i="21"/>
  <c r="R1839" i="21"/>
  <c r="J1840" i="21"/>
  <c r="K1840" i="21"/>
  <c r="L1840" i="21"/>
  <c r="M1840" i="21"/>
  <c r="N1840" i="21"/>
  <c r="O1840" i="21"/>
  <c r="P1840" i="21"/>
  <c r="Q1840" i="21"/>
  <c r="R1840" i="21"/>
  <c r="J1841" i="21"/>
  <c r="K1841" i="21"/>
  <c r="L1841" i="21"/>
  <c r="M1841" i="21"/>
  <c r="N1841" i="21"/>
  <c r="O1841" i="21"/>
  <c r="P1841" i="21"/>
  <c r="Q1841" i="21"/>
  <c r="R1841" i="21"/>
  <c r="J1842" i="21"/>
  <c r="K1842" i="21"/>
  <c r="L1842" i="21"/>
  <c r="M1842" i="21"/>
  <c r="N1842" i="21"/>
  <c r="O1842" i="21"/>
  <c r="P1842" i="21"/>
  <c r="Q1842" i="21"/>
  <c r="R1842" i="21"/>
  <c r="J1843" i="21"/>
  <c r="K1843" i="21"/>
  <c r="L1843" i="21"/>
  <c r="M1843" i="21"/>
  <c r="N1843" i="21"/>
  <c r="O1843" i="21"/>
  <c r="P1843" i="21"/>
  <c r="Q1843" i="21"/>
  <c r="R1843" i="21"/>
  <c r="J1844" i="21"/>
  <c r="K1844" i="21"/>
  <c r="L1844" i="21"/>
  <c r="M1844" i="21"/>
  <c r="N1844" i="21"/>
  <c r="O1844" i="21"/>
  <c r="P1844" i="21"/>
  <c r="Q1844" i="21"/>
  <c r="R1844" i="21"/>
  <c r="J1845" i="21"/>
  <c r="K1845" i="21"/>
  <c r="L1845" i="21"/>
  <c r="M1845" i="21"/>
  <c r="N1845" i="21"/>
  <c r="O1845" i="21"/>
  <c r="P1845" i="21"/>
  <c r="Q1845" i="21"/>
  <c r="R1845" i="21"/>
  <c r="J1846" i="21"/>
  <c r="K1846" i="21"/>
  <c r="L1846" i="21"/>
  <c r="M1846" i="21"/>
  <c r="N1846" i="21"/>
  <c r="O1846" i="21"/>
  <c r="P1846" i="21"/>
  <c r="Q1846" i="21"/>
  <c r="R1846" i="21"/>
  <c r="J1847" i="21"/>
  <c r="K1847" i="21"/>
  <c r="L1847" i="21"/>
  <c r="M1847" i="21"/>
  <c r="N1847" i="21"/>
  <c r="O1847" i="21"/>
  <c r="P1847" i="21"/>
  <c r="Q1847" i="21"/>
  <c r="R1847" i="21"/>
  <c r="J1848" i="21"/>
  <c r="K1848" i="21"/>
  <c r="L1848" i="21"/>
  <c r="M1848" i="21"/>
  <c r="N1848" i="21"/>
  <c r="O1848" i="21"/>
  <c r="P1848" i="21"/>
  <c r="Q1848" i="21"/>
  <c r="R1848" i="21"/>
  <c r="J1849" i="21"/>
  <c r="K1849" i="21"/>
  <c r="L1849" i="21"/>
  <c r="M1849" i="21"/>
  <c r="N1849" i="21"/>
  <c r="O1849" i="21"/>
  <c r="P1849" i="21"/>
  <c r="Q1849" i="21"/>
  <c r="R1849" i="21"/>
  <c r="J1850" i="21"/>
  <c r="K1850" i="21"/>
  <c r="L1850" i="21"/>
  <c r="M1850" i="21"/>
  <c r="N1850" i="21"/>
  <c r="O1850" i="21"/>
  <c r="P1850" i="21"/>
  <c r="Q1850" i="21"/>
  <c r="R1850" i="21"/>
  <c r="J1851" i="21"/>
  <c r="K1851" i="21"/>
  <c r="L1851" i="21"/>
  <c r="M1851" i="21"/>
  <c r="N1851" i="21"/>
  <c r="O1851" i="21"/>
  <c r="P1851" i="21"/>
  <c r="Q1851" i="21"/>
  <c r="R1851" i="21"/>
  <c r="J1852" i="21"/>
  <c r="K1852" i="21"/>
  <c r="L1852" i="21"/>
  <c r="M1852" i="21"/>
  <c r="N1852" i="21"/>
  <c r="O1852" i="21"/>
  <c r="P1852" i="21"/>
  <c r="Q1852" i="21"/>
  <c r="R1852" i="21"/>
  <c r="J1853" i="21"/>
  <c r="K1853" i="21"/>
  <c r="L1853" i="21"/>
  <c r="M1853" i="21"/>
  <c r="N1853" i="21"/>
  <c r="O1853" i="21"/>
  <c r="P1853" i="21"/>
  <c r="Q1853" i="21"/>
  <c r="R1853" i="21"/>
  <c r="J1854" i="21"/>
  <c r="K1854" i="21"/>
  <c r="L1854" i="21"/>
  <c r="M1854" i="21"/>
  <c r="N1854" i="21"/>
  <c r="O1854" i="21"/>
  <c r="P1854" i="21"/>
  <c r="Q1854" i="21"/>
  <c r="R1854" i="21"/>
  <c r="J1855" i="21"/>
  <c r="K1855" i="21"/>
  <c r="L1855" i="21"/>
  <c r="M1855" i="21"/>
  <c r="N1855" i="21"/>
  <c r="O1855" i="21"/>
  <c r="P1855" i="21"/>
  <c r="Q1855" i="21"/>
  <c r="R1855" i="21"/>
  <c r="J1856" i="21"/>
  <c r="K1856" i="21"/>
  <c r="L1856" i="21"/>
  <c r="M1856" i="21"/>
  <c r="N1856" i="21"/>
  <c r="O1856" i="21"/>
  <c r="P1856" i="21"/>
  <c r="Q1856" i="21"/>
  <c r="R1856" i="21"/>
  <c r="J1857" i="21"/>
  <c r="K1857" i="21"/>
  <c r="L1857" i="21"/>
  <c r="M1857" i="21"/>
  <c r="N1857" i="21"/>
  <c r="O1857" i="21"/>
  <c r="P1857" i="21"/>
  <c r="Q1857" i="21"/>
  <c r="R1857" i="21"/>
  <c r="J1858" i="21"/>
  <c r="K1858" i="21"/>
  <c r="L1858" i="21"/>
  <c r="M1858" i="21"/>
  <c r="N1858" i="21"/>
  <c r="O1858" i="21"/>
  <c r="P1858" i="21"/>
  <c r="Q1858" i="21"/>
  <c r="R1858" i="21"/>
  <c r="J1859" i="21"/>
  <c r="K1859" i="21"/>
  <c r="L1859" i="21"/>
  <c r="M1859" i="21"/>
  <c r="N1859" i="21"/>
  <c r="O1859" i="21"/>
  <c r="P1859" i="21"/>
  <c r="Q1859" i="21"/>
  <c r="R1859" i="21"/>
  <c r="J1860" i="21"/>
  <c r="K1860" i="21"/>
  <c r="L1860" i="21"/>
  <c r="M1860" i="21"/>
  <c r="N1860" i="21"/>
  <c r="O1860" i="21"/>
  <c r="P1860" i="21"/>
  <c r="Q1860" i="21"/>
  <c r="R1860" i="21"/>
  <c r="J1861" i="21"/>
  <c r="K1861" i="21"/>
  <c r="L1861" i="21"/>
  <c r="M1861" i="21"/>
  <c r="N1861" i="21"/>
  <c r="O1861" i="21"/>
  <c r="P1861" i="21"/>
  <c r="Q1861" i="21"/>
  <c r="R1861" i="21"/>
  <c r="J1862" i="21"/>
  <c r="K1862" i="21"/>
  <c r="L1862" i="21"/>
  <c r="M1862" i="21"/>
  <c r="N1862" i="21"/>
  <c r="O1862" i="21"/>
  <c r="P1862" i="21"/>
  <c r="Q1862" i="21"/>
  <c r="R1862" i="21"/>
  <c r="J1863" i="21"/>
  <c r="K1863" i="21"/>
  <c r="L1863" i="21"/>
  <c r="M1863" i="21"/>
  <c r="N1863" i="21"/>
  <c r="O1863" i="21"/>
  <c r="P1863" i="21"/>
  <c r="Q1863" i="21"/>
  <c r="R1863" i="21"/>
  <c r="J1864" i="21"/>
  <c r="K1864" i="21"/>
  <c r="L1864" i="21"/>
  <c r="M1864" i="21"/>
  <c r="N1864" i="21"/>
  <c r="O1864" i="21"/>
  <c r="P1864" i="21"/>
  <c r="Q1864" i="21"/>
  <c r="R1864" i="21"/>
  <c r="J1865" i="21"/>
  <c r="K1865" i="21"/>
  <c r="L1865" i="21"/>
  <c r="M1865" i="21"/>
  <c r="N1865" i="21"/>
  <c r="O1865" i="21"/>
  <c r="P1865" i="21"/>
  <c r="Q1865" i="21"/>
  <c r="R1865" i="21"/>
  <c r="J1866" i="21"/>
  <c r="K1866" i="21"/>
  <c r="L1866" i="21"/>
  <c r="M1866" i="21"/>
  <c r="N1866" i="21"/>
  <c r="O1866" i="21"/>
  <c r="P1866" i="21"/>
  <c r="Q1866" i="21"/>
  <c r="R1866" i="21"/>
  <c r="J1867" i="21"/>
  <c r="K1867" i="21"/>
  <c r="L1867" i="21"/>
  <c r="M1867" i="21"/>
  <c r="N1867" i="21"/>
  <c r="O1867" i="21"/>
  <c r="P1867" i="21"/>
  <c r="Q1867" i="21"/>
  <c r="R1867" i="21"/>
  <c r="J1868" i="21"/>
  <c r="K1868" i="21"/>
  <c r="L1868" i="21"/>
  <c r="M1868" i="21"/>
  <c r="N1868" i="21"/>
  <c r="O1868" i="21"/>
  <c r="P1868" i="21"/>
  <c r="Q1868" i="21"/>
  <c r="R1868" i="21"/>
  <c r="J1869" i="21"/>
  <c r="K1869" i="21"/>
  <c r="L1869" i="21"/>
  <c r="M1869" i="21"/>
  <c r="N1869" i="21"/>
  <c r="O1869" i="21"/>
  <c r="P1869" i="21"/>
  <c r="Q1869" i="21"/>
  <c r="R1869" i="21"/>
  <c r="J1870" i="21"/>
  <c r="K1870" i="21"/>
  <c r="L1870" i="21"/>
  <c r="M1870" i="21"/>
  <c r="N1870" i="21"/>
  <c r="O1870" i="21"/>
  <c r="P1870" i="21"/>
  <c r="Q1870" i="21"/>
  <c r="R1870" i="21"/>
  <c r="J1871" i="21"/>
  <c r="K1871" i="21"/>
  <c r="L1871" i="21"/>
  <c r="M1871" i="21"/>
  <c r="N1871" i="21"/>
  <c r="O1871" i="21"/>
  <c r="P1871" i="21"/>
  <c r="Q1871" i="21"/>
  <c r="R1871" i="21"/>
  <c r="J1872" i="21"/>
  <c r="K1872" i="21"/>
  <c r="L1872" i="21"/>
  <c r="M1872" i="21"/>
  <c r="N1872" i="21"/>
  <c r="O1872" i="21"/>
  <c r="P1872" i="21"/>
  <c r="Q1872" i="21"/>
  <c r="R1872" i="21"/>
  <c r="J1873" i="21"/>
  <c r="K1873" i="21"/>
  <c r="L1873" i="21"/>
  <c r="M1873" i="21"/>
  <c r="N1873" i="21"/>
  <c r="O1873" i="21"/>
  <c r="P1873" i="21"/>
  <c r="Q1873" i="21"/>
  <c r="R1873" i="21"/>
  <c r="J1874" i="21"/>
  <c r="K1874" i="21"/>
  <c r="L1874" i="21"/>
  <c r="M1874" i="21"/>
  <c r="N1874" i="21"/>
  <c r="O1874" i="21"/>
  <c r="P1874" i="21"/>
  <c r="Q1874" i="21"/>
  <c r="R1874" i="21"/>
  <c r="J1875" i="21"/>
  <c r="K1875" i="21"/>
  <c r="L1875" i="21"/>
  <c r="M1875" i="21"/>
  <c r="N1875" i="21"/>
  <c r="O1875" i="21"/>
  <c r="P1875" i="21"/>
  <c r="Q1875" i="21"/>
  <c r="R1875" i="21"/>
  <c r="J1876" i="21"/>
  <c r="K1876" i="21"/>
  <c r="L1876" i="21"/>
  <c r="M1876" i="21"/>
  <c r="N1876" i="21"/>
  <c r="O1876" i="21"/>
  <c r="P1876" i="21"/>
  <c r="Q1876" i="21"/>
  <c r="R1876" i="21"/>
  <c r="J1877" i="21"/>
  <c r="K1877" i="21"/>
  <c r="L1877" i="21"/>
  <c r="M1877" i="21"/>
  <c r="N1877" i="21"/>
  <c r="O1877" i="21"/>
  <c r="P1877" i="21"/>
  <c r="Q1877" i="21"/>
  <c r="R1877" i="21"/>
  <c r="J1878" i="21"/>
  <c r="K1878" i="21"/>
  <c r="L1878" i="21"/>
  <c r="M1878" i="21"/>
  <c r="N1878" i="21"/>
  <c r="O1878" i="21"/>
  <c r="P1878" i="21"/>
  <c r="Q1878" i="21"/>
  <c r="R1878" i="21"/>
  <c r="J1879" i="21"/>
  <c r="K1879" i="21"/>
  <c r="L1879" i="21"/>
  <c r="M1879" i="21"/>
  <c r="N1879" i="21"/>
  <c r="O1879" i="21"/>
  <c r="P1879" i="21"/>
  <c r="Q1879" i="21"/>
  <c r="R1879" i="21"/>
  <c r="J1880" i="21"/>
  <c r="K1880" i="21"/>
  <c r="L1880" i="21"/>
  <c r="M1880" i="21"/>
  <c r="N1880" i="21"/>
  <c r="O1880" i="21"/>
  <c r="P1880" i="21"/>
  <c r="Q1880" i="21"/>
  <c r="R1880" i="21"/>
  <c r="J1881" i="21"/>
  <c r="K1881" i="21"/>
  <c r="L1881" i="21"/>
  <c r="M1881" i="21"/>
  <c r="N1881" i="21"/>
  <c r="O1881" i="21"/>
  <c r="P1881" i="21"/>
  <c r="Q1881" i="21"/>
  <c r="R1881" i="21"/>
  <c r="J1882" i="21"/>
  <c r="K1882" i="21"/>
  <c r="L1882" i="21"/>
  <c r="M1882" i="21"/>
  <c r="N1882" i="21"/>
  <c r="O1882" i="21"/>
  <c r="P1882" i="21"/>
  <c r="Q1882" i="21"/>
  <c r="R1882" i="21"/>
  <c r="J1883" i="21"/>
  <c r="K1883" i="21"/>
  <c r="L1883" i="21"/>
  <c r="M1883" i="21"/>
  <c r="N1883" i="21"/>
  <c r="O1883" i="21"/>
  <c r="P1883" i="21"/>
  <c r="Q1883" i="21"/>
  <c r="R1883" i="21"/>
  <c r="J1884" i="21"/>
  <c r="K1884" i="21"/>
  <c r="L1884" i="21"/>
  <c r="M1884" i="21"/>
  <c r="N1884" i="21"/>
  <c r="O1884" i="21"/>
  <c r="P1884" i="21"/>
  <c r="Q1884" i="21"/>
  <c r="R1884" i="21"/>
  <c r="J1885" i="21"/>
  <c r="K1885" i="21"/>
  <c r="L1885" i="21"/>
  <c r="M1885" i="21"/>
  <c r="N1885" i="21"/>
  <c r="O1885" i="21"/>
  <c r="P1885" i="21"/>
  <c r="Q1885" i="21"/>
  <c r="R1885" i="21"/>
  <c r="J1886" i="21"/>
  <c r="K1886" i="21"/>
  <c r="L1886" i="21"/>
  <c r="M1886" i="21"/>
  <c r="N1886" i="21"/>
  <c r="O1886" i="21"/>
  <c r="P1886" i="21"/>
  <c r="Q1886" i="21"/>
  <c r="R1886" i="21"/>
  <c r="J1887" i="21"/>
  <c r="K1887" i="21"/>
  <c r="L1887" i="21"/>
  <c r="M1887" i="21"/>
  <c r="N1887" i="21"/>
  <c r="O1887" i="21"/>
  <c r="P1887" i="21"/>
  <c r="Q1887" i="21"/>
  <c r="R1887" i="21"/>
  <c r="J1888" i="21"/>
  <c r="K1888" i="21"/>
  <c r="L1888" i="21"/>
  <c r="M1888" i="21"/>
  <c r="N1888" i="21"/>
  <c r="O1888" i="21"/>
  <c r="P1888" i="21"/>
  <c r="Q1888" i="21"/>
  <c r="R1888" i="21"/>
  <c r="J1889" i="21"/>
  <c r="K1889" i="21"/>
  <c r="L1889" i="21"/>
  <c r="M1889" i="21"/>
  <c r="N1889" i="21"/>
  <c r="O1889" i="21"/>
  <c r="P1889" i="21"/>
  <c r="Q1889" i="21"/>
  <c r="R1889" i="21"/>
  <c r="J1890" i="21"/>
  <c r="K1890" i="21"/>
  <c r="L1890" i="21"/>
  <c r="M1890" i="21"/>
  <c r="N1890" i="21"/>
  <c r="O1890" i="21"/>
  <c r="P1890" i="21"/>
  <c r="Q1890" i="21"/>
  <c r="R1890" i="21"/>
  <c r="J1891" i="21"/>
  <c r="K1891" i="21"/>
  <c r="L1891" i="21"/>
  <c r="M1891" i="21"/>
  <c r="N1891" i="21"/>
  <c r="O1891" i="21"/>
  <c r="P1891" i="21"/>
  <c r="Q1891" i="21"/>
  <c r="R1891" i="21"/>
  <c r="J1892" i="21"/>
  <c r="K1892" i="21"/>
  <c r="L1892" i="21"/>
  <c r="M1892" i="21"/>
  <c r="N1892" i="21"/>
  <c r="O1892" i="21"/>
  <c r="P1892" i="21"/>
  <c r="Q1892" i="21"/>
  <c r="R1892" i="21"/>
  <c r="J1893" i="21"/>
  <c r="K1893" i="21"/>
  <c r="L1893" i="21"/>
  <c r="M1893" i="21"/>
  <c r="N1893" i="21"/>
  <c r="O1893" i="21"/>
  <c r="P1893" i="21"/>
  <c r="Q1893" i="21"/>
  <c r="R1893" i="21"/>
  <c r="J1894" i="21"/>
  <c r="K1894" i="21"/>
  <c r="L1894" i="21"/>
  <c r="M1894" i="21"/>
  <c r="N1894" i="21"/>
  <c r="O1894" i="21"/>
  <c r="P1894" i="21"/>
  <c r="Q1894" i="21"/>
  <c r="R1894" i="21"/>
  <c r="J1895" i="21"/>
  <c r="K1895" i="21"/>
  <c r="L1895" i="21"/>
  <c r="M1895" i="21"/>
  <c r="N1895" i="21"/>
  <c r="O1895" i="21"/>
  <c r="P1895" i="21"/>
  <c r="Q1895" i="21"/>
  <c r="R1895" i="21"/>
  <c r="J1896" i="21"/>
  <c r="K1896" i="21"/>
  <c r="L1896" i="21"/>
  <c r="M1896" i="21"/>
  <c r="N1896" i="21"/>
  <c r="O1896" i="21"/>
  <c r="P1896" i="21"/>
  <c r="Q1896" i="21"/>
  <c r="R1896" i="21"/>
  <c r="J1897" i="21"/>
  <c r="K1897" i="21"/>
  <c r="L1897" i="21"/>
  <c r="M1897" i="21"/>
  <c r="N1897" i="21"/>
  <c r="O1897" i="21"/>
  <c r="P1897" i="21"/>
  <c r="Q1897" i="21"/>
  <c r="R1897" i="21"/>
  <c r="J1898" i="21"/>
  <c r="K1898" i="21"/>
  <c r="L1898" i="21"/>
  <c r="M1898" i="21"/>
  <c r="N1898" i="21"/>
  <c r="O1898" i="21"/>
  <c r="P1898" i="21"/>
  <c r="Q1898" i="21"/>
  <c r="R1898" i="21"/>
  <c r="J1899" i="21"/>
  <c r="K1899" i="21"/>
  <c r="L1899" i="21"/>
  <c r="M1899" i="21"/>
  <c r="N1899" i="21"/>
  <c r="O1899" i="21"/>
  <c r="P1899" i="21"/>
  <c r="Q1899" i="21"/>
  <c r="R1899" i="21"/>
  <c r="J1900" i="21"/>
  <c r="K1900" i="21"/>
  <c r="L1900" i="21"/>
  <c r="M1900" i="21"/>
  <c r="N1900" i="21"/>
  <c r="O1900" i="21"/>
  <c r="P1900" i="21"/>
  <c r="Q1900" i="21"/>
  <c r="R1900" i="21"/>
  <c r="J1901" i="21"/>
  <c r="K1901" i="21"/>
  <c r="L1901" i="21"/>
  <c r="M1901" i="21"/>
  <c r="N1901" i="21"/>
  <c r="O1901" i="21"/>
  <c r="P1901" i="21"/>
  <c r="Q1901" i="21"/>
  <c r="R1901" i="21"/>
  <c r="J1902" i="21"/>
  <c r="K1902" i="21"/>
  <c r="L1902" i="21"/>
  <c r="M1902" i="21"/>
  <c r="N1902" i="21"/>
  <c r="O1902" i="21"/>
  <c r="P1902" i="21"/>
  <c r="Q1902" i="21"/>
  <c r="R1902" i="21"/>
  <c r="J1903" i="21"/>
  <c r="K1903" i="21"/>
  <c r="L1903" i="21"/>
  <c r="M1903" i="21"/>
  <c r="N1903" i="21"/>
  <c r="O1903" i="21"/>
  <c r="P1903" i="21"/>
  <c r="Q1903" i="21"/>
  <c r="R1903" i="21"/>
  <c r="J1904" i="21"/>
  <c r="K1904" i="21"/>
  <c r="L1904" i="21"/>
  <c r="M1904" i="21"/>
  <c r="N1904" i="21"/>
  <c r="O1904" i="21"/>
  <c r="P1904" i="21"/>
  <c r="Q1904" i="21"/>
  <c r="R1904" i="21"/>
  <c r="J1905" i="21"/>
  <c r="K1905" i="21"/>
  <c r="L1905" i="21"/>
  <c r="M1905" i="21"/>
  <c r="N1905" i="21"/>
  <c r="O1905" i="21"/>
  <c r="P1905" i="21"/>
  <c r="Q1905" i="21"/>
  <c r="R1905" i="21"/>
  <c r="J1906" i="21"/>
  <c r="K1906" i="21"/>
  <c r="L1906" i="21"/>
  <c r="M1906" i="21"/>
  <c r="N1906" i="21"/>
  <c r="O1906" i="21"/>
  <c r="P1906" i="21"/>
  <c r="Q1906" i="21"/>
  <c r="R1906" i="21"/>
  <c r="J1907" i="21"/>
  <c r="K1907" i="21"/>
  <c r="L1907" i="21"/>
  <c r="M1907" i="21"/>
  <c r="N1907" i="21"/>
  <c r="O1907" i="21"/>
  <c r="P1907" i="21"/>
  <c r="Q1907" i="21"/>
  <c r="R1907" i="21"/>
  <c r="J1908" i="21"/>
  <c r="K1908" i="21"/>
  <c r="L1908" i="21"/>
  <c r="M1908" i="21"/>
  <c r="N1908" i="21"/>
  <c r="O1908" i="21"/>
  <c r="P1908" i="21"/>
  <c r="Q1908" i="21"/>
  <c r="R1908" i="21"/>
  <c r="J1909" i="21"/>
  <c r="K1909" i="21"/>
  <c r="L1909" i="21"/>
  <c r="M1909" i="21"/>
  <c r="N1909" i="21"/>
  <c r="O1909" i="21"/>
  <c r="P1909" i="21"/>
  <c r="Q1909" i="21"/>
  <c r="R1909" i="21"/>
  <c r="J1910" i="21"/>
  <c r="K1910" i="21"/>
  <c r="L1910" i="21"/>
  <c r="M1910" i="21"/>
  <c r="N1910" i="21"/>
  <c r="O1910" i="21"/>
  <c r="P1910" i="21"/>
  <c r="Q1910" i="21"/>
  <c r="R1910" i="21"/>
  <c r="J1911" i="21"/>
  <c r="K1911" i="21"/>
  <c r="L1911" i="21"/>
  <c r="M1911" i="21"/>
  <c r="N1911" i="21"/>
  <c r="O1911" i="21"/>
  <c r="P1911" i="21"/>
  <c r="Q1911" i="21"/>
  <c r="R1911" i="21"/>
  <c r="J1912" i="21"/>
  <c r="K1912" i="21"/>
  <c r="L1912" i="21"/>
  <c r="M1912" i="21"/>
  <c r="N1912" i="21"/>
  <c r="O1912" i="21"/>
  <c r="P1912" i="21"/>
  <c r="Q1912" i="21"/>
  <c r="R1912" i="21"/>
  <c r="J1913" i="21"/>
  <c r="K1913" i="21"/>
  <c r="L1913" i="21"/>
  <c r="M1913" i="21"/>
  <c r="N1913" i="21"/>
  <c r="O1913" i="21"/>
  <c r="P1913" i="21"/>
  <c r="Q1913" i="21"/>
  <c r="R1913" i="21"/>
  <c r="J1914" i="21"/>
  <c r="K1914" i="21"/>
  <c r="L1914" i="21"/>
  <c r="M1914" i="21"/>
  <c r="N1914" i="21"/>
  <c r="O1914" i="21"/>
  <c r="P1914" i="21"/>
  <c r="Q1914" i="21"/>
  <c r="R1914" i="21"/>
  <c r="J1915" i="21"/>
  <c r="K1915" i="21"/>
  <c r="L1915" i="21"/>
  <c r="M1915" i="21"/>
  <c r="N1915" i="21"/>
  <c r="O1915" i="21"/>
  <c r="P1915" i="21"/>
  <c r="Q1915" i="21"/>
  <c r="R1915" i="21"/>
  <c r="J1916" i="21"/>
  <c r="K1916" i="21"/>
  <c r="L1916" i="21"/>
  <c r="M1916" i="21"/>
  <c r="N1916" i="21"/>
  <c r="O1916" i="21"/>
  <c r="P1916" i="21"/>
  <c r="Q1916" i="21"/>
  <c r="R1916" i="21"/>
  <c r="J1917" i="21"/>
  <c r="K1917" i="21"/>
  <c r="L1917" i="21"/>
  <c r="M1917" i="21"/>
  <c r="N1917" i="21"/>
  <c r="O1917" i="21"/>
  <c r="P1917" i="21"/>
  <c r="Q1917" i="21"/>
  <c r="R1917" i="21"/>
  <c r="J1918" i="21"/>
  <c r="K1918" i="21"/>
  <c r="L1918" i="21"/>
  <c r="M1918" i="21"/>
  <c r="N1918" i="21"/>
  <c r="O1918" i="21"/>
  <c r="P1918" i="21"/>
  <c r="Q1918" i="21"/>
  <c r="R1918" i="21"/>
  <c r="J1919" i="21"/>
  <c r="K1919" i="21"/>
  <c r="L1919" i="21"/>
  <c r="M1919" i="21"/>
  <c r="N1919" i="21"/>
  <c r="O1919" i="21"/>
  <c r="P1919" i="21"/>
  <c r="Q1919" i="21"/>
  <c r="R1919" i="21"/>
  <c r="J1920" i="21"/>
  <c r="K1920" i="21"/>
  <c r="L1920" i="21"/>
  <c r="M1920" i="21"/>
  <c r="N1920" i="21"/>
  <c r="O1920" i="21"/>
  <c r="P1920" i="21"/>
  <c r="Q1920" i="21"/>
  <c r="R1920" i="21"/>
  <c r="J1921" i="21"/>
  <c r="K1921" i="21"/>
  <c r="L1921" i="21"/>
  <c r="M1921" i="21"/>
  <c r="N1921" i="21"/>
  <c r="O1921" i="21"/>
  <c r="P1921" i="21"/>
  <c r="Q1921" i="21"/>
  <c r="R1921" i="21"/>
  <c r="J1922" i="21"/>
  <c r="K1922" i="21"/>
  <c r="L1922" i="21"/>
  <c r="M1922" i="21"/>
  <c r="N1922" i="21"/>
  <c r="O1922" i="21"/>
  <c r="P1922" i="21"/>
  <c r="Q1922" i="21"/>
  <c r="R1922" i="21"/>
  <c r="J1923" i="21"/>
  <c r="K1923" i="21"/>
  <c r="L1923" i="21"/>
  <c r="M1923" i="21"/>
  <c r="N1923" i="21"/>
  <c r="O1923" i="21"/>
  <c r="P1923" i="21"/>
  <c r="Q1923" i="21"/>
  <c r="R1923" i="21"/>
  <c r="J1924" i="21"/>
  <c r="K1924" i="21"/>
  <c r="L1924" i="21"/>
  <c r="M1924" i="21"/>
  <c r="N1924" i="21"/>
  <c r="O1924" i="21"/>
  <c r="P1924" i="21"/>
  <c r="Q1924" i="21"/>
  <c r="R1924" i="21"/>
  <c r="J1925" i="21"/>
  <c r="K1925" i="21"/>
  <c r="L1925" i="21"/>
  <c r="M1925" i="21"/>
  <c r="N1925" i="21"/>
  <c r="O1925" i="21"/>
  <c r="P1925" i="21"/>
  <c r="Q1925" i="21"/>
  <c r="R1925" i="21"/>
  <c r="J1926" i="21"/>
  <c r="K1926" i="21"/>
  <c r="L1926" i="21"/>
  <c r="M1926" i="21"/>
  <c r="N1926" i="21"/>
  <c r="O1926" i="21"/>
  <c r="P1926" i="21"/>
  <c r="Q1926" i="21"/>
  <c r="R1926" i="21"/>
  <c r="J1927" i="21"/>
  <c r="K1927" i="21"/>
  <c r="L1927" i="21"/>
  <c r="M1927" i="21"/>
  <c r="N1927" i="21"/>
  <c r="O1927" i="21"/>
  <c r="P1927" i="21"/>
  <c r="Q1927" i="21"/>
  <c r="R1927" i="21"/>
  <c r="J1928" i="21"/>
  <c r="K1928" i="21"/>
  <c r="L1928" i="21"/>
  <c r="M1928" i="21"/>
  <c r="N1928" i="21"/>
  <c r="O1928" i="21"/>
  <c r="P1928" i="21"/>
  <c r="Q1928" i="21"/>
  <c r="R1928" i="21"/>
  <c r="J1929" i="21"/>
  <c r="K1929" i="21"/>
  <c r="L1929" i="21"/>
  <c r="M1929" i="21"/>
  <c r="N1929" i="21"/>
  <c r="O1929" i="21"/>
  <c r="P1929" i="21"/>
  <c r="Q1929" i="21"/>
  <c r="R1929" i="21"/>
  <c r="J1930" i="21"/>
  <c r="K1930" i="21"/>
  <c r="L1930" i="21"/>
  <c r="M1930" i="21"/>
  <c r="N1930" i="21"/>
  <c r="O1930" i="21"/>
  <c r="P1930" i="21"/>
  <c r="Q1930" i="21"/>
  <c r="R1930" i="21"/>
  <c r="J1931" i="21"/>
  <c r="K1931" i="21"/>
  <c r="L1931" i="21"/>
  <c r="M1931" i="21"/>
  <c r="N1931" i="21"/>
  <c r="O1931" i="21"/>
  <c r="P1931" i="21"/>
  <c r="Q1931" i="21"/>
  <c r="R1931" i="21"/>
  <c r="J1932" i="21"/>
  <c r="K1932" i="21"/>
  <c r="L1932" i="21"/>
  <c r="M1932" i="21"/>
  <c r="N1932" i="21"/>
  <c r="O1932" i="21"/>
  <c r="P1932" i="21"/>
  <c r="Q1932" i="21"/>
  <c r="R1932" i="21"/>
  <c r="J1933" i="21"/>
  <c r="K1933" i="21"/>
  <c r="L1933" i="21"/>
  <c r="M1933" i="21"/>
  <c r="N1933" i="21"/>
  <c r="O1933" i="21"/>
  <c r="P1933" i="21"/>
  <c r="Q1933" i="21"/>
  <c r="R1933" i="21"/>
  <c r="J1934" i="21"/>
  <c r="K1934" i="21"/>
  <c r="L1934" i="21"/>
  <c r="M1934" i="21"/>
  <c r="N1934" i="21"/>
  <c r="O1934" i="21"/>
  <c r="P1934" i="21"/>
  <c r="Q1934" i="21"/>
  <c r="R1934" i="21"/>
  <c r="J1935" i="21"/>
  <c r="K1935" i="21"/>
  <c r="L1935" i="21"/>
  <c r="M1935" i="21"/>
  <c r="N1935" i="21"/>
  <c r="O1935" i="21"/>
  <c r="P1935" i="21"/>
  <c r="Q1935" i="21"/>
  <c r="R1935" i="21"/>
  <c r="J1936" i="21"/>
  <c r="K1936" i="21"/>
  <c r="L1936" i="21"/>
  <c r="M1936" i="21"/>
  <c r="N1936" i="21"/>
  <c r="O1936" i="21"/>
  <c r="P1936" i="21"/>
  <c r="Q1936" i="21"/>
  <c r="R1936" i="21"/>
  <c r="J1937" i="21"/>
  <c r="K1937" i="21"/>
  <c r="L1937" i="21"/>
  <c r="M1937" i="21"/>
  <c r="N1937" i="21"/>
  <c r="O1937" i="21"/>
  <c r="P1937" i="21"/>
  <c r="Q1937" i="21"/>
  <c r="R1937" i="21"/>
  <c r="J1938" i="21"/>
  <c r="K1938" i="21"/>
  <c r="L1938" i="21"/>
  <c r="M1938" i="21"/>
  <c r="N1938" i="21"/>
  <c r="O1938" i="21"/>
  <c r="P1938" i="21"/>
  <c r="Q1938" i="21"/>
  <c r="R1938" i="21"/>
  <c r="J1939" i="21"/>
  <c r="K1939" i="21"/>
  <c r="L1939" i="21"/>
  <c r="M1939" i="21"/>
  <c r="N1939" i="21"/>
  <c r="O1939" i="21"/>
  <c r="P1939" i="21"/>
  <c r="Q1939" i="21"/>
  <c r="R1939" i="21"/>
  <c r="J1940" i="21"/>
  <c r="K1940" i="21"/>
  <c r="L1940" i="21"/>
  <c r="M1940" i="21"/>
  <c r="N1940" i="21"/>
  <c r="O1940" i="21"/>
  <c r="P1940" i="21"/>
  <c r="Q1940" i="21"/>
  <c r="R1940" i="21"/>
  <c r="J1941" i="21"/>
  <c r="K1941" i="21"/>
  <c r="L1941" i="21"/>
  <c r="M1941" i="21"/>
  <c r="N1941" i="21"/>
  <c r="O1941" i="21"/>
  <c r="P1941" i="21"/>
  <c r="Q1941" i="21"/>
  <c r="R1941" i="21"/>
  <c r="J1942" i="21"/>
  <c r="K1942" i="21"/>
  <c r="L1942" i="21"/>
  <c r="M1942" i="21"/>
  <c r="N1942" i="21"/>
  <c r="O1942" i="21"/>
  <c r="P1942" i="21"/>
  <c r="Q1942" i="21"/>
  <c r="R1942" i="21"/>
  <c r="J1943" i="21"/>
  <c r="K1943" i="21"/>
  <c r="L1943" i="21"/>
  <c r="M1943" i="21"/>
  <c r="N1943" i="21"/>
  <c r="O1943" i="21"/>
  <c r="P1943" i="21"/>
  <c r="Q1943" i="21"/>
  <c r="R1943" i="21"/>
  <c r="J1944" i="21"/>
  <c r="K1944" i="21"/>
  <c r="L1944" i="21"/>
  <c r="M1944" i="21"/>
  <c r="N1944" i="21"/>
  <c r="O1944" i="21"/>
  <c r="P1944" i="21"/>
  <c r="Q1944" i="21"/>
  <c r="R1944" i="21"/>
  <c r="J1945" i="21"/>
  <c r="K1945" i="21"/>
  <c r="L1945" i="21"/>
  <c r="M1945" i="21"/>
  <c r="N1945" i="21"/>
  <c r="O1945" i="21"/>
  <c r="P1945" i="21"/>
  <c r="Q1945" i="21"/>
  <c r="R1945" i="21"/>
  <c r="J1946" i="21"/>
  <c r="K1946" i="21"/>
  <c r="L1946" i="21"/>
  <c r="M1946" i="21"/>
  <c r="N1946" i="21"/>
  <c r="O1946" i="21"/>
  <c r="P1946" i="21"/>
  <c r="Q1946" i="21"/>
  <c r="R1946" i="21"/>
  <c r="J1947" i="21"/>
  <c r="K1947" i="21"/>
  <c r="L1947" i="21"/>
  <c r="M1947" i="21"/>
  <c r="N1947" i="21"/>
  <c r="O1947" i="21"/>
  <c r="P1947" i="21"/>
  <c r="Q1947" i="21"/>
  <c r="R1947" i="21"/>
  <c r="J1948" i="21"/>
  <c r="K1948" i="21"/>
  <c r="L1948" i="21"/>
  <c r="M1948" i="21"/>
  <c r="N1948" i="21"/>
  <c r="O1948" i="21"/>
  <c r="P1948" i="21"/>
  <c r="Q1948" i="21"/>
  <c r="R1948" i="21"/>
  <c r="J1949" i="21"/>
  <c r="K1949" i="21"/>
  <c r="L1949" i="21"/>
  <c r="M1949" i="21"/>
  <c r="N1949" i="21"/>
  <c r="O1949" i="21"/>
  <c r="P1949" i="21"/>
  <c r="Q1949" i="21"/>
  <c r="R1949" i="21"/>
  <c r="J1950" i="21"/>
  <c r="K1950" i="21"/>
  <c r="L1950" i="21"/>
  <c r="M1950" i="21"/>
  <c r="N1950" i="21"/>
  <c r="O1950" i="21"/>
  <c r="P1950" i="21"/>
  <c r="Q1950" i="21"/>
  <c r="R1950" i="21"/>
  <c r="J1951" i="21"/>
  <c r="K1951" i="21"/>
  <c r="L1951" i="21"/>
  <c r="M1951" i="21"/>
  <c r="N1951" i="21"/>
  <c r="O1951" i="21"/>
  <c r="P1951" i="21"/>
  <c r="Q1951" i="21"/>
  <c r="R1951" i="21"/>
  <c r="J1952" i="21"/>
  <c r="K1952" i="21"/>
  <c r="L1952" i="21"/>
  <c r="M1952" i="21"/>
  <c r="N1952" i="21"/>
  <c r="O1952" i="21"/>
  <c r="P1952" i="21"/>
  <c r="Q1952" i="21"/>
  <c r="R1952" i="21"/>
  <c r="J1953" i="21"/>
  <c r="K1953" i="21"/>
  <c r="L1953" i="21"/>
  <c r="M1953" i="21"/>
  <c r="N1953" i="21"/>
  <c r="O1953" i="21"/>
  <c r="P1953" i="21"/>
  <c r="Q1953" i="21"/>
  <c r="R1953" i="21"/>
  <c r="J1954" i="21"/>
  <c r="K1954" i="21"/>
  <c r="L1954" i="21"/>
  <c r="M1954" i="21"/>
  <c r="N1954" i="21"/>
  <c r="O1954" i="21"/>
  <c r="P1954" i="21"/>
  <c r="Q1954" i="21"/>
  <c r="R1954" i="21"/>
  <c r="J1955" i="21"/>
  <c r="K1955" i="21"/>
  <c r="L1955" i="21"/>
  <c r="M1955" i="21"/>
  <c r="N1955" i="21"/>
  <c r="O1955" i="21"/>
  <c r="P1955" i="21"/>
  <c r="Q1955" i="21"/>
  <c r="R1955" i="21"/>
  <c r="J1956" i="21"/>
  <c r="K1956" i="21"/>
  <c r="L1956" i="21"/>
  <c r="M1956" i="21"/>
  <c r="N1956" i="21"/>
  <c r="O1956" i="21"/>
  <c r="P1956" i="21"/>
  <c r="Q1956" i="21"/>
  <c r="R1956" i="21"/>
  <c r="J1957" i="21"/>
  <c r="K1957" i="21"/>
  <c r="L1957" i="21"/>
  <c r="M1957" i="21"/>
  <c r="N1957" i="21"/>
  <c r="O1957" i="21"/>
  <c r="P1957" i="21"/>
  <c r="Q1957" i="21"/>
  <c r="R1957" i="21"/>
  <c r="J1958" i="21"/>
  <c r="K1958" i="21"/>
  <c r="L1958" i="21"/>
  <c r="M1958" i="21"/>
  <c r="N1958" i="21"/>
  <c r="O1958" i="21"/>
  <c r="P1958" i="21"/>
  <c r="Q1958" i="21"/>
  <c r="R1958" i="21"/>
  <c r="J1959" i="21"/>
  <c r="K1959" i="21"/>
  <c r="L1959" i="21"/>
  <c r="M1959" i="21"/>
  <c r="N1959" i="21"/>
  <c r="O1959" i="21"/>
  <c r="P1959" i="21"/>
  <c r="Q1959" i="21"/>
  <c r="R1959" i="21"/>
  <c r="J1960" i="21"/>
  <c r="K1960" i="21"/>
  <c r="L1960" i="21"/>
  <c r="M1960" i="21"/>
  <c r="N1960" i="21"/>
  <c r="O1960" i="21"/>
  <c r="P1960" i="21"/>
  <c r="Q1960" i="21"/>
  <c r="R1960" i="21"/>
  <c r="J1961" i="21"/>
  <c r="K1961" i="21"/>
  <c r="L1961" i="21"/>
  <c r="M1961" i="21"/>
  <c r="N1961" i="21"/>
  <c r="O1961" i="21"/>
  <c r="P1961" i="21"/>
  <c r="Q1961" i="21"/>
  <c r="R1961" i="21"/>
  <c r="J1962" i="21"/>
  <c r="K1962" i="21"/>
  <c r="L1962" i="21"/>
  <c r="M1962" i="21"/>
  <c r="N1962" i="21"/>
  <c r="O1962" i="21"/>
  <c r="P1962" i="21"/>
  <c r="Q1962" i="21"/>
  <c r="R1962" i="21"/>
  <c r="J1963" i="21"/>
  <c r="K1963" i="21"/>
  <c r="L1963" i="21"/>
  <c r="M1963" i="21"/>
  <c r="N1963" i="21"/>
  <c r="O1963" i="21"/>
  <c r="P1963" i="21"/>
  <c r="Q1963" i="21"/>
  <c r="R1963" i="21"/>
  <c r="J1964" i="21"/>
  <c r="K1964" i="21"/>
  <c r="L1964" i="21"/>
  <c r="M1964" i="21"/>
  <c r="N1964" i="21"/>
  <c r="O1964" i="21"/>
  <c r="P1964" i="21"/>
  <c r="Q1964" i="21"/>
  <c r="R1964" i="21"/>
  <c r="J1965" i="21"/>
  <c r="K1965" i="21"/>
  <c r="L1965" i="21"/>
  <c r="M1965" i="21"/>
  <c r="N1965" i="21"/>
  <c r="O1965" i="21"/>
  <c r="P1965" i="21"/>
  <c r="Q1965" i="21"/>
  <c r="R1965" i="21"/>
  <c r="J1966" i="21"/>
  <c r="K1966" i="21"/>
  <c r="L1966" i="21"/>
  <c r="M1966" i="21"/>
  <c r="N1966" i="21"/>
  <c r="O1966" i="21"/>
  <c r="P1966" i="21"/>
  <c r="Q1966" i="21"/>
  <c r="R1966" i="21"/>
  <c r="J1967" i="21"/>
  <c r="K1967" i="21"/>
  <c r="L1967" i="21"/>
  <c r="M1967" i="21"/>
  <c r="N1967" i="21"/>
  <c r="O1967" i="21"/>
  <c r="P1967" i="21"/>
  <c r="Q1967" i="21"/>
  <c r="R1967" i="21"/>
  <c r="J1968" i="21"/>
  <c r="K1968" i="21"/>
  <c r="L1968" i="21"/>
  <c r="M1968" i="21"/>
  <c r="N1968" i="21"/>
  <c r="O1968" i="21"/>
  <c r="P1968" i="21"/>
  <c r="Q1968" i="21"/>
  <c r="R1968" i="21"/>
  <c r="J1969" i="21"/>
  <c r="K1969" i="21"/>
  <c r="L1969" i="21"/>
  <c r="M1969" i="21"/>
  <c r="N1969" i="21"/>
  <c r="O1969" i="21"/>
  <c r="P1969" i="21"/>
  <c r="Q1969" i="21"/>
  <c r="R1969" i="21"/>
  <c r="J1970" i="21"/>
  <c r="K1970" i="21"/>
  <c r="L1970" i="21"/>
  <c r="M1970" i="21"/>
  <c r="N1970" i="21"/>
  <c r="O1970" i="21"/>
  <c r="P1970" i="21"/>
  <c r="Q1970" i="21"/>
  <c r="R1970" i="21"/>
  <c r="J1971" i="21"/>
  <c r="K1971" i="21"/>
  <c r="L1971" i="21"/>
  <c r="M1971" i="21"/>
  <c r="N1971" i="21"/>
  <c r="O1971" i="21"/>
  <c r="P1971" i="21"/>
  <c r="Q1971" i="21"/>
  <c r="R1971" i="21"/>
  <c r="J1972" i="21"/>
  <c r="K1972" i="21"/>
  <c r="L1972" i="21"/>
  <c r="M1972" i="21"/>
  <c r="N1972" i="21"/>
  <c r="O1972" i="21"/>
  <c r="P1972" i="21"/>
  <c r="Q1972" i="21"/>
  <c r="R1972" i="21"/>
  <c r="J1973" i="21"/>
  <c r="K1973" i="21"/>
  <c r="L1973" i="21"/>
  <c r="M1973" i="21"/>
  <c r="N1973" i="21"/>
  <c r="O1973" i="21"/>
  <c r="P1973" i="21"/>
  <c r="Q1973" i="21"/>
  <c r="R1973" i="21"/>
  <c r="J1974" i="21"/>
  <c r="K1974" i="21"/>
  <c r="L1974" i="21"/>
  <c r="M1974" i="21"/>
  <c r="N1974" i="21"/>
  <c r="O1974" i="21"/>
  <c r="P1974" i="21"/>
  <c r="Q1974" i="21"/>
  <c r="R1974" i="21"/>
  <c r="J1975" i="21"/>
  <c r="K1975" i="21"/>
  <c r="L1975" i="21"/>
  <c r="M1975" i="21"/>
  <c r="N1975" i="21"/>
  <c r="O1975" i="21"/>
  <c r="P1975" i="21"/>
  <c r="Q1975" i="21"/>
  <c r="R1975" i="21"/>
  <c r="J1976" i="21"/>
  <c r="K1976" i="21"/>
  <c r="L1976" i="21"/>
  <c r="M1976" i="21"/>
  <c r="N1976" i="21"/>
  <c r="O1976" i="21"/>
  <c r="P1976" i="21"/>
  <c r="Q1976" i="21"/>
  <c r="R1976" i="21"/>
  <c r="J1977" i="21"/>
  <c r="K1977" i="21"/>
  <c r="L1977" i="21"/>
  <c r="M1977" i="21"/>
  <c r="N1977" i="21"/>
  <c r="O1977" i="21"/>
  <c r="P1977" i="21"/>
  <c r="Q1977" i="21"/>
  <c r="R1977" i="21"/>
  <c r="J1978" i="21"/>
  <c r="K1978" i="21"/>
  <c r="L1978" i="21"/>
  <c r="M1978" i="21"/>
  <c r="N1978" i="21"/>
  <c r="O1978" i="21"/>
  <c r="P1978" i="21"/>
  <c r="Q1978" i="21"/>
  <c r="R1978" i="21"/>
  <c r="J1979" i="21"/>
  <c r="K1979" i="21"/>
  <c r="L1979" i="21"/>
  <c r="M1979" i="21"/>
  <c r="N1979" i="21"/>
  <c r="O1979" i="21"/>
  <c r="P1979" i="21"/>
  <c r="Q1979" i="21"/>
  <c r="R1979" i="21"/>
  <c r="J1980" i="21"/>
  <c r="K1980" i="21"/>
  <c r="L1980" i="21"/>
  <c r="M1980" i="21"/>
  <c r="N1980" i="21"/>
  <c r="O1980" i="21"/>
  <c r="P1980" i="21"/>
  <c r="Q1980" i="21"/>
  <c r="R1980" i="21"/>
  <c r="J1981" i="21"/>
  <c r="K1981" i="21"/>
  <c r="L1981" i="21"/>
  <c r="M1981" i="21"/>
  <c r="N1981" i="21"/>
  <c r="O1981" i="21"/>
  <c r="P1981" i="21"/>
  <c r="Q1981" i="21"/>
  <c r="R1981" i="21"/>
  <c r="J1982" i="21"/>
  <c r="K1982" i="21"/>
  <c r="L1982" i="21"/>
  <c r="M1982" i="21"/>
  <c r="N1982" i="21"/>
  <c r="O1982" i="21"/>
  <c r="P1982" i="21"/>
  <c r="Q1982" i="21"/>
  <c r="R1982" i="21"/>
  <c r="J1983" i="21"/>
  <c r="K1983" i="21"/>
  <c r="L1983" i="21"/>
  <c r="M1983" i="21"/>
  <c r="N1983" i="21"/>
  <c r="O1983" i="21"/>
  <c r="P1983" i="21"/>
  <c r="Q1983" i="21"/>
  <c r="R1983" i="21"/>
  <c r="J1984" i="21"/>
  <c r="K1984" i="21"/>
  <c r="L1984" i="21"/>
  <c r="M1984" i="21"/>
  <c r="N1984" i="21"/>
  <c r="O1984" i="21"/>
  <c r="P1984" i="21"/>
  <c r="Q1984" i="21"/>
  <c r="R1984" i="21"/>
  <c r="J1985" i="21"/>
  <c r="K1985" i="21"/>
  <c r="L1985" i="21"/>
  <c r="M1985" i="21"/>
  <c r="N1985" i="21"/>
  <c r="O1985" i="21"/>
  <c r="P1985" i="21"/>
  <c r="Q1985" i="21"/>
  <c r="R1985" i="21"/>
  <c r="J1986" i="21"/>
  <c r="K1986" i="21"/>
  <c r="L1986" i="21"/>
  <c r="M1986" i="21"/>
  <c r="N1986" i="21"/>
  <c r="O1986" i="21"/>
  <c r="P1986" i="21"/>
  <c r="Q1986" i="21"/>
  <c r="R1986" i="21"/>
  <c r="J1987" i="21"/>
  <c r="K1987" i="21"/>
  <c r="L1987" i="21"/>
  <c r="M1987" i="21"/>
  <c r="N1987" i="21"/>
  <c r="O1987" i="21"/>
  <c r="P1987" i="21"/>
  <c r="Q1987" i="21"/>
  <c r="R1987" i="21"/>
  <c r="J1988" i="21"/>
  <c r="K1988" i="21"/>
  <c r="L1988" i="21"/>
  <c r="M1988" i="21"/>
  <c r="N1988" i="21"/>
  <c r="O1988" i="21"/>
  <c r="P1988" i="21"/>
  <c r="Q1988" i="21"/>
  <c r="R1988" i="21"/>
  <c r="J1989" i="21"/>
  <c r="K1989" i="21"/>
  <c r="L1989" i="21"/>
  <c r="M1989" i="21"/>
  <c r="N1989" i="21"/>
  <c r="O1989" i="21"/>
  <c r="P1989" i="21"/>
  <c r="Q1989" i="21"/>
  <c r="R1989" i="21"/>
  <c r="J1990" i="21"/>
  <c r="K1990" i="21"/>
  <c r="L1990" i="21"/>
  <c r="M1990" i="21"/>
  <c r="N1990" i="21"/>
  <c r="O1990" i="21"/>
  <c r="P1990" i="21"/>
  <c r="Q1990" i="21"/>
  <c r="R1990" i="21"/>
  <c r="J1991" i="21"/>
  <c r="K1991" i="21"/>
  <c r="L1991" i="21"/>
  <c r="M1991" i="21"/>
  <c r="N1991" i="21"/>
  <c r="O1991" i="21"/>
  <c r="P1991" i="21"/>
  <c r="Q1991" i="21"/>
  <c r="R1991" i="21"/>
  <c r="J1992" i="21"/>
  <c r="K1992" i="21"/>
  <c r="L1992" i="21"/>
  <c r="M1992" i="21"/>
  <c r="N1992" i="21"/>
  <c r="O1992" i="21"/>
  <c r="P1992" i="21"/>
  <c r="Q1992" i="21"/>
  <c r="R1992" i="21"/>
  <c r="J1993" i="21"/>
  <c r="K1993" i="21"/>
  <c r="L1993" i="21"/>
  <c r="M1993" i="21"/>
  <c r="N1993" i="21"/>
  <c r="O1993" i="21"/>
  <c r="P1993" i="21"/>
  <c r="Q1993" i="21"/>
  <c r="R1993" i="21"/>
  <c r="J1994" i="21"/>
  <c r="K1994" i="21"/>
  <c r="L1994" i="21"/>
  <c r="M1994" i="21"/>
  <c r="N1994" i="21"/>
  <c r="O1994" i="21"/>
  <c r="P1994" i="21"/>
  <c r="Q1994" i="21"/>
  <c r="R1994" i="21"/>
  <c r="J1995" i="21"/>
  <c r="K1995" i="21"/>
  <c r="L1995" i="21"/>
  <c r="M1995" i="21"/>
  <c r="N1995" i="21"/>
  <c r="O1995" i="21"/>
  <c r="P1995" i="21"/>
  <c r="Q1995" i="21"/>
  <c r="R1995" i="21"/>
  <c r="J1996" i="21"/>
  <c r="K1996" i="21"/>
  <c r="L1996" i="21"/>
  <c r="M1996" i="21"/>
  <c r="N1996" i="21"/>
  <c r="O1996" i="21"/>
  <c r="P1996" i="21"/>
  <c r="Q1996" i="21"/>
  <c r="R1996" i="21"/>
  <c r="J1997" i="21"/>
  <c r="K1997" i="21"/>
  <c r="L1997" i="21"/>
  <c r="M1997" i="21"/>
  <c r="N1997" i="21"/>
  <c r="O1997" i="21"/>
  <c r="P1997" i="21"/>
  <c r="Q1997" i="21"/>
  <c r="R1997" i="21"/>
  <c r="J1998" i="21"/>
  <c r="K1998" i="21"/>
  <c r="L1998" i="21"/>
  <c r="M1998" i="21"/>
  <c r="N1998" i="21"/>
  <c r="O1998" i="21"/>
  <c r="P1998" i="21"/>
  <c r="Q1998" i="21"/>
  <c r="R1998" i="21"/>
  <c r="J1999" i="21"/>
  <c r="K1999" i="21"/>
  <c r="L1999" i="21"/>
  <c r="M1999" i="21"/>
  <c r="N1999" i="21"/>
  <c r="O1999" i="21"/>
  <c r="P1999" i="21"/>
  <c r="Q1999" i="21"/>
  <c r="R1999" i="21"/>
  <c r="J2000" i="21"/>
  <c r="K2000" i="21"/>
  <c r="L2000" i="21"/>
  <c r="M2000" i="21"/>
  <c r="N2000" i="21"/>
  <c r="O2000" i="21"/>
  <c r="P2000" i="21"/>
  <c r="Q2000" i="21"/>
  <c r="R2000" i="21"/>
  <c r="J2001" i="21"/>
  <c r="K2001" i="21"/>
  <c r="L2001" i="21"/>
  <c r="M2001" i="21"/>
  <c r="N2001" i="21"/>
  <c r="O2001" i="21"/>
  <c r="P2001" i="21"/>
  <c r="Q2001" i="21"/>
  <c r="R2001" i="21"/>
  <c r="J2002" i="21"/>
  <c r="K2002" i="21"/>
  <c r="L2002" i="21"/>
  <c r="M2002" i="21"/>
  <c r="N2002" i="21"/>
  <c r="O2002" i="21"/>
  <c r="P2002" i="21"/>
  <c r="Q2002" i="21"/>
  <c r="R2002" i="21"/>
  <c r="J2003" i="21"/>
  <c r="K2003" i="21"/>
  <c r="L2003" i="21"/>
  <c r="M2003" i="21"/>
  <c r="N2003" i="21"/>
  <c r="O2003" i="21"/>
  <c r="P2003" i="21"/>
  <c r="Q2003" i="21"/>
  <c r="R2003" i="21"/>
  <c r="J2004" i="21"/>
  <c r="K2004" i="21"/>
  <c r="L2004" i="21"/>
  <c r="M2004" i="21"/>
  <c r="N2004" i="21"/>
  <c r="O2004" i="21"/>
  <c r="P2004" i="21"/>
  <c r="Q2004" i="21"/>
  <c r="R2004" i="21"/>
  <c r="J2005" i="21"/>
  <c r="K2005" i="21"/>
  <c r="L2005" i="21"/>
  <c r="M2005" i="21"/>
  <c r="N2005" i="21"/>
  <c r="O2005" i="21"/>
  <c r="P2005" i="21"/>
  <c r="Q2005" i="21"/>
  <c r="R2005" i="21"/>
  <c r="J2006" i="21"/>
  <c r="K2006" i="21"/>
  <c r="L2006" i="21"/>
  <c r="M2006" i="21"/>
  <c r="N2006" i="21"/>
  <c r="O2006" i="21"/>
  <c r="P2006" i="21"/>
  <c r="Q2006" i="21"/>
  <c r="R2006" i="21"/>
  <c r="J2007" i="21"/>
  <c r="K2007" i="21"/>
  <c r="L2007" i="21"/>
  <c r="M2007" i="21"/>
  <c r="N2007" i="21"/>
  <c r="O2007" i="21"/>
  <c r="P2007" i="21"/>
  <c r="Q2007" i="21"/>
  <c r="R2007" i="21"/>
  <c r="J2008" i="21"/>
  <c r="K2008" i="21"/>
  <c r="L2008" i="21"/>
  <c r="M2008" i="21"/>
  <c r="N2008" i="21"/>
  <c r="O2008" i="21"/>
  <c r="P2008" i="21"/>
  <c r="Q2008" i="21"/>
  <c r="R2008" i="21"/>
  <c r="J2009" i="21"/>
  <c r="K2009" i="21"/>
  <c r="L2009" i="21"/>
  <c r="M2009" i="21"/>
  <c r="N2009" i="21"/>
  <c r="O2009" i="21"/>
  <c r="P2009" i="21"/>
  <c r="Q2009" i="21"/>
  <c r="R2009" i="21"/>
  <c r="J2010" i="21"/>
  <c r="K2010" i="21"/>
  <c r="L2010" i="21"/>
  <c r="M2010" i="21"/>
  <c r="N2010" i="21"/>
  <c r="O2010" i="21"/>
  <c r="P2010" i="21"/>
  <c r="Q2010" i="21"/>
  <c r="R2010" i="21"/>
  <c r="J2011" i="21"/>
  <c r="K2011" i="21"/>
  <c r="L2011" i="21"/>
  <c r="M2011" i="21"/>
  <c r="N2011" i="21"/>
  <c r="O2011" i="21"/>
  <c r="P2011" i="21"/>
  <c r="Q2011" i="21"/>
  <c r="R2011" i="21"/>
  <c r="J2012" i="21"/>
  <c r="K2012" i="21"/>
  <c r="L2012" i="21"/>
  <c r="M2012" i="21"/>
  <c r="N2012" i="21"/>
  <c r="O2012" i="21"/>
  <c r="P2012" i="21"/>
  <c r="Q2012" i="21"/>
  <c r="R2012" i="21"/>
  <c r="J2013" i="21"/>
  <c r="K2013" i="21"/>
  <c r="L2013" i="21"/>
  <c r="M2013" i="21"/>
  <c r="N2013" i="21"/>
  <c r="O2013" i="21"/>
  <c r="P2013" i="21"/>
  <c r="Q2013" i="21"/>
  <c r="R2013" i="21"/>
  <c r="J2014" i="21"/>
  <c r="K2014" i="21"/>
  <c r="L2014" i="21"/>
  <c r="M2014" i="21"/>
  <c r="N2014" i="21"/>
  <c r="O2014" i="21"/>
  <c r="P2014" i="21"/>
  <c r="Q2014" i="21"/>
  <c r="R2014" i="21"/>
  <c r="J2015" i="21"/>
  <c r="K2015" i="21"/>
  <c r="L2015" i="21"/>
  <c r="M2015" i="21"/>
  <c r="N2015" i="21"/>
  <c r="O2015" i="21"/>
  <c r="P2015" i="21"/>
  <c r="Q2015" i="21"/>
  <c r="R2015" i="21"/>
  <c r="J2016" i="21"/>
  <c r="K2016" i="21"/>
  <c r="L2016" i="21"/>
  <c r="M2016" i="21"/>
  <c r="N2016" i="21"/>
  <c r="O2016" i="21"/>
  <c r="P2016" i="21"/>
  <c r="Q2016" i="21"/>
  <c r="R2016" i="21"/>
  <c r="J2017" i="21"/>
  <c r="K2017" i="21"/>
  <c r="L2017" i="21"/>
  <c r="M2017" i="21"/>
  <c r="N2017" i="21"/>
  <c r="O2017" i="21"/>
  <c r="P2017" i="21"/>
  <c r="Q2017" i="21"/>
  <c r="R2017" i="21"/>
  <c r="J2018" i="21"/>
  <c r="K2018" i="21"/>
  <c r="L2018" i="21"/>
  <c r="M2018" i="21"/>
  <c r="N2018" i="21"/>
  <c r="O2018" i="21"/>
  <c r="P2018" i="21"/>
  <c r="Q2018" i="21"/>
  <c r="R2018" i="21"/>
  <c r="J2019" i="21"/>
  <c r="K2019" i="21"/>
  <c r="L2019" i="21"/>
  <c r="M2019" i="21"/>
  <c r="N2019" i="21"/>
  <c r="O2019" i="21"/>
  <c r="P2019" i="21"/>
  <c r="Q2019" i="21"/>
  <c r="R2019" i="21"/>
  <c r="J2020" i="21"/>
  <c r="K2020" i="21"/>
  <c r="L2020" i="21"/>
  <c r="M2020" i="21"/>
  <c r="N2020" i="21"/>
  <c r="O2020" i="21"/>
  <c r="P2020" i="21"/>
  <c r="Q2020" i="21"/>
  <c r="R2020" i="21"/>
  <c r="J2021" i="21"/>
  <c r="K2021" i="21"/>
  <c r="L2021" i="21"/>
  <c r="M2021" i="21"/>
  <c r="N2021" i="21"/>
  <c r="O2021" i="21"/>
  <c r="P2021" i="21"/>
  <c r="Q2021" i="21"/>
  <c r="R2021" i="21"/>
  <c r="J2022" i="21"/>
  <c r="K2022" i="21"/>
  <c r="L2022" i="21"/>
  <c r="M2022" i="21"/>
  <c r="N2022" i="21"/>
  <c r="O2022" i="21"/>
  <c r="P2022" i="21"/>
  <c r="Q2022" i="21"/>
  <c r="R2022" i="21"/>
  <c r="J2023" i="21"/>
  <c r="K2023" i="21"/>
  <c r="L2023" i="21"/>
  <c r="M2023" i="21"/>
  <c r="N2023" i="21"/>
  <c r="O2023" i="21"/>
  <c r="P2023" i="21"/>
  <c r="Q2023" i="21"/>
  <c r="R2023" i="21"/>
  <c r="J2024" i="21"/>
  <c r="K2024" i="21"/>
  <c r="L2024" i="21"/>
  <c r="M2024" i="21"/>
  <c r="N2024" i="21"/>
  <c r="O2024" i="21"/>
  <c r="P2024" i="21"/>
  <c r="Q2024" i="21"/>
  <c r="R2024" i="21"/>
  <c r="J2025" i="21"/>
  <c r="K2025" i="21"/>
  <c r="L2025" i="21"/>
  <c r="M2025" i="21"/>
  <c r="N2025" i="21"/>
  <c r="O2025" i="21"/>
  <c r="P2025" i="21"/>
  <c r="Q2025" i="21"/>
  <c r="R2025" i="21"/>
  <c r="J2026" i="21"/>
  <c r="K2026" i="21"/>
  <c r="L2026" i="21"/>
  <c r="M2026" i="21"/>
  <c r="N2026" i="21"/>
  <c r="O2026" i="21"/>
  <c r="P2026" i="21"/>
  <c r="Q2026" i="21"/>
  <c r="R2026" i="21"/>
  <c r="J2027" i="21"/>
  <c r="K2027" i="21"/>
  <c r="L2027" i="21"/>
  <c r="M2027" i="21"/>
  <c r="N2027" i="21"/>
  <c r="O2027" i="21"/>
  <c r="P2027" i="21"/>
  <c r="Q2027" i="21"/>
  <c r="R2027" i="21"/>
  <c r="J2028" i="21"/>
  <c r="K2028" i="21"/>
  <c r="L2028" i="21"/>
  <c r="M2028" i="21"/>
  <c r="N2028" i="21"/>
  <c r="O2028" i="21"/>
  <c r="P2028" i="21"/>
  <c r="Q2028" i="21"/>
  <c r="R2028" i="21"/>
  <c r="J2029" i="21"/>
  <c r="K2029" i="21"/>
  <c r="L2029" i="21"/>
  <c r="M2029" i="21"/>
  <c r="N2029" i="21"/>
  <c r="O2029" i="21"/>
  <c r="P2029" i="21"/>
  <c r="Q2029" i="21"/>
  <c r="R2029" i="21"/>
  <c r="J2030" i="21"/>
  <c r="K2030" i="21"/>
  <c r="L2030" i="21"/>
  <c r="M2030" i="21"/>
  <c r="N2030" i="21"/>
  <c r="O2030" i="21"/>
  <c r="P2030" i="21"/>
  <c r="Q2030" i="21"/>
  <c r="R2030" i="21"/>
  <c r="J2031" i="21"/>
  <c r="K2031" i="21"/>
  <c r="L2031" i="21"/>
  <c r="M2031" i="21"/>
  <c r="N2031" i="21"/>
  <c r="O2031" i="21"/>
  <c r="P2031" i="21"/>
  <c r="Q2031" i="21"/>
  <c r="R2031" i="21"/>
  <c r="J2032" i="21"/>
  <c r="K2032" i="21"/>
  <c r="L2032" i="21"/>
  <c r="M2032" i="21"/>
  <c r="N2032" i="21"/>
  <c r="O2032" i="21"/>
  <c r="P2032" i="21"/>
  <c r="Q2032" i="21"/>
  <c r="R2032" i="21"/>
  <c r="J2033" i="21"/>
  <c r="K2033" i="21"/>
  <c r="L2033" i="21"/>
  <c r="M2033" i="21"/>
  <c r="N2033" i="21"/>
  <c r="O2033" i="21"/>
  <c r="P2033" i="21"/>
  <c r="Q2033" i="21"/>
  <c r="R2033" i="21"/>
  <c r="J2034" i="21"/>
  <c r="K2034" i="21"/>
  <c r="L2034" i="21"/>
  <c r="M2034" i="21"/>
  <c r="N2034" i="21"/>
  <c r="O2034" i="21"/>
  <c r="P2034" i="21"/>
  <c r="Q2034" i="21"/>
  <c r="R2034" i="21"/>
  <c r="J2035" i="21"/>
  <c r="K2035" i="21"/>
  <c r="L2035" i="21"/>
  <c r="M2035" i="21"/>
  <c r="N2035" i="21"/>
  <c r="O2035" i="21"/>
  <c r="P2035" i="21"/>
  <c r="Q2035" i="21"/>
  <c r="R2035" i="21"/>
  <c r="J2036" i="21"/>
  <c r="K2036" i="21"/>
  <c r="L2036" i="21"/>
  <c r="M2036" i="21"/>
  <c r="N2036" i="21"/>
  <c r="O2036" i="21"/>
  <c r="P2036" i="21"/>
  <c r="Q2036" i="21"/>
  <c r="R2036" i="21"/>
  <c r="J2037" i="21"/>
  <c r="K2037" i="21"/>
  <c r="L2037" i="21"/>
  <c r="M2037" i="21"/>
  <c r="N2037" i="21"/>
  <c r="O2037" i="21"/>
  <c r="P2037" i="21"/>
  <c r="Q2037" i="21"/>
  <c r="R2037" i="21"/>
  <c r="J2038" i="21"/>
  <c r="K2038" i="21"/>
  <c r="L2038" i="21"/>
  <c r="M2038" i="21"/>
  <c r="N2038" i="21"/>
  <c r="O2038" i="21"/>
  <c r="P2038" i="21"/>
  <c r="Q2038" i="21"/>
  <c r="R2038" i="21"/>
  <c r="J2039" i="21"/>
  <c r="K2039" i="21"/>
  <c r="L2039" i="21"/>
  <c r="M2039" i="21"/>
  <c r="N2039" i="21"/>
  <c r="O2039" i="21"/>
  <c r="P2039" i="21"/>
  <c r="Q2039" i="21"/>
  <c r="R2039" i="21"/>
  <c r="J2040" i="21"/>
  <c r="K2040" i="21"/>
  <c r="L2040" i="21"/>
  <c r="M2040" i="21"/>
  <c r="N2040" i="21"/>
  <c r="O2040" i="21"/>
  <c r="P2040" i="21"/>
  <c r="Q2040" i="21"/>
  <c r="R2040" i="21"/>
  <c r="J2041" i="21"/>
  <c r="K2041" i="21"/>
  <c r="L2041" i="21"/>
  <c r="M2041" i="21"/>
  <c r="N2041" i="21"/>
  <c r="O2041" i="21"/>
  <c r="P2041" i="21"/>
  <c r="Q2041" i="21"/>
  <c r="R2041" i="21"/>
  <c r="J2042" i="21"/>
  <c r="K2042" i="21"/>
  <c r="L2042" i="21"/>
  <c r="M2042" i="21"/>
  <c r="N2042" i="21"/>
  <c r="O2042" i="21"/>
  <c r="P2042" i="21"/>
  <c r="Q2042" i="21"/>
  <c r="R2042" i="21"/>
  <c r="J2043" i="21"/>
  <c r="K2043" i="21"/>
  <c r="L2043" i="21"/>
  <c r="M2043" i="21"/>
  <c r="N2043" i="21"/>
  <c r="O2043" i="21"/>
  <c r="P2043" i="21"/>
  <c r="Q2043" i="21"/>
  <c r="R2043" i="21"/>
  <c r="J2044" i="21"/>
  <c r="K2044" i="21"/>
  <c r="L2044" i="21"/>
  <c r="M2044" i="21"/>
  <c r="N2044" i="21"/>
  <c r="O2044" i="21"/>
  <c r="P2044" i="21"/>
  <c r="Q2044" i="21"/>
  <c r="R2044" i="21"/>
  <c r="J2045" i="21"/>
  <c r="K2045" i="21"/>
  <c r="L2045" i="21"/>
  <c r="M2045" i="21"/>
  <c r="N2045" i="21"/>
  <c r="O2045" i="21"/>
  <c r="P2045" i="21"/>
  <c r="Q2045" i="21"/>
  <c r="R2045" i="21"/>
  <c r="J2046" i="21"/>
  <c r="K2046" i="21"/>
  <c r="L2046" i="21"/>
  <c r="M2046" i="21"/>
  <c r="N2046" i="21"/>
  <c r="O2046" i="21"/>
  <c r="P2046" i="21"/>
  <c r="Q2046" i="21"/>
  <c r="R2046" i="21"/>
  <c r="J2047" i="21"/>
  <c r="K2047" i="21"/>
  <c r="L2047" i="21"/>
  <c r="M2047" i="21"/>
  <c r="N2047" i="21"/>
  <c r="O2047" i="21"/>
  <c r="P2047" i="21"/>
  <c r="Q2047" i="21"/>
  <c r="R2047" i="21"/>
  <c r="J2048" i="21"/>
  <c r="K2048" i="21"/>
  <c r="L2048" i="21"/>
  <c r="M2048" i="21"/>
  <c r="N2048" i="21"/>
  <c r="O2048" i="21"/>
  <c r="P2048" i="21"/>
  <c r="Q2048" i="21"/>
  <c r="R2048" i="21"/>
  <c r="J2049" i="21"/>
  <c r="K2049" i="21"/>
  <c r="L2049" i="21"/>
  <c r="M2049" i="21"/>
  <c r="N2049" i="21"/>
  <c r="O2049" i="21"/>
  <c r="P2049" i="21"/>
  <c r="Q2049" i="21"/>
  <c r="R2049" i="21"/>
  <c r="J2050" i="21"/>
  <c r="K2050" i="21"/>
  <c r="L2050" i="21"/>
  <c r="M2050" i="21"/>
  <c r="N2050" i="21"/>
  <c r="O2050" i="21"/>
  <c r="P2050" i="21"/>
  <c r="Q2050" i="21"/>
  <c r="R2050" i="21"/>
  <c r="J2051" i="21"/>
  <c r="K2051" i="21"/>
  <c r="L2051" i="21"/>
  <c r="M2051" i="21"/>
  <c r="N2051" i="21"/>
  <c r="O2051" i="21"/>
  <c r="P2051" i="21"/>
  <c r="Q2051" i="21"/>
  <c r="R2051" i="21"/>
  <c r="J2052" i="21"/>
  <c r="K2052" i="21"/>
  <c r="L2052" i="21"/>
  <c r="M2052" i="21"/>
  <c r="N2052" i="21"/>
  <c r="O2052" i="21"/>
  <c r="P2052" i="21"/>
  <c r="Q2052" i="21"/>
  <c r="R2052" i="21"/>
  <c r="J2053" i="21"/>
  <c r="K2053" i="21"/>
  <c r="L2053" i="21"/>
  <c r="M2053" i="21"/>
  <c r="N2053" i="21"/>
  <c r="O2053" i="21"/>
  <c r="P2053" i="21"/>
  <c r="Q2053" i="21"/>
  <c r="R2053" i="21"/>
  <c r="J2054" i="21"/>
  <c r="K2054" i="21"/>
  <c r="L2054" i="21"/>
  <c r="M2054" i="21"/>
  <c r="N2054" i="21"/>
  <c r="O2054" i="21"/>
  <c r="P2054" i="21"/>
  <c r="Q2054" i="21"/>
  <c r="R2054" i="21"/>
  <c r="J2055" i="21"/>
  <c r="K2055" i="21"/>
  <c r="L2055" i="21"/>
  <c r="M2055" i="21"/>
  <c r="N2055" i="21"/>
  <c r="O2055" i="21"/>
  <c r="P2055" i="21"/>
  <c r="Q2055" i="21"/>
  <c r="R2055" i="21"/>
  <c r="J2056" i="21"/>
  <c r="K2056" i="21"/>
  <c r="L2056" i="21"/>
  <c r="M2056" i="21"/>
  <c r="N2056" i="21"/>
  <c r="O2056" i="21"/>
  <c r="P2056" i="21"/>
  <c r="Q2056" i="21"/>
  <c r="R2056" i="21"/>
  <c r="J2057" i="21"/>
  <c r="K2057" i="21"/>
  <c r="L2057" i="21"/>
  <c r="M2057" i="21"/>
  <c r="N2057" i="21"/>
  <c r="O2057" i="21"/>
  <c r="P2057" i="21"/>
  <c r="Q2057" i="21"/>
  <c r="R2057" i="21"/>
  <c r="J2058" i="21"/>
  <c r="K2058" i="21"/>
  <c r="L2058" i="21"/>
  <c r="M2058" i="21"/>
  <c r="N2058" i="21"/>
  <c r="O2058" i="21"/>
  <c r="P2058" i="21"/>
  <c r="Q2058" i="21"/>
  <c r="R2058" i="21"/>
  <c r="J2059" i="21"/>
  <c r="K2059" i="21"/>
  <c r="L2059" i="21"/>
  <c r="M2059" i="21"/>
  <c r="N2059" i="21"/>
  <c r="O2059" i="21"/>
  <c r="P2059" i="21"/>
  <c r="Q2059" i="21"/>
  <c r="R2059" i="21"/>
  <c r="J2060" i="21"/>
  <c r="K2060" i="21"/>
  <c r="L2060" i="21"/>
  <c r="M2060" i="21"/>
  <c r="N2060" i="21"/>
  <c r="O2060" i="21"/>
  <c r="P2060" i="21"/>
  <c r="Q2060" i="21"/>
  <c r="R2060" i="21"/>
  <c r="J2061" i="21"/>
  <c r="K2061" i="21"/>
  <c r="L2061" i="21"/>
  <c r="M2061" i="21"/>
  <c r="N2061" i="21"/>
  <c r="O2061" i="21"/>
  <c r="P2061" i="21"/>
  <c r="Q2061" i="21"/>
  <c r="R2061" i="21"/>
  <c r="J2062" i="21"/>
  <c r="K2062" i="21"/>
  <c r="L2062" i="21"/>
  <c r="M2062" i="21"/>
  <c r="N2062" i="21"/>
  <c r="O2062" i="21"/>
  <c r="P2062" i="21"/>
  <c r="Q2062" i="21"/>
  <c r="R2062" i="21"/>
  <c r="J2063" i="21"/>
  <c r="K2063" i="21"/>
  <c r="L2063" i="21"/>
  <c r="M2063" i="21"/>
  <c r="N2063" i="21"/>
  <c r="O2063" i="21"/>
  <c r="P2063" i="21"/>
  <c r="Q2063" i="21"/>
  <c r="R2063" i="21"/>
  <c r="J2064" i="21"/>
  <c r="K2064" i="21"/>
  <c r="L2064" i="21"/>
  <c r="M2064" i="21"/>
  <c r="N2064" i="21"/>
  <c r="O2064" i="21"/>
  <c r="P2064" i="21"/>
  <c r="Q2064" i="21"/>
  <c r="R2064" i="21"/>
  <c r="J2065" i="21"/>
  <c r="K2065" i="21"/>
  <c r="L2065" i="21"/>
  <c r="M2065" i="21"/>
  <c r="N2065" i="21"/>
  <c r="O2065" i="21"/>
  <c r="P2065" i="21"/>
  <c r="Q2065" i="21"/>
  <c r="R2065" i="21"/>
  <c r="J2066" i="21"/>
  <c r="K2066" i="21"/>
  <c r="L2066" i="21"/>
  <c r="M2066" i="21"/>
  <c r="N2066" i="21"/>
  <c r="O2066" i="21"/>
  <c r="P2066" i="21"/>
  <c r="Q2066" i="21"/>
  <c r="R2066" i="21"/>
  <c r="J2067" i="21"/>
  <c r="K2067" i="21"/>
  <c r="L2067" i="21"/>
  <c r="M2067" i="21"/>
  <c r="N2067" i="21"/>
  <c r="O2067" i="21"/>
  <c r="P2067" i="21"/>
  <c r="Q2067" i="21"/>
  <c r="R2067" i="21"/>
  <c r="J2068" i="21"/>
  <c r="K2068" i="21"/>
  <c r="L2068" i="21"/>
  <c r="M2068" i="21"/>
  <c r="N2068" i="21"/>
  <c r="O2068" i="21"/>
  <c r="P2068" i="21"/>
  <c r="Q2068" i="21"/>
  <c r="R2068" i="21"/>
  <c r="J2069" i="21"/>
  <c r="K2069" i="21"/>
  <c r="L2069" i="21"/>
  <c r="M2069" i="21"/>
  <c r="N2069" i="21"/>
  <c r="O2069" i="21"/>
  <c r="P2069" i="21"/>
  <c r="Q2069" i="21"/>
  <c r="R2069" i="21"/>
  <c r="J2070" i="21"/>
  <c r="K2070" i="21"/>
  <c r="L2070" i="21"/>
  <c r="M2070" i="21"/>
  <c r="N2070" i="21"/>
  <c r="O2070" i="21"/>
  <c r="P2070" i="21"/>
  <c r="Q2070" i="21"/>
  <c r="R2070" i="21"/>
  <c r="J2071" i="21"/>
  <c r="K2071" i="21"/>
  <c r="L2071" i="21"/>
  <c r="M2071" i="21"/>
  <c r="N2071" i="21"/>
  <c r="O2071" i="21"/>
  <c r="P2071" i="21"/>
  <c r="Q2071" i="21"/>
  <c r="R2071" i="21"/>
  <c r="J2072" i="21"/>
  <c r="K2072" i="21"/>
  <c r="L2072" i="21"/>
  <c r="M2072" i="21"/>
  <c r="N2072" i="21"/>
  <c r="O2072" i="21"/>
  <c r="P2072" i="21"/>
  <c r="Q2072" i="21"/>
  <c r="R2072" i="21"/>
  <c r="J2073" i="21"/>
  <c r="K2073" i="21"/>
  <c r="L2073" i="21"/>
  <c r="M2073" i="21"/>
  <c r="N2073" i="21"/>
  <c r="O2073" i="21"/>
  <c r="P2073" i="21"/>
  <c r="Q2073" i="21"/>
  <c r="R2073" i="21"/>
  <c r="J2074" i="21"/>
  <c r="K2074" i="21"/>
  <c r="L2074" i="21"/>
  <c r="M2074" i="21"/>
  <c r="N2074" i="21"/>
  <c r="O2074" i="21"/>
  <c r="P2074" i="21"/>
  <c r="Q2074" i="21"/>
  <c r="R2074" i="21"/>
  <c r="J2075" i="21"/>
  <c r="K2075" i="21"/>
  <c r="L2075" i="21"/>
  <c r="M2075" i="21"/>
  <c r="N2075" i="21"/>
  <c r="O2075" i="21"/>
  <c r="P2075" i="21"/>
  <c r="Q2075" i="21"/>
  <c r="R2075" i="21"/>
  <c r="J2076" i="21"/>
  <c r="K2076" i="21"/>
  <c r="L2076" i="21"/>
  <c r="M2076" i="21"/>
  <c r="N2076" i="21"/>
  <c r="O2076" i="21"/>
  <c r="P2076" i="21"/>
  <c r="Q2076" i="21"/>
  <c r="R2076" i="21"/>
  <c r="J2077" i="21"/>
  <c r="K2077" i="21"/>
  <c r="L2077" i="21"/>
  <c r="M2077" i="21"/>
  <c r="N2077" i="21"/>
  <c r="O2077" i="21"/>
  <c r="P2077" i="21"/>
  <c r="Q2077" i="21"/>
  <c r="R2077" i="21"/>
  <c r="J2078" i="21"/>
  <c r="K2078" i="21"/>
  <c r="L2078" i="21"/>
  <c r="M2078" i="21"/>
  <c r="N2078" i="21"/>
  <c r="O2078" i="21"/>
  <c r="P2078" i="21"/>
  <c r="Q2078" i="21"/>
  <c r="R2078" i="21"/>
  <c r="J2079" i="21"/>
  <c r="K2079" i="21"/>
  <c r="L2079" i="21"/>
  <c r="M2079" i="21"/>
  <c r="N2079" i="21"/>
  <c r="O2079" i="21"/>
  <c r="P2079" i="21"/>
  <c r="Q2079" i="21"/>
  <c r="R2079" i="21"/>
  <c r="J2080" i="21"/>
  <c r="K2080" i="21"/>
  <c r="L2080" i="21"/>
  <c r="M2080" i="21"/>
  <c r="N2080" i="21"/>
  <c r="O2080" i="21"/>
  <c r="P2080" i="21"/>
  <c r="Q2080" i="21"/>
  <c r="R2080" i="21"/>
  <c r="J2081" i="21"/>
  <c r="K2081" i="21"/>
  <c r="L2081" i="21"/>
  <c r="M2081" i="21"/>
  <c r="N2081" i="21"/>
  <c r="O2081" i="21"/>
  <c r="P2081" i="21"/>
  <c r="Q2081" i="21"/>
  <c r="R2081" i="21"/>
  <c r="J2082" i="21"/>
  <c r="K2082" i="21"/>
  <c r="L2082" i="21"/>
  <c r="M2082" i="21"/>
  <c r="N2082" i="21"/>
  <c r="O2082" i="21"/>
  <c r="P2082" i="21"/>
  <c r="Q2082" i="21"/>
  <c r="R2082" i="21"/>
  <c r="J2083" i="21"/>
  <c r="K2083" i="21"/>
  <c r="L2083" i="21"/>
  <c r="M2083" i="21"/>
  <c r="N2083" i="21"/>
  <c r="O2083" i="21"/>
  <c r="P2083" i="21"/>
  <c r="Q2083" i="21"/>
  <c r="R2083" i="21"/>
  <c r="J2084" i="21"/>
  <c r="K2084" i="21"/>
  <c r="L2084" i="21"/>
  <c r="M2084" i="21"/>
  <c r="N2084" i="21"/>
  <c r="O2084" i="21"/>
  <c r="P2084" i="21"/>
  <c r="Q2084" i="21"/>
  <c r="R2084" i="21"/>
  <c r="J2085" i="21"/>
  <c r="K2085" i="21"/>
  <c r="L2085" i="21"/>
  <c r="M2085" i="21"/>
  <c r="N2085" i="21"/>
  <c r="O2085" i="21"/>
  <c r="P2085" i="21"/>
  <c r="Q2085" i="21"/>
  <c r="R2085" i="21"/>
  <c r="J2086" i="21"/>
  <c r="K2086" i="21"/>
  <c r="L2086" i="21"/>
  <c r="M2086" i="21"/>
  <c r="N2086" i="21"/>
  <c r="O2086" i="21"/>
  <c r="P2086" i="21"/>
  <c r="Q2086" i="21"/>
  <c r="R2086" i="21"/>
  <c r="J2087" i="21"/>
  <c r="K2087" i="21"/>
  <c r="L2087" i="21"/>
  <c r="M2087" i="21"/>
  <c r="N2087" i="21"/>
  <c r="O2087" i="21"/>
  <c r="P2087" i="21"/>
  <c r="Q2087" i="21"/>
  <c r="R2087" i="21"/>
  <c r="J2088" i="21"/>
  <c r="K2088" i="21"/>
  <c r="L2088" i="21"/>
  <c r="M2088" i="21"/>
  <c r="N2088" i="21"/>
  <c r="O2088" i="21"/>
  <c r="P2088" i="21"/>
  <c r="Q2088" i="21"/>
  <c r="R2088" i="21"/>
  <c r="J2089" i="21"/>
  <c r="K2089" i="21"/>
  <c r="L2089" i="21"/>
  <c r="M2089" i="21"/>
  <c r="N2089" i="21"/>
  <c r="O2089" i="21"/>
  <c r="P2089" i="21"/>
  <c r="Q2089" i="21"/>
  <c r="R2089" i="21"/>
  <c r="J2090" i="21"/>
  <c r="K2090" i="21"/>
  <c r="L2090" i="21"/>
  <c r="M2090" i="21"/>
  <c r="N2090" i="21"/>
  <c r="O2090" i="21"/>
  <c r="P2090" i="21"/>
  <c r="Q2090" i="21"/>
  <c r="R2090" i="21"/>
  <c r="J2091" i="21"/>
  <c r="K2091" i="21"/>
  <c r="L2091" i="21"/>
  <c r="M2091" i="21"/>
  <c r="N2091" i="21"/>
  <c r="O2091" i="21"/>
  <c r="P2091" i="21"/>
  <c r="Q2091" i="21"/>
  <c r="R2091" i="21"/>
  <c r="J2092" i="21"/>
  <c r="K2092" i="21"/>
  <c r="L2092" i="21"/>
  <c r="M2092" i="21"/>
  <c r="N2092" i="21"/>
  <c r="O2092" i="21"/>
  <c r="P2092" i="21"/>
  <c r="Q2092" i="21"/>
  <c r="R2092" i="21"/>
  <c r="J2093" i="21"/>
  <c r="K2093" i="21"/>
  <c r="L2093" i="21"/>
  <c r="M2093" i="21"/>
  <c r="N2093" i="21"/>
  <c r="O2093" i="21"/>
  <c r="P2093" i="21"/>
  <c r="Q2093" i="21"/>
  <c r="R2093" i="21"/>
  <c r="J2094" i="21"/>
  <c r="K2094" i="21"/>
  <c r="L2094" i="21"/>
  <c r="M2094" i="21"/>
  <c r="N2094" i="21"/>
  <c r="O2094" i="21"/>
  <c r="P2094" i="21"/>
  <c r="Q2094" i="21"/>
  <c r="R2094" i="21"/>
  <c r="J2095" i="21"/>
  <c r="K2095" i="21"/>
  <c r="L2095" i="21"/>
  <c r="M2095" i="21"/>
  <c r="N2095" i="21"/>
  <c r="O2095" i="21"/>
  <c r="P2095" i="21"/>
  <c r="Q2095" i="21"/>
  <c r="R2095" i="21"/>
  <c r="J2096" i="21"/>
  <c r="K2096" i="21"/>
  <c r="L2096" i="21"/>
  <c r="M2096" i="21"/>
  <c r="N2096" i="21"/>
  <c r="O2096" i="21"/>
  <c r="P2096" i="21"/>
  <c r="Q2096" i="21"/>
  <c r="R2096" i="21"/>
  <c r="J2097" i="21"/>
  <c r="K2097" i="21"/>
  <c r="L2097" i="21"/>
  <c r="M2097" i="21"/>
  <c r="N2097" i="21"/>
  <c r="O2097" i="21"/>
  <c r="P2097" i="21"/>
  <c r="Q2097" i="21"/>
  <c r="R2097" i="21"/>
  <c r="J2098" i="21"/>
  <c r="K2098" i="21"/>
  <c r="L2098" i="21"/>
  <c r="M2098" i="21"/>
  <c r="N2098" i="21"/>
  <c r="O2098" i="21"/>
  <c r="P2098" i="21"/>
  <c r="Q2098" i="21"/>
  <c r="R2098" i="21"/>
  <c r="J2099" i="21"/>
  <c r="K2099" i="21"/>
  <c r="L2099" i="21"/>
  <c r="M2099" i="21"/>
  <c r="N2099" i="21"/>
  <c r="O2099" i="21"/>
  <c r="P2099" i="21"/>
  <c r="Q2099" i="21"/>
  <c r="R2099" i="21"/>
  <c r="J2100" i="21"/>
  <c r="K2100" i="21"/>
  <c r="L2100" i="21"/>
  <c r="M2100" i="21"/>
  <c r="N2100" i="21"/>
  <c r="O2100" i="21"/>
  <c r="P2100" i="21"/>
  <c r="Q2100" i="21"/>
  <c r="R2100" i="21"/>
  <c r="J2101" i="21"/>
  <c r="K2101" i="21"/>
  <c r="L2101" i="21"/>
  <c r="M2101" i="21"/>
  <c r="N2101" i="21"/>
  <c r="O2101" i="21"/>
  <c r="P2101" i="21"/>
  <c r="Q2101" i="21"/>
  <c r="R2101" i="21"/>
  <c r="J2102" i="21"/>
  <c r="K2102" i="21"/>
  <c r="L2102" i="21"/>
  <c r="M2102" i="21"/>
  <c r="N2102" i="21"/>
  <c r="O2102" i="21"/>
  <c r="P2102" i="21"/>
  <c r="Q2102" i="21"/>
  <c r="R2102" i="21"/>
  <c r="J2103" i="21"/>
  <c r="K2103" i="21"/>
  <c r="L2103" i="21"/>
  <c r="M2103" i="21"/>
  <c r="N2103" i="21"/>
  <c r="O2103" i="21"/>
  <c r="P2103" i="21"/>
  <c r="Q2103" i="21"/>
  <c r="R2103" i="21"/>
  <c r="J2104" i="21"/>
  <c r="K2104" i="21"/>
  <c r="L2104" i="21"/>
  <c r="M2104" i="21"/>
  <c r="N2104" i="21"/>
  <c r="O2104" i="21"/>
  <c r="P2104" i="21"/>
  <c r="Q2104" i="21"/>
  <c r="R2104" i="21"/>
  <c r="J2105" i="21"/>
  <c r="K2105" i="21"/>
  <c r="L2105" i="21"/>
  <c r="M2105" i="21"/>
  <c r="N2105" i="21"/>
  <c r="O2105" i="21"/>
  <c r="P2105" i="21"/>
  <c r="Q2105" i="21"/>
  <c r="R2105" i="21"/>
  <c r="J2106" i="21"/>
  <c r="K2106" i="21"/>
  <c r="L2106" i="21"/>
  <c r="M2106" i="21"/>
  <c r="N2106" i="21"/>
  <c r="O2106" i="21"/>
  <c r="P2106" i="21"/>
  <c r="Q2106" i="21"/>
  <c r="R2106" i="21"/>
  <c r="J2107" i="21"/>
  <c r="K2107" i="21"/>
  <c r="L2107" i="21"/>
  <c r="M2107" i="21"/>
  <c r="N2107" i="21"/>
  <c r="O2107" i="21"/>
  <c r="P2107" i="21"/>
  <c r="Q2107" i="21"/>
  <c r="R2107" i="21"/>
  <c r="J2108" i="21"/>
  <c r="K2108" i="21"/>
  <c r="L2108" i="21"/>
  <c r="M2108" i="21"/>
  <c r="N2108" i="21"/>
  <c r="O2108" i="21"/>
  <c r="P2108" i="21"/>
  <c r="Q2108" i="21"/>
  <c r="R2108" i="21"/>
  <c r="J2109" i="21"/>
  <c r="K2109" i="21"/>
  <c r="L2109" i="21"/>
  <c r="M2109" i="21"/>
  <c r="N2109" i="21"/>
  <c r="O2109" i="21"/>
  <c r="P2109" i="21"/>
  <c r="Q2109" i="21"/>
  <c r="R2109" i="21"/>
  <c r="J2110" i="21"/>
  <c r="K2110" i="21"/>
  <c r="L2110" i="21"/>
  <c r="M2110" i="21"/>
  <c r="N2110" i="21"/>
  <c r="O2110" i="21"/>
  <c r="P2110" i="21"/>
  <c r="Q2110" i="21"/>
  <c r="R2110" i="21"/>
  <c r="J2111" i="21"/>
  <c r="K2111" i="21"/>
  <c r="L2111" i="21"/>
  <c r="M2111" i="21"/>
  <c r="N2111" i="21"/>
  <c r="O2111" i="21"/>
  <c r="P2111" i="21"/>
  <c r="Q2111" i="21"/>
  <c r="R2111" i="21"/>
  <c r="J2112" i="21"/>
  <c r="K2112" i="21"/>
  <c r="L2112" i="21"/>
  <c r="M2112" i="21"/>
  <c r="N2112" i="21"/>
  <c r="O2112" i="21"/>
  <c r="P2112" i="21"/>
  <c r="Q2112" i="21"/>
  <c r="R2112" i="21"/>
  <c r="J2113" i="21"/>
  <c r="K2113" i="21"/>
  <c r="L2113" i="21"/>
  <c r="M2113" i="21"/>
  <c r="N2113" i="21"/>
  <c r="O2113" i="21"/>
  <c r="P2113" i="21"/>
  <c r="Q2113" i="21"/>
  <c r="R2113" i="21"/>
  <c r="J2114" i="21"/>
  <c r="K2114" i="21"/>
  <c r="L2114" i="21"/>
  <c r="M2114" i="21"/>
  <c r="N2114" i="21"/>
  <c r="O2114" i="21"/>
  <c r="P2114" i="21"/>
  <c r="Q2114" i="21"/>
  <c r="R2114" i="21"/>
  <c r="J2115" i="21"/>
  <c r="K2115" i="21"/>
  <c r="L2115" i="21"/>
  <c r="M2115" i="21"/>
  <c r="N2115" i="21"/>
  <c r="O2115" i="21"/>
  <c r="P2115" i="21"/>
  <c r="Q2115" i="21"/>
  <c r="R2115" i="21"/>
  <c r="J2116" i="21"/>
  <c r="K2116" i="21"/>
  <c r="L2116" i="21"/>
  <c r="M2116" i="21"/>
  <c r="N2116" i="21"/>
  <c r="O2116" i="21"/>
  <c r="P2116" i="21"/>
  <c r="Q2116" i="21"/>
  <c r="R2116" i="21"/>
  <c r="J2117" i="21"/>
  <c r="K2117" i="21"/>
  <c r="L2117" i="21"/>
  <c r="M2117" i="21"/>
  <c r="N2117" i="21"/>
  <c r="O2117" i="21"/>
  <c r="P2117" i="21"/>
  <c r="Q2117" i="21"/>
  <c r="R2117" i="21"/>
  <c r="J2118" i="21"/>
  <c r="K2118" i="21"/>
  <c r="L2118" i="21"/>
  <c r="M2118" i="21"/>
  <c r="N2118" i="21"/>
  <c r="O2118" i="21"/>
  <c r="P2118" i="21"/>
  <c r="Q2118" i="21"/>
  <c r="R2118" i="21"/>
  <c r="J2119" i="21"/>
  <c r="K2119" i="21"/>
  <c r="L2119" i="21"/>
  <c r="M2119" i="21"/>
  <c r="N2119" i="21"/>
  <c r="O2119" i="21"/>
  <c r="P2119" i="21"/>
  <c r="Q2119" i="21"/>
  <c r="R2119" i="21"/>
  <c r="J2120" i="21"/>
  <c r="K2120" i="21"/>
  <c r="L2120" i="21"/>
  <c r="M2120" i="21"/>
  <c r="N2120" i="21"/>
  <c r="O2120" i="21"/>
  <c r="P2120" i="21"/>
  <c r="Q2120" i="21"/>
  <c r="R2120" i="21"/>
  <c r="J2121" i="21"/>
  <c r="K2121" i="21"/>
  <c r="L2121" i="21"/>
  <c r="M2121" i="21"/>
  <c r="N2121" i="21"/>
  <c r="O2121" i="21"/>
  <c r="P2121" i="21"/>
  <c r="Q2121" i="21"/>
  <c r="R2121" i="21"/>
  <c r="J2122" i="21"/>
  <c r="K2122" i="21"/>
  <c r="L2122" i="21"/>
  <c r="M2122" i="21"/>
  <c r="N2122" i="21"/>
  <c r="O2122" i="21"/>
  <c r="P2122" i="21"/>
  <c r="Q2122" i="21"/>
  <c r="R2122" i="21"/>
  <c r="J2123" i="21"/>
  <c r="K2123" i="21"/>
  <c r="L2123" i="21"/>
  <c r="M2123" i="21"/>
  <c r="N2123" i="21"/>
  <c r="O2123" i="21"/>
  <c r="P2123" i="21"/>
  <c r="Q2123" i="21"/>
  <c r="R2123" i="21"/>
  <c r="J2124" i="21"/>
  <c r="K2124" i="21"/>
  <c r="L2124" i="21"/>
  <c r="M2124" i="21"/>
  <c r="N2124" i="21"/>
  <c r="O2124" i="21"/>
  <c r="P2124" i="21"/>
  <c r="Q2124" i="21"/>
  <c r="R2124" i="21"/>
  <c r="J2125" i="21"/>
  <c r="K2125" i="21"/>
  <c r="L2125" i="21"/>
  <c r="M2125" i="21"/>
  <c r="N2125" i="21"/>
  <c r="O2125" i="21"/>
  <c r="P2125" i="21"/>
  <c r="Q2125" i="21"/>
  <c r="R2125" i="21"/>
  <c r="J2126" i="21"/>
  <c r="K2126" i="21"/>
  <c r="L2126" i="21"/>
  <c r="M2126" i="21"/>
  <c r="N2126" i="21"/>
  <c r="O2126" i="21"/>
  <c r="P2126" i="21"/>
  <c r="Q2126" i="21"/>
  <c r="R2126" i="21"/>
  <c r="J2127" i="21"/>
  <c r="K2127" i="21"/>
  <c r="L2127" i="21"/>
  <c r="M2127" i="21"/>
  <c r="N2127" i="21"/>
  <c r="O2127" i="21"/>
  <c r="P2127" i="21"/>
  <c r="Q2127" i="21"/>
  <c r="R2127" i="21"/>
  <c r="J2128" i="21"/>
  <c r="K2128" i="21"/>
  <c r="L2128" i="21"/>
  <c r="M2128" i="21"/>
  <c r="N2128" i="21"/>
  <c r="O2128" i="21"/>
  <c r="P2128" i="21"/>
  <c r="Q2128" i="21"/>
  <c r="R2128" i="21"/>
  <c r="J2129" i="21"/>
  <c r="K2129" i="21"/>
  <c r="L2129" i="21"/>
  <c r="M2129" i="21"/>
  <c r="N2129" i="21"/>
  <c r="O2129" i="21"/>
  <c r="P2129" i="21"/>
  <c r="Q2129" i="21"/>
  <c r="R2129" i="21"/>
  <c r="J2130" i="21"/>
  <c r="K2130" i="21"/>
  <c r="L2130" i="21"/>
  <c r="M2130" i="21"/>
  <c r="N2130" i="21"/>
  <c r="O2130" i="21"/>
  <c r="P2130" i="21"/>
  <c r="Q2130" i="21"/>
  <c r="R2130" i="21"/>
  <c r="J2131" i="21"/>
  <c r="K2131" i="21"/>
  <c r="L2131" i="21"/>
  <c r="M2131" i="21"/>
  <c r="N2131" i="21"/>
  <c r="O2131" i="21"/>
  <c r="P2131" i="21"/>
  <c r="Q2131" i="21"/>
  <c r="R2131" i="21"/>
  <c r="J2132" i="21"/>
  <c r="K2132" i="21"/>
  <c r="L2132" i="21"/>
  <c r="M2132" i="21"/>
  <c r="N2132" i="21"/>
  <c r="O2132" i="21"/>
  <c r="P2132" i="21"/>
  <c r="Q2132" i="21"/>
  <c r="R2132" i="21"/>
  <c r="J2133" i="21"/>
  <c r="K2133" i="21"/>
  <c r="L2133" i="21"/>
  <c r="M2133" i="21"/>
  <c r="N2133" i="21"/>
  <c r="O2133" i="21"/>
  <c r="P2133" i="21"/>
  <c r="Q2133" i="21"/>
  <c r="R2133" i="21"/>
  <c r="J2134" i="21"/>
  <c r="K2134" i="21"/>
  <c r="L2134" i="21"/>
  <c r="M2134" i="21"/>
  <c r="N2134" i="21"/>
  <c r="O2134" i="21"/>
  <c r="P2134" i="21"/>
  <c r="Q2134" i="21"/>
  <c r="R2134" i="21"/>
  <c r="J2135" i="21"/>
  <c r="K2135" i="21"/>
  <c r="L2135" i="21"/>
  <c r="M2135" i="21"/>
  <c r="N2135" i="21"/>
  <c r="O2135" i="21"/>
  <c r="P2135" i="21"/>
  <c r="Q2135" i="21"/>
  <c r="R2135" i="21"/>
  <c r="J2136" i="21"/>
  <c r="K2136" i="21"/>
  <c r="L2136" i="21"/>
  <c r="M2136" i="21"/>
  <c r="N2136" i="21"/>
  <c r="O2136" i="21"/>
  <c r="P2136" i="21"/>
  <c r="Q2136" i="21"/>
  <c r="R2136" i="21"/>
  <c r="J2137" i="21"/>
  <c r="K2137" i="21"/>
  <c r="L2137" i="21"/>
  <c r="M2137" i="21"/>
  <c r="N2137" i="21"/>
  <c r="O2137" i="21"/>
  <c r="P2137" i="21"/>
  <c r="Q2137" i="21"/>
  <c r="R2137" i="21"/>
  <c r="J2138" i="21"/>
  <c r="K2138" i="21"/>
  <c r="L2138" i="21"/>
  <c r="M2138" i="21"/>
  <c r="N2138" i="21"/>
  <c r="O2138" i="21"/>
  <c r="P2138" i="21"/>
  <c r="Q2138" i="21"/>
  <c r="R2138" i="21"/>
  <c r="J2139" i="21"/>
  <c r="K2139" i="21"/>
  <c r="L2139" i="21"/>
  <c r="M2139" i="21"/>
  <c r="N2139" i="21"/>
  <c r="O2139" i="21"/>
  <c r="P2139" i="21"/>
  <c r="Q2139" i="21"/>
  <c r="R2139" i="21"/>
  <c r="J2140" i="21"/>
  <c r="K2140" i="21"/>
  <c r="L2140" i="21"/>
  <c r="M2140" i="21"/>
  <c r="N2140" i="21"/>
  <c r="O2140" i="21"/>
  <c r="P2140" i="21"/>
  <c r="Q2140" i="21"/>
  <c r="R2140" i="21"/>
  <c r="J2141" i="21"/>
  <c r="K2141" i="21"/>
  <c r="L2141" i="21"/>
  <c r="M2141" i="21"/>
  <c r="N2141" i="21"/>
  <c r="O2141" i="21"/>
  <c r="P2141" i="21"/>
  <c r="Q2141" i="21"/>
  <c r="R2141" i="21"/>
  <c r="J2142" i="21"/>
  <c r="K2142" i="21"/>
  <c r="L2142" i="21"/>
  <c r="M2142" i="21"/>
  <c r="N2142" i="21"/>
  <c r="O2142" i="21"/>
  <c r="P2142" i="21"/>
  <c r="Q2142" i="21"/>
  <c r="R2142" i="21"/>
  <c r="J2143" i="21"/>
  <c r="K2143" i="21"/>
  <c r="L2143" i="21"/>
  <c r="M2143" i="21"/>
  <c r="N2143" i="21"/>
  <c r="O2143" i="21"/>
  <c r="P2143" i="21"/>
  <c r="Q2143" i="21"/>
  <c r="R2143" i="21"/>
  <c r="J2144" i="21"/>
  <c r="K2144" i="21"/>
  <c r="L2144" i="21"/>
  <c r="M2144" i="21"/>
  <c r="N2144" i="21"/>
  <c r="O2144" i="21"/>
  <c r="P2144" i="21"/>
  <c r="Q2144" i="21"/>
  <c r="R2144" i="21"/>
  <c r="J2145" i="21"/>
  <c r="K2145" i="21"/>
  <c r="L2145" i="21"/>
  <c r="M2145" i="21"/>
  <c r="N2145" i="21"/>
  <c r="O2145" i="21"/>
  <c r="P2145" i="21"/>
  <c r="Q2145" i="21"/>
  <c r="R2145" i="21"/>
  <c r="J2146" i="21"/>
  <c r="K2146" i="21"/>
  <c r="L2146" i="21"/>
  <c r="M2146" i="21"/>
  <c r="N2146" i="21"/>
  <c r="O2146" i="21"/>
  <c r="P2146" i="21"/>
  <c r="Q2146" i="21"/>
  <c r="R2146" i="21"/>
  <c r="J2147" i="21"/>
  <c r="K2147" i="21"/>
  <c r="L2147" i="21"/>
  <c r="M2147" i="21"/>
  <c r="N2147" i="21"/>
  <c r="O2147" i="21"/>
  <c r="P2147" i="21"/>
  <c r="Q2147" i="21"/>
  <c r="R2147" i="21"/>
  <c r="J2148" i="21"/>
  <c r="K2148" i="21"/>
  <c r="L2148" i="21"/>
  <c r="M2148" i="21"/>
  <c r="N2148" i="21"/>
  <c r="O2148" i="21"/>
  <c r="P2148" i="21"/>
  <c r="Q2148" i="21"/>
  <c r="R2148" i="21"/>
  <c r="J2149" i="21"/>
  <c r="K2149" i="21"/>
  <c r="L2149" i="21"/>
  <c r="M2149" i="21"/>
  <c r="N2149" i="21"/>
  <c r="O2149" i="21"/>
  <c r="P2149" i="21"/>
  <c r="Q2149" i="21"/>
  <c r="R2149" i="21"/>
  <c r="J2150" i="21"/>
  <c r="K2150" i="21"/>
  <c r="L2150" i="21"/>
  <c r="M2150" i="21"/>
  <c r="N2150" i="21"/>
  <c r="O2150" i="21"/>
  <c r="P2150" i="21"/>
  <c r="Q2150" i="21"/>
  <c r="R2150" i="21"/>
  <c r="J2151" i="21"/>
  <c r="K2151" i="21"/>
  <c r="L2151" i="21"/>
  <c r="M2151" i="21"/>
  <c r="N2151" i="21"/>
  <c r="O2151" i="21"/>
  <c r="P2151" i="21"/>
  <c r="Q2151" i="21"/>
  <c r="R2151" i="21"/>
  <c r="J2152" i="21"/>
  <c r="K2152" i="21"/>
  <c r="L2152" i="21"/>
  <c r="M2152" i="21"/>
  <c r="N2152" i="21"/>
  <c r="O2152" i="21"/>
  <c r="P2152" i="21"/>
  <c r="Q2152" i="21"/>
  <c r="R2152" i="21"/>
  <c r="J2153" i="21"/>
  <c r="K2153" i="21"/>
  <c r="L2153" i="21"/>
  <c r="M2153" i="21"/>
  <c r="N2153" i="21"/>
  <c r="O2153" i="21"/>
  <c r="P2153" i="21"/>
  <c r="Q2153" i="21"/>
  <c r="R2153" i="21"/>
  <c r="J2154" i="21"/>
  <c r="K2154" i="21"/>
  <c r="L2154" i="21"/>
  <c r="M2154" i="21"/>
  <c r="N2154" i="21"/>
  <c r="O2154" i="21"/>
  <c r="P2154" i="21"/>
  <c r="Q2154" i="21"/>
  <c r="R2154" i="21"/>
  <c r="J2155" i="21"/>
  <c r="K2155" i="21"/>
  <c r="L2155" i="21"/>
  <c r="M2155" i="21"/>
  <c r="N2155" i="21"/>
  <c r="O2155" i="21"/>
  <c r="P2155" i="21"/>
  <c r="Q2155" i="21"/>
  <c r="R2155" i="21"/>
  <c r="J2156" i="21"/>
  <c r="K2156" i="21"/>
  <c r="L2156" i="21"/>
  <c r="M2156" i="21"/>
  <c r="N2156" i="21"/>
  <c r="O2156" i="21"/>
  <c r="P2156" i="21"/>
  <c r="Q2156" i="21"/>
  <c r="R2156" i="21"/>
  <c r="J2157" i="21"/>
  <c r="K2157" i="21"/>
  <c r="L2157" i="21"/>
  <c r="M2157" i="21"/>
  <c r="N2157" i="21"/>
  <c r="O2157" i="21"/>
  <c r="P2157" i="21"/>
  <c r="Q2157" i="21"/>
  <c r="R2157" i="21"/>
  <c r="J2158" i="21"/>
  <c r="K2158" i="21"/>
  <c r="L2158" i="21"/>
  <c r="M2158" i="21"/>
  <c r="N2158" i="21"/>
  <c r="O2158" i="21"/>
  <c r="P2158" i="21"/>
  <c r="Q2158" i="21"/>
  <c r="R2158" i="21"/>
  <c r="J2159" i="21"/>
  <c r="K2159" i="21"/>
  <c r="L2159" i="21"/>
  <c r="M2159" i="21"/>
  <c r="N2159" i="21"/>
  <c r="O2159" i="21"/>
  <c r="P2159" i="21"/>
  <c r="Q2159" i="21"/>
  <c r="R2159" i="21"/>
  <c r="J2160" i="21"/>
  <c r="K2160" i="21"/>
  <c r="L2160" i="21"/>
  <c r="M2160" i="21"/>
  <c r="N2160" i="21"/>
  <c r="O2160" i="21"/>
  <c r="P2160" i="21"/>
  <c r="Q2160" i="21"/>
  <c r="R2160" i="21"/>
  <c r="J2161" i="21"/>
  <c r="K2161" i="21"/>
  <c r="L2161" i="21"/>
  <c r="M2161" i="21"/>
  <c r="N2161" i="21"/>
  <c r="O2161" i="21"/>
  <c r="P2161" i="21"/>
  <c r="Q2161" i="21"/>
  <c r="R2161" i="21"/>
  <c r="J2162" i="21"/>
  <c r="K2162" i="21"/>
  <c r="L2162" i="21"/>
  <c r="M2162" i="21"/>
  <c r="N2162" i="21"/>
  <c r="O2162" i="21"/>
  <c r="P2162" i="21"/>
  <c r="Q2162" i="21"/>
  <c r="R2162" i="21"/>
  <c r="J2163" i="21"/>
  <c r="K2163" i="21"/>
  <c r="L2163" i="21"/>
  <c r="M2163" i="21"/>
  <c r="N2163" i="21"/>
  <c r="O2163" i="21"/>
  <c r="P2163" i="21"/>
  <c r="Q2163" i="21"/>
  <c r="R2163" i="21"/>
  <c r="J2164" i="21"/>
  <c r="K2164" i="21"/>
  <c r="L2164" i="21"/>
  <c r="M2164" i="21"/>
  <c r="N2164" i="21"/>
  <c r="O2164" i="21"/>
  <c r="P2164" i="21"/>
  <c r="Q2164" i="21"/>
  <c r="R2164" i="21"/>
  <c r="J2165" i="21"/>
  <c r="K2165" i="21"/>
  <c r="L2165" i="21"/>
  <c r="M2165" i="21"/>
  <c r="N2165" i="21"/>
  <c r="O2165" i="21"/>
  <c r="P2165" i="21"/>
  <c r="Q2165" i="21"/>
  <c r="R2165" i="21"/>
  <c r="J2166" i="21"/>
  <c r="K2166" i="21"/>
  <c r="L2166" i="21"/>
  <c r="M2166" i="21"/>
  <c r="N2166" i="21"/>
  <c r="O2166" i="21"/>
  <c r="P2166" i="21"/>
  <c r="Q2166" i="21"/>
  <c r="R2166" i="21"/>
  <c r="J2167" i="21"/>
  <c r="K2167" i="21"/>
  <c r="L2167" i="21"/>
  <c r="M2167" i="21"/>
  <c r="N2167" i="21"/>
  <c r="O2167" i="21"/>
  <c r="P2167" i="21"/>
  <c r="Q2167" i="21"/>
  <c r="R2167" i="21"/>
  <c r="J2168" i="21"/>
  <c r="K2168" i="21"/>
  <c r="L2168" i="21"/>
  <c r="M2168" i="21"/>
  <c r="N2168" i="21"/>
  <c r="O2168" i="21"/>
  <c r="P2168" i="21"/>
  <c r="Q2168" i="21"/>
  <c r="R2168" i="21"/>
  <c r="J2169" i="21"/>
  <c r="K2169" i="21"/>
  <c r="L2169" i="21"/>
  <c r="M2169" i="21"/>
  <c r="N2169" i="21"/>
  <c r="O2169" i="21"/>
  <c r="P2169" i="21"/>
  <c r="Q2169" i="21"/>
  <c r="R2169" i="21"/>
  <c r="J2170" i="21"/>
  <c r="K2170" i="21"/>
  <c r="L2170" i="21"/>
  <c r="M2170" i="21"/>
  <c r="N2170" i="21"/>
  <c r="O2170" i="21"/>
  <c r="P2170" i="21"/>
  <c r="Q2170" i="21"/>
  <c r="R2170" i="21"/>
  <c r="J2171" i="21"/>
  <c r="K2171" i="21"/>
  <c r="L2171" i="21"/>
  <c r="M2171" i="21"/>
  <c r="N2171" i="21"/>
  <c r="O2171" i="21"/>
  <c r="P2171" i="21"/>
  <c r="Q2171" i="21"/>
  <c r="R2171" i="21"/>
  <c r="J2172" i="21"/>
  <c r="K2172" i="21"/>
  <c r="L2172" i="21"/>
  <c r="M2172" i="21"/>
  <c r="N2172" i="21"/>
  <c r="O2172" i="21"/>
  <c r="P2172" i="21"/>
  <c r="Q2172" i="21"/>
  <c r="R2172" i="21"/>
  <c r="J2173" i="21"/>
  <c r="K2173" i="21"/>
  <c r="L2173" i="21"/>
  <c r="M2173" i="21"/>
  <c r="N2173" i="21"/>
  <c r="O2173" i="21"/>
  <c r="P2173" i="21"/>
  <c r="Q2173" i="21"/>
  <c r="R2173" i="21"/>
  <c r="J2174" i="21"/>
  <c r="K2174" i="21"/>
  <c r="L2174" i="21"/>
  <c r="M2174" i="21"/>
  <c r="N2174" i="21"/>
  <c r="O2174" i="21"/>
  <c r="P2174" i="21"/>
  <c r="Q2174" i="21"/>
  <c r="R2174" i="21"/>
  <c r="J2175" i="21"/>
  <c r="K2175" i="21"/>
  <c r="L2175" i="21"/>
  <c r="M2175" i="21"/>
  <c r="N2175" i="21"/>
  <c r="O2175" i="21"/>
  <c r="P2175" i="21"/>
  <c r="Q2175" i="21"/>
  <c r="R2175" i="21"/>
  <c r="J2176" i="21"/>
  <c r="K2176" i="21"/>
  <c r="L2176" i="21"/>
  <c r="M2176" i="21"/>
  <c r="N2176" i="21"/>
  <c r="O2176" i="21"/>
  <c r="P2176" i="21"/>
  <c r="Q2176" i="21"/>
  <c r="R2176" i="21"/>
  <c r="J2177" i="21"/>
  <c r="K2177" i="21"/>
  <c r="L2177" i="21"/>
  <c r="M2177" i="21"/>
  <c r="N2177" i="21"/>
  <c r="O2177" i="21"/>
  <c r="P2177" i="21"/>
  <c r="Q2177" i="21"/>
  <c r="R2177" i="21"/>
  <c r="J2178" i="21"/>
  <c r="K2178" i="21"/>
  <c r="L2178" i="21"/>
  <c r="M2178" i="21"/>
  <c r="N2178" i="21"/>
  <c r="O2178" i="21"/>
  <c r="P2178" i="21"/>
  <c r="Q2178" i="21"/>
  <c r="R2178" i="21"/>
  <c r="J2179" i="21"/>
  <c r="K2179" i="21"/>
  <c r="L2179" i="21"/>
  <c r="M2179" i="21"/>
  <c r="N2179" i="21"/>
  <c r="O2179" i="21"/>
  <c r="P2179" i="21"/>
  <c r="Q2179" i="21"/>
  <c r="R2179" i="21"/>
  <c r="J2180" i="21"/>
  <c r="K2180" i="21"/>
  <c r="L2180" i="21"/>
  <c r="M2180" i="21"/>
  <c r="N2180" i="21"/>
  <c r="O2180" i="21"/>
  <c r="P2180" i="21"/>
  <c r="Q2180" i="21"/>
  <c r="R2180" i="21"/>
  <c r="J2181" i="21"/>
  <c r="K2181" i="21"/>
  <c r="L2181" i="21"/>
  <c r="M2181" i="21"/>
  <c r="N2181" i="21"/>
  <c r="O2181" i="21"/>
  <c r="P2181" i="21"/>
  <c r="Q2181" i="21"/>
  <c r="R2181" i="21"/>
  <c r="J2182" i="21"/>
  <c r="K2182" i="21"/>
  <c r="L2182" i="21"/>
  <c r="M2182" i="21"/>
  <c r="N2182" i="21"/>
  <c r="O2182" i="21"/>
  <c r="P2182" i="21"/>
  <c r="Q2182" i="21"/>
  <c r="R2182" i="21"/>
  <c r="J2183" i="21"/>
  <c r="K2183" i="21"/>
  <c r="L2183" i="21"/>
  <c r="M2183" i="21"/>
  <c r="N2183" i="21"/>
  <c r="O2183" i="21"/>
  <c r="P2183" i="21"/>
  <c r="Q2183" i="21"/>
  <c r="R2183" i="21"/>
  <c r="J2184" i="21"/>
  <c r="K2184" i="21"/>
  <c r="L2184" i="21"/>
  <c r="M2184" i="21"/>
  <c r="N2184" i="21"/>
  <c r="O2184" i="21"/>
  <c r="P2184" i="21"/>
  <c r="Q2184" i="21"/>
  <c r="R2184" i="21"/>
  <c r="J2185" i="21"/>
  <c r="K2185" i="21"/>
  <c r="L2185" i="21"/>
  <c r="M2185" i="21"/>
  <c r="N2185" i="21"/>
  <c r="O2185" i="21"/>
  <c r="P2185" i="21"/>
  <c r="Q2185" i="21"/>
  <c r="R2185" i="21"/>
  <c r="J2186" i="21"/>
  <c r="K2186" i="21"/>
  <c r="L2186" i="21"/>
  <c r="M2186" i="21"/>
  <c r="N2186" i="21"/>
  <c r="O2186" i="21"/>
  <c r="P2186" i="21"/>
  <c r="Q2186" i="21"/>
  <c r="R2186" i="21"/>
  <c r="J2187" i="21"/>
  <c r="K2187" i="21"/>
  <c r="L2187" i="21"/>
  <c r="M2187" i="21"/>
  <c r="N2187" i="21"/>
  <c r="O2187" i="21"/>
  <c r="P2187" i="21"/>
  <c r="Q2187" i="21"/>
  <c r="R2187" i="21"/>
  <c r="J2188" i="21"/>
  <c r="K2188" i="21"/>
  <c r="L2188" i="21"/>
  <c r="M2188" i="21"/>
  <c r="N2188" i="21"/>
  <c r="O2188" i="21"/>
  <c r="P2188" i="21"/>
  <c r="Q2188" i="21"/>
  <c r="R2188" i="21"/>
  <c r="J2189" i="21"/>
  <c r="K2189" i="21"/>
  <c r="L2189" i="21"/>
  <c r="M2189" i="21"/>
  <c r="N2189" i="21"/>
  <c r="O2189" i="21"/>
  <c r="P2189" i="21"/>
  <c r="Q2189" i="21"/>
  <c r="R2189" i="21"/>
  <c r="J2190" i="21"/>
  <c r="K2190" i="21"/>
  <c r="L2190" i="21"/>
  <c r="M2190" i="21"/>
  <c r="N2190" i="21"/>
  <c r="O2190" i="21"/>
  <c r="P2190" i="21"/>
  <c r="Q2190" i="21"/>
  <c r="R2190" i="21"/>
  <c r="J2191" i="21"/>
  <c r="K2191" i="21"/>
  <c r="L2191" i="21"/>
  <c r="M2191" i="21"/>
  <c r="N2191" i="21"/>
  <c r="O2191" i="21"/>
  <c r="P2191" i="21"/>
  <c r="Q2191" i="21"/>
  <c r="R2191" i="21"/>
  <c r="J2192" i="21"/>
  <c r="K2192" i="21"/>
  <c r="L2192" i="21"/>
  <c r="M2192" i="21"/>
  <c r="N2192" i="21"/>
  <c r="O2192" i="21"/>
  <c r="P2192" i="21"/>
  <c r="Q2192" i="21"/>
  <c r="R2192" i="21"/>
  <c r="J2193" i="21"/>
  <c r="K2193" i="21"/>
  <c r="L2193" i="21"/>
  <c r="M2193" i="21"/>
  <c r="N2193" i="21"/>
  <c r="O2193" i="21"/>
  <c r="P2193" i="21"/>
  <c r="Q2193" i="21"/>
  <c r="R2193" i="21"/>
  <c r="J2194" i="21"/>
  <c r="K2194" i="21"/>
  <c r="L2194" i="21"/>
  <c r="M2194" i="21"/>
  <c r="N2194" i="21"/>
  <c r="O2194" i="21"/>
  <c r="P2194" i="21"/>
  <c r="Q2194" i="21"/>
  <c r="R2194" i="21"/>
  <c r="J2195" i="21"/>
  <c r="K2195" i="21"/>
  <c r="L2195" i="21"/>
  <c r="M2195" i="21"/>
  <c r="N2195" i="21"/>
  <c r="O2195" i="21"/>
  <c r="P2195" i="21"/>
  <c r="Q2195" i="21"/>
  <c r="R2195" i="21"/>
  <c r="J2196" i="21"/>
  <c r="K2196" i="21"/>
  <c r="L2196" i="21"/>
  <c r="M2196" i="21"/>
  <c r="N2196" i="21"/>
  <c r="O2196" i="21"/>
  <c r="P2196" i="21"/>
  <c r="Q2196" i="21"/>
  <c r="R2196" i="21"/>
  <c r="J2197" i="21"/>
  <c r="K2197" i="21"/>
  <c r="L2197" i="21"/>
  <c r="M2197" i="21"/>
  <c r="N2197" i="21"/>
  <c r="O2197" i="21"/>
  <c r="P2197" i="21"/>
  <c r="Q2197" i="21"/>
  <c r="R2197" i="21"/>
  <c r="J2198" i="21"/>
  <c r="K2198" i="21"/>
  <c r="L2198" i="21"/>
  <c r="M2198" i="21"/>
  <c r="N2198" i="21"/>
  <c r="O2198" i="21"/>
  <c r="P2198" i="21"/>
  <c r="Q2198" i="21"/>
  <c r="R2198" i="21"/>
  <c r="J2199" i="21"/>
  <c r="K2199" i="21"/>
  <c r="L2199" i="21"/>
  <c r="M2199" i="21"/>
  <c r="N2199" i="21"/>
  <c r="O2199" i="21"/>
  <c r="P2199" i="21"/>
  <c r="Q2199" i="21"/>
  <c r="R2199" i="21"/>
  <c r="J2200" i="21"/>
  <c r="K2200" i="21"/>
  <c r="L2200" i="21"/>
  <c r="M2200" i="21"/>
  <c r="N2200" i="21"/>
  <c r="O2200" i="21"/>
  <c r="P2200" i="21"/>
  <c r="Q2200" i="21"/>
  <c r="R2200" i="21"/>
  <c r="J2201" i="21"/>
  <c r="K2201" i="21"/>
  <c r="L2201" i="21"/>
  <c r="M2201" i="21"/>
  <c r="N2201" i="21"/>
  <c r="O2201" i="21"/>
  <c r="P2201" i="21"/>
  <c r="Q2201" i="21"/>
  <c r="R2201" i="21"/>
  <c r="J2202" i="21"/>
  <c r="K2202" i="21"/>
  <c r="L2202" i="21"/>
  <c r="M2202" i="21"/>
  <c r="N2202" i="21"/>
  <c r="O2202" i="21"/>
  <c r="P2202" i="21"/>
  <c r="Q2202" i="21"/>
  <c r="R2202" i="21"/>
  <c r="J2203" i="21"/>
  <c r="K2203" i="21"/>
  <c r="L2203" i="21"/>
  <c r="M2203" i="21"/>
  <c r="N2203" i="21"/>
  <c r="O2203" i="21"/>
  <c r="P2203" i="21"/>
  <c r="Q2203" i="21"/>
  <c r="R2203" i="21"/>
  <c r="J2204" i="21"/>
  <c r="K2204" i="21"/>
  <c r="L2204" i="21"/>
  <c r="M2204" i="21"/>
  <c r="N2204" i="21"/>
  <c r="O2204" i="21"/>
  <c r="P2204" i="21"/>
  <c r="Q2204" i="21"/>
  <c r="R2204" i="21"/>
  <c r="J2205" i="21"/>
  <c r="K2205" i="21"/>
  <c r="L2205" i="21"/>
  <c r="M2205" i="21"/>
  <c r="N2205" i="21"/>
  <c r="O2205" i="21"/>
  <c r="P2205" i="21"/>
  <c r="Q2205" i="21"/>
  <c r="R2205" i="21"/>
  <c r="J2206" i="21"/>
  <c r="K2206" i="21"/>
  <c r="L2206" i="21"/>
  <c r="M2206" i="21"/>
  <c r="N2206" i="21"/>
  <c r="O2206" i="21"/>
  <c r="P2206" i="21"/>
  <c r="Q2206" i="21"/>
  <c r="R2206" i="21"/>
  <c r="J2207" i="21"/>
  <c r="K2207" i="21"/>
  <c r="L2207" i="21"/>
  <c r="M2207" i="21"/>
  <c r="N2207" i="21"/>
  <c r="O2207" i="21"/>
  <c r="P2207" i="21"/>
  <c r="Q2207" i="21"/>
  <c r="R2207" i="21"/>
  <c r="J2208" i="21"/>
  <c r="K2208" i="21"/>
  <c r="L2208" i="21"/>
  <c r="M2208" i="21"/>
  <c r="N2208" i="21"/>
  <c r="O2208" i="21"/>
  <c r="P2208" i="21"/>
  <c r="Q2208" i="21"/>
  <c r="R2208" i="21"/>
  <c r="J2209" i="21"/>
  <c r="K2209" i="21"/>
  <c r="L2209" i="21"/>
  <c r="M2209" i="21"/>
  <c r="N2209" i="21"/>
  <c r="O2209" i="21"/>
  <c r="P2209" i="21"/>
  <c r="Q2209" i="21"/>
  <c r="R2209" i="21"/>
  <c r="J2210" i="21"/>
  <c r="K2210" i="21"/>
  <c r="L2210" i="21"/>
  <c r="M2210" i="21"/>
  <c r="N2210" i="21"/>
  <c r="O2210" i="21"/>
  <c r="P2210" i="21"/>
  <c r="Q2210" i="21"/>
  <c r="R2210" i="21"/>
  <c r="J2211" i="21"/>
  <c r="K2211" i="21"/>
  <c r="L2211" i="21"/>
  <c r="M2211" i="21"/>
  <c r="N2211" i="21"/>
  <c r="O2211" i="21"/>
  <c r="P2211" i="21"/>
  <c r="Q2211" i="21"/>
  <c r="R2211" i="21"/>
  <c r="J2212" i="21"/>
  <c r="K2212" i="21"/>
  <c r="L2212" i="21"/>
  <c r="M2212" i="21"/>
  <c r="N2212" i="21"/>
  <c r="O2212" i="21"/>
  <c r="P2212" i="21"/>
  <c r="Q2212" i="21"/>
  <c r="R2212" i="21"/>
  <c r="J2213" i="21"/>
  <c r="K2213" i="21"/>
  <c r="L2213" i="21"/>
  <c r="M2213" i="21"/>
  <c r="N2213" i="21"/>
  <c r="O2213" i="21"/>
  <c r="P2213" i="21"/>
  <c r="Q2213" i="21"/>
  <c r="R2213" i="21"/>
  <c r="J2214" i="21"/>
  <c r="K2214" i="21"/>
  <c r="L2214" i="21"/>
  <c r="M2214" i="21"/>
  <c r="N2214" i="21"/>
  <c r="O2214" i="21"/>
  <c r="P2214" i="21"/>
  <c r="Q2214" i="21"/>
  <c r="R2214" i="21"/>
  <c r="J2215" i="21"/>
  <c r="K2215" i="21"/>
  <c r="L2215" i="21"/>
  <c r="M2215" i="21"/>
  <c r="N2215" i="21"/>
  <c r="O2215" i="21"/>
  <c r="P2215" i="21"/>
  <c r="Q2215" i="21"/>
  <c r="R2215" i="21"/>
  <c r="J2216" i="21"/>
  <c r="K2216" i="21"/>
  <c r="L2216" i="21"/>
  <c r="M2216" i="21"/>
  <c r="N2216" i="21"/>
  <c r="O2216" i="21"/>
  <c r="P2216" i="21"/>
  <c r="Q2216" i="21"/>
  <c r="R2216" i="21"/>
  <c r="J2217" i="21"/>
  <c r="K2217" i="21"/>
  <c r="L2217" i="21"/>
  <c r="M2217" i="21"/>
  <c r="N2217" i="21"/>
  <c r="O2217" i="21"/>
  <c r="P2217" i="21"/>
  <c r="Q2217" i="21"/>
  <c r="R2217" i="21"/>
  <c r="J2218" i="21"/>
  <c r="K2218" i="21"/>
  <c r="L2218" i="21"/>
  <c r="M2218" i="21"/>
  <c r="N2218" i="21"/>
  <c r="O2218" i="21"/>
  <c r="P2218" i="21"/>
  <c r="Q2218" i="21"/>
  <c r="R2218" i="21"/>
  <c r="J2219" i="21"/>
  <c r="K2219" i="21"/>
  <c r="L2219" i="21"/>
  <c r="M2219" i="21"/>
  <c r="N2219" i="21"/>
  <c r="O2219" i="21"/>
  <c r="P2219" i="21"/>
  <c r="Q2219" i="21"/>
  <c r="R2219" i="21"/>
  <c r="J2220" i="21"/>
  <c r="K2220" i="21"/>
  <c r="L2220" i="21"/>
  <c r="M2220" i="21"/>
  <c r="N2220" i="21"/>
  <c r="O2220" i="21"/>
  <c r="P2220" i="21"/>
  <c r="Q2220" i="21"/>
  <c r="R2220" i="21"/>
  <c r="J2221" i="21"/>
  <c r="K2221" i="21"/>
  <c r="L2221" i="21"/>
  <c r="M2221" i="21"/>
  <c r="N2221" i="21"/>
  <c r="O2221" i="21"/>
  <c r="P2221" i="21"/>
  <c r="Q2221" i="21"/>
  <c r="R2221" i="21"/>
  <c r="J2222" i="21"/>
  <c r="K2222" i="21"/>
  <c r="L2222" i="21"/>
  <c r="M2222" i="21"/>
  <c r="N2222" i="21"/>
  <c r="O2222" i="21"/>
  <c r="P2222" i="21"/>
  <c r="Q2222" i="21"/>
  <c r="R2222" i="21"/>
  <c r="J2223" i="21"/>
  <c r="K2223" i="21"/>
  <c r="L2223" i="21"/>
  <c r="M2223" i="21"/>
  <c r="N2223" i="21"/>
  <c r="O2223" i="21"/>
  <c r="P2223" i="21"/>
  <c r="Q2223" i="21"/>
  <c r="R2223" i="21"/>
  <c r="J2224" i="21"/>
  <c r="K2224" i="21"/>
  <c r="L2224" i="21"/>
  <c r="M2224" i="21"/>
  <c r="N2224" i="21"/>
  <c r="O2224" i="21"/>
  <c r="P2224" i="21"/>
  <c r="Q2224" i="21"/>
  <c r="R2224" i="21"/>
  <c r="J2225" i="21"/>
  <c r="K2225" i="21"/>
  <c r="L2225" i="21"/>
  <c r="M2225" i="21"/>
  <c r="N2225" i="21"/>
  <c r="O2225" i="21"/>
  <c r="P2225" i="21"/>
  <c r="Q2225" i="21"/>
  <c r="R2225" i="21"/>
  <c r="J2226" i="21"/>
  <c r="K2226" i="21"/>
  <c r="L2226" i="21"/>
  <c r="M2226" i="21"/>
  <c r="N2226" i="21"/>
  <c r="O2226" i="21"/>
  <c r="P2226" i="21"/>
  <c r="Q2226" i="21"/>
  <c r="R2226" i="21"/>
  <c r="J2227" i="21"/>
  <c r="K2227" i="21"/>
  <c r="L2227" i="21"/>
  <c r="M2227" i="21"/>
  <c r="N2227" i="21"/>
  <c r="O2227" i="21"/>
  <c r="P2227" i="21"/>
  <c r="Q2227" i="21"/>
  <c r="R2227" i="21"/>
  <c r="J2228" i="21"/>
  <c r="K2228" i="21"/>
  <c r="L2228" i="21"/>
  <c r="M2228" i="21"/>
  <c r="N2228" i="21"/>
  <c r="O2228" i="21"/>
  <c r="P2228" i="21"/>
  <c r="Q2228" i="21"/>
  <c r="R2228" i="21"/>
  <c r="J2229" i="21"/>
  <c r="K2229" i="21"/>
  <c r="L2229" i="21"/>
  <c r="M2229" i="21"/>
  <c r="N2229" i="21"/>
  <c r="O2229" i="21"/>
  <c r="P2229" i="21"/>
  <c r="Q2229" i="21"/>
  <c r="R2229" i="21"/>
  <c r="J2230" i="21"/>
  <c r="K2230" i="21"/>
  <c r="L2230" i="21"/>
  <c r="M2230" i="21"/>
  <c r="N2230" i="21"/>
  <c r="O2230" i="21"/>
  <c r="P2230" i="21"/>
  <c r="Q2230" i="21"/>
  <c r="R2230" i="21"/>
  <c r="J2231" i="21"/>
  <c r="K2231" i="21"/>
  <c r="L2231" i="21"/>
  <c r="M2231" i="21"/>
  <c r="N2231" i="21"/>
  <c r="O2231" i="21"/>
  <c r="P2231" i="21"/>
  <c r="Q2231" i="21"/>
  <c r="R2231" i="21"/>
  <c r="J2232" i="21"/>
  <c r="K2232" i="21"/>
  <c r="L2232" i="21"/>
  <c r="M2232" i="21"/>
  <c r="N2232" i="21"/>
  <c r="O2232" i="21"/>
  <c r="P2232" i="21"/>
  <c r="Q2232" i="21"/>
  <c r="R2232" i="21"/>
  <c r="J2233" i="21"/>
  <c r="K2233" i="21"/>
  <c r="L2233" i="21"/>
  <c r="M2233" i="21"/>
  <c r="N2233" i="21"/>
  <c r="O2233" i="21"/>
  <c r="P2233" i="21"/>
  <c r="Q2233" i="21"/>
  <c r="R2233" i="21"/>
  <c r="J2234" i="21"/>
  <c r="K2234" i="21"/>
  <c r="L2234" i="21"/>
  <c r="M2234" i="21"/>
  <c r="N2234" i="21"/>
  <c r="O2234" i="21"/>
  <c r="P2234" i="21"/>
  <c r="Q2234" i="21"/>
  <c r="R2234" i="21"/>
  <c r="J2235" i="21"/>
  <c r="K2235" i="21"/>
  <c r="L2235" i="21"/>
  <c r="M2235" i="21"/>
  <c r="N2235" i="21"/>
  <c r="O2235" i="21"/>
  <c r="P2235" i="21"/>
  <c r="Q2235" i="21"/>
  <c r="R2235" i="21"/>
  <c r="J2236" i="21"/>
  <c r="K2236" i="21"/>
  <c r="L2236" i="21"/>
  <c r="M2236" i="21"/>
  <c r="N2236" i="21"/>
  <c r="O2236" i="21"/>
  <c r="P2236" i="21"/>
  <c r="Q2236" i="21"/>
  <c r="R2236" i="21"/>
  <c r="J2237" i="21"/>
  <c r="K2237" i="21"/>
  <c r="L2237" i="21"/>
  <c r="M2237" i="21"/>
  <c r="N2237" i="21"/>
  <c r="O2237" i="21"/>
  <c r="P2237" i="21"/>
  <c r="Q2237" i="21"/>
  <c r="R2237" i="21"/>
  <c r="J2238" i="21"/>
  <c r="K2238" i="21"/>
  <c r="L2238" i="21"/>
  <c r="M2238" i="21"/>
  <c r="N2238" i="21"/>
  <c r="O2238" i="21"/>
  <c r="P2238" i="21"/>
  <c r="Q2238" i="21"/>
  <c r="R2238" i="21"/>
  <c r="J2239" i="21"/>
  <c r="K2239" i="21"/>
  <c r="L2239" i="21"/>
  <c r="M2239" i="21"/>
  <c r="N2239" i="21"/>
  <c r="O2239" i="21"/>
  <c r="P2239" i="21"/>
  <c r="Q2239" i="21"/>
  <c r="R2239" i="21"/>
  <c r="J2240" i="21"/>
  <c r="K2240" i="21"/>
  <c r="L2240" i="21"/>
  <c r="M2240" i="21"/>
  <c r="N2240" i="21"/>
  <c r="O2240" i="21"/>
  <c r="P2240" i="21"/>
  <c r="Q2240" i="21"/>
  <c r="R2240" i="21"/>
  <c r="J2241" i="21"/>
  <c r="K2241" i="21"/>
  <c r="L2241" i="21"/>
  <c r="M2241" i="21"/>
  <c r="N2241" i="21"/>
  <c r="O2241" i="21"/>
  <c r="P2241" i="21"/>
  <c r="Q2241" i="21"/>
  <c r="R2241" i="21"/>
  <c r="J2242" i="21"/>
  <c r="K2242" i="21"/>
  <c r="L2242" i="21"/>
  <c r="M2242" i="21"/>
  <c r="N2242" i="21"/>
  <c r="O2242" i="21"/>
  <c r="P2242" i="21"/>
  <c r="Q2242" i="21"/>
  <c r="R2242" i="21"/>
  <c r="J2243" i="21"/>
  <c r="K2243" i="21"/>
  <c r="L2243" i="21"/>
  <c r="M2243" i="21"/>
  <c r="N2243" i="21"/>
  <c r="O2243" i="21"/>
  <c r="P2243" i="21"/>
  <c r="Q2243" i="21"/>
  <c r="R2243" i="21"/>
  <c r="J2244" i="21"/>
  <c r="K2244" i="21"/>
  <c r="L2244" i="21"/>
  <c r="M2244" i="21"/>
  <c r="N2244" i="21"/>
  <c r="O2244" i="21"/>
  <c r="P2244" i="21"/>
  <c r="Q2244" i="21"/>
  <c r="R2244" i="21"/>
  <c r="J2245" i="21"/>
  <c r="K2245" i="21"/>
  <c r="L2245" i="21"/>
  <c r="M2245" i="21"/>
  <c r="N2245" i="21"/>
  <c r="O2245" i="21"/>
  <c r="P2245" i="21"/>
  <c r="Q2245" i="21"/>
  <c r="R2245" i="21"/>
  <c r="J2246" i="21"/>
  <c r="K2246" i="21"/>
  <c r="L2246" i="21"/>
  <c r="M2246" i="21"/>
  <c r="N2246" i="21"/>
  <c r="O2246" i="21"/>
  <c r="P2246" i="21"/>
  <c r="Q2246" i="21"/>
  <c r="R2246" i="21"/>
  <c r="J2247" i="21"/>
  <c r="K2247" i="21"/>
  <c r="L2247" i="21"/>
  <c r="M2247" i="21"/>
  <c r="N2247" i="21"/>
  <c r="O2247" i="21"/>
  <c r="P2247" i="21"/>
  <c r="Q2247" i="21"/>
  <c r="R2247" i="21"/>
  <c r="J2248" i="21"/>
  <c r="K2248" i="21"/>
  <c r="L2248" i="21"/>
  <c r="M2248" i="21"/>
  <c r="N2248" i="21"/>
  <c r="O2248" i="21"/>
  <c r="P2248" i="21"/>
  <c r="Q2248" i="21"/>
  <c r="R2248" i="21"/>
  <c r="J2249" i="21"/>
  <c r="K2249" i="21"/>
  <c r="L2249" i="21"/>
  <c r="M2249" i="21"/>
  <c r="N2249" i="21"/>
  <c r="O2249" i="21"/>
  <c r="P2249" i="21"/>
  <c r="Q2249" i="21"/>
  <c r="R2249" i="21"/>
  <c r="J2250" i="21"/>
  <c r="K2250" i="21"/>
  <c r="L2250" i="21"/>
  <c r="M2250" i="21"/>
  <c r="N2250" i="21"/>
  <c r="O2250" i="21"/>
  <c r="P2250" i="21"/>
  <c r="Q2250" i="21"/>
  <c r="R2250" i="21"/>
  <c r="J2251" i="21"/>
  <c r="K2251" i="21"/>
  <c r="L2251" i="21"/>
  <c r="M2251" i="21"/>
  <c r="N2251" i="21"/>
  <c r="O2251" i="21"/>
  <c r="P2251" i="21"/>
  <c r="Q2251" i="21"/>
  <c r="R2251" i="21"/>
  <c r="J2252" i="21"/>
  <c r="K2252" i="21"/>
  <c r="L2252" i="21"/>
  <c r="M2252" i="21"/>
  <c r="N2252" i="21"/>
  <c r="O2252" i="21"/>
  <c r="P2252" i="21"/>
  <c r="Q2252" i="21"/>
  <c r="R2252" i="21"/>
  <c r="J2253" i="21"/>
  <c r="K2253" i="21"/>
  <c r="L2253" i="21"/>
  <c r="M2253" i="21"/>
  <c r="N2253" i="21"/>
  <c r="O2253" i="21"/>
  <c r="P2253" i="21"/>
  <c r="Q2253" i="21"/>
  <c r="R2253" i="21"/>
  <c r="J2254" i="21"/>
  <c r="K2254" i="21"/>
  <c r="L2254" i="21"/>
  <c r="M2254" i="21"/>
  <c r="N2254" i="21"/>
  <c r="O2254" i="21"/>
  <c r="P2254" i="21"/>
  <c r="Q2254" i="21"/>
  <c r="R2254" i="21"/>
  <c r="J2255" i="21"/>
  <c r="K2255" i="21"/>
  <c r="L2255" i="21"/>
  <c r="M2255" i="21"/>
  <c r="N2255" i="21"/>
  <c r="O2255" i="21"/>
  <c r="P2255" i="21"/>
  <c r="Q2255" i="21"/>
  <c r="R2255" i="21"/>
  <c r="J2256" i="21"/>
  <c r="K2256" i="21"/>
  <c r="L2256" i="21"/>
  <c r="M2256" i="21"/>
  <c r="N2256" i="21"/>
  <c r="O2256" i="21"/>
  <c r="P2256" i="21"/>
  <c r="Q2256" i="21"/>
  <c r="R2256" i="21"/>
  <c r="J2257" i="21"/>
  <c r="K2257" i="21"/>
  <c r="L2257" i="21"/>
  <c r="M2257" i="21"/>
  <c r="N2257" i="21"/>
  <c r="O2257" i="21"/>
  <c r="P2257" i="21"/>
  <c r="Q2257" i="21"/>
  <c r="R2257" i="21"/>
  <c r="J2258" i="21"/>
  <c r="K2258" i="21"/>
  <c r="L2258" i="21"/>
  <c r="M2258" i="21"/>
  <c r="N2258" i="21"/>
  <c r="O2258" i="21"/>
  <c r="P2258" i="21"/>
  <c r="Q2258" i="21"/>
  <c r="R2258" i="21"/>
  <c r="J2259" i="21"/>
  <c r="K2259" i="21"/>
  <c r="L2259" i="21"/>
  <c r="M2259" i="21"/>
  <c r="N2259" i="21"/>
  <c r="O2259" i="21"/>
  <c r="P2259" i="21"/>
  <c r="Q2259" i="21"/>
  <c r="R2259" i="21"/>
  <c r="J2260" i="21"/>
  <c r="K2260" i="21"/>
  <c r="L2260" i="21"/>
  <c r="M2260" i="21"/>
  <c r="N2260" i="21"/>
  <c r="O2260" i="21"/>
  <c r="P2260" i="21"/>
  <c r="Q2260" i="21"/>
  <c r="R2260" i="21"/>
  <c r="J2261" i="21"/>
  <c r="K2261" i="21"/>
  <c r="L2261" i="21"/>
  <c r="M2261" i="21"/>
  <c r="N2261" i="21"/>
  <c r="O2261" i="21"/>
  <c r="P2261" i="21"/>
  <c r="Q2261" i="21"/>
  <c r="R2261" i="21"/>
  <c r="J2262" i="21"/>
  <c r="K2262" i="21"/>
  <c r="L2262" i="21"/>
  <c r="M2262" i="21"/>
  <c r="N2262" i="21"/>
  <c r="O2262" i="21"/>
  <c r="P2262" i="21"/>
  <c r="Q2262" i="21"/>
  <c r="R2262" i="21"/>
  <c r="J2263" i="21"/>
  <c r="K2263" i="21"/>
  <c r="L2263" i="21"/>
  <c r="M2263" i="21"/>
  <c r="N2263" i="21"/>
  <c r="O2263" i="21"/>
  <c r="P2263" i="21"/>
  <c r="Q2263" i="21"/>
  <c r="R2263" i="21"/>
  <c r="J2264" i="21"/>
  <c r="K2264" i="21"/>
  <c r="L2264" i="21"/>
  <c r="M2264" i="21"/>
  <c r="N2264" i="21"/>
  <c r="O2264" i="21"/>
  <c r="P2264" i="21"/>
  <c r="Q2264" i="21"/>
  <c r="R2264" i="21"/>
  <c r="J2265" i="21"/>
  <c r="K2265" i="21"/>
  <c r="L2265" i="21"/>
  <c r="M2265" i="21"/>
  <c r="N2265" i="21"/>
  <c r="O2265" i="21"/>
  <c r="P2265" i="21"/>
  <c r="Q2265" i="21"/>
  <c r="R2265" i="21"/>
  <c r="J2266" i="21"/>
  <c r="K2266" i="21"/>
  <c r="L2266" i="21"/>
  <c r="M2266" i="21"/>
  <c r="N2266" i="21"/>
  <c r="O2266" i="21"/>
  <c r="P2266" i="21"/>
  <c r="Q2266" i="21"/>
  <c r="R2266" i="21"/>
  <c r="J2267" i="21"/>
  <c r="K2267" i="21"/>
  <c r="L2267" i="21"/>
  <c r="M2267" i="21"/>
  <c r="N2267" i="21"/>
  <c r="O2267" i="21"/>
  <c r="P2267" i="21"/>
  <c r="Q2267" i="21"/>
  <c r="R2267" i="21"/>
  <c r="J2268" i="21"/>
  <c r="K2268" i="21"/>
  <c r="L2268" i="21"/>
  <c r="M2268" i="21"/>
  <c r="N2268" i="21"/>
  <c r="O2268" i="21"/>
  <c r="P2268" i="21"/>
  <c r="Q2268" i="21"/>
  <c r="R2268" i="21"/>
  <c r="J2269" i="21"/>
  <c r="K2269" i="21"/>
  <c r="L2269" i="21"/>
  <c r="M2269" i="21"/>
  <c r="N2269" i="21"/>
  <c r="O2269" i="21"/>
  <c r="P2269" i="21"/>
  <c r="Q2269" i="21"/>
  <c r="R2269" i="21"/>
  <c r="J2270" i="21"/>
  <c r="K2270" i="21"/>
  <c r="L2270" i="21"/>
  <c r="M2270" i="21"/>
  <c r="N2270" i="21"/>
  <c r="O2270" i="21"/>
  <c r="P2270" i="21"/>
  <c r="Q2270" i="21"/>
  <c r="R2270" i="21"/>
  <c r="J2271" i="21"/>
  <c r="K2271" i="21"/>
  <c r="L2271" i="21"/>
  <c r="M2271" i="21"/>
  <c r="N2271" i="21"/>
  <c r="O2271" i="21"/>
  <c r="P2271" i="21"/>
  <c r="Q2271" i="21"/>
  <c r="R2271" i="21"/>
  <c r="J2272" i="21"/>
  <c r="K2272" i="21"/>
  <c r="L2272" i="21"/>
  <c r="M2272" i="21"/>
  <c r="N2272" i="21"/>
  <c r="O2272" i="21"/>
  <c r="P2272" i="21"/>
  <c r="Q2272" i="21"/>
  <c r="R2272" i="21"/>
  <c r="J2273" i="21"/>
  <c r="K2273" i="21"/>
  <c r="L2273" i="21"/>
  <c r="M2273" i="21"/>
  <c r="N2273" i="21"/>
  <c r="O2273" i="21"/>
  <c r="P2273" i="21"/>
  <c r="Q2273" i="21"/>
  <c r="R2273" i="21"/>
  <c r="J2274" i="21"/>
  <c r="K2274" i="21"/>
  <c r="L2274" i="21"/>
  <c r="M2274" i="21"/>
  <c r="N2274" i="21"/>
  <c r="O2274" i="21"/>
  <c r="P2274" i="21"/>
  <c r="Q2274" i="21"/>
  <c r="R2274" i="21"/>
  <c r="J2275" i="21"/>
  <c r="K2275" i="21"/>
  <c r="L2275" i="21"/>
  <c r="M2275" i="21"/>
  <c r="N2275" i="21"/>
  <c r="O2275" i="21"/>
  <c r="P2275" i="21"/>
  <c r="Q2275" i="21"/>
  <c r="R2275" i="21"/>
  <c r="J2276" i="21"/>
  <c r="K2276" i="21"/>
  <c r="L2276" i="21"/>
  <c r="M2276" i="21"/>
  <c r="N2276" i="21"/>
  <c r="O2276" i="21"/>
  <c r="P2276" i="21"/>
  <c r="Q2276" i="21"/>
  <c r="R2276" i="21"/>
  <c r="J2277" i="21"/>
  <c r="K2277" i="21"/>
  <c r="L2277" i="21"/>
  <c r="M2277" i="21"/>
  <c r="N2277" i="21"/>
  <c r="O2277" i="21"/>
  <c r="P2277" i="21"/>
  <c r="Q2277" i="21"/>
  <c r="R2277" i="21"/>
  <c r="J2278" i="21"/>
  <c r="K2278" i="21"/>
  <c r="L2278" i="21"/>
  <c r="M2278" i="21"/>
  <c r="N2278" i="21"/>
  <c r="O2278" i="21"/>
  <c r="P2278" i="21"/>
  <c r="Q2278" i="21"/>
  <c r="R2278" i="21"/>
  <c r="J2279" i="21"/>
  <c r="K2279" i="21"/>
  <c r="L2279" i="21"/>
  <c r="M2279" i="21"/>
  <c r="N2279" i="21"/>
  <c r="O2279" i="21"/>
  <c r="P2279" i="21"/>
  <c r="Q2279" i="21"/>
  <c r="R2279" i="21"/>
  <c r="J2280" i="21"/>
  <c r="K2280" i="21"/>
  <c r="L2280" i="21"/>
  <c r="M2280" i="21"/>
  <c r="N2280" i="21"/>
  <c r="O2280" i="21"/>
  <c r="P2280" i="21"/>
  <c r="Q2280" i="21"/>
  <c r="R2280" i="21"/>
  <c r="J2281" i="21"/>
  <c r="K2281" i="21"/>
  <c r="L2281" i="21"/>
  <c r="M2281" i="21"/>
  <c r="N2281" i="21"/>
  <c r="O2281" i="21"/>
  <c r="P2281" i="21"/>
  <c r="Q2281" i="21"/>
  <c r="R2281" i="21"/>
  <c r="J2282" i="21"/>
  <c r="K2282" i="21"/>
  <c r="L2282" i="21"/>
  <c r="M2282" i="21"/>
  <c r="N2282" i="21"/>
  <c r="O2282" i="21"/>
  <c r="P2282" i="21"/>
  <c r="Q2282" i="21"/>
  <c r="R2282" i="21"/>
  <c r="J2283" i="21"/>
  <c r="K2283" i="21"/>
  <c r="L2283" i="21"/>
  <c r="M2283" i="21"/>
  <c r="N2283" i="21"/>
  <c r="O2283" i="21"/>
  <c r="P2283" i="21"/>
  <c r="Q2283" i="21"/>
  <c r="R2283" i="21"/>
  <c r="J2284" i="21"/>
  <c r="K2284" i="21"/>
  <c r="L2284" i="21"/>
  <c r="M2284" i="21"/>
  <c r="N2284" i="21"/>
  <c r="O2284" i="21"/>
  <c r="P2284" i="21"/>
  <c r="Q2284" i="21"/>
  <c r="R2284" i="21"/>
  <c r="J2285" i="21"/>
  <c r="K2285" i="21"/>
  <c r="L2285" i="21"/>
  <c r="M2285" i="21"/>
  <c r="N2285" i="21"/>
  <c r="O2285" i="21"/>
  <c r="P2285" i="21"/>
  <c r="Q2285" i="21"/>
  <c r="R2285" i="21"/>
  <c r="J2286" i="21"/>
  <c r="K2286" i="21"/>
  <c r="L2286" i="21"/>
  <c r="M2286" i="21"/>
  <c r="N2286" i="21"/>
  <c r="O2286" i="21"/>
  <c r="P2286" i="21"/>
  <c r="Q2286" i="21"/>
  <c r="R2286" i="21"/>
  <c r="J2287" i="21"/>
  <c r="K2287" i="21"/>
  <c r="L2287" i="21"/>
  <c r="M2287" i="21"/>
  <c r="N2287" i="21"/>
  <c r="O2287" i="21"/>
  <c r="P2287" i="21"/>
  <c r="Q2287" i="21"/>
  <c r="R2287" i="21"/>
  <c r="J2288" i="21"/>
  <c r="K2288" i="21"/>
  <c r="L2288" i="21"/>
  <c r="M2288" i="21"/>
  <c r="N2288" i="21"/>
  <c r="O2288" i="21"/>
  <c r="P2288" i="21"/>
  <c r="Q2288" i="21"/>
  <c r="R2288" i="21"/>
  <c r="J2289" i="21"/>
  <c r="K2289" i="21"/>
  <c r="L2289" i="21"/>
  <c r="M2289" i="21"/>
  <c r="N2289" i="21"/>
  <c r="O2289" i="21"/>
  <c r="P2289" i="21"/>
  <c r="Q2289" i="21"/>
  <c r="R2289" i="21"/>
  <c r="J2290" i="21"/>
  <c r="K2290" i="21"/>
  <c r="L2290" i="21"/>
  <c r="M2290" i="21"/>
  <c r="N2290" i="21"/>
  <c r="O2290" i="21"/>
  <c r="P2290" i="21"/>
  <c r="Q2290" i="21"/>
  <c r="R2290" i="21"/>
  <c r="J2291" i="21"/>
  <c r="K2291" i="21"/>
  <c r="L2291" i="21"/>
  <c r="M2291" i="21"/>
  <c r="N2291" i="21"/>
  <c r="O2291" i="21"/>
  <c r="P2291" i="21"/>
  <c r="Q2291" i="21"/>
  <c r="R2291" i="21"/>
  <c r="J2292" i="21"/>
  <c r="K2292" i="21"/>
  <c r="L2292" i="21"/>
  <c r="M2292" i="21"/>
  <c r="N2292" i="21"/>
  <c r="O2292" i="21"/>
  <c r="P2292" i="21"/>
  <c r="Q2292" i="21"/>
  <c r="R2292" i="21"/>
  <c r="J2293" i="21"/>
  <c r="K2293" i="21"/>
  <c r="L2293" i="21"/>
  <c r="M2293" i="21"/>
  <c r="N2293" i="21"/>
  <c r="O2293" i="21"/>
  <c r="P2293" i="21"/>
  <c r="Q2293" i="21"/>
  <c r="R2293" i="21"/>
  <c r="J2294" i="21"/>
  <c r="K2294" i="21"/>
  <c r="L2294" i="21"/>
  <c r="M2294" i="21"/>
  <c r="N2294" i="21"/>
  <c r="O2294" i="21"/>
  <c r="P2294" i="21"/>
  <c r="Q2294" i="21"/>
  <c r="R2294" i="21"/>
  <c r="J2295" i="21"/>
  <c r="K2295" i="21"/>
  <c r="L2295" i="21"/>
  <c r="M2295" i="21"/>
  <c r="N2295" i="21"/>
  <c r="O2295" i="21"/>
  <c r="P2295" i="21"/>
  <c r="Q2295" i="21"/>
  <c r="R2295" i="21"/>
  <c r="J2296" i="21"/>
  <c r="K2296" i="21"/>
  <c r="L2296" i="21"/>
  <c r="M2296" i="21"/>
  <c r="N2296" i="21"/>
  <c r="O2296" i="21"/>
  <c r="P2296" i="21"/>
  <c r="Q2296" i="21"/>
  <c r="R2296" i="21"/>
  <c r="J2297" i="21"/>
  <c r="K2297" i="21"/>
  <c r="L2297" i="21"/>
  <c r="M2297" i="21"/>
  <c r="N2297" i="21"/>
  <c r="O2297" i="21"/>
  <c r="P2297" i="21"/>
  <c r="Q2297" i="21"/>
  <c r="R2297" i="21"/>
  <c r="J2298" i="21"/>
  <c r="K2298" i="21"/>
  <c r="L2298" i="21"/>
  <c r="M2298" i="21"/>
  <c r="N2298" i="21"/>
  <c r="O2298" i="21"/>
  <c r="P2298" i="21"/>
  <c r="Q2298" i="21"/>
  <c r="R2298" i="21"/>
  <c r="J2299" i="21"/>
  <c r="K2299" i="21"/>
  <c r="L2299" i="21"/>
  <c r="M2299" i="21"/>
  <c r="N2299" i="21"/>
  <c r="O2299" i="21"/>
  <c r="P2299" i="21"/>
  <c r="Q2299" i="21"/>
  <c r="R2299" i="21"/>
  <c r="J2300" i="21"/>
  <c r="K2300" i="21"/>
  <c r="L2300" i="21"/>
  <c r="M2300" i="21"/>
  <c r="N2300" i="21"/>
  <c r="O2300" i="21"/>
  <c r="P2300" i="21"/>
  <c r="Q2300" i="21"/>
  <c r="R2300" i="21"/>
  <c r="J2301" i="21"/>
  <c r="K2301" i="21"/>
  <c r="L2301" i="21"/>
  <c r="M2301" i="21"/>
  <c r="N2301" i="21"/>
  <c r="O2301" i="21"/>
  <c r="P2301" i="21"/>
  <c r="Q2301" i="21"/>
  <c r="R2301" i="21"/>
  <c r="J2302" i="21"/>
  <c r="K2302" i="21"/>
  <c r="L2302" i="21"/>
  <c r="M2302" i="21"/>
  <c r="N2302" i="21"/>
  <c r="O2302" i="21"/>
  <c r="P2302" i="21"/>
  <c r="Q2302" i="21"/>
  <c r="R2302" i="21"/>
  <c r="J2303" i="21"/>
  <c r="K2303" i="21"/>
  <c r="L2303" i="21"/>
  <c r="M2303" i="21"/>
  <c r="N2303" i="21"/>
  <c r="O2303" i="21"/>
  <c r="P2303" i="21"/>
  <c r="Q2303" i="21"/>
  <c r="R2303" i="21"/>
  <c r="J2304" i="21"/>
  <c r="K2304" i="21"/>
  <c r="L2304" i="21"/>
  <c r="M2304" i="21"/>
  <c r="N2304" i="21"/>
  <c r="O2304" i="21"/>
  <c r="P2304" i="21"/>
  <c r="Q2304" i="21"/>
  <c r="R2304" i="21"/>
  <c r="J2305" i="21"/>
  <c r="K2305" i="21"/>
  <c r="L2305" i="21"/>
  <c r="M2305" i="21"/>
  <c r="N2305" i="21"/>
  <c r="O2305" i="21"/>
  <c r="P2305" i="21"/>
  <c r="Q2305" i="21"/>
  <c r="R2305" i="21"/>
  <c r="J2306" i="21"/>
  <c r="K2306" i="21"/>
  <c r="L2306" i="21"/>
  <c r="M2306" i="21"/>
  <c r="N2306" i="21"/>
  <c r="O2306" i="21"/>
  <c r="P2306" i="21"/>
  <c r="Q2306" i="21"/>
  <c r="R2306" i="21"/>
  <c r="J2307" i="21"/>
  <c r="K2307" i="21"/>
  <c r="L2307" i="21"/>
  <c r="M2307" i="21"/>
  <c r="N2307" i="21"/>
  <c r="O2307" i="21"/>
  <c r="P2307" i="21"/>
  <c r="Q2307" i="21"/>
  <c r="R2307" i="21"/>
  <c r="J2308" i="21"/>
  <c r="K2308" i="21"/>
  <c r="L2308" i="21"/>
  <c r="M2308" i="21"/>
  <c r="N2308" i="21"/>
  <c r="O2308" i="21"/>
  <c r="P2308" i="21"/>
  <c r="Q2308" i="21"/>
  <c r="R2308" i="21"/>
  <c r="J2309" i="21"/>
  <c r="K2309" i="21"/>
  <c r="L2309" i="21"/>
  <c r="M2309" i="21"/>
  <c r="N2309" i="21"/>
  <c r="O2309" i="21"/>
  <c r="P2309" i="21"/>
  <c r="Q2309" i="21"/>
  <c r="R2309" i="21"/>
  <c r="J2310" i="21"/>
  <c r="K2310" i="21"/>
  <c r="L2310" i="21"/>
  <c r="M2310" i="21"/>
  <c r="N2310" i="21"/>
  <c r="O2310" i="21"/>
  <c r="P2310" i="21"/>
  <c r="Q2310" i="21"/>
  <c r="R2310" i="21"/>
  <c r="J2311" i="21"/>
  <c r="K2311" i="21"/>
  <c r="L2311" i="21"/>
  <c r="M2311" i="21"/>
  <c r="N2311" i="21"/>
  <c r="O2311" i="21"/>
  <c r="P2311" i="21"/>
  <c r="Q2311" i="21"/>
  <c r="R2311" i="21"/>
  <c r="J2312" i="21"/>
  <c r="K2312" i="21"/>
  <c r="L2312" i="21"/>
  <c r="M2312" i="21"/>
  <c r="N2312" i="21"/>
  <c r="O2312" i="21"/>
  <c r="P2312" i="21"/>
  <c r="Q2312" i="21"/>
  <c r="R2312" i="21"/>
  <c r="J2313" i="21"/>
  <c r="K2313" i="21"/>
  <c r="L2313" i="21"/>
  <c r="M2313" i="21"/>
  <c r="N2313" i="21"/>
  <c r="O2313" i="21"/>
  <c r="P2313" i="21"/>
  <c r="Q2313" i="21"/>
  <c r="R2313" i="21"/>
  <c r="J2314" i="21"/>
  <c r="K2314" i="21"/>
  <c r="L2314" i="21"/>
  <c r="M2314" i="21"/>
  <c r="N2314" i="21"/>
  <c r="O2314" i="21"/>
  <c r="P2314" i="21"/>
  <c r="Q2314" i="21"/>
  <c r="R2314" i="21"/>
  <c r="J2315" i="21"/>
  <c r="K2315" i="21"/>
  <c r="L2315" i="21"/>
  <c r="M2315" i="21"/>
  <c r="N2315" i="21"/>
  <c r="O2315" i="21"/>
  <c r="P2315" i="21"/>
  <c r="Q2315" i="21"/>
  <c r="R2315" i="21"/>
  <c r="J2316" i="21"/>
  <c r="K2316" i="21"/>
  <c r="L2316" i="21"/>
  <c r="M2316" i="21"/>
  <c r="N2316" i="21"/>
  <c r="O2316" i="21"/>
  <c r="P2316" i="21"/>
  <c r="Q2316" i="21"/>
  <c r="R2316" i="21"/>
  <c r="J2317" i="21"/>
  <c r="K2317" i="21"/>
  <c r="L2317" i="21"/>
  <c r="M2317" i="21"/>
  <c r="N2317" i="21"/>
  <c r="O2317" i="21"/>
  <c r="P2317" i="21"/>
  <c r="Q2317" i="21"/>
  <c r="R2317" i="21"/>
  <c r="J2318" i="21"/>
  <c r="K2318" i="21"/>
  <c r="L2318" i="21"/>
  <c r="M2318" i="21"/>
  <c r="N2318" i="21"/>
  <c r="O2318" i="21"/>
  <c r="P2318" i="21"/>
  <c r="Q2318" i="21"/>
  <c r="R2318" i="21"/>
  <c r="J2319" i="21"/>
  <c r="K2319" i="21"/>
  <c r="L2319" i="21"/>
  <c r="M2319" i="21"/>
  <c r="N2319" i="21"/>
  <c r="O2319" i="21"/>
  <c r="P2319" i="21"/>
  <c r="Q2319" i="21"/>
  <c r="R2319" i="21"/>
  <c r="J2320" i="21"/>
  <c r="K2320" i="21"/>
  <c r="L2320" i="21"/>
  <c r="M2320" i="21"/>
  <c r="N2320" i="21"/>
  <c r="O2320" i="21"/>
  <c r="P2320" i="21"/>
  <c r="Q2320" i="21"/>
  <c r="R2320" i="21"/>
  <c r="J2321" i="21"/>
  <c r="K2321" i="21"/>
  <c r="L2321" i="21"/>
  <c r="M2321" i="21"/>
  <c r="N2321" i="21"/>
  <c r="O2321" i="21"/>
  <c r="P2321" i="21"/>
  <c r="Q2321" i="21"/>
  <c r="R2321" i="21"/>
  <c r="J2322" i="21"/>
  <c r="K2322" i="21"/>
  <c r="L2322" i="21"/>
  <c r="M2322" i="21"/>
  <c r="N2322" i="21"/>
  <c r="O2322" i="21"/>
  <c r="P2322" i="21"/>
  <c r="Q2322" i="21"/>
  <c r="R2322" i="21"/>
  <c r="J2323" i="21"/>
  <c r="K2323" i="21"/>
  <c r="L2323" i="21"/>
  <c r="M2323" i="21"/>
  <c r="N2323" i="21"/>
  <c r="O2323" i="21"/>
  <c r="P2323" i="21"/>
  <c r="Q2323" i="21"/>
  <c r="R2323" i="21"/>
  <c r="J2324" i="21"/>
  <c r="K2324" i="21"/>
  <c r="L2324" i="21"/>
  <c r="M2324" i="21"/>
  <c r="N2324" i="21"/>
  <c r="O2324" i="21"/>
  <c r="P2324" i="21"/>
  <c r="Q2324" i="21"/>
  <c r="R2324" i="21"/>
  <c r="J2325" i="21"/>
  <c r="K2325" i="21"/>
  <c r="L2325" i="21"/>
  <c r="M2325" i="21"/>
  <c r="N2325" i="21"/>
  <c r="O2325" i="21"/>
  <c r="P2325" i="21"/>
  <c r="Q2325" i="21"/>
  <c r="R2325" i="21"/>
  <c r="J2326" i="21"/>
  <c r="K2326" i="21"/>
  <c r="L2326" i="21"/>
  <c r="M2326" i="21"/>
  <c r="N2326" i="21"/>
  <c r="O2326" i="21"/>
  <c r="P2326" i="21"/>
  <c r="Q2326" i="21"/>
  <c r="R2326" i="21"/>
  <c r="J2327" i="21"/>
  <c r="K2327" i="21"/>
  <c r="L2327" i="21"/>
  <c r="M2327" i="21"/>
  <c r="N2327" i="21"/>
  <c r="O2327" i="21"/>
  <c r="P2327" i="21"/>
  <c r="Q2327" i="21"/>
  <c r="R2327" i="21"/>
  <c r="J2328" i="21"/>
  <c r="K2328" i="21"/>
  <c r="L2328" i="21"/>
  <c r="M2328" i="21"/>
  <c r="N2328" i="21"/>
  <c r="O2328" i="21"/>
  <c r="P2328" i="21"/>
  <c r="Q2328" i="21"/>
  <c r="R2328" i="21"/>
  <c r="J2329" i="21"/>
  <c r="K2329" i="21"/>
  <c r="L2329" i="21"/>
  <c r="M2329" i="21"/>
  <c r="N2329" i="21"/>
  <c r="O2329" i="21"/>
  <c r="P2329" i="21"/>
  <c r="Q2329" i="21"/>
  <c r="R2329" i="21"/>
  <c r="J2330" i="21"/>
  <c r="K2330" i="21"/>
  <c r="L2330" i="21"/>
  <c r="M2330" i="21"/>
  <c r="N2330" i="21"/>
  <c r="O2330" i="21"/>
  <c r="P2330" i="21"/>
  <c r="Q2330" i="21"/>
  <c r="R2330" i="21"/>
  <c r="J2331" i="21"/>
  <c r="K2331" i="21"/>
  <c r="L2331" i="21"/>
  <c r="M2331" i="21"/>
  <c r="N2331" i="21"/>
  <c r="O2331" i="21"/>
  <c r="P2331" i="21"/>
  <c r="Q2331" i="21"/>
  <c r="R2331" i="21"/>
  <c r="J2332" i="21"/>
  <c r="K2332" i="21"/>
  <c r="L2332" i="21"/>
  <c r="M2332" i="21"/>
  <c r="N2332" i="21"/>
  <c r="O2332" i="21"/>
  <c r="P2332" i="21"/>
  <c r="Q2332" i="21"/>
  <c r="R2332" i="21"/>
  <c r="J2333" i="21"/>
  <c r="K2333" i="21"/>
  <c r="L2333" i="21"/>
  <c r="M2333" i="21"/>
  <c r="N2333" i="21"/>
  <c r="O2333" i="21"/>
  <c r="P2333" i="21"/>
  <c r="Q2333" i="21"/>
  <c r="R2333" i="21"/>
  <c r="J2334" i="21"/>
  <c r="K2334" i="21"/>
  <c r="L2334" i="21"/>
  <c r="M2334" i="21"/>
  <c r="N2334" i="21"/>
  <c r="O2334" i="21"/>
  <c r="P2334" i="21"/>
  <c r="Q2334" i="21"/>
  <c r="R2334" i="21"/>
  <c r="J2335" i="21"/>
  <c r="K2335" i="21"/>
  <c r="L2335" i="21"/>
  <c r="M2335" i="21"/>
  <c r="N2335" i="21"/>
  <c r="O2335" i="21"/>
  <c r="P2335" i="21"/>
  <c r="Q2335" i="21"/>
  <c r="R2335" i="21"/>
  <c r="J2336" i="21"/>
  <c r="K2336" i="21"/>
  <c r="L2336" i="21"/>
  <c r="M2336" i="21"/>
  <c r="N2336" i="21"/>
  <c r="O2336" i="21"/>
  <c r="P2336" i="21"/>
  <c r="Q2336" i="21"/>
  <c r="R2336" i="21"/>
  <c r="J2337" i="21"/>
  <c r="K2337" i="21"/>
  <c r="L2337" i="21"/>
  <c r="M2337" i="21"/>
  <c r="N2337" i="21"/>
  <c r="O2337" i="21"/>
  <c r="P2337" i="21"/>
  <c r="Q2337" i="21"/>
  <c r="R2337" i="21"/>
  <c r="J2338" i="21"/>
  <c r="K2338" i="21"/>
  <c r="L2338" i="21"/>
  <c r="M2338" i="21"/>
  <c r="N2338" i="21"/>
  <c r="O2338" i="21"/>
  <c r="P2338" i="21"/>
  <c r="Q2338" i="21"/>
  <c r="R2338" i="21"/>
  <c r="J2339" i="21"/>
  <c r="K2339" i="21"/>
  <c r="L2339" i="21"/>
  <c r="M2339" i="21"/>
  <c r="N2339" i="21"/>
  <c r="O2339" i="21"/>
  <c r="P2339" i="21"/>
  <c r="Q2339" i="21"/>
  <c r="R2339" i="21"/>
  <c r="J2340" i="21"/>
  <c r="K2340" i="21"/>
  <c r="L2340" i="21"/>
  <c r="M2340" i="21"/>
  <c r="N2340" i="21"/>
  <c r="O2340" i="21"/>
  <c r="P2340" i="21"/>
  <c r="Q2340" i="21"/>
  <c r="R2340" i="21"/>
  <c r="J2341" i="21"/>
  <c r="K2341" i="21"/>
  <c r="L2341" i="21"/>
  <c r="M2341" i="21"/>
  <c r="N2341" i="21"/>
  <c r="O2341" i="21"/>
  <c r="P2341" i="21"/>
  <c r="Q2341" i="21"/>
  <c r="R2341" i="21"/>
  <c r="J2342" i="21"/>
  <c r="K2342" i="21"/>
  <c r="L2342" i="21"/>
  <c r="M2342" i="21"/>
  <c r="N2342" i="21"/>
  <c r="O2342" i="21"/>
  <c r="P2342" i="21"/>
  <c r="Q2342" i="21"/>
  <c r="R2342" i="21"/>
  <c r="J2343" i="21"/>
  <c r="K2343" i="21"/>
  <c r="L2343" i="21"/>
  <c r="M2343" i="21"/>
  <c r="N2343" i="21"/>
  <c r="O2343" i="21"/>
  <c r="P2343" i="21"/>
  <c r="Q2343" i="21"/>
  <c r="R2343" i="21"/>
  <c r="J2344" i="21"/>
  <c r="K2344" i="21"/>
  <c r="L2344" i="21"/>
  <c r="M2344" i="21"/>
  <c r="N2344" i="21"/>
  <c r="O2344" i="21"/>
  <c r="P2344" i="21"/>
  <c r="Q2344" i="21"/>
  <c r="R2344" i="21"/>
  <c r="J2345" i="21"/>
  <c r="K2345" i="21"/>
  <c r="L2345" i="21"/>
  <c r="M2345" i="21"/>
  <c r="N2345" i="21"/>
  <c r="O2345" i="21"/>
  <c r="P2345" i="21"/>
  <c r="Q2345" i="21"/>
  <c r="R2345" i="21"/>
  <c r="J2346" i="21"/>
  <c r="K2346" i="21"/>
  <c r="L2346" i="21"/>
  <c r="M2346" i="21"/>
  <c r="N2346" i="21"/>
  <c r="O2346" i="21"/>
  <c r="P2346" i="21"/>
  <c r="Q2346" i="21"/>
  <c r="R2346" i="21"/>
  <c r="J2347" i="21"/>
  <c r="K2347" i="21"/>
  <c r="L2347" i="21"/>
  <c r="M2347" i="21"/>
  <c r="N2347" i="21"/>
  <c r="O2347" i="21"/>
  <c r="P2347" i="21"/>
  <c r="Q2347" i="21"/>
  <c r="R2347" i="21"/>
  <c r="J2348" i="21"/>
  <c r="K2348" i="21"/>
  <c r="L2348" i="21"/>
  <c r="M2348" i="21"/>
  <c r="N2348" i="21"/>
  <c r="O2348" i="21"/>
  <c r="P2348" i="21"/>
  <c r="Q2348" i="21"/>
  <c r="R2348" i="21"/>
  <c r="J2349" i="21"/>
  <c r="K2349" i="21"/>
  <c r="L2349" i="21"/>
  <c r="M2349" i="21"/>
  <c r="N2349" i="21"/>
  <c r="O2349" i="21"/>
  <c r="P2349" i="21"/>
  <c r="Q2349" i="21"/>
  <c r="R2349" i="21"/>
  <c r="J2350" i="21"/>
  <c r="K2350" i="21"/>
  <c r="L2350" i="21"/>
  <c r="M2350" i="21"/>
  <c r="N2350" i="21"/>
  <c r="O2350" i="21"/>
  <c r="P2350" i="21"/>
  <c r="Q2350" i="21"/>
  <c r="R2350" i="21"/>
  <c r="J2351" i="21"/>
  <c r="K2351" i="21"/>
  <c r="L2351" i="21"/>
  <c r="M2351" i="21"/>
  <c r="N2351" i="21"/>
  <c r="O2351" i="21"/>
  <c r="P2351" i="21"/>
  <c r="Q2351" i="21"/>
  <c r="R2351" i="21"/>
  <c r="J2352" i="21"/>
  <c r="K2352" i="21"/>
  <c r="L2352" i="21"/>
  <c r="M2352" i="21"/>
  <c r="N2352" i="21"/>
  <c r="O2352" i="21"/>
  <c r="P2352" i="21"/>
  <c r="Q2352" i="21"/>
  <c r="R2352" i="21"/>
  <c r="J2353" i="21"/>
  <c r="K2353" i="21"/>
  <c r="L2353" i="21"/>
  <c r="M2353" i="21"/>
  <c r="N2353" i="21"/>
  <c r="O2353" i="21"/>
  <c r="P2353" i="21"/>
  <c r="Q2353" i="21"/>
  <c r="R2353" i="21"/>
  <c r="J2354" i="21"/>
  <c r="K2354" i="21"/>
  <c r="L2354" i="21"/>
  <c r="M2354" i="21"/>
  <c r="N2354" i="21"/>
  <c r="O2354" i="21"/>
  <c r="P2354" i="21"/>
  <c r="Q2354" i="21"/>
  <c r="R2354" i="21"/>
  <c r="J2355" i="21"/>
  <c r="K2355" i="21"/>
  <c r="L2355" i="21"/>
  <c r="M2355" i="21"/>
  <c r="N2355" i="21"/>
  <c r="O2355" i="21"/>
  <c r="P2355" i="21"/>
  <c r="Q2355" i="21"/>
  <c r="R2355" i="21"/>
  <c r="J2356" i="21"/>
  <c r="K2356" i="21"/>
  <c r="L2356" i="21"/>
  <c r="M2356" i="21"/>
  <c r="N2356" i="21"/>
  <c r="O2356" i="21"/>
  <c r="P2356" i="21"/>
  <c r="Q2356" i="21"/>
  <c r="R2356" i="21"/>
  <c r="J2357" i="21"/>
  <c r="K2357" i="21"/>
  <c r="L2357" i="21"/>
  <c r="M2357" i="21"/>
  <c r="N2357" i="21"/>
  <c r="O2357" i="21"/>
  <c r="P2357" i="21"/>
  <c r="Q2357" i="21"/>
  <c r="R2357" i="21"/>
  <c r="J2358" i="21"/>
  <c r="K2358" i="21"/>
  <c r="L2358" i="21"/>
  <c r="M2358" i="21"/>
  <c r="N2358" i="21"/>
  <c r="O2358" i="21"/>
  <c r="P2358" i="21"/>
  <c r="Q2358" i="21"/>
  <c r="R2358" i="21"/>
  <c r="J2359" i="21"/>
  <c r="K2359" i="21"/>
  <c r="L2359" i="21"/>
  <c r="M2359" i="21"/>
  <c r="N2359" i="21"/>
  <c r="O2359" i="21"/>
  <c r="P2359" i="21"/>
  <c r="Q2359" i="21"/>
  <c r="R2359" i="21"/>
  <c r="J2360" i="21"/>
  <c r="K2360" i="21"/>
  <c r="L2360" i="21"/>
  <c r="M2360" i="21"/>
  <c r="N2360" i="21"/>
  <c r="O2360" i="21"/>
  <c r="P2360" i="21"/>
  <c r="Q2360" i="21"/>
  <c r="R2360" i="21"/>
  <c r="J2361" i="21"/>
  <c r="K2361" i="21"/>
  <c r="L2361" i="21"/>
  <c r="M2361" i="21"/>
  <c r="N2361" i="21"/>
  <c r="O2361" i="21"/>
  <c r="P2361" i="21"/>
  <c r="Q2361" i="21"/>
  <c r="R2361" i="21"/>
  <c r="J2362" i="21"/>
  <c r="K2362" i="21"/>
  <c r="L2362" i="21"/>
  <c r="M2362" i="21"/>
  <c r="N2362" i="21"/>
  <c r="O2362" i="21"/>
  <c r="P2362" i="21"/>
  <c r="Q2362" i="21"/>
  <c r="R2362" i="21"/>
  <c r="J2363" i="21"/>
  <c r="K2363" i="21"/>
  <c r="L2363" i="21"/>
  <c r="M2363" i="21"/>
  <c r="N2363" i="21"/>
  <c r="O2363" i="21"/>
  <c r="P2363" i="21"/>
  <c r="Q2363" i="21"/>
  <c r="R2363" i="21"/>
  <c r="J2364" i="21"/>
  <c r="K2364" i="21"/>
  <c r="L2364" i="21"/>
  <c r="M2364" i="21"/>
  <c r="N2364" i="21"/>
  <c r="O2364" i="21"/>
  <c r="P2364" i="21"/>
  <c r="Q2364" i="21"/>
  <c r="R2364" i="21"/>
  <c r="J2365" i="21"/>
  <c r="K2365" i="21"/>
  <c r="L2365" i="21"/>
  <c r="M2365" i="21"/>
  <c r="N2365" i="21"/>
  <c r="O2365" i="21"/>
  <c r="P2365" i="21"/>
  <c r="Q2365" i="21"/>
  <c r="R2365" i="21"/>
  <c r="J2366" i="21"/>
  <c r="K2366" i="21"/>
  <c r="L2366" i="21"/>
  <c r="M2366" i="21"/>
  <c r="N2366" i="21"/>
  <c r="O2366" i="21"/>
  <c r="P2366" i="21"/>
  <c r="Q2366" i="21"/>
  <c r="R2366" i="21"/>
  <c r="J2367" i="21"/>
  <c r="K2367" i="21"/>
  <c r="L2367" i="21"/>
  <c r="M2367" i="21"/>
  <c r="N2367" i="21"/>
  <c r="O2367" i="21"/>
  <c r="P2367" i="21"/>
  <c r="Q2367" i="21"/>
  <c r="R2367" i="21"/>
  <c r="J2368" i="21"/>
  <c r="K2368" i="21"/>
  <c r="L2368" i="21"/>
  <c r="M2368" i="21"/>
  <c r="N2368" i="21"/>
  <c r="O2368" i="21"/>
  <c r="P2368" i="21"/>
  <c r="Q2368" i="21"/>
  <c r="R2368" i="21"/>
  <c r="J2369" i="21"/>
  <c r="K2369" i="21"/>
  <c r="L2369" i="21"/>
  <c r="M2369" i="21"/>
  <c r="N2369" i="21"/>
  <c r="O2369" i="21"/>
  <c r="P2369" i="21"/>
  <c r="Q2369" i="21"/>
  <c r="R2369" i="21"/>
  <c r="J2370" i="21"/>
  <c r="K2370" i="21"/>
  <c r="L2370" i="21"/>
  <c r="M2370" i="21"/>
  <c r="N2370" i="21"/>
  <c r="O2370" i="21"/>
  <c r="P2370" i="21"/>
  <c r="Q2370" i="21"/>
  <c r="R2370" i="21"/>
  <c r="J2371" i="21"/>
  <c r="K2371" i="21"/>
  <c r="L2371" i="21"/>
  <c r="M2371" i="21"/>
  <c r="N2371" i="21"/>
  <c r="O2371" i="21"/>
  <c r="P2371" i="21"/>
  <c r="Q2371" i="21"/>
  <c r="R2371" i="21"/>
  <c r="J2372" i="21"/>
  <c r="K2372" i="21"/>
  <c r="L2372" i="21"/>
  <c r="M2372" i="21"/>
  <c r="N2372" i="21"/>
  <c r="O2372" i="21"/>
  <c r="P2372" i="21"/>
  <c r="Q2372" i="21"/>
  <c r="R2372" i="21"/>
  <c r="J2373" i="21"/>
  <c r="K2373" i="21"/>
  <c r="L2373" i="21"/>
  <c r="M2373" i="21"/>
  <c r="N2373" i="21"/>
  <c r="O2373" i="21"/>
  <c r="P2373" i="21"/>
  <c r="Q2373" i="21"/>
  <c r="R2373" i="21"/>
  <c r="J2374" i="21"/>
  <c r="K2374" i="21"/>
  <c r="L2374" i="21"/>
  <c r="M2374" i="21"/>
  <c r="N2374" i="21"/>
  <c r="O2374" i="21"/>
  <c r="P2374" i="21"/>
  <c r="Q2374" i="21"/>
  <c r="R2374" i="21"/>
  <c r="J2375" i="21"/>
  <c r="K2375" i="21"/>
  <c r="L2375" i="21"/>
  <c r="M2375" i="21"/>
  <c r="N2375" i="21"/>
  <c r="O2375" i="21"/>
  <c r="P2375" i="21"/>
  <c r="Q2375" i="21"/>
  <c r="R2375" i="21"/>
  <c r="J2376" i="21"/>
  <c r="K2376" i="21"/>
  <c r="L2376" i="21"/>
  <c r="M2376" i="21"/>
  <c r="N2376" i="21"/>
  <c r="O2376" i="21"/>
  <c r="P2376" i="21"/>
  <c r="Q2376" i="21"/>
  <c r="R2376" i="21"/>
  <c r="J2377" i="21"/>
  <c r="K2377" i="21"/>
  <c r="L2377" i="21"/>
  <c r="M2377" i="21"/>
  <c r="N2377" i="21"/>
  <c r="O2377" i="21"/>
  <c r="P2377" i="21"/>
  <c r="Q2377" i="21"/>
  <c r="R2377" i="21"/>
  <c r="J2378" i="21"/>
  <c r="K2378" i="21"/>
  <c r="L2378" i="21"/>
  <c r="M2378" i="21"/>
  <c r="N2378" i="21"/>
  <c r="O2378" i="21"/>
  <c r="P2378" i="21"/>
  <c r="Q2378" i="21"/>
  <c r="R2378" i="21"/>
  <c r="J2379" i="21"/>
  <c r="K2379" i="21"/>
  <c r="L2379" i="21"/>
  <c r="M2379" i="21"/>
  <c r="N2379" i="21"/>
  <c r="O2379" i="21"/>
  <c r="P2379" i="21"/>
  <c r="Q2379" i="21"/>
  <c r="R2379" i="21"/>
  <c r="J2380" i="21"/>
  <c r="K2380" i="21"/>
  <c r="L2380" i="21"/>
  <c r="M2380" i="21"/>
  <c r="N2380" i="21"/>
  <c r="O2380" i="21"/>
  <c r="P2380" i="21"/>
  <c r="Q2380" i="21"/>
  <c r="R2380" i="21"/>
  <c r="J2381" i="21"/>
  <c r="K2381" i="21"/>
  <c r="L2381" i="21"/>
  <c r="M2381" i="21"/>
  <c r="N2381" i="21"/>
  <c r="O2381" i="21"/>
  <c r="P2381" i="21"/>
  <c r="Q2381" i="21"/>
  <c r="R2381" i="21"/>
  <c r="J2382" i="21"/>
  <c r="K2382" i="21"/>
  <c r="L2382" i="21"/>
  <c r="M2382" i="21"/>
  <c r="N2382" i="21"/>
  <c r="O2382" i="21"/>
  <c r="P2382" i="21"/>
  <c r="Q2382" i="21"/>
  <c r="R2382" i="21"/>
  <c r="J2383" i="21"/>
  <c r="K2383" i="21"/>
  <c r="L2383" i="21"/>
  <c r="M2383" i="21"/>
  <c r="N2383" i="21"/>
  <c r="O2383" i="21"/>
  <c r="P2383" i="21"/>
  <c r="Q2383" i="21"/>
  <c r="R2383" i="21"/>
  <c r="J2384" i="21"/>
  <c r="K2384" i="21"/>
  <c r="L2384" i="21"/>
  <c r="M2384" i="21"/>
  <c r="N2384" i="21"/>
  <c r="O2384" i="21"/>
  <c r="P2384" i="21"/>
  <c r="Q2384" i="21"/>
  <c r="R2384" i="21"/>
  <c r="J2385" i="21"/>
  <c r="K2385" i="21"/>
  <c r="L2385" i="21"/>
  <c r="M2385" i="21"/>
  <c r="N2385" i="21"/>
  <c r="O2385" i="21"/>
  <c r="P2385" i="21"/>
  <c r="Q2385" i="21"/>
  <c r="R2385" i="21"/>
  <c r="J2386" i="21"/>
  <c r="K2386" i="21"/>
  <c r="L2386" i="21"/>
  <c r="M2386" i="21"/>
  <c r="N2386" i="21"/>
  <c r="O2386" i="21"/>
  <c r="P2386" i="21"/>
  <c r="Q2386" i="21"/>
  <c r="R2386" i="21"/>
  <c r="J2387" i="21"/>
  <c r="K2387" i="21"/>
  <c r="L2387" i="21"/>
  <c r="M2387" i="21"/>
  <c r="N2387" i="21"/>
  <c r="O2387" i="21"/>
  <c r="P2387" i="21"/>
  <c r="Q2387" i="21"/>
  <c r="R2387" i="21"/>
  <c r="J2388" i="21"/>
  <c r="K2388" i="21"/>
  <c r="L2388" i="21"/>
  <c r="M2388" i="21"/>
  <c r="N2388" i="21"/>
  <c r="O2388" i="21"/>
  <c r="P2388" i="21"/>
  <c r="Q2388" i="21"/>
  <c r="R2388" i="21"/>
  <c r="J2389" i="21"/>
  <c r="K2389" i="21"/>
  <c r="L2389" i="21"/>
  <c r="M2389" i="21"/>
  <c r="N2389" i="21"/>
  <c r="O2389" i="21"/>
  <c r="P2389" i="21"/>
  <c r="Q2389" i="21"/>
  <c r="R2389" i="21"/>
  <c r="J2390" i="21"/>
  <c r="K2390" i="21"/>
  <c r="L2390" i="21"/>
  <c r="M2390" i="21"/>
  <c r="N2390" i="21"/>
  <c r="O2390" i="21"/>
  <c r="P2390" i="21"/>
  <c r="Q2390" i="21"/>
  <c r="R2390" i="21"/>
  <c r="J2391" i="21"/>
  <c r="K2391" i="21"/>
  <c r="L2391" i="21"/>
  <c r="M2391" i="21"/>
  <c r="N2391" i="21"/>
  <c r="O2391" i="21"/>
  <c r="P2391" i="21"/>
  <c r="Q2391" i="21"/>
  <c r="R2391" i="21"/>
  <c r="J2392" i="21"/>
  <c r="K2392" i="21"/>
  <c r="L2392" i="21"/>
  <c r="M2392" i="21"/>
  <c r="N2392" i="21"/>
  <c r="O2392" i="21"/>
  <c r="P2392" i="21"/>
  <c r="Q2392" i="21"/>
  <c r="R2392" i="21"/>
  <c r="J2393" i="21"/>
  <c r="K2393" i="21"/>
  <c r="L2393" i="21"/>
  <c r="M2393" i="21"/>
  <c r="N2393" i="21"/>
  <c r="O2393" i="21"/>
  <c r="P2393" i="21"/>
  <c r="Q2393" i="21"/>
  <c r="R2393" i="21"/>
  <c r="J2394" i="21"/>
  <c r="K2394" i="21"/>
  <c r="L2394" i="21"/>
  <c r="M2394" i="21"/>
  <c r="N2394" i="21"/>
  <c r="O2394" i="21"/>
  <c r="P2394" i="21"/>
  <c r="Q2394" i="21"/>
  <c r="R2394" i="21"/>
  <c r="J2395" i="21"/>
  <c r="K2395" i="21"/>
  <c r="L2395" i="21"/>
  <c r="M2395" i="21"/>
  <c r="N2395" i="21"/>
  <c r="O2395" i="21"/>
  <c r="P2395" i="21"/>
  <c r="Q2395" i="21"/>
  <c r="R2395" i="21"/>
  <c r="J2396" i="21"/>
  <c r="K2396" i="21"/>
  <c r="L2396" i="21"/>
  <c r="M2396" i="21"/>
  <c r="N2396" i="21"/>
  <c r="O2396" i="21"/>
  <c r="P2396" i="21"/>
  <c r="Q2396" i="21"/>
  <c r="R2396" i="21"/>
  <c r="J2397" i="21"/>
  <c r="K2397" i="21"/>
  <c r="L2397" i="21"/>
  <c r="M2397" i="21"/>
  <c r="N2397" i="21"/>
  <c r="O2397" i="21"/>
  <c r="P2397" i="21"/>
  <c r="Q2397" i="21"/>
  <c r="R2397" i="21"/>
  <c r="J2398" i="21"/>
  <c r="K2398" i="21"/>
  <c r="L2398" i="21"/>
  <c r="M2398" i="21"/>
  <c r="N2398" i="21"/>
  <c r="O2398" i="21"/>
  <c r="P2398" i="21"/>
  <c r="Q2398" i="21"/>
  <c r="R2398" i="21"/>
  <c r="J2399" i="21"/>
  <c r="K2399" i="21"/>
  <c r="L2399" i="21"/>
  <c r="M2399" i="21"/>
  <c r="N2399" i="21"/>
  <c r="O2399" i="21"/>
  <c r="P2399" i="21"/>
  <c r="Q2399" i="21"/>
  <c r="R2399" i="21"/>
  <c r="J2400" i="21"/>
  <c r="K2400" i="21"/>
  <c r="L2400" i="21"/>
  <c r="M2400" i="21"/>
  <c r="N2400" i="21"/>
  <c r="O2400" i="21"/>
  <c r="P2400" i="21"/>
  <c r="Q2400" i="21"/>
  <c r="R2400" i="21"/>
  <c r="J2401" i="21"/>
  <c r="K2401" i="21"/>
  <c r="L2401" i="21"/>
  <c r="M2401" i="21"/>
  <c r="N2401" i="21"/>
  <c r="O2401" i="21"/>
  <c r="P2401" i="21"/>
  <c r="Q2401" i="21"/>
  <c r="R2401" i="21"/>
  <c r="J2402" i="21"/>
  <c r="K2402" i="21"/>
  <c r="L2402" i="21"/>
  <c r="M2402" i="21"/>
  <c r="N2402" i="21"/>
  <c r="O2402" i="21"/>
  <c r="P2402" i="21"/>
  <c r="Q2402" i="21"/>
  <c r="R2402" i="21"/>
  <c r="J2403" i="21"/>
  <c r="K2403" i="21"/>
  <c r="L2403" i="21"/>
  <c r="M2403" i="21"/>
  <c r="N2403" i="21"/>
  <c r="O2403" i="21"/>
  <c r="P2403" i="21"/>
  <c r="Q2403" i="21"/>
  <c r="R2403" i="21"/>
  <c r="J2404" i="21"/>
  <c r="K2404" i="21"/>
  <c r="L2404" i="21"/>
  <c r="M2404" i="21"/>
  <c r="N2404" i="21"/>
  <c r="O2404" i="21"/>
  <c r="P2404" i="21"/>
  <c r="Q2404" i="21"/>
  <c r="R2404" i="21"/>
  <c r="J2405" i="21"/>
  <c r="K2405" i="21"/>
  <c r="L2405" i="21"/>
  <c r="M2405" i="21"/>
  <c r="N2405" i="21"/>
  <c r="O2405" i="21"/>
  <c r="P2405" i="21"/>
  <c r="Q2405" i="21"/>
  <c r="R2405" i="21"/>
  <c r="J2406" i="21"/>
  <c r="K2406" i="21"/>
  <c r="L2406" i="21"/>
  <c r="M2406" i="21"/>
  <c r="N2406" i="21"/>
  <c r="O2406" i="21"/>
  <c r="P2406" i="21"/>
  <c r="Q2406" i="21"/>
  <c r="R2406" i="21"/>
  <c r="J2407" i="21"/>
  <c r="K2407" i="21"/>
  <c r="L2407" i="21"/>
  <c r="M2407" i="21"/>
  <c r="N2407" i="21"/>
  <c r="O2407" i="21"/>
  <c r="P2407" i="21"/>
  <c r="Q2407" i="21"/>
  <c r="R2407" i="21"/>
  <c r="J2408" i="21"/>
  <c r="K2408" i="21"/>
  <c r="L2408" i="21"/>
  <c r="M2408" i="21"/>
  <c r="N2408" i="21"/>
  <c r="O2408" i="21"/>
  <c r="P2408" i="21"/>
  <c r="Q2408" i="21"/>
  <c r="R2408" i="21"/>
  <c r="J2409" i="21"/>
  <c r="K2409" i="21"/>
  <c r="L2409" i="21"/>
  <c r="M2409" i="21"/>
  <c r="N2409" i="21"/>
  <c r="O2409" i="21"/>
  <c r="P2409" i="21"/>
  <c r="Q2409" i="21"/>
  <c r="R2409" i="21"/>
  <c r="J2410" i="21"/>
  <c r="K2410" i="21"/>
  <c r="L2410" i="21"/>
  <c r="M2410" i="21"/>
  <c r="N2410" i="21"/>
  <c r="O2410" i="21"/>
  <c r="P2410" i="21"/>
  <c r="Q2410" i="21"/>
  <c r="R2410" i="21"/>
  <c r="J2411" i="21"/>
  <c r="K2411" i="21"/>
  <c r="L2411" i="21"/>
  <c r="M2411" i="21"/>
  <c r="N2411" i="21"/>
  <c r="O2411" i="21"/>
  <c r="P2411" i="21"/>
  <c r="Q2411" i="21"/>
  <c r="R2411" i="21"/>
  <c r="J2412" i="21"/>
  <c r="K2412" i="21"/>
  <c r="L2412" i="21"/>
  <c r="M2412" i="21"/>
  <c r="N2412" i="21"/>
  <c r="O2412" i="21"/>
  <c r="P2412" i="21"/>
  <c r="Q2412" i="21"/>
  <c r="R2412" i="21"/>
  <c r="J2413" i="21"/>
  <c r="K2413" i="21"/>
  <c r="L2413" i="21"/>
  <c r="M2413" i="21"/>
  <c r="N2413" i="21"/>
  <c r="O2413" i="21"/>
  <c r="P2413" i="21"/>
  <c r="Q2413" i="21"/>
  <c r="R2413" i="21"/>
  <c r="J2414" i="21"/>
  <c r="K2414" i="21"/>
  <c r="L2414" i="21"/>
  <c r="M2414" i="21"/>
  <c r="N2414" i="21"/>
  <c r="O2414" i="21"/>
  <c r="P2414" i="21"/>
  <c r="Q2414" i="21"/>
  <c r="R2414" i="21"/>
  <c r="J2415" i="21"/>
  <c r="K2415" i="21"/>
  <c r="L2415" i="21"/>
  <c r="M2415" i="21"/>
  <c r="N2415" i="21"/>
  <c r="O2415" i="21"/>
  <c r="P2415" i="21"/>
  <c r="Q2415" i="21"/>
  <c r="R2415" i="21"/>
  <c r="J2416" i="21"/>
  <c r="K2416" i="21"/>
  <c r="L2416" i="21"/>
  <c r="M2416" i="21"/>
  <c r="N2416" i="21"/>
  <c r="O2416" i="21"/>
  <c r="P2416" i="21"/>
  <c r="Q2416" i="21"/>
  <c r="R2416" i="21"/>
  <c r="J2417" i="21"/>
  <c r="K2417" i="21"/>
  <c r="L2417" i="21"/>
  <c r="M2417" i="21"/>
  <c r="N2417" i="21"/>
  <c r="O2417" i="21"/>
  <c r="P2417" i="21"/>
  <c r="Q2417" i="21"/>
  <c r="R2417" i="21"/>
  <c r="J2418" i="21"/>
  <c r="K2418" i="21"/>
  <c r="L2418" i="21"/>
  <c r="M2418" i="21"/>
  <c r="N2418" i="21"/>
  <c r="O2418" i="21"/>
  <c r="P2418" i="21"/>
  <c r="Q2418" i="21"/>
  <c r="R2418" i="21"/>
  <c r="J2419" i="21"/>
  <c r="K2419" i="21"/>
  <c r="L2419" i="21"/>
  <c r="M2419" i="21"/>
  <c r="N2419" i="21"/>
  <c r="O2419" i="21"/>
  <c r="P2419" i="21"/>
  <c r="Q2419" i="21"/>
  <c r="R2419" i="21"/>
  <c r="J2420" i="21"/>
  <c r="K2420" i="21"/>
  <c r="L2420" i="21"/>
  <c r="M2420" i="21"/>
  <c r="N2420" i="21"/>
  <c r="O2420" i="21"/>
  <c r="P2420" i="21"/>
  <c r="Q2420" i="21"/>
  <c r="R2420" i="21"/>
  <c r="J2421" i="21"/>
  <c r="K2421" i="21"/>
  <c r="L2421" i="21"/>
  <c r="M2421" i="21"/>
  <c r="N2421" i="21"/>
  <c r="O2421" i="21"/>
  <c r="P2421" i="21"/>
  <c r="Q2421" i="21"/>
  <c r="R2421" i="21"/>
  <c r="J2422" i="21"/>
  <c r="K2422" i="21"/>
  <c r="L2422" i="21"/>
  <c r="M2422" i="21"/>
  <c r="N2422" i="21"/>
  <c r="O2422" i="21"/>
  <c r="P2422" i="21"/>
  <c r="Q2422" i="21"/>
  <c r="R2422" i="21"/>
  <c r="J2423" i="21"/>
  <c r="K2423" i="21"/>
  <c r="L2423" i="21"/>
  <c r="M2423" i="21"/>
  <c r="N2423" i="21"/>
  <c r="O2423" i="21"/>
  <c r="P2423" i="21"/>
  <c r="Q2423" i="21"/>
  <c r="R2423" i="21"/>
  <c r="J2424" i="21"/>
  <c r="K2424" i="21"/>
  <c r="L2424" i="21"/>
  <c r="M2424" i="21"/>
  <c r="N2424" i="21"/>
  <c r="O2424" i="21"/>
  <c r="P2424" i="21"/>
  <c r="Q2424" i="21"/>
  <c r="R2424" i="21"/>
  <c r="J2425" i="21"/>
  <c r="K2425" i="21"/>
  <c r="L2425" i="21"/>
  <c r="M2425" i="21"/>
  <c r="N2425" i="21"/>
  <c r="O2425" i="21"/>
  <c r="P2425" i="21"/>
  <c r="Q2425" i="21"/>
  <c r="R2425" i="21"/>
  <c r="J2426" i="21"/>
  <c r="K2426" i="21"/>
  <c r="L2426" i="21"/>
  <c r="M2426" i="21"/>
  <c r="N2426" i="21"/>
  <c r="O2426" i="21"/>
  <c r="P2426" i="21"/>
  <c r="Q2426" i="21"/>
  <c r="R2426" i="21"/>
  <c r="J2427" i="21"/>
  <c r="K2427" i="21"/>
  <c r="L2427" i="21"/>
  <c r="M2427" i="21"/>
  <c r="N2427" i="21"/>
  <c r="O2427" i="21"/>
  <c r="P2427" i="21"/>
  <c r="Q2427" i="21"/>
  <c r="R2427" i="21"/>
  <c r="J2428" i="21"/>
  <c r="K2428" i="21"/>
  <c r="L2428" i="21"/>
  <c r="M2428" i="21"/>
  <c r="N2428" i="21"/>
  <c r="O2428" i="21"/>
  <c r="P2428" i="21"/>
  <c r="Q2428" i="21"/>
  <c r="R2428" i="21"/>
  <c r="J2429" i="21"/>
  <c r="K2429" i="21"/>
  <c r="L2429" i="21"/>
  <c r="M2429" i="21"/>
  <c r="N2429" i="21"/>
  <c r="O2429" i="21"/>
  <c r="P2429" i="21"/>
  <c r="Q2429" i="21"/>
  <c r="R2429" i="21"/>
  <c r="J2430" i="21"/>
  <c r="K2430" i="21"/>
  <c r="L2430" i="21"/>
  <c r="M2430" i="21"/>
  <c r="N2430" i="21"/>
  <c r="O2430" i="21"/>
  <c r="P2430" i="21"/>
  <c r="Q2430" i="21"/>
  <c r="R2430" i="21"/>
  <c r="J2431" i="21"/>
  <c r="K2431" i="21"/>
  <c r="L2431" i="21"/>
  <c r="M2431" i="21"/>
  <c r="N2431" i="21"/>
  <c r="O2431" i="21"/>
  <c r="P2431" i="21"/>
  <c r="Q2431" i="21"/>
  <c r="R2431" i="21"/>
  <c r="J2432" i="21"/>
  <c r="K2432" i="21"/>
  <c r="L2432" i="21"/>
  <c r="M2432" i="21"/>
  <c r="N2432" i="21"/>
  <c r="O2432" i="21"/>
  <c r="P2432" i="21"/>
  <c r="Q2432" i="21"/>
  <c r="R2432" i="21"/>
  <c r="J2433" i="21"/>
  <c r="K2433" i="21"/>
  <c r="L2433" i="21"/>
  <c r="M2433" i="21"/>
  <c r="N2433" i="21"/>
  <c r="O2433" i="21"/>
  <c r="P2433" i="21"/>
  <c r="Q2433" i="21"/>
  <c r="R2433" i="21"/>
  <c r="J2434" i="21"/>
  <c r="K2434" i="21"/>
  <c r="L2434" i="21"/>
  <c r="M2434" i="21"/>
  <c r="N2434" i="21"/>
  <c r="O2434" i="21"/>
  <c r="P2434" i="21"/>
  <c r="Q2434" i="21"/>
  <c r="R2434" i="21"/>
  <c r="J2435" i="21"/>
  <c r="K2435" i="21"/>
  <c r="L2435" i="21"/>
  <c r="M2435" i="21"/>
  <c r="N2435" i="21"/>
  <c r="O2435" i="21"/>
  <c r="P2435" i="21"/>
  <c r="Q2435" i="21"/>
  <c r="R2435" i="21"/>
  <c r="J2436" i="21"/>
  <c r="K2436" i="21"/>
  <c r="L2436" i="21"/>
  <c r="M2436" i="21"/>
  <c r="N2436" i="21"/>
  <c r="O2436" i="21"/>
  <c r="P2436" i="21"/>
  <c r="Q2436" i="21"/>
  <c r="R2436" i="21"/>
  <c r="J2437" i="21"/>
  <c r="K2437" i="21"/>
  <c r="L2437" i="21"/>
  <c r="M2437" i="21"/>
  <c r="N2437" i="21"/>
  <c r="O2437" i="21"/>
  <c r="P2437" i="21"/>
  <c r="Q2437" i="21"/>
  <c r="R2437" i="21"/>
  <c r="J2438" i="21"/>
  <c r="K2438" i="21"/>
  <c r="L2438" i="21"/>
  <c r="M2438" i="21"/>
  <c r="N2438" i="21"/>
  <c r="O2438" i="21"/>
  <c r="P2438" i="21"/>
  <c r="Q2438" i="21"/>
  <c r="R2438" i="21"/>
  <c r="J2439" i="21"/>
  <c r="K2439" i="21"/>
  <c r="L2439" i="21"/>
  <c r="M2439" i="21"/>
  <c r="N2439" i="21"/>
  <c r="O2439" i="21"/>
  <c r="P2439" i="21"/>
  <c r="Q2439" i="21"/>
  <c r="R2439" i="21"/>
  <c r="J2440" i="21"/>
  <c r="K2440" i="21"/>
  <c r="L2440" i="21"/>
  <c r="M2440" i="21"/>
  <c r="N2440" i="21"/>
  <c r="O2440" i="21"/>
  <c r="P2440" i="21"/>
  <c r="Q2440" i="21"/>
  <c r="R2440" i="21"/>
  <c r="J2441" i="21"/>
  <c r="K2441" i="21"/>
  <c r="L2441" i="21"/>
  <c r="M2441" i="21"/>
  <c r="N2441" i="21"/>
  <c r="O2441" i="21"/>
  <c r="P2441" i="21"/>
  <c r="Q2441" i="21"/>
  <c r="R2441" i="21"/>
  <c r="J2442" i="21"/>
  <c r="K2442" i="21"/>
  <c r="L2442" i="21"/>
  <c r="M2442" i="21"/>
  <c r="N2442" i="21"/>
  <c r="O2442" i="21"/>
  <c r="P2442" i="21"/>
  <c r="Q2442" i="21"/>
  <c r="R2442" i="21"/>
  <c r="J2443" i="21"/>
  <c r="K2443" i="21"/>
  <c r="L2443" i="21"/>
  <c r="M2443" i="21"/>
  <c r="N2443" i="21"/>
  <c r="O2443" i="21"/>
  <c r="P2443" i="21"/>
  <c r="Q2443" i="21"/>
  <c r="R2443" i="21"/>
  <c r="J2444" i="21"/>
  <c r="K2444" i="21"/>
  <c r="L2444" i="21"/>
  <c r="M2444" i="21"/>
  <c r="N2444" i="21"/>
  <c r="O2444" i="21"/>
  <c r="P2444" i="21"/>
  <c r="Q2444" i="21"/>
  <c r="R2444" i="21"/>
  <c r="J2445" i="21"/>
  <c r="K2445" i="21"/>
  <c r="L2445" i="21"/>
  <c r="M2445" i="21"/>
  <c r="N2445" i="21"/>
  <c r="O2445" i="21"/>
  <c r="P2445" i="21"/>
  <c r="Q2445" i="21"/>
  <c r="R2445" i="21"/>
  <c r="J2446" i="21"/>
  <c r="K2446" i="21"/>
  <c r="L2446" i="21"/>
  <c r="M2446" i="21"/>
  <c r="N2446" i="21"/>
  <c r="O2446" i="21"/>
  <c r="P2446" i="21"/>
  <c r="Q2446" i="21"/>
  <c r="R2446" i="21"/>
  <c r="J2447" i="21"/>
  <c r="K2447" i="21"/>
  <c r="L2447" i="21"/>
  <c r="M2447" i="21"/>
  <c r="N2447" i="21"/>
  <c r="O2447" i="21"/>
  <c r="P2447" i="21"/>
  <c r="Q2447" i="21"/>
  <c r="R2447" i="21"/>
  <c r="J2448" i="21"/>
  <c r="K2448" i="21"/>
  <c r="L2448" i="21"/>
  <c r="M2448" i="21"/>
  <c r="N2448" i="21"/>
  <c r="O2448" i="21"/>
  <c r="P2448" i="21"/>
  <c r="Q2448" i="21"/>
  <c r="R2448" i="21"/>
  <c r="J2449" i="21"/>
  <c r="K2449" i="21"/>
  <c r="L2449" i="21"/>
  <c r="M2449" i="21"/>
  <c r="N2449" i="21"/>
  <c r="O2449" i="21"/>
  <c r="P2449" i="21"/>
  <c r="Q2449" i="21"/>
  <c r="R2449" i="21"/>
  <c r="J2450" i="21"/>
  <c r="K2450" i="21"/>
  <c r="L2450" i="21"/>
  <c r="M2450" i="21"/>
  <c r="N2450" i="21"/>
  <c r="O2450" i="21"/>
  <c r="P2450" i="21"/>
  <c r="Q2450" i="21"/>
  <c r="R2450" i="21"/>
  <c r="J2451" i="21"/>
  <c r="K2451" i="21"/>
  <c r="L2451" i="21"/>
  <c r="M2451" i="21"/>
  <c r="N2451" i="21"/>
  <c r="O2451" i="21"/>
  <c r="P2451" i="21"/>
  <c r="Q2451" i="21"/>
  <c r="R2451" i="21"/>
  <c r="J2452" i="21"/>
  <c r="K2452" i="21"/>
  <c r="L2452" i="21"/>
  <c r="M2452" i="21"/>
  <c r="N2452" i="21"/>
  <c r="O2452" i="21"/>
  <c r="P2452" i="21"/>
  <c r="Q2452" i="21"/>
  <c r="R2452" i="21"/>
  <c r="J2453" i="21"/>
  <c r="K2453" i="21"/>
  <c r="L2453" i="21"/>
  <c r="M2453" i="21"/>
  <c r="N2453" i="21"/>
  <c r="O2453" i="21"/>
  <c r="P2453" i="21"/>
  <c r="Q2453" i="21"/>
  <c r="R2453" i="21"/>
  <c r="J2454" i="21"/>
  <c r="K2454" i="21"/>
  <c r="L2454" i="21"/>
  <c r="M2454" i="21"/>
  <c r="N2454" i="21"/>
  <c r="O2454" i="21"/>
  <c r="P2454" i="21"/>
  <c r="Q2454" i="21"/>
  <c r="R2454" i="21"/>
  <c r="J2455" i="21"/>
  <c r="K2455" i="21"/>
  <c r="L2455" i="21"/>
  <c r="M2455" i="21"/>
  <c r="N2455" i="21"/>
  <c r="O2455" i="21"/>
  <c r="P2455" i="21"/>
  <c r="Q2455" i="21"/>
  <c r="R2455" i="21"/>
  <c r="J2456" i="21"/>
  <c r="K2456" i="21"/>
  <c r="L2456" i="21"/>
  <c r="M2456" i="21"/>
  <c r="N2456" i="21"/>
  <c r="O2456" i="21"/>
  <c r="P2456" i="21"/>
  <c r="Q2456" i="21"/>
  <c r="R2456" i="21"/>
  <c r="J2457" i="21"/>
  <c r="K2457" i="21"/>
  <c r="L2457" i="21"/>
  <c r="M2457" i="21"/>
  <c r="N2457" i="21"/>
  <c r="O2457" i="21"/>
  <c r="P2457" i="21"/>
  <c r="Q2457" i="21"/>
  <c r="R2457" i="21"/>
  <c r="J2458" i="21"/>
  <c r="K2458" i="21"/>
  <c r="L2458" i="21"/>
  <c r="M2458" i="21"/>
  <c r="N2458" i="21"/>
  <c r="O2458" i="21"/>
  <c r="P2458" i="21"/>
  <c r="Q2458" i="21"/>
  <c r="R2458" i="21"/>
  <c r="J2459" i="21"/>
  <c r="K2459" i="21"/>
  <c r="L2459" i="21"/>
  <c r="M2459" i="21"/>
  <c r="N2459" i="21"/>
  <c r="O2459" i="21"/>
  <c r="P2459" i="21"/>
  <c r="Q2459" i="21"/>
  <c r="R2459" i="21"/>
  <c r="J2460" i="21"/>
  <c r="K2460" i="21"/>
  <c r="L2460" i="21"/>
  <c r="M2460" i="21"/>
  <c r="N2460" i="21"/>
  <c r="O2460" i="21"/>
  <c r="P2460" i="21"/>
  <c r="Q2460" i="21"/>
  <c r="R2460" i="21"/>
  <c r="J2461" i="21"/>
  <c r="K2461" i="21"/>
  <c r="L2461" i="21"/>
  <c r="M2461" i="21"/>
  <c r="N2461" i="21"/>
  <c r="O2461" i="21"/>
  <c r="P2461" i="21"/>
  <c r="Q2461" i="21"/>
  <c r="R2461" i="21"/>
  <c r="J2462" i="21"/>
  <c r="K2462" i="21"/>
  <c r="L2462" i="21"/>
  <c r="M2462" i="21"/>
  <c r="N2462" i="21"/>
  <c r="O2462" i="21"/>
  <c r="P2462" i="21"/>
  <c r="Q2462" i="21"/>
  <c r="R2462" i="21"/>
  <c r="J2463" i="21"/>
  <c r="K2463" i="21"/>
  <c r="L2463" i="21"/>
  <c r="M2463" i="21"/>
  <c r="N2463" i="21"/>
  <c r="O2463" i="21"/>
  <c r="P2463" i="21"/>
  <c r="Q2463" i="21"/>
  <c r="R2463" i="21"/>
  <c r="J2464" i="21"/>
  <c r="K2464" i="21"/>
  <c r="L2464" i="21"/>
  <c r="M2464" i="21"/>
  <c r="N2464" i="21"/>
  <c r="O2464" i="21"/>
  <c r="P2464" i="21"/>
  <c r="Q2464" i="21"/>
  <c r="R2464" i="21"/>
  <c r="J2465" i="21"/>
  <c r="K2465" i="21"/>
  <c r="L2465" i="21"/>
  <c r="M2465" i="21"/>
  <c r="N2465" i="21"/>
  <c r="O2465" i="21"/>
  <c r="P2465" i="21"/>
  <c r="Q2465" i="21"/>
  <c r="R2465" i="21"/>
  <c r="J2466" i="21"/>
  <c r="K2466" i="21"/>
  <c r="L2466" i="21"/>
  <c r="M2466" i="21"/>
  <c r="N2466" i="21"/>
  <c r="O2466" i="21"/>
  <c r="P2466" i="21"/>
  <c r="Q2466" i="21"/>
  <c r="R2466" i="21"/>
  <c r="J2467" i="21"/>
  <c r="K2467" i="21"/>
  <c r="L2467" i="21"/>
  <c r="M2467" i="21"/>
  <c r="N2467" i="21"/>
  <c r="O2467" i="21"/>
  <c r="P2467" i="21"/>
  <c r="Q2467" i="21"/>
  <c r="R2467" i="21"/>
  <c r="J2468" i="21"/>
  <c r="K2468" i="21"/>
  <c r="L2468" i="21"/>
  <c r="M2468" i="21"/>
  <c r="N2468" i="21"/>
  <c r="O2468" i="21"/>
  <c r="P2468" i="21"/>
  <c r="Q2468" i="21"/>
  <c r="R2468" i="21"/>
  <c r="J2469" i="21"/>
  <c r="K2469" i="21"/>
  <c r="L2469" i="21"/>
  <c r="M2469" i="21"/>
  <c r="N2469" i="21"/>
  <c r="O2469" i="21"/>
  <c r="P2469" i="21"/>
  <c r="Q2469" i="21"/>
  <c r="R2469" i="21"/>
  <c r="J2470" i="21"/>
  <c r="K2470" i="21"/>
  <c r="L2470" i="21"/>
  <c r="M2470" i="21"/>
  <c r="N2470" i="21"/>
  <c r="O2470" i="21"/>
  <c r="P2470" i="21"/>
  <c r="Q2470" i="21"/>
  <c r="R2470" i="21"/>
  <c r="J2471" i="21"/>
  <c r="K2471" i="21"/>
  <c r="L2471" i="21"/>
  <c r="M2471" i="21"/>
  <c r="N2471" i="21"/>
  <c r="O2471" i="21"/>
  <c r="P2471" i="21"/>
  <c r="Q2471" i="21"/>
  <c r="R2471" i="21"/>
  <c r="J2472" i="21"/>
  <c r="K2472" i="21"/>
  <c r="L2472" i="21"/>
  <c r="M2472" i="21"/>
  <c r="N2472" i="21"/>
  <c r="O2472" i="21"/>
  <c r="P2472" i="21"/>
  <c r="Q2472" i="21"/>
  <c r="R2472" i="21"/>
  <c r="J2473" i="21"/>
  <c r="K2473" i="21"/>
  <c r="L2473" i="21"/>
  <c r="M2473" i="21"/>
  <c r="N2473" i="21"/>
  <c r="O2473" i="21"/>
  <c r="P2473" i="21"/>
  <c r="Q2473" i="21"/>
  <c r="R2473" i="21"/>
  <c r="J2474" i="21"/>
  <c r="K2474" i="21"/>
  <c r="L2474" i="21"/>
  <c r="M2474" i="21"/>
  <c r="N2474" i="21"/>
  <c r="O2474" i="21"/>
  <c r="P2474" i="21"/>
  <c r="Q2474" i="21"/>
  <c r="R2474" i="21"/>
  <c r="J2475" i="21"/>
  <c r="K2475" i="21"/>
  <c r="L2475" i="21"/>
  <c r="M2475" i="21"/>
  <c r="N2475" i="21"/>
  <c r="O2475" i="21"/>
  <c r="P2475" i="21"/>
  <c r="Q2475" i="21"/>
  <c r="R2475" i="21"/>
  <c r="J2476" i="21"/>
  <c r="K2476" i="21"/>
  <c r="L2476" i="21"/>
  <c r="M2476" i="21"/>
  <c r="N2476" i="21"/>
  <c r="O2476" i="21"/>
  <c r="P2476" i="21"/>
  <c r="Q2476" i="21"/>
  <c r="R2476" i="21"/>
  <c r="J2477" i="21"/>
  <c r="K2477" i="21"/>
  <c r="L2477" i="21"/>
  <c r="M2477" i="21"/>
  <c r="N2477" i="21"/>
  <c r="O2477" i="21"/>
  <c r="P2477" i="21"/>
  <c r="Q2477" i="21"/>
  <c r="R2477" i="21"/>
  <c r="J2478" i="21"/>
  <c r="K2478" i="21"/>
  <c r="L2478" i="21"/>
  <c r="M2478" i="21"/>
  <c r="N2478" i="21"/>
  <c r="O2478" i="21"/>
  <c r="P2478" i="21"/>
  <c r="Q2478" i="21"/>
  <c r="R2478" i="21"/>
  <c r="J2479" i="21"/>
  <c r="K2479" i="21"/>
  <c r="L2479" i="21"/>
  <c r="M2479" i="21"/>
  <c r="N2479" i="21"/>
  <c r="O2479" i="21"/>
  <c r="P2479" i="21"/>
  <c r="Q2479" i="21"/>
  <c r="R2479" i="21"/>
  <c r="J2480" i="21"/>
  <c r="K2480" i="21"/>
  <c r="L2480" i="21"/>
  <c r="M2480" i="21"/>
  <c r="N2480" i="21"/>
  <c r="O2480" i="21"/>
  <c r="P2480" i="21"/>
  <c r="Q2480" i="21"/>
  <c r="R2480" i="21"/>
  <c r="J2481" i="21"/>
  <c r="K2481" i="21"/>
  <c r="L2481" i="21"/>
  <c r="M2481" i="21"/>
  <c r="N2481" i="21"/>
  <c r="O2481" i="21"/>
  <c r="P2481" i="21"/>
  <c r="Q2481" i="21"/>
  <c r="R2481" i="21"/>
  <c r="J2482" i="21"/>
  <c r="K2482" i="21"/>
  <c r="L2482" i="21"/>
  <c r="M2482" i="21"/>
  <c r="N2482" i="21"/>
  <c r="O2482" i="21"/>
  <c r="P2482" i="21"/>
  <c r="Q2482" i="21"/>
  <c r="R2482" i="21"/>
  <c r="J2483" i="21"/>
  <c r="K2483" i="21"/>
  <c r="L2483" i="21"/>
  <c r="M2483" i="21"/>
  <c r="N2483" i="21"/>
  <c r="O2483" i="21"/>
  <c r="P2483" i="21"/>
  <c r="Q2483" i="21"/>
  <c r="R2483" i="21"/>
  <c r="J2484" i="21"/>
  <c r="K2484" i="21"/>
  <c r="L2484" i="21"/>
  <c r="M2484" i="21"/>
  <c r="N2484" i="21"/>
  <c r="O2484" i="21"/>
  <c r="P2484" i="21"/>
  <c r="Q2484" i="21"/>
  <c r="R2484" i="21"/>
  <c r="J2485" i="21"/>
  <c r="K2485" i="21"/>
  <c r="L2485" i="21"/>
  <c r="M2485" i="21"/>
  <c r="N2485" i="21"/>
  <c r="O2485" i="21"/>
  <c r="P2485" i="21"/>
  <c r="Q2485" i="21"/>
  <c r="R2485" i="21"/>
  <c r="J2486" i="21"/>
  <c r="K2486" i="21"/>
  <c r="L2486" i="21"/>
  <c r="M2486" i="21"/>
  <c r="N2486" i="21"/>
  <c r="O2486" i="21"/>
  <c r="P2486" i="21"/>
  <c r="Q2486" i="21"/>
  <c r="R2486" i="21"/>
  <c r="J2487" i="21"/>
  <c r="K2487" i="21"/>
  <c r="L2487" i="21"/>
  <c r="M2487" i="21"/>
  <c r="N2487" i="21"/>
  <c r="O2487" i="21"/>
  <c r="P2487" i="21"/>
  <c r="Q2487" i="21"/>
  <c r="R2487" i="21"/>
  <c r="J2488" i="21"/>
  <c r="K2488" i="21"/>
  <c r="L2488" i="21"/>
  <c r="M2488" i="21"/>
  <c r="N2488" i="21"/>
  <c r="O2488" i="21"/>
  <c r="P2488" i="21"/>
  <c r="Q2488" i="21"/>
  <c r="R2488" i="21"/>
  <c r="J2489" i="21"/>
  <c r="K2489" i="21"/>
  <c r="L2489" i="21"/>
  <c r="M2489" i="21"/>
  <c r="N2489" i="21"/>
  <c r="O2489" i="21"/>
  <c r="P2489" i="21"/>
  <c r="Q2489" i="21"/>
  <c r="R2489" i="21"/>
  <c r="J2490" i="21"/>
  <c r="K2490" i="21"/>
  <c r="L2490" i="21"/>
  <c r="M2490" i="21"/>
  <c r="N2490" i="21"/>
  <c r="O2490" i="21"/>
  <c r="P2490" i="21"/>
  <c r="Q2490" i="21"/>
  <c r="R2490" i="21"/>
  <c r="J2491" i="21"/>
  <c r="K2491" i="21"/>
  <c r="L2491" i="21"/>
  <c r="M2491" i="21"/>
  <c r="N2491" i="21"/>
  <c r="O2491" i="21"/>
  <c r="P2491" i="21"/>
  <c r="Q2491" i="21"/>
  <c r="R2491" i="21"/>
  <c r="J2492" i="21"/>
  <c r="K2492" i="21"/>
  <c r="L2492" i="21"/>
  <c r="M2492" i="21"/>
  <c r="N2492" i="21"/>
  <c r="O2492" i="21"/>
  <c r="P2492" i="21"/>
  <c r="Q2492" i="21"/>
  <c r="R2492" i="21"/>
  <c r="J2493" i="21"/>
  <c r="K2493" i="21"/>
  <c r="L2493" i="21"/>
  <c r="M2493" i="21"/>
  <c r="N2493" i="21"/>
  <c r="O2493" i="21"/>
  <c r="P2493" i="21"/>
  <c r="Q2493" i="21"/>
  <c r="R2493" i="21"/>
  <c r="J2494" i="21"/>
  <c r="K2494" i="21"/>
  <c r="L2494" i="21"/>
  <c r="M2494" i="21"/>
  <c r="N2494" i="21"/>
  <c r="O2494" i="21"/>
  <c r="P2494" i="21"/>
  <c r="Q2494" i="21"/>
  <c r="R2494" i="21"/>
  <c r="J2495" i="21"/>
  <c r="K2495" i="21"/>
  <c r="L2495" i="21"/>
  <c r="M2495" i="21"/>
  <c r="N2495" i="21"/>
  <c r="O2495" i="21"/>
  <c r="P2495" i="21"/>
  <c r="Q2495" i="21"/>
  <c r="R2495" i="21"/>
  <c r="J2496" i="21"/>
  <c r="K2496" i="21"/>
  <c r="L2496" i="21"/>
  <c r="M2496" i="21"/>
  <c r="N2496" i="21"/>
  <c r="O2496" i="21"/>
  <c r="P2496" i="21"/>
  <c r="Q2496" i="21"/>
  <c r="R2496" i="21"/>
  <c r="J2497" i="21"/>
  <c r="K2497" i="21"/>
  <c r="L2497" i="21"/>
  <c r="M2497" i="21"/>
  <c r="N2497" i="21"/>
  <c r="O2497" i="21"/>
  <c r="P2497" i="21"/>
  <c r="Q2497" i="21"/>
  <c r="R2497" i="21"/>
  <c r="J2498" i="21"/>
  <c r="K2498" i="21"/>
  <c r="L2498" i="21"/>
  <c r="M2498" i="21"/>
  <c r="N2498" i="21"/>
  <c r="O2498" i="21"/>
  <c r="P2498" i="21"/>
  <c r="Q2498" i="21"/>
  <c r="R2498" i="21"/>
  <c r="J2499" i="21"/>
  <c r="K2499" i="21"/>
  <c r="L2499" i="21"/>
  <c r="M2499" i="21"/>
  <c r="N2499" i="21"/>
  <c r="O2499" i="21"/>
  <c r="P2499" i="21"/>
  <c r="Q2499" i="21"/>
  <c r="R2499" i="21"/>
  <c r="J2500" i="21"/>
  <c r="K2500" i="21"/>
  <c r="L2500" i="21"/>
  <c r="M2500" i="21"/>
  <c r="N2500" i="21"/>
  <c r="O2500" i="21"/>
  <c r="P2500" i="21"/>
  <c r="Q2500" i="21"/>
  <c r="R2500" i="21"/>
  <c r="J2501" i="21"/>
  <c r="K2501" i="21"/>
  <c r="L2501" i="21"/>
  <c r="M2501" i="21"/>
  <c r="N2501" i="21"/>
  <c r="O2501" i="21"/>
  <c r="P2501" i="21"/>
  <c r="Q2501" i="21"/>
  <c r="R2501" i="21"/>
  <c r="J2502" i="21"/>
  <c r="K2502" i="21"/>
  <c r="L2502" i="21"/>
  <c r="M2502" i="21"/>
  <c r="N2502" i="21"/>
  <c r="O2502" i="21"/>
  <c r="P2502" i="21"/>
  <c r="Q2502" i="21"/>
  <c r="R2502" i="21"/>
  <c r="J2503" i="21"/>
  <c r="K2503" i="21"/>
  <c r="L2503" i="21"/>
  <c r="M2503" i="21"/>
  <c r="N2503" i="21"/>
  <c r="O2503" i="21"/>
  <c r="P2503" i="21"/>
  <c r="Q2503" i="21"/>
  <c r="R2503" i="21"/>
  <c r="J2504" i="21"/>
  <c r="K2504" i="21"/>
  <c r="L2504" i="21"/>
  <c r="M2504" i="21"/>
  <c r="N2504" i="21"/>
  <c r="O2504" i="21"/>
  <c r="P2504" i="21"/>
  <c r="Q2504" i="21"/>
  <c r="R2504" i="21"/>
  <c r="J2505" i="21"/>
  <c r="K2505" i="21"/>
  <c r="L2505" i="21"/>
  <c r="M2505" i="21"/>
  <c r="N2505" i="21"/>
  <c r="O2505" i="21"/>
  <c r="P2505" i="21"/>
  <c r="Q2505" i="21"/>
  <c r="R2505" i="21"/>
  <c r="J2506" i="21"/>
  <c r="K2506" i="21"/>
  <c r="L2506" i="21"/>
  <c r="M2506" i="21"/>
  <c r="N2506" i="21"/>
  <c r="O2506" i="21"/>
  <c r="P2506" i="21"/>
  <c r="Q2506" i="21"/>
  <c r="R2506" i="21"/>
  <c r="J2507" i="21"/>
  <c r="K2507" i="21"/>
  <c r="L2507" i="21"/>
  <c r="M2507" i="21"/>
  <c r="N2507" i="21"/>
  <c r="O2507" i="21"/>
  <c r="P2507" i="21"/>
  <c r="Q2507" i="21"/>
  <c r="R2507" i="21"/>
  <c r="J2508" i="21"/>
  <c r="K2508" i="21"/>
  <c r="L2508" i="21"/>
  <c r="M2508" i="21"/>
  <c r="N2508" i="21"/>
  <c r="O2508" i="21"/>
  <c r="P2508" i="21"/>
  <c r="Q2508" i="21"/>
  <c r="R2508" i="21"/>
  <c r="J2509" i="21"/>
  <c r="K2509" i="21"/>
  <c r="L2509" i="21"/>
  <c r="M2509" i="21"/>
  <c r="N2509" i="21"/>
  <c r="O2509" i="21"/>
  <c r="P2509" i="21"/>
  <c r="Q2509" i="21"/>
  <c r="R2509" i="21"/>
  <c r="J2510" i="21"/>
  <c r="K2510" i="21"/>
  <c r="L2510" i="21"/>
  <c r="M2510" i="21"/>
  <c r="N2510" i="21"/>
  <c r="O2510" i="21"/>
  <c r="P2510" i="21"/>
  <c r="Q2510" i="21"/>
  <c r="R2510" i="21"/>
  <c r="J2511" i="21"/>
  <c r="K2511" i="21"/>
  <c r="L2511" i="21"/>
  <c r="M2511" i="21"/>
  <c r="N2511" i="21"/>
  <c r="O2511" i="21"/>
  <c r="P2511" i="21"/>
  <c r="Q2511" i="21"/>
  <c r="R2511" i="21"/>
  <c r="J2512" i="21"/>
  <c r="K2512" i="21"/>
  <c r="L2512" i="21"/>
  <c r="M2512" i="21"/>
  <c r="N2512" i="21"/>
  <c r="O2512" i="21"/>
  <c r="P2512" i="21"/>
  <c r="Q2512" i="21"/>
  <c r="R2512" i="21"/>
  <c r="J2513" i="21"/>
  <c r="K2513" i="21"/>
  <c r="L2513" i="21"/>
  <c r="M2513" i="21"/>
  <c r="N2513" i="21"/>
  <c r="O2513" i="21"/>
  <c r="P2513" i="21"/>
  <c r="Q2513" i="21"/>
  <c r="R2513" i="21"/>
  <c r="J2514" i="21"/>
  <c r="K2514" i="21"/>
  <c r="L2514" i="21"/>
  <c r="M2514" i="21"/>
  <c r="N2514" i="21"/>
  <c r="O2514" i="21"/>
  <c r="P2514" i="21"/>
  <c r="Q2514" i="21"/>
  <c r="R2514" i="21"/>
  <c r="J2515" i="21"/>
  <c r="K2515" i="21"/>
  <c r="L2515" i="21"/>
  <c r="M2515" i="21"/>
  <c r="N2515" i="21"/>
  <c r="O2515" i="21"/>
  <c r="P2515" i="21"/>
  <c r="Q2515" i="21"/>
  <c r="R2515" i="21"/>
  <c r="J2516" i="21"/>
  <c r="K2516" i="21"/>
  <c r="L2516" i="21"/>
  <c r="M2516" i="21"/>
  <c r="N2516" i="21"/>
  <c r="O2516" i="21"/>
  <c r="P2516" i="21"/>
  <c r="Q2516" i="21"/>
  <c r="R2516" i="21"/>
  <c r="J2517" i="21"/>
  <c r="K2517" i="21"/>
  <c r="L2517" i="21"/>
  <c r="M2517" i="21"/>
  <c r="N2517" i="21"/>
  <c r="O2517" i="21"/>
  <c r="P2517" i="21"/>
  <c r="Q2517" i="21"/>
  <c r="R2517" i="21"/>
  <c r="J2518" i="21"/>
  <c r="K2518" i="21"/>
  <c r="L2518" i="21"/>
  <c r="M2518" i="21"/>
  <c r="N2518" i="21"/>
  <c r="O2518" i="21"/>
  <c r="P2518" i="21"/>
  <c r="Q2518" i="21"/>
  <c r="R2518" i="21"/>
  <c r="J2519" i="21"/>
  <c r="K2519" i="21"/>
  <c r="L2519" i="21"/>
  <c r="M2519" i="21"/>
  <c r="N2519" i="21"/>
  <c r="O2519" i="21"/>
  <c r="P2519" i="21"/>
  <c r="Q2519" i="21"/>
  <c r="R2519" i="21"/>
  <c r="J2520" i="21"/>
  <c r="K2520" i="21"/>
  <c r="L2520" i="21"/>
  <c r="M2520" i="21"/>
  <c r="N2520" i="21"/>
  <c r="O2520" i="21"/>
  <c r="P2520" i="21"/>
  <c r="Q2520" i="21"/>
  <c r="R2520" i="21"/>
  <c r="J2521" i="21"/>
  <c r="K2521" i="21"/>
  <c r="L2521" i="21"/>
  <c r="M2521" i="21"/>
  <c r="N2521" i="21"/>
  <c r="O2521" i="21"/>
  <c r="P2521" i="21"/>
  <c r="Q2521" i="21"/>
  <c r="R2521" i="21"/>
  <c r="J2522" i="21"/>
  <c r="K2522" i="21"/>
  <c r="L2522" i="21"/>
  <c r="M2522" i="21"/>
  <c r="N2522" i="21"/>
  <c r="O2522" i="21"/>
  <c r="P2522" i="21"/>
  <c r="Q2522" i="21"/>
  <c r="R2522" i="21"/>
  <c r="J2523" i="21"/>
  <c r="K2523" i="21"/>
  <c r="L2523" i="21"/>
  <c r="M2523" i="21"/>
  <c r="N2523" i="21"/>
  <c r="O2523" i="21"/>
  <c r="P2523" i="21"/>
  <c r="Q2523" i="21"/>
  <c r="R2523" i="21"/>
  <c r="J2524" i="21"/>
  <c r="K2524" i="21"/>
  <c r="L2524" i="21"/>
  <c r="M2524" i="21"/>
  <c r="N2524" i="21"/>
  <c r="O2524" i="21"/>
  <c r="P2524" i="21"/>
  <c r="Q2524" i="21"/>
  <c r="R2524" i="21"/>
  <c r="J2525" i="21"/>
  <c r="K2525" i="21"/>
  <c r="L2525" i="21"/>
  <c r="M2525" i="21"/>
  <c r="N2525" i="21"/>
  <c r="O2525" i="21"/>
  <c r="P2525" i="21"/>
  <c r="Q2525" i="21"/>
  <c r="R2525" i="21"/>
  <c r="J2526" i="21"/>
  <c r="K2526" i="21"/>
  <c r="L2526" i="21"/>
  <c r="M2526" i="21"/>
  <c r="N2526" i="21"/>
  <c r="O2526" i="21"/>
  <c r="P2526" i="21"/>
  <c r="Q2526" i="21"/>
  <c r="R2526" i="21"/>
  <c r="J2527" i="21"/>
  <c r="K2527" i="21"/>
  <c r="L2527" i="21"/>
  <c r="M2527" i="21"/>
  <c r="N2527" i="21"/>
  <c r="O2527" i="21"/>
  <c r="P2527" i="21"/>
  <c r="Q2527" i="21"/>
  <c r="R2527" i="21"/>
  <c r="J2528" i="21"/>
  <c r="K2528" i="21"/>
  <c r="L2528" i="21"/>
  <c r="M2528" i="21"/>
  <c r="N2528" i="21"/>
  <c r="O2528" i="21"/>
  <c r="P2528" i="21"/>
  <c r="Q2528" i="21"/>
  <c r="R2528" i="21"/>
  <c r="J2529" i="21"/>
  <c r="K2529" i="21"/>
  <c r="L2529" i="21"/>
  <c r="M2529" i="21"/>
  <c r="N2529" i="21"/>
  <c r="O2529" i="21"/>
  <c r="P2529" i="21"/>
  <c r="Q2529" i="21"/>
  <c r="R2529" i="21"/>
  <c r="J2530" i="21"/>
  <c r="K2530" i="21"/>
  <c r="L2530" i="21"/>
  <c r="M2530" i="21"/>
  <c r="N2530" i="21"/>
  <c r="O2530" i="21"/>
  <c r="P2530" i="21"/>
  <c r="Q2530" i="21"/>
  <c r="R2530" i="21"/>
  <c r="J2531" i="21"/>
  <c r="K2531" i="21"/>
  <c r="L2531" i="21"/>
  <c r="M2531" i="21"/>
  <c r="N2531" i="21"/>
  <c r="O2531" i="21"/>
  <c r="P2531" i="21"/>
  <c r="Q2531" i="21"/>
  <c r="R2531" i="21"/>
  <c r="J2532" i="21"/>
  <c r="K2532" i="21"/>
  <c r="L2532" i="21"/>
  <c r="M2532" i="21"/>
  <c r="N2532" i="21"/>
  <c r="O2532" i="21"/>
  <c r="P2532" i="21"/>
  <c r="Q2532" i="21"/>
  <c r="R2532" i="21"/>
  <c r="J2533" i="21"/>
  <c r="K2533" i="21"/>
  <c r="L2533" i="21"/>
  <c r="M2533" i="21"/>
  <c r="N2533" i="21"/>
  <c r="O2533" i="21"/>
  <c r="P2533" i="21"/>
  <c r="Q2533" i="21"/>
  <c r="R2533" i="21"/>
  <c r="J2534" i="21"/>
  <c r="K2534" i="21"/>
  <c r="L2534" i="21"/>
  <c r="M2534" i="21"/>
  <c r="N2534" i="21"/>
  <c r="O2534" i="21"/>
  <c r="P2534" i="21"/>
  <c r="Q2534" i="21"/>
  <c r="R2534" i="21"/>
  <c r="J2535" i="21"/>
  <c r="K2535" i="21"/>
  <c r="L2535" i="21"/>
  <c r="M2535" i="21"/>
  <c r="N2535" i="21"/>
  <c r="O2535" i="21"/>
  <c r="P2535" i="21"/>
  <c r="Q2535" i="21"/>
  <c r="R2535" i="21"/>
  <c r="J2536" i="21"/>
  <c r="K2536" i="21"/>
  <c r="L2536" i="21"/>
  <c r="M2536" i="21"/>
  <c r="N2536" i="21"/>
  <c r="O2536" i="21"/>
  <c r="P2536" i="21"/>
  <c r="Q2536" i="21"/>
  <c r="R2536" i="21"/>
  <c r="J2537" i="21"/>
  <c r="K2537" i="21"/>
  <c r="L2537" i="21"/>
  <c r="M2537" i="21"/>
  <c r="N2537" i="21"/>
  <c r="O2537" i="21"/>
  <c r="P2537" i="21"/>
  <c r="Q2537" i="21"/>
  <c r="R2537" i="21"/>
  <c r="J2538" i="21"/>
  <c r="K2538" i="21"/>
  <c r="L2538" i="21"/>
  <c r="M2538" i="21"/>
  <c r="N2538" i="21"/>
  <c r="O2538" i="21"/>
  <c r="P2538" i="21"/>
  <c r="Q2538" i="21"/>
  <c r="R2538" i="21"/>
  <c r="J2539" i="21"/>
  <c r="K2539" i="21"/>
  <c r="L2539" i="21"/>
  <c r="M2539" i="21"/>
  <c r="N2539" i="21"/>
  <c r="O2539" i="21"/>
  <c r="P2539" i="21"/>
  <c r="Q2539" i="21"/>
  <c r="R2539" i="21"/>
  <c r="J2540" i="21"/>
  <c r="K2540" i="21"/>
  <c r="L2540" i="21"/>
  <c r="M2540" i="21"/>
  <c r="N2540" i="21"/>
  <c r="O2540" i="21"/>
  <c r="P2540" i="21"/>
  <c r="Q2540" i="21"/>
  <c r="R2540" i="21"/>
  <c r="J2541" i="21"/>
  <c r="K2541" i="21"/>
  <c r="L2541" i="21"/>
  <c r="M2541" i="21"/>
  <c r="N2541" i="21"/>
  <c r="O2541" i="21"/>
  <c r="P2541" i="21"/>
  <c r="Q2541" i="21"/>
  <c r="R2541" i="21"/>
  <c r="J2542" i="21"/>
  <c r="K2542" i="21"/>
  <c r="L2542" i="21"/>
  <c r="M2542" i="21"/>
  <c r="N2542" i="21"/>
  <c r="O2542" i="21"/>
  <c r="P2542" i="21"/>
  <c r="Q2542" i="21"/>
  <c r="R2542" i="21"/>
  <c r="J2543" i="21"/>
  <c r="K2543" i="21"/>
  <c r="L2543" i="21"/>
  <c r="M2543" i="21"/>
  <c r="N2543" i="21"/>
  <c r="O2543" i="21"/>
  <c r="P2543" i="21"/>
  <c r="Q2543" i="21"/>
  <c r="R2543" i="21"/>
  <c r="J2544" i="21"/>
  <c r="K2544" i="21"/>
  <c r="L2544" i="21"/>
  <c r="M2544" i="21"/>
  <c r="N2544" i="21"/>
  <c r="O2544" i="21"/>
  <c r="P2544" i="21"/>
  <c r="Q2544" i="21"/>
  <c r="R2544" i="21"/>
  <c r="J2545" i="21"/>
  <c r="K2545" i="21"/>
  <c r="L2545" i="21"/>
  <c r="M2545" i="21"/>
  <c r="N2545" i="21"/>
  <c r="O2545" i="21"/>
  <c r="P2545" i="21"/>
  <c r="Q2545" i="21"/>
  <c r="R2545" i="21"/>
  <c r="J2546" i="21"/>
  <c r="K2546" i="21"/>
  <c r="L2546" i="21"/>
  <c r="M2546" i="21"/>
  <c r="N2546" i="21"/>
  <c r="O2546" i="21"/>
  <c r="P2546" i="21"/>
  <c r="Q2546" i="21"/>
  <c r="R2546" i="21"/>
  <c r="J2547" i="21"/>
  <c r="K2547" i="21"/>
  <c r="L2547" i="21"/>
  <c r="M2547" i="21"/>
  <c r="N2547" i="21"/>
  <c r="O2547" i="21"/>
  <c r="P2547" i="21"/>
  <c r="Q2547" i="21"/>
  <c r="R2547" i="21"/>
  <c r="J2548" i="21"/>
  <c r="K2548" i="21"/>
  <c r="L2548" i="21"/>
  <c r="M2548" i="21"/>
  <c r="N2548" i="21"/>
  <c r="O2548" i="21"/>
  <c r="P2548" i="21"/>
  <c r="Q2548" i="21"/>
  <c r="R2548" i="21"/>
  <c r="J2549" i="21"/>
  <c r="K2549" i="21"/>
  <c r="L2549" i="21"/>
  <c r="M2549" i="21"/>
  <c r="N2549" i="21"/>
  <c r="O2549" i="21"/>
  <c r="P2549" i="21"/>
  <c r="Q2549" i="21"/>
  <c r="R2549" i="21"/>
  <c r="J2550" i="21"/>
  <c r="K2550" i="21"/>
  <c r="L2550" i="21"/>
  <c r="M2550" i="21"/>
  <c r="N2550" i="21"/>
  <c r="O2550" i="21"/>
  <c r="P2550" i="21"/>
  <c r="Q2550" i="21"/>
  <c r="R2550" i="21"/>
  <c r="J2551" i="21"/>
  <c r="K2551" i="21"/>
  <c r="L2551" i="21"/>
  <c r="M2551" i="21"/>
  <c r="N2551" i="21"/>
  <c r="O2551" i="21"/>
  <c r="P2551" i="21"/>
  <c r="Q2551" i="21"/>
  <c r="R2551" i="21"/>
  <c r="J2552" i="21"/>
  <c r="K2552" i="21"/>
  <c r="L2552" i="21"/>
  <c r="M2552" i="21"/>
  <c r="N2552" i="21"/>
  <c r="O2552" i="21"/>
  <c r="P2552" i="21"/>
  <c r="Q2552" i="21"/>
  <c r="R2552" i="21"/>
  <c r="J2553" i="21"/>
  <c r="K2553" i="21"/>
  <c r="L2553" i="21"/>
  <c r="M2553" i="21"/>
  <c r="N2553" i="21"/>
  <c r="O2553" i="21"/>
  <c r="P2553" i="21"/>
  <c r="Q2553" i="21"/>
  <c r="R2553" i="21"/>
  <c r="J2554" i="21"/>
  <c r="K2554" i="21"/>
  <c r="L2554" i="21"/>
  <c r="M2554" i="21"/>
  <c r="N2554" i="21"/>
  <c r="O2554" i="21"/>
  <c r="P2554" i="21"/>
  <c r="Q2554" i="21"/>
  <c r="R2554" i="21"/>
  <c r="J2555" i="21"/>
  <c r="K2555" i="21"/>
  <c r="L2555" i="21"/>
  <c r="M2555" i="21"/>
  <c r="N2555" i="21"/>
  <c r="O2555" i="21"/>
  <c r="P2555" i="21"/>
  <c r="Q2555" i="21"/>
  <c r="R2555" i="21"/>
  <c r="J2556" i="21"/>
  <c r="K2556" i="21"/>
  <c r="L2556" i="21"/>
  <c r="M2556" i="21"/>
  <c r="N2556" i="21"/>
  <c r="O2556" i="21"/>
  <c r="P2556" i="21"/>
  <c r="Q2556" i="21"/>
  <c r="R2556" i="21"/>
  <c r="J2557" i="21"/>
  <c r="K2557" i="21"/>
  <c r="L2557" i="21"/>
  <c r="M2557" i="21"/>
  <c r="N2557" i="21"/>
  <c r="O2557" i="21"/>
  <c r="P2557" i="21"/>
  <c r="Q2557" i="21"/>
  <c r="R2557" i="21"/>
  <c r="J2558" i="21"/>
  <c r="K2558" i="21"/>
  <c r="L2558" i="21"/>
  <c r="M2558" i="21"/>
  <c r="N2558" i="21"/>
  <c r="O2558" i="21"/>
  <c r="P2558" i="21"/>
  <c r="Q2558" i="21"/>
  <c r="R2558" i="21"/>
  <c r="J2559" i="21"/>
  <c r="K2559" i="21"/>
  <c r="L2559" i="21"/>
  <c r="M2559" i="21"/>
  <c r="N2559" i="21"/>
  <c r="O2559" i="21"/>
  <c r="P2559" i="21"/>
  <c r="Q2559" i="21"/>
  <c r="R2559" i="21"/>
  <c r="J2560" i="21"/>
  <c r="K2560" i="21"/>
  <c r="L2560" i="21"/>
  <c r="M2560" i="21"/>
  <c r="N2560" i="21"/>
  <c r="O2560" i="21"/>
  <c r="P2560" i="21"/>
  <c r="Q2560" i="21"/>
  <c r="R2560" i="21"/>
  <c r="J2561" i="21"/>
  <c r="K2561" i="21"/>
  <c r="L2561" i="21"/>
  <c r="M2561" i="21"/>
  <c r="N2561" i="21"/>
  <c r="O2561" i="21"/>
  <c r="P2561" i="21"/>
  <c r="Q2561" i="21"/>
  <c r="R2561" i="21"/>
  <c r="J2562" i="21"/>
  <c r="K2562" i="21"/>
  <c r="L2562" i="21"/>
  <c r="M2562" i="21"/>
  <c r="N2562" i="21"/>
  <c r="O2562" i="21"/>
  <c r="P2562" i="21"/>
  <c r="Q2562" i="21"/>
  <c r="R2562" i="21"/>
  <c r="J2563" i="21"/>
  <c r="K2563" i="21"/>
  <c r="L2563" i="21"/>
  <c r="M2563" i="21"/>
  <c r="N2563" i="21"/>
  <c r="O2563" i="21"/>
  <c r="P2563" i="21"/>
  <c r="Q2563" i="21"/>
  <c r="R2563" i="21"/>
  <c r="J2564" i="21"/>
  <c r="K2564" i="21"/>
  <c r="L2564" i="21"/>
  <c r="M2564" i="21"/>
  <c r="N2564" i="21"/>
  <c r="O2564" i="21"/>
  <c r="P2564" i="21"/>
  <c r="Q2564" i="21"/>
  <c r="R2564" i="21"/>
  <c r="J2565" i="21"/>
  <c r="K2565" i="21"/>
  <c r="L2565" i="21"/>
  <c r="M2565" i="21"/>
  <c r="N2565" i="21"/>
  <c r="O2565" i="21"/>
  <c r="P2565" i="21"/>
  <c r="Q2565" i="21"/>
  <c r="R2565" i="21"/>
  <c r="J2566" i="21"/>
  <c r="K2566" i="21"/>
  <c r="L2566" i="21"/>
  <c r="M2566" i="21"/>
  <c r="N2566" i="21"/>
  <c r="O2566" i="21"/>
  <c r="P2566" i="21"/>
  <c r="Q2566" i="21"/>
  <c r="R2566" i="21"/>
  <c r="J2567" i="21"/>
  <c r="K2567" i="21"/>
  <c r="L2567" i="21"/>
  <c r="M2567" i="21"/>
  <c r="N2567" i="21"/>
  <c r="O2567" i="21"/>
  <c r="P2567" i="21"/>
  <c r="Q2567" i="21"/>
  <c r="R2567" i="21"/>
  <c r="J2568" i="21"/>
  <c r="K2568" i="21"/>
  <c r="L2568" i="21"/>
  <c r="M2568" i="21"/>
  <c r="N2568" i="21"/>
  <c r="O2568" i="21"/>
  <c r="P2568" i="21"/>
  <c r="Q2568" i="21"/>
  <c r="R2568" i="21"/>
  <c r="J2569" i="21"/>
  <c r="K2569" i="21"/>
  <c r="L2569" i="21"/>
  <c r="M2569" i="21"/>
  <c r="N2569" i="21"/>
  <c r="O2569" i="21"/>
  <c r="P2569" i="21"/>
  <c r="Q2569" i="21"/>
  <c r="R2569" i="21"/>
  <c r="J2570" i="21"/>
  <c r="K2570" i="21"/>
  <c r="L2570" i="21"/>
  <c r="M2570" i="21"/>
  <c r="N2570" i="21"/>
  <c r="O2570" i="21"/>
  <c r="P2570" i="21"/>
  <c r="Q2570" i="21"/>
  <c r="R2570" i="21"/>
  <c r="J2571" i="21"/>
  <c r="K2571" i="21"/>
  <c r="L2571" i="21"/>
  <c r="M2571" i="21"/>
  <c r="N2571" i="21"/>
  <c r="O2571" i="21"/>
  <c r="P2571" i="21"/>
  <c r="Q2571" i="21"/>
  <c r="R2571" i="21"/>
  <c r="J2572" i="21"/>
  <c r="K2572" i="21"/>
  <c r="L2572" i="21"/>
  <c r="M2572" i="21"/>
  <c r="N2572" i="21"/>
  <c r="O2572" i="21"/>
  <c r="P2572" i="21"/>
  <c r="Q2572" i="21"/>
  <c r="R2572" i="21"/>
  <c r="J2573" i="21"/>
  <c r="K2573" i="21"/>
  <c r="L2573" i="21"/>
  <c r="M2573" i="21"/>
  <c r="N2573" i="21"/>
  <c r="O2573" i="21"/>
  <c r="P2573" i="21"/>
  <c r="Q2573" i="21"/>
  <c r="R2573" i="21"/>
  <c r="J2574" i="21"/>
  <c r="K2574" i="21"/>
  <c r="L2574" i="21"/>
  <c r="M2574" i="21"/>
  <c r="N2574" i="21"/>
  <c r="O2574" i="21"/>
  <c r="P2574" i="21"/>
  <c r="Q2574" i="21"/>
  <c r="R2574" i="21"/>
  <c r="J2575" i="21"/>
  <c r="K2575" i="21"/>
  <c r="L2575" i="21"/>
  <c r="M2575" i="21"/>
  <c r="N2575" i="21"/>
  <c r="O2575" i="21"/>
  <c r="P2575" i="21"/>
  <c r="Q2575" i="21"/>
  <c r="R2575" i="21"/>
  <c r="J2576" i="21"/>
  <c r="K2576" i="21"/>
  <c r="L2576" i="21"/>
  <c r="M2576" i="21"/>
  <c r="N2576" i="21"/>
  <c r="O2576" i="21"/>
  <c r="P2576" i="21"/>
  <c r="Q2576" i="21"/>
  <c r="R2576" i="21"/>
  <c r="J2577" i="21"/>
  <c r="K2577" i="21"/>
  <c r="L2577" i="21"/>
  <c r="M2577" i="21"/>
  <c r="N2577" i="21"/>
  <c r="O2577" i="21"/>
  <c r="P2577" i="21"/>
  <c r="Q2577" i="21"/>
  <c r="R2577" i="21"/>
  <c r="J2578" i="21"/>
  <c r="K2578" i="21"/>
  <c r="L2578" i="21"/>
  <c r="M2578" i="21"/>
  <c r="N2578" i="21"/>
  <c r="O2578" i="21"/>
  <c r="P2578" i="21"/>
  <c r="Q2578" i="21"/>
  <c r="R2578" i="21"/>
  <c r="J2579" i="21"/>
  <c r="K2579" i="21"/>
  <c r="L2579" i="21"/>
  <c r="M2579" i="21"/>
  <c r="N2579" i="21"/>
  <c r="O2579" i="21"/>
  <c r="P2579" i="21"/>
  <c r="Q2579" i="21"/>
  <c r="R2579" i="21"/>
  <c r="J2580" i="21"/>
  <c r="K2580" i="21"/>
  <c r="L2580" i="21"/>
  <c r="M2580" i="21"/>
  <c r="N2580" i="21"/>
  <c r="O2580" i="21"/>
  <c r="P2580" i="21"/>
  <c r="Q2580" i="21"/>
  <c r="R2580" i="21"/>
  <c r="J2581" i="21"/>
  <c r="K2581" i="21"/>
  <c r="L2581" i="21"/>
  <c r="M2581" i="21"/>
  <c r="N2581" i="21"/>
  <c r="O2581" i="21"/>
  <c r="P2581" i="21"/>
  <c r="Q2581" i="21"/>
  <c r="R2581" i="21"/>
  <c r="J2582" i="21"/>
  <c r="K2582" i="21"/>
  <c r="L2582" i="21"/>
  <c r="M2582" i="21"/>
  <c r="N2582" i="21"/>
  <c r="O2582" i="21"/>
  <c r="P2582" i="21"/>
  <c r="Q2582" i="21"/>
  <c r="R2582" i="21"/>
  <c r="J2583" i="21"/>
  <c r="K2583" i="21"/>
  <c r="L2583" i="21"/>
  <c r="M2583" i="21"/>
  <c r="N2583" i="21"/>
  <c r="O2583" i="21"/>
  <c r="P2583" i="21"/>
  <c r="Q2583" i="21"/>
  <c r="R2583" i="21"/>
  <c r="J2584" i="21"/>
  <c r="K2584" i="21"/>
  <c r="L2584" i="21"/>
  <c r="M2584" i="21"/>
  <c r="N2584" i="21"/>
  <c r="O2584" i="21"/>
  <c r="P2584" i="21"/>
  <c r="Q2584" i="21"/>
  <c r="R2584" i="21"/>
  <c r="J2585" i="21"/>
  <c r="K2585" i="21"/>
  <c r="L2585" i="21"/>
  <c r="M2585" i="21"/>
  <c r="N2585" i="21"/>
  <c r="O2585" i="21"/>
  <c r="P2585" i="21"/>
  <c r="Q2585" i="21"/>
  <c r="R2585" i="21"/>
  <c r="J2586" i="21"/>
  <c r="K2586" i="21"/>
  <c r="L2586" i="21"/>
  <c r="M2586" i="21"/>
  <c r="N2586" i="21"/>
  <c r="O2586" i="21"/>
  <c r="P2586" i="21"/>
  <c r="Q2586" i="21"/>
  <c r="R2586" i="21"/>
  <c r="J2587" i="21"/>
  <c r="K2587" i="21"/>
  <c r="L2587" i="21"/>
  <c r="M2587" i="21"/>
  <c r="N2587" i="21"/>
  <c r="O2587" i="21"/>
  <c r="P2587" i="21"/>
  <c r="Q2587" i="21"/>
  <c r="R2587" i="21"/>
  <c r="J2588" i="21"/>
  <c r="K2588" i="21"/>
  <c r="L2588" i="21"/>
  <c r="M2588" i="21"/>
  <c r="N2588" i="21"/>
  <c r="O2588" i="21"/>
  <c r="P2588" i="21"/>
  <c r="Q2588" i="21"/>
  <c r="R2588" i="21"/>
  <c r="J2589" i="21"/>
  <c r="K2589" i="21"/>
  <c r="L2589" i="21"/>
  <c r="M2589" i="21"/>
  <c r="N2589" i="21"/>
  <c r="O2589" i="21"/>
  <c r="P2589" i="21"/>
  <c r="Q2589" i="21"/>
  <c r="R2589" i="21"/>
  <c r="J2590" i="21"/>
  <c r="K2590" i="21"/>
  <c r="L2590" i="21"/>
  <c r="M2590" i="21"/>
  <c r="N2590" i="21"/>
  <c r="O2590" i="21"/>
  <c r="P2590" i="21"/>
  <c r="Q2590" i="21"/>
  <c r="R2590" i="21"/>
  <c r="J2591" i="21"/>
  <c r="K2591" i="21"/>
  <c r="L2591" i="21"/>
  <c r="M2591" i="21"/>
  <c r="N2591" i="21"/>
  <c r="O2591" i="21"/>
  <c r="P2591" i="21"/>
  <c r="Q2591" i="21"/>
  <c r="R2591" i="21"/>
  <c r="J2592" i="21"/>
  <c r="K2592" i="21"/>
  <c r="L2592" i="21"/>
  <c r="M2592" i="21"/>
  <c r="N2592" i="21"/>
  <c r="O2592" i="21"/>
  <c r="P2592" i="21"/>
  <c r="Q2592" i="21"/>
  <c r="R2592" i="21"/>
  <c r="J2593" i="21"/>
  <c r="K2593" i="21"/>
  <c r="L2593" i="21"/>
  <c r="M2593" i="21"/>
  <c r="N2593" i="21"/>
  <c r="O2593" i="21"/>
  <c r="P2593" i="21"/>
  <c r="Q2593" i="21"/>
  <c r="R2593" i="21"/>
  <c r="J2594" i="21"/>
  <c r="K2594" i="21"/>
  <c r="L2594" i="21"/>
  <c r="M2594" i="21"/>
  <c r="N2594" i="21"/>
  <c r="O2594" i="21"/>
  <c r="P2594" i="21"/>
  <c r="Q2594" i="21"/>
  <c r="R2594" i="21"/>
  <c r="J2595" i="21"/>
  <c r="K2595" i="21"/>
  <c r="L2595" i="21"/>
  <c r="M2595" i="21"/>
  <c r="N2595" i="21"/>
  <c r="O2595" i="21"/>
  <c r="P2595" i="21"/>
  <c r="Q2595" i="21"/>
  <c r="R2595" i="21"/>
  <c r="J2596" i="21"/>
  <c r="K2596" i="21"/>
  <c r="L2596" i="21"/>
  <c r="M2596" i="21"/>
  <c r="N2596" i="21"/>
  <c r="O2596" i="21"/>
  <c r="P2596" i="21"/>
  <c r="Q2596" i="21"/>
  <c r="R2596" i="21"/>
  <c r="J2597" i="21"/>
  <c r="K2597" i="21"/>
  <c r="L2597" i="21"/>
  <c r="M2597" i="21"/>
  <c r="N2597" i="21"/>
  <c r="O2597" i="21"/>
  <c r="P2597" i="21"/>
  <c r="Q2597" i="21"/>
  <c r="R2597" i="21"/>
  <c r="J2598" i="21"/>
  <c r="K2598" i="21"/>
  <c r="L2598" i="21"/>
  <c r="M2598" i="21"/>
  <c r="N2598" i="21"/>
  <c r="O2598" i="21"/>
  <c r="P2598" i="21"/>
  <c r="Q2598" i="21"/>
  <c r="R2598" i="21"/>
  <c r="J2599" i="21"/>
  <c r="K2599" i="21"/>
  <c r="L2599" i="21"/>
  <c r="M2599" i="21"/>
  <c r="N2599" i="21"/>
  <c r="O2599" i="21"/>
  <c r="P2599" i="21"/>
  <c r="Q2599" i="21"/>
  <c r="R2599" i="21"/>
  <c r="J2600" i="21"/>
  <c r="K2600" i="21"/>
  <c r="L2600" i="21"/>
  <c r="M2600" i="21"/>
  <c r="N2600" i="21"/>
  <c r="O2600" i="21"/>
  <c r="P2600" i="21"/>
  <c r="Q2600" i="21"/>
  <c r="R2600" i="21"/>
  <c r="J2601" i="21"/>
  <c r="K2601" i="21"/>
  <c r="L2601" i="21"/>
  <c r="M2601" i="21"/>
  <c r="N2601" i="21"/>
  <c r="O2601" i="21"/>
  <c r="P2601" i="21"/>
  <c r="Q2601" i="21"/>
  <c r="R2601" i="21"/>
  <c r="J2602" i="21"/>
  <c r="K2602" i="21"/>
  <c r="L2602" i="21"/>
  <c r="M2602" i="21"/>
  <c r="N2602" i="21"/>
  <c r="O2602" i="21"/>
  <c r="P2602" i="21"/>
  <c r="Q2602" i="21"/>
  <c r="R2602" i="21"/>
  <c r="J2603" i="21"/>
  <c r="K2603" i="21"/>
  <c r="L2603" i="21"/>
  <c r="M2603" i="21"/>
  <c r="N2603" i="21"/>
  <c r="O2603" i="21"/>
  <c r="P2603" i="21"/>
  <c r="Q2603" i="21"/>
  <c r="R2603" i="21"/>
  <c r="J2604" i="21"/>
  <c r="K2604" i="21"/>
  <c r="L2604" i="21"/>
  <c r="M2604" i="21"/>
  <c r="N2604" i="21"/>
  <c r="O2604" i="21"/>
  <c r="P2604" i="21"/>
  <c r="Q2604" i="21"/>
  <c r="R2604" i="21"/>
  <c r="J2605" i="21"/>
  <c r="K2605" i="21"/>
  <c r="L2605" i="21"/>
  <c r="M2605" i="21"/>
  <c r="N2605" i="21"/>
  <c r="O2605" i="21"/>
  <c r="P2605" i="21"/>
  <c r="Q2605" i="21"/>
  <c r="R2605" i="21"/>
  <c r="J2606" i="21"/>
  <c r="K2606" i="21"/>
  <c r="L2606" i="21"/>
  <c r="M2606" i="21"/>
  <c r="N2606" i="21"/>
  <c r="O2606" i="21"/>
  <c r="P2606" i="21"/>
  <c r="Q2606" i="21"/>
  <c r="R2606" i="21"/>
  <c r="J2607" i="21"/>
  <c r="K2607" i="21"/>
  <c r="L2607" i="21"/>
  <c r="M2607" i="21"/>
  <c r="N2607" i="21"/>
  <c r="O2607" i="21"/>
  <c r="P2607" i="21"/>
  <c r="Q2607" i="21"/>
  <c r="R2607" i="21"/>
  <c r="J2608" i="21"/>
  <c r="K2608" i="21"/>
  <c r="L2608" i="21"/>
  <c r="M2608" i="21"/>
  <c r="N2608" i="21"/>
  <c r="O2608" i="21"/>
  <c r="P2608" i="21"/>
  <c r="Q2608" i="21"/>
  <c r="R2608" i="21"/>
  <c r="J2609" i="21"/>
  <c r="K2609" i="21"/>
  <c r="L2609" i="21"/>
  <c r="M2609" i="21"/>
  <c r="N2609" i="21"/>
  <c r="O2609" i="21"/>
  <c r="P2609" i="21"/>
  <c r="Q2609" i="21"/>
  <c r="R2609" i="21"/>
  <c r="J2610" i="21"/>
  <c r="K2610" i="21"/>
  <c r="L2610" i="21"/>
  <c r="M2610" i="21"/>
  <c r="N2610" i="21"/>
  <c r="O2610" i="21"/>
  <c r="P2610" i="21"/>
  <c r="Q2610" i="21"/>
  <c r="R2610" i="21"/>
  <c r="J2611" i="21"/>
  <c r="K2611" i="21"/>
  <c r="L2611" i="21"/>
  <c r="M2611" i="21"/>
  <c r="N2611" i="21"/>
  <c r="O2611" i="21"/>
  <c r="P2611" i="21"/>
  <c r="Q2611" i="21"/>
  <c r="R2611" i="21"/>
  <c r="J2612" i="21"/>
  <c r="K2612" i="21"/>
  <c r="L2612" i="21"/>
  <c r="M2612" i="21"/>
  <c r="N2612" i="21"/>
  <c r="O2612" i="21"/>
  <c r="P2612" i="21"/>
  <c r="Q2612" i="21"/>
  <c r="R2612" i="21"/>
  <c r="J2613" i="21"/>
  <c r="K2613" i="21"/>
  <c r="L2613" i="21"/>
  <c r="M2613" i="21"/>
  <c r="N2613" i="21"/>
  <c r="O2613" i="21"/>
  <c r="P2613" i="21"/>
  <c r="Q2613" i="21"/>
  <c r="R2613" i="21"/>
  <c r="J2614" i="21"/>
  <c r="K2614" i="21"/>
  <c r="L2614" i="21"/>
  <c r="M2614" i="21"/>
  <c r="N2614" i="21"/>
  <c r="O2614" i="21"/>
  <c r="P2614" i="21"/>
  <c r="Q2614" i="21"/>
  <c r="R2614" i="21"/>
  <c r="J2615" i="21"/>
  <c r="K2615" i="21"/>
  <c r="L2615" i="21"/>
  <c r="M2615" i="21"/>
  <c r="N2615" i="21"/>
  <c r="O2615" i="21"/>
  <c r="P2615" i="21"/>
  <c r="Q2615" i="21"/>
  <c r="R2615" i="21"/>
  <c r="J2616" i="21"/>
  <c r="K2616" i="21"/>
  <c r="L2616" i="21"/>
  <c r="M2616" i="21"/>
  <c r="N2616" i="21"/>
  <c r="O2616" i="21"/>
  <c r="P2616" i="21"/>
  <c r="Q2616" i="21"/>
  <c r="R2616" i="21"/>
  <c r="J2617" i="21"/>
  <c r="K2617" i="21"/>
  <c r="L2617" i="21"/>
  <c r="M2617" i="21"/>
  <c r="N2617" i="21"/>
  <c r="O2617" i="21"/>
  <c r="P2617" i="21"/>
  <c r="Q2617" i="21"/>
  <c r="R2617" i="21"/>
  <c r="J2618" i="21"/>
  <c r="K2618" i="21"/>
  <c r="L2618" i="21"/>
  <c r="M2618" i="21"/>
  <c r="N2618" i="21"/>
  <c r="O2618" i="21"/>
  <c r="P2618" i="21"/>
  <c r="Q2618" i="21"/>
  <c r="R2618" i="21"/>
  <c r="J2619" i="21"/>
  <c r="K2619" i="21"/>
  <c r="L2619" i="21"/>
  <c r="M2619" i="21"/>
  <c r="N2619" i="21"/>
  <c r="O2619" i="21"/>
  <c r="P2619" i="21"/>
  <c r="Q2619" i="21"/>
  <c r="R2619" i="21"/>
  <c r="J2620" i="21"/>
  <c r="K2620" i="21"/>
  <c r="L2620" i="21"/>
  <c r="M2620" i="21"/>
  <c r="N2620" i="21"/>
  <c r="O2620" i="21"/>
  <c r="P2620" i="21"/>
  <c r="Q2620" i="21"/>
  <c r="R2620" i="21"/>
  <c r="J2621" i="21"/>
  <c r="K2621" i="21"/>
  <c r="L2621" i="21"/>
  <c r="M2621" i="21"/>
  <c r="N2621" i="21"/>
  <c r="O2621" i="21"/>
  <c r="P2621" i="21"/>
  <c r="Q2621" i="21"/>
  <c r="R2621" i="21"/>
  <c r="J2622" i="21"/>
  <c r="K2622" i="21"/>
  <c r="L2622" i="21"/>
  <c r="M2622" i="21"/>
  <c r="N2622" i="21"/>
  <c r="O2622" i="21"/>
  <c r="P2622" i="21"/>
  <c r="Q2622" i="21"/>
  <c r="R2622" i="21"/>
  <c r="J2623" i="21"/>
  <c r="K2623" i="21"/>
  <c r="L2623" i="21"/>
  <c r="M2623" i="21"/>
  <c r="N2623" i="21"/>
  <c r="O2623" i="21"/>
  <c r="P2623" i="21"/>
  <c r="Q2623" i="21"/>
  <c r="R2623" i="21"/>
  <c r="J2624" i="21"/>
  <c r="K2624" i="21"/>
  <c r="L2624" i="21"/>
  <c r="M2624" i="21"/>
  <c r="N2624" i="21"/>
  <c r="O2624" i="21"/>
  <c r="P2624" i="21"/>
  <c r="Q2624" i="21"/>
  <c r="R2624" i="21"/>
  <c r="J2625" i="21"/>
  <c r="K2625" i="21"/>
  <c r="L2625" i="21"/>
  <c r="M2625" i="21"/>
  <c r="N2625" i="21"/>
  <c r="O2625" i="21"/>
  <c r="P2625" i="21"/>
  <c r="Q2625" i="21"/>
  <c r="R2625" i="21"/>
  <c r="J2626" i="21"/>
  <c r="K2626" i="21"/>
  <c r="L2626" i="21"/>
  <c r="M2626" i="21"/>
  <c r="N2626" i="21"/>
  <c r="O2626" i="21"/>
  <c r="P2626" i="21"/>
  <c r="Q2626" i="21"/>
  <c r="R2626" i="21"/>
  <c r="J2627" i="21"/>
  <c r="K2627" i="21"/>
  <c r="L2627" i="21"/>
  <c r="M2627" i="21"/>
  <c r="N2627" i="21"/>
  <c r="O2627" i="21"/>
  <c r="P2627" i="21"/>
  <c r="Q2627" i="21"/>
  <c r="R2627" i="21"/>
  <c r="J2628" i="21"/>
  <c r="K2628" i="21"/>
  <c r="L2628" i="21"/>
  <c r="M2628" i="21"/>
  <c r="N2628" i="21"/>
  <c r="O2628" i="21"/>
  <c r="P2628" i="21"/>
  <c r="Q2628" i="21"/>
  <c r="R2628" i="21"/>
  <c r="J2629" i="21"/>
  <c r="K2629" i="21"/>
  <c r="L2629" i="21"/>
  <c r="M2629" i="21"/>
  <c r="N2629" i="21"/>
  <c r="O2629" i="21"/>
  <c r="P2629" i="21"/>
  <c r="Q2629" i="21"/>
  <c r="R2629" i="21"/>
  <c r="J2630" i="21"/>
  <c r="K2630" i="21"/>
  <c r="L2630" i="21"/>
  <c r="M2630" i="21"/>
  <c r="N2630" i="21"/>
  <c r="O2630" i="21"/>
  <c r="P2630" i="21"/>
  <c r="Q2630" i="21"/>
  <c r="R2630" i="21"/>
  <c r="J2631" i="21"/>
  <c r="K2631" i="21"/>
  <c r="L2631" i="21"/>
  <c r="M2631" i="21"/>
  <c r="N2631" i="21"/>
  <c r="O2631" i="21"/>
  <c r="P2631" i="21"/>
  <c r="Q2631" i="21"/>
  <c r="R2631" i="21"/>
  <c r="J2632" i="21"/>
  <c r="K2632" i="21"/>
  <c r="L2632" i="21"/>
  <c r="M2632" i="21"/>
  <c r="N2632" i="21"/>
  <c r="O2632" i="21"/>
  <c r="P2632" i="21"/>
  <c r="Q2632" i="21"/>
  <c r="R2632" i="21"/>
  <c r="J2633" i="21"/>
  <c r="K2633" i="21"/>
  <c r="L2633" i="21"/>
  <c r="M2633" i="21"/>
  <c r="N2633" i="21"/>
  <c r="O2633" i="21"/>
  <c r="P2633" i="21"/>
  <c r="Q2633" i="21"/>
  <c r="R2633" i="21"/>
  <c r="J2634" i="21"/>
  <c r="K2634" i="21"/>
  <c r="L2634" i="21"/>
  <c r="M2634" i="21"/>
  <c r="N2634" i="21"/>
  <c r="O2634" i="21"/>
  <c r="P2634" i="21"/>
  <c r="Q2634" i="21"/>
  <c r="R2634" i="21"/>
  <c r="J2635" i="21"/>
  <c r="K2635" i="21"/>
  <c r="L2635" i="21"/>
  <c r="M2635" i="21"/>
  <c r="N2635" i="21"/>
  <c r="O2635" i="21"/>
  <c r="P2635" i="21"/>
  <c r="Q2635" i="21"/>
  <c r="R2635" i="21"/>
  <c r="J2636" i="21"/>
  <c r="K2636" i="21"/>
  <c r="L2636" i="21"/>
  <c r="M2636" i="21"/>
  <c r="N2636" i="21"/>
  <c r="O2636" i="21"/>
  <c r="P2636" i="21"/>
  <c r="Q2636" i="21"/>
  <c r="R2636" i="21"/>
  <c r="J2637" i="21"/>
  <c r="K2637" i="21"/>
  <c r="L2637" i="21"/>
  <c r="M2637" i="21"/>
  <c r="N2637" i="21"/>
  <c r="O2637" i="21"/>
  <c r="P2637" i="21"/>
  <c r="Q2637" i="21"/>
  <c r="R2637" i="21"/>
  <c r="J2638" i="21"/>
  <c r="K2638" i="21"/>
  <c r="L2638" i="21"/>
  <c r="M2638" i="21"/>
  <c r="N2638" i="21"/>
  <c r="O2638" i="21"/>
  <c r="P2638" i="21"/>
  <c r="Q2638" i="21"/>
  <c r="R2638" i="21"/>
  <c r="J2639" i="21"/>
  <c r="K2639" i="21"/>
  <c r="L2639" i="21"/>
  <c r="M2639" i="21"/>
  <c r="N2639" i="21"/>
  <c r="O2639" i="21"/>
  <c r="P2639" i="21"/>
  <c r="Q2639" i="21"/>
  <c r="R2639" i="21"/>
  <c r="J2640" i="21"/>
  <c r="K2640" i="21"/>
  <c r="L2640" i="21"/>
  <c r="M2640" i="21"/>
  <c r="N2640" i="21"/>
  <c r="O2640" i="21"/>
  <c r="P2640" i="21"/>
  <c r="Q2640" i="21"/>
  <c r="R2640" i="21"/>
  <c r="J2641" i="21"/>
  <c r="K2641" i="21"/>
  <c r="L2641" i="21"/>
  <c r="M2641" i="21"/>
  <c r="N2641" i="21"/>
  <c r="O2641" i="21"/>
  <c r="P2641" i="21"/>
  <c r="Q2641" i="21"/>
  <c r="R2641" i="21"/>
  <c r="J2642" i="21"/>
  <c r="K2642" i="21"/>
  <c r="L2642" i="21"/>
  <c r="M2642" i="21"/>
  <c r="N2642" i="21"/>
  <c r="O2642" i="21"/>
  <c r="P2642" i="21"/>
  <c r="Q2642" i="21"/>
  <c r="R2642" i="21"/>
  <c r="J2643" i="21"/>
  <c r="K2643" i="21"/>
  <c r="L2643" i="21"/>
  <c r="M2643" i="21"/>
  <c r="N2643" i="21"/>
  <c r="O2643" i="21"/>
  <c r="P2643" i="21"/>
  <c r="Q2643" i="21"/>
  <c r="R2643" i="21"/>
  <c r="J2644" i="21"/>
  <c r="K2644" i="21"/>
  <c r="L2644" i="21"/>
  <c r="M2644" i="21"/>
  <c r="N2644" i="21"/>
  <c r="O2644" i="21"/>
  <c r="P2644" i="21"/>
  <c r="Q2644" i="21"/>
  <c r="R2644" i="21"/>
  <c r="J2645" i="21"/>
  <c r="K2645" i="21"/>
  <c r="L2645" i="21"/>
  <c r="M2645" i="21"/>
  <c r="N2645" i="21"/>
  <c r="O2645" i="21"/>
  <c r="P2645" i="21"/>
  <c r="Q2645" i="21"/>
  <c r="R2645" i="21"/>
  <c r="J2646" i="21"/>
  <c r="K2646" i="21"/>
  <c r="L2646" i="21"/>
  <c r="M2646" i="21"/>
  <c r="N2646" i="21"/>
  <c r="O2646" i="21"/>
  <c r="P2646" i="21"/>
  <c r="Q2646" i="21"/>
  <c r="R2646" i="21"/>
  <c r="J2647" i="21"/>
  <c r="K2647" i="21"/>
  <c r="L2647" i="21"/>
  <c r="M2647" i="21"/>
  <c r="N2647" i="21"/>
  <c r="O2647" i="21"/>
  <c r="P2647" i="21"/>
  <c r="Q2647" i="21"/>
  <c r="R2647" i="21"/>
  <c r="J2648" i="21"/>
  <c r="K2648" i="21"/>
  <c r="L2648" i="21"/>
  <c r="M2648" i="21"/>
  <c r="N2648" i="21"/>
  <c r="O2648" i="21"/>
  <c r="P2648" i="21"/>
  <c r="Q2648" i="21"/>
  <c r="R2648" i="21"/>
  <c r="J2649" i="21"/>
  <c r="K2649" i="21"/>
  <c r="L2649" i="21"/>
  <c r="M2649" i="21"/>
  <c r="N2649" i="21"/>
  <c r="O2649" i="21"/>
  <c r="P2649" i="21"/>
  <c r="Q2649" i="21"/>
  <c r="R2649" i="21"/>
  <c r="J2650" i="21"/>
  <c r="K2650" i="21"/>
  <c r="L2650" i="21"/>
  <c r="M2650" i="21"/>
  <c r="N2650" i="21"/>
  <c r="O2650" i="21"/>
  <c r="P2650" i="21"/>
  <c r="Q2650" i="21"/>
  <c r="R2650" i="21"/>
  <c r="J2651" i="21"/>
  <c r="K2651" i="21"/>
  <c r="L2651" i="21"/>
  <c r="M2651" i="21"/>
  <c r="N2651" i="21"/>
  <c r="O2651" i="21"/>
  <c r="P2651" i="21"/>
  <c r="Q2651" i="21"/>
  <c r="R2651" i="21"/>
  <c r="J2652" i="21"/>
  <c r="K2652" i="21"/>
  <c r="L2652" i="21"/>
  <c r="M2652" i="21"/>
  <c r="N2652" i="21"/>
  <c r="O2652" i="21"/>
  <c r="P2652" i="21"/>
  <c r="Q2652" i="21"/>
  <c r="R2652" i="21"/>
  <c r="J2653" i="21"/>
  <c r="K2653" i="21"/>
  <c r="L2653" i="21"/>
  <c r="M2653" i="21"/>
  <c r="N2653" i="21"/>
  <c r="O2653" i="21"/>
  <c r="P2653" i="21"/>
  <c r="Q2653" i="21"/>
  <c r="R2653" i="21"/>
  <c r="J2654" i="21"/>
  <c r="K2654" i="21"/>
  <c r="L2654" i="21"/>
  <c r="M2654" i="21"/>
  <c r="N2654" i="21"/>
  <c r="O2654" i="21"/>
  <c r="P2654" i="21"/>
  <c r="Q2654" i="21"/>
  <c r="R2654" i="21"/>
  <c r="J2655" i="21"/>
  <c r="K2655" i="21"/>
  <c r="L2655" i="21"/>
  <c r="M2655" i="21"/>
  <c r="N2655" i="21"/>
  <c r="O2655" i="21"/>
  <c r="P2655" i="21"/>
  <c r="Q2655" i="21"/>
  <c r="R2655" i="21"/>
  <c r="J2656" i="21"/>
  <c r="K2656" i="21"/>
  <c r="L2656" i="21"/>
  <c r="M2656" i="21"/>
  <c r="N2656" i="21"/>
  <c r="O2656" i="21"/>
  <c r="P2656" i="21"/>
  <c r="Q2656" i="21"/>
  <c r="R2656" i="21"/>
  <c r="J2657" i="21"/>
  <c r="K2657" i="21"/>
  <c r="L2657" i="21"/>
  <c r="M2657" i="21"/>
  <c r="N2657" i="21"/>
  <c r="O2657" i="21"/>
  <c r="P2657" i="21"/>
  <c r="Q2657" i="21"/>
  <c r="R2657" i="21"/>
  <c r="J2658" i="21"/>
  <c r="K2658" i="21"/>
  <c r="L2658" i="21"/>
  <c r="M2658" i="21"/>
  <c r="N2658" i="21"/>
  <c r="O2658" i="21"/>
  <c r="P2658" i="21"/>
  <c r="Q2658" i="21"/>
  <c r="R2658" i="21"/>
  <c r="J2659" i="21"/>
  <c r="K2659" i="21"/>
  <c r="L2659" i="21"/>
  <c r="M2659" i="21"/>
  <c r="N2659" i="21"/>
  <c r="O2659" i="21"/>
  <c r="P2659" i="21"/>
  <c r="Q2659" i="21"/>
  <c r="R2659" i="21"/>
  <c r="J2660" i="21"/>
  <c r="K2660" i="21"/>
  <c r="L2660" i="21"/>
  <c r="M2660" i="21"/>
  <c r="N2660" i="21"/>
  <c r="O2660" i="21"/>
  <c r="P2660" i="21"/>
  <c r="Q2660" i="21"/>
  <c r="R2660" i="21"/>
  <c r="J2661" i="21"/>
  <c r="K2661" i="21"/>
  <c r="L2661" i="21"/>
  <c r="M2661" i="21"/>
  <c r="N2661" i="21"/>
  <c r="O2661" i="21"/>
  <c r="P2661" i="21"/>
  <c r="Q2661" i="21"/>
  <c r="R2661" i="21"/>
  <c r="J2662" i="21"/>
  <c r="K2662" i="21"/>
  <c r="L2662" i="21"/>
  <c r="M2662" i="21"/>
  <c r="N2662" i="21"/>
  <c r="O2662" i="21"/>
  <c r="P2662" i="21"/>
  <c r="Q2662" i="21"/>
  <c r="R2662" i="21"/>
  <c r="J2663" i="21"/>
  <c r="K2663" i="21"/>
  <c r="L2663" i="21"/>
  <c r="M2663" i="21"/>
  <c r="N2663" i="21"/>
  <c r="O2663" i="21"/>
  <c r="P2663" i="21"/>
  <c r="Q2663" i="21"/>
  <c r="R2663" i="21"/>
  <c r="J2664" i="21"/>
  <c r="K2664" i="21"/>
  <c r="L2664" i="21"/>
  <c r="M2664" i="21"/>
  <c r="N2664" i="21"/>
  <c r="O2664" i="21"/>
  <c r="P2664" i="21"/>
  <c r="Q2664" i="21"/>
  <c r="R2664" i="21"/>
  <c r="J2665" i="21"/>
  <c r="K2665" i="21"/>
  <c r="L2665" i="21"/>
  <c r="M2665" i="21"/>
  <c r="N2665" i="21"/>
  <c r="O2665" i="21"/>
  <c r="P2665" i="21"/>
  <c r="Q2665" i="21"/>
  <c r="R2665" i="21"/>
  <c r="J2666" i="21"/>
  <c r="K2666" i="21"/>
  <c r="L2666" i="21"/>
  <c r="M2666" i="21"/>
  <c r="N2666" i="21"/>
  <c r="O2666" i="21"/>
  <c r="P2666" i="21"/>
  <c r="Q2666" i="21"/>
  <c r="R2666" i="21"/>
  <c r="J2667" i="21"/>
  <c r="K2667" i="21"/>
  <c r="L2667" i="21"/>
  <c r="M2667" i="21"/>
  <c r="N2667" i="21"/>
  <c r="O2667" i="21"/>
  <c r="P2667" i="21"/>
  <c r="Q2667" i="21"/>
  <c r="R2667" i="21"/>
  <c r="J2668" i="21"/>
  <c r="K2668" i="21"/>
  <c r="L2668" i="21"/>
  <c r="M2668" i="21"/>
  <c r="N2668" i="21"/>
  <c r="O2668" i="21"/>
  <c r="P2668" i="21"/>
  <c r="Q2668" i="21"/>
  <c r="R2668" i="21"/>
  <c r="J2669" i="21"/>
  <c r="K2669" i="21"/>
  <c r="L2669" i="21"/>
  <c r="M2669" i="21"/>
  <c r="N2669" i="21"/>
  <c r="O2669" i="21"/>
  <c r="P2669" i="21"/>
  <c r="Q2669" i="21"/>
  <c r="R2669" i="21"/>
  <c r="J2670" i="21"/>
  <c r="K2670" i="21"/>
  <c r="L2670" i="21"/>
  <c r="M2670" i="21"/>
  <c r="N2670" i="21"/>
  <c r="O2670" i="21"/>
  <c r="P2670" i="21"/>
  <c r="Q2670" i="21"/>
  <c r="R2670" i="21"/>
  <c r="J2671" i="21"/>
  <c r="K2671" i="21"/>
  <c r="L2671" i="21"/>
  <c r="M2671" i="21"/>
  <c r="N2671" i="21"/>
  <c r="O2671" i="21"/>
  <c r="P2671" i="21"/>
  <c r="Q2671" i="21"/>
  <c r="R2671" i="21"/>
  <c r="J2672" i="21"/>
  <c r="K2672" i="21"/>
  <c r="L2672" i="21"/>
  <c r="M2672" i="21"/>
  <c r="N2672" i="21"/>
  <c r="O2672" i="21"/>
  <c r="P2672" i="21"/>
  <c r="Q2672" i="21"/>
  <c r="R2672" i="21"/>
  <c r="J2673" i="21"/>
  <c r="K2673" i="21"/>
  <c r="L2673" i="21"/>
  <c r="M2673" i="21"/>
  <c r="N2673" i="21"/>
  <c r="O2673" i="21"/>
  <c r="P2673" i="21"/>
  <c r="Q2673" i="21"/>
  <c r="R2673" i="21"/>
  <c r="J2674" i="21"/>
  <c r="K2674" i="21"/>
  <c r="L2674" i="21"/>
  <c r="M2674" i="21"/>
  <c r="N2674" i="21"/>
  <c r="O2674" i="21"/>
  <c r="P2674" i="21"/>
  <c r="Q2674" i="21"/>
  <c r="R2674" i="21"/>
  <c r="J2675" i="21"/>
  <c r="K2675" i="21"/>
  <c r="L2675" i="21"/>
  <c r="M2675" i="21"/>
  <c r="N2675" i="21"/>
  <c r="O2675" i="21"/>
  <c r="P2675" i="21"/>
  <c r="Q2675" i="21"/>
  <c r="R2675" i="21"/>
  <c r="J2676" i="21"/>
  <c r="K2676" i="21"/>
  <c r="L2676" i="21"/>
  <c r="M2676" i="21"/>
  <c r="N2676" i="21"/>
  <c r="O2676" i="21"/>
  <c r="P2676" i="21"/>
  <c r="Q2676" i="21"/>
  <c r="R2676" i="21"/>
  <c r="J2677" i="21"/>
  <c r="K2677" i="21"/>
  <c r="L2677" i="21"/>
  <c r="M2677" i="21"/>
  <c r="N2677" i="21"/>
  <c r="O2677" i="21"/>
  <c r="P2677" i="21"/>
  <c r="Q2677" i="21"/>
  <c r="R2677" i="21"/>
  <c r="J2678" i="21"/>
  <c r="K2678" i="21"/>
  <c r="L2678" i="21"/>
  <c r="M2678" i="21"/>
  <c r="N2678" i="21"/>
  <c r="O2678" i="21"/>
  <c r="P2678" i="21"/>
  <c r="Q2678" i="21"/>
  <c r="R2678" i="21"/>
  <c r="J2679" i="21"/>
  <c r="K2679" i="21"/>
  <c r="L2679" i="21"/>
  <c r="M2679" i="21"/>
  <c r="N2679" i="21"/>
  <c r="O2679" i="21"/>
  <c r="P2679" i="21"/>
  <c r="Q2679" i="21"/>
  <c r="R2679" i="21"/>
  <c r="J2680" i="21"/>
  <c r="K2680" i="21"/>
  <c r="L2680" i="21"/>
  <c r="M2680" i="21"/>
  <c r="N2680" i="21"/>
  <c r="O2680" i="21"/>
  <c r="P2680" i="21"/>
  <c r="Q2680" i="21"/>
  <c r="R2680" i="21"/>
  <c r="J2681" i="21"/>
  <c r="K2681" i="21"/>
  <c r="L2681" i="21"/>
  <c r="M2681" i="21"/>
  <c r="N2681" i="21"/>
  <c r="O2681" i="21"/>
  <c r="P2681" i="21"/>
  <c r="Q2681" i="21"/>
  <c r="R2681" i="21"/>
  <c r="J2682" i="21"/>
  <c r="K2682" i="21"/>
  <c r="L2682" i="21"/>
  <c r="M2682" i="21"/>
  <c r="N2682" i="21"/>
  <c r="O2682" i="21"/>
  <c r="P2682" i="21"/>
  <c r="Q2682" i="21"/>
  <c r="R2682" i="21"/>
  <c r="J2683" i="21"/>
  <c r="K2683" i="21"/>
  <c r="L2683" i="21"/>
  <c r="M2683" i="21"/>
  <c r="N2683" i="21"/>
  <c r="O2683" i="21"/>
  <c r="P2683" i="21"/>
  <c r="Q2683" i="21"/>
  <c r="R2683" i="21"/>
  <c r="J2684" i="21"/>
  <c r="K2684" i="21"/>
  <c r="L2684" i="21"/>
  <c r="M2684" i="21"/>
  <c r="N2684" i="21"/>
  <c r="O2684" i="21"/>
  <c r="P2684" i="21"/>
  <c r="Q2684" i="21"/>
  <c r="R2684" i="21"/>
  <c r="J2685" i="21"/>
  <c r="K2685" i="21"/>
  <c r="L2685" i="21"/>
  <c r="M2685" i="21"/>
  <c r="N2685" i="21"/>
  <c r="O2685" i="21"/>
  <c r="P2685" i="21"/>
  <c r="Q2685" i="21"/>
  <c r="R2685" i="21"/>
  <c r="J2686" i="21"/>
  <c r="K2686" i="21"/>
  <c r="L2686" i="21"/>
  <c r="M2686" i="21"/>
  <c r="N2686" i="21"/>
  <c r="O2686" i="21"/>
  <c r="P2686" i="21"/>
  <c r="Q2686" i="21"/>
  <c r="R2686" i="21"/>
  <c r="J2687" i="21"/>
  <c r="K2687" i="21"/>
  <c r="L2687" i="21"/>
  <c r="M2687" i="21"/>
  <c r="N2687" i="21"/>
  <c r="O2687" i="21"/>
  <c r="P2687" i="21"/>
  <c r="Q2687" i="21"/>
  <c r="R2687" i="21"/>
  <c r="J2688" i="21"/>
  <c r="K2688" i="21"/>
  <c r="L2688" i="21"/>
  <c r="M2688" i="21"/>
  <c r="N2688" i="21"/>
  <c r="O2688" i="21"/>
  <c r="P2688" i="21"/>
  <c r="Q2688" i="21"/>
  <c r="R2688" i="21"/>
  <c r="J2689" i="21"/>
  <c r="K2689" i="21"/>
  <c r="L2689" i="21"/>
  <c r="M2689" i="21"/>
  <c r="N2689" i="21"/>
  <c r="O2689" i="21"/>
  <c r="P2689" i="21"/>
  <c r="Q2689" i="21"/>
  <c r="R2689" i="21"/>
  <c r="J2690" i="21"/>
  <c r="K2690" i="21"/>
  <c r="L2690" i="21"/>
  <c r="M2690" i="21"/>
  <c r="N2690" i="21"/>
  <c r="O2690" i="21"/>
  <c r="P2690" i="21"/>
  <c r="Q2690" i="21"/>
  <c r="R2690" i="21"/>
  <c r="J2691" i="21"/>
  <c r="K2691" i="21"/>
  <c r="L2691" i="21"/>
  <c r="M2691" i="21"/>
  <c r="N2691" i="21"/>
  <c r="O2691" i="21"/>
  <c r="P2691" i="21"/>
  <c r="Q2691" i="21"/>
  <c r="R2691" i="21"/>
  <c r="J2692" i="21"/>
  <c r="K2692" i="21"/>
  <c r="L2692" i="21"/>
  <c r="M2692" i="21"/>
  <c r="N2692" i="21"/>
  <c r="O2692" i="21"/>
  <c r="P2692" i="21"/>
  <c r="Q2692" i="21"/>
  <c r="R2692" i="21"/>
  <c r="J2693" i="21"/>
  <c r="K2693" i="21"/>
  <c r="L2693" i="21"/>
  <c r="M2693" i="21"/>
  <c r="N2693" i="21"/>
  <c r="O2693" i="21"/>
  <c r="P2693" i="21"/>
  <c r="Q2693" i="21"/>
  <c r="R2693" i="21"/>
  <c r="J2694" i="21"/>
  <c r="K2694" i="21"/>
  <c r="L2694" i="21"/>
  <c r="M2694" i="21"/>
  <c r="N2694" i="21"/>
  <c r="O2694" i="21"/>
  <c r="P2694" i="21"/>
  <c r="Q2694" i="21"/>
  <c r="R2694" i="21"/>
  <c r="J2695" i="21"/>
  <c r="K2695" i="21"/>
  <c r="L2695" i="21"/>
  <c r="M2695" i="21"/>
  <c r="N2695" i="21"/>
  <c r="O2695" i="21"/>
  <c r="P2695" i="21"/>
  <c r="Q2695" i="21"/>
  <c r="R2695" i="21"/>
  <c r="J2696" i="21"/>
  <c r="K2696" i="21"/>
  <c r="L2696" i="21"/>
  <c r="M2696" i="21"/>
  <c r="N2696" i="21"/>
  <c r="O2696" i="21"/>
  <c r="P2696" i="21"/>
  <c r="Q2696" i="21"/>
  <c r="R2696" i="21"/>
  <c r="J2697" i="21"/>
  <c r="K2697" i="21"/>
  <c r="L2697" i="21"/>
  <c r="M2697" i="21"/>
  <c r="N2697" i="21"/>
  <c r="O2697" i="21"/>
  <c r="P2697" i="21"/>
  <c r="Q2697" i="21"/>
  <c r="R2697" i="21"/>
  <c r="J2698" i="21"/>
  <c r="K2698" i="21"/>
  <c r="L2698" i="21"/>
  <c r="M2698" i="21"/>
  <c r="N2698" i="21"/>
  <c r="O2698" i="21"/>
  <c r="P2698" i="21"/>
  <c r="Q2698" i="21"/>
  <c r="R2698" i="21"/>
  <c r="J2699" i="21"/>
  <c r="K2699" i="21"/>
  <c r="L2699" i="21"/>
  <c r="M2699" i="21"/>
  <c r="N2699" i="21"/>
  <c r="O2699" i="21"/>
  <c r="P2699" i="21"/>
  <c r="Q2699" i="21"/>
  <c r="R2699" i="21"/>
  <c r="J2700" i="21"/>
  <c r="K2700" i="21"/>
  <c r="L2700" i="21"/>
  <c r="M2700" i="21"/>
  <c r="N2700" i="21"/>
  <c r="O2700" i="21"/>
  <c r="P2700" i="21"/>
  <c r="Q2700" i="21"/>
  <c r="R2700" i="21"/>
  <c r="J2701" i="21"/>
  <c r="K2701" i="21"/>
  <c r="L2701" i="21"/>
  <c r="M2701" i="21"/>
  <c r="N2701" i="21"/>
  <c r="O2701" i="21"/>
  <c r="P2701" i="21"/>
  <c r="Q2701" i="21"/>
  <c r="R2701" i="21"/>
  <c r="J2702" i="21"/>
  <c r="K2702" i="21"/>
  <c r="L2702" i="21"/>
  <c r="M2702" i="21"/>
  <c r="N2702" i="21"/>
  <c r="O2702" i="21"/>
  <c r="P2702" i="21"/>
  <c r="Q2702" i="21"/>
  <c r="R2702" i="21"/>
  <c r="J2703" i="21"/>
  <c r="K2703" i="21"/>
  <c r="L2703" i="21"/>
  <c r="M2703" i="21"/>
  <c r="N2703" i="21"/>
  <c r="O2703" i="21"/>
  <c r="P2703" i="21"/>
  <c r="Q2703" i="21"/>
  <c r="R2703" i="21"/>
  <c r="J2704" i="21"/>
  <c r="K2704" i="21"/>
  <c r="L2704" i="21"/>
  <c r="M2704" i="21"/>
  <c r="N2704" i="21"/>
  <c r="O2704" i="21"/>
  <c r="P2704" i="21"/>
  <c r="Q2704" i="21"/>
  <c r="R2704" i="21"/>
  <c r="J2705" i="21"/>
  <c r="K2705" i="21"/>
  <c r="L2705" i="21"/>
  <c r="M2705" i="21"/>
  <c r="N2705" i="21"/>
  <c r="O2705" i="21"/>
  <c r="P2705" i="21"/>
  <c r="Q2705" i="21"/>
  <c r="R2705" i="21"/>
  <c r="J2706" i="21"/>
  <c r="K2706" i="21"/>
  <c r="L2706" i="21"/>
  <c r="M2706" i="21"/>
  <c r="N2706" i="21"/>
  <c r="O2706" i="21"/>
  <c r="P2706" i="21"/>
  <c r="Q2706" i="21"/>
  <c r="R2706" i="21"/>
  <c r="J2707" i="21"/>
  <c r="K2707" i="21"/>
  <c r="L2707" i="21"/>
  <c r="M2707" i="21"/>
  <c r="N2707" i="21"/>
  <c r="O2707" i="21"/>
  <c r="P2707" i="21"/>
  <c r="Q2707" i="21"/>
  <c r="R2707" i="21"/>
  <c r="J2708" i="21"/>
  <c r="K2708" i="21"/>
  <c r="L2708" i="21"/>
  <c r="M2708" i="21"/>
  <c r="N2708" i="21"/>
  <c r="O2708" i="21"/>
  <c r="P2708" i="21"/>
  <c r="Q2708" i="21"/>
  <c r="R2708" i="21"/>
  <c r="J2709" i="21"/>
  <c r="K2709" i="21"/>
  <c r="L2709" i="21"/>
  <c r="M2709" i="21"/>
  <c r="N2709" i="21"/>
  <c r="O2709" i="21"/>
  <c r="P2709" i="21"/>
  <c r="Q2709" i="21"/>
  <c r="R2709" i="21"/>
  <c r="J2710" i="21"/>
  <c r="K2710" i="21"/>
  <c r="L2710" i="21"/>
  <c r="M2710" i="21"/>
  <c r="N2710" i="21"/>
  <c r="O2710" i="21"/>
  <c r="P2710" i="21"/>
  <c r="Q2710" i="21"/>
  <c r="R2710" i="21"/>
  <c r="J2711" i="21"/>
  <c r="K2711" i="21"/>
  <c r="L2711" i="21"/>
  <c r="M2711" i="21"/>
  <c r="N2711" i="21"/>
  <c r="O2711" i="21"/>
  <c r="P2711" i="21"/>
  <c r="Q2711" i="21"/>
  <c r="R2711" i="21"/>
  <c r="J2712" i="21"/>
  <c r="K2712" i="21"/>
  <c r="L2712" i="21"/>
  <c r="M2712" i="21"/>
  <c r="N2712" i="21"/>
  <c r="O2712" i="21"/>
  <c r="P2712" i="21"/>
  <c r="Q2712" i="21"/>
  <c r="R2712" i="21"/>
  <c r="J2713" i="21"/>
  <c r="K2713" i="21"/>
  <c r="L2713" i="21"/>
  <c r="M2713" i="21"/>
  <c r="N2713" i="21"/>
  <c r="O2713" i="21"/>
  <c r="P2713" i="21"/>
  <c r="Q2713" i="21"/>
  <c r="R2713" i="21"/>
  <c r="J2714" i="21"/>
  <c r="K2714" i="21"/>
  <c r="L2714" i="21"/>
  <c r="M2714" i="21"/>
  <c r="N2714" i="21"/>
  <c r="O2714" i="21"/>
  <c r="P2714" i="21"/>
  <c r="Q2714" i="21"/>
  <c r="R2714" i="21"/>
  <c r="J2715" i="21"/>
  <c r="K2715" i="21"/>
  <c r="L2715" i="21"/>
  <c r="M2715" i="21"/>
  <c r="N2715" i="21"/>
  <c r="O2715" i="21"/>
  <c r="P2715" i="21"/>
  <c r="Q2715" i="21"/>
  <c r="R2715" i="21"/>
  <c r="J2716" i="21"/>
  <c r="K2716" i="21"/>
  <c r="L2716" i="21"/>
  <c r="M2716" i="21"/>
  <c r="N2716" i="21"/>
  <c r="O2716" i="21"/>
  <c r="P2716" i="21"/>
  <c r="Q2716" i="21"/>
  <c r="R2716" i="21"/>
  <c r="J2717" i="21"/>
  <c r="K2717" i="21"/>
  <c r="L2717" i="21"/>
  <c r="M2717" i="21"/>
  <c r="N2717" i="21"/>
  <c r="O2717" i="21"/>
  <c r="P2717" i="21"/>
  <c r="Q2717" i="21"/>
  <c r="R2717" i="21"/>
  <c r="J2718" i="21"/>
  <c r="K2718" i="21"/>
  <c r="L2718" i="21"/>
  <c r="M2718" i="21"/>
  <c r="N2718" i="21"/>
  <c r="O2718" i="21"/>
  <c r="P2718" i="21"/>
  <c r="Q2718" i="21"/>
  <c r="R2718" i="21"/>
  <c r="J2719" i="21"/>
  <c r="K2719" i="21"/>
  <c r="L2719" i="21"/>
  <c r="M2719" i="21"/>
  <c r="N2719" i="21"/>
  <c r="O2719" i="21"/>
  <c r="P2719" i="21"/>
  <c r="Q2719" i="21"/>
  <c r="R2719" i="21"/>
  <c r="J2720" i="21"/>
  <c r="K2720" i="21"/>
  <c r="L2720" i="21"/>
  <c r="M2720" i="21"/>
  <c r="N2720" i="21"/>
  <c r="O2720" i="21"/>
  <c r="P2720" i="21"/>
  <c r="Q2720" i="21"/>
  <c r="R2720" i="21"/>
  <c r="J2721" i="21"/>
  <c r="K2721" i="21"/>
  <c r="L2721" i="21"/>
  <c r="M2721" i="21"/>
  <c r="N2721" i="21"/>
  <c r="O2721" i="21"/>
  <c r="P2721" i="21"/>
  <c r="Q2721" i="21"/>
  <c r="R2721" i="21"/>
  <c r="J2722" i="21"/>
  <c r="K2722" i="21"/>
  <c r="L2722" i="21"/>
  <c r="M2722" i="21"/>
  <c r="N2722" i="21"/>
  <c r="O2722" i="21"/>
  <c r="P2722" i="21"/>
  <c r="Q2722" i="21"/>
  <c r="R2722" i="21"/>
  <c r="J2723" i="21"/>
  <c r="K2723" i="21"/>
  <c r="L2723" i="21"/>
  <c r="M2723" i="21"/>
  <c r="N2723" i="21"/>
  <c r="O2723" i="21"/>
  <c r="P2723" i="21"/>
  <c r="Q2723" i="21"/>
  <c r="R2723" i="21"/>
  <c r="J2724" i="21"/>
  <c r="K2724" i="21"/>
  <c r="L2724" i="21"/>
  <c r="M2724" i="21"/>
  <c r="N2724" i="21"/>
  <c r="O2724" i="21"/>
  <c r="P2724" i="21"/>
  <c r="Q2724" i="21"/>
  <c r="R2724" i="21"/>
  <c r="J2725" i="21"/>
  <c r="K2725" i="21"/>
  <c r="L2725" i="21"/>
  <c r="M2725" i="21"/>
  <c r="N2725" i="21"/>
  <c r="O2725" i="21"/>
  <c r="P2725" i="21"/>
  <c r="Q2725" i="21"/>
  <c r="R2725" i="21"/>
  <c r="J2726" i="21"/>
  <c r="K2726" i="21"/>
  <c r="L2726" i="21"/>
  <c r="M2726" i="21"/>
  <c r="N2726" i="21"/>
  <c r="O2726" i="21"/>
  <c r="P2726" i="21"/>
  <c r="Q2726" i="21"/>
  <c r="R2726" i="21"/>
  <c r="J2727" i="21"/>
  <c r="K2727" i="21"/>
  <c r="L2727" i="21"/>
  <c r="M2727" i="21"/>
  <c r="N2727" i="21"/>
  <c r="O2727" i="21"/>
  <c r="P2727" i="21"/>
  <c r="Q2727" i="21"/>
  <c r="R2727" i="21"/>
  <c r="J2728" i="21"/>
  <c r="K2728" i="21"/>
  <c r="L2728" i="21"/>
  <c r="M2728" i="21"/>
  <c r="N2728" i="21"/>
  <c r="O2728" i="21"/>
  <c r="P2728" i="21"/>
  <c r="Q2728" i="21"/>
  <c r="R2728" i="21"/>
  <c r="J2729" i="21"/>
  <c r="K2729" i="21"/>
  <c r="L2729" i="21"/>
  <c r="M2729" i="21"/>
  <c r="N2729" i="21"/>
  <c r="O2729" i="21"/>
  <c r="P2729" i="21"/>
  <c r="Q2729" i="21"/>
  <c r="R2729" i="21"/>
  <c r="J2730" i="21"/>
  <c r="K2730" i="21"/>
  <c r="L2730" i="21"/>
  <c r="M2730" i="21"/>
  <c r="N2730" i="21"/>
  <c r="O2730" i="21"/>
  <c r="P2730" i="21"/>
  <c r="Q2730" i="21"/>
  <c r="R2730" i="21"/>
  <c r="J2731" i="21"/>
  <c r="K2731" i="21"/>
  <c r="L2731" i="21"/>
  <c r="M2731" i="21"/>
  <c r="N2731" i="21"/>
  <c r="O2731" i="21"/>
  <c r="P2731" i="21"/>
  <c r="Q2731" i="21"/>
  <c r="R2731" i="21"/>
  <c r="J2732" i="21"/>
  <c r="K2732" i="21"/>
  <c r="L2732" i="21"/>
  <c r="M2732" i="21"/>
  <c r="N2732" i="21"/>
  <c r="O2732" i="21"/>
  <c r="P2732" i="21"/>
  <c r="Q2732" i="21"/>
  <c r="R2732" i="21"/>
  <c r="J2733" i="21"/>
  <c r="K2733" i="21"/>
  <c r="L2733" i="21"/>
  <c r="M2733" i="21"/>
  <c r="N2733" i="21"/>
  <c r="O2733" i="21"/>
  <c r="P2733" i="21"/>
  <c r="Q2733" i="21"/>
  <c r="R2733" i="21"/>
  <c r="J2734" i="21"/>
  <c r="K2734" i="21"/>
  <c r="L2734" i="21"/>
  <c r="M2734" i="21"/>
  <c r="N2734" i="21"/>
  <c r="O2734" i="21"/>
  <c r="P2734" i="21"/>
  <c r="Q2734" i="21"/>
  <c r="R2734" i="21"/>
  <c r="J2735" i="21"/>
  <c r="K2735" i="21"/>
  <c r="L2735" i="21"/>
  <c r="M2735" i="21"/>
  <c r="N2735" i="21"/>
  <c r="O2735" i="21"/>
  <c r="P2735" i="21"/>
  <c r="Q2735" i="21"/>
  <c r="R2735" i="21"/>
  <c r="J2736" i="21"/>
  <c r="K2736" i="21"/>
  <c r="L2736" i="21"/>
  <c r="M2736" i="21"/>
  <c r="N2736" i="21"/>
  <c r="O2736" i="21"/>
  <c r="P2736" i="21"/>
  <c r="Q2736" i="21"/>
  <c r="R2736" i="21"/>
  <c r="J2737" i="21"/>
  <c r="K2737" i="21"/>
  <c r="L2737" i="21"/>
  <c r="M2737" i="21"/>
  <c r="N2737" i="21"/>
  <c r="O2737" i="21"/>
  <c r="P2737" i="21"/>
  <c r="Q2737" i="21"/>
  <c r="R2737" i="21"/>
  <c r="J2738" i="21"/>
  <c r="K2738" i="21"/>
  <c r="L2738" i="21"/>
  <c r="M2738" i="21"/>
  <c r="N2738" i="21"/>
  <c r="O2738" i="21"/>
  <c r="P2738" i="21"/>
  <c r="Q2738" i="21"/>
  <c r="R2738" i="21"/>
  <c r="J2739" i="21"/>
  <c r="K2739" i="21"/>
  <c r="L2739" i="21"/>
  <c r="M2739" i="21"/>
  <c r="N2739" i="21"/>
  <c r="O2739" i="21"/>
  <c r="P2739" i="21"/>
  <c r="Q2739" i="21"/>
  <c r="R2739" i="21"/>
  <c r="J2740" i="21"/>
  <c r="K2740" i="21"/>
  <c r="L2740" i="21"/>
  <c r="M2740" i="21"/>
  <c r="N2740" i="21"/>
  <c r="O2740" i="21"/>
  <c r="P2740" i="21"/>
  <c r="Q2740" i="21"/>
  <c r="R2740" i="21"/>
  <c r="J2741" i="21"/>
  <c r="K2741" i="21"/>
  <c r="L2741" i="21"/>
  <c r="M2741" i="21"/>
  <c r="N2741" i="21"/>
  <c r="O2741" i="21"/>
  <c r="P2741" i="21"/>
  <c r="Q2741" i="21"/>
  <c r="R2741" i="21"/>
  <c r="J2742" i="21"/>
  <c r="K2742" i="21"/>
  <c r="L2742" i="21"/>
  <c r="M2742" i="21"/>
  <c r="N2742" i="21"/>
  <c r="O2742" i="21"/>
  <c r="P2742" i="21"/>
  <c r="Q2742" i="21"/>
  <c r="R2742" i="21"/>
  <c r="J2743" i="21"/>
  <c r="K2743" i="21"/>
  <c r="L2743" i="21"/>
  <c r="M2743" i="21"/>
  <c r="N2743" i="21"/>
  <c r="O2743" i="21"/>
  <c r="P2743" i="21"/>
  <c r="Q2743" i="21"/>
  <c r="R2743" i="21"/>
  <c r="J2744" i="21"/>
  <c r="K2744" i="21"/>
  <c r="L2744" i="21"/>
  <c r="M2744" i="21"/>
  <c r="N2744" i="21"/>
  <c r="O2744" i="21"/>
  <c r="P2744" i="21"/>
  <c r="Q2744" i="21"/>
  <c r="R2744" i="21"/>
  <c r="J2745" i="21"/>
  <c r="K2745" i="21"/>
  <c r="L2745" i="21"/>
  <c r="M2745" i="21"/>
  <c r="N2745" i="21"/>
  <c r="O2745" i="21"/>
  <c r="P2745" i="21"/>
  <c r="Q2745" i="21"/>
  <c r="R2745" i="21"/>
  <c r="J2746" i="21"/>
  <c r="K2746" i="21"/>
  <c r="L2746" i="21"/>
  <c r="M2746" i="21"/>
  <c r="N2746" i="21"/>
  <c r="O2746" i="21"/>
  <c r="P2746" i="21"/>
  <c r="Q2746" i="21"/>
  <c r="R2746" i="21"/>
  <c r="J2747" i="21"/>
  <c r="K2747" i="21"/>
  <c r="L2747" i="21"/>
  <c r="M2747" i="21"/>
  <c r="N2747" i="21"/>
  <c r="O2747" i="21"/>
  <c r="P2747" i="21"/>
  <c r="Q2747" i="21"/>
  <c r="R2747" i="21"/>
  <c r="J2748" i="21"/>
  <c r="K2748" i="21"/>
  <c r="L2748" i="21"/>
  <c r="M2748" i="21"/>
  <c r="N2748" i="21"/>
  <c r="O2748" i="21"/>
  <c r="P2748" i="21"/>
  <c r="Q2748" i="21"/>
  <c r="R2748" i="21"/>
  <c r="J2749" i="21"/>
  <c r="K2749" i="21"/>
  <c r="L2749" i="21"/>
  <c r="M2749" i="21"/>
  <c r="N2749" i="21"/>
  <c r="O2749" i="21"/>
  <c r="P2749" i="21"/>
  <c r="Q2749" i="21"/>
  <c r="R2749" i="21"/>
  <c r="J2750" i="21"/>
  <c r="K2750" i="21"/>
  <c r="L2750" i="21"/>
  <c r="M2750" i="21"/>
  <c r="N2750" i="21"/>
  <c r="O2750" i="21"/>
  <c r="P2750" i="21"/>
  <c r="Q2750" i="21"/>
  <c r="R2750" i="21"/>
  <c r="J2751" i="21"/>
  <c r="K2751" i="21"/>
  <c r="L2751" i="21"/>
  <c r="M2751" i="21"/>
  <c r="N2751" i="21"/>
  <c r="O2751" i="21"/>
  <c r="P2751" i="21"/>
  <c r="Q2751" i="21"/>
  <c r="R2751" i="21"/>
  <c r="J2752" i="21"/>
  <c r="K2752" i="21"/>
  <c r="L2752" i="21"/>
  <c r="M2752" i="21"/>
  <c r="N2752" i="21"/>
  <c r="O2752" i="21"/>
  <c r="P2752" i="21"/>
  <c r="Q2752" i="21"/>
  <c r="R2752" i="21"/>
  <c r="J2753" i="21"/>
  <c r="K2753" i="21"/>
  <c r="L2753" i="21"/>
  <c r="M2753" i="21"/>
  <c r="N2753" i="21"/>
  <c r="O2753" i="21"/>
  <c r="P2753" i="21"/>
  <c r="Q2753" i="21"/>
  <c r="R2753" i="21"/>
  <c r="J2754" i="21"/>
  <c r="K2754" i="21"/>
  <c r="L2754" i="21"/>
  <c r="M2754" i="21"/>
  <c r="N2754" i="21"/>
  <c r="O2754" i="21"/>
  <c r="P2754" i="21"/>
  <c r="Q2754" i="21"/>
  <c r="R2754" i="21"/>
  <c r="J2755" i="21"/>
  <c r="K2755" i="21"/>
  <c r="L2755" i="21"/>
  <c r="M2755" i="21"/>
  <c r="N2755" i="21"/>
  <c r="O2755" i="21"/>
  <c r="P2755" i="21"/>
  <c r="Q2755" i="21"/>
  <c r="R2755" i="21"/>
  <c r="J2756" i="21"/>
  <c r="K2756" i="21"/>
  <c r="L2756" i="21"/>
  <c r="M2756" i="21"/>
  <c r="N2756" i="21"/>
  <c r="O2756" i="21"/>
  <c r="P2756" i="21"/>
  <c r="Q2756" i="21"/>
  <c r="R2756" i="21"/>
  <c r="J2757" i="21"/>
  <c r="K2757" i="21"/>
  <c r="L2757" i="21"/>
  <c r="M2757" i="21"/>
  <c r="N2757" i="21"/>
  <c r="O2757" i="21"/>
  <c r="P2757" i="21"/>
  <c r="Q2757" i="21"/>
  <c r="R2757" i="21"/>
  <c r="J2758" i="21"/>
  <c r="K2758" i="21"/>
  <c r="L2758" i="21"/>
  <c r="M2758" i="21"/>
  <c r="N2758" i="21"/>
  <c r="O2758" i="21"/>
  <c r="P2758" i="21"/>
  <c r="Q2758" i="21"/>
  <c r="R2758" i="21"/>
  <c r="J2759" i="21"/>
  <c r="K2759" i="21"/>
  <c r="L2759" i="21"/>
  <c r="M2759" i="21"/>
  <c r="N2759" i="21"/>
  <c r="O2759" i="21"/>
  <c r="P2759" i="21"/>
  <c r="Q2759" i="21"/>
  <c r="R2759" i="21"/>
  <c r="J2760" i="21"/>
  <c r="K2760" i="21"/>
  <c r="L2760" i="21"/>
  <c r="M2760" i="21"/>
  <c r="N2760" i="21"/>
  <c r="O2760" i="21"/>
  <c r="P2760" i="21"/>
  <c r="Q2760" i="21"/>
  <c r="R2760" i="21"/>
  <c r="J2761" i="21"/>
  <c r="K2761" i="21"/>
  <c r="L2761" i="21"/>
  <c r="M2761" i="21"/>
  <c r="N2761" i="21"/>
  <c r="O2761" i="21"/>
  <c r="P2761" i="21"/>
  <c r="Q2761" i="21"/>
  <c r="R2761" i="21"/>
  <c r="J2762" i="21"/>
  <c r="K2762" i="21"/>
  <c r="L2762" i="21"/>
  <c r="M2762" i="21"/>
  <c r="N2762" i="21"/>
  <c r="O2762" i="21"/>
  <c r="P2762" i="21"/>
  <c r="Q2762" i="21"/>
  <c r="R2762" i="21"/>
  <c r="J2763" i="21"/>
  <c r="K2763" i="21"/>
  <c r="L2763" i="21"/>
  <c r="M2763" i="21"/>
  <c r="N2763" i="21"/>
  <c r="O2763" i="21"/>
  <c r="P2763" i="21"/>
  <c r="Q2763" i="21"/>
  <c r="R2763" i="21"/>
  <c r="J2764" i="21"/>
  <c r="K2764" i="21"/>
  <c r="L2764" i="21"/>
  <c r="M2764" i="21"/>
  <c r="N2764" i="21"/>
  <c r="O2764" i="21"/>
  <c r="P2764" i="21"/>
  <c r="Q2764" i="21"/>
  <c r="R2764" i="21"/>
  <c r="J2765" i="21"/>
  <c r="K2765" i="21"/>
  <c r="L2765" i="21"/>
  <c r="M2765" i="21"/>
  <c r="N2765" i="21"/>
  <c r="O2765" i="21"/>
  <c r="P2765" i="21"/>
  <c r="Q2765" i="21"/>
  <c r="R2765" i="21"/>
  <c r="J2766" i="21"/>
  <c r="K2766" i="21"/>
  <c r="L2766" i="21"/>
  <c r="M2766" i="21"/>
  <c r="N2766" i="21"/>
  <c r="O2766" i="21"/>
  <c r="P2766" i="21"/>
  <c r="Q2766" i="21"/>
  <c r="R2766" i="21"/>
  <c r="J2767" i="21"/>
  <c r="K2767" i="21"/>
  <c r="L2767" i="21"/>
  <c r="M2767" i="21"/>
  <c r="N2767" i="21"/>
  <c r="O2767" i="21"/>
  <c r="P2767" i="21"/>
  <c r="Q2767" i="21"/>
  <c r="R2767" i="21"/>
  <c r="J2768" i="21"/>
  <c r="K2768" i="21"/>
  <c r="L2768" i="21"/>
  <c r="M2768" i="21"/>
  <c r="N2768" i="21"/>
  <c r="O2768" i="21"/>
  <c r="P2768" i="21"/>
  <c r="Q2768" i="21"/>
  <c r="R2768" i="21"/>
  <c r="J2769" i="21"/>
  <c r="K2769" i="21"/>
  <c r="L2769" i="21"/>
  <c r="M2769" i="21"/>
  <c r="N2769" i="21"/>
  <c r="O2769" i="21"/>
  <c r="P2769" i="21"/>
  <c r="Q2769" i="21"/>
  <c r="R2769" i="21"/>
  <c r="J2770" i="21"/>
  <c r="K2770" i="21"/>
  <c r="L2770" i="21"/>
  <c r="M2770" i="21"/>
  <c r="N2770" i="21"/>
  <c r="O2770" i="21"/>
  <c r="P2770" i="21"/>
  <c r="Q2770" i="21"/>
  <c r="R2770" i="21"/>
  <c r="J2771" i="21"/>
  <c r="K2771" i="21"/>
  <c r="L2771" i="21"/>
  <c r="M2771" i="21"/>
  <c r="N2771" i="21"/>
  <c r="O2771" i="21"/>
  <c r="P2771" i="21"/>
  <c r="Q2771" i="21"/>
  <c r="R2771" i="21"/>
  <c r="J2772" i="21"/>
  <c r="K2772" i="21"/>
  <c r="L2772" i="21"/>
  <c r="M2772" i="21"/>
  <c r="N2772" i="21"/>
  <c r="O2772" i="21"/>
  <c r="P2772" i="21"/>
  <c r="Q2772" i="21"/>
  <c r="R2772" i="21"/>
  <c r="J2773" i="21"/>
  <c r="K2773" i="21"/>
  <c r="L2773" i="21"/>
  <c r="M2773" i="21"/>
  <c r="N2773" i="21"/>
  <c r="O2773" i="21"/>
  <c r="P2773" i="21"/>
  <c r="Q2773" i="21"/>
  <c r="R2773" i="21"/>
  <c r="J2774" i="21"/>
  <c r="K2774" i="21"/>
  <c r="L2774" i="21"/>
  <c r="M2774" i="21"/>
  <c r="N2774" i="21"/>
  <c r="O2774" i="21"/>
  <c r="P2774" i="21"/>
  <c r="Q2774" i="21"/>
  <c r="R2774" i="21"/>
  <c r="J2775" i="21"/>
  <c r="K2775" i="21"/>
  <c r="L2775" i="21"/>
  <c r="M2775" i="21"/>
  <c r="N2775" i="21"/>
  <c r="O2775" i="21"/>
  <c r="P2775" i="21"/>
  <c r="Q2775" i="21"/>
  <c r="R2775" i="21"/>
  <c r="J2776" i="21"/>
  <c r="K2776" i="21"/>
  <c r="L2776" i="21"/>
  <c r="M2776" i="21"/>
  <c r="N2776" i="21"/>
  <c r="O2776" i="21"/>
  <c r="P2776" i="21"/>
  <c r="Q2776" i="21"/>
  <c r="R2776" i="21"/>
  <c r="J2777" i="21"/>
  <c r="K2777" i="21"/>
  <c r="L2777" i="21"/>
  <c r="M2777" i="21"/>
  <c r="N2777" i="21"/>
  <c r="O2777" i="21"/>
  <c r="P2777" i="21"/>
  <c r="Q2777" i="21"/>
  <c r="R2777" i="21"/>
  <c r="J2778" i="21"/>
  <c r="K2778" i="21"/>
  <c r="L2778" i="21"/>
  <c r="M2778" i="21"/>
  <c r="N2778" i="21"/>
  <c r="O2778" i="21"/>
  <c r="P2778" i="21"/>
  <c r="Q2778" i="21"/>
  <c r="R2778" i="21"/>
  <c r="J2779" i="21"/>
  <c r="K2779" i="21"/>
  <c r="L2779" i="21"/>
  <c r="M2779" i="21"/>
  <c r="N2779" i="21"/>
  <c r="O2779" i="21"/>
  <c r="P2779" i="21"/>
  <c r="Q2779" i="21"/>
  <c r="R2779" i="21"/>
  <c r="J2780" i="21"/>
  <c r="K2780" i="21"/>
  <c r="L2780" i="21"/>
  <c r="M2780" i="21"/>
  <c r="N2780" i="21"/>
  <c r="O2780" i="21"/>
  <c r="P2780" i="21"/>
  <c r="Q2780" i="21"/>
  <c r="R2780" i="21"/>
  <c r="J2781" i="21"/>
  <c r="K2781" i="21"/>
  <c r="L2781" i="21"/>
  <c r="M2781" i="21"/>
  <c r="N2781" i="21"/>
  <c r="O2781" i="21"/>
  <c r="P2781" i="21"/>
  <c r="Q2781" i="21"/>
  <c r="R2781" i="21"/>
  <c r="J2782" i="21"/>
  <c r="K2782" i="21"/>
  <c r="L2782" i="21"/>
  <c r="M2782" i="21"/>
  <c r="N2782" i="21"/>
  <c r="O2782" i="21"/>
  <c r="P2782" i="21"/>
  <c r="Q2782" i="21"/>
  <c r="R2782" i="21"/>
  <c r="J2783" i="21"/>
  <c r="K2783" i="21"/>
  <c r="L2783" i="21"/>
  <c r="M2783" i="21"/>
  <c r="N2783" i="21"/>
  <c r="O2783" i="21"/>
  <c r="P2783" i="21"/>
  <c r="Q2783" i="21"/>
  <c r="R2783" i="21"/>
  <c r="J2784" i="21"/>
  <c r="K2784" i="21"/>
  <c r="L2784" i="21"/>
  <c r="M2784" i="21"/>
  <c r="N2784" i="21"/>
  <c r="O2784" i="21"/>
  <c r="P2784" i="21"/>
  <c r="Q2784" i="21"/>
  <c r="R2784" i="21"/>
  <c r="J2785" i="21"/>
  <c r="K2785" i="21"/>
  <c r="L2785" i="21"/>
  <c r="M2785" i="21"/>
  <c r="N2785" i="21"/>
  <c r="O2785" i="21"/>
  <c r="P2785" i="21"/>
  <c r="Q2785" i="21"/>
  <c r="R2785" i="21"/>
  <c r="J2786" i="21"/>
  <c r="K2786" i="21"/>
  <c r="L2786" i="21"/>
  <c r="M2786" i="21"/>
  <c r="N2786" i="21"/>
  <c r="O2786" i="21"/>
  <c r="P2786" i="21"/>
  <c r="Q2786" i="21"/>
  <c r="R2786" i="21"/>
  <c r="J2787" i="21"/>
  <c r="K2787" i="21"/>
  <c r="L2787" i="21"/>
  <c r="M2787" i="21"/>
  <c r="N2787" i="21"/>
  <c r="O2787" i="21"/>
  <c r="P2787" i="21"/>
  <c r="Q2787" i="21"/>
  <c r="R2787" i="21"/>
  <c r="J2788" i="21"/>
  <c r="K2788" i="21"/>
  <c r="L2788" i="21"/>
  <c r="M2788" i="21"/>
  <c r="N2788" i="21"/>
  <c r="O2788" i="21"/>
  <c r="P2788" i="21"/>
  <c r="Q2788" i="21"/>
  <c r="R2788" i="21"/>
  <c r="J2789" i="21"/>
  <c r="K2789" i="21"/>
  <c r="L2789" i="21"/>
  <c r="M2789" i="21"/>
  <c r="N2789" i="21"/>
  <c r="O2789" i="21"/>
  <c r="P2789" i="21"/>
  <c r="Q2789" i="21"/>
  <c r="R2789" i="21"/>
  <c r="J2790" i="21"/>
  <c r="K2790" i="21"/>
  <c r="L2790" i="21"/>
  <c r="M2790" i="21"/>
  <c r="N2790" i="21"/>
  <c r="O2790" i="21"/>
  <c r="P2790" i="21"/>
  <c r="Q2790" i="21"/>
  <c r="R2790" i="21"/>
  <c r="J2791" i="21"/>
  <c r="K2791" i="21"/>
  <c r="L2791" i="21"/>
  <c r="M2791" i="21"/>
  <c r="N2791" i="21"/>
  <c r="O2791" i="21"/>
  <c r="P2791" i="21"/>
  <c r="Q2791" i="21"/>
  <c r="R2791" i="21"/>
  <c r="J2792" i="21"/>
  <c r="K2792" i="21"/>
  <c r="L2792" i="21"/>
  <c r="M2792" i="21"/>
  <c r="N2792" i="21"/>
  <c r="O2792" i="21"/>
  <c r="P2792" i="21"/>
  <c r="Q2792" i="21"/>
  <c r="R2792" i="21"/>
  <c r="J2793" i="21"/>
  <c r="K2793" i="21"/>
  <c r="L2793" i="21"/>
  <c r="M2793" i="21"/>
  <c r="N2793" i="21"/>
  <c r="O2793" i="21"/>
  <c r="P2793" i="21"/>
  <c r="Q2793" i="21"/>
  <c r="R2793" i="21"/>
  <c r="J2794" i="21"/>
  <c r="K2794" i="21"/>
  <c r="L2794" i="21"/>
  <c r="M2794" i="21"/>
  <c r="N2794" i="21"/>
  <c r="O2794" i="21"/>
  <c r="P2794" i="21"/>
  <c r="Q2794" i="21"/>
  <c r="R2794" i="21"/>
  <c r="J2795" i="21"/>
  <c r="K2795" i="21"/>
  <c r="L2795" i="21"/>
  <c r="M2795" i="21"/>
  <c r="N2795" i="21"/>
  <c r="O2795" i="21"/>
  <c r="P2795" i="21"/>
  <c r="Q2795" i="21"/>
  <c r="R2795" i="21"/>
  <c r="J2796" i="21"/>
  <c r="K2796" i="21"/>
  <c r="L2796" i="21"/>
  <c r="M2796" i="21"/>
  <c r="N2796" i="21"/>
  <c r="O2796" i="21"/>
  <c r="P2796" i="21"/>
  <c r="Q2796" i="21"/>
  <c r="R2796" i="21"/>
  <c r="J2797" i="21"/>
  <c r="K2797" i="21"/>
  <c r="L2797" i="21"/>
  <c r="M2797" i="21"/>
  <c r="N2797" i="21"/>
  <c r="O2797" i="21"/>
  <c r="P2797" i="21"/>
  <c r="Q2797" i="21"/>
  <c r="R2797" i="21"/>
  <c r="J2798" i="21"/>
  <c r="K2798" i="21"/>
  <c r="L2798" i="21"/>
  <c r="M2798" i="21"/>
  <c r="N2798" i="21"/>
  <c r="O2798" i="21"/>
  <c r="P2798" i="21"/>
  <c r="Q2798" i="21"/>
  <c r="R2798" i="21"/>
  <c r="J2799" i="21"/>
  <c r="K2799" i="21"/>
  <c r="L2799" i="21"/>
  <c r="M2799" i="21"/>
  <c r="N2799" i="21"/>
  <c r="O2799" i="21"/>
  <c r="P2799" i="21"/>
  <c r="Q2799" i="21"/>
  <c r="R2799" i="21"/>
  <c r="J2800" i="21"/>
  <c r="K2800" i="21"/>
  <c r="L2800" i="21"/>
  <c r="M2800" i="21"/>
  <c r="N2800" i="21"/>
  <c r="O2800" i="21"/>
  <c r="P2800" i="21"/>
  <c r="Q2800" i="21"/>
  <c r="R2800" i="21"/>
  <c r="J2801" i="21"/>
  <c r="K2801" i="21"/>
  <c r="L2801" i="21"/>
  <c r="M2801" i="21"/>
  <c r="N2801" i="21"/>
  <c r="O2801" i="21"/>
  <c r="P2801" i="21"/>
  <c r="Q2801" i="21"/>
  <c r="R2801" i="21"/>
  <c r="J2802" i="21"/>
  <c r="K2802" i="21"/>
  <c r="L2802" i="21"/>
  <c r="M2802" i="21"/>
  <c r="N2802" i="21"/>
  <c r="O2802" i="21"/>
  <c r="P2802" i="21"/>
  <c r="Q2802" i="21"/>
  <c r="R2802" i="21"/>
  <c r="J2803" i="21"/>
  <c r="K2803" i="21"/>
  <c r="L2803" i="21"/>
  <c r="M2803" i="21"/>
  <c r="N2803" i="21"/>
  <c r="O2803" i="21"/>
  <c r="P2803" i="21"/>
  <c r="Q2803" i="21"/>
  <c r="R2803" i="21"/>
  <c r="J2804" i="21"/>
  <c r="K2804" i="21"/>
  <c r="L2804" i="21"/>
  <c r="M2804" i="21"/>
  <c r="N2804" i="21"/>
  <c r="O2804" i="21"/>
  <c r="P2804" i="21"/>
  <c r="Q2804" i="21"/>
  <c r="R2804" i="21"/>
  <c r="J2805" i="21"/>
  <c r="K2805" i="21"/>
  <c r="L2805" i="21"/>
  <c r="M2805" i="21"/>
  <c r="N2805" i="21"/>
  <c r="O2805" i="21"/>
  <c r="P2805" i="21"/>
  <c r="Q2805" i="21"/>
  <c r="R2805" i="21"/>
  <c r="J2806" i="21"/>
  <c r="K2806" i="21"/>
  <c r="L2806" i="21"/>
  <c r="M2806" i="21"/>
  <c r="N2806" i="21"/>
  <c r="O2806" i="21"/>
  <c r="P2806" i="21"/>
  <c r="Q2806" i="21"/>
  <c r="R2806" i="21"/>
  <c r="J2807" i="21"/>
  <c r="K2807" i="21"/>
  <c r="L2807" i="21"/>
  <c r="M2807" i="21"/>
  <c r="N2807" i="21"/>
  <c r="O2807" i="21"/>
  <c r="P2807" i="21"/>
  <c r="Q2807" i="21"/>
  <c r="R2807" i="21"/>
  <c r="J2808" i="21"/>
  <c r="K2808" i="21"/>
  <c r="L2808" i="21"/>
  <c r="M2808" i="21"/>
  <c r="N2808" i="21"/>
  <c r="O2808" i="21"/>
  <c r="P2808" i="21"/>
  <c r="Q2808" i="21"/>
  <c r="R2808" i="21"/>
  <c r="J2809" i="21"/>
  <c r="K2809" i="21"/>
  <c r="L2809" i="21"/>
  <c r="M2809" i="21"/>
  <c r="N2809" i="21"/>
  <c r="O2809" i="21"/>
  <c r="P2809" i="21"/>
  <c r="Q2809" i="21"/>
  <c r="R2809" i="21"/>
  <c r="J2810" i="21"/>
  <c r="K2810" i="21"/>
  <c r="L2810" i="21"/>
  <c r="M2810" i="21"/>
  <c r="N2810" i="21"/>
  <c r="O2810" i="21"/>
  <c r="P2810" i="21"/>
  <c r="Q2810" i="21"/>
  <c r="R2810" i="21"/>
  <c r="J2811" i="21"/>
  <c r="K2811" i="21"/>
  <c r="L2811" i="21"/>
  <c r="M2811" i="21"/>
  <c r="N2811" i="21"/>
  <c r="O2811" i="21"/>
  <c r="P2811" i="21"/>
  <c r="Q2811" i="21"/>
  <c r="R2811" i="21"/>
  <c r="J2812" i="21"/>
  <c r="K2812" i="21"/>
  <c r="L2812" i="21"/>
  <c r="M2812" i="21"/>
  <c r="N2812" i="21"/>
  <c r="O2812" i="21"/>
  <c r="P2812" i="21"/>
  <c r="Q2812" i="21"/>
  <c r="R2812" i="21"/>
  <c r="J2813" i="21"/>
  <c r="K2813" i="21"/>
  <c r="L2813" i="21"/>
  <c r="M2813" i="21"/>
  <c r="N2813" i="21"/>
  <c r="O2813" i="21"/>
  <c r="P2813" i="21"/>
  <c r="Q2813" i="21"/>
  <c r="R2813" i="21"/>
  <c r="J2814" i="21"/>
  <c r="K2814" i="21"/>
  <c r="L2814" i="21"/>
  <c r="M2814" i="21"/>
  <c r="N2814" i="21"/>
  <c r="O2814" i="21"/>
  <c r="P2814" i="21"/>
  <c r="Q2814" i="21"/>
  <c r="R2814" i="21"/>
  <c r="J2815" i="21"/>
  <c r="K2815" i="21"/>
  <c r="L2815" i="21"/>
  <c r="M2815" i="21"/>
  <c r="N2815" i="21"/>
  <c r="O2815" i="21"/>
  <c r="P2815" i="21"/>
  <c r="Q2815" i="21"/>
  <c r="R2815" i="21"/>
  <c r="J2816" i="21"/>
  <c r="K2816" i="21"/>
  <c r="L2816" i="21"/>
  <c r="M2816" i="21"/>
  <c r="N2816" i="21"/>
  <c r="O2816" i="21"/>
  <c r="P2816" i="21"/>
  <c r="Q2816" i="21"/>
  <c r="R2816" i="21"/>
  <c r="J2817" i="21"/>
  <c r="K2817" i="21"/>
  <c r="L2817" i="21"/>
  <c r="M2817" i="21"/>
  <c r="N2817" i="21"/>
  <c r="O2817" i="21"/>
  <c r="P2817" i="21"/>
  <c r="Q2817" i="21"/>
  <c r="R2817" i="21"/>
  <c r="J2818" i="21"/>
  <c r="K2818" i="21"/>
  <c r="L2818" i="21"/>
  <c r="M2818" i="21"/>
  <c r="N2818" i="21"/>
  <c r="O2818" i="21"/>
  <c r="P2818" i="21"/>
  <c r="Q2818" i="21"/>
  <c r="R2818" i="21"/>
  <c r="J2819" i="21"/>
  <c r="K2819" i="21"/>
  <c r="L2819" i="21"/>
  <c r="M2819" i="21"/>
  <c r="N2819" i="21"/>
  <c r="O2819" i="21"/>
  <c r="P2819" i="21"/>
  <c r="Q2819" i="21"/>
  <c r="R2819" i="21"/>
  <c r="J2820" i="21"/>
  <c r="K2820" i="21"/>
  <c r="L2820" i="21"/>
  <c r="M2820" i="21"/>
  <c r="N2820" i="21"/>
  <c r="O2820" i="21"/>
  <c r="P2820" i="21"/>
  <c r="Q2820" i="21"/>
  <c r="R2820" i="21"/>
  <c r="J2821" i="21"/>
  <c r="K2821" i="21"/>
  <c r="L2821" i="21"/>
  <c r="M2821" i="21"/>
  <c r="N2821" i="21"/>
  <c r="O2821" i="21"/>
  <c r="P2821" i="21"/>
  <c r="Q2821" i="21"/>
  <c r="R2821" i="21"/>
  <c r="J2822" i="21"/>
  <c r="K2822" i="21"/>
  <c r="L2822" i="21"/>
  <c r="M2822" i="21"/>
  <c r="N2822" i="21"/>
  <c r="O2822" i="21"/>
  <c r="P2822" i="21"/>
  <c r="Q2822" i="21"/>
  <c r="R2822" i="21"/>
  <c r="J2823" i="21"/>
  <c r="K2823" i="21"/>
  <c r="L2823" i="21"/>
  <c r="M2823" i="21"/>
  <c r="N2823" i="21"/>
  <c r="O2823" i="21"/>
  <c r="P2823" i="21"/>
  <c r="Q2823" i="21"/>
  <c r="R2823" i="21"/>
  <c r="J2824" i="21"/>
  <c r="K2824" i="21"/>
  <c r="L2824" i="21"/>
  <c r="M2824" i="21"/>
  <c r="N2824" i="21"/>
  <c r="O2824" i="21"/>
  <c r="P2824" i="21"/>
  <c r="Q2824" i="21"/>
  <c r="R2824" i="21"/>
  <c r="J2825" i="21"/>
  <c r="K2825" i="21"/>
  <c r="L2825" i="21"/>
  <c r="M2825" i="21"/>
  <c r="N2825" i="21"/>
  <c r="O2825" i="21"/>
  <c r="P2825" i="21"/>
  <c r="Q2825" i="21"/>
  <c r="R2825" i="21"/>
  <c r="J2826" i="21"/>
  <c r="K2826" i="21"/>
  <c r="L2826" i="21"/>
  <c r="M2826" i="21"/>
  <c r="N2826" i="21"/>
  <c r="O2826" i="21"/>
  <c r="P2826" i="21"/>
  <c r="Q2826" i="21"/>
  <c r="R2826" i="21"/>
  <c r="J2827" i="21"/>
  <c r="K2827" i="21"/>
  <c r="L2827" i="21"/>
  <c r="M2827" i="21"/>
  <c r="N2827" i="21"/>
  <c r="O2827" i="21"/>
  <c r="P2827" i="21"/>
  <c r="Q2827" i="21"/>
  <c r="R2827" i="21"/>
  <c r="J2828" i="21"/>
  <c r="K2828" i="21"/>
  <c r="L2828" i="21"/>
  <c r="M2828" i="21"/>
  <c r="N2828" i="21"/>
  <c r="O2828" i="21"/>
  <c r="P2828" i="21"/>
  <c r="Q2828" i="21"/>
  <c r="R2828" i="21"/>
  <c r="J2829" i="21"/>
  <c r="K2829" i="21"/>
  <c r="L2829" i="21"/>
  <c r="M2829" i="21"/>
  <c r="N2829" i="21"/>
  <c r="O2829" i="21"/>
  <c r="P2829" i="21"/>
  <c r="Q2829" i="21"/>
  <c r="R2829" i="21"/>
  <c r="J2830" i="21"/>
  <c r="K2830" i="21"/>
  <c r="L2830" i="21"/>
  <c r="M2830" i="21"/>
  <c r="N2830" i="21"/>
  <c r="O2830" i="21"/>
  <c r="P2830" i="21"/>
  <c r="Q2830" i="21"/>
  <c r="R2830" i="21"/>
  <c r="J2831" i="21"/>
  <c r="K2831" i="21"/>
  <c r="L2831" i="21"/>
  <c r="M2831" i="21"/>
  <c r="N2831" i="21"/>
  <c r="O2831" i="21"/>
  <c r="P2831" i="21"/>
  <c r="Q2831" i="21"/>
  <c r="R2831" i="21"/>
  <c r="J2832" i="21"/>
  <c r="K2832" i="21"/>
  <c r="L2832" i="21"/>
  <c r="M2832" i="21"/>
  <c r="N2832" i="21"/>
  <c r="O2832" i="21"/>
  <c r="P2832" i="21"/>
  <c r="Q2832" i="21"/>
  <c r="R2832" i="21"/>
  <c r="J2833" i="21"/>
  <c r="K2833" i="21"/>
  <c r="L2833" i="21"/>
  <c r="M2833" i="21"/>
  <c r="N2833" i="21"/>
  <c r="O2833" i="21"/>
  <c r="P2833" i="21"/>
  <c r="Q2833" i="21"/>
  <c r="R2833" i="21"/>
  <c r="J2834" i="21"/>
  <c r="K2834" i="21"/>
  <c r="L2834" i="21"/>
  <c r="M2834" i="21"/>
  <c r="N2834" i="21"/>
  <c r="O2834" i="21"/>
  <c r="P2834" i="21"/>
  <c r="Q2834" i="21"/>
  <c r="R2834" i="21"/>
  <c r="J2835" i="21"/>
  <c r="K2835" i="21"/>
  <c r="L2835" i="21"/>
  <c r="M2835" i="21"/>
  <c r="N2835" i="21"/>
  <c r="O2835" i="21"/>
  <c r="P2835" i="21"/>
  <c r="Q2835" i="21"/>
  <c r="R2835" i="21"/>
  <c r="J2836" i="21"/>
  <c r="K2836" i="21"/>
  <c r="L2836" i="21"/>
  <c r="M2836" i="21"/>
  <c r="N2836" i="21"/>
  <c r="O2836" i="21"/>
  <c r="P2836" i="21"/>
  <c r="Q2836" i="21"/>
  <c r="R2836" i="21"/>
  <c r="J2837" i="21"/>
  <c r="K2837" i="21"/>
  <c r="L2837" i="21"/>
  <c r="M2837" i="21"/>
  <c r="N2837" i="21"/>
  <c r="O2837" i="21"/>
  <c r="P2837" i="21"/>
  <c r="Q2837" i="21"/>
  <c r="R2837" i="21"/>
  <c r="J2838" i="21"/>
  <c r="K2838" i="21"/>
  <c r="L2838" i="21"/>
  <c r="M2838" i="21"/>
  <c r="N2838" i="21"/>
  <c r="O2838" i="21"/>
  <c r="P2838" i="21"/>
  <c r="Q2838" i="21"/>
  <c r="R2838" i="21"/>
  <c r="J2839" i="21"/>
  <c r="K2839" i="21"/>
  <c r="L2839" i="21"/>
  <c r="M2839" i="21"/>
  <c r="N2839" i="21"/>
  <c r="O2839" i="21"/>
  <c r="P2839" i="21"/>
  <c r="Q2839" i="21"/>
  <c r="R2839" i="21"/>
  <c r="J2840" i="21"/>
  <c r="K2840" i="21"/>
  <c r="L2840" i="21"/>
  <c r="M2840" i="21"/>
  <c r="N2840" i="21"/>
  <c r="O2840" i="21"/>
  <c r="P2840" i="21"/>
  <c r="Q2840" i="21"/>
  <c r="R2840" i="21"/>
  <c r="J2841" i="21"/>
  <c r="K2841" i="21"/>
  <c r="L2841" i="21"/>
  <c r="M2841" i="21"/>
  <c r="N2841" i="21"/>
  <c r="O2841" i="21"/>
  <c r="P2841" i="21"/>
  <c r="Q2841" i="21"/>
  <c r="R2841" i="21"/>
  <c r="J2842" i="21"/>
  <c r="K2842" i="21"/>
  <c r="L2842" i="21"/>
  <c r="M2842" i="21"/>
  <c r="N2842" i="21"/>
  <c r="O2842" i="21"/>
  <c r="P2842" i="21"/>
  <c r="Q2842" i="21"/>
  <c r="R2842" i="21"/>
  <c r="J2843" i="21"/>
  <c r="K2843" i="21"/>
  <c r="L2843" i="21"/>
  <c r="M2843" i="21"/>
  <c r="N2843" i="21"/>
  <c r="O2843" i="21"/>
  <c r="P2843" i="21"/>
  <c r="Q2843" i="21"/>
  <c r="R2843" i="21"/>
  <c r="J2844" i="21"/>
  <c r="K2844" i="21"/>
  <c r="L2844" i="21"/>
  <c r="M2844" i="21"/>
  <c r="N2844" i="21"/>
  <c r="O2844" i="21"/>
  <c r="P2844" i="21"/>
  <c r="Q2844" i="21"/>
  <c r="R2844" i="21"/>
  <c r="J2845" i="21"/>
  <c r="K2845" i="21"/>
  <c r="L2845" i="21"/>
  <c r="M2845" i="21"/>
  <c r="N2845" i="21"/>
  <c r="O2845" i="21"/>
  <c r="P2845" i="21"/>
  <c r="Q2845" i="21"/>
  <c r="R2845" i="21"/>
  <c r="J2846" i="21"/>
  <c r="K2846" i="21"/>
  <c r="L2846" i="21"/>
  <c r="M2846" i="21"/>
  <c r="N2846" i="21"/>
  <c r="O2846" i="21"/>
  <c r="P2846" i="21"/>
  <c r="Q2846" i="21"/>
  <c r="R2846" i="21"/>
  <c r="J2847" i="21"/>
  <c r="K2847" i="21"/>
  <c r="L2847" i="21"/>
  <c r="M2847" i="21"/>
  <c r="N2847" i="21"/>
  <c r="O2847" i="21"/>
  <c r="P2847" i="21"/>
  <c r="Q2847" i="21"/>
  <c r="R2847" i="21"/>
  <c r="J2848" i="21"/>
  <c r="K2848" i="21"/>
  <c r="L2848" i="21"/>
  <c r="M2848" i="21"/>
  <c r="N2848" i="21"/>
  <c r="O2848" i="21"/>
  <c r="P2848" i="21"/>
  <c r="Q2848" i="21"/>
  <c r="R2848" i="21"/>
  <c r="J2849" i="21"/>
  <c r="K2849" i="21"/>
  <c r="L2849" i="21"/>
  <c r="M2849" i="21"/>
  <c r="N2849" i="21"/>
  <c r="O2849" i="21"/>
  <c r="P2849" i="21"/>
  <c r="Q2849" i="21"/>
  <c r="R2849" i="21"/>
  <c r="J2850" i="21"/>
  <c r="K2850" i="21"/>
  <c r="L2850" i="21"/>
  <c r="M2850" i="21"/>
  <c r="N2850" i="21"/>
  <c r="O2850" i="21"/>
  <c r="P2850" i="21"/>
  <c r="Q2850" i="21"/>
  <c r="R2850" i="21"/>
  <c r="J2851" i="21"/>
  <c r="K2851" i="21"/>
  <c r="L2851" i="21"/>
  <c r="M2851" i="21"/>
  <c r="N2851" i="21"/>
  <c r="O2851" i="21"/>
  <c r="P2851" i="21"/>
  <c r="Q2851" i="21"/>
  <c r="R2851" i="21"/>
  <c r="J2852" i="21"/>
  <c r="K2852" i="21"/>
  <c r="L2852" i="21"/>
  <c r="M2852" i="21"/>
  <c r="N2852" i="21"/>
  <c r="O2852" i="21"/>
  <c r="P2852" i="21"/>
  <c r="Q2852" i="21"/>
  <c r="R2852" i="21"/>
  <c r="J2853" i="21"/>
  <c r="K2853" i="21"/>
  <c r="L2853" i="21"/>
  <c r="M2853" i="21"/>
  <c r="N2853" i="21"/>
  <c r="O2853" i="21"/>
  <c r="P2853" i="21"/>
  <c r="Q2853" i="21"/>
  <c r="R2853" i="21"/>
  <c r="J2854" i="21"/>
  <c r="K2854" i="21"/>
  <c r="L2854" i="21"/>
  <c r="M2854" i="21"/>
  <c r="N2854" i="21"/>
  <c r="O2854" i="21"/>
  <c r="P2854" i="21"/>
  <c r="Q2854" i="21"/>
  <c r="R2854" i="21"/>
  <c r="J2855" i="21"/>
  <c r="K2855" i="21"/>
  <c r="L2855" i="21"/>
  <c r="M2855" i="21"/>
  <c r="N2855" i="21"/>
  <c r="O2855" i="21"/>
  <c r="P2855" i="21"/>
  <c r="Q2855" i="21"/>
  <c r="R2855" i="21"/>
  <c r="J2856" i="21"/>
  <c r="K2856" i="21"/>
  <c r="L2856" i="21"/>
  <c r="M2856" i="21"/>
  <c r="N2856" i="21"/>
  <c r="O2856" i="21"/>
  <c r="P2856" i="21"/>
  <c r="Q2856" i="21"/>
  <c r="R2856" i="21"/>
  <c r="J2857" i="21"/>
  <c r="K2857" i="21"/>
  <c r="L2857" i="21"/>
  <c r="M2857" i="21"/>
  <c r="N2857" i="21"/>
  <c r="O2857" i="21"/>
  <c r="P2857" i="21"/>
  <c r="Q2857" i="21"/>
  <c r="R2857" i="21"/>
  <c r="J2858" i="21"/>
  <c r="K2858" i="21"/>
  <c r="L2858" i="21"/>
  <c r="M2858" i="21"/>
  <c r="N2858" i="21"/>
  <c r="O2858" i="21"/>
  <c r="P2858" i="21"/>
  <c r="Q2858" i="21"/>
  <c r="R2858" i="21"/>
  <c r="J2859" i="21"/>
  <c r="K2859" i="21"/>
  <c r="L2859" i="21"/>
  <c r="M2859" i="21"/>
  <c r="N2859" i="21"/>
  <c r="O2859" i="21"/>
  <c r="P2859" i="21"/>
  <c r="Q2859" i="21"/>
  <c r="R2859" i="21"/>
  <c r="J2860" i="21"/>
  <c r="K2860" i="21"/>
  <c r="L2860" i="21"/>
  <c r="M2860" i="21"/>
  <c r="N2860" i="21"/>
  <c r="O2860" i="21"/>
  <c r="P2860" i="21"/>
  <c r="Q2860" i="21"/>
  <c r="R2860" i="21"/>
  <c r="J2861" i="21"/>
  <c r="K2861" i="21"/>
  <c r="L2861" i="21"/>
  <c r="M2861" i="21"/>
  <c r="N2861" i="21"/>
  <c r="O2861" i="21"/>
  <c r="P2861" i="21"/>
  <c r="Q2861" i="21"/>
  <c r="R2861" i="21"/>
  <c r="J2862" i="21"/>
  <c r="K2862" i="21"/>
  <c r="L2862" i="21"/>
  <c r="M2862" i="21"/>
  <c r="N2862" i="21"/>
  <c r="O2862" i="21"/>
  <c r="P2862" i="21"/>
  <c r="Q2862" i="21"/>
  <c r="R2862" i="21"/>
  <c r="J2863" i="21"/>
  <c r="K2863" i="21"/>
  <c r="L2863" i="21"/>
  <c r="M2863" i="21"/>
  <c r="N2863" i="21"/>
  <c r="O2863" i="21"/>
  <c r="P2863" i="21"/>
  <c r="Q2863" i="21"/>
  <c r="R2863" i="21"/>
  <c r="J2864" i="21"/>
  <c r="K2864" i="21"/>
  <c r="L2864" i="21"/>
  <c r="M2864" i="21"/>
  <c r="N2864" i="21"/>
  <c r="O2864" i="21"/>
  <c r="P2864" i="21"/>
  <c r="Q2864" i="21"/>
  <c r="R2864" i="21"/>
  <c r="J2865" i="21"/>
  <c r="K2865" i="21"/>
  <c r="L2865" i="21"/>
  <c r="M2865" i="21"/>
  <c r="N2865" i="21"/>
  <c r="O2865" i="21"/>
  <c r="P2865" i="21"/>
  <c r="Q2865" i="21"/>
  <c r="R2865" i="21"/>
  <c r="J2866" i="21"/>
  <c r="K2866" i="21"/>
  <c r="L2866" i="21"/>
  <c r="M2866" i="21"/>
  <c r="N2866" i="21"/>
  <c r="O2866" i="21"/>
  <c r="P2866" i="21"/>
  <c r="Q2866" i="21"/>
  <c r="R2866" i="21"/>
  <c r="J2867" i="21"/>
  <c r="K2867" i="21"/>
  <c r="L2867" i="21"/>
  <c r="M2867" i="21"/>
  <c r="N2867" i="21"/>
  <c r="O2867" i="21"/>
  <c r="P2867" i="21"/>
  <c r="Q2867" i="21"/>
  <c r="R2867" i="21"/>
  <c r="J2868" i="21"/>
  <c r="K2868" i="21"/>
  <c r="L2868" i="21"/>
  <c r="M2868" i="21"/>
  <c r="N2868" i="21"/>
  <c r="O2868" i="21"/>
  <c r="P2868" i="21"/>
  <c r="Q2868" i="21"/>
  <c r="R2868" i="21"/>
  <c r="J2869" i="21"/>
  <c r="K2869" i="21"/>
  <c r="L2869" i="21"/>
  <c r="M2869" i="21"/>
  <c r="N2869" i="21"/>
  <c r="O2869" i="21"/>
  <c r="P2869" i="21"/>
  <c r="Q2869" i="21"/>
  <c r="R2869" i="21"/>
  <c r="J2870" i="21"/>
  <c r="K2870" i="21"/>
  <c r="L2870" i="21"/>
  <c r="M2870" i="21"/>
  <c r="N2870" i="21"/>
  <c r="O2870" i="21"/>
  <c r="P2870" i="21"/>
  <c r="Q2870" i="21"/>
  <c r="R2870" i="21"/>
  <c r="J2871" i="21"/>
  <c r="K2871" i="21"/>
  <c r="L2871" i="21"/>
  <c r="M2871" i="21"/>
  <c r="N2871" i="21"/>
  <c r="O2871" i="21"/>
  <c r="P2871" i="21"/>
  <c r="Q2871" i="21"/>
  <c r="R2871" i="21"/>
  <c r="J2872" i="21"/>
  <c r="K2872" i="21"/>
  <c r="L2872" i="21"/>
  <c r="M2872" i="21"/>
  <c r="N2872" i="21"/>
  <c r="O2872" i="21"/>
  <c r="P2872" i="21"/>
  <c r="Q2872" i="21"/>
  <c r="R2872" i="21"/>
  <c r="J2873" i="21"/>
  <c r="K2873" i="21"/>
  <c r="L2873" i="21"/>
  <c r="M2873" i="21"/>
  <c r="N2873" i="21"/>
  <c r="O2873" i="21"/>
  <c r="P2873" i="21"/>
  <c r="Q2873" i="21"/>
  <c r="R2873" i="21"/>
  <c r="J2874" i="21"/>
  <c r="K2874" i="21"/>
  <c r="L2874" i="21"/>
  <c r="M2874" i="21"/>
  <c r="N2874" i="21"/>
  <c r="O2874" i="21"/>
  <c r="P2874" i="21"/>
  <c r="Q2874" i="21"/>
  <c r="R2874" i="21"/>
  <c r="J2875" i="21"/>
  <c r="K2875" i="21"/>
  <c r="L2875" i="21"/>
  <c r="M2875" i="21"/>
  <c r="N2875" i="21"/>
  <c r="O2875" i="21"/>
  <c r="P2875" i="21"/>
  <c r="Q2875" i="21"/>
  <c r="R2875" i="21"/>
  <c r="J2876" i="21"/>
  <c r="K2876" i="21"/>
  <c r="L2876" i="21"/>
  <c r="M2876" i="21"/>
  <c r="N2876" i="21"/>
  <c r="O2876" i="21"/>
  <c r="P2876" i="21"/>
  <c r="Q2876" i="21"/>
  <c r="R2876" i="21"/>
  <c r="J2877" i="21"/>
  <c r="K2877" i="21"/>
  <c r="L2877" i="21"/>
  <c r="M2877" i="21"/>
  <c r="N2877" i="21"/>
  <c r="O2877" i="21"/>
  <c r="P2877" i="21"/>
  <c r="Q2877" i="21"/>
  <c r="R2877" i="21"/>
  <c r="J2878" i="21"/>
  <c r="K2878" i="21"/>
  <c r="L2878" i="21"/>
  <c r="M2878" i="21"/>
  <c r="N2878" i="21"/>
  <c r="O2878" i="21"/>
  <c r="P2878" i="21"/>
  <c r="Q2878" i="21"/>
  <c r="R2878" i="21"/>
  <c r="J2879" i="21"/>
  <c r="K2879" i="21"/>
  <c r="L2879" i="21"/>
  <c r="M2879" i="21"/>
  <c r="N2879" i="21"/>
  <c r="O2879" i="21"/>
  <c r="P2879" i="21"/>
  <c r="Q2879" i="21"/>
  <c r="R2879" i="21"/>
  <c r="J2880" i="21"/>
  <c r="K2880" i="21"/>
  <c r="L2880" i="21"/>
  <c r="M2880" i="21"/>
  <c r="N2880" i="21"/>
  <c r="O2880" i="21"/>
  <c r="P2880" i="21"/>
  <c r="Q2880" i="21"/>
  <c r="R2880" i="21"/>
  <c r="J2881" i="21"/>
  <c r="K2881" i="21"/>
  <c r="L2881" i="21"/>
  <c r="M2881" i="21"/>
  <c r="N2881" i="21"/>
  <c r="O2881" i="21"/>
  <c r="P2881" i="21"/>
  <c r="Q2881" i="21"/>
  <c r="R2881" i="21"/>
  <c r="J2882" i="21"/>
  <c r="K2882" i="21"/>
  <c r="L2882" i="21"/>
  <c r="M2882" i="21"/>
  <c r="N2882" i="21"/>
  <c r="O2882" i="21"/>
  <c r="P2882" i="21"/>
  <c r="Q2882" i="21"/>
  <c r="R2882" i="21"/>
  <c r="J2883" i="21"/>
  <c r="K2883" i="21"/>
  <c r="L2883" i="21"/>
  <c r="M2883" i="21"/>
  <c r="N2883" i="21"/>
  <c r="O2883" i="21"/>
  <c r="P2883" i="21"/>
  <c r="Q2883" i="21"/>
  <c r="R2883" i="21"/>
  <c r="J2884" i="21"/>
  <c r="K2884" i="21"/>
  <c r="L2884" i="21"/>
  <c r="M2884" i="21"/>
  <c r="N2884" i="21"/>
  <c r="O2884" i="21"/>
  <c r="P2884" i="21"/>
  <c r="Q2884" i="21"/>
  <c r="R2884" i="21"/>
  <c r="J2885" i="21"/>
  <c r="K2885" i="21"/>
  <c r="L2885" i="21"/>
  <c r="M2885" i="21"/>
  <c r="N2885" i="21"/>
  <c r="O2885" i="21"/>
  <c r="P2885" i="21"/>
  <c r="Q2885" i="21"/>
  <c r="R2885" i="21"/>
  <c r="J2886" i="21"/>
  <c r="K2886" i="21"/>
  <c r="L2886" i="21"/>
  <c r="M2886" i="21"/>
  <c r="N2886" i="21"/>
  <c r="O2886" i="21"/>
  <c r="P2886" i="21"/>
  <c r="Q2886" i="21"/>
  <c r="R2886" i="21"/>
  <c r="J2887" i="21"/>
  <c r="K2887" i="21"/>
  <c r="L2887" i="21"/>
  <c r="M2887" i="21"/>
  <c r="N2887" i="21"/>
  <c r="O2887" i="21"/>
  <c r="P2887" i="21"/>
  <c r="Q2887" i="21"/>
  <c r="R2887" i="21"/>
  <c r="J2888" i="21"/>
  <c r="K2888" i="21"/>
  <c r="L2888" i="21"/>
  <c r="M2888" i="21"/>
  <c r="N2888" i="21"/>
  <c r="O2888" i="21"/>
  <c r="P2888" i="21"/>
  <c r="Q2888" i="21"/>
  <c r="R2888" i="21"/>
  <c r="J2889" i="21"/>
  <c r="K2889" i="21"/>
  <c r="L2889" i="21"/>
  <c r="M2889" i="21"/>
  <c r="N2889" i="21"/>
  <c r="O2889" i="21"/>
  <c r="P2889" i="21"/>
  <c r="Q2889" i="21"/>
  <c r="R2889" i="21"/>
  <c r="J2890" i="21"/>
  <c r="K2890" i="21"/>
  <c r="L2890" i="21"/>
  <c r="M2890" i="21"/>
  <c r="N2890" i="21"/>
  <c r="O2890" i="21"/>
  <c r="P2890" i="21"/>
  <c r="Q2890" i="21"/>
  <c r="R2890" i="21"/>
  <c r="J2891" i="21"/>
  <c r="K2891" i="21"/>
  <c r="L2891" i="21"/>
  <c r="M2891" i="21"/>
  <c r="N2891" i="21"/>
  <c r="O2891" i="21"/>
  <c r="P2891" i="21"/>
  <c r="Q2891" i="21"/>
  <c r="R2891" i="21"/>
  <c r="J2892" i="21"/>
  <c r="K2892" i="21"/>
  <c r="L2892" i="21"/>
  <c r="M2892" i="21"/>
  <c r="N2892" i="21"/>
  <c r="O2892" i="21"/>
  <c r="P2892" i="21"/>
  <c r="Q2892" i="21"/>
  <c r="R2892" i="21"/>
  <c r="J2893" i="21"/>
  <c r="K2893" i="21"/>
  <c r="L2893" i="21"/>
  <c r="M2893" i="21"/>
  <c r="N2893" i="21"/>
  <c r="O2893" i="21"/>
  <c r="P2893" i="21"/>
  <c r="Q2893" i="21"/>
  <c r="R2893" i="21"/>
  <c r="J2894" i="21"/>
  <c r="K2894" i="21"/>
  <c r="L2894" i="21"/>
  <c r="M2894" i="21"/>
  <c r="N2894" i="21"/>
  <c r="O2894" i="21"/>
  <c r="P2894" i="21"/>
  <c r="Q2894" i="21"/>
  <c r="R2894" i="21"/>
  <c r="J2895" i="21"/>
  <c r="K2895" i="21"/>
  <c r="L2895" i="21"/>
  <c r="M2895" i="21"/>
  <c r="N2895" i="21"/>
  <c r="O2895" i="21"/>
  <c r="P2895" i="21"/>
  <c r="Q2895" i="21"/>
  <c r="R2895" i="21"/>
  <c r="J2896" i="21"/>
  <c r="K2896" i="21"/>
  <c r="L2896" i="21"/>
  <c r="M2896" i="21"/>
  <c r="N2896" i="21"/>
  <c r="O2896" i="21"/>
  <c r="P2896" i="21"/>
  <c r="Q2896" i="21"/>
  <c r="R2896" i="21"/>
  <c r="J2897" i="21"/>
  <c r="K2897" i="21"/>
  <c r="L2897" i="21"/>
  <c r="M2897" i="21"/>
  <c r="N2897" i="21"/>
  <c r="O2897" i="21"/>
  <c r="P2897" i="21"/>
  <c r="Q2897" i="21"/>
  <c r="R2897" i="21"/>
  <c r="J2898" i="21"/>
  <c r="K2898" i="21"/>
  <c r="L2898" i="21"/>
  <c r="M2898" i="21"/>
  <c r="N2898" i="21"/>
  <c r="O2898" i="21"/>
  <c r="P2898" i="21"/>
  <c r="Q2898" i="21"/>
  <c r="R2898" i="21"/>
  <c r="J2899" i="21"/>
  <c r="K2899" i="21"/>
  <c r="L2899" i="21"/>
  <c r="M2899" i="21"/>
  <c r="N2899" i="21"/>
  <c r="O2899" i="21"/>
  <c r="P2899" i="21"/>
  <c r="Q2899" i="21"/>
  <c r="R2899" i="21"/>
  <c r="J2900" i="21"/>
  <c r="K2900" i="21"/>
  <c r="L2900" i="21"/>
  <c r="M2900" i="21"/>
  <c r="N2900" i="21"/>
  <c r="O2900" i="21"/>
  <c r="P2900" i="21"/>
  <c r="Q2900" i="21"/>
  <c r="R2900" i="21"/>
  <c r="J2901" i="21"/>
  <c r="K2901" i="21"/>
  <c r="L2901" i="21"/>
  <c r="M2901" i="21"/>
  <c r="N2901" i="21"/>
  <c r="O2901" i="21"/>
  <c r="P2901" i="21"/>
  <c r="Q2901" i="21"/>
  <c r="R2901" i="21"/>
  <c r="J2902" i="21"/>
  <c r="K2902" i="21"/>
  <c r="L2902" i="21"/>
  <c r="M2902" i="21"/>
  <c r="N2902" i="21"/>
  <c r="O2902" i="21"/>
  <c r="P2902" i="21"/>
  <c r="Q2902" i="21"/>
  <c r="R2902" i="21"/>
  <c r="J2903" i="21"/>
  <c r="K2903" i="21"/>
  <c r="L2903" i="21"/>
  <c r="M2903" i="21"/>
  <c r="N2903" i="21"/>
  <c r="O2903" i="21"/>
  <c r="P2903" i="21"/>
  <c r="Q2903" i="21"/>
  <c r="R2903" i="21"/>
  <c r="J2904" i="21"/>
  <c r="K2904" i="21"/>
  <c r="L2904" i="21"/>
  <c r="M2904" i="21"/>
  <c r="N2904" i="21"/>
  <c r="O2904" i="21"/>
  <c r="P2904" i="21"/>
  <c r="Q2904" i="21"/>
  <c r="R2904" i="21"/>
  <c r="J2905" i="21"/>
  <c r="K2905" i="21"/>
  <c r="L2905" i="21"/>
  <c r="M2905" i="21"/>
  <c r="N2905" i="21"/>
  <c r="O2905" i="21"/>
  <c r="P2905" i="21"/>
  <c r="Q2905" i="21"/>
  <c r="R2905" i="21"/>
  <c r="J2906" i="21"/>
  <c r="K2906" i="21"/>
  <c r="L2906" i="21"/>
  <c r="M2906" i="21"/>
  <c r="N2906" i="21"/>
  <c r="O2906" i="21"/>
  <c r="P2906" i="21"/>
  <c r="Q2906" i="21"/>
  <c r="R2906" i="21"/>
  <c r="J2907" i="21"/>
  <c r="K2907" i="21"/>
  <c r="L2907" i="21"/>
  <c r="M2907" i="21"/>
  <c r="N2907" i="21"/>
  <c r="O2907" i="21"/>
  <c r="P2907" i="21"/>
  <c r="Q2907" i="21"/>
  <c r="R2907" i="21"/>
  <c r="J2908" i="21"/>
  <c r="K2908" i="21"/>
  <c r="L2908" i="21"/>
  <c r="M2908" i="21"/>
  <c r="N2908" i="21"/>
  <c r="O2908" i="21"/>
  <c r="P2908" i="21"/>
  <c r="Q2908" i="21"/>
  <c r="R2908" i="21"/>
  <c r="J2909" i="21"/>
  <c r="K2909" i="21"/>
  <c r="L2909" i="21"/>
  <c r="M2909" i="21"/>
  <c r="N2909" i="21"/>
  <c r="O2909" i="21"/>
  <c r="P2909" i="21"/>
  <c r="Q2909" i="21"/>
  <c r="R2909" i="21"/>
  <c r="J2910" i="21"/>
  <c r="K2910" i="21"/>
  <c r="L2910" i="21"/>
  <c r="M2910" i="21"/>
  <c r="N2910" i="21"/>
  <c r="O2910" i="21"/>
  <c r="P2910" i="21"/>
  <c r="Q2910" i="21"/>
  <c r="R2910" i="21"/>
  <c r="J2911" i="21"/>
  <c r="K2911" i="21"/>
  <c r="L2911" i="21"/>
  <c r="M2911" i="21"/>
  <c r="N2911" i="21"/>
  <c r="O2911" i="21"/>
  <c r="P2911" i="21"/>
  <c r="Q2911" i="21"/>
  <c r="R2911" i="21"/>
  <c r="J2912" i="21"/>
  <c r="K2912" i="21"/>
  <c r="L2912" i="21"/>
  <c r="M2912" i="21"/>
  <c r="N2912" i="21"/>
  <c r="O2912" i="21"/>
  <c r="P2912" i="21"/>
  <c r="Q2912" i="21"/>
  <c r="R2912" i="21"/>
  <c r="J2913" i="21"/>
  <c r="K2913" i="21"/>
  <c r="L2913" i="21"/>
  <c r="M2913" i="21"/>
  <c r="N2913" i="21"/>
  <c r="O2913" i="21"/>
  <c r="P2913" i="21"/>
  <c r="Q2913" i="21"/>
  <c r="R2913" i="21"/>
  <c r="J2914" i="21"/>
  <c r="K2914" i="21"/>
  <c r="L2914" i="21"/>
  <c r="M2914" i="21"/>
  <c r="N2914" i="21"/>
  <c r="O2914" i="21"/>
  <c r="P2914" i="21"/>
  <c r="Q2914" i="21"/>
  <c r="R2914" i="21"/>
  <c r="J2915" i="21"/>
  <c r="K2915" i="21"/>
  <c r="L2915" i="21"/>
  <c r="M2915" i="21"/>
  <c r="N2915" i="21"/>
  <c r="O2915" i="21"/>
  <c r="P2915" i="21"/>
  <c r="Q2915" i="21"/>
  <c r="R2915" i="21"/>
  <c r="J2916" i="21"/>
  <c r="K2916" i="21"/>
  <c r="L2916" i="21"/>
  <c r="M2916" i="21"/>
  <c r="N2916" i="21"/>
  <c r="O2916" i="21"/>
  <c r="P2916" i="21"/>
  <c r="Q2916" i="21"/>
  <c r="R2916" i="21"/>
  <c r="J2917" i="21"/>
  <c r="K2917" i="21"/>
  <c r="L2917" i="21"/>
  <c r="M2917" i="21"/>
  <c r="N2917" i="21"/>
  <c r="O2917" i="21"/>
  <c r="P2917" i="21"/>
  <c r="Q2917" i="21"/>
  <c r="R2917" i="21"/>
  <c r="J2918" i="21"/>
  <c r="K2918" i="21"/>
  <c r="L2918" i="21"/>
  <c r="M2918" i="21"/>
  <c r="N2918" i="21"/>
  <c r="O2918" i="21"/>
  <c r="P2918" i="21"/>
  <c r="Q2918" i="21"/>
  <c r="R2918" i="21"/>
  <c r="J2919" i="21"/>
  <c r="K2919" i="21"/>
  <c r="L2919" i="21"/>
  <c r="M2919" i="21"/>
  <c r="N2919" i="21"/>
  <c r="O2919" i="21"/>
  <c r="P2919" i="21"/>
  <c r="Q2919" i="21"/>
  <c r="R2919" i="21"/>
  <c r="J2920" i="21"/>
  <c r="K2920" i="21"/>
  <c r="L2920" i="21"/>
  <c r="M2920" i="21"/>
  <c r="N2920" i="21"/>
  <c r="O2920" i="21"/>
  <c r="P2920" i="21"/>
  <c r="Q2920" i="21"/>
  <c r="R2920" i="21"/>
  <c r="J2921" i="21"/>
  <c r="K2921" i="21"/>
  <c r="L2921" i="21"/>
  <c r="M2921" i="21"/>
  <c r="N2921" i="21"/>
  <c r="O2921" i="21"/>
  <c r="P2921" i="21"/>
  <c r="Q2921" i="21"/>
  <c r="R2921" i="21"/>
  <c r="J2922" i="21"/>
  <c r="K2922" i="21"/>
  <c r="L2922" i="21"/>
  <c r="M2922" i="21"/>
  <c r="N2922" i="21"/>
  <c r="O2922" i="21"/>
  <c r="P2922" i="21"/>
  <c r="Q2922" i="21"/>
  <c r="R2922" i="21"/>
  <c r="J2923" i="21"/>
  <c r="K2923" i="21"/>
  <c r="L2923" i="21"/>
  <c r="M2923" i="21"/>
  <c r="N2923" i="21"/>
  <c r="O2923" i="21"/>
  <c r="P2923" i="21"/>
  <c r="Q2923" i="21"/>
  <c r="R2923" i="21"/>
  <c r="J2924" i="21"/>
  <c r="K2924" i="21"/>
  <c r="L2924" i="21"/>
  <c r="M2924" i="21"/>
  <c r="N2924" i="21"/>
  <c r="O2924" i="21"/>
  <c r="P2924" i="21"/>
  <c r="Q2924" i="21"/>
  <c r="R2924" i="21"/>
  <c r="J2925" i="21"/>
  <c r="K2925" i="21"/>
  <c r="L2925" i="21"/>
  <c r="M2925" i="21"/>
  <c r="N2925" i="21"/>
  <c r="O2925" i="21"/>
  <c r="P2925" i="21"/>
  <c r="Q2925" i="21"/>
  <c r="R2925" i="21"/>
  <c r="J2926" i="21"/>
  <c r="K2926" i="21"/>
  <c r="L2926" i="21"/>
  <c r="M2926" i="21"/>
  <c r="N2926" i="21"/>
  <c r="O2926" i="21"/>
  <c r="P2926" i="21"/>
  <c r="Q2926" i="21"/>
  <c r="R2926" i="21"/>
  <c r="J2927" i="21"/>
  <c r="K2927" i="21"/>
  <c r="L2927" i="21"/>
  <c r="M2927" i="21"/>
  <c r="N2927" i="21"/>
  <c r="O2927" i="21"/>
  <c r="P2927" i="21"/>
  <c r="Q2927" i="21"/>
  <c r="R2927" i="21"/>
  <c r="J2928" i="21"/>
  <c r="K2928" i="21"/>
  <c r="L2928" i="21"/>
  <c r="M2928" i="21"/>
  <c r="N2928" i="21"/>
  <c r="O2928" i="21"/>
  <c r="P2928" i="21"/>
  <c r="Q2928" i="21"/>
  <c r="R2928" i="21"/>
  <c r="J2929" i="21"/>
  <c r="K2929" i="21"/>
  <c r="L2929" i="21"/>
  <c r="M2929" i="21"/>
  <c r="N2929" i="21"/>
  <c r="O2929" i="21"/>
  <c r="P2929" i="21"/>
  <c r="Q2929" i="21"/>
  <c r="R2929" i="21"/>
  <c r="J2930" i="21"/>
  <c r="K2930" i="21"/>
  <c r="L2930" i="21"/>
  <c r="M2930" i="21"/>
  <c r="N2930" i="21"/>
  <c r="O2930" i="21"/>
  <c r="P2930" i="21"/>
  <c r="Q2930" i="21"/>
  <c r="R2930" i="21"/>
  <c r="J2931" i="21"/>
  <c r="K2931" i="21"/>
  <c r="L2931" i="21"/>
  <c r="M2931" i="21"/>
  <c r="N2931" i="21"/>
  <c r="O2931" i="21"/>
  <c r="P2931" i="21"/>
  <c r="Q2931" i="21"/>
  <c r="R2931" i="21"/>
  <c r="J2932" i="21"/>
  <c r="K2932" i="21"/>
  <c r="L2932" i="21"/>
  <c r="M2932" i="21"/>
  <c r="N2932" i="21"/>
  <c r="O2932" i="21"/>
  <c r="P2932" i="21"/>
  <c r="Q2932" i="21"/>
  <c r="R2932" i="21"/>
  <c r="J2933" i="21"/>
  <c r="K2933" i="21"/>
  <c r="L2933" i="21"/>
  <c r="M2933" i="21"/>
  <c r="N2933" i="21"/>
  <c r="O2933" i="21"/>
  <c r="P2933" i="21"/>
  <c r="Q2933" i="21"/>
  <c r="R2933" i="21"/>
  <c r="J2934" i="21"/>
  <c r="K2934" i="21"/>
  <c r="L2934" i="21"/>
  <c r="M2934" i="21"/>
  <c r="N2934" i="21"/>
  <c r="O2934" i="21"/>
  <c r="P2934" i="21"/>
  <c r="Q2934" i="21"/>
  <c r="R2934" i="21"/>
  <c r="J2935" i="21"/>
  <c r="K2935" i="21"/>
  <c r="L2935" i="21"/>
  <c r="M2935" i="21"/>
  <c r="N2935" i="21"/>
  <c r="O2935" i="21"/>
  <c r="P2935" i="21"/>
  <c r="Q2935" i="21"/>
  <c r="R2935" i="21"/>
  <c r="J2936" i="21"/>
  <c r="K2936" i="21"/>
  <c r="L2936" i="21"/>
  <c r="M2936" i="21"/>
  <c r="N2936" i="21"/>
  <c r="O2936" i="21"/>
  <c r="P2936" i="21"/>
  <c r="Q2936" i="21"/>
  <c r="R2936" i="21"/>
  <c r="J2937" i="21"/>
  <c r="K2937" i="21"/>
  <c r="L2937" i="21"/>
  <c r="M2937" i="21"/>
  <c r="N2937" i="21"/>
  <c r="O2937" i="21"/>
  <c r="P2937" i="21"/>
  <c r="Q2937" i="21"/>
  <c r="R2937" i="21"/>
  <c r="J2938" i="21"/>
  <c r="K2938" i="21"/>
  <c r="L2938" i="21"/>
  <c r="M2938" i="21"/>
  <c r="N2938" i="21"/>
  <c r="O2938" i="21"/>
  <c r="P2938" i="21"/>
  <c r="Q2938" i="21"/>
  <c r="R2938" i="21"/>
  <c r="J2939" i="21"/>
  <c r="K2939" i="21"/>
  <c r="L2939" i="21"/>
  <c r="M2939" i="21"/>
  <c r="N2939" i="21"/>
  <c r="O2939" i="21"/>
  <c r="P2939" i="21"/>
  <c r="Q2939" i="21"/>
  <c r="R2939" i="21"/>
  <c r="J2940" i="21"/>
  <c r="K2940" i="21"/>
  <c r="L2940" i="21"/>
  <c r="M2940" i="21"/>
  <c r="N2940" i="21"/>
  <c r="O2940" i="21"/>
  <c r="P2940" i="21"/>
  <c r="Q2940" i="21"/>
  <c r="R2940" i="21"/>
  <c r="J2941" i="21"/>
  <c r="K2941" i="21"/>
  <c r="L2941" i="21"/>
  <c r="M2941" i="21"/>
  <c r="N2941" i="21"/>
  <c r="O2941" i="21"/>
  <c r="P2941" i="21"/>
  <c r="Q2941" i="21"/>
  <c r="R2941" i="21"/>
  <c r="J2942" i="21"/>
  <c r="K2942" i="21"/>
  <c r="L2942" i="21"/>
  <c r="M2942" i="21"/>
  <c r="N2942" i="21"/>
  <c r="O2942" i="21"/>
  <c r="P2942" i="21"/>
  <c r="Q2942" i="21"/>
  <c r="R2942" i="21"/>
  <c r="J2943" i="21"/>
  <c r="K2943" i="21"/>
  <c r="L2943" i="21"/>
  <c r="M2943" i="21"/>
  <c r="N2943" i="21"/>
  <c r="O2943" i="21"/>
  <c r="P2943" i="21"/>
  <c r="Q2943" i="21"/>
  <c r="R2943" i="21"/>
  <c r="J2944" i="21"/>
  <c r="K2944" i="21"/>
  <c r="L2944" i="21"/>
  <c r="M2944" i="21"/>
  <c r="N2944" i="21"/>
  <c r="O2944" i="21"/>
  <c r="P2944" i="21"/>
  <c r="Q2944" i="21"/>
  <c r="R2944" i="21"/>
  <c r="J2945" i="21"/>
  <c r="K2945" i="21"/>
  <c r="L2945" i="21"/>
  <c r="M2945" i="21"/>
  <c r="N2945" i="21"/>
  <c r="O2945" i="21"/>
  <c r="P2945" i="21"/>
  <c r="Q2945" i="21"/>
  <c r="R2945" i="21"/>
  <c r="J2946" i="21"/>
  <c r="K2946" i="21"/>
  <c r="L2946" i="21"/>
  <c r="M2946" i="21"/>
  <c r="N2946" i="21"/>
  <c r="O2946" i="21"/>
  <c r="P2946" i="21"/>
  <c r="Q2946" i="21"/>
  <c r="R2946" i="21"/>
  <c r="J2947" i="21"/>
  <c r="K2947" i="21"/>
  <c r="L2947" i="21"/>
  <c r="M2947" i="21"/>
  <c r="N2947" i="21"/>
  <c r="O2947" i="21"/>
  <c r="P2947" i="21"/>
  <c r="Q2947" i="21"/>
  <c r="R2947" i="21"/>
  <c r="J2948" i="21"/>
  <c r="K2948" i="21"/>
  <c r="L2948" i="21"/>
  <c r="M2948" i="21"/>
  <c r="N2948" i="21"/>
  <c r="O2948" i="21"/>
  <c r="P2948" i="21"/>
  <c r="Q2948" i="21"/>
  <c r="R2948" i="21"/>
  <c r="J2949" i="21"/>
  <c r="K2949" i="21"/>
  <c r="L2949" i="21"/>
  <c r="M2949" i="21"/>
  <c r="N2949" i="21"/>
  <c r="O2949" i="21"/>
  <c r="P2949" i="21"/>
  <c r="Q2949" i="21"/>
  <c r="R2949" i="21"/>
  <c r="J2950" i="21"/>
  <c r="K2950" i="21"/>
  <c r="L2950" i="21"/>
  <c r="M2950" i="21"/>
  <c r="N2950" i="21"/>
  <c r="O2950" i="21"/>
  <c r="P2950" i="21"/>
  <c r="Q2950" i="21"/>
  <c r="R2950" i="21"/>
  <c r="J2951" i="21"/>
  <c r="K2951" i="21"/>
  <c r="L2951" i="21"/>
  <c r="M2951" i="21"/>
  <c r="N2951" i="21"/>
  <c r="O2951" i="21"/>
  <c r="P2951" i="21"/>
  <c r="Q2951" i="21"/>
  <c r="R2951" i="21"/>
  <c r="J2952" i="21"/>
  <c r="K2952" i="21"/>
  <c r="L2952" i="21"/>
  <c r="M2952" i="21"/>
  <c r="N2952" i="21"/>
  <c r="O2952" i="21"/>
  <c r="P2952" i="21"/>
  <c r="Q2952" i="21"/>
  <c r="R2952" i="21"/>
  <c r="J2953" i="21"/>
  <c r="K2953" i="21"/>
  <c r="L2953" i="21"/>
  <c r="M2953" i="21"/>
  <c r="N2953" i="21"/>
  <c r="O2953" i="21"/>
  <c r="P2953" i="21"/>
  <c r="Q2953" i="21"/>
  <c r="R2953" i="21"/>
  <c r="J2954" i="21"/>
  <c r="K2954" i="21"/>
  <c r="L2954" i="21"/>
  <c r="M2954" i="21"/>
  <c r="N2954" i="21"/>
  <c r="O2954" i="21"/>
  <c r="P2954" i="21"/>
  <c r="Q2954" i="21"/>
  <c r="R2954" i="21"/>
  <c r="J2955" i="21"/>
  <c r="K2955" i="21"/>
  <c r="L2955" i="21"/>
  <c r="M2955" i="21"/>
  <c r="N2955" i="21"/>
  <c r="O2955" i="21"/>
  <c r="P2955" i="21"/>
  <c r="Q2955" i="21"/>
  <c r="R2955" i="21"/>
  <c r="J2956" i="21"/>
  <c r="K2956" i="21"/>
  <c r="L2956" i="21"/>
  <c r="M2956" i="21"/>
  <c r="N2956" i="21"/>
  <c r="O2956" i="21"/>
  <c r="P2956" i="21"/>
  <c r="Q2956" i="21"/>
  <c r="R2956" i="21"/>
  <c r="J2957" i="21"/>
  <c r="K2957" i="21"/>
  <c r="L2957" i="21"/>
  <c r="M2957" i="21"/>
  <c r="N2957" i="21"/>
  <c r="O2957" i="21"/>
  <c r="P2957" i="21"/>
  <c r="Q2957" i="21"/>
  <c r="R2957" i="21"/>
  <c r="J2958" i="21"/>
  <c r="K2958" i="21"/>
  <c r="L2958" i="21"/>
  <c r="M2958" i="21"/>
  <c r="N2958" i="21"/>
  <c r="O2958" i="21"/>
  <c r="P2958" i="21"/>
  <c r="Q2958" i="21"/>
  <c r="R2958" i="21"/>
  <c r="J2959" i="21"/>
  <c r="K2959" i="21"/>
  <c r="L2959" i="21"/>
  <c r="M2959" i="21"/>
  <c r="N2959" i="21"/>
  <c r="O2959" i="21"/>
  <c r="P2959" i="21"/>
  <c r="Q2959" i="21"/>
  <c r="R2959" i="21"/>
  <c r="J2960" i="21"/>
  <c r="K2960" i="21"/>
  <c r="L2960" i="21"/>
  <c r="M2960" i="21"/>
  <c r="N2960" i="21"/>
  <c r="O2960" i="21"/>
  <c r="P2960" i="21"/>
  <c r="Q2960" i="21"/>
  <c r="R2960" i="21"/>
  <c r="J2961" i="21"/>
  <c r="K2961" i="21"/>
  <c r="L2961" i="21"/>
  <c r="M2961" i="21"/>
  <c r="N2961" i="21"/>
  <c r="O2961" i="21"/>
  <c r="P2961" i="21"/>
  <c r="Q2961" i="21"/>
  <c r="R2961" i="21"/>
  <c r="J2962" i="21"/>
  <c r="K2962" i="21"/>
  <c r="L2962" i="21"/>
  <c r="M2962" i="21"/>
  <c r="N2962" i="21"/>
  <c r="O2962" i="21"/>
  <c r="P2962" i="21"/>
  <c r="Q2962" i="21"/>
  <c r="R2962" i="21"/>
  <c r="J2963" i="21"/>
  <c r="K2963" i="21"/>
  <c r="L2963" i="21"/>
  <c r="M2963" i="21"/>
  <c r="N2963" i="21"/>
  <c r="O2963" i="21"/>
  <c r="P2963" i="21"/>
  <c r="Q2963" i="21"/>
  <c r="R2963" i="21"/>
  <c r="J2964" i="21"/>
  <c r="K2964" i="21"/>
  <c r="L2964" i="21"/>
  <c r="M2964" i="21"/>
  <c r="N2964" i="21"/>
  <c r="O2964" i="21"/>
  <c r="P2964" i="21"/>
  <c r="Q2964" i="21"/>
  <c r="R2964" i="21"/>
  <c r="J2965" i="21"/>
  <c r="K2965" i="21"/>
  <c r="L2965" i="21"/>
  <c r="M2965" i="21"/>
  <c r="N2965" i="21"/>
  <c r="O2965" i="21"/>
  <c r="P2965" i="21"/>
  <c r="Q2965" i="21"/>
  <c r="R2965" i="21"/>
  <c r="J2966" i="21"/>
  <c r="K2966" i="21"/>
  <c r="L2966" i="21"/>
  <c r="M2966" i="21"/>
  <c r="N2966" i="21"/>
  <c r="O2966" i="21"/>
  <c r="P2966" i="21"/>
  <c r="Q2966" i="21"/>
  <c r="R2966" i="21"/>
  <c r="J2967" i="21"/>
  <c r="K2967" i="21"/>
  <c r="L2967" i="21"/>
  <c r="M2967" i="21"/>
  <c r="N2967" i="21"/>
  <c r="O2967" i="21"/>
  <c r="P2967" i="21"/>
  <c r="Q2967" i="21"/>
  <c r="R2967" i="21"/>
  <c r="J2968" i="21"/>
  <c r="K2968" i="21"/>
  <c r="L2968" i="21"/>
  <c r="M2968" i="21"/>
  <c r="N2968" i="21"/>
  <c r="O2968" i="21"/>
  <c r="P2968" i="21"/>
  <c r="Q2968" i="21"/>
  <c r="R2968" i="21"/>
  <c r="J2969" i="21"/>
  <c r="K2969" i="21"/>
  <c r="L2969" i="21"/>
  <c r="M2969" i="21"/>
  <c r="N2969" i="21"/>
  <c r="O2969" i="21"/>
  <c r="P2969" i="21"/>
  <c r="Q2969" i="21"/>
  <c r="R2969" i="21"/>
  <c r="J2970" i="21"/>
  <c r="K2970" i="21"/>
  <c r="L2970" i="21"/>
  <c r="M2970" i="21"/>
  <c r="N2970" i="21"/>
  <c r="O2970" i="21"/>
  <c r="P2970" i="21"/>
  <c r="Q2970" i="21"/>
  <c r="R2970" i="21"/>
  <c r="J2971" i="21"/>
  <c r="K2971" i="21"/>
  <c r="L2971" i="21"/>
  <c r="M2971" i="21"/>
  <c r="N2971" i="21"/>
  <c r="O2971" i="21"/>
  <c r="P2971" i="21"/>
  <c r="Q2971" i="21"/>
  <c r="R2971" i="21"/>
  <c r="J2972" i="21"/>
  <c r="K2972" i="21"/>
  <c r="L2972" i="21"/>
  <c r="M2972" i="21"/>
  <c r="N2972" i="21"/>
  <c r="O2972" i="21"/>
  <c r="P2972" i="21"/>
  <c r="Q2972" i="21"/>
  <c r="R2972" i="21"/>
  <c r="J2973" i="21"/>
  <c r="K2973" i="21"/>
  <c r="L2973" i="21"/>
  <c r="M2973" i="21"/>
  <c r="N2973" i="21"/>
  <c r="O2973" i="21"/>
  <c r="P2973" i="21"/>
  <c r="Q2973" i="21"/>
  <c r="R2973" i="21"/>
  <c r="J2974" i="21"/>
  <c r="K2974" i="21"/>
  <c r="L2974" i="21"/>
  <c r="M2974" i="21"/>
  <c r="N2974" i="21"/>
  <c r="O2974" i="21"/>
  <c r="P2974" i="21"/>
  <c r="Q2974" i="21"/>
  <c r="R2974" i="21"/>
  <c r="J2975" i="21"/>
  <c r="K2975" i="21"/>
  <c r="L2975" i="21"/>
  <c r="M2975" i="21"/>
  <c r="N2975" i="21"/>
  <c r="O2975" i="21"/>
  <c r="P2975" i="21"/>
  <c r="Q2975" i="21"/>
  <c r="R2975" i="21"/>
  <c r="J2976" i="21"/>
  <c r="K2976" i="21"/>
  <c r="L2976" i="21"/>
  <c r="M2976" i="21"/>
  <c r="N2976" i="21"/>
  <c r="O2976" i="21"/>
  <c r="P2976" i="21"/>
  <c r="Q2976" i="21"/>
  <c r="R2976" i="21"/>
  <c r="J2977" i="21"/>
  <c r="K2977" i="21"/>
  <c r="L2977" i="21"/>
  <c r="M2977" i="21"/>
  <c r="N2977" i="21"/>
  <c r="O2977" i="21"/>
  <c r="P2977" i="21"/>
  <c r="Q2977" i="21"/>
  <c r="R2977" i="21"/>
  <c r="J2978" i="21"/>
  <c r="K2978" i="21"/>
  <c r="L2978" i="21"/>
  <c r="M2978" i="21"/>
  <c r="N2978" i="21"/>
  <c r="O2978" i="21"/>
  <c r="P2978" i="21"/>
  <c r="Q2978" i="21"/>
  <c r="R2978" i="21"/>
  <c r="J2979" i="21"/>
  <c r="K2979" i="21"/>
  <c r="L2979" i="21"/>
  <c r="M2979" i="21"/>
  <c r="N2979" i="21"/>
  <c r="O2979" i="21"/>
  <c r="P2979" i="21"/>
  <c r="Q2979" i="21"/>
  <c r="R2979" i="21"/>
  <c r="J2980" i="21"/>
  <c r="K2980" i="21"/>
  <c r="L2980" i="21"/>
  <c r="M2980" i="21"/>
  <c r="N2980" i="21"/>
  <c r="O2980" i="21"/>
  <c r="P2980" i="21"/>
  <c r="Q2980" i="21"/>
  <c r="R2980" i="21"/>
  <c r="J2981" i="21"/>
  <c r="K2981" i="21"/>
  <c r="L2981" i="21"/>
  <c r="M2981" i="21"/>
  <c r="N2981" i="21"/>
  <c r="O2981" i="21"/>
  <c r="P2981" i="21"/>
  <c r="Q2981" i="21"/>
  <c r="R2981" i="21"/>
  <c r="J2982" i="21"/>
  <c r="K2982" i="21"/>
  <c r="L2982" i="21"/>
  <c r="M2982" i="21"/>
  <c r="N2982" i="21"/>
  <c r="O2982" i="21"/>
  <c r="P2982" i="21"/>
  <c r="Q2982" i="21"/>
  <c r="R2982" i="21"/>
  <c r="J2983" i="21"/>
  <c r="K2983" i="21"/>
  <c r="L2983" i="21"/>
  <c r="M2983" i="21"/>
  <c r="N2983" i="21"/>
  <c r="O2983" i="21"/>
  <c r="P2983" i="21"/>
  <c r="Q2983" i="21"/>
  <c r="R2983" i="21"/>
  <c r="J2984" i="21"/>
  <c r="K2984" i="21"/>
  <c r="L2984" i="21"/>
  <c r="M2984" i="21"/>
  <c r="N2984" i="21"/>
  <c r="O2984" i="21"/>
  <c r="P2984" i="21"/>
  <c r="Q2984" i="21"/>
  <c r="R2984" i="21"/>
  <c r="J2985" i="21"/>
  <c r="K2985" i="21"/>
  <c r="L2985" i="21"/>
  <c r="M2985" i="21"/>
  <c r="N2985" i="21"/>
  <c r="O2985" i="21"/>
  <c r="P2985" i="21"/>
  <c r="Q2985" i="21"/>
  <c r="R2985" i="21"/>
  <c r="J2986" i="21"/>
  <c r="K2986" i="21"/>
  <c r="L2986" i="21"/>
  <c r="M2986" i="21"/>
  <c r="N2986" i="21"/>
  <c r="O2986" i="21"/>
  <c r="P2986" i="21"/>
  <c r="Q2986" i="21"/>
  <c r="R2986" i="21"/>
  <c r="J2987" i="21"/>
  <c r="K2987" i="21"/>
  <c r="L2987" i="21"/>
  <c r="M2987" i="21"/>
  <c r="N2987" i="21"/>
  <c r="O2987" i="21"/>
  <c r="P2987" i="21"/>
  <c r="Q2987" i="21"/>
  <c r="R2987" i="21"/>
  <c r="J2988" i="21"/>
  <c r="K2988" i="21"/>
  <c r="L2988" i="21"/>
  <c r="M2988" i="21"/>
  <c r="N2988" i="21"/>
  <c r="O2988" i="21"/>
  <c r="P2988" i="21"/>
  <c r="Q2988" i="21"/>
  <c r="R2988" i="21"/>
  <c r="J2989" i="21"/>
  <c r="K2989" i="21"/>
  <c r="L2989" i="21"/>
  <c r="M2989" i="21"/>
  <c r="N2989" i="21"/>
  <c r="O2989" i="21"/>
  <c r="P2989" i="21"/>
  <c r="Q2989" i="21"/>
  <c r="R2989" i="21"/>
  <c r="J2990" i="21"/>
  <c r="K2990" i="21"/>
  <c r="L2990" i="21"/>
  <c r="M2990" i="21"/>
  <c r="N2990" i="21"/>
  <c r="O2990" i="21"/>
  <c r="P2990" i="21"/>
  <c r="Q2990" i="21"/>
  <c r="R2990" i="21"/>
  <c r="J2991" i="21"/>
  <c r="K2991" i="21"/>
  <c r="L2991" i="21"/>
  <c r="M2991" i="21"/>
  <c r="N2991" i="21"/>
  <c r="O2991" i="21"/>
  <c r="P2991" i="21"/>
  <c r="Q2991" i="21"/>
  <c r="R2991" i="21"/>
  <c r="J2992" i="21"/>
  <c r="K2992" i="21"/>
  <c r="L2992" i="21"/>
  <c r="M2992" i="21"/>
  <c r="N2992" i="21"/>
  <c r="O2992" i="21"/>
  <c r="P2992" i="21"/>
  <c r="Q2992" i="21"/>
  <c r="R2992" i="21"/>
  <c r="J2993" i="21"/>
  <c r="K2993" i="21"/>
  <c r="L2993" i="21"/>
  <c r="M2993" i="21"/>
  <c r="N2993" i="21"/>
  <c r="O2993" i="21"/>
  <c r="P2993" i="21"/>
  <c r="Q2993" i="21"/>
  <c r="R2993" i="21"/>
  <c r="J2994" i="21"/>
  <c r="K2994" i="21"/>
  <c r="L2994" i="21"/>
  <c r="M2994" i="21"/>
  <c r="N2994" i="21"/>
  <c r="O2994" i="21"/>
  <c r="P2994" i="21"/>
  <c r="Q2994" i="21"/>
  <c r="R2994" i="21"/>
  <c r="J2995" i="21"/>
  <c r="K2995" i="21"/>
  <c r="L2995" i="21"/>
  <c r="M2995" i="21"/>
  <c r="N2995" i="21"/>
  <c r="O2995" i="21"/>
  <c r="P2995" i="21"/>
  <c r="Q2995" i="21"/>
  <c r="R2995" i="21"/>
  <c r="J2996" i="21"/>
  <c r="K2996" i="21"/>
  <c r="L2996" i="21"/>
  <c r="M2996" i="21"/>
  <c r="N2996" i="21"/>
  <c r="O2996" i="21"/>
  <c r="P2996" i="21"/>
  <c r="Q2996" i="21"/>
  <c r="R2996" i="21"/>
  <c r="J2997" i="21"/>
  <c r="K2997" i="21"/>
  <c r="L2997" i="21"/>
  <c r="M2997" i="21"/>
  <c r="N2997" i="21"/>
  <c r="O2997" i="21"/>
  <c r="P2997" i="21"/>
  <c r="Q2997" i="21"/>
  <c r="R2997" i="21"/>
  <c r="J2998" i="21"/>
  <c r="K2998" i="21"/>
  <c r="L2998" i="21"/>
  <c r="M2998" i="21"/>
  <c r="N2998" i="21"/>
  <c r="O2998" i="21"/>
  <c r="P2998" i="21"/>
  <c r="Q2998" i="21"/>
  <c r="R2998" i="21"/>
  <c r="J2999" i="21"/>
  <c r="K2999" i="21"/>
  <c r="L2999" i="21"/>
  <c r="M2999" i="21"/>
  <c r="N2999" i="21"/>
  <c r="O2999" i="21"/>
  <c r="P2999" i="21"/>
  <c r="Q2999" i="21"/>
  <c r="R2999" i="21"/>
  <c r="J3000" i="21"/>
  <c r="K3000" i="21"/>
  <c r="L3000" i="21"/>
  <c r="M3000" i="21"/>
  <c r="N3000" i="21"/>
  <c r="O3000" i="21"/>
  <c r="P3000" i="21"/>
  <c r="Q3000" i="21"/>
  <c r="R3000" i="21"/>
  <c r="J3001" i="21"/>
  <c r="K3001" i="21"/>
  <c r="L3001" i="21"/>
  <c r="M3001" i="21"/>
  <c r="N3001" i="21"/>
  <c r="O3001" i="21"/>
  <c r="P3001" i="21"/>
  <c r="Q3001" i="21"/>
  <c r="R3001" i="21"/>
  <c r="J3002" i="21"/>
  <c r="K3002" i="21"/>
  <c r="L3002" i="21"/>
  <c r="M3002" i="21"/>
  <c r="N3002" i="21"/>
  <c r="O3002" i="21"/>
  <c r="P3002" i="21"/>
  <c r="Q3002" i="21"/>
  <c r="R3002" i="21"/>
  <c r="J3003" i="21"/>
  <c r="K3003" i="21"/>
  <c r="L3003" i="21"/>
  <c r="M3003" i="21"/>
  <c r="N3003" i="21"/>
  <c r="O3003" i="21"/>
  <c r="P3003" i="21"/>
  <c r="Q3003" i="21"/>
  <c r="R3003" i="21"/>
  <c r="J3004" i="21"/>
  <c r="K3004" i="21"/>
  <c r="L3004" i="21"/>
  <c r="M3004" i="21"/>
  <c r="N3004" i="21"/>
  <c r="O3004" i="21"/>
  <c r="P3004" i="21"/>
  <c r="Q3004" i="21"/>
  <c r="R3004" i="21"/>
  <c r="J3005" i="21"/>
  <c r="K3005" i="21"/>
  <c r="L3005" i="21"/>
  <c r="M3005" i="21"/>
  <c r="N3005" i="21"/>
  <c r="O3005" i="21"/>
  <c r="P3005" i="21"/>
  <c r="Q3005" i="21"/>
  <c r="R3005" i="21"/>
  <c r="J3006" i="21"/>
  <c r="K3006" i="21"/>
  <c r="L3006" i="21"/>
  <c r="M3006" i="21"/>
  <c r="N3006" i="21"/>
  <c r="O3006" i="21"/>
  <c r="P3006" i="21"/>
  <c r="Q3006" i="21"/>
  <c r="R3006" i="21"/>
  <c r="J3007" i="21"/>
  <c r="K3007" i="21"/>
  <c r="L3007" i="21"/>
  <c r="M3007" i="21"/>
  <c r="N3007" i="21"/>
  <c r="O3007" i="21"/>
  <c r="P3007" i="21"/>
  <c r="Q3007" i="21"/>
  <c r="R3007" i="21"/>
  <c r="J3008" i="21"/>
  <c r="K3008" i="21"/>
  <c r="L3008" i="21"/>
  <c r="M3008" i="21"/>
  <c r="N3008" i="21"/>
  <c r="O3008" i="21"/>
  <c r="P3008" i="21"/>
  <c r="Q3008" i="21"/>
  <c r="R3008" i="21"/>
  <c r="J3009" i="21"/>
  <c r="K3009" i="21"/>
  <c r="L3009" i="21"/>
  <c r="M3009" i="21"/>
  <c r="N3009" i="21"/>
  <c r="O3009" i="21"/>
  <c r="P3009" i="21"/>
  <c r="Q3009" i="21"/>
  <c r="R3009" i="21"/>
  <c r="J3010" i="21"/>
  <c r="K3010" i="21"/>
  <c r="L3010" i="21"/>
  <c r="M3010" i="21"/>
  <c r="N3010" i="21"/>
  <c r="O3010" i="21"/>
  <c r="P3010" i="21"/>
  <c r="Q3010" i="21"/>
  <c r="R3010" i="21"/>
  <c r="J3011" i="21"/>
  <c r="K3011" i="21"/>
  <c r="L3011" i="21"/>
  <c r="M3011" i="21"/>
  <c r="N3011" i="21"/>
  <c r="O3011" i="21"/>
  <c r="P3011" i="21"/>
  <c r="Q3011" i="21"/>
  <c r="R3011" i="21"/>
  <c r="J3012" i="21"/>
  <c r="K3012" i="21"/>
  <c r="L3012" i="21"/>
  <c r="M3012" i="21"/>
  <c r="N3012" i="21"/>
  <c r="O3012" i="21"/>
  <c r="P3012" i="21"/>
  <c r="Q3012" i="21"/>
  <c r="R3012" i="21"/>
  <c r="J3013" i="21"/>
  <c r="K3013" i="21"/>
  <c r="L3013" i="21"/>
  <c r="M3013" i="21"/>
  <c r="N3013" i="21"/>
  <c r="O3013" i="21"/>
  <c r="P3013" i="21"/>
  <c r="Q3013" i="21"/>
  <c r="R3013" i="21"/>
  <c r="J3014" i="21"/>
  <c r="K3014" i="21"/>
  <c r="L3014" i="21"/>
  <c r="M3014" i="21"/>
  <c r="N3014" i="21"/>
  <c r="O3014" i="21"/>
  <c r="P3014" i="21"/>
  <c r="Q3014" i="21"/>
  <c r="R3014" i="21"/>
  <c r="J3015" i="21"/>
  <c r="K3015" i="21"/>
  <c r="L3015" i="21"/>
  <c r="M3015" i="21"/>
  <c r="N3015" i="21"/>
  <c r="O3015" i="21"/>
  <c r="P3015" i="21"/>
  <c r="Q3015" i="21"/>
  <c r="R3015" i="21"/>
  <c r="J3016" i="21"/>
  <c r="K3016" i="21"/>
  <c r="L3016" i="21"/>
  <c r="M3016" i="21"/>
  <c r="N3016" i="21"/>
  <c r="O3016" i="21"/>
  <c r="P3016" i="21"/>
  <c r="Q3016" i="21"/>
  <c r="R3016" i="21"/>
  <c r="J3017" i="21"/>
  <c r="K3017" i="21"/>
  <c r="L3017" i="21"/>
  <c r="M3017" i="21"/>
  <c r="N3017" i="21"/>
  <c r="O3017" i="21"/>
  <c r="P3017" i="21"/>
  <c r="Q3017" i="21"/>
  <c r="R3017" i="21"/>
  <c r="J3018" i="21"/>
  <c r="K3018" i="21"/>
  <c r="L3018" i="21"/>
  <c r="M3018" i="21"/>
  <c r="N3018" i="21"/>
  <c r="O3018" i="21"/>
  <c r="P3018" i="21"/>
  <c r="Q3018" i="21"/>
  <c r="R3018" i="21"/>
  <c r="J3019" i="21"/>
  <c r="K3019" i="21"/>
  <c r="L3019" i="21"/>
  <c r="M3019" i="21"/>
  <c r="N3019" i="21"/>
  <c r="O3019" i="21"/>
  <c r="P3019" i="21"/>
  <c r="Q3019" i="21"/>
  <c r="R3019" i="21"/>
  <c r="J3020" i="21"/>
  <c r="K3020" i="21"/>
  <c r="L3020" i="21"/>
  <c r="M3020" i="21"/>
  <c r="N3020" i="21"/>
  <c r="O3020" i="21"/>
  <c r="P3020" i="21"/>
  <c r="Q3020" i="21"/>
  <c r="R3020" i="21"/>
  <c r="J3021" i="21"/>
  <c r="K3021" i="21"/>
  <c r="L3021" i="21"/>
  <c r="M3021" i="21"/>
  <c r="N3021" i="21"/>
  <c r="O3021" i="21"/>
  <c r="P3021" i="21"/>
  <c r="Q3021" i="21"/>
  <c r="R3021" i="21"/>
  <c r="J3022" i="21"/>
  <c r="K3022" i="21"/>
  <c r="L3022" i="21"/>
  <c r="M3022" i="21"/>
  <c r="N3022" i="21"/>
  <c r="O3022" i="21"/>
  <c r="P3022" i="21"/>
  <c r="Q3022" i="21"/>
  <c r="R3022" i="21"/>
  <c r="J3023" i="21"/>
  <c r="K3023" i="21"/>
  <c r="L3023" i="21"/>
  <c r="M3023" i="21"/>
  <c r="N3023" i="21"/>
  <c r="O3023" i="21"/>
  <c r="P3023" i="21"/>
  <c r="Q3023" i="21"/>
  <c r="R3023" i="21"/>
  <c r="J3024" i="21"/>
  <c r="K3024" i="21"/>
  <c r="L3024" i="21"/>
  <c r="M3024" i="21"/>
  <c r="N3024" i="21"/>
  <c r="O3024" i="21"/>
  <c r="P3024" i="21"/>
  <c r="Q3024" i="21"/>
  <c r="R3024" i="21"/>
  <c r="J3025" i="21"/>
  <c r="K3025" i="21"/>
  <c r="L3025" i="21"/>
  <c r="M3025" i="21"/>
  <c r="N3025" i="21"/>
  <c r="O3025" i="21"/>
  <c r="P3025" i="21"/>
  <c r="Q3025" i="21"/>
  <c r="R3025" i="21"/>
  <c r="J3026" i="21"/>
  <c r="K3026" i="21"/>
  <c r="L3026" i="21"/>
  <c r="M3026" i="21"/>
  <c r="N3026" i="21"/>
  <c r="O3026" i="21"/>
  <c r="P3026" i="21"/>
  <c r="Q3026" i="21"/>
  <c r="R3026" i="21"/>
  <c r="J3027" i="21"/>
  <c r="K3027" i="21"/>
  <c r="L3027" i="21"/>
  <c r="M3027" i="21"/>
  <c r="N3027" i="21"/>
  <c r="O3027" i="21"/>
  <c r="P3027" i="21"/>
  <c r="Q3027" i="21"/>
  <c r="R3027" i="21"/>
  <c r="J3028" i="21"/>
  <c r="K3028" i="21"/>
  <c r="L3028" i="21"/>
  <c r="M3028" i="21"/>
  <c r="N3028" i="21"/>
  <c r="O3028" i="21"/>
  <c r="P3028" i="21"/>
  <c r="Q3028" i="21"/>
  <c r="R3028" i="21"/>
  <c r="J3029" i="21"/>
  <c r="K3029" i="21"/>
  <c r="L3029" i="21"/>
  <c r="M3029" i="21"/>
  <c r="N3029" i="21"/>
  <c r="O3029" i="21"/>
  <c r="P3029" i="21"/>
  <c r="Q3029" i="21"/>
  <c r="R3029" i="21"/>
  <c r="J3030" i="21"/>
  <c r="K3030" i="21"/>
  <c r="L3030" i="21"/>
  <c r="M3030" i="21"/>
  <c r="N3030" i="21"/>
  <c r="O3030" i="21"/>
  <c r="P3030" i="21"/>
  <c r="Q3030" i="21"/>
  <c r="R3030" i="21"/>
  <c r="J3031" i="21"/>
  <c r="K3031" i="21"/>
  <c r="L3031" i="21"/>
  <c r="M3031" i="21"/>
  <c r="N3031" i="21"/>
  <c r="O3031" i="21"/>
  <c r="P3031" i="21"/>
  <c r="Q3031" i="21"/>
  <c r="R3031" i="21"/>
  <c r="J3032" i="21"/>
  <c r="K3032" i="21"/>
  <c r="L3032" i="21"/>
  <c r="M3032" i="21"/>
  <c r="N3032" i="21"/>
  <c r="O3032" i="21"/>
  <c r="P3032" i="21"/>
  <c r="Q3032" i="21"/>
  <c r="R3032" i="21"/>
  <c r="J3033" i="21"/>
  <c r="K3033" i="21"/>
  <c r="L3033" i="21"/>
  <c r="M3033" i="21"/>
  <c r="N3033" i="21"/>
  <c r="O3033" i="21"/>
  <c r="P3033" i="21"/>
  <c r="Q3033" i="21"/>
  <c r="R3033" i="21"/>
  <c r="J3034" i="21"/>
  <c r="K3034" i="21"/>
  <c r="L3034" i="21"/>
  <c r="M3034" i="21"/>
  <c r="N3034" i="21"/>
  <c r="O3034" i="21"/>
  <c r="P3034" i="21"/>
  <c r="Q3034" i="21"/>
  <c r="R3034" i="21"/>
  <c r="J3035" i="21"/>
  <c r="K3035" i="21"/>
  <c r="L3035" i="21"/>
  <c r="M3035" i="21"/>
  <c r="N3035" i="21"/>
  <c r="O3035" i="21"/>
  <c r="P3035" i="21"/>
  <c r="Q3035" i="21"/>
  <c r="R3035" i="21"/>
  <c r="J3036" i="21"/>
  <c r="K3036" i="21"/>
  <c r="L3036" i="21"/>
  <c r="M3036" i="21"/>
  <c r="N3036" i="21"/>
  <c r="O3036" i="21"/>
  <c r="P3036" i="21"/>
  <c r="Q3036" i="21"/>
  <c r="R3036" i="21"/>
  <c r="J3037" i="21"/>
  <c r="K3037" i="21"/>
  <c r="L3037" i="21"/>
  <c r="M3037" i="21"/>
  <c r="N3037" i="21"/>
  <c r="O3037" i="21"/>
  <c r="P3037" i="21"/>
  <c r="Q3037" i="21"/>
  <c r="R3037" i="21"/>
  <c r="J3038" i="21"/>
  <c r="K3038" i="21"/>
  <c r="L3038" i="21"/>
  <c r="M3038" i="21"/>
  <c r="N3038" i="21"/>
  <c r="O3038" i="21"/>
  <c r="P3038" i="21"/>
  <c r="Q3038" i="21"/>
  <c r="R3038" i="21"/>
  <c r="J3039" i="21"/>
  <c r="K3039" i="21"/>
  <c r="L3039" i="21"/>
  <c r="M3039" i="21"/>
  <c r="N3039" i="21"/>
  <c r="O3039" i="21"/>
  <c r="P3039" i="21"/>
  <c r="Q3039" i="21"/>
  <c r="R3039" i="21"/>
  <c r="J3040" i="21"/>
  <c r="K3040" i="21"/>
  <c r="L3040" i="21"/>
  <c r="M3040" i="21"/>
  <c r="N3040" i="21"/>
  <c r="O3040" i="21"/>
  <c r="P3040" i="21"/>
  <c r="Q3040" i="21"/>
  <c r="R3040" i="21"/>
  <c r="J3041" i="21"/>
  <c r="K3041" i="21"/>
  <c r="L3041" i="21"/>
  <c r="M3041" i="21"/>
  <c r="N3041" i="21"/>
  <c r="O3041" i="21"/>
  <c r="P3041" i="21"/>
  <c r="Q3041" i="21"/>
  <c r="R3041" i="21"/>
  <c r="J3042" i="21"/>
  <c r="K3042" i="21"/>
  <c r="L3042" i="21"/>
  <c r="M3042" i="21"/>
  <c r="N3042" i="21"/>
  <c r="O3042" i="21"/>
  <c r="P3042" i="21"/>
  <c r="Q3042" i="21"/>
  <c r="R3042" i="21"/>
  <c r="J3043" i="21"/>
  <c r="K3043" i="21"/>
  <c r="L3043" i="21"/>
  <c r="M3043" i="21"/>
  <c r="N3043" i="21"/>
  <c r="O3043" i="21"/>
  <c r="P3043" i="21"/>
  <c r="Q3043" i="21"/>
  <c r="R3043" i="21"/>
  <c r="J3044" i="21"/>
  <c r="K3044" i="21"/>
  <c r="L3044" i="21"/>
  <c r="M3044" i="21"/>
  <c r="N3044" i="21"/>
  <c r="O3044" i="21"/>
  <c r="P3044" i="21"/>
  <c r="Q3044" i="21"/>
  <c r="R3044" i="21"/>
  <c r="J3045" i="21"/>
  <c r="K3045" i="21"/>
  <c r="L3045" i="21"/>
  <c r="M3045" i="21"/>
  <c r="N3045" i="21"/>
  <c r="O3045" i="21"/>
  <c r="P3045" i="21"/>
  <c r="Q3045" i="21"/>
  <c r="R3045" i="21"/>
  <c r="J3046" i="21"/>
  <c r="K3046" i="21"/>
  <c r="L3046" i="21"/>
  <c r="M3046" i="21"/>
  <c r="N3046" i="21"/>
  <c r="O3046" i="21"/>
  <c r="P3046" i="21"/>
  <c r="Q3046" i="21"/>
  <c r="R3046" i="21"/>
  <c r="J3047" i="21"/>
  <c r="K3047" i="21"/>
  <c r="L3047" i="21"/>
  <c r="M3047" i="21"/>
  <c r="N3047" i="21"/>
  <c r="O3047" i="21"/>
  <c r="P3047" i="21"/>
  <c r="Q3047" i="21"/>
  <c r="R3047" i="21"/>
  <c r="J3048" i="21"/>
  <c r="K3048" i="21"/>
  <c r="L3048" i="21"/>
  <c r="M3048" i="21"/>
  <c r="N3048" i="21"/>
  <c r="O3048" i="21"/>
  <c r="P3048" i="21"/>
  <c r="Q3048" i="21"/>
  <c r="R3048" i="21"/>
  <c r="J3049" i="21"/>
  <c r="K3049" i="21"/>
  <c r="L3049" i="21"/>
  <c r="M3049" i="21"/>
  <c r="N3049" i="21"/>
  <c r="O3049" i="21"/>
  <c r="P3049" i="21"/>
  <c r="Q3049" i="21"/>
  <c r="R3049" i="21"/>
  <c r="J3050" i="21"/>
  <c r="K3050" i="21"/>
  <c r="L3050" i="21"/>
  <c r="M3050" i="21"/>
  <c r="N3050" i="21"/>
  <c r="O3050" i="21"/>
  <c r="P3050" i="21"/>
  <c r="Q3050" i="21"/>
  <c r="R3050" i="21"/>
  <c r="J3051" i="21"/>
  <c r="K3051" i="21"/>
  <c r="L3051" i="21"/>
  <c r="M3051" i="21"/>
  <c r="N3051" i="21"/>
  <c r="O3051" i="21"/>
  <c r="P3051" i="21"/>
  <c r="Q3051" i="21"/>
  <c r="R3051" i="21"/>
  <c r="J3052" i="21"/>
  <c r="K3052" i="21"/>
  <c r="L3052" i="21"/>
  <c r="M3052" i="21"/>
  <c r="N3052" i="21"/>
  <c r="O3052" i="21"/>
  <c r="P3052" i="21"/>
  <c r="Q3052" i="21"/>
  <c r="R3052" i="21"/>
  <c r="J3053" i="21"/>
  <c r="K3053" i="21"/>
  <c r="L3053" i="21"/>
  <c r="M3053" i="21"/>
  <c r="N3053" i="21"/>
  <c r="O3053" i="21"/>
  <c r="P3053" i="21"/>
  <c r="Q3053" i="21"/>
  <c r="R3053" i="21"/>
  <c r="J3054" i="21"/>
  <c r="K3054" i="21"/>
  <c r="L3054" i="21"/>
  <c r="M3054" i="21"/>
  <c r="N3054" i="21"/>
  <c r="O3054" i="21"/>
  <c r="P3054" i="21"/>
  <c r="Q3054" i="21"/>
  <c r="R3054" i="21"/>
  <c r="J3055" i="21"/>
  <c r="K3055" i="21"/>
  <c r="L3055" i="21"/>
  <c r="M3055" i="21"/>
  <c r="N3055" i="21"/>
  <c r="O3055" i="21"/>
  <c r="P3055" i="21"/>
  <c r="Q3055" i="21"/>
  <c r="R3055" i="21"/>
  <c r="J3056" i="21"/>
  <c r="K3056" i="21"/>
  <c r="L3056" i="21"/>
  <c r="M3056" i="21"/>
  <c r="N3056" i="21"/>
  <c r="O3056" i="21"/>
  <c r="P3056" i="21"/>
  <c r="Q3056" i="21"/>
  <c r="R3056" i="21"/>
  <c r="J3057" i="21"/>
  <c r="K3057" i="21"/>
  <c r="L3057" i="21"/>
  <c r="M3057" i="21"/>
  <c r="N3057" i="21"/>
  <c r="O3057" i="21"/>
  <c r="P3057" i="21"/>
  <c r="Q3057" i="21"/>
  <c r="R3057" i="21"/>
  <c r="J3058" i="21"/>
  <c r="K3058" i="21"/>
  <c r="L3058" i="21"/>
  <c r="M3058" i="21"/>
  <c r="N3058" i="21"/>
  <c r="O3058" i="21"/>
  <c r="P3058" i="21"/>
  <c r="Q3058" i="21"/>
  <c r="R3058" i="21"/>
  <c r="J3059" i="21"/>
  <c r="K3059" i="21"/>
  <c r="L3059" i="21"/>
  <c r="M3059" i="21"/>
  <c r="N3059" i="21"/>
  <c r="O3059" i="21"/>
  <c r="P3059" i="21"/>
  <c r="Q3059" i="21"/>
  <c r="R3059" i="21"/>
  <c r="J3060" i="21"/>
  <c r="K3060" i="21"/>
  <c r="L3060" i="21"/>
  <c r="M3060" i="21"/>
  <c r="N3060" i="21"/>
  <c r="O3060" i="21"/>
  <c r="P3060" i="21"/>
  <c r="Q3060" i="21"/>
  <c r="R3060" i="21"/>
  <c r="J3061" i="21"/>
  <c r="K3061" i="21"/>
  <c r="L3061" i="21"/>
  <c r="M3061" i="21"/>
  <c r="N3061" i="21"/>
  <c r="O3061" i="21"/>
  <c r="P3061" i="21"/>
  <c r="Q3061" i="21"/>
  <c r="R3061" i="21"/>
  <c r="J3062" i="21"/>
  <c r="K3062" i="21"/>
  <c r="L3062" i="21"/>
  <c r="M3062" i="21"/>
  <c r="N3062" i="21"/>
  <c r="O3062" i="21"/>
  <c r="P3062" i="21"/>
  <c r="Q3062" i="21"/>
  <c r="R3062" i="21"/>
  <c r="J3063" i="21"/>
  <c r="K3063" i="21"/>
  <c r="L3063" i="21"/>
  <c r="M3063" i="21"/>
  <c r="N3063" i="21"/>
  <c r="O3063" i="21"/>
  <c r="P3063" i="21"/>
  <c r="Q3063" i="21"/>
  <c r="R3063" i="21"/>
  <c r="J3064" i="21"/>
  <c r="K3064" i="21"/>
  <c r="L3064" i="21"/>
  <c r="M3064" i="21"/>
  <c r="N3064" i="21"/>
  <c r="O3064" i="21"/>
  <c r="P3064" i="21"/>
  <c r="Q3064" i="21"/>
  <c r="R3064" i="21"/>
  <c r="J3065" i="21"/>
  <c r="K3065" i="21"/>
  <c r="L3065" i="21"/>
  <c r="M3065" i="21"/>
  <c r="N3065" i="21"/>
  <c r="O3065" i="21"/>
  <c r="P3065" i="21"/>
  <c r="Q3065" i="21"/>
  <c r="R3065" i="21"/>
  <c r="J3066" i="21"/>
  <c r="K3066" i="21"/>
  <c r="L3066" i="21"/>
  <c r="M3066" i="21"/>
  <c r="N3066" i="21"/>
  <c r="O3066" i="21"/>
  <c r="P3066" i="21"/>
  <c r="Q3066" i="21"/>
  <c r="R3066" i="21"/>
  <c r="J3067" i="21"/>
  <c r="K3067" i="21"/>
  <c r="L3067" i="21"/>
  <c r="M3067" i="21"/>
  <c r="N3067" i="21"/>
  <c r="O3067" i="21"/>
  <c r="P3067" i="21"/>
  <c r="Q3067" i="21"/>
  <c r="R3067" i="21"/>
  <c r="J3068" i="21"/>
  <c r="K3068" i="21"/>
  <c r="L3068" i="21"/>
  <c r="M3068" i="21"/>
  <c r="N3068" i="21"/>
  <c r="O3068" i="21"/>
  <c r="P3068" i="21"/>
  <c r="Q3068" i="21"/>
  <c r="R3068" i="21"/>
  <c r="J3069" i="21"/>
  <c r="K3069" i="21"/>
  <c r="L3069" i="21"/>
  <c r="M3069" i="21"/>
  <c r="N3069" i="21"/>
  <c r="O3069" i="21"/>
  <c r="P3069" i="21"/>
  <c r="Q3069" i="21"/>
  <c r="R3069" i="21"/>
  <c r="J3070" i="21"/>
  <c r="K3070" i="21"/>
  <c r="L3070" i="21"/>
  <c r="M3070" i="21"/>
  <c r="N3070" i="21"/>
  <c r="O3070" i="21"/>
  <c r="P3070" i="21"/>
  <c r="Q3070" i="21"/>
  <c r="R3070" i="21"/>
  <c r="J3071" i="21"/>
  <c r="K3071" i="21"/>
  <c r="L3071" i="21"/>
  <c r="M3071" i="21"/>
  <c r="N3071" i="21"/>
  <c r="O3071" i="21"/>
  <c r="P3071" i="21"/>
  <c r="Q3071" i="21"/>
  <c r="R3071" i="21"/>
  <c r="J3072" i="21"/>
  <c r="K3072" i="21"/>
  <c r="L3072" i="21"/>
  <c r="M3072" i="21"/>
  <c r="N3072" i="21"/>
  <c r="O3072" i="21"/>
  <c r="P3072" i="21"/>
  <c r="Q3072" i="21"/>
  <c r="R3072" i="21"/>
  <c r="J3073" i="21"/>
  <c r="K3073" i="21"/>
  <c r="L3073" i="21"/>
  <c r="M3073" i="21"/>
  <c r="N3073" i="21"/>
  <c r="O3073" i="21"/>
  <c r="P3073" i="21"/>
  <c r="Q3073" i="21"/>
  <c r="R3073" i="21"/>
  <c r="J3074" i="21"/>
  <c r="K3074" i="21"/>
  <c r="L3074" i="21"/>
  <c r="M3074" i="21"/>
  <c r="N3074" i="21"/>
  <c r="O3074" i="21"/>
  <c r="P3074" i="21"/>
  <c r="Q3074" i="21"/>
  <c r="R3074" i="21"/>
  <c r="J3075" i="21"/>
  <c r="K3075" i="21"/>
  <c r="L3075" i="21"/>
  <c r="M3075" i="21"/>
  <c r="N3075" i="21"/>
  <c r="O3075" i="21"/>
  <c r="P3075" i="21"/>
  <c r="Q3075" i="21"/>
  <c r="R3075" i="21"/>
  <c r="J3076" i="21"/>
  <c r="K3076" i="21"/>
  <c r="L3076" i="21"/>
  <c r="M3076" i="21"/>
  <c r="N3076" i="21"/>
  <c r="O3076" i="21"/>
  <c r="P3076" i="21"/>
  <c r="Q3076" i="21"/>
  <c r="R3076" i="21"/>
  <c r="J3077" i="21"/>
  <c r="K3077" i="21"/>
  <c r="L3077" i="21"/>
  <c r="M3077" i="21"/>
  <c r="N3077" i="21"/>
  <c r="O3077" i="21"/>
  <c r="P3077" i="21"/>
  <c r="Q3077" i="21"/>
  <c r="R3077" i="21"/>
  <c r="J3078" i="21"/>
  <c r="K3078" i="21"/>
  <c r="L3078" i="21"/>
  <c r="M3078" i="21"/>
  <c r="N3078" i="21"/>
  <c r="O3078" i="21"/>
  <c r="P3078" i="21"/>
  <c r="Q3078" i="21"/>
  <c r="R3078" i="21"/>
  <c r="J3079" i="21"/>
  <c r="K3079" i="21"/>
  <c r="L3079" i="21"/>
  <c r="M3079" i="21"/>
  <c r="N3079" i="21"/>
  <c r="O3079" i="21"/>
  <c r="P3079" i="21"/>
  <c r="Q3079" i="21"/>
  <c r="R3079" i="21"/>
  <c r="J3080" i="21"/>
  <c r="K3080" i="21"/>
  <c r="L3080" i="21"/>
  <c r="M3080" i="21"/>
  <c r="N3080" i="21"/>
  <c r="O3080" i="21"/>
  <c r="P3080" i="21"/>
  <c r="Q3080" i="21"/>
  <c r="R3080" i="21"/>
  <c r="J3081" i="21"/>
  <c r="K3081" i="21"/>
  <c r="L3081" i="21"/>
  <c r="M3081" i="21"/>
  <c r="N3081" i="21"/>
  <c r="O3081" i="21"/>
  <c r="P3081" i="21"/>
  <c r="Q3081" i="21"/>
  <c r="R3081" i="21"/>
  <c r="J3082" i="21"/>
  <c r="K3082" i="21"/>
  <c r="L3082" i="21"/>
  <c r="M3082" i="21"/>
  <c r="N3082" i="21"/>
  <c r="O3082" i="21"/>
  <c r="P3082" i="21"/>
  <c r="Q3082" i="21"/>
  <c r="R3082" i="21"/>
  <c r="J3083" i="21"/>
  <c r="K3083" i="21"/>
  <c r="L3083" i="21"/>
  <c r="M3083" i="21"/>
  <c r="N3083" i="21"/>
  <c r="O3083" i="21"/>
  <c r="P3083" i="21"/>
  <c r="Q3083" i="21"/>
  <c r="R3083" i="21"/>
  <c r="J3084" i="21"/>
  <c r="K3084" i="21"/>
  <c r="L3084" i="21"/>
  <c r="M3084" i="21"/>
  <c r="N3084" i="21"/>
  <c r="O3084" i="21"/>
  <c r="P3084" i="21"/>
  <c r="Q3084" i="21"/>
  <c r="R3084" i="21"/>
  <c r="J3085" i="21"/>
  <c r="K3085" i="21"/>
  <c r="L3085" i="21"/>
  <c r="M3085" i="21"/>
  <c r="N3085" i="21"/>
  <c r="O3085" i="21"/>
  <c r="P3085" i="21"/>
  <c r="Q3085" i="21"/>
  <c r="R3085" i="21"/>
  <c r="J3086" i="21"/>
  <c r="K3086" i="21"/>
  <c r="L3086" i="21"/>
  <c r="M3086" i="21"/>
  <c r="N3086" i="21"/>
  <c r="O3086" i="21"/>
  <c r="P3086" i="21"/>
  <c r="Q3086" i="21"/>
  <c r="R3086" i="21"/>
  <c r="J3087" i="21"/>
  <c r="K3087" i="21"/>
  <c r="L3087" i="21"/>
  <c r="M3087" i="21"/>
  <c r="N3087" i="21"/>
  <c r="O3087" i="21"/>
  <c r="P3087" i="21"/>
  <c r="Q3087" i="21"/>
  <c r="R3087" i="21"/>
  <c r="J3088" i="21"/>
  <c r="K3088" i="21"/>
  <c r="L3088" i="21"/>
  <c r="M3088" i="21"/>
  <c r="N3088" i="21"/>
  <c r="O3088" i="21"/>
  <c r="P3088" i="21"/>
  <c r="Q3088" i="21"/>
  <c r="R3088" i="21"/>
  <c r="J3089" i="21"/>
  <c r="K3089" i="21"/>
  <c r="L3089" i="21"/>
  <c r="M3089" i="21"/>
  <c r="N3089" i="21"/>
  <c r="O3089" i="21"/>
  <c r="P3089" i="21"/>
  <c r="Q3089" i="21"/>
  <c r="R3089" i="21"/>
  <c r="J3090" i="21"/>
  <c r="K3090" i="21"/>
  <c r="L3090" i="21"/>
  <c r="M3090" i="21"/>
  <c r="N3090" i="21"/>
  <c r="O3090" i="21"/>
  <c r="P3090" i="21"/>
  <c r="Q3090" i="21"/>
  <c r="R3090" i="21"/>
  <c r="J3091" i="21"/>
  <c r="K3091" i="21"/>
  <c r="L3091" i="21"/>
  <c r="M3091" i="21"/>
  <c r="N3091" i="21"/>
  <c r="O3091" i="21"/>
  <c r="P3091" i="21"/>
  <c r="Q3091" i="21"/>
  <c r="R3091" i="21"/>
  <c r="J3092" i="21"/>
  <c r="K3092" i="21"/>
  <c r="L3092" i="21"/>
  <c r="M3092" i="21"/>
  <c r="N3092" i="21"/>
  <c r="O3092" i="21"/>
  <c r="P3092" i="21"/>
  <c r="Q3092" i="21"/>
  <c r="R3092" i="21"/>
  <c r="J3093" i="21"/>
  <c r="K3093" i="21"/>
  <c r="L3093" i="21"/>
  <c r="M3093" i="21"/>
  <c r="N3093" i="21"/>
  <c r="O3093" i="21"/>
  <c r="P3093" i="21"/>
  <c r="Q3093" i="21"/>
  <c r="R3093" i="21"/>
  <c r="J3094" i="21"/>
  <c r="K3094" i="21"/>
  <c r="L3094" i="21"/>
  <c r="M3094" i="21"/>
  <c r="N3094" i="21"/>
  <c r="O3094" i="21"/>
  <c r="P3094" i="21"/>
  <c r="Q3094" i="21"/>
  <c r="R3094" i="21"/>
  <c r="J3095" i="21"/>
  <c r="K3095" i="21"/>
  <c r="L3095" i="21"/>
  <c r="M3095" i="21"/>
  <c r="N3095" i="21"/>
  <c r="O3095" i="21"/>
  <c r="P3095" i="21"/>
  <c r="Q3095" i="21"/>
  <c r="R3095" i="21"/>
  <c r="J3096" i="21"/>
  <c r="K3096" i="21"/>
  <c r="L3096" i="21"/>
  <c r="M3096" i="21"/>
  <c r="N3096" i="21"/>
  <c r="O3096" i="21"/>
  <c r="P3096" i="21"/>
  <c r="Q3096" i="21"/>
  <c r="R3096" i="21"/>
  <c r="J3097" i="21"/>
  <c r="K3097" i="21"/>
  <c r="L3097" i="21"/>
  <c r="M3097" i="21"/>
  <c r="N3097" i="21"/>
  <c r="O3097" i="21"/>
  <c r="P3097" i="21"/>
  <c r="Q3097" i="21"/>
  <c r="R3097" i="21"/>
  <c r="J3098" i="21"/>
  <c r="K3098" i="21"/>
  <c r="L3098" i="21"/>
  <c r="M3098" i="21"/>
  <c r="N3098" i="21"/>
  <c r="O3098" i="21"/>
  <c r="P3098" i="21"/>
  <c r="Q3098" i="21"/>
  <c r="R3098" i="21"/>
  <c r="J3099" i="21"/>
  <c r="K3099" i="21"/>
  <c r="L3099" i="21"/>
  <c r="M3099" i="21"/>
  <c r="N3099" i="21"/>
  <c r="O3099" i="21"/>
  <c r="P3099" i="21"/>
  <c r="Q3099" i="21"/>
  <c r="R3099" i="21"/>
  <c r="J3100" i="21"/>
  <c r="K3100" i="21"/>
  <c r="L3100" i="21"/>
  <c r="M3100" i="21"/>
  <c r="N3100" i="21"/>
  <c r="O3100" i="21"/>
  <c r="P3100" i="21"/>
  <c r="Q3100" i="21"/>
  <c r="R3100" i="21"/>
  <c r="J3101" i="21"/>
  <c r="K3101" i="21"/>
  <c r="L3101" i="21"/>
  <c r="M3101" i="21"/>
  <c r="N3101" i="21"/>
  <c r="O3101" i="21"/>
  <c r="P3101" i="21"/>
  <c r="Q3101" i="21"/>
  <c r="R3101" i="21"/>
  <c r="J3102" i="21"/>
  <c r="K3102" i="21"/>
  <c r="L3102" i="21"/>
  <c r="M3102" i="21"/>
  <c r="N3102" i="21"/>
  <c r="O3102" i="21"/>
  <c r="P3102" i="21"/>
  <c r="Q3102" i="21"/>
  <c r="R3102" i="21"/>
  <c r="J3103" i="21"/>
  <c r="K3103" i="21"/>
  <c r="L3103" i="21"/>
  <c r="M3103" i="21"/>
  <c r="N3103" i="21"/>
  <c r="O3103" i="21"/>
  <c r="P3103" i="21"/>
  <c r="Q3103" i="21"/>
  <c r="R3103" i="21"/>
  <c r="J3104" i="21"/>
  <c r="K3104" i="21"/>
  <c r="L3104" i="21"/>
  <c r="M3104" i="21"/>
  <c r="N3104" i="21"/>
  <c r="O3104" i="21"/>
  <c r="P3104" i="21"/>
  <c r="Q3104" i="21"/>
  <c r="R3104" i="21"/>
  <c r="J3105" i="21"/>
  <c r="K3105" i="21"/>
  <c r="L3105" i="21"/>
  <c r="M3105" i="21"/>
  <c r="N3105" i="21"/>
  <c r="O3105" i="21"/>
  <c r="P3105" i="21"/>
  <c r="Q3105" i="21"/>
  <c r="R3105" i="21"/>
  <c r="J3106" i="21"/>
  <c r="K3106" i="21"/>
  <c r="L3106" i="21"/>
  <c r="M3106" i="21"/>
  <c r="N3106" i="21"/>
  <c r="O3106" i="21"/>
  <c r="P3106" i="21"/>
  <c r="Q3106" i="21"/>
  <c r="R3106" i="21"/>
  <c r="J3107" i="21"/>
  <c r="K3107" i="21"/>
  <c r="L3107" i="21"/>
  <c r="M3107" i="21"/>
  <c r="N3107" i="21"/>
  <c r="O3107" i="21"/>
  <c r="P3107" i="21"/>
  <c r="Q3107" i="21"/>
  <c r="R3107" i="21"/>
  <c r="J3108" i="21"/>
  <c r="K3108" i="21"/>
  <c r="L3108" i="21"/>
  <c r="M3108" i="21"/>
  <c r="N3108" i="21"/>
  <c r="O3108" i="21"/>
  <c r="P3108" i="21"/>
  <c r="Q3108" i="21"/>
  <c r="R3108" i="21"/>
  <c r="J3109" i="21"/>
  <c r="K3109" i="21"/>
  <c r="L3109" i="21"/>
  <c r="M3109" i="21"/>
  <c r="N3109" i="21"/>
  <c r="O3109" i="21"/>
  <c r="P3109" i="21"/>
  <c r="Q3109" i="21"/>
  <c r="R3109" i="21"/>
  <c r="J3110" i="21"/>
  <c r="K3110" i="21"/>
  <c r="L3110" i="21"/>
  <c r="M3110" i="21"/>
  <c r="N3110" i="21"/>
  <c r="O3110" i="21"/>
  <c r="P3110" i="21"/>
  <c r="Q3110" i="21"/>
  <c r="R3110" i="21"/>
  <c r="J3111" i="21"/>
  <c r="K3111" i="21"/>
  <c r="L3111" i="21"/>
  <c r="M3111" i="21"/>
  <c r="N3111" i="21"/>
  <c r="O3111" i="21"/>
  <c r="P3111" i="21"/>
  <c r="Q3111" i="21"/>
  <c r="R3111" i="21"/>
  <c r="J3112" i="21"/>
  <c r="K3112" i="21"/>
  <c r="L3112" i="21"/>
  <c r="M3112" i="21"/>
  <c r="N3112" i="21"/>
  <c r="O3112" i="21"/>
  <c r="P3112" i="21"/>
  <c r="Q3112" i="21"/>
  <c r="R3112" i="21"/>
  <c r="J3113" i="21"/>
  <c r="K3113" i="21"/>
  <c r="L3113" i="21"/>
  <c r="M3113" i="21"/>
  <c r="N3113" i="21"/>
  <c r="O3113" i="21"/>
  <c r="P3113" i="21"/>
  <c r="Q3113" i="21"/>
  <c r="R3113" i="21"/>
  <c r="J3114" i="21"/>
  <c r="K3114" i="21"/>
  <c r="L3114" i="21"/>
  <c r="M3114" i="21"/>
  <c r="N3114" i="21"/>
  <c r="O3114" i="21"/>
  <c r="P3114" i="21"/>
  <c r="Q3114" i="21"/>
  <c r="R3114" i="21"/>
  <c r="J3115" i="21"/>
  <c r="K3115" i="21"/>
  <c r="L3115" i="21"/>
  <c r="M3115" i="21"/>
  <c r="N3115" i="21"/>
  <c r="O3115" i="21"/>
  <c r="P3115" i="21"/>
  <c r="Q3115" i="21"/>
  <c r="R3115" i="21"/>
  <c r="J3116" i="21"/>
  <c r="K3116" i="21"/>
  <c r="L3116" i="21"/>
  <c r="M3116" i="21"/>
  <c r="N3116" i="21"/>
  <c r="O3116" i="21"/>
  <c r="P3116" i="21"/>
  <c r="Q3116" i="21"/>
  <c r="R3116" i="21"/>
  <c r="J3117" i="21"/>
  <c r="K3117" i="21"/>
  <c r="L3117" i="21"/>
  <c r="M3117" i="21"/>
  <c r="N3117" i="21"/>
  <c r="O3117" i="21"/>
  <c r="P3117" i="21"/>
  <c r="Q3117" i="21"/>
  <c r="R3117" i="21"/>
  <c r="J3118" i="21"/>
  <c r="K3118" i="21"/>
  <c r="L3118" i="21"/>
  <c r="M3118" i="21"/>
  <c r="N3118" i="21"/>
  <c r="O3118" i="21"/>
  <c r="P3118" i="21"/>
  <c r="Q3118" i="21"/>
  <c r="R3118" i="21"/>
  <c r="J3119" i="21"/>
  <c r="K3119" i="21"/>
  <c r="L3119" i="21"/>
  <c r="M3119" i="21"/>
  <c r="N3119" i="21"/>
  <c r="O3119" i="21"/>
  <c r="P3119" i="21"/>
  <c r="Q3119" i="21"/>
  <c r="R3119" i="21"/>
  <c r="J3120" i="21"/>
  <c r="K3120" i="21"/>
  <c r="L3120" i="21"/>
  <c r="M3120" i="21"/>
  <c r="N3120" i="21"/>
  <c r="O3120" i="21"/>
  <c r="P3120" i="21"/>
  <c r="Q3120" i="21"/>
  <c r="R3120" i="21"/>
  <c r="J3121" i="21"/>
  <c r="K3121" i="21"/>
  <c r="L3121" i="21"/>
  <c r="M3121" i="21"/>
  <c r="N3121" i="21"/>
  <c r="O3121" i="21"/>
  <c r="P3121" i="21"/>
  <c r="Q3121" i="21"/>
  <c r="R3121" i="21"/>
  <c r="J3122" i="21"/>
  <c r="K3122" i="21"/>
  <c r="L3122" i="21"/>
  <c r="M3122" i="21"/>
  <c r="N3122" i="21"/>
  <c r="O3122" i="21"/>
  <c r="P3122" i="21"/>
  <c r="Q3122" i="21"/>
  <c r="R3122" i="21"/>
  <c r="J3123" i="21"/>
  <c r="K3123" i="21"/>
  <c r="L3123" i="21"/>
  <c r="M3123" i="21"/>
  <c r="N3123" i="21"/>
  <c r="O3123" i="21"/>
  <c r="P3123" i="21"/>
  <c r="Q3123" i="21"/>
  <c r="R3123" i="21"/>
  <c r="J3124" i="21"/>
  <c r="K3124" i="21"/>
  <c r="L3124" i="21"/>
  <c r="M3124" i="21"/>
  <c r="N3124" i="21"/>
  <c r="O3124" i="21"/>
  <c r="P3124" i="21"/>
  <c r="Q3124" i="21"/>
  <c r="R3124" i="21"/>
  <c r="J3125" i="21"/>
  <c r="K3125" i="21"/>
  <c r="L3125" i="21"/>
  <c r="M3125" i="21"/>
  <c r="N3125" i="21"/>
  <c r="O3125" i="21"/>
  <c r="P3125" i="21"/>
  <c r="Q3125" i="21"/>
  <c r="R3125" i="21"/>
  <c r="J3126" i="21"/>
  <c r="K3126" i="21"/>
  <c r="L3126" i="21"/>
  <c r="M3126" i="21"/>
  <c r="N3126" i="21"/>
  <c r="O3126" i="21"/>
  <c r="P3126" i="21"/>
  <c r="Q3126" i="21"/>
  <c r="R3126" i="21"/>
  <c r="J3127" i="21"/>
  <c r="K3127" i="21"/>
  <c r="L3127" i="21"/>
  <c r="M3127" i="21"/>
  <c r="N3127" i="21"/>
  <c r="O3127" i="21"/>
  <c r="P3127" i="21"/>
  <c r="Q3127" i="21"/>
  <c r="R3127" i="21"/>
  <c r="J3128" i="21"/>
  <c r="K3128" i="21"/>
  <c r="L3128" i="21"/>
  <c r="M3128" i="21"/>
  <c r="N3128" i="21"/>
  <c r="O3128" i="21"/>
  <c r="P3128" i="21"/>
  <c r="Q3128" i="21"/>
  <c r="R3128" i="21"/>
  <c r="J3129" i="21"/>
  <c r="K3129" i="21"/>
  <c r="L3129" i="21"/>
  <c r="M3129" i="21"/>
  <c r="N3129" i="21"/>
  <c r="O3129" i="21"/>
  <c r="P3129" i="21"/>
  <c r="Q3129" i="21"/>
  <c r="R3129" i="21"/>
  <c r="J3130" i="21"/>
  <c r="K3130" i="21"/>
  <c r="L3130" i="21"/>
  <c r="M3130" i="21"/>
  <c r="N3130" i="21"/>
  <c r="O3130" i="21"/>
  <c r="P3130" i="21"/>
  <c r="Q3130" i="21"/>
  <c r="R3130" i="21"/>
  <c r="J3131" i="21"/>
  <c r="K3131" i="21"/>
  <c r="L3131" i="21"/>
  <c r="M3131" i="21"/>
  <c r="N3131" i="21"/>
  <c r="O3131" i="21"/>
  <c r="P3131" i="21"/>
  <c r="Q3131" i="21"/>
  <c r="R3131" i="21"/>
  <c r="J3132" i="21"/>
  <c r="K3132" i="21"/>
  <c r="L3132" i="21"/>
  <c r="M3132" i="21"/>
  <c r="N3132" i="21"/>
  <c r="O3132" i="21"/>
  <c r="P3132" i="21"/>
  <c r="Q3132" i="21"/>
  <c r="R3132" i="21"/>
  <c r="J3133" i="21"/>
  <c r="K3133" i="21"/>
  <c r="L3133" i="21"/>
  <c r="M3133" i="21"/>
  <c r="N3133" i="21"/>
  <c r="O3133" i="21"/>
  <c r="P3133" i="21"/>
  <c r="Q3133" i="21"/>
  <c r="R3133" i="21"/>
  <c r="J3134" i="21"/>
  <c r="K3134" i="21"/>
  <c r="L3134" i="21"/>
  <c r="M3134" i="21"/>
  <c r="N3134" i="21"/>
  <c r="O3134" i="21"/>
  <c r="P3134" i="21"/>
  <c r="Q3134" i="21"/>
  <c r="R3134" i="21"/>
  <c r="J3135" i="21"/>
  <c r="K3135" i="21"/>
  <c r="L3135" i="21"/>
  <c r="M3135" i="21"/>
  <c r="N3135" i="21"/>
  <c r="O3135" i="21"/>
  <c r="P3135" i="21"/>
  <c r="Q3135" i="21"/>
  <c r="R3135" i="21"/>
  <c r="J3136" i="21"/>
  <c r="K3136" i="21"/>
  <c r="L3136" i="21"/>
  <c r="M3136" i="21"/>
  <c r="N3136" i="21"/>
  <c r="O3136" i="21"/>
  <c r="P3136" i="21"/>
  <c r="Q3136" i="21"/>
  <c r="R3136" i="21"/>
  <c r="J3137" i="21"/>
  <c r="K3137" i="21"/>
  <c r="L3137" i="21"/>
  <c r="M3137" i="21"/>
  <c r="N3137" i="21"/>
  <c r="O3137" i="21"/>
  <c r="P3137" i="21"/>
  <c r="Q3137" i="21"/>
  <c r="R3137" i="21"/>
  <c r="J3138" i="21"/>
  <c r="K3138" i="21"/>
  <c r="L3138" i="21"/>
  <c r="M3138" i="21"/>
  <c r="N3138" i="21"/>
  <c r="O3138" i="21"/>
  <c r="P3138" i="21"/>
  <c r="Q3138" i="21"/>
  <c r="R3138" i="21"/>
  <c r="J3139" i="21"/>
  <c r="K3139" i="21"/>
  <c r="L3139" i="21"/>
  <c r="M3139" i="21"/>
  <c r="N3139" i="21"/>
  <c r="O3139" i="21"/>
  <c r="P3139" i="21"/>
  <c r="Q3139" i="21"/>
  <c r="R3139" i="21"/>
  <c r="J3140" i="21"/>
  <c r="K3140" i="21"/>
  <c r="L3140" i="21"/>
  <c r="M3140" i="21"/>
  <c r="N3140" i="21"/>
  <c r="O3140" i="21"/>
  <c r="P3140" i="21"/>
  <c r="Q3140" i="21"/>
  <c r="R3140" i="21"/>
  <c r="J3141" i="21"/>
  <c r="K3141" i="21"/>
  <c r="L3141" i="21"/>
  <c r="M3141" i="21"/>
  <c r="N3141" i="21"/>
  <c r="O3141" i="21"/>
  <c r="P3141" i="21"/>
  <c r="Q3141" i="21"/>
  <c r="R3141" i="21"/>
  <c r="J3142" i="21"/>
  <c r="K3142" i="21"/>
  <c r="L3142" i="21"/>
  <c r="M3142" i="21"/>
  <c r="N3142" i="21"/>
  <c r="O3142" i="21"/>
  <c r="P3142" i="21"/>
  <c r="Q3142" i="21"/>
  <c r="R3142" i="21"/>
  <c r="J3143" i="21"/>
  <c r="K3143" i="21"/>
  <c r="L3143" i="21"/>
  <c r="M3143" i="21"/>
  <c r="N3143" i="21"/>
  <c r="O3143" i="21"/>
  <c r="P3143" i="21"/>
  <c r="Q3143" i="21"/>
  <c r="R3143" i="21"/>
  <c r="J3144" i="21"/>
  <c r="K3144" i="21"/>
  <c r="L3144" i="21"/>
  <c r="M3144" i="21"/>
  <c r="N3144" i="21"/>
  <c r="O3144" i="21"/>
  <c r="P3144" i="21"/>
  <c r="Q3144" i="21"/>
  <c r="R3144" i="21"/>
  <c r="J3145" i="21"/>
  <c r="K3145" i="21"/>
  <c r="L3145" i="21"/>
  <c r="M3145" i="21"/>
  <c r="N3145" i="21"/>
  <c r="O3145" i="21"/>
  <c r="P3145" i="21"/>
  <c r="Q3145" i="21"/>
  <c r="R3145" i="21"/>
  <c r="J3146" i="21"/>
  <c r="K3146" i="21"/>
  <c r="L3146" i="21"/>
  <c r="M3146" i="21"/>
  <c r="N3146" i="21"/>
  <c r="O3146" i="21"/>
  <c r="P3146" i="21"/>
  <c r="Q3146" i="21"/>
  <c r="R3146" i="21"/>
  <c r="J3147" i="21"/>
  <c r="K3147" i="21"/>
  <c r="L3147" i="21"/>
  <c r="M3147" i="21"/>
  <c r="N3147" i="21"/>
  <c r="O3147" i="21"/>
  <c r="P3147" i="21"/>
  <c r="Q3147" i="21"/>
  <c r="R3147" i="21"/>
  <c r="J3148" i="21"/>
  <c r="K3148" i="21"/>
  <c r="L3148" i="21"/>
  <c r="M3148" i="21"/>
  <c r="N3148" i="21"/>
  <c r="O3148" i="21"/>
  <c r="P3148" i="21"/>
  <c r="Q3148" i="21"/>
  <c r="R3148" i="21"/>
  <c r="J3149" i="21"/>
  <c r="K3149" i="21"/>
  <c r="L3149" i="21"/>
  <c r="M3149" i="21"/>
  <c r="N3149" i="21"/>
  <c r="O3149" i="21"/>
  <c r="P3149" i="21"/>
  <c r="Q3149" i="21"/>
  <c r="R3149" i="21"/>
  <c r="J3150" i="21"/>
  <c r="K3150" i="21"/>
  <c r="L3150" i="21"/>
  <c r="M3150" i="21"/>
  <c r="N3150" i="21"/>
  <c r="O3150" i="21"/>
  <c r="P3150" i="21"/>
  <c r="Q3150" i="21"/>
  <c r="R3150" i="21"/>
  <c r="J3151" i="21"/>
  <c r="K3151" i="21"/>
  <c r="L3151" i="21"/>
  <c r="M3151" i="21"/>
  <c r="N3151" i="21"/>
  <c r="O3151" i="21"/>
  <c r="P3151" i="21"/>
  <c r="Q3151" i="21"/>
  <c r="R3151" i="21"/>
  <c r="J3152" i="21"/>
  <c r="K3152" i="21"/>
  <c r="L3152" i="21"/>
  <c r="M3152" i="21"/>
  <c r="N3152" i="21"/>
  <c r="O3152" i="21"/>
  <c r="P3152" i="21"/>
  <c r="Q3152" i="21"/>
  <c r="R3152" i="21"/>
  <c r="J3153" i="21"/>
  <c r="K3153" i="21"/>
  <c r="L3153" i="21"/>
  <c r="M3153" i="21"/>
  <c r="N3153" i="21"/>
  <c r="O3153" i="21"/>
  <c r="P3153" i="21"/>
  <c r="Q3153" i="21"/>
  <c r="R3153" i="21"/>
  <c r="J3154" i="21"/>
  <c r="K3154" i="21"/>
  <c r="L3154" i="21"/>
  <c r="M3154" i="21"/>
  <c r="N3154" i="21"/>
  <c r="O3154" i="21"/>
  <c r="P3154" i="21"/>
  <c r="Q3154" i="21"/>
  <c r="R3154" i="21"/>
  <c r="J3155" i="21"/>
  <c r="K3155" i="21"/>
  <c r="L3155" i="21"/>
  <c r="M3155" i="21"/>
  <c r="N3155" i="21"/>
  <c r="O3155" i="21"/>
  <c r="P3155" i="21"/>
  <c r="Q3155" i="21"/>
  <c r="R3155" i="21"/>
  <c r="J3156" i="21"/>
  <c r="K3156" i="21"/>
  <c r="L3156" i="21"/>
  <c r="M3156" i="21"/>
  <c r="N3156" i="21"/>
  <c r="O3156" i="21"/>
  <c r="P3156" i="21"/>
  <c r="Q3156" i="21"/>
  <c r="R3156" i="21"/>
  <c r="J3157" i="21"/>
  <c r="K3157" i="21"/>
  <c r="L3157" i="21"/>
  <c r="M3157" i="21"/>
  <c r="N3157" i="21"/>
  <c r="O3157" i="21"/>
  <c r="P3157" i="21"/>
  <c r="Q3157" i="21"/>
  <c r="R3157" i="21"/>
  <c r="J3158" i="21"/>
  <c r="K3158" i="21"/>
  <c r="L3158" i="21"/>
  <c r="M3158" i="21"/>
  <c r="N3158" i="21"/>
  <c r="O3158" i="21"/>
  <c r="P3158" i="21"/>
  <c r="Q3158" i="21"/>
  <c r="R3158" i="21"/>
  <c r="J3159" i="21"/>
  <c r="K3159" i="21"/>
  <c r="L3159" i="21"/>
  <c r="M3159" i="21"/>
  <c r="N3159" i="21"/>
  <c r="O3159" i="21"/>
  <c r="P3159" i="21"/>
  <c r="Q3159" i="21"/>
  <c r="R3159" i="21"/>
  <c r="J3160" i="21"/>
  <c r="K3160" i="21"/>
  <c r="L3160" i="21"/>
  <c r="M3160" i="21"/>
  <c r="N3160" i="21"/>
  <c r="O3160" i="21"/>
  <c r="P3160" i="21"/>
  <c r="Q3160" i="21"/>
  <c r="R3160" i="21"/>
  <c r="J3161" i="21"/>
  <c r="K3161" i="21"/>
  <c r="L3161" i="21"/>
  <c r="M3161" i="21"/>
  <c r="N3161" i="21"/>
  <c r="O3161" i="21"/>
  <c r="P3161" i="21"/>
  <c r="Q3161" i="21"/>
  <c r="R3161" i="21"/>
  <c r="J3162" i="21"/>
  <c r="K3162" i="21"/>
  <c r="L3162" i="21"/>
  <c r="M3162" i="21"/>
  <c r="N3162" i="21"/>
  <c r="O3162" i="21"/>
  <c r="P3162" i="21"/>
  <c r="Q3162" i="21"/>
  <c r="R3162" i="21"/>
  <c r="J3163" i="21"/>
  <c r="K3163" i="21"/>
  <c r="L3163" i="21"/>
  <c r="M3163" i="21"/>
  <c r="N3163" i="21"/>
  <c r="O3163" i="21"/>
  <c r="P3163" i="21"/>
  <c r="Q3163" i="21"/>
  <c r="R3163" i="21"/>
  <c r="J3164" i="21"/>
  <c r="K3164" i="21"/>
  <c r="L3164" i="21"/>
  <c r="M3164" i="21"/>
  <c r="N3164" i="21"/>
  <c r="O3164" i="21"/>
  <c r="P3164" i="21"/>
  <c r="Q3164" i="21"/>
  <c r="R3164" i="21"/>
  <c r="J3165" i="21"/>
  <c r="K3165" i="21"/>
  <c r="L3165" i="21"/>
  <c r="M3165" i="21"/>
  <c r="N3165" i="21"/>
  <c r="O3165" i="21"/>
  <c r="P3165" i="21"/>
  <c r="Q3165" i="21"/>
  <c r="R3165" i="21"/>
  <c r="J3166" i="21"/>
  <c r="K3166" i="21"/>
  <c r="L3166" i="21"/>
  <c r="M3166" i="21"/>
  <c r="N3166" i="21"/>
  <c r="O3166" i="21"/>
  <c r="P3166" i="21"/>
  <c r="Q3166" i="21"/>
  <c r="R3166" i="21"/>
  <c r="J3167" i="21"/>
  <c r="K3167" i="21"/>
  <c r="L3167" i="21"/>
  <c r="M3167" i="21"/>
  <c r="N3167" i="21"/>
  <c r="O3167" i="21"/>
  <c r="P3167" i="21"/>
  <c r="Q3167" i="21"/>
  <c r="R3167" i="21"/>
  <c r="J3168" i="21"/>
  <c r="K3168" i="21"/>
  <c r="L3168" i="21"/>
  <c r="M3168" i="21"/>
  <c r="N3168" i="21"/>
  <c r="O3168" i="21"/>
  <c r="P3168" i="21"/>
  <c r="Q3168" i="21"/>
  <c r="R3168" i="21"/>
  <c r="J3169" i="21"/>
  <c r="K3169" i="21"/>
  <c r="L3169" i="21"/>
  <c r="M3169" i="21"/>
  <c r="N3169" i="21"/>
  <c r="O3169" i="21"/>
  <c r="P3169" i="21"/>
  <c r="Q3169" i="21"/>
  <c r="R3169" i="21"/>
  <c r="J3170" i="21"/>
  <c r="K3170" i="21"/>
  <c r="L3170" i="21"/>
  <c r="M3170" i="21"/>
  <c r="N3170" i="21"/>
  <c r="O3170" i="21"/>
  <c r="P3170" i="21"/>
  <c r="Q3170" i="21"/>
  <c r="R3170" i="21"/>
  <c r="J3171" i="21"/>
  <c r="K3171" i="21"/>
  <c r="L3171" i="21"/>
  <c r="M3171" i="21"/>
  <c r="N3171" i="21"/>
  <c r="O3171" i="21"/>
  <c r="P3171" i="21"/>
  <c r="Q3171" i="21"/>
  <c r="R3171" i="21"/>
  <c r="J3172" i="21"/>
  <c r="K3172" i="21"/>
  <c r="L3172" i="21"/>
  <c r="M3172" i="21"/>
  <c r="N3172" i="21"/>
  <c r="O3172" i="21"/>
  <c r="P3172" i="21"/>
  <c r="Q3172" i="21"/>
  <c r="R3172" i="21"/>
  <c r="J3173" i="21"/>
  <c r="K3173" i="21"/>
  <c r="L3173" i="21"/>
  <c r="M3173" i="21"/>
  <c r="N3173" i="21"/>
  <c r="O3173" i="21"/>
  <c r="P3173" i="21"/>
  <c r="Q3173" i="21"/>
  <c r="R3173" i="21"/>
  <c r="J3174" i="21"/>
  <c r="K3174" i="21"/>
  <c r="L3174" i="21"/>
  <c r="M3174" i="21"/>
  <c r="N3174" i="21"/>
  <c r="O3174" i="21"/>
  <c r="P3174" i="21"/>
  <c r="Q3174" i="21"/>
  <c r="R3174" i="21"/>
  <c r="J3175" i="21"/>
  <c r="K3175" i="21"/>
  <c r="L3175" i="21"/>
  <c r="M3175" i="21"/>
  <c r="N3175" i="21"/>
  <c r="O3175" i="21"/>
  <c r="P3175" i="21"/>
  <c r="Q3175" i="21"/>
  <c r="R3175" i="21"/>
  <c r="J3176" i="21"/>
  <c r="K3176" i="21"/>
  <c r="L3176" i="21"/>
  <c r="M3176" i="21"/>
  <c r="N3176" i="21"/>
  <c r="O3176" i="21"/>
  <c r="P3176" i="21"/>
  <c r="Q3176" i="21"/>
  <c r="R3176" i="21"/>
  <c r="J3177" i="21"/>
  <c r="K3177" i="21"/>
  <c r="L3177" i="21"/>
  <c r="M3177" i="21"/>
  <c r="N3177" i="21"/>
  <c r="O3177" i="21"/>
  <c r="P3177" i="21"/>
  <c r="Q3177" i="21"/>
  <c r="R3177" i="21"/>
  <c r="J3178" i="21"/>
  <c r="K3178" i="21"/>
  <c r="L3178" i="21"/>
  <c r="M3178" i="21"/>
  <c r="N3178" i="21"/>
  <c r="O3178" i="21"/>
  <c r="P3178" i="21"/>
  <c r="Q3178" i="21"/>
  <c r="R3178" i="21"/>
  <c r="J3179" i="21"/>
  <c r="K3179" i="21"/>
  <c r="L3179" i="21"/>
  <c r="M3179" i="21"/>
  <c r="N3179" i="21"/>
  <c r="O3179" i="21"/>
  <c r="P3179" i="21"/>
  <c r="Q3179" i="21"/>
  <c r="R3179" i="21"/>
  <c r="J3180" i="21"/>
  <c r="K3180" i="21"/>
  <c r="L3180" i="21"/>
  <c r="M3180" i="21"/>
  <c r="N3180" i="21"/>
  <c r="O3180" i="21"/>
  <c r="P3180" i="21"/>
  <c r="Q3180" i="21"/>
  <c r="R3180" i="21"/>
  <c r="J3181" i="21"/>
  <c r="K3181" i="21"/>
  <c r="L3181" i="21"/>
  <c r="M3181" i="21"/>
  <c r="N3181" i="21"/>
  <c r="O3181" i="21"/>
  <c r="P3181" i="21"/>
  <c r="Q3181" i="21"/>
  <c r="R3181" i="21"/>
  <c r="J3182" i="21"/>
  <c r="K3182" i="21"/>
  <c r="L3182" i="21"/>
  <c r="M3182" i="21"/>
  <c r="N3182" i="21"/>
  <c r="O3182" i="21"/>
  <c r="P3182" i="21"/>
  <c r="Q3182" i="21"/>
  <c r="R3182" i="21"/>
  <c r="J3183" i="21"/>
  <c r="K3183" i="21"/>
  <c r="L3183" i="21"/>
  <c r="M3183" i="21"/>
  <c r="N3183" i="21"/>
  <c r="O3183" i="21"/>
  <c r="P3183" i="21"/>
  <c r="Q3183" i="21"/>
  <c r="R3183" i="21"/>
  <c r="J3184" i="21"/>
  <c r="K3184" i="21"/>
  <c r="L3184" i="21"/>
  <c r="M3184" i="21"/>
  <c r="N3184" i="21"/>
  <c r="O3184" i="21"/>
  <c r="P3184" i="21"/>
  <c r="Q3184" i="21"/>
  <c r="R3184" i="21"/>
  <c r="J3185" i="21"/>
  <c r="K3185" i="21"/>
  <c r="L3185" i="21"/>
  <c r="M3185" i="21"/>
  <c r="N3185" i="21"/>
  <c r="O3185" i="21"/>
  <c r="P3185" i="21"/>
  <c r="Q3185" i="21"/>
  <c r="R3185" i="21"/>
  <c r="J3186" i="21"/>
  <c r="K3186" i="21"/>
  <c r="L3186" i="21"/>
  <c r="M3186" i="21"/>
  <c r="N3186" i="21"/>
  <c r="O3186" i="21"/>
  <c r="P3186" i="21"/>
  <c r="Q3186" i="21"/>
  <c r="R3186" i="21"/>
  <c r="J3187" i="21"/>
  <c r="K3187" i="21"/>
  <c r="L3187" i="21"/>
  <c r="M3187" i="21"/>
  <c r="N3187" i="21"/>
  <c r="O3187" i="21"/>
  <c r="P3187" i="21"/>
  <c r="Q3187" i="21"/>
  <c r="R3187" i="21"/>
  <c r="J3188" i="21"/>
  <c r="K3188" i="21"/>
  <c r="L3188" i="21"/>
  <c r="M3188" i="21"/>
  <c r="N3188" i="21"/>
  <c r="O3188" i="21"/>
  <c r="P3188" i="21"/>
  <c r="Q3188" i="21"/>
  <c r="R3188" i="21"/>
  <c r="J3189" i="21"/>
  <c r="K3189" i="21"/>
  <c r="L3189" i="21"/>
  <c r="M3189" i="21"/>
  <c r="N3189" i="21"/>
  <c r="O3189" i="21"/>
  <c r="P3189" i="21"/>
  <c r="Q3189" i="21"/>
  <c r="R3189" i="21"/>
  <c r="J3190" i="21"/>
  <c r="K3190" i="21"/>
  <c r="L3190" i="21"/>
  <c r="M3190" i="21"/>
  <c r="N3190" i="21"/>
  <c r="O3190" i="21"/>
  <c r="P3190" i="21"/>
  <c r="Q3190" i="21"/>
  <c r="R3190" i="21"/>
  <c r="J3191" i="21"/>
  <c r="K3191" i="21"/>
  <c r="L3191" i="21"/>
  <c r="M3191" i="21"/>
  <c r="N3191" i="21"/>
  <c r="O3191" i="21"/>
  <c r="P3191" i="21"/>
  <c r="Q3191" i="21"/>
  <c r="R3191" i="21"/>
  <c r="J3192" i="21"/>
  <c r="K3192" i="21"/>
  <c r="L3192" i="21"/>
  <c r="M3192" i="21"/>
  <c r="N3192" i="21"/>
  <c r="O3192" i="21"/>
  <c r="P3192" i="21"/>
  <c r="Q3192" i="21"/>
  <c r="R3192" i="21"/>
  <c r="J3193" i="21"/>
  <c r="K3193" i="21"/>
  <c r="L3193" i="21"/>
  <c r="M3193" i="21"/>
  <c r="N3193" i="21"/>
  <c r="O3193" i="21"/>
  <c r="P3193" i="21"/>
  <c r="Q3193" i="21"/>
  <c r="R3193" i="21"/>
  <c r="J3194" i="21"/>
  <c r="K3194" i="21"/>
  <c r="L3194" i="21"/>
  <c r="M3194" i="21"/>
  <c r="N3194" i="21"/>
  <c r="O3194" i="21"/>
  <c r="P3194" i="21"/>
  <c r="Q3194" i="21"/>
  <c r="R3194" i="21"/>
  <c r="J3195" i="21"/>
  <c r="K3195" i="21"/>
  <c r="L3195" i="21"/>
  <c r="M3195" i="21"/>
  <c r="N3195" i="21"/>
  <c r="O3195" i="21"/>
  <c r="P3195" i="21"/>
  <c r="Q3195" i="21"/>
  <c r="R3195" i="21"/>
  <c r="J3196" i="21"/>
  <c r="K3196" i="21"/>
  <c r="L3196" i="21"/>
  <c r="M3196" i="21"/>
  <c r="N3196" i="21"/>
  <c r="O3196" i="21"/>
  <c r="P3196" i="21"/>
  <c r="Q3196" i="21"/>
  <c r="R3196" i="21"/>
  <c r="J3197" i="21"/>
  <c r="K3197" i="21"/>
  <c r="L3197" i="21"/>
  <c r="M3197" i="21"/>
  <c r="N3197" i="21"/>
  <c r="O3197" i="21"/>
  <c r="P3197" i="21"/>
  <c r="Q3197" i="21"/>
  <c r="R3197" i="21"/>
  <c r="J3198" i="21"/>
  <c r="K3198" i="21"/>
  <c r="L3198" i="21"/>
  <c r="M3198" i="21"/>
  <c r="N3198" i="21"/>
  <c r="O3198" i="21"/>
  <c r="P3198" i="21"/>
  <c r="Q3198" i="21"/>
  <c r="R3198" i="21"/>
  <c r="J3199" i="21"/>
  <c r="K3199" i="21"/>
  <c r="L3199" i="21"/>
  <c r="M3199" i="21"/>
  <c r="N3199" i="21"/>
  <c r="O3199" i="21"/>
  <c r="P3199" i="21"/>
  <c r="Q3199" i="21"/>
  <c r="R3199" i="21"/>
  <c r="J3200" i="21"/>
  <c r="K3200" i="21"/>
  <c r="L3200" i="21"/>
  <c r="M3200" i="21"/>
  <c r="N3200" i="21"/>
  <c r="O3200" i="21"/>
  <c r="P3200" i="21"/>
  <c r="Q3200" i="21"/>
  <c r="R3200" i="21"/>
  <c r="J3201" i="21"/>
  <c r="K3201" i="21"/>
  <c r="L3201" i="21"/>
  <c r="M3201" i="21"/>
  <c r="N3201" i="21"/>
  <c r="O3201" i="21"/>
  <c r="P3201" i="21"/>
  <c r="Q3201" i="21"/>
  <c r="R3201" i="21"/>
  <c r="J3202" i="21"/>
  <c r="K3202" i="21"/>
  <c r="L3202" i="21"/>
  <c r="M3202" i="21"/>
  <c r="N3202" i="21"/>
  <c r="O3202" i="21"/>
  <c r="P3202" i="21"/>
  <c r="Q3202" i="21"/>
  <c r="R3202" i="21"/>
  <c r="J3203" i="21"/>
  <c r="K3203" i="21"/>
  <c r="L3203" i="21"/>
  <c r="M3203" i="21"/>
  <c r="N3203" i="21"/>
  <c r="O3203" i="21"/>
  <c r="P3203" i="21"/>
  <c r="Q3203" i="21"/>
  <c r="R3203" i="21"/>
  <c r="J3204" i="21"/>
  <c r="K3204" i="21"/>
  <c r="L3204" i="21"/>
  <c r="M3204" i="21"/>
  <c r="N3204" i="21"/>
  <c r="O3204" i="21"/>
  <c r="P3204" i="21"/>
  <c r="Q3204" i="21"/>
  <c r="R3204" i="21"/>
  <c r="J3205" i="21"/>
  <c r="K3205" i="21"/>
  <c r="L3205" i="21"/>
  <c r="M3205" i="21"/>
  <c r="N3205" i="21"/>
  <c r="O3205" i="21"/>
  <c r="P3205" i="21"/>
  <c r="Q3205" i="21"/>
  <c r="R3205" i="21"/>
  <c r="J3206" i="21"/>
  <c r="K3206" i="21"/>
  <c r="L3206" i="21"/>
  <c r="M3206" i="21"/>
  <c r="N3206" i="21"/>
  <c r="O3206" i="21"/>
  <c r="P3206" i="21"/>
  <c r="Q3206" i="21"/>
  <c r="R3206" i="21"/>
  <c r="J3207" i="21"/>
  <c r="K3207" i="21"/>
  <c r="L3207" i="21"/>
  <c r="M3207" i="21"/>
  <c r="N3207" i="21"/>
  <c r="O3207" i="21"/>
  <c r="P3207" i="21"/>
  <c r="Q3207" i="21"/>
  <c r="R3207" i="21"/>
  <c r="J3208" i="21"/>
  <c r="K3208" i="21"/>
  <c r="L3208" i="21"/>
  <c r="M3208" i="21"/>
  <c r="N3208" i="21"/>
  <c r="O3208" i="21"/>
  <c r="P3208" i="21"/>
  <c r="Q3208" i="21"/>
  <c r="R3208" i="21"/>
  <c r="J3209" i="21"/>
  <c r="K3209" i="21"/>
  <c r="L3209" i="21"/>
  <c r="M3209" i="21"/>
  <c r="N3209" i="21"/>
  <c r="O3209" i="21"/>
  <c r="P3209" i="21"/>
  <c r="Q3209" i="21"/>
  <c r="R3209" i="21"/>
  <c r="J3210" i="21"/>
  <c r="K3210" i="21"/>
  <c r="L3210" i="21"/>
  <c r="M3210" i="21"/>
  <c r="N3210" i="21"/>
  <c r="O3210" i="21"/>
  <c r="P3210" i="21"/>
  <c r="Q3210" i="21"/>
  <c r="R3210" i="21"/>
  <c r="J3211" i="21"/>
  <c r="K3211" i="21"/>
  <c r="L3211" i="21"/>
  <c r="M3211" i="21"/>
  <c r="N3211" i="21"/>
  <c r="O3211" i="21"/>
  <c r="P3211" i="21"/>
  <c r="Q3211" i="21"/>
  <c r="R3211" i="21"/>
  <c r="J3212" i="21"/>
  <c r="K3212" i="21"/>
  <c r="L3212" i="21"/>
  <c r="M3212" i="21"/>
  <c r="N3212" i="21"/>
  <c r="O3212" i="21"/>
  <c r="P3212" i="21"/>
  <c r="Q3212" i="21"/>
  <c r="R3212" i="21"/>
  <c r="J3213" i="21"/>
  <c r="K3213" i="21"/>
  <c r="L3213" i="21"/>
  <c r="M3213" i="21"/>
  <c r="N3213" i="21"/>
  <c r="O3213" i="21"/>
  <c r="P3213" i="21"/>
  <c r="Q3213" i="21"/>
  <c r="R3213" i="21"/>
  <c r="J3214" i="21"/>
  <c r="K3214" i="21"/>
  <c r="L3214" i="21"/>
  <c r="M3214" i="21"/>
  <c r="N3214" i="21"/>
  <c r="O3214" i="21"/>
  <c r="P3214" i="21"/>
  <c r="Q3214" i="21"/>
  <c r="R3214" i="21"/>
  <c r="J3215" i="21"/>
  <c r="K3215" i="21"/>
  <c r="L3215" i="21"/>
  <c r="M3215" i="21"/>
  <c r="N3215" i="21"/>
  <c r="O3215" i="21"/>
  <c r="P3215" i="21"/>
  <c r="Q3215" i="21"/>
  <c r="R3215" i="21"/>
  <c r="J3216" i="21"/>
  <c r="K3216" i="21"/>
  <c r="L3216" i="21"/>
  <c r="M3216" i="21"/>
  <c r="N3216" i="21"/>
  <c r="O3216" i="21"/>
  <c r="P3216" i="21"/>
  <c r="Q3216" i="21"/>
  <c r="R3216" i="21"/>
  <c r="J3217" i="21"/>
  <c r="K3217" i="21"/>
  <c r="L3217" i="21"/>
  <c r="M3217" i="21"/>
  <c r="N3217" i="21"/>
  <c r="O3217" i="21"/>
  <c r="P3217" i="21"/>
  <c r="Q3217" i="21"/>
  <c r="R3217" i="21"/>
  <c r="J3218" i="21"/>
  <c r="K3218" i="21"/>
  <c r="L3218" i="21"/>
  <c r="M3218" i="21"/>
  <c r="N3218" i="21"/>
  <c r="O3218" i="21"/>
  <c r="P3218" i="21"/>
  <c r="Q3218" i="21"/>
  <c r="R3218" i="21"/>
  <c r="J3219" i="21"/>
  <c r="K3219" i="21"/>
  <c r="L3219" i="21"/>
  <c r="M3219" i="21"/>
  <c r="N3219" i="21"/>
  <c r="O3219" i="21"/>
  <c r="P3219" i="21"/>
  <c r="Q3219" i="21"/>
  <c r="R3219" i="21"/>
  <c r="J3220" i="21"/>
  <c r="K3220" i="21"/>
  <c r="L3220" i="21"/>
  <c r="M3220" i="21"/>
  <c r="N3220" i="21"/>
  <c r="O3220" i="21"/>
  <c r="P3220" i="21"/>
  <c r="Q3220" i="21"/>
  <c r="R3220" i="21"/>
  <c r="J3221" i="21"/>
  <c r="K3221" i="21"/>
  <c r="L3221" i="21"/>
  <c r="M3221" i="21"/>
  <c r="N3221" i="21"/>
  <c r="O3221" i="21"/>
  <c r="P3221" i="21"/>
  <c r="Q3221" i="21"/>
  <c r="R3221" i="21"/>
  <c r="J3222" i="21"/>
  <c r="K3222" i="21"/>
  <c r="L3222" i="21"/>
  <c r="M3222" i="21"/>
  <c r="N3222" i="21"/>
  <c r="O3222" i="21"/>
  <c r="P3222" i="21"/>
  <c r="Q3222" i="21"/>
  <c r="R3222" i="21"/>
  <c r="J3223" i="21"/>
  <c r="K3223" i="21"/>
  <c r="L3223" i="21"/>
  <c r="M3223" i="21"/>
  <c r="N3223" i="21"/>
  <c r="O3223" i="21"/>
  <c r="P3223" i="21"/>
  <c r="Q3223" i="21"/>
  <c r="R3223" i="21"/>
  <c r="J3224" i="21"/>
  <c r="K3224" i="21"/>
  <c r="L3224" i="21"/>
  <c r="M3224" i="21"/>
  <c r="N3224" i="21"/>
  <c r="O3224" i="21"/>
  <c r="P3224" i="21"/>
  <c r="Q3224" i="21"/>
  <c r="R3224" i="21"/>
  <c r="J3225" i="21"/>
  <c r="K3225" i="21"/>
  <c r="L3225" i="21"/>
  <c r="M3225" i="21"/>
  <c r="N3225" i="21"/>
  <c r="O3225" i="21"/>
  <c r="P3225" i="21"/>
  <c r="Q3225" i="21"/>
  <c r="R3225" i="21"/>
  <c r="J3226" i="21"/>
  <c r="K3226" i="21"/>
  <c r="L3226" i="21"/>
  <c r="M3226" i="21"/>
  <c r="N3226" i="21"/>
  <c r="O3226" i="21"/>
  <c r="P3226" i="21"/>
  <c r="Q3226" i="21"/>
  <c r="R3226" i="21"/>
  <c r="J3227" i="21"/>
  <c r="K3227" i="21"/>
  <c r="L3227" i="21"/>
  <c r="M3227" i="21"/>
  <c r="N3227" i="21"/>
  <c r="O3227" i="21"/>
  <c r="P3227" i="21"/>
  <c r="Q3227" i="21"/>
  <c r="R3227" i="21"/>
  <c r="J3228" i="21"/>
  <c r="K3228" i="21"/>
  <c r="L3228" i="21"/>
  <c r="M3228" i="21"/>
  <c r="N3228" i="21"/>
  <c r="O3228" i="21"/>
  <c r="P3228" i="21"/>
  <c r="Q3228" i="21"/>
  <c r="R3228" i="21"/>
  <c r="J3229" i="21"/>
  <c r="K3229" i="21"/>
  <c r="L3229" i="21"/>
  <c r="M3229" i="21"/>
  <c r="N3229" i="21"/>
  <c r="O3229" i="21"/>
  <c r="P3229" i="21"/>
  <c r="Q3229" i="21"/>
  <c r="R3229" i="21"/>
  <c r="J3230" i="21"/>
  <c r="K3230" i="21"/>
  <c r="L3230" i="21"/>
  <c r="M3230" i="21"/>
  <c r="N3230" i="21"/>
  <c r="O3230" i="21"/>
  <c r="P3230" i="21"/>
  <c r="Q3230" i="21"/>
  <c r="R3230" i="21"/>
  <c r="J3231" i="21"/>
  <c r="K3231" i="21"/>
  <c r="L3231" i="21"/>
  <c r="M3231" i="21"/>
  <c r="N3231" i="21"/>
  <c r="O3231" i="21"/>
  <c r="P3231" i="21"/>
  <c r="Q3231" i="21"/>
  <c r="R3231" i="21"/>
  <c r="J3232" i="21"/>
  <c r="K3232" i="21"/>
  <c r="L3232" i="21"/>
  <c r="M3232" i="21"/>
  <c r="N3232" i="21"/>
  <c r="O3232" i="21"/>
  <c r="P3232" i="21"/>
  <c r="Q3232" i="21"/>
  <c r="R3232" i="21"/>
  <c r="J3233" i="21"/>
  <c r="K3233" i="21"/>
  <c r="L3233" i="21"/>
  <c r="M3233" i="21"/>
  <c r="N3233" i="21"/>
  <c r="O3233" i="21"/>
  <c r="P3233" i="21"/>
  <c r="Q3233" i="21"/>
  <c r="R3233" i="21"/>
  <c r="J3234" i="21"/>
  <c r="K3234" i="21"/>
  <c r="L3234" i="21"/>
  <c r="M3234" i="21"/>
  <c r="N3234" i="21"/>
  <c r="O3234" i="21"/>
  <c r="P3234" i="21"/>
  <c r="Q3234" i="21"/>
  <c r="R3234" i="21"/>
  <c r="J3235" i="21"/>
  <c r="K3235" i="21"/>
  <c r="L3235" i="21"/>
  <c r="M3235" i="21"/>
  <c r="N3235" i="21"/>
  <c r="O3235" i="21"/>
  <c r="P3235" i="21"/>
  <c r="Q3235" i="21"/>
  <c r="R3235" i="21"/>
  <c r="J3236" i="21"/>
  <c r="K3236" i="21"/>
  <c r="L3236" i="21"/>
  <c r="M3236" i="21"/>
  <c r="N3236" i="21"/>
  <c r="O3236" i="21"/>
  <c r="P3236" i="21"/>
  <c r="Q3236" i="21"/>
  <c r="R3236" i="21"/>
  <c r="J3237" i="21"/>
  <c r="K3237" i="21"/>
  <c r="L3237" i="21"/>
  <c r="M3237" i="21"/>
  <c r="N3237" i="21"/>
  <c r="O3237" i="21"/>
  <c r="P3237" i="21"/>
  <c r="Q3237" i="21"/>
  <c r="R3237" i="21"/>
  <c r="J3238" i="21"/>
  <c r="K3238" i="21"/>
  <c r="L3238" i="21"/>
  <c r="M3238" i="21"/>
  <c r="N3238" i="21"/>
  <c r="O3238" i="21"/>
  <c r="P3238" i="21"/>
  <c r="Q3238" i="21"/>
  <c r="R3238" i="21"/>
  <c r="J3239" i="21"/>
  <c r="K3239" i="21"/>
  <c r="L3239" i="21"/>
  <c r="M3239" i="21"/>
  <c r="N3239" i="21"/>
  <c r="O3239" i="21"/>
  <c r="P3239" i="21"/>
  <c r="Q3239" i="21"/>
  <c r="R3239" i="21"/>
  <c r="J3240" i="21"/>
  <c r="K3240" i="21"/>
  <c r="L3240" i="21"/>
  <c r="M3240" i="21"/>
  <c r="N3240" i="21"/>
  <c r="O3240" i="21"/>
  <c r="P3240" i="21"/>
  <c r="Q3240" i="21"/>
  <c r="R3240" i="21"/>
  <c r="J3241" i="21"/>
  <c r="K3241" i="21"/>
  <c r="L3241" i="21"/>
  <c r="M3241" i="21"/>
  <c r="N3241" i="21"/>
  <c r="O3241" i="21"/>
  <c r="P3241" i="21"/>
  <c r="Q3241" i="21"/>
  <c r="R3241" i="21"/>
  <c r="J3242" i="21"/>
  <c r="K3242" i="21"/>
  <c r="L3242" i="21"/>
  <c r="M3242" i="21"/>
  <c r="N3242" i="21"/>
  <c r="O3242" i="21"/>
  <c r="P3242" i="21"/>
  <c r="Q3242" i="21"/>
  <c r="R3242" i="21"/>
  <c r="J3243" i="21"/>
  <c r="K3243" i="21"/>
  <c r="L3243" i="21"/>
  <c r="M3243" i="21"/>
  <c r="N3243" i="21"/>
  <c r="O3243" i="21"/>
  <c r="P3243" i="21"/>
  <c r="Q3243" i="21"/>
  <c r="R3243" i="21"/>
  <c r="J3244" i="21"/>
  <c r="K3244" i="21"/>
  <c r="L3244" i="21"/>
  <c r="M3244" i="21"/>
  <c r="N3244" i="21"/>
  <c r="O3244" i="21"/>
  <c r="P3244" i="21"/>
  <c r="Q3244" i="21"/>
  <c r="R3244" i="21"/>
  <c r="J3245" i="21"/>
  <c r="K3245" i="21"/>
  <c r="L3245" i="21"/>
  <c r="M3245" i="21"/>
  <c r="N3245" i="21"/>
  <c r="O3245" i="21"/>
  <c r="P3245" i="21"/>
  <c r="Q3245" i="21"/>
  <c r="R3245" i="21"/>
  <c r="J3246" i="21"/>
  <c r="K3246" i="21"/>
  <c r="L3246" i="21"/>
  <c r="M3246" i="21"/>
  <c r="N3246" i="21"/>
  <c r="O3246" i="21"/>
  <c r="P3246" i="21"/>
  <c r="Q3246" i="21"/>
  <c r="R3246" i="21"/>
  <c r="J3247" i="21"/>
  <c r="K3247" i="21"/>
  <c r="L3247" i="21"/>
  <c r="M3247" i="21"/>
  <c r="N3247" i="21"/>
  <c r="O3247" i="21"/>
  <c r="P3247" i="21"/>
  <c r="Q3247" i="21"/>
  <c r="R3247" i="21"/>
  <c r="J3248" i="21"/>
  <c r="K3248" i="21"/>
  <c r="L3248" i="21"/>
  <c r="M3248" i="21"/>
  <c r="N3248" i="21"/>
  <c r="O3248" i="21"/>
  <c r="P3248" i="21"/>
  <c r="Q3248" i="21"/>
  <c r="R3248" i="21"/>
  <c r="J3249" i="21"/>
  <c r="K3249" i="21"/>
  <c r="L3249" i="21"/>
  <c r="M3249" i="21"/>
  <c r="N3249" i="21"/>
  <c r="O3249" i="21"/>
  <c r="P3249" i="21"/>
  <c r="Q3249" i="21"/>
  <c r="R3249" i="21"/>
  <c r="J3250" i="21"/>
  <c r="K3250" i="21"/>
  <c r="L3250" i="21"/>
  <c r="M3250" i="21"/>
  <c r="N3250" i="21"/>
  <c r="O3250" i="21"/>
  <c r="P3250" i="21"/>
  <c r="Q3250" i="21"/>
  <c r="R3250" i="21"/>
  <c r="J3251" i="21"/>
  <c r="K3251" i="21"/>
  <c r="L3251" i="21"/>
  <c r="M3251" i="21"/>
  <c r="N3251" i="21"/>
  <c r="O3251" i="21"/>
  <c r="P3251" i="21"/>
  <c r="Q3251" i="21"/>
  <c r="R3251" i="21"/>
  <c r="J3252" i="21"/>
  <c r="K3252" i="21"/>
  <c r="L3252" i="21"/>
  <c r="M3252" i="21"/>
  <c r="N3252" i="21"/>
  <c r="O3252" i="21"/>
  <c r="P3252" i="21"/>
  <c r="Q3252" i="21"/>
  <c r="R3252" i="21"/>
  <c r="J3253" i="21"/>
  <c r="K3253" i="21"/>
  <c r="L3253" i="21"/>
  <c r="M3253" i="21"/>
  <c r="N3253" i="21"/>
  <c r="O3253" i="21"/>
  <c r="P3253" i="21"/>
  <c r="Q3253" i="21"/>
  <c r="R3253" i="21"/>
  <c r="J3254" i="21"/>
  <c r="K3254" i="21"/>
  <c r="L3254" i="21"/>
  <c r="M3254" i="21"/>
  <c r="N3254" i="21"/>
  <c r="O3254" i="21"/>
  <c r="P3254" i="21"/>
  <c r="Q3254" i="21"/>
  <c r="R3254" i="21"/>
  <c r="J3255" i="21"/>
  <c r="K3255" i="21"/>
  <c r="L3255" i="21"/>
  <c r="M3255" i="21"/>
  <c r="N3255" i="21"/>
  <c r="O3255" i="21"/>
  <c r="P3255" i="21"/>
  <c r="Q3255" i="21"/>
  <c r="R3255" i="21"/>
  <c r="J3256" i="21"/>
  <c r="K3256" i="21"/>
  <c r="L3256" i="21"/>
  <c r="M3256" i="21"/>
  <c r="N3256" i="21"/>
  <c r="O3256" i="21"/>
  <c r="P3256" i="21"/>
  <c r="Q3256" i="21"/>
  <c r="R3256" i="21"/>
  <c r="J3257" i="21"/>
  <c r="K3257" i="21"/>
  <c r="L3257" i="21"/>
  <c r="M3257" i="21"/>
  <c r="N3257" i="21"/>
  <c r="O3257" i="21"/>
  <c r="P3257" i="21"/>
  <c r="Q3257" i="21"/>
  <c r="R3257" i="21"/>
  <c r="J3258" i="21"/>
  <c r="K3258" i="21"/>
  <c r="L3258" i="21"/>
  <c r="M3258" i="21"/>
  <c r="N3258" i="21"/>
  <c r="O3258" i="21"/>
  <c r="P3258" i="21"/>
  <c r="Q3258" i="21"/>
  <c r="R3258" i="21"/>
  <c r="J3259" i="21"/>
  <c r="K3259" i="21"/>
  <c r="L3259" i="21"/>
  <c r="M3259" i="21"/>
  <c r="N3259" i="21"/>
  <c r="O3259" i="21"/>
  <c r="P3259" i="21"/>
  <c r="Q3259" i="21"/>
  <c r="R3259" i="21"/>
  <c r="J3260" i="21"/>
  <c r="K3260" i="21"/>
  <c r="L3260" i="21"/>
  <c r="M3260" i="21"/>
  <c r="N3260" i="21"/>
  <c r="O3260" i="21"/>
  <c r="P3260" i="21"/>
  <c r="Q3260" i="21"/>
  <c r="R3260" i="21"/>
  <c r="J3261" i="21"/>
  <c r="K3261" i="21"/>
  <c r="L3261" i="21"/>
  <c r="M3261" i="21"/>
  <c r="N3261" i="21"/>
  <c r="O3261" i="21"/>
  <c r="P3261" i="21"/>
  <c r="Q3261" i="21"/>
  <c r="R3261" i="21"/>
  <c r="J3262" i="21"/>
  <c r="K3262" i="21"/>
  <c r="L3262" i="21"/>
  <c r="M3262" i="21"/>
  <c r="N3262" i="21"/>
  <c r="O3262" i="21"/>
  <c r="P3262" i="21"/>
  <c r="Q3262" i="21"/>
  <c r="R3262" i="21"/>
  <c r="J3263" i="21"/>
  <c r="K3263" i="21"/>
  <c r="L3263" i="21"/>
  <c r="M3263" i="21"/>
  <c r="N3263" i="21"/>
  <c r="O3263" i="21"/>
  <c r="P3263" i="21"/>
  <c r="Q3263" i="21"/>
  <c r="R3263" i="21"/>
  <c r="J3264" i="21"/>
  <c r="K3264" i="21"/>
  <c r="L3264" i="21"/>
  <c r="M3264" i="21"/>
  <c r="N3264" i="21"/>
  <c r="O3264" i="21"/>
  <c r="P3264" i="21"/>
  <c r="Q3264" i="21"/>
  <c r="R3264" i="21"/>
  <c r="J3265" i="21"/>
  <c r="K3265" i="21"/>
  <c r="L3265" i="21"/>
  <c r="M3265" i="21"/>
  <c r="N3265" i="21"/>
  <c r="O3265" i="21"/>
  <c r="P3265" i="21"/>
  <c r="Q3265" i="21"/>
  <c r="R3265" i="21"/>
  <c r="J3266" i="21"/>
  <c r="K3266" i="21"/>
  <c r="L3266" i="21"/>
  <c r="M3266" i="21"/>
  <c r="N3266" i="21"/>
  <c r="O3266" i="21"/>
  <c r="P3266" i="21"/>
  <c r="Q3266" i="21"/>
  <c r="R3266" i="21"/>
  <c r="J3267" i="21"/>
  <c r="K3267" i="21"/>
  <c r="L3267" i="21"/>
  <c r="M3267" i="21"/>
  <c r="N3267" i="21"/>
  <c r="O3267" i="21"/>
  <c r="P3267" i="21"/>
  <c r="Q3267" i="21"/>
  <c r="R3267" i="21"/>
  <c r="J3268" i="21"/>
  <c r="K3268" i="21"/>
  <c r="L3268" i="21"/>
  <c r="M3268" i="21"/>
  <c r="N3268" i="21"/>
  <c r="O3268" i="21"/>
  <c r="P3268" i="21"/>
  <c r="Q3268" i="21"/>
  <c r="R3268" i="21"/>
  <c r="J3269" i="21"/>
  <c r="K3269" i="21"/>
  <c r="L3269" i="21"/>
  <c r="M3269" i="21"/>
  <c r="N3269" i="21"/>
  <c r="O3269" i="21"/>
  <c r="P3269" i="21"/>
  <c r="Q3269" i="21"/>
  <c r="R3269" i="21"/>
  <c r="J3270" i="21"/>
  <c r="K3270" i="21"/>
  <c r="L3270" i="21"/>
  <c r="M3270" i="21"/>
  <c r="N3270" i="21"/>
  <c r="O3270" i="21"/>
  <c r="P3270" i="21"/>
  <c r="Q3270" i="21"/>
  <c r="R3270" i="21"/>
  <c r="J3271" i="21"/>
  <c r="K3271" i="21"/>
  <c r="L3271" i="21"/>
  <c r="M3271" i="21"/>
  <c r="N3271" i="21"/>
  <c r="O3271" i="21"/>
  <c r="P3271" i="21"/>
  <c r="Q3271" i="21"/>
  <c r="R3271" i="21"/>
  <c r="J3272" i="21"/>
  <c r="K3272" i="21"/>
  <c r="L3272" i="21"/>
  <c r="M3272" i="21"/>
  <c r="N3272" i="21"/>
  <c r="O3272" i="21"/>
  <c r="P3272" i="21"/>
  <c r="Q3272" i="21"/>
  <c r="R3272" i="21"/>
  <c r="J3273" i="21"/>
  <c r="K3273" i="21"/>
  <c r="L3273" i="21"/>
  <c r="M3273" i="21"/>
  <c r="N3273" i="21"/>
  <c r="O3273" i="21"/>
  <c r="P3273" i="21"/>
  <c r="Q3273" i="21"/>
  <c r="R3273" i="21"/>
  <c r="J3274" i="21"/>
  <c r="K3274" i="21"/>
  <c r="L3274" i="21"/>
  <c r="M3274" i="21"/>
  <c r="N3274" i="21"/>
  <c r="O3274" i="21"/>
  <c r="P3274" i="21"/>
  <c r="Q3274" i="21"/>
  <c r="R3274" i="21"/>
  <c r="J3275" i="21"/>
  <c r="K3275" i="21"/>
  <c r="L3275" i="21"/>
  <c r="M3275" i="21"/>
  <c r="N3275" i="21"/>
  <c r="O3275" i="21"/>
  <c r="P3275" i="21"/>
  <c r="Q3275" i="21"/>
  <c r="R3275" i="21"/>
  <c r="J3276" i="21"/>
  <c r="K3276" i="21"/>
  <c r="L3276" i="21"/>
  <c r="M3276" i="21"/>
  <c r="N3276" i="21"/>
  <c r="O3276" i="21"/>
  <c r="P3276" i="21"/>
  <c r="Q3276" i="21"/>
  <c r="R3276" i="21"/>
  <c r="J3277" i="21"/>
  <c r="K3277" i="21"/>
  <c r="L3277" i="21"/>
  <c r="M3277" i="21"/>
  <c r="N3277" i="21"/>
  <c r="O3277" i="21"/>
  <c r="P3277" i="21"/>
  <c r="Q3277" i="21"/>
  <c r="R3277" i="21"/>
  <c r="J3278" i="21"/>
  <c r="K3278" i="21"/>
  <c r="L3278" i="21"/>
  <c r="M3278" i="21"/>
  <c r="N3278" i="21"/>
  <c r="O3278" i="21"/>
  <c r="P3278" i="21"/>
  <c r="Q3278" i="21"/>
  <c r="R3278" i="21"/>
  <c r="J3279" i="21"/>
  <c r="K3279" i="21"/>
  <c r="L3279" i="21"/>
  <c r="M3279" i="21"/>
  <c r="N3279" i="21"/>
  <c r="O3279" i="21"/>
  <c r="P3279" i="21"/>
  <c r="Q3279" i="21"/>
  <c r="R3279" i="21"/>
  <c r="J3280" i="21"/>
  <c r="K3280" i="21"/>
  <c r="L3280" i="21"/>
  <c r="M3280" i="21"/>
  <c r="N3280" i="21"/>
  <c r="O3280" i="21"/>
  <c r="P3280" i="21"/>
  <c r="Q3280" i="21"/>
  <c r="R3280" i="21"/>
  <c r="J3281" i="21"/>
  <c r="K3281" i="21"/>
  <c r="L3281" i="21"/>
  <c r="M3281" i="21"/>
  <c r="N3281" i="21"/>
  <c r="O3281" i="21"/>
  <c r="P3281" i="21"/>
  <c r="Q3281" i="21"/>
  <c r="R3281" i="21"/>
  <c r="J3282" i="21"/>
  <c r="K3282" i="21"/>
  <c r="L3282" i="21"/>
  <c r="M3282" i="21"/>
  <c r="N3282" i="21"/>
  <c r="O3282" i="21"/>
  <c r="P3282" i="21"/>
  <c r="Q3282" i="21"/>
  <c r="R3282" i="21"/>
  <c r="J3283" i="21"/>
  <c r="K3283" i="21"/>
  <c r="L3283" i="21"/>
  <c r="M3283" i="21"/>
  <c r="N3283" i="21"/>
  <c r="O3283" i="21"/>
  <c r="P3283" i="21"/>
  <c r="Q3283" i="21"/>
  <c r="R3283" i="21"/>
  <c r="J3284" i="21"/>
  <c r="K3284" i="21"/>
  <c r="L3284" i="21"/>
  <c r="M3284" i="21"/>
  <c r="N3284" i="21"/>
  <c r="O3284" i="21"/>
  <c r="P3284" i="21"/>
  <c r="Q3284" i="21"/>
  <c r="R3284" i="21"/>
  <c r="J3285" i="21"/>
  <c r="K3285" i="21"/>
  <c r="L3285" i="21"/>
  <c r="M3285" i="21"/>
  <c r="N3285" i="21"/>
  <c r="O3285" i="21"/>
  <c r="P3285" i="21"/>
  <c r="Q3285" i="21"/>
  <c r="R3285" i="21"/>
  <c r="J3286" i="21"/>
  <c r="K3286" i="21"/>
  <c r="L3286" i="21"/>
  <c r="M3286" i="21"/>
  <c r="N3286" i="21"/>
  <c r="O3286" i="21"/>
  <c r="P3286" i="21"/>
  <c r="Q3286" i="21"/>
  <c r="R3286" i="21"/>
  <c r="J3287" i="21"/>
  <c r="K3287" i="21"/>
  <c r="L3287" i="21"/>
  <c r="M3287" i="21"/>
  <c r="N3287" i="21"/>
  <c r="O3287" i="21"/>
  <c r="P3287" i="21"/>
  <c r="Q3287" i="21"/>
  <c r="R3287" i="21"/>
  <c r="J3288" i="21"/>
  <c r="K3288" i="21"/>
  <c r="L3288" i="21"/>
  <c r="M3288" i="21"/>
  <c r="N3288" i="21"/>
  <c r="O3288" i="21"/>
  <c r="P3288" i="21"/>
  <c r="Q3288" i="21"/>
  <c r="R3288" i="21"/>
  <c r="J3289" i="21"/>
  <c r="K3289" i="21"/>
  <c r="L3289" i="21"/>
  <c r="M3289" i="21"/>
  <c r="N3289" i="21"/>
  <c r="O3289" i="21"/>
  <c r="P3289" i="21"/>
  <c r="Q3289" i="21"/>
  <c r="R3289" i="21"/>
  <c r="J3290" i="21"/>
  <c r="K3290" i="21"/>
  <c r="L3290" i="21"/>
  <c r="M3290" i="21"/>
  <c r="N3290" i="21"/>
  <c r="O3290" i="21"/>
  <c r="P3290" i="21"/>
  <c r="Q3290" i="21"/>
  <c r="R3290" i="21"/>
  <c r="J3291" i="21"/>
  <c r="K3291" i="21"/>
  <c r="L3291" i="21"/>
  <c r="M3291" i="21"/>
  <c r="N3291" i="21"/>
  <c r="O3291" i="21"/>
  <c r="P3291" i="21"/>
  <c r="Q3291" i="21"/>
  <c r="R3291" i="21"/>
  <c r="J3292" i="21"/>
  <c r="K3292" i="21"/>
  <c r="L3292" i="21"/>
  <c r="M3292" i="21"/>
  <c r="N3292" i="21"/>
  <c r="O3292" i="21"/>
  <c r="P3292" i="21"/>
  <c r="Q3292" i="21"/>
  <c r="R3292" i="21"/>
  <c r="J3293" i="21"/>
  <c r="K3293" i="21"/>
  <c r="L3293" i="21"/>
  <c r="M3293" i="21"/>
  <c r="N3293" i="21"/>
  <c r="O3293" i="21"/>
  <c r="P3293" i="21"/>
  <c r="Q3293" i="21"/>
  <c r="R3293" i="21"/>
  <c r="J3294" i="21"/>
  <c r="K3294" i="21"/>
  <c r="L3294" i="21"/>
  <c r="M3294" i="21"/>
  <c r="N3294" i="21"/>
  <c r="O3294" i="21"/>
  <c r="P3294" i="21"/>
  <c r="Q3294" i="21"/>
  <c r="R3294" i="21"/>
  <c r="J3295" i="21"/>
  <c r="K3295" i="21"/>
  <c r="L3295" i="21"/>
  <c r="M3295" i="21"/>
  <c r="N3295" i="21"/>
  <c r="O3295" i="21"/>
  <c r="P3295" i="21"/>
  <c r="Q3295" i="21"/>
  <c r="R3295" i="21"/>
  <c r="J3296" i="21"/>
  <c r="K3296" i="21"/>
  <c r="L3296" i="21"/>
  <c r="M3296" i="21"/>
  <c r="N3296" i="21"/>
  <c r="O3296" i="21"/>
  <c r="P3296" i="21"/>
  <c r="Q3296" i="21"/>
  <c r="R3296" i="21"/>
  <c r="J3297" i="21"/>
  <c r="K3297" i="21"/>
  <c r="L3297" i="21"/>
  <c r="M3297" i="21"/>
  <c r="N3297" i="21"/>
  <c r="O3297" i="21"/>
  <c r="P3297" i="21"/>
  <c r="Q3297" i="21"/>
  <c r="R3297" i="21"/>
  <c r="J3298" i="21"/>
  <c r="K3298" i="21"/>
  <c r="L3298" i="21"/>
  <c r="M3298" i="21"/>
  <c r="N3298" i="21"/>
  <c r="O3298" i="21"/>
  <c r="P3298" i="21"/>
  <c r="Q3298" i="21"/>
  <c r="R3298" i="21"/>
  <c r="J3299" i="21"/>
  <c r="K3299" i="21"/>
  <c r="L3299" i="21"/>
  <c r="M3299" i="21"/>
  <c r="N3299" i="21"/>
  <c r="O3299" i="21"/>
  <c r="P3299" i="21"/>
  <c r="Q3299" i="21"/>
  <c r="R3299" i="21"/>
  <c r="J3300" i="21"/>
  <c r="K3300" i="21"/>
  <c r="L3300" i="21"/>
  <c r="M3300" i="21"/>
  <c r="N3300" i="21"/>
  <c r="O3300" i="21"/>
  <c r="P3300" i="21"/>
  <c r="Q3300" i="21"/>
  <c r="R3300" i="21"/>
  <c r="J3301" i="21"/>
  <c r="K3301" i="21"/>
  <c r="L3301" i="21"/>
  <c r="M3301" i="21"/>
  <c r="N3301" i="21"/>
  <c r="O3301" i="21"/>
  <c r="P3301" i="21"/>
  <c r="Q3301" i="21"/>
  <c r="R3301" i="21"/>
  <c r="J3302" i="21"/>
  <c r="K3302" i="21"/>
  <c r="L3302" i="21"/>
  <c r="M3302" i="21"/>
  <c r="N3302" i="21"/>
  <c r="O3302" i="21"/>
  <c r="P3302" i="21"/>
  <c r="Q3302" i="21"/>
  <c r="R3302" i="21"/>
  <c r="J3303" i="21"/>
  <c r="K3303" i="21"/>
  <c r="L3303" i="21"/>
  <c r="M3303" i="21"/>
  <c r="N3303" i="21"/>
  <c r="O3303" i="21"/>
  <c r="P3303" i="21"/>
  <c r="Q3303" i="21"/>
  <c r="R3303" i="21"/>
  <c r="J3304" i="21"/>
  <c r="K3304" i="21"/>
  <c r="L3304" i="21"/>
  <c r="M3304" i="21"/>
  <c r="N3304" i="21"/>
  <c r="O3304" i="21"/>
  <c r="P3304" i="21"/>
  <c r="Q3304" i="21"/>
  <c r="R3304" i="21"/>
  <c r="J3305" i="21"/>
  <c r="K3305" i="21"/>
  <c r="L3305" i="21"/>
  <c r="M3305" i="21"/>
  <c r="N3305" i="21"/>
  <c r="O3305" i="21"/>
  <c r="P3305" i="21"/>
  <c r="Q3305" i="21"/>
  <c r="R3305" i="21"/>
  <c r="J3306" i="21"/>
  <c r="K3306" i="21"/>
  <c r="L3306" i="21"/>
  <c r="M3306" i="21"/>
  <c r="N3306" i="21"/>
  <c r="O3306" i="21"/>
  <c r="P3306" i="21"/>
  <c r="Q3306" i="21"/>
  <c r="R3306" i="21"/>
  <c r="J3307" i="21"/>
  <c r="K3307" i="21"/>
  <c r="L3307" i="21"/>
  <c r="M3307" i="21"/>
  <c r="N3307" i="21"/>
  <c r="O3307" i="21"/>
  <c r="P3307" i="21"/>
  <c r="Q3307" i="21"/>
  <c r="R3307" i="21"/>
  <c r="J3308" i="21"/>
  <c r="K3308" i="21"/>
  <c r="L3308" i="21"/>
  <c r="M3308" i="21"/>
  <c r="N3308" i="21"/>
  <c r="O3308" i="21"/>
  <c r="P3308" i="21"/>
  <c r="Q3308" i="21"/>
  <c r="R3308" i="21"/>
  <c r="J3309" i="21"/>
  <c r="K3309" i="21"/>
  <c r="L3309" i="21"/>
  <c r="M3309" i="21"/>
  <c r="N3309" i="21"/>
  <c r="O3309" i="21"/>
  <c r="P3309" i="21"/>
  <c r="Q3309" i="21"/>
  <c r="R3309" i="21"/>
  <c r="J3310" i="21"/>
  <c r="K3310" i="21"/>
  <c r="L3310" i="21"/>
  <c r="M3310" i="21"/>
  <c r="N3310" i="21"/>
  <c r="O3310" i="21"/>
  <c r="P3310" i="21"/>
  <c r="Q3310" i="21"/>
  <c r="R3310" i="21"/>
  <c r="J3311" i="21"/>
  <c r="K3311" i="21"/>
  <c r="L3311" i="21"/>
  <c r="M3311" i="21"/>
  <c r="N3311" i="21"/>
  <c r="O3311" i="21"/>
  <c r="P3311" i="21"/>
  <c r="Q3311" i="21"/>
  <c r="R3311" i="21"/>
  <c r="J3312" i="21"/>
  <c r="K3312" i="21"/>
  <c r="L3312" i="21"/>
  <c r="M3312" i="21"/>
  <c r="N3312" i="21"/>
  <c r="O3312" i="21"/>
  <c r="P3312" i="21"/>
  <c r="Q3312" i="21"/>
  <c r="R3312" i="21"/>
  <c r="J3313" i="21"/>
  <c r="K3313" i="21"/>
  <c r="L3313" i="21"/>
  <c r="M3313" i="21"/>
  <c r="N3313" i="21"/>
  <c r="O3313" i="21"/>
  <c r="P3313" i="21"/>
  <c r="Q3313" i="21"/>
  <c r="R3313" i="21"/>
  <c r="J3314" i="21"/>
  <c r="K3314" i="21"/>
  <c r="L3314" i="21"/>
  <c r="M3314" i="21"/>
  <c r="N3314" i="21"/>
  <c r="O3314" i="21"/>
  <c r="P3314" i="21"/>
  <c r="Q3314" i="21"/>
  <c r="R3314" i="21"/>
  <c r="J3315" i="21"/>
  <c r="K3315" i="21"/>
  <c r="L3315" i="21"/>
  <c r="M3315" i="21"/>
  <c r="N3315" i="21"/>
  <c r="O3315" i="21"/>
  <c r="P3315" i="21"/>
  <c r="Q3315" i="21"/>
  <c r="R3315" i="21"/>
  <c r="J3316" i="21"/>
  <c r="K3316" i="21"/>
  <c r="L3316" i="21"/>
  <c r="M3316" i="21"/>
  <c r="N3316" i="21"/>
  <c r="O3316" i="21"/>
  <c r="P3316" i="21"/>
  <c r="Q3316" i="21"/>
  <c r="R3316" i="21"/>
  <c r="J3317" i="21"/>
  <c r="K3317" i="21"/>
  <c r="L3317" i="21"/>
  <c r="M3317" i="21"/>
  <c r="N3317" i="21"/>
  <c r="O3317" i="21"/>
  <c r="P3317" i="21"/>
  <c r="Q3317" i="21"/>
  <c r="R3317" i="21"/>
  <c r="J3318" i="21"/>
  <c r="K3318" i="21"/>
  <c r="L3318" i="21"/>
  <c r="M3318" i="21"/>
  <c r="N3318" i="21"/>
  <c r="O3318" i="21"/>
  <c r="P3318" i="21"/>
  <c r="Q3318" i="21"/>
  <c r="R3318" i="21"/>
  <c r="J3319" i="21"/>
  <c r="K3319" i="21"/>
  <c r="L3319" i="21"/>
  <c r="M3319" i="21"/>
  <c r="N3319" i="21"/>
  <c r="O3319" i="21"/>
  <c r="P3319" i="21"/>
  <c r="Q3319" i="21"/>
  <c r="R3319" i="21"/>
  <c r="J3320" i="21"/>
  <c r="K3320" i="21"/>
  <c r="L3320" i="21"/>
  <c r="M3320" i="21"/>
  <c r="N3320" i="21"/>
  <c r="O3320" i="21"/>
  <c r="P3320" i="21"/>
  <c r="Q3320" i="21"/>
  <c r="R3320" i="21"/>
  <c r="J3321" i="21"/>
  <c r="K3321" i="21"/>
  <c r="L3321" i="21"/>
  <c r="M3321" i="21"/>
  <c r="N3321" i="21"/>
  <c r="O3321" i="21"/>
  <c r="P3321" i="21"/>
  <c r="Q3321" i="21"/>
  <c r="R3321" i="21"/>
  <c r="J3322" i="21"/>
  <c r="K3322" i="21"/>
  <c r="L3322" i="21"/>
  <c r="M3322" i="21"/>
  <c r="N3322" i="21"/>
  <c r="O3322" i="21"/>
  <c r="P3322" i="21"/>
  <c r="Q3322" i="21"/>
  <c r="R3322" i="21"/>
  <c r="J3323" i="21"/>
  <c r="K3323" i="21"/>
  <c r="L3323" i="21"/>
  <c r="M3323" i="21"/>
  <c r="N3323" i="21"/>
  <c r="O3323" i="21"/>
  <c r="P3323" i="21"/>
  <c r="Q3323" i="21"/>
  <c r="R3323" i="21"/>
  <c r="J3324" i="21"/>
  <c r="K3324" i="21"/>
  <c r="L3324" i="21"/>
  <c r="M3324" i="21"/>
  <c r="N3324" i="21"/>
  <c r="O3324" i="21"/>
  <c r="P3324" i="21"/>
  <c r="Q3324" i="21"/>
  <c r="R3324" i="21"/>
  <c r="J3325" i="21"/>
  <c r="K3325" i="21"/>
  <c r="L3325" i="21"/>
  <c r="M3325" i="21"/>
  <c r="N3325" i="21"/>
  <c r="O3325" i="21"/>
  <c r="P3325" i="21"/>
  <c r="Q3325" i="21"/>
  <c r="R3325" i="21"/>
  <c r="J3326" i="21"/>
  <c r="K3326" i="21"/>
  <c r="L3326" i="21"/>
  <c r="M3326" i="21"/>
  <c r="N3326" i="21"/>
  <c r="O3326" i="21"/>
  <c r="P3326" i="21"/>
  <c r="Q3326" i="21"/>
  <c r="R3326" i="21"/>
  <c r="J3327" i="21"/>
  <c r="K3327" i="21"/>
  <c r="L3327" i="21"/>
  <c r="M3327" i="21"/>
  <c r="N3327" i="21"/>
  <c r="O3327" i="21"/>
  <c r="P3327" i="21"/>
  <c r="Q3327" i="21"/>
  <c r="R3327" i="21"/>
  <c r="J3328" i="21"/>
  <c r="K3328" i="21"/>
  <c r="L3328" i="21"/>
  <c r="M3328" i="21"/>
  <c r="N3328" i="21"/>
  <c r="O3328" i="21"/>
  <c r="P3328" i="21"/>
  <c r="Q3328" i="21"/>
  <c r="R3328" i="21"/>
  <c r="J3329" i="21"/>
  <c r="K3329" i="21"/>
  <c r="L3329" i="21"/>
  <c r="M3329" i="21"/>
  <c r="N3329" i="21"/>
  <c r="O3329" i="21"/>
  <c r="P3329" i="21"/>
  <c r="Q3329" i="21"/>
  <c r="R3329" i="21"/>
  <c r="J3330" i="21"/>
  <c r="K3330" i="21"/>
  <c r="L3330" i="21"/>
  <c r="M3330" i="21"/>
  <c r="N3330" i="21"/>
  <c r="O3330" i="21"/>
  <c r="P3330" i="21"/>
  <c r="Q3330" i="21"/>
  <c r="R3330" i="21"/>
  <c r="J3331" i="21"/>
  <c r="K3331" i="21"/>
  <c r="L3331" i="21"/>
  <c r="M3331" i="21"/>
  <c r="N3331" i="21"/>
  <c r="O3331" i="21"/>
  <c r="P3331" i="21"/>
  <c r="Q3331" i="21"/>
  <c r="R3331" i="21"/>
  <c r="J3332" i="21"/>
  <c r="K3332" i="21"/>
  <c r="L3332" i="21"/>
  <c r="M3332" i="21"/>
  <c r="N3332" i="21"/>
  <c r="O3332" i="21"/>
  <c r="P3332" i="21"/>
  <c r="Q3332" i="21"/>
  <c r="R3332" i="21"/>
  <c r="J3333" i="21"/>
  <c r="K3333" i="21"/>
  <c r="L3333" i="21"/>
  <c r="M3333" i="21"/>
  <c r="N3333" i="21"/>
  <c r="O3333" i="21"/>
  <c r="P3333" i="21"/>
  <c r="Q3333" i="21"/>
  <c r="R3333" i="21"/>
  <c r="J3334" i="21"/>
  <c r="K3334" i="21"/>
  <c r="L3334" i="21"/>
  <c r="M3334" i="21"/>
  <c r="N3334" i="21"/>
  <c r="O3334" i="21"/>
  <c r="P3334" i="21"/>
  <c r="Q3334" i="21"/>
  <c r="R3334" i="21"/>
  <c r="J3335" i="21"/>
  <c r="K3335" i="21"/>
  <c r="L3335" i="21"/>
  <c r="M3335" i="21"/>
  <c r="N3335" i="21"/>
  <c r="O3335" i="21"/>
  <c r="P3335" i="21"/>
  <c r="Q3335" i="21"/>
  <c r="R3335" i="21"/>
  <c r="J3336" i="21"/>
  <c r="K3336" i="21"/>
  <c r="L3336" i="21"/>
  <c r="M3336" i="21"/>
  <c r="N3336" i="21"/>
  <c r="O3336" i="21"/>
  <c r="P3336" i="21"/>
  <c r="Q3336" i="21"/>
  <c r="R3336" i="21"/>
  <c r="J3337" i="21"/>
  <c r="K3337" i="21"/>
  <c r="L3337" i="21"/>
  <c r="M3337" i="21"/>
  <c r="N3337" i="21"/>
  <c r="O3337" i="21"/>
  <c r="P3337" i="21"/>
  <c r="Q3337" i="21"/>
  <c r="R3337" i="21"/>
  <c r="J3338" i="21"/>
  <c r="K3338" i="21"/>
  <c r="L3338" i="21"/>
  <c r="M3338" i="21"/>
  <c r="N3338" i="21"/>
  <c r="O3338" i="21"/>
  <c r="P3338" i="21"/>
  <c r="Q3338" i="21"/>
  <c r="R3338" i="21"/>
  <c r="J3339" i="21"/>
  <c r="K3339" i="21"/>
  <c r="L3339" i="21"/>
  <c r="M3339" i="21"/>
  <c r="N3339" i="21"/>
  <c r="O3339" i="21"/>
  <c r="P3339" i="21"/>
  <c r="Q3339" i="21"/>
  <c r="R3339" i="21"/>
  <c r="J3340" i="21"/>
  <c r="K3340" i="21"/>
  <c r="L3340" i="21"/>
  <c r="M3340" i="21"/>
  <c r="N3340" i="21"/>
  <c r="O3340" i="21"/>
  <c r="P3340" i="21"/>
  <c r="Q3340" i="21"/>
  <c r="R3340" i="21"/>
  <c r="J3341" i="21"/>
  <c r="K3341" i="21"/>
  <c r="L3341" i="21"/>
  <c r="M3341" i="21"/>
  <c r="N3341" i="21"/>
  <c r="O3341" i="21"/>
  <c r="P3341" i="21"/>
  <c r="Q3341" i="21"/>
  <c r="R3341" i="21"/>
  <c r="J3342" i="21"/>
  <c r="K3342" i="21"/>
  <c r="L3342" i="21"/>
  <c r="M3342" i="21"/>
  <c r="N3342" i="21"/>
  <c r="O3342" i="21"/>
  <c r="P3342" i="21"/>
  <c r="Q3342" i="21"/>
  <c r="R3342" i="21"/>
  <c r="J3343" i="21"/>
  <c r="K3343" i="21"/>
  <c r="L3343" i="21"/>
  <c r="M3343" i="21"/>
  <c r="N3343" i="21"/>
  <c r="O3343" i="21"/>
  <c r="P3343" i="21"/>
  <c r="Q3343" i="21"/>
  <c r="R3343" i="21"/>
  <c r="J3344" i="21"/>
  <c r="K3344" i="21"/>
  <c r="L3344" i="21"/>
  <c r="M3344" i="21"/>
  <c r="N3344" i="21"/>
  <c r="O3344" i="21"/>
  <c r="P3344" i="21"/>
  <c r="Q3344" i="21"/>
  <c r="R3344" i="21"/>
  <c r="J3345" i="21"/>
  <c r="K3345" i="21"/>
  <c r="L3345" i="21"/>
  <c r="M3345" i="21"/>
  <c r="N3345" i="21"/>
  <c r="O3345" i="21"/>
  <c r="P3345" i="21"/>
  <c r="Q3345" i="21"/>
  <c r="R3345" i="21"/>
  <c r="J3346" i="21"/>
  <c r="K3346" i="21"/>
  <c r="L3346" i="21"/>
  <c r="M3346" i="21"/>
  <c r="N3346" i="21"/>
  <c r="O3346" i="21"/>
  <c r="P3346" i="21"/>
  <c r="Q3346" i="21"/>
  <c r="R3346" i="21"/>
  <c r="J3347" i="21"/>
  <c r="K3347" i="21"/>
  <c r="L3347" i="21"/>
  <c r="M3347" i="21"/>
  <c r="N3347" i="21"/>
  <c r="O3347" i="21"/>
  <c r="P3347" i="21"/>
  <c r="Q3347" i="21"/>
  <c r="R3347" i="21"/>
  <c r="J3348" i="21"/>
  <c r="K3348" i="21"/>
  <c r="L3348" i="21"/>
  <c r="M3348" i="21"/>
  <c r="N3348" i="21"/>
  <c r="O3348" i="21"/>
  <c r="P3348" i="21"/>
  <c r="Q3348" i="21"/>
  <c r="R3348" i="21"/>
  <c r="J3349" i="21"/>
  <c r="K3349" i="21"/>
  <c r="L3349" i="21"/>
  <c r="M3349" i="21"/>
  <c r="N3349" i="21"/>
  <c r="O3349" i="21"/>
  <c r="P3349" i="21"/>
  <c r="Q3349" i="21"/>
  <c r="R3349" i="21"/>
  <c r="J3350" i="21"/>
  <c r="K3350" i="21"/>
  <c r="L3350" i="21"/>
  <c r="M3350" i="21"/>
  <c r="N3350" i="21"/>
  <c r="O3350" i="21"/>
  <c r="P3350" i="21"/>
  <c r="Q3350" i="21"/>
  <c r="R3350" i="21"/>
  <c r="J3351" i="21"/>
  <c r="K3351" i="21"/>
  <c r="L3351" i="21"/>
  <c r="M3351" i="21"/>
  <c r="N3351" i="21"/>
  <c r="O3351" i="21"/>
  <c r="P3351" i="21"/>
  <c r="Q3351" i="21"/>
  <c r="R3351" i="21"/>
  <c r="J3352" i="21"/>
  <c r="K3352" i="21"/>
  <c r="L3352" i="21"/>
  <c r="M3352" i="21"/>
  <c r="N3352" i="21"/>
  <c r="O3352" i="21"/>
  <c r="P3352" i="21"/>
  <c r="Q3352" i="21"/>
  <c r="R3352" i="21"/>
  <c r="J3353" i="21"/>
  <c r="K3353" i="21"/>
  <c r="L3353" i="21"/>
  <c r="M3353" i="21"/>
  <c r="N3353" i="21"/>
  <c r="O3353" i="21"/>
  <c r="P3353" i="21"/>
  <c r="Q3353" i="21"/>
  <c r="R3353" i="21"/>
  <c r="J3354" i="21"/>
  <c r="K3354" i="21"/>
  <c r="L3354" i="21"/>
  <c r="M3354" i="21"/>
  <c r="N3354" i="21"/>
  <c r="O3354" i="21"/>
  <c r="P3354" i="21"/>
  <c r="Q3354" i="21"/>
  <c r="R3354" i="21"/>
  <c r="J3355" i="21"/>
  <c r="K3355" i="21"/>
  <c r="L3355" i="21"/>
  <c r="M3355" i="21"/>
  <c r="N3355" i="21"/>
  <c r="O3355" i="21"/>
  <c r="P3355" i="21"/>
  <c r="Q3355" i="21"/>
  <c r="R3355" i="21"/>
  <c r="J3356" i="21"/>
  <c r="K3356" i="21"/>
  <c r="L3356" i="21"/>
  <c r="M3356" i="21"/>
  <c r="N3356" i="21"/>
  <c r="O3356" i="21"/>
  <c r="P3356" i="21"/>
  <c r="Q3356" i="21"/>
  <c r="R3356" i="21"/>
  <c r="J3357" i="21"/>
  <c r="K3357" i="21"/>
  <c r="L3357" i="21"/>
  <c r="M3357" i="21"/>
  <c r="N3357" i="21"/>
  <c r="O3357" i="21"/>
  <c r="P3357" i="21"/>
  <c r="Q3357" i="21"/>
  <c r="R3357" i="21"/>
  <c r="J3358" i="21"/>
  <c r="K3358" i="21"/>
  <c r="L3358" i="21"/>
  <c r="M3358" i="21"/>
  <c r="N3358" i="21"/>
  <c r="O3358" i="21"/>
  <c r="P3358" i="21"/>
  <c r="Q3358" i="21"/>
  <c r="R3358" i="21"/>
  <c r="J3359" i="21"/>
  <c r="K3359" i="21"/>
  <c r="L3359" i="21"/>
  <c r="M3359" i="21"/>
  <c r="N3359" i="21"/>
  <c r="O3359" i="21"/>
  <c r="P3359" i="21"/>
  <c r="Q3359" i="21"/>
  <c r="R3359" i="21"/>
  <c r="J3360" i="21"/>
  <c r="K3360" i="21"/>
  <c r="L3360" i="21"/>
  <c r="M3360" i="21"/>
  <c r="N3360" i="21"/>
  <c r="O3360" i="21"/>
  <c r="P3360" i="21"/>
  <c r="Q3360" i="21"/>
  <c r="R3360" i="21"/>
  <c r="J3361" i="21"/>
  <c r="K3361" i="21"/>
  <c r="L3361" i="21"/>
  <c r="M3361" i="21"/>
  <c r="N3361" i="21"/>
  <c r="O3361" i="21"/>
  <c r="P3361" i="21"/>
  <c r="Q3361" i="21"/>
  <c r="R3361" i="21"/>
  <c r="J3362" i="21"/>
  <c r="K3362" i="21"/>
  <c r="L3362" i="21"/>
  <c r="M3362" i="21"/>
  <c r="N3362" i="21"/>
  <c r="O3362" i="21"/>
  <c r="P3362" i="21"/>
  <c r="Q3362" i="21"/>
  <c r="R3362" i="21"/>
  <c r="J3363" i="21"/>
  <c r="K3363" i="21"/>
  <c r="L3363" i="21"/>
  <c r="M3363" i="21"/>
  <c r="N3363" i="21"/>
  <c r="O3363" i="21"/>
  <c r="P3363" i="21"/>
  <c r="Q3363" i="21"/>
  <c r="R3363" i="21"/>
  <c r="J3364" i="21"/>
  <c r="K3364" i="21"/>
  <c r="L3364" i="21"/>
  <c r="M3364" i="21"/>
  <c r="N3364" i="21"/>
  <c r="O3364" i="21"/>
  <c r="P3364" i="21"/>
  <c r="Q3364" i="21"/>
  <c r="R3364" i="21"/>
  <c r="J3365" i="21"/>
  <c r="K3365" i="21"/>
  <c r="L3365" i="21"/>
  <c r="M3365" i="21"/>
  <c r="N3365" i="21"/>
  <c r="O3365" i="21"/>
  <c r="P3365" i="21"/>
  <c r="Q3365" i="21"/>
  <c r="R3365" i="21"/>
  <c r="J3366" i="21"/>
  <c r="K3366" i="21"/>
  <c r="L3366" i="21"/>
  <c r="M3366" i="21"/>
  <c r="N3366" i="21"/>
  <c r="O3366" i="21"/>
  <c r="P3366" i="21"/>
  <c r="Q3366" i="21"/>
  <c r="R3366" i="21"/>
  <c r="J3367" i="21"/>
  <c r="K3367" i="21"/>
  <c r="L3367" i="21"/>
  <c r="M3367" i="21"/>
  <c r="N3367" i="21"/>
  <c r="O3367" i="21"/>
  <c r="P3367" i="21"/>
  <c r="Q3367" i="21"/>
  <c r="R3367" i="21"/>
  <c r="J3368" i="21"/>
  <c r="K3368" i="21"/>
  <c r="L3368" i="21"/>
  <c r="M3368" i="21"/>
  <c r="N3368" i="21"/>
  <c r="O3368" i="21"/>
  <c r="P3368" i="21"/>
  <c r="Q3368" i="21"/>
  <c r="R3368" i="21"/>
  <c r="J3369" i="21"/>
  <c r="K3369" i="21"/>
  <c r="L3369" i="21"/>
  <c r="M3369" i="21"/>
  <c r="N3369" i="21"/>
  <c r="O3369" i="21"/>
  <c r="P3369" i="21"/>
  <c r="Q3369" i="21"/>
  <c r="R3369" i="21"/>
  <c r="J3370" i="21"/>
  <c r="K3370" i="21"/>
  <c r="L3370" i="21"/>
  <c r="M3370" i="21"/>
  <c r="N3370" i="21"/>
  <c r="O3370" i="21"/>
  <c r="P3370" i="21"/>
  <c r="Q3370" i="21"/>
  <c r="R3370" i="21"/>
  <c r="J3371" i="21"/>
  <c r="K3371" i="21"/>
  <c r="L3371" i="21"/>
  <c r="M3371" i="21"/>
  <c r="N3371" i="21"/>
  <c r="O3371" i="21"/>
  <c r="P3371" i="21"/>
  <c r="Q3371" i="21"/>
  <c r="R3371" i="21"/>
  <c r="J3372" i="21"/>
  <c r="K3372" i="21"/>
  <c r="L3372" i="21"/>
  <c r="M3372" i="21"/>
  <c r="N3372" i="21"/>
  <c r="O3372" i="21"/>
  <c r="P3372" i="21"/>
  <c r="Q3372" i="21"/>
  <c r="R3372" i="21"/>
  <c r="J3373" i="21"/>
  <c r="K3373" i="21"/>
  <c r="L3373" i="21"/>
  <c r="M3373" i="21"/>
  <c r="N3373" i="21"/>
  <c r="O3373" i="21"/>
  <c r="P3373" i="21"/>
  <c r="Q3373" i="21"/>
  <c r="R3373" i="21"/>
  <c r="J3374" i="21"/>
  <c r="K3374" i="21"/>
  <c r="L3374" i="21"/>
  <c r="M3374" i="21"/>
  <c r="N3374" i="21"/>
  <c r="O3374" i="21"/>
  <c r="P3374" i="21"/>
  <c r="Q3374" i="21"/>
  <c r="R3374" i="21"/>
  <c r="J3375" i="21"/>
  <c r="K3375" i="21"/>
  <c r="L3375" i="21"/>
  <c r="M3375" i="21"/>
  <c r="N3375" i="21"/>
  <c r="O3375" i="21"/>
  <c r="P3375" i="21"/>
  <c r="Q3375" i="21"/>
  <c r="R3375" i="21"/>
  <c r="J3376" i="21"/>
  <c r="K3376" i="21"/>
  <c r="L3376" i="21"/>
  <c r="M3376" i="21"/>
  <c r="N3376" i="21"/>
  <c r="O3376" i="21"/>
  <c r="P3376" i="21"/>
  <c r="Q3376" i="21"/>
  <c r="R3376" i="21"/>
  <c r="J3377" i="21"/>
  <c r="K3377" i="21"/>
  <c r="L3377" i="21"/>
  <c r="M3377" i="21"/>
  <c r="N3377" i="21"/>
  <c r="O3377" i="21"/>
  <c r="P3377" i="21"/>
  <c r="Q3377" i="21"/>
  <c r="R3377" i="21"/>
  <c r="J3378" i="21"/>
  <c r="K3378" i="21"/>
  <c r="L3378" i="21"/>
  <c r="M3378" i="21"/>
  <c r="N3378" i="21"/>
  <c r="O3378" i="21"/>
  <c r="P3378" i="21"/>
  <c r="Q3378" i="21"/>
  <c r="R3378" i="21"/>
  <c r="J3379" i="21"/>
  <c r="K3379" i="21"/>
  <c r="L3379" i="21"/>
  <c r="M3379" i="21"/>
  <c r="N3379" i="21"/>
  <c r="O3379" i="21"/>
  <c r="P3379" i="21"/>
  <c r="Q3379" i="21"/>
  <c r="R3379" i="21"/>
  <c r="J3380" i="21"/>
  <c r="K3380" i="21"/>
  <c r="L3380" i="21"/>
  <c r="M3380" i="21"/>
  <c r="N3380" i="21"/>
  <c r="O3380" i="21"/>
  <c r="P3380" i="21"/>
  <c r="Q3380" i="21"/>
  <c r="R3380" i="21"/>
  <c r="J3381" i="21"/>
  <c r="K3381" i="21"/>
  <c r="L3381" i="21"/>
  <c r="M3381" i="21"/>
  <c r="N3381" i="21"/>
  <c r="O3381" i="21"/>
  <c r="P3381" i="21"/>
  <c r="Q3381" i="21"/>
  <c r="R3381" i="21"/>
  <c r="J3382" i="21"/>
  <c r="K3382" i="21"/>
  <c r="L3382" i="21"/>
  <c r="M3382" i="21"/>
  <c r="N3382" i="21"/>
  <c r="O3382" i="21"/>
  <c r="P3382" i="21"/>
  <c r="Q3382" i="21"/>
  <c r="R3382" i="21"/>
  <c r="J3383" i="21"/>
  <c r="K3383" i="21"/>
  <c r="L3383" i="21"/>
  <c r="M3383" i="21"/>
  <c r="N3383" i="21"/>
  <c r="O3383" i="21"/>
  <c r="P3383" i="21"/>
  <c r="Q3383" i="21"/>
  <c r="R3383" i="21"/>
  <c r="J3384" i="21"/>
  <c r="K3384" i="21"/>
  <c r="L3384" i="21"/>
  <c r="M3384" i="21"/>
  <c r="N3384" i="21"/>
  <c r="O3384" i="21"/>
  <c r="P3384" i="21"/>
  <c r="Q3384" i="21"/>
  <c r="R3384" i="21"/>
  <c r="J3385" i="21"/>
  <c r="K3385" i="21"/>
  <c r="L3385" i="21"/>
  <c r="M3385" i="21"/>
  <c r="N3385" i="21"/>
  <c r="O3385" i="21"/>
  <c r="P3385" i="21"/>
  <c r="Q3385" i="21"/>
  <c r="R3385" i="21"/>
  <c r="J3386" i="21"/>
  <c r="K3386" i="21"/>
  <c r="L3386" i="21"/>
  <c r="M3386" i="21"/>
  <c r="N3386" i="21"/>
  <c r="O3386" i="21"/>
  <c r="P3386" i="21"/>
  <c r="Q3386" i="21"/>
  <c r="R3386" i="21"/>
  <c r="J3387" i="21"/>
  <c r="K3387" i="21"/>
  <c r="L3387" i="21"/>
  <c r="M3387" i="21"/>
  <c r="N3387" i="21"/>
  <c r="O3387" i="21"/>
  <c r="P3387" i="21"/>
  <c r="Q3387" i="21"/>
  <c r="R3387" i="21"/>
  <c r="J3388" i="21"/>
  <c r="K3388" i="21"/>
  <c r="L3388" i="21"/>
  <c r="M3388" i="21"/>
  <c r="N3388" i="21"/>
  <c r="O3388" i="21"/>
  <c r="P3388" i="21"/>
  <c r="Q3388" i="21"/>
  <c r="R3388" i="21"/>
  <c r="J3389" i="21"/>
  <c r="K3389" i="21"/>
  <c r="L3389" i="21"/>
  <c r="M3389" i="21"/>
  <c r="N3389" i="21"/>
  <c r="O3389" i="21"/>
  <c r="P3389" i="21"/>
  <c r="Q3389" i="21"/>
  <c r="R3389" i="21"/>
  <c r="J3390" i="21"/>
  <c r="K3390" i="21"/>
  <c r="L3390" i="21"/>
  <c r="M3390" i="21"/>
  <c r="N3390" i="21"/>
  <c r="O3390" i="21"/>
  <c r="P3390" i="21"/>
  <c r="Q3390" i="21"/>
  <c r="R3390" i="21"/>
  <c r="J3391" i="21"/>
  <c r="K3391" i="21"/>
  <c r="L3391" i="21"/>
  <c r="M3391" i="21"/>
  <c r="N3391" i="21"/>
  <c r="O3391" i="21"/>
  <c r="P3391" i="21"/>
  <c r="Q3391" i="21"/>
  <c r="R3391" i="21"/>
  <c r="J3392" i="21"/>
  <c r="K3392" i="21"/>
  <c r="L3392" i="21"/>
  <c r="M3392" i="21"/>
  <c r="N3392" i="21"/>
  <c r="O3392" i="21"/>
  <c r="P3392" i="21"/>
  <c r="Q3392" i="21"/>
  <c r="R3392" i="21"/>
  <c r="J3393" i="21"/>
  <c r="K3393" i="21"/>
  <c r="L3393" i="21"/>
  <c r="M3393" i="21"/>
  <c r="N3393" i="21"/>
  <c r="O3393" i="21"/>
  <c r="P3393" i="21"/>
  <c r="Q3393" i="21"/>
  <c r="R3393" i="21"/>
  <c r="J3394" i="21"/>
  <c r="K3394" i="21"/>
  <c r="L3394" i="21"/>
  <c r="M3394" i="21"/>
  <c r="N3394" i="21"/>
  <c r="O3394" i="21"/>
  <c r="P3394" i="21"/>
  <c r="Q3394" i="21"/>
  <c r="R3394" i="21"/>
  <c r="J3395" i="21"/>
  <c r="K3395" i="21"/>
  <c r="L3395" i="21"/>
  <c r="M3395" i="21"/>
  <c r="N3395" i="21"/>
  <c r="O3395" i="21"/>
  <c r="P3395" i="21"/>
  <c r="Q3395" i="21"/>
  <c r="R3395" i="21"/>
  <c r="J3396" i="21"/>
  <c r="K3396" i="21"/>
  <c r="L3396" i="21"/>
  <c r="M3396" i="21"/>
  <c r="N3396" i="21"/>
  <c r="O3396" i="21"/>
  <c r="P3396" i="21"/>
  <c r="Q3396" i="21"/>
  <c r="R3396" i="21"/>
  <c r="J3397" i="21"/>
  <c r="K3397" i="21"/>
  <c r="L3397" i="21"/>
  <c r="M3397" i="21"/>
  <c r="N3397" i="21"/>
  <c r="O3397" i="21"/>
  <c r="P3397" i="21"/>
  <c r="Q3397" i="21"/>
  <c r="R3397" i="21"/>
  <c r="J3398" i="21"/>
  <c r="K3398" i="21"/>
  <c r="L3398" i="21"/>
  <c r="M3398" i="21"/>
  <c r="N3398" i="21"/>
  <c r="O3398" i="21"/>
  <c r="P3398" i="21"/>
  <c r="Q3398" i="21"/>
  <c r="R3398" i="21"/>
  <c r="J3399" i="21"/>
  <c r="K3399" i="21"/>
  <c r="L3399" i="21"/>
  <c r="M3399" i="21"/>
  <c r="N3399" i="21"/>
  <c r="O3399" i="21"/>
  <c r="P3399" i="21"/>
  <c r="Q3399" i="21"/>
  <c r="R3399" i="21"/>
  <c r="J3400" i="21"/>
  <c r="K3400" i="21"/>
  <c r="L3400" i="21"/>
  <c r="M3400" i="21"/>
  <c r="N3400" i="21"/>
  <c r="O3400" i="21"/>
  <c r="P3400" i="21"/>
  <c r="Q3400" i="21"/>
  <c r="R3400" i="21"/>
  <c r="J3401" i="21"/>
  <c r="K3401" i="21"/>
  <c r="L3401" i="21"/>
  <c r="M3401" i="21"/>
  <c r="N3401" i="21"/>
  <c r="O3401" i="21"/>
  <c r="P3401" i="21"/>
  <c r="Q3401" i="21"/>
  <c r="R3401" i="21"/>
  <c r="J3402" i="21"/>
  <c r="K3402" i="21"/>
  <c r="L3402" i="21"/>
  <c r="M3402" i="21"/>
  <c r="N3402" i="21"/>
  <c r="O3402" i="21"/>
  <c r="P3402" i="21"/>
  <c r="Q3402" i="21"/>
  <c r="R3402" i="21"/>
  <c r="J3403" i="21"/>
  <c r="K3403" i="21"/>
  <c r="L3403" i="21"/>
  <c r="M3403" i="21"/>
  <c r="N3403" i="21"/>
  <c r="O3403" i="21"/>
  <c r="P3403" i="21"/>
  <c r="Q3403" i="21"/>
  <c r="R3403" i="21"/>
  <c r="J3404" i="21"/>
  <c r="K3404" i="21"/>
  <c r="L3404" i="21"/>
  <c r="M3404" i="21"/>
  <c r="N3404" i="21"/>
  <c r="O3404" i="21"/>
  <c r="P3404" i="21"/>
  <c r="Q3404" i="21"/>
  <c r="R3404" i="21"/>
  <c r="J3405" i="21"/>
  <c r="K3405" i="21"/>
  <c r="L3405" i="21"/>
  <c r="M3405" i="21"/>
  <c r="N3405" i="21"/>
  <c r="O3405" i="21"/>
  <c r="P3405" i="21"/>
  <c r="Q3405" i="21"/>
  <c r="R3405" i="21"/>
  <c r="J3406" i="21"/>
  <c r="K3406" i="21"/>
  <c r="L3406" i="21"/>
  <c r="M3406" i="21"/>
  <c r="N3406" i="21"/>
  <c r="O3406" i="21"/>
  <c r="P3406" i="21"/>
  <c r="Q3406" i="21"/>
  <c r="R3406" i="21"/>
  <c r="J3407" i="21"/>
  <c r="K3407" i="21"/>
  <c r="L3407" i="21"/>
  <c r="M3407" i="21"/>
  <c r="N3407" i="21"/>
  <c r="O3407" i="21"/>
  <c r="P3407" i="21"/>
  <c r="Q3407" i="21"/>
  <c r="R3407" i="21"/>
  <c r="J3408" i="21"/>
  <c r="K3408" i="21"/>
  <c r="L3408" i="21"/>
  <c r="M3408" i="21"/>
  <c r="N3408" i="21"/>
  <c r="O3408" i="21"/>
  <c r="P3408" i="21"/>
  <c r="Q3408" i="21"/>
  <c r="R3408" i="21"/>
  <c r="J3409" i="21"/>
  <c r="K3409" i="21"/>
  <c r="L3409" i="21"/>
  <c r="M3409" i="21"/>
  <c r="N3409" i="21"/>
  <c r="O3409" i="21"/>
  <c r="P3409" i="21"/>
  <c r="Q3409" i="21"/>
  <c r="R3409" i="21"/>
  <c r="J3410" i="21"/>
  <c r="K3410" i="21"/>
  <c r="L3410" i="21"/>
  <c r="M3410" i="21"/>
  <c r="N3410" i="21"/>
  <c r="O3410" i="21"/>
  <c r="P3410" i="21"/>
  <c r="Q3410" i="21"/>
  <c r="R3410" i="21"/>
  <c r="J3411" i="21"/>
  <c r="K3411" i="21"/>
  <c r="L3411" i="21"/>
  <c r="M3411" i="21"/>
  <c r="N3411" i="21"/>
  <c r="O3411" i="21"/>
  <c r="P3411" i="21"/>
  <c r="Q3411" i="21"/>
  <c r="R3411" i="21"/>
  <c r="J3412" i="21"/>
  <c r="K3412" i="21"/>
  <c r="L3412" i="21"/>
  <c r="M3412" i="21"/>
  <c r="N3412" i="21"/>
  <c r="O3412" i="21"/>
  <c r="P3412" i="21"/>
  <c r="Q3412" i="21"/>
  <c r="R3412" i="21"/>
  <c r="J3413" i="21"/>
  <c r="K3413" i="21"/>
  <c r="L3413" i="21"/>
  <c r="M3413" i="21"/>
  <c r="N3413" i="21"/>
  <c r="O3413" i="21"/>
  <c r="P3413" i="21"/>
  <c r="Q3413" i="21"/>
  <c r="R3413" i="21"/>
  <c r="J3414" i="21"/>
  <c r="K3414" i="21"/>
  <c r="L3414" i="21"/>
  <c r="M3414" i="21"/>
  <c r="N3414" i="21"/>
  <c r="O3414" i="21"/>
  <c r="P3414" i="21"/>
  <c r="Q3414" i="21"/>
  <c r="R3414" i="21"/>
  <c r="J3415" i="21"/>
  <c r="K3415" i="21"/>
  <c r="L3415" i="21"/>
  <c r="M3415" i="21"/>
  <c r="N3415" i="21"/>
  <c r="O3415" i="21"/>
  <c r="P3415" i="21"/>
  <c r="Q3415" i="21"/>
  <c r="R3415" i="21"/>
  <c r="J3416" i="21"/>
  <c r="K3416" i="21"/>
  <c r="L3416" i="21"/>
  <c r="M3416" i="21"/>
  <c r="N3416" i="21"/>
  <c r="O3416" i="21"/>
  <c r="P3416" i="21"/>
  <c r="Q3416" i="21"/>
  <c r="R3416" i="21"/>
  <c r="J3417" i="21"/>
  <c r="K3417" i="21"/>
  <c r="L3417" i="21"/>
  <c r="M3417" i="21"/>
  <c r="N3417" i="21"/>
  <c r="O3417" i="21"/>
  <c r="P3417" i="21"/>
  <c r="Q3417" i="21"/>
  <c r="R3417" i="21"/>
  <c r="J3418" i="21"/>
  <c r="K3418" i="21"/>
  <c r="L3418" i="21"/>
  <c r="M3418" i="21"/>
  <c r="N3418" i="21"/>
  <c r="O3418" i="21"/>
  <c r="P3418" i="21"/>
  <c r="Q3418" i="21"/>
  <c r="R3418" i="21"/>
  <c r="J3419" i="21"/>
  <c r="K3419" i="21"/>
  <c r="L3419" i="21"/>
  <c r="M3419" i="21"/>
  <c r="N3419" i="21"/>
  <c r="O3419" i="21"/>
  <c r="P3419" i="21"/>
  <c r="Q3419" i="21"/>
  <c r="R3419" i="21"/>
  <c r="J3420" i="21"/>
  <c r="K3420" i="21"/>
  <c r="L3420" i="21"/>
  <c r="M3420" i="21"/>
  <c r="N3420" i="21"/>
  <c r="O3420" i="21"/>
  <c r="P3420" i="21"/>
  <c r="Q3420" i="21"/>
  <c r="R3420" i="21"/>
  <c r="J3421" i="21"/>
  <c r="K3421" i="21"/>
  <c r="L3421" i="21"/>
  <c r="M3421" i="21"/>
  <c r="N3421" i="21"/>
  <c r="O3421" i="21"/>
  <c r="P3421" i="21"/>
  <c r="Q3421" i="21"/>
  <c r="R3421" i="21"/>
  <c r="J3422" i="21"/>
  <c r="K3422" i="21"/>
  <c r="L3422" i="21"/>
  <c r="M3422" i="21"/>
  <c r="N3422" i="21"/>
  <c r="O3422" i="21"/>
  <c r="P3422" i="21"/>
  <c r="Q3422" i="21"/>
  <c r="R3422" i="21"/>
  <c r="J3423" i="21"/>
  <c r="K3423" i="21"/>
  <c r="L3423" i="21"/>
  <c r="M3423" i="21"/>
  <c r="N3423" i="21"/>
  <c r="O3423" i="21"/>
  <c r="P3423" i="21"/>
  <c r="Q3423" i="21"/>
  <c r="R3423" i="21"/>
  <c r="J3424" i="21"/>
  <c r="K3424" i="21"/>
  <c r="L3424" i="21"/>
  <c r="M3424" i="21"/>
  <c r="N3424" i="21"/>
  <c r="O3424" i="21"/>
  <c r="P3424" i="21"/>
  <c r="Q3424" i="21"/>
  <c r="R3424" i="21"/>
  <c r="J3425" i="21"/>
  <c r="K3425" i="21"/>
  <c r="L3425" i="21"/>
  <c r="M3425" i="21"/>
  <c r="N3425" i="21"/>
  <c r="O3425" i="21"/>
  <c r="P3425" i="21"/>
  <c r="Q3425" i="21"/>
  <c r="R3425" i="21"/>
  <c r="J3426" i="21"/>
  <c r="K3426" i="21"/>
  <c r="L3426" i="21"/>
  <c r="M3426" i="21"/>
  <c r="N3426" i="21"/>
  <c r="O3426" i="21"/>
  <c r="P3426" i="21"/>
  <c r="Q3426" i="21"/>
  <c r="R3426" i="21"/>
  <c r="J3427" i="21"/>
  <c r="K3427" i="21"/>
  <c r="L3427" i="21"/>
  <c r="M3427" i="21"/>
  <c r="N3427" i="21"/>
  <c r="O3427" i="21"/>
  <c r="P3427" i="21"/>
  <c r="Q3427" i="21"/>
  <c r="R3427" i="21"/>
  <c r="J3428" i="21"/>
  <c r="K3428" i="21"/>
  <c r="L3428" i="21"/>
  <c r="M3428" i="21"/>
  <c r="N3428" i="21"/>
  <c r="O3428" i="21"/>
  <c r="P3428" i="21"/>
  <c r="Q3428" i="21"/>
  <c r="R3428" i="21"/>
  <c r="J3429" i="21"/>
  <c r="K3429" i="21"/>
  <c r="L3429" i="21"/>
  <c r="M3429" i="21"/>
  <c r="N3429" i="21"/>
  <c r="O3429" i="21"/>
  <c r="P3429" i="21"/>
  <c r="Q3429" i="21"/>
  <c r="R3429" i="21"/>
  <c r="J3430" i="21"/>
  <c r="K3430" i="21"/>
  <c r="L3430" i="21"/>
  <c r="M3430" i="21"/>
  <c r="N3430" i="21"/>
  <c r="O3430" i="21"/>
  <c r="P3430" i="21"/>
  <c r="Q3430" i="21"/>
  <c r="R3430" i="21"/>
  <c r="J3431" i="21"/>
  <c r="K3431" i="21"/>
  <c r="L3431" i="21"/>
  <c r="M3431" i="21"/>
  <c r="N3431" i="21"/>
  <c r="O3431" i="21"/>
  <c r="P3431" i="21"/>
  <c r="Q3431" i="21"/>
  <c r="R3431" i="21"/>
  <c r="J3432" i="21"/>
  <c r="K3432" i="21"/>
  <c r="L3432" i="21"/>
  <c r="M3432" i="21"/>
  <c r="N3432" i="21"/>
  <c r="O3432" i="21"/>
  <c r="P3432" i="21"/>
  <c r="Q3432" i="21"/>
  <c r="R3432" i="21"/>
  <c r="J3433" i="21"/>
  <c r="K3433" i="21"/>
  <c r="L3433" i="21"/>
  <c r="M3433" i="21"/>
  <c r="N3433" i="21"/>
  <c r="O3433" i="21"/>
  <c r="P3433" i="21"/>
  <c r="Q3433" i="21"/>
  <c r="R3433" i="21"/>
  <c r="J3434" i="21"/>
  <c r="K3434" i="21"/>
  <c r="L3434" i="21"/>
  <c r="M3434" i="21"/>
  <c r="N3434" i="21"/>
  <c r="O3434" i="21"/>
  <c r="P3434" i="21"/>
  <c r="Q3434" i="21"/>
  <c r="R3434" i="21"/>
  <c r="J3435" i="21"/>
  <c r="K3435" i="21"/>
  <c r="L3435" i="21"/>
  <c r="M3435" i="21"/>
  <c r="N3435" i="21"/>
  <c r="O3435" i="21"/>
  <c r="P3435" i="21"/>
  <c r="Q3435" i="21"/>
  <c r="R3435" i="21"/>
  <c r="J3436" i="21"/>
  <c r="K3436" i="21"/>
  <c r="L3436" i="21"/>
  <c r="M3436" i="21"/>
  <c r="N3436" i="21"/>
  <c r="O3436" i="21"/>
  <c r="P3436" i="21"/>
  <c r="Q3436" i="21"/>
  <c r="R3436" i="21"/>
  <c r="J3437" i="21"/>
  <c r="K3437" i="21"/>
  <c r="L3437" i="21"/>
  <c r="M3437" i="21"/>
  <c r="N3437" i="21"/>
  <c r="O3437" i="21"/>
  <c r="P3437" i="21"/>
  <c r="Q3437" i="21"/>
  <c r="R3437" i="21"/>
  <c r="J3438" i="21"/>
  <c r="K3438" i="21"/>
  <c r="L3438" i="21"/>
  <c r="M3438" i="21"/>
  <c r="N3438" i="21"/>
  <c r="O3438" i="21"/>
  <c r="P3438" i="21"/>
  <c r="Q3438" i="21"/>
  <c r="R3438" i="21"/>
  <c r="J3439" i="21"/>
  <c r="K3439" i="21"/>
  <c r="L3439" i="21"/>
  <c r="M3439" i="21"/>
  <c r="N3439" i="21"/>
  <c r="O3439" i="21"/>
  <c r="P3439" i="21"/>
  <c r="Q3439" i="21"/>
  <c r="R3439" i="21"/>
  <c r="J3440" i="21"/>
  <c r="K3440" i="21"/>
  <c r="L3440" i="21"/>
  <c r="M3440" i="21"/>
  <c r="N3440" i="21"/>
  <c r="O3440" i="21"/>
  <c r="P3440" i="21"/>
  <c r="Q3440" i="21"/>
  <c r="R3440" i="21"/>
  <c r="J3441" i="21"/>
  <c r="K3441" i="21"/>
  <c r="L3441" i="21"/>
  <c r="M3441" i="21"/>
  <c r="N3441" i="21"/>
  <c r="O3441" i="21"/>
  <c r="P3441" i="21"/>
  <c r="Q3441" i="21"/>
  <c r="R3441" i="21"/>
  <c r="J3442" i="21"/>
  <c r="K3442" i="21"/>
  <c r="L3442" i="21"/>
  <c r="M3442" i="21"/>
  <c r="N3442" i="21"/>
  <c r="O3442" i="21"/>
  <c r="P3442" i="21"/>
  <c r="Q3442" i="21"/>
  <c r="R3442" i="21"/>
  <c r="J3443" i="21"/>
  <c r="K3443" i="21"/>
  <c r="L3443" i="21"/>
  <c r="M3443" i="21"/>
  <c r="N3443" i="21"/>
  <c r="O3443" i="21"/>
  <c r="P3443" i="21"/>
  <c r="Q3443" i="21"/>
  <c r="R3443" i="21"/>
  <c r="J3444" i="21"/>
  <c r="K3444" i="21"/>
  <c r="L3444" i="21"/>
  <c r="M3444" i="21"/>
  <c r="N3444" i="21"/>
  <c r="O3444" i="21"/>
  <c r="P3444" i="21"/>
  <c r="Q3444" i="21"/>
  <c r="R3444" i="21"/>
  <c r="J3445" i="21"/>
  <c r="K3445" i="21"/>
  <c r="L3445" i="21"/>
  <c r="M3445" i="21"/>
  <c r="N3445" i="21"/>
  <c r="O3445" i="21"/>
  <c r="P3445" i="21"/>
  <c r="Q3445" i="21"/>
  <c r="R3445" i="21"/>
  <c r="J3446" i="21"/>
  <c r="K3446" i="21"/>
  <c r="L3446" i="21"/>
  <c r="M3446" i="21"/>
  <c r="N3446" i="21"/>
  <c r="O3446" i="21"/>
  <c r="P3446" i="21"/>
  <c r="Q3446" i="21"/>
  <c r="R3446" i="21"/>
  <c r="J3447" i="21"/>
  <c r="K3447" i="21"/>
  <c r="L3447" i="21"/>
  <c r="M3447" i="21"/>
  <c r="N3447" i="21"/>
  <c r="O3447" i="21"/>
  <c r="P3447" i="21"/>
  <c r="Q3447" i="21"/>
  <c r="R3447" i="21"/>
  <c r="J3448" i="21"/>
  <c r="K3448" i="21"/>
  <c r="L3448" i="21"/>
  <c r="M3448" i="21"/>
  <c r="N3448" i="21"/>
  <c r="O3448" i="21"/>
  <c r="P3448" i="21"/>
  <c r="Q3448" i="21"/>
  <c r="R3448" i="21"/>
  <c r="J3449" i="21"/>
  <c r="K3449" i="21"/>
  <c r="L3449" i="21"/>
  <c r="M3449" i="21"/>
  <c r="N3449" i="21"/>
  <c r="O3449" i="21"/>
  <c r="P3449" i="21"/>
  <c r="Q3449" i="21"/>
  <c r="R3449" i="21"/>
  <c r="J3450" i="21"/>
  <c r="K3450" i="21"/>
  <c r="L3450" i="21"/>
  <c r="M3450" i="21"/>
  <c r="N3450" i="21"/>
  <c r="O3450" i="21"/>
  <c r="P3450" i="21"/>
  <c r="Q3450" i="21"/>
  <c r="R3450" i="21"/>
  <c r="J3451" i="21"/>
  <c r="K3451" i="21"/>
  <c r="L3451" i="21"/>
  <c r="M3451" i="21"/>
  <c r="N3451" i="21"/>
  <c r="O3451" i="21"/>
  <c r="P3451" i="21"/>
  <c r="Q3451" i="21"/>
  <c r="R3451" i="21"/>
  <c r="J3452" i="21"/>
  <c r="K3452" i="21"/>
  <c r="L3452" i="21"/>
  <c r="M3452" i="21"/>
  <c r="N3452" i="21"/>
  <c r="O3452" i="21"/>
  <c r="P3452" i="21"/>
  <c r="Q3452" i="21"/>
  <c r="R3452" i="21"/>
  <c r="J3453" i="21"/>
  <c r="K3453" i="21"/>
  <c r="L3453" i="21"/>
  <c r="M3453" i="21"/>
  <c r="N3453" i="21"/>
  <c r="O3453" i="21"/>
  <c r="P3453" i="21"/>
  <c r="Q3453" i="21"/>
  <c r="R3453" i="21"/>
  <c r="J3454" i="21"/>
  <c r="K3454" i="21"/>
  <c r="L3454" i="21"/>
  <c r="M3454" i="21"/>
  <c r="N3454" i="21"/>
  <c r="O3454" i="21"/>
  <c r="P3454" i="21"/>
  <c r="Q3454" i="21"/>
  <c r="R3454" i="21"/>
  <c r="J3455" i="21"/>
  <c r="K3455" i="21"/>
  <c r="L3455" i="21"/>
  <c r="M3455" i="21"/>
  <c r="N3455" i="21"/>
  <c r="O3455" i="21"/>
  <c r="P3455" i="21"/>
  <c r="Q3455" i="21"/>
  <c r="R3455" i="21"/>
  <c r="J3456" i="21"/>
  <c r="K3456" i="21"/>
  <c r="L3456" i="21"/>
  <c r="M3456" i="21"/>
  <c r="N3456" i="21"/>
  <c r="O3456" i="21"/>
  <c r="P3456" i="21"/>
  <c r="Q3456" i="21"/>
  <c r="R3456" i="21"/>
  <c r="J3457" i="21"/>
  <c r="K3457" i="21"/>
  <c r="L3457" i="21"/>
  <c r="M3457" i="21"/>
  <c r="N3457" i="21"/>
  <c r="O3457" i="21"/>
  <c r="P3457" i="21"/>
  <c r="Q3457" i="21"/>
  <c r="R3457" i="21"/>
  <c r="J3458" i="21"/>
  <c r="K3458" i="21"/>
  <c r="L3458" i="21"/>
  <c r="M3458" i="21"/>
  <c r="N3458" i="21"/>
  <c r="O3458" i="21"/>
  <c r="P3458" i="21"/>
  <c r="Q3458" i="21"/>
  <c r="R3458" i="21"/>
  <c r="J3459" i="21"/>
  <c r="K3459" i="21"/>
  <c r="L3459" i="21"/>
  <c r="M3459" i="21"/>
  <c r="N3459" i="21"/>
  <c r="O3459" i="21"/>
  <c r="P3459" i="21"/>
  <c r="Q3459" i="21"/>
  <c r="R3459" i="21"/>
  <c r="J3460" i="21"/>
  <c r="K3460" i="21"/>
  <c r="L3460" i="21"/>
  <c r="M3460" i="21"/>
  <c r="N3460" i="21"/>
  <c r="O3460" i="21"/>
  <c r="P3460" i="21"/>
  <c r="Q3460" i="21"/>
  <c r="R3460" i="21"/>
  <c r="J3461" i="21"/>
  <c r="K3461" i="21"/>
  <c r="L3461" i="21"/>
  <c r="M3461" i="21"/>
  <c r="N3461" i="21"/>
  <c r="O3461" i="21"/>
  <c r="P3461" i="21"/>
  <c r="Q3461" i="21"/>
  <c r="R3461" i="21"/>
  <c r="J3462" i="21"/>
  <c r="K3462" i="21"/>
  <c r="L3462" i="21"/>
  <c r="M3462" i="21"/>
  <c r="N3462" i="21"/>
  <c r="O3462" i="21"/>
  <c r="P3462" i="21"/>
  <c r="Q3462" i="21"/>
  <c r="R3462" i="21"/>
  <c r="J3463" i="21"/>
  <c r="K3463" i="21"/>
  <c r="L3463" i="21"/>
  <c r="M3463" i="21"/>
  <c r="N3463" i="21"/>
  <c r="O3463" i="21"/>
  <c r="P3463" i="21"/>
  <c r="Q3463" i="21"/>
  <c r="R3463" i="21"/>
  <c r="J3464" i="21"/>
  <c r="K3464" i="21"/>
  <c r="L3464" i="21"/>
  <c r="M3464" i="21"/>
  <c r="N3464" i="21"/>
  <c r="O3464" i="21"/>
  <c r="P3464" i="21"/>
  <c r="Q3464" i="21"/>
  <c r="R3464" i="21"/>
  <c r="J3465" i="21"/>
  <c r="K3465" i="21"/>
  <c r="L3465" i="21"/>
  <c r="M3465" i="21"/>
  <c r="N3465" i="21"/>
  <c r="O3465" i="21"/>
  <c r="P3465" i="21"/>
  <c r="Q3465" i="21"/>
  <c r="R3465" i="21"/>
  <c r="J3466" i="21"/>
  <c r="K3466" i="21"/>
  <c r="L3466" i="21"/>
  <c r="M3466" i="21"/>
  <c r="N3466" i="21"/>
  <c r="O3466" i="21"/>
  <c r="P3466" i="21"/>
  <c r="Q3466" i="21"/>
  <c r="R3466" i="21"/>
  <c r="J3467" i="21"/>
  <c r="K3467" i="21"/>
  <c r="L3467" i="21"/>
  <c r="M3467" i="21"/>
  <c r="N3467" i="21"/>
  <c r="O3467" i="21"/>
  <c r="P3467" i="21"/>
  <c r="Q3467" i="21"/>
  <c r="R3467" i="21"/>
  <c r="J3468" i="21"/>
  <c r="K3468" i="21"/>
  <c r="L3468" i="21"/>
  <c r="M3468" i="21"/>
  <c r="N3468" i="21"/>
  <c r="O3468" i="21"/>
  <c r="P3468" i="21"/>
  <c r="Q3468" i="21"/>
  <c r="R3468" i="21"/>
  <c r="J3469" i="21"/>
  <c r="K3469" i="21"/>
  <c r="L3469" i="21"/>
  <c r="M3469" i="21"/>
  <c r="N3469" i="21"/>
  <c r="O3469" i="21"/>
  <c r="P3469" i="21"/>
  <c r="Q3469" i="21"/>
  <c r="R3469" i="21"/>
  <c r="J3470" i="21"/>
  <c r="K3470" i="21"/>
  <c r="L3470" i="21"/>
  <c r="M3470" i="21"/>
  <c r="N3470" i="21"/>
  <c r="O3470" i="21"/>
  <c r="P3470" i="21"/>
  <c r="Q3470" i="21"/>
  <c r="R3470" i="21"/>
  <c r="J3471" i="21"/>
  <c r="K3471" i="21"/>
  <c r="L3471" i="21"/>
  <c r="M3471" i="21"/>
  <c r="N3471" i="21"/>
  <c r="O3471" i="21"/>
  <c r="P3471" i="21"/>
  <c r="Q3471" i="21"/>
  <c r="R3471" i="21"/>
  <c r="J3472" i="21"/>
  <c r="K3472" i="21"/>
  <c r="L3472" i="21"/>
  <c r="M3472" i="21"/>
  <c r="N3472" i="21"/>
  <c r="O3472" i="21"/>
  <c r="P3472" i="21"/>
  <c r="Q3472" i="21"/>
  <c r="R3472" i="21"/>
  <c r="J3473" i="21"/>
  <c r="K3473" i="21"/>
  <c r="L3473" i="21"/>
  <c r="M3473" i="21"/>
  <c r="N3473" i="21"/>
  <c r="O3473" i="21"/>
  <c r="P3473" i="21"/>
  <c r="Q3473" i="21"/>
  <c r="R3473" i="21"/>
  <c r="J3474" i="21"/>
  <c r="K3474" i="21"/>
  <c r="L3474" i="21"/>
  <c r="M3474" i="21"/>
  <c r="N3474" i="21"/>
  <c r="O3474" i="21"/>
  <c r="P3474" i="21"/>
  <c r="Q3474" i="21"/>
  <c r="R3474" i="21"/>
  <c r="J3475" i="21"/>
  <c r="K3475" i="21"/>
  <c r="L3475" i="21"/>
  <c r="M3475" i="21"/>
  <c r="N3475" i="21"/>
  <c r="O3475" i="21"/>
  <c r="P3475" i="21"/>
  <c r="Q3475" i="21"/>
  <c r="R3475" i="21"/>
  <c r="J3476" i="21"/>
  <c r="K3476" i="21"/>
  <c r="L3476" i="21"/>
  <c r="M3476" i="21"/>
  <c r="N3476" i="21"/>
  <c r="O3476" i="21"/>
  <c r="P3476" i="21"/>
  <c r="Q3476" i="21"/>
  <c r="R3476" i="21"/>
  <c r="J3477" i="21"/>
  <c r="K3477" i="21"/>
  <c r="L3477" i="21"/>
  <c r="M3477" i="21"/>
  <c r="N3477" i="21"/>
  <c r="O3477" i="21"/>
  <c r="P3477" i="21"/>
  <c r="Q3477" i="21"/>
  <c r="R3477" i="21"/>
  <c r="J3478" i="21"/>
  <c r="K3478" i="21"/>
  <c r="L3478" i="21"/>
  <c r="M3478" i="21"/>
  <c r="N3478" i="21"/>
  <c r="O3478" i="21"/>
  <c r="P3478" i="21"/>
  <c r="Q3478" i="21"/>
  <c r="R3478" i="21"/>
  <c r="J3479" i="21"/>
  <c r="K3479" i="21"/>
  <c r="L3479" i="21"/>
  <c r="M3479" i="21"/>
  <c r="N3479" i="21"/>
  <c r="O3479" i="21"/>
  <c r="P3479" i="21"/>
  <c r="Q3479" i="21"/>
  <c r="R3479" i="21"/>
  <c r="J3480" i="21"/>
  <c r="K3480" i="21"/>
  <c r="L3480" i="21"/>
  <c r="M3480" i="21"/>
  <c r="N3480" i="21"/>
  <c r="O3480" i="21"/>
  <c r="P3480" i="21"/>
  <c r="Q3480" i="21"/>
  <c r="R3480" i="21"/>
  <c r="J3481" i="21"/>
  <c r="K3481" i="21"/>
  <c r="L3481" i="21"/>
  <c r="M3481" i="21"/>
  <c r="N3481" i="21"/>
  <c r="O3481" i="21"/>
  <c r="P3481" i="21"/>
  <c r="Q3481" i="21"/>
  <c r="R3481" i="21"/>
  <c r="J3482" i="21"/>
  <c r="K3482" i="21"/>
  <c r="L3482" i="21"/>
  <c r="M3482" i="21"/>
  <c r="N3482" i="21"/>
  <c r="O3482" i="21"/>
  <c r="P3482" i="21"/>
  <c r="Q3482" i="21"/>
  <c r="R3482" i="21"/>
  <c r="J3483" i="21"/>
  <c r="K3483" i="21"/>
  <c r="L3483" i="21"/>
  <c r="M3483" i="21"/>
  <c r="N3483" i="21"/>
  <c r="O3483" i="21"/>
  <c r="P3483" i="21"/>
  <c r="Q3483" i="21"/>
  <c r="R3483" i="21"/>
  <c r="J3484" i="21"/>
  <c r="K3484" i="21"/>
  <c r="L3484" i="21"/>
  <c r="M3484" i="21"/>
  <c r="N3484" i="21"/>
  <c r="O3484" i="21"/>
  <c r="P3484" i="21"/>
  <c r="Q3484" i="21"/>
  <c r="R3484" i="21"/>
  <c r="J3485" i="21"/>
  <c r="K3485" i="21"/>
  <c r="L3485" i="21"/>
  <c r="M3485" i="21"/>
  <c r="N3485" i="21"/>
  <c r="O3485" i="21"/>
  <c r="P3485" i="21"/>
  <c r="Q3485" i="21"/>
  <c r="R3485" i="21"/>
  <c r="J3486" i="21"/>
  <c r="K3486" i="21"/>
  <c r="L3486" i="21"/>
  <c r="M3486" i="21"/>
  <c r="N3486" i="21"/>
  <c r="O3486" i="21"/>
  <c r="P3486" i="21"/>
  <c r="Q3486" i="21"/>
  <c r="R3486" i="21"/>
  <c r="J3487" i="21"/>
  <c r="K3487" i="21"/>
  <c r="L3487" i="21"/>
  <c r="M3487" i="21"/>
  <c r="N3487" i="21"/>
  <c r="O3487" i="21"/>
  <c r="P3487" i="21"/>
  <c r="Q3487" i="21"/>
  <c r="R3487" i="21"/>
  <c r="J3488" i="21"/>
  <c r="K3488" i="21"/>
  <c r="L3488" i="21"/>
  <c r="M3488" i="21"/>
  <c r="N3488" i="21"/>
  <c r="O3488" i="21"/>
  <c r="P3488" i="21"/>
  <c r="Q3488" i="21"/>
  <c r="R3488" i="21"/>
  <c r="J3489" i="21"/>
  <c r="K3489" i="21"/>
  <c r="L3489" i="21"/>
  <c r="M3489" i="21"/>
  <c r="N3489" i="21"/>
  <c r="O3489" i="21"/>
  <c r="P3489" i="21"/>
  <c r="Q3489" i="21"/>
  <c r="R3489" i="21"/>
  <c r="J3490" i="21"/>
  <c r="K3490" i="21"/>
  <c r="L3490" i="21"/>
  <c r="M3490" i="21"/>
  <c r="N3490" i="21"/>
  <c r="O3490" i="21"/>
  <c r="P3490" i="21"/>
  <c r="Q3490" i="21"/>
  <c r="R3490" i="21"/>
  <c r="J3491" i="21"/>
  <c r="K3491" i="21"/>
  <c r="L3491" i="21"/>
  <c r="M3491" i="21"/>
  <c r="N3491" i="21"/>
  <c r="O3491" i="21"/>
  <c r="P3491" i="21"/>
  <c r="Q3491" i="21"/>
  <c r="R3491" i="21"/>
  <c r="J3492" i="21"/>
  <c r="K3492" i="21"/>
  <c r="L3492" i="21"/>
  <c r="M3492" i="21"/>
  <c r="N3492" i="21"/>
  <c r="O3492" i="21"/>
  <c r="P3492" i="21"/>
  <c r="Q3492" i="21"/>
  <c r="R3492" i="21"/>
  <c r="J3493" i="21"/>
  <c r="K3493" i="21"/>
  <c r="L3493" i="21"/>
  <c r="M3493" i="21"/>
  <c r="N3493" i="21"/>
  <c r="O3493" i="21"/>
  <c r="P3493" i="21"/>
  <c r="Q3493" i="21"/>
  <c r="R3493" i="21"/>
  <c r="J3494" i="21"/>
  <c r="K3494" i="21"/>
  <c r="L3494" i="21"/>
  <c r="M3494" i="21"/>
  <c r="N3494" i="21"/>
  <c r="O3494" i="21"/>
  <c r="P3494" i="21"/>
  <c r="Q3494" i="21"/>
  <c r="R3494" i="21"/>
  <c r="J3495" i="21"/>
  <c r="K3495" i="21"/>
  <c r="L3495" i="21"/>
  <c r="M3495" i="21"/>
  <c r="N3495" i="21"/>
  <c r="O3495" i="21"/>
  <c r="P3495" i="21"/>
  <c r="Q3495" i="21"/>
  <c r="R3495" i="21"/>
  <c r="J3496" i="21"/>
  <c r="K3496" i="21"/>
  <c r="L3496" i="21"/>
  <c r="M3496" i="21"/>
  <c r="N3496" i="21"/>
  <c r="O3496" i="21"/>
  <c r="P3496" i="21"/>
  <c r="Q3496" i="21"/>
  <c r="R3496" i="21"/>
  <c r="J3497" i="21"/>
  <c r="K3497" i="21"/>
  <c r="L3497" i="21"/>
  <c r="M3497" i="21"/>
  <c r="N3497" i="21"/>
  <c r="O3497" i="21"/>
  <c r="P3497" i="21"/>
  <c r="Q3497" i="21"/>
  <c r="R3497" i="21"/>
  <c r="J3498" i="21"/>
  <c r="K3498" i="21"/>
  <c r="L3498" i="21"/>
  <c r="M3498" i="21"/>
  <c r="N3498" i="21"/>
  <c r="O3498" i="21"/>
  <c r="P3498" i="21"/>
  <c r="Q3498" i="21"/>
  <c r="R3498" i="21"/>
  <c r="J3499" i="21"/>
  <c r="K3499" i="21"/>
  <c r="L3499" i="21"/>
  <c r="M3499" i="21"/>
  <c r="N3499" i="21"/>
  <c r="O3499" i="21"/>
  <c r="P3499" i="21"/>
  <c r="Q3499" i="21"/>
  <c r="R3499" i="21"/>
  <c r="J3500" i="21"/>
  <c r="K3500" i="21"/>
  <c r="L3500" i="21"/>
  <c r="M3500" i="21"/>
  <c r="N3500" i="21"/>
  <c r="O3500" i="21"/>
  <c r="P3500" i="21"/>
  <c r="Q3500" i="21"/>
  <c r="R3500" i="21"/>
  <c r="J3501" i="21"/>
  <c r="K3501" i="21"/>
  <c r="L3501" i="21"/>
  <c r="M3501" i="21"/>
  <c r="N3501" i="21"/>
  <c r="O3501" i="21"/>
  <c r="P3501" i="21"/>
  <c r="Q3501" i="21"/>
  <c r="R3501" i="21"/>
  <c r="J3502" i="21"/>
  <c r="K3502" i="21"/>
  <c r="L3502" i="21"/>
  <c r="M3502" i="21"/>
  <c r="N3502" i="21"/>
  <c r="O3502" i="21"/>
  <c r="P3502" i="21"/>
  <c r="Q3502" i="21"/>
  <c r="R3502" i="21"/>
  <c r="J3503" i="21"/>
  <c r="K3503" i="21"/>
  <c r="L3503" i="21"/>
  <c r="M3503" i="21"/>
  <c r="N3503" i="21"/>
  <c r="O3503" i="21"/>
  <c r="P3503" i="21"/>
  <c r="Q3503" i="21"/>
  <c r="R3503" i="21"/>
  <c r="J3504" i="21"/>
  <c r="K3504" i="21"/>
  <c r="L3504" i="21"/>
  <c r="M3504" i="21"/>
  <c r="N3504" i="21"/>
  <c r="O3504" i="21"/>
  <c r="P3504" i="21"/>
  <c r="Q3504" i="21"/>
  <c r="R3504" i="21"/>
  <c r="J3505" i="21"/>
  <c r="K3505" i="21"/>
  <c r="L3505" i="21"/>
  <c r="M3505" i="21"/>
  <c r="N3505" i="21"/>
  <c r="O3505" i="21"/>
  <c r="P3505" i="21"/>
  <c r="Q3505" i="21"/>
  <c r="R3505" i="21"/>
  <c r="J3506" i="21"/>
  <c r="K3506" i="21"/>
  <c r="L3506" i="21"/>
  <c r="M3506" i="21"/>
  <c r="N3506" i="21"/>
  <c r="O3506" i="21"/>
  <c r="P3506" i="21"/>
  <c r="Q3506" i="21"/>
  <c r="R3506" i="21"/>
  <c r="J3507" i="21"/>
  <c r="K3507" i="21"/>
  <c r="L3507" i="21"/>
  <c r="M3507" i="21"/>
  <c r="N3507" i="21"/>
  <c r="O3507" i="21"/>
  <c r="P3507" i="21"/>
  <c r="Q3507" i="21"/>
  <c r="R3507" i="21"/>
  <c r="J3508" i="21"/>
  <c r="K3508" i="21"/>
  <c r="L3508" i="21"/>
  <c r="M3508" i="21"/>
  <c r="N3508" i="21"/>
  <c r="O3508" i="21"/>
  <c r="P3508" i="21"/>
  <c r="Q3508" i="21"/>
  <c r="R3508" i="21"/>
  <c r="J3509" i="21"/>
  <c r="K3509" i="21"/>
  <c r="L3509" i="21"/>
  <c r="M3509" i="21"/>
  <c r="N3509" i="21"/>
  <c r="O3509" i="21"/>
  <c r="P3509" i="21"/>
  <c r="Q3509" i="21"/>
  <c r="R3509" i="21"/>
  <c r="J3510" i="21"/>
  <c r="K3510" i="21"/>
  <c r="L3510" i="21"/>
  <c r="M3510" i="21"/>
  <c r="N3510" i="21"/>
  <c r="O3510" i="21"/>
  <c r="P3510" i="21"/>
  <c r="Q3510" i="21"/>
  <c r="R3510" i="21"/>
  <c r="J3511" i="21"/>
  <c r="K3511" i="21"/>
  <c r="L3511" i="21"/>
  <c r="M3511" i="21"/>
  <c r="N3511" i="21"/>
  <c r="O3511" i="21"/>
  <c r="P3511" i="21"/>
  <c r="Q3511" i="21"/>
  <c r="R3511" i="21"/>
  <c r="J3512" i="21"/>
  <c r="K3512" i="21"/>
  <c r="L3512" i="21"/>
  <c r="M3512" i="21"/>
  <c r="N3512" i="21"/>
  <c r="O3512" i="21"/>
  <c r="P3512" i="21"/>
  <c r="Q3512" i="21"/>
  <c r="R3512" i="21"/>
  <c r="J3513" i="21"/>
  <c r="K3513" i="21"/>
  <c r="L3513" i="21"/>
  <c r="M3513" i="21"/>
  <c r="N3513" i="21"/>
  <c r="O3513" i="21"/>
  <c r="P3513" i="21"/>
  <c r="Q3513" i="21"/>
  <c r="R3513" i="21"/>
  <c r="J3514" i="21"/>
  <c r="K3514" i="21"/>
  <c r="L3514" i="21"/>
  <c r="M3514" i="21"/>
  <c r="N3514" i="21"/>
  <c r="O3514" i="21"/>
  <c r="P3514" i="21"/>
  <c r="Q3514" i="21"/>
  <c r="R3514" i="21"/>
  <c r="J3515" i="21"/>
  <c r="K3515" i="21"/>
  <c r="L3515" i="21"/>
  <c r="M3515" i="21"/>
  <c r="N3515" i="21"/>
  <c r="O3515" i="21"/>
  <c r="P3515" i="21"/>
  <c r="Q3515" i="21"/>
  <c r="R3515" i="21"/>
  <c r="J3516" i="21"/>
  <c r="K3516" i="21"/>
  <c r="L3516" i="21"/>
  <c r="M3516" i="21"/>
  <c r="N3516" i="21"/>
  <c r="O3516" i="21"/>
  <c r="P3516" i="21"/>
  <c r="Q3516" i="21"/>
  <c r="R3516" i="21"/>
  <c r="J3517" i="21"/>
  <c r="K3517" i="21"/>
  <c r="L3517" i="21"/>
  <c r="M3517" i="21"/>
  <c r="N3517" i="21"/>
  <c r="O3517" i="21"/>
  <c r="P3517" i="21"/>
  <c r="Q3517" i="21"/>
  <c r="R3517" i="21"/>
  <c r="J3518" i="21"/>
  <c r="K3518" i="21"/>
  <c r="L3518" i="21"/>
  <c r="M3518" i="21"/>
  <c r="N3518" i="21"/>
  <c r="O3518" i="21"/>
  <c r="P3518" i="21"/>
  <c r="Q3518" i="21"/>
  <c r="R3518" i="21"/>
  <c r="J3519" i="21"/>
  <c r="K3519" i="21"/>
  <c r="L3519" i="21"/>
  <c r="M3519" i="21"/>
  <c r="N3519" i="21"/>
  <c r="O3519" i="21"/>
  <c r="P3519" i="21"/>
  <c r="Q3519" i="21"/>
  <c r="R3519" i="21"/>
  <c r="J3520" i="21"/>
  <c r="K3520" i="21"/>
  <c r="L3520" i="21"/>
  <c r="M3520" i="21"/>
  <c r="N3520" i="21"/>
  <c r="O3520" i="21"/>
  <c r="P3520" i="21"/>
  <c r="Q3520" i="21"/>
  <c r="R3520" i="21"/>
  <c r="J3521" i="21"/>
  <c r="K3521" i="21"/>
  <c r="L3521" i="21"/>
  <c r="M3521" i="21"/>
  <c r="N3521" i="21"/>
  <c r="O3521" i="21"/>
  <c r="P3521" i="21"/>
  <c r="Q3521" i="21"/>
  <c r="R3521" i="21"/>
  <c r="J3522" i="21"/>
  <c r="K3522" i="21"/>
  <c r="L3522" i="21"/>
  <c r="M3522" i="21"/>
  <c r="N3522" i="21"/>
  <c r="O3522" i="21"/>
  <c r="P3522" i="21"/>
  <c r="Q3522" i="21"/>
  <c r="R3522" i="21"/>
  <c r="J3523" i="21"/>
  <c r="K3523" i="21"/>
  <c r="L3523" i="21"/>
  <c r="M3523" i="21"/>
  <c r="N3523" i="21"/>
  <c r="O3523" i="21"/>
  <c r="P3523" i="21"/>
  <c r="Q3523" i="21"/>
  <c r="R3523" i="21"/>
  <c r="J3524" i="21"/>
  <c r="K3524" i="21"/>
  <c r="L3524" i="21"/>
  <c r="M3524" i="21"/>
  <c r="N3524" i="21"/>
  <c r="O3524" i="21"/>
  <c r="P3524" i="21"/>
  <c r="Q3524" i="21"/>
  <c r="R3524" i="21"/>
  <c r="J3525" i="21"/>
  <c r="K3525" i="21"/>
  <c r="L3525" i="21"/>
  <c r="M3525" i="21"/>
  <c r="N3525" i="21"/>
  <c r="O3525" i="21"/>
  <c r="P3525" i="21"/>
  <c r="Q3525" i="21"/>
  <c r="R3525" i="21"/>
  <c r="J3526" i="21"/>
  <c r="K3526" i="21"/>
  <c r="L3526" i="21"/>
  <c r="M3526" i="21"/>
  <c r="N3526" i="21"/>
  <c r="O3526" i="21"/>
  <c r="P3526" i="21"/>
  <c r="Q3526" i="21"/>
  <c r="R3526" i="21"/>
  <c r="J3527" i="21"/>
  <c r="K3527" i="21"/>
  <c r="L3527" i="21"/>
  <c r="M3527" i="21"/>
  <c r="N3527" i="21"/>
  <c r="O3527" i="21"/>
  <c r="P3527" i="21"/>
  <c r="Q3527" i="21"/>
  <c r="R3527" i="21"/>
  <c r="J3528" i="21"/>
  <c r="K3528" i="21"/>
  <c r="L3528" i="21"/>
  <c r="M3528" i="21"/>
  <c r="N3528" i="21"/>
  <c r="O3528" i="21"/>
  <c r="P3528" i="21"/>
  <c r="Q3528" i="21"/>
  <c r="R3528" i="21"/>
  <c r="J3529" i="21"/>
  <c r="K3529" i="21"/>
  <c r="L3529" i="21"/>
  <c r="M3529" i="21"/>
  <c r="N3529" i="21"/>
  <c r="O3529" i="21"/>
  <c r="P3529" i="21"/>
  <c r="Q3529" i="21"/>
  <c r="R3529" i="21"/>
  <c r="J3530" i="21"/>
  <c r="K3530" i="21"/>
  <c r="L3530" i="21"/>
  <c r="M3530" i="21"/>
  <c r="N3530" i="21"/>
  <c r="O3530" i="21"/>
  <c r="P3530" i="21"/>
  <c r="Q3530" i="21"/>
  <c r="R3530" i="21"/>
  <c r="J3531" i="21"/>
  <c r="K3531" i="21"/>
  <c r="L3531" i="21"/>
  <c r="M3531" i="21"/>
  <c r="N3531" i="21"/>
  <c r="O3531" i="21"/>
  <c r="P3531" i="21"/>
  <c r="Q3531" i="21"/>
  <c r="R3531" i="21"/>
  <c r="J3532" i="21"/>
  <c r="K3532" i="21"/>
  <c r="L3532" i="21"/>
  <c r="M3532" i="21"/>
  <c r="N3532" i="21"/>
  <c r="O3532" i="21"/>
  <c r="P3532" i="21"/>
  <c r="Q3532" i="21"/>
  <c r="R3532" i="21"/>
  <c r="J3533" i="21"/>
  <c r="K3533" i="21"/>
  <c r="L3533" i="21"/>
  <c r="M3533" i="21"/>
  <c r="N3533" i="21"/>
  <c r="O3533" i="21"/>
  <c r="P3533" i="21"/>
  <c r="Q3533" i="21"/>
  <c r="R3533" i="21"/>
  <c r="J3534" i="21"/>
  <c r="K3534" i="21"/>
  <c r="L3534" i="21"/>
  <c r="M3534" i="21"/>
  <c r="N3534" i="21"/>
  <c r="O3534" i="21"/>
  <c r="P3534" i="21"/>
  <c r="Q3534" i="21"/>
  <c r="R3534" i="21"/>
  <c r="J3535" i="21"/>
  <c r="K3535" i="21"/>
  <c r="L3535" i="21"/>
  <c r="M3535" i="21"/>
  <c r="N3535" i="21"/>
  <c r="O3535" i="21"/>
  <c r="P3535" i="21"/>
  <c r="Q3535" i="21"/>
  <c r="R3535" i="21"/>
  <c r="J3536" i="21"/>
  <c r="K3536" i="21"/>
  <c r="L3536" i="21"/>
  <c r="M3536" i="21"/>
  <c r="N3536" i="21"/>
  <c r="O3536" i="21"/>
  <c r="P3536" i="21"/>
  <c r="Q3536" i="21"/>
  <c r="R3536" i="21"/>
  <c r="J3537" i="21"/>
  <c r="K3537" i="21"/>
  <c r="L3537" i="21"/>
  <c r="M3537" i="21"/>
  <c r="N3537" i="21"/>
  <c r="O3537" i="21"/>
  <c r="P3537" i="21"/>
  <c r="Q3537" i="21"/>
  <c r="R3537" i="21"/>
  <c r="J3538" i="21"/>
  <c r="K3538" i="21"/>
  <c r="L3538" i="21"/>
  <c r="M3538" i="21"/>
  <c r="N3538" i="21"/>
  <c r="O3538" i="21"/>
  <c r="P3538" i="21"/>
  <c r="Q3538" i="21"/>
  <c r="R3538" i="21"/>
  <c r="J3539" i="21"/>
  <c r="K3539" i="21"/>
  <c r="L3539" i="21"/>
  <c r="M3539" i="21"/>
  <c r="N3539" i="21"/>
  <c r="O3539" i="21"/>
  <c r="P3539" i="21"/>
  <c r="Q3539" i="21"/>
  <c r="R3539" i="21"/>
  <c r="J3540" i="21"/>
  <c r="K3540" i="21"/>
  <c r="L3540" i="21"/>
  <c r="M3540" i="21"/>
  <c r="N3540" i="21"/>
  <c r="O3540" i="21"/>
  <c r="P3540" i="21"/>
  <c r="Q3540" i="21"/>
  <c r="R3540" i="21"/>
  <c r="J3541" i="21"/>
  <c r="K3541" i="21"/>
  <c r="L3541" i="21"/>
  <c r="M3541" i="21"/>
  <c r="N3541" i="21"/>
  <c r="O3541" i="21"/>
  <c r="P3541" i="21"/>
  <c r="Q3541" i="21"/>
  <c r="R3541" i="21"/>
  <c r="J3542" i="21"/>
  <c r="K3542" i="21"/>
  <c r="L3542" i="21"/>
  <c r="M3542" i="21"/>
  <c r="N3542" i="21"/>
  <c r="O3542" i="21"/>
  <c r="P3542" i="21"/>
  <c r="Q3542" i="21"/>
  <c r="R3542" i="21"/>
  <c r="J3543" i="21"/>
  <c r="K3543" i="21"/>
  <c r="L3543" i="21"/>
  <c r="M3543" i="21"/>
  <c r="N3543" i="21"/>
  <c r="O3543" i="21"/>
  <c r="P3543" i="21"/>
  <c r="Q3543" i="21"/>
  <c r="R3543" i="21"/>
  <c r="J3544" i="21"/>
  <c r="K3544" i="21"/>
  <c r="L3544" i="21"/>
  <c r="M3544" i="21"/>
  <c r="N3544" i="21"/>
  <c r="O3544" i="21"/>
  <c r="P3544" i="21"/>
  <c r="Q3544" i="21"/>
  <c r="R3544" i="21"/>
  <c r="J3545" i="21"/>
  <c r="K3545" i="21"/>
  <c r="L3545" i="21"/>
  <c r="M3545" i="21"/>
  <c r="N3545" i="21"/>
  <c r="O3545" i="21"/>
  <c r="P3545" i="21"/>
  <c r="Q3545" i="21"/>
  <c r="R3545" i="21"/>
  <c r="J3546" i="21"/>
  <c r="K3546" i="21"/>
  <c r="L3546" i="21"/>
  <c r="M3546" i="21"/>
  <c r="N3546" i="21"/>
  <c r="O3546" i="21"/>
  <c r="P3546" i="21"/>
  <c r="Q3546" i="21"/>
  <c r="R3546" i="21"/>
  <c r="J3547" i="21"/>
  <c r="K3547" i="21"/>
  <c r="L3547" i="21"/>
  <c r="M3547" i="21"/>
  <c r="N3547" i="21"/>
  <c r="O3547" i="21"/>
  <c r="P3547" i="21"/>
  <c r="Q3547" i="21"/>
  <c r="R3547" i="21"/>
  <c r="J3548" i="21"/>
  <c r="K3548" i="21"/>
  <c r="L3548" i="21"/>
  <c r="M3548" i="21"/>
  <c r="N3548" i="21"/>
  <c r="O3548" i="21"/>
  <c r="P3548" i="21"/>
  <c r="Q3548" i="21"/>
  <c r="R3548" i="21"/>
  <c r="J3549" i="21"/>
  <c r="K3549" i="21"/>
  <c r="L3549" i="21"/>
  <c r="M3549" i="21"/>
  <c r="N3549" i="21"/>
  <c r="O3549" i="21"/>
  <c r="P3549" i="21"/>
  <c r="Q3549" i="21"/>
  <c r="R3549" i="21"/>
  <c r="J3550" i="21"/>
  <c r="K3550" i="21"/>
  <c r="L3550" i="21"/>
  <c r="M3550" i="21"/>
  <c r="N3550" i="21"/>
  <c r="O3550" i="21"/>
  <c r="P3550" i="21"/>
  <c r="Q3550" i="21"/>
  <c r="R3550" i="21"/>
  <c r="J3551" i="21"/>
  <c r="K3551" i="21"/>
  <c r="L3551" i="21"/>
  <c r="M3551" i="21"/>
  <c r="N3551" i="21"/>
  <c r="O3551" i="21"/>
  <c r="P3551" i="21"/>
  <c r="Q3551" i="21"/>
  <c r="R3551" i="21"/>
  <c r="J3552" i="21"/>
  <c r="K3552" i="21"/>
  <c r="L3552" i="21"/>
  <c r="M3552" i="21"/>
  <c r="N3552" i="21"/>
  <c r="O3552" i="21"/>
  <c r="P3552" i="21"/>
  <c r="Q3552" i="21"/>
  <c r="R3552" i="21"/>
  <c r="J3553" i="21"/>
  <c r="K3553" i="21"/>
  <c r="L3553" i="21"/>
  <c r="M3553" i="21"/>
  <c r="N3553" i="21"/>
  <c r="O3553" i="21"/>
  <c r="P3553" i="21"/>
  <c r="Q3553" i="21"/>
  <c r="R3553" i="21"/>
  <c r="J3554" i="21"/>
  <c r="K3554" i="21"/>
  <c r="L3554" i="21"/>
  <c r="M3554" i="21"/>
  <c r="N3554" i="21"/>
  <c r="O3554" i="21"/>
  <c r="P3554" i="21"/>
  <c r="Q3554" i="21"/>
  <c r="R3554" i="21"/>
  <c r="J3555" i="21"/>
  <c r="K3555" i="21"/>
  <c r="L3555" i="21"/>
  <c r="M3555" i="21"/>
  <c r="N3555" i="21"/>
  <c r="O3555" i="21"/>
  <c r="P3555" i="21"/>
  <c r="Q3555" i="21"/>
  <c r="R3555" i="21"/>
  <c r="J3556" i="21"/>
  <c r="K3556" i="21"/>
  <c r="L3556" i="21"/>
  <c r="M3556" i="21"/>
  <c r="N3556" i="21"/>
  <c r="O3556" i="21"/>
  <c r="P3556" i="21"/>
  <c r="Q3556" i="21"/>
  <c r="R3556" i="21"/>
  <c r="J3557" i="21"/>
  <c r="K3557" i="21"/>
  <c r="L3557" i="21"/>
  <c r="M3557" i="21"/>
  <c r="N3557" i="21"/>
  <c r="O3557" i="21"/>
  <c r="P3557" i="21"/>
  <c r="Q3557" i="21"/>
  <c r="R3557" i="21"/>
  <c r="J3558" i="21"/>
  <c r="K3558" i="21"/>
  <c r="L3558" i="21"/>
  <c r="M3558" i="21"/>
  <c r="N3558" i="21"/>
  <c r="O3558" i="21"/>
  <c r="P3558" i="21"/>
  <c r="Q3558" i="21"/>
  <c r="R3558" i="21"/>
  <c r="J3559" i="21"/>
  <c r="K3559" i="21"/>
  <c r="L3559" i="21"/>
  <c r="M3559" i="21"/>
  <c r="N3559" i="21"/>
  <c r="O3559" i="21"/>
  <c r="P3559" i="21"/>
  <c r="Q3559" i="21"/>
  <c r="R3559" i="21"/>
  <c r="J3560" i="21"/>
  <c r="K3560" i="21"/>
  <c r="L3560" i="21"/>
  <c r="M3560" i="21"/>
  <c r="N3560" i="21"/>
  <c r="O3560" i="21"/>
  <c r="P3560" i="21"/>
  <c r="Q3560" i="21"/>
  <c r="R3560" i="21"/>
  <c r="J3561" i="21"/>
  <c r="K3561" i="21"/>
  <c r="L3561" i="21"/>
  <c r="M3561" i="21"/>
  <c r="N3561" i="21"/>
  <c r="O3561" i="21"/>
  <c r="P3561" i="21"/>
  <c r="Q3561" i="21"/>
  <c r="R3561" i="21"/>
  <c r="J3562" i="21"/>
  <c r="K3562" i="21"/>
  <c r="L3562" i="21"/>
  <c r="M3562" i="21"/>
  <c r="N3562" i="21"/>
  <c r="O3562" i="21"/>
  <c r="P3562" i="21"/>
  <c r="Q3562" i="21"/>
  <c r="R3562" i="21"/>
  <c r="J3563" i="21"/>
  <c r="K3563" i="21"/>
  <c r="L3563" i="21"/>
  <c r="M3563" i="21"/>
  <c r="N3563" i="21"/>
  <c r="O3563" i="21"/>
  <c r="P3563" i="21"/>
  <c r="Q3563" i="21"/>
  <c r="R3563" i="21"/>
  <c r="J3564" i="21"/>
  <c r="K3564" i="21"/>
  <c r="L3564" i="21"/>
  <c r="M3564" i="21"/>
  <c r="N3564" i="21"/>
  <c r="O3564" i="21"/>
  <c r="P3564" i="21"/>
  <c r="Q3564" i="21"/>
  <c r="R3564" i="21"/>
  <c r="J3565" i="21"/>
  <c r="K3565" i="21"/>
  <c r="L3565" i="21"/>
  <c r="M3565" i="21"/>
  <c r="N3565" i="21"/>
  <c r="O3565" i="21"/>
  <c r="P3565" i="21"/>
  <c r="Q3565" i="21"/>
  <c r="R3565" i="21"/>
  <c r="J3566" i="21"/>
  <c r="K3566" i="21"/>
  <c r="L3566" i="21"/>
  <c r="M3566" i="21"/>
  <c r="N3566" i="21"/>
  <c r="O3566" i="21"/>
  <c r="P3566" i="21"/>
  <c r="Q3566" i="21"/>
  <c r="R3566" i="21"/>
  <c r="J3567" i="21"/>
  <c r="K3567" i="21"/>
  <c r="L3567" i="21"/>
  <c r="M3567" i="21"/>
  <c r="N3567" i="21"/>
  <c r="O3567" i="21"/>
  <c r="P3567" i="21"/>
  <c r="Q3567" i="21"/>
  <c r="R3567" i="21"/>
  <c r="J3568" i="21"/>
  <c r="K3568" i="21"/>
  <c r="L3568" i="21"/>
  <c r="M3568" i="21"/>
  <c r="N3568" i="21"/>
  <c r="O3568" i="21"/>
  <c r="P3568" i="21"/>
  <c r="Q3568" i="21"/>
  <c r="R3568" i="21"/>
  <c r="J3569" i="21"/>
  <c r="K3569" i="21"/>
  <c r="L3569" i="21"/>
  <c r="M3569" i="21"/>
  <c r="N3569" i="21"/>
  <c r="O3569" i="21"/>
  <c r="P3569" i="21"/>
  <c r="Q3569" i="21"/>
  <c r="R3569" i="21"/>
  <c r="J3570" i="21"/>
  <c r="K3570" i="21"/>
  <c r="L3570" i="21"/>
  <c r="M3570" i="21"/>
  <c r="N3570" i="21"/>
  <c r="O3570" i="21"/>
  <c r="P3570" i="21"/>
  <c r="Q3570" i="21"/>
  <c r="R3570" i="21"/>
  <c r="J3571" i="21"/>
  <c r="K3571" i="21"/>
  <c r="L3571" i="21"/>
  <c r="M3571" i="21"/>
  <c r="N3571" i="21"/>
  <c r="O3571" i="21"/>
  <c r="P3571" i="21"/>
  <c r="Q3571" i="21"/>
  <c r="R3571" i="21"/>
  <c r="J3572" i="21"/>
  <c r="K3572" i="21"/>
  <c r="L3572" i="21"/>
  <c r="M3572" i="21"/>
  <c r="N3572" i="21"/>
  <c r="O3572" i="21"/>
  <c r="P3572" i="21"/>
  <c r="Q3572" i="21"/>
  <c r="R3572" i="21"/>
  <c r="J3573" i="21"/>
  <c r="K3573" i="21"/>
  <c r="L3573" i="21"/>
  <c r="M3573" i="21"/>
  <c r="N3573" i="21"/>
  <c r="O3573" i="21"/>
  <c r="P3573" i="21"/>
  <c r="Q3573" i="21"/>
  <c r="R3573" i="21"/>
  <c r="J3574" i="21"/>
  <c r="K3574" i="21"/>
  <c r="L3574" i="21"/>
  <c r="M3574" i="21"/>
  <c r="N3574" i="21"/>
  <c r="O3574" i="21"/>
  <c r="P3574" i="21"/>
  <c r="Q3574" i="21"/>
  <c r="R3574" i="21"/>
  <c r="J3575" i="21"/>
  <c r="K3575" i="21"/>
  <c r="L3575" i="21"/>
  <c r="M3575" i="21"/>
  <c r="N3575" i="21"/>
  <c r="O3575" i="21"/>
  <c r="P3575" i="21"/>
  <c r="Q3575" i="21"/>
  <c r="R3575" i="21"/>
  <c r="J3576" i="21"/>
  <c r="K3576" i="21"/>
  <c r="L3576" i="21"/>
  <c r="M3576" i="21"/>
  <c r="N3576" i="21"/>
  <c r="O3576" i="21"/>
  <c r="P3576" i="21"/>
  <c r="Q3576" i="21"/>
  <c r="R3576" i="21"/>
  <c r="J3577" i="21"/>
  <c r="K3577" i="21"/>
  <c r="L3577" i="21"/>
  <c r="M3577" i="21"/>
  <c r="N3577" i="21"/>
  <c r="O3577" i="21"/>
  <c r="P3577" i="21"/>
  <c r="Q3577" i="21"/>
  <c r="R3577" i="21"/>
  <c r="J3578" i="21"/>
  <c r="K3578" i="21"/>
  <c r="L3578" i="21"/>
  <c r="M3578" i="21"/>
  <c r="N3578" i="21"/>
  <c r="O3578" i="21"/>
  <c r="P3578" i="21"/>
  <c r="Q3578" i="21"/>
  <c r="R3578" i="21"/>
  <c r="J3579" i="21"/>
  <c r="K3579" i="21"/>
  <c r="L3579" i="21"/>
  <c r="M3579" i="21"/>
  <c r="N3579" i="21"/>
  <c r="O3579" i="21"/>
  <c r="P3579" i="21"/>
  <c r="Q3579" i="21"/>
  <c r="R3579" i="21"/>
  <c r="J3580" i="21"/>
  <c r="K3580" i="21"/>
  <c r="L3580" i="21"/>
  <c r="M3580" i="21"/>
  <c r="N3580" i="21"/>
  <c r="O3580" i="21"/>
  <c r="P3580" i="21"/>
  <c r="Q3580" i="21"/>
  <c r="R3580" i="21"/>
  <c r="J3581" i="21"/>
  <c r="K3581" i="21"/>
  <c r="L3581" i="21"/>
  <c r="M3581" i="21"/>
  <c r="N3581" i="21"/>
  <c r="O3581" i="21"/>
  <c r="P3581" i="21"/>
  <c r="Q3581" i="21"/>
  <c r="R3581" i="21"/>
  <c r="J3582" i="21"/>
  <c r="K3582" i="21"/>
  <c r="L3582" i="21"/>
  <c r="M3582" i="21"/>
  <c r="N3582" i="21"/>
  <c r="O3582" i="21"/>
  <c r="P3582" i="21"/>
  <c r="Q3582" i="21"/>
  <c r="R3582" i="21"/>
  <c r="J3583" i="21"/>
  <c r="K3583" i="21"/>
  <c r="L3583" i="21"/>
  <c r="M3583" i="21"/>
  <c r="N3583" i="21"/>
  <c r="O3583" i="21"/>
  <c r="P3583" i="21"/>
  <c r="Q3583" i="21"/>
  <c r="R3583" i="21"/>
  <c r="J3584" i="21"/>
  <c r="K3584" i="21"/>
  <c r="L3584" i="21"/>
  <c r="M3584" i="21"/>
  <c r="N3584" i="21"/>
  <c r="O3584" i="21"/>
  <c r="P3584" i="21"/>
  <c r="Q3584" i="21"/>
  <c r="R3584" i="21"/>
  <c r="J3585" i="21"/>
  <c r="K3585" i="21"/>
  <c r="L3585" i="21"/>
  <c r="M3585" i="21"/>
  <c r="N3585" i="21"/>
  <c r="O3585" i="21"/>
  <c r="P3585" i="21"/>
  <c r="Q3585" i="21"/>
  <c r="R3585" i="21"/>
  <c r="J3586" i="21"/>
  <c r="K3586" i="21"/>
  <c r="L3586" i="21"/>
  <c r="M3586" i="21"/>
  <c r="N3586" i="21"/>
  <c r="O3586" i="21"/>
  <c r="P3586" i="21"/>
  <c r="Q3586" i="21"/>
  <c r="R3586" i="21"/>
  <c r="J3587" i="21"/>
  <c r="K3587" i="21"/>
  <c r="L3587" i="21"/>
  <c r="M3587" i="21"/>
  <c r="N3587" i="21"/>
  <c r="O3587" i="21"/>
  <c r="P3587" i="21"/>
  <c r="Q3587" i="21"/>
  <c r="R3587" i="21"/>
  <c r="J3588" i="21"/>
  <c r="K3588" i="21"/>
  <c r="L3588" i="21"/>
  <c r="M3588" i="21"/>
  <c r="N3588" i="21"/>
  <c r="O3588" i="21"/>
  <c r="P3588" i="21"/>
  <c r="Q3588" i="21"/>
  <c r="R3588" i="21"/>
  <c r="J3589" i="21"/>
  <c r="K3589" i="21"/>
  <c r="L3589" i="21"/>
  <c r="M3589" i="21"/>
  <c r="N3589" i="21"/>
  <c r="O3589" i="21"/>
  <c r="P3589" i="21"/>
  <c r="Q3589" i="21"/>
  <c r="R3589" i="21"/>
  <c r="J3590" i="21"/>
  <c r="K3590" i="21"/>
  <c r="L3590" i="21"/>
  <c r="M3590" i="21"/>
  <c r="N3590" i="21"/>
  <c r="O3590" i="21"/>
  <c r="P3590" i="21"/>
  <c r="Q3590" i="21"/>
  <c r="R3590" i="21"/>
  <c r="J3591" i="21"/>
  <c r="K3591" i="21"/>
  <c r="L3591" i="21"/>
  <c r="M3591" i="21"/>
  <c r="N3591" i="21"/>
  <c r="O3591" i="21"/>
  <c r="P3591" i="21"/>
  <c r="Q3591" i="21"/>
  <c r="R3591" i="21"/>
  <c r="J3592" i="21"/>
  <c r="K3592" i="21"/>
  <c r="L3592" i="21"/>
  <c r="M3592" i="21"/>
  <c r="N3592" i="21"/>
  <c r="O3592" i="21"/>
  <c r="P3592" i="21"/>
  <c r="Q3592" i="21"/>
  <c r="R3592" i="21"/>
  <c r="J3593" i="21"/>
  <c r="K3593" i="21"/>
  <c r="L3593" i="21"/>
  <c r="M3593" i="21"/>
  <c r="N3593" i="21"/>
  <c r="O3593" i="21"/>
  <c r="P3593" i="21"/>
  <c r="Q3593" i="21"/>
  <c r="R3593" i="21"/>
  <c r="J3594" i="21"/>
  <c r="K3594" i="21"/>
  <c r="L3594" i="21"/>
  <c r="M3594" i="21"/>
  <c r="N3594" i="21"/>
  <c r="O3594" i="21"/>
  <c r="P3594" i="21"/>
  <c r="Q3594" i="21"/>
  <c r="R3594" i="21"/>
  <c r="J3595" i="21"/>
  <c r="K3595" i="21"/>
  <c r="L3595" i="21"/>
  <c r="M3595" i="21"/>
  <c r="N3595" i="21"/>
  <c r="O3595" i="21"/>
  <c r="P3595" i="21"/>
  <c r="Q3595" i="21"/>
  <c r="R3595" i="21"/>
  <c r="J3596" i="21"/>
  <c r="K3596" i="21"/>
  <c r="L3596" i="21"/>
  <c r="M3596" i="21"/>
  <c r="N3596" i="21"/>
  <c r="O3596" i="21"/>
  <c r="P3596" i="21"/>
  <c r="Q3596" i="21"/>
  <c r="R3596" i="21"/>
  <c r="J3597" i="21"/>
  <c r="K3597" i="21"/>
  <c r="L3597" i="21"/>
  <c r="M3597" i="21"/>
  <c r="N3597" i="21"/>
  <c r="O3597" i="21"/>
  <c r="P3597" i="21"/>
  <c r="Q3597" i="21"/>
  <c r="R3597" i="21"/>
  <c r="J3598" i="21"/>
  <c r="K3598" i="21"/>
  <c r="L3598" i="21"/>
  <c r="M3598" i="21"/>
  <c r="N3598" i="21"/>
  <c r="O3598" i="21"/>
  <c r="P3598" i="21"/>
  <c r="Q3598" i="21"/>
  <c r="R3598" i="21"/>
  <c r="J3599" i="21"/>
  <c r="K3599" i="21"/>
  <c r="L3599" i="21"/>
  <c r="M3599" i="21"/>
  <c r="N3599" i="21"/>
  <c r="O3599" i="21"/>
  <c r="P3599" i="21"/>
  <c r="Q3599" i="21"/>
  <c r="R3599" i="21"/>
  <c r="J3600" i="21"/>
  <c r="K3600" i="21"/>
  <c r="L3600" i="21"/>
  <c r="M3600" i="21"/>
  <c r="N3600" i="21"/>
  <c r="O3600" i="21"/>
  <c r="P3600" i="21"/>
  <c r="Q3600" i="21"/>
  <c r="R3600" i="21"/>
  <c r="J3601" i="21"/>
  <c r="K3601" i="21"/>
  <c r="L3601" i="21"/>
  <c r="M3601" i="21"/>
  <c r="N3601" i="21"/>
  <c r="O3601" i="21"/>
  <c r="P3601" i="21"/>
  <c r="Q3601" i="21"/>
  <c r="R3601" i="21"/>
  <c r="J3602" i="21"/>
  <c r="K3602" i="21"/>
  <c r="L3602" i="21"/>
  <c r="M3602" i="21"/>
  <c r="N3602" i="21"/>
  <c r="O3602" i="21"/>
  <c r="P3602" i="21"/>
  <c r="Q3602" i="21"/>
  <c r="R3602" i="21"/>
  <c r="J3603" i="21"/>
  <c r="K3603" i="21"/>
  <c r="L3603" i="21"/>
  <c r="M3603" i="21"/>
  <c r="N3603" i="21"/>
  <c r="O3603" i="21"/>
  <c r="P3603" i="21"/>
  <c r="Q3603" i="21"/>
  <c r="R3603" i="21"/>
  <c r="J3604" i="21"/>
  <c r="K3604" i="21"/>
  <c r="L3604" i="21"/>
  <c r="M3604" i="21"/>
  <c r="N3604" i="21"/>
  <c r="O3604" i="21"/>
  <c r="P3604" i="21"/>
  <c r="Q3604" i="21"/>
  <c r="R3604" i="21"/>
  <c r="J3605" i="21"/>
  <c r="K3605" i="21"/>
  <c r="L3605" i="21"/>
  <c r="M3605" i="21"/>
  <c r="N3605" i="21"/>
  <c r="O3605" i="21"/>
  <c r="P3605" i="21"/>
  <c r="Q3605" i="21"/>
  <c r="R3605" i="21"/>
  <c r="J3606" i="21"/>
  <c r="K3606" i="21"/>
  <c r="L3606" i="21"/>
  <c r="M3606" i="21"/>
  <c r="N3606" i="21"/>
  <c r="O3606" i="21"/>
  <c r="P3606" i="21"/>
  <c r="Q3606" i="21"/>
  <c r="R3606" i="21"/>
  <c r="J3607" i="21"/>
  <c r="K3607" i="21"/>
  <c r="L3607" i="21"/>
  <c r="M3607" i="21"/>
  <c r="N3607" i="21"/>
  <c r="O3607" i="21"/>
  <c r="P3607" i="21"/>
  <c r="Q3607" i="21"/>
  <c r="R3607" i="21"/>
  <c r="J3608" i="21"/>
  <c r="K3608" i="21"/>
  <c r="L3608" i="21"/>
  <c r="M3608" i="21"/>
  <c r="N3608" i="21"/>
  <c r="O3608" i="21"/>
  <c r="P3608" i="21"/>
  <c r="Q3608" i="21"/>
  <c r="R3608" i="21"/>
  <c r="J3609" i="21"/>
  <c r="K3609" i="21"/>
  <c r="L3609" i="21"/>
  <c r="M3609" i="21"/>
  <c r="N3609" i="21"/>
  <c r="O3609" i="21"/>
  <c r="P3609" i="21"/>
  <c r="Q3609" i="21"/>
  <c r="R3609" i="21"/>
  <c r="J3610" i="21"/>
  <c r="K3610" i="21"/>
  <c r="L3610" i="21"/>
  <c r="M3610" i="21"/>
  <c r="N3610" i="21"/>
  <c r="O3610" i="21"/>
  <c r="P3610" i="21"/>
  <c r="Q3610" i="21"/>
  <c r="R3610" i="21"/>
  <c r="J3611" i="21"/>
  <c r="K3611" i="21"/>
  <c r="L3611" i="21"/>
  <c r="M3611" i="21"/>
  <c r="N3611" i="21"/>
  <c r="O3611" i="21"/>
  <c r="P3611" i="21"/>
  <c r="Q3611" i="21"/>
  <c r="R3611" i="21"/>
  <c r="J3612" i="21"/>
  <c r="K3612" i="21"/>
  <c r="L3612" i="21"/>
  <c r="M3612" i="21"/>
  <c r="N3612" i="21"/>
  <c r="O3612" i="21"/>
  <c r="P3612" i="21"/>
  <c r="Q3612" i="21"/>
  <c r="R3612" i="21"/>
  <c r="J3613" i="21"/>
  <c r="K3613" i="21"/>
  <c r="L3613" i="21"/>
  <c r="M3613" i="21"/>
  <c r="N3613" i="21"/>
  <c r="O3613" i="21"/>
  <c r="P3613" i="21"/>
  <c r="Q3613" i="21"/>
  <c r="R3613" i="21"/>
  <c r="J3614" i="21"/>
  <c r="K3614" i="21"/>
  <c r="L3614" i="21"/>
  <c r="M3614" i="21"/>
  <c r="N3614" i="21"/>
  <c r="O3614" i="21"/>
  <c r="P3614" i="21"/>
  <c r="Q3614" i="21"/>
  <c r="R3614" i="21"/>
  <c r="J3615" i="21"/>
  <c r="K3615" i="21"/>
  <c r="L3615" i="21"/>
  <c r="M3615" i="21"/>
  <c r="N3615" i="21"/>
  <c r="O3615" i="21"/>
  <c r="P3615" i="21"/>
  <c r="Q3615" i="21"/>
  <c r="R3615" i="21"/>
  <c r="J3616" i="21"/>
  <c r="K3616" i="21"/>
  <c r="L3616" i="21"/>
  <c r="M3616" i="21"/>
  <c r="N3616" i="21"/>
  <c r="O3616" i="21"/>
  <c r="P3616" i="21"/>
  <c r="Q3616" i="21"/>
  <c r="R3616" i="21"/>
  <c r="J3617" i="21"/>
  <c r="K3617" i="21"/>
  <c r="L3617" i="21"/>
  <c r="M3617" i="21"/>
  <c r="N3617" i="21"/>
  <c r="O3617" i="21"/>
  <c r="P3617" i="21"/>
  <c r="Q3617" i="21"/>
  <c r="R3617" i="21"/>
  <c r="J3618" i="21"/>
  <c r="K3618" i="21"/>
  <c r="L3618" i="21"/>
  <c r="M3618" i="21"/>
  <c r="N3618" i="21"/>
  <c r="O3618" i="21"/>
  <c r="P3618" i="21"/>
  <c r="Q3618" i="21"/>
  <c r="R3618" i="21"/>
  <c r="J3619" i="21"/>
  <c r="K3619" i="21"/>
  <c r="L3619" i="21"/>
  <c r="M3619" i="21"/>
  <c r="N3619" i="21"/>
  <c r="O3619" i="21"/>
  <c r="P3619" i="21"/>
  <c r="Q3619" i="21"/>
  <c r="R3619" i="21"/>
  <c r="J3620" i="21"/>
  <c r="K3620" i="21"/>
  <c r="L3620" i="21"/>
  <c r="M3620" i="21"/>
  <c r="N3620" i="21"/>
  <c r="O3620" i="21"/>
  <c r="P3620" i="21"/>
  <c r="Q3620" i="21"/>
  <c r="R3620" i="21"/>
  <c r="J3621" i="21"/>
  <c r="K3621" i="21"/>
  <c r="L3621" i="21"/>
  <c r="M3621" i="21"/>
  <c r="N3621" i="21"/>
  <c r="O3621" i="21"/>
  <c r="P3621" i="21"/>
  <c r="Q3621" i="21"/>
  <c r="R3621" i="21"/>
  <c r="J3622" i="21"/>
  <c r="K3622" i="21"/>
  <c r="L3622" i="21"/>
  <c r="M3622" i="21"/>
  <c r="N3622" i="21"/>
  <c r="O3622" i="21"/>
  <c r="P3622" i="21"/>
  <c r="Q3622" i="21"/>
  <c r="R3622" i="21"/>
  <c r="J3623" i="21"/>
  <c r="K3623" i="21"/>
  <c r="L3623" i="21"/>
  <c r="M3623" i="21"/>
  <c r="N3623" i="21"/>
  <c r="O3623" i="21"/>
  <c r="P3623" i="21"/>
  <c r="Q3623" i="21"/>
  <c r="R3623" i="21"/>
  <c r="J3624" i="21"/>
  <c r="K3624" i="21"/>
  <c r="L3624" i="21"/>
  <c r="M3624" i="21"/>
  <c r="N3624" i="21"/>
  <c r="O3624" i="21"/>
  <c r="P3624" i="21"/>
  <c r="Q3624" i="21"/>
  <c r="R3624" i="21"/>
  <c r="J3625" i="21"/>
  <c r="K3625" i="21"/>
  <c r="L3625" i="21"/>
  <c r="M3625" i="21"/>
  <c r="N3625" i="21"/>
  <c r="O3625" i="21"/>
  <c r="P3625" i="21"/>
  <c r="Q3625" i="21"/>
  <c r="R3625" i="21"/>
  <c r="J3626" i="21"/>
  <c r="K3626" i="21"/>
  <c r="L3626" i="21"/>
  <c r="M3626" i="21"/>
  <c r="N3626" i="21"/>
  <c r="O3626" i="21"/>
  <c r="P3626" i="21"/>
  <c r="Q3626" i="21"/>
  <c r="R3626" i="21"/>
  <c r="J3627" i="21"/>
  <c r="K3627" i="21"/>
  <c r="L3627" i="21"/>
  <c r="M3627" i="21"/>
  <c r="N3627" i="21"/>
  <c r="O3627" i="21"/>
  <c r="P3627" i="21"/>
  <c r="Q3627" i="21"/>
  <c r="R3627" i="21"/>
  <c r="J3628" i="21"/>
  <c r="K3628" i="21"/>
  <c r="L3628" i="21"/>
  <c r="M3628" i="21"/>
  <c r="N3628" i="21"/>
  <c r="O3628" i="21"/>
  <c r="P3628" i="21"/>
  <c r="Q3628" i="21"/>
  <c r="R3628" i="21"/>
  <c r="J3629" i="21"/>
  <c r="K3629" i="21"/>
  <c r="L3629" i="21"/>
  <c r="M3629" i="21"/>
  <c r="N3629" i="21"/>
  <c r="O3629" i="21"/>
  <c r="P3629" i="21"/>
  <c r="Q3629" i="21"/>
  <c r="R3629" i="21"/>
  <c r="J3630" i="21"/>
  <c r="K3630" i="21"/>
  <c r="L3630" i="21"/>
  <c r="M3630" i="21"/>
  <c r="N3630" i="21"/>
  <c r="O3630" i="21"/>
  <c r="P3630" i="21"/>
  <c r="Q3630" i="21"/>
  <c r="R3630" i="21"/>
  <c r="J3631" i="21"/>
  <c r="K3631" i="21"/>
  <c r="L3631" i="21"/>
  <c r="M3631" i="21"/>
  <c r="N3631" i="21"/>
  <c r="O3631" i="21"/>
  <c r="P3631" i="21"/>
  <c r="Q3631" i="21"/>
  <c r="R3631" i="21"/>
  <c r="J3632" i="21"/>
  <c r="K3632" i="21"/>
  <c r="L3632" i="21"/>
  <c r="M3632" i="21"/>
  <c r="N3632" i="21"/>
  <c r="O3632" i="21"/>
  <c r="P3632" i="21"/>
  <c r="Q3632" i="21"/>
  <c r="R3632" i="21"/>
  <c r="J3633" i="21"/>
  <c r="K3633" i="21"/>
  <c r="L3633" i="21"/>
  <c r="M3633" i="21"/>
  <c r="N3633" i="21"/>
  <c r="O3633" i="21"/>
  <c r="P3633" i="21"/>
  <c r="Q3633" i="21"/>
  <c r="R3633" i="21"/>
  <c r="J3634" i="21"/>
  <c r="K3634" i="21"/>
  <c r="L3634" i="21"/>
  <c r="M3634" i="21"/>
  <c r="N3634" i="21"/>
  <c r="O3634" i="21"/>
  <c r="P3634" i="21"/>
  <c r="Q3634" i="21"/>
  <c r="R3634" i="21"/>
  <c r="J3635" i="21"/>
  <c r="K3635" i="21"/>
  <c r="L3635" i="21"/>
  <c r="M3635" i="21"/>
  <c r="N3635" i="21"/>
  <c r="O3635" i="21"/>
  <c r="P3635" i="21"/>
  <c r="Q3635" i="21"/>
  <c r="R3635" i="21"/>
  <c r="J3636" i="21"/>
  <c r="K3636" i="21"/>
  <c r="L3636" i="21"/>
  <c r="M3636" i="21"/>
  <c r="N3636" i="21"/>
  <c r="O3636" i="21"/>
  <c r="P3636" i="21"/>
  <c r="Q3636" i="21"/>
  <c r="R3636" i="21"/>
  <c r="J3637" i="21"/>
  <c r="K3637" i="21"/>
  <c r="L3637" i="21"/>
  <c r="M3637" i="21"/>
  <c r="N3637" i="21"/>
  <c r="O3637" i="21"/>
  <c r="P3637" i="21"/>
  <c r="Q3637" i="21"/>
  <c r="R3637" i="21"/>
  <c r="J3638" i="21"/>
  <c r="K3638" i="21"/>
  <c r="L3638" i="21"/>
  <c r="M3638" i="21"/>
  <c r="N3638" i="21"/>
  <c r="O3638" i="21"/>
  <c r="P3638" i="21"/>
  <c r="Q3638" i="21"/>
  <c r="R3638" i="21"/>
  <c r="J3639" i="21"/>
  <c r="K3639" i="21"/>
  <c r="L3639" i="21"/>
  <c r="M3639" i="21"/>
  <c r="N3639" i="21"/>
  <c r="O3639" i="21"/>
  <c r="P3639" i="21"/>
  <c r="Q3639" i="21"/>
  <c r="R3639" i="21"/>
  <c r="J3640" i="21"/>
  <c r="K3640" i="21"/>
  <c r="L3640" i="21"/>
  <c r="M3640" i="21"/>
  <c r="N3640" i="21"/>
  <c r="O3640" i="21"/>
  <c r="P3640" i="21"/>
  <c r="Q3640" i="21"/>
  <c r="R3640" i="21"/>
  <c r="J3641" i="21"/>
  <c r="K3641" i="21"/>
  <c r="L3641" i="21"/>
  <c r="M3641" i="21"/>
  <c r="N3641" i="21"/>
  <c r="O3641" i="21"/>
  <c r="P3641" i="21"/>
  <c r="Q3641" i="21"/>
  <c r="R3641" i="21"/>
  <c r="J3642" i="21"/>
  <c r="K3642" i="21"/>
  <c r="L3642" i="21"/>
  <c r="M3642" i="21"/>
  <c r="N3642" i="21"/>
  <c r="O3642" i="21"/>
  <c r="P3642" i="21"/>
  <c r="Q3642" i="21"/>
  <c r="R3642" i="21"/>
  <c r="J3643" i="21"/>
  <c r="K3643" i="21"/>
  <c r="L3643" i="21"/>
  <c r="M3643" i="21"/>
  <c r="N3643" i="21"/>
  <c r="O3643" i="21"/>
  <c r="P3643" i="21"/>
  <c r="Q3643" i="21"/>
  <c r="R3643" i="21"/>
  <c r="J3644" i="21"/>
  <c r="K3644" i="21"/>
  <c r="L3644" i="21"/>
  <c r="M3644" i="21"/>
  <c r="N3644" i="21"/>
  <c r="O3644" i="21"/>
  <c r="P3644" i="21"/>
  <c r="Q3644" i="21"/>
  <c r="R3644" i="21"/>
  <c r="J3645" i="21"/>
  <c r="K3645" i="21"/>
  <c r="L3645" i="21"/>
  <c r="M3645" i="21"/>
  <c r="N3645" i="21"/>
  <c r="O3645" i="21"/>
  <c r="P3645" i="21"/>
  <c r="Q3645" i="21"/>
  <c r="R3645" i="21"/>
  <c r="J3646" i="21"/>
  <c r="K3646" i="21"/>
  <c r="L3646" i="21"/>
  <c r="M3646" i="21"/>
  <c r="N3646" i="21"/>
  <c r="O3646" i="21"/>
  <c r="P3646" i="21"/>
  <c r="Q3646" i="21"/>
  <c r="R3646" i="21"/>
  <c r="J3647" i="21"/>
  <c r="K3647" i="21"/>
  <c r="L3647" i="21"/>
  <c r="M3647" i="21"/>
  <c r="N3647" i="21"/>
  <c r="O3647" i="21"/>
  <c r="P3647" i="21"/>
  <c r="Q3647" i="21"/>
  <c r="R3647" i="21"/>
  <c r="J3648" i="21"/>
  <c r="K3648" i="21"/>
  <c r="L3648" i="21"/>
  <c r="M3648" i="21"/>
  <c r="N3648" i="21"/>
  <c r="O3648" i="21"/>
  <c r="P3648" i="21"/>
  <c r="Q3648" i="21"/>
  <c r="R3648" i="21"/>
  <c r="J3649" i="21"/>
  <c r="K3649" i="21"/>
  <c r="L3649" i="21"/>
  <c r="M3649" i="21"/>
  <c r="N3649" i="21"/>
  <c r="O3649" i="21"/>
  <c r="P3649" i="21"/>
  <c r="Q3649" i="21"/>
  <c r="R3649" i="21"/>
  <c r="J3650" i="21"/>
  <c r="K3650" i="21"/>
  <c r="L3650" i="21"/>
  <c r="M3650" i="21"/>
  <c r="N3650" i="21"/>
  <c r="O3650" i="21"/>
  <c r="P3650" i="21"/>
  <c r="Q3650" i="21"/>
  <c r="R3650" i="21"/>
  <c r="J3651" i="21"/>
  <c r="K3651" i="21"/>
  <c r="L3651" i="21"/>
  <c r="M3651" i="21"/>
  <c r="N3651" i="21"/>
  <c r="O3651" i="21"/>
  <c r="P3651" i="21"/>
  <c r="Q3651" i="21"/>
  <c r="R3651" i="21"/>
  <c r="J3652" i="21"/>
  <c r="K3652" i="21"/>
  <c r="L3652" i="21"/>
  <c r="M3652" i="21"/>
  <c r="N3652" i="21"/>
  <c r="O3652" i="21"/>
  <c r="P3652" i="21"/>
  <c r="Q3652" i="21"/>
  <c r="R3652" i="21"/>
  <c r="J3653" i="21"/>
  <c r="K3653" i="21"/>
  <c r="L3653" i="21"/>
  <c r="M3653" i="21"/>
  <c r="N3653" i="21"/>
  <c r="O3653" i="21"/>
  <c r="P3653" i="21"/>
  <c r="Q3653" i="21"/>
  <c r="R3653" i="21"/>
  <c r="J3654" i="21"/>
  <c r="K3654" i="21"/>
  <c r="L3654" i="21"/>
  <c r="M3654" i="21"/>
  <c r="N3654" i="21"/>
  <c r="O3654" i="21"/>
  <c r="P3654" i="21"/>
  <c r="Q3654" i="21"/>
  <c r="R3654" i="21"/>
  <c r="J3655" i="21"/>
  <c r="K3655" i="21"/>
  <c r="L3655" i="21"/>
  <c r="M3655" i="21"/>
  <c r="N3655" i="21"/>
  <c r="O3655" i="21"/>
  <c r="P3655" i="21"/>
  <c r="Q3655" i="21"/>
  <c r="R3655" i="21"/>
  <c r="J3656" i="21"/>
  <c r="K3656" i="21"/>
  <c r="L3656" i="21"/>
  <c r="M3656" i="21"/>
  <c r="N3656" i="21"/>
  <c r="O3656" i="21"/>
  <c r="P3656" i="21"/>
  <c r="Q3656" i="21"/>
  <c r="R3656" i="21"/>
  <c r="J3657" i="21"/>
  <c r="K3657" i="21"/>
  <c r="L3657" i="21"/>
  <c r="M3657" i="21"/>
  <c r="N3657" i="21"/>
  <c r="O3657" i="21"/>
  <c r="P3657" i="21"/>
  <c r="Q3657" i="21"/>
  <c r="R3657" i="21"/>
  <c r="J3658" i="21"/>
  <c r="K3658" i="21"/>
  <c r="L3658" i="21"/>
  <c r="M3658" i="21"/>
  <c r="N3658" i="21"/>
  <c r="O3658" i="21"/>
  <c r="P3658" i="21"/>
  <c r="Q3658" i="21"/>
  <c r="R3658" i="21"/>
  <c r="J3659" i="21"/>
  <c r="K3659" i="21"/>
  <c r="L3659" i="21"/>
  <c r="M3659" i="21"/>
  <c r="N3659" i="21"/>
  <c r="O3659" i="21"/>
  <c r="P3659" i="21"/>
  <c r="Q3659" i="21"/>
  <c r="R3659" i="21"/>
  <c r="J3660" i="21"/>
  <c r="K3660" i="21"/>
  <c r="L3660" i="21"/>
  <c r="M3660" i="21"/>
  <c r="N3660" i="21"/>
  <c r="O3660" i="21"/>
  <c r="P3660" i="21"/>
  <c r="Q3660" i="21"/>
  <c r="R3660" i="21"/>
  <c r="J3661" i="21"/>
  <c r="K3661" i="21"/>
  <c r="L3661" i="21"/>
  <c r="M3661" i="21"/>
  <c r="N3661" i="21"/>
  <c r="O3661" i="21"/>
  <c r="P3661" i="21"/>
  <c r="Q3661" i="21"/>
  <c r="R3661" i="21"/>
  <c r="J3662" i="21"/>
  <c r="K3662" i="21"/>
  <c r="L3662" i="21"/>
  <c r="M3662" i="21"/>
  <c r="N3662" i="21"/>
  <c r="O3662" i="21"/>
  <c r="P3662" i="21"/>
  <c r="Q3662" i="21"/>
  <c r="R3662" i="21"/>
  <c r="J3663" i="21"/>
  <c r="K3663" i="21"/>
  <c r="L3663" i="21"/>
  <c r="M3663" i="21"/>
  <c r="N3663" i="21"/>
  <c r="O3663" i="21"/>
  <c r="P3663" i="21"/>
  <c r="Q3663" i="21"/>
  <c r="R3663" i="21"/>
  <c r="J3664" i="21"/>
  <c r="K3664" i="21"/>
  <c r="L3664" i="21"/>
  <c r="M3664" i="21"/>
  <c r="N3664" i="21"/>
  <c r="O3664" i="21"/>
  <c r="P3664" i="21"/>
  <c r="Q3664" i="21"/>
  <c r="R3664" i="21"/>
  <c r="J3665" i="21"/>
  <c r="K3665" i="21"/>
  <c r="L3665" i="21"/>
  <c r="M3665" i="21"/>
  <c r="N3665" i="21"/>
  <c r="O3665" i="21"/>
  <c r="P3665" i="21"/>
  <c r="Q3665" i="21"/>
  <c r="R3665" i="21"/>
  <c r="J3666" i="21"/>
  <c r="K3666" i="21"/>
  <c r="L3666" i="21"/>
  <c r="M3666" i="21"/>
  <c r="N3666" i="21"/>
  <c r="O3666" i="21"/>
  <c r="P3666" i="21"/>
  <c r="Q3666" i="21"/>
  <c r="R3666" i="21"/>
  <c r="J3667" i="21"/>
  <c r="K3667" i="21"/>
  <c r="L3667" i="21"/>
  <c r="M3667" i="21"/>
  <c r="N3667" i="21"/>
  <c r="O3667" i="21"/>
  <c r="P3667" i="21"/>
  <c r="Q3667" i="21"/>
  <c r="R3667" i="21"/>
  <c r="J3668" i="21"/>
  <c r="K3668" i="21"/>
  <c r="L3668" i="21"/>
  <c r="M3668" i="21"/>
  <c r="N3668" i="21"/>
  <c r="O3668" i="21"/>
  <c r="P3668" i="21"/>
  <c r="Q3668" i="21"/>
  <c r="R3668" i="21"/>
  <c r="J3669" i="21"/>
  <c r="K3669" i="21"/>
  <c r="L3669" i="21"/>
  <c r="M3669" i="21"/>
  <c r="N3669" i="21"/>
  <c r="O3669" i="21"/>
  <c r="P3669" i="21"/>
  <c r="Q3669" i="21"/>
  <c r="R3669" i="21"/>
  <c r="J3670" i="21"/>
  <c r="K3670" i="21"/>
  <c r="L3670" i="21"/>
  <c r="M3670" i="21"/>
  <c r="N3670" i="21"/>
  <c r="O3670" i="21"/>
  <c r="P3670" i="21"/>
  <c r="Q3670" i="21"/>
  <c r="R3670" i="21"/>
  <c r="J3671" i="21"/>
  <c r="K3671" i="21"/>
  <c r="L3671" i="21"/>
  <c r="M3671" i="21"/>
  <c r="N3671" i="21"/>
  <c r="O3671" i="21"/>
  <c r="P3671" i="21"/>
  <c r="Q3671" i="21"/>
  <c r="R3671" i="21"/>
  <c r="J3672" i="21"/>
  <c r="K3672" i="21"/>
  <c r="L3672" i="21"/>
  <c r="M3672" i="21"/>
  <c r="N3672" i="21"/>
  <c r="O3672" i="21"/>
  <c r="P3672" i="21"/>
  <c r="Q3672" i="21"/>
  <c r="R3672" i="21"/>
  <c r="J3673" i="21"/>
  <c r="K3673" i="21"/>
  <c r="L3673" i="21"/>
  <c r="M3673" i="21"/>
  <c r="N3673" i="21"/>
  <c r="O3673" i="21"/>
  <c r="P3673" i="21"/>
  <c r="Q3673" i="21"/>
  <c r="R3673" i="21"/>
  <c r="J3674" i="21"/>
  <c r="K3674" i="21"/>
  <c r="L3674" i="21"/>
  <c r="M3674" i="21"/>
  <c r="N3674" i="21"/>
  <c r="O3674" i="21"/>
  <c r="P3674" i="21"/>
  <c r="Q3674" i="21"/>
  <c r="R3674" i="21"/>
  <c r="J3675" i="21"/>
  <c r="K3675" i="21"/>
  <c r="L3675" i="21"/>
  <c r="M3675" i="21"/>
  <c r="N3675" i="21"/>
  <c r="O3675" i="21"/>
  <c r="P3675" i="21"/>
  <c r="Q3675" i="21"/>
  <c r="R3675" i="21"/>
  <c r="J3676" i="21"/>
  <c r="K3676" i="21"/>
  <c r="L3676" i="21"/>
  <c r="M3676" i="21"/>
  <c r="N3676" i="21"/>
  <c r="O3676" i="21"/>
  <c r="P3676" i="21"/>
  <c r="Q3676" i="21"/>
  <c r="R3676" i="21"/>
  <c r="J3677" i="21"/>
  <c r="K3677" i="21"/>
  <c r="L3677" i="21"/>
  <c r="M3677" i="21"/>
  <c r="N3677" i="21"/>
  <c r="O3677" i="21"/>
  <c r="P3677" i="21"/>
  <c r="Q3677" i="21"/>
  <c r="R3677" i="21"/>
  <c r="J3678" i="21"/>
  <c r="K3678" i="21"/>
  <c r="L3678" i="21"/>
  <c r="M3678" i="21"/>
  <c r="N3678" i="21"/>
  <c r="O3678" i="21"/>
  <c r="P3678" i="21"/>
  <c r="Q3678" i="21"/>
  <c r="R3678" i="21"/>
  <c r="J3679" i="21"/>
  <c r="K3679" i="21"/>
  <c r="L3679" i="21"/>
  <c r="M3679" i="21"/>
  <c r="N3679" i="21"/>
  <c r="O3679" i="21"/>
  <c r="P3679" i="21"/>
  <c r="Q3679" i="21"/>
  <c r="R3679" i="21"/>
  <c r="J3680" i="21"/>
  <c r="K3680" i="21"/>
  <c r="L3680" i="21"/>
  <c r="M3680" i="21"/>
  <c r="N3680" i="21"/>
  <c r="O3680" i="21"/>
  <c r="P3680" i="21"/>
  <c r="Q3680" i="21"/>
  <c r="R3680" i="21"/>
  <c r="J3681" i="21"/>
  <c r="K3681" i="21"/>
  <c r="L3681" i="21"/>
  <c r="M3681" i="21"/>
  <c r="N3681" i="21"/>
  <c r="O3681" i="21"/>
  <c r="P3681" i="21"/>
  <c r="Q3681" i="21"/>
  <c r="R3681" i="21"/>
  <c r="J3682" i="21"/>
  <c r="K3682" i="21"/>
  <c r="L3682" i="21"/>
  <c r="M3682" i="21"/>
  <c r="N3682" i="21"/>
  <c r="O3682" i="21"/>
  <c r="P3682" i="21"/>
  <c r="Q3682" i="21"/>
  <c r="R3682" i="21"/>
  <c r="J3683" i="21"/>
  <c r="K3683" i="21"/>
  <c r="L3683" i="21"/>
  <c r="M3683" i="21"/>
  <c r="N3683" i="21"/>
  <c r="O3683" i="21"/>
  <c r="P3683" i="21"/>
  <c r="Q3683" i="21"/>
  <c r="R3683" i="21"/>
  <c r="J3684" i="21"/>
  <c r="K3684" i="21"/>
  <c r="L3684" i="21"/>
  <c r="M3684" i="21"/>
  <c r="N3684" i="21"/>
  <c r="O3684" i="21"/>
  <c r="P3684" i="21"/>
  <c r="Q3684" i="21"/>
  <c r="R3684" i="21"/>
  <c r="J3685" i="21"/>
  <c r="K3685" i="21"/>
  <c r="L3685" i="21"/>
  <c r="M3685" i="21"/>
  <c r="N3685" i="21"/>
  <c r="O3685" i="21"/>
  <c r="P3685" i="21"/>
  <c r="Q3685" i="21"/>
  <c r="R3685" i="21"/>
  <c r="J3686" i="21"/>
  <c r="K3686" i="21"/>
  <c r="L3686" i="21"/>
  <c r="M3686" i="21"/>
  <c r="N3686" i="21"/>
  <c r="O3686" i="21"/>
  <c r="P3686" i="21"/>
  <c r="Q3686" i="21"/>
  <c r="R3686" i="21"/>
  <c r="J3687" i="21"/>
  <c r="K3687" i="21"/>
  <c r="L3687" i="21"/>
  <c r="M3687" i="21"/>
  <c r="N3687" i="21"/>
  <c r="O3687" i="21"/>
  <c r="P3687" i="21"/>
  <c r="Q3687" i="21"/>
  <c r="R3687" i="21"/>
  <c r="J3688" i="21"/>
  <c r="K3688" i="21"/>
  <c r="L3688" i="21"/>
  <c r="M3688" i="21"/>
  <c r="N3688" i="21"/>
  <c r="O3688" i="21"/>
  <c r="P3688" i="21"/>
  <c r="Q3688" i="21"/>
  <c r="R3688" i="21"/>
  <c r="J3689" i="21"/>
  <c r="K3689" i="21"/>
  <c r="L3689" i="21"/>
  <c r="M3689" i="21"/>
  <c r="N3689" i="21"/>
  <c r="O3689" i="21"/>
  <c r="P3689" i="21"/>
  <c r="Q3689" i="21"/>
  <c r="R3689" i="21"/>
  <c r="J3690" i="21"/>
  <c r="K3690" i="21"/>
  <c r="L3690" i="21"/>
  <c r="M3690" i="21"/>
  <c r="N3690" i="21"/>
  <c r="O3690" i="21"/>
  <c r="P3690" i="21"/>
  <c r="Q3690" i="21"/>
  <c r="R3690" i="21"/>
  <c r="J3691" i="21"/>
  <c r="K3691" i="21"/>
  <c r="L3691" i="21"/>
  <c r="M3691" i="21"/>
  <c r="N3691" i="21"/>
  <c r="O3691" i="21"/>
  <c r="P3691" i="21"/>
  <c r="Q3691" i="21"/>
  <c r="R3691" i="21"/>
  <c r="J3692" i="21"/>
  <c r="K3692" i="21"/>
  <c r="L3692" i="21"/>
  <c r="M3692" i="21"/>
  <c r="N3692" i="21"/>
  <c r="O3692" i="21"/>
  <c r="P3692" i="21"/>
  <c r="Q3692" i="21"/>
  <c r="R3692" i="21"/>
  <c r="J3693" i="21"/>
  <c r="K3693" i="21"/>
  <c r="L3693" i="21"/>
  <c r="M3693" i="21"/>
  <c r="N3693" i="21"/>
  <c r="O3693" i="21"/>
  <c r="P3693" i="21"/>
  <c r="Q3693" i="21"/>
  <c r="R3693" i="21"/>
  <c r="J3694" i="21"/>
  <c r="K3694" i="21"/>
  <c r="L3694" i="21"/>
  <c r="M3694" i="21"/>
  <c r="N3694" i="21"/>
  <c r="O3694" i="21"/>
  <c r="P3694" i="21"/>
  <c r="Q3694" i="21"/>
  <c r="R3694" i="21"/>
  <c r="J3695" i="21"/>
  <c r="K3695" i="21"/>
  <c r="L3695" i="21"/>
  <c r="M3695" i="21"/>
  <c r="N3695" i="21"/>
  <c r="O3695" i="21"/>
  <c r="P3695" i="21"/>
  <c r="Q3695" i="21"/>
  <c r="R3695" i="21"/>
  <c r="J3696" i="21"/>
  <c r="K3696" i="21"/>
  <c r="L3696" i="21"/>
  <c r="M3696" i="21"/>
  <c r="N3696" i="21"/>
  <c r="O3696" i="21"/>
  <c r="P3696" i="21"/>
  <c r="Q3696" i="21"/>
  <c r="R3696" i="21"/>
  <c r="J3697" i="21"/>
  <c r="K3697" i="21"/>
  <c r="L3697" i="21"/>
  <c r="M3697" i="21"/>
  <c r="N3697" i="21"/>
  <c r="O3697" i="21"/>
  <c r="P3697" i="21"/>
  <c r="Q3697" i="21"/>
  <c r="R3697" i="21"/>
  <c r="J3698" i="21"/>
  <c r="K3698" i="21"/>
  <c r="L3698" i="21"/>
  <c r="M3698" i="21"/>
  <c r="N3698" i="21"/>
  <c r="O3698" i="21"/>
  <c r="P3698" i="21"/>
  <c r="Q3698" i="21"/>
  <c r="R3698" i="21"/>
  <c r="J3699" i="21"/>
  <c r="K3699" i="21"/>
  <c r="L3699" i="21"/>
  <c r="M3699" i="21"/>
  <c r="N3699" i="21"/>
  <c r="O3699" i="21"/>
  <c r="P3699" i="21"/>
  <c r="Q3699" i="21"/>
  <c r="R3699" i="21"/>
  <c r="J3700" i="21"/>
  <c r="K3700" i="21"/>
  <c r="L3700" i="21"/>
  <c r="M3700" i="21"/>
  <c r="N3700" i="21"/>
  <c r="O3700" i="21"/>
  <c r="P3700" i="21"/>
  <c r="Q3700" i="21"/>
  <c r="R3700" i="21"/>
  <c r="J3701" i="21"/>
  <c r="K3701" i="21"/>
  <c r="L3701" i="21"/>
  <c r="M3701" i="21"/>
  <c r="N3701" i="21"/>
  <c r="O3701" i="21"/>
  <c r="P3701" i="21"/>
  <c r="Q3701" i="21"/>
  <c r="R3701" i="21"/>
  <c r="J3702" i="21"/>
  <c r="K3702" i="21"/>
  <c r="L3702" i="21"/>
  <c r="M3702" i="21"/>
  <c r="N3702" i="21"/>
  <c r="O3702" i="21"/>
  <c r="P3702" i="21"/>
  <c r="Q3702" i="21"/>
  <c r="R3702" i="21"/>
  <c r="J3703" i="21"/>
  <c r="K3703" i="21"/>
  <c r="L3703" i="21"/>
  <c r="M3703" i="21"/>
  <c r="N3703" i="21"/>
  <c r="O3703" i="21"/>
  <c r="P3703" i="21"/>
  <c r="Q3703" i="21"/>
  <c r="R3703" i="21"/>
  <c r="J3704" i="21"/>
  <c r="K3704" i="21"/>
  <c r="L3704" i="21"/>
  <c r="M3704" i="21"/>
  <c r="N3704" i="21"/>
  <c r="O3704" i="21"/>
  <c r="P3704" i="21"/>
  <c r="Q3704" i="21"/>
  <c r="R3704" i="21"/>
  <c r="J3705" i="21"/>
  <c r="K3705" i="21"/>
  <c r="L3705" i="21"/>
  <c r="M3705" i="21"/>
  <c r="N3705" i="21"/>
  <c r="O3705" i="21"/>
  <c r="P3705" i="21"/>
  <c r="Q3705" i="21"/>
  <c r="R3705" i="21"/>
  <c r="J3706" i="21"/>
  <c r="K3706" i="21"/>
  <c r="L3706" i="21"/>
  <c r="M3706" i="21"/>
  <c r="N3706" i="21"/>
  <c r="O3706" i="21"/>
  <c r="P3706" i="21"/>
  <c r="Q3706" i="21"/>
  <c r="R3706" i="21"/>
  <c r="J3707" i="21"/>
  <c r="K3707" i="21"/>
  <c r="L3707" i="21"/>
  <c r="M3707" i="21"/>
  <c r="N3707" i="21"/>
  <c r="O3707" i="21"/>
  <c r="P3707" i="21"/>
  <c r="Q3707" i="21"/>
  <c r="R3707" i="21"/>
  <c r="J3708" i="21"/>
  <c r="K3708" i="21"/>
  <c r="L3708" i="21"/>
  <c r="M3708" i="21"/>
  <c r="N3708" i="21"/>
  <c r="O3708" i="21"/>
  <c r="P3708" i="21"/>
  <c r="Q3708" i="21"/>
  <c r="R3708" i="21"/>
  <c r="J3709" i="21"/>
  <c r="K3709" i="21"/>
  <c r="L3709" i="21"/>
  <c r="M3709" i="21"/>
  <c r="N3709" i="21"/>
  <c r="O3709" i="21"/>
  <c r="P3709" i="21"/>
  <c r="Q3709" i="21"/>
  <c r="R3709" i="21"/>
  <c r="J3710" i="21"/>
  <c r="K3710" i="21"/>
  <c r="L3710" i="21"/>
  <c r="M3710" i="21"/>
  <c r="N3710" i="21"/>
  <c r="O3710" i="21"/>
  <c r="P3710" i="21"/>
  <c r="Q3710" i="21"/>
  <c r="R3710" i="21"/>
  <c r="J3711" i="21"/>
  <c r="K3711" i="21"/>
  <c r="L3711" i="21"/>
  <c r="M3711" i="21"/>
  <c r="N3711" i="21"/>
  <c r="O3711" i="21"/>
  <c r="P3711" i="21"/>
  <c r="Q3711" i="21"/>
  <c r="R3711" i="21"/>
  <c r="J3712" i="21"/>
  <c r="K3712" i="21"/>
  <c r="L3712" i="21"/>
  <c r="M3712" i="21"/>
  <c r="N3712" i="21"/>
  <c r="O3712" i="21"/>
  <c r="P3712" i="21"/>
  <c r="Q3712" i="21"/>
  <c r="R3712" i="21"/>
  <c r="J3713" i="21"/>
  <c r="K3713" i="21"/>
  <c r="L3713" i="21"/>
  <c r="M3713" i="21"/>
  <c r="N3713" i="21"/>
  <c r="O3713" i="21"/>
  <c r="P3713" i="21"/>
  <c r="Q3713" i="21"/>
  <c r="R3713" i="21"/>
  <c r="J3714" i="21"/>
  <c r="K3714" i="21"/>
  <c r="L3714" i="21"/>
  <c r="M3714" i="21"/>
  <c r="N3714" i="21"/>
  <c r="O3714" i="21"/>
  <c r="P3714" i="21"/>
  <c r="Q3714" i="21"/>
  <c r="R3714" i="21"/>
  <c r="J3715" i="21"/>
  <c r="K3715" i="21"/>
  <c r="L3715" i="21"/>
  <c r="M3715" i="21"/>
  <c r="N3715" i="21"/>
  <c r="O3715" i="21"/>
  <c r="P3715" i="21"/>
  <c r="Q3715" i="21"/>
  <c r="R3715" i="21"/>
  <c r="J3716" i="21"/>
  <c r="K3716" i="21"/>
  <c r="L3716" i="21"/>
  <c r="M3716" i="21"/>
  <c r="N3716" i="21"/>
  <c r="O3716" i="21"/>
  <c r="P3716" i="21"/>
  <c r="Q3716" i="21"/>
  <c r="R3716" i="21"/>
  <c r="J3717" i="21"/>
  <c r="K3717" i="21"/>
  <c r="L3717" i="21"/>
  <c r="M3717" i="21"/>
  <c r="N3717" i="21"/>
  <c r="O3717" i="21"/>
  <c r="P3717" i="21"/>
  <c r="Q3717" i="21"/>
  <c r="R3717" i="21"/>
  <c r="J3718" i="21"/>
  <c r="K3718" i="21"/>
  <c r="L3718" i="21"/>
  <c r="M3718" i="21"/>
  <c r="N3718" i="21"/>
  <c r="O3718" i="21"/>
  <c r="P3718" i="21"/>
  <c r="Q3718" i="21"/>
  <c r="R3718" i="21"/>
  <c r="J3719" i="21"/>
  <c r="K3719" i="21"/>
  <c r="L3719" i="21"/>
  <c r="M3719" i="21"/>
  <c r="N3719" i="21"/>
  <c r="O3719" i="21"/>
  <c r="P3719" i="21"/>
  <c r="Q3719" i="21"/>
  <c r="R3719" i="21"/>
  <c r="J3720" i="21"/>
  <c r="K3720" i="21"/>
  <c r="L3720" i="21"/>
  <c r="M3720" i="21"/>
  <c r="N3720" i="21"/>
  <c r="O3720" i="21"/>
  <c r="P3720" i="21"/>
  <c r="Q3720" i="21"/>
  <c r="R3720" i="21"/>
  <c r="J3721" i="21"/>
  <c r="K3721" i="21"/>
  <c r="L3721" i="21"/>
  <c r="M3721" i="21"/>
  <c r="N3721" i="21"/>
  <c r="O3721" i="21"/>
  <c r="P3721" i="21"/>
  <c r="Q3721" i="21"/>
  <c r="R3721" i="21"/>
  <c r="J3722" i="21"/>
  <c r="K3722" i="21"/>
  <c r="L3722" i="21"/>
  <c r="M3722" i="21"/>
  <c r="N3722" i="21"/>
  <c r="O3722" i="21"/>
  <c r="P3722" i="21"/>
  <c r="Q3722" i="21"/>
  <c r="R3722" i="21"/>
  <c r="J3723" i="21"/>
  <c r="K3723" i="21"/>
  <c r="L3723" i="21"/>
  <c r="M3723" i="21"/>
  <c r="N3723" i="21"/>
  <c r="O3723" i="21"/>
  <c r="P3723" i="21"/>
  <c r="Q3723" i="21"/>
  <c r="R3723" i="21"/>
  <c r="J3724" i="21"/>
  <c r="K3724" i="21"/>
  <c r="L3724" i="21"/>
  <c r="M3724" i="21"/>
  <c r="N3724" i="21"/>
  <c r="O3724" i="21"/>
  <c r="P3724" i="21"/>
  <c r="Q3724" i="21"/>
  <c r="R3724" i="21"/>
  <c r="J3725" i="21"/>
  <c r="K3725" i="21"/>
  <c r="L3725" i="21"/>
  <c r="M3725" i="21"/>
  <c r="N3725" i="21"/>
  <c r="O3725" i="21"/>
  <c r="P3725" i="21"/>
  <c r="Q3725" i="21"/>
  <c r="R3725" i="21"/>
  <c r="J3726" i="21"/>
  <c r="K3726" i="21"/>
  <c r="L3726" i="21"/>
  <c r="M3726" i="21"/>
  <c r="N3726" i="21"/>
  <c r="O3726" i="21"/>
  <c r="P3726" i="21"/>
  <c r="Q3726" i="21"/>
  <c r="R3726" i="21"/>
  <c r="J3727" i="21"/>
  <c r="K3727" i="21"/>
  <c r="L3727" i="21"/>
  <c r="M3727" i="21"/>
  <c r="N3727" i="21"/>
  <c r="O3727" i="21"/>
  <c r="P3727" i="21"/>
  <c r="Q3727" i="21"/>
  <c r="R3727" i="21"/>
  <c r="J3728" i="21"/>
  <c r="K3728" i="21"/>
  <c r="L3728" i="21"/>
  <c r="M3728" i="21"/>
  <c r="N3728" i="21"/>
  <c r="O3728" i="21"/>
  <c r="P3728" i="21"/>
  <c r="Q3728" i="21"/>
  <c r="R3728" i="21"/>
  <c r="J3729" i="21"/>
  <c r="K3729" i="21"/>
  <c r="L3729" i="21"/>
  <c r="M3729" i="21"/>
  <c r="N3729" i="21"/>
  <c r="O3729" i="21"/>
  <c r="P3729" i="21"/>
  <c r="Q3729" i="21"/>
  <c r="R3729" i="21"/>
  <c r="J3730" i="21"/>
  <c r="K3730" i="21"/>
  <c r="L3730" i="21"/>
  <c r="M3730" i="21"/>
  <c r="N3730" i="21"/>
  <c r="O3730" i="21"/>
  <c r="P3730" i="21"/>
  <c r="Q3730" i="21"/>
  <c r="R3730" i="21"/>
  <c r="J3731" i="21"/>
  <c r="K3731" i="21"/>
  <c r="L3731" i="21"/>
  <c r="M3731" i="21"/>
  <c r="N3731" i="21"/>
  <c r="O3731" i="21"/>
  <c r="P3731" i="21"/>
  <c r="Q3731" i="21"/>
  <c r="R3731" i="21"/>
  <c r="J3732" i="21"/>
  <c r="K3732" i="21"/>
  <c r="L3732" i="21"/>
  <c r="M3732" i="21"/>
  <c r="N3732" i="21"/>
  <c r="O3732" i="21"/>
  <c r="P3732" i="21"/>
  <c r="Q3732" i="21"/>
  <c r="R3732" i="21"/>
  <c r="J3733" i="21"/>
  <c r="K3733" i="21"/>
  <c r="L3733" i="21"/>
  <c r="M3733" i="21"/>
  <c r="N3733" i="21"/>
  <c r="O3733" i="21"/>
  <c r="P3733" i="21"/>
  <c r="Q3733" i="21"/>
  <c r="R3733" i="21"/>
  <c r="J3734" i="21"/>
  <c r="K3734" i="21"/>
  <c r="L3734" i="21"/>
  <c r="M3734" i="21"/>
  <c r="N3734" i="21"/>
  <c r="O3734" i="21"/>
  <c r="P3734" i="21"/>
  <c r="Q3734" i="21"/>
  <c r="R3734" i="21"/>
  <c r="J3735" i="21"/>
  <c r="K3735" i="21"/>
  <c r="L3735" i="21"/>
  <c r="M3735" i="21"/>
  <c r="N3735" i="21"/>
  <c r="O3735" i="21"/>
  <c r="P3735" i="21"/>
  <c r="Q3735" i="21"/>
  <c r="R3735" i="21"/>
  <c r="J3736" i="21"/>
  <c r="K3736" i="21"/>
  <c r="L3736" i="21"/>
  <c r="M3736" i="21"/>
  <c r="N3736" i="21"/>
  <c r="O3736" i="21"/>
  <c r="P3736" i="21"/>
  <c r="Q3736" i="21"/>
  <c r="R3736" i="21"/>
  <c r="J3737" i="21"/>
  <c r="K3737" i="21"/>
  <c r="L3737" i="21"/>
  <c r="M3737" i="21"/>
  <c r="N3737" i="21"/>
  <c r="O3737" i="21"/>
  <c r="P3737" i="21"/>
  <c r="Q3737" i="21"/>
  <c r="R3737" i="21"/>
  <c r="J3738" i="21"/>
  <c r="K3738" i="21"/>
  <c r="L3738" i="21"/>
  <c r="M3738" i="21"/>
  <c r="N3738" i="21"/>
  <c r="O3738" i="21"/>
  <c r="P3738" i="21"/>
  <c r="Q3738" i="21"/>
  <c r="R3738" i="21"/>
  <c r="J3739" i="21"/>
  <c r="K3739" i="21"/>
  <c r="L3739" i="21"/>
  <c r="M3739" i="21"/>
  <c r="N3739" i="21"/>
  <c r="O3739" i="21"/>
  <c r="P3739" i="21"/>
  <c r="Q3739" i="21"/>
  <c r="R3739" i="21"/>
  <c r="J3740" i="21"/>
  <c r="K3740" i="21"/>
  <c r="L3740" i="21"/>
  <c r="M3740" i="21"/>
  <c r="N3740" i="21"/>
  <c r="O3740" i="21"/>
  <c r="P3740" i="21"/>
  <c r="Q3740" i="21"/>
  <c r="R3740" i="21"/>
  <c r="J3741" i="21"/>
  <c r="K3741" i="21"/>
  <c r="L3741" i="21"/>
  <c r="M3741" i="21"/>
  <c r="N3741" i="21"/>
  <c r="O3741" i="21"/>
  <c r="P3741" i="21"/>
  <c r="Q3741" i="21"/>
  <c r="R3741" i="21"/>
  <c r="J3742" i="21"/>
  <c r="K3742" i="21"/>
  <c r="L3742" i="21"/>
  <c r="M3742" i="21"/>
  <c r="N3742" i="21"/>
  <c r="O3742" i="21"/>
  <c r="P3742" i="21"/>
  <c r="Q3742" i="21"/>
  <c r="R3742" i="21"/>
  <c r="J3743" i="21"/>
  <c r="K3743" i="21"/>
  <c r="L3743" i="21"/>
  <c r="M3743" i="21"/>
  <c r="N3743" i="21"/>
  <c r="O3743" i="21"/>
  <c r="P3743" i="21"/>
  <c r="Q3743" i="21"/>
  <c r="R3743" i="21"/>
  <c r="J3744" i="21"/>
  <c r="K3744" i="21"/>
  <c r="L3744" i="21"/>
  <c r="M3744" i="21"/>
  <c r="N3744" i="21"/>
  <c r="O3744" i="21"/>
  <c r="P3744" i="21"/>
  <c r="Q3744" i="21"/>
  <c r="R3744" i="21"/>
  <c r="J3745" i="21"/>
  <c r="K3745" i="21"/>
  <c r="L3745" i="21"/>
  <c r="M3745" i="21"/>
  <c r="N3745" i="21"/>
  <c r="O3745" i="21"/>
  <c r="P3745" i="21"/>
  <c r="Q3745" i="21"/>
  <c r="R3745" i="21"/>
  <c r="J3746" i="21"/>
  <c r="K3746" i="21"/>
  <c r="L3746" i="21"/>
  <c r="M3746" i="21"/>
  <c r="N3746" i="21"/>
  <c r="O3746" i="21"/>
  <c r="P3746" i="21"/>
  <c r="Q3746" i="21"/>
  <c r="R3746" i="21"/>
  <c r="J3747" i="21"/>
  <c r="K3747" i="21"/>
  <c r="L3747" i="21"/>
  <c r="M3747" i="21"/>
  <c r="N3747" i="21"/>
  <c r="O3747" i="21"/>
  <c r="P3747" i="21"/>
  <c r="Q3747" i="21"/>
  <c r="R3747" i="21"/>
  <c r="J3748" i="21"/>
  <c r="K3748" i="21"/>
  <c r="L3748" i="21"/>
  <c r="M3748" i="21"/>
  <c r="N3748" i="21"/>
  <c r="O3748" i="21"/>
  <c r="P3748" i="21"/>
  <c r="Q3748" i="21"/>
  <c r="R3748" i="21"/>
  <c r="J3749" i="21"/>
  <c r="K3749" i="21"/>
  <c r="L3749" i="21"/>
  <c r="M3749" i="21"/>
  <c r="N3749" i="21"/>
  <c r="O3749" i="21"/>
  <c r="P3749" i="21"/>
  <c r="Q3749" i="21"/>
  <c r="R3749" i="21"/>
  <c r="J3750" i="21"/>
  <c r="K3750" i="21"/>
  <c r="L3750" i="21"/>
  <c r="M3750" i="21"/>
  <c r="N3750" i="21"/>
  <c r="O3750" i="21"/>
  <c r="P3750" i="21"/>
  <c r="Q3750" i="21"/>
  <c r="R3750" i="21"/>
  <c r="J3751" i="21"/>
  <c r="K3751" i="21"/>
  <c r="L3751" i="21"/>
  <c r="M3751" i="21"/>
  <c r="N3751" i="21"/>
  <c r="O3751" i="21"/>
  <c r="P3751" i="21"/>
  <c r="Q3751" i="21"/>
  <c r="R3751" i="21"/>
  <c r="J3752" i="21"/>
  <c r="K3752" i="21"/>
  <c r="L3752" i="21"/>
  <c r="M3752" i="21"/>
  <c r="N3752" i="21"/>
  <c r="O3752" i="21"/>
  <c r="P3752" i="21"/>
  <c r="Q3752" i="21"/>
  <c r="R3752" i="21"/>
  <c r="J3753" i="21"/>
  <c r="K3753" i="21"/>
  <c r="L3753" i="21"/>
  <c r="M3753" i="21"/>
  <c r="N3753" i="21"/>
  <c r="O3753" i="21"/>
  <c r="P3753" i="21"/>
  <c r="Q3753" i="21"/>
  <c r="R3753" i="21"/>
  <c r="J3754" i="21"/>
  <c r="K3754" i="21"/>
  <c r="L3754" i="21"/>
  <c r="M3754" i="21"/>
  <c r="N3754" i="21"/>
  <c r="O3754" i="21"/>
  <c r="P3754" i="21"/>
  <c r="Q3754" i="21"/>
  <c r="R3754" i="21"/>
  <c r="J3755" i="21"/>
  <c r="K3755" i="21"/>
  <c r="L3755" i="21"/>
  <c r="M3755" i="21"/>
  <c r="N3755" i="21"/>
  <c r="O3755" i="21"/>
  <c r="P3755" i="21"/>
  <c r="Q3755" i="21"/>
  <c r="R3755" i="21"/>
  <c r="J3756" i="21"/>
  <c r="K3756" i="21"/>
  <c r="L3756" i="21"/>
  <c r="M3756" i="21"/>
  <c r="N3756" i="21"/>
  <c r="O3756" i="21"/>
  <c r="P3756" i="21"/>
  <c r="Q3756" i="21"/>
  <c r="R3756" i="21"/>
  <c r="J3757" i="21"/>
  <c r="K3757" i="21"/>
  <c r="L3757" i="21"/>
  <c r="M3757" i="21"/>
  <c r="N3757" i="21"/>
  <c r="O3757" i="21"/>
  <c r="P3757" i="21"/>
  <c r="Q3757" i="21"/>
  <c r="R3757" i="21"/>
  <c r="J3758" i="21"/>
  <c r="K3758" i="21"/>
  <c r="L3758" i="21"/>
  <c r="M3758" i="21"/>
  <c r="N3758" i="21"/>
  <c r="O3758" i="21"/>
  <c r="P3758" i="21"/>
  <c r="Q3758" i="21"/>
  <c r="R3758" i="21"/>
  <c r="J3759" i="21"/>
  <c r="K3759" i="21"/>
  <c r="L3759" i="21"/>
  <c r="M3759" i="21"/>
  <c r="N3759" i="21"/>
  <c r="O3759" i="21"/>
  <c r="P3759" i="21"/>
  <c r="Q3759" i="21"/>
  <c r="R3759" i="21"/>
  <c r="J3760" i="21"/>
  <c r="K3760" i="21"/>
  <c r="L3760" i="21"/>
  <c r="M3760" i="21"/>
  <c r="N3760" i="21"/>
  <c r="O3760" i="21"/>
  <c r="P3760" i="21"/>
  <c r="Q3760" i="21"/>
  <c r="R3760" i="21"/>
  <c r="J3761" i="21"/>
  <c r="K3761" i="21"/>
  <c r="L3761" i="21"/>
  <c r="M3761" i="21"/>
  <c r="N3761" i="21"/>
  <c r="O3761" i="21"/>
  <c r="P3761" i="21"/>
  <c r="Q3761" i="21"/>
  <c r="R3761" i="21"/>
  <c r="J3762" i="21"/>
  <c r="K3762" i="21"/>
  <c r="L3762" i="21"/>
  <c r="M3762" i="21"/>
  <c r="N3762" i="21"/>
  <c r="O3762" i="21"/>
  <c r="P3762" i="21"/>
  <c r="Q3762" i="21"/>
  <c r="R3762" i="21"/>
  <c r="J3763" i="21"/>
  <c r="K3763" i="21"/>
  <c r="L3763" i="21"/>
  <c r="M3763" i="21"/>
  <c r="N3763" i="21"/>
  <c r="O3763" i="21"/>
  <c r="P3763" i="21"/>
  <c r="Q3763" i="21"/>
  <c r="R3763" i="21"/>
  <c r="J3764" i="21"/>
  <c r="K3764" i="21"/>
  <c r="L3764" i="21"/>
  <c r="M3764" i="21"/>
  <c r="N3764" i="21"/>
  <c r="O3764" i="21"/>
  <c r="P3764" i="21"/>
  <c r="Q3764" i="21"/>
  <c r="R3764" i="21"/>
  <c r="J3765" i="21"/>
  <c r="K3765" i="21"/>
  <c r="L3765" i="21"/>
  <c r="M3765" i="21"/>
  <c r="N3765" i="21"/>
  <c r="O3765" i="21"/>
  <c r="P3765" i="21"/>
  <c r="Q3765" i="21"/>
  <c r="R3765" i="21"/>
  <c r="J3766" i="21"/>
  <c r="K3766" i="21"/>
  <c r="L3766" i="21"/>
  <c r="M3766" i="21"/>
  <c r="N3766" i="21"/>
  <c r="O3766" i="21"/>
  <c r="P3766" i="21"/>
  <c r="Q3766" i="21"/>
  <c r="R3766" i="21"/>
  <c r="J3767" i="21"/>
  <c r="K3767" i="21"/>
  <c r="L3767" i="21"/>
  <c r="M3767" i="21"/>
  <c r="N3767" i="21"/>
  <c r="O3767" i="21"/>
  <c r="P3767" i="21"/>
  <c r="Q3767" i="21"/>
  <c r="R3767" i="21"/>
  <c r="J3768" i="21"/>
  <c r="K3768" i="21"/>
  <c r="L3768" i="21"/>
  <c r="M3768" i="21"/>
  <c r="N3768" i="21"/>
  <c r="O3768" i="21"/>
  <c r="P3768" i="21"/>
  <c r="Q3768" i="21"/>
  <c r="R3768" i="21"/>
  <c r="J3769" i="21"/>
  <c r="K3769" i="21"/>
  <c r="L3769" i="21"/>
  <c r="M3769" i="21"/>
  <c r="N3769" i="21"/>
  <c r="O3769" i="21"/>
  <c r="P3769" i="21"/>
  <c r="Q3769" i="21"/>
  <c r="R3769" i="21"/>
  <c r="J3770" i="21"/>
  <c r="K3770" i="21"/>
  <c r="L3770" i="21"/>
  <c r="M3770" i="21"/>
  <c r="N3770" i="21"/>
  <c r="O3770" i="21"/>
  <c r="P3770" i="21"/>
  <c r="Q3770" i="21"/>
  <c r="R3770" i="21"/>
  <c r="J3771" i="21"/>
  <c r="K3771" i="21"/>
  <c r="L3771" i="21"/>
  <c r="M3771" i="21"/>
  <c r="N3771" i="21"/>
  <c r="O3771" i="21"/>
  <c r="P3771" i="21"/>
  <c r="Q3771" i="21"/>
  <c r="R3771" i="21"/>
  <c r="J3772" i="21"/>
  <c r="K3772" i="21"/>
  <c r="L3772" i="21"/>
  <c r="M3772" i="21"/>
  <c r="N3772" i="21"/>
  <c r="O3772" i="21"/>
  <c r="P3772" i="21"/>
  <c r="Q3772" i="21"/>
  <c r="R3772" i="21"/>
  <c r="J3773" i="21"/>
  <c r="K3773" i="21"/>
  <c r="L3773" i="21"/>
  <c r="M3773" i="21"/>
  <c r="N3773" i="21"/>
  <c r="O3773" i="21"/>
  <c r="P3773" i="21"/>
  <c r="Q3773" i="21"/>
  <c r="R3773" i="21"/>
  <c r="J3774" i="21"/>
  <c r="K3774" i="21"/>
  <c r="L3774" i="21"/>
  <c r="M3774" i="21"/>
  <c r="N3774" i="21"/>
  <c r="O3774" i="21"/>
  <c r="P3774" i="21"/>
  <c r="Q3774" i="21"/>
  <c r="R3774" i="21"/>
  <c r="J3775" i="21"/>
  <c r="K3775" i="21"/>
  <c r="L3775" i="21"/>
  <c r="M3775" i="21"/>
  <c r="N3775" i="21"/>
  <c r="O3775" i="21"/>
  <c r="P3775" i="21"/>
  <c r="Q3775" i="21"/>
  <c r="R3775" i="21"/>
  <c r="J3776" i="21"/>
  <c r="K3776" i="21"/>
  <c r="L3776" i="21"/>
  <c r="M3776" i="21"/>
  <c r="N3776" i="21"/>
  <c r="O3776" i="21"/>
  <c r="P3776" i="21"/>
  <c r="Q3776" i="21"/>
  <c r="R3776" i="21"/>
  <c r="J3777" i="21"/>
  <c r="K3777" i="21"/>
  <c r="L3777" i="21"/>
  <c r="M3777" i="21"/>
  <c r="N3777" i="21"/>
  <c r="O3777" i="21"/>
  <c r="P3777" i="21"/>
  <c r="Q3777" i="21"/>
  <c r="R3777" i="21"/>
  <c r="J3778" i="21"/>
  <c r="K3778" i="21"/>
  <c r="L3778" i="21"/>
  <c r="M3778" i="21"/>
  <c r="N3778" i="21"/>
  <c r="O3778" i="21"/>
  <c r="P3778" i="21"/>
  <c r="Q3778" i="21"/>
  <c r="R3778" i="21"/>
  <c r="J3779" i="21"/>
  <c r="K3779" i="21"/>
  <c r="L3779" i="21"/>
  <c r="M3779" i="21"/>
  <c r="N3779" i="21"/>
  <c r="O3779" i="21"/>
  <c r="P3779" i="21"/>
  <c r="Q3779" i="21"/>
  <c r="R3779" i="21"/>
  <c r="J3780" i="21"/>
  <c r="K3780" i="21"/>
  <c r="L3780" i="21"/>
  <c r="M3780" i="21"/>
  <c r="N3780" i="21"/>
  <c r="O3780" i="21"/>
  <c r="P3780" i="21"/>
  <c r="Q3780" i="21"/>
  <c r="R3780" i="21"/>
  <c r="J3781" i="21"/>
  <c r="K3781" i="21"/>
  <c r="L3781" i="21"/>
  <c r="M3781" i="21"/>
  <c r="N3781" i="21"/>
  <c r="O3781" i="21"/>
  <c r="P3781" i="21"/>
  <c r="Q3781" i="21"/>
  <c r="R3781" i="21"/>
  <c r="J3782" i="21"/>
  <c r="K3782" i="21"/>
  <c r="L3782" i="21"/>
  <c r="M3782" i="21"/>
  <c r="N3782" i="21"/>
  <c r="O3782" i="21"/>
  <c r="P3782" i="21"/>
  <c r="Q3782" i="21"/>
  <c r="R3782" i="21"/>
  <c r="J3783" i="21"/>
  <c r="K3783" i="21"/>
  <c r="L3783" i="21"/>
  <c r="M3783" i="21"/>
  <c r="N3783" i="21"/>
  <c r="O3783" i="21"/>
  <c r="P3783" i="21"/>
  <c r="Q3783" i="21"/>
  <c r="R3783" i="21"/>
  <c r="J3784" i="21"/>
  <c r="K3784" i="21"/>
  <c r="L3784" i="21"/>
  <c r="M3784" i="21"/>
  <c r="N3784" i="21"/>
  <c r="O3784" i="21"/>
  <c r="P3784" i="21"/>
  <c r="Q3784" i="21"/>
  <c r="R3784" i="21"/>
  <c r="J3785" i="21"/>
  <c r="K3785" i="21"/>
  <c r="L3785" i="21"/>
  <c r="M3785" i="21"/>
  <c r="N3785" i="21"/>
  <c r="O3785" i="21"/>
  <c r="P3785" i="21"/>
  <c r="Q3785" i="21"/>
  <c r="R3785" i="21"/>
  <c r="J3786" i="21"/>
  <c r="K3786" i="21"/>
  <c r="L3786" i="21"/>
  <c r="M3786" i="21"/>
  <c r="N3786" i="21"/>
  <c r="O3786" i="21"/>
  <c r="P3786" i="21"/>
  <c r="Q3786" i="21"/>
  <c r="R3786" i="21"/>
  <c r="J3787" i="21"/>
  <c r="K3787" i="21"/>
  <c r="L3787" i="21"/>
  <c r="M3787" i="21"/>
  <c r="N3787" i="21"/>
  <c r="O3787" i="21"/>
  <c r="P3787" i="21"/>
  <c r="Q3787" i="21"/>
  <c r="R3787" i="21"/>
  <c r="J3788" i="21"/>
  <c r="K3788" i="21"/>
  <c r="L3788" i="21"/>
  <c r="M3788" i="21"/>
  <c r="N3788" i="21"/>
  <c r="O3788" i="21"/>
  <c r="P3788" i="21"/>
  <c r="Q3788" i="21"/>
  <c r="R3788" i="21"/>
  <c r="J3789" i="21"/>
  <c r="K3789" i="21"/>
  <c r="L3789" i="21"/>
  <c r="M3789" i="21"/>
  <c r="N3789" i="21"/>
  <c r="O3789" i="21"/>
  <c r="P3789" i="21"/>
  <c r="Q3789" i="21"/>
  <c r="R3789" i="21"/>
  <c r="J3790" i="21"/>
  <c r="K3790" i="21"/>
  <c r="L3790" i="21"/>
  <c r="M3790" i="21"/>
  <c r="N3790" i="21"/>
  <c r="O3790" i="21"/>
  <c r="P3790" i="21"/>
  <c r="Q3790" i="21"/>
  <c r="R3790" i="21"/>
  <c r="J3791" i="21"/>
  <c r="K3791" i="21"/>
  <c r="L3791" i="21"/>
  <c r="M3791" i="21"/>
  <c r="N3791" i="21"/>
  <c r="O3791" i="21"/>
  <c r="P3791" i="21"/>
  <c r="Q3791" i="21"/>
  <c r="R3791" i="21"/>
  <c r="J3792" i="21"/>
  <c r="K3792" i="21"/>
  <c r="L3792" i="21"/>
  <c r="M3792" i="21"/>
  <c r="N3792" i="21"/>
  <c r="O3792" i="21"/>
  <c r="P3792" i="21"/>
  <c r="Q3792" i="21"/>
  <c r="R3792" i="21"/>
  <c r="J3793" i="21"/>
  <c r="K3793" i="21"/>
  <c r="L3793" i="21"/>
  <c r="M3793" i="21"/>
  <c r="N3793" i="21"/>
  <c r="O3793" i="21"/>
  <c r="P3793" i="21"/>
  <c r="Q3793" i="21"/>
  <c r="R3793" i="21"/>
  <c r="J3794" i="21"/>
  <c r="K3794" i="21"/>
  <c r="L3794" i="21"/>
  <c r="M3794" i="21"/>
  <c r="N3794" i="21"/>
  <c r="O3794" i="21"/>
  <c r="P3794" i="21"/>
  <c r="Q3794" i="21"/>
  <c r="R3794" i="21"/>
  <c r="J3795" i="21"/>
  <c r="K3795" i="21"/>
  <c r="L3795" i="21"/>
  <c r="M3795" i="21"/>
  <c r="N3795" i="21"/>
  <c r="O3795" i="21"/>
  <c r="P3795" i="21"/>
  <c r="Q3795" i="21"/>
  <c r="R3795" i="21"/>
  <c r="J3796" i="21"/>
  <c r="K3796" i="21"/>
  <c r="L3796" i="21"/>
  <c r="M3796" i="21"/>
  <c r="N3796" i="21"/>
  <c r="O3796" i="21"/>
  <c r="P3796" i="21"/>
  <c r="Q3796" i="21"/>
  <c r="R3796" i="21"/>
  <c r="J3797" i="21"/>
  <c r="K3797" i="21"/>
  <c r="L3797" i="21"/>
  <c r="M3797" i="21"/>
  <c r="N3797" i="21"/>
  <c r="O3797" i="21"/>
  <c r="P3797" i="21"/>
  <c r="Q3797" i="21"/>
  <c r="R3797" i="21"/>
  <c r="J3798" i="21"/>
  <c r="K3798" i="21"/>
  <c r="L3798" i="21"/>
  <c r="M3798" i="21"/>
  <c r="N3798" i="21"/>
  <c r="O3798" i="21"/>
  <c r="P3798" i="21"/>
  <c r="Q3798" i="21"/>
  <c r="R3798" i="21"/>
  <c r="J3799" i="21"/>
  <c r="K3799" i="21"/>
  <c r="L3799" i="21"/>
  <c r="M3799" i="21"/>
  <c r="N3799" i="21"/>
  <c r="O3799" i="21"/>
  <c r="P3799" i="21"/>
  <c r="Q3799" i="21"/>
  <c r="R3799" i="21"/>
  <c r="J3800" i="21"/>
  <c r="K3800" i="21"/>
  <c r="L3800" i="21"/>
  <c r="M3800" i="21"/>
  <c r="N3800" i="21"/>
  <c r="O3800" i="21"/>
  <c r="P3800" i="21"/>
  <c r="Q3800" i="21"/>
  <c r="R3800" i="21"/>
  <c r="J3801" i="21"/>
  <c r="K3801" i="21"/>
  <c r="L3801" i="21"/>
  <c r="M3801" i="21"/>
  <c r="N3801" i="21"/>
  <c r="O3801" i="21"/>
  <c r="P3801" i="21"/>
  <c r="Q3801" i="21"/>
  <c r="R3801" i="21"/>
  <c r="J3802" i="21"/>
  <c r="K3802" i="21"/>
  <c r="L3802" i="21"/>
  <c r="M3802" i="21"/>
  <c r="N3802" i="21"/>
  <c r="O3802" i="21"/>
  <c r="P3802" i="21"/>
  <c r="Q3802" i="21"/>
  <c r="R3802" i="21"/>
  <c r="J3803" i="21"/>
  <c r="K3803" i="21"/>
  <c r="L3803" i="21"/>
  <c r="M3803" i="21"/>
  <c r="N3803" i="21"/>
  <c r="O3803" i="21"/>
  <c r="P3803" i="21"/>
  <c r="Q3803" i="21"/>
  <c r="R3803" i="21"/>
  <c r="J3804" i="21"/>
  <c r="K3804" i="21"/>
  <c r="L3804" i="21"/>
  <c r="M3804" i="21"/>
  <c r="N3804" i="21"/>
  <c r="O3804" i="21"/>
  <c r="P3804" i="21"/>
  <c r="Q3804" i="21"/>
  <c r="R3804" i="21"/>
  <c r="J3805" i="21"/>
  <c r="K3805" i="21"/>
  <c r="L3805" i="21"/>
  <c r="M3805" i="21"/>
  <c r="N3805" i="21"/>
  <c r="O3805" i="21"/>
  <c r="P3805" i="21"/>
  <c r="Q3805" i="21"/>
  <c r="R3805" i="21"/>
  <c r="J3806" i="21"/>
  <c r="K3806" i="21"/>
  <c r="L3806" i="21"/>
  <c r="M3806" i="21"/>
  <c r="N3806" i="21"/>
  <c r="O3806" i="21"/>
  <c r="P3806" i="21"/>
  <c r="Q3806" i="21"/>
  <c r="R3806" i="21"/>
  <c r="J3807" i="21"/>
  <c r="K3807" i="21"/>
  <c r="L3807" i="21"/>
  <c r="M3807" i="21"/>
  <c r="N3807" i="21"/>
  <c r="O3807" i="21"/>
  <c r="P3807" i="21"/>
  <c r="Q3807" i="21"/>
  <c r="R3807" i="21"/>
  <c r="J3808" i="21"/>
  <c r="K3808" i="21"/>
  <c r="L3808" i="21"/>
  <c r="M3808" i="21"/>
  <c r="N3808" i="21"/>
  <c r="O3808" i="21"/>
  <c r="P3808" i="21"/>
  <c r="Q3808" i="21"/>
  <c r="R3808" i="21"/>
  <c r="J3809" i="21"/>
  <c r="K3809" i="21"/>
  <c r="L3809" i="21"/>
  <c r="M3809" i="21"/>
  <c r="N3809" i="21"/>
  <c r="O3809" i="21"/>
  <c r="P3809" i="21"/>
  <c r="Q3809" i="21"/>
  <c r="R3809" i="21"/>
  <c r="J3810" i="21"/>
  <c r="K3810" i="21"/>
  <c r="L3810" i="21"/>
  <c r="M3810" i="21"/>
  <c r="N3810" i="21"/>
  <c r="O3810" i="21"/>
  <c r="P3810" i="21"/>
  <c r="Q3810" i="21"/>
  <c r="R3810" i="21"/>
  <c r="J3811" i="21"/>
  <c r="K3811" i="21"/>
  <c r="L3811" i="21"/>
  <c r="M3811" i="21"/>
  <c r="N3811" i="21"/>
  <c r="O3811" i="21"/>
  <c r="P3811" i="21"/>
  <c r="Q3811" i="21"/>
  <c r="R3811" i="21"/>
  <c r="J3812" i="21"/>
  <c r="K3812" i="21"/>
  <c r="L3812" i="21"/>
  <c r="M3812" i="21"/>
  <c r="N3812" i="21"/>
  <c r="O3812" i="21"/>
  <c r="P3812" i="21"/>
  <c r="Q3812" i="21"/>
  <c r="R3812" i="21"/>
  <c r="J3813" i="21"/>
  <c r="K3813" i="21"/>
  <c r="L3813" i="21"/>
  <c r="M3813" i="21"/>
  <c r="N3813" i="21"/>
  <c r="O3813" i="21"/>
  <c r="P3813" i="21"/>
  <c r="Q3813" i="21"/>
  <c r="R3813" i="21"/>
  <c r="J3814" i="21"/>
  <c r="K3814" i="21"/>
  <c r="L3814" i="21"/>
  <c r="M3814" i="21"/>
  <c r="N3814" i="21"/>
  <c r="O3814" i="21"/>
  <c r="P3814" i="21"/>
  <c r="Q3814" i="21"/>
  <c r="R3814" i="21"/>
  <c r="J3815" i="21"/>
  <c r="K3815" i="21"/>
  <c r="L3815" i="21"/>
  <c r="M3815" i="21"/>
  <c r="N3815" i="21"/>
  <c r="O3815" i="21"/>
  <c r="P3815" i="21"/>
  <c r="Q3815" i="21"/>
  <c r="R3815" i="21"/>
  <c r="J3816" i="21"/>
  <c r="K3816" i="21"/>
  <c r="L3816" i="21"/>
  <c r="M3816" i="21"/>
  <c r="N3816" i="21"/>
  <c r="O3816" i="21"/>
  <c r="P3816" i="21"/>
  <c r="Q3816" i="21"/>
  <c r="R3816" i="21"/>
  <c r="J3817" i="21"/>
  <c r="K3817" i="21"/>
  <c r="L3817" i="21"/>
  <c r="M3817" i="21"/>
  <c r="N3817" i="21"/>
  <c r="O3817" i="21"/>
  <c r="P3817" i="21"/>
  <c r="Q3817" i="21"/>
  <c r="R3817" i="21"/>
  <c r="J3818" i="21"/>
  <c r="K3818" i="21"/>
  <c r="L3818" i="21"/>
  <c r="M3818" i="21"/>
  <c r="N3818" i="21"/>
  <c r="O3818" i="21"/>
  <c r="P3818" i="21"/>
  <c r="Q3818" i="21"/>
  <c r="R3818" i="21"/>
  <c r="J3819" i="21"/>
  <c r="K3819" i="21"/>
  <c r="L3819" i="21"/>
  <c r="M3819" i="21"/>
  <c r="N3819" i="21"/>
  <c r="O3819" i="21"/>
  <c r="P3819" i="21"/>
  <c r="Q3819" i="21"/>
  <c r="R3819" i="21"/>
  <c r="J3820" i="21"/>
  <c r="K3820" i="21"/>
  <c r="L3820" i="21"/>
  <c r="M3820" i="21"/>
  <c r="N3820" i="21"/>
  <c r="O3820" i="21"/>
  <c r="P3820" i="21"/>
  <c r="Q3820" i="21"/>
  <c r="R3820" i="21"/>
  <c r="J3821" i="21"/>
  <c r="K3821" i="21"/>
  <c r="L3821" i="21"/>
  <c r="M3821" i="21"/>
  <c r="N3821" i="21"/>
  <c r="O3821" i="21"/>
  <c r="P3821" i="21"/>
  <c r="Q3821" i="21"/>
  <c r="R3821" i="21"/>
  <c r="J3822" i="21"/>
  <c r="K3822" i="21"/>
  <c r="L3822" i="21"/>
  <c r="M3822" i="21"/>
  <c r="N3822" i="21"/>
  <c r="O3822" i="21"/>
  <c r="P3822" i="21"/>
  <c r="Q3822" i="21"/>
  <c r="R3822" i="21"/>
  <c r="J3823" i="21"/>
  <c r="K3823" i="21"/>
  <c r="L3823" i="21"/>
  <c r="M3823" i="21"/>
  <c r="N3823" i="21"/>
  <c r="O3823" i="21"/>
  <c r="P3823" i="21"/>
  <c r="Q3823" i="21"/>
  <c r="R3823" i="21"/>
  <c r="J3824" i="21"/>
  <c r="K3824" i="21"/>
  <c r="L3824" i="21"/>
  <c r="M3824" i="21"/>
  <c r="N3824" i="21"/>
  <c r="O3824" i="21"/>
  <c r="P3824" i="21"/>
  <c r="Q3824" i="21"/>
  <c r="R3824" i="21"/>
  <c r="J3825" i="21"/>
  <c r="K3825" i="21"/>
  <c r="L3825" i="21"/>
  <c r="M3825" i="21"/>
  <c r="N3825" i="21"/>
  <c r="O3825" i="21"/>
  <c r="P3825" i="21"/>
  <c r="Q3825" i="21"/>
  <c r="R3825" i="21"/>
  <c r="J3826" i="21"/>
  <c r="K3826" i="21"/>
  <c r="L3826" i="21"/>
  <c r="M3826" i="21"/>
  <c r="N3826" i="21"/>
  <c r="O3826" i="21"/>
  <c r="P3826" i="21"/>
  <c r="Q3826" i="21"/>
  <c r="R3826" i="21"/>
  <c r="J3827" i="21"/>
  <c r="K3827" i="21"/>
  <c r="L3827" i="21"/>
  <c r="M3827" i="21"/>
  <c r="N3827" i="21"/>
  <c r="O3827" i="21"/>
  <c r="P3827" i="21"/>
  <c r="Q3827" i="21"/>
  <c r="R3827" i="21"/>
  <c r="J3828" i="21"/>
  <c r="K3828" i="21"/>
  <c r="L3828" i="21"/>
  <c r="M3828" i="21"/>
  <c r="N3828" i="21"/>
  <c r="O3828" i="21"/>
  <c r="P3828" i="21"/>
  <c r="Q3828" i="21"/>
  <c r="R3828" i="21"/>
  <c r="J3829" i="21"/>
  <c r="K3829" i="21"/>
  <c r="L3829" i="21"/>
  <c r="M3829" i="21"/>
  <c r="N3829" i="21"/>
  <c r="O3829" i="21"/>
  <c r="P3829" i="21"/>
  <c r="Q3829" i="21"/>
  <c r="R3829" i="21"/>
  <c r="J3830" i="21"/>
  <c r="K3830" i="21"/>
  <c r="L3830" i="21"/>
  <c r="M3830" i="21"/>
  <c r="N3830" i="21"/>
  <c r="O3830" i="21"/>
  <c r="P3830" i="21"/>
  <c r="Q3830" i="21"/>
  <c r="R3830" i="21"/>
  <c r="J3831" i="21"/>
  <c r="K3831" i="21"/>
  <c r="L3831" i="21"/>
  <c r="M3831" i="21"/>
  <c r="N3831" i="21"/>
  <c r="O3831" i="21"/>
  <c r="P3831" i="21"/>
  <c r="Q3831" i="21"/>
  <c r="R3831" i="21"/>
  <c r="J3832" i="21"/>
  <c r="K3832" i="21"/>
  <c r="L3832" i="21"/>
  <c r="M3832" i="21"/>
  <c r="N3832" i="21"/>
  <c r="O3832" i="21"/>
  <c r="P3832" i="21"/>
  <c r="Q3832" i="21"/>
  <c r="R3832" i="21"/>
  <c r="J3833" i="21"/>
  <c r="K3833" i="21"/>
  <c r="L3833" i="21"/>
  <c r="M3833" i="21"/>
  <c r="N3833" i="21"/>
  <c r="O3833" i="21"/>
  <c r="P3833" i="21"/>
  <c r="Q3833" i="21"/>
  <c r="R3833" i="21"/>
  <c r="J3834" i="21"/>
  <c r="K3834" i="21"/>
  <c r="L3834" i="21"/>
  <c r="M3834" i="21"/>
  <c r="N3834" i="21"/>
  <c r="O3834" i="21"/>
  <c r="P3834" i="21"/>
  <c r="Q3834" i="21"/>
  <c r="R3834" i="21"/>
  <c r="J3835" i="21"/>
  <c r="K3835" i="21"/>
  <c r="L3835" i="21"/>
  <c r="M3835" i="21"/>
  <c r="N3835" i="21"/>
  <c r="O3835" i="21"/>
  <c r="P3835" i="21"/>
  <c r="Q3835" i="21"/>
  <c r="R3835" i="21"/>
  <c r="J3836" i="21"/>
  <c r="K3836" i="21"/>
  <c r="L3836" i="21"/>
  <c r="M3836" i="21"/>
  <c r="N3836" i="21"/>
  <c r="O3836" i="21"/>
  <c r="P3836" i="21"/>
  <c r="Q3836" i="21"/>
  <c r="R3836" i="21"/>
  <c r="J3837" i="21"/>
  <c r="K3837" i="21"/>
  <c r="L3837" i="21"/>
  <c r="M3837" i="21"/>
  <c r="N3837" i="21"/>
  <c r="O3837" i="21"/>
  <c r="P3837" i="21"/>
  <c r="Q3837" i="21"/>
  <c r="R3837" i="21"/>
  <c r="J3838" i="21"/>
  <c r="K3838" i="21"/>
  <c r="L3838" i="21"/>
  <c r="M3838" i="21"/>
  <c r="N3838" i="21"/>
  <c r="O3838" i="21"/>
  <c r="P3838" i="21"/>
  <c r="Q3838" i="21"/>
  <c r="R3838" i="21"/>
  <c r="J3839" i="21"/>
  <c r="K3839" i="21"/>
  <c r="L3839" i="21"/>
  <c r="M3839" i="21"/>
  <c r="N3839" i="21"/>
  <c r="O3839" i="21"/>
  <c r="P3839" i="21"/>
  <c r="Q3839" i="21"/>
  <c r="R3839" i="21"/>
  <c r="J3840" i="21"/>
  <c r="K3840" i="21"/>
  <c r="L3840" i="21"/>
  <c r="M3840" i="21"/>
  <c r="N3840" i="21"/>
  <c r="O3840" i="21"/>
  <c r="P3840" i="21"/>
  <c r="Q3840" i="21"/>
  <c r="R3840" i="21"/>
  <c r="J3841" i="21"/>
  <c r="K3841" i="21"/>
  <c r="L3841" i="21"/>
  <c r="M3841" i="21"/>
  <c r="N3841" i="21"/>
  <c r="O3841" i="21"/>
  <c r="P3841" i="21"/>
  <c r="Q3841" i="21"/>
  <c r="R3841" i="21"/>
  <c r="J3842" i="21"/>
  <c r="K3842" i="21"/>
  <c r="L3842" i="21"/>
  <c r="M3842" i="21"/>
  <c r="N3842" i="21"/>
  <c r="O3842" i="21"/>
  <c r="P3842" i="21"/>
  <c r="Q3842" i="21"/>
  <c r="R3842" i="21"/>
  <c r="J3843" i="21"/>
  <c r="K3843" i="21"/>
  <c r="L3843" i="21"/>
  <c r="M3843" i="21"/>
  <c r="N3843" i="21"/>
  <c r="O3843" i="21"/>
  <c r="P3843" i="21"/>
  <c r="Q3843" i="21"/>
  <c r="R3843" i="21"/>
  <c r="J3844" i="21"/>
  <c r="K3844" i="21"/>
  <c r="L3844" i="21"/>
  <c r="M3844" i="21"/>
  <c r="N3844" i="21"/>
  <c r="O3844" i="21"/>
  <c r="P3844" i="21"/>
  <c r="Q3844" i="21"/>
  <c r="R3844" i="21"/>
  <c r="J3845" i="21"/>
  <c r="K3845" i="21"/>
  <c r="L3845" i="21"/>
  <c r="M3845" i="21"/>
  <c r="N3845" i="21"/>
  <c r="O3845" i="21"/>
  <c r="P3845" i="21"/>
  <c r="Q3845" i="21"/>
  <c r="R3845" i="21"/>
  <c r="J3846" i="21"/>
  <c r="K3846" i="21"/>
  <c r="L3846" i="21"/>
  <c r="M3846" i="21"/>
  <c r="N3846" i="21"/>
  <c r="O3846" i="21"/>
  <c r="P3846" i="21"/>
  <c r="Q3846" i="21"/>
  <c r="R3846" i="21"/>
  <c r="J3847" i="21"/>
  <c r="K3847" i="21"/>
  <c r="L3847" i="21"/>
  <c r="M3847" i="21"/>
  <c r="N3847" i="21"/>
  <c r="O3847" i="21"/>
  <c r="P3847" i="21"/>
  <c r="Q3847" i="21"/>
  <c r="R3847" i="21"/>
  <c r="J3848" i="21"/>
  <c r="K3848" i="21"/>
  <c r="L3848" i="21"/>
  <c r="M3848" i="21"/>
  <c r="N3848" i="21"/>
  <c r="O3848" i="21"/>
  <c r="P3848" i="21"/>
  <c r="Q3848" i="21"/>
  <c r="R3848" i="21"/>
  <c r="J3849" i="21"/>
  <c r="K3849" i="21"/>
  <c r="L3849" i="21"/>
  <c r="M3849" i="21"/>
  <c r="N3849" i="21"/>
  <c r="O3849" i="21"/>
  <c r="P3849" i="21"/>
  <c r="Q3849" i="21"/>
  <c r="R3849" i="21"/>
  <c r="J3850" i="21"/>
  <c r="K3850" i="21"/>
  <c r="L3850" i="21"/>
  <c r="M3850" i="21"/>
  <c r="N3850" i="21"/>
  <c r="O3850" i="21"/>
  <c r="P3850" i="21"/>
  <c r="Q3850" i="21"/>
  <c r="R3850" i="21"/>
  <c r="J3851" i="21"/>
  <c r="K3851" i="21"/>
  <c r="L3851" i="21"/>
  <c r="M3851" i="21"/>
  <c r="N3851" i="21"/>
  <c r="O3851" i="21"/>
  <c r="P3851" i="21"/>
  <c r="Q3851" i="21"/>
  <c r="R3851" i="21"/>
  <c r="J3852" i="21"/>
  <c r="K3852" i="21"/>
  <c r="L3852" i="21"/>
  <c r="M3852" i="21"/>
  <c r="N3852" i="21"/>
  <c r="O3852" i="21"/>
  <c r="P3852" i="21"/>
  <c r="Q3852" i="21"/>
  <c r="R3852" i="21"/>
  <c r="J3853" i="21"/>
  <c r="K3853" i="21"/>
  <c r="L3853" i="21"/>
  <c r="M3853" i="21"/>
  <c r="N3853" i="21"/>
  <c r="O3853" i="21"/>
  <c r="P3853" i="21"/>
  <c r="Q3853" i="21"/>
  <c r="R3853" i="21"/>
  <c r="J3854" i="21"/>
  <c r="K3854" i="21"/>
  <c r="L3854" i="21"/>
  <c r="M3854" i="21"/>
  <c r="N3854" i="21"/>
  <c r="O3854" i="21"/>
  <c r="P3854" i="21"/>
  <c r="Q3854" i="21"/>
  <c r="R3854" i="21"/>
  <c r="J3855" i="21"/>
  <c r="K3855" i="21"/>
  <c r="L3855" i="21"/>
  <c r="M3855" i="21"/>
  <c r="N3855" i="21"/>
  <c r="O3855" i="21"/>
  <c r="P3855" i="21"/>
  <c r="Q3855" i="21"/>
  <c r="R3855" i="21"/>
  <c r="J3856" i="21"/>
  <c r="K3856" i="21"/>
  <c r="L3856" i="21"/>
  <c r="M3856" i="21"/>
  <c r="N3856" i="21"/>
  <c r="O3856" i="21"/>
  <c r="P3856" i="21"/>
  <c r="Q3856" i="21"/>
  <c r="R3856" i="21"/>
  <c r="J3857" i="21"/>
  <c r="K3857" i="21"/>
  <c r="L3857" i="21"/>
  <c r="M3857" i="21"/>
  <c r="N3857" i="21"/>
  <c r="O3857" i="21"/>
  <c r="P3857" i="21"/>
  <c r="Q3857" i="21"/>
  <c r="R3857" i="21"/>
  <c r="J3858" i="21"/>
  <c r="K3858" i="21"/>
  <c r="L3858" i="21"/>
  <c r="M3858" i="21"/>
  <c r="N3858" i="21"/>
  <c r="O3858" i="21"/>
  <c r="P3858" i="21"/>
  <c r="Q3858" i="21"/>
  <c r="R3858" i="21"/>
  <c r="J3859" i="21"/>
  <c r="K3859" i="21"/>
  <c r="L3859" i="21"/>
  <c r="M3859" i="21"/>
  <c r="N3859" i="21"/>
  <c r="O3859" i="21"/>
  <c r="P3859" i="21"/>
  <c r="Q3859" i="21"/>
  <c r="R3859" i="21"/>
  <c r="J3860" i="21"/>
  <c r="K3860" i="21"/>
  <c r="L3860" i="21"/>
  <c r="M3860" i="21"/>
  <c r="N3860" i="21"/>
  <c r="O3860" i="21"/>
  <c r="P3860" i="21"/>
  <c r="Q3860" i="21"/>
  <c r="R3860" i="21"/>
  <c r="J3861" i="21"/>
  <c r="K3861" i="21"/>
  <c r="L3861" i="21"/>
  <c r="M3861" i="21"/>
  <c r="N3861" i="21"/>
  <c r="O3861" i="21"/>
  <c r="P3861" i="21"/>
  <c r="Q3861" i="21"/>
  <c r="R3861" i="21"/>
  <c r="J3862" i="21"/>
  <c r="K3862" i="21"/>
  <c r="L3862" i="21"/>
  <c r="M3862" i="21"/>
  <c r="N3862" i="21"/>
  <c r="O3862" i="21"/>
  <c r="P3862" i="21"/>
  <c r="Q3862" i="21"/>
  <c r="R3862" i="21"/>
  <c r="J3863" i="21"/>
  <c r="K3863" i="21"/>
  <c r="L3863" i="21"/>
  <c r="M3863" i="21"/>
  <c r="N3863" i="21"/>
  <c r="O3863" i="21"/>
  <c r="P3863" i="21"/>
  <c r="Q3863" i="21"/>
  <c r="R3863" i="21"/>
  <c r="J3864" i="21"/>
  <c r="K3864" i="21"/>
  <c r="L3864" i="21"/>
  <c r="M3864" i="21"/>
  <c r="N3864" i="21"/>
  <c r="O3864" i="21"/>
  <c r="P3864" i="21"/>
  <c r="Q3864" i="21"/>
  <c r="R3864" i="21"/>
  <c r="J3865" i="21"/>
  <c r="K3865" i="21"/>
  <c r="L3865" i="21"/>
  <c r="M3865" i="21"/>
  <c r="N3865" i="21"/>
  <c r="O3865" i="21"/>
  <c r="P3865" i="21"/>
  <c r="Q3865" i="21"/>
  <c r="R3865" i="21"/>
  <c r="J3866" i="21"/>
  <c r="K3866" i="21"/>
  <c r="L3866" i="21"/>
  <c r="M3866" i="21"/>
  <c r="N3866" i="21"/>
  <c r="O3866" i="21"/>
  <c r="P3866" i="21"/>
  <c r="Q3866" i="21"/>
  <c r="R3866" i="21"/>
  <c r="J3867" i="21"/>
  <c r="K3867" i="21"/>
  <c r="L3867" i="21"/>
  <c r="M3867" i="21"/>
  <c r="N3867" i="21"/>
  <c r="O3867" i="21"/>
  <c r="P3867" i="21"/>
  <c r="Q3867" i="21"/>
  <c r="R3867" i="21"/>
  <c r="J3868" i="21"/>
  <c r="K3868" i="21"/>
  <c r="L3868" i="21"/>
  <c r="M3868" i="21"/>
  <c r="N3868" i="21"/>
  <c r="O3868" i="21"/>
  <c r="P3868" i="21"/>
  <c r="Q3868" i="21"/>
  <c r="R3868" i="21"/>
  <c r="J3869" i="21"/>
  <c r="K3869" i="21"/>
  <c r="L3869" i="21"/>
  <c r="M3869" i="21"/>
  <c r="N3869" i="21"/>
  <c r="O3869" i="21"/>
  <c r="P3869" i="21"/>
  <c r="Q3869" i="21"/>
  <c r="R3869" i="21"/>
  <c r="J3870" i="21"/>
  <c r="K3870" i="21"/>
  <c r="L3870" i="21"/>
  <c r="M3870" i="21"/>
  <c r="N3870" i="21"/>
  <c r="O3870" i="21"/>
  <c r="P3870" i="21"/>
  <c r="Q3870" i="21"/>
  <c r="R3870" i="21"/>
  <c r="J3871" i="21"/>
  <c r="K3871" i="21"/>
  <c r="L3871" i="21"/>
  <c r="M3871" i="21"/>
  <c r="N3871" i="21"/>
  <c r="O3871" i="21"/>
  <c r="P3871" i="21"/>
  <c r="Q3871" i="21"/>
  <c r="R3871" i="21"/>
  <c r="J3872" i="21"/>
  <c r="K3872" i="21"/>
  <c r="L3872" i="21"/>
  <c r="M3872" i="21"/>
  <c r="N3872" i="21"/>
  <c r="O3872" i="21"/>
  <c r="P3872" i="21"/>
  <c r="Q3872" i="21"/>
  <c r="R3872" i="21"/>
  <c r="J3873" i="21"/>
  <c r="K3873" i="21"/>
  <c r="L3873" i="21"/>
  <c r="M3873" i="21"/>
  <c r="N3873" i="21"/>
  <c r="O3873" i="21"/>
  <c r="P3873" i="21"/>
  <c r="Q3873" i="21"/>
  <c r="R3873" i="21"/>
  <c r="J3874" i="21"/>
  <c r="K3874" i="21"/>
  <c r="L3874" i="21"/>
  <c r="M3874" i="21"/>
  <c r="N3874" i="21"/>
  <c r="O3874" i="21"/>
  <c r="P3874" i="21"/>
  <c r="Q3874" i="21"/>
  <c r="R3874" i="21"/>
  <c r="J3875" i="21"/>
  <c r="K3875" i="21"/>
  <c r="L3875" i="21"/>
  <c r="M3875" i="21"/>
  <c r="N3875" i="21"/>
  <c r="O3875" i="21"/>
  <c r="P3875" i="21"/>
  <c r="Q3875" i="21"/>
  <c r="R3875" i="21"/>
  <c r="J3876" i="21"/>
  <c r="K3876" i="21"/>
  <c r="L3876" i="21"/>
  <c r="M3876" i="21"/>
  <c r="N3876" i="21"/>
  <c r="O3876" i="21"/>
  <c r="P3876" i="21"/>
  <c r="Q3876" i="21"/>
  <c r="R3876" i="21"/>
  <c r="J3877" i="21"/>
  <c r="K3877" i="21"/>
  <c r="L3877" i="21"/>
  <c r="M3877" i="21"/>
  <c r="N3877" i="21"/>
  <c r="O3877" i="21"/>
  <c r="P3877" i="21"/>
  <c r="Q3877" i="21"/>
  <c r="R3877" i="21"/>
  <c r="J3878" i="21"/>
  <c r="K3878" i="21"/>
  <c r="L3878" i="21"/>
  <c r="M3878" i="21"/>
  <c r="N3878" i="21"/>
  <c r="O3878" i="21"/>
  <c r="P3878" i="21"/>
  <c r="Q3878" i="21"/>
  <c r="R3878" i="21"/>
  <c r="J3879" i="21"/>
  <c r="K3879" i="21"/>
  <c r="L3879" i="21"/>
  <c r="M3879" i="21"/>
  <c r="N3879" i="21"/>
  <c r="O3879" i="21"/>
  <c r="P3879" i="21"/>
  <c r="Q3879" i="21"/>
  <c r="R3879" i="21"/>
  <c r="J3880" i="21"/>
  <c r="K3880" i="21"/>
  <c r="L3880" i="21"/>
  <c r="M3880" i="21"/>
  <c r="N3880" i="21"/>
  <c r="O3880" i="21"/>
  <c r="P3880" i="21"/>
  <c r="Q3880" i="21"/>
  <c r="R3880" i="21"/>
  <c r="J3881" i="21"/>
  <c r="K3881" i="21"/>
  <c r="L3881" i="21"/>
  <c r="M3881" i="21"/>
  <c r="N3881" i="21"/>
  <c r="O3881" i="21"/>
  <c r="P3881" i="21"/>
  <c r="Q3881" i="21"/>
  <c r="R3881" i="21"/>
  <c r="J3882" i="21"/>
  <c r="K3882" i="21"/>
  <c r="L3882" i="21"/>
  <c r="M3882" i="21"/>
  <c r="N3882" i="21"/>
  <c r="O3882" i="21"/>
  <c r="P3882" i="21"/>
  <c r="Q3882" i="21"/>
  <c r="R3882" i="21"/>
  <c r="J3883" i="21"/>
  <c r="K3883" i="21"/>
  <c r="L3883" i="21"/>
  <c r="M3883" i="21"/>
  <c r="N3883" i="21"/>
  <c r="O3883" i="21"/>
  <c r="P3883" i="21"/>
  <c r="Q3883" i="21"/>
  <c r="R3883" i="21"/>
  <c r="J3884" i="21"/>
  <c r="K3884" i="21"/>
  <c r="L3884" i="21"/>
  <c r="M3884" i="21"/>
  <c r="N3884" i="21"/>
  <c r="O3884" i="21"/>
  <c r="P3884" i="21"/>
  <c r="Q3884" i="21"/>
  <c r="R3884" i="21"/>
  <c r="J3885" i="21"/>
  <c r="K3885" i="21"/>
  <c r="L3885" i="21"/>
  <c r="M3885" i="21"/>
  <c r="N3885" i="21"/>
  <c r="O3885" i="21"/>
  <c r="P3885" i="21"/>
  <c r="Q3885" i="21"/>
  <c r="R3885" i="21"/>
  <c r="J3886" i="21"/>
  <c r="K3886" i="21"/>
  <c r="L3886" i="21"/>
  <c r="M3886" i="21"/>
  <c r="N3886" i="21"/>
  <c r="O3886" i="21"/>
  <c r="P3886" i="21"/>
  <c r="Q3886" i="21"/>
  <c r="R3886" i="21"/>
  <c r="J3887" i="21"/>
  <c r="K3887" i="21"/>
  <c r="L3887" i="21"/>
  <c r="M3887" i="21"/>
  <c r="N3887" i="21"/>
  <c r="O3887" i="21"/>
  <c r="P3887" i="21"/>
  <c r="Q3887" i="21"/>
  <c r="R3887" i="21"/>
  <c r="J3888" i="21"/>
  <c r="K3888" i="21"/>
  <c r="L3888" i="21"/>
  <c r="M3888" i="21"/>
  <c r="N3888" i="21"/>
  <c r="O3888" i="21"/>
  <c r="P3888" i="21"/>
  <c r="Q3888" i="21"/>
  <c r="R3888" i="21"/>
  <c r="J3889" i="21"/>
  <c r="K3889" i="21"/>
  <c r="L3889" i="21"/>
  <c r="M3889" i="21"/>
  <c r="N3889" i="21"/>
  <c r="O3889" i="21"/>
  <c r="P3889" i="21"/>
  <c r="Q3889" i="21"/>
  <c r="R3889" i="21"/>
  <c r="J3890" i="21"/>
  <c r="K3890" i="21"/>
  <c r="L3890" i="21"/>
  <c r="M3890" i="21"/>
  <c r="N3890" i="21"/>
  <c r="O3890" i="21"/>
  <c r="P3890" i="21"/>
  <c r="Q3890" i="21"/>
  <c r="R3890" i="21"/>
  <c r="J3891" i="21"/>
  <c r="K3891" i="21"/>
  <c r="L3891" i="21"/>
  <c r="M3891" i="21"/>
  <c r="N3891" i="21"/>
  <c r="O3891" i="21"/>
  <c r="P3891" i="21"/>
  <c r="Q3891" i="21"/>
  <c r="R3891" i="21"/>
  <c r="J3892" i="21"/>
  <c r="K3892" i="21"/>
  <c r="L3892" i="21"/>
  <c r="M3892" i="21"/>
  <c r="N3892" i="21"/>
  <c r="O3892" i="21"/>
  <c r="P3892" i="21"/>
  <c r="Q3892" i="21"/>
  <c r="R3892" i="21"/>
  <c r="J3893" i="21"/>
  <c r="K3893" i="21"/>
  <c r="L3893" i="21"/>
  <c r="M3893" i="21"/>
  <c r="N3893" i="21"/>
  <c r="O3893" i="21"/>
  <c r="P3893" i="21"/>
  <c r="Q3893" i="21"/>
  <c r="R3893" i="21"/>
  <c r="J3894" i="21"/>
  <c r="K3894" i="21"/>
  <c r="L3894" i="21"/>
  <c r="M3894" i="21"/>
  <c r="N3894" i="21"/>
  <c r="O3894" i="21"/>
  <c r="P3894" i="21"/>
  <c r="Q3894" i="21"/>
  <c r="R3894" i="21"/>
  <c r="J3895" i="21"/>
  <c r="K3895" i="21"/>
  <c r="L3895" i="21"/>
  <c r="M3895" i="21"/>
  <c r="N3895" i="21"/>
  <c r="O3895" i="21"/>
  <c r="P3895" i="21"/>
  <c r="Q3895" i="21"/>
  <c r="R3895" i="21"/>
  <c r="J3896" i="21"/>
  <c r="K3896" i="21"/>
  <c r="L3896" i="21"/>
  <c r="M3896" i="21"/>
  <c r="N3896" i="21"/>
  <c r="O3896" i="21"/>
  <c r="P3896" i="21"/>
  <c r="Q3896" i="21"/>
  <c r="R3896" i="21"/>
  <c r="J3897" i="21"/>
  <c r="K3897" i="21"/>
  <c r="L3897" i="21"/>
  <c r="M3897" i="21"/>
  <c r="N3897" i="21"/>
  <c r="O3897" i="21"/>
  <c r="P3897" i="21"/>
  <c r="Q3897" i="21"/>
  <c r="R3897" i="21"/>
  <c r="J3898" i="21"/>
  <c r="K3898" i="21"/>
  <c r="L3898" i="21"/>
  <c r="M3898" i="21"/>
  <c r="N3898" i="21"/>
  <c r="O3898" i="21"/>
  <c r="P3898" i="21"/>
  <c r="Q3898" i="21"/>
  <c r="R3898" i="21"/>
  <c r="J3899" i="21"/>
  <c r="K3899" i="21"/>
  <c r="L3899" i="21"/>
  <c r="M3899" i="21"/>
  <c r="N3899" i="21"/>
  <c r="O3899" i="21"/>
  <c r="P3899" i="21"/>
  <c r="Q3899" i="21"/>
  <c r="R3899" i="21"/>
  <c r="J3900" i="21"/>
  <c r="K3900" i="21"/>
  <c r="L3900" i="21"/>
  <c r="M3900" i="21"/>
  <c r="N3900" i="21"/>
  <c r="O3900" i="21"/>
  <c r="P3900" i="21"/>
  <c r="Q3900" i="21"/>
  <c r="R3900" i="21"/>
  <c r="J3901" i="21"/>
  <c r="K3901" i="21"/>
  <c r="L3901" i="21"/>
  <c r="M3901" i="21"/>
  <c r="N3901" i="21"/>
  <c r="O3901" i="21"/>
  <c r="P3901" i="21"/>
  <c r="Q3901" i="21"/>
  <c r="R3901" i="21"/>
  <c r="J3902" i="21"/>
  <c r="K3902" i="21"/>
  <c r="L3902" i="21"/>
  <c r="M3902" i="21"/>
  <c r="N3902" i="21"/>
  <c r="O3902" i="21"/>
  <c r="P3902" i="21"/>
  <c r="Q3902" i="21"/>
  <c r="R3902" i="21"/>
  <c r="J3903" i="21"/>
  <c r="K3903" i="21"/>
  <c r="L3903" i="21"/>
  <c r="M3903" i="21"/>
  <c r="N3903" i="21"/>
  <c r="O3903" i="21"/>
  <c r="P3903" i="21"/>
  <c r="Q3903" i="21"/>
  <c r="R3903" i="21"/>
  <c r="J3904" i="21"/>
  <c r="K3904" i="21"/>
  <c r="L3904" i="21"/>
  <c r="M3904" i="21"/>
  <c r="N3904" i="21"/>
  <c r="O3904" i="21"/>
  <c r="P3904" i="21"/>
  <c r="Q3904" i="21"/>
  <c r="R3904" i="21"/>
  <c r="J3905" i="21"/>
  <c r="K3905" i="21"/>
  <c r="L3905" i="21"/>
  <c r="M3905" i="21"/>
  <c r="N3905" i="21"/>
  <c r="O3905" i="21"/>
  <c r="P3905" i="21"/>
  <c r="Q3905" i="21"/>
  <c r="R3905" i="21"/>
  <c r="J3906" i="21"/>
  <c r="K3906" i="21"/>
  <c r="L3906" i="21"/>
  <c r="M3906" i="21"/>
  <c r="N3906" i="21"/>
  <c r="O3906" i="21"/>
  <c r="P3906" i="21"/>
  <c r="Q3906" i="21"/>
  <c r="R3906" i="21"/>
  <c r="J3907" i="21"/>
  <c r="K3907" i="21"/>
  <c r="L3907" i="21"/>
  <c r="M3907" i="21"/>
  <c r="N3907" i="21"/>
  <c r="O3907" i="21"/>
  <c r="P3907" i="21"/>
  <c r="Q3907" i="21"/>
  <c r="R3907" i="21"/>
  <c r="J3908" i="21"/>
  <c r="K3908" i="21"/>
  <c r="L3908" i="21"/>
  <c r="M3908" i="21"/>
  <c r="N3908" i="21"/>
  <c r="O3908" i="21"/>
  <c r="P3908" i="21"/>
  <c r="Q3908" i="21"/>
  <c r="R3908" i="21"/>
  <c r="J3909" i="21"/>
  <c r="K3909" i="21"/>
  <c r="L3909" i="21"/>
  <c r="M3909" i="21"/>
  <c r="N3909" i="21"/>
  <c r="O3909" i="21"/>
  <c r="P3909" i="21"/>
  <c r="Q3909" i="21"/>
  <c r="R3909" i="21"/>
  <c r="J3910" i="21"/>
  <c r="K3910" i="21"/>
  <c r="L3910" i="21"/>
  <c r="M3910" i="21"/>
  <c r="N3910" i="21"/>
  <c r="O3910" i="21"/>
  <c r="P3910" i="21"/>
  <c r="Q3910" i="21"/>
  <c r="R3910" i="21"/>
  <c r="J3911" i="21"/>
  <c r="K3911" i="21"/>
  <c r="L3911" i="21"/>
  <c r="M3911" i="21"/>
  <c r="N3911" i="21"/>
  <c r="O3911" i="21"/>
  <c r="P3911" i="21"/>
  <c r="Q3911" i="21"/>
  <c r="R3911" i="21"/>
  <c r="J3912" i="21"/>
  <c r="K3912" i="21"/>
  <c r="L3912" i="21"/>
  <c r="M3912" i="21"/>
  <c r="N3912" i="21"/>
  <c r="O3912" i="21"/>
  <c r="P3912" i="21"/>
  <c r="Q3912" i="21"/>
  <c r="R3912" i="21"/>
  <c r="J3913" i="21"/>
  <c r="K3913" i="21"/>
  <c r="L3913" i="21"/>
  <c r="M3913" i="21"/>
  <c r="N3913" i="21"/>
  <c r="O3913" i="21"/>
  <c r="P3913" i="21"/>
  <c r="Q3913" i="21"/>
  <c r="R3913" i="21"/>
  <c r="J3914" i="21"/>
  <c r="K3914" i="21"/>
  <c r="L3914" i="21"/>
  <c r="M3914" i="21"/>
  <c r="N3914" i="21"/>
  <c r="O3914" i="21"/>
  <c r="P3914" i="21"/>
  <c r="Q3914" i="21"/>
  <c r="R3914" i="21"/>
  <c r="J3915" i="21"/>
  <c r="K3915" i="21"/>
  <c r="L3915" i="21"/>
  <c r="M3915" i="21"/>
  <c r="N3915" i="21"/>
  <c r="O3915" i="21"/>
  <c r="P3915" i="21"/>
  <c r="Q3915" i="21"/>
  <c r="R3915" i="21"/>
  <c r="J3916" i="21"/>
  <c r="K3916" i="21"/>
  <c r="L3916" i="21"/>
  <c r="M3916" i="21"/>
  <c r="N3916" i="21"/>
  <c r="O3916" i="21"/>
  <c r="P3916" i="21"/>
  <c r="Q3916" i="21"/>
  <c r="R3916" i="21"/>
  <c r="J3917" i="21"/>
  <c r="K3917" i="21"/>
  <c r="L3917" i="21"/>
  <c r="M3917" i="21"/>
  <c r="N3917" i="21"/>
  <c r="O3917" i="21"/>
  <c r="P3917" i="21"/>
  <c r="Q3917" i="21"/>
  <c r="R3917" i="21"/>
  <c r="J3918" i="21"/>
  <c r="K3918" i="21"/>
  <c r="L3918" i="21"/>
  <c r="M3918" i="21"/>
  <c r="N3918" i="21"/>
  <c r="O3918" i="21"/>
  <c r="P3918" i="21"/>
  <c r="Q3918" i="21"/>
  <c r="R3918" i="21"/>
  <c r="J3919" i="21"/>
  <c r="K3919" i="21"/>
  <c r="L3919" i="21"/>
  <c r="M3919" i="21"/>
  <c r="N3919" i="21"/>
  <c r="O3919" i="21"/>
  <c r="P3919" i="21"/>
  <c r="Q3919" i="21"/>
  <c r="R3919" i="21"/>
  <c r="J3920" i="21"/>
  <c r="K3920" i="21"/>
  <c r="L3920" i="21"/>
  <c r="M3920" i="21"/>
  <c r="N3920" i="21"/>
  <c r="O3920" i="21"/>
  <c r="P3920" i="21"/>
  <c r="Q3920" i="21"/>
  <c r="R3920" i="21"/>
  <c r="J3921" i="21"/>
  <c r="K3921" i="21"/>
  <c r="L3921" i="21"/>
  <c r="M3921" i="21"/>
  <c r="N3921" i="21"/>
  <c r="O3921" i="21"/>
  <c r="P3921" i="21"/>
  <c r="Q3921" i="21"/>
  <c r="R3921" i="21"/>
  <c r="J3922" i="21"/>
  <c r="K3922" i="21"/>
  <c r="L3922" i="21"/>
  <c r="M3922" i="21"/>
  <c r="N3922" i="21"/>
  <c r="O3922" i="21"/>
  <c r="P3922" i="21"/>
  <c r="Q3922" i="21"/>
  <c r="R3922" i="21"/>
  <c r="J3923" i="21"/>
  <c r="K3923" i="21"/>
  <c r="L3923" i="21"/>
  <c r="M3923" i="21"/>
  <c r="N3923" i="21"/>
  <c r="O3923" i="21"/>
  <c r="P3923" i="21"/>
  <c r="Q3923" i="21"/>
  <c r="R3923" i="21"/>
  <c r="J3924" i="21"/>
  <c r="K3924" i="21"/>
  <c r="L3924" i="21"/>
  <c r="M3924" i="21"/>
  <c r="N3924" i="21"/>
  <c r="O3924" i="21"/>
  <c r="P3924" i="21"/>
  <c r="Q3924" i="21"/>
  <c r="R3924" i="21"/>
  <c r="J3925" i="21"/>
  <c r="K3925" i="21"/>
  <c r="L3925" i="21"/>
  <c r="M3925" i="21"/>
  <c r="N3925" i="21"/>
  <c r="O3925" i="21"/>
  <c r="P3925" i="21"/>
  <c r="Q3925" i="21"/>
  <c r="R3925" i="21"/>
  <c r="J3926" i="21"/>
  <c r="K3926" i="21"/>
  <c r="L3926" i="21"/>
  <c r="M3926" i="21"/>
  <c r="N3926" i="21"/>
  <c r="O3926" i="21"/>
  <c r="P3926" i="21"/>
  <c r="Q3926" i="21"/>
  <c r="R3926" i="21"/>
  <c r="J3927" i="21"/>
  <c r="K3927" i="21"/>
  <c r="L3927" i="21"/>
  <c r="M3927" i="21"/>
  <c r="N3927" i="21"/>
  <c r="O3927" i="21"/>
  <c r="P3927" i="21"/>
  <c r="Q3927" i="21"/>
  <c r="R3927" i="21"/>
  <c r="J3928" i="21"/>
  <c r="K3928" i="21"/>
  <c r="L3928" i="21"/>
  <c r="M3928" i="21"/>
  <c r="N3928" i="21"/>
  <c r="O3928" i="21"/>
  <c r="P3928" i="21"/>
  <c r="Q3928" i="21"/>
  <c r="R3928" i="21"/>
  <c r="J3929" i="21"/>
  <c r="K3929" i="21"/>
  <c r="L3929" i="21"/>
  <c r="M3929" i="21"/>
  <c r="N3929" i="21"/>
  <c r="O3929" i="21"/>
  <c r="P3929" i="21"/>
  <c r="Q3929" i="21"/>
  <c r="R3929" i="21"/>
  <c r="J3930" i="21"/>
  <c r="K3930" i="21"/>
  <c r="L3930" i="21"/>
  <c r="M3930" i="21"/>
  <c r="N3930" i="21"/>
  <c r="O3930" i="21"/>
  <c r="P3930" i="21"/>
  <c r="Q3930" i="21"/>
  <c r="R3930" i="21"/>
  <c r="J3931" i="21"/>
  <c r="K3931" i="21"/>
  <c r="L3931" i="21"/>
  <c r="M3931" i="21"/>
  <c r="N3931" i="21"/>
  <c r="O3931" i="21"/>
  <c r="P3931" i="21"/>
  <c r="Q3931" i="21"/>
  <c r="R3931" i="21"/>
  <c r="J3932" i="21"/>
  <c r="K3932" i="21"/>
  <c r="L3932" i="21"/>
  <c r="M3932" i="21"/>
  <c r="N3932" i="21"/>
  <c r="O3932" i="21"/>
  <c r="P3932" i="21"/>
  <c r="Q3932" i="21"/>
  <c r="R3932" i="21"/>
  <c r="J3933" i="21"/>
  <c r="K3933" i="21"/>
  <c r="L3933" i="21"/>
  <c r="M3933" i="21"/>
  <c r="N3933" i="21"/>
  <c r="O3933" i="21"/>
  <c r="P3933" i="21"/>
  <c r="Q3933" i="21"/>
  <c r="R3933" i="21"/>
  <c r="J3934" i="21"/>
  <c r="K3934" i="21"/>
  <c r="L3934" i="21"/>
  <c r="M3934" i="21"/>
  <c r="N3934" i="21"/>
  <c r="O3934" i="21"/>
  <c r="P3934" i="21"/>
  <c r="Q3934" i="21"/>
  <c r="R3934" i="21"/>
  <c r="J3935" i="21"/>
  <c r="K3935" i="21"/>
  <c r="L3935" i="21"/>
  <c r="M3935" i="21"/>
  <c r="N3935" i="21"/>
  <c r="O3935" i="21"/>
  <c r="P3935" i="21"/>
  <c r="Q3935" i="21"/>
  <c r="R3935" i="21"/>
  <c r="J3936" i="21"/>
  <c r="K3936" i="21"/>
  <c r="L3936" i="21"/>
  <c r="M3936" i="21"/>
  <c r="N3936" i="21"/>
  <c r="O3936" i="21"/>
  <c r="P3936" i="21"/>
  <c r="Q3936" i="21"/>
  <c r="R3936" i="21"/>
  <c r="J3937" i="21"/>
  <c r="K3937" i="21"/>
  <c r="L3937" i="21"/>
  <c r="M3937" i="21"/>
  <c r="N3937" i="21"/>
  <c r="O3937" i="21"/>
  <c r="P3937" i="21"/>
  <c r="Q3937" i="21"/>
  <c r="R3937" i="21"/>
  <c r="J3938" i="21"/>
  <c r="K3938" i="21"/>
  <c r="L3938" i="21"/>
  <c r="M3938" i="21"/>
  <c r="N3938" i="21"/>
  <c r="O3938" i="21"/>
  <c r="P3938" i="21"/>
  <c r="Q3938" i="21"/>
  <c r="R3938" i="21"/>
  <c r="J3939" i="21"/>
  <c r="K3939" i="21"/>
  <c r="L3939" i="21"/>
  <c r="M3939" i="21"/>
  <c r="N3939" i="21"/>
  <c r="O3939" i="21"/>
  <c r="P3939" i="21"/>
  <c r="Q3939" i="21"/>
  <c r="R3939" i="21"/>
  <c r="J3940" i="21"/>
  <c r="K3940" i="21"/>
  <c r="L3940" i="21"/>
  <c r="M3940" i="21"/>
  <c r="N3940" i="21"/>
  <c r="O3940" i="21"/>
  <c r="P3940" i="21"/>
  <c r="Q3940" i="21"/>
  <c r="R3940" i="21"/>
  <c r="J3941" i="21"/>
  <c r="K3941" i="21"/>
  <c r="L3941" i="21"/>
  <c r="M3941" i="21"/>
  <c r="N3941" i="21"/>
  <c r="O3941" i="21"/>
  <c r="P3941" i="21"/>
  <c r="Q3941" i="21"/>
  <c r="R3941" i="21"/>
  <c r="J3942" i="21"/>
  <c r="K3942" i="21"/>
  <c r="L3942" i="21"/>
  <c r="M3942" i="21"/>
  <c r="N3942" i="21"/>
  <c r="O3942" i="21"/>
  <c r="P3942" i="21"/>
  <c r="Q3942" i="21"/>
  <c r="R3942" i="21"/>
  <c r="J3943" i="21"/>
  <c r="K3943" i="21"/>
  <c r="L3943" i="21"/>
  <c r="M3943" i="21"/>
  <c r="N3943" i="21"/>
  <c r="O3943" i="21"/>
  <c r="P3943" i="21"/>
  <c r="Q3943" i="21"/>
  <c r="R3943" i="21"/>
  <c r="J3944" i="21"/>
  <c r="K3944" i="21"/>
  <c r="L3944" i="21"/>
  <c r="M3944" i="21"/>
  <c r="N3944" i="21"/>
  <c r="O3944" i="21"/>
  <c r="P3944" i="21"/>
  <c r="Q3944" i="21"/>
  <c r="R3944" i="21"/>
  <c r="J3945" i="21"/>
  <c r="K3945" i="21"/>
  <c r="L3945" i="21"/>
  <c r="M3945" i="21"/>
  <c r="N3945" i="21"/>
  <c r="O3945" i="21"/>
  <c r="P3945" i="21"/>
  <c r="Q3945" i="21"/>
  <c r="R3945" i="21"/>
  <c r="J3946" i="21"/>
  <c r="K3946" i="21"/>
  <c r="L3946" i="21"/>
  <c r="M3946" i="21"/>
  <c r="N3946" i="21"/>
  <c r="O3946" i="21"/>
  <c r="P3946" i="21"/>
  <c r="Q3946" i="21"/>
  <c r="R3946" i="21"/>
  <c r="J3947" i="21"/>
  <c r="K3947" i="21"/>
  <c r="L3947" i="21"/>
  <c r="M3947" i="21"/>
  <c r="N3947" i="21"/>
  <c r="O3947" i="21"/>
  <c r="P3947" i="21"/>
  <c r="Q3947" i="21"/>
  <c r="R3947" i="21"/>
  <c r="J3948" i="21"/>
  <c r="K3948" i="21"/>
  <c r="L3948" i="21"/>
  <c r="M3948" i="21"/>
  <c r="N3948" i="21"/>
  <c r="O3948" i="21"/>
  <c r="P3948" i="21"/>
  <c r="Q3948" i="21"/>
  <c r="R3948" i="21"/>
  <c r="J3949" i="21"/>
  <c r="K3949" i="21"/>
  <c r="L3949" i="21"/>
  <c r="M3949" i="21"/>
  <c r="N3949" i="21"/>
  <c r="O3949" i="21"/>
  <c r="P3949" i="21"/>
  <c r="Q3949" i="21"/>
  <c r="R3949" i="21"/>
  <c r="J3950" i="21"/>
  <c r="K3950" i="21"/>
  <c r="L3950" i="21"/>
  <c r="M3950" i="21"/>
  <c r="N3950" i="21"/>
  <c r="O3950" i="21"/>
  <c r="P3950" i="21"/>
  <c r="Q3950" i="21"/>
  <c r="R3950" i="21"/>
  <c r="J3951" i="21"/>
  <c r="K3951" i="21"/>
  <c r="L3951" i="21"/>
  <c r="M3951" i="21"/>
  <c r="N3951" i="21"/>
  <c r="O3951" i="21"/>
  <c r="P3951" i="21"/>
  <c r="Q3951" i="21"/>
  <c r="R3951" i="21"/>
  <c r="J3952" i="21"/>
  <c r="K3952" i="21"/>
  <c r="L3952" i="21"/>
  <c r="M3952" i="21"/>
  <c r="N3952" i="21"/>
  <c r="O3952" i="21"/>
  <c r="P3952" i="21"/>
  <c r="Q3952" i="21"/>
  <c r="R3952" i="21"/>
  <c r="J3953" i="21"/>
  <c r="K3953" i="21"/>
  <c r="L3953" i="21"/>
  <c r="M3953" i="21"/>
  <c r="N3953" i="21"/>
  <c r="O3953" i="21"/>
  <c r="P3953" i="21"/>
  <c r="Q3953" i="21"/>
  <c r="R3953" i="21"/>
  <c r="J3954" i="21"/>
  <c r="K3954" i="21"/>
  <c r="L3954" i="21"/>
  <c r="M3954" i="21"/>
  <c r="N3954" i="21"/>
  <c r="O3954" i="21"/>
  <c r="P3954" i="21"/>
  <c r="Q3954" i="21"/>
  <c r="R3954" i="21"/>
  <c r="J3955" i="21"/>
  <c r="K3955" i="21"/>
  <c r="L3955" i="21"/>
  <c r="M3955" i="21"/>
  <c r="N3955" i="21"/>
  <c r="O3955" i="21"/>
  <c r="P3955" i="21"/>
  <c r="Q3955" i="21"/>
  <c r="R3955" i="21"/>
  <c r="J3956" i="21"/>
  <c r="K3956" i="21"/>
  <c r="L3956" i="21"/>
  <c r="M3956" i="21"/>
  <c r="N3956" i="21"/>
  <c r="O3956" i="21"/>
  <c r="P3956" i="21"/>
  <c r="Q3956" i="21"/>
  <c r="R3956" i="21"/>
  <c r="R2" i="21"/>
  <c r="Q2" i="21"/>
  <c r="P2" i="21"/>
  <c r="O2" i="21"/>
  <c r="N2" i="21"/>
  <c r="M2" i="21"/>
  <c r="L2" i="21"/>
  <c r="K2" i="21"/>
  <c r="J2" i="21"/>
  <c r="K41" i="1"/>
  <c r="K7" i="1"/>
  <c r="X2" i="21"/>
  <c r="Y2" i="21"/>
  <c r="Z2" i="21"/>
  <c r="AA2" i="21"/>
  <c r="X3" i="21"/>
  <c r="Y3" i="21"/>
  <c r="Z3" i="21"/>
  <c r="AA3" i="21"/>
  <c r="X4" i="21"/>
  <c r="Y4" i="21"/>
  <c r="Z4" i="21"/>
  <c r="AA4" i="21"/>
  <c r="X5" i="21"/>
  <c r="Y5" i="21"/>
  <c r="Z5" i="21"/>
  <c r="AA5" i="21"/>
  <c r="X6" i="21"/>
  <c r="Y6" i="21"/>
  <c r="Z6" i="21"/>
  <c r="AA6" i="21"/>
  <c r="X7" i="21"/>
  <c r="Y7" i="21"/>
  <c r="Z7" i="21"/>
  <c r="AA7" i="21"/>
  <c r="X8" i="21"/>
  <c r="Y8" i="21"/>
  <c r="Z8" i="21"/>
  <c r="AA8" i="21"/>
  <c r="X9" i="21"/>
  <c r="Y9" i="21"/>
  <c r="Z9" i="21"/>
  <c r="AA9" i="21"/>
  <c r="X10" i="21"/>
  <c r="Y10" i="21"/>
  <c r="Z10" i="21"/>
  <c r="AA10" i="21"/>
  <c r="X11" i="21"/>
  <c r="Y11" i="21"/>
  <c r="Z11" i="21"/>
  <c r="AA11" i="21"/>
  <c r="X12" i="21"/>
  <c r="Y12" i="21"/>
  <c r="Z12" i="21"/>
  <c r="AA12" i="21"/>
  <c r="X13" i="21"/>
  <c r="Y13" i="21"/>
  <c r="Z13" i="21"/>
  <c r="AA13" i="21"/>
  <c r="X14" i="21"/>
  <c r="Y14" i="21"/>
  <c r="Z14" i="21"/>
  <c r="AA14" i="21"/>
  <c r="X15" i="21"/>
  <c r="Y15" i="21"/>
  <c r="Z15" i="21"/>
  <c r="AA15" i="21"/>
  <c r="X16" i="21"/>
  <c r="Y16" i="21"/>
  <c r="Z16" i="21"/>
  <c r="AA16" i="21"/>
  <c r="X17" i="21"/>
  <c r="Y17" i="21"/>
  <c r="Z17" i="21"/>
  <c r="AA17" i="21"/>
  <c r="X18" i="21"/>
  <c r="Y18" i="21"/>
  <c r="Z18" i="21"/>
  <c r="AA18" i="21"/>
  <c r="X19" i="21"/>
  <c r="Y19" i="21"/>
  <c r="Z19" i="21"/>
  <c r="AA19" i="21"/>
  <c r="X20" i="21"/>
  <c r="Y20" i="21"/>
  <c r="Z20" i="21"/>
  <c r="AA20" i="21"/>
  <c r="X21" i="21"/>
  <c r="Y21" i="21"/>
  <c r="Z21" i="21"/>
  <c r="AA21" i="21"/>
  <c r="X22" i="21"/>
  <c r="Y22" i="21"/>
  <c r="Z22" i="21"/>
  <c r="AA22" i="21"/>
  <c r="X23" i="21"/>
  <c r="Y23" i="21"/>
  <c r="Z23" i="21"/>
  <c r="AA23" i="21"/>
  <c r="X24" i="21"/>
  <c r="Y24" i="21"/>
  <c r="Z24" i="21"/>
  <c r="AA24" i="21"/>
  <c r="X25" i="21"/>
  <c r="Y25" i="21"/>
  <c r="Z25" i="21"/>
  <c r="AA25" i="21"/>
  <c r="X26" i="21"/>
  <c r="Y26" i="21"/>
  <c r="Z26" i="21"/>
  <c r="AA26" i="21"/>
  <c r="X27" i="21"/>
  <c r="Y27" i="21"/>
  <c r="Z27" i="21"/>
  <c r="AA27" i="21"/>
  <c r="X28" i="21"/>
  <c r="Y28" i="21"/>
  <c r="Z28" i="21"/>
  <c r="AA28" i="21"/>
  <c r="X29" i="21"/>
  <c r="Y29" i="21"/>
  <c r="Z29" i="21"/>
  <c r="AA29" i="21"/>
  <c r="X30" i="21"/>
  <c r="Y30" i="21"/>
  <c r="Z30" i="21"/>
  <c r="AA30" i="21"/>
  <c r="X31" i="21"/>
  <c r="Y31" i="21"/>
  <c r="Z31" i="21"/>
  <c r="AA31" i="21"/>
  <c r="X32" i="21"/>
  <c r="Y32" i="21"/>
  <c r="Z32" i="21"/>
  <c r="AA32" i="21"/>
  <c r="X33" i="21"/>
  <c r="Y33" i="21"/>
  <c r="Z33" i="21"/>
  <c r="AA33" i="21"/>
  <c r="X34" i="21"/>
  <c r="Y34" i="21"/>
  <c r="Z34" i="21"/>
  <c r="AA34" i="21"/>
  <c r="X35" i="21"/>
  <c r="Y35" i="21"/>
  <c r="Z35" i="21"/>
  <c r="AA35" i="21"/>
  <c r="X36" i="21"/>
  <c r="Y36" i="21"/>
  <c r="Z36" i="21"/>
  <c r="AA36" i="21"/>
  <c r="X37" i="21"/>
  <c r="Y37" i="21"/>
  <c r="Z37" i="21"/>
  <c r="AA37" i="21"/>
  <c r="X38" i="21"/>
  <c r="Y38" i="21"/>
  <c r="Z38" i="21"/>
  <c r="AA38" i="21"/>
  <c r="X39" i="21"/>
  <c r="Y39" i="21"/>
  <c r="Z39" i="21"/>
  <c r="AA39" i="21"/>
  <c r="X40" i="21"/>
  <c r="Y40" i="21"/>
  <c r="Z40" i="21"/>
  <c r="AA40" i="21"/>
  <c r="X41" i="21"/>
  <c r="Y41" i="21"/>
  <c r="Z41" i="21"/>
  <c r="AA41" i="21"/>
  <c r="X42" i="21"/>
  <c r="Y42" i="21"/>
  <c r="Z42" i="21"/>
  <c r="AA42" i="21"/>
  <c r="X43" i="21"/>
  <c r="Y43" i="21"/>
  <c r="Z43" i="21"/>
  <c r="AA43" i="21"/>
  <c r="X44" i="21"/>
  <c r="Y44" i="21"/>
  <c r="Z44" i="21"/>
  <c r="AA44" i="21"/>
  <c r="X45" i="21"/>
  <c r="Y45" i="21"/>
  <c r="Z45" i="21"/>
  <c r="AA45" i="21"/>
  <c r="X46" i="21"/>
  <c r="Y46" i="21"/>
  <c r="Z46" i="21"/>
  <c r="AA46" i="21"/>
  <c r="X47" i="21"/>
  <c r="Y47" i="21"/>
  <c r="Z47" i="21"/>
  <c r="AA47" i="21"/>
  <c r="X48" i="21"/>
  <c r="Y48" i="21"/>
  <c r="Z48" i="21"/>
  <c r="AA48" i="21"/>
  <c r="X49" i="21"/>
  <c r="Y49" i="21"/>
  <c r="Z49" i="21"/>
  <c r="AA49" i="21"/>
  <c r="X50" i="21"/>
  <c r="Y50" i="21"/>
  <c r="Z50" i="21"/>
  <c r="AA50" i="21"/>
  <c r="X51" i="21"/>
  <c r="Y51" i="21"/>
  <c r="Z51" i="21"/>
  <c r="AA51" i="21"/>
  <c r="X52" i="21"/>
  <c r="Y52" i="21"/>
  <c r="Z52" i="21"/>
  <c r="AA52" i="21"/>
  <c r="X53" i="21"/>
  <c r="Y53" i="21"/>
  <c r="Z53" i="21"/>
  <c r="AA53" i="21"/>
  <c r="X54" i="21"/>
  <c r="Y54" i="21"/>
  <c r="Z54" i="21"/>
  <c r="AA54" i="21"/>
  <c r="X55" i="21"/>
  <c r="Y55" i="21"/>
  <c r="Z55" i="21"/>
  <c r="AA55" i="21"/>
  <c r="X56" i="21"/>
  <c r="Y56" i="21"/>
  <c r="Z56" i="21"/>
  <c r="AA56" i="21"/>
  <c r="X57" i="21"/>
  <c r="Y57" i="21"/>
  <c r="Z57" i="21"/>
  <c r="AA57" i="21"/>
  <c r="X58" i="21"/>
  <c r="Y58" i="21"/>
  <c r="Z58" i="21"/>
  <c r="AA58" i="21"/>
  <c r="X59" i="21"/>
  <c r="Y59" i="21"/>
  <c r="Z59" i="21"/>
  <c r="AA59" i="21"/>
  <c r="X60" i="21"/>
  <c r="Y60" i="21"/>
  <c r="Z60" i="21"/>
  <c r="AA60" i="21"/>
  <c r="X61" i="21"/>
  <c r="Y61" i="21"/>
  <c r="Z61" i="21"/>
  <c r="AA61" i="21"/>
  <c r="X62" i="21"/>
  <c r="Y62" i="21"/>
  <c r="Z62" i="21"/>
  <c r="AA62" i="21"/>
  <c r="X63" i="21"/>
  <c r="Y63" i="21"/>
  <c r="Z63" i="21"/>
  <c r="AA63" i="21"/>
  <c r="X64" i="21"/>
  <c r="Y64" i="21"/>
  <c r="Z64" i="21"/>
  <c r="AA64" i="21"/>
  <c r="X65" i="21"/>
  <c r="Y65" i="21"/>
  <c r="Z65" i="21"/>
  <c r="AA65" i="21"/>
  <c r="X66" i="21"/>
  <c r="Y66" i="21"/>
  <c r="Z66" i="21"/>
  <c r="AA66" i="21"/>
  <c r="X67" i="21"/>
  <c r="Y67" i="21"/>
  <c r="Z67" i="21"/>
  <c r="AA67" i="21"/>
  <c r="X68" i="21"/>
  <c r="Y68" i="21"/>
  <c r="Z68" i="21"/>
  <c r="AA68" i="21"/>
  <c r="X69" i="21"/>
  <c r="Y69" i="21"/>
  <c r="Z69" i="21"/>
  <c r="AA69" i="21"/>
  <c r="X70" i="21"/>
  <c r="Y70" i="21"/>
  <c r="Z70" i="21"/>
  <c r="AA70" i="21"/>
  <c r="X71" i="21"/>
  <c r="Y71" i="21"/>
  <c r="Z71" i="21"/>
  <c r="AA71" i="21"/>
  <c r="X72" i="21"/>
  <c r="Y72" i="21"/>
  <c r="Z72" i="21"/>
  <c r="AA72" i="21"/>
  <c r="X73" i="21"/>
  <c r="Y73" i="21"/>
  <c r="Z73" i="21"/>
  <c r="AA73" i="21"/>
  <c r="X74" i="21"/>
  <c r="Y74" i="21"/>
  <c r="Z74" i="21"/>
  <c r="AA74" i="21"/>
  <c r="X75" i="21"/>
  <c r="Y75" i="21"/>
  <c r="Z75" i="21"/>
  <c r="AA75" i="21"/>
  <c r="X76" i="21"/>
  <c r="Y76" i="21"/>
  <c r="Z76" i="21"/>
  <c r="AA76" i="21"/>
  <c r="X77" i="21"/>
  <c r="Y77" i="21"/>
  <c r="Z77" i="21"/>
  <c r="AA77" i="21"/>
  <c r="X78" i="21"/>
  <c r="Y78" i="21"/>
  <c r="Z78" i="21"/>
  <c r="AA78" i="21"/>
  <c r="X79" i="21"/>
  <c r="Y79" i="21"/>
  <c r="Z79" i="21"/>
  <c r="AA79" i="21"/>
  <c r="X80" i="21"/>
  <c r="Y80" i="21"/>
  <c r="Z80" i="21"/>
  <c r="AA80" i="21"/>
  <c r="X81" i="21"/>
  <c r="Y81" i="21"/>
  <c r="Z81" i="21"/>
  <c r="AA81" i="21"/>
  <c r="X82" i="21"/>
  <c r="Y82" i="21"/>
  <c r="Z82" i="21"/>
  <c r="AA82" i="21"/>
  <c r="X83" i="21"/>
  <c r="Y83" i="21"/>
  <c r="Z83" i="21"/>
  <c r="AA83" i="21"/>
  <c r="X84" i="21"/>
  <c r="Y84" i="21"/>
  <c r="Z84" i="21"/>
  <c r="AA84" i="21"/>
  <c r="X85" i="21"/>
  <c r="Y85" i="21"/>
  <c r="Z85" i="21"/>
  <c r="AA85" i="21"/>
  <c r="X86" i="21"/>
  <c r="Y86" i="21"/>
  <c r="Z86" i="21"/>
  <c r="AA86" i="21"/>
  <c r="X87" i="21"/>
  <c r="Y87" i="21"/>
  <c r="Z87" i="21"/>
  <c r="AA87" i="21"/>
  <c r="X88" i="21"/>
  <c r="Y88" i="21"/>
  <c r="Z88" i="21"/>
  <c r="AA88" i="21"/>
  <c r="X89" i="21"/>
  <c r="Y89" i="21"/>
  <c r="Z89" i="21"/>
  <c r="AA89" i="21"/>
  <c r="X90" i="21"/>
  <c r="Y90" i="21"/>
  <c r="Z90" i="21"/>
  <c r="AA90" i="21"/>
  <c r="X91" i="21"/>
  <c r="Y91" i="21"/>
  <c r="Z91" i="21"/>
  <c r="AA91" i="21"/>
  <c r="X92" i="21"/>
  <c r="Y92" i="21"/>
  <c r="Z92" i="21"/>
  <c r="AA92" i="21"/>
  <c r="X93" i="21"/>
  <c r="Y93" i="21"/>
  <c r="Z93" i="21"/>
  <c r="AA93" i="21"/>
  <c r="X94" i="21"/>
  <c r="Y94" i="21"/>
  <c r="Z94" i="21"/>
  <c r="AA94" i="21"/>
  <c r="X95" i="21"/>
  <c r="Y95" i="21"/>
  <c r="Z95" i="21"/>
  <c r="AA95" i="21"/>
  <c r="X96" i="21"/>
  <c r="Y96" i="21"/>
  <c r="Z96" i="21"/>
  <c r="AA96" i="21"/>
  <c r="X97" i="21"/>
  <c r="Y97" i="21"/>
  <c r="Z97" i="21"/>
  <c r="AA97" i="21"/>
  <c r="X98" i="21"/>
  <c r="Y98" i="21"/>
  <c r="Z98" i="21"/>
  <c r="AA98" i="21"/>
  <c r="X99" i="21"/>
  <c r="Y99" i="21"/>
  <c r="Z99" i="21"/>
  <c r="AA99" i="21"/>
  <c r="X100" i="21"/>
  <c r="Y100" i="21"/>
  <c r="Z100" i="21"/>
  <c r="AA100" i="21"/>
  <c r="X101" i="21"/>
  <c r="Y101" i="21"/>
  <c r="Z101" i="21"/>
  <c r="AA101" i="21"/>
  <c r="X102" i="21"/>
  <c r="Y102" i="21"/>
  <c r="Z102" i="21"/>
  <c r="AA102" i="21"/>
  <c r="X103" i="21"/>
  <c r="Y103" i="21"/>
  <c r="Z103" i="21"/>
  <c r="AA103" i="21"/>
  <c r="X104" i="21"/>
  <c r="Y104" i="21"/>
  <c r="Z104" i="21"/>
  <c r="AA104" i="21"/>
  <c r="X105" i="21"/>
  <c r="Y105" i="21"/>
  <c r="Z105" i="21"/>
  <c r="AA105" i="21"/>
  <c r="X106" i="21"/>
  <c r="Y106" i="21"/>
  <c r="Z106" i="21"/>
  <c r="AA106" i="21"/>
  <c r="X107" i="21"/>
  <c r="Y107" i="21"/>
  <c r="Z107" i="21"/>
  <c r="AA107" i="21"/>
  <c r="X108" i="21"/>
  <c r="Y108" i="21"/>
  <c r="Z108" i="21"/>
  <c r="AA108" i="21"/>
  <c r="X109" i="21"/>
  <c r="Y109" i="21"/>
  <c r="Z109" i="21"/>
  <c r="AA109" i="21"/>
  <c r="X110" i="21"/>
  <c r="Y110" i="21"/>
  <c r="Z110" i="21"/>
  <c r="AA110" i="21"/>
  <c r="X111" i="21"/>
  <c r="Y111" i="21"/>
  <c r="Z111" i="21"/>
  <c r="AA111" i="21"/>
  <c r="X112" i="21"/>
  <c r="Y112" i="21"/>
  <c r="Z112" i="21"/>
  <c r="AA112" i="21"/>
  <c r="X113" i="21"/>
  <c r="Y113" i="21"/>
  <c r="Z113" i="21"/>
  <c r="AA113" i="21"/>
  <c r="X114" i="21"/>
  <c r="Y114" i="21"/>
  <c r="Z114" i="21"/>
  <c r="AA114" i="21"/>
  <c r="X115" i="21"/>
  <c r="Y115" i="21"/>
  <c r="Z115" i="21"/>
  <c r="AA115" i="21"/>
  <c r="X116" i="21"/>
  <c r="Y116" i="21"/>
  <c r="Z116" i="21"/>
  <c r="AA116" i="21"/>
  <c r="X117" i="21"/>
  <c r="Y117" i="21"/>
  <c r="Z117" i="21"/>
  <c r="AA117" i="21"/>
  <c r="X118" i="21"/>
  <c r="Y118" i="21"/>
  <c r="Z118" i="21"/>
  <c r="AA118" i="21"/>
  <c r="X119" i="21"/>
  <c r="Y119" i="21"/>
  <c r="Z119" i="21"/>
  <c r="AA119" i="21"/>
  <c r="X120" i="21"/>
  <c r="Y120" i="21"/>
  <c r="Z120" i="21"/>
  <c r="AA120" i="21"/>
  <c r="X121" i="21"/>
  <c r="Y121" i="21"/>
  <c r="Z121" i="21"/>
  <c r="AA121" i="21"/>
  <c r="X122" i="21"/>
  <c r="Y122" i="21"/>
  <c r="Z122" i="21"/>
  <c r="AA122" i="21"/>
  <c r="X123" i="21"/>
  <c r="Y123" i="21"/>
  <c r="Z123" i="21"/>
  <c r="AA123" i="21"/>
  <c r="X124" i="21"/>
  <c r="Y124" i="21"/>
  <c r="Z124" i="21"/>
  <c r="AA124" i="21"/>
  <c r="X125" i="21"/>
  <c r="Y125" i="21"/>
  <c r="Z125" i="21"/>
  <c r="AA125" i="21"/>
  <c r="X126" i="21"/>
  <c r="Y126" i="21"/>
  <c r="Z126" i="21"/>
  <c r="AA126" i="21"/>
  <c r="X127" i="21"/>
  <c r="Y127" i="21"/>
  <c r="Z127" i="21"/>
  <c r="AA127" i="21"/>
  <c r="X128" i="21"/>
  <c r="Y128" i="21"/>
  <c r="Z128" i="21"/>
  <c r="AA128" i="21"/>
  <c r="X129" i="21"/>
  <c r="Y129" i="21"/>
  <c r="Z129" i="21"/>
  <c r="AA129" i="21"/>
  <c r="X130" i="21"/>
  <c r="Y130" i="21"/>
  <c r="Z130" i="21"/>
  <c r="AA130" i="21"/>
  <c r="X131" i="21"/>
  <c r="Y131" i="21"/>
  <c r="Z131" i="21"/>
  <c r="AA131" i="21"/>
  <c r="X132" i="21"/>
  <c r="Y132" i="21"/>
  <c r="Z132" i="21"/>
  <c r="AA132" i="21"/>
  <c r="X133" i="21"/>
  <c r="Y133" i="21"/>
  <c r="Z133" i="21"/>
  <c r="AA133" i="21"/>
  <c r="X134" i="21"/>
  <c r="Y134" i="21"/>
  <c r="Z134" i="21"/>
  <c r="AA134" i="21"/>
  <c r="X135" i="21"/>
  <c r="Y135" i="21"/>
  <c r="Z135" i="21"/>
  <c r="AA135" i="21"/>
  <c r="X136" i="21"/>
  <c r="Y136" i="21"/>
  <c r="Z136" i="21"/>
  <c r="AA136" i="21"/>
  <c r="X137" i="21"/>
  <c r="Y137" i="21"/>
  <c r="Z137" i="21"/>
  <c r="AA137" i="21"/>
  <c r="X138" i="21"/>
  <c r="Y138" i="21"/>
  <c r="Z138" i="21"/>
  <c r="AA138" i="21"/>
  <c r="X139" i="21"/>
  <c r="Y139" i="21"/>
  <c r="Z139" i="21"/>
  <c r="AA139" i="21"/>
  <c r="X140" i="21"/>
  <c r="Y140" i="21"/>
  <c r="Z140" i="21"/>
  <c r="AA140" i="21"/>
  <c r="X141" i="21"/>
  <c r="Y141" i="21"/>
  <c r="Z141" i="21"/>
  <c r="AA141" i="21"/>
  <c r="X142" i="21"/>
  <c r="Y142" i="21"/>
  <c r="Z142" i="21"/>
  <c r="AA142" i="21"/>
  <c r="X143" i="21"/>
  <c r="Y143" i="21"/>
  <c r="Z143" i="21"/>
  <c r="AA143" i="21"/>
  <c r="X144" i="21"/>
  <c r="Y144" i="21"/>
  <c r="Z144" i="21"/>
  <c r="AA144" i="21"/>
  <c r="X145" i="21"/>
  <c r="Y145" i="21"/>
  <c r="Z145" i="21"/>
  <c r="AA145" i="21"/>
  <c r="X146" i="21"/>
  <c r="Y146" i="21"/>
  <c r="Z146" i="21"/>
  <c r="AA146" i="21"/>
  <c r="X147" i="21"/>
  <c r="Y147" i="21"/>
  <c r="Z147" i="21"/>
  <c r="AA147" i="21"/>
  <c r="X148" i="21"/>
  <c r="Y148" i="21"/>
  <c r="Z148" i="21"/>
  <c r="AA148" i="21"/>
  <c r="X149" i="21"/>
  <c r="Y149" i="21"/>
  <c r="Z149" i="21"/>
  <c r="AA149" i="21"/>
  <c r="X150" i="21"/>
  <c r="Y150" i="21"/>
  <c r="Z150" i="21"/>
  <c r="AA150" i="21"/>
  <c r="X151" i="21"/>
  <c r="Y151" i="21"/>
  <c r="Z151" i="21"/>
  <c r="AA151" i="21"/>
  <c r="X152" i="21"/>
  <c r="Y152" i="21"/>
  <c r="Z152" i="21"/>
  <c r="AA152" i="21"/>
  <c r="X153" i="21"/>
  <c r="Y153" i="21"/>
  <c r="Z153" i="21"/>
  <c r="AA153" i="21"/>
  <c r="X154" i="21"/>
  <c r="Y154" i="21"/>
  <c r="Z154" i="21"/>
  <c r="AA154" i="21"/>
  <c r="X155" i="21"/>
  <c r="Y155" i="21"/>
  <c r="Z155" i="21"/>
  <c r="AA155" i="21"/>
  <c r="X156" i="21"/>
  <c r="Y156" i="21"/>
  <c r="Z156" i="21"/>
  <c r="AA156" i="21"/>
  <c r="X157" i="21"/>
  <c r="Y157" i="21"/>
  <c r="Z157" i="21"/>
  <c r="AA157" i="21"/>
  <c r="X158" i="21"/>
  <c r="Y158" i="21"/>
  <c r="Z158" i="21"/>
  <c r="AA158" i="21"/>
  <c r="X159" i="21"/>
  <c r="Y159" i="21"/>
  <c r="Z159" i="21"/>
  <c r="AA159" i="21"/>
  <c r="X160" i="21"/>
  <c r="Y160" i="21"/>
  <c r="Z160" i="21"/>
  <c r="AA160" i="21"/>
  <c r="X161" i="21"/>
  <c r="Y161" i="21"/>
  <c r="Z161" i="21"/>
  <c r="AA161" i="21"/>
  <c r="X162" i="21"/>
  <c r="Y162" i="21"/>
  <c r="Z162" i="21"/>
  <c r="AA162" i="21"/>
  <c r="X163" i="21"/>
  <c r="Y163" i="21"/>
  <c r="Z163" i="21"/>
  <c r="AA163" i="21"/>
  <c r="X164" i="21"/>
  <c r="Y164" i="21"/>
  <c r="Z164" i="21"/>
  <c r="AA164" i="21"/>
  <c r="X165" i="21"/>
  <c r="Y165" i="21"/>
  <c r="Z165" i="21"/>
  <c r="AA165" i="21"/>
  <c r="X166" i="21"/>
  <c r="Y166" i="21"/>
  <c r="Z166" i="21"/>
  <c r="AA166" i="21"/>
  <c r="X167" i="21"/>
  <c r="Y167" i="21"/>
  <c r="Z167" i="21"/>
  <c r="AA167" i="21"/>
  <c r="X168" i="21"/>
  <c r="Y168" i="21"/>
  <c r="Z168" i="21"/>
  <c r="AA168" i="21"/>
  <c r="X169" i="21"/>
  <c r="Y169" i="21"/>
  <c r="Z169" i="21"/>
  <c r="AA169" i="21"/>
  <c r="X170" i="21"/>
  <c r="Y170" i="21"/>
  <c r="Z170" i="21"/>
  <c r="AA170" i="21"/>
  <c r="X171" i="21"/>
  <c r="Y171" i="21"/>
  <c r="Z171" i="21"/>
  <c r="AA171" i="21"/>
  <c r="X172" i="21"/>
  <c r="Y172" i="21"/>
  <c r="Z172" i="21"/>
  <c r="AA172" i="21"/>
  <c r="X173" i="21"/>
  <c r="Y173" i="21"/>
  <c r="Z173" i="21"/>
  <c r="AA173" i="21"/>
  <c r="X174" i="21"/>
  <c r="Y174" i="21"/>
  <c r="Z174" i="21"/>
  <c r="AA174" i="21"/>
  <c r="X175" i="21"/>
  <c r="Y175" i="21"/>
  <c r="Z175" i="21"/>
  <c r="AA175" i="21"/>
  <c r="X176" i="21"/>
  <c r="Y176" i="21"/>
  <c r="Z176" i="21"/>
  <c r="AA176" i="21"/>
  <c r="X177" i="21"/>
  <c r="Y177" i="21"/>
  <c r="Z177" i="21"/>
  <c r="AA177" i="21"/>
  <c r="X178" i="21"/>
  <c r="Y178" i="21"/>
  <c r="Z178" i="21"/>
  <c r="AA178" i="21"/>
  <c r="X179" i="21"/>
  <c r="Y179" i="21"/>
  <c r="Z179" i="21"/>
  <c r="AA179" i="21"/>
  <c r="X180" i="21"/>
  <c r="Y180" i="21"/>
  <c r="Z180" i="21"/>
  <c r="AA180" i="21"/>
  <c r="X181" i="21"/>
  <c r="Y181" i="21"/>
  <c r="Z181" i="21"/>
  <c r="AA181" i="21"/>
  <c r="X182" i="21"/>
  <c r="Y182" i="21"/>
  <c r="Z182" i="21"/>
  <c r="AA182" i="21"/>
  <c r="X183" i="21"/>
  <c r="Y183" i="21"/>
  <c r="Z183" i="21"/>
  <c r="AA183" i="21"/>
  <c r="X184" i="21"/>
  <c r="Y184" i="21"/>
  <c r="Z184" i="21"/>
  <c r="AA184" i="21"/>
  <c r="X185" i="21"/>
  <c r="Y185" i="21"/>
  <c r="Z185" i="21"/>
  <c r="AA185" i="21"/>
  <c r="X186" i="21"/>
  <c r="Y186" i="21"/>
  <c r="Z186" i="21"/>
  <c r="AA186" i="21"/>
  <c r="X187" i="21"/>
  <c r="Y187" i="21"/>
  <c r="Z187" i="21"/>
  <c r="AA187" i="21"/>
  <c r="X188" i="21"/>
  <c r="Y188" i="21"/>
  <c r="Z188" i="21"/>
  <c r="AA188" i="21"/>
  <c r="X189" i="21"/>
  <c r="Y189" i="21"/>
  <c r="Z189" i="21"/>
  <c r="AA189" i="21"/>
  <c r="X190" i="21"/>
  <c r="Y190" i="21"/>
  <c r="Z190" i="21"/>
  <c r="AA190" i="21"/>
  <c r="X191" i="21"/>
  <c r="Y191" i="21"/>
  <c r="Z191" i="21"/>
  <c r="AA191" i="21"/>
  <c r="X192" i="21"/>
  <c r="Y192" i="21"/>
  <c r="Z192" i="21"/>
  <c r="AA192" i="21"/>
  <c r="X193" i="21"/>
  <c r="Y193" i="21"/>
  <c r="Z193" i="21"/>
  <c r="AA193" i="21"/>
  <c r="X194" i="21"/>
  <c r="Y194" i="21"/>
  <c r="Z194" i="21"/>
  <c r="AA194" i="21"/>
  <c r="X195" i="21"/>
  <c r="Y195" i="21"/>
  <c r="Z195" i="21"/>
  <c r="AA195" i="21"/>
  <c r="X196" i="21"/>
  <c r="Y196" i="21"/>
  <c r="Z196" i="21"/>
  <c r="AA196" i="21"/>
  <c r="X197" i="21"/>
  <c r="Y197" i="21"/>
  <c r="Z197" i="21"/>
  <c r="AA197" i="21"/>
  <c r="X198" i="21"/>
  <c r="Y198" i="21"/>
  <c r="Z198" i="21"/>
  <c r="AA198" i="21"/>
  <c r="X199" i="21"/>
  <c r="Y199" i="21"/>
  <c r="Z199" i="21"/>
  <c r="AA199" i="21"/>
  <c r="X200" i="21"/>
  <c r="Y200" i="21"/>
  <c r="Z200" i="21"/>
  <c r="AA200" i="21"/>
  <c r="X201" i="21"/>
  <c r="Y201" i="21"/>
  <c r="Z201" i="21"/>
  <c r="AA201" i="21"/>
  <c r="X202" i="21"/>
  <c r="Y202" i="21"/>
  <c r="Z202" i="21"/>
  <c r="AA202" i="21"/>
  <c r="X203" i="21"/>
  <c r="Y203" i="21"/>
  <c r="Z203" i="21"/>
  <c r="AA203" i="21"/>
  <c r="X204" i="21"/>
  <c r="Y204" i="21"/>
  <c r="Z204" i="21"/>
  <c r="AA204" i="21"/>
  <c r="X205" i="21"/>
  <c r="Y205" i="21"/>
  <c r="Z205" i="21"/>
  <c r="AA205" i="21"/>
  <c r="X206" i="21"/>
  <c r="Y206" i="21"/>
  <c r="Z206" i="21"/>
  <c r="AA206" i="21"/>
  <c r="X207" i="21"/>
  <c r="Y207" i="21"/>
  <c r="Z207" i="21"/>
  <c r="AA207" i="21"/>
  <c r="X208" i="21"/>
  <c r="Y208" i="21"/>
  <c r="Z208" i="21"/>
  <c r="AA208" i="21"/>
  <c r="X209" i="21"/>
  <c r="Y209" i="21"/>
  <c r="Z209" i="21"/>
  <c r="AA209" i="21"/>
  <c r="X210" i="21"/>
  <c r="Y210" i="21"/>
  <c r="Z210" i="21"/>
  <c r="AA210" i="21"/>
  <c r="X211" i="21"/>
  <c r="Y211" i="21"/>
  <c r="Z211" i="21"/>
  <c r="AA211" i="21"/>
  <c r="X212" i="21"/>
  <c r="Y212" i="21"/>
  <c r="Z212" i="21"/>
  <c r="AA212" i="21"/>
  <c r="X213" i="21"/>
  <c r="Y213" i="21"/>
  <c r="Z213" i="21"/>
  <c r="AA213" i="21"/>
  <c r="X214" i="21"/>
  <c r="Y214" i="21"/>
  <c r="Z214" i="21"/>
  <c r="AA214" i="21"/>
  <c r="X215" i="21"/>
  <c r="Y215" i="21"/>
  <c r="Z215" i="21"/>
  <c r="AA215" i="21"/>
  <c r="X216" i="21"/>
  <c r="Y216" i="21"/>
  <c r="Z216" i="21"/>
  <c r="AA216" i="21"/>
  <c r="X217" i="21"/>
  <c r="Y217" i="21"/>
  <c r="Z217" i="21"/>
  <c r="AA217" i="21"/>
  <c r="X218" i="21"/>
  <c r="Y218" i="21"/>
  <c r="Z218" i="21"/>
  <c r="AA218" i="21"/>
  <c r="X219" i="21"/>
  <c r="Y219" i="21"/>
  <c r="Z219" i="21"/>
  <c r="AA219" i="21"/>
  <c r="X220" i="21"/>
  <c r="Y220" i="21"/>
  <c r="Z220" i="21"/>
  <c r="AA220" i="21"/>
  <c r="X221" i="21"/>
  <c r="Y221" i="21"/>
  <c r="Z221" i="21"/>
  <c r="AA221" i="21"/>
  <c r="X222" i="21"/>
  <c r="Y222" i="21"/>
  <c r="Z222" i="21"/>
  <c r="AA222" i="21"/>
  <c r="X223" i="21"/>
  <c r="Y223" i="21"/>
  <c r="Z223" i="21"/>
  <c r="AA223" i="21"/>
  <c r="X224" i="21"/>
  <c r="Y224" i="21"/>
  <c r="Z224" i="21"/>
  <c r="AA224" i="21"/>
  <c r="X225" i="21"/>
  <c r="Y225" i="21"/>
  <c r="Z225" i="21"/>
  <c r="AA225" i="21"/>
  <c r="X226" i="21"/>
  <c r="Y226" i="21"/>
  <c r="Z226" i="21"/>
  <c r="AA226" i="21"/>
  <c r="X227" i="21"/>
  <c r="Y227" i="21"/>
  <c r="Z227" i="21"/>
  <c r="AA227" i="21"/>
  <c r="X228" i="21"/>
  <c r="Y228" i="21"/>
  <c r="Z228" i="21"/>
  <c r="AA228" i="21"/>
  <c r="X229" i="21"/>
  <c r="Y229" i="21"/>
  <c r="Z229" i="21"/>
  <c r="AA229" i="21"/>
  <c r="X230" i="21"/>
  <c r="Y230" i="21"/>
  <c r="Z230" i="21"/>
  <c r="AA230" i="21"/>
  <c r="X231" i="21"/>
  <c r="Y231" i="21"/>
  <c r="Z231" i="21"/>
  <c r="AA231" i="21"/>
  <c r="X232" i="21"/>
  <c r="Y232" i="21"/>
  <c r="Z232" i="21"/>
  <c r="AA232" i="21"/>
  <c r="X233" i="21"/>
  <c r="Y233" i="21"/>
  <c r="Z233" i="21"/>
  <c r="AA233" i="21"/>
  <c r="X234" i="21"/>
  <c r="Y234" i="21"/>
  <c r="Z234" i="21"/>
  <c r="AA234" i="21"/>
  <c r="X235" i="21"/>
  <c r="Y235" i="21"/>
  <c r="Z235" i="21"/>
  <c r="AA235" i="21"/>
  <c r="X236" i="21"/>
  <c r="Y236" i="21"/>
  <c r="Z236" i="21"/>
  <c r="AA236" i="21"/>
  <c r="X237" i="21"/>
  <c r="Y237" i="21"/>
  <c r="Z237" i="21"/>
  <c r="AA237" i="21"/>
  <c r="X238" i="21"/>
  <c r="Y238" i="21"/>
  <c r="Z238" i="21"/>
  <c r="AA238" i="21"/>
  <c r="X239" i="21"/>
  <c r="Y239" i="21"/>
  <c r="Z239" i="21"/>
  <c r="AA239" i="21"/>
  <c r="X240" i="21"/>
  <c r="Y240" i="21"/>
  <c r="Z240" i="21"/>
  <c r="AA240" i="21"/>
  <c r="X241" i="21"/>
  <c r="Y241" i="21"/>
  <c r="Z241" i="21"/>
  <c r="AA241" i="21"/>
  <c r="X242" i="21"/>
  <c r="Y242" i="21"/>
  <c r="Z242" i="21"/>
  <c r="AA242" i="21"/>
  <c r="X243" i="21"/>
  <c r="Y243" i="21"/>
  <c r="Z243" i="21"/>
  <c r="AA243" i="21"/>
  <c r="X244" i="21"/>
  <c r="Y244" i="21"/>
  <c r="Z244" i="21"/>
  <c r="AA244" i="21"/>
  <c r="X245" i="21"/>
  <c r="Y245" i="21"/>
  <c r="Z245" i="21"/>
  <c r="AA245" i="21"/>
  <c r="X246" i="21"/>
  <c r="Y246" i="21"/>
  <c r="Z246" i="21"/>
  <c r="AA246" i="21"/>
  <c r="X247" i="21"/>
  <c r="Y247" i="21"/>
  <c r="Z247" i="21"/>
  <c r="AA247" i="21"/>
  <c r="X248" i="21"/>
  <c r="Y248" i="21"/>
  <c r="Z248" i="21"/>
  <c r="AA248" i="21"/>
  <c r="X249" i="21"/>
  <c r="Y249" i="21"/>
  <c r="Z249" i="21"/>
  <c r="AA249" i="21"/>
  <c r="X250" i="21"/>
  <c r="Y250" i="21"/>
  <c r="Z250" i="21"/>
  <c r="AA250" i="21"/>
  <c r="X251" i="21"/>
  <c r="Y251" i="21"/>
  <c r="Z251" i="21"/>
  <c r="AA251" i="21"/>
  <c r="X252" i="21"/>
  <c r="Y252" i="21"/>
  <c r="Z252" i="21"/>
  <c r="AA252" i="21"/>
  <c r="X253" i="21"/>
  <c r="Y253" i="21"/>
  <c r="Z253" i="21"/>
  <c r="AA253" i="21"/>
  <c r="X254" i="21"/>
  <c r="Y254" i="21"/>
  <c r="Z254" i="21"/>
  <c r="AA254" i="21"/>
  <c r="X255" i="21"/>
  <c r="Y255" i="21"/>
  <c r="Z255" i="21"/>
  <c r="AA255" i="21"/>
  <c r="X256" i="21"/>
  <c r="Y256" i="21"/>
  <c r="Z256" i="21"/>
  <c r="AA256" i="21"/>
  <c r="X257" i="21"/>
  <c r="Y257" i="21"/>
  <c r="Z257" i="21"/>
  <c r="AA257" i="21"/>
  <c r="X258" i="21"/>
  <c r="Y258" i="21"/>
  <c r="Z258" i="21"/>
  <c r="AA258" i="21"/>
  <c r="X259" i="21"/>
  <c r="Y259" i="21"/>
  <c r="Z259" i="21"/>
  <c r="AA259" i="21"/>
  <c r="X260" i="21"/>
  <c r="Y260" i="21"/>
  <c r="Z260" i="21"/>
  <c r="AA260" i="21"/>
  <c r="X261" i="21"/>
  <c r="Y261" i="21"/>
  <c r="Z261" i="21"/>
  <c r="AA261" i="21"/>
  <c r="X262" i="21"/>
  <c r="Y262" i="21"/>
  <c r="Z262" i="21"/>
  <c r="AA262" i="21"/>
  <c r="X263" i="21"/>
  <c r="Y263" i="21"/>
  <c r="Z263" i="21"/>
  <c r="AA263" i="21"/>
  <c r="X264" i="21"/>
  <c r="Y264" i="21"/>
  <c r="Z264" i="21"/>
  <c r="AA264" i="21"/>
  <c r="X265" i="21"/>
  <c r="Y265" i="21"/>
  <c r="Z265" i="21"/>
  <c r="AA265" i="21"/>
  <c r="X266" i="21"/>
  <c r="Y266" i="21"/>
  <c r="Z266" i="21"/>
  <c r="AA266" i="21"/>
  <c r="X267" i="21"/>
  <c r="Y267" i="21"/>
  <c r="Z267" i="21"/>
  <c r="AA267" i="21"/>
  <c r="X268" i="21"/>
  <c r="Y268" i="21"/>
  <c r="Z268" i="21"/>
  <c r="AA268" i="21"/>
  <c r="X269" i="21"/>
  <c r="Y269" i="21"/>
  <c r="Z269" i="21"/>
  <c r="AA269" i="21"/>
  <c r="X270" i="21"/>
  <c r="Y270" i="21"/>
  <c r="Z270" i="21"/>
  <c r="AA270" i="21"/>
  <c r="X271" i="21"/>
  <c r="Y271" i="21"/>
  <c r="Z271" i="21"/>
  <c r="AA271" i="21"/>
  <c r="X272" i="21"/>
  <c r="Y272" i="21"/>
  <c r="Z272" i="21"/>
  <c r="AA272" i="21"/>
  <c r="X273" i="21"/>
  <c r="Y273" i="21"/>
  <c r="Z273" i="21"/>
  <c r="AA273" i="21"/>
  <c r="X274" i="21"/>
  <c r="Y274" i="21"/>
  <c r="Z274" i="21"/>
  <c r="AA274" i="21"/>
  <c r="X275" i="21"/>
  <c r="Y275" i="21"/>
  <c r="Z275" i="21"/>
  <c r="AA275" i="21"/>
  <c r="X276" i="21"/>
  <c r="Y276" i="21"/>
  <c r="Z276" i="21"/>
  <c r="AA276" i="21"/>
  <c r="X277" i="21"/>
  <c r="Y277" i="21"/>
  <c r="Z277" i="21"/>
  <c r="AA277" i="21"/>
  <c r="X278" i="21"/>
  <c r="Y278" i="21"/>
  <c r="Z278" i="21"/>
  <c r="AA278" i="21"/>
  <c r="X279" i="21"/>
  <c r="Y279" i="21"/>
  <c r="Z279" i="21"/>
  <c r="AA279" i="21"/>
  <c r="X280" i="21"/>
  <c r="Y280" i="21"/>
  <c r="Z280" i="21"/>
  <c r="AA280" i="21"/>
  <c r="X281" i="21"/>
  <c r="Y281" i="21"/>
  <c r="Z281" i="21"/>
  <c r="AA281" i="21"/>
  <c r="X282" i="21"/>
  <c r="Y282" i="21"/>
  <c r="Z282" i="21"/>
  <c r="AA282" i="21"/>
  <c r="X283" i="21"/>
  <c r="Y283" i="21"/>
  <c r="Z283" i="21"/>
  <c r="AA283" i="21"/>
  <c r="X284" i="21"/>
  <c r="Y284" i="21"/>
  <c r="Z284" i="21"/>
  <c r="AA284" i="21"/>
  <c r="X285" i="21"/>
  <c r="Y285" i="21"/>
  <c r="Z285" i="21"/>
  <c r="AA285" i="21"/>
  <c r="X286" i="21"/>
  <c r="Y286" i="21"/>
  <c r="Z286" i="21"/>
  <c r="AA286" i="21"/>
  <c r="X287" i="21"/>
  <c r="Y287" i="21"/>
  <c r="Z287" i="21"/>
  <c r="AA287" i="21"/>
  <c r="X288" i="21"/>
  <c r="Y288" i="21"/>
  <c r="Z288" i="21"/>
  <c r="AA288" i="21"/>
  <c r="X289" i="21"/>
  <c r="Y289" i="21"/>
  <c r="Z289" i="21"/>
  <c r="AA289" i="21"/>
  <c r="X290" i="21"/>
  <c r="Y290" i="21"/>
  <c r="Z290" i="21"/>
  <c r="AA290" i="21"/>
  <c r="X291" i="21"/>
  <c r="Y291" i="21"/>
  <c r="Z291" i="21"/>
  <c r="AA291" i="21"/>
  <c r="X292" i="21"/>
  <c r="Y292" i="21"/>
  <c r="Z292" i="21"/>
  <c r="AA292" i="21"/>
  <c r="X293" i="21"/>
  <c r="Y293" i="21"/>
  <c r="Z293" i="21"/>
  <c r="AA293" i="21"/>
  <c r="X294" i="21"/>
  <c r="Y294" i="21"/>
  <c r="Z294" i="21"/>
  <c r="AA294" i="21"/>
  <c r="X295" i="21"/>
  <c r="Y295" i="21"/>
  <c r="Z295" i="21"/>
  <c r="AA295" i="21"/>
  <c r="X296" i="21"/>
  <c r="Y296" i="21"/>
  <c r="Z296" i="21"/>
  <c r="AA296" i="21"/>
  <c r="X297" i="21"/>
  <c r="Y297" i="21"/>
  <c r="Z297" i="21"/>
  <c r="AA297" i="21"/>
  <c r="X298" i="21"/>
  <c r="Y298" i="21"/>
  <c r="Z298" i="21"/>
  <c r="AA298" i="21"/>
  <c r="X299" i="21"/>
  <c r="Y299" i="21"/>
  <c r="Z299" i="21"/>
  <c r="AA299" i="21"/>
  <c r="X300" i="21"/>
  <c r="Y300" i="21"/>
  <c r="Z300" i="21"/>
  <c r="AA300" i="21"/>
  <c r="X301" i="21"/>
  <c r="Y301" i="21"/>
  <c r="Z301" i="21"/>
  <c r="AA301" i="21"/>
  <c r="X302" i="21"/>
  <c r="Y302" i="21"/>
  <c r="Z302" i="21"/>
  <c r="AA302" i="21"/>
  <c r="X303" i="21"/>
  <c r="Y303" i="21"/>
  <c r="Z303" i="21"/>
  <c r="AA303" i="21"/>
  <c r="X304" i="21"/>
  <c r="Y304" i="21"/>
  <c r="Z304" i="21"/>
  <c r="AA304" i="21"/>
  <c r="X305" i="21"/>
  <c r="Y305" i="21"/>
  <c r="Z305" i="21"/>
  <c r="AA305" i="21"/>
  <c r="X306" i="21"/>
  <c r="Y306" i="21"/>
  <c r="Z306" i="21"/>
  <c r="AA306" i="21"/>
  <c r="X307" i="21"/>
  <c r="Y307" i="21"/>
  <c r="Z307" i="21"/>
  <c r="AA307" i="21"/>
  <c r="X308" i="21"/>
  <c r="Y308" i="21"/>
  <c r="Z308" i="21"/>
  <c r="AA308" i="21"/>
  <c r="X309" i="21"/>
  <c r="Y309" i="21"/>
  <c r="Z309" i="21"/>
  <c r="AA309" i="21"/>
  <c r="X310" i="21"/>
  <c r="Y310" i="21"/>
  <c r="Z310" i="21"/>
  <c r="AA310" i="21"/>
  <c r="X311" i="21"/>
  <c r="Y311" i="21"/>
  <c r="Z311" i="21"/>
  <c r="AA311" i="21"/>
  <c r="X312" i="21"/>
  <c r="Y312" i="21"/>
  <c r="Z312" i="21"/>
  <c r="AA312" i="21"/>
  <c r="X313" i="21"/>
  <c r="Y313" i="21"/>
  <c r="Z313" i="21"/>
  <c r="AA313" i="21"/>
  <c r="X314" i="21"/>
  <c r="Y314" i="21"/>
  <c r="Z314" i="21"/>
  <c r="AA314" i="21"/>
  <c r="X315" i="21"/>
  <c r="Y315" i="21"/>
  <c r="Z315" i="21"/>
  <c r="AA315" i="21"/>
  <c r="X316" i="21"/>
  <c r="Y316" i="21"/>
  <c r="Z316" i="21"/>
  <c r="AA316" i="21"/>
  <c r="X317" i="21"/>
  <c r="Y317" i="21"/>
  <c r="Z317" i="21"/>
  <c r="AA317" i="21"/>
  <c r="X318" i="21"/>
  <c r="Y318" i="21"/>
  <c r="Z318" i="21"/>
  <c r="AA318" i="21"/>
  <c r="X319" i="21"/>
  <c r="Y319" i="21"/>
  <c r="Z319" i="21"/>
  <c r="AA319" i="21"/>
  <c r="X320" i="21"/>
  <c r="Y320" i="21"/>
  <c r="Z320" i="21"/>
  <c r="AA320" i="21"/>
  <c r="X321" i="21"/>
  <c r="Y321" i="21"/>
  <c r="Z321" i="21"/>
  <c r="AA321" i="21"/>
  <c r="X322" i="21"/>
  <c r="Y322" i="21"/>
  <c r="Z322" i="21"/>
  <c r="AA322" i="21"/>
  <c r="X323" i="21"/>
  <c r="Y323" i="21"/>
  <c r="Z323" i="21"/>
  <c r="AA323" i="21"/>
  <c r="X324" i="21"/>
  <c r="Y324" i="21"/>
  <c r="Z324" i="21"/>
  <c r="AA324" i="21"/>
  <c r="X325" i="21"/>
  <c r="Y325" i="21"/>
  <c r="Z325" i="21"/>
  <c r="AA325" i="21"/>
  <c r="X326" i="21"/>
  <c r="Y326" i="21"/>
  <c r="Z326" i="21"/>
  <c r="AA326" i="21"/>
  <c r="X327" i="21"/>
  <c r="Y327" i="21"/>
  <c r="Z327" i="21"/>
  <c r="AA327" i="21"/>
  <c r="X328" i="21"/>
  <c r="Y328" i="21"/>
  <c r="Z328" i="21"/>
  <c r="AA328" i="21"/>
  <c r="X329" i="21"/>
  <c r="Y329" i="21"/>
  <c r="Z329" i="21"/>
  <c r="AA329" i="21"/>
  <c r="X330" i="21"/>
  <c r="Y330" i="21"/>
  <c r="Z330" i="21"/>
  <c r="AA330" i="21"/>
  <c r="X331" i="21"/>
  <c r="Y331" i="21"/>
  <c r="Z331" i="21"/>
  <c r="AA331" i="21"/>
  <c r="X332" i="21"/>
  <c r="Y332" i="21"/>
  <c r="Z332" i="21"/>
  <c r="AA332" i="21"/>
  <c r="X333" i="21"/>
  <c r="Y333" i="21"/>
  <c r="Z333" i="21"/>
  <c r="AA333" i="21"/>
  <c r="X334" i="21"/>
  <c r="Y334" i="21"/>
  <c r="Z334" i="21"/>
  <c r="AA334" i="21"/>
  <c r="X335" i="21"/>
  <c r="Y335" i="21"/>
  <c r="Z335" i="21"/>
  <c r="AA335" i="21"/>
  <c r="X336" i="21"/>
  <c r="Y336" i="21"/>
  <c r="Z336" i="21"/>
  <c r="AA336" i="21"/>
  <c r="X337" i="21"/>
  <c r="Y337" i="21"/>
  <c r="Z337" i="21"/>
  <c r="AA337" i="21"/>
  <c r="X338" i="21"/>
  <c r="Y338" i="21"/>
  <c r="Z338" i="21"/>
  <c r="AA338" i="21"/>
  <c r="X339" i="21"/>
  <c r="Y339" i="21"/>
  <c r="Z339" i="21"/>
  <c r="AA339" i="21"/>
  <c r="X340" i="21"/>
  <c r="Y340" i="21"/>
  <c r="Z340" i="21"/>
  <c r="AA340" i="21"/>
  <c r="X341" i="21"/>
  <c r="Y341" i="21"/>
  <c r="Z341" i="21"/>
  <c r="AA341" i="21"/>
  <c r="X342" i="21"/>
  <c r="Y342" i="21"/>
  <c r="Z342" i="21"/>
  <c r="AA342" i="21"/>
  <c r="X343" i="21"/>
  <c r="Y343" i="21"/>
  <c r="Z343" i="21"/>
  <c r="AA343" i="21"/>
  <c r="X344" i="21"/>
  <c r="Y344" i="21"/>
  <c r="Z344" i="21"/>
  <c r="AA344" i="21"/>
  <c r="X345" i="21"/>
  <c r="Y345" i="21"/>
  <c r="Z345" i="21"/>
  <c r="AA345" i="21"/>
  <c r="X346" i="21"/>
  <c r="Y346" i="21"/>
  <c r="Z346" i="21"/>
  <c r="AA346" i="21"/>
  <c r="X347" i="21"/>
  <c r="Y347" i="21"/>
  <c r="Z347" i="21"/>
  <c r="AA347" i="21"/>
  <c r="X348" i="21"/>
  <c r="Y348" i="21"/>
  <c r="Z348" i="21"/>
  <c r="AA348" i="21"/>
  <c r="X349" i="21"/>
  <c r="Y349" i="21"/>
  <c r="Z349" i="21"/>
  <c r="AA349" i="21"/>
  <c r="X350" i="21"/>
  <c r="Y350" i="21"/>
  <c r="Z350" i="21"/>
  <c r="AA350" i="21"/>
  <c r="X351" i="21"/>
  <c r="Y351" i="21"/>
  <c r="Z351" i="21"/>
  <c r="AA351" i="21"/>
  <c r="X352" i="21"/>
  <c r="Y352" i="21"/>
  <c r="Z352" i="21"/>
  <c r="AA352" i="21"/>
  <c r="X353" i="21"/>
  <c r="Y353" i="21"/>
  <c r="Z353" i="21"/>
  <c r="AA353" i="21"/>
  <c r="X354" i="21"/>
  <c r="Y354" i="21"/>
  <c r="Z354" i="21"/>
  <c r="AA354" i="21"/>
  <c r="X355" i="21"/>
  <c r="Y355" i="21"/>
  <c r="Z355" i="21"/>
  <c r="AA355" i="21"/>
  <c r="X356" i="21"/>
  <c r="Y356" i="21"/>
  <c r="Z356" i="21"/>
  <c r="AA356" i="21"/>
  <c r="X357" i="21"/>
  <c r="Y357" i="21"/>
  <c r="Z357" i="21"/>
  <c r="AA357" i="21"/>
  <c r="X358" i="21"/>
  <c r="Y358" i="21"/>
  <c r="Z358" i="21"/>
  <c r="AA358" i="21"/>
  <c r="X359" i="21"/>
  <c r="Y359" i="21"/>
  <c r="Z359" i="21"/>
  <c r="AA359" i="21"/>
  <c r="X360" i="21"/>
  <c r="Y360" i="21"/>
  <c r="Z360" i="21"/>
  <c r="AA360" i="21"/>
  <c r="X361" i="21"/>
  <c r="Y361" i="21"/>
  <c r="Z361" i="21"/>
  <c r="AA361" i="21"/>
  <c r="X362" i="21"/>
  <c r="Y362" i="21"/>
  <c r="Z362" i="21"/>
  <c r="AA362" i="21"/>
  <c r="X363" i="21"/>
  <c r="Y363" i="21"/>
  <c r="Z363" i="21"/>
  <c r="AA363" i="21"/>
  <c r="X364" i="21"/>
  <c r="Y364" i="21"/>
  <c r="Z364" i="21"/>
  <c r="AA364" i="21"/>
  <c r="X365" i="21"/>
  <c r="Y365" i="21"/>
  <c r="Z365" i="21"/>
  <c r="AA365" i="21"/>
  <c r="X366" i="21"/>
  <c r="Y366" i="21"/>
  <c r="Z366" i="21"/>
  <c r="AA366" i="21"/>
  <c r="X367" i="21"/>
  <c r="Y367" i="21"/>
  <c r="Z367" i="21"/>
  <c r="AA367" i="21"/>
  <c r="X368" i="21"/>
  <c r="Y368" i="21"/>
  <c r="Z368" i="21"/>
  <c r="AA368" i="21"/>
  <c r="X369" i="21"/>
  <c r="Y369" i="21"/>
  <c r="Z369" i="21"/>
  <c r="AA369" i="21"/>
  <c r="X370" i="21"/>
  <c r="Y370" i="21"/>
  <c r="Z370" i="21"/>
  <c r="AA370" i="21"/>
  <c r="X371" i="21"/>
  <c r="Y371" i="21"/>
  <c r="Z371" i="21"/>
  <c r="AA371" i="21"/>
  <c r="X372" i="21"/>
  <c r="Y372" i="21"/>
  <c r="Z372" i="21"/>
  <c r="AA372" i="21"/>
  <c r="X373" i="21"/>
  <c r="Y373" i="21"/>
  <c r="Z373" i="21"/>
  <c r="AA373" i="21"/>
  <c r="X374" i="21"/>
  <c r="Y374" i="21"/>
  <c r="Z374" i="21"/>
  <c r="AA374" i="21"/>
  <c r="X375" i="21"/>
  <c r="Y375" i="21"/>
  <c r="Z375" i="21"/>
  <c r="AA375" i="21"/>
  <c r="X376" i="21"/>
  <c r="Y376" i="21"/>
  <c r="Z376" i="21"/>
  <c r="AA376" i="21"/>
  <c r="X377" i="21"/>
  <c r="Y377" i="21"/>
  <c r="Z377" i="21"/>
  <c r="AA377" i="21"/>
  <c r="X378" i="21"/>
  <c r="Y378" i="21"/>
  <c r="Z378" i="21"/>
  <c r="AA378" i="21"/>
  <c r="X379" i="21"/>
  <c r="Y379" i="21"/>
  <c r="Z379" i="21"/>
  <c r="AA379" i="21"/>
  <c r="X380" i="21"/>
  <c r="Y380" i="21"/>
  <c r="Z380" i="21"/>
  <c r="AA380" i="21"/>
  <c r="X381" i="21"/>
  <c r="Y381" i="21"/>
  <c r="Z381" i="21"/>
  <c r="AA381" i="21"/>
  <c r="X382" i="21"/>
  <c r="Y382" i="21"/>
  <c r="Z382" i="21"/>
  <c r="AA382" i="21"/>
  <c r="X383" i="21"/>
  <c r="Y383" i="21"/>
  <c r="Z383" i="21"/>
  <c r="AA383" i="21"/>
  <c r="X384" i="21"/>
  <c r="Y384" i="21"/>
  <c r="Z384" i="21"/>
  <c r="AA384" i="21"/>
  <c r="X385" i="21"/>
  <c r="Y385" i="21"/>
  <c r="Z385" i="21"/>
  <c r="AA385" i="21"/>
  <c r="X386" i="21"/>
  <c r="Y386" i="21"/>
  <c r="Z386" i="21"/>
  <c r="AA386" i="21"/>
  <c r="X387" i="21"/>
  <c r="Y387" i="21"/>
  <c r="Z387" i="21"/>
  <c r="AA387" i="21"/>
  <c r="X388" i="21"/>
  <c r="Y388" i="21"/>
  <c r="Z388" i="21"/>
  <c r="AA388" i="21"/>
  <c r="X389" i="21"/>
  <c r="Y389" i="21"/>
  <c r="Z389" i="21"/>
  <c r="AA389" i="21"/>
  <c r="X390" i="21"/>
  <c r="Y390" i="21"/>
  <c r="Z390" i="21"/>
  <c r="AA390" i="21"/>
  <c r="X391" i="21"/>
  <c r="Y391" i="21"/>
  <c r="Z391" i="21"/>
  <c r="AA391" i="21"/>
  <c r="X392" i="21"/>
  <c r="Y392" i="21"/>
  <c r="Z392" i="21"/>
  <c r="AA392" i="21"/>
  <c r="X393" i="21"/>
  <c r="Y393" i="21"/>
  <c r="Z393" i="21"/>
  <c r="AA393" i="21"/>
  <c r="X394" i="21"/>
  <c r="Y394" i="21"/>
  <c r="Z394" i="21"/>
  <c r="AA394" i="21"/>
  <c r="X395" i="21"/>
  <c r="Y395" i="21"/>
  <c r="Z395" i="21"/>
  <c r="AA395" i="21"/>
  <c r="X396" i="21"/>
  <c r="Y396" i="21"/>
  <c r="Z396" i="21"/>
  <c r="AA396" i="21"/>
  <c r="X397" i="21"/>
  <c r="Y397" i="21"/>
  <c r="Z397" i="21"/>
  <c r="AA397" i="21"/>
  <c r="X398" i="21"/>
  <c r="Y398" i="21"/>
  <c r="Z398" i="21"/>
  <c r="AA398" i="21"/>
  <c r="X399" i="21"/>
  <c r="Y399" i="21"/>
  <c r="Z399" i="21"/>
  <c r="AA399" i="21"/>
  <c r="X400" i="21"/>
  <c r="Y400" i="21"/>
  <c r="Z400" i="21"/>
  <c r="AA400" i="21"/>
  <c r="X401" i="21"/>
  <c r="Y401" i="21"/>
  <c r="Z401" i="21"/>
  <c r="AA401" i="21"/>
  <c r="X402" i="21"/>
  <c r="Y402" i="21"/>
  <c r="Z402" i="21"/>
  <c r="AA402" i="21"/>
  <c r="X403" i="21"/>
  <c r="Y403" i="21"/>
  <c r="Z403" i="21"/>
  <c r="AA403" i="21"/>
  <c r="X404" i="21"/>
  <c r="Y404" i="21"/>
  <c r="Z404" i="21"/>
  <c r="AA404" i="21"/>
  <c r="X405" i="21"/>
  <c r="Y405" i="21"/>
  <c r="Z405" i="21"/>
  <c r="AA405" i="21"/>
  <c r="X406" i="21"/>
  <c r="Y406" i="21"/>
  <c r="Z406" i="21"/>
  <c r="AA406" i="21"/>
  <c r="X407" i="21"/>
  <c r="Y407" i="21"/>
  <c r="Z407" i="21"/>
  <c r="AA407" i="21"/>
  <c r="X408" i="21"/>
  <c r="Y408" i="21"/>
  <c r="Z408" i="21"/>
  <c r="AA408" i="21"/>
  <c r="X409" i="21"/>
  <c r="Y409" i="21"/>
  <c r="Z409" i="21"/>
  <c r="AA409" i="21"/>
  <c r="X410" i="21"/>
  <c r="Y410" i="21"/>
  <c r="Z410" i="21"/>
  <c r="AA410" i="21"/>
  <c r="X411" i="21"/>
  <c r="Y411" i="21"/>
  <c r="Z411" i="21"/>
  <c r="AA411" i="21"/>
  <c r="X412" i="21"/>
  <c r="Y412" i="21"/>
  <c r="Z412" i="21"/>
  <c r="AA412" i="21"/>
  <c r="X413" i="21"/>
  <c r="Y413" i="21"/>
  <c r="Z413" i="21"/>
  <c r="AA413" i="21"/>
  <c r="X414" i="21"/>
  <c r="Y414" i="21"/>
  <c r="Z414" i="21"/>
  <c r="AA414" i="21"/>
  <c r="X415" i="21"/>
  <c r="Y415" i="21"/>
  <c r="Z415" i="21"/>
  <c r="AA415" i="21"/>
  <c r="X416" i="21"/>
  <c r="Y416" i="21"/>
  <c r="Z416" i="21"/>
  <c r="AA416" i="21"/>
  <c r="X417" i="21"/>
  <c r="Y417" i="21"/>
  <c r="Z417" i="21"/>
  <c r="AA417" i="21"/>
  <c r="X418" i="21"/>
  <c r="Y418" i="21"/>
  <c r="Z418" i="21"/>
  <c r="AA418" i="21"/>
  <c r="X419" i="21"/>
  <c r="Y419" i="21"/>
  <c r="Z419" i="21"/>
  <c r="AA419" i="21"/>
  <c r="X420" i="21"/>
  <c r="Y420" i="21"/>
  <c r="Z420" i="21"/>
  <c r="AA420" i="21"/>
  <c r="X421" i="21"/>
  <c r="Y421" i="21"/>
  <c r="Z421" i="21"/>
  <c r="AA421" i="21"/>
  <c r="X422" i="21"/>
  <c r="Y422" i="21"/>
  <c r="Z422" i="21"/>
  <c r="AA422" i="21"/>
  <c r="X423" i="21"/>
  <c r="Y423" i="21"/>
  <c r="Z423" i="21"/>
  <c r="AA423" i="21"/>
  <c r="X424" i="21"/>
  <c r="Y424" i="21"/>
  <c r="Z424" i="21"/>
  <c r="AA424" i="21"/>
  <c r="X425" i="21"/>
  <c r="Y425" i="21"/>
  <c r="Z425" i="21"/>
  <c r="AA425" i="21"/>
  <c r="X426" i="21"/>
  <c r="Y426" i="21"/>
  <c r="Z426" i="21"/>
  <c r="AA426" i="21"/>
  <c r="X427" i="21"/>
  <c r="Y427" i="21"/>
  <c r="Z427" i="21"/>
  <c r="AA427" i="21"/>
  <c r="X428" i="21"/>
  <c r="Y428" i="21"/>
  <c r="Z428" i="21"/>
  <c r="AA428" i="21"/>
  <c r="X429" i="21"/>
  <c r="Y429" i="21"/>
  <c r="Z429" i="21"/>
  <c r="AA429" i="21"/>
  <c r="X430" i="21"/>
  <c r="Y430" i="21"/>
  <c r="Z430" i="21"/>
  <c r="AA430" i="21"/>
  <c r="X431" i="21"/>
  <c r="Y431" i="21"/>
  <c r="Z431" i="21"/>
  <c r="AA431" i="21"/>
  <c r="X432" i="21"/>
  <c r="Y432" i="21"/>
  <c r="Z432" i="21"/>
  <c r="AA432" i="21"/>
  <c r="X433" i="21"/>
  <c r="Y433" i="21"/>
  <c r="Z433" i="21"/>
  <c r="AA433" i="21"/>
  <c r="X434" i="21"/>
  <c r="Y434" i="21"/>
  <c r="Z434" i="21"/>
  <c r="AA434" i="21"/>
  <c r="X435" i="21"/>
  <c r="Y435" i="21"/>
  <c r="Z435" i="21"/>
  <c r="AA435" i="21"/>
  <c r="X436" i="21"/>
  <c r="Y436" i="21"/>
  <c r="Z436" i="21"/>
  <c r="AA436" i="21"/>
  <c r="X437" i="21"/>
  <c r="Y437" i="21"/>
  <c r="Z437" i="21"/>
  <c r="AA437" i="21"/>
  <c r="X438" i="21"/>
  <c r="Y438" i="21"/>
  <c r="Z438" i="21"/>
  <c r="AA438" i="21"/>
  <c r="X439" i="21"/>
  <c r="Y439" i="21"/>
  <c r="Z439" i="21"/>
  <c r="AA439" i="21"/>
  <c r="X440" i="21"/>
  <c r="Y440" i="21"/>
  <c r="Z440" i="21"/>
  <c r="AA440" i="21"/>
  <c r="X441" i="21"/>
  <c r="Y441" i="21"/>
  <c r="Z441" i="21"/>
  <c r="AA441" i="21"/>
  <c r="X442" i="21"/>
  <c r="Y442" i="21"/>
  <c r="Z442" i="21"/>
  <c r="AA442" i="21"/>
  <c r="X443" i="21"/>
  <c r="Y443" i="21"/>
  <c r="Z443" i="21"/>
  <c r="AA443" i="21"/>
  <c r="X444" i="21"/>
  <c r="Y444" i="21"/>
  <c r="Z444" i="21"/>
  <c r="AA444" i="21"/>
  <c r="X445" i="21"/>
  <c r="Y445" i="21"/>
  <c r="Z445" i="21"/>
  <c r="AA445" i="21"/>
  <c r="X446" i="21"/>
  <c r="Y446" i="21"/>
  <c r="Z446" i="21"/>
  <c r="AA446" i="21"/>
  <c r="X447" i="21"/>
  <c r="Y447" i="21"/>
  <c r="Z447" i="21"/>
  <c r="AA447" i="21"/>
  <c r="X448" i="21"/>
  <c r="Y448" i="21"/>
  <c r="Z448" i="21"/>
  <c r="AA448" i="21"/>
  <c r="X449" i="21"/>
  <c r="Y449" i="21"/>
  <c r="Z449" i="21"/>
  <c r="AA449" i="21"/>
  <c r="X450" i="21"/>
  <c r="Y450" i="21"/>
  <c r="Z450" i="21"/>
  <c r="AA450" i="21"/>
  <c r="X451" i="21"/>
  <c r="Y451" i="21"/>
  <c r="Z451" i="21"/>
  <c r="AA451" i="21"/>
  <c r="X452" i="21"/>
  <c r="Y452" i="21"/>
  <c r="Z452" i="21"/>
  <c r="AA452" i="21"/>
  <c r="X453" i="21"/>
  <c r="Y453" i="21"/>
  <c r="Z453" i="21"/>
  <c r="AA453" i="21"/>
  <c r="X454" i="21"/>
  <c r="Y454" i="21"/>
  <c r="Z454" i="21"/>
  <c r="AA454" i="21"/>
  <c r="X455" i="21"/>
  <c r="Y455" i="21"/>
  <c r="Z455" i="21"/>
  <c r="AA455" i="21"/>
  <c r="X456" i="21"/>
  <c r="Y456" i="21"/>
  <c r="Z456" i="21"/>
  <c r="AA456" i="21"/>
  <c r="X457" i="21"/>
  <c r="Y457" i="21"/>
  <c r="Z457" i="21"/>
  <c r="AA457" i="21"/>
  <c r="X458" i="21"/>
  <c r="Y458" i="21"/>
  <c r="Z458" i="21"/>
  <c r="AA458" i="21"/>
  <c r="X459" i="21"/>
  <c r="Y459" i="21"/>
  <c r="Z459" i="21"/>
  <c r="AA459" i="21"/>
  <c r="X460" i="21"/>
  <c r="Y460" i="21"/>
  <c r="Z460" i="21"/>
  <c r="AA460" i="21"/>
  <c r="X461" i="21"/>
  <c r="Y461" i="21"/>
  <c r="Z461" i="21"/>
  <c r="AA461" i="21"/>
  <c r="X462" i="21"/>
  <c r="Y462" i="21"/>
  <c r="Z462" i="21"/>
  <c r="AA462" i="21"/>
  <c r="X463" i="21"/>
  <c r="Y463" i="21"/>
  <c r="Z463" i="21"/>
  <c r="AA463" i="21"/>
  <c r="X464" i="21"/>
  <c r="Y464" i="21"/>
  <c r="Z464" i="21"/>
  <c r="AA464" i="21"/>
  <c r="X465" i="21"/>
  <c r="Y465" i="21"/>
  <c r="Z465" i="21"/>
  <c r="AA465" i="21"/>
  <c r="X466" i="21"/>
  <c r="Y466" i="21"/>
  <c r="Z466" i="21"/>
  <c r="AA466" i="21"/>
  <c r="X467" i="21"/>
  <c r="Y467" i="21"/>
  <c r="Z467" i="21"/>
  <c r="AA467" i="21"/>
  <c r="X468" i="21"/>
  <c r="Y468" i="21"/>
  <c r="Z468" i="21"/>
  <c r="AA468" i="21"/>
  <c r="X469" i="21"/>
  <c r="Y469" i="21"/>
  <c r="Z469" i="21"/>
  <c r="AA469" i="21"/>
  <c r="X470" i="21"/>
  <c r="Y470" i="21"/>
  <c r="Z470" i="21"/>
  <c r="AA470" i="21"/>
  <c r="X471" i="21"/>
  <c r="Y471" i="21"/>
  <c r="Z471" i="21"/>
  <c r="AA471" i="21"/>
  <c r="X472" i="21"/>
  <c r="Y472" i="21"/>
  <c r="Z472" i="21"/>
  <c r="AA472" i="21"/>
  <c r="X473" i="21"/>
  <c r="Y473" i="21"/>
  <c r="Z473" i="21"/>
  <c r="AA473" i="21"/>
  <c r="X474" i="21"/>
  <c r="Y474" i="21"/>
  <c r="Z474" i="21"/>
  <c r="AA474" i="21"/>
  <c r="X475" i="21"/>
  <c r="Y475" i="21"/>
  <c r="Z475" i="21"/>
  <c r="AA475" i="21"/>
  <c r="X476" i="21"/>
  <c r="Y476" i="21"/>
  <c r="Z476" i="21"/>
  <c r="AA476" i="21"/>
  <c r="X477" i="21"/>
  <c r="Y477" i="21"/>
  <c r="Z477" i="21"/>
  <c r="AA477" i="21"/>
  <c r="X478" i="21"/>
  <c r="Y478" i="21"/>
  <c r="Z478" i="21"/>
  <c r="AA478" i="21"/>
  <c r="X479" i="21"/>
  <c r="Y479" i="21"/>
  <c r="Z479" i="21"/>
  <c r="AA479" i="21"/>
  <c r="X480" i="21"/>
  <c r="Y480" i="21"/>
  <c r="Z480" i="21"/>
  <c r="AA480" i="21"/>
  <c r="X481" i="21"/>
  <c r="Y481" i="21"/>
  <c r="Z481" i="21"/>
  <c r="AA481" i="21"/>
  <c r="X482" i="21"/>
  <c r="Y482" i="21"/>
  <c r="Z482" i="21"/>
  <c r="AA482" i="21"/>
  <c r="X483" i="21"/>
  <c r="Y483" i="21"/>
  <c r="Z483" i="21"/>
  <c r="AA483" i="21"/>
  <c r="X484" i="21"/>
  <c r="Y484" i="21"/>
  <c r="Z484" i="21"/>
  <c r="AA484" i="21"/>
  <c r="X485" i="21"/>
  <c r="Y485" i="21"/>
  <c r="Z485" i="21"/>
  <c r="AA485" i="21"/>
  <c r="X486" i="21"/>
  <c r="Y486" i="21"/>
  <c r="Z486" i="21"/>
  <c r="AA486" i="21"/>
  <c r="X487" i="21"/>
  <c r="Y487" i="21"/>
  <c r="Z487" i="21"/>
  <c r="AA487" i="21"/>
  <c r="X488" i="21"/>
  <c r="Y488" i="21"/>
  <c r="Z488" i="21"/>
  <c r="AA488" i="21"/>
  <c r="X489" i="21"/>
  <c r="Y489" i="21"/>
  <c r="Z489" i="21"/>
  <c r="AA489" i="21"/>
  <c r="X490" i="21"/>
  <c r="Y490" i="21"/>
  <c r="Z490" i="21"/>
  <c r="AA490" i="21"/>
  <c r="X491" i="21"/>
  <c r="Y491" i="21"/>
  <c r="Z491" i="21"/>
  <c r="AA491" i="21"/>
  <c r="X492" i="21"/>
  <c r="Y492" i="21"/>
  <c r="Z492" i="21"/>
  <c r="AA492" i="21"/>
  <c r="X493" i="21"/>
  <c r="Y493" i="21"/>
  <c r="Z493" i="21"/>
  <c r="AA493" i="21"/>
  <c r="X494" i="21"/>
  <c r="Y494" i="21"/>
  <c r="Z494" i="21"/>
  <c r="AA494" i="21"/>
  <c r="X495" i="21"/>
  <c r="Y495" i="21"/>
  <c r="Z495" i="21"/>
  <c r="AA495" i="21"/>
  <c r="X496" i="21"/>
  <c r="Y496" i="21"/>
  <c r="Z496" i="21"/>
  <c r="AA496" i="21"/>
  <c r="X497" i="21"/>
  <c r="Y497" i="21"/>
  <c r="Z497" i="21"/>
  <c r="AA497" i="21"/>
  <c r="X498" i="21"/>
  <c r="Y498" i="21"/>
  <c r="Z498" i="21"/>
  <c r="AA498" i="21"/>
  <c r="X499" i="21"/>
  <c r="Y499" i="21"/>
  <c r="Z499" i="21"/>
  <c r="AA499" i="21"/>
  <c r="X500" i="21"/>
  <c r="Y500" i="21"/>
  <c r="Z500" i="21"/>
  <c r="AA500" i="21"/>
  <c r="X501" i="21"/>
  <c r="Y501" i="21"/>
  <c r="Z501" i="21"/>
  <c r="AA501" i="21"/>
  <c r="X502" i="21"/>
  <c r="Y502" i="21"/>
  <c r="Z502" i="21"/>
  <c r="AA502" i="21"/>
  <c r="X503" i="21"/>
  <c r="Y503" i="21"/>
  <c r="Z503" i="21"/>
  <c r="AA503" i="21"/>
  <c r="X504" i="21"/>
  <c r="Y504" i="21"/>
  <c r="Z504" i="21"/>
  <c r="AA504" i="21"/>
  <c r="X505" i="21"/>
  <c r="Y505" i="21"/>
  <c r="Z505" i="21"/>
  <c r="AA505" i="21"/>
  <c r="X506" i="21"/>
  <c r="Y506" i="21"/>
  <c r="Z506" i="21"/>
  <c r="AA506" i="21"/>
  <c r="X507" i="21"/>
  <c r="Y507" i="21"/>
  <c r="Z507" i="21"/>
  <c r="AA507" i="21"/>
  <c r="X508" i="21"/>
  <c r="Y508" i="21"/>
  <c r="Z508" i="21"/>
  <c r="AA508" i="21"/>
  <c r="X509" i="21"/>
  <c r="Y509" i="21"/>
  <c r="Z509" i="21"/>
  <c r="AA509" i="21"/>
  <c r="X510" i="21"/>
  <c r="Y510" i="21"/>
  <c r="Z510" i="21"/>
  <c r="AA510" i="21"/>
  <c r="X511" i="21"/>
  <c r="Y511" i="21"/>
  <c r="Z511" i="21"/>
  <c r="AA511" i="21"/>
  <c r="X512" i="21"/>
  <c r="Y512" i="21"/>
  <c r="Z512" i="21"/>
  <c r="AA512" i="21"/>
  <c r="X513" i="21"/>
  <c r="Y513" i="21"/>
  <c r="Z513" i="21"/>
  <c r="AA513" i="21"/>
  <c r="X514" i="21"/>
  <c r="Y514" i="21"/>
  <c r="Z514" i="21"/>
  <c r="AA514" i="21"/>
  <c r="X515" i="21"/>
  <c r="Y515" i="21"/>
  <c r="Z515" i="21"/>
  <c r="AA515" i="21"/>
  <c r="X516" i="21"/>
  <c r="Y516" i="21"/>
  <c r="Z516" i="21"/>
  <c r="AA516" i="21"/>
  <c r="X517" i="21"/>
  <c r="Y517" i="21"/>
  <c r="Z517" i="21"/>
  <c r="AA517" i="21"/>
  <c r="X518" i="21"/>
  <c r="Y518" i="21"/>
  <c r="Z518" i="21"/>
  <c r="AA518" i="21"/>
  <c r="X519" i="21"/>
  <c r="Y519" i="21"/>
  <c r="Z519" i="21"/>
  <c r="AA519" i="21"/>
  <c r="X520" i="21"/>
  <c r="Y520" i="21"/>
  <c r="Z520" i="21"/>
  <c r="AA520" i="21"/>
  <c r="X521" i="21"/>
  <c r="Y521" i="21"/>
  <c r="Z521" i="21"/>
  <c r="AA521" i="21"/>
  <c r="X522" i="21"/>
  <c r="Y522" i="21"/>
  <c r="Z522" i="21"/>
  <c r="AA522" i="21"/>
  <c r="X523" i="21"/>
  <c r="Y523" i="21"/>
  <c r="Z523" i="21"/>
  <c r="AA523" i="21"/>
  <c r="X524" i="21"/>
  <c r="Y524" i="21"/>
  <c r="Z524" i="21"/>
  <c r="AA524" i="21"/>
  <c r="X525" i="21"/>
  <c r="Y525" i="21"/>
  <c r="Z525" i="21"/>
  <c r="AA525" i="21"/>
  <c r="X526" i="21"/>
  <c r="Y526" i="21"/>
  <c r="Z526" i="21"/>
  <c r="AA526" i="21"/>
  <c r="X527" i="21"/>
  <c r="Y527" i="21"/>
  <c r="Z527" i="21"/>
  <c r="AA527" i="21"/>
  <c r="X528" i="21"/>
  <c r="Y528" i="21"/>
  <c r="Z528" i="21"/>
  <c r="AA528" i="21"/>
  <c r="X529" i="21"/>
  <c r="Y529" i="21"/>
  <c r="Z529" i="21"/>
  <c r="AA529" i="21"/>
  <c r="X530" i="21"/>
  <c r="Y530" i="21"/>
  <c r="Z530" i="21"/>
  <c r="AA530" i="21"/>
  <c r="X531" i="21"/>
  <c r="Y531" i="21"/>
  <c r="Z531" i="21"/>
  <c r="AA531" i="21"/>
  <c r="X532" i="21"/>
  <c r="Y532" i="21"/>
  <c r="Z532" i="21"/>
  <c r="AA532" i="21"/>
  <c r="X533" i="21"/>
  <c r="Y533" i="21"/>
  <c r="Z533" i="21"/>
  <c r="AA533" i="21"/>
  <c r="X534" i="21"/>
  <c r="Y534" i="21"/>
  <c r="Z534" i="21"/>
  <c r="AA534" i="21"/>
  <c r="X535" i="21"/>
  <c r="Y535" i="21"/>
  <c r="Z535" i="21"/>
  <c r="AA535" i="21"/>
  <c r="X536" i="21"/>
  <c r="Y536" i="21"/>
  <c r="Z536" i="21"/>
  <c r="AA536" i="21"/>
  <c r="X537" i="21"/>
  <c r="Y537" i="21"/>
  <c r="Z537" i="21"/>
  <c r="AA537" i="21"/>
  <c r="X538" i="21"/>
  <c r="Y538" i="21"/>
  <c r="Z538" i="21"/>
  <c r="AA538" i="21"/>
  <c r="X539" i="21"/>
  <c r="Y539" i="21"/>
  <c r="Z539" i="21"/>
  <c r="AA539" i="21"/>
  <c r="X540" i="21"/>
  <c r="Y540" i="21"/>
  <c r="Z540" i="21"/>
  <c r="AA540" i="21"/>
  <c r="X541" i="21"/>
  <c r="Y541" i="21"/>
  <c r="Z541" i="21"/>
  <c r="AA541" i="21"/>
  <c r="X542" i="21"/>
  <c r="Y542" i="21"/>
  <c r="Z542" i="21"/>
  <c r="AA542" i="21"/>
  <c r="X543" i="21"/>
  <c r="Y543" i="21"/>
  <c r="Z543" i="21"/>
  <c r="AA543" i="21"/>
  <c r="X544" i="21"/>
  <c r="Y544" i="21"/>
  <c r="Z544" i="21"/>
  <c r="AA544" i="21"/>
  <c r="X545" i="21"/>
  <c r="Y545" i="21"/>
  <c r="Z545" i="21"/>
  <c r="AA545" i="21"/>
  <c r="X546" i="21"/>
  <c r="Y546" i="21"/>
  <c r="Z546" i="21"/>
  <c r="AA546" i="21"/>
  <c r="X547" i="21"/>
  <c r="Y547" i="21"/>
  <c r="Z547" i="21"/>
  <c r="AA547" i="21"/>
  <c r="X548" i="21"/>
  <c r="Y548" i="21"/>
  <c r="Z548" i="21"/>
  <c r="AA548" i="21"/>
  <c r="X549" i="21"/>
  <c r="Y549" i="21"/>
  <c r="Z549" i="21"/>
  <c r="AA549" i="21"/>
  <c r="X550" i="21"/>
  <c r="Y550" i="21"/>
  <c r="Z550" i="21"/>
  <c r="AA550" i="21"/>
  <c r="X551" i="21"/>
  <c r="Y551" i="21"/>
  <c r="Z551" i="21"/>
  <c r="AA551" i="21"/>
  <c r="X552" i="21"/>
  <c r="Y552" i="21"/>
  <c r="Z552" i="21"/>
  <c r="AA552" i="21"/>
  <c r="X553" i="21"/>
  <c r="Y553" i="21"/>
  <c r="Z553" i="21"/>
  <c r="AA553" i="21"/>
  <c r="X554" i="21"/>
  <c r="Y554" i="21"/>
  <c r="Z554" i="21"/>
  <c r="AA554" i="21"/>
  <c r="X555" i="21"/>
  <c r="Y555" i="21"/>
  <c r="Z555" i="21"/>
  <c r="AA555" i="21"/>
  <c r="X556" i="21"/>
  <c r="Y556" i="21"/>
  <c r="Z556" i="21"/>
  <c r="AA556" i="21"/>
  <c r="X557" i="21"/>
  <c r="Y557" i="21"/>
  <c r="Z557" i="21"/>
  <c r="AA557" i="21"/>
  <c r="X558" i="21"/>
  <c r="Y558" i="21"/>
  <c r="Z558" i="21"/>
  <c r="AA558" i="21"/>
  <c r="X559" i="21"/>
  <c r="Y559" i="21"/>
  <c r="Z559" i="21"/>
  <c r="AA559" i="21"/>
  <c r="X560" i="21"/>
  <c r="Y560" i="21"/>
  <c r="Z560" i="21"/>
  <c r="AA560" i="21"/>
  <c r="X561" i="21"/>
  <c r="Y561" i="21"/>
  <c r="Z561" i="21"/>
  <c r="AA561" i="21"/>
  <c r="X562" i="21"/>
  <c r="Y562" i="21"/>
  <c r="Z562" i="21"/>
  <c r="AA562" i="21"/>
  <c r="X563" i="21"/>
  <c r="Y563" i="21"/>
  <c r="Z563" i="21"/>
  <c r="AA563" i="21"/>
  <c r="X564" i="21"/>
  <c r="Y564" i="21"/>
  <c r="Z564" i="21"/>
  <c r="AA564" i="21"/>
  <c r="X565" i="21"/>
  <c r="Y565" i="21"/>
  <c r="Z565" i="21"/>
  <c r="AA565" i="21"/>
  <c r="X566" i="21"/>
  <c r="Y566" i="21"/>
  <c r="Z566" i="21"/>
  <c r="AA566" i="21"/>
  <c r="X567" i="21"/>
  <c r="Y567" i="21"/>
  <c r="Z567" i="21"/>
  <c r="AA567" i="21"/>
  <c r="X568" i="21"/>
  <c r="Y568" i="21"/>
  <c r="Z568" i="21"/>
  <c r="AA568" i="21"/>
  <c r="X569" i="21"/>
  <c r="Y569" i="21"/>
  <c r="Z569" i="21"/>
  <c r="AA569" i="21"/>
  <c r="X570" i="21"/>
  <c r="Y570" i="21"/>
  <c r="Z570" i="21"/>
  <c r="AA570" i="21"/>
  <c r="X571" i="21"/>
  <c r="Y571" i="21"/>
  <c r="Z571" i="21"/>
  <c r="AA571" i="21"/>
  <c r="X572" i="21"/>
  <c r="Y572" i="21"/>
  <c r="Z572" i="21"/>
  <c r="AA572" i="21"/>
  <c r="X573" i="21"/>
  <c r="Y573" i="21"/>
  <c r="Z573" i="21"/>
  <c r="AA573" i="21"/>
  <c r="X574" i="21"/>
  <c r="Y574" i="21"/>
  <c r="Z574" i="21"/>
  <c r="AA574" i="21"/>
  <c r="X575" i="21"/>
  <c r="Y575" i="21"/>
  <c r="Z575" i="21"/>
  <c r="AA575" i="21"/>
  <c r="X576" i="21"/>
  <c r="Y576" i="21"/>
  <c r="Z576" i="21"/>
  <c r="AA576" i="21"/>
  <c r="X577" i="21"/>
  <c r="Y577" i="21"/>
  <c r="Z577" i="21"/>
  <c r="AA577" i="21"/>
  <c r="X578" i="21"/>
  <c r="Y578" i="21"/>
  <c r="Z578" i="21"/>
  <c r="AA578" i="21"/>
  <c r="X579" i="21"/>
  <c r="Y579" i="21"/>
  <c r="Z579" i="21"/>
  <c r="AA579" i="21"/>
  <c r="X580" i="21"/>
  <c r="Y580" i="21"/>
  <c r="Z580" i="21"/>
  <c r="AA580" i="21"/>
  <c r="X581" i="21"/>
  <c r="Y581" i="21"/>
  <c r="Z581" i="21"/>
  <c r="AA581" i="21"/>
  <c r="X582" i="21"/>
  <c r="Y582" i="21"/>
  <c r="Z582" i="21"/>
  <c r="AA582" i="21"/>
  <c r="X583" i="21"/>
  <c r="Y583" i="21"/>
  <c r="Z583" i="21"/>
  <c r="AA583" i="21"/>
  <c r="X584" i="21"/>
  <c r="Y584" i="21"/>
  <c r="Z584" i="21"/>
  <c r="AA584" i="21"/>
  <c r="X585" i="21"/>
  <c r="Y585" i="21"/>
  <c r="Z585" i="21"/>
  <c r="AA585" i="21"/>
  <c r="X586" i="21"/>
  <c r="Y586" i="21"/>
  <c r="Z586" i="21"/>
  <c r="AA586" i="21"/>
  <c r="X587" i="21"/>
  <c r="Y587" i="21"/>
  <c r="Z587" i="21"/>
  <c r="AA587" i="21"/>
  <c r="X588" i="21"/>
  <c r="Y588" i="21"/>
  <c r="Z588" i="21"/>
  <c r="AA588" i="21"/>
  <c r="X589" i="21"/>
  <c r="Y589" i="21"/>
  <c r="Z589" i="21"/>
  <c r="AA589" i="21"/>
  <c r="X590" i="21"/>
  <c r="Y590" i="21"/>
  <c r="Z590" i="21"/>
  <c r="AA590" i="21"/>
  <c r="X591" i="21"/>
  <c r="Y591" i="21"/>
  <c r="Z591" i="21"/>
  <c r="AA591" i="21"/>
  <c r="X592" i="21"/>
  <c r="Y592" i="21"/>
  <c r="Z592" i="21"/>
  <c r="AA592" i="21"/>
  <c r="X593" i="21"/>
  <c r="Y593" i="21"/>
  <c r="Z593" i="21"/>
  <c r="AA593" i="21"/>
  <c r="X594" i="21"/>
  <c r="Y594" i="21"/>
  <c r="Z594" i="21"/>
  <c r="AA594" i="21"/>
  <c r="X595" i="21"/>
  <c r="Y595" i="21"/>
  <c r="Z595" i="21"/>
  <c r="AA595" i="21"/>
  <c r="X596" i="21"/>
  <c r="Y596" i="21"/>
  <c r="Z596" i="21"/>
  <c r="AA596" i="21"/>
  <c r="X597" i="21"/>
  <c r="Y597" i="21"/>
  <c r="Z597" i="21"/>
  <c r="AA597" i="21"/>
  <c r="X598" i="21"/>
  <c r="Y598" i="21"/>
  <c r="Z598" i="21"/>
  <c r="AA598" i="21"/>
  <c r="X599" i="21"/>
  <c r="Y599" i="21"/>
  <c r="Z599" i="21"/>
  <c r="AA599" i="21"/>
  <c r="X600" i="21"/>
  <c r="Y600" i="21"/>
  <c r="Z600" i="21"/>
  <c r="AA600" i="21"/>
  <c r="X601" i="21"/>
  <c r="Y601" i="21"/>
  <c r="Z601" i="21"/>
  <c r="AA601" i="21"/>
  <c r="X602" i="21"/>
  <c r="Y602" i="21"/>
  <c r="Z602" i="21"/>
  <c r="AA602" i="21"/>
  <c r="X603" i="21"/>
  <c r="Y603" i="21"/>
  <c r="Z603" i="21"/>
  <c r="AA603" i="21"/>
  <c r="X604" i="21"/>
  <c r="Y604" i="21"/>
  <c r="Z604" i="21"/>
  <c r="AA604" i="21"/>
  <c r="X605" i="21"/>
  <c r="Y605" i="21"/>
  <c r="Z605" i="21"/>
  <c r="AA605" i="21"/>
  <c r="X606" i="21"/>
  <c r="Y606" i="21"/>
  <c r="Z606" i="21"/>
  <c r="AA606" i="21"/>
  <c r="X607" i="21"/>
  <c r="Y607" i="21"/>
  <c r="Z607" i="21"/>
  <c r="AA607" i="21"/>
  <c r="X608" i="21"/>
  <c r="Y608" i="21"/>
  <c r="Z608" i="21"/>
  <c r="AA608" i="21"/>
  <c r="X609" i="21"/>
  <c r="Y609" i="21"/>
  <c r="Z609" i="21"/>
  <c r="AA609" i="21"/>
  <c r="X610" i="21"/>
  <c r="Y610" i="21"/>
  <c r="Z610" i="21"/>
  <c r="AA610" i="21"/>
  <c r="X611" i="21"/>
  <c r="Y611" i="21"/>
  <c r="Z611" i="21"/>
  <c r="AA611" i="21"/>
  <c r="X612" i="21"/>
  <c r="Y612" i="21"/>
  <c r="Z612" i="21"/>
  <c r="AA612" i="21"/>
  <c r="X613" i="21"/>
  <c r="Y613" i="21"/>
  <c r="Z613" i="21"/>
  <c r="AA613" i="21"/>
  <c r="X614" i="21"/>
  <c r="Y614" i="21"/>
  <c r="Z614" i="21"/>
  <c r="AA614" i="21"/>
  <c r="X615" i="21"/>
  <c r="Y615" i="21"/>
  <c r="Z615" i="21"/>
  <c r="AA615" i="21"/>
  <c r="X616" i="21"/>
  <c r="Y616" i="21"/>
  <c r="Z616" i="21"/>
  <c r="AA616" i="21"/>
  <c r="X617" i="21"/>
  <c r="Y617" i="21"/>
  <c r="Z617" i="21"/>
  <c r="AA617" i="21"/>
  <c r="X618" i="21"/>
  <c r="Y618" i="21"/>
  <c r="Z618" i="21"/>
  <c r="AA618" i="21"/>
  <c r="X619" i="21"/>
  <c r="Y619" i="21"/>
  <c r="Z619" i="21"/>
  <c r="AA619" i="21"/>
  <c r="X620" i="21"/>
  <c r="Y620" i="21"/>
  <c r="Z620" i="21"/>
  <c r="AA620" i="21"/>
  <c r="X621" i="21"/>
  <c r="Y621" i="21"/>
  <c r="Z621" i="21"/>
  <c r="AA621" i="21"/>
  <c r="X622" i="21"/>
  <c r="Y622" i="21"/>
  <c r="Z622" i="21"/>
  <c r="AA622" i="21"/>
  <c r="X623" i="21"/>
  <c r="Y623" i="21"/>
  <c r="Z623" i="21"/>
  <c r="AA623" i="21"/>
  <c r="X624" i="21"/>
  <c r="Y624" i="21"/>
  <c r="Z624" i="21"/>
  <c r="AA624" i="21"/>
  <c r="X625" i="21"/>
  <c r="Y625" i="21"/>
  <c r="Z625" i="21"/>
  <c r="AA625" i="21"/>
  <c r="X626" i="21"/>
  <c r="Y626" i="21"/>
  <c r="Z626" i="21"/>
  <c r="AA626" i="21"/>
  <c r="X627" i="21"/>
  <c r="Y627" i="21"/>
  <c r="Z627" i="21"/>
  <c r="AA627" i="21"/>
  <c r="X628" i="21"/>
  <c r="Y628" i="21"/>
  <c r="Z628" i="21"/>
  <c r="AA628" i="21"/>
  <c r="X629" i="21"/>
  <c r="Y629" i="21"/>
  <c r="Z629" i="21"/>
  <c r="AA629" i="21"/>
  <c r="X630" i="21"/>
  <c r="Y630" i="21"/>
  <c r="Z630" i="21"/>
  <c r="AA630" i="21"/>
  <c r="X631" i="21"/>
  <c r="Y631" i="21"/>
  <c r="Z631" i="21"/>
  <c r="AA631" i="21"/>
  <c r="X632" i="21"/>
  <c r="Y632" i="21"/>
  <c r="Z632" i="21"/>
  <c r="AA632" i="21"/>
  <c r="X633" i="21"/>
  <c r="Y633" i="21"/>
  <c r="Z633" i="21"/>
  <c r="AA633" i="21"/>
  <c r="X634" i="21"/>
  <c r="Y634" i="21"/>
  <c r="Z634" i="21"/>
  <c r="AA634" i="21"/>
  <c r="X635" i="21"/>
  <c r="Y635" i="21"/>
  <c r="Z635" i="21"/>
  <c r="AA635" i="21"/>
  <c r="X636" i="21"/>
  <c r="Y636" i="21"/>
  <c r="Z636" i="21"/>
  <c r="AA636" i="21"/>
  <c r="X637" i="21"/>
  <c r="Y637" i="21"/>
  <c r="Z637" i="21"/>
  <c r="AA637" i="21"/>
  <c r="X638" i="21"/>
  <c r="Y638" i="21"/>
  <c r="Z638" i="21"/>
  <c r="AA638" i="21"/>
  <c r="X639" i="21"/>
  <c r="Y639" i="21"/>
  <c r="Z639" i="21"/>
  <c r="AA639" i="21"/>
  <c r="X640" i="21"/>
  <c r="Y640" i="21"/>
  <c r="Z640" i="21"/>
  <c r="AA640" i="21"/>
  <c r="X641" i="21"/>
  <c r="Y641" i="21"/>
  <c r="Z641" i="21"/>
  <c r="AA641" i="21"/>
  <c r="X642" i="21"/>
  <c r="Y642" i="21"/>
  <c r="Z642" i="21"/>
  <c r="AA642" i="21"/>
  <c r="X643" i="21"/>
  <c r="Y643" i="21"/>
  <c r="Z643" i="21"/>
  <c r="AA643" i="21"/>
  <c r="X644" i="21"/>
  <c r="Y644" i="21"/>
  <c r="Z644" i="21"/>
  <c r="AA644" i="21"/>
  <c r="X645" i="21"/>
  <c r="Y645" i="21"/>
  <c r="Z645" i="21"/>
  <c r="AA645" i="21"/>
  <c r="X646" i="21"/>
  <c r="Y646" i="21"/>
  <c r="Z646" i="21"/>
  <c r="AA646" i="21"/>
  <c r="X647" i="21"/>
  <c r="Y647" i="21"/>
  <c r="Z647" i="21"/>
  <c r="AA647" i="21"/>
  <c r="X648" i="21"/>
  <c r="Y648" i="21"/>
  <c r="Z648" i="21"/>
  <c r="AA648" i="21"/>
  <c r="X649" i="21"/>
  <c r="Y649" i="21"/>
  <c r="Z649" i="21"/>
  <c r="AA649" i="21"/>
  <c r="X650" i="21"/>
  <c r="Y650" i="21"/>
  <c r="Z650" i="21"/>
  <c r="AA650" i="21"/>
  <c r="X651" i="21"/>
  <c r="Y651" i="21"/>
  <c r="Z651" i="21"/>
  <c r="AA651" i="21"/>
  <c r="X652" i="21"/>
  <c r="Y652" i="21"/>
  <c r="Z652" i="21"/>
  <c r="AA652" i="21"/>
  <c r="X653" i="21"/>
  <c r="Y653" i="21"/>
  <c r="Z653" i="21"/>
  <c r="AA653" i="21"/>
  <c r="X654" i="21"/>
  <c r="Y654" i="21"/>
  <c r="Z654" i="21"/>
  <c r="AA654" i="21"/>
  <c r="X655" i="21"/>
  <c r="Y655" i="21"/>
  <c r="Z655" i="21"/>
  <c r="AA655" i="21"/>
  <c r="X656" i="21"/>
  <c r="Y656" i="21"/>
  <c r="Z656" i="21"/>
  <c r="AA656" i="21"/>
  <c r="X657" i="21"/>
  <c r="Y657" i="21"/>
  <c r="Z657" i="21"/>
  <c r="AA657" i="21"/>
  <c r="X658" i="21"/>
  <c r="Y658" i="21"/>
  <c r="Z658" i="21"/>
  <c r="AA658" i="21"/>
  <c r="X659" i="21"/>
  <c r="Y659" i="21"/>
  <c r="Z659" i="21"/>
  <c r="AA659" i="21"/>
  <c r="X660" i="21"/>
  <c r="Y660" i="21"/>
  <c r="Z660" i="21"/>
  <c r="AA660" i="21"/>
  <c r="X661" i="21"/>
  <c r="Y661" i="21"/>
  <c r="Z661" i="21"/>
  <c r="AA661" i="21"/>
  <c r="X662" i="21"/>
  <c r="Y662" i="21"/>
  <c r="Z662" i="21"/>
  <c r="AA662" i="21"/>
  <c r="X663" i="21"/>
  <c r="Y663" i="21"/>
  <c r="Z663" i="21"/>
  <c r="AA663" i="21"/>
  <c r="X664" i="21"/>
  <c r="Y664" i="21"/>
  <c r="Z664" i="21"/>
  <c r="AA664" i="21"/>
  <c r="X665" i="21"/>
  <c r="Y665" i="21"/>
  <c r="Z665" i="21"/>
  <c r="AA665" i="21"/>
  <c r="X666" i="21"/>
  <c r="Y666" i="21"/>
  <c r="Z666" i="21"/>
  <c r="AA666" i="21"/>
  <c r="X667" i="21"/>
  <c r="Y667" i="21"/>
  <c r="Z667" i="21"/>
  <c r="AA667" i="21"/>
  <c r="X668" i="21"/>
  <c r="Y668" i="21"/>
  <c r="Z668" i="21"/>
  <c r="AA668" i="21"/>
  <c r="X669" i="21"/>
  <c r="Y669" i="21"/>
  <c r="Z669" i="21"/>
  <c r="AA669" i="21"/>
  <c r="X670" i="21"/>
  <c r="Y670" i="21"/>
  <c r="Z670" i="21"/>
  <c r="AA670" i="21"/>
  <c r="X671" i="21"/>
  <c r="Y671" i="21"/>
  <c r="Z671" i="21"/>
  <c r="AA671" i="21"/>
  <c r="X672" i="21"/>
  <c r="Y672" i="21"/>
  <c r="Z672" i="21"/>
  <c r="AA672" i="21"/>
  <c r="X673" i="21"/>
  <c r="Y673" i="21"/>
  <c r="Z673" i="21"/>
  <c r="AA673" i="21"/>
  <c r="X674" i="21"/>
  <c r="Y674" i="21"/>
  <c r="Z674" i="21"/>
  <c r="AA674" i="21"/>
  <c r="X675" i="21"/>
  <c r="Y675" i="21"/>
  <c r="Z675" i="21"/>
  <c r="AA675" i="21"/>
  <c r="X676" i="21"/>
  <c r="Y676" i="21"/>
  <c r="Z676" i="21"/>
  <c r="AA676" i="21"/>
  <c r="X677" i="21"/>
  <c r="Y677" i="21"/>
  <c r="Z677" i="21"/>
  <c r="AA677" i="21"/>
  <c r="X678" i="21"/>
  <c r="Y678" i="21"/>
  <c r="Z678" i="21"/>
  <c r="AA678" i="21"/>
  <c r="X679" i="21"/>
  <c r="Y679" i="21"/>
  <c r="Z679" i="21"/>
  <c r="AA679" i="21"/>
  <c r="X680" i="21"/>
  <c r="Y680" i="21"/>
  <c r="Z680" i="21"/>
  <c r="AA680" i="21"/>
  <c r="X681" i="21"/>
  <c r="Y681" i="21"/>
  <c r="Z681" i="21"/>
  <c r="AA681" i="21"/>
  <c r="X682" i="21"/>
  <c r="Y682" i="21"/>
  <c r="Z682" i="21"/>
  <c r="AA682" i="21"/>
  <c r="X683" i="21"/>
  <c r="Y683" i="21"/>
  <c r="Z683" i="21"/>
  <c r="AA683" i="21"/>
  <c r="X684" i="21"/>
  <c r="Y684" i="21"/>
  <c r="Z684" i="21"/>
  <c r="AA684" i="21"/>
  <c r="X685" i="21"/>
  <c r="Y685" i="21"/>
  <c r="Z685" i="21"/>
  <c r="AA685" i="21"/>
  <c r="X686" i="21"/>
  <c r="Y686" i="21"/>
  <c r="Z686" i="21"/>
  <c r="AA686" i="21"/>
  <c r="X687" i="21"/>
  <c r="Y687" i="21"/>
  <c r="Z687" i="21"/>
  <c r="AA687" i="21"/>
  <c r="X688" i="21"/>
  <c r="Y688" i="21"/>
  <c r="Z688" i="21"/>
  <c r="AA688" i="21"/>
  <c r="X689" i="21"/>
  <c r="Y689" i="21"/>
  <c r="Z689" i="21"/>
  <c r="AA689" i="21"/>
  <c r="X690" i="21"/>
  <c r="Y690" i="21"/>
  <c r="Z690" i="21"/>
  <c r="AA690" i="21"/>
  <c r="X691" i="21"/>
  <c r="Y691" i="21"/>
  <c r="Z691" i="21"/>
  <c r="AA691" i="21"/>
  <c r="X692" i="21"/>
  <c r="Y692" i="21"/>
  <c r="Z692" i="21"/>
  <c r="AA692" i="21"/>
  <c r="X693" i="21"/>
  <c r="Y693" i="21"/>
  <c r="Z693" i="21"/>
  <c r="AA693" i="21"/>
  <c r="X694" i="21"/>
  <c r="Y694" i="21"/>
  <c r="Z694" i="21"/>
  <c r="AA694" i="21"/>
  <c r="X695" i="21"/>
  <c r="Y695" i="21"/>
  <c r="Z695" i="21"/>
  <c r="AA695" i="21"/>
  <c r="X696" i="21"/>
  <c r="Y696" i="21"/>
  <c r="Z696" i="21"/>
  <c r="AA696" i="21"/>
  <c r="X697" i="21"/>
  <c r="Y697" i="21"/>
  <c r="Z697" i="21"/>
  <c r="AA697" i="21"/>
  <c r="X698" i="21"/>
  <c r="Y698" i="21"/>
  <c r="Z698" i="21"/>
  <c r="AA698" i="21"/>
  <c r="X699" i="21"/>
  <c r="Y699" i="21"/>
  <c r="Z699" i="21"/>
  <c r="AA699" i="21"/>
  <c r="X700" i="21"/>
  <c r="Y700" i="21"/>
  <c r="Z700" i="21"/>
  <c r="AA700" i="21"/>
  <c r="X701" i="21"/>
  <c r="Y701" i="21"/>
  <c r="Z701" i="21"/>
  <c r="AA701" i="21"/>
  <c r="X702" i="21"/>
  <c r="Y702" i="21"/>
  <c r="Z702" i="21"/>
  <c r="AA702" i="21"/>
  <c r="X703" i="21"/>
  <c r="Y703" i="21"/>
  <c r="Z703" i="21"/>
  <c r="AA703" i="21"/>
  <c r="X704" i="21"/>
  <c r="Y704" i="21"/>
  <c r="Z704" i="21"/>
  <c r="AA704" i="21"/>
  <c r="X705" i="21"/>
  <c r="Y705" i="21"/>
  <c r="Z705" i="21"/>
  <c r="AA705" i="21"/>
  <c r="X706" i="21"/>
  <c r="Y706" i="21"/>
  <c r="Z706" i="21"/>
  <c r="AA706" i="21"/>
  <c r="X707" i="21"/>
  <c r="Y707" i="21"/>
  <c r="Z707" i="21"/>
  <c r="AA707" i="21"/>
  <c r="X708" i="21"/>
  <c r="Y708" i="21"/>
  <c r="Z708" i="21"/>
  <c r="AA708" i="21"/>
  <c r="X709" i="21"/>
  <c r="Y709" i="21"/>
  <c r="Z709" i="21"/>
  <c r="AA709" i="21"/>
  <c r="X710" i="21"/>
  <c r="Y710" i="21"/>
  <c r="Z710" i="21"/>
  <c r="AA710" i="21"/>
  <c r="X711" i="21"/>
  <c r="Y711" i="21"/>
  <c r="Z711" i="21"/>
  <c r="AA711" i="21"/>
  <c r="X712" i="21"/>
  <c r="Y712" i="21"/>
  <c r="Z712" i="21"/>
  <c r="AA712" i="21"/>
  <c r="X713" i="21"/>
  <c r="Y713" i="21"/>
  <c r="Z713" i="21"/>
  <c r="AA713" i="21"/>
  <c r="X714" i="21"/>
  <c r="Y714" i="21"/>
  <c r="Z714" i="21"/>
  <c r="AA714" i="21"/>
  <c r="X715" i="21"/>
  <c r="Y715" i="21"/>
  <c r="Z715" i="21"/>
  <c r="AA715" i="21"/>
  <c r="X716" i="21"/>
  <c r="Y716" i="21"/>
  <c r="Z716" i="21"/>
  <c r="AA716" i="21"/>
  <c r="X717" i="21"/>
  <c r="Y717" i="21"/>
  <c r="Z717" i="21"/>
  <c r="AA717" i="21"/>
  <c r="X718" i="21"/>
  <c r="Y718" i="21"/>
  <c r="Z718" i="21"/>
  <c r="AA718" i="21"/>
  <c r="X719" i="21"/>
  <c r="Y719" i="21"/>
  <c r="Z719" i="21"/>
  <c r="AA719" i="21"/>
  <c r="X720" i="21"/>
  <c r="Y720" i="21"/>
  <c r="Z720" i="21"/>
  <c r="AA720" i="21"/>
  <c r="X721" i="21"/>
  <c r="Y721" i="21"/>
  <c r="Z721" i="21"/>
  <c r="AA721" i="21"/>
  <c r="X722" i="21"/>
  <c r="Y722" i="21"/>
  <c r="Z722" i="21"/>
  <c r="AA722" i="21"/>
  <c r="X723" i="21"/>
  <c r="Y723" i="21"/>
  <c r="Z723" i="21"/>
  <c r="AA723" i="21"/>
  <c r="X724" i="21"/>
  <c r="Y724" i="21"/>
  <c r="Z724" i="21"/>
  <c r="AA724" i="21"/>
  <c r="X725" i="21"/>
  <c r="Y725" i="21"/>
  <c r="Z725" i="21"/>
  <c r="AA725" i="21"/>
  <c r="X726" i="21"/>
  <c r="Y726" i="21"/>
  <c r="Z726" i="21"/>
  <c r="AA726" i="21"/>
  <c r="X727" i="21"/>
  <c r="Y727" i="21"/>
  <c r="Z727" i="21"/>
  <c r="AA727" i="21"/>
  <c r="X728" i="21"/>
  <c r="Y728" i="21"/>
  <c r="Z728" i="21"/>
  <c r="AA728" i="21"/>
  <c r="X729" i="21"/>
  <c r="Y729" i="21"/>
  <c r="Z729" i="21"/>
  <c r="AA729" i="21"/>
  <c r="X730" i="21"/>
  <c r="Y730" i="21"/>
  <c r="Z730" i="21"/>
  <c r="AA730" i="21"/>
  <c r="X731" i="21"/>
  <c r="Y731" i="21"/>
  <c r="Z731" i="21"/>
  <c r="AA731" i="21"/>
  <c r="X732" i="21"/>
  <c r="Y732" i="21"/>
  <c r="Z732" i="21"/>
  <c r="AA732" i="21"/>
  <c r="X733" i="21"/>
  <c r="Y733" i="21"/>
  <c r="Z733" i="21"/>
  <c r="AA733" i="21"/>
  <c r="X734" i="21"/>
  <c r="Y734" i="21"/>
  <c r="Z734" i="21"/>
  <c r="AA734" i="21"/>
  <c r="X735" i="21"/>
  <c r="Y735" i="21"/>
  <c r="Z735" i="21"/>
  <c r="AA735" i="21"/>
  <c r="X736" i="21"/>
  <c r="Y736" i="21"/>
  <c r="Z736" i="21"/>
  <c r="AA736" i="21"/>
  <c r="X737" i="21"/>
  <c r="Y737" i="21"/>
  <c r="Z737" i="21"/>
  <c r="AA737" i="21"/>
  <c r="X738" i="21"/>
  <c r="Y738" i="21"/>
  <c r="Z738" i="21"/>
  <c r="AA738" i="21"/>
  <c r="X739" i="21"/>
  <c r="Y739" i="21"/>
  <c r="Z739" i="21"/>
  <c r="AA739" i="21"/>
  <c r="X740" i="21"/>
  <c r="Y740" i="21"/>
  <c r="Z740" i="21"/>
  <c r="AA740" i="21"/>
  <c r="X741" i="21"/>
  <c r="Y741" i="21"/>
  <c r="Z741" i="21"/>
  <c r="AA741" i="21"/>
  <c r="X742" i="21"/>
  <c r="Y742" i="21"/>
  <c r="Z742" i="21"/>
  <c r="AA742" i="21"/>
  <c r="X743" i="21"/>
  <c r="Y743" i="21"/>
  <c r="Z743" i="21"/>
  <c r="AA743" i="21"/>
  <c r="X744" i="21"/>
  <c r="Y744" i="21"/>
  <c r="Z744" i="21"/>
  <c r="AA744" i="21"/>
  <c r="X745" i="21"/>
  <c r="Y745" i="21"/>
  <c r="Z745" i="21"/>
  <c r="AA745" i="21"/>
  <c r="X746" i="21"/>
  <c r="Y746" i="21"/>
  <c r="Z746" i="21"/>
  <c r="AA746" i="21"/>
  <c r="X747" i="21"/>
  <c r="Y747" i="21"/>
  <c r="Z747" i="21"/>
  <c r="AA747" i="21"/>
  <c r="X748" i="21"/>
  <c r="Y748" i="21"/>
  <c r="Z748" i="21"/>
  <c r="AA748" i="21"/>
  <c r="X749" i="21"/>
  <c r="Y749" i="21"/>
  <c r="Z749" i="21"/>
  <c r="AA749" i="21"/>
  <c r="X750" i="21"/>
  <c r="Y750" i="21"/>
  <c r="Z750" i="21"/>
  <c r="AA750" i="21"/>
  <c r="X751" i="21"/>
  <c r="Y751" i="21"/>
  <c r="Z751" i="21"/>
  <c r="AA751" i="21"/>
  <c r="X752" i="21"/>
  <c r="Y752" i="21"/>
  <c r="Z752" i="21"/>
  <c r="AA752" i="21"/>
  <c r="X753" i="21"/>
  <c r="Y753" i="21"/>
  <c r="Z753" i="21"/>
  <c r="AA753" i="21"/>
  <c r="X754" i="21"/>
  <c r="Y754" i="21"/>
  <c r="Z754" i="21"/>
  <c r="AA754" i="21"/>
  <c r="X755" i="21"/>
  <c r="Y755" i="21"/>
  <c r="Z755" i="21"/>
  <c r="AA755" i="21"/>
  <c r="X756" i="21"/>
  <c r="Y756" i="21"/>
  <c r="Z756" i="21"/>
  <c r="AA756" i="21"/>
  <c r="X757" i="21"/>
  <c r="Y757" i="21"/>
  <c r="Z757" i="21"/>
  <c r="AA757" i="21"/>
  <c r="X758" i="21"/>
  <c r="Y758" i="21"/>
  <c r="Z758" i="21"/>
  <c r="AA758" i="21"/>
  <c r="X759" i="21"/>
  <c r="Y759" i="21"/>
  <c r="Z759" i="21"/>
  <c r="AA759" i="21"/>
  <c r="X760" i="21"/>
  <c r="Y760" i="21"/>
  <c r="Z760" i="21"/>
  <c r="AA760" i="21"/>
  <c r="X761" i="21"/>
  <c r="Y761" i="21"/>
  <c r="Z761" i="21"/>
  <c r="AA761" i="21"/>
  <c r="X762" i="21"/>
  <c r="Y762" i="21"/>
  <c r="Z762" i="21"/>
  <c r="AA762" i="21"/>
  <c r="X763" i="21"/>
  <c r="Y763" i="21"/>
  <c r="Z763" i="21"/>
  <c r="AA763" i="21"/>
  <c r="X764" i="21"/>
  <c r="Y764" i="21"/>
  <c r="Z764" i="21"/>
  <c r="AA764" i="21"/>
  <c r="X765" i="21"/>
  <c r="Y765" i="21"/>
  <c r="Z765" i="21"/>
  <c r="AA765" i="21"/>
  <c r="X766" i="21"/>
  <c r="Y766" i="21"/>
  <c r="Z766" i="21"/>
  <c r="AA766" i="21"/>
  <c r="X767" i="21"/>
  <c r="Y767" i="21"/>
  <c r="Z767" i="21"/>
  <c r="AA767" i="21"/>
  <c r="X768" i="21"/>
  <c r="Y768" i="21"/>
  <c r="Z768" i="21"/>
  <c r="AA768" i="21"/>
  <c r="X769" i="21"/>
  <c r="Y769" i="21"/>
  <c r="Z769" i="21"/>
  <c r="AA769" i="21"/>
  <c r="X770" i="21"/>
  <c r="Y770" i="21"/>
  <c r="Z770" i="21"/>
  <c r="AA770" i="21"/>
  <c r="X771" i="21"/>
  <c r="Y771" i="21"/>
  <c r="Z771" i="21"/>
  <c r="AA771" i="21"/>
  <c r="X772" i="21"/>
  <c r="Y772" i="21"/>
  <c r="Z772" i="21"/>
  <c r="AA772" i="21"/>
  <c r="X773" i="21"/>
  <c r="Y773" i="21"/>
  <c r="Z773" i="21"/>
  <c r="AA773" i="21"/>
  <c r="X774" i="21"/>
  <c r="Y774" i="21"/>
  <c r="Z774" i="21"/>
  <c r="AA774" i="21"/>
  <c r="X775" i="21"/>
  <c r="Y775" i="21"/>
  <c r="Z775" i="21"/>
  <c r="AA775" i="21"/>
  <c r="X776" i="21"/>
  <c r="Y776" i="21"/>
  <c r="Z776" i="21"/>
  <c r="AA776" i="21"/>
  <c r="X777" i="21"/>
  <c r="Y777" i="21"/>
  <c r="Z777" i="21"/>
  <c r="AA777" i="21"/>
  <c r="X778" i="21"/>
  <c r="Y778" i="21"/>
  <c r="Z778" i="21"/>
  <c r="AA778" i="21"/>
  <c r="X779" i="21"/>
  <c r="Y779" i="21"/>
  <c r="Z779" i="21"/>
  <c r="AA779" i="21"/>
  <c r="X780" i="21"/>
  <c r="Y780" i="21"/>
  <c r="Z780" i="21"/>
  <c r="AA780" i="21"/>
  <c r="X781" i="21"/>
  <c r="Y781" i="21"/>
  <c r="Z781" i="21"/>
  <c r="AA781" i="21"/>
  <c r="X782" i="21"/>
  <c r="Y782" i="21"/>
  <c r="Z782" i="21"/>
  <c r="AA782" i="21"/>
  <c r="X783" i="21"/>
  <c r="Y783" i="21"/>
  <c r="Z783" i="21"/>
  <c r="AA783" i="21"/>
  <c r="X784" i="21"/>
  <c r="Y784" i="21"/>
  <c r="Z784" i="21"/>
  <c r="AA784" i="21"/>
  <c r="X785" i="21"/>
  <c r="Y785" i="21"/>
  <c r="Z785" i="21"/>
  <c r="AA785" i="21"/>
  <c r="X786" i="21"/>
  <c r="Y786" i="21"/>
  <c r="Z786" i="21"/>
  <c r="AA786" i="21"/>
  <c r="X787" i="21"/>
  <c r="Y787" i="21"/>
  <c r="Z787" i="21"/>
  <c r="AA787" i="21"/>
  <c r="X788" i="21"/>
  <c r="Y788" i="21"/>
  <c r="Z788" i="21"/>
  <c r="AA788" i="21"/>
  <c r="X789" i="21"/>
  <c r="Y789" i="21"/>
  <c r="Z789" i="21"/>
  <c r="AA789" i="21"/>
  <c r="X790" i="21"/>
  <c r="Y790" i="21"/>
  <c r="Z790" i="21"/>
  <c r="AA790" i="21"/>
  <c r="X791" i="21"/>
  <c r="Y791" i="21"/>
  <c r="Z791" i="21"/>
  <c r="AA791" i="21"/>
  <c r="X792" i="21"/>
  <c r="Y792" i="21"/>
  <c r="Z792" i="21"/>
  <c r="AA792" i="21"/>
  <c r="X793" i="21"/>
  <c r="Y793" i="21"/>
  <c r="Z793" i="21"/>
  <c r="AA793" i="21"/>
  <c r="X794" i="21"/>
  <c r="Y794" i="21"/>
  <c r="Z794" i="21"/>
  <c r="AA794" i="21"/>
  <c r="X795" i="21"/>
  <c r="Y795" i="21"/>
  <c r="Z795" i="21"/>
  <c r="AA795" i="21"/>
  <c r="X796" i="21"/>
  <c r="Y796" i="21"/>
  <c r="Z796" i="21"/>
  <c r="AA796" i="21"/>
  <c r="X797" i="21"/>
  <c r="Y797" i="21"/>
  <c r="Z797" i="21"/>
  <c r="AA797" i="21"/>
  <c r="X798" i="21"/>
  <c r="Y798" i="21"/>
  <c r="Z798" i="21"/>
  <c r="AA798" i="21"/>
  <c r="X799" i="21"/>
  <c r="Y799" i="21"/>
  <c r="Z799" i="21"/>
  <c r="AA799" i="21"/>
  <c r="X800" i="21"/>
  <c r="Y800" i="21"/>
  <c r="Z800" i="21"/>
  <c r="AA800" i="21"/>
  <c r="X801" i="21"/>
  <c r="Y801" i="21"/>
  <c r="Z801" i="21"/>
  <c r="AA801" i="21"/>
  <c r="X802" i="21"/>
  <c r="Y802" i="21"/>
  <c r="Z802" i="21"/>
  <c r="AA802" i="21"/>
  <c r="X803" i="21"/>
  <c r="Y803" i="21"/>
  <c r="Z803" i="21"/>
  <c r="AA803" i="21"/>
  <c r="X804" i="21"/>
  <c r="Y804" i="21"/>
  <c r="Z804" i="21"/>
  <c r="AA804" i="21"/>
  <c r="X805" i="21"/>
  <c r="Y805" i="21"/>
  <c r="Z805" i="21"/>
  <c r="AA805" i="21"/>
  <c r="X806" i="21"/>
  <c r="Y806" i="21"/>
  <c r="Z806" i="21"/>
  <c r="AA806" i="21"/>
  <c r="X807" i="21"/>
  <c r="Y807" i="21"/>
  <c r="Z807" i="21"/>
  <c r="AA807" i="21"/>
  <c r="X808" i="21"/>
  <c r="Y808" i="21"/>
  <c r="Z808" i="21"/>
  <c r="AA808" i="21"/>
  <c r="X809" i="21"/>
  <c r="Y809" i="21"/>
  <c r="Z809" i="21"/>
  <c r="AA809" i="21"/>
  <c r="X810" i="21"/>
  <c r="Y810" i="21"/>
  <c r="Z810" i="21"/>
  <c r="AA810" i="21"/>
  <c r="X811" i="21"/>
  <c r="Y811" i="21"/>
  <c r="Z811" i="21"/>
  <c r="AA811" i="21"/>
  <c r="X812" i="21"/>
  <c r="Y812" i="21"/>
  <c r="Z812" i="21"/>
  <c r="AA812" i="21"/>
  <c r="X813" i="21"/>
  <c r="Y813" i="21"/>
  <c r="Z813" i="21"/>
  <c r="AA813" i="21"/>
  <c r="X814" i="21"/>
  <c r="Y814" i="21"/>
  <c r="Z814" i="21"/>
  <c r="AA814" i="21"/>
  <c r="X815" i="21"/>
  <c r="Y815" i="21"/>
  <c r="Z815" i="21"/>
  <c r="AA815" i="21"/>
  <c r="X816" i="21"/>
  <c r="Y816" i="21"/>
  <c r="Z816" i="21"/>
  <c r="AA816" i="21"/>
  <c r="X817" i="21"/>
  <c r="Y817" i="21"/>
  <c r="Z817" i="21"/>
  <c r="AA817" i="21"/>
  <c r="X818" i="21"/>
  <c r="Y818" i="21"/>
  <c r="Z818" i="21"/>
  <c r="AA818" i="21"/>
  <c r="X819" i="21"/>
  <c r="Y819" i="21"/>
  <c r="Z819" i="21"/>
  <c r="AA819" i="21"/>
  <c r="X820" i="21"/>
  <c r="Y820" i="21"/>
  <c r="Z820" i="21"/>
  <c r="AA820" i="21"/>
  <c r="X821" i="21"/>
  <c r="Y821" i="21"/>
  <c r="Z821" i="21"/>
  <c r="AA821" i="21"/>
  <c r="X822" i="21"/>
  <c r="Y822" i="21"/>
  <c r="Z822" i="21"/>
  <c r="AA822" i="21"/>
  <c r="X823" i="21"/>
  <c r="Y823" i="21"/>
  <c r="Z823" i="21"/>
  <c r="AA823" i="21"/>
  <c r="X824" i="21"/>
  <c r="Y824" i="21"/>
  <c r="Z824" i="21"/>
  <c r="AA824" i="21"/>
  <c r="X825" i="21"/>
  <c r="Y825" i="21"/>
  <c r="Z825" i="21"/>
  <c r="AA825" i="21"/>
  <c r="X826" i="21"/>
  <c r="Y826" i="21"/>
  <c r="Z826" i="21"/>
  <c r="AA826" i="21"/>
  <c r="X827" i="21"/>
  <c r="Y827" i="21"/>
  <c r="Z827" i="21"/>
  <c r="AA827" i="21"/>
  <c r="X828" i="21"/>
  <c r="Y828" i="21"/>
  <c r="Z828" i="21"/>
  <c r="AA828" i="21"/>
  <c r="X829" i="21"/>
  <c r="Y829" i="21"/>
  <c r="Z829" i="21"/>
  <c r="AA829" i="21"/>
  <c r="X830" i="21"/>
  <c r="Y830" i="21"/>
  <c r="Z830" i="21"/>
  <c r="AA830" i="21"/>
  <c r="X831" i="21"/>
  <c r="Y831" i="21"/>
  <c r="Z831" i="21"/>
  <c r="AA831" i="21"/>
  <c r="X832" i="21"/>
  <c r="Y832" i="21"/>
  <c r="Z832" i="21"/>
  <c r="AA832" i="21"/>
  <c r="X833" i="21"/>
  <c r="Y833" i="21"/>
  <c r="Z833" i="21"/>
  <c r="AA833" i="21"/>
  <c r="X834" i="21"/>
  <c r="Y834" i="21"/>
  <c r="Z834" i="21"/>
  <c r="AA834" i="21"/>
  <c r="X835" i="21"/>
  <c r="Y835" i="21"/>
  <c r="Z835" i="21"/>
  <c r="AA835" i="21"/>
  <c r="X836" i="21"/>
  <c r="Y836" i="21"/>
  <c r="Z836" i="21"/>
  <c r="AA836" i="21"/>
  <c r="X837" i="21"/>
  <c r="Y837" i="21"/>
  <c r="Z837" i="21"/>
  <c r="AA837" i="21"/>
  <c r="X838" i="21"/>
  <c r="Y838" i="21"/>
  <c r="Z838" i="21"/>
  <c r="AA838" i="21"/>
  <c r="X839" i="21"/>
  <c r="Y839" i="21"/>
  <c r="Z839" i="21"/>
  <c r="AA839" i="21"/>
  <c r="X840" i="21"/>
  <c r="Y840" i="21"/>
  <c r="Z840" i="21"/>
  <c r="AA840" i="21"/>
  <c r="X841" i="21"/>
  <c r="Y841" i="21"/>
  <c r="Z841" i="21"/>
  <c r="AA841" i="21"/>
  <c r="X842" i="21"/>
  <c r="Y842" i="21"/>
  <c r="Z842" i="21"/>
  <c r="AA842" i="21"/>
  <c r="X843" i="21"/>
  <c r="Y843" i="21"/>
  <c r="Z843" i="21"/>
  <c r="AA843" i="21"/>
  <c r="X844" i="21"/>
  <c r="Y844" i="21"/>
  <c r="Z844" i="21"/>
  <c r="AA844" i="21"/>
  <c r="X845" i="21"/>
  <c r="Y845" i="21"/>
  <c r="Z845" i="21"/>
  <c r="AA845" i="21"/>
  <c r="X846" i="21"/>
  <c r="Y846" i="21"/>
  <c r="Z846" i="21"/>
  <c r="AA846" i="21"/>
  <c r="X847" i="21"/>
  <c r="Y847" i="21"/>
  <c r="Z847" i="21"/>
  <c r="AA847" i="21"/>
  <c r="X848" i="21"/>
  <c r="Y848" i="21"/>
  <c r="Z848" i="21"/>
  <c r="AA848" i="21"/>
  <c r="X849" i="21"/>
  <c r="Y849" i="21"/>
  <c r="Z849" i="21"/>
  <c r="AA849" i="21"/>
  <c r="X850" i="21"/>
  <c r="Y850" i="21"/>
  <c r="Z850" i="21"/>
  <c r="AA850" i="21"/>
  <c r="X851" i="21"/>
  <c r="Y851" i="21"/>
  <c r="Z851" i="21"/>
  <c r="AA851" i="21"/>
  <c r="X852" i="21"/>
  <c r="Y852" i="21"/>
  <c r="Z852" i="21"/>
  <c r="AA852" i="21"/>
  <c r="X853" i="21"/>
  <c r="Y853" i="21"/>
  <c r="Z853" i="21"/>
  <c r="AA853" i="21"/>
  <c r="X854" i="21"/>
  <c r="Y854" i="21"/>
  <c r="Z854" i="21"/>
  <c r="AA854" i="21"/>
  <c r="X855" i="21"/>
  <c r="Y855" i="21"/>
  <c r="Z855" i="21"/>
  <c r="AA855" i="21"/>
  <c r="X856" i="21"/>
  <c r="Y856" i="21"/>
  <c r="Z856" i="21"/>
  <c r="AA856" i="21"/>
  <c r="X857" i="21"/>
  <c r="Y857" i="21"/>
  <c r="Z857" i="21"/>
  <c r="AA857" i="21"/>
  <c r="X858" i="21"/>
  <c r="Y858" i="21"/>
  <c r="Z858" i="21"/>
  <c r="AA858" i="21"/>
  <c r="X859" i="21"/>
  <c r="Y859" i="21"/>
  <c r="Z859" i="21"/>
  <c r="AA859" i="21"/>
  <c r="X860" i="21"/>
  <c r="Y860" i="21"/>
  <c r="Z860" i="21"/>
  <c r="AA860" i="21"/>
  <c r="X861" i="21"/>
  <c r="Y861" i="21"/>
  <c r="Z861" i="21"/>
  <c r="AA861" i="21"/>
  <c r="X862" i="21"/>
  <c r="Y862" i="21"/>
  <c r="Z862" i="21"/>
  <c r="AA862" i="21"/>
  <c r="X863" i="21"/>
  <c r="Y863" i="21"/>
  <c r="Z863" i="21"/>
  <c r="AA863" i="21"/>
  <c r="X864" i="21"/>
  <c r="Y864" i="21"/>
  <c r="Z864" i="21"/>
  <c r="AA864" i="21"/>
  <c r="X865" i="21"/>
  <c r="Y865" i="21"/>
  <c r="Z865" i="21"/>
  <c r="AA865" i="21"/>
  <c r="X866" i="21"/>
  <c r="Y866" i="21"/>
  <c r="Z866" i="21"/>
  <c r="AA866" i="21"/>
  <c r="X867" i="21"/>
  <c r="Y867" i="21"/>
  <c r="Z867" i="21"/>
  <c r="AA867" i="21"/>
  <c r="X868" i="21"/>
  <c r="Y868" i="21"/>
  <c r="Z868" i="21"/>
  <c r="AA868" i="21"/>
  <c r="X869" i="21"/>
  <c r="Y869" i="21"/>
  <c r="Z869" i="21"/>
  <c r="AA869" i="21"/>
  <c r="X870" i="21"/>
  <c r="Y870" i="21"/>
  <c r="Z870" i="21"/>
  <c r="AA870" i="21"/>
  <c r="X871" i="21"/>
  <c r="Y871" i="21"/>
  <c r="Z871" i="21"/>
  <c r="AA871" i="21"/>
  <c r="X872" i="21"/>
  <c r="Y872" i="21"/>
  <c r="Z872" i="21"/>
  <c r="AA872" i="21"/>
  <c r="X873" i="21"/>
  <c r="Y873" i="21"/>
  <c r="Z873" i="21"/>
  <c r="AA873" i="21"/>
  <c r="X874" i="21"/>
  <c r="Y874" i="21"/>
  <c r="Z874" i="21"/>
  <c r="AA874" i="21"/>
  <c r="X875" i="21"/>
  <c r="Y875" i="21"/>
  <c r="Z875" i="21"/>
  <c r="AA875" i="21"/>
  <c r="X876" i="21"/>
  <c r="Y876" i="21"/>
  <c r="Z876" i="21"/>
  <c r="AA876" i="21"/>
  <c r="X877" i="21"/>
  <c r="Y877" i="21"/>
  <c r="Z877" i="21"/>
  <c r="AA877" i="21"/>
  <c r="X878" i="21"/>
  <c r="Y878" i="21"/>
  <c r="Z878" i="21"/>
  <c r="AA878" i="21"/>
  <c r="X879" i="21"/>
  <c r="Y879" i="21"/>
  <c r="Z879" i="21"/>
  <c r="AA879" i="21"/>
  <c r="X880" i="21"/>
  <c r="Y880" i="21"/>
  <c r="Z880" i="21"/>
  <c r="AA880" i="21"/>
  <c r="X881" i="21"/>
  <c r="Y881" i="21"/>
  <c r="Z881" i="21"/>
  <c r="AA881" i="21"/>
  <c r="X882" i="21"/>
  <c r="Y882" i="21"/>
  <c r="Z882" i="21"/>
  <c r="AA882" i="21"/>
  <c r="X883" i="21"/>
  <c r="Y883" i="21"/>
  <c r="Z883" i="21"/>
  <c r="AA883" i="21"/>
  <c r="X884" i="21"/>
  <c r="Y884" i="21"/>
  <c r="Z884" i="21"/>
  <c r="AA884" i="21"/>
  <c r="X885" i="21"/>
  <c r="Y885" i="21"/>
  <c r="Z885" i="21"/>
  <c r="AA885" i="21"/>
  <c r="X886" i="21"/>
  <c r="Y886" i="21"/>
  <c r="Z886" i="21"/>
  <c r="AA886" i="21"/>
  <c r="X887" i="21"/>
  <c r="Y887" i="21"/>
  <c r="Z887" i="21"/>
  <c r="AA887" i="21"/>
  <c r="X888" i="21"/>
  <c r="Y888" i="21"/>
  <c r="Z888" i="21"/>
  <c r="AA888" i="21"/>
  <c r="X889" i="21"/>
  <c r="Y889" i="21"/>
  <c r="Z889" i="21"/>
  <c r="AA889" i="21"/>
  <c r="X890" i="21"/>
  <c r="Y890" i="21"/>
  <c r="Z890" i="21"/>
  <c r="AA890" i="21"/>
  <c r="X891" i="21"/>
  <c r="Y891" i="21"/>
  <c r="Z891" i="21"/>
  <c r="AA891" i="21"/>
  <c r="X892" i="21"/>
  <c r="Y892" i="21"/>
  <c r="Z892" i="21"/>
  <c r="AA892" i="21"/>
  <c r="X893" i="21"/>
  <c r="Y893" i="21"/>
  <c r="Z893" i="21"/>
  <c r="AA893" i="21"/>
  <c r="X894" i="21"/>
  <c r="Y894" i="21"/>
  <c r="Z894" i="21"/>
  <c r="AA894" i="21"/>
  <c r="X895" i="21"/>
  <c r="Y895" i="21"/>
  <c r="Z895" i="21"/>
  <c r="AA895" i="21"/>
  <c r="X896" i="21"/>
  <c r="Y896" i="21"/>
  <c r="Z896" i="21"/>
  <c r="AA896" i="21"/>
  <c r="X897" i="21"/>
  <c r="Y897" i="21"/>
  <c r="Z897" i="21"/>
  <c r="AA897" i="21"/>
  <c r="X898" i="21"/>
  <c r="Y898" i="21"/>
  <c r="Z898" i="21"/>
  <c r="AA898" i="21"/>
  <c r="X899" i="21"/>
  <c r="Y899" i="21"/>
  <c r="Z899" i="21"/>
  <c r="AA899" i="21"/>
  <c r="X900" i="21"/>
  <c r="Y900" i="21"/>
  <c r="Z900" i="21"/>
  <c r="AA900" i="21"/>
  <c r="X901" i="21"/>
  <c r="Y901" i="21"/>
  <c r="Z901" i="21"/>
  <c r="AA901" i="21"/>
  <c r="X902" i="21"/>
  <c r="Y902" i="21"/>
  <c r="Z902" i="21"/>
  <c r="AA902" i="21"/>
  <c r="X903" i="21"/>
  <c r="Y903" i="21"/>
  <c r="Z903" i="21"/>
  <c r="AA903" i="21"/>
  <c r="X904" i="21"/>
  <c r="Y904" i="21"/>
  <c r="Z904" i="21"/>
  <c r="AA904" i="21"/>
  <c r="X905" i="21"/>
  <c r="Y905" i="21"/>
  <c r="Z905" i="21"/>
  <c r="AA905" i="21"/>
  <c r="X906" i="21"/>
  <c r="Y906" i="21"/>
  <c r="Z906" i="21"/>
  <c r="AA906" i="21"/>
  <c r="X907" i="21"/>
  <c r="Y907" i="21"/>
  <c r="Z907" i="21"/>
  <c r="AA907" i="21"/>
  <c r="X908" i="21"/>
  <c r="Y908" i="21"/>
  <c r="Z908" i="21"/>
  <c r="AA908" i="21"/>
  <c r="X909" i="21"/>
  <c r="Y909" i="21"/>
  <c r="Z909" i="21"/>
  <c r="AA909" i="21"/>
  <c r="X910" i="21"/>
  <c r="Y910" i="21"/>
  <c r="Z910" i="21"/>
  <c r="AA910" i="21"/>
  <c r="X911" i="21"/>
  <c r="Y911" i="21"/>
  <c r="Z911" i="21"/>
  <c r="AA911" i="21"/>
  <c r="X912" i="21"/>
  <c r="Y912" i="21"/>
  <c r="Z912" i="21"/>
  <c r="AA912" i="21"/>
  <c r="X913" i="21"/>
  <c r="Y913" i="21"/>
  <c r="Z913" i="21"/>
  <c r="AA913" i="21"/>
  <c r="X914" i="21"/>
  <c r="Y914" i="21"/>
  <c r="Z914" i="21"/>
  <c r="AA914" i="21"/>
  <c r="X915" i="21"/>
  <c r="Y915" i="21"/>
  <c r="Z915" i="21"/>
  <c r="AA915" i="21"/>
  <c r="X916" i="21"/>
  <c r="Y916" i="21"/>
  <c r="Z916" i="21"/>
  <c r="AA916" i="21"/>
  <c r="X917" i="21"/>
  <c r="Y917" i="21"/>
  <c r="Z917" i="21"/>
  <c r="AA917" i="21"/>
  <c r="X918" i="21"/>
  <c r="Y918" i="21"/>
  <c r="Z918" i="21"/>
  <c r="AA918" i="21"/>
  <c r="X919" i="21"/>
  <c r="Y919" i="21"/>
  <c r="Z919" i="21"/>
  <c r="AA919" i="21"/>
  <c r="X920" i="21"/>
  <c r="Y920" i="21"/>
  <c r="Z920" i="21"/>
  <c r="AA920" i="21"/>
  <c r="X921" i="21"/>
  <c r="Y921" i="21"/>
  <c r="Z921" i="21"/>
  <c r="AA921" i="21"/>
  <c r="X922" i="21"/>
  <c r="Y922" i="21"/>
  <c r="Z922" i="21"/>
  <c r="AA922" i="21"/>
  <c r="X923" i="21"/>
  <c r="Y923" i="21"/>
  <c r="Z923" i="21"/>
  <c r="AA923" i="21"/>
  <c r="X924" i="21"/>
  <c r="Y924" i="21"/>
  <c r="Z924" i="21"/>
  <c r="AA924" i="21"/>
  <c r="X925" i="21"/>
  <c r="Y925" i="21"/>
  <c r="Z925" i="21"/>
  <c r="AA925" i="21"/>
  <c r="X926" i="21"/>
  <c r="Y926" i="21"/>
  <c r="Z926" i="21"/>
  <c r="AA926" i="21"/>
  <c r="X927" i="21"/>
  <c r="Y927" i="21"/>
  <c r="Z927" i="21"/>
  <c r="AA927" i="21"/>
  <c r="X928" i="21"/>
  <c r="Y928" i="21"/>
  <c r="Z928" i="21"/>
  <c r="AA928" i="21"/>
  <c r="X929" i="21"/>
  <c r="Y929" i="21"/>
  <c r="Z929" i="21"/>
  <c r="AA929" i="21"/>
  <c r="X930" i="21"/>
  <c r="Y930" i="21"/>
  <c r="Z930" i="21"/>
  <c r="AA930" i="21"/>
  <c r="X931" i="21"/>
  <c r="Y931" i="21"/>
  <c r="Z931" i="21"/>
  <c r="AA931" i="21"/>
  <c r="X932" i="21"/>
  <c r="Y932" i="21"/>
  <c r="Z932" i="21"/>
  <c r="AA932" i="21"/>
  <c r="X933" i="21"/>
  <c r="Y933" i="21"/>
  <c r="Z933" i="21"/>
  <c r="AA933" i="21"/>
  <c r="X934" i="21"/>
  <c r="Y934" i="21"/>
  <c r="Z934" i="21"/>
  <c r="AA934" i="21"/>
  <c r="X935" i="21"/>
  <c r="Y935" i="21"/>
  <c r="Z935" i="21"/>
  <c r="AA935" i="21"/>
  <c r="X936" i="21"/>
  <c r="Y936" i="21"/>
  <c r="Z936" i="21"/>
  <c r="AA936" i="21"/>
  <c r="X937" i="21"/>
  <c r="Y937" i="21"/>
  <c r="Z937" i="21"/>
  <c r="AA937" i="21"/>
  <c r="X938" i="21"/>
  <c r="Y938" i="21"/>
  <c r="Z938" i="21"/>
  <c r="AA938" i="21"/>
  <c r="X939" i="21"/>
  <c r="Y939" i="21"/>
  <c r="Z939" i="21"/>
  <c r="AA939" i="21"/>
  <c r="X940" i="21"/>
  <c r="Y940" i="21"/>
  <c r="Z940" i="21"/>
  <c r="AA940" i="21"/>
  <c r="X941" i="21"/>
  <c r="Y941" i="21"/>
  <c r="Z941" i="21"/>
  <c r="AA941" i="21"/>
  <c r="X942" i="21"/>
  <c r="Y942" i="21"/>
  <c r="Z942" i="21"/>
  <c r="AA942" i="21"/>
  <c r="X943" i="21"/>
  <c r="Y943" i="21"/>
  <c r="Z943" i="21"/>
  <c r="AA943" i="21"/>
  <c r="X944" i="21"/>
  <c r="Y944" i="21"/>
  <c r="Z944" i="21"/>
  <c r="AA944" i="21"/>
  <c r="X945" i="21"/>
  <c r="Y945" i="21"/>
  <c r="Z945" i="21"/>
  <c r="AA945" i="21"/>
  <c r="X946" i="21"/>
  <c r="Y946" i="21"/>
  <c r="Z946" i="21"/>
  <c r="AA946" i="21"/>
  <c r="X947" i="21"/>
  <c r="Y947" i="21"/>
  <c r="Z947" i="21"/>
  <c r="AA947" i="21"/>
  <c r="X948" i="21"/>
  <c r="Y948" i="21"/>
  <c r="Z948" i="21"/>
  <c r="AA948" i="21"/>
  <c r="X949" i="21"/>
  <c r="Y949" i="21"/>
  <c r="Z949" i="21"/>
  <c r="AA949" i="21"/>
  <c r="X950" i="21"/>
  <c r="Y950" i="21"/>
  <c r="Z950" i="21"/>
  <c r="AA950" i="21"/>
  <c r="X951" i="21"/>
  <c r="Y951" i="21"/>
  <c r="Z951" i="21"/>
  <c r="AA951" i="21"/>
  <c r="X952" i="21"/>
  <c r="Y952" i="21"/>
  <c r="Z952" i="21"/>
  <c r="AA952" i="21"/>
  <c r="X953" i="21"/>
  <c r="Y953" i="21"/>
  <c r="Z953" i="21"/>
  <c r="AA953" i="21"/>
  <c r="X954" i="21"/>
  <c r="Y954" i="21"/>
  <c r="Z954" i="21"/>
  <c r="AA954" i="21"/>
  <c r="X955" i="21"/>
  <c r="Y955" i="21"/>
  <c r="Z955" i="21"/>
  <c r="AA955" i="21"/>
  <c r="X956" i="21"/>
  <c r="Y956" i="21"/>
  <c r="Z956" i="21"/>
  <c r="AA956" i="21"/>
  <c r="X957" i="21"/>
  <c r="Y957" i="21"/>
  <c r="Z957" i="21"/>
  <c r="AA957" i="21"/>
  <c r="X958" i="21"/>
  <c r="Y958" i="21"/>
  <c r="Z958" i="21"/>
  <c r="AA958" i="21"/>
  <c r="X959" i="21"/>
  <c r="Y959" i="21"/>
  <c r="Z959" i="21"/>
  <c r="AA959" i="21"/>
  <c r="X960" i="21"/>
  <c r="Y960" i="21"/>
  <c r="Z960" i="21"/>
  <c r="AA960" i="21"/>
  <c r="X961" i="21"/>
  <c r="Y961" i="21"/>
  <c r="Z961" i="21"/>
  <c r="AA961" i="21"/>
  <c r="X962" i="21"/>
  <c r="Y962" i="21"/>
  <c r="Z962" i="21"/>
  <c r="AA962" i="21"/>
  <c r="X963" i="21"/>
  <c r="Y963" i="21"/>
  <c r="Z963" i="21"/>
  <c r="AA963" i="21"/>
  <c r="X964" i="21"/>
  <c r="Y964" i="21"/>
  <c r="Z964" i="21"/>
  <c r="AA964" i="21"/>
  <c r="X965" i="21"/>
  <c r="Y965" i="21"/>
  <c r="Z965" i="21"/>
  <c r="AA965" i="21"/>
  <c r="X966" i="21"/>
  <c r="Y966" i="21"/>
  <c r="Z966" i="21"/>
  <c r="AA966" i="21"/>
  <c r="X967" i="21"/>
  <c r="Y967" i="21"/>
  <c r="Z967" i="21"/>
  <c r="AA967" i="21"/>
  <c r="X968" i="21"/>
  <c r="Y968" i="21"/>
  <c r="Z968" i="21"/>
  <c r="AA968" i="21"/>
  <c r="X969" i="21"/>
  <c r="Y969" i="21"/>
  <c r="Z969" i="21"/>
  <c r="AA969" i="21"/>
  <c r="X970" i="21"/>
  <c r="Y970" i="21"/>
  <c r="Z970" i="21"/>
  <c r="AA970" i="21"/>
  <c r="X971" i="21"/>
  <c r="Y971" i="21"/>
  <c r="Z971" i="21"/>
  <c r="AA971" i="21"/>
  <c r="X972" i="21"/>
  <c r="Y972" i="21"/>
  <c r="Z972" i="21"/>
  <c r="AA972" i="21"/>
  <c r="X973" i="21"/>
  <c r="Y973" i="21"/>
  <c r="Z973" i="21"/>
  <c r="AA973" i="21"/>
  <c r="X974" i="21"/>
  <c r="Y974" i="21"/>
  <c r="Z974" i="21"/>
  <c r="AA974" i="21"/>
  <c r="X975" i="21"/>
  <c r="Y975" i="21"/>
  <c r="Z975" i="21"/>
  <c r="AA975" i="21"/>
  <c r="X976" i="21"/>
  <c r="Y976" i="21"/>
  <c r="Z976" i="21"/>
  <c r="AA976" i="21"/>
  <c r="X977" i="21"/>
  <c r="Y977" i="21"/>
  <c r="Z977" i="21"/>
  <c r="AA977" i="21"/>
  <c r="X978" i="21"/>
  <c r="Y978" i="21"/>
  <c r="Z978" i="21"/>
  <c r="AA978" i="21"/>
  <c r="X979" i="21"/>
  <c r="Y979" i="21"/>
  <c r="Z979" i="21"/>
  <c r="AA979" i="21"/>
  <c r="X980" i="21"/>
  <c r="Y980" i="21"/>
  <c r="Z980" i="21"/>
  <c r="AA980" i="21"/>
  <c r="X981" i="21"/>
  <c r="Y981" i="21"/>
  <c r="Z981" i="21"/>
  <c r="AA981" i="21"/>
  <c r="X982" i="21"/>
  <c r="Y982" i="21"/>
  <c r="Z982" i="21"/>
  <c r="AA982" i="21"/>
  <c r="X983" i="21"/>
  <c r="Y983" i="21"/>
  <c r="Z983" i="21"/>
  <c r="AA983" i="21"/>
  <c r="X984" i="21"/>
  <c r="Y984" i="21"/>
  <c r="Z984" i="21"/>
  <c r="AA984" i="21"/>
  <c r="X985" i="21"/>
  <c r="Y985" i="21"/>
  <c r="Z985" i="21"/>
  <c r="AA985" i="21"/>
  <c r="X986" i="21"/>
  <c r="Y986" i="21"/>
  <c r="Z986" i="21"/>
  <c r="AA986" i="21"/>
  <c r="X987" i="21"/>
  <c r="Y987" i="21"/>
  <c r="Z987" i="21"/>
  <c r="AA987" i="21"/>
  <c r="X988" i="21"/>
  <c r="Y988" i="21"/>
  <c r="Z988" i="21"/>
  <c r="AA988" i="21"/>
  <c r="X989" i="21"/>
  <c r="Y989" i="21"/>
  <c r="Z989" i="21"/>
  <c r="AA989" i="21"/>
  <c r="X990" i="21"/>
  <c r="Y990" i="21"/>
  <c r="Z990" i="21"/>
  <c r="AA990" i="21"/>
  <c r="X991" i="21"/>
  <c r="Y991" i="21"/>
  <c r="Z991" i="21"/>
  <c r="AA991" i="21"/>
  <c r="X992" i="21"/>
  <c r="Y992" i="21"/>
  <c r="Z992" i="21"/>
  <c r="AA992" i="21"/>
  <c r="X993" i="21"/>
  <c r="Y993" i="21"/>
  <c r="Z993" i="21"/>
  <c r="AA993" i="21"/>
  <c r="X994" i="21"/>
  <c r="Y994" i="21"/>
  <c r="Z994" i="21"/>
  <c r="AA994" i="21"/>
  <c r="X995" i="21"/>
  <c r="Y995" i="21"/>
  <c r="Z995" i="21"/>
  <c r="AA995" i="21"/>
  <c r="X996" i="21"/>
  <c r="Y996" i="21"/>
  <c r="Z996" i="21"/>
  <c r="AA996" i="21"/>
  <c r="X997" i="21"/>
  <c r="Y997" i="21"/>
  <c r="Z997" i="21"/>
  <c r="AA997" i="21"/>
  <c r="X998" i="21"/>
  <c r="Y998" i="21"/>
  <c r="Z998" i="21"/>
  <c r="AA998" i="21"/>
  <c r="X999" i="21"/>
  <c r="Y999" i="21"/>
  <c r="Z999" i="21"/>
  <c r="AA999" i="21"/>
  <c r="X1000" i="21"/>
  <c r="Y1000" i="21"/>
  <c r="Z1000" i="21"/>
  <c r="AA1000" i="21"/>
  <c r="X1001" i="21"/>
  <c r="Y1001" i="21"/>
  <c r="Z1001" i="21"/>
  <c r="AA1001" i="21"/>
  <c r="X1002" i="21"/>
  <c r="Y1002" i="21"/>
  <c r="Z1002" i="21"/>
  <c r="AA1002" i="21"/>
  <c r="X1003" i="21"/>
  <c r="Y1003" i="21"/>
  <c r="Z1003" i="21"/>
  <c r="AA1003" i="21"/>
  <c r="X1004" i="21"/>
  <c r="Y1004" i="21"/>
  <c r="Z1004" i="21"/>
  <c r="AA1004" i="21"/>
  <c r="X1005" i="21"/>
  <c r="Y1005" i="21"/>
  <c r="Z1005" i="21"/>
  <c r="AA1005" i="21"/>
  <c r="X1006" i="21"/>
  <c r="Y1006" i="21"/>
  <c r="Z1006" i="21"/>
  <c r="AA1006" i="21"/>
  <c r="X1007" i="21"/>
  <c r="Y1007" i="21"/>
  <c r="Z1007" i="21"/>
  <c r="AA1007" i="21"/>
  <c r="X1008" i="21"/>
  <c r="Y1008" i="21"/>
  <c r="Z1008" i="21"/>
  <c r="AA1008" i="21"/>
  <c r="X1009" i="21"/>
  <c r="Y1009" i="21"/>
  <c r="Z1009" i="21"/>
  <c r="AA1009" i="21"/>
  <c r="X1010" i="21"/>
  <c r="Y1010" i="21"/>
  <c r="Z1010" i="21"/>
  <c r="AA1010" i="21"/>
  <c r="X1011" i="21"/>
  <c r="Y1011" i="21"/>
  <c r="Z1011" i="21"/>
  <c r="AA1011" i="21"/>
  <c r="X1012" i="21"/>
  <c r="Y1012" i="21"/>
  <c r="Z1012" i="21"/>
  <c r="AA1012" i="21"/>
  <c r="X1013" i="21"/>
  <c r="Y1013" i="21"/>
  <c r="Z1013" i="21"/>
  <c r="AA1013" i="21"/>
  <c r="X1014" i="21"/>
  <c r="Y1014" i="21"/>
  <c r="Z1014" i="21"/>
  <c r="AA1014" i="21"/>
  <c r="X1015" i="21"/>
  <c r="Y1015" i="21"/>
  <c r="Z1015" i="21"/>
  <c r="AA1015" i="21"/>
  <c r="X1016" i="21"/>
  <c r="Y1016" i="21"/>
  <c r="Z1016" i="21"/>
  <c r="AA1016" i="21"/>
  <c r="X1017" i="21"/>
  <c r="Y1017" i="21"/>
  <c r="Z1017" i="21"/>
  <c r="AA1017" i="21"/>
  <c r="X1018" i="21"/>
  <c r="Y1018" i="21"/>
  <c r="Z1018" i="21"/>
  <c r="AA1018" i="21"/>
  <c r="X1019" i="21"/>
  <c r="Y1019" i="21"/>
  <c r="Z1019" i="21"/>
  <c r="AA1019" i="21"/>
  <c r="X1020" i="21"/>
  <c r="Y1020" i="21"/>
  <c r="Z1020" i="21"/>
  <c r="AA1020" i="21"/>
  <c r="X1021" i="21"/>
  <c r="Y1021" i="21"/>
  <c r="Z1021" i="21"/>
  <c r="AA1021" i="21"/>
  <c r="X1022" i="21"/>
  <c r="Y1022" i="21"/>
  <c r="Z1022" i="21"/>
  <c r="AA1022" i="21"/>
  <c r="X1023" i="21"/>
  <c r="Y1023" i="21"/>
  <c r="Z1023" i="21"/>
  <c r="AA1023" i="21"/>
  <c r="X1024" i="21"/>
  <c r="Y1024" i="21"/>
  <c r="Z1024" i="21"/>
  <c r="AA1024" i="21"/>
  <c r="X1025" i="21"/>
  <c r="Y1025" i="21"/>
  <c r="Z1025" i="21"/>
  <c r="AA1025" i="21"/>
  <c r="X1026" i="21"/>
  <c r="Y1026" i="21"/>
  <c r="Z1026" i="21"/>
  <c r="AA1026" i="21"/>
  <c r="X1027" i="21"/>
  <c r="Y1027" i="21"/>
  <c r="Z1027" i="21"/>
  <c r="AA1027" i="21"/>
  <c r="X1028" i="21"/>
  <c r="Y1028" i="21"/>
  <c r="Z1028" i="21"/>
  <c r="AA1028" i="21"/>
  <c r="X1029" i="21"/>
  <c r="Y1029" i="21"/>
  <c r="Z1029" i="21"/>
  <c r="AA1029" i="21"/>
  <c r="X1030" i="21"/>
  <c r="Y1030" i="21"/>
  <c r="Z1030" i="21"/>
  <c r="AA1030" i="21"/>
  <c r="X1031" i="21"/>
  <c r="Y1031" i="21"/>
  <c r="Z1031" i="21"/>
  <c r="AA1031" i="21"/>
  <c r="X1032" i="21"/>
  <c r="Y1032" i="21"/>
  <c r="Z1032" i="21"/>
  <c r="AA1032" i="21"/>
  <c r="X1033" i="21"/>
  <c r="Y1033" i="21"/>
  <c r="Z1033" i="21"/>
  <c r="AA1033" i="21"/>
  <c r="X1034" i="21"/>
  <c r="Y1034" i="21"/>
  <c r="Z1034" i="21"/>
  <c r="AA1034" i="21"/>
  <c r="X1035" i="21"/>
  <c r="Y1035" i="21"/>
  <c r="Z1035" i="21"/>
  <c r="AA1035" i="21"/>
  <c r="X1036" i="21"/>
  <c r="Y1036" i="21"/>
  <c r="Z1036" i="21"/>
  <c r="AA1036" i="21"/>
  <c r="X1037" i="21"/>
  <c r="Y1037" i="21"/>
  <c r="Z1037" i="21"/>
  <c r="AA1037" i="21"/>
  <c r="X1038" i="21"/>
  <c r="Y1038" i="21"/>
  <c r="Z1038" i="21"/>
  <c r="AA1038" i="21"/>
  <c r="X1039" i="21"/>
  <c r="Y1039" i="21"/>
  <c r="Z1039" i="21"/>
  <c r="AA1039" i="21"/>
  <c r="X1040" i="21"/>
  <c r="Y1040" i="21"/>
  <c r="Z1040" i="21"/>
  <c r="AA1040" i="21"/>
  <c r="X1041" i="21"/>
  <c r="Y1041" i="21"/>
  <c r="Z1041" i="21"/>
  <c r="AA1041" i="21"/>
  <c r="X1042" i="21"/>
  <c r="Y1042" i="21"/>
  <c r="Z1042" i="21"/>
  <c r="AA1042" i="21"/>
  <c r="X1043" i="21"/>
  <c r="Y1043" i="21"/>
  <c r="Z1043" i="21"/>
  <c r="AA1043" i="21"/>
  <c r="X1044" i="21"/>
  <c r="Y1044" i="21"/>
  <c r="Z1044" i="21"/>
  <c r="AA1044" i="21"/>
  <c r="X1045" i="21"/>
  <c r="Y1045" i="21"/>
  <c r="Z1045" i="21"/>
  <c r="AA1045" i="21"/>
  <c r="X1046" i="21"/>
  <c r="Y1046" i="21"/>
  <c r="Z1046" i="21"/>
  <c r="AA1046" i="21"/>
  <c r="X1047" i="21"/>
  <c r="Y1047" i="21"/>
  <c r="Z1047" i="21"/>
  <c r="AA1047" i="21"/>
  <c r="X1048" i="21"/>
  <c r="Y1048" i="21"/>
  <c r="Z1048" i="21"/>
  <c r="AA1048" i="21"/>
  <c r="X1049" i="21"/>
  <c r="Y1049" i="21"/>
  <c r="Z1049" i="21"/>
  <c r="AA1049" i="21"/>
  <c r="X1050" i="21"/>
  <c r="Y1050" i="21"/>
  <c r="Z1050" i="21"/>
  <c r="AA1050" i="21"/>
  <c r="X1051" i="21"/>
  <c r="Y1051" i="21"/>
  <c r="Z1051" i="21"/>
  <c r="AA1051" i="21"/>
  <c r="X1052" i="21"/>
  <c r="Y1052" i="21"/>
  <c r="Z1052" i="21"/>
  <c r="AA1052" i="21"/>
  <c r="X1053" i="21"/>
  <c r="Y1053" i="21"/>
  <c r="Z1053" i="21"/>
  <c r="AA1053" i="21"/>
  <c r="X1054" i="21"/>
  <c r="Y1054" i="21"/>
  <c r="Z1054" i="21"/>
  <c r="AA1054" i="21"/>
  <c r="X1055" i="21"/>
  <c r="Y1055" i="21"/>
  <c r="Z1055" i="21"/>
  <c r="AA1055" i="21"/>
  <c r="X1056" i="21"/>
  <c r="Y1056" i="21"/>
  <c r="Z1056" i="21"/>
  <c r="AA1056" i="21"/>
  <c r="X1057" i="21"/>
  <c r="Y1057" i="21"/>
  <c r="Z1057" i="21"/>
  <c r="AA1057" i="21"/>
  <c r="X1058" i="21"/>
  <c r="Y1058" i="21"/>
  <c r="Z1058" i="21"/>
  <c r="AA1058" i="21"/>
  <c r="X1059" i="21"/>
  <c r="Y1059" i="21"/>
  <c r="Z1059" i="21"/>
  <c r="AA1059" i="21"/>
  <c r="X1060" i="21"/>
  <c r="Y1060" i="21"/>
  <c r="Z1060" i="21"/>
  <c r="AA1060" i="21"/>
  <c r="X1061" i="21"/>
  <c r="Y1061" i="21"/>
  <c r="Z1061" i="21"/>
  <c r="AA1061" i="21"/>
  <c r="X1062" i="21"/>
  <c r="Y1062" i="21"/>
  <c r="Z1062" i="21"/>
  <c r="AA1062" i="21"/>
  <c r="X1063" i="21"/>
  <c r="Y1063" i="21"/>
  <c r="Z1063" i="21"/>
  <c r="AA1063" i="21"/>
  <c r="X1064" i="21"/>
  <c r="Y1064" i="21"/>
  <c r="Z1064" i="21"/>
  <c r="AA1064" i="21"/>
  <c r="X1065" i="21"/>
  <c r="Y1065" i="21"/>
  <c r="Z1065" i="21"/>
  <c r="AA1065" i="21"/>
  <c r="X1066" i="21"/>
  <c r="Y1066" i="21"/>
  <c r="Z1066" i="21"/>
  <c r="AA1066" i="21"/>
  <c r="X1067" i="21"/>
  <c r="Y1067" i="21"/>
  <c r="Z1067" i="21"/>
  <c r="AA1067" i="21"/>
  <c r="X1068" i="21"/>
  <c r="Y1068" i="21"/>
  <c r="Z1068" i="21"/>
  <c r="AA1068" i="21"/>
  <c r="X1069" i="21"/>
  <c r="Y1069" i="21"/>
  <c r="Z1069" i="21"/>
  <c r="AA1069" i="21"/>
  <c r="X1070" i="21"/>
  <c r="Y1070" i="21"/>
  <c r="Z1070" i="21"/>
  <c r="AA1070" i="21"/>
  <c r="X1071" i="21"/>
  <c r="Y1071" i="21"/>
  <c r="Z1071" i="21"/>
  <c r="AA1071" i="21"/>
  <c r="X1072" i="21"/>
  <c r="Y1072" i="21"/>
  <c r="Z1072" i="21"/>
  <c r="AA1072" i="21"/>
  <c r="X1073" i="21"/>
  <c r="Y1073" i="21"/>
  <c r="Z1073" i="21"/>
  <c r="AA1073" i="21"/>
  <c r="X1074" i="21"/>
  <c r="Y1074" i="21"/>
  <c r="Z1074" i="21"/>
  <c r="AA1074" i="21"/>
  <c r="X1075" i="21"/>
  <c r="Y1075" i="21"/>
  <c r="Z1075" i="21"/>
  <c r="AA1075" i="21"/>
  <c r="X1076" i="21"/>
  <c r="Y1076" i="21"/>
  <c r="Z1076" i="21"/>
  <c r="AA1076" i="21"/>
  <c r="X1077" i="21"/>
  <c r="Y1077" i="21"/>
  <c r="Z1077" i="21"/>
  <c r="AA1077" i="21"/>
  <c r="X1078" i="21"/>
  <c r="Y1078" i="21"/>
  <c r="Z1078" i="21"/>
  <c r="AA1078" i="21"/>
  <c r="X1079" i="21"/>
  <c r="Y1079" i="21"/>
  <c r="Z1079" i="21"/>
  <c r="AA1079" i="21"/>
  <c r="X1080" i="21"/>
  <c r="Y1080" i="21"/>
  <c r="Z1080" i="21"/>
  <c r="AA1080" i="21"/>
  <c r="X1081" i="21"/>
  <c r="Y1081" i="21"/>
  <c r="Z1081" i="21"/>
  <c r="AA1081" i="21"/>
  <c r="X1082" i="21"/>
  <c r="Y1082" i="21"/>
  <c r="Z1082" i="21"/>
  <c r="AA1082" i="21"/>
  <c r="X1083" i="21"/>
  <c r="Y1083" i="21"/>
  <c r="Z1083" i="21"/>
  <c r="AA1083" i="21"/>
  <c r="X1084" i="21"/>
  <c r="Y1084" i="21"/>
  <c r="Z1084" i="21"/>
  <c r="AA1084" i="21"/>
  <c r="X1085" i="21"/>
  <c r="Y1085" i="21"/>
  <c r="Z1085" i="21"/>
  <c r="AA1085" i="21"/>
  <c r="X1086" i="21"/>
  <c r="Y1086" i="21"/>
  <c r="Z1086" i="21"/>
  <c r="AA1086" i="21"/>
  <c r="X1087" i="21"/>
  <c r="Y1087" i="21"/>
  <c r="Z1087" i="21"/>
  <c r="AA1087" i="21"/>
  <c r="X1088" i="21"/>
  <c r="Y1088" i="21"/>
  <c r="Z1088" i="21"/>
  <c r="AA1088" i="21"/>
  <c r="X1089" i="21"/>
  <c r="Y1089" i="21"/>
  <c r="Z1089" i="21"/>
  <c r="AA1089" i="21"/>
  <c r="X1090" i="21"/>
  <c r="Y1090" i="21"/>
  <c r="Z1090" i="21"/>
  <c r="AA1090" i="21"/>
  <c r="X1091" i="21"/>
  <c r="Y1091" i="21"/>
  <c r="Z1091" i="21"/>
  <c r="AA1091" i="21"/>
  <c r="X1092" i="21"/>
  <c r="Y1092" i="21"/>
  <c r="Z1092" i="21"/>
  <c r="AA1092" i="21"/>
  <c r="X1093" i="21"/>
  <c r="Y1093" i="21"/>
  <c r="Z1093" i="21"/>
  <c r="AA1093" i="21"/>
  <c r="X1094" i="21"/>
  <c r="Y1094" i="21"/>
  <c r="Z1094" i="21"/>
  <c r="AA1094" i="21"/>
  <c r="X1095" i="21"/>
  <c r="Y1095" i="21"/>
  <c r="Z1095" i="21"/>
  <c r="AA1095" i="21"/>
  <c r="X1096" i="21"/>
  <c r="Y1096" i="21"/>
  <c r="Z1096" i="21"/>
  <c r="AA1096" i="21"/>
  <c r="X1097" i="21"/>
  <c r="Y1097" i="21"/>
  <c r="Z1097" i="21"/>
  <c r="AA1097" i="21"/>
  <c r="X1098" i="21"/>
  <c r="Y1098" i="21"/>
  <c r="Z1098" i="21"/>
  <c r="AA1098" i="21"/>
  <c r="X1099" i="21"/>
  <c r="Y1099" i="21"/>
  <c r="Z1099" i="21"/>
  <c r="AA1099" i="21"/>
  <c r="X1100" i="21"/>
  <c r="Y1100" i="21"/>
  <c r="Z1100" i="21"/>
  <c r="AA1100" i="21"/>
  <c r="X1101" i="21"/>
  <c r="Y1101" i="21"/>
  <c r="Z1101" i="21"/>
  <c r="AA1101" i="21"/>
  <c r="X1102" i="21"/>
  <c r="Y1102" i="21"/>
  <c r="Z1102" i="21"/>
  <c r="AA1102" i="21"/>
  <c r="X1103" i="21"/>
  <c r="Y1103" i="21"/>
  <c r="Z1103" i="21"/>
  <c r="AA1103" i="21"/>
  <c r="X1104" i="21"/>
  <c r="Y1104" i="21"/>
  <c r="Z1104" i="21"/>
  <c r="AA1104" i="21"/>
  <c r="X1105" i="21"/>
  <c r="Y1105" i="21"/>
  <c r="Z1105" i="21"/>
  <c r="AA1105" i="21"/>
  <c r="X1106" i="21"/>
  <c r="Y1106" i="21"/>
  <c r="Z1106" i="21"/>
  <c r="AA1106" i="21"/>
  <c r="X1107" i="21"/>
  <c r="Y1107" i="21"/>
  <c r="Z1107" i="21"/>
  <c r="AA1107" i="21"/>
  <c r="X1108" i="21"/>
  <c r="Y1108" i="21"/>
  <c r="Z1108" i="21"/>
  <c r="AA1108" i="21"/>
  <c r="X1109" i="21"/>
  <c r="Y1109" i="21"/>
  <c r="Z1109" i="21"/>
  <c r="AA1109" i="21"/>
  <c r="X1110" i="21"/>
  <c r="Y1110" i="21"/>
  <c r="Z1110" i="21"/>
  <c r="AA1110" i="21"/>
  <c r="X1111" i="21"/>
  <c r="Y1111" i="21"/>
  <c r="Z1111" i="21"/>
  <c r="AA1111" i="21"/>
  <c r="X1112" i="21"/>
  <c r="Y1112" i="21"/>
  <c r="Z1112" i="21"/>
  <c r="AA1112" i="21"/>
  <c r="X1113" i="21"/>
  <c r="Y1113" i="21"/>
  <c r="Z1113" i="21"/>
  <c r="AA1113" i="21"/>
  <c r="X1114" i="21"/>
  <c r="Y1114" i="21"/>
  <c r="Z1114" i="21"/>
  <c r="AA1114" i="21"/>
  <c r="X1115" i="21"/>
  <c r="Y1115" i="21"/>
  <c r="Z1115" i="21"/>
  <c r="AA1115" i="21"/>
  <c r="X1116" i="21"/>
  <c r="Y1116" i="21"/>
  <c r="Z1116" i="21"/>
  <c r="AA1116" i="21"/>
  <c r="X1117" i="21"/>
  <c r="Y1117" i="21"/>
  <c r="Z1117" i="21"/>
  <c r="AA1117" i="21"/>
  <c r="X1118" i="21"/>
  <c r="Y1118" i="21"/>
  <c r="Z1118" i="21"/>
  <c r="AA1118" i="21"/>
  <c r="X1119" i="21"/>
  <c r="Y1119" i="21"/>
  <c r="Z1119" i="21"/>
  <c r="AA1119" i="21"/>
  <c r="X1120" i="21"/>
  <c r="Y1120" i="21"/>
  <c r="Z1120" i="21"/>
  <c r="AA1120" i="21"/>
  <c r="X1121" i="21"/>
  <c r="Y1121" i="21"/>
  <c r="Z1121" i="21"/>
  <c r="AA1121" i="21"/>
  <c r="X1122" i="21"/>
  <c r="Y1122" i="21"/>
  <c r="Z1122" i="21"/>
  <c r="AA1122" i="21"/>
  <c r="X1123" i="21"/>
  <c r="Y1123" i="21"/>
  <c r="Z1123" i="21"/>
  <c r="AA1123" i="21"/>
  <c r="X1124" i="21"/>
  <c r="Y1124" i="21"/>
  <c r="Z1124" i="21"/>
  <c r="AA1124" i="21"/>
  <c r="X1125" i="21"/>
  <c r="Y1125" i="21"/>
  <c r="Z1125" i="21"/>
  <c r="AA1125" i="21"/>
  <c r="X1126" i="21"/>
  <c r="Y1126" i="21"/>
  <c r="Z1126" i="21"/>
  <c r="AA1126" i="21"/>
  <c r="X1127" i="21"/>
  <c r="Y1127" i="21"/>
  <c r="Z1127" i="21"/>
  <c r="AA1127" i="21"/>
  <c r="X1128" i="21"/>
  <c r="Y1128" i="21"/>
  <c r="Z1128" i="21"/>
  <c r="AA1128" i="21"/>
  <c r="X1129" i="21"/>
  <c r="Y1129" i="21"/>
  <c r="Z1129" i="21"/>
  <c r="AA1129" i="21"/>
  <c r="X1130" i="21"/>
  <c r="Y1130" i="21"/>
  <c r="Z1130" i="21"/>
  <c r="AA1130" i="21"/>
  <c r="X1131" i="21"/>
  <c r="Y1131" i="21"/>
  <c r="Z1131" i="21"/>
  <c r="AA1131" i="21"/>
  <c r="X1132" i="21"/>
  <c r="Y1132" i="21"/>
  <c r="Z1132" i="21"/>
  <c r="AA1132" i="21"/>
  <c r="X1133" i="21"/>
  <c r="Y1133" i="21"/>
  <c r="Z1133" i="21"/>
  <c r="AA1133" i="21"/>
  <c r="X1134" i="21"/>
  <c r="Y1134" i="21"/>
  <c r="Z1134" i="21"/>
  <c r="AA1134" i="21"/>
  <c r="X1135" i="21"/>
  <c r="Y1135" i="21"/>
  <c r="Z1135" i="21"/>
  <c r="AA1135" i="21"/>
  <c r="X1136" i="21"/>
  <c r="Y1136" i="21"/>
  <c r="Z1136" i="21"/>
  <c r="AA1136" i="21"/>
  <c r="X1137" i="21"/>
  <c r="Y1137" i="21"/>
  <c r="Z1137" i="21"/>
  <c r="AA1137" i="21"/>
  <c r="X1138" i="21"/>
  <c r="Y1138" i="21"/>
  <c r="Z1138" i="21"/>
  <c r="AA1138" i="21"/>
  <c r="X1139" i="21"/>
  <c r="Y1139" i="21"/>
  <c r="Z1139" i="21"/>
  <c r="AA1139" i="21"/>
  <c r="X1140" i="21"/>
  <c r="Y1140" i="21"/>
  <c r="Z1140" i="21"/>
  <c r="AA1140" i="21"/>
  <c r="X1141" i="21"/>
  <c r="Y1141" i="21"/>
  <c r="Z1141" i="21"/>
  <c r="AA1141" i="21"/>
  <c r="X1142" i="21"/>
  <c r="Y1142" i="21"/>
  <c r="Z1142" i="21"/>
  <c r="AA1142" i="21"/>
  <c r="X1143" i="21"/>
  <c r="Y1143" i="21"/>
  <c r="Z1143" i="21"/>
  <c r="AA1143" i="21"/>
  <c r="X1144" i="21"/>
  <c r="Y1144" i="21"/>
  <c r="Z1144" i="21"/>
  <c r="AA1144" i="21"/>
  <c r="X1145" i="21"/>
  <c r="Y1145" i="21"/>
  <c r="Z1145" i="21"/>
  <c r="AA1145" i="21"/>
  <c r="X1146" i="21"/>
  <c r="Y1146" i="21"/>
  <c r="Z1146" i="21"/>
  <c r="AA1146" i="21"/>
  <c r="X1147" i="21"/>
  <c r="Y1147" i="21"/>
  <c r="Z1147" i="21"/>
  <c r="AA1147" i="21"/>
  <c r="X1148" i="21"/>
  <c r="Y1148" i="21"/>
  <c r="Z1148" i="21"/>
  <c r="AA1148" i="21"/>
  <c r="X1149" i="21"/>
  <c r="Y1149" i="21"/>
  <c r="Z1149" i="21"/>
  <c r="AA1149" i="21"/>
  <c r="X1150" i="21"/>
  <c r="Y1150" i="21"/>
  <c r="Z1150" i="21"/>
  <c r="AA1150" i="21"/>
  <c r="X1151" i="21"/>
  <c r="Y1151" i="21"/>
  <c r="Z1151" i="21"/>
  <c r="AA1151" i="21"/>
  <c r="X1152" i="21"/>
  <c r="Y1152" i="21"/>
  <c r="Z1152" i="21"/>
  <c r="AA1152" i="21"/>
  <c r="X1153" i="21"/>
  <c r="Y1153" i="21"/>
  <c r="Z1153" i="21"/>
  <c r="AA1153" i="21"/>
  <c r="X1154" i="21"/>
  <c r="Y1154" i="21"/>
  <c r="Z1154" i="21"/>
  <c r="AA1154" i="21"/>
  <c r="X1155" i="21"/>
  <c r="Y1155" i="21"/>
  <c r="Z1155" i="21"/>
  <c r="AA1155" i="21"/>
  <c r="X1156" i="21"/>
  <c r="Y1156" i="21"/>
  <c r="Z1156" i="21"/>
  <c r="AA1156" i="21"/>
  <c r="X1157" i="21"/>
  <c r="Y1157" i="21"/>
  <c r="Z1157" i="21"/>
  <c r="AA1157" i="21"/>
  <c r="X1158" i="21"/>
  <c r="Y1158" i="21"/>
  <c r="Z1158" i="21"/>
  <c r="AA1158" i="21"/>
  <c r="X1159" i="21"/>
  <c r="Y1159" i="21"/>
  <c r="Z1159" i="21"/>
  <c r="AA1159" i="21"/>
  <c r="X1160" i="21"/>
  <c r="Y1160" i="21"/>
  <c r="Z1160" i="21"/>
  <c r="AA1160" i="21"/>
  <c r="X1161" i="21"/>
  <c r="Y1161" i="21"/>
  <c r="Z1161" i="21"/>
  <c r="AA1161" i="21"/>
  <c r="X1162" i="21"/>
  <c r="Y1162" i="21"/>
  <c r="Z1162" i="21"/>
  <c r="AA1162" i="21"/>
  <c r="X1163" i="21"/>
  <c r="Y1163" i="21"/>
  <c r="Z1163" i="21"/>
  <c r="AA1163" i="21"/>
  <c r="X1164" i="21"/>
  <c r="Y1164" i="21"/>
  <c r="Z1164" i="21"/>
  <c r="AA1164" i="21"/>
  <c r="X1165" i="21"/>
  <c r="Y1165" i="21"/>
  <c r="Z1165" i="21"/>
  <c r="AA1165" i="21"/>
  <c r="X1166" i="21"/>
  <c r="Y1166" i="21"/>
  <c r="Z1166" i="21"/>
  <c r="AA1166" i="21"/>
  <c r="X1167" i="21"/>
  <c r="Y1167" i="21"/>
  <c r="Z1167" i="21"/>
  <c r="AA1167" i="21"/>
  <c r="X1168" i="21"/>
  <c r="Y1168" i="21"/>
  <c r="Z1168" i="21"/>
  <c r="AA1168" i="21"/>
  <c r="X1169" i="21"/>
  <c r="Y1169" i="21"/>
  <c r="Z1169" i="21"/>
  <c r="AA1169" i="21"/>
  <c r="X1170" i="21"/>
  <c r="Y1170" i="21"/>
  <c r="Z1170" i="21"/>
  <c r="AA1170" i="21"/>
  <c r="X1171" i="21"/>
  <c r="Y1171" i="21"/>
  <c r="Z1171" i="21"/>
  <c r="AA1171" i="21"/>
  <c r="X1172" i="21"/>
  <c r="Y1172" i="21"/>
  <c r="Z1172" i="21"/>
  <c r="AA1172" i="21"/>
  <c r="X1173" i="21"/>
  <c r="Y1173" i="21"/>
  <c r="Z1173" i="21"/>
  <c r="AA1173" i="21"/>
  <c r="X1174" i="21"/>
  <c r="Y1174" i="21"/>
  <c r="Z1174" i="21"/>
  <c r="AA1174" i="21"/>
  <c r="X1175" i="21"/>
  <c r="Y1175" i="21"/>
  <c r="Z1175" i="21"/>
  <c r="AA1175" i="21"/>
  <c r="X1176" i="21"/>
  <c r="Y1176" i="21"/>
  <c r="Z1176" i="21"/>
  <c r="AA1176" i="21"/>
  <c r="X1177" i="21"/>
  <c r="Y1177" i="21"/>
  <c r="Z1177" i="21"/>
  <c r="AA1177" i="21"/>
  <c r="X1178" i="21"/>
  <c r="Y1178" i="21"/>
  <c r="Z1178" i="21"/>
  <c r="AA1178" i="21"/>
  <c r="X1179" i="21"/>
  <c r="Y1179" i="21"/>
  <c r="Z1179" i="21"/>
  <c r="AA1179" i="21"/>
  <c r="X1180" i="21"/>
  <c r="Y1180" i="21"/>
  <c r="Z1180" i="21"/>
  <c r="AA1180" i="21"/>
  <c r="X1181" i="21"/>
  <c r="Y1181" i="21"/>
  <c r="Z1181" i="21"/>
  <c r="AA1181" i="21"/>
  <c r="X1182" i="21"/>
  <c r="Y1182" i="21"/>
  <c r="Z1182" i="21"/>
  <c r="AA1182" i="21"/>
  <c r="X1183" i="21"/>
  <c r="Y1183" i="21"/>
  <c r="Z1183" i="21"/>
  <c r="AA1183" i="21"/>
  <c r="X1184" i="21"/>
  <c r="Y1184" i="21"/>
  <c r="Z1184" i="21"/>
  <c r="AA1184" i="21"/>
  <c r="X1185" i="21"/>
  <c r="Y1185" i="21"/>
  <c r="Z1185" i="21"/>
  <c r="AA1185" i="21"/>
  <c r="X1186" i="21"/>
  <c r="Y1186" i="21"/>
  <c r="Z1186" i="21"/>
  <c r="AA1186" i="21"/>
  <c r="X1187" i="21"/>
  <c r="Y1187" i="21"/>
  <c r="Z1187" i="21"/>
  <c r="AA1187" i="21"/>
  <c r="X1188" i="21"/>
  <c r="Y1188" i="21"/>
  <c r="Z1188" i="21"/>
  <c r="AA1188" i="21"/>
  <c r="X1189" i="21"/>
  <c r="Y1189" i="21"/>
  <c r="Z1189" i="21"/>
  <c r="AA1189" i="21"/>
  <c r="X1190" i="21"/>
  <c r="Y1190" i="21"/>
  <c r="Z1190" i="21"/>
  <c r="AA1190" i="21"/>
  <c r="X1191" i="21"/>
  <c r="Y1191" i="21"/>
  <c r="Z1191" i="21"/>
  <c r="AA1191" i="21"/>
  <c r="X1192" i="21"/>
  <c r="Y1192" i="21"/>
  <c r="Z1192" i="21"/>
  <c r="AA1192" i="21"/>
  <c r="X1193" i="21"/>
  <c r="Y1193" i="21"/>
  <c r="Z1193" i="21"/>
  <c r="AA1193" i="21"/>
  <c r="X1194" i="21"/>
  <c r="Y1194" i="21"/>
  <c r="Z1194" i="21"/>
  <c r="AA1194" i="21"/>
  <c r="X1195" i="21"/>
  <c r="Y1195" i="21"/>
  <c r="Z1195" i="21"/>
  <c r="AA1195" i="21"/>
  <c r="X1196" i="21"/>
  <c r="Y1196" i="21"/>
  <c r="Z1196" i="21"/>
  <c r="AA1196" i="21"/>
  <c r="X1197" i="21"/>
  <c r="Y1197" i="21"/>
  <c r="Z1197" i="21"/>
  <c r="AA1197" i="21"/>
  <c r="X1198" i="21"/>
  <c r="Y1198" i="21"/>
  <c r="Z1198" i="21"/>
  <c r="AA1198" i="21"/>
  <c r="X1199" i="21"/>
  <c r="Y1199" i="21"/>
  <c r="Z1199" i="21"/>
  <c r="AA1199" i="21"/>
  <c r="X1200" i="21"/>
  <c r="Y1200" i="21"/>
  <c r="Z1200" i="21"/>
  <c r="AA1200" i="21"/>
  <c r="X1201" i="21"/>
  <c r="Y1201" i="21"/>
  <c r="Z1201" i="21"/>
  <c r="AA1201" i="21"/>
  <c r="X1202" i="21"/>
  <c r="Y1202" i="21"/>
  <c r="Z1202" i="21"/>
  <c r="AA1202" i="21"/>
  <c r="X1203" i="21"/>
  <c r="Y1203" i="21"/>
  <c r="Z1203" i="21"/>
  <c r="AA1203" i="21"/>
  <c r="X1204" i="21"/>
  <c r="Y1204" i="21"/>
  <c r="Z1204" i="21"/>
  <c r="AA1204" i="21"/>
  <c r="X1205" i="21"/>
  <c r="Y1205" i="21"/>
  <c r="Z1205" i="21"/>
  <c r="AA1205" i="21"/>
  <c r="X1206" i="21"/>
  <c r="Y1206" i="21"/>
  <c r="Z1206" i="21"/>
  <c r="AA1206" i="21"/>
  <c r="X1207" i="21"/>
  <c r="Y1207" i="21"/>
  <c r="Z1207" i="21"/>
  <c r="AA1207" i="21"/>
  <c r="X1208" i="21"/>
  <c r="Y1208" i="21"/>
  <c r="Z1208" i="21"/>
  <c r="AA1208" i="21"/>
  <c r="X1209" i="21"/>
  <c r="Y1209" i="21"/>
  <c r="Z1209" i="21"/>
  <c r="AA1209" i="21"/>
  <c r="X1210" i="21"/>
  <c r="Y1210" i="21"/>
  <c r="Z1210" i="21"/>
  <c r="AA1210" i="21"/>
  <c r="X1211" i="21"/>
  <c r="Y1211" i="21"/>
  <c r="Z1211" i="21"/>
  <c r="AA1211" i="21"/>
  <c r="X1212" i="21"/>
  <c r="Y1212" i="21"/>
  <c r="Z1212" i="21"/>
  <c r="AA1212" i="21"/>
  <c r="X1213" i="21"/>
  <c r="Y1213" i="21"/>
  <c r="Z1213" i="21"/>
  <c r="AA1213" i="21"/>
  <c r="X1214" i="21"/>
  <c r="Y1214" i="21"/>
  <c r="Z1214" i="21"/>
  <c r="AA1214" i="21"/>
  <c r="X1215" i="21"/>
  <c r="Y1215" i="21"/>
  <c r="Z1215" i="21"/>
  <c r="AA1215" i="21"/>
  <c r="X1216" i="21"/>
  <c r="Y1216" i="21"/>
  <c r="Z1216" i="21"/>
  <c r="AA1216" i="21"/>
  <c r="X1217" i="21"/>
  <c r="Y1217" i="21"/>
  <c r="Z1217" i="21"/>
  <c r="AA1217" i="21"/>
  <c r="X1218" i="21"/>
  <c r="Y1218" i="21"/>
  <c r="Z1218" i="21"/>
  <c r="AA1218" i="21"/>
  <c r="X1219" i="21"/>
  <c r="Y1219" i="21"/>
  <c r="Z1219" i="21"/>
  <c r="AA1219" i="21"/>
  <c r="X1220" i="21"/>
  <c r="Y1220" i="21"/>
  <c r="Z1220" i="21"/>
  <c r="AA1220" i="21"/>
  <c r="X1221" i="21"/>
  <c r="Y1221" i="21"/>
  <c r="Z1221" i="21"/>
  <c r="AA1221" i="21"/>
  <c r="X1222" i="21"/>
  <c r="Y1222" i="21"/>
  <c r="Z1222" i="21"/>
  <c r="AA1222" i="21"/>
  <c r="X1223" i="21"/>
  <c r="Y1223" i="21"/>
  <c r="Z1223" i="21"/>
  <c r="AA1223" i="21"/>
  <c r="X1224" i="21"/>
  <c r="Y1224" i="21"/>
  <c r="Z1224" i="21"/>
  <c r="AA1224" i="21"/>
  <c r="X1225" i="21"/>
  <c r="Y1225" i="21"/>
  <c r="Z1225" i="21"/>
  <c r="AA1225" i="21"/>
  <c r="X1226" i="21"/>
  <c r="Y1226" i="21"/>
  <c r="Z1226" i="21"/>
  <c r="AA1226" i="21"/>
  <c r="X1227" i="21"/>
  <c r="Y1227" i="21"/>
  <c r="Z1227" i="21"/>
  <c r="AA1227" i="21"/>
  <c r="X1228" i="21"/>
  <c r="Y1228" i="21"/>
  <c r="Z1228" i="21"/>
  <c r="AA1228" i="21"/>
  <c r="X1229" i="21"/>
  <c r="Y1229" i="21"/>
  <c r="Z1229" i="21"/>
  <c r="AA1229" i="21"/>
  <c r="X1230" i="21"/>
  <c r="Y1230" i="21"/>
  <c r="Z1230" i="21"/>
  <c r="AA1230" i="21"/>
  <c r="X1231" i="21"/>
  <c r="Y1231" i="21"/>
  <c r="Z1231" i="21"/>
  <c r="AA1231" i="21"/>
  <c r="X1232" i="21"/>
  <c r="Y1232" i="21"/>
  <c r="Z1232" i="21"/>
  <c r="AA1232" i="21"/>
  <c r="X1233" i="21"/>
  <c r="Y1233" i="21"/>
  <c r="Z1233" i="21"/>
  <c r="AA1233" i="21"/>
  <c r="X1234" i="21"/>
  <c r="Y1234" i="21"/>
  <c r="Z1234" i="21"/>
  <c r="AA1234" i="21"/>
  <c r="X1235" i="21"/>
  <c r="Y1235" i="21"/>
  <c r="Z1235" i="21"/>
  <c r="AA1235" i="21"/>
  <c r="X1236" i="21"/>
  <c r="Y1236" i="21"/>
  <c r="Z1236" i="21"/>
  <c r="AA1236" i="21"/>
  <c r="X1237" i="21"/>
  <c r="Y1237" i="21"/>
  <c r="Z1237" i="21"/>
  <c r="AA1237" i="21"/>
  <c r="X1238" i="21"/>
  <c r="Y1238" i="21"/>
  <c r="Z1238" i="21"/>
  <c r="AA1238" i="21"/>
  <c r="X1239" i="21"/>
  <c r="Y1239" i="21"/>
  <c r="Z1239" i="21"/>
  <c r="AA1239" i="21"/>
  <c r="X1240" i="21"/>
  <c r="Y1240" i="21"/>
  <c r="Z1240" i="21"/>
  <c r="AA1240" i="21"/>
  <c r="X1241" i="21"/>
  <c r="Y1241" i="21"/>
  <c r="Z1241" i="21"/>
  <c r="AA1241" i="21"/>
  <c r="X1242" i="21"/>
  <c r="Y1242" i="21"/>
  <c r="Z1242" i="21"/>
  <c r="AA1242" i="21"/>
  <c r="X1243" i="21"/>
  <c r="Y1243" i="21"/>
  <c r="Z1243" i="21"/>
  <c r="AA1243" i="21"/>
  <c r="X1244" i="21"/>
  <c r="Y1244" i="21"/>
  <c r="Z1244" i="21"/>
  <c r="AA1244" i="21"/>
  <c r="X1245" i="21"/>
  <c r="Y1245" i="21"/>
  <c r="Z1245" i="21"/>
  <c r="AA1245" i="21"/>
  <c r="X1246" i="21"/>
  <c r="Y1246" i="21"/>
  <c r="Z1246" i="21"/>
  <c r="AA1246" i="21"/>
  <c r="X1247" i="21"/>
  <c r="Y1247" i="21"/>
  <c r="Z1247" i="21"/>
  <c r="AA1247" i="21"/>
  <c r="X1248" i="21"/>
  <c r="Y1248" i="21"/>
  <c r="Z1248" i="21"/>
  <c r="AA1248" i="21"/>
  <c r="X1249" i="21"/>
  <c r="Y1249" i="21"/>
  <c r="Z1249" i="21"/>
  <c r="AA1249" i="21"/>
  <c r="X1250" i="21"/>
  <c r="Y1250" i="21"/>
  <c r="Z1250" i="21"/>
  <c r="AA1250" i="21"/>
  <c r="X1251" i="21"/>
  <c r="Y1251" i="21"/>
  <c r="Z1251" i="21"/>
  <c r="AA1251" i="21"/>
  <c r="X1252" i="21"/>
  <c r="Y1252" i="21"/>
  <c r="Z1252" i="21"/>
  <c r="AA1252" i="21"/>
  <c r="X1253" i="21"/>
  <c r="Y1253" i="21"/>
  <c r="Z1253" i="21"/>
  <c r="AA1253" i="21"/>
  <c r="X1254" i="21"/>
  <c r="Y1254" i="21"/>
  <c r="Z1254" i="21"/>
  <c r="AA1254" i="21"/>
  <c r="X1255" i="21"/>
  <c r="Y1255" i="21"/>
  <c r="Z1255" i="21"/>
  <c r="AA1255" i="21"/>
  <c r="X1256" i="21"/>
  <c r="Y1256" i="21"/>
  <c r="Z1256" i="21"/>
  <c r="AA1256" i="21"/>
  <c r="X1257" i="21"/>
  <c r="Y1257" i="21"/>
  <c r="Z1257" i="21"/>
  <c r="AA1257" i="21"/>
  <c r="X1258" i="21"/>
  <c r="Y1258" i="21"/>
  <c r="Z1258" i="21"/>
  <c r="AA1258" i="21"/>
  <c r="X1259" i="21"/>
  <c r="Y1259" i="21"/>
  <c r="Z1259" i="21"/>
  <c r="AA1259" i="21"/>
  <c r="X1260" i="21"/>
  <c r="Y1260" i="21"/>
  <c r="Z1260" i="21"/>
  <c r="AA1260" i="21"/>
  <c r="X1261" i="21"/>
  <c r="Y1261" i="21"/>
  <c r="Z1261" i="21"/>
  <c r="AA1261" i="21"/>
  <c r="X1262" i="21"/>
  <c r="Y1262" i="21"/>
  <c r="Z1262" i="21"/>
  <c r="AA1262" i="21"/>
  <c r="X1263" i="21"/>
  <c r="Y1263" i="21"/>
  <c r="Z1263" i="21"/>
  <c r="AA1263" i="21"/>
  <c r="X1264" i="21"/>
  <c r="Y1264" i="21"/>
  <c r="Z1264" i="21"/>
  <c r="AA1264" i="21"/>
  <c r="X1265" i="21"/>
  <c r="Y1265" i="21"/>
  <c r="Z1265" i="21"/>
  <c r="AA1265" i="21"/>
  <c r="X1266" i="21"/>
  <c r="Y1266" i="21"/>
  <c r="Z1266" i="21"/>
  <c r="AA1266" i="21"/>
  <c r="X1267" i="21"/>
  <c r="Y1267" i="21"/>
  <c r="Z1267" i="21"/>
  <c r="AA1267" i="21"/>
  <c r="X1268" i="21"/>
  <c r="Y1268" i="21"/>
  <c r="Z1268" i="21"/>
  <c r="AA1268" i="21"/>
  <c r="X1269" i="21"/>
  <c r="Y1269" i="21"/>
  <c r="Z1269" i="21"/>
  <c r="AA1269" i="21"/>
  <c r="X1270" i="21"/>
  <c r="Y1270" i="21"/>
  <c r="Z1270" i="21"/>
  <c r="AA1270" i="21"/>
  <c r="X1271" i="21"/>
  <c r="Y1271" i="21"/>
  <c r="Z1271" i="21"/>
  <c r="AA1271" i="21"/>
  <c r="X1272" i="21"/>
  <c r="Y1272" i="21"/>
  <c r="Z1272" i="21"/>
  <c r="AA1272" i="21"/>
  <c r="X1273" i="21"/>
  <c r="Y1273" i="21"/>
  <c r="Z1273" i="21"/>
  <c r="AA1273" i="21"/>
  <c r="X1274" i="21"/>
  <c r="Y1274" i="21"/>
  <c r="Z1274" i="21"/>
  <c r="AA1274" i="21"/>
  <c r="X1275" i="21"/>
  <c r="Y1275" i="21"/>
  <c r="Z1275" i="21"/>
  <c r="AA1275" i="21"/>
  <c r="X1276" i="21"/>
  <c r="Y1276" i="21"/>
  <c r="Z1276" i="21"/>
  <c r="AA1276" i="21"/>
  <c r="X1277" i="21"/>
  <c r="Y1277" i="21"/>
  <c r="Z1277" i="21"/>
  <c r="AA1277" i="21"/>
  <c r="X1278" i="21"/>
  <c r="Y1278" i="21"/>
  <c r="Z1278" i="21"/>
  <c r="AA1278" i="21"/>
  <c r="X1279" i="21"/>
  <c r="Y1279" i="21"/>
  <c r="Z1279" i="21"/>
  <c r="AA1279" i="21"/>
  <c r="X1280" i="21"/>
  <c r="Y1280" i="21"/>
  <c r="Z1280" i="21"/>
  <c r="AA1280" i="21"/>
  <c r="X1281" i="21"/>
  <c r="Y1281" i="21"/>
  <c r="Z1281" i="21"/>
  <c r="AA1281" i="21"/>
  <c r="X1282" i="21"/>
  <c r="Y1282" i="21"/>
  <c r="Z1282" i="21"/>
  <c r="AA1282" i="21"/>
  <c r="X1283" i="21"/>
  <c r="Y1283" i="21"/>
  <c r="Z1283" i="21"/>
  <c r="AA1283" i="21"/>
  <c r="X1284" i="21"/>
  <c r="Y1284" i="21"/>
  <c r="Z1284" i="21"/>
  <c r="AA1284" i="21"/>
  <c r="X1285" i="21"/>
  <c r="Y1285" i="21"/>
  <c r="Z1285" i="21"/>
  <c r="AA1285" i="21"/>
  <c r="X1286" i="21"/>
  <c r="Y1286" i="21"/>
  <c r="Z1286" i="21"/>
  <c r="AA1286" i="21"/>
  <c r="X1287" i="21"/>
  <c r="Y1287" i="21"/>
  <c r="Z1287" i="21"/>
  <c r="AA1287" i="21"/>
  <c r="X1288" i="21"/>
  <c r="Y1288" i="21"/>
  <c r="Z1288" i="21"/>
  <c r="AA1288" i="21"/>
  <c r="X1289" i="21"/>
  <c r="Y1289" i="21"/>
  <c r="Z1289" i="21"/>
  <c r="AA1289" i="21"/>
  <c r="X1290" i="21"/>
  <c r="Y1290" i="21"/>
  <c r="Z1290" i="21"/>
  <c r="AA1290" i="21"/>
  <c r="X1291" i="21"/>
  <c r="Y1291" i="21"/>
  <c r="Z1291" i="21"/>
  <c r="AA1291" i="21"/>
  <c r="X1292" i="21"/>
  <c r="Y1292" i="21"/>
  <c r="Z1292" i="21"/>
  <c r="AA1292" i="21"/>
  <c r="X1293" i="21"/>
  <c r="Y1293" i="21"/>
  <c r="Z1293" i="21"/>
  <c r="AA1293" i="21"/>
  <c r="X1294" i="21"/>
  <c r="Y1294" i="21"/>
  <c r="Z1294" i="21"/>
  <c r="AA1294" i="21"/>
  <c r="X1295" i="21"/>
  <c r="Y1295" i="21"/>
  <c r="Z1295" i="21"/>
  <c r="AA1295" i="21"/>
  <c r="X1296" i="21"/>
  <c r="Y1296" i="21"/>
  <c r="Z1296" i="21"/>
  <c r="AA1296" i="21"/>
  <c r="X1297" i="21"/>
  <c r="Y1297" i="21"/>
  <c r="Z1297" i="21"/>
  <c r="AA1297" i="21"/>
  <c r="X1298" i="21"/>
  <c r="Y1298" i="21"/>
  <c r="Z1298" i="21"/>
  <c r="AA1298" i="21"/>
  <c r="X1299" i="21"/>
  <c r="Y1299" i="21"/>
  <c r="Z1299" i="21"/>
  <c r="AA1299" i="21"/>
  <c r="X1300" i="21"/>
  <c r="Y1300" i="21"/>
  <c r="Z1300" i="21"/>
  <c r="AA1300" i="21"/>
  <c r="X1301" i="21"/>
  <c r="Y1301" i="21"/>
  <c r="Z1301" i="21"/>
  <c r="AA1301" i="21"/>
  <c r="X1302" i="21"/>
  <c r="Y1302" i="21"/>
  <c r="Z1302" i="21"/>
  <c r="AA1302" i="21"/>
  <c r="X1303" i="21"/>
  <c r="Y1303" i="21"/>
  <c r="Z1303" i="21"/>
  <c r="AA1303" i="21"/>
  <c r="X1304" i="21"/>
  <c r="Y1304" i="21"/>
  <c r="Z1304" i="21"/>
  <c r="AA1304" i="21"/>
  <c r="X1305" i="21"/>
  <c r="Y1305" i="21"/>
  <c r="Z1305" i="21"/>
  <c r="AA1305" i="21"/>
  <c r="X1306" i="21"/>
  <c r="Y1306" i="21"/>
  <c r="Z1306" i="21"/>
  <c r="AA1306" i="21"/>
  <c r="X1307" i="21"/>
  <c r="Y1307" i="21"/>
  <c r="Z1307" i="21"/>
  <c r="AA1307" i="21"/>
  <c r="X1308" i="21"/>
  <c r="Y1308" i="21"/>
  <c r="Z1308" i="21"/>
  <c r="AA1308" i="21"/>
  <c r="X1309" i="21"/>
  <c r="Y1309" i="21"/>
  <c r="Z1309" i="21"/>
  <c r="AA1309" i="21"/>
  <c r="X1310" i="21"/>
  <c r="Y1310" i="21"/>
  <c r="Z1310" i="21"/>
  <c r="AA1310" i="21"/>
  <c r="X1311" i="21"/>
  <c r="Y1311" i="21"/>
  <c r="Z1311" i="21"/>
  <c r="AA1311" i="21"/>
  <c r="X1312" i="21"/>
  <c r="Y1312" i="21"/>
  <c r="Z1312" i="21"/>
  <c r="AA1312" i="21"/>
  <c r="X1313" i="21"/>
  <c r="Y1313" i="21"/>
  <c r="Z1313" i="21"/>
  <c r="AA1313" i="21"/>
  <c r="X1314" i="21"/>
  <c r="Y1314" i="21"/>
  <c r="Z1314" i="21"/>
  <c r="AA1314" i="21"/>
  <c r="X1315" i="21"/>
  <c r="Y1315" i="21"/>
  <c r="Z1315" i="21"/>
  <c r="AA1315" i="21"/>
  <c r="X1316" i="21"/>
  <c r="Y1316" i="21"/>
  <c r="Z1316" i="21"/>
  <c r="AA1316" i="21"/>
  <c r="X1317" i="21"/>
  <c r="Y1317" i="21"/>
  <c r="Z1317" i="21"/>
  <c r="AA1317" i="21"/>
  <c r="X1318" i="21"/>
  <c r="Y1318" i="21"/>
  <c r="Z1318" i="21"/>
  <c r="AA1318" i="21"/>
  <c r="X1319" i="21"/>
  <c r="Y1319" i="21"/>
  <c r="Z1319" i="21"/>
  <c r="AA1319" i="21"/>
  <c r="X1320" i="21"/>
  <c r="Y1320" i="21"/>
  <c r="Z1320" i="21"/>
  <c r="AA1320" i="21"/>
  <c r="X1321" i="21"/>
  <c r="Y1321" i="21"/>
  <c r="Z1321" i="21"/>
  <c r="AA1321" i="21"/>
  <c r="X1322" i="21"/>
  <c r="Y1322" i="21"/>
  <c r="Z1322" i="21"/>
  <c r="AA1322" i="21"/>
  <c r="X1323" i="21"/>
  <c r="Y1323" i="21"/>
  <c r="Z1323" i="21"/>
  <c r="AA1323" i="21"/>
  <c r="X1324" i="21"/>
  <c r="Y1324" i="21"/>
  <c r="Z1324" i="21"/>
  <c r="AA1324" i="21"/>
  <c r="X1325" i="21"/>
  <c r="Y1325" i="21"/>
  <c r="Z1325" i="21"/>
  <c r="AA1325" i="21"/>
  <c r="X1326" i="21"/>
  <c r="Y1326" i="21"/>
  <c r="Z1326" i="21"/>
  <c r="AA1326" i="21"/>
  <c r="X1327" i="21"/>
  <c r="Y1327" i="21"/>
  <c r="Z1327" i="21"/>
  <c r="AA1327" i="21"/>
  <c r="X1328" i="21"/>
  <c r="Y1328" i="21"/>
  <c r="Z1328" i="21"/>
  <c r="AA1328" i="21"/>
  <c r="X1329" i="21"/>
  <c r="Y1329" i="21"/>
  <c r="Z1329" i="21"/>
  <c r="AA1329" i="21"/>
  <c r="X1330" i="21"/>
  <c r="Y1330" i="21"/>
  <c r="Z1330" i="21"/>
  <c r="AA1330" i="21"/>
  <c r="X1331" i="21"/>
  <c r="Y1331" i="21"/>
  <c r="Z1331" i="21"/>
  <c r="AA1331" i="21"/>
  <c r="X1332" i="21"/>
  <c r="Y1332" i="21"/>
  <c r="Z1332" i="21"/>
  <c r="AA1332" i="21"/>
  <c r="X1333" i="21"/>
  <c r="Y1333" i="21"/>
  <c r="Z1333" i="21"/>
  <c r="AA1333" i="21"/>
  <c r="X1334" i="21"/>
  <c r="Y1334" i="21"/>
  <c r="Z1334" i="21"/>
  <c r="AA1334" i="21"/>
  <c r="X1335" i="21"/>
  <c r="Y1335" i="21"/>
  <c r="Z1335" i="21"/>
  <c r="AA1335" i="21"/>
  <c r="X1336" i="21"/>
  <c r="Y1336" i="21"/>
  <c r="Z1336" i="21"/>
  <c r="AA1336" i="21"/>
  <c r="X1337" i="21"/>
  <c r="Y1337" i="21"/>
  <c r="Z1337" i="21"/>
  <c r="AA1337" i="21"/>
  <c r="X1338" i="21"/>
  <c r="Y1338" i="21"/>
  <c r="Z1338" i="21"/>
  <c r="AA1338" i="21"/>
  <c r="X1339" i="21"/>
  <c r="Y1339" i="21"/>
  <c r="Z1339" i="21"/>
  <c r="AA1339" i="21"/>
  <c r="X1340" i="21"/>
  <c r="Y1340" i="21"/>
  <c r="Z1340" i="21"/>
  <c r="AA1340" i="21"/>
  <c r="X1341" i="21"/>
  <c r="Y1341" i="21"/>
  <c r="Z1341" i="21"/>
  <c r="AA1341" i="21"/>
  <c r="X1342" i="21"/>
  <c r="Y1342" i="21"/>
  <c r="Z1342" i="21"/>
  <c r="AA1342" i="21"/>
  <c r="X1343" i="21"/>
  <c r="Y1343" i="21"/>
  <c r="Z1343" i="21"/>
  <c r="AA1343" i="21"/>
  <c r="X1344" i="21"/>
  <c r="Y1344" i="21"/>
  <c r="Z1344" i="21"/>
  <c r="AA1344" i="21"/>
  <c r="X1345" i="21"/>
  <c r="Y1345" i="21"/>
  <c r="Z1345" i="21"/>
  <c r="AA1345" i="21"/>
  <c r="X1346" i="21"/>
  <c r="Y1346" i="21"/>
  <c r="Z1346" i="21"/>
  <c r="AA1346" i="21"/>
  <c r="X1347" i="21"/>
  <c r="Y1347" i="21"/>
  <c r="Z1347" i="21"/>
  <c r="AA1347" i="21"/>
  <c r="X1348" i="21"/>
  <c r="Y1348" i="21"/>
  <c r="Z1348" i="21"/>
  <c r="AA1348" i="21"/>
  <c r="X1349" i="21"/>
  <c r="Y1349" i="21"/>
  <c r="Z1349" i="21"/>
  <c r="AA1349" i="21"/>
  <c r="X1350" i="21"/>
  <c r="Y1350" i="21"/>
  <c r="Z1350" i="21"/>
  <c r="AA1350" i="21"/>
  <c r="X1351" i="21"/>
  <c r="Y1351" i="21"/>
  <c r="Z1351" i="21"/>
  <c r="AA1351" i="21"/>
  <c r="X1352" i="21"/>
  <c r="Y1352" i="21"/>
  <c r="Z1352" i="21"/>
  <c r="AA1352" i="21"/>
  <c r="X1353" i="21"/>
  <c r="Y1353" i="21"/>
  <c r="Z1353" i="21"/>
  <c r="AA1353" i="21"/>
  <c r="X1354" i="21"/>
  <c r="Y1354" i="21"/>
  <c r="Z1354" i="21"/>
  <c r="AA1354" i="21"/>
  <c r="X1355" i="21"/>
  <c r="Y1355" i="21"/>
  <c r="Z1355" i="21"/>
  <c r="AA1355" i="21"/>
  <c r="X1356" i="21"/>
  <c r="Y1356" i="21"/>
  <c r="Z1356" i="21"/>
  <c r="AA1356" i="21"/>
  <c r="X1357" i="21"/>
  <c r="Y1357" i="21"/>
  <c r="Z1357" i="21"/>
  <c r="AA1357" i="21"/>
  <c r="X1358" i="21"/>
  <c r="Y1358" i="21"/>
  <c r="Z1358" i="21"/>
  <c r="AA1358" i="21"/>
  <c r="X1359" i="21"/>
  <c r="Y1359" i="21"/>
  <c r="Z1359" i="21"/>
  <c r="AA1359" i="21"/>
  <c r="X1360" i="21"/>
  <c r="Y1360" i="21"/>
  <c r="Z1360" i="21"/>
  <c r="AA1360" i="21"/>
  <c r="X1361" i="21"/>
  <c r="Y1361" i="21"/>
  <c r="Z1361" i="21"/>
  <c r="AA1361" i="21"/>
  <c r="X1362" i="21"/>
  <c r="Y1362" i="21"/>
  <c r="Z1362" i="21"/>
  <c r="AA1362" i="21"/>
  <c r="X1363" i="21"/>
  <c r="Y1363" i="21"/>
  <c r="Z1363" i="21"/>
  <c r="AA1363" i="21"/>
  <c r="X1364" i="21"/>
  <c r="Y1364" i="21"/>
  <c r="Z1364" i="21"/>
  <c r="AA1364" i="21"/>
  <c r="X1365" i="21"/>
  <c r="Y1365" i="21"/>
  <c r="Z1365" i="21"/>
  <c r="AA1365" i="21"/>
  <c r="X1366" i="21"/>
  <c r="Y1366" i="21"/>
  <c r="Z1366" i="21"/>
  <c r="AA1366" i="21"/>
  <c r="X1367" i="21"/>
  <c r="Y1367" i="21"/>
  <c r="Z1367" i="21"/>
  <c r="AA1367" i="21"/>
  <c r="X1368" i="21"/>
  <c r="Y1368" i="21"/>
  <c r="Z1368" i="21"/>
  <c r="AA1368" i="21"/>
  <c r="X1369" i="21"/>
  <c r="Y1369" i="21"/>
  <c r="Z1369" i="21"/>
  <c r="AA1369" i="21"/>
  <c r="X1370" i="21"/>
  <c r="Y1370" i="21"/>
  <c r="Z1370" i="21"/>
  <c r="AA1370" i="21"/>
  <c r="X1371" i="21"/>
  <c r="Y1371" i="21"/>
  <c r="Z1371" i="21"/>
  <c r="AA1371" i="21"/>
  <c r="X1372" i="21"/>
  <c r="Y1372" i="21"/>
  <c r="Z1372" i="21"/>
  <c r="AA1372" i="21"/>
  <c r="X1373" i="21"/>
  <c r="Y1373" i="21"/>
  <c r="Z1373" i="21"/>
  <c r="AA1373" i="21"/>
  <c r="X1374" i="21"/>
  <c r="Y1374" i="21"/>
  <c r="Z1374" i="21"/>
  <c r="AA1374" i="21"/>
  <c r="X1375" i="21"/>
  <c r="Y1375" i="21"/>
  <c r="Z1375" i="21"/>
  <c r="AA1375" i="21"/>
  <c r="X1376" i="21"/>
  <c r="Y1376" i="21"/>
  <c r="Z1376" i="21"/>
  <c r="AA1376" i="21"/>
  <c r="X1377" i="21"/>
  <c r="Y1377" i="21"/>
  <c r="Z1377" i="21"/>
  <c r="AA1377" i="21"/>
  <c r="X1378" i="21"/>
  <c r="Y1378" i="21"/>
  <c r="Z1378" i="21"/>
  <c r="AA1378" i="21"/>
  <c r="X1379" i="21"/>
  <c r="Y1379" i="21"/>
  <c r="Z1379" i="21"/>
  <c r="AA1379" i="21"/>
  <c r="X1380" i="21"/>
  <c r="Y1380" i="21"/>
  <c r="Z1380" i="21"/>
  <c r="AA1380" i="21"/>
  <c r="X1381" i="21"/>
  <c r="Y1381" i="21"/>
  <c r="Z1381" i="21"/>
  <c r="AA1381" i="21"/>
  <c r="X1382" i="21"/>
  <c r="Y1382" i="21"/>
  <c r="Z1382" i="21"/>
  <c r="AA1382" i="21"/>
  <c r="X1383" i="21"/>
  <c r="Y1383" i="21"/>
  <c r="Z1383" i="21"/>
  <c r="AA1383" i="21"/>
  <c r="X1384" i="21"/>
  <c r="Y1384" i="21"/>
  <c r="Z1384" i="21"/>
  <c r="AA1384" i="21"/>
  <c r="X1385" i="21"/>
  <c r="Y1385" i="21"/>
  <c r="Z1385" i="21"/>
  <c r="AA1385" i="21"/>
  <c r="X1386" i="21"/>
  <c r="Y1386" i="21"/>
  <c r="Z1386" i="21"/>
  <c r="AA1386" i="21"/>
  <c r="X1387" i="21"/>
  <c r="Y1387" i="21"/>
  <c r="Z1387" i="21"/>
  <c r="AA1387" i="21"/>
  <c r="X1388" i="21"/>
  <c r="Y1388" i="21"/>
  <c r="Z1388" i="21"/>
  <c r="AA1388" i="21"/>
  <c r="X1389" i="21"/>
  <c r="Y1389" i="21"/>
  <c r="Z1389" i="21"/>
  <c r="AA1389" i="21"/>
  <c r="X1390" i="21"/>
  <c r="Y1390" i="21"/>
  <c r="Z1390" i="21"/>
  <c r="AA1390" i="21"/>
  <c r="X1391" i="21"/>
  <c r="Y1391" i="21"/>
  <c r="Z1391" i="21"/>
  <c r="AA1391" i="21"/>
  <c r="X1392" i="21"/>
  <c r="Y1392" i="21"/>
  <c r="Z1392" i="21"/>
  <c r="AA1392" i="21"/>
  <c r="X1393" i="21"/>
  <c r="Y1393" i="21"/>
  <c r="Z1393" i="21"/>
  <c r="AA1393" i="21"/>
  <c r="X1394" i="21"/>
  <c r="Y1394" i="21"/>
  <c r="Z1394" i="21"/>
  <c r="AA1394" i="21"/>
  <c r="X1395" i="21"/>
  <c r="Y1395" i="21"/>
  <c r="Z1395" i="21"/>
  <c r="AA1395" i="21"/>
  <c r="X1396" i="21"/>
  <c r="Y1396" i="21"/>
  <c r="Z1396" i="21"/>
  <c r="AA1396" i="21"/>
  <c r="X1397" i="21"/>
  <c r="Y1397" i="21"/>
  <c r="Z1397" i="21"/>
  <c r="AA1397" i="21"/>
  <c r="X1398" i="21"/>
  <c r="Y1398" i="21"/>
  <c r="Z1398" i="21"/>
  <c r="AA1398" i="21"/>
  <c r="X1399" i="21"/>
  <c r="Y1399" i="21"/>
  <c r="Z1399" i="21"/>
  <c r="AA1399" i="21"/>
  <c r="X1400" i="21"/>
  <c r="Y1400" i="21"/>
  <c r="Z1400" i="21"/>
  <c r="AA1400" i="21"/>
  <c r="X1401" i="21"/>
  <c r="Y1401" i="21"/>
  <c r="Z1401" i="21"/>
  <c r="AA1401" i="21"/>
  <c r="X1402" i="21"/>
  <c r="Y1402" i="21"/>
  <c r="Z1402" i="21"/>
  <c r="AA1402" i="21"/>
  <c r="X1403" i="21"/>
  <c r="Y1403" i="21"/>
  <c r="Z1403" i="21"/>
  <c r="AA1403" i="21"/>
  <c r="X1404" i="21"/>
  <c r="Y1404" i="21"/>
  <c r="Z1404" i="21"/>
  <c r="AA1404" i="21"/>
  <c r="X1405" i="21"/>
  <c r="Y1405" i="21"/>
  <c r="Z1405" i="21"/>
  <c r="AA1405" i="21"/>
  <c r="X1406" i="21"/>
  <c r="Y1406" i="21"/>
  <c r="Z1406" i="21"/>
  <c r="AA1406" i="21"/>
  <c r="X1407" i="21"/>
  <c r="Y1407" i="21"/>
  <c r="Z1407" i="21"/>
  <c r="AA1407" i="21"/>
  <c r="X1408" i="21"/>
  <c r="Y1408" i="21"/>
  <c r="Z1408" i="21"/>
  <c r="AA1408" i="21"/>
  <c r="X1409" i="21"/>
  <c r="Y1409" i="21"/>
  <c r="Z1409" i="21"/>
  <c r="AA1409" i="21"/>
  <c r="X1410" i="21"/>
  <c r="Y1410" i="21"/>
  <c r="Z1410" i="21"/>
  <c r="AA1410" i="21"/>
  <c r="X1411" i="21"/>
  <c r="Y1411" i="21"/>
  <c r="Z1411" i="21"/>
  <c r="AA1411" i="21"/>
  <c r="X1412" i="21"/>
  <c r="Y1412" i="21"/>
  <c r="Z1412" i="21"/>
  <c r="AA1412" i="21"/>
  <c r="X1413" i="21"/>
  <c r="Y1413" i="21"/>
  <c r="Z1413" i="21"/>
  <c r="AA1413" i="21"/>
  <c r="X1414" i="21"/>
  <c r="Y1414" i="21"/>
  <c r="Z1414" i="21"/>
  <c r="AA1414" i="21"/>
  <c r="X1415" i="21"/>
  <c r="Y1415" i="21"/>
  <c r="Z1415" i="21"/>
  <c r="AA1415" i="21"/>
  <c r="X1416" i="21"/>
  <c r="Y1416" i="21"/>
  <c r="Z1416" i="21"/>
  <c r="AA1416" i="21"/>
  <c r="X1417" i="21"/>
  <c r="Y1417" i="21"/>
  <c r="Z1417" i="21"/>
  <c r="AA1417" i="21"/>
  <c r="X1418" i="21"/>
  <c r="Y1418" i="21"/>
  <c r="Z1418" i="21"/>
  <c r="AA1418" i="21"/>
  <c r="X1419" i="21"/>
  <c r="Y1419" i="21"/>
  <c r="Z1419" i="21"/>
  <c r="AA1419" i="21"/>
  <c r="X1420" i="21"/>
  <c r="Y1420" i="21"/>
  <c r="Z1420" i="21"/>
  <c r="AA1420" i="21"/>
  <c r="X1421" i="21"/>
  <c r="Y1421" i="21"/>
  <c r="Z1421" i="21"/>
  <c r="AA1421" i="21"/>
  <c r="X1422" i="21"/>
  <c r="Y1422" i="21"/>
  <c r="Z1422" i="21"/>
  <c r="AA1422" i="21"/>
  <c r="X1423" i="21"/>
  <c r="Y1423" i="21"/>
  <c r="Z1423" i="21"/>
  <c r="AA1423" i="21"/>
  <c r="X1424" i="21"/>
  <c r="Y1424" i="21"/>
  <c r="Z1424" i="21"/>
  <c r="AA1424" i="21"/>
  <c r="X1425" i="21"/>
  <c r="Y1425" i="21"/>
  <c r="Z1425" i="21"/>
  <c r="AA1425" i="21"/>
  <c r="X1426" i="21"/>
  <c r="Y1426" i="21"/>
  <c r="Z1426" i="21"/>
  <c r="AA1426" i="21"/>
  <c r="X1427" i="21"/>
  <c r="Y1427" i="21"/>
  <c r="Z1427" i="21"/>
  <c r="AA1427" i="21"/>
  <c r="X1428" i="21"/>
  <c r="Y1428" i="21"/>
  <c r="Z1428" i="21"/>
  <c r="AA1428" i="21"/>
  <c r="X1429" i="21"/>
  <c r="Y1429" i="21"/>
  <c r="Z1429" i="21"/>
  <c r="AA1429" i="21"/>
  <c r="X1430" i="21"/>
  <c r="Y1430" i="21"/>
  <c r="Z1430" i="21"/>
  <c r="AA1430" i="21"/>
  <c r="X1431" i="21"/>
  <c r="Y1431" i="21"/>
  <c r="Z1431" i="21"/>
  <c r="AA1431" i="21"/>
  <c r="X1432" i="21"/>
  <c r="Y1432" i="21"/>
  <c r="Z1432" i="21"/>
  <c r="AA1432" i="21"/>
  <c r="X1433" i="21"/>
  <c r="Y1433" i="21"/>
  <c r="Z1433" i="21"/>
  <c r="AA1433" i="21"/>
  <c r="X1434" i="21"/>
  <c r="Y1434" i="21"/>
  <c r="Z1434" i="21"/>
  <c r="AA1434" i="21"/>
  <c r="X1435" i="21"/>
  <c r="Y1435" i="21"/>
  <c r="Z1435" i="21"/>
  <c r="AA1435" i="21"/>
  <c r="X1436" i="21"/>
  <c r="Y1436" i="21"/>
  <c r="Z1436" i="21"/>
  <c r="AA1436" i="21"/>
  <c r="X1437" i="21"/>
  <c r="Y1437" i="21"/>
  <c r="Z1437" i="21"/>
  <c r="AA1437" i="21"/>
  <c r="X1438" i="21"/>
  <c r="Y1438" i="21"/>
  <c r="Z1438" i="21"/>
  <c r="AA1438" i="21"/>
  <c r="X1439" i="21"/>
  <c r="Y1439" i="21"/>
  <c r="Z1439" i="21"/>
  <c r="AA1439" i="21"/>
  <c r="X1440" i="21"/>
  <c r="Y1440" i="21"/>
  <c r="Z1440" i="21"/>
  <c r="AA1440" i="21"/>
  <c r="X1441" i="21"/>
  <c r="Y1441" i="21"/>
  <c r="Z1441" i="21"/>
  <c r="AA1441" i="21"/>
  <c r="X1442" i="21"/>
  <c r="Y1442" i="21"/>
  <c r="Z1442" i="21"/>
  <c r="AA1442" i="21"/>
  <c r="X1443" i="21"/>
  <c r="Y1443" i="21"/>
  <c r="Z1443" i="21"/>
  <c r="AA1443" i="21"/>
  <c r="X1444" i="21"/>
  <c r="Y1444" i="21"/>
  <c r="Z1444" i="21"/>
  <c r="AA1444" i="21"/>
  <c r="X1445" i="21"/>
  <c r="Y1445" i="21"/>
  <c r="Z1445" i="21"/>
  <c r="AA1445" i="21"/>
  <c r="X1446" i="21"/>
  <c r="Y1446" i="21"/>
  <c r="Z1446" i="21"/>
  <c r="AA1446" i="21"/>
  <c r="X1447" i="21"/>
  <c r="Y1447" i="21"/>
  <c r="Z1447" i="21"/>
  <c r="AA1447" i="21"/>
  <c r="X1448" i="21"/>
  <c r="Y1448" i="21"/>
  <c r="Z1448" i="21"/>
  <c r="AA1448" i="21"/>
  <c r="X1449" i="21"/>
  <c r="Y1449" i="21"/>
  <c r="Z1449" i="21"/>
  <c r="AA1449" i="21"/>
  <c r="X1450" i="21"/>
  <c r="Y1450" i="21"/>
  <c r="Z1450" i="21"/>
  <c r="AA1450" i="21"/>
  <c r="X1451" i="21"/>
  <c r="Y1451" i="21"/>
  <c r="Z1451" i="21"/>
  <c r="AA1451" i="21"/>
  <c r="X1452" i="21"/>
  <c r="Y1452" i="21"/>
  <c r="Z1452" i="21"/>
  <c r="AA1452" i="21"/>
  <c r="X1453" i="21"/>
  <c r="Y1453" i="21"/>
  <c r="Z1453" i="21"/>
  <c r="AA1453" i="21"/>
  <c r="X1454" i="21"/>
  <c r="Y1454" i="21"/>
  <c r="Z1454" i="21"/>
  <c r="AA1454" i="21"/>
  <c r="X1455" i="21"/>
  <c r="Y1455" i="21"/>
  <c r="Z1455" i="21"/>
  <c r="AA1455" i="21"/>
  <c r="X1456" i="21"/>
  <c r="Y1456" i="21"/>
  <c r="Z1456" i="21"/>
  <c r="AA1456" i="21"/>
  <c r="X1457" i="21"/>
  <c r="Y1457" i="21"/>
  <c r="Z1457" i="21"/>
  <c r="AA1457" i="21"/>
  <c r="X1458" i="21"/>
  <c r="Y1458" i="21"/>
  <c r="Z1458" i="21"/>
  <c r="AA1458" i="21"/>
  <c r="X1459" i="21"/>
  <c r="Y1459" i="21"/>
  <c r="Z1459" i="21"/>
  <c r="AA1459" i="21"/>
  <c r="X1460" i="21"/>
  <c r="Y1460" i="21"/>
  <c r="Z1460" i="21"/>
  <c r="AA1460" i="21"/>
  <c r="X1461" i="21"/>
  <c r="Y1461" i="21"/>
  <c r="Z1461" i="21"/>
  <c r="AA1461" i="21"/>
  <c r="X1462" i="21"/>
  <c r="Y1462" i="21"/>
  <c r="Z1462" i="21"/>
  <c r="AA1462" i="21"/>
  <c r="X1463" i="21"/>
  <c r="Y1463" i="21"/>
  <c r="Z1463" i="21"/>
  <c r="AA1463" i="21"/>
  <c r="X1464" i="21"/>
  <c r="Y1464" i="21"/>
  <c r="Z1464" i="21"/>
  <c r="AA1464" i="21"/>
  <c r="X1465" i="21"/>
  <c r="Y1465" i="21"/>
  <c r="Z1465" i="21"/>
  <c r="AA1465" i="21"/>
  <c r="X1466" i="21"/>
  <c r="Y1466" i="21"/>
  <c r="Z1466" i="21"/>
  <c r="AA1466" i="21"/>
  <c r="X1467" i="21"/>
  <c r="Y1467" i="21"/>
  <c r="Z1467" i="21"/>
  <c r="AA1467" i="21"/>
  <c r="X1468" i="21"/>
  <c r="Y1468" i="21"/>
  <c r="Z1468" i="21"/>
  <c r="AA1468" i="21"/>
  <c r="X1469" i="21"/>
  <c r="Y1469" i="21"/>
  <c r="Z1469" i="21"/>
  <c r="AA1469" i="21"/>
  <c r="X1470" i="21"/>
  <c r="Y1470" i="21"/>
  <c r="Z1470" i="21"/>
  <c r="AA1470" i="21"/>
  <c r="X1471" i="21"/>
  <c r="Y1471" i="21"/>
  <c r="Z1471" i="21"/>
  <c r="AA1471" i="21"/>
  <c r="X1472" i="21"/>
  <c r="Y1472" i="21"/>
  <c r="Z1472" i="21"/>
  <c r="AA1472" i="21"/>
  <c r="X1473" i="21"/>
  <c r="Y1473" i="21"/>
  <c r="Z1473" i="21"/>
  <c r="AA1473" i="21"/>
  <c r="X1474" i="21"/>
  <c r="Y1474" i="21"/>
  <c r="Z1474" i="21"/>
  <c r="AA1474" i="21"/>
  <c r="X1475" i="21"/>
  <c r="Y1475" i="21"/>
  <c r="Z1475" i="21"/>
  <c r="AA1475" i="21"/>
  <c r="X1476" i="21"/>
  <c r="Y1476" i="21"/>
  <c r="Z1476" i="21"/>
  <c r="AA1476" i="21"/>
  <c r="X1477" i="21"/>
  <c r="Y1477" i="21"/>
  <c r="Z1477" i="21"/>
  <c r="AA1477" i="21"/>
  <c r="X1478" i="21"/>
  <c r="Y1478" i="21"/>
  <c r="Z1478" i="21"/>
  <c r="AA1478" i="21"/>
  <c r="X1479" i="21"/>
  <c r="Y1479" i="21"/>
  <c r="Z1479" i="21"/>
  <c r="AA1479" i="21"/>
  <c r="X1480" i="21"/>
  <c r="Y1480" i="21"/>
  <c r="Z1480" i="21"/>
  <c r="AA1480" i="21"/>
  <c r="X1481" i="21"/>
  <c r="Y1481" i="21"/>
  <c r="Z1481" i="21"/>
  <c r="AA1481" i="21"/>
  <c r="X1482" i="21"/>
  <c r="Y1482" i="21"/>
  <c r="Z1482" i="21"/>
  <c r="AA1482" i="21"/>
  <c r="X1483" i="21"/>
  <c r="Y1483" i="21"/>
  <c r="Z1483" i="21"/>
  <c r="AA1483" i="21"/>
  <c r="X1484" i="21"/>
  <c r="Y1484" i="21"/>
  <c r="Z1484" i="21"/>
  <c r="AA1484" i="21"/>
  <c r="X1485" i="21"/>
  <c r="Y1485" i="21"/>
  <c r="Z1485" i="21"/>
  <c r="AA1485" i="21"/>
  <c r="X1486" i="21"/>
  <c r="Y1486" i="21"/>
  <c r="Z1486" i="21"/>
  <c r="AA1486" i="21"/>
  <c r="X1487" i="21"/>
  <c r="Y1487" i="21"/>
  <c r="Z1487" i="21"/>
  <c r="AA1487" i="21"/>
  <c r="X1488" i="21"/>
  <c r="Y1488" i="21"/>
  <c r="Z1488" i="21"/>
  <c r="AA1488" i="21"/>
  <c r="X1489" i="21"/>
  <c r="Y1489" i="21"/>
  <c r="Z1489" i="21"/>
  <c r="AA1489" i="21"/>
  <c r="X1490" i="21"/>
  <c r="Y1490" i="21"/>
  <c r="Z1490" i="21"/>
  <c r="AA1490" i="21"/>
  <c r="X1491" i="21"/>
  <c r="Y1491" i="21"/>
  <c r="Z1491" i="21"/>
  <c r="AA1491" i="21"/>
  <c r="X1492" i="21"/>
  <c r="Y1492" i="21"/>
  <c r="Z1492" i="21"/>
  <c r="AA1492" i="21"/>
  <c r="X1493" i="21"/>
  <c r="Y1493" i="21"/>
  <c r="Z1493" i="21"/>
  <c r="AA1493" i="21"/>
  <c r="X1494" i="21"/>
  <c r="Y1494" i="21"/>
  <c r="Z1494" i="21"/>
  <c r="AA1494" i="21"/>
  <c r="X1495" i="21"/>
  <c r="Y1495" i="21"/>
  <c r="Z1495" i="21"/>
  <c r="AA1495" i="21"/>
  <c r="X1496" i="21"/>
  <c r="Y1496" i="21"/>
  <c r="Z1496" i="21"/>
  <c r="AA1496" i="21"/>
  <c r="X1497" i="21"/>
  <c r="Y1497" i="21"/>
  <c r="Z1497" i="21"/>
  <c r="AA1497" i="21"/>
  <c r="X1498" i="21"/>
  <c r="Y1498" i="21"/>
  <c r="Z1498" i="21"/>
  <c r="AA1498" i="21"/>
  <c r="X1499" i="21"/>
  <c r="Y1499" i="21"/>
  <c r="Z1499" i="21"/>
  <c r="AA1499" i="21"/>
  <c r="X1500" i="21"/>
  <c r="Y1500" i="21"/>
  <c r="Z1500" i="21"/>
  <c r="AA1500" i="21"/>
  <c r="X1501" i="21"/>
  <c r="Y1501" i="21"/>
  <c r="Z1501" i="21"/>
  <c r="AA1501" i="21"/>
  <c r="X1502" i="21"/>
  <c r="Y1502" i="21"/>
  <c r="Z1502" i="21"/>
  <c r="AA1502" i="21"/>
  <c r="X1503" i="21"/>
  <c r="Y1503" i="21"/>
  <c r="Z1503" i="21"/>
  <c r="AA1503" i="21"/>
  <c r="X1504" i="21"/>
  <c r="Y1504" i="21"/>
  <c r="Z1504" i="21"/>
  <c r="AA1504" i="21"/>
  <c r="X1505" i="21"/>
  <c r="Y1505" i="21"/>
  <c r="Z1505" i="21"/>
  <c r="AA1505" i="21"/>
  <c r="X1506" i="21"/>
  <c r="Y1506" i="21"/>
  <c r="Z1506" i="21"/>
  <c r="AA1506" i="21"/>
  <c r="X1507" i="21"/>
  <c r="Y1507" i="21"/>
  <c r="Z1507" i="21"/>
  <c r="AA1507" i="21"/>
  <c r="X1508" i="21"/>
  <c r="Y1508" i="21"/>
  <c r="Z1508" i="21"/>
  <c r="AA1508" i="21"/>
  <c r="X1509" i="21"/>
  <c r="Y1509" i="21"/>
  <c r="Z1509" i="21"/>
  <c r="AA1509" i="21"/>
  <c r="X1510" i="21"/>
  <c r="Y1510" i="21"/>
  <c r="Z1510" i="21"/>
  <c r="AA1510" i="21"/>
  <c r="X1511" i="21"/>
  <c r="Y1511" i="21"/>
  <c r="Z1511" i="21"/>
  <c r="AA1511" i="21"/>
  <c r="X1512" i="21"/>
  <c r="Y1512" i="21"/>
  <c r="Z1512" i="21"/>
  <c r="AA1512" i="21"/>
  <c r="X1513" i="21"/>
  <c r="Y1513" i="21"/>
  <c r="Z1513" i="21"/>
  <c r="AA1513" i="21"/>
  <c r="X1514" i="21"/>
  <c r="Y1514" i="21"/>
  <c r="Z1514" i="21"/>
  <c r="AA1514" i="21"/>
  <c r="X1515" i="21"/>
  <c r="Y1515" i="21"/>
  <c r="Z1515" i="21"/>
  <c r="AA1515" i="21"/>
  <c r="X1516" i="21"/>
  <c r="Y1516" i="21"/>
  <c r="Z1516" i="21"/>
  <c r="AA1516" i="21"/>
  <c r="X1517" i="21"/>
  <c r="Y1517" i="21"/>
  <c r="Z1517" i="21"/>
  <c r="AA1517" i="21"/>
  <c r="X1518" i="21"/>
  <c r="Y1518" i="21"/>
  <c r="Z1518" i="21"/>
  <c r="AA1518" i="21"/>
  <c r="X1519" i="21"/>
  <c r="Y1519" i="21"/>
  <c r="Z1519" i="21"/>
  <c r="AA1519" i="21"/>
  <c r="X1520" i="21"/>
  <c r="Y1520" i="21"/>
  <c r="Z1520" i="21"/>
  <c r="AA1520" i="21"/>
  <c r="X1521" i="21"/>
  <c r="Y1521" i="21"/>
  <c r="Z1521" i="21"/>
  <c r="AA1521" i="21"/>
  <c r="X1522" i="21"/>
  <c r="Y1522" i="21"/>
  <c r="Z1522" i="21"/>
  <c r="AA1522" i="21"/>
  <c r="X1523" i="21"/>
  <c r="Y1523" i="21"/>
  <c r="Z1523" i="21"/>
  <c r="AA1523" i="21"/>
  <c r="X1524" i="21"/>
  <c r="Y1524" i="21"/>
  <c r="Z1524" i="21"/>
  <c r="AA1524" i="21"/>
  <c r="X1525" i="21"/>
  <c r="Y1525" i="21"/>
  <c r="Z1525" i="21"/>
  <c r="AA1525" i="21"/>
  <c r="X1526" i="21"/>
  <c r="Y1526" i="21"/>
  <c r="Z1526" i="21"/>
  <c r="AA1526" i="21"/>
  <c r="X1527" i="21"/>
  <c r="Y1527" i="21"/>
  <c r="Z1527" i="21"/>
  <c r="AA1527" i="21"/>
  <c r="X1528" i="21"/>
  <c r="Y1528" i="21"/>
  <c r="Z1528" i="21"/>
  <c r="AA1528" i="21"/>
  <c r="X1529" i="21"/>
  <c r="Y1529" i="21"/>
  <c r="Z1529" i="21"/>
  <c r="AA1529" i="21"/>
  <c r="X1530" i="21"/>
  <c r="Y1530" i="21"/>
  <c r="Z1530" i="21"/>
  <c r="AA1530" i="21"/>
  <c r="X1531" i="21"/>
  <c r="Y1531" i="21"/>
  <c r="Z1531" i="21"/>
  <c r="AA1531" i="21"/>
  <c r="X1532" i="21"/>
  <c r="Y1532" i="21"/>
  <c r="Z1532" i="21"/>
  <c r="AA1532" i="21"/>
  <c r="X1533" i="21"/>
  <c r="Y1533" i="21"/>
  <c r="Z1533" i="21"/>
  <c r="AA1533" i="21"/>
  <c r="X1534" i="21"/>
  <c r="Y1534" i="21"/>
  <c r="Z1534" i="21"/>
  <c r="AA1534" i="21"/>
  <c r="X1535" i="21"/>
  <c r="Y1535" i="21"/>
  <c r="Z1535" i="21"/>
  <c r="AA1535" i="21"/>
  <c r="X1536" i="21"/>
  <c r="Y1536" i="21"/>
  <c r="Z1536" i="21"/>
  <c r="AA1536" i="21"/>
  <c r="X1537" i="21"/>
  <c r="Y1537" i="21"/>
  <c r="Z1537" i="21"/>
  <c r="AA1537" i="21"/>
  <c r="X1538" i="21"/>
  <c r="Y1538" i="21"/>
  <c r="Z1538" i="21"/>
  <c r="AA1538" i="21"/>
  <c r="X1539" i="21"/>
  <c r="Y1539" i="21"/>
  <c r="Z1539" i="21"/>
  <c r="AA1539" i="21"/>
  <c r="X1540" i="21"/>
  <c r="Y1540" i="21"/>
  <c r="Z1540" i="21"/>
  <c r="AA1540" i="21"/>
  <c r="X1541" i="21"/>
  <c r="Y1541" i="21"/>
  <c r="Z1541" i="21"/>
  <c r="AA1541" i="21"/>
  <c r="X1542" i="21"/>
  <c r="Y1542" i="21"/>
  <c r="Z1542" i="21"/>
  <c r="AA1542" i="21"/>
  <c r="X1543" i="21"/>
  <c r="Y1543" i="21"/>
  <c r="Z1543" i="21"/>
  <c r="AA1543" i="21"/>
  <c r="X1544" i="21"/>
  <c r="Y1544" i="21"/>
  <c r="Z1544" i="21"/>
  <c r="AA1544" i="21"/>
  <c r="X1545" i="21"/>
  <c r="Y1545" i="21"/>
  <c r="Z1545" i="21"/>
  <c r="AA1545" i="21"/>
  <c r="X1546" i="21"/>
  <c r="Y1546" i="21"/>
  <c r="Z1546" i="21"/>
  <c r="AA1546" i="21"/>
  <c r="X1547" i="21"/>
  <c r="Y1547" i="21"/>
  <c r="Z1547" i="21"/>
  <c r="AA1547" i="21"/>
  <c r="X1548" i="21"/>
  <c r="Y1548" i="21"/>
  <c r="Z1548" i="21"/>
  <c r="AA1548" i="21"/>
  <c r="X1549" i="21"/>
  <c r="Y1549" i="21"/>
  <c r="Z1549" i="21"/>
  <c r="AA1549" i="21"/>
  <c r="X1550" i="21"/>
  <c r="Y1550" i="21"/>
  <c r="Z1550" i="21"/>
  <c r="AA1550" i="21"/>
  <c r="X1551" i="21"/>
  <c r="Y1551" i="21"/>
  <c r="Z1551" i="21"/>
  <c r="AA1551" i="21"/>
  <c r="X1552" i="21"/>
  <c r="Y1552" i="21"/>
  <c r="Z1552" i="21"/>
  <c r="AA1552" i="21"/>
  <c r="X1553" i="21"/>
  <c r="Y1553" i="21"/>
  <c r="Z1553" i="21"/>
  <c r="AA1553" i="21"/>
  <c r="X1554" i="21"/>
  <c r="Y1554" i="21"/>
  <c r="Z1554" i="21"/>
  <c r="AA1554" i="21"/>
  <c r="X1555" i="21"/>
  <c r="Y1555" i="21"/>
  <c r="Z1555" i="21"/>
  <c r="AA1555" i="21"/>
  <c r="X1556" i="21"/>
  <c r="Y1556" i="21"/>
  <c r="Z1556" i="21"/>
  <c r="AA1556" i="21"/>
  <c r="X1557" i="21"/>
  <c r="Y1557" i="21"/>
  <c r="Z1557" i="21"/>
  <c r="AA1557" i="21"/>
  <c r="X1558" i="21"/>
  <c r="Y1558" i="21"/>
  <c r="Z1558" i="21"/>
  <c r="AA1558" i="21"/>
  <c r="X1559" i="21"/>
  <c r="Y1559" i="21"/>
  <c r="Z1559" i="21"/>
  <c r="AA1559" i="21"/>
  <c r="X1560" i="21"/>
  <c r="Y1560" i="21"/>
  <c r="Z1560" i="21"/>
  <c r="AA1560" i="21"/>
  <c r="X1561" i="21"/>
  <c r="Y1561" i="21"/>
  <c r="Z1561" i="21"/>
  <c r="AA1561" i="21"/>
  <c r="X1562" i="21"/>
  <c r="Y1562" i="21"/>
  <c r="Z1562" i="21"/>
  <c r="AA1562" i="21"/>
  <c r="X1563" i="21"/>
  <c r="Y1563" i="21"/>
  <c r="Z1563" i="21"/>
  <c r="AA1563" i="21"/>
  <c r="X1564" i="21"/>
  <c r="Y1564" i="21"/>
  <c r="Z1564" i="21"/>
  <c r="AA1564" i="21"/>
  <c r="X1565" i="21"/>
  <c r="Y1565" i="21"/>
  <c r="Z1565" i="21"/>
  <c r="AA1565" i="21"/>
  <c r="X1566" i="21"/>
  <c r="Y1566" i="21"/>
  <c r="Z1566" i="21"/>
  <c r="AA1566" i="21"/>
  <c r="X1567" i="21"/>
  <c r="Y1567" i="21"/>
  <c r="Z1567" i="21"/>
  <c r="AA1567" i="21"/>
  <c r="X1568" i="21"/>
  <c r="Y1568" i="21"/>
  <c r="Z1568" i="21"/>
  <c r="AA1568" i="21"/>
  <c r="X1569" i="21"/>
  <c r="Y1569" i="21"/>
  <c r="Z1569" i="21"/>
  <c r="AA1569" i="21"/>
  <c r="X1570" i="21"/>
  <c r="Y1570" i="21"/>
  <c r="Z1570" i="21"/>
  <c r="AA1570" i="21"/>
  <c r="X1571" i="21"/>
  <c r="Y1571" i="21"/>
  <c r="Z1571" i="21"/>
  <c r="AA1571" i="21"/>
  <c r="X1572" i="21"/>
  <c r="Y1572" i="21"/>
  <c r="Z1572" i="21"/>
  <c r="AA1572" i="21"/>
  <c r="X1573" i="21"/>
  <c r="Y1573" i="21"/>
  <c r="Z1573" i="21"/>
  <c r="AA1573" i="21"/>
  <c r="X1574" i="21"/>
  <c r="Y1574" i="21"/>
  <c r="Z1574" i="21"/>
  <c r="AA1574" i="21"/>
  <c r="X1575" i="21"/>
  <c r="Y1575" i="21"/>
  <c r="Z1575" i="21"/>
  <c r="AA1575" i="21"/>
  <c r="X1576" i="21"/>
  <c r="Y1576" i="21"/>
  <c r="Z1576" i="21"/>
  <c r="AA1576" i="21"/>
  <c r="X1577" i="21"/>
  <c r="Y1577" i="21"/>
  <c r="Z1577" i="21"/>
  <c r="AA1577" i="21"/>
  <c r="X1578" i="21"/>
  <c r="Y1578" i="21"/>
  <c r="Z1578" i="21"/>
  <c r="AA1578" i="21"/>
  <c r="X1579" i="21"/>
  <c r="Y1579" i="21"/>
  <c r="Z1579" i="21"/>
  <c r="AA1579" i="21"/>
  <c r="X1580" i="21"/>
  <c r="Y1580" i="21"/>
  <c r="Z1580" i="21"/>
  <c r="AA1580" i="21"/>
  <c r="X1581" i="21"/>
  <c r="Y1581" i="21"/>
  <c r="Z1581" i="21"/>
  <c r="AA1581" i="21"/>
  <c r="X1582" i="21"/>
  <c r="Y1582" i="21"/>
  <c r="Z1582" i="21"/>
  <c r="AA1582" i="21"/>
  <c r="X1583" i="21"/>
  <c r="Y1583" i="21"/>
  <c r="Z1583" i="21"/>
  <c r="AA1583" i="21"/>
  <c r="X1584" i="21"/>
  <c r="Y1584" i="21"/>
  <c r="Z1584" i="21"/>
  <c r="AA1584" i="21"/>
  <c r="X1585" i="21"/>
  <c r="Y1585" i="21"/>
  <c r="Z1585" i="21"/>
  <c r="AA1585" i="21"/>
  <c r="X1586" i="21"/>
  <c r="Y1586" i="21"/>
  <c r="Z1586" i="21"/>
  <c r="AA1586" i="21"/>
  <c r="X1587" i="21"/>
  <c r="Y1587" i="21"/>
  <c r="Z1587" i="21"/>
  <c r="AA1587" i="21"/>
  <c r="X1588" i="21"/>
  <c r="Y1588" i="21"/>
  <c r="Z1588" i="21"/>
  <c r="AA1588" i="21"/>
  <c r="X1589" i="21"/>
  <c r="Y1589" i="21"/>
  <c r="Z1589" i="21"/>
  <c r="AA1589" i="21"/>
  <c r="X1590" i="21"/>
  <c r="Y1590" i="21"/>
  <c r="Z1590" i="21"/>
  <c r="AA1590" i="21"/>
  <c r="X1591" i="21"/>
  <c r="Y1591" i="21"/>
  <c r="Z1591" i="21"/>
  <c r="AA1591" i="21"/>
  <c r="X1592" i="21"/>
  <c r="Y1592" i="21"/>
  <c r="Z1592" i="21"/>
  <c r="AA1592" i="21"/>
  <c r="X1593" i="21"/>
  <c r="Y1593" i="21"/>
  <c r="Z1593" i="21"/>
  <c r="AA1593" i="21"/>
  <c r="X1594" i="21"/>
  <c r="Y1594" i="21"/>
  <c r="Z1594" i="21"/>
  <c r="AA1594" i="21"/>
  <c r="X1595" i="21"/>
  <c r="Y1595" i="21"/>
  <c r="Z1595" i="21"/>
  <c r="AA1595" i="21"/>
  <c r="X1596" i="21"/>
  <c r="Y1596" i="21"/>
  <c r="Z1596" i="21"/>
  <c r="AA1596" i="21"/>
  <c r="X1597" i="21"/>
  <c r="Y1597" i="21"/>
  <c r="Z1597" i="21"/>
  <c r="AA1597" i="21"/>
  <c r="X1598" i="21"/>
  <c r="Y1598" i="21"/>
  <c r="Z1598" i="21"/>
  <c r="AA1598" i="21"/>
  <c r="X1599" i="21"/>
  <c r="Y1599" i="21"/>
  <c r="Z1599" i="21"/>
  <c r="AA1599" i="21"/>
  <c r="X1600" i="21"/>
  <c r="Y1600" i="21"/>
  <c r="Z1600" i="21"/>
  <c r="AA1600" i="21"/>
  <c r="X1601" i="21"/>
  <c r="Y1601" i="21"/>
  <c r="Z1601" i="21"/>
  <c r="AA1601" i="21"/>
  <c r="X1602" i="21"/>
  <c r="Y1602" i="21"/>
  <c r="Z1602" i="21"/>
  <c r="AA1602" i="21"/>
  <c r="X1603" i="21"/>
  <c r="Y1603" i="21"/>
  <c r="Z1603" i="21"/>
  <c r="AA1603" i="21"/>
  <c r="X1604" i="21"/>
  <c r="Y1604" i="21"/>
  <c r="Z1604" i="21"/>
  <c r="AA1604" i="21"/>
  <c r="X1605" i="21"/>
  <c r="Y1605" i="21"/>
  <c r="Z1605" i="21"/>
  <c r="AA1605" i="21"/>
  <c r="X1606" i="21"/>
  <c r="Y1606" i="21"/>
  <c r="Z1606" i="21"/>
  <c r="AA1606" i="21"/>
  <c r="X1607" i="21"/>
  <c r="Y1607" i="21"/>
  <c r="Z1607" i="21"/>
  <c r="AA1607" i="21"/>
  <c r="X1608" i="21"/>
  <c r="Y1608" i="21"/>
  <c r="Z1608" i="21"/>
  <c r="AA1608" i="21"/>
  <c r="X1609" i="21"/>
  <c r="Y1609" i="21"/>
  <c r="Z1609" i="21"/>
  <c r="AA1609" i="21"/>
  <c r="X1610" i="21"/>
  <c r="Y1610" i="21"/>
  <c r="Z1610" i="21"/>
  <c r="AA1610" i="21"/>
  <c r="X1611" i="21"/>
  <c r="Y1611" i="21"/>
  <c r="Z1611" i="21"/>
  <c r="AA1611" i="21"/>
  <c r="X1612" i="21"/>
  <c r="Y1612" i="21"/>
  <c r="Z1612" i="21"/>
  <c r="AA1612" i="21"/>
  <c r="X1613" i="21"/>
  <c r="Y1613" i="21"/>
  <c r="Z1613" i="21"/>
  <c r="AA1613" i="21"/>
  <c r="X1614" i="21"/>
  <c r="Y1614" i="21"/>
  <c r="Z1614" i="21"/>
  <c r="AA1614" i="21"/>
  <c r="X1615" i="21"/>
  <c r="Y1615" i="21"/>
  <c r="Z1615" i="21"/>
  <c r="AA1615" i="21"/>
  <c r="X1616" i="21"/>
  <c r="Y1616" i="21"/>
  <c r="Z1616" i="21"/>
  <c r="AA1616" i="21"/>
  <c r="X1617" i="21"/>
  <c r="Y1617" i="21"/>
  <c r="Z1617" i="21"/>
  <c r="AA1617" i="21"/>
  <c r="X1618" i="21"/>
  <c r="Y1618" i="21"/>
  <c r="Z1618" i="21"/>
  <c r="AA1618" i="21"/>
  <c r="X1619" i="21"/>
  <c r="Y1619" i="21"/>
  <c r="Z1619" i="21"/>
  <c r="AA1619" i="21"/>
  <c r="X1620" i="21"/>
  <c r="Y1620" i="21"/>
  <c r="Z1620" i="21"/>
  <c r="AA1620" i="21"/>
  <c r="X1621" i="21"/>
  <c r="Y1621" i="21"/>
  <c r="Z1621" i="21"/>
  <c r="AA1621" i="21"/>
  <c r="X1622" i="21"/>
  <c r="Y1622" i="21"/>
  <c r="Z1622" i="21"/>
  <c r="AA1622" i="21"/>
  <c r="X1623" i="21"/>
  <c r="Y1623" i="21"/>
  <c r="Z1623" i="21"/>
  <c r="AA1623" i="21"/>
  <c r="X1624" i="21"/>
  <c r="Y1624" i="21"/>
  <c r="Z1624" i="21"/>
  <c r="AA1624" i="21"/>
  <c r="X1625" i="21"/>
  <c r="Y1625" i="21"/>
  <c r="Z1625" i="21"/>
  <c r="AA1625" i="21"/>
  <c r="X1626" i="21"/>
  <c r="Y1626" i="21"/>
  <c r="Z1626" i="21"/>
  <c r="AA1626" i="21"/>
  <c r="X1627" i="21"/>
  <c r="Y1627" i="21"/>
  <c r="Z1627" i="21"/>
  <c r="AA1627" i="21"/>
  <c r="X1628" i="21"/>
  <c r="Y1628" i="21"/>
  <c r="Z1628" i="21"/>
  <c r="AA1628" i="21"/>
  <c r="X1629" i="21"/>
  <c r="Y1629" i="21"/>
  <c r="Z1629" i="21"/>
  <c r="AA1629" i="21"/>
  <c r="X1630" i="21"/>
  <c r="Y1630" i="21"/>
  <c r="Z1630" i="21"/>
  <c r="AA1630" i="21"/>
  <c r="X1631" i="21"/>
  <c r="Y1631" i="21"/>
  <c r="Z1631" i="21"/>
  <c r="AA1631" i="21"/>
  <c r="X1632" i="21"/>
  <c r="Y1632" i="21"/>
  <c r="Z1632" i="21"/>
  <c r="AA1632" i="21"/>
  <c r="X1633" i="21"/>
  <c r="Y1633" i="21"/>
  <c r="Z1633" i="21"/>
  <c r="AA1633" i="21"/>
  <c r="X1634" i="21"/>
  <c r="Y1634" i="21"/>
  <c r="Z1634" i="21"/>
  <c r="AA1634" i="21"/>
  <c r="X1635" i="21"/>
  <c r="Y1635" i="21"/>
  <c r="Z1635" i="21"/>
  <c r="AA1635" i="21"/>
  <c r="X1636" i="21"/>
  <c r="Y1636" i="21"/>
  <c r="Z1636" i="21"/>
  <c r="AA1636" i="21"/>
  <c r="X1637" i="21"/>
  <c r="Y1637" i="21"/>
  <c r="Z1637" i="21"/>
  <c r="AA1637" i="21"/>
  <c r="X1638" i="21"/>
  <c r="Y1638" i="21"/>
  <c r="Z1638" i="21"/>
  <c r="AA1638" i="21"/>
  <c r="X1639" i="21"/>
  <c r="Y1639" i="21"/>
  <c r="Z1639" i="21"/>
  <c r="AA1639" i="21"/>
  <c r="X1640" i="21"/>
  <c r="Y1640" i="21"/>
  <c r="Z1640" i="21"/>
  <c r="AA1640" i="21"/>
  <c r="X1641" i="21"/>
  <c r="Y1641" i="21"/>
  <c r="Z1641" i="21"/>
  <c r="AA1641" i="21"/>
  <c r="X1642" i="21"/>
  <c r="Y1642" i="21"/>
  <c r="Z1642" i="21"/>
  <c r="AA1642" i="21"/>
  <c r="X1643" i="21"/>
  <c r="Y1643" i="21"/>
  <c r="Z1643" i="21"/>
  <c r="AA1643" i="21"/>
  <c r="X1644" i="21"/>
  <c r="Y1644" i="21"/>
  <c r="Z1644" i="21"/>
  <c r="AA1644" i="21"/>
  <c r="X1645" i="21"/>
  <c r="Y1645" i="21"/>
  <c r="Z1645" i="21"/>
  <c r="AA1645" i="21"/>
  <c r="X1646" i="21"/>
  <c r="Y1646" i="21"/>
  <c r="Z1646" i="21"/>
  <c r="AA1646" i="21"/>
  <c r="X1647" i="21"/>
  <c r="Y1647" i="21"/>
  <c r="Z1647" i="21"/>
  <c r="AA1647" i="21"/>
  <c r="X1648" i="21"/>
  <c r="Y1648" i="21"/>
  <c r="Z1648" i="21"/>
  <c r="AA1648" i="21"/>
  <c r="X1649" i="21"/>
  <c r="Y1649" i="21"/>
  <c r="Z1649" i="21"/>
  <c r="AA1649" i="21"/>
  <c r="X1650" i="21"/>
  <c r="Y1650" i="21"/>
  <c r="Z1650" i="21"/>
  <c r="AA1650" i="21"/>
  <c r="X1651" i="21"/>
  <c r="Y1651" i="21"/>
  <c r="Z1651" i="21"/>
  <c r="AA1651" i="21"/>
  <c r="X1652" i="21"/>
  <c r="Y1652" i="21"/>
  <c r="Z1652" i="21"/>
  <c r="AA1652" i="21"/>
  <c r="X1653" i="21"/>
  <c r="Y1653" i="21"/>
  <c r="Z1653" i="21"/>
  <c r="AA1653" i="21"/>
  <c r="X1654" i="21"/>
  <c r="Y1654" i="21"/>
  <c r="Z1654" i="21"/>
  <c r="AA1654" i="21"/>
  <c r="X1655" i="21"/>
  <c r="Y1655" i="21"/>
  <c r="Z1655" i="21"/>
  <c r="AA1655" i="21"/>
  <c r="X1656" i="21"/>
  <c r="Y1656" i="21"/>
  <c r="Z1656" i="21"/>
  <c r="AA1656" i="21"/>
  <c r="X1657" i="21"/>
  <c r="Y1657" i="21"/>
  <c r="Z1657" i="21"/>
  <c r="AA1657" i="21"/>
  <c r="X1658" i="21"/>
  <c r="Y1658" i="21"/>
  <c r="Z1658" i="21"/>
  <c r="AA1658" i="21"/>
  <c r="X1659" i="21"/>
  <c r="Y1659" i="21"/>
  <c r="Z1659" i="21"/>
  <c r="AA1659" i="21"/>
  <c r="X1660" i="21"/>
  <c r="Y1660" i="21"/>
  <c r="Z1660" i="21"/>
  <c r="AA1660" i="21"/>
  <c r="X1661" i="21"/>
  <c r="Y1661" i="21"/>
  <c r="Z1661" i="21"/>
  <c r="AA1661" i="21"/>
  <c r="X1662" i="21"/>
  <c r="Y1662" i="21"/>
  <c r="Z1662" i="21"/>
  <c r="AA1662" i="21"/>
  <c r="X1663" i="21"/>
  <c r="Y1663" i="21"/>
  <c r="Z1663" i="21"/>
  <c r="AA1663" i="21"/>
  <c r="X1664" i="21"/>
  <c r="Y1664" i="21"/>
  <c r="Z1664" i="21"/>
  <c r="AA1664" i="21"/>
  <c r="X1665" i="21"/>
  <c r="Y1665" i="21"/>
  <c r="Z1665" i="21"/>
  <c r="AA1665" i="21"/>
  <c r="X1666" i="21"/>
  <c r="Y1666" i="21"/>
  <c r="Z1666" i="21"/>
  <c r="AA1666" i="21"/>
  <c r="X1667" i="21"/>
  <c r="Y1667" i="21"/>
  <c r="Z1667" i="21"/>
  <c r="AA1667" i="21"/>
  <c r="X1668" i="21"/>
  <c r="Y1668" i="21"/>
  <c r="Z1668" i="21"/>
  <c r="AA1668" i="21"/>
  <c r="X1669" i="21"/>
  <c r="Y1669" i="21"/>
  <c r="Z1669" i="21"/>
  <c r="AA1669" i="21"/>
  <c r="X1670" i="21"/>
  <c r="Y1670" i="21"/>
  <c r="Z1670" i="21"/>
  <c r="AA1670" i="21"/>
  <c r="X1671" i="21"/>
  <c r="Y1671" i="21"/>
  <c r="Z1671" i="21"/>
  <c r="AA1671" i="21"/>
  <c r="X1672" i="21"/>
  <c r="Y1672" i="21"/>
  <c r="Z1672" i="21"/>
  <c r="AA1672" i="21"/>
  <c r="X1673" i="21"/>
  <c r="Y1673" i="21"/>
  <c r="Z1673" i="21"/>
  <c r="AA1673" i="21"/>
  <c r="X1674" i="21"/>
  <c r="Y1674" i="21"/>
  <c r="Z1674" i="21"/>
  <c r="AA1674" i="21"/>
  <c r="X1675" i="21"/>
  <c r="Y1675" i="21"/>
  <c r="Z1675" i="21"/>
  <c r="AA1675" i="21"/>
  <c r="X1676" i="21"/>
  <c r="Y1676" i="21"/>
  <c r="Z1676" i="21"/>
  <c r="AA1676" i="21"/>
  <c r="X1677" i="21"/>
  <c r="Y1677" i="21"/>
  <c r="Z1677" i="21"/>
  <c r="AA1677" i="21"/>
  <c r="X1678" i="21"/>
  <c r="Y1678" i="21"/>
  <c r="Z1678" i="21"/>
  <c r="AA1678" i="21"/>
  <c r="X1679" i="21"/>
  <c r="Y1679" i="21"/>
  <c r="Z1679" i="21"/>
  <c r="AA1679" i="21"/>
  <c r="X1680" i="21"/>
  <c r="Y1680" i="21"/>
  <c r="Z1680" i="21"/>
  <c r="AA1680" i="21"/>
  <c r="X1681" i="21"/>
  <c r="Y1681" i="21"/>
  <c r="Z1681" i="21"/>
  <c r="AA1681" i="21"/>
  <c r="X1682" i="21"/>
  <c r="Y1682" i="21"/>
  <c r="Z1682" i="21"/>
  <c r="AA1682" i="21"/>
  <c r="X1683" i="21"/>
  <c r="Y1683" i="21"/>
  <c r="Z1683" i="21"/>
  <c r="AA1683" i="21"/>
  <c r="X1684" i="21"/>
  <c r="Y1684" i="21"/>
  <c r="Z1684" i="21"/>
  <c r="AA1684" i="21"/>
  <c r="X1685" i="21"/>
  <c r="Y1685" i="21"/>
  <c r="Z1685" i="21"/>
  <c r="AA1685" i="21"/>
  <c r="X1686" i="21"/>
  <c r="Y1686" i="21"/>
  <c r="Z1686" i="21"/>
  <c r="AA1686" i="21"/>
  <c r="X1687" i="21"/>
  <c r="Y1687" i="21"/>
  <c r="Z1687" i="21"/>
  <c r="AA1687" i="21"/>
  <c r="X1688" i="21"/>
  <c r="Y1688" i="21"/>
  <c r="Z1688" i="21"/>
  <c r="AA1688" i="21"/>
  <c r="X1689" i="21"/>
  <c r="Y1689" i="21"/>
  <c r="Z1689" i="21"/>
  <c r="AA1689" i="21"/>
  <c r="X1690" i="21"/>
  <c r="Y1690" i="21"/>
  <c r="Z1690" i="21"/>
  <c r="AA1690" i="21"/>
  <c r="X1691" i="21"/>
  <c r="Y1691" i="21"/>
  <c r="Z1691" i="21"/>
  <c r="AA1691" i="21"/>
  <c r="X1692" i="21"/>
  <c r="Y1692" i="21"/>
  <c r="Z1692" i="21"/>
  <c r="AA1692" i="21"/>
  <c r="X1693" i="21"/>
  <c r="Y1693" i="21"/>
  <c r="Z1693" i="21"/>
  <c r="AA1693" i="21"/>
  <c r="X1694" i="21"/>
  <c r="Y1694" i="21"/>
  <c r="Z1694" i="21"/>
  <c r="AA1694" i="21"/>
  <c r="X1695" i="21"/>
  <c r="Y1695" i="21"/>
  <c r="Z1695" i="21"/>
  <c r="AA1695" i="21"/>
  <c r="X1696" i="21"/>
  <c r="Y1696" i="21"/>
  <c r="Z1696" i="21"/>
  <c r="AA1696" i="21"/>
  <c r="X1697" i="21"/>
  <c r="Y1697" i="21"/>
  <c r="Z1697" i="21"/>
  <c r="AA1697" i="21"/>
  <c r="X1698" i="21"/>
  <c r="Y1698" i="21"/>
  <c r="Z1698" i="21"/>
  <c r="AA1698" i="21"/>
  <c r="X1699" i="21"/>
  <c r="Y1699" i="21"/>
  <c r="Z1699" i="21"/>
  <c r="AA1699" i="21"/>
  <c r="X1700" i="21"/>
  <c r="Y1700" i="21"/>
  <c r="Z1700" i="21"/>
  <c r="AA1700" i="21"/>
  <c r="X1701" i="21"/>
  <c r="Y1701" i="21"/>
  <c r="Z1701" i="21"/>
  <c r="AA1701" i="21"/>
  <c r="X1702" i="21"/>
  <c r="Y1702" i="21"/>
  <c r="Z1702" i="21"/>
  <c r="AA1702" i="21"/>
  <c r="X1703" i="21"/>
  <c r="Y1703" i="21"/>
  <c r="Z1703" i="21"/>
  <c r="AA1703" i="21"/>
  <c r="X1704" i="21"/>
  <c r="Y1704" i="21"/>
  <c r="Z1704" i="21"/>
  <c r="AA1704" i="21"/>
  <c r="X1705" i="21"/>
  <c r="Y1705" i="21"/>
  <c r="Z1705" i="21"/>
  <c r="AA1705" i="21"/>
  <c r="X1706" i="21"/>
  <c r="Y1706" i="21"/>
  <c r="Z1706" i="21"/>
  <c r="AA1706" i="21"/>
  <c r="X1707" i="21"/>
  <c r="Y1707" i="21"/>
  <c r="Z1707" i="21"/>
  <c r="AA1707" i="21"/>
  <c r="X1708" i="21"/>
  <c r="Y1708" i="21"/>
  <c r="Z1708" i="21"/>
  <c r="AA1708" i="21"/>
  <c r="X1709" i="21"/>
  <c r="Y1709" i="21"/>
  <c r="Z1709" i="21"/>
  <c r="AA1709" i="21"/>
  <c r="X1710" i="21"/>
  <c r="Y1710" i="21"/>
  <c r="Z1710" i="21"/>
  <c r="AA1710" i="21"/>
  <c r="X1711" i="21"/>
  <c r="Y1711" i="21"/>
  <c r="Z1711" i="21"/>
  <c r="AA1711" i="21"/>
  <c r="X1712" i="21"/>
  <c r="Y1712" i="21"/>
  <c r="Z1712" i="21"/>
  <c r="AA1712" i="21"/>
  <c r="X1713" i="21"/>
  <c r="Y1713" i="21"/>
  <c r="Z1713" i="21"/>
  <c r="AA1713" i="21"/>
  <c r="X1714" i="21"/>
  <c r="Y1714" i="21"/>
  <c r="Z1714" i="21"/>
  <c r="AA1714" i="21"/>
  <c r="X1715" i="21"/>
  <c r="Y1715" i="21"/>
  <c r="Z1715" i="21"/>
  <c r="AA1715" i="21"/>
  <c r="X1716" i="21"/>
  <c r="Y1716" i="21"/>
  <c r="Z1716" i="21"/>
  <c r="AA1716" i="21"/>
  <c r="X1717" i="21"/>
  <c r="Y1717" i="21"/>
  <c r="Z1717" i="21"/>
  <c r="AA1717" i="21"/>
  <c r="X1718" i="21"/>
  <c r="Y1718" i="21"/>
  <c r="Z1718" i="21"/>
  <c r="AA1718" i="21"/>
  <c r="X1719" i="21"/>
  <c r="Y1719" i="21"/>
  <c r="Z1719" i="21"/>
  <c r="AA1719" i="21"/>
  <c r="X1720" i="21"/>
  <c r="Y1720" i="21"/>
  <c r="Z1720" i="21"/>
  <c r="AA1720" i="21"/>
  <c r="X1721" i="21"/>
  <c r="Y1721" i="21"/>
  <c r="Z1721" i="21"/>
  <c r="AA1721" i="21"/>
  <c r="X1722" i="21"/>
  <c r="Y1722" i="21"/>
  <c r="Z1722" i="21"/>
  <c r="AA1722" i="21"/>
  <c r="X1723" i="21"/>
  <c r="Y1723" i="21"/>
  <c r="Z1723" i="21"/>
  <c r="AA1723" i="21"/>
  <c r="X1724" i="21"/>
  <c r="Y1724" i="21"/>
  <c r="Z1724" i="21"/>
  <c r="AA1724" i="21"/>
  <c r="X1725" i="21"/>
  <c r="Y1725" i="21"/>
  <c r="Z1725" i="21"/>
  <c r="AA1725" i="21"/>
  <c r="X1726" i="21"/>
  <c r="Y1726" i="21"/>
  <c r="Z1726" i="21"/>
  <c r="AA1726" i="21"/>
  <c r="X1727" i="21"/>
  <c r="Y1727" i="21"/>
  <c r="Z1727" i="21"/>
  <c r="AA1727" i="21"/>
  <c r="X1728" i="21"/>
  <c r="Y1728" i="21"/>
  <c r="Z1728" i="21"/>
  <c r="AA1728" i="21"/>
  <c r="X1729" i="21"/>
  <c r="Y1729" i="21"/>
  <c r="Z1729" i="21"/>
  <c r="AA1729" i="21"/>
  <c r="X1730" i="21"/>
  <c r="Y1730" i="21"/>
  <c r="Z1730" i="21"/>
  <c r="AA1730" i="21"/>
  <c r="X1731" i="21"/>
  <c r="Y1731" i="21"/>
  <c r="Z1731" i="21"/>
  <c r="AA1731" i="21"/>
  <c r="X1732" i="21"/>
  <c r="Y1732" i="21"/>
  <c r="Z1732" i="21"/>
  <c r="AA1732" i="21"/>
  <c r="X1733" i="21"/>
  <c r="Y1733" i="21"/>
  <c r="Z1733" i="21"/>
  <c r="AA1733" i="21"/>
  <c r="X1734" i="21"/>
  <c r="Y1734" i="21"/>
  <c r="Z1734" i="21"/>
  <c r="AA1734" i="21"/>
  <c r="X1735" i="21"/>
  <c r="Y1735" i="21"/>
  <c r="Z1735" i="21"/>
  <c r="AA1735" i="21"/>
  <c r="X1736" i="21"/>
  <c r="Y1736" i="21"/>
  <c r="Z1736" i="21"/>
  <c r="AA1736" i="21"/>
  <c r="X1737" i="21"/>
  <c r="Y1737" i="21"/>
  <c r="Z1737" i="21"/>
  <c r="AA1737" i="21"/>
  <c r="X1738" i="21"/>
  <c r="Y1738" i="21"/>
  <c r="Z1738" i="21"/>
  <c r="AA1738" i="21"/>
  <c r="X1739" i="21"/>
  <c r="Y1739" i="21"/>
  <c r="Z1739" i="21"/>
  <c r="AA1739" i="21"/>
  <c r="X1740" i="21"/>
  <c r="Y1740" i="21"/>
  <c r="Z1740" i="21"/>
  <c r="AA1740" i="21"/>
  <c r="X1741" i="21"/>
  <c r="Y1741" i="21"/>
  <c r="Z1741" i="21"/>
  <c r="AA1741" i="21"/>
  <c r="X1742" i="21"/>
  <c r="Y1742" i="21"/>
  <c r="Z1742" i="21"/>
  <c r="AA1742" i="21"/>
  <c r="X1743" i="21"/>
  <c r="Y1743" i="21"/>
  <c r="Z1743" i="21"/>
  <c r="AA1743" i="21"/>
  <c r="X1744" i="21"/>
  <c r="Y1744" i="21"/>
  <c r="Z1744" i="21"/>
  <c r="AA1744" i="21"/>
  <c r="X1745" i="21"/>
  <c r="Y1745" i="21"/>
  <c r="Z1745" i="21"/>
  <c r="AA1745" i="21"/>
  <c r="X1746" i="21"/>
  <c r="Y1746" i="21"/>
  <c r="Z1746" i="21"/>
  <c r="AA1746" i="21"/>
  <c r="X1747" i="21"/>
  <c r="Y1747" i="21"/>
  <c r="Z1747" i="21"/>
  <c r="AA1747" i="21"/>
  <c r="X1748" i="21"/>
  <c r="Y1748" i="21"/>
  <c r="Z1748" i="21"/>
  <c r="AA1748" i="21"/>
  <c r="X1749" i="21"/>
  <c r="Y1749" i="21"/>
  <c r="Z1749" i="21"/>
  <c r="AA1749" i="21"/>
  <c r="X1750" i="21"/>
  <c r="Y1750" i="21"/>
  <c r="Z1750" i="21"/>
  <c r="AA1750" i="21"/>
  <c r="X1751" i="21"/>
  <c r="Y1751" i="21"/>
  <c r="Z1751" i="21"/>
  <c r="AA1751" i="21"/>
  <c r="X1752" i="21"/>
  <c r="Y1752" i="21"/>
  <c r="Z1752" i="21"/>
  <c r="AA1752" i="21"/>
  <c r="X1753" i="21"/>
  <c r="Y1753" i="21"/>
  <c r="Z1753" i="21"/>
  <c r="AA1753" i="21"/>
  <c r="X1754" i="21"/>
  <c r="Y1754" i="21"/>
  <c r="Z1754" i="21"/>
  <c r="AA1754" i="21"/>
  <c r="X1755" i="21"/>
  <c r="Y1755" i="21"/>
  <c r="Z1755" i="21"/>
  <c r="AA1755" i="21"/>
  <c r="X1756" i="21"/>
  <c r="Y1756" i="21"/>
  <c r="Z1756" i="21"/>
  <c r="AA1756" i="21"/>
  <c r="X1757" i="21"/>
  <c r="Y1757" i="21"/>
  <c r="Z1757" i="21"/>
  <c r="AA1757" i="21"/>
  <c r="X1758" i="21"/>
  <c r="Y1758" i="21"/>
  <c r="Z1758" i="21"/>
  <c r="AA1758" i="21"/>
  <c r="X1759" i="21"/>
  <c r="Y1759" i="21"/>
  <c r="Z1759" i="21"/>
  <c r="AA1759" i="21"/>
  <c r="X1760" i="21"/>
  <c r="Y1760" i="21"/>
  <c r="Z1760" i="21"/>
  <c r="AA1760" i="21"/>
  <c r="X1761" i="21"/>
  <c r="Y1761" i="21"/>
  <c r="Z1761" i="21"/>
  <c r="AA1761" i="21"/>
  <c r="X1762" i="21"/>
  <c r="Y1762" i="21"/>
  <c r="Z1762" i="21"/>
  <c r="AA1762" i="21"/>
  <c r="X1763" i="21"/>
  <c r="Y1763" i="21"/>
  <c r="Z1763" i="21"/>
  <c r="AA1763" i="21"/>
  <c r="X1764" i="21"/>
  <c r="Y1764" i="21"/>
  <c r="Z1764" i="21"/>
  <c r="AA1764" i="21"/>
  <c r="X1765" i="21"/>
  <c r="Y1765" i="21"/>
  <c r="Z1765" i="21"/>
  <c r="AA1765" i="21"/>
  <c r="X1766" i="21"/>
  <c r="Y1766" i="21"/>
  <c r="Z1766" i="21"/>
  <c r="AA1766" i="21"/>
  <c r="X1767" i="21"/>
  <c r="Y1767" i="21"/>
  <c r="Z1767" i="21"/>
  <c r="AA1767" i="21"/>
  <c r="X1768" i="21"/>
  <c r="Y1768" i="21"/>
  <c r="Z1768" i="21"/>
  <c r="AA1768" i="21"/>
  <c r="X1769" i="21"/>
  <c r="Y1769" i="21"/>
  <c r="Z1769" i="21"/>
  <c r="AA1769" i="21"/>
  <c r="X1770" i="21"/>
  <c r="Y1770" i="21"/>
  <c r="Z1770" i="21"/>
  <c r="AA1770" i="21"/>
  <c r="X1771" i="21"/>
  <c r="Y1771" i="21"/>
  <c r="Z1771" i="21"/>
  <c r="AA1771" i="21"/>
  <c r="X1772" i="21"/>
  <c r="Y1772" i="21"/>
  <c r="Z1772" i="21"/>
  <c r="AA1772" i="21"/>
  <c r="X1773" i="21"/>
  <c r="Y1773" i="21"/>
  <c r="Z1773" i="21"/>
  <c r="AA1773" i="21"/>
  <c r="X1774" i="21"/>
  <c r="Y1774" i="21"/>
  <c r="Z1774" i="21"/>
  <c r="AA1774" i="21"/>
  <c r="X1775" i="21"/>
  <c r="Y1775" i="21"/>
  <c r="Z1775" i="21"/>
  <c r="AA1775" i="21"/>
  <c r="X1776" i="21"/>
  <c r="Y1776" i="21"/>
  <c r="Z1776" i="21"/>
  <c r="AA1776" i="21"/>
  <c r="X1777" i="21"/>
  <c r="Y1777" i="21"/>
  <c r="Z1777" i="21"/>
  <c r="AA1777" i="21"/>
  <c r="X1778" i="21"/>
  <c r="Y1778" i="21"/>
  <c r="Z1778" i="21"/>
  <c r="AA1778" i="21"/>
  <c r="X1779" i="21"/>
  <c r="Y1779" i="21"/>
  <c r="Z1779" i="21"/>
  <c r="AA1779" i="21"/>
  <c r="X1780" i="21"/>
  <c r="Y1780" i="21"/>
  <c r="Z1780" i="21"/>
  <c r="AA1780" i="21"/>
  <c r="X1781" i="21"/>
  <c r="Y1781" i="21"/>
  <c r="Z1781" i="21"/>
  <c r="AA1781" i="21"/>
  <c r="X1782" i="21"/>
  <c r="Y1782" i="21"/>
  <c r="Z1782" i="21"/>
  <c r="AA1782" i="21"/>
  <c r="X1783" i="21"/>
  <c r="Y1783" i="21"/>
  <c r="Z1783" i="21"/>
  <c r="AA1783" i="21"/>
  <c r="X1784" i="21"/>
  <c r="Y1784" i="21"/>
  <c r="Z1784" i="21"/>
  <c r="AA1784" i="21"/>
  <c r="X1785" i="21"/>
  <c r="Y1785" i="21"/>
  <c r="Z1785" i="21"/>
  <c r="AA1785" i="21"/>
  <c r="X1786" i="21"/>
  <c r="Y1786" i="21"/>
  <c r="Z1786" i="21"/>
  <c r="AA1786" i="21"/>
  <c r="X1787" i="21"/>
  <c r="Y1787" i="21"/>
  <c r="Z1787" i="21"/>
  <c r="AA1787" i="21"/>
  <c r="X1788" i="21"/>
  <c r="Y1788" i="21"/>
  <c r="Z1788" i="21"/>
  <c r="AA1788" i="21"/>
  <c r="X1789" i="21"/>
  <c r="Y1789" i="21"/>
  <c r="Z1789" i="21"/>
  <c r="AA1789" i="21"/>
  <c r="X1790" i="21"/>
  <c r="Y1790" i="21"/>
  <c r="Z1790" i="21"/>
  <c r="AA1790" i="21"/>
  <c r="X1791" i="21"/>
  <c r="Y1791" i="21"/>
  <c r="Z1791" i="21"/>
  <c r="AA1791" i="21"/>
  <c r="X1792" i="21"/>
  <c r="Y1792" i="21"/>
  <c r="Z1792" i="21"/>
  <c r="AA1792" i="21"/>
  <c r="X1793" i="21"/>
  <c r="Y1793" i="21"/>
  <c r="Z1793" i="21"/>
  <c r="AA1793" i="21"/>
  <c r="X1794" i="21"/>
  <c r="Y1794" i="21"/>
  <c r="Z1794" i="21"/>
  <c r="AA1794" i="21"/>
  <c r="X1795" i="21"/>
  <c r="Y1795" i="21"/>
  <c r="Z1795" i="21"/>
  <c r="AA1795" i="21"/>
  <c r="X1796" i="21"/>
  <c r="Y1796" i="21"/>
  <c r="Z1796" i="21"/>
  <c r="AA1796" i="21"/>
  <c r="X1797" i="21"/>
  <c r="Y1797" i="21"/>
  <c r="Z1797" i="21"/>
  <c r="AA1797" i="21"/>
  <c r="X1798" i="21"/>
  <c r="Y1798" i="21"/>
  <c r="Z1798" i="21"/>
  <c r="AA1798" i="21"/>
  <c r="X1799" i="21"/>
  <c r="Y1799" i="21"/>
  <c r="Z1799" i="21"/>
  <c r="AA1799" i="21"/>
  <c r="X1800" i="21"/>
  <c r="Y1800" i="21"/>
  <c r="Z1800" i="21"/>
  <c r="AA1800" i="21"/>
  <c r="X1801" i="21"/>
  <c r="Y1801" i="21"/>
  <c r="Z1801" i="21"/>
  <c r="AA1801" i="21"/>
  <c r="X1802" i="21"/>
  <c r="Y1802" i="21"/>
  <c r="Z1802" i="21"/>
  <c r="AA1802" i="21"/>
  <c r="X1803" i="21"/>
  <c r="Y1803" i="21"/>
  <c r="Z1803" i="21"/>
  <c r="AA1803" i="21"/>
  <c r="X1804" i="21"/>
  <c r="Y1804" i="21"/>
  <c r="Z1804" i="21"/>
  <c r="AA1804" i="21"/>
  <c r="X1805" i="21"/>
  <c r="Y1805" i="21"/>
  <c r="Z1805" i="21"/>
  <c r="AA1805" i="21"/>
  <c r="X1806" i="21"/>
  <c r="Y1806" i="21"/>
  <c r="Z1806" i="21"/>
  <c r="AA1806" i="21"/>
  <c r="X1807" i="21"/>
  <c r="Y1807" i="21"/>
  <c r="Z1807" i="21"/>
  <c r="AA1807" i="21"/>
  <c r="X1808" i="21"/>
  <c r="Y1808" i="21"/>
  <c r="Z1808" i="21"/>
  <c r="AA1808" i="21"/>
  <c r="X1809" i="21"/>
  <c r="Y1809" i="21"/>
  <c r="Z1809" i="21"/>
  <c r="AA1809" i="21"/>
  <c r="X1810" i="21"/>
  <c r="Y1810" i="21"/>
  <c r="Z1810" i="21"/>
  <c r="AA1810" i="21"/>
  <c r="X1811" i="21"/>
  <c r="Y1811" i="21"/>
  <c r="Z1811" i="21"/>
  <c r="AA1811" i="21"/>
  <c r="X1812" i="21"/>
  <c r="Y1812" i="21"/>
  <c r="Z1812" i="21"/>
  <c r="AA1812" i="21"/>
  <c r="X1813" i="21"/>
  <c r="Y1813" i="21"/>
  <c r="Z1813" i="21"/>
  <c r="AA1813" i="21"/>
  <c r="X1814" i="21"/>
  <c r="Y1814" i="21"/>
  <c r="Z1814" i="21"/>
  <c r="AA1814" i="21"/>
  <c r="X1815" i="21"/>
  <c r="Y1815" i="21"/>
  <c r="Z1815" i="21"/>
  <c r="AA1815" i="21"/>
  <c r="X1816" i="21"/>
  <c r="Y1816" i="21"/>
  <c r="Z1816" i="21"/>
  <c r="AA1816" i="21"/>
  <c r="X1817" i="21"/>
  <c r="Y1817" i="21"/>
  <c r="Z1817" i="21"/>
  <c r="AA1817" i="21"/>
  <c r="X1818" i="21"/>
  <c r="Y1818" i="21"/>
  <c r="Z1818" i="21"/>
  <c r="AA1818" i="21"/>
  <c r="X1819" i="21"/>
  <c r="Y1819" i="21"/>
  <c r="Z1819" i="21"/>
  <c r="AA1819" i="21"/>
  <c r="X1820" i="21"/>
  <c r="Y1820" i="21"/>
  <c r="Z1820" i="21"/>
  <c r="AA1820" i="21"/>
  <c r="X1821" i="21"/>
  <c r="Y1821" i="21"/>
  <c r="Z1821" i="21"/>
  <c r="AA1821" i="21"/>
  <c r="X1822" i="21"/>
  <c r="Y1822" i="21"/>
  <c r="Z1822" i="21"/>
  <c r="AA1822" i="21"/>
  <c r="X1823" i="21"/>
  <c r="Y1823" i="21"/>
  <c r="Z1823" i="21"/>
  <c r="AA1823" i="21"/>
  <c r="X1824" i="21"/>
  <c r="Y1824" i="21"/>
  <c r="Z1824" i="21"/>
  <c r="AA1824" i="21"/>
  <c r="X1825" i="21"/>
  <c r="Y1825" i="21"/>
  <c r="Z1825" i="21"/>
  <c r="AA1825" i="21"/>
  <c r="X1826" i="21"/>
  <c r="Y1826" i="21"/>
  <c r="Z1826" i="21"/>
  <c r="AA1826" i="21"/>
  <c r="X1827" i="21"/>
  <c r="Y1827" i="21"/>
  <c r="Z1827" i="21"/>
  <c r="AA1827" i="21"/>
  <c r="X1828" i="21"/>
  <c r="Y1828" i="21"/>
  <c r="Z1828" i="21"/>
  <c r="AA1828" i="21"/>
  <c r="X1829" i="21"/>
  <c r="Y1829" i="21"/>
  <c r="Z1829" i="21"/>
  <c r="AA1829" i="21"/>
  <c r="X1830" i="21"/>
  <c r="Y1830" i="21"/>
  <c r="Z1830" i="21"/>
  <c r="AA1830" i="21"/>
  <c r="X1831" i="21"/>
  <c r="Y1831" i="21"/>
  <c r="Z1831" i="21"/>
  <c r="AA1831" i="21"/>
  <c r="X1832" i="21"/>
  <c r="Y1832" i="21"/>
  <c r="Z1832" i="21"/>
  <c r="AA1832" i="21"/>
  <c r="X1833" i="21"/>
  <c r="Y1833" i="21"/>
  <c r="Z1833" i="21"/>
  <c r="AA1833" i="21"/>
  <c r="X1834" i="21"/>
  <c r="Y1834" i="21"/>
  <c r="Z1834" i="21"/>
  <c r="AA1834" i="21"/>
  <c r="X1835" i="21"/>
  <c r="Y1835" i="21"/>
  <c r="Z1835" i="21"/>
  <c r="AA1835" i="21"/>
  <c r="X1836" i="21"/>
  <c r="Y1836" i="21"/>
  <c r="Z1836" i="21"/>
  <c r="AA1836" i="21"/>
  <c r="X1837" i="21"/>
  <c r="Y1837" i="21"/>
  <c r="Z1837" i="21"/>
  <c r="AA1837" i="21"/>
  <c r="X1838" i="21"/>
  <c r="Y1838" i="21"/>
  <c r="Z1838" i="21"/>
  <c r="AA1838" i="21"/>
  <c r="X1839" i="21"/>
  <c r="Y1839" i="21"/>
  <c r="Z1839" i="21"/>
  <c r="AA1839" i="21"/>
  <c r="X1840" i="21"/>
  <c r="Y1840" i="21"/>
  <c r="Z1840" i="21"/>
  <c r="AA1840" i="21"/>
  <c r="X1841" i="21"/>
  <c r="Y1841" i="21"/>
  <c r="Z1841" i="21"/>
  <c r="AA1841" i="21"/>
  <c r="X1842" i="21"/>
  <c r="Y1842" i="21"/>
  <c r="Z1842" i="21"/>
  <c r="AA1842" i="21"/>
  <c r="X1843" i="21"/>
  <c r="Y1843" i="21"/>
  <c r="Z1843" i="21"/>
  <c r="AA1843" i="21"/>
  <c r="X1844" i="21"/>
  <c r="Y1844" i="21"/>
  <c r="Z1844" i="21"/>
  <c r="AA1844" i="21"/>
  <c r="X1845" i="21"/>
  <c r="Y1845" i="21"/>
  <c r="Z1845" i="21"/>
  <c r="AA1845" i="21"/>
  <c r="X1846" i="21"/>
  <c r="Y1846" i="21"/>
  <c r="Z1846" i="21"/>
  <c r="AA1846" i="21"/>
  <c r="X1847" i="21"/>
  <c r="Y1847" i="21"/>
  <c r="Z1847" i="21"/>
  <c r="AA1847" i="21"/>
  <c r="X1848" i="21"/>
  <c r="Y1848" i="21"/>
  <c r="Z1848" i="21"/>
  <c r="AA1848" i="21"/>
  <c r="X1849" i="21"/>
  <c r="Y1849" i="21"/>
  <c r="Z1849" i="21"/>
  <c r="AA1849" i="21"/>
  <c r="X1850" i="21"/>
  <c r="Y1850" i="21"/>
  <c r="Z1850" i="21"/>
  <c r="AA1850" i="21"/>
  <c r="X1851" i="21"/>
  <c r="Y1851" i="21"/>
  <c r="Z1851" i="21"/>
  <c r="AA1851" i="21"/>
  <c r="X1852" i="21"/>
  <c r="Y1852" i="21"/>
  <c r="Z1852" i="21"/>
  <c r="AA1852" i="21"/>
  <c r="X1853" i="21"/>
  <c r="Y1853" i="21"/>
  <c r="Z1853" i="21"/>
  <c r="AA1853" i="21"/>
  <c r="X1854" i="21"/>
  <c r="Y1854" i="21"/>
  <c r="Z1854" i="21"/>
  <c r="AA1854" i="21"/>
  <c r="X1855" i="21"/>
  <c r="Y1855" i="21"/>
  <c r="Z1855" i="21"/>
  <c r="AA1855" i="21"/>
  <c r="X1856" i="21"/>
  <c r="Y1856" i="21"/>
  <c r="Z1856" i="21"/>
  <c r="AA1856" i="21"/>
  <c r="X1857" i="21"/>
  <c r="Y1857" i="21"/>
  <c r="Z1857" i="21"/>
  <c r="AA1857" i="21"/>
  <c r="X1858" i="21"/>
  <c r="Y1858" i="21"/>
  <c r="Z1858" i="21"/>
  <c r="AA1858" i="21"/>
  <c r="X1859" i="21"/>
  <c r="Y1859" i="21"/>
  <c r="Z1859" i="21"/>
  <c r="AA1859" i="21"/>
  <c r="X1860" i="21"/>
  <c r="Y1860" i="21"/>
  <c r="Z1860" i="21"/>
  <c r="AA1860" i="21"/>
  <c r="X1861" i="21"/>
  <c r="Y1861" i="21"/>
  <c r="Z1861" i="21"/>
  <c r="AA1861" i="21"/>
  <c r="X1862" i="21"/>
  <c r="Y1862" i="21"/>
  <c r="Z1862" i="21"/>
  <c r="AA1862" i="21"/>
  <c r="X1863" i="21"/>
  <c r="Y1863" i="21"/>
  <c r="Z1863" i="21"/>
  <c r="AA1863" i="21"/>
  <c r="X1864" i="21"/>
  <c r="Y1864" i="21"/>
  <c r="Z1864" i="21"/>
  <c r="AA1864" i="21"/>
  <c r="X1865" i="21"/>
  <c r="Y1865" i="21"/>
  <c r="Z1865" i="21"/>
  <c r="AA1865" i="21"/>
  <c r="X1866" i="21"/>
  <c r="Y1866" i="21"/>
  <c r="Z1866" i="21"/>
  <c r="AA1866" i="21"/>
  <c r="X1867" i="21"/>
  <c r="Y1867" i="21"/>
  <c r="Z1867" i="21"/>
  <c r="AA1867" i="21"/>
  <c r="X1868" i="21"/>
  <c r="Y1868" i="21"/>
  <c r="Z1868" i="21"/>
  <c r="AA1868" i="21"/>
  <c r="X1869" i="21"/>
  <c r="Y1869" i="21"/>
  <c r="Z1869" i="21"/>
  <c r="AA1869" i="21"/>
  <c r="X1870" i="21"/>
  <c r="Y1870" i="21"/>
  <c r="Z1870" i="21"/>
  <c r="AA1870" i="21"/>
  <c r="X1871" i="21"/>
  <c r="Y1871" i="21"/>
  <c r="Z1871" i="21"/>
  <c r="AA1871" i="21"/>
  <c r="X1872" i="21"/>
  <c r="Y1872" i="21"/>
  <c r="Z1872" i="21"/>
  <c r="AA1872" i="21"/>
  <c r="X1873" i="21"/>
  <c r="Y1873" i="21"/>
  <c r="Z1873" i="21"/>
  <c r="AA1873" i="21"/>
  <c r="X1874" i="21"/>
  <c r="Y1874" i="21"/>
  <c r="Z1874" i="21"/>
  <c r="AA1874" i="21"/>
  <c r="X1875" i="21"/>
  <c r="Y1875" i="21"/>
  <c r="Z1875" i="21"/>
  <c r="AA1875" i="21"/>
  <c r="X1876" i="21"/>
  <c r="Y1876" i="21"/>
  <c r="Z1876" i="21"/>
  <c r="AA1876" i="21"/>
  <c r="X1877" i="21"/>
  <c r="Y1877" i="21"/>
  <c r="Z1877" i="21"/>
  <c r="AA1877" i="21"/>
  <c r="X1878" i="21"/>
  <c r="Y1878" i="21"/>
  <c r="Z1878" i="21"/>
  <c r="AA1878" i="21"/>
  <c r="X1879" i="21"/>
  <c r="Y1879" i="21"/>
  <c r="Z1879" i="21"/>
  <c r="AA1879" i="21"/>
  <c r="X1880" i="21"/>
  <c r="Y1880" i="21"/>
  <c r="Z1880" i="21"/>
  <c r="AA1880" i="21"/>
  <c r="X1881" i="21"/>
  <c r="Y1881" i="21"/>
  <c r="Z1881" i="21"/>
  <c r="AA1881" i="21"/>
  <c r="X1882" i="21"/>
  <c r="Y1882" i="21"/>
  <c r="Z1882" i="21"/>
  <c r="AA1882" i="21"/>
  <c r="X1883" i="21"/>
  <c r="Y1883" i="21"/>
  <c r="Z1883" i="21"/>
  <c r="AA1883" i="21"/>
  <c r="X1884" i="21"/>
  <c r="Y1884" i="21"/>
  <c r="Z1884" i="21"/>
  <c r="AA1884" i="21"/>
  <c r="X1885" i="21"/>
  <c r="Y1885" i="21"/>
  <c r="Z1885" i="21"/>
  <c r="AA1885" i="21"/>
  <c r="X1886" i="21"/>
  <c r="Y1886" i="21"/>
  <c r="Z1886" i="21"/>
  <c r="AA1886" i="21"/>
  <c r="X1887" i="21"/>
  <c r="Y1887" i="21"/>
  <c r="Z1887" i="21"/>
  <c r="AA1887" i="21"/>
  <c r="X1888" i="21"/>
  <c r="Y1888" i="21"/>
  <c r="Z1888" i="21"/>
  <c r="AA1888" i="21"/>
  <c r="X1889" i="21"/>
  <c r="Y1889" i="21"/>
  <c r="Z1889" i="21"/>
  <c r="AA1889" i="21"/>
  <c r="X1890" i="21"/>
  <c r="Y1890" i="21"/>
  <c r="Z1890" i="21"/>
  <c r="AA1890" i="21"/>
  <c r="X1891" i="21"/>
  <c r="Y1891" i="21"/>
  <c r="Z1891" i="21"/>
  <c r="AA1891" i="21"/>
  <c r="X1892" i="21"/>
  <c r="Y1892" i="21"/>
  <c r="Z1892" i="21"/>
  <c r="AA1892" i="21"/>
  <c r="X1893" i="21"/>
  <c r="Y1893" i="21"/>
  <c r="Z1893" i="21"/>
  <c r="AA1893" i="21"/>
  <c r="X1894" i="21"/>
  <c r="Y1894" i="21"/>
  <c r="Z1894" i="21"/>
  <c r="AA1894" i="21"/>
  <c r="X1895" i="21"/>
  <c r="Y1895" i="21"/>
  <c r="Z1895" i="21"/>
  <c r="AA1895" i="21"/>
  <c r="X1896" i="21"/>
  <c r="Y1896" i="21"/>
  <c r="Z1896" i="21"/>
  <c r="AA1896" i="21"/>
  <c r="X1897" i="21"/>
  <c r="Y1897" i="21"/>
  <c r="Z1897" i="21"/>
  <c r="AA1897" i="21"/>
  <c r="X1898" i="21"/>
  <c r="Y1898" i="21"/>
  <c r="Z1898" i="21"/>
  <c r="AA1898" i="21"/>
  <c r="X1899" i="21"/>
  <c r="Y1899" i="21"/>
  <c r="Z1899" i="21"/>
  <c r="AA1899" i="21"/>
  <c r="X1900" i="21"/>
  <c r="Y1900" i="21"/>
  <c r="Z1900" i="21"/>
  <c r="AA1900" i="21"/>
  <c r="X1901" i="21"/>
  <c r="Y1901" i="21"/>
  <c r="Z1901" i="21"/>
  <c r="AA1901" i="21"/>
  <c r="X1902" i="21"/>
  <c r="Y1902" i="21"/>
  <c r="Z1902" i="21"/>
  <c r="AA1902" i="21"/>
  <c r="X1903" i="21"/>
  <c r="Y1903" i="21"/>
  <c r="Z1903" i="21"/>
  <c r="AA1903" i="21"/>
  <c r="X1904" i="21"/>
  <c r="Y1904" i="21"/>
  <c r="Z1904" i="21"/>
  <c r="AA1904" i="21"/>
  <c r="X1905" i="21"/>
  <c r="Y1905" i="21"/>
  <c r="Z1905" i="21"/>
  <c r="AA1905" i="21"/>
  <c r="X1906" i="21"/>
  <c r="Y1906" i="21"/>
  <c r="Z1906" i="21"/>
  <c r="AA1906" i="21"/>
  <c r="X1907" i="21"/>
  <c r="Y1907" i="21"/>
  <c r="Z1907" i="21"/>
  <c r="AA1907" i="21"/>
  <c r="X1908" i="21"/>
  <c r="Y1908" i="21"/>
  <c r="Z1908" i="21"/>
  <c r="AA1908" i="21"/>
  <c r="X1909" i="21"/>
  <c r="Y1909" i="21"/>
  <c r="Z1909" i="21"/>
  <c r="AA1909" i="21"/>
  <c r="X1910" i="21"/>
  <c r="Y1910" i="21"/>
  <c r="Z1910" i="21"/>
  <c r="AA1910" i="21"/>
  <c r="X1911" i="21"/>
  <c r="Y1911" i="21"/>
  <c r="Z1911" i="21"/>
  <c r="AA1911" i="21"/>
  <c r="X1912" i="21"/>
  <c r="Y1912" i="21"/>
  <c r="Z1912" i="21"/>
  <c r="AA1912" i="21"/>
  <c r="X1913" i="21"/>
  <c r="Y1913" i="21"/>
  <c r="Z1913" i="21"/>
  <c r="AA1913" i="21"/>
  <c r="X1914" i="21"/>
  <c r="Y1914" i="21"/>
  <c r="Z1914" i="21"/>
  <c r="AA1914" i="21"/>
  <c r="X1915" i="21"/>
  <c r="Y1915" i="21"/>
  <c r="Z1915" i="21"/>
  <c r="AA1915" i="21"/>
  <c r="X1916" i="21"/>
  <c r="Y1916" i="21"/>
  <c r="Z1916" i="21"/>
  <c r="AA1916" i="21"/>
  <c r="X1917" i="21"/>
  <c r="Y1917" i="21"/>
  <c r="Z1917" i="21"/>
  <c r="AA1917" i="21"/>
  <c r="X1918" i="21"/>
  <c r="Y1918" i="21"/>
  <c r="Z1918" i="21"/>
  <c r="AA1918" i="21"/>
  <c r="X1919" i="21"/>
  <c r="Y1919" i="21"/>
  <c r="Z1919" i="21"/>
  <c r="AA1919" i="21"/>
  <c r="X1920" i="21"/>
  <c r="Y1920" i="21"/>
  <c r="Z1920" i="21"/>
  <c r="AA1920" i="21"/>
  <c r="X1921" i="21"/>
  <c r="Y1921" i="21"/>
  <c r="Z1921" i="21"/>
  <c r="AA1921" i="21"/>
  <c r="X1922" i="21"/>
  <c r="Y1922" i="21"/>
  <c r="Z1922" i="21"/>
  <c r="AA1922" i="21"/>
  <c r="X1923" i="21"/>
  <c r="Y1923" i="21"/>
  <c r="Z1923" i="21"/>
  <c r="AA1923" i="21"/>
  <c r="X1924" i="21"/>
  <c r="Y1924" i="21"/>
  <c r="Z1924" i="21"/>
  <c r="AA1924" i="21"/>
  <c r="X1925" i="21"/>
  <c r="Y1925" i="21"/>
  <c r="Z1925" i="21"/>
  <c r="AA1925" i="21"/>
  <c r="X1926" i="21"/>
  <c r="Y1926" i="21"/>
  <c r="Z1926" i="21"/>
  <c r="AA1926" i="21"/>
  <c r="X1927" i="21"/>
  <c r="Y1927" i="21"/>
  <c r="Z1927" i="21"/>
  <c r="AA1927" i="21"/>
  <c r="X1928" i="21"/>
  <c r="Y1928" i="21"/>
  <c r="Z1928" i="21"/>
  <c r="AA1928" i="21"/>
  <c r="X1929" i="21"/>
  <c r="Y1929" i="21"/>
  <c r="Z1929" i="21"/>
  <c r="AA1929" i="21"/>
  <c r="X1930" i="21"/>
  <c r="Y1930" i="21"/>
  <c r="Z1930" i="21"/>
  <c r="AA1930" i="21"/>
  <c r="X1931" i="21"/>
  <c r="Y1931" i="21"/>
  <c r="Z1931" i="21"/>
  <c r="AA1931" i="21"/>
  <c r="X1932" i="21"/>
  <c r="Y1932" i="21"/>
  <c r="Z1932" i="21"/>
  <c r="AA1932" i="21"/>
  <c r="X1933" i="21"/>
  <c r="Y1933" i="21"/>
  <c r="Z1933" i="21"/>
  <c r="AA1933" i="21"/>
  <c r="X1934" i="21"/>
  <c r="Y1934" i="21"/>
  <c r="Z1934" i="21"/>
  <c r="AA1934" i="21"/>
  <c r="X1935" i="21"/>
  <c r="Y1935" i="21"/>
  <c r="Z1935" i="21"/>
  <c r="AA1935" i="21"/>
  <c r="X1936" i="21"/>
  <c r="Y1936" i="21"/>
  <c r="Z1936" i="21"/>
  <c r="AA1936" i="21"/>
  <c r="X1937" i="21"/>
  <c r="Y1937" i="21"/>
  <c r="Z1937" i="21"/>
  <c r="AA1937" i="21"/>
  <c r="X1938" i="21"/>
  <c r="Y1938" i="21"/>
  <c r="Z1938" i="21"/>
  <c r="AA1938" i="21"/>
  <c r="X1939" i="21"/>
  <c r="Y1939" i="21"/>
  <c r="Z1939" i="21"/>
  <c r="AA1939" i="21"/>
  <c r="X1940" i="21"/>
  <c r="Y1940" i="21"/>
  <c r="Z1940" i="21"/>
  <c r="AA1940" i="21"/>
  <c r="X1941" i="21"/>
  <c r="Y1941" i="21"/>
  <c r="Z1941" i="21"/>
  <c r="AA1941" i="21"/>
  <c r="X1942" i="21"/>
  <c r="Y1942" i="21"/>
  <c r="Z1942" i="21"/>
  <c r="AA1942" i="21"/>
  <c r="X1943" i="21"/>
  <c r="Y1943" i="21"/>
  <c r="Z1943" i="21"/>
  <c r="AA1943" i="21"/>
  <c r="X1944" i="21"/>
  <c r="Y1944" i="21"/>
  <c r="Z1944" i="21"/>
  <c r="AA1944" i="21"/>
  <c r="X1945" i="21"/>
  <c r="Y1945" i="21"/>
  <c r="Z1945" i="21"/>
  <c r="AA1945" i="21"/>
  <c r="X1946" i="21"/>
  <c r="Y1946" i="21"/>
  <c r="Z1946" i="21"/>
  <c r="AA1946" i="21"/>
  <c r="X1947" i="21"/>
  <c r="Y1947" i="21"/>
  <c r="Z1947" i="21"/>
  <c r="AA1947" i="21"/>
  <c r="X1948" i="21"/>
  <c r="Y1948" i="21"/>
  <c r="Z1948" i="21"/>
  <c r="AA1948" i="21"/>
  <c r="X1949" i="21"/>
  <c r="Y1949" i="21"/>
  <c r="Z1949" i="21"/>
  <c r="AA1949" i="21"/>
  <c r="X1950" i="21"/>
  <c r="Y1950" i="21"/>
  <c r="Z1950" i="21"/>
  <c r="AA1950" i="21"/>
  <c r="X1951" i="21"/>
  <c r="Y1951" i="21"/>
  <c r="Z1951" i="21"/>
  <c r="AA1951" i="21"/>
  <c r="X1952" i="21"/>
  <c r="Y1952" i="21"/>
  <c r="Z1952" i="21"/>
  <c r="AA1952" i="21"/>
  <c r="X1953" i="21"/>
  <c r="Y1953" i="21"/>
  <c r="Z1953" i="21"/>
  <c r="AA1953" i="21"/>
  <c r="X1954" i="21"/>
  <c r="Y1954" i="21"/>
  <c r="Z1954" i="21"/>
  <c r="AA1954" i="21"/>
  <c r="X1955" i="21"/>
  <c r="Y1955" i="21"/>
  <c r="Z1955" i="21"/>
  <c r="AA1955" i="21"/>
  <c r="X1956" i="21"/>
  <c r="Y1956" i="21"/>
  <c r="Z1956" i="21"/>
  <c r="AA1956" i="21"/>
  <c r="X1957" i="21"/>
  <c r="Y1957" i="21"/>
  <c r="Z1957" i="21"/>
  <c r="AA1957" i="21"/>
  <c r="X1958" i="21"/>
  <c r="Y1958" i="21"/>
  <c r="Z1958" i="21"/>
  <c r="AA1958" i="21"/>
  <c r="X1959" i="21"/>
  <c r="Y1959" i="21"/>
  <c r="Z1959" i="21"/>
  <c r="AA1959" i="21"/>
  <c r="X1960" i="21"/>
  <c r="Y1960" i="21"/>
  <c r="Z1960" i="21"/>
  <c r="AA1960" i="21"/>
  <c r="X1961" i="21"/>
  <c r="Y1961" i="21"/>
  <c r="Z1961" i="21"/>
  <c r="AA1961" i="21"/>
  <c r="X1962" i="21"/>
  <c r="Y1962" i="21"/>
  <c r="Z1962" i="21"/>
  <c r="AA1962" i="21"/>
  <c r="X1963" i="21"/>
  <c r="Y1963" i="21"/>
  <c r="Z1963" i="21"/>
  <c r="AA1963" i="21"/>
  <c r="X1964" i="21"/>
  <c r="Y1964" i="21"/>
  <c r="Z1964" i="21"/>
  <c r="AA1964" i="21"/>
  <c r="X1965" i="21"/>
  <c r="Y1965" i="21"/>
  <c r="Z1965" i="21"/>
  <c r="AA1965" i="21"/>
  <c r="X1966" i="21"/>
  <c r="Y1966" i="21"/>
  <c r="Z1966" i="21"/>
  <c r="AA1966" i="21"/>
  <c r="X1967" i="21"/>
  <c r="Y1967" i="21"/>
  <c r="Z1967" i="21"/>
  <c r="AA1967" i="21"/>
  <c r="X1968" i="21"/>
  <c r="Y1968" i="21"/>
  <c r="Z1968" i="21"/>
  <c r="AA1968" i="21"/>
  <c r="X1969" i="21"/>
  <c r="Y1969" i="21"/>
  <c r="Z1969" i="21"/>
  <c r="AA1969" i="21"/>
  <c r="X1970" i="21"/>
  <c r="Y1970" i="21"/>
  <c r="Z1970" i="21"/>
  <c r="AA1970" i="21"/>
  <c r="X1971" i="21"/>
  <c r="Y1971" i="21"/>
  <c r="Z1971" i="21"/>
  <c r="AA1971" i="21"/>
  <c r="X1972" i="21"/>
  <c r="Y1972" i="21"/>
  <c r="Z1972" i="21"/>
  <c r="AA1972" i="21"/>
  <c r="X1973" i="21"/>
  <c r="Y1973" i="21"/>
  <c r="Z1973" i="21"/>
  <c r="AA1973" i="21"/>
  <c r="X1974" i="21"/>
  <c r="Y1974" i="21"/>
  <c r="Z1974" i="21"/>
  <c r="AA1974" i="21"/>
  <c r="X1975" i="21"/>
  <c r="Y1975" i="21"/>
  <c r="Z1975" i="21"/>
  <c r="AA1975" i="21"/>
  <c r="X1976" i="21"/>
  <c r="Y1976" i="21"/>
  <c r="Z1976" i="21"/>
  <c r="AA1976" i="21"/>
  <c r="X1977" i="21"/>
  <c r="Y1977" i="21"/>
  <c r="Z1977" i="21"/>
  <c r="AA1977" i="21"/>
  <c r="X1978" i="21"/>
  <c r="Y1978" i="21"/>
  <c r="Z1978" i="21"/>
  <c r="AA1978" i="21"/>
  <c r="X1979" i="21"/>
  <c r="Y1979" i="21"/>
  <c r="Z1979" i="21"/>
  <c r="AA1979" i="21"/>
  <c r="X1980" i="21"/>
  <c r="Y1980" i="21"/>
  <c r="Z1980" i="21"/>
  <c r="AA1980" i="21"/>
  <c r="X1981" i="21"/>
  <c r="Y1981" i="21"/>
  <c r="Z1981" i="21"/>
  <c r="AA1981" i="21"/>
  <c r="X1982" i="21"/>
  <c r="Y1982" i="21"/>
  <c r="Z1982" i="21"/>
  <c r="AA1982" i="21"/>
  <c r="X1983" i="21"/>
  <c r="Y1983" i="21"/>
  <c r="Z1983" i="21"/>
  <c r="AA1983" i="21"/>
  <c r="X1984" i="21"/>
  <c r="Y1984" i="21"/>
  <c r="Z1984" i="21"/>
  <c r="AA1984" i="21"/>
  <c r="X1985" i="21"/>
  <c r="Y1985" i="21"/>
  <c r="Z1985" i="21"/>
  <c r="AA1985" i="21"/>
  <c r="X1986" i="21"/>
  <c r="Y1986" i="21"/>
  <c r="Z1986" i="21"/>
  <c r="AA1986" i="21"/>
  <c r="X1987" i="21"/>
  <c r="Y1987" i="21"/>
  <c r="Z1987" i="21"/>
  <c r="AA1987" i="21"/>
  <c r="X1988" i="21"/>
  <c r="Y1988" i="21"/>
  <c r="Z1988" i="21"/>
  <c r="AA1988" i="21"/>
  <c r="X1989" i="21"/>
  <c r="Y1989" i="21"/>
  <c r="Z1989" i="21"/>
  <c r="AA1989" i="21"/>
  <c r="X1990" i="21"/>
  <c r="Y1990" i="21"/>
  <c r="Z1990" i="21"/>
  <c r="AA1990" i="21"/>
  <c r="X1991" i="21"/>
  <c r="Y1991" i="21"/>
  <c r="Z1991" i="21"/>
  <c r="AA1991" i="21"/>
  <c r="X1992" i="21"/>
  <c r="Y1992" i="21"/>
  <c r="Z1992" i="21"/>
  <c r="AA1992" i="21"/>
  <c r="X1993" i="21"/>
  <c r="Y1993" i="21"/>
  <c r="Z1993" i="21"/>
  <c r="AA1993" i="21"/>
  <c r="X1994" i="21"/>
  <c r="Y1994" i="21"/>
  <c r="Z1994" i="21"/>
  <c r="AA1994" i="21"/>
  <c r="X1995" i="21"/>
  <c r="Y1995" i="21"/>
  <c r="Z1995" i="21"/>
  <c r="AA1995" i="21"/>
  <c r="X1996" i="21"/>
  <c r="Y1996" i="21"/>
  <c r="Z1996" i="21"/>
  <c r="AA1996" i="21"/>
  <c r="X1997" i="21"/>
  <c r="Y1997" i="21"/>
  <c r="Z1997" i="21"/>
  <c r="AA1997" i="21"/>
  <c r="X1998" i="21"/>
  <c r="Y1998" i="21"/>
  <c r="Z1998" i="21"/>
  <c r="AA1998" i="21"/>
  <c r="X1999" i="21"/>
  <c r="Y1999" i="21"/>
  <c r="Z1999" i="21"/>
  <c r="AA1999" i="21"/>
  <c r="X2000" i="21"/>
  <c r="Y2000" i="21"/>
  <c r="Z2000" i="21"/>
  <c r="AA2000" i="21"/>
  <c r="X2001" i="21"/>
  <c r="Y2001" i="21"/>
  <c r="Z2001" i="21"/>
  <c r="AA2001" i="21"/>
  <c r="X2002" i="21"/>
  <c r="Y2002" i="21"/>
  <c r="Z2002" i="21"/>
  <c r="AA2002" i="21"/>
  <c r="X2003" i="21"/>
  <c r="Y2003" i="21"/>
  <c r="Z2003" i="21"/>
  <c r="AA2003" i="21"/>
  <c r="X2004" i="21"/>
  <c r="Y2004" i="21"/>
  <c r="Z2004" i="21"/>
  <c r="AA2004" i="21"/>
  <c r="X2005" i="21"/>
  <c r="Y2005" i="21"/>
  <c r="Z2005" i="21"/>
  <c r="AA2005" i="21"/>
  <c r="X2006" i="21"/>
  <c r="Y2006" i="21"/>
  <c r="Z2006" i="21"/>
  <c r="AA2006" i="21"/>
  <c r="X2007" i="21"/>
  <c r="Y2007" i="21"/>
  <c r="Z2007" i="21"/>
  <c r="AA2007" i="21"/>
  <c r="X2008" i="21"/>
  <c r="Y2008" i="21"/>
  <c r="Z2008" i="21"/>
  <c r="AA2008" i="21"/>
  <c r="X2009" i="21"/>
  <c r="Y2009" i="21"/>
  <c r="Z2009" i="21"/>
  <c r="AA2009" i="21"/>
  <c r="X2010" i="21"/>
  <c r="Y2010" i="21"/>
  <c r="Z2010" i="21"/>
  <c r="AA2010" i="21"/>
  <c r="X2011" i="21"/>
  <c r="Y2011" i="21"/>
  <c r="Z2011" i="21"/>
  <c r="AA2011" i="21"/>
  <c r="X2012" i="21"/>
  <c r="Y2012" i="21"/>
  <c r="Z2012" i="21"/>
  <c r="AA2012" i="21"/>
  <c r="X2013" i="21"/>
  <c r="Y2013" i="21"/>
  <c r="Z2013" i="21"/>
  <c r="AA2013" i="21"/>
  <c r="X2014" i="21"/>
  <c r="Y2014" i="21"/>
  <c r="Z2014" i="21"/>
  <c r="AA2014" i="21"/>
  <c r="X2015" i="21"/>
  <c r="Y2015" i="21"/>
  <c r="Z2015" i="21"/>
  <c r="AA2015" i="21"/>
  <c r="X2016" i="21"/>
  <c r="Y2016" i="21"/>
  <c r="Z2016" i="21"/>
  <c r="AA2016" i="21"/>
  <c r="X2017" i="21"/>
  <c r="Y2017" i="21"/>
  <c r="Z2017" i="21"/>
  <c r="AA2017" i="21"/>
  <c r="X2018" i="21"/>
  <c r="Y2018" i="21"/>
  <c r="Z2018" i="21"/>
  <c r="AA2018" i="21"/>
  <c r="X2019" i="21"/>
  <c r="Y2019" i="21"/>
  <c r="Z2019" i="21"/>
  <c r="AA2019" i="21"/>
  <c r="X2020" i="21"/>
  <c r="Y2020" i="21"/>
  <c r="Z2020" i="21"/>
  <c r="AA2020" i="21"/>
  <c r="X2021" i="21"/>
  <c r="Y2021" i="21"/>
  <c r="Z2021" i="21"/>
  <c r="AA2021" i="21"/>
  <c r="X2022" i="21"/>
  <c r="Y2022" i="21"/>
  <c r="Z2022" i="21"/>
  <c r="AA2022" i="21"/>
  <c r="X2023" i="21"/>
  <c r="Y2023" i="21"/>
  <c r="Z2023" i="21"/>
  <c r="AA2023" i="21"/>
  <c r="X2024" i="21"/>
  <c r="Y2024" i="21"/>
  <c r="Z2024" i="21"/>
  <c r="AA2024" i="21"/>
  <c r="X2025" i="21"/>
  <c r="Y2025" i="21"/>
  <c r="Z2025" i="21"/>
  <c r="AA2025" i="21"/>
  <c r="X2026" i="21"/>
  <c r="Y2026" i="21"/>
  <c r="Z2026" i="21"/>
  <c r="AA2026" i="21"/>
  <c r="X2027" i="21"/>
  <c r="Y2027" i="21"/>
  <c r="Z2027" i="21"/>
  <c r="AA2027" i="21"/>
  <c r="X2028" i="21"/>
  <c r="Y2028" i="21"/>
  <c r="Z2028" i="21"/>
  <c r="AA2028" i="21"/>
  <c r="X2029" i="21"/>
  <c r="Y2029" i="21"/>
  <c r="Z2029" i="21"/>
  <c r="AA2029" i="21"/>
  <c r="X2030" i="21"/>
  <c r="Y2030" i="21"/>
  <c r="Z2030" i="21"/>
  <c r="AA2030" i="21"/>
  <c r="X2031" i="21"/>
  <c r="Y2031" i="21"/>
  <c r="Z2031" i="21"/>
  <c r="AA2031" i="21"/>
  <c r="X2032" i="21"/>
  <c r="Y2032" i="21"/>
  <c r="Z2032" i="21"/>
  <c r="AA2032" i="21"/>
  <c r="X2033" i="21"/>
  <c r="Y2033" i="21"/>
  <c r="Z2033" i="21"/>
  <c r="AA2033" i="21"/>
  <c r="X2034" i="21"/>
  <c r="Y2034" i="21"/>
  <c r="Z2034" i="21"/>
  <c r="AA2034" i="21"/>
  <c r="X2035" i="21"/>
  <c r="Y2035" i="21"/>
  <c r="Z2035" i="21"/>
  <c r="AA2035" i="21"/>
  <c r="X2036" i="21"/>
  <c r="Y2036" i="21"/>
  <c r="Z2036" i="21"/>
  <c r="AA2036" i="21"/>
  <c r="X2037" i="21"/>
  <c r="Y2037" i="21"/>
  <c r="Z2037" i="21"/>
  <c r="AA2037" i="21"/>
  <c r="X2038" i="21"/>
  <c r="Y2038" i="21"/>
  <c r="Z2038" i="21"/>
  <c r="AA2038" i="21"/>
  <c r="X2039" i="21"/>
  <c r="Y2039" i="21"/>
  <c r="Z2039" i="21"/>
  <c r="AA2039" i="21"/>
  <c r="X2040" i="21"/>
  <c r="Y2040" i="21"/>
  <c r="Z2040" i="21"/>
  <c r="AA2040" i="21"/>
  <c r="X2041" i="21"/>
  <c r="Y2041" i="21"/>
  <c r="Z2041" i="21"/>
  <c r="AA2041" i="21"/>
  <c r="X2042" i="21"/>
  <c r="Y2042" i="21"/>
  <c r="Z2042" i="21"/>
  <c r="AA2042" i="21"/>
  <c r="X2043" i="21"/>
  <c r="Y2043" i="21"/>
  <c r="Z2043" i="21"/>
  <c r="AA2043" i="21"/>
  <c r="X2044" i="21"/>
  <c r="Y2044" i="21"/>
  <c r="Z2044" i="21"/>
  <c r="AA2044" i="21"/>
  <c r="X2045" i="21"/>
  <c r="Y2045" i="21"/>
  <c r="Z2045" i="21"/>
  <c r="AA2045" i="21"/>
  <c r="X2046" i="21"/>
  <c r="Y2046" i="21"/>
  <c r="Z2046" i="21"/>
  <c r="AA2046" i="21"/>
  <c r="X2047" i="21"/>
  <c r="Y2047" i="21"/>
  <c r="Z2047" i="21"/>
  <c r="AA2047" i="21"/>
  <c r="X2048" i="21"/>
  <c r="Y2048" i="21"/>
  <c r="Z2048" i="21"/>
  <c r="AA2048" i="21"/>
  <c r="X2049" i="21"/>
  <c r="Y2049" i="21"/>
  <c r="Z2049" i="21"/>
  <c r="AA2049" i="21"/>
  <c r="X2050" i="21"/>
  <c r="Y2050" i="21"/>
  <c r="Z2050" i="21"/>
  <c r="AA2050" i="21"/>
  <c r="X2051" i="21"/>
  <c r="Y2051" i="21"/>
  <c r="Z2051" i="21"/>
  <c r="AA2051" i="21"/>
  <c r="X2052" i="21"/>
  <c r="Y2052" i="21"/>
  <c r="Z2052" i="21"/>
  <c r="AA2052" i="21"/>
  <c r="X2053" i="21"/>
  <c r="Y2053" i="21"/>
  <c r="Z2053" i="21"/>
  <c r="AA2053" i="21"/>
  <c r="X2054" i="21"/>
  <c r="Y2054" i="21"/>
  <c r="Z2054" i="21"/>
  <c r="AA2054" i="21"/>
  <c r="X2055" i="21"/>
  <c r="Y2055" i="21"/>
  <c r="Z2055" i="21"/>
  <c r="AA2055" i="21"/>
  <c r="X2056" i="21"/>
  <c r="Y2056" i="21"/>
  <c r="Z2056" i="21"/>
  <c r="AA2056" i="21"/>
  <c r="X2057" i="21"/>
  <c r="Y2057" i="21"/>
  <c r="Z2057" i="21"/>
  <c r="AA2057" i="21"/>
  <c r="X2058" i="21"/>
  <c r="Y2058" i="21"/>
  <c r="Z2058" i="21"/>
  <c r="AA2058" i="21"/>
  <c r="X2059" i="21"/>
  <c r="Y2059" i="21"/>
  <c r="Z2059" i="21"/>
  <c r="AA2059" i="21"/>
  <c r="X2060" i="21"/>
  <c r="Y2060" i="21"/>
  <c r="Z2060" i="21"/>
  <c r="AA2060" i="21"/>
  <c r="X2061" i="21"/>
  <c r="Y2061" i="21"/>
  <c r="Z2061" i="21"/>
  <c r="AA2061" i="21"/>
  <c r="X2062" i="21"/>
  <c r="Y2062" i="21"/>
  <c r="Z2062" i="21"/>
  <c r="AA2062" i="21"/>
  <c r="X2063" i="21"/>
  <c r="Y2063" i="21"/>
  <c r="Z2063" i="21"/>
  <c r="AA2063" i="21"/>
  <c r="X2064" i="21"/>
  <c r="Y2064" i="21"/>
  <c r="Z2064" i="21"/>
  <c r="AA2064" i="21"/>
  <c r="X2065" i="21"/>
  <c r="Y2065" i="21"/>
  <c r="Z2065" i="21"/>
  <c r="AA2065" i="21"/>
  <c r="X2066" i="21"/>
  <c r="Y2066" i="21"/>
  <c r="Z2066" i="21"/>
  <c r="AA2066" i="21"/>
  <c r="X2067" i="21"/>
  <c r="Y2067" i="21"/>
  <c r="Z2067" i="21"/>
  <c r="AA2067" i="21"/>
  <c r="X2068" i="21"/>
  <c r="Y2068" i="21"/>
  <c r="Z2068" i="21"/>
  <c r="AA2068" i="21"/>
  <c r="X2069" i="21"/>
  <c r="Y2069" i="21"/>
  <c r="Z2069" i="21"/>
  <c r="AA2069" i="21"/>
  <c r="X2070" i="21"/>
  <c r="Y2070" i="21"/>
  <c r="Z2070" i="21"/>
  <c r="AA2070" i="21"/>
  <c r="X2071" i="21"/>
  <c r="Y2071" i="21"/>
  <c r="Z2071" i="21"/>
  <c r="AA2071" i="21"/>
  <c r="X2072" i="21"/>
  <c r="Y2072" i="21"/>
  <c r="Z2072" i="21"/>
  <c r="AA2072" i="21"/>
  <c r="X2073" i="21"/>
  <c r="Y2073" i="21"/>
  <c r="Z2073" i="21"/>
  <c r="AA2073" i="21"/>
  <c r="X2074" i="21"/>
  <c r="Y2074" i="21"/>
  <c r="Z2074" i="21"/>
  <c r="AA2074" i="21"/>
  <c r="X2075" i="21"/>
  <c r="Y2075" i="21"/>
  <c r="Z2075" i="21"/>
  <c r="AA2075" i="21"/>
  <c r="X2076" i="21"/>
  <c r="Y2076" i="21"/>
  <c r="Z2076" i="21"/>
  <c r="AA2076" i="21"/>
  <c r="X2077" i="21"/>
  <c r="Y2077" i="21"/>
  <c r="Z2077" i="21"/>
  <c r="AA2077" i="21"/>
  <c r="X2078" i="21"/>
  <c r="Y2078" i="21"/>
  <c r="Z2078" i="21"/>
  <c r="AA2078" i="21"/>
  <c r="X2079" i="21"/>
  <c r="Y2079" i="21"/>
  <c r="Z2079" i="21"/>
  <c r="AA2079" i="21"/>
  <c r="X2080" i="21"/>
  <c r="Y2080" i="21"/>
  <c r="Z2080" i="21"/>
  <c r="AA2080" i="21"/>
  <c r="X2081" i="21"/>
  <c r="Y2081" i="21"/>
  <c r="Z2081" i="21"/>
  <c r="AA2081" i="21"/>
  <c r="X2082" i="21"/>
  <c r="Y2082" i="21"/>
  <c r="Z2082" i="21"/>
  <c r="AA2082" i="21"/>
  <c r="X2083" i="21"/>
  <c r="Y2083" i="21"/>
  <c r="Z2083" i="21"/>
  <c r="AA2083" i="21"/>
  <c r="X2084" i="21"/>
  <c r="Y2084" i="21"/>
  <c r="Z2084" i="21"/>
  <c r="AA2084" i="21"/>
  <c r="X2085" i="21"/>
  <c r="Y2085" i="21"/>
  <c r="Z2085" i="21"/>
  <c r="AA2085" i="21"/>
  <c r="X2086" i="21"/>
  <c r="Y2086" i="21"/>
  <c r="Z2086" i="21"/>
  <c r="AA2086" i="21"/>
  <c r="X2087" i="21"/>
  <c r="Y2087" i="21"/>
  <c r="Z2087" i="21"/>
  <c r="AA2087" i="21"/>
  <c r="X2088" i="21"/>
  <c r="Y2088" i="21"/>
  <c r="Z2088" i="21"/>
  <c r="AA2088" i="21"/>
  <c r="X2089" i="21"/>
  <c r="Y2089" i="21"/>
  <c r="Z2089" i="21"/>
  <c r="AA2089" i="21"/>
  <c r="X2090" i="21"/>
  <c r="Y2090" i="21"/>
  <c r="Z2090" i="21"/>
  <c r="AA2090" i="21"/>
  <c r="X2091" i="21"/>
  <c r="Y2091" i="21"/>
  <c r="Z2091" i="21"/>
  <c r="AA2091" i="21"/>
  <c r="X2092" i="21"/>
  <c r="Y2092" i="21"/>
  <c r="Z2092" i="21"/>
  <c r="AA2092" i="21"/>
  <c r="X2093" i="21"/>
  <c r="Y2093" i="21"/>
  <c r="Z2093" i="21"/>
  <c r="AA2093" i="21"/>
  <c r="X2094" i="21"/>
  <c r="Y2094" i="21"/>
  <c r="Z2094" i="21"/>
  <c r="AA2094" i="21"/>
  <c r="X2095" i="21"/>
  <c r="Y2095" i="21"/>
  <c r="Z2095" i="21"/>
  <c r="AA2095" i="21"/>
  <c r="X2096" i="21"/>
  <c r="Y2096" i="21"/>
  <c r="Z2096" i="21"/>
  <c r="AA2096" i="21"/>
  <c r="X2097" i="21"/>
  <c r="Y2097" i="21"/>
  <c r="Z2097" i="21"/>
  <c r="AA2097" i="21"/>
  <c r="X2098" i="21"/>
  <c r="Y2098" i="21"/>
  <c r="Z2098" i="21"/>
  <c r="AA2098" i="21"/>
  <c r="X2099" i="21"/>
  <c r="Y2099" i="21"/>
  <c r="Z2099" i="21"/>
  <c r="AA2099" i="21"/>
  <c r="X2100" i="21"/>
  <c r="Y2100" i="21"/>
  <c r="Z2100" i="21"/>
  <c r="AA2100" i="21"/>
  <c r="X2101" i="21"/>
  <c r="Y2101" i="21"/>
  <c r="Z2101" i="21"/>
  <c r="AA2101" i="21"/>
  <c r="X2102" i="21"/>
  <c r="Y2102" i="21"/>
  <c r="Z2102" i="21"/>
  <c r="AA2102" i="21"/>
  <c r="X2103" i="21"/>
  <c r="Y2103" i="21"/>
  <c r="Z2103" i="21"/>
  <c r="AA2103" i="21"/>
  <c r="X2104" i="21"/>
  <c r="Y2104" i="21"/>
  <c r="Z2104" i="21"/>
  <c r="AA2104" i="21"/>
  <c r="X2105" i="21"/>
  <c r="Y2105" i="21"/>
  <c r="Z2105" i="21"/>
  <c r="AA2105" i="21"/>
  <c r="X2106" i="21"/>
  <c r="Y2106" i="21"/>
  <c r="Z2106" i="21"/>
  <c r="AA2106" i="21"/>
  <c r="X2107" i="21"/>
  <c r="Y2107" i="21"/>
  <c r="Z2107" i="21"/>
  <c r="AA2107" i="21"/>
  <c r="X2108" i="21"/>
  <c r="Y2108" i="21"/>
  <c r="Z2108" i="21"/>
  <c r="AA2108" i="21"/>
  <c r="X2109" i="21"/>
  <c r="Y2109" i="21"/>
  <c r="Z2109" i="21"/>
  <c r="AA2109" i="21"/>
  <c r="X2110" i="21"/>
  <c r="Y2110" i="21"/>
  <c r="Z2110" i="21"/>
  <c r="AA2110" i="21"/>
  <c r="X2111" i="21"/>
  <c r="Y2111" i="21"/>
  <c r="Z2111" i="21"/>
  <c r="AA2111" i="21"/>
  <c r="X2112" i="21"/>
  <c r="Y2112" i="21"/>
  <c r="Z2112" i="21"/>
  <c r="AA2112" i="21"/>
  <c r="X2113" i="21"/>
  <c r="Y2113" i="21"/>
  <c r="Z2113" i="21"/>
  <c r="AA2113" i="21"/>
  <c r="X2114" i="21"/>
  <c r="Y2114" i="21"/>
  <c r="Z2114" i="21"/>
  <c r="AA2114" i="21"/>
  <c r="X2115" i="21"/>
  <c r="Y2115" i="21"/>
  <c r="Z2115" i="21"/>
  <c r="AA2115" i="21"/>
  <c r="X2116" i="21"/>
  <c r="Y2116" i="21"/>
  <c r="Z2116" i="21"/>
  <c r="AA2116" i="21"/>
  <c r="X2117" i="21"/>
  <c r="Y2117" i="21"/>
  <c r="Z2117" i="21"/>
  <c r="AA2117" i="21"/>
  <c r="X2118" i="21"/>
  <c r="Y2118" i="21"/>
  <c r="Z2118" i="21"/>
  <c r="AA2118" i="21"/>
  <c r="X2119" i="21"/>
  <c r="Y2119" i="21"/>
  <c r="Z2119" i="21"/>
  <c r="AA2119" i="21"/>
  <c r="X2120" i="21"/>
  <c r="Y2120" i="21"/>
  <c r="Z2120" i="21"/>
  <c r="AA2120" i="21"/>
  <c r="X2121" i="21"/>
  <c r="Y2121" i="21"/>
  <c r="Z2121" i="21"/>
  <c r="AA2121" i="21"/>
  <c r="X2122" i="21"/>
  <c r="Y2122" i="21"/>
  <c r="Z2122" i="21"/>
  <c r="AA2122" i="21"/>
  <c r="X2123" i="21"/>
  <c r="Y2123" i="21"/>
  <c r="Z2123" i="21"/>
  <c r="AA2123" i="21"/>
  <c r="X2124" i="21"/>
  <c r="Y2124" i="21"/>
  <c r="Z2124" i="21"/>
  <c r="AA2124" i="21"/>
  <c r="X2125" i="21"/>
  <c r="Y2125" i="21"/>
  <c r="Z2125" i="21"/>
  <c r="AA2125" i="21"/>
  <c r="X2126" i="21"/>
  <c r="Y2126" i="21"/>
  <c r="Z2126" i="21"/>
  <c r="AA2126" i="21"/>
  <c r="X2127" i="21"/>
  <c r="Y2127" i="21"/>
  <c r="Z2127" i="21"/>
  <c r="AA2127" i="21"/>
  <c r="X2128" i="21"/>
  <c r="Y2128" i="21"/>
  <c r="Z2128" i="21"/>
  <c r="AA2128" i="21"/>
  <c r="X2129" i="21"/>
  <c r="Y2129" i="21"/>
  <c r="Z2129" i="21"/>
  <c r="AA2129" i="21"/>
  <c r="X2130" i="21"/>
  <c r="Y2130" i="21"/>
  <c r="Z2130" i="21"/>
  <c r="AA2130" i="21"/>
  <c r="X2131" i="21"/>
  <c r="Y2131" i="21"/>
  <c r="Z2131" i="21"/>
  <c r="AA2131" i="21"/>
  <c r="X2132" i="21"/>
  <c r="Y2132" i="21"/>
  <c r="Z2132" i="21"/>
  <c r="AA2132" i="21"/>
  <c r="X2133" i="21"/>
  <c r="Y2133" i="21"/>
  <c r="Z2133" i="21"/>
  <c r="AA2133" i="21"/>
  <c r="X2134" i="21"/>
  <c r="Y2134" i="21"/>
  <c r="Z2134" i="21"/>
  <c r="AA2134" i="21"/>
  <c r="X2135" i="21"/>
  <c r="Y2135" i="21"/>
  <c r="Z2135" i="21"/>
  <c r="AA2135" i="21"/>
  <c r="X2136" i="21"/>
  <c r="Y2136" i="21"/>
  <c r="Z2136" i="21"/>
  <c r="AA2136" i="21"/>
  <c r="X2137" i="21"/>
  <c r="Y2137" i="21"/>
  <c r="Z2137" i="21"/>
  <c r="AA2137" i="21"/>
  <c r="X2138" i="21"/>
  <c r="Y2138" i="21"/>
  <c r="Z2138" i="21"/>
  <c r="AA2138" i="21"/>
  <c r="X2139" i="21"/>
  <c r="Y2139" i="21"/>
  <c r="Z2139" i="21"/>
  <c r="AA2139" i="21"/>
  <c r="X2140" i="21"/>
  <c r="Y2140" i="21"/>
  <c r="Z2140" i="21"/>
  <c r="AA2140" i="21"/>
  <c r="X2141" i="21"/>
  <c r="Y2141" i="21"/>
  <c r="Z2141" i="21"/>
  <c r="AA2141" i="21"/>
  <c r="X2142" i="21"/>
  <c r="Y2142" i="21"/>
  <c r="Z2142" i="21"/>
  <c r="AA2142" i="21"/>
  <c r="X2143" i="21"/>
  <c r="Y2143" i="21"/>
  <c r="Z2143" i="21"/>
  <c r="AA2143" i="21"/>
  <c r="X2144" i="21"/>
  <c r="Y2144" i="21"/>
  <c r="Z2144" i="21"/>
  <c r="AA2144" i="21"/>
  <c r="X2145" i="21"/>
  <c r="Y2145" i="21"/>
  <c r="Z2145" i="21"/>
  <c r="AA2145" i="21"/>
  <c r="X2146" i="21"/>
  <c r="Y2146" i="21"/>
  <c r="Z2146" i="21"/>
  <c r="AA2146" i="21"/>
  <c r="X2147" i="21"/>
  <c r="Y2147" i="21"/>
  <c r="Z2147" i="21"/>
  <c r="AA2147" i="21"/>
  <c r="X2148" i="21"/>
  <c r="Y2148" i="21"/>
  <c r="Z2148" i="21"/>
  <c r="AA2148" i="21"/>
  <c r="X2149" i="21"/>
  <c r="Y2149" i="21"/>
  <c r="Z2149" i="21"/>
  <c r="AA2149" i="21"/>
  <c r="X2150" i="21"/>
  <c r="Y2150" i="21"/>
  <c r="Z2150" i="21"/>
  <c r="AA2150" i="21"/>
  <c r="X2151" i="21"/>
  <c r="Y2151" i="21"/>
  <c r="Z2151" i="21"/>
  <c r="AA2151" i="21"/>
  <c r="X2152" i="21"/>
  <c r="Y2152" i="21"/>
  <c r="Z2152" i="21"/>
  <c r="AA2152" i="21"/>
  <c r="X2153" i="21"/>
  <c r="Y2153" i="21"/>
  <c r="Z2153" i="21"/>
  <c r="AA2153" i="21"/>
  <c r="X2154" i="21"/>
  <c r="Y2154" i="21"/>
  <c r="Z2154" i="21"/>
  <c r="AA2154" i="21"/>
  <c r="X2155" i="21"/>
  <c r="Y2155" i="21"/>
  <c r="Z2155" i="21"/>
  <c r="AA2155" i="21"/>
  <c r="X2156" i="21"/>
  <c r="Y2156" i="21"/>
  <c r="Z2156" i="21"/>
  <c r="AA2156" i="21"/>
  <c r="X2157" i="21"/>
  <c r="Y2157" i="21"/>
  <c r="Z2157" i="21"/>
  <c r="AA2157" i="21"/>
  <c r="X2158" i="21"/>
  <c r="Y2158" i="21"/>
  <c r="Z2158" i="21"/>
  <c r="AA2158" i="21"/>
  <c r="X2159" i="21"/>
  <c r="Y2159" i="21"/>
  <c r="Z2159" i="21"/>
  <c r="AA2159" i="21"/>
  <c r="X2160" i="21"/>
  <c r="Y2160" i="21"/>
  <c r="Z2160" i="21"/>
  <c r="AA2160" i="21"/>
  <c r="X2161" i="21"/>
  <c r="Y2161" i="21"/>
  <c r="Z2161" i="21"/>
  <c r="AA2161" i="21"/>
  <c r="X2162" i="21"/>
  <c r="Y2162" i="21"/>
  <c r="Z2162" i="21"/>
  <c r="AA2162" i="21"/>
  <c r="X2163" i="21"/>
  <c r="Y2163" i="21"/>
  <c r="Z2163" i="21"/>
  <c r="AA2163" i="21"/>
  <c r="X2164" i="21"/>
  <c r="Y2164" i="21"/>
  <c r="Z2164" i="21"/>
  <c r="AA2164" i="21"/>
  <c r="X2165" i="21"/>
  <c r="Y2165" i="21"/>
  <c r="Z2165" i="21"/>
  <c r="AA2165" i="21"/>
  <c r="X2166" i="21"/>
  <c r="Y2166" i="21"/>
  <c r="Z2166" i="21"/>
  <c r="AA2166" i="21"/>
  <c r="X2167" i="21"/>
  <c r="Y2167" i="21"/>
  <c r="Z2167" i="21"/>
  <c r="AA2167" i="21"/>
  <c r="X2168" i="21"/>
  <c r="Y2168" i="21"/>
  <c r="Z2168" i="21"/>
  <c r="AA2168" i="21"/>
  <c r="X2169" i="21"/>
  <c r="Y2169" i="21"/>
  <c r="Z2169" i="21"/>
  <c r="AA2169" i="21"/>
  <c r="X2170" i="21"/>
  <c r="Y2170" i="21"/>
  <c r="Z2170" i="21"/>
  <c r="AA2170" i="21"/>
  <c r="X2171" i="21"/>
  <c r="Y2171" i="21"/>
  <c r="Z2171" i="21"/>
  <c r="AA2171" i="21"/>
  <c r="X2172" i="21"/>
  <c r="Y2172" i="21"/>
  <c r="Z2172" i="21"/>
  <c r="AA2172" i="21"/>
  <c r="X2173" i="21"/>
  <c r="Y2173" i="21"/>
  <c r="Z2173" i="21"/>
  <c r="AA2173" i="21"/>
  <c r="X2174" i="21"/>
  <c r="Y2174" i="21"/>
  <c r="Z2174" i="21"/>
  <c r="AA2174" i="21"/>
  <c r="X2175" i="21"/>
  <c r="Y2175" i="21"/>
  <c r="Z2175" i="21"/>
  <c r="AA2175" i="21"/>
  <c r="X2176" i="21"/>
  <c r="Y2176" i="21"/>
  <c r="Z2176" i="21"/>
  <c r="AA2176" i="21"/>
  <c r="X2177" i="21"/>
  <c r="Y2177" i="21"/>
  <c r="Z2177" i="21"/>
  <c r="AA2177" i="21"/>
  <c r="X2178" i="21"/>
  <c r="Y2178" i="21"/>
  <c r="Z2178" i="21"/>
  <c r="AA2178" i="21"/>
  <c r="X2179" i="21"/>
  <c r="Y2179" i="21"/>
  <c r="Z2179" i="21"/>
  <c r="AA2179" i="21"/>
  <c r="X2180" i="21"/>
  <c r="Y2180" i="21"/>
  <c r="Z2180" i="21"/>
  <c r="AA2180" i="21"/>
  <c r="X2181" i="21"/>
  <c r="Y2181" i="21"/>
  <c r="Z2181" i="21"/>
  <c r="AA2181" i="21"/>
  <c r="X2182" i="21"/>
  <c r="Y2182" i="21"/>
  <c r="Z2182" i="21"/>
  <c r="AA2182" i="21"/>
  <c r="X2183" i="21"/>
  <c r="Y2183" i="21"/>
  <c r="Z2183" i="21"/>
  <c r="AA2183" i="21"/>
  <c r="X2184" i="21"/>
  <c r="Y2184" i="21"/>
  <c r="Z2184" i="21"/>
  <c r="AA2184" i="21"/>
  <c r="X2185" i="21"/>
  <c r="Y2185" i="21"/>
  <c r="Z2185" i="21"/>
  <c r="AA2185" i="21"/>
  <c r="X2186" i="21"/>
  <c r="Y2186" i="21"/>
  <c r="Z2186" i="21"/>
  <c r="AA2186" i="21"/>
  <c r="X2187" i="21"/>
  <c r="Y2187" i="21"/>
  <c r="Z2187" i="21"/>
  <c r="AA2187" i="21"/>
  <c r="X2188" i="21"/>
  <c r="Y2188" i="21"/>
  <c r="Z2188" i="21"/>
  <c r="AA2188" i="21"/>
  <c r="X2189" i="21"/>
  <c r="Y2189" i="21"/>
  <c r="Z2189" i="21"/>
  <c r="AA2189" i="21"/>
  <c r="X2190" i="21"/>
  <c r="Y2190" i="21"/>
  <c r="Z2190" i="21"/>
  <c r="AA2190" i="21"/>
  <c r="X2191" i="21"/>
  <c r="Y2191" i="21"/>
  <c r="Z2191" i="21"/>
  <c r="AA2191" i="21"/>
  <c r="X2192" i="21"/>
  <c r="Y2192" i="21"/>
  <c r="Z2192" i="21"/>
  <c r="AA2192" i="21"/>
  <c r="X2193" i="21"/>
  <c r="Y2193" i="21"/>
  <c r="Z2193" i="21"/>
  <c r="AA2193" i="21"/>
  <c r="X2194" i="21"/>
  <c r="Y2194" i="21"/>
  <c r="Z2194" i="21"/>
  <c r="AA2194" i="21"/>
  <c r="X2195" i="21"/>
  <c r="Y2195" i="21"/>
  <c r="Z2195" i="21"/>
  <c r="AA2195" i="21"/>
  <c r="X2196" i="21"/>
  <c r="Y2196" i="21"/>
  <c r="Z2196" i="21"/>
  <c r="AA2196" i="21"/>
  <c r="X2197" i="21"/>
  <c r="Y2197" i="21"/>
  <c r="Z2197" i="21"/>
  <c r="AA2197" i="21"/>
  <c r="X2198" i="21"/>
  <c r="Y2198" i="21"/>
  <c r="Z2198" i="21"/>
  <c r="AA2198" i="21"/>
  <c r="X2199" i="21"/>
  <c r="Y2199" i="21"/>
  <c r="Z2199" i="21"/>
  <c r="AA2199" i="21"/>
  <c r="X2200" i="21"/>
  <c r="Y2200" i="21"/>
  <c r="Z2200" i="21"/>
  <c r="AA2200" i="21"/>
  <c r="X2201" i="21"/>
  <c r="Y2201" i="21"/>
  <c r="Z2201" i="21"/>
  <c r="AA2201" i="21"/>
  <c r="X2202" i="21"/>
  <c r="Y2202" i="21"/>
  <c r="Z2202" i="21"/>
  <c r="AA2202" i="21"/>
  <c r="X2203" i="21"/>
  <c r="Y2203" i="21"/>
  <c r="Z2203" i="21"/>
  <c r="AA2203" i="21"/>
  <c r="X2204" i="21"/>
  <c r="Y2204" i="21"/>
  <c r="Z2204" i="21"/>
  <c r="AA2204" i="21"/>
  <c r="X2205" i="21"/>
  <c r="Y2205" i="21"/>
  <c r="Z2205" i="21"/>
  <c r="AA2205" i="21"/>
  <c r="X2206" i="21"/>
  <c r="Y2206" i="21"/>
  <c r="Z2206" i="21"/>
  <c r="AA2206" i="21"/>
  <c r="X2207" i="21"/>
  <c r="Y2207" i="21"/>
  <c r="Z2207" i="21"/>
  <c r="AA2207" i="21"/>
  <c r="X2208" i="21"/>
  <c r="Y2208" i="21"/>
  <c r="Z2208" i="21"/>
  <c r="AA2208" i="21"/>
  <c r="X2209" i="21"/>
  <c r="Y2209" i="21"/>
  <c r="Z2209" i="21"/>
  <c r="AA2209" i="21"/>
  <c r="X2210" i="21"/>
  <c r="Y2210" i="21"/>
  <c r="Z2210" i="21"/>
  <c r="AA2210" i="21"/>
  <c r="X2211" i="21"/>
  <c r="Y2211" i="21"/>
  <c r="Z2211" i="21"/>
  <c r="AA2211" i="21"/>
  <c r="X2212" i="21"/>
  <c r="Y2212" i="21"/>
  <c r="Z2212" i="21"/>
  <c r="AA2212" i="21"/>
  <c r="X2213" i="21"/>
  <c r="Y2213" i="21"/>
  <c r="Z2213" i="21"/>
  <c r="AA2213" i="21"/>
  <c r="X2214" i="21"/>
  <c r="Y2214" i="21"/>
  <c r="Z2214" i="21"/>
  <c r="AA2214" i="21"/>
  <c r="X2215" i="21"/>
  <c r="Y2215" i="21"/>
  <c r="Z2215" i="21"/>
  <c r="AA2215" i="21"/>
  <c r="X2216" i="21"/>
  <c r="Y2216" i="21"/>
  <c r="Z2216" i="21"/>
  <c r="AA2216" i="21"/>
  <c r="X2217" i="21"/>
  <c r="Y2217" i="21"/>
  <c r="Z2217" i="21"/>
  <c r="AA2217" i="21"/>
  <c r="X2218" i="21"/>
  <c r="Y2218" i="21"/>
  <c r="Z2218" i="21"/>
  <c r="AA2218" i="21"/>
  <c r="X2219" i="21"/>
  <c r="Y2219" i="21"/>
  <c r="Z2219" i="21"/>
  <c r="AA2219" i="21"/>
  <c r="X2220" i="21"/>
  <c r="Y2220" i="21"/>
  <c r="Z2220" i="21"/>
  <c r="AA2220" i="21"/>
  <c r="X2221" i="21"/>
  <c r="Y2221" i="21"/>
  <c r="Z2221" i="21"/>
  <c r="AA2221" i="21"/>
  <c r="X2222" i="21"/>
  <c r="Y2222" i="21"/>
  <c r="Z2222" i="21"/>
  <c r="AA2222" i="21"/>
  <c r="X2223" i="21"/>
  <c r="Y2223" i="21"/>
  <c r="Z2223" i="21"/>
  <c r="AA2223" i="21"/>
  <c r="X2224" i="21"/>
  <c r="Y2224" i="21"/>
  <c r="Z2224" i="21"/>
  <c r="AA2224" i="21"/>
  <c r="X2225" i="21"/>
  <c r="Y2225" i="21"/>
  <c r="Z2225" i="21"/>
  <c r="AA2225" i="21"/>
  <c r="X2226" i="21"/>
  <c r="Y2226" i="21"/>
  <c r="Z2226" i="21"/>
  <c r="AA2226" i="21"/>
  <c r="X2227" i="21"/>
  <c r="Y2227" i="21"/>
  <c r="Z2227" i="21"/>
  <c r="AA2227" i="21"/>
  <c r="X2228" i="21"/>
  <c r="Y2228" i="21"/>
  <c r="Z2228" i="21"/>
  <c r="AA2228" i="21"/>
  <c r="X2229" i="21"/>
  <c r="Y2229" i="21"/>
  <c r="Z2229" i="21"/>
  <c r="AA2229" i="21"/>
  <c r="X2230" i="21"/>
  <c r="Y2230" i="21"/>
  <c r="Z2230" i="21"/>
  <c r="AA2230" i="21"/>
  <c r="X2231" i="21"/>
  <c r="Y2231" i="21"/>
  <c r="Z2231" i="21"/>
  <c r="AA2231" i="21"/>
  <c r="X2232" i="21"/>
  <c r="Y2232" i="21"/>
  <c r="Z2232" i="21"/>
  <c r="AA2232" i="21"/>
  <c r="X2233" i="21"/>
  <c r="Y2233" i="21"/>
  <c r="Z2233" i="21"/>
  <c r="AA2233" i="21"/>
  <c r="X2234" i="21"/>
  <c r="Y2234" i="21"/>
  <c r="Z2234" i="21"/>
  <c r="AA2234" i="21"/>
  <c r="X2235" i="21"/>
  <c r="Y2235" i="21"/>
  <c r="Z2235" i="21"/>
  <c r="AA2235" i="21"/>
  <c r="X2236" i="21"/>
  <c r="Y2236" i="21"/>
  <c r="Z2236" i="21"/>
  <c r="AA2236" i="21"/>
  <c r="X2237" i="21"/>
  <c r="Y2237" i="21"/>
  <c r="Z2237" i="21"/>
  <c r="AA2237" i="21"/>
  <c r="X2238" i="21"/>
  <c r="Y2238" i="21"/>
  <c r="Z2238" i="21"/>
  <c r="AA2238" i="21"/>
  <c r="X2239" i="21"/>
  <c r="Y2239" i="21"/>
  <c r="Z2239" i="21"/>
  <c r="AA2239" i="21"/>
  <c r="X2240" i="21"/>
  <c r="Y2240" i="21"/>
  <c r="Z2240" i="21"/>
  <c r="AA2240" i="21"/>
  <c r="X2241" i="21"/>
  <c r="Y2241" i="21"/>
  <c r="Z2241" i="21"/>
  <c r="AA2241" i="21"/>
  <c r="X2242" i="21"/>
  <c r="Y2242" i="21"/>
  <c r="Z2242" i="21"/>
  <c r="AA2242" i="21"/>
  <c r="X2243" i="21"/>
  <c r="Y2243" i="21"/>
  <c r="Z2243" i="21"/>
  <c r="AA2243" i="21"/>
  <c r="X2244" i="21"/>
  <c r="Y2244" i="21"/>
  <c r="Z2244" i="21"/>
  <c r="AA2244" i="21"/>
  <c r="X2245" i="21"/>
  <c r="Y2245" i="21"/>
  <c r="Z2245" i="21"/>
  <c r="AA2245" i="21"/>
  <c r="X2246" i="21"/>
  <c r="Y2246" i="21"/>
  <c r="Z2246" i="21"/>
  <c r="AA2246" i="21"/>
  <c r="X2247" i="21"/>
  <c r="Y2247" i="21"/>
  <c r="Z2247" i="21"/>
  <c r="AA2247" i="21"/>
  <c r="X2248" i="21"/>
  <c r="Y2248" i="21"/>
  <c r="Z2248" i="21"/>
  <c r="AA2248" i="21"/>
  <c r="X2249" i="21"/>
  <c r="Y2249" i="21"/>
  <c r="Z2249" i="21"/>
  <c r="AA2249" i="21"/>
  <c r="X2250" i="21"/>
  <c r="Y2250" i="21"/>
  <c r="Z2250" i="21"/>
  <c r="AA2250" i="21"/>
  <c r="X2251" i="21"/>
  <c r="Y2251" i="21"/>
  <c r="Z2251" i="21"/>
  <c r="AA2251" i="21"/>
  <c r="X2252" i="21"/>
  <c r="Y2252" i="21"/>
  <c r="Z2252" i="21"/>
  <c r="AA2252" i="21"/>
  <c r="X2253" i="21"/>
  <c r="Y2253" i="21"/>
  <c r="Z2253" i="21"/>
  <c r="AA2253" i="21"/>
  <c r="X2254" i="21"/>
  <c r="Y2254" i="21"/>
  <c r="Z2254" i="21"/>
  <c r="AA2254" i="21"/>
  <c r="X2255" i="21"/>
  <c r="Y2255" i="21"/>
  <c r="Z2255" i="21"/>
  <c r="AA2255" i="21"/>
  <c r="X2256" i="21"/>
  <c r="Y2256" i="21"/>
  <c r="Z2256" i="21"/>
  <c r="AA2256" i="21"/>
  <c r="X2257" i="21"/>
  <c r="Y2257" i="21"/>
  <c r="Z2257" i="21"/>
  <c r="AA2257" i="21"/>
  <c r="X2258" i="21"/>
  <c r="Y2258" i="21"/>
  <c r="Z2258" i="21"/>
  <c r="AA2258" i="21"/>
  <c r="X2259" i="21"/>
  <c r="Y2259" i="21"/>
  <c r="Z2259" i="21"/>
  <c r="AA2259" i="21"/>
  <c r="X2260" i="21"/>
  <c r="Y2260" i="21"/>
  <c r="Z2260" i="21"/>
  <c r="AA2260" i="21"/>
  <c r="X2261" i="21"/>
  <c r="Y2261" i="21"/>
  <c r="Z2261" i="21"/>
  <c r="AA2261" i="21"/>
  <c r="X2262" i="21"/>
  <c r="Y2262" i="21"/>
  <c r="Z2262" i="21"/>
  <c r="AA2262" i="21"/>
  <c r="X2263" i="21"/>
  <c r="Y2263" i="21"/>
  <c r="Z2263" i="21"/>
  <c r="AA2263" i="21"/>
  <c r="X2264" i="21"/>
  <c r="Y2264" i="21"/>
  <c r="Z2264" i="21"/>
  <c r="AA2264" i="21"/>
  <c r="X2265" i="21"/>
  <c r="Y2265" i="21"/>
  <c r="Z2265" i="21"/>
  <c r="AA2265" i="21"/>
  <c r="X2266" i="21"/>
  <c r="Y2266" i="21"/>
  <c r="Z2266" i="21"/>
  <c r="AA2266" i="21"/>
  <c r="X2267" i="21"/>
  <c r="Y2267" i="21"/>
  <c r="Z2267" i="21"/>
  <c r="AA2267" i="21"/>
  <c r="X2268" i="21"/>
  <c r="Y2268" i="21"/>
  <c r="Z2268" i="21"/>
  <c r="AA2268" i="21"/>
  <c r="X2269" i="21"/>
  <c r="Y2269" i="21"/>
  <c r="Z2269" i="21"/>
  <c r="AA2269" i="21"/>
  <c r="X2270" i="21"/>
  <c r="Y2270" i="21"/>
  <c r="Z2270" i="21"/>
  <c r="AA2270" i="21"/>
  <c r="X2271" i="21"/>
  <c r="Y2271" i="21"/>
  <c r="Z2271" i="21"/>
  <c r="AA2271" i="21"/>
  <c r="X2272" i="21"/>
  <c r="Y2272" i="21"/>
  <c r="Z2272" i="21"/>
  <c r="AA2272" i="21"/>
  <c r="X2273" i="21"/>
  <c r="Y2273" i="21"/>
  <c r="Z2273" i="21"/>
  <c r="AA2273" i="21"/>
  <c r="X2274" i="21"/>
  <c r="Y2274" i="21"/>
  <c r="Z2274" i="21"/>
  <c r="AA2274" i="21"/>
  <c r="X2275" i="21"/>
  <c r="Y2275" i="21"/>
  <c r="Z2275" i="21"/>
  <c r="AA2275" i="21"/>
  <c r="X2276" i="21"/>
  <c r="Y2276" i="21"/>
  <c r="Z2276" i="21"/>
  <c r="AA2276" i="21"/>
  <c r="X2277" i="21"/>
  <c r="Y2277" i="21"/>
  <c r="Z2277" i="21"/>
  <c r="AA2277" i="21"/>
  <c r="X2278" i="21"/>
  <c r="Y2278" i="21"/>
  <c r="Z2278" i="21"/>
  <c r="AA2278" i="21"/>
  <c r="X2279" i="21"/>
  <c r="Y2279" i="21"/>
  <c r="Z2279" i="21"/>
  <c r="AA2279" i="21"/>
  <c r="X2280" i="21"/>
  <c r="Y2280" i="21"/>
  <c r="Z2280" i="21"/>
  <c r="AA2280" i="21"/>
  <c r="X2281" i="21"/>
  <c r="Y2281" i="21"/>
  <c r="Z2281" i="21"/>
  <c r="AA2281" i="21"/>
  <c r="X2282" i="21"/>
  <c r="Y2282" i="21"/>
  <c r="Z2282" i="21"/>
  <c r="AA2282" i="21"/>
  <c r="X2283" i="21"/>
  <c r="Y2283" i="21"/>
  <c r="Z2283" i="21"/>
  <c r="AA2283" i="21"/>
  <c r="X2284" i="21"/>
  <c r="Y2284" i="21"/>
  <c r="Z2284" i="21"/>
  <c r="AA2284" i="21"/>
  <c r="X2285" i="21"/>
  <c r="Y2285" i="21"/>
  <c r="Z2285" i="21"/>
  <c r="AA2285" i="21"/>
  <c r="X2286" i="21"/>
  <c r="Y2286" i="21"/>
  <c r="Z2286" i="21"/>
  <c r="AA2286" i="21"/>
  <c r="X2287" i="21"/>
  <c r="Y2287" i="21"/>
  <c r="Z2287" i="21"/>
  <c r="AA2287" i="21"/>
  <c r="X2288" i="21"/>
  <c r="Y2288" i="21"/>
  <c r="Z2288" i="21"/>
  <c r="AA2288" i="21"/>
  <c r="X2289" i="21"/>
  <c r="Y2289" i="21"/>
  <c r="Z2289" i="21"/>
  <c r="AA2289" i="21"/>
  <c r="X2290" i="21"/>
  <c r="Y2290" i="21"/>
  <c r="Z2290" i="21"/>
  <c r="AA2290" i="21"/>
  <c r="X2291" i="21"/>
  <c r="Y2291" i="21"/>
  <c r="Z2291" i="21"/>
  <c r="AA2291" i="21"/>
  <c r="X2292" i="21"/>
  <c r="Y2292" i="21"/>
  <c r="Z2292" i="21"/>
  <c r="AA2292" i="21"/>
  <c r="X2293" i="21"/>
  <c r="Y2293" i="21"/>
  <c r="Z2293" i="21"/>
  <c r="AA2293" i="21"/>
  <c r="X2294" i="21"/>
  <c r="Y2294" i="21"/>
  <c r="Z2294" i="21"/>
  <c r="AA2294" i="21"/>
  <c r="X2295" i="21"/>
  <c r="Y2295" i="21"/>
  <c r="Z2295" i="21"/>
  <c r="AA2295" i="21"/>
  <c r="X2296" i="21"/>
  <c r="Y2296" i="21"/>
  <c r="Z2296" i="21"/>
  <c r="AA2296" i="21"/>
  <c r="X2297" i="21"/>
  <c r="Y2297" i="21"/>
  <c r="Z2297" i="21"/>
  <c r="AA2297" i="21"/>
  <c r="X2298" i="21"/>
  <c r="Y2298" i="21"/>
  <c r="Z2298" i="21"/>
  <c r="AA2298" i="21"/>
  <c r="X2299" i="21"/>
  <c r="Y2299" i="21"/>
  <c r="Z2299" i="21"/>
  <c r="AA2299" i="21"/>
  <c r="X2300" i="21"/>
  <c r="Y2300" i="21"/>
  <c r="Z2300" i="21"/>
  <c r="AA2300" i="21"/>
  <c r="X2301" i="21"/>
  <c r="Y2301" i="21"/>
  <c r="Z2301" i="21"/>
  <c r="AA2301" i="21"/>
  <c r="X2302" i="21"/>
  <c r="Y2302" i="21"/>
  <c r="Z2302" i="21"/>
  <c r="AA2302" i="21"/>
  <c r="X2303" i="21"/>
  <c r="Y2303" i="21"/>
  <c r="Z2303" i="21"/>
  <c r="AA2303" i="21"/>
  <c r="X2304" i="21"/>
  <c r="Y2304" i="21"/>
  <c r="Z2304" i="21"/>
  <c r="AA2304" i="21"/>
  <c r="X2305" i="21"/>
  <c r="Y2305" i="21"/>
  <c r="Z2305" i="21"/>
  <c r="AA2305" i="21"/>
  <c r="X2306" i="21"/>
  <c r="Y2306" i="21"/>
  <c r="Z2306" i="21"/>
  <c r="AA2306" i="21"/>
  <c r="X2307" i="21"/>
  <c r="Y2307" i="21"/>
  <c r="Z2307" i="21"/>
  <c r="AA2307" i="21"/>
  <c r="X2308" i="21"/>
  <c r="Y2308" i="21"/>
  <c r="Z2308" i="21"/>
  <c r="AA2308" i="21"/>
  <c r="X2309" i="21"/>
  <c r="Y2309" i="21"/>
  <c r="Z2309" i="21"/>
  <c r="AA2309" i="21"/>
  <c r="X2310" i="21"/>
  <c r="Y2310" i="21"/>
  <c r="Z2310" i="21"/>
  <c r="AA2310" i="21"/>
  <c r="X2311" i="21"/>
  <c r="Y2311" i="21"/>
  <c r="Z2311" i="21"/>
  <c r="AA2311" i="21"/>
  <c r="X2312" i="21"/>
  <c r="Y2312" i="21"/>
  <c r="Z2312" i="21"/>
  <c r="AA2312" i="21"/>
  <c r="X2313" i="21"/>
  <c r="Y2313" i="21"/>
  <c r="Z2313" i="21"/>
  <c r="AA2313" i="21"/>
  <c r="X2314" i="21"/>
  <c r="Y2314" i="21"/>
  <c r="Z2314" i="21"/>
  <c r="AA2314" i="21"/>
  <c r="X2315" i="21"/>
  <c r="Y2315" i="21"/>
  <c r="Z2315" i="21"/>
  <c r="AA2315" i="21"/>
  <c r="X2316" i="21"/>
  <c r="Y2316" i="21"/>
  <c r="Z2316" i="21"/>
  <c r="AA2316" i="21"/>
  <c r="X2317" i="21"/>
  <c r="Y2317" i="21"/>
  <c r="Z2317" i="21"/>
  <c r="AA2317" i="21"/>
  <c r="X2318" i="21"/>
  <c r="Y2318" i="21"/>
  <c r="Z2318" i="21"/>
  <c r="AA2318" i="21"/>
  <c r="X2319" i="21"/>
  <c r="Y2319" i="21"/>
  <c r="Z2319" i="21"/>
  <c r="AA2319" i="21"/>
  <c r="X2320" i="21"/>
  <c r="Y2320" i="21"/>
  <c r="Z2320" i="21"/>
  <c r="AA2320" i="21"/>
  <c r="X2321" i="21"/>
  <c r="Y2321" i="21"/>
  <c r="Z2321" i="21"/>
  <c r="AA2321" i="21"/>
  <c r="X2322" i="21"/>
  <c r="Y2322" i="21"/>
  <c r="Z2322" i="21"/>
  <c r="AA2322" i="21"/>
  <c r="X2323" i="21"/>
  <c r="Y2323" i="21"/>
  <c r="Z2323" i="21"/>
  <c r="AA2323" i="21"/>
  <c r="X2324" i="21"/>
  <c r="Y2324" i="21"/>
  <c r="Z2324" i="21"/>
  <c r="AA2324" i="21"/>
  <c r="X2325" i="21"/>
  <c r="Y2325" i="21"/>
  <c r="Z2325" i="21"/>
  <c r="AA2325" i="21"/>
  <c r="X2326" i="21"/>
  <c r="Y2326" i="21"/>
  <c r="Z2326" i="21"/>
  <c r="AA2326" i="21"/>
  <c r="X2327" i="21"/>
  <c r="Y2327" i="21"/>
  <c r="Z2327" i="21"/>
  <c r="AA2327" i="21"/>
  <c r="X2328" i="21"/>
  <c r="Y2328" i="21"/>
  <c r="Z2328" i="21"/>
  <c r="AA2328" i="21"/>
  <c r="X2329" i="21"/>
  <c r="Y2329" i="21"/>
  <c r="Z2329" i="21"/>
  <c r="AA2329" i="21"/>
  <c r="X2330" i="21"/>
  <c r="Y2330" i="21"/>
  <c r="Z2330" i="21"/>
  <c r="AA2330" i="21"/>
  <c r="X2331" i="21"/>
  <c r="Y2331" i="21"/>
  <c r="Z2331" i="21"/>
  <c r="AA2331" i="21"/>
  <c r="X2332" i="21"/>
  <c r="Y2332" i="21"/>
  <c r="Z2332" i="21"/>
  <c r="AA2332" i="21"/>
  <c r="X2333" i="21"/>
  <c r="Y2333" i="21"/>
  <c r="Z2333" i="21"/>
  <c r="AA2333" i="21"/>
  <c r="X2334" i="21"/>
  <c r="Y2334" i="21"/>
  <c r="Z2334" i="21"/>
  <c r="AA2334" i="21"/>
  <c r="X2335" i="21"/>
  <c r="Y2335" i="21"/>
  <c r="Z2335" i="21"/>
  <c r="AA2335" i="21"/>
  <c r="X2336" i="21"/>
  <c r="Y2336" i="21"/>
  <c r="Z2336" i="21"/>
  <c r="AA2336" i="21"/>
  <c r="X2337" i="21"/>
  <c r="Y2337" i="21"/>
  <c r="Z2337" i="21"/>
  <c r="AA2337" i="21"/>
  <c r="X2338" i="21"/>
  <c r="Y2338" i="21"/>
  <c r="Z2338" i="21"/>
  <c r="AA2338" i="21"/>
  <c r="X2339" i="21"/>
  <c r="Y2339" i="21"/>
  <c r="Z2339" i="21"/>
  <c r="AA2339" i="21"/>
  <c r="X2340" i="21"/>
  <c r="Y2340" i="21"/>
  <c r="Z2340" i="21"/>
  <c r="AA2340" i="21"/>
  <c r="X2341" i="21"/>
  <c r="Y2341" i="21"/>
  <c r="Z2341" i="21"/>
  <c r="AA2341" i="21"/>
  <c r="X2342" i="21"/>
  <c r="Y2342" i="21"/>
  <c r="Z2342" i="21"/>
  <c r="AA2342" i="21"/>
  <c r="X2343" i="21"/>
  <c r="Y2343" i="21"/>
  <c r="Z2343" i="21"/>
  <c r="AA2343" i="21"/>
  <c r="X2344" i="21"/>
  <c r="Y2344" i="21"/>
  <c r="Z2344" i="21"/>
  <c r="AA2344" i="21"/>
  <c r="X2345" i="21"/>
  <c r="Y2345" i="21"/>
  <c r="Z2345" i="21"/>
  <c r="AA2345" i="21"/>
  <c r="X2346" i="21"/>
  <c r="Y2346" i="21"/>
  <c r="Z2346" i="21"/>
  <c r="AA2346" i="21"/>
  <c r="X2347" i="21"/>
  <c r="Y2347" i="21"/>
  <c r="Z2347" i="21"/>
  <c r="AA2347" i="21"/>
  <c r="X2348" i="21"/>
  <c r="Y2348" i="21"/>
  <c r="Z2348" i="21"/>
  <c r="AA2348" i="21"/>
  <c r="X2349" i="21"/>
  <c r="Y2349" i="21"/>
  <c r="Z2349" i="21"/>
  <c r="AA2349" i="21"/>
  <c r="X2350" i="21"/>
  <c r="Y2350" i="21"/>
  <c r="Z2350" i="21"/>
  <c r="AA2350" i="21"/>
  <c r="X2351" i="21"/>
  <c r="Y2351" i="21"/>
  <c r="Z2351" i="21"/>
  <c r="AA2351" i="21"/>
  <c r="X2352" i="21"/>
  <c r="Y2352" i="21"/>
  <c r="Z2352" i="21"/>
  <c r="AA2352" i="21"/>
  <c r="X2353" i="21"/>
  <c r="Y2353" i="21"/>
  <c r="Z2353" i="21"/>
  <c r="AA2353" i="21"/>
  <c r="X2354" i="21"/>
  <c r="Y2354" i="21"/>
  <c r="Z2354" i="21"/>
  <c r="AA2354" i="21"/>
  <c r="X2355" i="21"/>
  <c r="Y2355" i="21"/>
  <c r="Z2355" i="21"/>
  <c r="AA2355" i="21"/>
  <c r="X2356" i="21"/>
  <c r="Y2356" i="21"/>
  <c r="Z2356" i="21"/>
  <c r="AA2356" i="21"/>
  <c r="X2357" i="21"/>
  <c r="Y2357" i="21"/>
  <c r="Z2357" i="21"/>
  <c r="AA2357" i="21"/>
  <c r="X2358" i="21"/>
  <c r="Y2358" i="21"/>
  <c r="Z2358" i="21"/>
  <c r="AA2358" i="21"/>
  <c r="X2359" i="21"/>
  <c r="Y2359" i="21"/>
  <c r="Z2359" i="21"/>
  <c r="AA2359" i="21"/>
  <c r="X2360" i="21"/>
  <c r="Y2360" i="21"/>
  <c r="Z2360" i="21"/>
  <c r="AA2360" i="21"/>
  <c r="X2361" i="21"/>
  <c r="Y2361" i="21"/>
  <c r="Z2361" i="21"/>
  <c r="AA2361" i="21"/>
  <c r="X2362" i="21"/>
  <c r="Y2362" i="21"/>
  <c r="Z2362" i="21"/>
  <c r="AA2362" i="21"/>
  <c r="X2363" i="21"/>
  <c r="Y2363" i="21"/>
  <c r="Z2363" i="21"/>
  <c r="AA2363" i="21"/>
  <c r="X2364" i="21"/>
  <c r="Y2364" i="21"/>
  <c r="Z2364" i="21"/>
  <c r="AA2364" i="21"/>
  <c r="X2365" i="21"/>
  <c r="Y2365" i="21"/>
  <c r="Z2365" i="21"/>
  <c r="AA2365" i="21"/>
  <c r="X2366" i="21"/>
  <c r="Y2366" i="21"/>
  <c r="Z2366" i="21"/>
  <c r="AA2366" i="21"/>
  <c r="X2367" i="21"/>
  <c r="Y2367" i="21"/>
  <c r="Z2367" i="21"/>
  <c r="AA2367" i="21"/>
  <c r="X2368" i="21"/>
  <c r="Y2368" i="21"/>
  <c r="Z2368" i="21"/>
  <c r="AA2368" i="21"/>
  <c r="X2369" i="21"/>
  <c r="Y2369" i="21"/>
  <c r="Z2369" i="21"/>
  <c r="AA2369" i="21"/>
  <c r="X2370" i="21"/>
  <c r="Y2370" i="21"/>
  <c r="Z2370" i="21"/>
  <c r="AA2370" i="21"/>
  <c r="X2371" i="21"/>
  <c r="Y2371" i="21"/>
  <c r="Z2371" i="21"/>
  <c r="AA2371" i="21"/>
  <c r="X2372" i="21"/>
  <c r="Y2372" i="21"/>
  <c r="Z2372" i="21"/>
  <c r="AA2372" i="21"/>
  <c r="X2373" i="21"/>
  <c r="Y2373" i="21"/>
  <c r="Z2373" i="21"/>
  <c r="AA2373" i="21"/>
  <c r="X2374" i="21"/>
  <c r="Y2374" i="21"/>
  <c r="Z2374" i="21"/>
  <c r="AA2374" i="21"/>
  <c r="X2375" i="21"/>
  <c r="Y2375" i="21"/>
  <c r="Z2375" i="21"/>
  <c r="AA2375" i="21"/>
  <c r="X2376" i="21"/>
  <c r="Y2376" i="21"/>
  <c r="Z2376" i="21"/>
  <c r="AA2376" i="21"/>
  <c r="X2377" i="21"/>
  <c r="Y2377" i="21"/>
  <c r="Z2377" i="21"/>
  <c r="AA2377" i="21"/>
  <c r="X2378" i="21"/>
  <c r="Y2378" i="21"/>
  <c r="Z2378" i="21"/>
  <c r="AA2378" i="21"/>
  <c r="X2379" i="21"/>
  <c r="Y2379" i="21"/>
  <c r="Z2379" i="21"/>
  <c r="AA2379" i="21"/>
  <c r="X2380" i="21"/>
  <c r="Y2380" i="21"/>
  <c r="Z2380" i="21"/>
  <c r="AA2380" i="21"/>
  <c r="X2381" i="21"/>
  <c r="Y2381" i="21"/>
  <c r="Z2381" i="21"/>
  <c r="AA2381" i="21"/>
  <c r="X2382" i="21"/>
  <c r="Y2382" i="21"/>
  <c r="Z2382" i="21"/>
  <c r="AA2382" i="21"/>
  <c r="X2383" i="21"/>
  <c r="Y2383" i="21"/>
  <c r="Z2383" i="21"/>
  <c r="AA2383" i="21"/>
  <c r="X2384" i="21"/>
  <c r="Y2384" i="21"/>
  <c r="Z2384" i="21"/>
  <c r="AA2384" i="21"/>
  <c r="X2385" i="21"/>
  <c r="Y2385" i="21"/>
  <c r="Z2385" i="21"/>
  <c r="AA2385" i="21"/>
  <c r="X2386" i="21"/>
  <c r="Y2386" i="21"/>
  <c r="Z2386" i="21"/>
  <c r="AA2386" i="21"/>
  <c r="X2387" i="21"/>
  <c r="Y2387" i="21"/>
  <c r="Z2387" i="21"/>
  <c r="AA2387" i="21"/>
  <c r="X2388" i="21"/>
  <c r="Y2388" i="21"/>
  <c r="Z2388" i="21"/>
  <c r="AA2388" i="21"/>
  <c r="X2389" i="21"/>
  <c r="Y2389" i="21"/>
  <c r="Z2389" i="21"/>
  <c r="AA2389" i="21"/>
  <c r="X2390" i="21"/>
  <c r="Y2390" i="21"/>
  <c r="Z2390" i="21"/>
  <c r="AA2390" i="21"/>
  <c r="X2391" i="21"/>
  <c r="Y2391" i="21"/>
  <c r="Z2391" i="21"/>
  <c r="AA2391" i="21"/>
  <c r="X2392" i="21"/>
  <c r="Y2392" i="21"/>
  <c r="Z2392" i="21"/>
  <c r="AA2392" i="21"/>
  <c r="X2393" i="21"/>
  <c r="Y2393" i="21"/>
  <c r="Z2393" i="21"/>
  <c r="AA2393" i="21"/>
  <c r="X2394" i="21"/>
  <c r="Y2394" i="21"/>
  <c r="Z2394" i="21"/>
  <c r="AA2394" i="21"/>
  <c r="X2395" i="21"/>
  <c r="Y2395" i="21"/>
  <c r="Z2395" i="21"/>
  <c r="AA2395" i="21"/>
  <c r="X2396" i="21"/>
  <c r="Y2396" i="21"/>
  <c r="Z2396" i="21"/>
  <c r="AA2396" i="21"/>
  <c r="X2397" i="21"/>
  <c r="Y2397" i="21"/>
  <c r="Z2397" i="21"/>
  <c r="AA2397" i="21"/>
  <c r="X2398" i="21"/>
  <c r="Y2398" i="21"/>
  <c r="Z2398" i="21"/>
  <c r="AA2398" i="21"/>
  <c r="X2399" i="21"/>
  <c r="Y2399" i="21"/>
  <c r="Z2399" i="21"/>
  <c r="AA2399" i="21"/>
  <c r="X2400" i="21"/>
  <c r="Y2400" i="21"/>
  <c r="Z2400" i="21"/>
  <c r="AA2400" i="21"/>
  <c r="X2401" i="21"/>
  <c r="Y2401" i="21"/>
  <c r="Z2401" i="21"/>
  <c r="AA2401" i="21"/>
  <c r="X2402" i="21"/>
  <c r="Y2402" i="21"/>
  <c r="Z2402" i="21"/>
  <c r="AA2402" i="21"/>
  <c r="X2403" i="21"/>
  <c r="Y2403" i="21"/>
  <c r="Z2403" i="21"/>
  <c r="AA2403" i="21"/>
  <c r="X2404" i="21"/>
  <c r="Y2404" i="21"/>
  <c r="Z2404" i="21"/>
  <c r="AA2404" i="21"/>
  <c r="X2405" i="21"/>
  <c r="Y2405" i="21"/>
  <c r="Z2405" i="21"/>
  <c r="AA2405" i="21"/>
  <c r="X2406" i="21"/>
  <c r="Y2406" i="21"/>
  <c r="Z2406" i="21"/>
  <c r="AA2406" i="21"/>
  <c r="X2407" i="21"/>
  <c r="Y2407" i="21"/>
  <c r="Z2407" i="21"/>
  <c r="AA2407" i="21"/>
  <c r="X2408" i="21"/>
  <c r="Y2408" i="21"/>
  <c r="Z2408" i="21"/>
  <c r="AA2408" i="21"/>
  <c r="X2409" i="21"/>
  <c r="Y2409" i="21"/>
  <c r="Z2409" i="21"/>
  <c r="AA2409" i="21"/>
  <c r="X2410" i="21"/>
  <c r="Y2410" i="21"/>
  <c r="Z2410" i="21"/>
  <c r="AA2410" i="21"/>
  <c r="X2411" i="21"/>
  <c r="Y2411" i="21"/>
  <c r="Z2411" i="21"/>
  <c r="AA2411" i="21"/>
  <c r="X2412" i="21"/>
  <c r="Y2412" i="21"/>
  <c r="Z2412" i="21"/>
  <c r="AA2412" i="21"/>
  <c r="X2413" i="21"/>
  <c r="Y2413" i="21"/>
  <c r="Z2413" i="21"/>
  <c r="AA2413" i="21"/>
  <c r="X2414" i="21"/>
  <c r="Y2414" i="21"/>
  <c r="Z2414" i="21"/>
  <c r="AA2414" i="21"/>
  <c r="X2415" i="21"/>
  <c r="Y2415" i="21"/>
  <c r="Z2415" i="21"/>
  <c r="AA2415" i="21"/>
  <c r="X2416" i="21"/>
  <c r="Y2416" i="21"/>
  <c r="Z2416" i="21"/>
  <c r="AA2416" i="21"/>
  <c r="X2417" i="21"/>
  <c r="Y2417" i="21"/>
  <c r="Z2417" i="21"/>
  <c r="AA2417" i="21"/>
  <c r="X2418" i="21"/>
  <c r="Y2418" i="21"/>
  <c r="Z2418" i="21"/>
  <c r="AA2418" i="21"/>
  <c r="X2419" i="21"/>
  <c r="Y2419" i="21"/>
  <c r="Z2419" i="21"/>
  <c r="AA2419" i="21"/>
  <c r="X2420" i="21"/>
  <c r="Y2420" i="21"/>
  <c r="Z2420" i="21"/>
  <c r="AA2420" i="21"/>
  <c r="X2421" i="21"/>
  <c r="Y2421" i="21"/>
  <c r="Z2421" i="21"/>
  <c r="AA2421" i="21"/>
  <c r="X2422" i="21"/>
  <c r="Y2422" i="21"/>
  <c r="Z2422" i="21"/>
  <c r="AA2422" i="21"/>
  <c r="X2423" i="21"/>
  <c r="Y2423" i="21"/>
  <c r="Z2423" i="21"/>
  <c r="AA2423" i="21"/>
  <c r="X2424" i="21"/>
  <c r="Y2424" i="21"/>
  <c r="Z2424" i="21"/>
  <c r="AA2424" i="21"/>
  <c r="X2425" i="21"/>
  <c r="Y2425" i="21"/>
  <c r="Z2425" i="21"/>
  <c r="AA2425" i="21"/>
  <c r="X2426" i="21"/>
  <c r="Y2426" i="21"/>
  <c r="Z2426" i="21"/>
  <c r="AA2426" i="21"/>
  <c r="X2427" i="21"/>
  <c r="Y2427" i="21"/>
  <c r="Z2427" i="21"/>
  <c r="AA2427" i="21"/>
  <c r="X2428" i="21"/>
  <c r="Y2428" i="21"/>
  <c r="Z2428" i="21"/>
  <c r="AA2428" i="21"/>
  <c r="X2429" i="21"/>
  <c r="Y2429" i="21"/>
  <c r="Z2429" i="21"/>
  <c r="AA2429" i="21"/>
  <c r="X2430" i="21"/>
  <c r="Y2430" i="21"/>
  <c r="Z2430" i="21"/>
  <c r="AA2430" i="21"/>
  <c r="X2431" i="21"/>
  <c r="Y2431" i="21"/>
  <c r="Z2431" i="21"/>
  <c r="AA2431" i="21"/>
  <c r="X2432" i="21"/>
  <c r="Y2432" i="21"/>
  <c r="Z2432" i="21"/>
  <c r="AA2432" i="21"/>
  <c r="X2433" i="21"/>
  <c r="Y2433" i="21"/>
  <c r="Z2433" i="21"/>
  <c r="AA2433" i="21"/>
  <c r="X2434" i="21"/>
  <c r="Y2434" i="21"/>
  <c r="Z2434" i="21"/>
  <c r="AA2434" i="21"/>
  <c r="X2435" i="21"/>
  <c r="Y2435" i="21"/>
  <c r="Z2435" i="21"/>
  <c r="AA2435" i="21"/>
  <c r="X2436" i="21"/>
  <c r="Y2436" i="21"/>
  <c r="Z2436" i="21"/>
  <c r="AA2436" i="21"/>
  <c r="X2437" i="21"/>
  <c r="Y2437" i="21"/>
  <c r="Z2437" i="21"/>
  <c r="AA2437" i="21"/>
  <c r="X2438" i="21"/>
  <c r="Y2438" i="21"/>
  <c r="Z2438" i="21"/>
  <c r="AA2438" i="21"/>
  <c r="X2439" i="21"/>
  <c r="Y2439" i="21"/>
  <c r="Z2439" i="21"/>
  <c r="AA2439" i="21"/>
  <c r="X2440" i="21"/>
  <c r="Y2440" i="21"/>
  <c r="Z2440" i="21"/>
  <c r="AA2440" i="21"/>
  <c r="X2441" i="21"/>
  <c r="Y2441" i="21"/>
  <c r="Z2441" i="21"/>
  <c r="AA2441" i="21"/>
  <c r="X2442" i="21"/>
  <c r="Y2442" i="21"/>
  <c r="Z2442" i="21"/>
  <c r="AA2442" i="21"/>
  <c r="X2443" i="21"/>
  <c r="Y2443" i="21"/>
  <c r="Z2443" i="21"/>
  <c r="AA2443" i="21"/>
  <c r="X2444" i="21"/>
  <c r="Y2444" i="21"/>
  <c r="Z2444" i="21"/>
  <c r="AA2444" i="21"/>
  <c r="X2445" i="21"/>
  <c r="Y2445" i="21"/>
  <c r="Z2445" i="21"/>
  <c r="AA2445" i="21"/>
  <c r="X2446" i="21"/>
  <c r="Y2446" i="21"/>
  <c r="Z2446" i="21"/>
  <c r="AA2446" i="21"/>
  <c r="X2447" i="21"/>
  <c r="Y2447" i="21"/>
  <c r="Z2447" i="21"/>
  <c r="AA2447" i="21"/>
  <c r="X2448" i="21"/>
  <c r="Y2448" i="21"/>
  <c r="Z2448" i="21"/>
  <c r="AA2448" i="21"/>
  <c r="X2449" i="21"/>
  <c r="Y2449" i="21"/>
  <c r="Z2449" i="21"/>
  <c r="AA2449" i="21"/>
  <c r="X2450" i="21"/>
  <c r="Y2450" i="21"/>
  <c r="Z2450" i="21"/>
  <c r="AA2450" i="21"/>
  <c r="X2451" i="21"/>
  <c r="Y2451" i="21"/>
  <c r="Z2451" i="21"/>
  <c r="AA2451" i="21"/>
  <c r="X2452" i="21"/>
  <c r="Y2452" i="21"/>
  <c r="Z2452" i="21"/>
  <c r="AA2452" i="21"/>
  <c r="X2453" i="21"/>
  <c r="Y2453" i="21"/>
  <c r="Z2453" i="21"/>
  <c r="AA2453" i="21"/>
  <c r="X2454" i="21"/>
  <c r="Y2454" i="21"/>
  <c r="Z2454" i="21"/>
  <c r="AA2454" i="21"/>
  <c r="X2455" i="21"/>
  <c r="Y2455" i="21"/>
  <c r="Z2455" i="21"/>
  <c r="AA2455" i="21"/>
  <c r="X2456" i="21"/>
  <c r="Y2456" i="21"/>
  <c r="Z2456" i="21"/>
  <c r="AA2456" i="21"/>
  <c r="X2457" i="21"/>
  <c r="Y2457" i="21"/>
  <c r="Z2457" i="21"/>
  <c r="AA2457" i="21"/>
  <c r="X2458" i="21"/>
  <c r="Y2458" i="21"/>
  <c r="Z2458" i="21"/>
  <c r="AA2458" i="21"/>
  <c r="X2459" i="21"/>
  <c r="Y2459" i="21"/>
  <c r="Z2459" i="21"/>
  <c r="AA2459" i="21"/>
  <c r="X2460" i="21"/>
  <c r="Y2460" i="21"/>
  <c r="Z2460" i="21"/>
  <c r="AA2460" i="21"/>
  <c r="X2461" i="21"/>
  <c r="Y2461" i="21"/>
  <c r="Z2461" i="21"/>
  <c r="AA2461" i="21"/>
  <c r="X2462" i="21"/>
  <c r="Y2462" i="21"/>
  <c r="Z2462" i="21"/>
  <c r="AA2462" i="21"/>
  <c r="X2463" i="21"/>
  <c r="Y2463" i="21"/>
  <c r="Z2463" i="21"/>
  <c r="AA2463" i="21"/>
  <c r="X2464" i="21"/>
  <c r="Y2464" i="21"/>
  <c r="Z2464" i="21"/>
  <c r="AA2464" i="21"/>
  <c r="X2465" i="21"/>
  <c r="Y2465" i="21"/>
  <c r="Z2465" i="21"/>
  <c r="AA2465" i="21"/>
  <c r="X2466" i="21"/>
  <c r="Y2466" i="21"/>
  <c r="Z2466" i="21"/>
  <c r="AA2466" i="21"/>
  <c r="X2467" i="21"/>
  <c r="Y2467" i="21"/>
  <c r="Z2467" i="21"/>
  <c r="AA2467" i="21"/>
  <c r="X2468" i="21"/>
  <c r="Y2468" i="21"/>
  <c r="Z2468" i="21"/>
  <c r="AA2468" i="21"/>
  <c r="X2469" i="21"/>
  <c r="Y2469" i="21"/>
  <c r="Z2469" i="21"/>
  <c r="AA2469" i="21"/>
  <c r="X2470" i="21"/>
  <c r="Y2470" i="21"/>
  <c r="Z2470" i="21"/>
  <c r="AA2470" i="21"/>
  <c r="X2471" i="21"/>
  <c r="Y2471" i="21"/>
  <c r="Z2471" i="21"/>
  <c r="AA2471" i="21"/>
  <c r="X2472" i="21"/>
  <c r="Y2472" i="21"/>
  <c r="Z2472" i="21"/>
  <c r="AA2472" i="21"/>
  <c r="X2473" i="21"/>
  <c r="Y2473" i="21"/>
  <c r="Z2473" i="21"/>
  <c r="AA2473" i="21"/>
  <c r="X2474" i="21"/>
  <c r="Y2474" i="21"/>
  <c r="Z2474" i="21"/>
  <c r="AA2474" i="21"/>
  <c r="X2475" i="21"/>
  <c r="Y2475" i="21"/>
  <c r="Z2475" i="21"/>
  <c r="AA2475" i="21"/>
  <c r="X2476" i="21"/>
  <c r="Y2476" i="21"/>
  <c r="Z2476" i="21"/>
  <c r="AA2476" i="21"/>
  <c r="X2477" i="21"/>
  <c r="Y2477" i="21"/>
  <c r="Z2477" i="21"/>
  <c r="AA2477" i="21"/>
  <c r="X2478" i="21"/>
  <c r="Y2478" i="21"/>
  <c r="Z2478" i="21"/>
  <c r="AA2478" i="21"/>
  <c r="X2479" i="21"/>
  <c r="Y2479" i="21"/>
  <c r="Z2479" i="21"/>
  <c r="AA2479" i="21"/>
  <c r="X2480" i="21"/>
  <c r="Y2480" i="21"/>
  <c r="Z2480" i="21"/>
  <c r="AA2480" i="21"/>
  <c r="X2481" i="21"/>
  <c r="Y2481" i="21"/>
  <c r="Z2481" i="21"/>
  <c r="AA2481" i="21"/>
  <c r="X2482" i="21"/>
  <c r="Y2482" i="21"/>
  <c r="Z2482" i="21"/>
  <c r="AA2482" i="21"/>
  <c r="X2483" i="21"/>
  <c r="Y2483" i="21"/>
  <c r="Z2483" i="21"/>
  <c r="AA2483" i="21"/>
  <c r="X2484" i="21"/>
  <c r="Y2484" i="21"/>
  <c r="Z2484" i="21"/>
  <c r="AA2484" i="21"/>
  <c r="X2485" i="21"/>
  <c r="Y2485" i="21"/>
  <c r="Z2485" i="21"/>
  <c r="AA2485" i="21"/>
  <c r="X2486" i="21"/>
  <c r="Y2486" i="21"/>
  <c r="Z2486" i="21"/>
  <c r="AA2486" i="21"/>
  <c r="X2487" i="21"/>
  <c r="Y2487" i="21"/>
  <c r="Z2487" i="21"/>
  <c r="AA2487" i="21"/>
  <c r="X2488" i="21"/>
  <c r="Y2488" i="21"/>
  <c r="Z2488" i="21"/>
  <c r="AA2488" i="21"/>
  <c r="X2489" i="21"/>
  <c r="Y2489" i="21"/>
  <c r="Z2489" i="21"/>
  <c r="AA2489" i="21"/>
  <c r="X2490" i="21"/>
  <c r="Y2490" i="21"/>
  <c r="Z2490" i="21"/>
  <c r="AA2490" i="21"/>
  <c r="X2491" i="21"/>
  <c r="Y2491" i="21"/>
  <c r="Z2491" i="21"/>
  <c r="AA2491" i="21"/>
  <c r="X2492" i="21"/>
  <c r="Y2492" i="21"/>
  <c r="Z2492" i="21"/>
  <c r="AA2492" i="21"/>
  <c r="X2493" i="21"/>
  <c r="Y2493" i="21"/>
  <c r="Z2493" i="21"/>
  <c r="AA2493" i="21"/>
  <c r="X2494" i="21"/>
  <c r="Y2494" i="21"/>
  <c r="Z2494" i="21"/>
  <c r="AA2494" i="21"/>
  <c r="X2495" i="21"/>
  <c r="Y2495" i="21"/>
  <c r="Z2495" i="21"/>
  <c r="AA2495" i="21"/>
  <c r="X2496" i="21"/>
  <c r="Y2496" i="21"/>
  <c r="Z2496" i="21"/>
  <c r="AA2496" i="21"/>
  <c r="X2497" i="21"/>
  <c r="Y2497" i="21"/>
  <c r="Z2497" i="21"/>
  <c r="AA2497" i="21"/>
  <c r="X2498" i="21"/>
  <c r="Y2498" i="21"/>
  <c r="Z2498" i="21"/>
  <c r="AA2498" i="21"/>
  <c r="X2499" i="21"/>
  <c r="Y2499" i="21"/>
  <c r="Z2499" i="21"/>
  <c r="AA2499" i="21"/>
  <c r="X2500" i="21"/>
  <c r="Y2500" i="21"/>
  <c r="Z2500" i="21"/>
  <c r="AA2500" i="21"/>
  <c r="X2501" i="21"/>
  <c r="Y2501" i="21"/>
  <c r="Z2501" i="21"/>
  <c r="AA2501" i="21"/>
  <c r="X2502" i="21"/>
  <c r="Y2502" i="21"/>
  <c r="Z2502" i="21"/>
  <c r="AA2502" i="21"/>
  <c r="X2503" i="21"/>
  <c r="Y2503" i="21"/>
  <c r="Z2503" i="21"/>
  <c r="AA2503" i="21"/>
  <c r="X2504" i="21"/>
  <c r="Y2504" i="21"/>
  <c r="Z2504" i="21"/>
  <c r="AA2504" i="21"/>
  <c r="X2505" i="21"/>
  <c r="Y2505" i="21"/>
  <c r="Z2505" i="21"/>
  <c r="AA2505" i="21"/>
  <c r="X2506" i="21"/>
  <c r="Y2506" i="21"/>
  <c r="Z2506" i="21"/>
  <c r="AA2506" i="21"/>
  <c r="X2507" i="21"/>
  <c r="Y2507" i="21"/>
  <c r="Z2507" i="21"/>
  <c r="AA2507" i="21"/>
  <c r="X2508" i="21"/>
  <c r="Y2508" i="21"/>
  <c r="Z2508" i="21"/>
  <c r="AA2508" i="21"/>
  <c r="X2509" i="21"/>
  <c r="Y2509" i="21"/>
  <c r="Z2509" i="21"/>
  <c r="AA2509" i="21"/>
  <c r="X2510" i="21"/>
  <c r="Y2510" i="21"/>
  <c r="Z2510" i="21"/>
  <c r="AA2510" i="21"/>
  <c r="X2511" i="21"/>
  <c r="Y2511" i="21"/>
  <c r="Z2511" i="21"/>
  <c r="AA2511" i="21"/>
  <c r="X2512" i="21"/>
  <c r="Y2512" i="21"/>
  <c r="Z2512" i="21"/>
  <c r="AA2512" i="21"/>
  <c r="X2513" i="21"/>
  <c r="Y2513" i="21"/>
  <c r="Z2513" i="21"/>
  <c r="AA2513" i="21"/>
  <c r="X2514" i="21"/>
  <c r="Y2514" i="21"/>
  <c r="Z2514" i="21"/>
  <c r="AA2514" i="21"/>
  <c r="X2515" i="21"/>
  <c r="Y2515" i="21"/>
  <c r="Z2515" i="21"/>
  <c r="AA2515" i="21"/>
  <c r="X2516" i="21"/>
  <c r="Y2516" i="21"/>
  <c r="Z2516" i="21"/>
  <c r="AA2516" i="21"/>
  <c r="X2517" i="21"/>
  <c r="Y2517" i="21"/>
  <c r="Z2517" i="21"/>
  <c r="AA2517" i="21"/>
  <c r="X2518" i="21"/>
  <c r="Y2518" i="21"/>
  <c r="Z2518" i="21"/>
  <c r="AA2518" i="21"/>
  <c r="X2519" i="21"/>
  <c r="Y2519" i="21"/>
  <c r="Z2519" i="21"/>
  <c r="AA2519" i="21"/>
  <c r="X2520" i="21"/>
  <c r="Y2520" i="21"/>
  <c r="Z2520" i="21"/>
  <c r="AA2520" i="21"/>
  <c r="X2521" i="21"/>
  <c r="Y2521" i="21"/>
  <c r="Z2521" i="21"/>
  <c r="AA2521" i="21"/>
  <c r="X2522" i="21"/>
  <c r="Y2522" i="21"/>
  <c r="Z2522" i="21"/>
  <c r="AA2522" i="21"/>
  <c r="X2523" i="21"/>
  <c r="Y2523" i="21"/>
  <c r="Z2523" i="21"/>
  <c r="AA2523" i="21"/>
  <c r="X2524" i="21"/>
  <c r="Y2524" i="21"/>
  <c r="Z2524" i="21"/>
  <c r="AA2524" i="21"/>
  <c r="X2525" i="21"/>
  <c r="Y2525" i="21"/>
  <c r="Z2525" i="21"/>
  <c r="AA2525" i="21"/>
  <c r="X2526" i="21"/>
  <c r="Y2526" i="21"/>
  <c r="Z2526" i="21"/>
  <c r="AA2526" i="21"/>
  <c r="X2527" i="21"/>
  <c r="Y2527" i="21"/>
  <c r="Z2527" i="21"/>
  <c r="AA2527" i="21"/>
  <c r="X2528" i="21"/>
  <c r="Y2528" i="21"/>
  <c r="Z2528" i="21"/>
  <c r="AA2528" i="21"/>
  <c r="X2529" i="21"/>
  <c r="Y2529" i="21"/>
  <c r="Z2529" i="21"/>
  <c r="AA2529" i="21"/>
  <c r="X2530" i="21"/>
  <c r="Y2530" i="21"/>
  <c r="Z2530" i="21"/>
  <c r="AA2530" i="21"/>
  <c r="X2531" i="21"/>
  <c r="Y2531" i="21"/>
  <c r="Z2531" i="21"/>
  <c r="AA2531" i="21"/>
  <c r="X2532" i="21"/>
  <c r="Y2532" i="21"/>
  <c r="Z2532" i="21"/>
  <c r="AA2532" i="21"/>
  <c r="X2533" i="21"/>
  <c r="Y2533" i="21"/>
  <c r="Z2533" i="21"/>
  <c r="AA2533" i="21"/>
  <c r="X2534" i="21"/>
  <c r="Y2534" i="21"/>
  <c r="Z2534" i="21"/>
  <c r="AA2534" i="21"/>
  <c r="X2535" i="21"/>
  <c r="Y2535" i="21"/>
  <c r="Z2535" i="21"/>
  <c r="AA2535" i="21"/>
  <c r="X2536" i="21"/>
  <c r="Y2536" i="21"/>
  <c r="Z2536" i="21"/>
  <c r="AA2536" i="21"/>
  <c r="X2537" i="21"/>
  <c r="Y2537" i="21"/>
  <c r="Z2537" i="21"/>
  <c r="AA2537" i="21"/>
  <c r="X2538" i="21"/>
  <c r="Y2538" i="21"/>
  <c r="Z2538" i="21"/>
  <c r="AA2538" i="21"/>
  <c r="X2539" i="21"/>
  <c r="Y2539" i="21"/>
  <c r="Z2539" i="21"/>
  <c r="AA2539" i="21"/>
  <c r="X2540" i="21"/>
  <c r="Y2540" i="21"/>
  <c r="Z2540" i="21"/>
  <c r="AA2540" i="21"/>
  <c r="X2541" i="21"/>
  <c r="Y2541" i="21"/>
  <c r="Z2541" i="21"/>
  <c r="AA2541" i="21"/>
  <c r="X2542" i="21"/>
  <c r="Y2542" i="21"/>
  <c r="Z2542" i="21"/>
  <c r="AA2542" i="21"/>
  <c r="X2543" i="21"/>
  <c r="Y2543" i="21"/>
  <c r="Z2543" i="21"/>
  <c r="AA2543" i="21"/>
  <c r="X2544" i="21"/>
  <c r="Y2544" i="21"/>
  <c r="Z2544" i="21"/>
  <c r="AA2544" i="21"/>
  <c r="X2545" i="21"/>
  <c r="Y2545" i="21"/>
  <c r="Z2545" i="21"/>
  <c r="AA2545" i="21"/>
  <c r="X2546" i="21"/>
  <c r="Y2546" i="21"/>
  <c r="Z2546" i="21"/>
  <c r="AA2546" i="21"/>
  <c r="X2547" i="21"/>
  <c r="Y2547" i="21"/>
  <c r="Z2547" i="21"/>
  <c r="AA2547" i="21"/>
  <c r="X2548" i="21"/>
  <c r="Y2548" i="21"/>
  <c r="Z2548" i="21"/>
  <c r="AA2548" i="21"/>
  <c r="X2549" i="21"/>
  <c r="Y2549" i="21"/>
  <c r="Z2549" i="21"/>
  <c r="AA2549" i="21"/>
  <c r="X2550" i="21"/>
  <c r="Y2550" i="21"/>
  <c r="Z2550" i="21"/>
  <c r="AA2550" i="21"/>
  <c r="X2551" i="21"/>
  <c r="Y2551" i="21"/>
  <c r="Z2551" i="21"/>
  <c r="AA2551" i="21"/>
  <c r="X2552" i="21"/>
  <c r="Y2552" i="21"/>
  <c r="Z2552" i="21"/>
  <c r="AA2552" i="21"/>
  <c r="X2553" i="21"/>
  <c r="Y2553" i="21"/>
  <c r="Z2553" i="21"/>
  <c r="AA2553" i="21"/>
  <c r="X2554" i="21"/>
  <c r="Y2554" i="21"/>
  <c r="Z2554" i="21"/>
  <c r="AA2554" i="21"/>
  <c r="X2555" i="21"/>
  <c r="Y2555" i="21"/>
  <c r="Z2555" i="21"/>
  <c r="AA2555" i="21"/>
  <c r="X2556" i="21"/>
  <c r="Y2556" i="21"/>
  <c r="Z2556" i="21"/>
  <c r="AA2556" i="21"/>
  <c r="X2557" i="21"/>
  <c r="Y2557" i="21"/>
  <c r="Z2557" i="21"/>
  <c r="AA2557" i="21"/>
  <c r="X2558" i="21"/>
  <c r="Y2558" i="21"/>
  <c r="Z2558" i="21"/>
  <c r="AA2558" i="21"/>
  <c r="X2559" i="21"/>
  <c r="Y2559" i="21"/>
  <c r="Z2559" i="21"/>
  <c r="AA2559" i="21"/>
  <c r="X2560" i="21"/>
  <c r="Y2560" i="21"/>
  <c r="Z2560" i="21"/>
  <c r="AA2560" i="21"/>
  <c r="X2561" i="21"/>
  <c r="Y2561" i="21"/>
  <c r="Z2561" i="21"/>
  <c r="AA2561" i="21"/>
  <c r="X2562" i="21"/>
  <c r="Y2562" i="21"/>
  <c r="Z2562" i="21"/>
  <c r="AA2562" i="21"/>
  <c r="X2563" i="21"/>
  <c r="Y2563" i="21"/>
  <c r="Z2563" i="21"/>
  <c r="AA2563" i="21"/>
  <c r="X2564" i="21"/>
  <c r="Y2564" i="21"/>
  <c r="Z2564" i="21"/>
  <c r="AA2564" i="21"/>
  <c r="X2565" i="21"/>
  <c r="Y2565" i="21"/>
  <c r="Z2565" i="21"/>
  <c r="AA2565" i="21"/>
  <c r="X2566" i="21"/>
  <c r="Y2566" i="21"/>
  <c r="Z2566" i="21"/>
  <c r="AA2566" i="21"/>
  <c r="X2567" i="21"/>
  <c r="Y2567" i="21"/>
  <c r="Z2567" i="21"/>
  <c r="AA2567" i="21"/>
  <c r="X2568" i="21"/>
  <c r="Y2568" i="21"/>
  <c r="Z2568" i="21"/>
  <c r="AA2568" i="21"/>
  <c r="X2569" i="21"/>
  <c r="Y2569" i="21"/>
  <c r="Z2569" i="21"/>
  <c r="AA2569" i="21"/>
  <c r="X2570" i="21"/>
  <c r="Y2570" i="21"/>
  <c r="Z2570" i="21"/>
  <c r="AA2570" i="21"/>
  <c r="X2571" i="21"/>
  <c r="Y2571" i="21"/>
  <c r="Z2571" i="21"/>
  <c r="AA2571" i="21"/>
  <c r="X2572" i="21"/>
  <c r="Y2572" i="21"/>
  <c r="Z2572" i="21"/>
  <c r="AA2572" i="21"/>
  <c r="X2573" i="21"/>
  <c r="Y2573" i="21"/>
  <c r="Z2573" i="21"/>
  <c r="AA2573" i="21"/>
  <c r="X2574" i="21"/>
  <c r="Y2574" i="21"/>
  <c r="Z2574" i="21"/>
  <c r="AA2574" i="21"/>
  <c r="X2575" i="21"/>
  <c r="Y2575" i="21"/>
  <c r="Z2575" i="21"/>
  <c r="AA2575" i="21"/>
  <c r="X2576" i="21"/>
  <c r="Y2576" i="21"/>
  <c r="Z2576" i="21"/>
  <c r="AA2576" i="21"/>
  <c r="X2577" i="21"/>
  <c r="Y2577" i="21"/>
  <c r="Z2577" i="21"/>
  <c r="AA2577" i="21"/>
  <c r="X2578" i="21"/>
  <c r="Y2578" i="21"/>
  <c r="Z2578" i="21"/>
  <c r="AA2578" i="21"/>
  <c r="X2579" i="21"/>
  <c r="Y2579" i="21"/>
  <c r="Z2579" i="21"/>
  <c r="AA2579" i="21"/>
  <c r="X2580" i="21"/>
  <c r="Y2580" i="21"/>
  <c r="Z2580" i="21"/>
  <c r="AA2580" i="21"/>
  <c r="X2581" i="21"/>
  <c r="Y2581" i="21"/>
  <c r="Z2581" i="21"/>
  <c r="AA2581" i="21"/>
  <c r="X2582" i="21"/>
  <c r="Y2582" i="21"/>
  <c r="Z2582" i="21"/>
  <c r="AA2582" i="21"/>
  <c r="X2583" i="21"/>
  <c r="Y2583" i="21"/>
  <c r="Z2583" i="21"/>
  <c r="AA2583" i="21"/>
  <c r="X2584" i="21"/>
  <c r="Y2584" i="21"/>
  <c r="Z2584" i="21"/>
  <c r="AA2584" i="21"/>
  <c r="X2585" i="21"/>
  <c r="Y2585" i="21"/>
  <c r="Z2585" i="21"/>
  <c r="AA2585" i="21"/>
  <c r="X2586" i="21"/>
  <c r="Y2586" i="21"/>
  <c r="Z2586" i="21"/>
  <c r="AA2586" i="21"/>
  <c r="X2587" i="21"/>
  <c r="Y2587" i="21"/>
  <c r="Z2587" i="21"/>
  <c r="AA2587" i="21"/>
  <c r="X2588" i="21"/>
  <c r="Y2588" i="21"/>
  <c r="Z2588" i="21"/>
  <c r="AA2588" i="21"/>
  <c r="X2589" i="21"/>
  <c r="Y2589" i="21"/>
  <c r="Z2589" i="21"/>
  <c r="AA2589" i="21"/>
  <c r="X2590" i="21"/>
  <c r="Y2590" i="21"/>
  <c r="Z2590" i="21"/>
  <c r="AA2590" i="21"/>
  <c r="X2591" i="21"/>
  <c r="Y2591" i="21"/>
  <c r="Z2591" i="21"/>
  <c r="AA2591" i="21"/>
  <c r="X2592" i="21"/>
  <c r="Y2592" i="21"/>
  <c r="Z2592" i="21"/>
  <c r="AA2592" i="21"/>
  <c r="X2593" i="21"/>
  <c r="Y2593" i="21"/>
  <c r="Z2593" i="21"/>
  <c r="AA2593" i="21"/>
  <c r="X2594" i="21"/>
  <c r="Y2594" i="21"/>
  <c r="Z2594" i="21"/>
  <c r="AA2594" i="21"/>
  <c r="X2595" i="21"/>
  <c r="Y2595" i="21"/>
  <c r="Z2595" i="21"/>
  <c r="AA2595" i="21"/>
  <c r="X2596" i="21"/>
  <c r="Y2596" i="21"/>
  <c r="Z2596" i="21"/>
  <c r="AA2596" i="21"/>
  <c r="X2597" i="21"/>
  <c r="Y2597" i="21"/>
  <c r="Z2597" i="21"/>
  <c r="AA2597" i="21"/>
  <c r="X2598" i="21"/>
  <c r="Y2598" i="21"/>
  <c r="Z2598" i="21"/>
  <c r="AA2598" i="21"/>
  <c r="X2599" i="21"/>
  <c r="Y2599" i="21"/>
  <c r="Z2599" i="21"/>
  <c r="AA2599" i="21"/>
  <c r="X2600" i="21"/>
  <c r="Y2600" i="21"/>
  <c r="Z2600" i="21"/>
  <c r="AA2600" i="21"/>
  <c r="X2601" i="21"/>
  <c r="Y2601" i="21"/>
  <c r="Z2601" i="21"/>
  <c r="AA2601" i="21"/>
  <c r="X2602" i="21"/>
  <c r="Y2602" i="21"/>
  <c r="Z2602" i="21"/>
  <c r="AA2602" i="21"/>
  <c r="X2603" i="21"/>
  <c r="Y2603" i="21"/>
  <c r="Z2603" i="21"/>
  <c r="AA2603" i="21"/>
  <c r="X2604" i="21"/>
  <c r="Y2604" i="21"/>
  <c r="Z2604" i="21"/>
  <c r="AA2604" i="21"/>
  <c r="X2605" i="21"/>
  <c r="Y2605" i="21"/>
  <c r="Z2605" i="21"/>
  <c r="AA2605" i="21"/>
  <c r="X2606" i="21"/>
  <c r="Y2606" i="21"/>
  <c r="Z2606" i="21"/>
  <c r="AA2606" i="21"/>
  <c r="X2607" i="21"/>
  <c r="Y2607" i="21"/>
  <c r="Z2607" i="21"/>
  <c r="AA2607" i="21"/>
  <c r="X2608" i="21"/>
  <c r="Y2608" i="21"/>
  <c r="Z2608" i="21"/>
  <c r="AA2608" i="21"/>
  <c r="X2609" i="21"/>
  <c r="Y2609" i="21"/>
  <c r="Z2609" i="21"/>
  <c r="AA2609" i="21"/>
  <c r="X2610" i="21"/>
  <c r="Y2610" i="21"/>
  <c r="Z2610" i="21"/>
  <c r="AA2610" i="21"/>
  <c r="X2611" i="21"/>
  <c r="Y2611" i="21"/>
  <c r="Z2611" i="21"/>
  <c r="AA2611" i="21"/>
  <c r="X2612" i="21"/>
  <c r="Y2612" i="21"/>
  <c r="Z2612" i="21"/>
  <c r="AA2612" i="21"/>
  <c r="X2613" i="21"/>
  <c r="Y2613" i="21"/>
  <c r="Z2613" i="21"/>
  <c r="AA2613" i="21"/>
  <c r="X2614" i="21"/>
  <c r="Y2614" i="21"/>
  <c r="Z2614" i="21"/>
  <c r="AA2614" i="21"/>
  <c r="X2615" i="21"/>
  <c r="Y2615" i="21"/>
  <c r="Z2615" i="21"/>
  <c r="AA2615" i="21"/>
  <c r="X2616" i="21"/>
  <c r="Y2616" i="21"/>
  <c r="Z2616" i="21"/>
  <c r="AA2616" i="21"/>
  <c r="X2617" i="21"/>
  <c r="Y2617" i="21"/>
  <c r="Z2617" i="21"/>
  <c r="AA2617" i="21"/>
  <c r="X2618" i="21"/>
  <c r="Y2618" i="21"/>
  <c r="Z2618" i="21"/>
  <c r="AA2618" i="21"/>
  <c r="X2619" i="21"/>
  <c r="Y2619" i="21"/>
  <c r="Z2619" i="21"/>
  <c r="AA2619" i="21"/>
  <c r="X2620" i="21"/>
  <c r="Y2620" i="21"/>
  <c r="Z2620" i="21"/>
  <c r="AA2620" i="21"/>
  <c r="X2621" i="21"/>
  <c r="Y2621" i="21"/>
  <c r="Z2621" i="21"/>
  <c r="AA2621" i="21"/>
  <c r="X2622" i="21"/>
  <c r="Y2622" i="21"/>
  <c r="Z2622" i="21"/>
  <c r="AA2622" i="21"/>
  <c r="X2623" i="21"/>
  <c r="Y2623" i="21"/>
  <c r="Z2623" i="21"/>
  <c r="AA2623" i="21"/>
  <c r="X2624" i="21"/>
  <c r="Y2624" i="21"/>
  <c r="Z2624" i="21"/>
  <c r="AA2624" i="21"/>
  <c r="X2625" i="21"/>
  <c r="Y2625" i="21"/>
  <c r="Z2625" i="21"/>
  <c r="AA2625" i="21"/>
  <c r="X2626" i="21"/>
  <c r="Y2626" i="21"/>
  <c r="Z2626" i="21"/>
  <c r="AA2626" i="21"/>
  <c r="X2627" i="21"/>
  <c r="Y2627" i="21"/>
  <c r="Z2627" i="21"/>
  <c r="AA2627" i="21"/>
  <c r="X2628" i="21"/>
  <c r="Y2628" i="21"/>
  <c r="Z2628" i="21"/>
  <c r="AA2628" i="21"/>
  <c r="X2629" i="21"/>
  <c r="Y2629" i="21"/>
  <c r="Z2629" i="21"/>
  <c r="AA2629" i="21"/>
  <c r="X2630" i="21"/>
  <c r="Y2630" i="21"/>
  <c r="Z2630" i="21"/>
  <c r="AA2630" i="21"/>
  <c r="X2631" i="21"/>
  <c r="Y2631" i="21"/>
  <c r="Z2631" i="21"/>
  <c r="AA2631" i="21"/>
  <c r="X2632" i="21"/>
  <c r="Y2632" i="21"/>
  <c r="Z2632" i="21"/>
  <c r="AA2632" i="21"/>
  <c r="X2633" i="21"/>
  <c r="Y2633" i="21"/>
  <c r="Z2633" i="21"/>
  <c r="AA2633" i="21"/>
  <c r="X2634" i="21"/>
  <c r="Y2634" i="21"/>
  <c r="Z2634" i="21"/>
  <c r="AA2634" i="21"/>
  <c r="X2635" i="21"/>
  <c r="Y2635" i="21"/>
  <c r="Z2635" i="21"/>
  <c r="AA2635" i="21"/>
  <c r="X2636" i="21"/>
  <c r="Y2636" i="21"/>
  <c r="Z2636" i="21"/>
  <c r="AA2636" i="21"/>
  <c r="X2637" i="21"/>
  <c r="Y2637" i="21"/>
  <c r="Z2637" i="21"/>
  <c r="AA2637" i="21"/>
  <c r="X2638" i="21"/>
  <c r="Y2638" i="21"/>
  <c r="Z2638" i="21"/>
  <c r="AA2638" i="21"/>
  <c r="X2639" i="21"/>
  <c r="Y2639" i="21"/>
  <c r="Z2639" i="21"/>
  <c r="AA2639" i="21"/>
  <c r="X2640" i="21"/>
  <c r="Y2640" i="21"/>
  <c r="Z2640" i="21"/>
  <c r="AA2640" i="21"/>
  <c r="X2641" i="21"/>
  <c r="Y2641" i="21"/>
  <c r="Z2641" i="21"/>
  <c r="AA2641" i="21"/>
  <c r="X2642" i="21"/>
  <c r="Y2642" i="21"/>
  <c r="Z2642" i="21"/>
  <c r="AA2642" i="21"/>
  <c r="X2643" i="21"/>
  <c r="Y2643" i="21"/>
  <c r="Z2643" i="21"/>
  <c r="AA2643" i="21"/>
  <c r="X2644" i="21"/>
  <c r="Y2644" i="21"/>
  <c r="Z2644" i="21"/>
  <c r="AA2644" i="21"/>
  <c r="X2645" i="21"/>
  <c r="Y2645" i="21"/>
  <c r="Z2645" i="21"/>
  <c r="AA2645" i="21"/>
  <c r="X2646" i="21"/>
  <c r="Y2646" i="21"/>
  <c r="Z2646" i="21"/>
  <c r="AA2646" i="21"/>
  <c r="X2647" i="21"/>
  <c r="Y2647" i="21"/>
  <c r="Z2647" i="21"/>
  <c r="AA2647" i="21"/>
  <c r="X2648" i="21"/>
  <c r="Y2648" i="21"/>
  <c r="Z2648" i="21"/>
  <c r="AA2648" i="21"/>
  <c r="X2649" i="21"/>
  <c r="Y2649" i="21"/>
  <c r="Z2649" i="21"/>
  <c r="AA2649" i="21"/>
  <c r="X2650" i="21"/>
  <c r="Y2650" i="21"/>
  <c r="Z2650" i="21"/>
  <c r="AA2650" i="21"/>
  <c r="X2651" i="21"/>
  <c r="Y2651" i="21"/>
  <c r="Z2651" i="21"/>
  <c r="AA2651" i="21"/>
  <c r="X2652" i="21"/>
  <c r="Y2652" i="21"/>
  <c r="Z2652" i="21"/>
  <c r="AA2652" i="21"/>
  <c r="X2653" i="21"/>
  <c r="Y2653" i="21"/>
  <c r="Z2653" i="21"/>
  <c r="AA2653" i="21"/>
  <c r="X2654" i="21"/>
  <c r="Y2654" i="21"/>
  <c r="Z2654" i="21"/>
  <c r="AA2654" i="21"/>
  <c r="X2655" i="21"/>
  <c r="Y2655" i="21"/>
  <c r="Z2655" i="21"/>
  <c r="AA2655" i="21"/>
  <c r="X2656" i="21"/>
  <c r="Y2656" i="21"/>
  <c r="Z2656" i="21"/>
  <c r="AA2656" i="21"/>
  <c r="X2657" i="21"/>
  <c r="Y2657" i="21"/>
  <c r="Z2657" i="21"/>
  <c r="AA2657" i="21"/>
  <c r="X2658" i="21"/>
  <c r="Y2658" i="21"/>
  <c r="Z2658" i="21"/>
  <c r="AA2658" i="21"/>
  <c r="X2659" i="21"/>
  <c r="Y2659" i="21"/>
  <c r="Z2659" i="21"/>
  <c r="AA2659" i="21"/>
  <c r="X2660" i="21"/>
  <c r="Y2660" i="21"/>
  <c r="Z2660" i="21"/>
  <c r="AA2660" i="21"/>
  <c r="X2661" i="21"/>
  <c r="Y2661" i="21"/>
  <c r="Z2661" i="21"/>
  <c r="AA2661" i="21"/>
  <c r="X2662" i="21"/>
  <c r="Y2662" i="21"/>
  <c r="Z2662" i="21"/>
  <c r="AA2662" i="21"/>
  <c r="X2663" i="21"/>
  <c r="Y2663" i="21"/>
  <c r="Z2663" i="21"/>
  <c r="AA2663" i="21"/>
  <c r="X2664" i="21"/>
  <c r="Y2664" i="21"/>
  <c r="Z2664" i="21"/>
  <c r="AA2664" i="21"/>
  <c r="X2665" i="21"/>
  <c r="Y2665" i="21"/>
  <c r="Z2665" i="21"/>
  <c r="AA2665" i="21"/>
  <c r="X2666" i="21"/>
  <c r="Y2666" i="21"/>
  <c r="Z2666" i="21"/>
  <c r="AA2666" i="21"/>
  <c r="X2667" i="21"/>
  <c r="Y2667" i="21"/>
  <c r="Z2667" i="21"/>
  <c r="AA2667" i="21"/>
  <c r="X2668" i="21"/>
  <c r="Y2668" i="21"/>
  <c r="Z2668" i="21"/>
  <c r="AA2668" i="21"/>
  <c r="X2669" i="21"/>
  <c r="Y2669" i="21"/>
  <c r="Z2669" i="21"/>
  <c r="AA2669" i="21"/>
  <c r="X2670" i="21"/>
  <c r="Y2670" i="21"/>
  <c r="Z2670" i="21"/>
  <c r="AA2670" i="21"/>
  <c r="X2671" i="21"/>
  <c r="Y2671" i="21"/>
  <c r="Z2671" i="21"/>
  <c r="AA2671" i="21"/>
  <c r="X2672" i="21"/>
  <c r="Y2672" i="21"/>
  <c r="Z2672" i="21"/>
  <c r="AA2672" i="21"/>
  <c r="X2673" i="21"/>
  <c r="Y2673" i="21"/>
  <c r="Z2673" i="21"/>
  <c r="AA2673" i="21"/>
  <c r="X2674" i="21"/>
  <c r="Y2674" i="21"/>
  <c r="Z2674" i="21"/>
  <c r="AA2674" i="21"/>
  <c r="X2675" i="21"/>
  <c r="Y2675" i="21"/>
  <c r="Z2675" i="21"/>
  <c r="AA2675" i="21"/>
  <c r="X2676" i="21"/>
  <c r="Y2676" i="21"/>
  <c r="Z2676" i="21"/>
  <c r="AA2676" i="21"/>
  <c r="X2677" i="21"/>
  <c r="Y2677" i="21"/>
  <c r="Z2677" i="21"/>
  <c r="AA2677" i="21"/>
  <c r="X2678" i="21"/>
  <c r="Y2678" i="21"/>
  <c r="Z2678" i="21"/>
  <c r="AA2678" i="21"/>
  <c r="X2679" i="21"/>
  <c r="Y2679" i="21"/>
  <c r="Z2679" i="21"/>
  <c r="AA2679" i="21"/>
  <c r="X2680" i="21"/>
  <c r="Y2680" i="21"/>
  <c r="Z2680" i="21"/>
  <c r="AA2680" i="21"/>
  <c r="X2681" i="21"/>
  <c r="Y2681" i="21"/>
  <c r="Z2681" i="21"/>
  <c r="AA2681" i="21"/>
  <c r="X2682" i="21"/>
  <c r="Y2682" i="21"/>
  <c r="Z2682" i="21"/>
  <c r="AA2682" i="21"/>
  <c r="X2683" i="21"/>
  <c r="Y2683" i="21"/>
  <c r="Z2683" i="21"/>
  <c r="AA2683" i="21"/>
  <c r="X2684" i="21"/>
  <c r="Y2684" i="21"/>
  <c r="Z2684" i="21"/>
  <c r="AA2684" i="21"/>
  <c r="X2685" i="21"/>
  <c r="Y2685" i="21"/>
  <c r="Z2685" i="21"/>
  <c r="AA2685" i="21"/>
  <c r="X2686" i="21"/>
  <c r="Y2686" i="21"/>
  <c r="Z2686" i="21"/>
  <c r="AA2686" i="21"/>
  <c r="X2687" i="21"/>
  <c r="Y2687" i="21"/>
  <c r="Z2687" i="21"/>
  <c r="AA2687" i="21"/>
  <c r="X2688" i="21"/>
  <c r="Y2688" i="21"/>
  <c r="Z2688" i="21"/>
  <c r="AA2688" i="21"/>
  <c r="X2689" i="21"/>
  <c r="Y2689" i="21"/>
  <c r="Z2689" i="21"/>
  <c r="AA2689" i="21"/>
  <c r="X2690" i="21"/>
  <c r="Y2690" i="21"/>
  <c r="Z2690" i="21"/>
  <c r="AA2690" i="21"/>
  <c r="X2691" i="21"/>
  <c r="Y2691" i="21"/>
  <c r="Z2691" i="21"/>
  <c r="AA2691" i="21"/>
  <c r="X2692" i="21"/>
  <c r="Y2692" i="21"/>
  <c r="Z2692" i="21"/>
  <c r="AA2692" i="21"/>
  <c r="X2693" i="21"/>
  <c r="Y2693" i="21"/>
  <c r="Z2693" i="21"/>
  <c r="AA2693" i="21"/>
  <c r="X2694" i="21"/>
  <c r="Y2694" i="21"/>
  <c r="Z2694" i="21"/>
  <c r="AA2694" i="21"/>
  <c r="X2695" i="21"/>
  <c r="Y2695" i="21"/>
  <c r="Z2695" i="21"/>
  <c r="AA2695" i="21"/>
  <c r="X2696" i="21"/>
  <c r="Y2696" i="21"/>
  <c r="Z2696" i="21"/>
  <c r="AA2696" i="21"/>
  <c r="X2697" i="21"/>
  <c r="Y2697" i="21"/>
  <c r="Z2697" i="21"/>
  <c r="AA2697" i="21"/>
  <c r="X2698" i="21"/>
  <c r="Y2698" i="21"/>
  <c r="Z2698" i="21"/>
  <c r="AA2698" i="21"/>
  <c r="X2699" i="21"/>
  <c r="Y2699" i="21"/>
  <c r="Z2699" i="21"/>
  <c r="AA2699" i="21"/>
  <c r="X2700" i="21"/>
  <c r="Y2700" i="21"/>
  <c r="Z2700" i="21"/>
  <c r="AA2700" i="21"/>
  <c r="X2701" i="21"/>
  <c r="Y2701" i="21"/>
  <c r="Z2701" i="21"/>
  <c r="AA2701" i="21"/>
  <c r="X2702" i="21"/>
  <c r="Y2702" i="21"/>
  <c r="Z2702" i="21"/>
  <c r="AA2702" i="21"/>
  <c r="X2703" i="21"/>
  <c r="Y2703" i="21"/>
  <c r="Z2703" i="21"/>
  <c r="AA2703" i="21"/>
  <c r="X2704" i="21"/>
  <c r="Y2704" i="21"/>
  <c r="Z2704" i="21"/>
  <c r="AA2704" i="21"/>
  <c r="X2705" i="21"/>
  <c r="Y2705" i="21"/>
  <c r="Z2705" i="21"/>
  <c r="AA2705" i="21"/>
  <c r="X2706" i="21"/>
  <c r="Y2706" i="21"/>
  <c r="Z2706" i="21"/>
  <c r="AA2706" i="21"/>
  <c r="X2707" i="21"/>
  <c r="Y2707" i="21"/>
  <c r="Z2707" i="21"/>
  <c r="AA2707" i="21"/>
  <c r="X2708" i="21"/>
  <c r="Y2708" i="21"/>
  <c r="Z2708" i="21"/>
  <c r="AA2708" i="21"/>
  <c r="X2709" i="21"/>
  <c r="Y2709" i="21"/>
  <c r="Z2709" i="21"/>
  <c r="AA2709" i="21"/>
  <c r="X2710" i="21"/>
  <c r="Y2710" i="21"/>
  <c r="Z2710" i="21"/>
  <c r="AA2710" i="21"/>
  <c r="X2711" i="21"/>
  <c r="Y2711" i="21"/>
  <c r="Z2711" i="21"/>
  <c r="AA2711" i="21"/>
  <c r="X2712" i="21"/>
  <c r="Y2712" i="21"/>
  <c r="Z2712" i="21"/>
  <c r="AA2712" i="21"/>
  <c r="X2713" i="21"/>
  <c r="Y2713" i="21"/>
  <c r="Z2713" i="21"/>
  <c r="AA2713" i="21"/>
  <c r="X2714" i="21"/>
  <c r="Y2714" i="21"/>
  <c r="Z2714" i="21"/>
  <c r="AA2714" i="21"/>
  <c r="X2715" i="21"/>
  <c r="Y2715" i="21"/>
  <c r="Z2715" i="21"/>
  <c r="AA2715" i="21"/>
  <c r="X2716" i="21"/>
  <c r="Y2716" i="21"/>
  <c r="Z2716" i="21"/>
  <c r="AA2716" i="21"/>
  <c r="X2717" i="21"/>
  <c r="Y2717" i="21"/>
  <c r="Z2717" i="21"/>
  <c r="AA2717" i="21"/>
  <c r="X2718" i="21"/>
  <c r="Y2718" i="21"/>
  <c r="Z2718" i="21"/>
  <c r="AA2718" i="21"/>
  <c r="X2719" i="21"/>
  <c r="Y2719" i="21"/>
  <c r="Z2719" i="21"/>
  <c r="AA2719" i="21"/>
  <c r="X2720" i="21"/>
  <c r="Y2720" i="21"/>
  <c r="Z2720" i="21"/>
  <c r="AA2720" i="21"/>
  <c r="X2721" i="21"/>
  <c r="Y2721" i="21"/>
  <c r="Z2721" i="21"/>
  <c r="AA2721" i="21"/>
  <c r="X2722" i="21"/>
  <c r="Y2722" i="21"/>
  <c r="Z2722" i="21"/>
  <c r="AA2722" i="21"/>
  <c r="X2723" i="21"/>
  <c r="Y2723" i="21"/>
  <c r="Z2723" i="21"/>
  <c r="AA2723" i="21"/>
  <c r="X2724" i="21"/>
  <c r="Y2724" i="21"/>
  <c r="Z2724" i="21"/>
  <c r="AA2724" i="21"/>
  <c r="X2725" i="21"/>
  <c r="Y2725" i="21"/>
  <c r="Z2725" i="21"/>
  <c r="AA2725" i="21"/>
  <c r="X2726" i="21"/>
  <c r="Y2726" i="21"/>
  <c r="Z2726" i="21"/>
  <c r="AA2726" i="21"/>
  <c r="X2727" i="21"/>
  <c r="Y2727" i="21"/>
  <c r="Z2727" i="21"/>
  <c r="AA2727" i="21"/>
  <c r="X2728" i="21"/>
  <c r="Y2728" i="21"/>
  <c r="Z2728" i="21"/>
  <c r="AA2728" i="21"/>
  <c r="X2729" i="21"/>
  <c r="Y2729" i="21"/>
  <c r="Z2729" i="21"/>
  <c r="AA2729" i="21"/>
  <c r="X2730" i="21"/>
  <c r="Y2730" i="21"/>
  <c r="Z2730" i="21"/>
  <c r="AA2730" i="21"/>
  <c r="X2731" i="21"/>
  <c r="Y2731" i="21"/>
  <c r="Z2731" i="21"/>
  <c r="AA2731" i="21"/>
  <c r="X2732" i="21"/>
  <c r="Y2732" i="21"/>
  <c r="Z2732" i="21"/>
  <c r="AA2732" i="21"/>
  <c r="X2733" i="21"/>
  <c r="Y2733" i="21"/>
  <c r="Z2733" i="21"/>
  <c r="AA2733" i="21"/>
  <c r="X2734" i="21"/>
  <c r="Y2734" i="21"/>
  <c r="Z2734" i="21"/>
  <c r="AA2734" i="21"/>
  <c r="X2735" i="21"/>
  <c r="Y2735" i="21"/>
  <c r="Z2735" i="21"/>
  <c r="AA2735" i="21"/>
  <c r="X2736" i="21"/>
  <c r="Y2736" i="21"/>
  <c r="Z2736" i="21"/>
  <c r="AA2736" i="21"/>
  <c r="X2737" i="21"/>
  <c r="Y2737" i="21"/>
  <c r="Z2737" i="21"/>
  <c r="AA2737" i="21"/>
  <c r="X2738" i="21"/>
  <c r="Y2738" i="21"/>
  <c r="Z2738" i="21"/>
  <c r="AA2738" i="21"/>
  <c r="X2739" i="21"/>
  <c r="Y2739" i="21"/>
  <c r="Z2739" i="21"/>
  <c r="AA2739" i="21"/>
  <c r="X2740" i="21"/>
  <c r="Y2740" i="21"/>
  <c r="Z2740" i="21"/>
  <c r="AA2740" i="21"/>
  <c r="X2741" i="21"/>
  <c r="Y2741" i="21"/>
  <c r="Z2741" i="21"/>
  <c r="AA2741" i="21"/>
  <c r="X2742" i="21"/>
  <c r="Y2742" i="21"/>
  <c r="Z2742" i="21"/>
  <c r="AA2742" i="21"/>
  <c r="X2743" i="21"/>
  <c r="Y2743" i="21"/>
  <c r="Z2743" i="21"/>
  <c r="AA2743" i="21"/>
  <c r="X2744" i="21"/>
  <c r="Y2744" i="21"/>
  <c r="Z2744" i="21"/>
  <c r="AA2744" i="21"/>
  <c r="X2745" i="21"/>
  <c r="Y2745" i="21"/>
  <c r="Z2745" i="21"/>
  <c r="AA2745" i="21"/>
  <c r="X2746" i="21"/>
  <c r="Y2746" i="21"/>
  <c r="Z2746" i="21"/>
  <c r="AA2746" i="21"/>
  <c r="X2747" i="21"/>
  <c r="Y2747" i="21"/>
  <c r="Z2747" i="21"/>
  <c r="AA2747" i="21"/>
  <c r="X2748" i="21"/>
  <c r="Y2748" i="21"/>
  <c r="Z2748" i="21"/>
  <c r="AA2748" i="21"/>
  <c r="X2749" i="21"/>
  <c r="Y2749" i="21"/>
  <c r="Z2749" i="21"/>
  <c r="AA2749" i="21"/>
  <c r="X2750" i="21"/>
  <c r="Y2750" i="21"/>
  <c r="Z2750" i="21"/>
  <c r="AA2750" i="21"/>
  <c r="X2751" i="21"/>
  <c r="Y2751" i="21"/>
  <c r="Z2751" i="21"/>
  <c r="AA2751" i="21"/>
  <c r="X2752" i="21"/>
  <c r="Y2752" i="21"/>
  <c r="Z2752" i="21"/>
  <c r="AA2752" i="21"/>
  <c r="X2753" i="21"/>
  <c r="Y2753" i="21"/>
  <c r="Z2753" i="21"/>
  <c r="AA2753" i="21"/>
  <c r="X2754" i="21"/>
  <c r="Y2754" i="21"/>
  <c r="Z2754" i="21"/>
  <c r="AA2754" i="21"/>
  <c r="X2755" i="21"/>
  <c r="Y2755" i="21"/>
  <c r="Z2755" i="21"/>
  <c r="AA2755" i="21"/>
  <c r="X2756" i="21"/>
  <c r="Y2756" i="21"/>
  <c r="Z2756" i="21"/>
  <c r="AA2756" i="21"/>
  <c r="X2757" i="21"/>
  <c r="Y2757" i="21"/>
  <c r="Z2757" i="21"/>
  <c r="AA2757" i="21"/>
  <c r="X2758" i="21"/>
  <c r="Y2758" i="21"/>
  <c r="Z2758" i="21"/>
  <c r="AA2758" i="21"/>
  <c r="X2759" i="21"/>
  <c r="Y2759" i="21"/>
  <c r="Z2759" i="21"/>
  <c r="AA2759" i="21"/>
  <c r="X2760" i="21"/>
  <c r="Y2760" i="21"/>
  <c r="Z2760" i="21"/>
  <c r="AA2760" i="21"/>
  <c r="X2761" i="21"/>
  <c r="Y2761" i="21"/>
  <c r="Z2761" i="21"/>
  <c r="AA2761" i="21"/>
  <c r="X2762" i="21"/>
  <c r="Y2762" i="21"/>
  <c r="Z2762" i="21"/>
  <c r="AA2762" i="21"/>
  <c r="X2763" i="21"/>
  <c r="Y2763" i="21"/>
  <c r="Z2763" i="21"/>
  <c r="AA2763" i="21"/>
  <c r="X2764" i="21"/>
  <c r="Y2764" i="21"/>
  <c r="Z2764" i="21"/>
  <c r="AA2764" i="21"/>
  <c r="X2765" i="21"/>
  <c r="Y2765" i="21"/>
  <c r="Z2765" i="21"/>
  <c r="AA2765" i="21"/>
  <c r="X2766" i="21"/>
  <c r="Y2766" i="21"/>
  <c r="Z2766" i="21"/>
  <c r="AA2766" i="21"/>
  <c r="X2767" i="21"/>
  <c r="Y2767" i="21"/>
  <c r="Z2767" i="21"/>
  <c r="AA2767" i="21"/>
  <c r="X2768" i="21"/>
  <c r="Y2768" i="21"/>
  <c r="Z2768" i="21"/>
  <c r="AA2768" i="21"/>
  <c r="X2769" i="21"/>
  <c r="Y2769" i="21"/>
  <c r="Z2769" i="21"/>
  <c r="AA2769" i="21"/>
  <c r="X2770" i="21"/>
  <c r="Y2770" i="21"/>
  <c r="Z2770" i="21"/>
  <c r="AA2770" i="21"/>
  <c r="X2771" i="21"/>
  <c r="Y2771" i="21"/>
  <c r="Z2771" i="21"/>
  <c r="AA2771" i="21"/>
  <c r="X2772" i="21"/>
  <c r="Y2772" i="21"/>
  <c r="Z2772" i="21"/>
  <c r="AA2772" i="21"/>
  <c r="X2773" i="21"/>
  <c r="Y2773" i="21"/>
  <c r="Z2773" i="21"/>
  <c r="AA2773" i="21"/>
  <c r="X2774" i="21"/>
  <c r="Y2774" i="21"/>
  <c r="Z2774" i="21"/>
  <c r="AA2774" i="21"/>
  <c r="X2775" i="21"/>
  <c r="Y2775" i="21"/>
  <c r="Z2775" i="21"/>
  <c r="AA2775" i="21"/>
  <c r="X2776" i="21"/>
  <c r="Y2776" i="21"/>
  <c r="Z2776" i="21"/>
  <c r="AA2776" i="21"/>
  <c r="X2777" i="21"/>
  <c r="Y2777" i="21"/>
  <c r="Z2777" i="21"/>
  <c r="AA2777" i="21"/>
  <c r="X2778" i="21"/>
  <c r="Y2778" i="21"/>
  <c r="Z2778" i="21"/>
  <c r="AA2778" i="21"/>
  <c r="X2779" i="21"/>
  <c r="Y2779" i="21"/>
  <c r="Z2779" i="21"/>
  <c r="AA2779" i="21"/>
  <c r="X2780" i="21"/>
  <c r="Y2780" i="21"/>
  <c r="Z2780" i="21"/>
  <c r="AA2780" i="21"/>
  <c r="X2781" i="21"/>
  <c r="Y2781" i="21"/>
  <c r="Z2781" i="21"/>
  <c r="AA2781" i="21"/>
  <c r="X2782" i="21"/>
  <c r="Y2782" i="21"/>
  <c r="Z2782" i="21"/>
  <c r="AA2782" i="21"/>
  <c r="X2783" i="21"/>
  <c r="Y2783" i="21"/>
  <c r="Z2783" i="21"/>
  <c r="AA2783" i="21"/>
  <c r="X2784" i="21"/>
  <c r="Y2784" i="21"/>
  <c r="Z2784" i="21"/>
  <c r="AA2784" i="21"/>
  <c r="X2785" i="21"/>
  <c r="Y2785" i="21"/>
  <c r="Z2785" i="21"/>
  <c r="AA2785" i="21"/>
  <c r="X2786" i="21"/>
  <c r="Y2786" i="21"/>
  <c r="Z2786" i="21"/>
  <c r="AA2786" i="21"/>
  <c r="X2787" i="21"/>
  <c r="Y2787" i="21"/>
  <c r="Z2787" i="21"/>
  <c r="AA2787" i="21"/>
  <c r="X2788" i="21"/>
  <c r="Y2788" i="21"/>
  <c r="Z2788" i="21"/>
  <c r="AA2788" i="21"/>
  <c r="X2789" i="21"/>
  <c r="Y2789" i="21"/>
  <c r="Z2789" i="21"/>
  <c r="AA2789" i="21"/>
  <c r="X2790" i="21"/>
  <c r="Y2790" i="21"/>
  <c r="Z2790" i="21"/>
  <c r="AA2790" i="21"/>
  <c r="X2791" i="21"/>
  <c r="Y2791" i="21"/>
  <c r="Z2791" i="21"/>
  <c r="AA2791" i="21"/>
  <c r="X2792" i="21"/>
  <c r="Y2792" i="21"/>
  <c r="Z2792" i="21"/>
  <c r="AA2792" i="21"/>
  <c r="X2793" i="21"/>
  <c r="Y2793" i="21"/>
  <c r="Z2793" i="21"/>
  <c r="AA2793" i="21"/>
  <c r="X2794" i="21"/>
  <c r="Y2794" i="21"/>
  <c r="Z2794" i="21"/>
  <c r="AA2794" i="21"/>
  <c r="X2795" i="21"/>
  <c r="Y2795" i="21"/>
  <c r="Z2795" i="21"/>
  <c r="AA2795" i="21"/>
  <c r="X2796" i="21"/>
  <c r="Y2796" i="21"/>
  <c r="Z2796" i="21"/>
  <c r="AA2796" i="21"/>
  <c r="X2797" i="21"/>
  <c r="Y2797" i="21"/>
  <c r="Z2797" i="21"/>
  <c r="AA2797" i="21"/>
  <c r="X2798" i="21"/>
  <c r="Y2798" i="21"/>
  <c r="Z2798" i="21"/>
  <c r="AA2798" i="21"/>
  <c r="X2799" i="21"/>
  <c r="Y2799" i="21"/>
  <c r="Z2799" i="21"/>
  <c r="AA2799" i="21"/>
  <c r="X2800" i="21"/>
  <c r="Y2800" i="21"/>
  <c r="Z2800" i="21"/>
  <c r="AA2800" i="21"/>
  <c r="X2801" i="21"/>
  <c r="Y2801" i="21"/>
  <c r="Z2801" i="21"/>
  <c r="AA2801" i="21"/>
  <c r="X2802" i="21"/>
  <c r="Y2802" i="21"/>
  <c r="Z2802" i="21"/>
  <c r="AA2802" i="21"/>
  <c r="X2803" i="21"/>
  <c r="Y2803" i="21"/>
  <c r="Z2803" i="21"/>
  <c r="AA2803" i="21"/>
  <c r="X2804" i="21"/>
  <c r="Y2804" i="21"/>
  <c r="Z2804" i="21"/>
  <c r="AA2804" i="21"/>
  <c r="X2805" i="21"/>
  <c r="Y2805" i="21"/>
  <c r="Z2805" i="21"/>
  <c r="AA2805" i="21"/>
  <c r="X2806" i="21"/>
  <c r="Y2806" i="21"/>
  <c r="Z2806" i="21"/>
  <c r="AA2806" i="21"/>
  <c r="X2807" i="21"/>
  <c r="Y2807" i="21"/>
  <c r="Z2807" i="21"/>
  <c r="AA2807" i="21"/>
  <c r="X2808" i="21"/>
  <c r="Y2808" i="21"/>
  <c r="Z2808" i="21"/>
  <c r="AA2808" i="21"/>
  <c r="X2809" i="21"/>
  <c r="Y2809" i="21"/>
  <c r="Z2809" i="21"/>
  <c r="AA2809" i="21"/>
  <c r="X2810" i="21"/>
  <c r="Y2810" i="21"/>
  <c r="Z2810" i="21"/>
  <c r="AA2810" i="21"/>
  <c r="X2811" i="21"/>
  <c r="Y2811" i="21"/>
  <c r="Z2811" i="21"/>
  <c r="AA2811" i="21"/>
  <c r="X2812" i="21"/>
  <c r="Y2812" i="21"/>
  <c r="Z2812" i="21"/>
  <c r="AA2812" i="21"/>
  <c r="X2813" i="21"/>
  <c r="Y2813" i="21"/>
  <c r="Z2813" i="21"/>
  <c r="AA2813" i="21"/>
  <c r="X2814" i="21"/>
  <c r="Y2814" i="21"/>
  <c r="Z2814" i="21"/>
  <c r="AA2814" i="21"/>
  <c r="X2815" i="21"/>
  <c r="Y2815" i="21"/>
  <c r="Z2815" i="21"/>
  <c r="AA2815" i="21"/>
  <c r="X2816" i="21"/>
  <c r="Y2816" i="21"/>
  <c r="Z2816" i="21"/>
  <c r="AA2816" i="21"/>
  <c r="X2817" i="21"/>
  <c r="Y2817" i="21"/>
  <c r="Z2817" i="21"/>
  <c r="AA2817" i="21"/>
  <c r="X2818" i="21"/>
  <c r="Y2818" i="21"/>
  <c r="Z2818" i="21"/>
  <c r="AA2818" i="21"/>
  <c r="X2819" i="21"/>
  <c r="Y2819" i="21"/>
  <c r="Z2819" i="21"/>
  <c r="AA2819" i="21"/>
  <c r="X2820" i="21"/>
  <c r="Y2820" i="21"/>
  <c r="Z2820" i="21"/>
  <c r="AA2820" i="21"/>
  <c r="X2821" i="21"/>
  <c r="Y2821" i="21"/>
  <c r="Z2821" i="21"/>
  <c r="AA2821" i="21"/>
  <c r="X2822" i="21"/>
  <c r="Y2822" i="21"/>
  <c r="Z2822" i="21"/>
  <c r="AA2822" i="21"/>
  <c r="X2823" i="21"/>
  <c r="Y2823" i="21"/>
  <c r="Z2823" i="21"/>
  <c r="AA2823" i="21"/>
  <c r="X2824" i="21"/>
  <c r="Y2824" i="21"/>
  <c r="Z2824" i="21"/>
  <c r="AA2824" i="21"/>
  <c r="X2825" i="21"/>
  <c r="Y2825" i="21"/>
  <c r="Z2825" i="21"/>
  <c r="AA2825" i="21"/>
  <c r="X2826" i="21"/>
  <c r="Y2826" i="21"/>
  <c r="Z2826" i="21"/>
  <c r="AA2826" i="21"/>
  <c r="X2827" i="21"/>
  <c r="Y2827" i="21"/>
  <c r="Z2827" i="21"/>
  <c r="AA2827" i="21"/>
  <c r="X2828" i="21"/>
  <c r="Y2828" i="21"/>
  <c r="Z2828" i="21"/>
  <c r="AA2828" i="21"/>
  <c r="X2829" i="21"/>
  <c r="Y2829" i="21"/>
  <c r="Z2829" i="21"/>
  <c r="AA2829" i="21"/>
  <c r="X2830" i="21"/>
  <c r="Y2830" i="21"/>
  <c r="Z2830" i="21"/>
  <c r="AA2830" i="21"/>
  <c r="X2831" i="21"/>
  <c r="Y2831" i="21"/>
  <c r="Z2831" i="21"/>
  <c r="AA2831" i="21"/>
  <c r="X2832" i="21"/>
  <c r="Y2832" i="21"/>
  <c r="Z2832" i="21"/>
  <c r="AA2832" i="21"/>
  <c r="X2833" i="21"/>
  <c r="Y2833" i="21"/>
  <c r="Z2833" i="21"/>
  <c r="AA2833" i="21"/>
  <c r="X2834" i="21"/>
  <c r="Y2834" i="21"/>
  <c r="Z2834" i="21"/>
  <c r="AA2834" i="21"/>
  <c r="X2835" i="21"/>
  <c r="Y2835" i="21"/>
  <c r="Z2835" i="21"/>
  <c r="AA2835" i="21"/>
  <c r="X2836" i="21"/>
  <c r="Y2836" i="21"/>
  <c r="Z2836" i="21"/>
  <c r="AA2836" i="21"/>
  <c r="X2837" i="21"/>
  <c r="Y2837" i="21"/>
  <c r="Z2837" i="21"/>
  <c r="AA2837" i="21"/>
  <c r="X2838" i="21"/>
  <c r="Y2838" i="21"/>
  <c r="Z2838" i="21"/>
  <c r="AA2838" i="21"/>
  <c r="X2839" i="21"/>
  <c r="Y2839" i="21"/>
  <c r="Z2839" i="21"/>
  <c r="AA2839" i="21"/>
  <c r="X2840" i="21"/>
  <c r="Y2840" i="21"/>
  <c r="Z2840" i="21"/>
  <c r="AA2840" i="21"/>
  <c r="X2841" i="21"/>
  <c r="Y2841" i="21"/>
  <c r="Z2841" i="21"/>
  <c r="AA2841" i="21"/>
  <c r="X2842" i="21"/>
  <c r="Y2842" i="21"/>
  <c r="Z2842" i="21"/>
  <c r="AA2842" i="21"/>
  <c r="X2843" i="21"/>
  <c r="Y2843" i="21"/>
  <c r="Z2843" i="21"/>
  <c r="AA2843" i="21"/>
  <c r="X2844" i="21"/>
  <c r="Y2844" i="21"/>
  <c r="Z2844" i="21"/>
  <c r="AA2844" i="21"/>
  <c r="X2845" i="21"/>
  <c r="Y2845" i="21"/>
  <c r="Z2845" i="21"/>
  <c r="AA2845" i="21"/>
  <c r="X2846" i="21"/>
  <c r="Y2846" i="21"/>
  <c r="Z2846" i="21"/>
  <c r="AA2846" i="21"/>
  <c r="X2847" i="21"/>
  <c r="Y2847" i="21"/>
  <c r="Z2847" i="21"/>
  <c r="AA2847" i="21"/>
  <c r="X2848" i="21"/>
  <c r="Y2848" i="21"/>
  <c r="Z2848" i="21"/>
  <c r="AA2848" i="21"/>
  <c r="X2849" i="21"/>
  <c r="Y2849" i="21"/>
  <c r="Z2849" i="21"/>
  <c r="AA2849" i="21"/>
  <c r="X2850" i="21"/>
  <c r="Y2850" i="21"/>
  <c r="Z2850" i="21"/>
  <c r="AA2850" i="21"/>
  <c r="X2851" i="21"/>
  <c r="Y2851" i="21"/>
  <c r="Z2851" i="21"/>
  <c r="AA2851" i="21"/>
  <c r="X2852" i="21"/>
  <c r="Y2852" i="21"/>
  <c r="Z2852" i="21"/>
  <c r="AA2852" i="21"/>
  <c r="X2853" i="21"/>
  <c r="Y2853" i="21"/>
  <c r="Z2853" i="21"/>
  <c r="AA2853" i="21"/>
  <c r="X2854" i="21"/>
  <c r="Y2854" i="21"/>
  <c r="Z2854" i="21"/>
  <c r="AA2854" i="21"/>
  <c r="X2855" i="21"/>
  <c r="Y2855" i="21"/>
  <c r="Z2855" i="21"/>
  <c r="AA2855" i="21"/>
  <c r="X2856" i="21"/>
  <c r="Y2856" i="21"/>
  <c r="Z2856" i="21"/>
  <c r="AA2856" i="21"/>
  <c r="X2857" i="21"/>
  <c r="Y2857" i="21"/>
  <c r="Z2857" i="21"/>
  <c r="AA2857" i="21"/>
  <c r="X2858" i="21"/>
  <c r="Y2858" i="21"/>
  <c r="Z2858" i="21"/>
  <c r="AA2858" i="21"/>
  <c r="X2859" i="21"/>
  <c r="Y2859" i="21"/>
  <c r="Z2859" i="21"/>
  <c r="AA2859" i="21"/>
  <c r="X2860" i="21"/>
  <c r="Y2860" i="21"/>
  <c r="Z2860" i="21"/>
  <c r="AA2860" i="21"/>
  <c r="X2861" i="21"/>
  <c r="Y2861" i="21"/>
  <c r="Z2861" i="21"/>
  <c r="AA2861" i="21"/>
  <c r="X2862" i="21"/>
  <c r="Y2862" i="21"/>
  <c r="Z2862" i="21"/>
  <c r="AA2862" i="21"/>
  <c r="X2863" i="21"/>
  <c r="Y2863" i="21"/>
  <c r="Z2863" i="21"/>
  <c r="AA2863" i="21"/>
  <c r="X2864" i="21"/>
  <c r="Y2864" i="21"/>
  <c r="Z2864" i="21"/>
  <c r="AA2864" i="21"/>
  <c r="X2865" i="21"/>
  <c r="Y2865" i="21"/>
  <c r="Z2865" i="21"/>
  <c r="AA2865" i="21"/>
  <c r="X2866" i="21"/>
  <c r="Y2866" i="21"/>
  <c r="Z2866" i="21"/>
  <c r="AA2866" i="21"/>
  <c r="X2867" i="21"/>
  <c r="Y2867" i="21"/>
  <c r="Z2867" i="21"/>
  <c r="AA2867" i="21"/>
  <c r="X2868" i="21"/>
  <c r="Y2868" i="21"/>
  <c r="Z2868" i="21"/>
  <c r="AA2868" i="21"/>
  <c r="X2869" i="21"/>
  <c r="Y2869" i="21"/>
  <c r="Z2869" i="21"/>
  <c r="AA2869" i="21"/>
  <c r="X2870" i="21"/>
  <c r="Y2870" i="21"/>
  <c r="Z2870" i="21"/>
  <c r="AA2870" i="21"/>
  <c r="X2871" i="21"/>
  <c r="Y2871" i="21"/>
  <c r="Z2871" i="21"/>
  <c r="AA2871" i="21"/>
  <c r="X2872" i="21"/>
  <c r="Y2872" i="21"/>
  <c r="Z2872" i="21"/>
  <c r="AA2872" i="21"/>
  <c r="X2873" i="21"/>
  <c r="Y2873" i="21"/>
  <c r="Z2873" i="21"/>
  <c r="AA2873" i="21"/>
  <c r="X2874" i="21"/>
  <c r="Y2874" i="21"/>
  <c r="Z2874" i="21"/>
  <c r="AA2874" i="21"/>
  <c r="X2875" i="21"/>
  <c r="Y2875" i="21"/>
  <c r="Z2875" i="21"/>
  <c r="AA2875" i="21"/>
  <c r="X2876" i="21"/>
  <c r="Y2876" i="21"/>
  <c r="Z2876" i="21"/>
  <c r="AA2876" i="21"/>
  <c r="X2877" i="21"/>
  <c r="Y2877" i="21"/>
  <c r="Z2877" i="21"/>
  <c r="AA2877" i="21"/>
  <c r="X2878" i="21"/>
  <c r="Y2878" i="21"/>
  <c r="Z2878" i="21"/>
  <c r="AA2878" i="21"/>
  <c r="X2879" i="21"/>
  <c r="Y2879" i="21"/>
  <c r="Z2879" i="21"/>
  <c r="AA2879" i="21"/>
  <c r="X2880" i="21"/>
  <c r="Y2880" i="21"/>
  <c r="Z2880" i="21"/>
  <c r="AA2880" i="21"/>
  <c r="X2881" i="21"/>
  <c r="Y2881" i="21"/>
  <c r="Z2881" i="21"/>
  <c r="AA2881" i="21"/>
  <c r="X2882" i="21"/>
  <c r="Y2882" i="21"/>
  <c r="Z2882" i="21"/>
  <c r="AA2882" i="21"/>
  <c r="X2883" i="21"/>
  <c r="Y2883" i="21"/>
  <c r="Z2883" i="21"/>
  <c r="AA2883" i="21"/>
  <c r="X2884" i="21"/>
  <c r="Y2884" i="21"/>
  <c r="Z2884" i="21"/>
  <c r="AA2884" i="21"/>
  <c r="X2885" i="21"/>
  <c r="Y2885" i="21"/>
  <c r="Z2885" i="21"/>
  <c r="AA2885" i="21"/>
  <c r="X2886" i="21"/>
  <c r="Y2886" i="21"/>
  <c r="Z2886" i="21"/>
  <c r="AA2886" i="21"/>
  <c r="X2887" i="21"/>
  <c r="Y2887" i="21"/>
  <c r="Z2887" i="21"/>
  <c r="AA2887" i="21"/>
  <c r="X2888" i="21"/>
  <c r="Y2888" i="21"/>
  <c r="Z2888" i="21"/>
  <c r="AA2888" i="21"/>
  <c r="X2889" i="21"/>
  <c r="Y2889" i="21"/>
  <c r="Z2889" i="21"/>
  <c r="AA2889" i="21"/>
  <c r="X2890" i="21"/>
  <c r="Y2890" i="21"/>
  <c r="Z2890" i="21"/>
  <c r="AA2890" i="21"/>
  <c r="X2891" i="21"/>
  <c r="Y2891" i="21"/>
  <c r="Z2891" i="21"/>
  <c r="AA2891" i="21"/>
  <c r="X2892" i="21"/>
  <c r="Y2892" i="21"/>
  <c r="Z2892" i="21"/>
  <c r="AA2892" i="21"/>
  <c r="X2893" i="21"/>
  <c r="Y2893" i="21"/>
  <c r="Z2893" i="21"/>
  <c r="AA2893" i="21"/>
  <c r="X2894" i="21"/>
  <c r="Y2894" i="21"/>
  <c r="Z2894" i="21"/>
  <c r="AA2894" i="21"/>
  <c r="X2895" i="21"/>
  <c r="Y2895" i="21"/>
  <c r="Z2895" i="21"/>
  <c r="AA2895" i="21"/>
  <c r="X2896" i="21"/>
  <c r="Y2896" i="21"/>
  <c r="Z2896" i="21"/>
  <c r="AA2896" i="21"/>
  <c r="X2897" i="21"/>
  <c r="Y2897" i="21"/>
  <c r="Z2897" i="21"/>
  <c r="AA2897" i="21"/>
  <c r="X2898" i="21"/>
  <c r="Y2898" i="21"/>
  <c r="Z2898" i="21"/>
  <c r="AA2898" i="21"/>
  <c r="X2899" i="21"/>
  <c r="Y2899" i="21"/>
  <c r="Z2899" i="21"/>
  <c r="AA2899" i="21"/>
  <c r="X2900" i="21"/>
  <c r="Y2900" i="21"/>
  <c r="Z2900" i="21"/>
  <c r="AA2900" i="21"/>
  <c r="X2901" i="21"/>
  <c r="Y2901" i="21"/>
  <c r="Z2901" i="21"/>
  <c r="AA2901" i="21"/>
  <c r="X2902" i="21"/>
  <c r="Y2902" i="21"/>
  <c r="Z2902" i="21"/>
  <c r="AA2902" i="21"/>
  <c r="X2903" i="21"/>
  <c r="Y2903" i="21"/>
  <c r="Z2903" i="21"/>
  <c r="AA2903" i="21"/>
  <c r="X2904" i="21"/>
  <c r="Y2904" i="21"/>
  <c r="Z2904" i="21"/>
  <c r="AA2904" i="21"/>
  <c r="X2905" i="21"/>
  <c r="Y2905" i="21"/>
  <c r="Z2905" i="21"/>
  <c r="AA2905" i="21"/>
  <c r="X2906" i="21"/>
  <c r="Y2906" i="21"/>
  <c r="Z2906" i="21"/>
  <c r="AA2906" i="21"/>
  <c r="X2907" i="21"/>
  <c r="Y2907" i="21"/>
  <c r="Z2907" i="21"/>
  <c r="AA2907" i="21"/>
  <c r="X2908" i="21"/>
  <c r="Y2908" i="21"/>
  <c r="Z2908" i="21"/>
  <c r="AA2908" i="21"/>
  <c r="X2909" i="21"/>
  <c r="Y2909" i="21"/>
  <c r="Z2909" i="21"/>
  <c r="AA2909" i="21"/>
  <c r="X2910" i="21"/>
  <c r="Y2910" i="21"/>
  <c r="Z2910" i="21"/>
  <c r="AA2910" i="21"/>
  <c r="X2911" i="21"/>
  <c r="Y2911" i="21"/>
  <c r="Z2911" i="21"/>
  <c r="AA2911" i="21"/>
  <c r="X2912" i="21"/>
  <c r="Y2912" i="21"/>
  <c r="Z2912" i="21"/>
  <c r="AA2912" i="21"/>
  <c r="X2913" i="21"/>
  <c r="Y2913" i="21"/>
  <c r="Z2913" i="21"/>
  <c r="AA2913" i="21"/>
  <c r="X2914" i="21"/>
  <c r="Y2914" i="21"/>
  <c r="Z2914" i="21"/>
  <c r="AA2914" i="21"/>
  <c r="X2915" i="21"/>
  <c r="Y2915" i="21"/>
  <c r="Z2915" i="21"/>
  <c r="AA2915" i="21"/>
  <c r="X2916" i="21"/>
  <c r="Y2916" i="21"/>
  <c r="Z2916" i="21"/>
  <c r="AA2916" i="21"/>
  <c r="X2917" i="21"/>
  <c r="Y2917" i="21"/>
  <c r="Z2917" i="21"/>
  <c r="AA2917" i="21"/>
  <c r="X2918" i="21"/>
  <c r="Y2918" i="21"/>
  <c r="Z2918" i="21"/>
  <c r="AA2918" i="21"/>
  <c r="X2919" i="21"/>
  <c r="Y2919" i="21"/>
  <c r="Z2919" i="21"/>
  <c r="AA2919" i="21"/>
  <c r="X2920" i="21"/>
  <c r="Y2920" i="21"/>
  <c r="Z2920" i="21"/>
  <c r="AA2920" i="21"/>
  <c r="X2921" i="21"/>
  <c r="Y2921" i="21"/>
  <c r="Z2921" i="21"/>
  <c r="AA2921" i="21"/>
  <c r="X2922" i="21"/>
  <c r="Y2922" i="21"/>
  <c r="Z2922" i="21"/>
  <c r="AA2922" i="21"/>
  <c r="X2923" i="21"/>
  <c r="Y2923" i="21"/>
  <c r="Z2923" i="21"/>
  <c r="AA2923" i="21"/>
  <c r="X2924" i="21"/>
  <c r="Y2924" i="21"/>
  <c r="Z2924" i="21"/>
  <c r="AA2924" i="21"/>
  <c r="X2925" i="21"/>
  <c r="Y2925" i="21"/>
  <c r="Z2925" i="21"/>
  <c r="AA2925" i="21"/>
  <c r="X2926" i="21"/>
  <c r="Y2926" i="21"/>
  <c r="Z2926" i="21"/>
  <c r="AA2926" i="21"/>
  <c r="X2927" i="21"/>
  <c r="Y2927" i="21"/>
  <c r="Z2927" i="21"/>
  <c r="AA2927" i="21"/>
  <c r="X2928" i="21"/>
  <c r="Y2928" i="21"/>
  <c r="Z2928" i="21"/>
  <c r="AA2928" i="21"/>
  <c r="X2929" i="21"/>
  <c r="Y2929" i="21"/>
  <c r="Z2929" i="21"/>
  <c r="AA2929" i="21"/>
  <c r="X2930" i="21"/>
  <c r="Y2930" i="21"/>
  <c r="Z2930" i="21"/>
  <c r="AA2930" i="21"/>
  <c r="X2931" i="21"/>
  <c r="Y2931" i="21"/>
  <c r="Z2931" i="21"/>
  <c r="AA2931" i="21"/>
  <c r="X2932" i="21"/>
  <c r="Y2932" i="21"/>
  <c r="Z2932" i="21"/>
  <c r="AA2932" i="21"/>
  <c r="X2933" i="21"/>
  <c r="Y2933" i="21"/>
  <c r="Z2933" i="21"/>
  <c r="AA2933" i="21"/>
  <c r="X2934" i="21"/>
  <c r="Y2934" i="21"/>
  <c r="Z2934" i="21"/>
  <c r="AA2934" i="21"/>
  <c r="X2935" i="21"/>
  <c r="Y2935" i="21"/>
  <c r="Z2935" i="21"/>
  <c r="AA2935" i="21"/>
  <c r="X2936" i="21"/>
  <c r="Y2936" i="21"/>
  <c r="Z2936" i="21"/>
  <c r="AA2936" i="21"/>
  <c r="X2937" i="21"/>
  <c r="Y2937" i="21"/>
  <c r="Z2937" i="21"/>
  <c r="AA2937" i="21"/>
  <c r="X2938" i="21"/>
  <c r="Y2938" i="21"/>
  <c r="Z2938" i="21"/>
  <c r="AA2938" i="21"/>
  <c r="X2939" i="21"/>
  <c r="Y2939" i="21"/>
  <c r="Z2939" i="21"/>
  <c r="AA2939" i="21"/>
  <c r="X2940" i="21"/>
  <c r="Y2940" i="21"/>
  <c r="Z2940" i="21"/>
  <c r="AA2940" i="21"/>
  <c r="X2941" i="21"/>
  <c r="Y2941" i="21"/>
  <c r="Z2941" i="21"/>
  <c r="AA2941" i="21"/>
  <c r="X2942" i="21"/>
  <c r="Y2942" i="21"/>
  <c r="Z2942" i="21"/>
  <c r="AA2942" i="21"/>
  <c r="X2943" i="21"/>
  <c r="Y2943" i="21"/>
  <c r="Z2943" i="21"/>
  <c r="AA2943" i="21"/>
  <c r="X2944" i="21"/>
  <c r="Y2944" i="21"/>
  <c r="Z2944" i="21"/>
  <c r="AA2944" i="21"/>
  <c r="X2945" i="21"/>
  <c r="Y2945" i="21"/>
  <c r="Z2945" i="21"/>
  <c r="AA2945" i="21"/>
  <c r="X2946" i="21"/>
  <c r="Y2946" i="21"/>
  <c r="Z2946" i="21"/>
  <c r="AA2946" i="21"/>
  <c r="X2947" i="21"/>
  <c r="Y2947" i="21"/>
  <c r="Z2947" i="21"/>
  <c r="AA2947" i="21"/>
  <c r="X2948" i="21"/>
  <c r="Y2948" i="21"/>
  <c r="Z2948" i="21"/>
  <c r="AA2948" i="21"/>
  <c r="X2949" i="21"/>
  <c r="Y2949" i="21"/>
  <c r="Z2949" i="21"/>
  <c r="AA2949" i="21"/>
  <c r="X2950" i="21"/>
  <c r="Y2950" i="21"/>
  <c r="Z2950" i="21"/>
  <c r="AA2950" i="21"/>
  <c r="X2951" i="21"/>
  <c r="Y2951" i="21"/>
  <c r="Z2951" i="21"/>
  <c r="AA2951" i="21"/>
  <c r="X2952" i="21"/>
  <c r="Y2952" i="21"/>
  <c r="Z2952" i="21"/>
  <c r="AA2952" i="21"/>
  <c r="X2953" i="21"/>
  <c r="Y2953" i="21"/>
  <c r="Z2953" i="21"/>
  <c r="AA2953" i="21"/>
  <c r="X2954" i="21"/>
  <c r="Y2954" i="21"/>
  <c r="Z2954" i="21"/>
  <c r="AA2954" i="21"/>
  <c r="X2955" i="21"/>
  <c r="Y2955" i="21"/>
  <c r="Z2955" i="21"/>
  <c r="AA2955" i="21"/>
  <c r="X2956" i="21"/>
  <c r="Y2956" i="21"/>
  <c r="Z2956" i="21"/>
  <c r="AA2956" i="21"/>
  <c r="X2957" i="21"/>
  <c r="Y2957" i="21"/>
  <c r="Z2957" i="21"/>
  <c r="AA2957" i="21"/>
  <c r="X2958" i="21"/>
  <c r="Y2958" i="21"/>
  <c r="Z2958" i="21"/>
  <c r="AA2958" i="21"/>
  <c r="X2959" i="21"/>
  <c r="Y2959" i="21"/>
  <c r="Z2959" i="21"/>
  <c r="AA2959" i="21"/>
  <c r="X2960" i="21"/>
  <c r="Y2960" i="21"/>
  <c r="Z2960" i="21"/>
  <c r="AA2960" i="21"/>
  <c r="X2961" i="21"/>
  <c r="Y2961" i="21"/>
  <c r="Z2961" i="21"/>
  <c r="AA2961" i="21"/>
  <c r="X2962" i="21"/>
  <c r="Y2962" i="21"/>
  <c r="Z2962" i="21"/>
  <c r="AA2962" i="21"/>
  <c r="X2963" i="21"/>
  <c r="Y2963" i="21"/>
  <c r="Z2963" i="21"/>
  <c r="AA2963" i="21"/>
  <c r="X2964" i="21"/>
  <c r="Y2964" i="21"/>
  <c r="Z2964" i="21"/>
  <c r="AA2964" i="21"/>
  <c r="X2965" i="21"/>
  <c r="Y2965" i="21"/>
  <c r="Z2965" i="21"/>
  <c r="AA2965" i="21"/>
  <c r="X2966" i="21"/>
  <c r="Y2966" i="21"/>
  <c r="Z2966" i="21"/>
  <c r="AA2966" i="21"/>
  <c r="X2967" i="21"/>
  <c r="Y2967" i="21"/>
  <c r="Z2967" i="21"/>
  <c r="AA2967" i="21"/>
  <c r="X2968" i="21"/>
  <c r="Y2968" i="21"/>
  <c r="Z2968" i="21"/>
  <c r="AA2968" i="21"/>
  <c r="X2969" i="21"/>
  <c r="Y2969" i="21"/>
  <c r="Z2969" i="21"/>
  <c r="AA2969" i="21"/>
  <c r="X2970" i="21"/>
  <c r="Y2970" i="21"/>
  <c r="Z2970" i="21"/>
  <c r="AA2970" i="21"/>
  <c r="X2971" i="21"/>
  <c r="Y2971" i="21"/>
  <c r="Z2971" i="21"/>
  <c r="AA2971" i="21"/>
  <c r="X2972" i="21"/>
  <c r="Y2972" i="21"/>
  <c r="Z2972" i="21"/>
  <c r="AA2972" i="21"/>
  <c r="X2973" i="21"/>
  <c r="Y2973" i="21"/>
  <c r="Z2973" i="21"/>
  <c r="AA2973" i="21"/>
  <c r="X2974" i="21"/>
  <c r="Y2974" i="21"/>
  <c r="Z2974" i="21"/>
  <c r="AA2974" i="21"/>
  <c r="X2975" i="21"/>
  <c r="Y2975" i="21"/>
  <c r="Z2975" i="21"/>
  <c r="AA2975" i="21"/>
  <c r="X2976" i="21"/>
  <c r="Y2976" i="21"/>
  <c r="Z2976" i="21"/>
  <c r="AA2976" i="21"/>
  <c r="X2977" i="21"/>
  <c r="Y2977" i="21"/>
  <c r="Z2977" i="21"/>
  <c r="AA2977" i="21"/>
  <c r="X2978" i="21"/>
  <c r="Y2978" i="21"/>
  <c r="Z2978" i="21"/>
  <c r="AA2978" i="21"/>
  <c r="X2979" i="21"/>
  <c r="Y2979" i="21"/>
  <c r="Z2979" i="21"/>
  <c r="AA2979" i="21"/>
  <c r="X2980" i="21"/>
  <c r="Y2980" i="21"/>
  <c r="Z2980" i="21"/>
  <c r="AA2980" i="21"/>
  <c r="X2981" i="21"/>
  <c r="Y2981" i="21"/>
  <c r="Z2981" i="21"/>
  <c r="AA2981" i="21"/>
  <c r="X2982" i="21"/>
  <c r="Y2982" i="21"/>
  <c r="Z2982" i="21"/>
  <c r="AA2982" i="21"/>
  <c r="X2983" i="21"/>
  <c r="Y2983" i="21"/>
  <c r="Z2983" i="21"/>
  <c r="AA2983" i="21"/>
  <c r="X2984" i="21"/>
  <c r="Y2984" i="21"/>
  <c r="Z2984" i="21"/>
  <c r="AA2984" i="21"/>
  <c r="X2985" i="21"/>
  <c r="Y2985" i="21"/>
  <c r="Z2985" i="21"/>
  <c r="AA2985" i="21"/>
  <c r="X2986" i="21"/>
  <c r="Y2986" i="21"/>
  <c r="Z2986" i="21"/>
  <c r="AA2986" i="21"/>
  <c r="X2987" i="21"/>
  <c r="Y2987" i="21"/>
  <c r="Z2987" i="21"/>
  <c r="AA2987" i="21"/>
  <c r="X2988" i="21"/>
  <c r="Y2988" i="21"/>
  <c r="Z2988" i="21"/>
  <c r="AA2988" i="21"/>
  <c r="X2989" i="21"/>
  <c r="Y2989" i="21"/>
  <c r="Z2989" i="21"/>
  <c r="AA2989" i="21"/>
  <c r="X2990" i="21"/>
  <c r="Y2990" i="21"/>
  <c r="Z2990" i="21"/>
  <c r="AA2990" i="21"/>
  <c r="X2991" i="21"/>
  <c r="Y2991" i="21"/>
  <c r="Z2991" i="21"/>
  <c r="AA2991" i="21"/>
  <c r="X2992" i="21"/>
  <c r="Y2992" i="21"/>
  <c r="Z2992" i="21"/>
  <c r="AA2992" i="21"/>
  <c r="X2993" i="21"/>
  <c r="Y2993" i="21"/>
  <c r="Z2993" i="21"/>
  <c r="AA2993" i="21"/>
  <c r="X2994" i="21"/>
  <c r="Y2994" i="21"/>
  <c r="Z2994" i="21"/>
  <c r="AA2994" i="21"/>
  <c r="X2995" i="21"/>
  <c r="Y2995" i="21"/>
  <c r="Z2995" i="21"/>
  <c r="AA2995" i="21"/>
  <c r="X2996" i="21"/>
  <c r="Y2996" i="21"/>
  <c r="Z2996" i="21"/>
  <c r="AA2996" i="21"/>
  <c r="X2997" i="21"/>
  <c r="Y2997" i="21"/>
  <c r="Z2997" i="21"/>
  <c r="AA2997" i="21"/>
  <c r="X2998" i="21"/>
  <c r="Y2998" i="21"/>
  <c r="Z2998" i="21"/>
  <c r="AA2998" i="21"/>
  <c r="X2999" i="21"/>
  <c r="Y2999" i="21"/>
  <c r="Z2999" i="21"/>
  <c r="AA2999" i="21"/>
  <c r="X3000" i="21"/>
  <c r="Y3000" i="21"/>
  <c r="Z3000" i="21"/>
  <c r="AA3000" i="21"/>
  <c r="X3001" i="21"/>
  <c r="Y3001" i="21"/>
  <c r="Z3001" i="21"/>
  <c r="AA3001" i="21"/>
  <c r="X3002" i="21"/>
  <c r="Y3002" i="21"/>
  <c r="Z3002" i="21"/>
  <c r="AA3002" i="21"/>
  <c r="X3003" i="21"/>
  <c r="Y3003" i="21"/>
  <c r="Z3003" i="21"/>
  <c r="AA3003" i="21"/>
  <c r="X3004" i="21"/>
  <c r="Y3004" i="21"/>
  <c r="Z3004" i="21"/>
  <c r="AA3004" i="21"/>
  <c r="X3005" i="21"/>
  <c r="Y3005" i="21"/>
  <c r="Z3005" i="21"/>
  <c r="AA3005" i="21"/>
  <c r="X3006" i="21"/>
  <c r="Y3006" i="21"/>
  <c r="Z3006" i="21"/>
  <c r="AA3006" i="21"/>
  <c r="X3007" i="21"/>
  <c r="Y3007" i="21"/>
  <c r="Z3007" i="21"/>
  <c r="AA3007" i="21"/>
  <c r="X3008" i="21"/>
  <c r="Y3008" i="21"/>
  <c r="Z3008" i="21"/>
  <c r="AA3008" i="21"/>
  <c r="X3009" i="21"/>
  <c r="Y3009" i="21"/>
  <c r="Z3009" i="21"/>
  <c r="AA3009" i="21"/>
  <c r="X3010" i="21"/>
  <c r="Y3010" i="21"/>
  <c r="Z3010" i="21"/>
  <c r="AA3010" i="21"/>
  <c r="X3011" i="21"/>
  <c r="Y3011" i="21"/>
  <c r="Z3011" i="21"/>
  <c r="AA3011" i="21"/>
  <c r="X3012" i="21"/>
  <c r="Y3012" i="21"/>
  <c r="Z3012" i="21"/>
  <c r="AA3012" i="21"/>
  <c r="X3013" i="21"/>
  <c r="Y3013" i="21"/>
  <c r="Z3013" i="21"/>
  <c r="AA3013" i="21"/>
  <c r="X3014" i="21"/>
  <c r="Y3014" i="21"/>
  <c r="Z3014" i="21"/>
  <c r="AA3014" i="21"/>
  <c r="X3015" i="21"/>
  <c r="Y3015" i="21"/>
  <c r="Z3015" i="21"/>
  <c r="AA3015" i="21"/>
  <c r="X3016" i="21"/>
  <c r="Y3016" i="21"/>
  <c r="Z3016" i="21"/>
  <c r="AA3016" i="21"/>
  <c r="X3017" i="21"/>
  <c r="Y3017" i="21"/>
  <c r="Z3017" i="21"/>
  <c r="AA3017" i="21"/>
  <c r="X3018" i="21"/>
  <c r="Y3018" i="21"/>
  <c r="Z3018" i="21"/>
  <c r="AA3018" i="21"/>
  <c r="X3019" i="21"/>
  <c r="Y3019" i="21"/>
  <c r="Z3019" i="21"/>
  <c r="AA3019" i="21"/>
  <c r="X3020" i="21"/>
  <c r="Y3020" i="21"/>
  <c r="Z3020" i="21"/>
  <c r="AA3020" i="21"/>
  <c r="X3021" i="21"/>
  <c r="Y3021" i="21"/>
  <c r="Z3021" i="21"/>
  <c r="AA3021" i="21"/>
  <c r="X3022" i="21"/>
  <c r="Y3022" i="21"/>
  <c r="Z3022" i="21"/>
  <c r="AA3022" i="21"/>
  <c r="X3023" i="21"/>
  <c r="Y3023" i="21"/>
  <c r="Z3023" i="21"/>
  <c r="AA3023" i="21"/>
  <c r="X3024" i="21"/>
  <c r="Y3024" i="21"/>
  <c r="Z3024" i="21"/>
  <c r="AA3024" i="21"/>
  <c r="X3025" i="21"/>
  <c r="Y3025" i="21"/>
  <c r="Z3025" i="21"/>
  <c r="AA3025" i="21"/>
  <c r="X3026" i="21"/>
  <c r="Y3026" i="21"/>
  <c r="Z3026" i="21"/>
  <c r="AA3026" i="21"/>
  <c r="X3027" i="21"/>
  <c r="Y3027" i="21"/>
  <c r="Z3027" i="21"/>
  <c r="AA3027" i="21"/>
  <c r="X3028" i="21"/>
  <c r="Y3028" i="21"/>
  <c r="Z3028" i="21"/>
  <c r="AA3028" i="21"/>
  <c r="X3029" i="21"/>
  <c r="Y3029" i="21"/>
  <c r="Z3029" i="21"/>
  <c r="AA3029" i="21"/>
  <c r="X3030" i="21"/>
  <c r="Y3030" i="21"/>
  <c r="Z3030" i="21"/>
  <c r="AA3030" i="21"/>
  <c r="X3031" i="21"/>
  <c r="Y3031" i="21"/>
  <c r="Z3031" i="21"/>
  <c r="AA3031" i="21"/>
  <c r="X3032" i="21"/>
  <c r="Y3032" i="21"/>
  <c r="Z3032" i="21"/>
  <c r="AA3032" i="21"/>
  <c r="X3033" i="21"/>
  <c r="Y3033" i="21"/>
  <c r="Z3033" i="21"/>
  <c r="AA3033" i="21"/>
  <c r="X3034" i="21"/>
  <c r="Y3034" i="21"/>
  <c r="Z3034" i="21"/>
  <c r="AA3034" i="21"/>
  <c r="X3035" i="21"/>
  <c r="Y3035" i="21"/>
  <c r="Z3035" i="21"/>
  <c r="AA3035" i="21"/>
  <c r="X3036" i="21"/>
  <c r="Y3036" i="21"/>
  <c r="Z3036" i="21"/>
  <c r="AA3036" i="21"/>
  <c r="X3037" i="21"/>
  <c r="Y3037" i="21"/>
  <c r="Z3037" i="21"/>
  <c r="AA3037" i="21"/>
  <c r="X3038" i="21"/>
  <c r="Y3038" i="21"/>
  <c r="Z3038" i="21"/>
  <c r="AA3038" i="21"/>
  <c r="X3039" i="21"/>
  <c r="Y3039" i="21"/>
  <c r="Z3039" i="21"/>
  <c r="AA3039" i="21"/>
  <c r="X3040" i="21"/>
  <c r="Y3040" i="21"/>
  <c r="Z3040" i="21"/>
  <c r="AA3040" i="21"/>
  <c r="X3041" i="21"/>
  <c r="Y3041" i="21"/>
  <c r="Z3041" i="21"/>
  <c r="AA3041" i="21"/>
  <c r="X3042" i="21"/>
  <c r="Y3042" i="21"/>
  <c r="Z3042" i="21"/>
  <c r="AA3042" i="21"/>
  <c r="X3043" i="21"/>
  <c r="Y3043" i="21"/>
  <c r="Z3043" i="21"/>
  <c r="AA3043" i="21"/>
  <c r="X3044" i="21"/>
  <c r="Y3044" i="21"/>
  <c r="Z3044" i="21"/>
  <c r="AA3044" i="21"/>
  <c r="X3045" i="21"/>
  <c r="Y3045" i="21"/>
  <c r="Z3045" i="21"/>
  <c r="AA3045" i="21"/>
  <c r="X3046" i="21"/>
  <c r="Y3046" i="21"/>
  <c r="Z3046" i="21"/>
  <c r="AA3046" i="21"/>
  <c r="X3047" i="21"/>
  <c r="Y3047" i="21"/>
  <c r="Z3047" i="21"/>
  <c r="AA3047" i="21"/>
  <c r="X3048" i="21"/>
  <c r="Y3048" i="21"/>
  <c r="Z3048" i="21"/>
  <c r="AA3048" i="21"/>
  <c r="X3049" i="21"/>
  <c r="Y3049" i="21"/>
  <c r="Z3049" i="21"/>
  <c r="AA3049" i="21"/>
  <c r="X3050" i="21"/>
  <c r="Y3050" i="21"/>
  <c r="Z3050" i="21"/>
  <c r="AA3050" i="21"/>
  <c r="X3051" i="21"/>
  <c r="Y3051" i="21"/>
  <c r="Z3051" i="21"/>
  <c r="AA3051" i="21"/>
  <c r="X3052" i="21"/>
  <c r="Y3052" i="21"/>
  <c r="Z3052" i="21"/>
  <c r="AA3052" i="21"/>
  <c r="X3053" i="21"/>
  <c r="Y3053" i="21"/>
  <c r="Z3053" i="21"/>
  <c r="AA3053" i="21"/>
  <c r="X3054" i="21"/>
  <c r="Y3054" i="21"/>
  <c r="Z3054" i="21"/>
  <c r="AA3054" i="21"/>
  <c r="X3055" i="21"/>
  <c r="Y3055" i="21"/>
  <c r="Z3055" i="21"/>
  <c r="AA3055" i="21"/>
  <c r="X3056" i="21"/>
  <c r="Y3056" i="21"/>
  <c r="Z3056" i="21"/>
  <c r="AA3056" i="21"/>
  <c r="X3057" i="21"/>
  <c r="Y3057" i="21"/>
  <c r="Z3057" i="21"/>
  <c r="AA3057" i="21"/>
  <c r="X3058" i="21"/>
  <c r="Y3058" i="21"/>
  <c r="Z3058" i="21"/>
  <c r="AA3058" i="21"/>
  <c r="X3059" i="21"/>
  <c r="Y3059" i="21"/>
  <c r="Z3059" i="21"/>
  <c r="AA3059" i="21"/>
  <c r="X3060" i="21"/>
  <c r="Y3060" i="21"/>
  <c r="Z3060" i="21"/>
  <c r="AA3060" i="21"/>
  <c r="X3061" i="21"/>
  <c r="Y3061" i="21"/>
  <c r="Z3061" i="21"/>
  <c r="AA3061" i="21"/>
  <c r="X3062" i="21"/>
  <c r="Y3062" i="21"/>
  <c r="Z3062" i="21"/>
  <c r="AA3062" i="21"/>
  <c r="X3063" i="21"/>
  <c r="Y3063" i="21"/>
  <c r="Z3063" i="21"/>
  <c r="AA3063" i="21"/>
  <c r="X3064" i="21"/>
  <c r="Y3064" i="21"/>
  <c r="Z3064" i="21"/>
  <c r="AA3064" i="21"/>
  <c r="X3065" i="21"/>
  <c r="Y3065" i="21"/>
  <c r="Z3065" i="21"/>
  <c r="AA3065" i="21"/>
  <c r="X3066" i="21"/>
  <c r="Y3066" i="21"/>
  <c r="Z3066" i="21"/>
  <c r="AA3066" i="21"/>
  <c r="X3067" i="21"/>
  <c r="Y3067" i="21"/>
  <c r="Z3067" i="21"/>
  <c r="AA3067" i="21"/>
  <c r="X3068" i="21"/>
  <c r="Y3068" i="21"/>
  <c r="Z3068" i="21"/>
  <c r="AA3068" i="21"/>
  <c r="X3069" i="21"/>
  <c r="Y3069" i="21"/>
  <c r="Z3069" i="21"/>
  <c r="AA3069" i="21"/>
  <c r="X3070" i="21"/>
  <c r="Y3070" i="21"/>
  <c r="Z3070" i="21"/>
  <c r="AA3070" i="21"/>
  <c r="X3071" i="21"/>
  <c r="Y3071" i="21"/>
  <c r="Z3071" i="21"/>
  <c r="AA3071" i="21"/>
  <c r="X3072" i="21"/>
  <c r="Y3072" i="21"/>
  <c r="Z3072" i="21"/>
  <c r="AA3072" i="21"/>
  <c r="X3073" i="21"/>
  <c r="Y3073" i="21"/>
  <c r="Z3073" i="21"/>
  <c r="AA3073" i="21"/>
  <c r="X3074" i="21"/>
  <c r="Y3074" i="21"/>
  <c r="Z3074" i="21"/>
  <c r="AA3074" i="21"/>
  <c r="X3075" i="21"/>
  <c r="Y3075" i="21"/>
  <c r="Z3075" i="21"/>
  <c r="AA3075" i="21"/>
  <c r="X3076" i="21"/>
  <c r="Y3076" i="21"/>
  <c r="Z3076" i="21"/>
  <c r="AA3076" i="21"/>
  <c r="X3077" i="21"/>
  <c r="Y3077" i="21"/>
  <c r="Z3077" i="21"/>
  <c r="AA3077" i="21"/>
  <c r="X3078" i="21"/>
  <c r="Y3078" i="21"/>
  <c r="Z3078" i="21"/>
  <c r="AA3078" i="21"/>
  <c r="X3079" i="21"/>
  <c r="Y3079" i="21"/>
  <c r="Z3079" i="21"/>
  <c r="AA3079" i="21"/>
  <c r="X3080" i="21"/>
  <c r="Y3080" i="21"/>
  <c r="Z3080" i="21"/>
  <c r="AA3080" i="21"/>
  <c r="X3081" i="21"/>
  <c r="Y3081" i="21"/>
  <c r="Z3081" i="21"/>
  <c r="AA3081" i="21"/>
  <c r="X3082" i="21"/>
  <c r="Y3082" i="21"/>
  <c r="Z3082" i="21"/>
  <c r="AA3082" i="21"/>
  <c r="X3083" i="21"/>
  <c r="Y3083" i="21"/>
  <c r="Z3083" i="21"/>
  <c r="AA3083" i="21"/>
  <c r="X3084" i="21"/>
  <c r="Y3084" i="21"/>
  <c r="Z3084" i="21"/>
  <c r="AA3084" i="21"/>
  <c r="X3085" i="21"/>
  <c r="Y3085" i="21"/>
  <c r="Z3085" i="21"/>
  <c r="AA3085" i="21"/>
  <c r="X3086" i="21"/>
  <c r="Y3086" i="21"/>
  <c r="Z3086" i="21"/>
  <c r="AA3086" i="21"/>
  <c r="X3087" i="21"/>
  <c r="Y3087" i="21"/>
  <c r="Z3087" i="21"/>
  <c r="AA3087" i="21"/>
  <c r="X3088" i="21"/>
  <c r="Y3088" i="21"/>
  <c r="Z3088" i="21"/>
  <c r="AA3088" i="21"/>
  <c r="X3089" i="21"/>
  <c r="Y3089" i="21"/>
  <c r="Z3089" i="21"/>
  <c r="AA3089" i="21"/>
  <c r="X3090" i="21"/>
  <c r="Y3090" i="21"/>
  <c r="Z3090" i="21"/>
  <c r="AA3090" i="21"/>
  <c r="X3091" i="21"/>
  <c r="Y3091" i="21"/>
  <c r="Z3091" i="21"/>
  <c r="AA3091" i="21"/>
  <c r="X3092" i="21"/>
  <c r="Y3092" i="21"/>
  <c r="Z3092" i="21"/>
  <c r="AA3092" i="21"/>
  <c r="X3093" i="21"/>
  <c r="Y3093" i="21"/>
  <c r="Z3093" i="21"/>
  <c r="AA3093" i="21"/>
  <c r="X3094" i="21"/>
  <c r="Y3094" i="21"/>
  <c r="Z3094" i="21"/>
  <c r="AA3094" i="21"/>
  <c r="X3095" i="21"/>
  <c r="Y3095" i="21"/>
  <c r="Z3095" i="21"/>
  <c r="AA3095" i="21"/>
  <c r="X3096" i="21"/>
  <c r="Y3096" i="21"/>
  <c r="Z3096" i="21"/>
  <c r="AA3096" i="21"/>
  <c r="X3097" i="21"/>
  <c r="Y3097" i="21"/>
  <c r="Z3097" i="21"/>
  <c r="AA3097" i="21"/>
  <c r="X3098" i="21"/>
  <c r="Y3098" i="21"/>
  <c r="Z3098" i="21"/>
  <c r="AA3098" i="21"/>
  <c r="X3099" i="21"/>
  <c r="Y3099" i="21"/>
  <c r="Z3099" i="21"/>
  <c r="AA3099" i="21"/>
  <c r="X3100" i="21"/>
  <c r="Y3100" i="21"/>
  <c r="Z3100" i="21"/>
  <c r="AA3100" i="21"/>
  <c r="X3101" i="21"/>
  <c r="Y3101" i="21"/>
  <c r="Z3101" i="21"/>
  <c r="AA3101" i="21"/>
  <c r="X3102" i="21"/>
  <c r="Y3102" i="21"/>
  <c r="Z3102" i="21"/>
  <c r="AA3102" i="21"/>
  <c r="X3103" i="21"/>
  <c r="Y3103" i="21"/>
  <c r="Z3103" i="21"/>
  <c r="AA3103" i="21"/>
  <c r="X3104" i="21"/>
  <c r="Y3104" i="21"/>
  <c r="Z3104" i="21"/>
  <c r="AA3104" i="21"/>
  <c r="X3105" i="21"/>
  <c r="Y3105" i="21"/>
  <c r="Z3105" i="21"/>
  <c r="AA3105" i="21"/>
  <c r="X3106" i="21"/>
  <c r="Y3106" i="21"/>
  <c r="Z3106" i="21"/>
  <c r="AA3106" i="21"/>
  <c r="X3107" i="21"/>
  <c r="Y3107" i="21"/>
  <c r="Z3107" i="21"/>
  <c r="AA3107" i="21"/>
  <c r="X3108" i="21"/>
  <c r="Y3108" i="21"/>
  <c r="Z3108" i="21"/>
  <c r="AA3108" i="21"/>
  <c r="X3109" i="21"/>
  <c r="Y3109" i="21"/>
  <c r="Z3109" i="21"/>
  <c r="AA3109" i="21"/>
  <c r="X3110" i="21"/>
  <c r="Y3110" i="21"/>
  <c r="Z3110" i="21"/>
  <c r="AA3110" i="21"/>
  <c r="X3111" i="21"/>
  <c r="Y3111" i="21"/>
  <c r="Z3111" i="21"/>
  <c r="AA3111" i="21"/>
  <c r="X3112" i="21"/>
  <c r="Y3112" i="21"/>
  <c r="Z3112" i="21"/>
  <c r="AA3112" i="21"/>
  <c r="X3113" i="21"/>
  <c r="Y3113" i="21"/>
  <c r="Z3113" i="21"/>
  <c r="AA3113" i="21"/>
  <c r="X3114" i="21"/>
  <c r="Y3114" i="21"/>
  <c r="Z3114" i="21"/>
  <c r="AA3114" i="21"/>
  <c r="X3115" i="21"/>
  <c r="Y3115" i="21"/>
  <c r="Z3115" i="21"/>
  <c r="AA3115" i="21"/>
  <c r="X3116" i="21"/>
  <c r="Y3116" i="21"/>
  <c r="Z3116" i="21"/>
  <c r="AA3116" i="21"/>
  <c r="X3117" i="21"/>
  <c r="Y3117" i="21"/>
  <c r="Z3117" i="21"/>
  <c r="AA3117" i="21"/>
  <c r="X3118" i="21"/>
  <c r="Y3118" i="21"/>
  <c r="Z3118" i="21"/>
  <c r="AA3118" i="21"/>
  <c r="X3119" i="21"/>
  <c r="Y3119" i="21"/>
  <c r="Z3119" i="21"/>
  <c r="AA3119" i="21"/>
  <c r="X3120" i="21"/>
  <c r="Y3120" i="21"/>
  <c r="Z3120" i="21"/>
  <c r="AA3120" i="21"/>
  <c r="X3121" i="21"/>
  <c r="Y3121" i="21"/>
  <c r="Z3121" i="21"/>
  <c r="AA3121" i="21"/>
  <c r="X3122" i="21"/>
  <c r="Y3122" i="21"/>
  <c r="Z3122" i="21"/>
  <c r="AA3122" i="21"/>
  <c r="X3123" i="21"/>
  <c r="Y3123" i="21"/>
  <c r="Z3123" i="21"/>
  <c r="AA3123" i="21"/>
  <c r="X3124" i="21"/>
  <c r="Y3124" i="21"/>
  <c r="Z3124" i="21"/>
  <c r="AA3124" i="21"/>
  <c r="X3125" i="21"/>
  <c r="Y3125" i="21"/>
  <c r="Z3125" i="21"/>
  <c r="AA3125" i="21"/>
  <c r="X3126" i="21"/>
  <c r="Y3126" i="21"/>
  <c r="Z3126" i="21"/>
  <c r="AA3126" i="21"/>
  <c r="X3127" i="21"/>
  <c r="Y3127" i="21"/>
  <c r="Z3127" i="21"/>
  <c r="AA3127" i="21"/>
  <c r="X3128" i="21"/>
  <c r="Y3128" i="21"/>
  <c r="Z3128" i="21"/>
  <c r="AA3128" i="21"/>
  <c r="X3129" i="21"/>
  <c r="Y3129" i="21"/>
  <c r="Z3129" i="21"/>
  <c r="AA3129" i="21"/>
  <c r="X3130" i="21"/>
  <c r="Y3130" i="21"/>
  <c r="Z3130" i="21"/>
  <c r="AA3130" i="21"/>
  <c r="X3131" i="21"/>
  <c r="Y3131" i="21"/>
  <c r="Z3131" i="21"/>
  <c r="AA3131" i="21"/>
  <c r="X3132" i="21"/>
  <c r="Y3132" i="21"/>
  <c r="Z3132" i="21"/>
  <c r="AA3132" i="21"/>
  <c r="X3133" i="21"/>
  <c r="Y3133" i="21"/>
  <c r="Z3133" i="21"/>
  <c r="AA3133" i="21"/>
  <c r="X3134" i="21"/>
  <c r="Y3134" i="21"/>
  <c r="Z3134" i="21"/>
  <c r="AA3134" i="21"/>
  <c r="X3135" i="21"/>
  <c r="Y3135" i="21"/>
  <c r="Z3135" i="21"/>
  <c r="AA3135" i="21"/>
  <c r="X3136" i="21"/>
  <c r="Y3136" i="21"/>
  <c r="Z3136" i="21"/>
  <c r="AA3136" i="21"/>
  <c r="X3137" i="21"/>
  <c r="Y3137" i="21"/>
  <c r="Z3137" i="21"/>
  <c r="AA3137" i="21"/>
  <c r="X3138" i="21"/>
  <c r="Y3138" i="21"/>
  <c r="Z3138" i="21"/>
  <c r="AA3138" i="21"/>
  <c r="X3139" i="21"/>
  <c r="Y3139" i="21"/>
  <c r="Z3139" i="21"/>
  <c r="AA3139" i="21"/>
  <c r="X3140" i="21"/>
  <c r="Y3140" i="21"/>
  <c r="Z3140" i="21"/>
  <c r="AA3140" i="21"/>
  <c r="X3141" i="21"/>
  <c r="Y3141" i="21"/>
  <c r="Z3141" i="21"/>
  <c r="AA3141" i="21"/>
  <c r="X3142" i="21"/>
  <c r="Y3142" i="21"/>
  <c r="Z3142" i="21"/>
  <c r="AA3142" i="21"/>
  <c r="X3143" i="21"/>
  <c r="Y3143" i="21"/>
  <c r="Z3143" i="21"/>
  <c r="AA3143" i="21"/>
  <c r="X3144" i="21"/>
  <c r="Y3144" i="21"/>
  <c r="Z3144" i="21"/>
  <c r="AA3144" i="21"/>
  <c r="X3145" i="21"/>
  <c r="Y3145" i="21"/>
  <c r="Z3145" i="21"/>
  <c r="AA3145" i="21"/>
  <c r="X3146" i="21"/>
  <c r="Y3146" i="21"/>
  <c r="Z3146" i="21"/>
  <c r="AA3146" i="21"/>
  <c r="X3147" i="21"/>
  <c r="Y3147" i="21"/>
  <c r="Z3147" i="21"/>
  <c r="AA3147" i="21"/>
  <c r="X3148" i="21"/>
  <c r="Y3148" i="21"/>
  <c r="Z3148" i="21"/>
  <c r="AA3148" i="21"/>
  <c r="X3149" i="21"/>
  <c r="Y3149" i="21"/>
  <c r="Z3149" i="21"/>
  <c r="AA3149" i="21"/>
  <c r="X3150" i="21"/>
  <c r="Y3150" i="21"/>
  <c r="Z3150" i="21"/>
  <c r="AA3150" i="21"/>
  <c r="X3151" i="21"/>
  <c r="Y3151" i="21"/>
  <c r="Z3151" i="21"/>
  <c r="AA3151" i="21"/>
  <c r="X3152" i="21"/>
  <c r="Y3152" i="21"/>
  <c r="Z3152" i="21"/>
  <c r="AA3152" i="21"/>
  <c r="X3153" i="21"/>
  <c r="Y3153" i="21"/>
  <c r="Z3153" i="21"/>
  <c r="AA3153" i="21"/>
  <c r="X3154" i="21"/>
  <c r="Y3154" i="21"/>
  <c r="Z3154" i="21"/>
  <c r="AA3154" i="21"/>
  <c r="X3155" i="21"/>
  <c r="Y3155" i="21"/>
  <c r="Z3155" i="21"/>
  <c r="AA3155" i="21"/>
  <c r="X3156" i="21"/>
  <c r="Y3156" i="21"/>
  <c r="Z3156" i="21"/>
  <c r="AA3156" i="21"/>
  <c r="X3157" i="21"/>
  <c r="Y3157" i="21"/>
  <c r="Z3157" i="21"/>
  <c r="AA3157" i="21"/>
  <c r="X3158" i="21"/>
  <c r="Y3158" i="21"/>
  <c r="Z3158" i="21"/>
  <c r="AA3158" i="21"/>
  <c r="X3159" i="21"/>
  <c r="Y3159" i="21"/>
  <c r="Z3159" i="21"/>
  <c r="AA3159" i="21"/>
  <c r="X3160" i="21"/>
  <c r="Y3160" i="21"/>
  <c r="Z3160" i="21"/>
  <c r="AA3160" i="21"/>
  <c r="X3161" i="21"/>
  <c r="Y3161" i="21"/>
  <c r="Z3161" i="21"/>
  <c r="AA3161" i="21"/>
  <c r="X3162" i="21"/>
  <c r="Y3162" i="21"/>
  <c r="Z3162" i="21"/>
  <c r="AA3162" i="21"/>
  <c r="X3163" i="21"/>
  <c r="Y3163" i="21"/>
  <c r="Z3163" i="21"/>
  <c r="AA3163" i="21"/>
  <c r="X3164" i="21"/>
  <c r="Y3164" i="21"/>
  <c r="Z3164" i="21"/>
  <c r="AA3164" i="21"/>
  <c r="X3165" i="21"/>
  <c r="Y3165" i="21"/>
  <c r="Z3165" i="21"/>
  <c r="AA3165" i="21"/>
  <c r="X3166" i="21"/>
  <c r="Y3166" i="21"/>
  <c r="Z3166" i="21"/>
  <c r="AA3166" i="21"/>
  <c r="X3167" i="21"/>
  <c r="Y3167" i="21"/>
  <c r="Z3167" i="21"/>
  <c r="AA3167" i="21"/>
  <c r="X3168" i="21"/>
  <c r="Y3168" i="21"/>
  <c r="Z3168" i="21"/>
  <c r="AA3168" i="21"/>
  <c r="X3169" i="21"/>
  <c r="Y3169" i="21"/>
  <c r="Z3169" i="21"/>
  <c r="AA3169" i="21"/>
  <c r="X3170" i="21"/>
  <c r="Y3170" i="21"/>
  <c r="Z3170" i="21"/>
  <c r="AA3170" i="21"/>
  <c r="X3171" i="21"/>
  <c r="Y3171" i="21"/>
  <c r="Z3171" i="21"/>
  <c r="AA3171" i="21"/>
  <c r="X3172" i="21"/>
  <c r="Y3172" i="21"/>
  <c r="Z3172" i="21"/>
  <c r="AA3172" i="21"/>
  <c r="X3173" i="21"/>
  <c r="Y3173" i="21"/>
  <c r="Z3173" i="21"/>
  <c r="AA3173" i="21"/>
  <c r="X3174" i="21"/>
  <c r="Y3174" i="21"/>
  <c r="Z3174" i="21"/>
  <c r="AA3174" i="21"/>
  <c r="X3175" i="21"/>
  <c r="Y3175" i="21"/>
  <c r="Z3175" i="21"/>
  <c r="AA3175" i="21"/>
  <c r="X3176" i="21"/>
  <c r="Y3176" i="21"/>
  <c r="Z3176" i="21"/>
  <c r="AA3176" i="21"/>
  <c r="X3177" i="21"/>
  <c r="Y3177" i="21"/>
  <c r="Z3177" i="21"/>
  <c r="AA3177" i="21"/>
  <c r="X3178" i="21"/>
  <c r="Y3178" i="21"/>
  <c r="Z3178" i="21"/>
  <c r="AA3178" i="21"/>
  <c r="X3179" i="21"/>
  <c r="Y3179" i="21"/>
  <c r="Z3179" i="21"/>
  <c r="AA3179" i="21"/>
  <c r="X3180" i="21"/>
  <c r="Y3180" i="21"/>
  <c r="Z3180" i="21"/>
  <c r="AA3180" i="21"/>
  <c r="X3181" i="21"/>
  <c r="Y3181" i="21"/>
  <c r="Z3181" i="21"/>
  <c r="AA3181" i="21"/>
  <c r="X3182" i="21"/>
  <c r="Y3182" i="21"/>
  <c r="Z3182" i="21"/>
  <c r="AA3182" i="21"/>
  <c r="X3183" i="21"/>
  <c r="Y3183" i="21"/>
  <c r="Z3183" i="21"/>
  <c r="AA3183" i="21"/>
  <c r="X3184" i="21"/>
  <c r="Y3184" i="21"/>
  <c r="Z3184" i="21"/>
  <c r="AA3184" i="21"/>
  <c r="X3185" i="21"/>
  <c r="Y3185" i="21"/>
  <c r="Z3185" i="21"/>
  <c r="AA3185" i="21"/>
  <c r="X3186" i="21"/>
  <c r="Y3186" i="21"/>
  <c r="Z3186" i="21"/>
  <c r="AA3186" i="21"/>
  <c r="X3187" i="21"/>
  <c r="Y3187" i="21"/>
  <c r="Z3187" i="21"/>
  <c r="AA3187" i="21"/>
  <c r="X3188" i="21"/>
  <c r="Y3188" i="21"/>
  <c r="Z3188" i="21"/>
  <c r="AA3188" i="21"/>
  <c r="X3189" i="21"/>
  <c r="Y3189" i="21"/>
  <c r="Z3189" i="21"/>
  <c r="AA3189" i="21"/>
  <c r="X3190" i="21"/>
  <c r="Y3190" i="21"/>
  <c r="Z3190" i="21"/>
  <c r="AA3190" i="21"/>
  <c r="X3191" i="21"/>
  <c r="Y3191" i="21"/>
  <c r="Z3191" i="21"/>
  <c r="AA3191" i="21"/>
  <c r="X3192" i="21"/>
  <c r="Y3192" i="21"/>
  <c r="Z3192" i="21"/>
  <c r="AA3192" i="21"/>
  <c r="X3193" i="21"/>
  <c r="Y3193" i="21"/>
  <c r="Z3193" i="21"/>
  <c r="AA3193" i="21"/>
  <c r="X3194" i="21"/>
  <c r="Y3194" i="21"/>
  <c r="Z3194" i="21"/>
  <c r="AA3194" i="21"/>
  <c r="X3195" i="21"/>
  <c r="Y3195" i="21"/>
  <c r="Z3195" i="21"/>
  <c r="AA3195" i="21"/>
  <c r="X3196" i="21"/>
  <c r="Y3196" i="21"/>
  <c r="Z3196" i="21"/>
  <c r="AA3196" i="21"/>
  <c r="X3197" i="21"/>
  <c r="Y3197" i="21"/>
  <c r="Z3197" i="21"/>
  <c r="AA3197" i="21"/>
  <c r="X3198" i="21"/>
  <c r="Y3198" i="21"/>
  <c r="Z3198" i="21"/>
  <c r="AA3198" i="21"/>
  <c r="X3199" i="21"/>
  <c r="Y3199" i="21"/>
  <c r="Z3199" i="21"/>
  <c r="AA3199" i="21"/>
  <c r="X3200" i="21"/>
  <c r="Y3200" i="21"/>
  <c r="Z3200" i="21"/>
  <c r="AA3200" i="21"/>
  <c r="X3201" i="21"/>
  <c r="Y3201" i="21"/>
  <c r="Z3201" i="21"/>
  <c r="AA3201" i="21"/>
  <c r="X3202" i="21"/>
  <c r="Y3202" i="21"/>
  <c r="Z3202" i="21"/>
  <c r="AA3202" i="21"/>
  <c r="X3203" i="21"/>
  <c r="Y3203" i="21"/>
  <c r="Z3203" i="21"/>
  <c r="AA3203" i="21"/>
  <c r="X3204" i="21"/>
  <c r="Y3204" i="21"/>
  <c r="Z3204" i="21"/>
  <c r="AA3204" i="21"/>
  <c r="X3205" i="21"/>
  <c r="Y3205" i="21"/>
  <c r="Z3205" i="21"/>
  <c r="AA3205" i="21"/>
  <c r="X3206" i="21"/>
  <c r="Y3206" i="21"/>
  <c r="Z3206" i="21"/>
  <c r="AA3206" i="21"/>
  <c r="X3207" i="21"/>
  <c r="Y3207" i="21"/>
  <c r="Z3207" i="21"/>
  <c r="AA3207" i="21"/>
  <c r="X3208" i="21"/>
  <c r="Y3208" i="21"/>
  <c r="Z3208" i="21"/>
  <c r="AA3208" i="21"/>
  <c r="X3209" i="21"/>
  <c r="Y3209" i="21"/>
  <c r="Z3209" i="21"/>
  <c r="AA3209" i="21"/>
  <c r="X3210" i="21"/>
  <c r="Y3210" i="21"/>
  <c r="Z3210" i="21"/>
  <c r="AA3210" i="21"/>
  <c r="X3211" i="21"/>
  <c r="Y3211" i="21"/>
  <c r="Z3211" i="21"/>
  <c r="AA3211" i="21"/>
  <c r="X3212" i="21"/>
  <c r="Y3212" i="21"/>
  <c r="Z3212" i="21"/>
  <c r="AA3212" i="21"/>
  <c r="X3213" i="21"/>
  <c r="Y3213" i="21"/>
  <c r="Z3213" i="21"/>
  <c r="AA3213" i="21"/>
  <c r="X3214" i="21"/>
  <c r="Y3214" i="21"/>
  <c r="Z3214" i="21"/>
  <c r="AA3214" i="21"/>
  <c r="X3215" i="21"/>
  <c r="Y3215" i="21"/>
  <c r="Z3215" i="21"/>
  <c r="AA3215" i="21"/>
  <c r="X3216" i="21"/>
  <c r="Y3216" i="21"/>
  <c r="Z3216" i="21"/>
  <c r="AA3216" i="21"/>
  <c r="X3217" i="21"/>
  <c r="Y3217" i="21"/>
  <c r="Z3217" i="21"/>
  <c r="AA3217" i="21"/>
  <c r="X3218" i="21"/>
  <c r="Y3218" i="21"/>
  <c r="Z3218" i="21"/>
  <c r="AA3218" i="21"/>
  <c r="X3219" i="21"/>
  <c r="Y3219" i="21"/>
  <c r="Z3219" i="21"/>
  <c r="AA3219" i="21"/>
  <c r="X3220" i="21"/>
  <c r="Y3220" i="21"/>
  <c r="Z3220" i="21"/>
  <c r="AA3220" i="21"/>
  <c r="X3221" i="21"/>
  <c r="Y3221" i="21"/>
  <c r="Z3221" i="21"/>
  <c r="AA3221" i="21"/>
  <c r="X3222" i="21"/>
  <c r="Y3222" i="21"/>
  <c r="Z3222" i="21"/>
  <c r="AA3222" i="21"/>
  <c r="X3223" i="21"/>
  <c r="Y3223" i="21"/>
  <c r="Z3223" i="21"/>
  <c r="AA3223" i="21"/>
  <c r="X3224" i="21"/>
  <c r="Y3224" i="21"/>
  <c r="Z3224" i="21"/>
  <c r="AA3224" i="21"/>
  <c r="X3225" i="21"/>
  <c r="Y3225" i="21"/>
  <c r="Z3225" i="21"/>
  <c r="AA3225" i="21"/>
  <c r="X3226" i="21"/>
  <c r="Y3226" i="21"/>
  <c r="Z3226" i="21"/>
  <c r="AA3226" i="21"/>
  <c r="X3227" i="21"/>
  <c r="Y3227" i="21"/>
  <c r="Z3227" i="21"/>
  <c r="AA3227" i="21"/>
  <c r="X3228" i="21"/>
  <c r="Y3228" i="21"/>
  <c r="Z3228" i="21"/>
  <c r="AA3228" i="21"/>
  <c r="X3229" i="21"/>
  <c r="Y3229" i="21"/>
  <c r="Z3229" i="21"/>
  <c r="AA3229" i="21"/>
  <c r="X3230" i="21"/>
  <c r="Y3230" i="21"/>
  <c r="Z3230" i="21"/>
  <c r="AA3230" i="21"/>
  <c r="X3231" i="21"/>
  <c r="Y3231" i="21"/>
  <c r="Z3231" i="21"/>
  <c r="AA3231" i="21"/>
  <c r="X3232" i="21"/>
  <c r="Y3232" i="21"/>
  <c r="Z3232" i="21"/>
  <c r="AA3232" i="21"/>
  <c r="X3233" i="21"/>
  <c r="Y3233" i="21"/>
  <c r="Z3233" i="21"/>
  <c r="AA3233" i="21"/>
  <c r="X3234" i="21"/>
  <c r="Y3234" i="21"/>
  <c r="Z3234" i="21"/>
  <c r="AA3234" i="21"/>
  <c r="X3235" i="21"/>
  <c r="Y3235" i="21"/>
  <c r="Z3235" i="21"/>
  <c r="AA3235" i="21"/>
  <c r="X3236" i="21"/>
  <c r="Y3236" i="21"/>
  <c r="Z3236" i="21"/>
  <c r="AA3236" i="21"/>
  <c r="X3237" i="21"/>
  <c r="Y3237" i="21"/>
  <c r="Z3237" i="21"/>
  <c r="AA3237" i="21"/>
  <c r="X3238" i="21"/>
  <c r="Y3238" i="21"/>
  <c r="Z3238" i="21"/>
  <c r="AA3238" i="21"/>
  <c r="X3239" i="21"/>
  <c r="Y3239" i="21"/>
  <c r="Z3239" i="21"/>
  <c r="AA3239" i="21"/>
  <c r="X3240" i="21"/>
  <c r="Y3240" i="21"/>
  <c r="Z3240" i="21"/>
  <c r="AA3240" i="21"/>
  <c r="X3241" i="21"/>
  <c r="Y3241" i="21"/>
  <c r="Z3241" i="21"/>
  <c r="AA3241" i="21"/>
  <c r="X3242" i="21"/>
  <c r="Y3242" i="21"/>
  <c r="Z3242" i="21"/>
  <c r="AA3242" i="21"/>
  <c r="X3243" i="21"/>
  <c r="Y3243" i="21"/>
  <c r="Z3243" i="21"/>
  <c r="AA3243" i="21"/>
  <c r="X3244" i="21"/>
  <c r="Y3244" i="21"/>
  <c r="Z3244" i="21"/>
  <c r="AA3244" i="21"/>
  <c r="X3245" i="21"/>
  <c r="Y3245" i="21"/>
  <c r="Z3245" i="21"/>
  <c r="AA3245" i="21"/>
  <c r="X3246" i="21"/>
  <c r="Y3246" i="21"/>
  <c r="Z3246" i="21"/>
  <c r="AA3246" i="21"/>
  <c r="X3247" i="21"/>
  <c r="Y3247" i="21"/>
  <c r="Z3247" i="21"/>
  <c r="AA3247" i="21"/>
  <c r="X3248" i="21"/>
  <c r="Y3248" i="21"/>
  <c r="Z3248" i="21"/>
  <c r="AA3248" i="21"/>
  <c r="X3249" i="21"/>
  <c r="Y3249" i="21"/>
  <c r="Z3249" i="21"/>
  <c r="AA3249" i="21"/>
  <c r="X3250" i="21"/>
  <c r="Y3250" i="21"/>
  <c r="Z3250" i="21"/>
  <c r="AA3250" i="21"/>
  <c r="X3251" i="21"/>
  <c r="Y3251" i="21"/>
  <c r="Z3251" i="21"/>
  <c r="AA3251" i="21"/>
  <c r="X3252" i="21"/>
  <c r="Y3252" i="21"/>
  <c r="Z3252" i="21"/>
  <c r="AA3252" i="21"/>
  <c r="X3253" i="21"/>
  <c r="Y3253" i="21"/>
  <c r="Z3253" i="21"/>
  <c r="AA3253" i="21"/>
  <c r="X3254" i="21"/>
  <c r="Y3254" i="21"/>
  <c r="Z3254" i="21"/>
  <c r="AA3254" i="21"/>
  <c r="X3255" i="21"/>
  <c r="Y3255" i="21"/>
  <c r="Z3255" i="21"/>
  <c r="AA3255" i="21"/>
  <c r="X3256" i="21"/>
  <c r="Y3256" i="21"/>
  <c r="Z3256" i="21"/>
  <c r="AA3256" i="21"/>
  <c r="X3257" i="21"/>
  <c r="Y3257" i="21"/>
  <c r="Z3257" i="21"/>
  <c r="AA3257" i="21"/>
  <c r="X3258" i="21"/>
  <c r="Y3258" i="21"/>
  <c r="Z3258" i="21"/>
  <c r="AA3258" i="21"/>
  <c r="X3259" i="21"/>
  <c r="Y3259" i="21"/>
  <c r="Z3259" i="21"/>
  <c r="AA3259" i="21"/>
  <c r="X3260" i="21"/>
  <c r="Y3260" i="21"/>
  <c r="Z3260" i="21"/>
  <c r="AA3260" i="21"/>
  <c r="X3261" i="21"/>
  <c r="Y3261" i="21"/>
  <c r="Z3261" i="21"/>
  <c r="AA3261" i="21"/>
  <c r="X3262" i="21"/>
  <c r="Y3262" i="21"/>
  <c r="Z3262" i="21"/>
  <c r="AA3262" i="21"/>
  <c r="X3263" i="21"/>
  <c r="Y3263" i="21"/>
  <c r="Z3263" i="21"/>
  <c r="AA3263" i="21"/>
  <c r="X3264" i="21"/>
  <c r="Y3264" i="21"/>
  <c r="Z3264" i="21"/>
  <c r="AA3264" i="21"/>
  <c r="X3265" i="21"/>
  <c r="Y3265" i="21"/>
  <c r="Z3265" i="21"/>
  <c r="AA3265" i="21"/>
  <c r="X3266" i="21"/>
  <c r="Y3266" i="21"/>
  <c r="Z3266" i="21"/>
  <c r="AA3266" i="21"/>
  <c r="X3267" i="21"/>
  <c r="Y3267" i="21"/>
  <c r="Z3267" i="21"/>
  <c r="AA3267" i="21"/>
  <c r="X3268" i="21"/>
  <c r="Y3268" i="21"/>
  <c r="Z3268" i="21"/>
  <c r="AA3268" i="21"/>
  <c r="X3269" i="21"/>
  <c r="Y3269" i="21"/>
  <c r="Z3269" i="21"/>
  <c r="AA3269" i="21"/>
  <c r="X3270" i="21"/>
  <c r="Y3270" i="21"/>
  <c r="Z3270" i="21"/>
  <c r="AA3270" i="21"/>
  <c r="X3271" i="21"/>
  <c r="Y3271" i="21"/>
  <c r="Z3271" i="21"/>
  <c r="AA3271" i="21"/>
  <c r="X3272" i="21"/>
  <c r="Y3272" i="21"/>
  <c r="Z3272" i="21"/>
  <c r="AA3272" i="21"/>
  <c r="X3273" i="21"/>
  <c r="Y3273" i="21"/>
  <c r="Z3273" i="21"/>
  <c r="AA3273" i="21"/>
  <c r="X3274" i="21"/>
  <c r="Y3274" i="21"/>
  <c r="Z3274" i="21"/>
  <c r="AA3274" i="21"/>
  <c r="X3275" i="21"/>
  <c r="Y3275" i="21"/>
  <c r="Z3275" i="21"/>
  <c r="AA3275" i="21"/>
  <c r="X3276" i="21"/>
  <c r="Y3276" i="21"/>
  <c r="Z3276" i="21"/>
  <c r="AA3276" i="21"/>
  <c r="X3277" i="21"/>
  <c r="Y3277" i="21"/>
  <c r="Z3277" i="21"/>
  <c r="AA3277" i="21"/>
  <c r="X3278" i="21"/>
  <c r="Y3278" i="21"/>
  <c r="Z3278" i="21"/>
  <c r="AA3278" i="21"/>
  <c r="X3279" i="21"/>
  <c r="Y3279" i="21"/>
  <c r="Z3279" i="21"/>
  <c r="AA3279" i="21"/>
  <c r="X3280" i="21"/>
  <c r="Y3280" i="21"/>
  <c r="Z3280" i="21"/>
  <c r="AA3280" i="21"/>
  <c r="X3281" i="21"/>
  <c r="Y3281" i="21"/>
  <c r="Z3281" i="21"/>
  <c r="AA3281" i="21"/>
  <c r="X3282" i="21"/>
  <c r="Y3282" i="21"/>
  <c r="Z3282" i="21"/>
  <c r="AA3282" i="21"/>
  <c r="X3283" i="21"/>
  <c r="Y3283" i="21"/>
  <c r="Z3283" i="21"/>
  <c r="AA3283" i="21"/>
  <c r="X3284" i="21"/>
  <c r="Y3284" i="21"/>
  <c r="Z3284" i="21"/>
  <c r="AA3284" i="21"/>
  <c r="X3285" i="21"/>
  <c r="Y3285" i="21"/>
  <c r="Z3285" i="21"/>
  <c r="AA3285" i="21"/>
  <c r="X3286" i="21"/>
  <c r="Y3286" i="21"/>
  <c r="Z3286" i="21"/>
  <c r="AA3286" i="21"/>
  <c r="X3287" i="21"/>
  <c r="Y3287" i="21"/>
  <c r="Z3287" i="21"/>
  <c r="AA3287" i="21"/>
  <c r="X3288" i="21"/>
  <c r="Y3288" i="21"/>
  <c r="Z3288" i="21"/>
  <c r="AA3288" i="21"/>
  <c r="X3289" i="21"/>
  <c r="Y3289" i="21"/>
  <c r="Z3289" i="21"/>
  <c r="AA3289" i="21"/>
  <c r="X3290" i="21"/>
  <c r="Y3290" i="21"/>
  <c r="Z3290" i="21"/>
  <c r="AA3290" i="21"/>
  <c r="X3291" i="21"/>
  <c r="Y3291" i="21"/>
  <c r="Z3291" i="21"/>
  <c r="AA3291" i="21"/>
  <c r="X3292" i="21"/>
  <c r="Y3292" i="21"/>
  <c r="Z3292" i="21"/>
  <c r="AA3292" i="21"/>
  <c r="X3293" i="21"/>
  <c r="Y3293" i="21"/>
  <c r="Z3293" i="21"/>
  <c r="AA3293" i="21"/>
  <c r="X3294" i="21"/>
  <c r="Y3294" i="21"/>
  <c r="Z3294" i="21"/>
  <c r="AA3294" i="21"/>
  <c r="X3295" i="21"/>
  <c r="Y3295" i="21"/>
  <c r="Z3295" i="21"/>
  <c r="AA3295" i="21"/>
  <c r="X3296" i="21"/>
  <c r="Y3296" i="21"/>
  <c r="Z3296" i="21"/>
  <c r="AA3296" i="21"/>
  <c r="X3297" i="21"/>
  <c r="Y3297" i="21"/>
  <c r="Z3297" i="21"/>
  <c r="AA3297" i="21"/>
  <c r="X3298" i="21"/>
  <c r="Y3298" i="21"/>
  <c r="Z3298" i="21"/>
  <c r="AA3298" i="21"/>
  <c r="X3299" i="21"/>
  <c r="Y3299" i="21"/>
  <c r="Z3299" i="21"/>
  <c r="AA3299" i="21"/>
  <c r="X3300" i="21"/>
  <c r="Y3300" i="21"/>
  <c r="Z3300" i="21"/>
  <c r="AA3300" i="21"/>
  <c r="X3301" i="21"/>
  <c r="Y3301" i="21"/>
  <c r="Z3301" i="21"/>
  <c r="AA3301" i="21"/>
  <c r="X3302" i="21"/>
  <c r="Y3302" i="21"/>
  <c r="Z3302" i="21"/>
  <c r="AA3302" i="21"/>
  <c r="X3303" i="21"/>
  <c r="Y3303" i="21"/>
  <c r="Z3303" i="21"/>
  <c r="AA3303" i="21"/>
  <c r="X3304" i="21"/>
  <c r="Y3304" i="21"/>
  <c r="Z3304" i="21"/>
  <c r="AA3304" i="21"/>
  <c r="X3305" i="21"/>
  <c r="Y3305" i="21"/>
  <c r="Z3305" i="21"/>
  <c r="AA3305" i="21"/>
  <c r="X3306" i="21"/>
  <c r="Y3306" i="21"/>
  <c r="Z3306" i="21"/>
  <c r="AA3306" i="21"/>
  <c r="X3307" i="21"/>
  <c r="Y3307" i="21"/>
  <c r="Z3307" i="21"/>
  <c r="AA3307" i="21"/>
  <c r="X3308" i="21"/>
  <c r="Y3308" i="21"/>
  <c r="Z3308" i="21"/>
  <c r="AA3308" i="21"/>
  <c r="X3309" i="21"/>
  <c r="Y3309" i="21"/>
  <c r="Z3309" i="21"/>
  <c r="AA3309" i="21"/>
  <c r="X3310" i="21"/>
  <c r="Y3310" i="21"/>
  <c r="Z3310" i="21"/>
  <c r="AA3310" i="21"/>
  <c r="X3311" i="21"/>
  <c r="Y3311" i="21"/>
  <c r="Z3311" i="21"/>
  <c r="AA3311" i="21"/>
  <c r="X3312" i="21"/>
  <c r="Y3312" i="21"/>
  <c r="Z3312" i="21"/>
  <c r="AA3312" i="21"/>
  <c r="X3313" i="21"/>
  <c r="Y3313" i="21"/>
  <c r="Z3313" i="21"/>
  <c r="AA3313" i="21"/>
  <c r="X3314" i="21"/>
  <c r="Y3314" i="21"/>
  <c r="Z3314" i="21"/>
  <c r="AA3314" i="21"/>
  <c r="X3315" i="21"/>
  <c r="Y3315" i="21"/>
  <c r="Z3315" i="21"/>
  <c r="AA3315" i="21"/>
  <c r="X3316" i="21"/>
  <c r="Y3316" i="21"/>
  <c r="Z3316" i="21"/>
  <c r="AA3316" i="21"/>
  <c r="X3317" i="21"/>
  <c r="Y3317" i="21"/>
  <c r="Z3317" i="21"/>
  <c r="AA3317" i="21"/>
  <c r="X3318" i="21"/>
  <c r="Y3318" i="21"/>
  <c r="Z3318" i="21"/>
  <c r="AA3318" i="21"/>
  <c r="X3319" i="21"/>
  <c r="Y3319" i="21"/>
  <c r="Z3319" i="21"/>
  <c r="AA3319" i="21"/>
  <c r="X3320" i="21"/>
  <c r="Y3320" i="21"/>
  <c r="Z3320" i="21"/>
  <c r="AA3320" i="21"/>
  <c r="X3321" i="21"/>
  <c r="Y3321" i="21"/>
  <c r="Z3321" i="21"/>
  <c r="AA3321" i="21"/>
  <c r="X3322" i="21"/>
  <c r="Y3322" i="21"/>
  <c r="Z3322" i="21"/>
  <c r="AA3322" i="21"/>
  <c r="X3323" i="21"/>
  <c r="Y3323" i="21"/>
  <c r="Z3323" i="21"/>
  <c r="AA3323" i="21"/>
  <c r="X3324" i="21"/>
  <c r="Y3324" i="21"/>
  <c r="Z3324" i="21"/>
  <c r="AA3324" i="21"/>
  <c r="X3325" i="21"/>
  <c r="Y3325" i="21"/>
  <c r="Z3325" i="21"/>
  <c r="AA3325" i="21"/>
  <c r="X3326" i="21"/>
  <c r="Y3326" i="21"/>
  <c r="Z3326" i="21"/>
  <c r="AA3326" i="21"/>
  <c r="X3327" i="21"/>
  <c r="Y3327" i="21"/>
  <c r="Z3327" i="21"/>
  <c r="AA3327" i="21"/>
  <c r="X3328" i="21"/>
  <c r="Y3328" i="21"/>
  <c r="Z3328" i="21"/>
  <c r="AA3328" i="21"/>
  <c r="X3329" i="21"/>
  <c r="Y3329" i="21"/>
  <c r="Z3329" i="21"/>
  <c r="AA3329" i="21"/>
  <c r="X3330" i="21"/>
  <c r="Y3330" i="21"/>
  <c r="Z3330" i="21"/>
  <c r="AA3330" i="21"/>
  <c r="X3331" i="21"/>
  <c r="Y3331" i="21"/>
  <c r="Z3331" i="21"/>
  <c r="AA3331" i="21"/>
  <c r="X3332" i="21"/>
  <c r="Y3332" i="21"/>
  <c r="Z3332" i="21"/>
  <c r="AA3332" i="21"/>
  <c r="X3333" i="21"/>
  <c r="Y3333" i="21"/>
  <c r="Z3333" i="21"/>
  <c r="AA3333" i="21"/>
  <c r="X3334" i="21"/>
  <c r="Y3334" i="21"/>
  <c r="Z3334" i="21"/>
  <c r="AA3334" i="21"/>
  <c r="X3335" i="21"/>
  <c r="Y3335" i="21"/>
  <c r="Z3335" i="21"/>
  <c r="AA3335" i="21"/>
  <c r="X3336" i="21"/>
  <c r="Y3336" i="21"/>
  <c r="Z3336" i="21"/>
  <c r="AA3336" i="21"/>
  <c r="X3337" i="21"/>
  <c r="Y3337" i="21"/>
  <c r="Z3337" i="21"/>
  <c r="AA3337" i="21"/>
  <c r="X3338" i="21"/>
  <c r="Y3338" i="21"/>
  <c r="Z3338" i="21"/>
  <c r="AA3338" i="21"/>
  <c r="X3339" i="21"/>
  <c r="Y3339" i="21"/>
  <c r="Z3339" i="21"/>
  <c r="AA3339" i="21"/>
  <c r="X3340" i="21"/>
  <c r="Y3340" i="21"/>
  <c r="Z3340" i="21"/>
  <c r="AA3340" i="21"/>
  <c r="X3341" i="21"/>
  <c r="Y3341" i="21"/>
  <c r="Z3341" i="21"/>
  <c r="AA3341" i="21"/>
  <c r="X3342" i="21"/>
  <c r="Y3342" i="21"/>
  <c r="Z3342" i="21"/>
  <c r="AA3342" i="21"/>
  <c r="X3343" i="21"/>
  <c r="Y3343" i="21"/>
  <c r="Z3343" i="21"/>
  <c r="AA3343" i="21"/>
  <c r="X3344" i="21"/>
  <c r="Y3344" i="21"/>
  <c r="Z3344" i="21"/>
  <c r="AA3344" i="21"/>
  <c r="X3345" i="21"/>
  <c r="Y3345" i="21"/>
  <c r="Z3345" i="21"/>
  <c r="AA3345" i="21"/>
  <c r="X3346" i="21"/>
  <c r="Y3346" i="21"/>
  <c r="Z3346" i="21"/>
  <c r="AA3346" i="21"/>
  <c r="X3347" i="21"/>
  <c r="Y3347" i="21"/>
  <c r="Z3347" i="21"/>
  <c r="AA3347" i="21"/>
  <c r="X3348" i="21"/>
  <c r="Y3348" i="21"/>
  <c r="Z3348" i="21"/>
  <c r="AA3348" i="21"/>
  <c r="X3349" i="21"/>
  <c r="Y3349" i="21"/>
  <c r="Z3349" i="21"/>
  <c r="AA3349" i="21"/>
  <c r="X3350" i="21"/>
  <c r="Y3350" i="21"/>
  <c r="Z3350" i="21"/>
  <c r="AA3350" i="21"/>
  <c r="X3351" i="21"/>
  <c r="Y3351" i="21"/>
  <c r="Z3351" i="21"/>
  <c r="AA3351" i="21"/>
  <c r="X3352" i="21"/>
  <c r="Y3352" i="21"/>
  <c r="Z3352" i="21"/>
  <c r="AA3352" i="21"/>
  <c r="X3353" i="21"/>
  <c r="Y3353" i="21"/>
  <c r="Z3353" i="21"/>
  <c r="AA3353" i="21"/>
  <c r="X3354" i="21"/>
  <c r="Y3354" i="21"/>
  <c r="Z3354" i="21"/>
  <c r="AA3354" i="21"/>
  <c r="X3355" i="21"/>
  <c r="Y3355" i="21"/>
  <c r="Z3355" i="21"/>
  <c r="AA3355" i="21"/>
  <c r="X3356" i="21"/>
  <c r="Y3356" i="21"/>
  <c r="Z3356" i="21"/>
  <c r="AA3356" i="21"/>
  <c r="X3357" i="21"/>
  <c r="Y3357" i="21"/>
  <c r="Z3357" i="21"/>
  <c r="AA3357" i="21"/>
  <c r="X3358" i="21"/>
  <c r="Y3358" i="21"/>
  <c r="Z3358" i="21"/>
  <c r="AA3358" i="21"/>
  <c r="X3359" i="21"/>
  <c r="Y3359" i="21"/>
  <c r="Z3359" i="21"/>
  <c r="AA3359" i="21"/>
  <c r="X3360" i="21"/>
  <c r="Y3360" i="21"/>
  <c r="Z3360" i="21"/>
  <c r="AA3360" i="21"/>
  <c r="X3361" i="21"/>
  <c r="Y3361" i="21"/>
  <c r="Z3361" i="21"/>
  <c r="AA3361" i="21"/>
  <c r="X3362" i="21"/>
  <c r="Y3362" i="21"/>
  <c r="Z3362" i="21"/>
  <c r="AA3362" i="21"/>
  <c r="X3363" i="21"/>
  <c r="Y3363" i="21"/>
  <c r="Z3363" i="21"/>
  <c r="AA3363" i="21"/>
  <c r="X3364" i="21"/>
  <c r="Y3364" i="21"/>
  <c r="Z3364" i="21"/>
  <c r="AA3364" i="21"/>
  <c r="X3365" i="21"/>
  <c r="Y3365" i="21"/>
  <c r="Z3365" i="21"/>
  <c r="AA3365" i="21"/>
  <c r="X3366" i="21"/>
  <c r="Y3366" i="21"/>
  <c r="Z3366" i="21"/>
  <c r="AA3366" i="21"/>
  <c r="X3367" i="21"/>
  <c r="Y3367" i="21"/>
  <c r="Z3367" i="21"/>
  <c r="AA3367" i="21"/>
  <c r="X3368" i="21"/>
  <c r="Y3368" i="21"/>
  <c r="Z3368" i="21"/>
  <c r="AA3368" i="21"/>
  <c r="X3369" i="21"/>
  <c r="Y3369" i="21"/>
  <c r="Z3369" i="21"/>
  <c r="AA3369" i="21"/>
  <c r="X3370" i="21"/>
  <c r="Y3370" i="21"/>
  <c r="Z3370" i="21"/>
  <c r="AA3370" i="21"/>
  <c r="X3371" i="21"/>
  <c r="Y3371" i="21"/>
  <c r="Z3371" i="21"/>
  <c r="AA3371" i="21"/>
  <c r="X3372" i="21"/>
  <c r="Y3372" i="21"/>
  <c r="Z3372" i="21"/>
  <c r="AA3372" i="21"/>
  <c r="X3373" i="21"/>
  <c r="Y3373" i="21"/>
  <c r="Z3373" i="21"/>
  <c r="AA3373" i="21"/>
  <c r="X3374" i="21"/>
  <c r="Y3374" i="21"/>
  <c r="Z3374" i="21"/>
  <c r="AA3374" i="21"/>
  <c r="X3375" i="21"/>
  <c r="Y3375" i="21"/>
  <c r="Z3375" i="21"/>
  <c r="AA3375" i="21"/>
  <c r="X3376" i="21"/>
  <c r="Y3376" i="21"/>
  <c r="Z3376" i="21"/>
  <c r="AA3376" i="21"/>
  <c r="X3377" i="21"/>
  <c r="Y3377" i="21"/>
  <c r="Z3377" i="21"/>
  <c r="AA3377" i="21"/>
  <c r="X3378" i="21"/>
  <c r="Y3378" i="21"/>
  <c r="Z3378" i="21"/>
  <c r="AA3378" i="21"/>
  <c r="X3379" i="21"/>
  <c r="Y3379" i="21"/>
  <c r="Z3379" i="21"/>
  <c r="AA3379" i="21"/>
  <c r="X3380" i="21"/>
  <c r="Y3380" i="21"/>
  <c r="Z3380" i="21"/>
  <c r="AA3380" i="21"/>
  <c r="X3381" i="21"/>
  <c r="Y3381" i="21"/>
  <c r="Z3381" i="21"/>
  <c r="AA3381" i="21"/>
  <c r="X3382" i="21"/>
  <c r="Y3382" i="21"/>
  <c r="Z3382" i="21"/>
  <c r="AA3382" i="21"/>
  <c r="X3383" i="21"/>
  <c r="Y3383" i="21"/>
  <c r="Z3383" i="21"/>
  <c r="AA3383" i="21"/>
  <c r="X3384" i="21"/>
  <c r="Y3384" i="21"/>
  <c r="Z3384" i="21"/>
  <c r="AA3384" i="21"/>
  <c r="X3385" i="21"/>
  <c r="Y3385" i="21"/>
  <c r="Z3385" i="21"/>
  <c r="AA3385" i="21"/>
  <c r="X3386" i="21"/>
  <c r="Y3386" i="21"/>
  <c r="Z3386" i="21"/>
  <c r="AA3386" i="21"/>
  <c r="X3387" i="21"/>
  <c r="Y3387" i="21"/>
  <c r="Z3387" i="21"/>
  <c r="AA3387" i="21"/>
  <c r="X3388" i="21"/>
  <c r="Y3388" i="21"/>
  <c r="Z3388" i="21"/>
  <c r="AA3388" i="21"/>
  <c r="X3389" i="21"/>
  <c r="Y3389" i="21"/>
  <c r="Z3389" i="21"/>
  <c r="AA3389" i="21"/>
  <c r="X3390" i="21"/>
  <c r="Y3390" i="21"/>
  <c r="Z3390" i="21"/>
  <c r="AA3390" i="21"/>
  <c r="X3391" i="21"/>
  <c r="Y3391" i="21"/>
  <c r="Z3391" i="21"/>
  <c r="AA3391" i="21"/>
  <c r="X3392" i="21"/>
  <c r="Y3392" i="21"/>
  <c r="Z3392" i="21"/>
  <c r="AA3392" i="21"/>
  <c r="X3393" i="21"/>
  <c r="Y3393" i="21"/>
  <c r="Z3393" i="21"/>
  <c r="AA3393" i="21"/>
  <c r="X3394" i="21"/>
  <c r="Y3394" i="21"/>
  <c r="Z3394" i="21"/>
  <c r="AA3394" i="21"/>
  <c r="X3395" i="21"/>
  <c r="Y3395" i="21"/>
  <c r="Z3395" i="21"/>
  <c r="AA3395" i="21"/>
  <c r="X3396" i="21"/>
  <c r="Y3396" i="21"/>
  <c r="Z3396" i="21"/>
  <c r="AA3396" i="21"/>
  <c r="X3397" i="21"/>
  <c r="Y3397" i="21"/>
  <c r="Z3397" i="21"/>
  <c r="AA3397" i="21"/>
  <c r="X3398" i="21"/>
  <c r="Y3398" i="21"/>
  <c r="Z3398" i="21"/>
  <c r="AA3398" i="21"/>
  <c r="X3399" i="21"/>
  <c r="Y3399" i="21"/>
  <c r="Z3399" i="21"/>
  <c r="AA3399" i="21"/>
  <c r="X3400" i="21"/>
  <c r="Y3400" i="21"/>
  <c r="Z3400" i="21"/>
  <c r="AA3400" i="21"/>
  <c r="X3401" i="21"/>
  <c r="Y3401" i="21"/>
  <c r="Z3401" i="21"/>
  <c r="AA3401" i="21"/>
  <c r="X3402" i="21"/>
  <c r="Y3402" i="21"/>
  <c r="Z3402" i="21"/>
  <c r="AA3402" i="21"/>
  <c r="X3403" i="21"/>
  <c r="Y3403" i="21"/>
  <c r="Z3403" i="21"/>
  <c r="AA3403" i="21"/>
  <c r="X3404" i="21"/>
  <c r="Y3404" i="21"/>
  <c r="Z3404" i="21"/>
  <c r="AA3404" i="21"/>
  <c r="X3405" i="21"/>
  <c r="Y3405" i="21"/>
  <c r="Z3405" i="21"/>
  <c r="AA3405" i="21"/>
  <c r="X3406" i="21"/>
  <c r="Y3406" i="21"/>
  <c r="Z3406" i="21"/>
  <c r="AA3406" i="21"/>
  <c r="X3407" i="21"/>
  <c r="Y3407" i="21"/>
  <c r="Z3407" i="21"/>
  <c r="AA3407" i="21"/>
  <c r="X3408" i="21"/>
  <c r="Y3408" i="21"/>
  <c r="Z3408" i="21"/>
  <c r="AA3408" i="21"/>
  <c r="X3409" i="21"/>
  <c r="Y3409" i="21"/>
  <c r="Z3409" i="21"/>
  <c r="AA3409" i="21"/>
  <c r="X3410" i="21"/>
  <c r="Y3410" i="21"/>
  <c r="Z3410" i="21"/>
  <c r="AA3410" i="21"/>
  <c r="X3411" i="21"/>
  <c r="Y3411" i="21"/>
  <c r="Z3411" i="21"/>
  <c r="AA3411" i="21"/>
  <c r="X3412" i="21"/>
  <c r="Y3412" i="21"/>
  <c r="Z3412" i="21"/>
  <c r="AA3412" i="21"/>
  <c r="X3413" i="21"/>
  <c r="Y3413" i="21"/>
  <c r="Z3413" i="21"/>
  <c r="AA3413" i="21"/>
  <c r="X3414" i="21"/>
  <c r="Y3414" i="21"/>
  <c r="Z3414" i="21"/>
  <c r="AA3414" i="21"/>
  <c r="X3415" i="21"/>
  <c r="Y3415" i="21"/>
  <c r="Z3415" i="21"/>
  <c r="AA3415" i="21"/>
  <c r="X3416" i="21"/>
  <c r="Y3416" i="21"/>
  <c r="Z3416" i="21"/>
  <c r="AA3416" i="21"/>
  <c r="X3417" i="21"/>
  <c r="Y3417" i="21"/>
  <c r="Z3417" i="21"/>
  <c r="AA3417" i="21"/>
  <c r="X3418" i="21"/>
  <c r="Y3418" i="21"/>
  <c r="Z3418" i="21"/>
  <c r="AA3418" i="21"/>
  <c r="X3419" i="21"/>
  <c r="Y3419" i="21"/>
  <c r="Z3419" i="21"/>
  <c r="AA3419" i="21"/>
  <c r="X3420" i="21"/>
  <c r="Y3420" i="21"/>
  <c r="Z3420" i="21"/>
  <c r="AA3420" i="21"/>
  <c r="X3421" i="21"/>
  <c r="Y3421" i="21"/>
  <c r="Z3421" i="21"/>
  <c r="AA3421" i="21"/>
  <c r="X3422" i="21"/>
  <c r="Y3422" i="21"/>
  <c r="Z3422" i="21"/>
  <c r="AA3422" i="21"/>
  <c r="X3423" i="21"/>
  <c r="Y3423" i="21"/>
  <c r="Z3423" i="21"/>
  <c r="AA3423" i="21"/>
  <c r="X3424" i="21"/>
  <c r="Y3424" i="21"/>
  <c r="Z3424" i="21"/>
  <c r="AA3424" i="21"/>
  <c r="X3425" i="21"/>
  <c r="Y3425" i="21"/>
  <c r="Z3425" i="21"/>
  <c r="AA3425" i="21"/>
  <c r="X3426" i="21"/>
  <c r="Y3426" i="21"/>
  <c r="Z3426" i="21"/>
  <c r="AA3426" i="21"/>
  <c r="X3427" i="21"/>
  <c r="Y3427" i="21"/>
  <c r="Z3427" i="21"/>
  <c r="AA3427" i="21"/>
  <c r="X3428" i="21"/>
  <c r="Y3428" i="21"/>
  <c r="Z3428" i="21"/>
  <c r="AA3428" i="21"/>
  <c r="X3429" i="21"/>
  <c r="Y3429" i="21"/>
  <c r="Z3429" i="21"/>
  <c r="AA3429" i="21"/>
  <c r="X3430" i="21"/>
  <c r="Y3430" i="21"/>
  <c r="Z3430" i="21"/>
  <c r="AA3430" i="21"/>
  <c r="X3431" i="21"/>
  <c r="Y3431" i="21"/>
  <c r="Z3431" i="21"/>
  <c r="AA3431" i="21"/>
  <c r="X3432" i="21"/>
  <c r="Y3432" i="21"/>
  <c r="Z3432" i="21"/>
  <c r="AA3432" i="21"/>
  <c r="X3433" i="21"/>
  <c r="Y3433" i="21"/>
  <c r="Z3433" i="21"/>
  <c r="AA3433" i="21"/>
  <c r="X3434" i="21"/>
  <c r="Y3434" i="21"/>
  <c r="Z3434" i="21"/>
  <c r="AA3434" i="21"/>
  <c r="X3435" i="21"/>
  <c r="Y3435" i="21"/>
  <c r="Z3435" i="21"/>
  <c r="AA3435" i="21"/>
  <c r="X3436" i="21"/>
  <c r="Y3436" i="21"/>
  <c r="Z3436" i="21"/>
  <c r="AA3436" i="21"/>
  <c r="X3437" i="21"/>
  <c r="Y3437" i="21"/>
  <c r="Z3437" i="21"/>
  <c r="AA3437" i="21"/>
  <c r="X3438" i="21"/>
  <c r="Y3438" i="21"/>
  <c r="Z3438" i="21"/>
  <c r="AA3438" i="21"/>
  <c r="X3439" i="21"/>
  <c r="Y3439" i="21"/>
  <c r="Z3439" i="21"/>
  <c r="AA3439" i="21"/>
  <c r="X3440" i="21"/>
  <c r="Y3440" i="21"/>
  <c r="Z3440" i="21"/>
  <c r="AA3440" i="21"/>
  <c r="X3441" i="21"/>
  <c r="Y3441" i="21"/>
  <c r="Z3441" i="21"/>
  <c r="AA3441" i="21"/>
  <c r="X3442" i="21"/>
  <c r="Y3442" i="21"/>
  <c r="Z3442" i="21"/>
  <c r="AA3442" i="21"/>
  <c r="X3443" i="21"/>
  <c r="Y3443" i="21"/>
  <c r="Z3443" i="21"/>
  <c r="AA3443" i="21"/>
  <c r="X3444" i="21"/>
  <c r="Y3444" i="21"/>
  <c r="Z3444" i="21"/>
  <c r="AA3444" i="21"/>
  <c r="X3445" i="21"/>
  <c r="Y3445" i="21"/>
  <c r="Z3445" i="21"/>
  <c r="AA3445" i="21"/>
  <c r="X3446" i="21"/>
  <c r="Y3446" i="21"/>
  <c r="Z3446" i="21"/>
  <c r="AA3446" i="21"/>
  <c r="X3447" i="21"/>
  <c r="Y3447" i="21"/>
  <c r="Z3447" i="21"/>
  <c r="AA3447" i="21"/>
  <c r="X3448" i="21"/>
  <c r="Y3448" i="21"/>
  <c r="Z3448" i="21"/>
  <c r="AA3448" i="21"/>
  <c r="X3449" i="21"/>
  <c r="Y3449" i="21"/>
  <c r="Z3449" i="21"/>
  <c r="AA3449" i="21"/>
  <c r="X3450" i="21"/>
  <c r="Y3450" i="21"/>
  <c r="Z3450" i="21"/>
  <c r="AA3450" i="21"/>
  <c r="X3451" i="21"/>
  <c r="Y3451" i="21"/>
  <c r="Z3451" i="21"/>
  <c r="AA3451" i="21"/>
  <c r="X3452" i="21"/>
  <c r="Y3452" i="21"/>
  <c r="Z3452" i="21"/>
  <c r="AA3452" i="21"/>
  <c r="X3453" i="21"/>
  <c r="Y3453" i="21"/>
  <c r="Z3453" i="21"/>
  <c r="AA3453" i="21"/>
  <c r="X3454" i="21"/>
  <c r="Y3454" i="21"/>
  <c r="Z3454" i="21"/>
  <c r="AA3454" i="21"/>
  <c r="X3455" i="21"/>
  <c r="Y3455" i="21"/>
  <c r="Z3455" i="21"/>
  <c r="AA3455" i="21"/>
  <c r="X3456" i="21"/>
  <c r="Y3456" i="21"/>
  <c r="Z3456" i="21"/>
  <c r="AA3456" i="21"/>
  <c r="X3457" i="21"/>
  <c r="Y3457" i="21"/>
  <c r="Z3457" i="21"/>
  <c r="AA3457" i="21"/>
  <c r="X3458" i="21"/>
  <c r="Y3458" i="21"/>
  <c r="Z3458" i="21"/>
  <c r="AA3458" i="21"/>
  <c r="X3459" i="21"/>
  <c r="Y3459" i="21"/>
  <c r="Z3459" i="21"/>
  <c r="AA3459" i="21"/>
  <c r="X3460" i="21"/>
  <c r="Y3460" i="21"/>
  <c r="Z3460" i="21"/>
  <c r="AA3460" i="21"/>
  <c r="X3461" i="21"/>
  <c r="Y3461" i="21"/>
  <c r="Z3461" i="21"/>
  <c r="AA3461" i="21"/>
  <c r="X3462" i="21"/>
  <c r="Y3462" i="21"/>
  <c r="Z3462" i="21"/>
  <c r="AA3462" i="21"/>
  <c r="X3463" i="21"/>
  <c r="Y3463" i="21"/>
  <c r="Z3463" i="21"/>
  <c r="AA3463" i="21"/>
  <c r="X3464" i="21"/>
  <c r="Y3464" i="21"/>
  <c r="Z3464" i="21"/>
  <c r="AA3464" i="21"/>
  <c r="X3465" i="21"/>
  <c r="Y3465" i="21"/>
  <c r="Z3465" i="21"/>
  <c r="AA3465" i="21"/>
  <c r="X3466" i="21"/>
  <c r="Y3466" i="21"/>
  <c r="Z3466" i="21"/>
  <c r="AA3466" i="21"/>
  <c r="X3467" i="21"/>
  <c r="Y3467" i="21"/>
  <c r="Z3467" i="21"/>
  <c r="AA3467" i="21"/>
  <c r="X3468" i="21"/>
  <c r="Y3468" i="21"/>
  <c r="Z3468" i="21"/>
  <c r="AA3468" i="21"/>
  <c r="X3469" i="21"/>
  <c r="Y3469" i="21"/>
  <c r="Z3469" i="21"/>
  <c r="AA3469" i="21"/>
  <c r="X3470" i="21"/>
  <c r="Y3470" i="21"/>
  <c r="Z3470" i="21"/>
  <c r="AA3470" i="21"/>
  <c r="X3471" i="21"/>
  <c r="Y3471" i="21"/>
  <c r="Z3471" i="21"/>
  <c r="AA3471" i="21"/>
  <c r="X3472" i="21"/>
  <c r="Y3472" i="21"/>
  <c r="Z3472" i="21"/>
  <c r="AA3472" i="21"/>
  <c r="X3473" i="21"/>
  <c r="Y3473" i="21"/>
  <c r="Z3473" i="21"/>
  <c r="AA3473" i="21"/>
  <c r="X3474" i="21"/>
  <c r="Y3474" i="21"/>
  <c r="Z3474" i="21"/>
  <c r="AA3474" i="21"/>
  <c r="X3475" i="21"/>
  <c r="Y3475" i="21"/>
  <c r="Z3475" i="21"/>
  <c r="AA3475" i="21"/>
  <c r="X3476" i="21"/>
  <c r="Y3476" i="21"/>
  <c r="Z3476" i="21"/>
  <c r="AA3476" i="21"/>
  <c r="X3477" i="21"/>
  <c r="Y3477" i="21"/>
  <c r="Z3477" i="21"/>
  <c r="AA3477" i="21"/>
  <c r="X3478" i="21"/>
  <c r="Y3478" i="21"/>
  <c r="Z3478" i="21"/>
  <c r="AA3478" i="21"/>
  <c r="X3479" i="21"/>
  <c r="Y3479" i="21"/>
  <c r="Z3479" i="21"/>
  <c r="AA3479" i="21"/>
  <c r="X3480" i="21"/>
  <c r="Y3480" i="21"/>
  <c r="Z3480" i="21"/>
  <c r="AA3480" i="21"/>
  <c r="X3481" i="21"/>
  <c r="Y3481" i="21"/>
  <c r="Z3481" i="21"/>
  <c r="AA3481" i="21"/>
  <c r="X3482" i="21"/>
  <c r="Y3482" i="21"/>
  <c r="Z3482" i="21"/>
  <c r="AA3482" i="21"/>
  <c r="X3483" i="21"/>
  <c r="Y3483" i="21"/>
  <c r="Z3483" i="21"/>
  <c r="AA3483" i="21"/>
  <c r="X3484" i="21"/>
  <c r="Y3484" i="21"/>
  <c r="Z3484" i="21"/>
  <c r="AA3484" i="21"/>
  <c r="X3485" i="21"/>
  <c r="Y3485" i="21"/>
  <c r="Z3485" i="21"/>
  <c r="AA3485" i="21"/>
  <c r="X3486" i="21"/>
  <c r="Y3486" i="21"/>
  <c r="Z3486" i="21"/>
  <c r="AA3486" i="21"/>
  <c r="X3487" i="21"/>
  <c r="Y3487" i="21"/>
  <c r="Z3487" i="21"/>
  <c r="AA3487" i="21"/>
  <c r="X3488" i="21"/>
  <c r="Y3488" i="21"/>
  <c r="Z3488" i="21"/>
  <c r="AA3488" i="21"/>
  <c r="X3489" i="21"/>
  <c r="Y3489" i="21"/>
  <c r="Z3489" i="21"/>
  <c r="AA3489" i="21"/>
  <c r="X3490" i="21"/>
  <c r="Y3490" i="21"/>
  <c r="Z3490" i="21"/>
  <c r="AA3490" i="21"/>
  <c r="X3491" i="21"/>
  <c r="Y3491" i="21"/>
  <c r="Z3491" i="21"/>
  <c r="AA3491" i="21"/>
  <c r="X3492" i="21"/>
  <c r="Y3492" i="21"/>
  <c r="Z3492" i="21"/>
  <c r="AA3492" i="21"/>
  <c r="X3493" i="21"/>
  <c r="Y3493" i="21"/>
  <c r="Z3493" i="21"/>
  <c r="AA3493" i="21"/>
  <c r="X3494" i="21"/>
  <c r="Y3494" i="21"/>
  <c r="Z3494" i="21"/>
  <c r="AA3494" i="21"/>
  <c r="X3495" i="21"/>
  <c r="Y3495" i="21"/>
  <c r="Z3495" i="21"/>
  <c r="AA3495" i="21"/>
  <c r="X3496" i="21"/>
  <c r="Y3496" i="21"/>
  <c r="Z3496" i="21"/>
  <c r="AA3496" i="21"/>
  <c r="X3497" i="21"/>
  <c r="Y3497" i="21"/>
  <c r="Z3497" i="21"/>
  <c r="AA3497" i="21"/>
  <c r="X3498" i="21"/>
  <c r="Y3498" i="21"/>
  <c r="Z3498" i="21"/>
  <c r="AA3498" i="21"/>
  <c r="X3499" i="21"/>
  <c r="Y3499" i="21"/>
  <c r="Z3499" i="21"/>
  <c r="AA3499" i="21"/>
  <c r="X3500" i="21"/>
  <c r="Y3500" i="21"/>
  <c r="Z3500" i="21"/>
  <c r="AA3500" i="21"/>
  <c r="X3501" i="21"/>
  <c r="Y3501" i="21"/>
  <c r="Z3501" i="21"/>
  <c r="AA3501" i="21"/>
  <c r="X3502" i="21"/>
  <c r="Y3502" i="21"/>
  <c r="Z3502" i="21"/>
  <c r="AA3502" i="21"/>
  <c r="X3503" i="21"/>
  <c r="Y3503" i="21"/>
  <c r="Z3503" i="21"/>
  <c r="AA3503" i="21"/>
  <c r="X3504" i="21"/>
  <c r="Y3504" i="21"/>
  <c r="Z3504" i="21"/>
  <c r="AA3504" i="21"/>
  <c r="X3505" i="21"/>
  <c r="Y3505" i="21"/>
  <c r="Z3505" i="21"/>
  <c r="AA3505" i="21"/>
  <c r="X3506" i="21"/>
  <c r="Y3506" i="21"/>
  <c r="Z3506" i="21"/>
  <c r="AA3506" i="21"/>
  <c r="X3507" i="21"/>
  <c r="Y3507" i="21"/>
  <c r="Z3507" i="21"/>
  <c r="AA3507" i="21"/>
  <c r="X3508" i="21"/>
  <c r="Y3508" i="21"/>
  <c r="Z3508" i="21"/>
  <c r="AA3508" i="21"/>
  <c r="X3509" i="21"/>
  <c r="Y3509" i="21"/>
  <c r="Z3509" i="21"/>
  <c r="AA3509" i="21"/>
  <c r="X3510" i="21"/>
  <c r="Y3510" i="21"/>
  <c r="Z3510" i="21"/>
  <c r="AA3510" i="21"/>
  <c r="X3511" i="21"/>
  <c r="Y3511" i="21"/>
  <c r="Z3511" i="21"/>
  <c r="AA3511" i="21"/>
  <c r="X3512" i="21"/>
  <c r="Y3512" i="21"/>
  <c r="Z3512" i="21"/>
  <c r="AA3512" i="21"/>
  <c r="X3513" i="21"/>
  <c r="Y3513" i="21"/>
  <c r="Z3513" i="21"/>
  <c r="AA3513" i="21"/>
  <c r="X3514" i="21"/>
  <c r="Y3514" i="21"/>
  <c r="Z3514" i="21"/>
  <c r="AA3514" i="21"/>
  <c r="X3515" i="21"/>
  <c r="Y3515" i="21"/>
  <c r="Z3515" i="21"/>
  <c r="AA3515" i="21"/>
  <c r="X3516" i="21"/>
  <c r="Y3516" i="21"/>
  <c r="Z3516" i="21"/>
  <c r="AA3516" i="21"/>
  <c r="X3517" i="21"/>
  <c r="Y3517" i="21"/>
  <c r="Z3517" i="21"/>
  <c r="AA3517" i="21"/>
  <c r="X3518" i="21"/>
  <c r="Y3518" i="21"/>
  <c r="Z3518" i="21"/>
  <c r="AA3518" i="21"/>
  <c r="X3519" i="21"/>
  <c r="Y3519" i="21"/>
  <c r="Z3519" i="21"/>
  <c r="AA3519" i="21"/>
  <c r="X3520" i="21"/>
  <c r="Y3520" i="21"/>
  <c r="Z3520" i="21"/>
  <c r="AA3520" i="21"/>
  <c r="X3521" i="21"/>
  <c r="Y3521" i="21"/>
  <c r="Z3521" i="21"/>
  <c r="AA3521" i="21"/>
  <c r="X3522" i="21"/>
  <c r="Y3522" i="21"/>
  <c r="Z3522" i="21"/>
  <c r="AA3522" i="21"/>
  <c r="X3523" i="21"/>
  <c r="Y3523" i="21"/>
  <c r="Z3523" i="21"/>
  <c r="AA3523" i="21"/>
  <c r="X3524" i="21"/>
  <c r="Y3524" i="21"/>
  <c r="Z3524" i="21"/>
  <c r="AA3524" i="21"/>
  <c r="X3525" i="21"/>
  <c r="Y3525" i="21"/>
  <c r="Z3525" i="21"/>
  <c r="AA3525" i="21"/>
  <c r="X3526" i="21"/>
  <c r="Y3526" i="21"/>
  <c r="Z3526" i="21"/>
  <c r="AA3526" i="21"/>
  <c r="X3527" i="21"/>
  <c r="Y3527" i="21"/>
  <c r="Z3527" i="21"/>
  <c r="AA3527" i="21"/>
  <c r="X3528" i="21"/>
  <c r="Y3528" i="21"/>
  <c r="Z3528" i="21"/>
  <c r="AA3528" i="21"/>
  <c r="X3529" i="21"/>
  <c r="Y3529" i="21"/>
  <c r="Z3529" i="21"/>
  <c r="AA3529" i="21"/>
  <c r="X3530" i="21"/>
  <c r="Y3530" i="21"/>
  <c r="Z3530" i="21"/>
  <c r="AA3530" i="21"/>
  <c r="X3531" i="21"/>
  <c r="Y3531" i="21"/>
  <c r="Z3531" i="21"/>
  <c r="AA3531" i="21"/>
  <c r="X3532" i="21"/>
  <c r="Y3532" i="21"/>
  <c r="Z3532" i="21"/>
  <c r="AA3532" i="21"/>
  <c r="X3533" i="21"/>
  <c r="Y3533" i="21"/>
  <c r="Z3533" i="21"/>
  <c r="AA3533" i="21"/>
  <c r="X3534" i="21"/>
  <c r="Y3534" i="21"/>
  <c r="Z3534" i="21"/>
  <c r="AA3534" i="21"/>
  <c r="X3535" i="21"/>
  <c r="Y3535" i="21"/>
  <c r="Z3535" i="21"/>
  <c r="AA3535" i="21"/>
  <c r="X3536" i="21"/>
  <c r="Y3536" i="21"/>
  <c r="Z3536" i="21"/>
  <c r="AA3536" i="21"/>
  <c r="X3537" i="21"/>
  <c r="Y3537" i="21"/>
  <c r="Z3537" i="21"/>
  <c r="AA3537" i="21"/>
  <c r="X3538" i="21"/>
  <c r="Y3538" i="21"/>
  <c r="Z3538" i="21"/>
  <c r="AA3538" i="21"/>
  <c r="X3539" i="21"/>
  <c r="Y3539" i="21"/>
  <c r="Z3539" i="21"/>
  <c r="AA3539" i="21"/>
  <c r="X3540" i="21"/>
  <c r="Y3540" i="21"/>
  <c r="Z3540" i="21"/>
  <c r="AA3540" i="21"/>
  <c r="X3541" i="21"/>
  <c r="Y3541" i="21"/>
  <c r="Z3541" i="21"/>
  <c r="AA3541" i="21"/>
  <c r="X3542" i="21"/>
  <c r="Y3542" i="21"/>
  <c r="Z3542" i="21"/>
  <c r="AA3542" i="21"/>
  <c r="X3543" i="21"/>
  <c r="Y3543" i="21"/>
  <c r="Z3543" i="21"/>
  <c r="AA3543" i="21"/>
  <c r="X3544" i="21"/>
  <c r="Y3544" i="21"/>
  <c r="Z3544" i="21"/>
  <c r="AA3544" i="21"/>
  <c r="X3545" i="21"/>
  <c r="Y3545" i="21"/>
  <c r="Z3545" i="21"/>
  <c r="AA3545" i="21"/>
  <c r="X3546" i="21"/>
  <c r="Y3546" i="21"/>
  <c r="Z3546" i="21"/>
  <c r="AA3546" i="21"/>
  <c r="X3547" i="21"/>
  <c r="Y3547" i="21"/>
  <c r="Z3547" i="21"/>
  <c r="AA3547" i="21"/>
  <c r="X3548" i="21"/>
  <c r="Y3548" i="21"/>
  <c r="Z3548" i="21"/>
  <c r="AA3548" i="21"/>
  <c r="X3549" i="21"/>
  <c r="Y3549" i="21"/>
  <c r="Z3549" i="21"/>
  <c r="AA3549" i="21"/>
  <c r="X3550" i="21"/>
  <c r="Y3550" i="21"/>
  <c r="Z3550" i="21"/>
  <c r="AA3550" i="21"/>
  <c r="X3551" i="21"/>
  <c r="Y3551" i="21"/>
  <c r="Z3551" i="21"/>
  <c r="AA3551" i="21"/>
  <c r="X3552" i="21"/>
  <c r="Y3552" i="21"/>
  <c r="Z3552" i="21"/>
  <c r="AA3552" i="21"/>
  <c r="X3553" i="21"/>
  <c r="Y3553" i="21"/>
  <c r="Z3553" i="21"/>
  <c r="AA3553" i="21"/>
  <c r="X3554" i="21"/>
  <c r="Y3554" i="21"/>
  <c r="Z3554" i="21"/>
  <c r="AA3554" i="21"/>
  <c r="X3555" i="21"/>
  <c r="Y3555" i="21"/>
  <c r="Z3555" i="21"/>
  <c r="AA3555" i="21"/>
  <c r="X3556" i="21"/>
  <c r="Y3556" i="21"/>
  <c r="Z3556" i="21"/>
  <c r="AA3556" i="21"/>
  <c r="X3557" i="21"/>
  <c r="Y3557" i="21"/>
  <c r="Z3557" i="21"/>
  <c r="AA3557" i="21"/>
  <c r="X3558" i="21"/>
  <c r="Y3558" i="21"/>
  <c r="Z3558" i="21"/>
  <c r="AA3558" i="21"/>
  <c r="X3559" i="21"/>
  <c r="Y3559" i="21"/>
  <c r="Z3559" i="21"/>
  <c r="AA3559" i="21"/>
  <c r="X3560" i="21"/>
  <c r="Y3560" i="21"/>
  <c r="Z3560" i="21"/>
  <c r="AA3560" i="21"/>
  <c r="X3561" i="21"/>
  <c r="Y3561" i="21"/>
  <c r="Z3561" i="21"/>
  <c r="AA3561" i="21"/>
  <c r="X3562" i="21"/>
  <c r="Y3562" i="21"/>
  <c r="Z3562" i="21"/>
  <c r="AA3562" i="21"/>
  <c r="X3563" i="21"/>
  <c r="Y3563" i="21"/>
  <c r="Z3563" i="21"/>
  <c r="AA3563" i="21"/>
  <c r="X3564" i="21"/>
  <c r="Y3564" i="21"/>
  <c r="Z3564" i="21"/>
  <c r="AA3564" i="21"/>
  <c r="X3565" i="21"/>
  <c r="Y3565" i="21"/>
  <c r="Z3565" i="21"/>
  <c r="AA3565" i="21"/>
  <c r="X3566" i="21"/>
  <c r="Y3566" i="21"/>
  <c r="Z3566" i="21"/>
  <c r="AA3566" i="21"/>
  <c r="X3567" i="21"/>
  <c r="Y3567" i="21"/>
  <c r="Z3567" i="21"/>
  <c r="AA3567" i="21"/>
  <c r="X3568" i="21"/>
  <c r="Y3568" i="21"/>
  <c r="Z3568" i="21"/>
  <c r="AA3568" i="21"/>
  <c r="X3569" i="21"/>
  <c r="Y3569" i="21"/>
  <c r="Z3569" i="21"/>
  <c r="AA3569" i="21"/>
  <c r="X3570" i="21"/>
  <c r="Y3570" i="21"/>
  <c r="Z3570" i="21"/>
  <c r="AA3570" i="21"/>
  <c r="X3571" i="21"/>
  <c r="Y3571" i="21"/>
  <c r="Z3571" i="21"/>
  <c r="AA3571" i="21"/>
  <c r="X3572" i="21"/>
  <c r="Y3572" i="21"/>
  <c r="Z3572" i="21"/>
  <c r="AA3572" i="21"/>
  <c r="X3573" i="21"/>
  <c r="Y3573" i="21"/>
  <c r="Z3573" i="21"/>
  <c r="AA3573" i="21"/>
  <c r="X3574" i="21"/>
  <c r="Y3574" i="21"/>
  <c r="Z3574" i="21"/>
  <c r="AA3574" i="21"/>
  <c r="X3575" i="21"/>
  <c r="Y3575" i="21"/>
  <c r="Z3575" i="21"/>
  <c r="AA3575" i="21"/>
  <c r="X3576" i="21"/>
  <c r="Y3576" i="21"/>
  <c r="Z3576" i="21"/>
  <c r="AA3576" i="21"/>
  <c r="X3577" i="21"/>
  <c r="Y3577" i="21"/>
  <c r="Z3577" i="21"/>
  <c r="AA3577" i="21"/>
  <c r="X3578" i="21"/>
  <c r="Y3578" i="21"/>
  <c r="Z3578" i="21"/>
  <c r="AA3578" i="21"/>
  <c r="X3579" i="21"/>
  <c r="Y3579" i="21"/>
  <c r="Z3579" i="21"/>
  <c r="AA3579" i="21"/>
  <c r="X3580" i="21"/>
  <c r="Y3580" i="21"/>
  <c r="Z3580" i="21"/>
  <c r="AA3580" i="21"/>
  <c r="X3581" i="21"/>
  <c r="Y3581" i="21"/>
  <c r="Z3581" i="21"/>
  <c r="AA3581" i="21"/>
  <c r="X3582" i="21"/>
  <c r="Y3582" i="21"/>
  <c r="Z3582" i="21"/>
  <c r="AA3582" i="21"/>
  <c r="X3583" i="21"/>
  <c r="Y3583" i="21"/>
  <c r="Z3583" i="21"/>
  <c r="AA3583" i="21"/>
  <c r="X3584" i="21"/>
  <c r="Y3584" i="21"/>
  <c r="Z3584" i="21"/>
  <c r="AA3584" i="21"/>
  <c r="X3585" i="21"/>
  <c r="Y3585" i="21"/>
  <c r="Z3585" i="21"/>
  <c r="AA3585" i="21"/>
  <c r="X3586" i="21"/>
  <c r="Y3586" i="21"/>
  <c r="Z3586" i="21"/>
  <c r="AA3586" i="21"/>
  <c r="X3587" i="21"/>
  <c r="Y3587" i="21"/>
  <c r="Z3587" i="21"/>
  <c r="AA3587" i="21"/>
  <c r="X3588" i="21"/>
  <c r="Y3588" i="21"/>
  <c r="Z3588" i="21"/>
  <c r="AA3588" i="21"/>
  <c r="X3589" i="21"/>
  <c r="Y3589" i="21"/>
  <c r="Z3589" i="21"/>
  <c r="AA3589" i="21"/>
  <c r="X3590" i="21"/>
  <c r="Y3590" i="21"/>
  <c r="Z3590" i="21"/>
  <c r="AA3590" i="21"/>
  <c r="X3591" i="21"/>
  <c r="Y3591" i="21"/>
  <c r="Z3591" i="21"/>
  <c r="AA3591" i="21"/>
  <c r="X3592" i="21"/>
  <c r="Y3592" i="21"/>
  <c r="Z3592" i="21"/>
  <c r="AA3592" i="21"/>
  <c r="X3593" i="21"/>
  <c r="Y3593" i="21"/>
  <c r="Z3593" i="21"/>
  <c r="AA3593" i="21"/>
  <c r="X3594" i="21"/>
  <c r="Y3594" i="21"/>
  <c r="Z3594" i="21"/>
  <c r="AA3594" i="21"/>
  <c r="X3595" i="21"/>
  <c r="Y3595" i="21"/>
  <c r="Z3595" i="21"/>
  <c r="AA3595" i="21"/>
  <c r="X3596" i="21"/>
  <c r="Y3596" i="21"/>
  <c r="Z3596" i="21"/>
  <c r="AA3596" i="21"/>
  <c r="X3597" i="21"/>
  <c r="Y3597" i="21"/>
  <c r="Z3597" i="21"/>
  <c r="AA3597" i="21"/>
  <c r="X3598" i="21"/>
  <c r="Y3598" i="21"/>
  <c r="Z3598" i="21"/>
  <c r="AA3598" i="21"/>
  <c r="X3599" i="21"/>
  <c r="Y3599" i="21"/>
  <c r="Z3599" i="21"/>
  <c r="AA3599" i="21"/>
  <c r="X3600" i="21"/>
  <c r="Y3600" i="21"/>
  <c r="Z3600" i="21"/>
  <c r="AA3600" i="21"/>
  <c r="X3601" i="21"/>
  <c r="Y3601" i="21"/>
  <c r="Z3601" i="21"/>
  <c r="AA3601" i="21"/>
  <c r="X3602" i="21"/>
  <c r="Y3602" i="21"/>
  <c r="Z3602" i="21"/>
  <c r="AA3602" i="21"/>
  <c r="X3603" i="21"/>
  <c r="Y3603" i="21"/>
  <c r="Z3603" i="21"/>
  <c r="AA3603" i="21"/>
  <c r="X3604" i="21"/>
  <c r="Y3604" i="21"/>
  <c r="Z3604" i="21"/>
  <c r="AA3604" i="21"/>
  <c r="X3605" i="21"/>
  <c r="Y3605" i="21"/>
  <c r="Z3605" i="21"/>
  <c r="AA3605" i="21"/>
  <c r="X3606" i="21"/>
  <c r="Y3606" i="21"/>
  <c r="Z3606" i="21"/>
  <c r="AA3606" i="21"/>
  <c r="X3607" i="21"/>
  <c r="Y3607" i="21"/>
  <c r="Z3607" i="21"/>
  <c r="AA3607" i="21"/>
  <c r="X3608" i="21"/>
  <c r="Y3608" i="21"/>
  <c r="Z3608" i="21"/>
  <c r="AA3608" i="21"/>
  <c r="X3609" i="21"/>
  <c r="Y3609" i="21"/>
  <c r="Z3609" i="21"/>
  <c r="AA3609" i="21"/>
  <c r="X3610" i="21"/>
  <c r="Y3610" i="21"/>
  <c r="Z3610" i="21"/>
  <c r="AA3610" i="21"/>
  <c r="X3611" i="21"/>
  <c r="Y3611" i="21"/>
  <c r="Z3611" i="21"/>
  <c r="AA3611" i="21"/>
  <c r="X3612" i="21"/>
  <c r="Y3612" i="21"/>
  <c r="Z3612" i="21"/>
  <c r="AA3612" i="21"/>
  <c r="X3613" i="21"/>
  <c r="Y3613" i="21"/>
  <c r="Z3613" i="21"/>
  <c r="AA3613" i="21"/>
  <c r="X3614" i="21"/>
  <c r="Y3614" i="21"/>
  <c r="Z3614" i="21"/>
  <c r="AA3614" i="21"/>
  <c r="X3615" i="21"/>
  <c r="Y3615" i="21"/>
  <c r="Z3615" i="21"/>
  <c r="AA3615" i="21"/>
  <c r="X3616" i="21"/>
  <c r="Y3616" i="21"/>
  <c r="Z3616" i="21"/>
  <c r="AA3616" i="21"/>
  <c r="X3617" i="21"/>
  <c r="Y3617" i="21"/>
  <c r="Z3617" i="21"/>
  <c r="AA3617" i="21"/>
  <c r="X3618" i="21"/>
  <c r="Y3618" i="21"/>
  <c r="Z3618" i="21"/>
  <c r="AA3618" i="21"/>
  <c r="X3619" i="21"/>
  <c r="Y3619" i="21"/>
  <c r="Z3619" i="21"/>
  <c r="AA3619" i="21"/>
  <c r="X3620" i="21"/>
  <c r="Y3620" i="21"/>
  <c r="Z3620" i="21"/>
  <c r="AA3620" i="21"/>
  <c r="X3621" i="21"/>
  <c r="Y3621" i="21"/>
  <c r="Z3621" i="21"/>
  <c r="AA3621" i="21"/>
  <c r="X3622" i="21"/>
  <c r="Y3622" i="21"/>
  <c r="Z3622" i="21"/>
  <c r="AA3622" i="21"/>
  <c r="X3623" i="21"/>
  <c r="Y3623" i="21"/>
  <c r="Z3623" i="21"/>
  <c r="AA3623" i="21"/>
  <c r="X3624" i="21"/>
  <c r="Y3624" i="21"/>
  <c r="Z3624" i="21"/>
  <c r="AA3624" i="21"/>
  <c r="X3625" i="21"/>
  <c r="Y3625" i="21"/>
  <c r="Z3625" i="21"/>
  <c r="AA3625" i="21"/>
  <c r="X3626" i="21"/>
  <c r="Y3626" i="21"/>
  <c r="Z3626" i="21"/>
  <c r="AA3626" i="21"/>
  <c r="X3627" i="21"/>
  <c r="Y3627" i="21"/>
  <c r="Z3627" i="21"/>
  <c r="AA3627" i="21"/>
  <c r="X3628" i="21"/>
  <c r="Y3628" i="21"/>
  <c r="Z3628" i="21"/>
  <c r="AA3628" i="21"/>
  <c r="X3629" i="21"/>
  <c r="Y3629" i="21"/>
  <c r="Z3629" i="21"/>
  <c r="AA3629" i="21"/>
  <c r="X3630" i="21"/>
  <c r="Y3630" i="21"/>
  <c r="Z3630" i="21"/>
  <c r="AA3630" i="21"/>
  <c r="X3631" i="21"/>
  <c r="Y3631" i="21"/>
  <c r="Z3631" i="21"/>
  <c r="AA3631" i="21"/>
  <c r="X3632" i="21"/>
  <c r="Y3632" i="21"/>
  <c r="Z3632" i="21"/>
  <c r="AA3632" i="21"/>
  <c r="X3633" i="21"/>
  <c r="Y3633" i="21"/>
  <c r="Z3633" i="21"/>
  <c r="AA3633" i="21"/>
  <c r="X3634" i="21"/>
  <c r="Y3634" i="21"/>
  <c r="Z3634" i="21"/>
  <c r="AA3634" i="21"/>
  <c r="X3635" i="21"/>
  <c r="Y3635" i="21"/>
  <c r="Z3635" i="21"/>
  <c r="AA3635" i="21"/>
  <c r="X3636" i="21"/>
  <c r="Y3636" i="21"/>
  <c r="Z3636" i="21"/>
  <c r="AA3636" i="21"/>
  <c r="X3637" i="21"/>
  <c r="Y3637" i="21"/>
  <c r="Z3637" i="21"/>
  <c r="AA3637" i="21"/>
  <c r="X3638" i="21"/>
  <c r="Y3638" i="21"/>
  <c r="Z3638" i="21"/>
  <c r="AA3638" i="21"/>
  <c r="X3639" i="21"/>
  <c r="Y3639" i="21"/>
  <c r="Z3639" i="21"/>
  <c r="AA3639" i="21"/>
  <c r="X3640" i="21"/>
  <c r="Y3640" i="21"/>
  <c r="Z3640" i="21"/>
  <c r="AA3640" i="21"/>
  <c r="X3641" i="21"/>
  <c r="Y3641" i="21"/>
  <c r="Z3641" i="21"/>
  <c r="AA3641" i="21"/>
  <c r="X3642" i="21"/>
  <c r="Y3642" i="21"/>
  <c r="Z3642" i="21"/>
  <c r="AA3642" i="21"/>
  <c r="X3643" i="21"/>
  <c r="Y3643" i="21"/>
  <c r="Z3643" i="21"/>
  <c r="AA3643" i="21"/>
  <c r="X3644" i="21"/>
  <c r="Y3644" i="21"/>
  <c r="Z3644" i="21"/>
  <c r="AA3644" i="21"/>
  <c r="X3645" i="21"/>
  <c r="Y3645" i="21"/>
  <c r="Z3645" i="21"/>
  <c r="AA3645" i="21"/>
  <c r="X3646" i="21"/>
  <c r="Y3646" i="21"/>
  <c r="Z3646" i="21"/>
  <c r="AA3646" i="21"/>
  <c r="X3647" i="21"/>
  <c r="Y3647" i="21"/>
  <c r="Z3647" i="21"/>
  <c r="AA3647" i="21"/>
  <c r="X3648" i="21"/>
  <c r="Y3648" i="21"/>
  <c r="Z3648" i="21"/>
  <c r="AA3648" i="21"/>
  <c r="X3649" i="21"/>
  <c r="Y3649" i="21"/>
  <c r="Z3649" i="21"/>
  <c r="AA3649" i="21"/>
  <c r="X3650" i="21"/>
  <c r="Y3650" i="21"/>
  <c r="Z3650" i="21"/>
  <c r="AA3650" i="21"/>
  <c r="X3651" i="21"/>
  <c r="Y3651" i="21"/>
  <c r="Z3651" i="21"/>
  <c r="AA3651" i="21"/>
  <c r="X3652" i="21"/>
  <c r="Y3652" i="21"/>
  <c r="Z3652" i="21"/>
  <c r="AA3652" i="21"/>
  <c r="X3653" i="21"/>
  <c r="Y3653" i="21"/>
  <c r="Z3653" i="21"/>
  <c r="AA3653" i="21"/>
  <c r="X3654" i="21"/>
  <c r="Y3654" i="21"/>
  <c r="Z3654" i="21"/>
  <c r="AA3654" i="21"/>
  <c r="X3655" i="21"/>
  <c r="Y3655" i="21"/>
  <c r="Z3655" i="21"/>
  <c r="AA3655" i="21"/>
  <c r="X3656" i="21"/>
  <c r="Y3656" i="21"/>
  <c r="Z3656" i="21"/>
  <c r="AA3656" i="21"/>
  <c r="X3657" i="21"/>
  <c r="Y3657" i="21"/>
  <c r="Z3657" i="21"/>
  <c r="AA3657" i="21"/>
  <c r="X3658" i="21"/>
  <c r="Y3658" i="21"/>
  <c r="Z3658" i="21"/>
  <c r="AA3658" i="21"/>
  <c r="X3659" i="21"/>
  <c r="Y3659" i="21"/>
  <c r="Z3659" i="21"/>
  <c r="AA3659" i="21"/>
  <c r="X3660" i="21"/>
  <c r="Y3660" i="21"/>
  <c r="Z3660" i="21"/>
  <c r="AA3660" i="21"/>
  <c r="X3661" i="21"/>
  <c r="Y3661" i="21"/>
  <c r="Z3661" i="21"/>
  <c r="AA3661" i="21"/>
  <c r="X3662" i="21"/>
  <c r="Y3662" i="21"/>
  <c r="Z3662" i="21"/>
  <c r="AA3662" i="21"/>
  <c r="X3663" i="21"/>
  <c r="Y3663" i="21"/>
  <c r="Z3663" i="21"/>
  <c r="AA3663" i="21"/>
  <c r="X3664" i="21"/>
  <c r="Y3664" i="21"/>
  <c r="Z3664" i="21"/>
  <c r="AA3664" i="21"/>
  <c r="X3665" i="21"/>
  <c r="Y3665" i="21"/>
  <c r="Z3665" i="21"/>
  <c r="AA3665" i="21"/>
  <c r="X3666" i="21"/>
  <c r="Y3666" i="21"/>
  <c r="Z3666" i="21"/>
  <c r="AA3666" i="21"/>
  <c r="X3667" i="21"/>
  <c r="Y3667" i="21"/>
  <c r="Z3667" i="21"/>
  <c r="AA3667" i="21"/>
  <c r="X3668" i="21"/>
  <c r="Y3668" i="21"/>
  <c r="Z3668" i="21"/>
  <c r="AA3668" i="21"/>
  <c r="X3669" i="21"/>
  <c r="Y3669" i="21"/>
  <c r="Z3669" i="21"/>
  <c r="AA3669" i="21"/>
  <c r="X3670" i="21"/>
  <c r="Y3670" i="21"/>
  <c r="Z3670" i="21"/>
  <c r="AA3670" i="21"/>
  <c r="X3671" i="21"/>
  <c r="Y3671" i="21"/>
  <c r="Z3671" i="21"/>
  <c r="AA3671" i="21"/>
  <c r="X3672" i="21"/>
  <c r="Y3672" i="21"/>
  <c r="Z3672" i="21"/>
  <c r="AA3672" i="21"/>
  <c r="X3673" i="21"/>
  <c r="Y3673" i="21"/>
  <c r="Z3673" i="21"/>
  <c r="AA3673" i="21"/>
  <c r="X3674" i="21"/>
  <c r="Y3674" i="21"/>
  <c r="Z3674" i="21"/>
  <c r="AA3674" i="21"/>
  <c r="X3675" i="21"/>
  <c r="Y3675" i="21"/>
  <c r="Z3675" i="21"/>
  <c r="AA3675" i="21"/>
  <c r="X3676" i="21"/>
  <c r="Y3676" i="21"/>
  <c r="Z3676" i="21"/>
  <c r="AA3676" i="21"/>
  <c r="X3677" i="21"/>
  <c r="Y3677" i="21"/>
  <c r="Z3677" i="21"/>
  <c r="AA3677" i="21"/>
  <c r="X3678" i="21"/>
  <c r="Y3678" i="21"/>
  <c r="Z3678" i="21"/>
  <c r="AA3678" i="21"/>
  <c r="X3679" i="21"/>
  <c r="Y3679" i="21"/>
  <c r="Z3679" i="21"/>
  <c r="AA3679" i="21"/>
  <c r="X3680" i="21"/>
  <c r="Y3680" i="21"/>
  <c r="Z3680" i="21"/>
  <c r="AA3680" i="21"/>
  <c r="X3681" i="21"/>
  <c r="Y3681" i="21"/>
  <c r="Z3681" i="21"/>
  <c r="AA3681" i="21"/>
  <c r="X3682" i="21"/>
  <c r="Y3682" i="21"/>
  <c r="Z3682" i="21"/>
  <c r="AA3682" i="21"/>
  <c r="X3683" i="21"/>
  <c r="Y3683" i="21"/>
  <c r="Z3683" i="21"/>
  <c r="AA3683" i="21"/>
  <c r="X3684" i="21"/>
  <c r="Y3684" i="21"/>
  <c r="Z3684" i="21"/>
  <c r="AA3684" i="21"/>
  <c r="X3685" i="21"/>
  <c r="Y3685" i="21"/>
  <c r="Z3685" i="21"/>
  <c r="AA3685" i="21"/>
  <c r="X3686" i="21"/>
  <c r="Y3686" i="21"/>
  <c r="Z3686" i="21"/>
  <c r="AA3686" i="21"/>
  <c r="X3687" i="21"/>
  <c r="Y3687" i="21"/>
  <c r="Z3687" i="21"/>
  <c r="AA3687" i="21"/>
  <c r="X3688" i="21"/>
  <c r="Y3688" i="21"/>
  <c r="Z3688" i="21"/>
  <c r="AA3688" i="21"/>
  <c r="X3689" i="21"/>
  <c r="Y3689" i="21"/>
  <c r="Z3689" i="21"/>
  <c r="AA3689" i="21"/>
  <c r="X3690" i="21"/>
  <c r="Y3690" i="21"/>
  <c r="Z3690" i="21"/>
  <c r="AA3690" i="21"/>
  <c r="X3691" i="21"/>
  <c r="Y3691" i="21"/>
  <c r="Z3691" i="21"/>
  <c r="AA3691" i="21"/>
  <c r="X3692" i="21"/>
  <c r="Y3692" i="21"/>
  <c r="Z3692" i="21"/>
  <c r="AA3692" i="21"/>
  <c r="X3693" i="21"/>
  <c r="Y3693" i="21"/>
  <c r="Z3693" i="21"/>
  <c r="AA3693" i="21"/>
  <c r="X3694" i="21"/>
  <c r="Y3694" i="21"/>
  <c r="Z3694" i="21"/>
  <c r="AA3694" i="21"/>
  <c r="X3695" i="21"/>
  <c r="Y3695" i="21"/>
  <c r="Z3695" i="21"/>
  <c r="AA3695" i="21"/>
  <c r="X3696" i="21"/>
  <c r="Y3696" i="21"/>
  <c r="Z3696" i="21"/>
  <c r="AA3696" i="21"/>
  <c r="X3697" i="21"/>
  <c r="Y3697" i="21"/>
  <c r="Z3697" i="21"/>
  <c r="AA3697" i="21"/>
  <c r="X3698" i="21"/>
  <c r="Y3698" i="21"/>
  <c r="Z3698" i="21"/>
  <c r="AA3698" i="21"/>
  <c r="X3699" i="21"/>
  <c r="Y3699" i="21"/>
  <c r="Z3699" i="21"/>
  <c r="AA3699" i="21"/>
  <c r="X3700" i="21"/>
  <c r="Y3700" i="21"/>
  <c r="Z3700" i="21"/>
  <c r="AA3700" i="21"/>
  <c r="X3701" i="21"/>
  <c r="Y3701" i="21"/>
  <c r="Z3701" i="21"/>
  <c r="AA3701" i="21"/>
  <c r="X3702" i="21"/>
  <c r="Y3702" i="21"/>
  <c r="Z3702" i="21"/>
  <c r="AA3702" i="21"/>
  <c r="X3703" i="21"/>
  <c r="Y3703" i="21"/>
  <c r="Z3703" i="21"/>
  <c r="AA3703" i="21"/>
  <c r="X3704" i="21"/>
  <c r="Y3704" i="21"/>
  <c r="Z3704" i="21"/>
  <c r="AA3704" i="21"/>
  <c r="X3705" i="21"/>
  <c r="Y3705" i="21"/>
  <c r="Z3705" i="21"/>
  <c r="AA3705" i="21"/>
  <c r="X3706" i="21"/>
  <c r="Y3706" i="21"/>
  <c r="Z3706" i="21"/>
  <c r="AA3706" i="21"/>
  <c r="X3707" i="21"/>
  <c r="Y3707" i="21"/>
  <c r="Z3707" i="21"/>
  <c r="AA3707" i="21"/>
  <c r="X3708" i="21"/>
  <c r="Y3708" i="21"/>
  <c r="Z3708" i="21"/>
  <c r="AA3708" i="21"/>
  <c r="X3709" i="21"/>
  <c r="Y3709" i="21"/>
  <c r="Z3709" i="21"/>
  <c r="AA3709" i="21"/>
  <c r="X3710" i="21"/>
  <c r="Y3710" i="21"/>
  <c r="Z3710" i="21"/>
  <c r="AA3710" i="21"/>
  <c r="X3711" i="21"/>
  <c r="Y3711" i="21"/>
  <c r="Z3711" i="21"/>
  <c r="AA3711" i="21"/>
  <c r="X3712" i="21"/>
  <c r="Y3712" i="21"/>
  <c r="Z3712" i="21"/>
  <c r="AA3712" i="21"/>
  <c r="X3713" i="21"/>
  <c r="Y3713" i="21"/>
  <c r="Z3713" i="21"/>
  <c r="AA3713" i="21"/>
  <c r="X3714" i="21"/>
  <c r="Y3714" i="21"/>
  <c r="Z3714" i="21"/>
  <c r="AA3714" i="21"/>
  <c r="X3715" i="21"/>
  <c r="Y3715" i="21"/>
  <c r="Z3715" i="21"/>
  <c r="AA3715" i="21"/>
  <c r="X3716" i="21"/>
  <c r="Y3716" i="21"/>
  <c r="Z3716" i="21"/>
  <c r="AA3716" i="21"/>
  <c r="X3717" i="21"/>
  <c r="Y3717" i="21"/>
  <c r="Z3717" i="21"/>
  <c r="AA3717" i="21"/>
  <c r="X3718" i="21"/>
  <c r="Y3718" i="21"/>
  <c r="Z3718" i="21"/>
  <c r="AA3718" i="21"/>
  <c r="X3719" i="21"/>
  <c r="Y3719" i="21"/>
  <c r="Z3719" i="21"/>
  <c r="AA3719" i="21"/>
  <c r="X3720" i="21"/>
  <c r="Y3720" i="21"/>
  <c r="Z3720" i="21"/>
  <c r="AA3720" i="21"/>
  <c r="X3721" i="21"/>
  <c r="Y3721" i="21"/>
  <c r="Z3721" i="21"/>
  <c r="AA3721" i="21"/>
  <c r="X3722" i="21"/>
  <c r="Y3722" i="21"/>
  <c r="Z3722" i="21"/>
  <c r="AA3722" i="21"/>
  <c r="X3723" i="21"/>
  <c r="Y3723" i="21"/>
  <c r="Z3723" i="21"/>
  <c r="AA3723" i="21"/>
  <c r="X3724" i="21"/>
  <c r="Y3724" i="21"/>
  <c r="Z3724" i="21"/>
  <c r="AA3724" i="21"/>
  <c r="X3725" i="21"/>
  <c r="Y3725" i="21"/>
  <c r="Z3725" i="21"/>
  <c r="AA3725" i="21"/>
  <c r="X3726" i="21"/>
  <c r="Y3726" i="21"/>
  <c r="Z3726" i="21"/>
  <c r="AA3726" i="21"/>
  <c r="X3727" i="21"/>
  <c r="Y3727" i="21"/>
  <c r="Z3727" i="21"/>
  <c r="AA3727" i="21"/>
  <c r="X3728" i="21"/>
  <c r="Y3728" i="21"/>
  <c r="Z3728" i="21"/>
  <c r="AA3728" i="21"/>
  <c r="X3729" i="21"/>
  <c r="Y3729" i="21"/>
  <c r="Z3729" i="21"/>
  <c r="AA3729" i="21"/>
  <c r="X3730" i="21"/>
  <c r="Y3730" i="21"/>
  <c r="Z3730" i="21"/>
  <c r="AA3730" i="21"/>
  <c r="X3731" i="21"/>
  <c r="Y3731" i="21"/>
  <c r="Z3731" i="21"/>
  <c r="AA3731" i="21"/>
  <c r="X3732" i="21"/>
  <c r="Y3732" i="21"/>
  <c r="Z3732" i="21"/>
  <c r="AA3732" i="21"/>
  <c r="X3733" i="21"/>
  <c r="Y3733" i="21"/>
  <c r="Z3733" i="21"/>
  <c r="AA3733" i="21"/>
  <c r="X3734" i="21"/>
  <c r="Y3734" i="21"/>
  <c r="Z3734" i="21"/>
  <c r="AA3734" i="21"/>
  <c r="X3735" i="21"/>
  <c r="Y3735" i="21"/>
  <c r="Z3735" i="21"/>
  <c r="AA3735" i="21"/>
  <c r="X3736" i="21"/>
  <c r="Y3736" i="21"/>
  <c r="Z3736" i="21"/>
  <c r="AA3736" i="21"/>
  <c r="X3737" i="21"/>
  <c r="Y3737" i="21"/>
  <c r="Z3737" i="21"/>
  <c r="AA3737" i="21"/>
  <c r="X3738" i="21"/>
  <c r="Y3738" i="21"/>
  <c r="Z3738" i="21"/>
  <c r="AA3738" i="21"/>
  <c r="X3739" i="21"/>
  <c r="Y3739" i="21"/>
  <c r="Z3739" i="21"/>
  <c r="AA3739" i="21"/>
  <c r="X3740" i="21"/>
  <c r="Y3740" i="21"/>
  <c r="Z3740" i="21"/>
  <c r="AA3740" i="21"/>
  <c r="X3741" i="21"/>
  <c r="Y3741" i="21"/>
  <c r="Z3741" i="21"/>
  <c r="AA3741" i="21"/>
  <c r="X3742" i="21"/>
  <c r="Y3742" i="21"/>
  <c r="Z3742" i="21"/>
  <c r="AA3742" i="21"/>
  <c r="X3743" i="21"/>
  <c r="Y3743" i="21"/>
  <c r="Z3743" i="21"/>
  <c r="AA3743" i="21"/>
  <c r="X3744" i="21"/>
  <c r="Y3744" i="21"/>
  <c r="Z3744" i="21"/>
  <c r="AA3744" i="21"/>
  <c r="X3745" i="21"/>
  <c r="Y3745" i="21"/>
  <c r="Z3745" i="21"/>
  <c r="AA3745" i="21"/>
  <c r="X3746" i="21"/>
  <c r="Y3746" i="21"/>
  <c r="Z3746" i="21"/>
  <c r="AA3746" i="21"/>
  <c r="X3747" i="21"/>
  <c r="Y3747" i="21"/>
  <c r="Z3747" i="21"/>
  <c r="AA3747" i="21"/>
  <c r="X3748" i="21"/>
  <c r="Y3748" i="21"/>
  <c r="Z3748" i="21"/>
  <c r="AA3748" i="21"/>
  <c r="X3749" i="21"/>
  <c r="Y3749" i="21"/>
  <c r="Z3749" i="21"/>
  <c r="AA3749" i="21"/>
  <c r="X3750" i="21"/>
  <c r="Y3750" i="21"/>
  <c r="Z3750" i="21"/>
  <c r="AA3750" i="21"/>
  <c r="X3751" i="21"/>
  <c r="Y3751" i="21"/>
  <c r="Z3751" i="21"/>
  <c r="AA3751" i="21"/>
  <c r="X3752" i="21"/>
  <c r="Y3752" i="21"/>
  <c r="Z3752" i="21"/>
  <c r="AA3752" i="21"/>
  <c r="X3753" i="21"/>
  <c r="Y3753" i="21"/>
  <c r="Z3753" i="21"/>
  <c r="AA3753" i="21"/>
  <c r="X3754" i="21"/>
  <c r="Y3754" i="21"/>
  <c r="Z3754" i="21"/>
  <c r="AA3754" i="21"/>
  <c r="X3755" i="21"/>
  <c r="Y3755" i="21"/>
  <c r="Z3755" i="21"/>
  <c r="AA3755" i="21"/>
  <c r="X3756" i="21"/>
  <c r="Y3756" i="21"/>
  <c r="Z3756" i="21"/>
  <c r="AA3756" i="21"/>
  <c r="X3757" i="21"/>
  <c r="Y3757" i="21"/>
  <c r="Z3757" i="21"/>
  <c r="AA3757" i="21"/>
  <c r="X3758" i="21"/>
  <c r="Y3758" i="21"/>
  <c r="Z3758" i="21"/>
  <c r="AA3758" i="21"/>
  <c r="X3759" i="21"/>
  <c r="Y3759" i="21"/>
  <c r="Z3759" i="21"/>
  <c r="AA3759" i="21"/>
  <c r="X3760" i="21"/>
  <c r="Y3760" i="21"/>
  <c r="Z3760" i="21"/>
  <c r="AA3760" i="21"/>
  <c r="X3761" i="21"/>
  <c r="Y3761" i="21"/>
  <c r="Z3761" i="21"/>
  <c r="AA3761" i="21"/>
  <c r="X3762" i="21"/>
  <c r="Y3762" i="21"/>
  <c r="Z3762" i="21"/>
  <c r="AA3762" i="21"/>
  <c r="X3763" i="21"/>
  <c r="Y3763" i="21"/>
  <c r="Z3763" i="21"/>
  <c r="AA3763" i="21"/>
  <c r="X3764" i="21"/>
  <c r="Y3764" i="21"/>
  <c r="Z3764" i="21"/>
  <c r="AA3764" i="21"/>
  <c r="X3765" i="21"/>
  <c r="Y3765" i="21"/>
  <c r="Z3765" i="21"/>
  <c r="AA3765" i="21"/>
  <c r="X3766" i="21"/>
  <c r="Y3766" i="21"/>
  <c r="Z3766" i="21"/>
  <c r="AA3766" i="21"/>
  <c r="X3767" i="21"/>
  <c r="Y3767" i="21"/>
  <c r="Z3767" i="21"/>
  <c r="AA3767" i="21"/>
  <c r="X3768" i="21"/>
  <c r="Y3768" i="21"/>
  <c r="Z3768" i="21"/>
  <c r="AA3768" i="21"/>
  <c r="X3769" i="21"/>
  <c r="Y3769" i="21"/>
  <c r="Z3769" i="21"/>
  <c r="AA3769" i="21"/>
  <c r="X3770" i="21"/>
  <c r="Y3770" i="21"/>
  <c r="Z3770" i="21"/>
  <c r="AA3770" i="21"/>
  <c r="X3771" i="21"/>
  <c r="Y3771" i="21"/>
  <c r="Z3771" i="21"/>
  <c r="AA3771" i="21"/>
  <c r="X3772" i="21"/>
  <c r="Y3772" i="21"/>
  <c r="Z3772" i="21"/>
  <c r="AA3772" i="21"/>
  <c r="X3773" i="21"/>
  <c r="Y3773" i="21"/>
  <c r="Z3773" i="21"/>
  <c r="AA3773" i="21"/>
  <c r="X3774" i="21"/>
  <c r="Y3774" i="21"/>
  <c r="Z3774" i="21"/>
  <c r="AA3774" i="21"/>
  <c r="X3775" i="21"/>
  <c r="Y3775" i="21"/>
  <c r="Z3775" i="21"/>
  <c r="AA3775" i="21"/>
  <c r="X3776" i="21"/>
  <c r="Y3776" i="21"/>
  <c r="Z3776" i="21"/>
  <c r="AA3776" i="21"/>
  <c r="X3777" i="21"/>
  <c r="Y3777" i="21"/>
  <c r="Z3777" i="21"/>
  <c r="AA3777" i="21"/>
  <c r="X3778" i="21"/>
  <c r="Y3778" i="21"/>
  <c r="Z3778" i="21"/>
  <c r="AA3778" i="21"/>
  <c r="X3779" i="21"/>
  <c r="Y3779" i="21"/>
  <c r="Z3779" i="21"/>
  <c r="AA3779" i="21"/>
  <c r="X3780" i="21"/>
  <c r="Y3780" i="21"/>
  <c r="Z3780" i="21"/>
  <c r="AA3780" i="21"/>
  <c r="X3781" i="21"/>
  <c r="Y3781" i="21"/>
  <c r="Z3781" i="21"/>
  <c r="AA3781" i="21"/>
  <c r="X3782" i="21"/>
  <c r="Y3782" i="21"/>
  <c r="Z3782" i="21"/>
  <c r="AA3782" i="21"/>
  <c r="X3783" i="21"/>
  <c r="Y3783" i="21"/>
  <c r="Z3783" i="21"/>
  <c r="AA3783" i="21"/>
  <c r="X3784" i="21"/>
  <c r="Y3784" i="21"/>
  <c r="Z3784" i="21"/>
  <c r="AA3784" i="21"/>
  <c r="X3785" i="21"/>
  <c r="Y3785" i="21"/>
  <c r="Z3785" i="21"/>
  <c r="AA3785" i="21"/>
  <c r="X3786" i="21"/>
  <c r="Y3786" i="21"/>
  <c r="Z3786" i="21"/>
  <c r="AA3786" i="21"/>
  <c r="X3787" i="21"/>
  <c r="Y3787" i="21"/>
  <c r="Z3787" i="21"/>
  <c r="AA3787" i="21"/>
  <c r="X3788" i="21"/>
  <c r="Y3788" i="21"/>
  <c r="Z3788" i="21"/>
  <c r="AA3788" i="21"/>
  <c r="X3789" i="21"/>
  <c r="Y3789" i="21"/>
  <c r="Z3789" i="21"/>
  <c r="AA3789" i="21"/>
  <c r="X3790" i="21"/>
  <c r="Y3790" i="21"/>
  <c r="Z3790" i="21"/>
  <c r="AA3790" i="21"/>
  <c r="X3791" i="21"/>
  <c r="Y3791" i="21"/>
  <c r="Z3791" i="21"/>
  <c r="AA3791" i="21"/>
  <c r="X3792" i="21"/>
  <c r="Y3792" i="21"/>
  <c r="Z3792" i="21"/>
  <c r="AA3792" i="21"/>
  <c r="X3793" i="21"/>
  <c r="Y3793" i="21"/>
  <c r="Z3793" i="21"/>
  <c r="AA3793" i="21"/>
  <c r="X3794" i="21"/>
  <c r="Y3794" i="21"/>
  <c r="Z3794" i="21"/>
  <c r="AA3794" i="21"/>
  <c r="X3795" i="21"/>
  <c r="Y3795" i="21"/>
  <c r="Z3795" i="21"/>
  <c r="AA3795" i="21"/>
  <c r="X3796" i="21"/>
  <c r="Y3796" i="21"/>
  <c r="Z3796" i="21"/>
  <c r="AA3796" i="21"/>
  <c r="X3797" i="21"/>
  <c r="Y3797" i="21"/>
  <c r="Z3797" i="21"/>
  <c r="AA3797" i="21"/>
  <c r="X3798" i="21"/>
  <c r="Y3798" i="21"/>
  <c r="Z3798" i="21"/>
  <c r="AA3798" i="21"/>
  <c r="X3799" i="21"/>
  <c r="Y3799" i="21"/>
  <c r="Z3799" i="21"/>
  <c r="AA3799" i="21"/>
  <c r="X3800" i="21"/>
  <c r="Y3800" i="21"/>
  <c r="Z3800" i="21"/>
  <c r="AA3800" i="21"/>
  <c r="X3801" i="21"/>
  <c r="Y3801" i="21"/>
  <c r="Z3801" i="21"/>
  <c r="AA3801" i="21"/>
  <c r="X3802" i="21"/>
  <c r="Y3802" i="21"/>
  <c r="Z3802" i="21"/>
  <c r="AA3802" i="21"/>
  <c r="X3803" i="21"/>
  <c r="Y3803" i="21"/>
  <c r="Z3803" i="21"/>
  <c r="AA3803" i="21"/>
  <c r="X3804" i="21"/>
  <c r="Y3804" i="21"/>
  <c r="Z3804" i="21"/>
  <c r="AA3804" i="21"/>
  <c r="X3805" i="21"/>
  <c r="Y3805" i="21"/>
  <c r="Z3805" i="21"/>
  <c r="AA3805" i="21"/>
  <c r="X3806" i="21"/>
  <c r="Y3806" i="21"/>
  <c r="Z3806" i="21"/>
  <c r="AA3806" i="21"/>
  <c r="X3807" i="21"/>
  <c r="Y3807" i="21"/>
  <c r="Z3807" i="21"/>
  <c r="AA3807" i="21"/>
  <c r="X3808" i="21"/>
  <c r="Y3808" i="21"/>
  <c r="Z3808" i="21"/>
  <c r="AA3808" i="21"/>
  <c r="X3809" i="21"/>
  <c r="Y3809" i="21"/>
  <c r="Z3809" i="21"/>
  <c r="AA3809" i="21"/>
  <c r="X3810" i="21"/>
  <c r="Y3810" i="21"/>
  <c r="Z3810" i="21"/>
  <c r="AA3810" i="21"/>
  <c r="X3811" i="21"/>
  <c r="Y3811" i="21"/>
  <c r="Z3811" i="21"/>
  <c r="AA3811" i="21"/>
  <c r="X3812" i="21"/>
  <c r="Y3812" i="21"/>
  <c r="Z3812" i="21"/>
  <c r="AA3812" i="21"/>
  <c r="X3813" i="21"/>
  <c r="Y3813" i="21"/>
  <c r="Z3813" i="21"/>
  <c r="AA3813" i="21"/>
  <c r="X3814" i="21"/>
  <c r="Y3814" i="21"/>
  <c r="Z3814" i="21"/>
  <c r="AA3814" i="21"/>
  <c r="X3815" i="21"/>
  <c r="Y3815" i="21"/>
  <c r="Z3815" i="21"/>
  <c r="AA3815" i="21"/>
  <c r="X3816" i="21"/>
  <c r="Y3816" i="21"/>
  <c r="Z3816" i="21"/>
  <c r="AA3816" i="21"/>
  <c r="X3817" i="21"/>
  <c r="Y3817" i="21"/>
  <c r="Z3817" i="21"/>
  <c r="AA3817" i="21"/>
  <c r="X3818" i="21"/>
  <c r="Y3818" i="21"/>
  <c r="Z3818" i="21"/>
  <c r="AA3818" i="21"/>
  <c r="X3819" i="21"/>
  <c r="Y3819" i="21"/>
  <c r="Z3819" i="21"/>
  <c r="AA3819" i="21"/>
  <c r="X3820" i="21"/>
  <c r="Y3820" i="21"/>
  <c r="Z3820" i="21"/>
  <c r="AA3820" i="21"/>
  <c r="X3821" i="21"/>
  <c r="Y3821" i="21"/>
  <c r="Z3821" i="21"/>
  <c r="AA3821" i="21"/>
  <c r="X3822" i="21"/>
  <c r="Y3822" i="21"/>
  <c r="Z3822" i="21"/>
  <c r="AA3822" i="21"/>
  <c r="X3823" i="21"/>
  <c r="Y3823" i="21"/>
  <c r="Z3823" i="21"/>
  <c r="AA3823" i="21"/>
  <c r="X3824" i="21"/>
  <c r="Y3824" i="21"/>
  <c r="Z3824" i="21"/>
  <c r="AA3824" i="21"/>
  <c r="X3825" i="21"/>
  <c r="Y3825" i="21"/>
  <c r="Z3825" i="21"/>
  <c r="AA3825" i="21"/>
  <c r="X3826" i="21"/>
  <c r="Y3826" i="21"/>
  <c r="Z3826" i="21"/>
  <c r="AA3826" i="21"/>
  <c r="X3827" i="21"/>
  <c r="Y3827" i="21"/>
  <c r="Z3827" i="21"/>
  <c r="AA3827" i="21"/>
  <c r="X3828" i="21"/>
  <c r="Y3828" i="21"/>
  <c r="Z3828" i="21"/>
  <c r="AA3828" i="21"/>
  <c r="X3829" i="21"/>
  <c r="Y3829" i="21"/>
  <c r="Z3829" i="21"/>
  <c r="AA3829" i="21"/>
  <c r="X3830" i="21"/>
  <c r="Y3830" i="21"/>
  <c r="Z3830" i="21"/>
  <c r="AA3830" i="21"/>
  <c r="X3831" i="21"/>
  <c r="Y3831" i="21"/>
  <c r="Z3831" i="21"/>
  <c r="AA3831" i="21"/>
  <c r="X3832" i="21"/>
  <c r="Y3832" i="21"/>
  <c r="Z3832" i="21"/>
  <c r="AA3832" i="21"/>
  <c r="X3833" i="21"/>
  <c r="Y3833" i="21"/>
  <c r="Z3833" i="21"/>
  <c r="AA3833" i="21"/>
  <c r="X3834" i="21"/>
  <c r="Y3834" i="21"/>
  <c r="Z3834" i="21"/>
  <c r="AA3834" i="21"/>
  <c r="X3835" i="21"/>
  <c r="Y3835" i="21"/>
  <c r="Z3835" i="21"/>
  <c r="AA3835" i="21"/>
  <c r="X3836" i="21"/>
  <c r="Y3836" i="21"/>
  <c r="Z3836" i="21"/>
  <c r="AA3836" i="21"/>
  <c r="X3837" i="21"/>
  <c r="Y3837" i="21"/>
  <c r="Z3837" i="21"/>
  <c r="AA3837" i="21"/>
  <c r="X3838" i="21"/>
  <c r="Y3838" i="21"/>
  <c r="Z3838" i="21"/>
  <c r="AA3838" i="21"/>
  <c r="X3839" i="21"/>
  <c r="Y3839" i="21"/>
  <c r="Z3839" i="21"/>
  <c r="AA3839" i="21"/>
  <c r="X3840" i="21"/>
  <c r="Y3840" i="21"/>
  <c r="Z3840" i="21"/>
  <c r="AA3840" i="21"/>
  <c r="X3841" i="21"/>
  <c r="Y3841" i="21"/>
  <c r="Z3841" i="21"/>
  <c r="AA3841" i="21"/>
  <c r="X3842" i="21"/>
  <c r="Y3842" i="21"/>
  <c r="Z3842" i="21"/>
  <c r="AA3842" i="21"/>
  <c r="X3843" i="21"/>
  <c r="Y3843" i="21"/>
  <c r="Z3843" i="21"/>
  <c r="AA3843" i="21"/>
  <c r="X3844" i="21"/>
  <c r="Y3844" i="21"/>
  <c r="Z3844" i="21"/>
  <c r="AA3844" i="21"/>
  <c r="X3845" i="21"/>
  <c r="Y3845" i="21"/>
  <c r="Z3845" i="21"/>
  <c r="AA3845" i="21"/>
  <c r="X3846" i="21"/>
  <c r="Y3846" i="21"/>
  <c r="Z3846" i="21"/>
  <c r="AA3846" i="21"/>
  <c r="X3847" i="21"/>
  <c r="Y3847" i="21"/>
  <c r="Z3847" i="21"/>
  <c r="AA3847" i="21"/>
  <c r="X3848" i="21"/>
  <c r="Y3848" i="21"/>
  <c r="Z3848" i="21"/>
  <c r="AA3848" i="21"/>
  <c r="X3849" i="21"/>
  <c r="Y3849" i="21"/>
  <c r="Z3849" i="21"/>
  <c r="AA3849" i="21"/>
  <c r="X3850" i="21"/>
  <c r="Y3850" i="21"/>
  <c r="Z3850" i="21"/>
  <c r="AA3850" i="21"/>
  <c r="X3851" i="21"/>
  <c r="Y3851" i="21"/>
  <c r="Z3851" i="21"/>
  <c r="AA3851" i="21"/>
  <c r="X3852" i="21"/>
  <c r="Y3852" i="21"/>
  <c r="Z3852" i="21"/>
  <c r="AA3852" i="21"/>
  <c r="X3853" i="21"/>
  <c r="Y3853" i="21"/>
  <c r="Z3853" i="21"/>
  <c r="AA3853" i="21"/>
  <c r="X3854" i="21"/>
  <c r="Y3854" i="21"/>
  <c r="Z3854" i="21"/>
  <c r="AA3854" i="21"/>
  <c r="X3855" i="21"/>
  <c r="Y3855" i="21"/>
  <c r="Z3855" i="21"/>
  <c r="AA3855" i="21"/>
  <c r="X3856" i="21"/>
  <c r="Y3856" i="21"/>
  <c r="Z3856" i="21"/>
  <c r="AA3856" i="21"/>
  <c r="X3857" i="21"/>
  <c r="Y3857" i="21"/>
  <c r="Z3857" i="21"/>
  <c r="AA3857" i="21"/>
  <c r="X3858" i="21"/>
  <c r="Y3858" i="21"/>
  <c r="Z3858" i="21"/>
  <c r="AA3858" i="21"/>
  <c r="X3859" i="21"/>
  <c r="Y3859" i="21"/>
  <c r="Z3859" i="21"/>
  <c r="AA3859" i="21"/>
  <c r="X3860" i="21"/>
  <c r="Y3860" i="21"/>
  <c r="Z3860" i="21"/>
  <c r="AA3860" i="21"/>
  <c r="X3861" i="21"/>
  <c r="Y3861" i="21"/>
  <c r="Z3861" i="21"/>
  <c r="AA3861" i="21"/>
  <c r="X3862" i="21"/>
  <c r="Y3862" i="21"/>
  <c r="Z3862" i="21"/>
  <c r="AA3862" i="21"/>
  <c r="X3863" i="21"/>
  <c r="Y3863" i="21"/>
  <c r="Z3863" i="21"/>
  <c r="AA3863" i="21"/>
  <c r="X3864" i="21"/>
  <c r="Y3864" i="21"/>
  <c r="Z3864" i="21"/>
  <c r="AA3864" i="21"/>
  <c r="X3865" i="21"/>
  <c r="Y3865" i="21"/>
  <c r="Z3865" i="21"/>
  <c r="AA3865" i="21"/>
  <c r="X3866" i="21"/>
  <c r="Y3866" i="21"/>
  <c r="Z3866" i="21"/>
  <c r="AA3866" i="21"/>
  <c r="X3867" i="21"/>
  <c r="Y3867" i="21"/>
  <c r="Z3867" i="21"/>
  <c r="AA3867" i="21"/>
  <c r="X3868" i="21"/>
  <c r="Y3868" i="21"/>
  <c r="Z3868" i="21"/>
  <c r="AA3868" i="21"/>
  <c r="X3869" i="21"/>
  <c r="Y3869" i="21"/>
  <c r="Z3869" i="21"/>
  <c r="AA3869" i="21"/>
  <c r="X3870" i="21"/>
  <c r="Y3870" i="21"/>
  <c r="Z3870" i="21"/>
  <c r="AA3870" i="21"/>
  <c r="X3871" i="21"/>
  <c r="Y3871" i="21"/>
  <c r="Z3871" i="21"/>
  <c r="AA3871" i="21"/>
  <c r="X3872" i="21"/>
  <c r="Y3872" i="21"/>
  <c r="Z3872" i="21"/>
  <c r="AA3872" i="21"/>
  <c r="X3873" i="21"/>
  <c r="Y3873" i="21"/>
  <c r="Z3873" i="21"/>
  <c r="AA3873" i="21"/>
  <c r="X3874" i="21"/>
  <c r="Y3874" i="21"/>
  <c r="Z3874" i="21"/>
  <c r="AA3874" i="21"/>
  <c r="X3875" i="21"/>
  <c r="Y3875" i="21"/>
  <c r="Z3875" i="21"/>
  <c r="AA3875" i="21"/>
  <c r="X3876" i="21"/>
  <c r="Y3876" i="21"/>
  <c r="Z3876" i="21"/>
  <c r="AA3876" i="21"/>
  <c r="X3877" i="21"/>
  <c r="Y3877" i="21"/>
  <c r="Z3877" i="21"/>
  <c r="AA3877" i="21"/>
  <c r="X3878" i="21"/>
  <c r="Y3878" i="21"/>
  <c r="Z3878" i="21"/>
  <c r="AA3878" i="21"/>
  <c r="X3879" i="21"/>
  <c r="Y3879" i="21"/>
  <c r="Z3879" i="21"/>
  <c r="AA3879" i="21"/>
  <c r="X3880" i="21"/>
  <c r="Y3880" i="21"/>
  <c r="Z3880" i="21"/>
  <c r="AA3880" i="21"/>
  <c r="X3881" i="21"/>
  <c r="Y3881" i="21"/>
  <c r="Z3881" i="21"/>
  <c r="AA3881" i="21"/>
  <c r="X3882" i="21"/>
  <c r="Y3882" i="21"/>
  <c r="Z3882" i="21"/>
  <c r="AA3882" i="21"/>
  <c r="X3883" i="21"/>
  <c r="Y3883" i="21"/>
  <c r="Z3883" i="21"/>
  <c r="AA3883" i="21"/>
  <c r="X3884" i="21"/>
  <c r="Y3884" i="21"/>
  <c r="Z3884" i="21"/>
  <c r="AA3884" i="21"/>
  <c r="X3885" i="21"/>
  <c r="Y3885" i="21"/>
  <c r="Z3885" i="21"/>
  <c r="AA3885" i="21"/>
  <c r="X3886" i="21"/>
  <c r="Y3886" i="21"/>
  <c r="Z3886" i="21"/>
  <c r="AA3886" i="21"/>
  <c r="X3887" i="21"/>
  <c r="Y3887" i="21"/>
  <c r="Z3887" i="21"/>
  <c r="AA3887" i="21"/>
  <c r="X3888" i="21"/>
  <c r="Y3888" i="21"/>
  <c r="Z3888" i="21"/>
  <c r="AA3888" i="21"/>
  <c r="X3889" i="21"/>
  <c r="Y3889" i="21"/>
  <c r="Z3889" i="21"/>
  <c r="AA3889" i="21"/>
  <c r="X3890" i="21"/>
  <c r="Y3890" i="21"/>
  <c r="Z3890" i="21"/>
  <c r="AA3890" i="21"/>
  <c r="X3891" i="21"/>
  <c r="Y3891" i="21"/>
  <c r="Z3891" i="21"/>
  <c r="AA3891" i="21"/>
  <c r="X3892" i="21"/>
  <c r="Y3892" i="21"/>
  <c r="Z3892" i="21"/>
  <c r="AA3892" i="21"/>
  <c r="X3893" i="21"/>
  <c r="Y3893" i="21"/>
  <c r="Z3893" i="21"/>
  <c r="AA3893" i="21"/>
  <c r="X3894" i="21"/>
  <c r="Y3894" i="21"/>
  <c r="Z3894" i="21"/>
  <c r="AA3894" i="21"/>
  <c r="X3895" i="21"/>
  <c r="Y3895" i="21"/>
  <c r="Z3895" i="21"/>
  <c r="AA3895" i="21"/>
  <c r="X3896" i="21"/>
  <c r="Y3896" i="21"/>
  <c r="Z3896" i="21"/>
  <c r="AA3896" i="21"/>
  <c r="X3897" i="21"/>
  <c r="Y3897" i="21"/>
  <c r="Z3897" i="21"/>
  <c r="AA3897" i="21"/>
  <c r="X3898" i="21"/>
  <c r="Y3898" i="21"/>
  <c r="Z3898" i="21"/>
  <c r="AA3898" i="21"/>
  <c r="X3899" i="21"/>
  <c r="Y3899" i="21"/>
  <c r="Z3899" i="21"/>
  <c r="AA3899" i="21"/>
  <c r="X3900" i="21"/>
  <c r="Y3900" i="21"/>
  <c r="Z3900" i="21"/>
  <c r="AA3900" i="21"/>
  <c r="X3901" i="21"/>
  <c r="Y3901" i="21"/>
  <c r="Z3901" i="21"/>
  <c r="AA3901" i="21"/>
  <c r="X3902" i="21"/>
  <c r="Y3902" i="21"/>
  <c r="Z3902" i="21"/>
  <c r="AA3902" i="21"/>
  <c r="X3903" i="21"/>
  <c r="Y3903" i="21"/>
  <c r="Z3903" i="21"/>
  <c r="AA3903" i="21"/>
  <c r="X3904" i="21"/>
  <c r="Y3904" i="21"/>
  <c r="Z3904" i="21"/>
  <c r="AA3904" i="21"/>
  <c r="X3905" i="21"/>
  <c r="Y3905" i="21"/>
  <c r="Z3905" i="21"/>
  <c r="AA3905" i="21"/>
  <c r="X3906" i="21"/>
  <c r="Y3906" i="21"/>
  <c r="Z3906" i="21"/>
  <c r="AA3906" i="21"/>
  <c r="X3907" i="21"/>
  <c r="Y3907" i="21"/>
  <c r="Z3907" i="21"/>
  <c r="AA3907" i="21"/>
  <c r="X3908" i="21"/>
  <c r="Y3908" i="21"/>
  <c r="Z3908" i="21"/>
  <c r="AA3908" i="21"/>
  <c r="X3909" i="21"/>
  <c r="Y3909" i="21"/>
  <c r="Z3909" i="21"/>
  <c r="AA3909" i="21"/>
  <c r="X3910" i="21"/>
  <c r="Y3910" i="21"/>
  <c r="Z3910" i="21"/>
  <c r="AA3910" i="21"/>
  <c r="X3911" i="21"/>
  <c r="Y3911" i="21"/>
  <c r="Z3911" i="21"/>
  <c r="AA3911" i="21"/>
  <c r="X3912" i="21"/>
  <c r="Y3912" i="21"/>
  <c r="Z3912" i="21"/>
  <c r="AA3912" i="21"/>
  <c r="X3913" i="21"/>
  <c r="Y3913" i="21"/>
  <c r="Z3913" i="21"/>
  <c r="AA3913" i="21"/>
  <c r="X3914" i="21"/>
  <c r="Y3914" i="21"/>
  <c r="Z3914" i="21"/>
  <c r="AA3914" i="21"/>
  <c r="X3915" i="21"/>
  <c r="Y3915" i="21"/>
  <c r="Z3915" i="21"/>
  <c r="AA3915" i="21"/>
  <c r="X3916" i="21"/>
  <c r="Y3916" i="21"/>
  <c r="Z3916" i="21"/>
  <c r="AA3916" i="21"/>
  <c r="X3917" i="21"/>
  <c r="Y3917" i="21"/>
  <c r="Z3917" i="21"/>
  <c r="AA3917" i="21"/>
  <c r="X3918" i="21"/>
  <c r="Y3918" i="21"/>
  <c r="Z3918" i="21"/>
  <c r="AA3918" i="21"/>
  <c r="X3919" i="21"/>
  <c r="Y3919" i="21"/>
  <c r="Z3919" i="21"/>
  <c r="AA3919" i="21"/>
  <c r="X3920" i="21"/>
  <c r="Y3920" i="21"/>
  <c r="Z3920" i="21"/>
  <c r="AA3920" i="21"/>
  <c r="X3921" i="21"/>
  <c r="Y3921" i="21"/>
  <c r="Z3921" i="21"/>
  <c r="AA3921" i="21"/>
  <c r="X3922" i="21"/>
  <c r="Y3922" i="21"/>
  <c r="Z3922" i="21"/>
  <c r="AA3922" i="21"/>
  <c r="X3923" i="21"/>
  <c r="Y3923" i="21"/>
  <c r="Z3923" i="21"/>
  <c r="AA3923" i="21"/>
  <c r="X3924" i="21"/>
  <c r="Y3924" i="21"/>
  <c r="Z3924" i="21"/>
  <c r="AA3924" i="21"/>
  <c r="X3925" i="21"/>
  <c r="Y3925" i="21"/>
  <c r="Z3925" i="21"/>
  <c r="AA3925" i="21"/>
  <c r="X3926" i="21"/>
  <c r="Y3926" i="21"/>
  <c r="Z3926" i="21"/>
  <c r="AA3926" i="21"/>
  <c r="X3927" i="21"/>
  <c r="Y3927" i="21"/>
  <c r="Z3927" i="21"/>
  <c r="AA3927" i="21"/>
  <c r="X3928" i="21"/>
  <c r="Y3928" i="21"/>
  <c r="Z3928" i="21"/>
  <c r="AA3928" i="21"/>
  <c r="X3929" i="21"/>
  <c r="Y3929" i="21"/>
  <c r="Z3929" i="21"/>
  <c r="AA3929" i="21"/>
  <c r="X3930" i="21"/>
  <c r="Y3930" i="21"/>
  <c r="Z3930" i="21"/>
  <c r="AA3930" i="21"/>
  <c r="X3931" i="21"/>
  <c r="Y3931" i="21"/>
  <c r="Z3931" i="21"/>
  <c r="AA3931" i="21"/>
  <c r="X3932" i="21"/>
  <c r="Y3932" i="21"/>
  <c r="Z3932" i="21"/>
  <c r="AA3932" i="21"/>
  <c r="X3933" i="21"/>
  <c r="Y3933" i="21"/>
  <c r="Z3933" i="21"/>
  <c r="AA3933" i="21"/>
  <c r="X3934" i="21"/>
  <c r="Y3934" i="21"/>
  <c r="Z3934" i="21"/>
  <c r="AA3934" i="21"/>
  <c r="X3935" i="21"/>
  <c r="Y3935" i="21"/>
  <c r="Z3935" i="21"/>
  <c r="AA3935" i="21"/>
  <c r="X3936" i="21"/>
  <c r="Y3936" i="21"/>
  <c r="Z3936" i="21"/>
  <c r="AA3936" i="21"/>
  <c r="X3937" i="21"/>
  <c r="Y3937" i="21"/>
  <c r="Z3937" i="21"/>
  <c r="AA3937" i="21"/>
  <c r="X3938" i="21"/>
  <c r="Y3938" i="21"/>
  <c r="Z3938" i="21"/>
  <c r="AA3938" i="21"/>
  <c r="X3939" i="21"/>
  <c r="Y3939" i="21"/>
  <c r="Z3939" i="21"/>
  <c r="AA3939" i="21"/>
  <c r="X3940" i="21"/>
  <c r="Y3940" i="21"/>
  <c r="Z3940" i="21"/>
  <c r="AA3940" i="21"/>
  <c r="X3941" i="21"/>
  <c r="Y3941" i="21"/>
  <c r="Z3941" i="21"/>
  <c r="AA3941" i="21"/>
  <c r="X3942" i="21"/>
  <c r="Y3942" i="21"/>
  <c r="Z3942" i="21"/>
  <c r="AA3942" i="21"/>
  <c r="X3943" i="21"/>
  <c r="Y3943" i="21"/>
  <c r="Z3943" i="21"/>
  <c r="AA3943" i="21"/>
  <c r="X3944" i="21"/>
  <c r="Y3944" i="21"/>
  <c r="Z3944" i="21"/>
  <c r="AA3944" i="21"/>
  <c r="X3945" i="21"/>
  <c r="Y3945" i="21"/>
  <c r="Z3945" i="21"/>
  <c r="AA3945" i="21"/>
  <c r="X3946" i="21"/>
  <c r="Y3946" i="21"/>
  <c r="Z3946" i="21"/>
  <c r="AA3946" i="21"/>
  <c r="X3947" i="21"/>
  <c r="Y3947" i="21"/>
  <c r="Z3947" i="21"/>
  <c r="AA3947" i="21"/>
  <c r="X3948" i="21"/>
  <c r="Y3948" i="21"/>
  <c r="Z3948" i="21"/>
  <c r="AA3948" i="21"/>
  <c r="X3949" i="21"/>
  <c r="Y3949" i="21"/>
  <c r="Z3949" i="21"/>
  <c r="AA3949" i="21"/>
  <c r="X3950" i="21"/>
  <c r="Y3950" i="21"/>
  <c r="Z3950" i="21"/>
  <c r="AA3950" i="21"/>
  <c r="X3951" i="21"/>
  <c r="Y3951" i="21"/>
  <c r="Z3951" i="21"/>
  <c r="AA3951" i="21"/>
  <c r="X3952" i="21"/>
  <c r="Y3952" i="21"/>
  <c r="Z3952" i="21"/>
  <c r="AA3952" i="21"/>
  <c r="X3953" i="21"/>
  <c r="Y3953" i="21"/>
  <c r="Z3953" i="21"/>
  <c r="AA3953" i="21"/>
  <c r="X3954" i="21"/>
  <c r="Y3954" i="21"/>
  <c r="Z3954" i="21"/>
  <c r="AA3954" i="21"/>
  <c r="X3955" i="21"/>
  <c r="Y3955" i="21"/>
  <c r="Z3955" i="21"/>
  <c r="AA3955" i="21"/>
  <c r="X3956" i="21"/>
  <c r="Y3956" i="21"/>
  <c r="Z3956" i="21"/>
  <c r="AA3956" i="2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K4" i="1" l="1"/>
  <c r="Q3" i="1"/>
  <c r="R3" i="1"/>
  <c r="S3" i="1"/>
  <c r="Q4" i="1"/>
  <c r="R4" i="1"/>
  <c r="S4" i="1"/>
  <c r="Q5" i="1"/>
  <c r="R5" i="1"/>
  <c r="S5" i="1"/>
  <c r="Q6" i="1"/>
  <c r="R6" i="1"/>
  <c r="S6" i="1"/>
  <c r="Q7" i="1"/>
  <c r="R7" i="1"/>
  <c r="S7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Q40" i="1"/>
  <c r="R40" i="1"/>
  <c r="S40" i="1"/>
  <c r="Q41" i="1"/>
  <c r="R41" i="1"/>
  <c r="S41" i="1"/>
  <c r="Q42" i="1"/>
  <c r="R42" i="1"/>
  <c r="S42" i="1"/>
  <c r="Q43" i="1"/>
  <c r="R43" i="1"/>
  <c r="S43" i="1"/>
  <c r="Q44" i="1"/>
  <c r="R44" i="1"/>
  <c r="S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Q66" i="1"/>
  <c r="R66" i="1"/>
  <c r="S66" i="1"/>
  <c r="Q67" i="1"/>
  <c r="R67" i="1"/>
  <c r="S67" i="1"/>
  <c r="Q68" i="1"/>
  <c r="R68" i="1"/>
  <c r="S68" i="1"/>
  <c r="Q69" i="1"/>
  <c r="R69" i="1"/>
  <c r="S69" i="1"/>
  <c r="Q70" i="1"/>
  <c r="R70" i="1"/>
  <c r="S70" i="1"/>
  <c r="Q71" i="1"/>
  <c r="R71" i="1"/>
  <c r="S71" i="1"/>
  <c r="Q72" i="1"/>
  <c r="R72" i="1"/>
  <c r="S72" i="1"/>
  <c r="Q73" i="1"/>
  <c r="R73" i="1"/>
  <c r="S73" i="1"/>
  <c r="Q74" i="1"/>
  <c r="R74" i="1"/>
  <c r="S74" i="1"/>
  <c r="Q75" i="1"/>
  <c r="R75" i="1"/>
  <c r="S75" i="1"/>
  <c r="Q76" i="1"/>
  <c r="R76" i="1"/>
  <c r="S76" i="1"/>
  <c r="Q77" i="1"/>
  <c r="R77" i="1"/>
  <c r="S77" i="1"/>
  <c r="Q78" i="1"/>
  <c r="R78" i="1"/>
  <c r="S78" i="1"/>
  <c r="Q79" i="1"/>
  <c r="R79" i="1"/>
  <c r="S79" i="1"/>
  <c r="Q80" i="1"/>
  <c r="R80" i="1"/>
  <c r="S80" i="1"/>
  <c r="Q81" i="1"/>
  <c r="R81" i="1"/>
  <c r="S81" i="1"/>
  <c r="Q82" i="1"/>
  <c r="R82" i="1"/>
  <c r="S82" i="1"/>
  <c r="Q83" i="1"/>
  <c r="R83" i="1"/>
  <c r="S83" i="1"/>
  <c r="Q84" i="1"/>
  <c r="R84" i="1"/>
  <c r="S84" i="1"/>
  <c r="Q85" i="1"/>
  <c r="R85" i="1"/>
  <c r="S85" i="1"/>
  <c r="Q86" i="1"/>
  <c r="R86" i="1"/>
  <c r="S86" i="1"/>
  <c r="Q87" i="1"/>
  <c r="R87" i="1"/>
  <c r="S87" i="1"/>
  <c r="Q88" i="1"/>
  <c r="R88" i="1"/>
  <c r="S88" i="1"/>
  <c r="Q89" i="1"/>
  <c r="R89" i="1"/>
  <c r="S89" i="1"/>
  <c r="Q90" i="1"/>
  <c r="R90" i="1"/>
  <c r="S90" i="1"/>
  <c r="Q91" i="1"/>
  <c r="R91" i="1"/>
  <c r="S91" i="1"/>
  <c r="Q92" i="1"/>
  <c r="R92" i="1"/>
  <c r="S92" i="1"/>
  <c r="Q93" i="1"/>
  <c r="R93" i="1"/>
  <c r="S93" i="1"/>
  <c r="Q94" i="1"/>
  <c r="R94" i="1"/>
  <c r="S94" i="1"/>
  <c r="Q95" i="1"/>
  <c r="R95" i="1"/>
  <c r="S95" i="1"/>
  <c r="Q96" i="1"/>
  <c r="R96" i="1"/>
  <c r="S96" i="1"/>
  <c r="Q97" i="1"/>
  <c r="R97" i="1"/>
  <c r="S97" i="1"/>
  <c r="Q98" i="1"/>
  <c r="R98" i="1"/>
  <c r="S98" i="1"/>
  <c r="Q99" i="1"/>
  <c r="R99" i="1"/>
  <c r="S99" i="1"/>
  <c r="Q100" i="1"/>
  <c r="R100" i="1"/>
  <c r="S100" i="1"/>
  <c r="Q101" i="1"/>
  <c r="R101" i="1"/>
  <c r="S101" i="1"/>
  <c r="Q102" i="1"/>
  <c r="R102" i="1"/>
  <c r="S102" i="1"/>
  <c r="Q103" i="1"/>
  <c r="R103" i="1"/>
  <c r="S103" i="1"/>
  <c r="Q104" i="1"/>
  <c r="R104" i="1"/>
  <c r="S104" i="1"/>
  <c r="Q105" i="1"/>
  <c r="R105" i="1"/>
  <c r="S105" i="1"/>
  <c r="Q106" i="1"/>
  <c r="R106" i="1"/>
  <c r="S106" i="1"/>
  <c r="Q107" i="1"/>
  <c r="R107" i="1"/>
  <c r="S107" i="1"/>
  <c r="Q108" i="1"/>
  <c r="R108" i="1"/>
  <c r="S108" i="1"/>
  <c r="Q109" i="1"/>
  <c r="R109" i="1"/>
  <c r="S109" i="1"/>
  <c r="Q110" i="1"/>
  <c r="R110" i="1"/>
  <c r="S110" i="1"/>
  <c r="Q111" i="1"/>
  <c r="R111" i="1"/>
  <c r="S111" i="1"/>
  <c r="Q112" i="1"/>
  <c r="R112" i="1"/>
  <c r="S112" i="1"/>
  <c r="Q113" i="1"/>
  <c r="R113" i="1"/>
  <c r="S113" i="1"/>
  <c r="Q114" i="1"/>
  <c r="R114" i="1"/>
  <c r="S114" i="1"/>
  <c r="Q115" i="1"/>
  <c r="R115" i="1"/>
  <c r="S115" i="1"/>
  <c r="Q116" i="1"/>
  <c r="R116" i="1"/>
  <c r="S116" i="1"/>
  <c r="Q117" i="1"/>
  <c r="R117" i="1"/>
  <c r="S117" i="1"/>
  <c r="Q118" i="1"/>
  <c r="R118" i="1"/>
  <c r="S118" i="1"/>
  <c r="Q119" i="1"/>
  <c r="R119" i="1"/>
  <c r="S119" i="1"/>
  <c r="Q120" i="1"/>
  <c r="R120" i="1"/>
  <c r="S120" i="1"/>
  <c r="Q121" i="1"/>
  <c r="R121" i="1"/>
  <c r="S121" i="1"/>
  <c r="Q122" i="1"/>
  <c r="R122" i="1"/>
  <c r="S122" i="1"/>
  <c r="Q123" i="1"/>
  <c r="R123" i="1"/>
  <c r="S123" i="1"/>
  <c r="Q124" i="1"/>
  <c r="R124" i="1"/>
  <c r="S124" i="1"/>
  <c r="Q125" i="1"/>
  <c r="R125" i="1"/>
  <c r="S125" i="1"/>
  <c r="Q126" i="1"/>
  <c r="R126" i="1"/>
  <c r="S126" i="1"/>
  <c r="Q127" i="1"/>
  <c r="R127" i="1"/>
  <c r="S127" i="1"/>
  <c r="Q128" i="1"/>
  <c r="R128" i="1"/>
  <c r="S128" i="1"/>
  <c r="Q129" i="1"/>
  <c r="R129" i="1"/>
  <c r="S129" i="1"/>
  <c r="Q130" i="1"/>
  <c r="R130" i="1"/>
  <c r="S130" i="1"/>
  <c r="Q131" i="1"/>
  <c r="R131" i="1"/>
  <c r="S131" i="1"/>
  <c r="Q132" i="1"/>
  <c r="R132" i="1"/>
  <c r="S132" i="1"/>
  <c r="Q133" i="1"/>
  <c r="R133" i="1"/>
  <c r="S133" i="1"/>
  <c r="Q134" i="1"/>
  <c r="R134" i="1"/>
  <c r="S134" i="1"/>
  <c r="Q135" i="1"/>
  <c r="R135" i="1"/>
  <c r="S135" i="1"/>
  <c r="Q136" i="1"/>
  <c r="R136" i="1"/>
  <c r="S136" i="1"/>
  <c r="Q137" i="1"/>
  <c r="R137" i="1"/>
  <c r="S137" i="1"/>
  <c r="Q138" i="1"/>
  <c r="R138" i="1"/>
  <c r="S138" i="1"/>
  <c r="Q139" i="1"/>
  <c r="R139" i="1"/>
  <c r="S139" i="1"/>
  <c r="Q140" i="1"/>
  <c r="R140" i="1"/>
  <c r="S140" i="1"/>
  <c r="Q141" i="1"/>
  <c r="R141" i="1"/>
  <c r="S141" i="1"/>
  <c r="Q142" i="1"/>
  <c r="R142" i="1"/>
  <c r="S142" i="1"/>
  <c r="Q143" i="1"/>
  <c r="R143" i="1"/>
  <c r="S143" i="1"/>
  <c r="Q144" i="1"/>
  <c r="R144" i="1"/>
  <c r="S144" i="1"/>
  <c r="Q145" i="1"/>
  <c r="R145" i="1"/>
  <c r="S145" i="1"/>
  <c r="Q146" i="1"/>
  <c r="R146" i="1"/>
  <c r="S146" i="1"/>
  <c r="Q147" i="1"/>
  <c r="R147" i="1"/>
  <c r="S147" i="1"/>
  <c r="Q148" i="1"/>
  <c r="R148" i="1"/>
  <c r="S148" i="1"/>
  <c r="Q149" i="1"/>
  <c r="R149" i="1"/>
  <c r="S149" i="1"/>
  <c r="Q150" i="1"/>
  <c r="R150" i="1"/>
  <c r="S150" i="1"/>
  <c r="Q151" i="1"/>
  <c r="R151" i="1"/>
  <c r="S151" i="1"/>
  <c r="Q152" i="1"/>
  <c r="R152" i="1"/>
  <c r="S152" i="1"/>
  <c r="Q153" i="1"/>
  <c r="R153" i="1"/>
  <c r="S153" i="1"/>
  <c r="Q154" i="1"/>
  <c r="R154" i="1"/>
  <c r="S154" i="1"/>
  <c r="Q155" i="1"/>
  <c r="R155" i="1"/>
  <c r="S155" i="1"/>
  <c r="Q156" i="1"/>
  <c r="R156" i="1"/>
  <c r="S156" i="1"/>
  <c r="Q157" i="1"/>
  <c r="R157" i="1"/>
  <c r="S157" i="1"/>
  <c r="Q158" i="1"/>
  <c r="R158" i="1"/>
  <c r="S158" i="1"/>
  <c r="Q159" i="1"/>
  <c r="R159" i="1"/>
  <c r="S159" i="1"/>
  <c r="Q160" i="1"/>
  <c r="R160" i="1"/>
  <c r="S160" i="1"/>
  <c r="Q161" i="1"/>
  <c r="R161" i="1"/>
  <c r="S161" i="1"/>
  <c r="Q162" i="1"/>
  <c r="R162" i="1"/>
  <c r="S162" i="1"/>
  <c r="Q163" i="1"/>
  <c r="R163" i="1"/>
  <c r="S163" i="1"/>
  <c r="Q164" i="1"/>
  <c r="R164" i="1"/>
  <c r="S164" i="1"/>
  <c r="Q165" i="1"/>
  <c r="R165" i="1"/>
  <c r="S165" i="1"/>
  <c r="Q166" i="1"/>
  <c r="R166" i="1"/>
  <c r="S166" i="1"/>
  <c r="Q167" i="1"/>
  <c r="R167" i="1"/>
  <c r="S167" i="1"/>
  <c r="Q168" i="1"/>
  <c r="R168" i="1"/>
  <c r="S168" i="1"/>
  <c r="Q169" i="1"/>
  <c r="R169" i="1"/>
  <c r="S169" i="1"/>
  <c r="Q170" i="1"/>
  <c r="R170" i="1"/>
  <c r="S170" i="1"/>
  <c r="Q171" i="1"/>
  <c r="R171" i="1"/>
  <c r="S171" i="1"/>
  <c r="Q172" i="1"/>
  <c r="R172" i="1"/>
  <c r="S172" i="1"/>
  <c r="Q173" i="1"/>
  <c r="R173" i="1"/>
  <c r="S173" i="1"/>
  <c r="Q174" i="1"/>
  <c r="R174" i="1"/>
  <c r="S174" i="1"/>
  <c r="Q175" i="1"/>
  <c r="R175" i="1"/>
  <c r="S175" i="1"/>
  <c r="Q176" i="1"/>
  <c r="R176" i="1"/>
  <c r="S176" i="1"/>
  <c r="Q177" i="1"/>
  <c r="R177" i="1"/>
  <c r="S177" i="1"/>
  <c r="Q178" i="1"/>
  <c r="R178" i="1"/>
  <c r="S178" i="1"/>
  <c r="Q179" i="1"/>
  <c r="R179" i="1"/>
  <c r="S179" i="1"/>
  <c r="Q180" i="1"/>
  <c r="R180" i="1"/>
  <c r="S180" i="1"/>
  <c r="Q181" i="1"/>
  <c r="R181" i="1"/>
  <c r="S181" i="1"/>
  <c r="Q182" i="1"/>
  <c r="R182" i="1"/>
  <c r="S182" i="1"/>
  <c r="Q183" i="1"/>
  <c r="R183" i="1"/>
  <c r="S183" i="1"/>
  <c r="Q184" i="1"/>
  <c r="R184" i="1"/>
  <c r="S184" i="1"/>
  <c r="Q185" i="1"/>
  <c r="R185" i="1"/>
  <c r="S185" i="1"/>
  <c r="Q186" i="1"/>
  <c r="R186" i="1"/>
  <c r="S186" i="1"/>
  <c r="Q187" i="1"/>
  <c r="R187" i="1"/>
  <c r="S187" i="1"/>
  <c r="Q188" i="1"/>
  <c r="R188" i="1"/>
  <c r="S188" i="1"/>
  <c r="Q189" i="1"/>
  <c r="R189" i="1"/>
  <c r="S189" i="1"/>
  <c r="Q190" i="1"/>
  <c r="R190" i="1"/>
  <c r="S190" i="1"/>
  <c r="Q191" i="1"/>
  <c r="R191" i="1"/>
  <c r="S191" i="1"/>
  <c r="Q192" i="1"/>
  <c r="R192" i="1"/>
  <c r="S192" i="1"/>
  <c r="Q193" i="1"/>
  <c r="R193" i="1"/>
  <c r="S193" i="1"/>
  <c r="Q194" i="1"/>
  <c r="R194" i="1"/>
  <c r="S194" i="1"/>
  <c r="Q195" i="1"/>
  <c r="R195" i="1"/>
  <c r="S195" i="1"/>
  <c r="Q196" i="1"/>
  <c r="R196" i="1"/>
  <c r="S196" i="1"/>
  <c r="Q197" i="1"/>
  <c r="R197" i="1"/>
  <c r="S197" i="1"/>
  <c r="Q198" i="1"/>
  <c r="R198" i="1"/>
  <c r="S198" i="1"/>
  <c r="Q199" i="1"/>
  <c r="R199" i="1"/>
  <c r="S199" i="1"/>
  <c r="Q200" i="1"/>
  <c r="R200" i="1"/>
  <c r="S200" i="1"/>
  <c r="Q201" i="1"/>
  <c r="R201" i="1"/>
  <c r="S201" i="1"/>
  <c r="Q202" i="1"/>
  <c r="R202" i="1"/>
  <c r="S202" i="1"/>
  <c r="Q203" i="1"/>
  <c r="R203" i="1"/>
  <c r="S203" i="1"/>
  <c r="Q204" i="1"/>
  <c r="R204" i="1"/>
  <c r="S204" i="1"/>
  <c r="Q205" i="1"/>
  <c r="R205" i="1"/>
  <c r="S205" i="1"/>
  <c r="Q206" i="1"/>
  <c r="R206" i="1"/>
  <c r="S206" i="1"/>
  <c r="Q207" i="1"/>
  <c r="R207" i="1"/>
  <c r="S207" i="1"/>
  <c r="Q208" i="1"/>
  <c r="R208" i="1"/>
  <c r="S208" i="1"/>
  <c r="Q209" i="1"/>
  <c r="R209" i="1"/>
  <c r="S209" i="1"/>
  <c r="Q210" i="1"/>
  <c r="R210" i="1"/>
  <c r="S210" i="1"/>
  <c r="Q211" i="1"/>
  <c r="R211" i="1"/>
  <c r="S211" i="1"/>
  <c r="Q212" i="1"/>
  <c r="R212" i="1"/>
  <c r="S212" i="1"/>
  <c r="Q213" i="1"/>
  <c r="R213" i="1"/>
  <c r="S213" i="1"/>
  <c r="Q214" i="1"/>
  <c r="R214" i="1"/>
  <c r="S214" i="1"/>
  <c r="Q215" i="1"/>
  <c r="R215" i="1"/>
  <c r="S215" i="1"/>
  <c r="Q216" i="1"/>
  <c r="R216" i="1"/>
  <c r="S216" i="1"/>
  <c r="Q217" i="1"/>
  <c r="R217" i="1"/>
  <c r="S217" i="1"/>
  <c r="Q218" i="1"/>
  <c r="R218" i="1"/>
  <c r="S218" i="1"/>
  <c r="Q219" i="1"/>
  <c r="R219" i="1"/>
  <c r="S219" i="1"/>
  <c r="Q220" i="1"/>
  <c r="R220" i="1"/>
  <c r="S220" i="1"/>
  <c r="Q221" i="1"/>
  <c r="R221" i="1"/>
  <c r="S221" i="1"/>
  <c r="Q222" i="1"/>
  <c r="R222" i="1"/>
  <c r="S222" i="1"/>
  <c r="Q223" i="1"/>
  <c r="R223" i="1"/>
  <c r="S223" i="1"/>
  <c r="Q224" i="1"/>
  <c r="R224" i="1"/>
  <c r="S224" i="1"/>
  <c r="Q225" i="1"/>
  <c r="R225" i="1"/>
  <c r="S225" i="1"/>
  <c r="Q226" i="1"/>
  <c r="R226" i="1"/>
  <c r="S226" i="1"/>
  <c r="Q227" i="1"/>
  <c r="R227" i="1"/>
  <c r="S227" i="1"/>
  <c r="Q228" i="1"/>
  <c r="R228" i="1"/>
  <c r="S228" i="1"/>
  <c r="Q229" i="1"/>
  <c r="R229" i="1"/>
  <c r="S229" i="1"/>
  <c r="Q230" i="1"/>
  <c r="R230" i="1"/>
  <c r="S230" i="1"/>
  <c r="Q231" i="1"/>
  <c r="R231" i="1"/>
  <c r="S231" i="1"/>
  <c r="Q232" i="1"/>
  <c r="R232" i="1"/>
  <c r="S232" i="1"/>
  <c r="Q233" i="1"/>
  <c r="R233" i="1"/>
  <c r="S233" i="1"/>
  <c r="Q234" i="1"/>
  <c r="R234" i="1"/>
  <c r="S234" i="1"/>
  <c r="Q235" i="1"/>
  <c r="R235" i="1"/>
  <c r="S235" i="1"/>
  <c r="Q236" i="1"/>
  <c r="R236" i="1"/>
  <c r="S236" i="1"/>
  <c r="Q237" i="1"/>
  <c r="R237" i="1"/>
  <c r="S237" i="1"/>
  <c r="Q238" i="1"/>
  <c r="R238" i="1"/>
  <c r="S238" i="1"/>
  <c r="Q239" i="1"/>
  <c r="R239" i="1"/>
  <c r="S239" i="1"/>
  <c r="Q240" i="1"/>
  <c r="R240" i="1"/>
  <c r="S240" i="1"/>
  <c r="Q241" i="1"/>
  <c r="R241" i="1"/>
  <c r="S241" i="1"/>
  <c r="Q242" i="1"/>
  <c r="R242" i="1"/>
  <c r="S242" i="1"/>
  <c r="Q243" i="1"/>
  <c r="R243" i="1"/>
  <c r="S243" i="1"/>
  <c r="Q244" i="1"/>
  <c r="R244" i="1"/>
  <c r="S244" i="1"/>
  <c r="Q245" i="1"/>
  <c r="R245" i="1"/>
  <c r="S245" i="1"/>
  <c r="Q246" i="1"/>
  <c r="R246" i="1"/>
  <c r="S246" i="1"/>
  <c r="Q247" i="1"/>
  <c r="R247" i="1"/>
  <c r="S247" i="1"/>
  <c r="Q248" i="1"/>
  <c r="R248" i="1"/>
  <c r="S248" i="1"/>
  <c r="Q249" i="1"/>
  <c r="R249" i="1"/>
  <c r="S249" i="1"/>
  <c r="Q250" i="1"/>
  <c r="R250" i="1"/>
  <c r="S250" i="1"/>
  <c r="Q251" i="1"/>
  <c r="R251" i="1"/>
  <c r="S251" i="1"/>
  <c r="Q252" i="1"/>
  <c r="R252" i="1"/>
  <c r="S252" i="1"/>
  <c r="Q253" i="1"/>
  <c r="R253" i="1"/>
  <c r="S253" i="1"/>
  <c r="Q254" i="1"/>
  <c r="R254" i="1"/>
  <c r="S254" i="1"/>
  <c r="Q255" i="1"/>
  <c r="R255" i="1"/>
  <c r="S255" i="1"/>
  <c r="Q256" i="1"/>
  <c r="R256" i="1"/>
  <c r="S256" i="1"/>
  <c r="Q257" i="1"/>
  <c r="R257" i="1"/>
  <c r="S257" i="1"/>
  <c r="Q258" i="1"/>
  <c r="R258" i="1"/>
  <c r="S258" i="1"/>
  <c r="Q259" i="1"/>
  <c r="R259" i="1"/>
  <c r="S259" i="1"/>
  <c r="Q260" i="1"/>
  <c r="R260" i="1"/>
  <c r="S260" i="1"/>
  <c r="Q261" i="1"/>
  <c r="R261" i="1"/>
  <c r="S261" i="1"/>
  <c r="Q262" i="1"/>
  <c r="R262" i="1"/>
  <c r="S262" i="1"/>
  <c r="Q263" i="1"/>
  <c r="R263" i="1"/>
  <c r="S263" i="1"/>
  <c r="Q264" i="1"/>
  <c r="R264" i="1"/>
  <c r="S264" i="1"/>
  <c r="Q265" i="1"/>
  <c r="R265" i="1"/>
  <c r="S265" i="1"/>
  <c r="Q266" i="1"/>
  <c r="R266" i="1"/>
  <c r="S266" i="1"/>
  <c r="Q267" i="1"/>
  <c r="R267" i="1"/>
  <c r="S267" i="1"/>
  <c r="Q268" i="1"/>
  <c r="R268" i="1"/>
  <c r="S268" i="1"/>
  <c r="Q269" i="1"/>
  <c r="R269" i="1"/>
  <c r="S269" i="1"/>
  <c r="Q270" i="1"/>
  <c r="R270" i="1"/>
  <c r="S270" i="1"/>
  <c r="Q271" i="1"/>
  <c r="R271" i="1"/>
  <c r="S271" i="1"/>
  <c r="Q272" i="1"/>
  <c r="R272" i="1"/>
  <c r="S272" i="1"/>
  <c r="Q273" i="1"/>
  <c r="R273" i="1"/>
  <c r="S273" i="1"/>
  <c r="Q274" i="1"/>
  <c r="R274" i="1"/>
  <c r="S274" i="1"/>
  <c r="Q275" i="1"/>
  <c r="R275" i="1"/>
  <c r="S275" i="1"/>
  <c r="Q276" i="1"/>
  <c r="R276" i="1"/>
  <c r="S276" i="1"/>
  <c r="Q277" i="1"/>
  <c r="R277" i="1"/>
  <c r="S277" i="1"/>
  <c r="Q278" i="1"/>
  <c r="R278" i="1"/>
  <c r="S278" i="1"/>
  <c r="Q279" i="1"/>
  <c r="R279" i="1"/>
  <c r="S279" i="1"/>
  <c r="Q280" i="1"/>
  <c r="R280" i="1"/>
  <c r="S280" i="1"/>
  <c r="Q281" i="1"/>
  <c r="R281" i="1"/>
  <c r="S281" i="1"/>
  <c r="Q282" i="1"/>
  <c r="R282" i="1"/>
  <c r="S282" i="1"/>
  <c r="Q283" i="1"/>
  <c r="R283" i="1"/>
  <c r="S283" i="1"/>
  <c r="Q284" i="1"/>
  <c r="R284" i="1"/>
  <c r="S284" i="1"/>
  <c r="Q285" i="1"/>
  <c r="R285" i="1"/>
  <c r="S285" i="1"/>
  <c r="Q286" i="1"/>
  <c r="R286" i="1"/>
  <c r="S286" i="1"/>
  <c r="Q287" i="1"/>
  <c r="R287" i="1"/>
  <c r="S287" i="1"/>
  <c r="Q288" i="1"/>
  <c r="R288" i="1"/>
  <c r="S288" i="1"/>
  <c r="Q289" i="1"/>
  <c r="R289" i="1"/>
  <c r="S289" i="1"/>
  <c r="Q290" i="1"/>
  <c r="R290" i="1"/>
  <c r="S290" i="1"/>
  <c r="Q291" i="1"/>
  <c r="R291" i="1"/>
  <c r="S291" i="1"/>
  <c r="Q292" i="1"/>
  <c r="R292" i="1"/>
  <c r="S292" i="1"/>
  <c r="Q293" i="1"/>
  <c r="R293" i="1"/>
  <c r="S293" i="1"/>
  <c r="Q294" i="1"/>
  <c r="R294" i="1"/>
  <c r="S294" i="1"/>
  <c r="Q295" i="1"/>
  <c r="R295" i="1"/>
  <c r="S295" i="1"/>
  <c r="Q296" i="1"/>
  <c r="R296" i="1"/>
  <c r="S296" i="1"/>
  <c r="Q297" i="1"/>
  <c r="R297" i="1"/>
  <c r="S297" i="1"/>
  <c r="Q298" i="1"/>
  <c r="R298" i="1"/>
  <c r="S298" i="1"/>
  <c r="Q299" i="1"/>
  <c r="R299" i="1"/>
  <c r="S299" i="1"/>
  <c r="Q300" i="1"/>
  <c r="R300" i="1"/>
  <c r="S300" i="1"/>
  <c r="Q301" i="1"/>
  <c r="R301" i="1"/>
  <c r="S301" i="1"/>
  <c r="Q302" i="1"/>
  <c r="R302" i="1"/>
  <c r="S302" i="1"/>
  <c r="Q303" i="1"/>
  <c r="R303" i="1"/>
  <c r="S303" i="1"/>
  <c r="Q304" i="1"/>
  <c r="R304" i="1"/>
  <c r="S304" i="1"/>
  <c r="Q305" i="1"/>
  <c r="R305" i="1"/>
  <c r="S305" i="1"/>
  <c r="Q306" i="1"/>
  <c r="R306" i="1"/>
  <c r="S306" i="1"/>
  <c r="Q2" i="1"/>
  <c r="R2" i="1"/>
  <c r="S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F11" i="8" l="1"/>
  <c r="K238" i="1"/>
  <c r="K237" i="1"/>
  <c r="K228" i="1"/>
  <c r="K227" i="1"/>
  <c r="AB211" i="1"/>
  <c r="AA212" i="1"/>
  <c r="AB212" i="1" s="1"/>
  <c r="K212" i="1"/>
  <c r="K211" i="1"/>
  <c r="K226" i="1"/>
  <c r="K225" i="1"/>
  <c r="AB201" i="1"/>
  <c r="AA202" i="1"/>
  <c r="AA203" i="1" s="1"/>
  <c r="AA204" i="1" s="1"/>
  <c r="AA205" i="1" s="1"/>
  <c r="AA206" i="1" s="1"/>
  <c r="AA207" i="1" s="1"/>
  <c r="AB207" i="1" s="1"/>
  <c r="K179" i="1"/>
  <c r="AA213" i="1" l="1"/>
  <c r="AB206" i="1"/>
  <c r="AB205" i="1"/>
  <c r="AB204" i="1"/>
  <c r="AB203" i="1"/>
  <c r="AB202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180" i="1"/>
  <c r="K175" i="1"/>
  <c r="K176" i="1"/>
  <c r="K177" i="1"/>
  <c r="K178" i="1"/>
  <c r="K174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52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33" i="1"/>
  <c r="K132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15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93" i="1"/>
  <c r="K64" i="1"/>
  <c r="K65" i="1"/>
  <c r="K66" i="1"/>
  <c r="K67" i="1"/>
  <c r="K68" i="1"/>
  <c r="K69" i="1"/>
  <c r="K70" i="1"/>
  <c r="K71" i="1"/>
  <c r="K73" i="1"/>
  <c r="F5" i="8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63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42" i="1"/>
  <c r="K38" i="1"/>
  <c r="K39" i="1"/>
  <c r="K40" i="1"/>
  <c r="K37" i="1"/>
  <c r="K6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5" i="1"/>
  <c r="K3" i="1"/>
  <c r="K2" i="1"/>
  <c r="K173" i="1"/>
  <c r="K114" i="1"/>
  <c r="K62" i="1"/>
  <c r="K150" i="1"/>
  <c r="F9" i="8" s="1"/>
  <c r="K91" i="1"/>
  <c r="K151" i="1"/>
  <c r="K131" i="1"/>
  <c r="K92" i="1"/>
  <c r="K36" i="1"/>
  <c r="E12" i="8"/>
  <c r="AB158" i="1"/>
  <c r="AA159" i="1"/>
  <c r="AA160" i="1" s="1"/>
  <c r="AA161" i="1" s="1"/>
  <c r="AA162" i="1" s="1"/>
  <c r="AA163" i="1" s="1"/>
  <c r="AA164" i="1" s="1"/>
  <c r="AB164" i="1" s="1"/>
  <c r="B3" i="8"/>
  <c r="B8" i="8"/>
  <c r="AB99" i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A99" i="1"/>
  <c r="AA100" i="1" s="1"/>
  <c r="AA101" i="1" s="1"/>
  <c r="B6" i="8"/>
  <c r="F4" i="8" l="1"/>
  <c r="F12" i="8"/>
  <c r="F8" i="8"/>
  <c r="F6" i="8"/>
  <c r="F10" i="8"/>
  <c r="F3" i="8"/>
  <c r="F2" i="8"/>
  <c r="F7" i="8"/>
  <c r="AB213" i="1"/>
  <c r="AA214" i="1"/>
  <c r="B9" i="8"/>
  <c r="B10" i="8" s="1"/>
  <c r="AA165" i="1"/>
  <c r="AB162" i="1"/>
  <c r="AB163" i="1"/>
  <c r="AB161" i="1"/>
  <c r="AB160" i="1"/>
  <c r="AB159" i="1"/>
  <c r="AA102" i="1"/>
  <c r="AA103" i="1" s="1"/>
  <c r="AA104" i="1" s="1"/>
  <c r="AA105" i="1" s="1"/>
  <c r="AA106" i="1" s="1"/>
  <c r="AA107" i="1" s="1"/>
  <c r="AA108" i="1" s="1"/>
  <c r="AA109" i="1" s="1"/>
  <c r="AA110" i="1" s="1"/>
  <c r="AA111" i="1" s="1"/>
  <c r="F14" i="8" l="1"/>
  <c r="F15" i="8"/>
  <c r="AB214" i="1"/>
  <c r="AA215" i="1"/>
  <c r="AA166" i="1"/>
  <c r="AB165" i="1"/>
  <c r="E11" i="8"/>
  <c r="E3" i="8"/>
  <c r="E4" i="8"/>
  <c r="E5" i="8"/>
  <c r="E6" i="8"/>
  <c r="E7" i="8"/>
  <c r="E8" i="8"/>
  <c r="E9" i="8"/>
  <c r="E10" i="8"/>
  <c r="E2" i="8"/>
  <c r="B4" i="8"/>
  <c r="B5" i="8" s="1"/>
  <c r="B10" i="5"/>
  <c r="B6" i="5"/>
  <c r="AB215" i="1" l="1"/>
  <c r="AA216" i="1"/>
  <c r="AA167" i="1"/>
  <c r="AB166" i="1"/>
  <c r="E14" i="8"/>
  <c r="AA217" i="1" l="1"/>
  <c r="AB216" i="1"/>
  <c r="AA168" i="1"/>
  <c r="AB167" i="1"/>
  <c r="AA218" i="1" l="1"/>
  <c r="AB217" i="1"/>
  <c r="AA169" i="1"/>
  <c r="AB168" i="1"/>
  <c r="AB218" i="1" l="1"/>
  <c r="AA219" i="1"/>
  <c r="AA170" i="1"/>
  <c r="AB169" i="1"/>
  <c r="AA220" i="1" l="1"/>
  <c r="AB219" i="1"/>
  <c r="AA171" i="1"/>
  <c r="AB171" i="1" s="1"/>
  <c r="AB170" i="1"/>
  <c r="AB220" i="1" l="1"/>
  <c r="AA221" i="1"/>
  <c r="AB221" i="1" l="1"/>
  <c r="AA222" i="1"/>
  <c r="AA223" i="1" l="1"/>
  <c r="AB222" i="1"/>
  <c r="AA224" i="1" l="1"/>
  <c r="AB224" i="1" s="1"/>
  <c r="AB223" i="1"/>
  <c r="B7" i="8" s="1"/>
</calcChain>
</file>

<file path=xl/sharedStrings.xml><?xml version="1.0" encoding="utf-8"?>
<sst xmlns="http://schemas.openxmlformats.org/spreadsheetml/2006/main" count="67960" uniqueCount="2628">
  <si>
    <t>Date start of operations</t>
  </si>
  <si>
    <t>Gear</t>
  </si>
  <si>
    <t>Events</t>
  </si>
  <si>
    <t>Time</t>
  </si>
  <si>
    <t>AT</t>
  </si>
  <si>
    <t>Days in operations</t>
  </si>
  <si>
    <t>NIS</t>
  </si>
  <si>
    <t>Number of Deployments</t>
  </si>
  <si>
    <t>DRM</t>
  </si>
  <si>
    <t>Average deployments/day</t>
  </si>
  <si>
    <t>ITD</t>
  </si>
  <si>
    <t>Number of Databased Samples</t>
  </si>
  <si>
    <t>RD</t>
  </si>
  <si>
    <t>Number of Sample # attributed</t>
  </si>
  <si>
    <t>ROV</t>
  </si>
  <si>
    <t>Number of Individuals</t>
  </si>
  <si>
    <t>DIV</t>
  </si>
  <si>
    <t>Time in Operation (hrs)</t>
  </si>
  <si>
    <t>ST</t>
  </si>
  <si>
    <t>Time in Operation (days)</t>
  </si>
  <si>
    <t>INC</t>
  </si>
  <si>
    <t>TOP</t>
  </si>
  <si>
    <t>VV</t>
  </si>
  <si>
    <t>SUM</t>
  </si>
  <si>
    <t>Mon</t>
  </si>
  <si>
    <t>Tue</t>
  </si>
  <si>
    <t>Wed</t>
  </si>
  <si>
    <t>Thu</t>
  </si>
  <si>
    <t>Fri</t>
  </si>
  <si>
    <t>Sat</t>
  </si>
  <si>
    <t>Sun</t>
  </si>
  <si>
    <t>February</t>
  </si>
  <si>
    <t> 12</t>
  </si>
  <si>
    <t>February/March</t>
  </si>
  <si>
    <t>March</t>
  </si>
  <si>
    <t>Mobilisation/Demobilisation</t>
  </si>
  <si>
    <t>CapeHorn/Drake transit</t>
  </si>
  <si>
    <t>WAP transit</t>
  </si>
  <si>
    <t>Work at sea</t>
  </si>
  <si>
    <t>eventID</t>
  </si>
  <si>
    <t>eventDate start</t>
  </si>
  <si>
    <t>eventDate stop</t>
  </si>
  <si>
    <t>Time start (UTC-3)</t>
  </si>
  <si>
    <t>Time end (UTC-3)</t>
  </si>
  <si>
    <t>Duration</t>
  </si>
  <si>
    <t>Collector2</t>
  </si>
  <si>
    <t>Collector3</t>
  </si>
  <si>
    <t>Collector4</t>
  </si>
  <si>
    <t>Lat start (dec min)</t>
  </si>
  <si>
    <t>Long Start (dec min)</t>
  </si>
  <si>
    <t>Lat Stop (dec min)</t>
  </si>
  <si>
    <t>Long Stop (dec min)</t>
  </si>
  <si>
    <t>Sample_Ids Start</t>
  </si>
  <si>
    <t>Sample_Ids Stop</t>
  </si>
  <si>
    <t>Lat Start</t>
  </si>
  <si>
    <t>Long Start</t>
  </si>
  <si>
    <t>Lat Stop</t>
  </si>
  <si>
    <t>Long Stop</t>
  </si>
  <si>
    <t>Melchior Island, North Omega</t>
  </si>
  <si>
    <t>DIV_1</t>
  </si>
  <si>
    <t>Martin Dogniez</t>
  </si>
  <si>
    <t>Lea Katz</t>
  </si>
  <si>
    <t>Anthony Voisin</t>
  </si>
  <si>
    <t>64°19,235</t>
  </si>
  <si>
    <t>62°55,418</t>
  </si>
  <si>
    <t>Sea urchins, photography</t>
  </si>
  <si>
    <t>DIV_2</t>
  </si>
  <si>
    <t>Lucas Terrana</t>
  </si>
  <si>
    <t>Camille Moreau</t>
  </si>
  <si>
    <t>Meiobenthioc cores and incubation cores</t>
  </si>
  <si>
    <t>ST_1</t>
  </si>
  <si>
    <t>Axelle Brusselman</t>
  </si>
  <si>
    <t>64°19,2206</t>
  </si>
  <si>
    <t>62°55,2654</t>
  </si>
  <si>
    <t>Deployment</t>
  </si>
  <si>
    <t>NIS_1</t>
  </si>
  <si>
    <t>DR_1</t>
  </si>
  <si>
    <t>Bruno Danis</t>
  </si>
  <si>
    <t>AT_1</t>
  </si>
  <si>
    <t>Henri Robert</t>
  </si>
  <si>
    <t>64°19,24</t>
  </si>
  <si>
    <t>62°55,25</t>
  </si>
  <si>
    <t>ROV_1</t>
  </si>
  <si>
    <t>Leak</t>
  </si>
  <si>
    <t>DIV_3</t>
  </si>
  <si>
    <t>Trophic Quadrats</t>
  </si>
  <si>
    <t>DIV_4</t>
  </si>
  <si>
    <t>Morphotype collection and documentation</t>
  </si>
  <si>
    <t>NIS_2</t>
  </si>
  <si>
    <t>Manon Bayat</t>
  </si>
  <si>
    <t>NIS_3</t>
  </si>
  <si>
    <t>NIS_4</t>
  </si>
  <si>
    <t>NIS_5</t>
  </si>
  <si>
    <t>NIS_6</t>
  </si>
  <si>
    <t>NIS_7</t>
  </si>
  <si>
    <t>NIS_8</t>
  </si>
  <si>
    <t>NIS_9</t>
  </si>
  <si>
    <t>NIS_10</t>
  </si>
  <si>
    <t>Second CH4/N2O exploded</t>
  </si>
  <si>
    <t>NIS_11</t>
  </si>
  <si>
    <t>NIS_12</t>
  </si>
  <si>
    <t>6-7 m from glacier</t>
  </si>
  <si>
    <t>NIS_13</t>
  </si>
  <si>
    <t>Run-off</t>
  </si>
  <si>
    <t>NIS_14</t>
  </si>
  <si>
    <t>NIS_15</t>
  </si>
  <si>
    <t>No Run-off</t>
  </si>
  <si>
    <t>NIS_16</t>
  </si>
  <si>
    <t>ROV_2</t>
  </si>
  <si>
    <t>ROV_3</t>
  </si>
  <si>
    <t>RD_1</t>
  </si>
  <si>
    <t>64°19,242</t>
  </si>
  <si>
    <t>62°55,372</t>
  </si>
  <si>
    <t>64°19,199</t>
  </si>
  <si>
    <t>62°55,421</t>
  </si>
  <si>
    <t>DRM_1</t>
  </si>
  <si>
    <t>Flight Time: 45'</t>
  </si>
  <si>
    <t>DIV_5</t>
  </si>
  <si>
    <t>Trophic Transects</t>
  </si>
  <si>
    <t>RD_2</t>
  </si>
  <si>
    <t>64°19,192</t>
  </si>
  <si>
    <t>62°55,034</t>
  </si>
  <si>
    <t>64°19,237</t>
  </si>
  <si>
    <t>62°55,062</t>
  </si>
  <si>
    <t>DIV_6</t>
  </si>
  <si>
    <t>Careful: samples 448, 541, 542. Video transects, ROV testing for Leaks</t>
  </si>
  <si>
    <t>ROV_4</t>
  </si>
  <si>
    <t>Redo of DIV6 Test transect</t>
  </si>
  <si>
    <t>DIV_7</t>
  </si>
  <si>
    <t>Meiofauna cores</t>
  </si>
  <si>
    <t>NIS_17</t>
  </si>
  <si>
    <t>INC_1</t>
  </si>
  <si>
    <t>13C Incubations</t>
  </si>
  <si>
    <t>ROV_5</t>
  </si>
  <si>
    <t>2 transects, Leak detected</t>
  </si>
  <si>
    <t>RD_3</t>
  </si>
  <si>
    <t>64°19,198</t>
  </si>
  <si>
    <t>62°55,115</t>
  </si>
  <si>
    <t>64°19,164</t>
  </si>
  <si>
    <t>62°54,881</t>
  </si>
  <si>
    <t>Melchior Island, South Omega</t>
  </si>
  <si>
    <t>DIV_8</t>
  </si>
  <si>
    <t>64°20,4257</t>
  </si>
  <si>
    <t>62°57,0102</t>
  </si>
  <si>
    <t>Sea urchins Survey</t>
  </si>
  <si>
    <t>ROV_6</t>
  </si>
  <si>
    <t>Leak detected</t>
  </si>
  <si>
    <t>AT_2</t>
  </si>
  <si>
    <t>64°20,288</t>
  </si>
  <si>
    <t>62°56,675</t>
  </si>
  <si>
    <t>Delayed</t>
  </si>
  <si>
    <t>DIV_9</t>
  </si>
  <si>
    <t>Cores</t>
  </si>
  <si>
    <t>DIV_10</t>
  </si>
  <si>
    <t>64°20,2488</t>
  </si>
  <si>
    <t>62°57,4466</t>
  </si>
  <si>
    <t>64°20,2384</t>
  </si>
  <si>
    <t>62°57,4618</t>
  </si>
  <si>
    <t>NIS_19</t>
  </si>
  <si>
    <t>NIS_20</t>
  </si>
  <si>
    <t>NIS_21</t>
  </si>
  <si>
    <t>NIS_22</t>
  </si>
  <si>
    <t>NIS_23</t>
  </si>
  <si>
    <t>NIS_24</t>
  </si>
  <si>
    <t>NIS_25</t>
  </si>
  <si>
    <t>NIS_26</t>
  </si>
  <si>
    <t>NIS_27</t>
  </si>
  <si>
    <t>Big Runoff</t>
  </si>
  <si>
    <t>NIS_28</t>
  </si>
  <si>
    <t>Small Runoff</t>
  </si>
  <si>
    <t>NIS_29</t>
  </si>
  <si>
    <t>Direct Runoff</t>
  </si>
  <si>
    <t>NIS_30</t>
  </si>
  <si>
    <t>Brash Ice</t>
  </si>
  <si>
    <t>NIS_31</t>
  </si>
  <si>
    <t>NIS_32</t>
  </si>
  <si>
    <t>RD_4</t>
  </si>
  <si>
    <t>64°20,308</t>
  </si>
  <si>
    <t>62°56,694</t>
  </si>
  <si>
    <t>64°20,346</t>
  </si>
  <si>
    <t>62°56,774</t>
  </si>
  <si>
    <t>DIV_11</t>
  </si>
  <si>
    <t>64°20,3399</t>
  </si>
  <si>
    <t>61°56,5532</t>
  </si>
  <si>
    <t>NIS_33</t>
  </si>
  <si>
    <t>Emil De Borger</t>
  </si>
  <si>
    <t>ROV_7</t>
  </si>
  <si>
    <t>64°20,343</t>
  </si>
  <si>
    <t>62°56,551</t>
  </si>
  <si>
    <t>3 transects</t>
  </si>
  <si>
    <t>INC_2</t>
  </si>
  <si>
    <t>NIS_18</t>
  </si>
  <si>
    <t>RD_5</t>
  </si>
  <si>
    <t>Ben Wallis</t>
  </si>
  <si>
    <t>64°20,371</t>
  </si>
  <si>
    <t>62°57,52</t>
  </si>
  <si>
    <t>64°20,313</t>
  </si>
  <si>
    <t>62°57,537</t>
  </si>
  <si>
    <t>Up canyon slope</t>
  </si>
  <si>
    <t>ROV_8</t>
  </si>
  <si>
    <t>64°20,252</t>
  </si>
  <si>
    <t>DRM_2</t>
  </si>
  <si>
    <t>Flight time: 86', Surface covered: 17 Ha =&gt; DATALOST</t>
  </si>
  <si>
    <t>RD_6</t>
  </si>
  <si>
    <t>64°20,227</t>
  </si>
  <si>
    <t>64°20,209</t>
  </si>
  <si>
    <t>62°56,689</t>
  </si>
  <si>
    <t>DIV_12</t>
  </si>
  <si>
    <t>62°56,5532</t>
  </si>
  <si>
    <t>Several series of IDs!! Also: 1470-1474 and 1451-1469 (Synoicum for Alison)</t>
  </si>
  <si>
    <t>ROV_9</t>
  </si>
  <si>
    <t>DIV_13</t>
  </si>
  <si>
    <t>64°19,226</t>
  </si>
  <si>
    <t>VV_1</t>
  </si>
  <si>
    <t>NIS_34</t>
  </si>
  <si>
    <t>Several series of IDs!! Also: 1205-1208</t>
  </si>
  <si>
    <t>ROV_10</t>
  </si>
  <si>
    <t>64°20,241</t>
  </si>
  <si>
    <t>62°57,458</t>
  </si>
  <si>
    <t>ITD_1</t>
  </si>
  <si>
    <t>DRM_3</t>
  </si>
  <si>
    <t>Flight time: 86', Surface covered: 17 Ha (REDO of DRM_2) =&gt; DATALOST</t>
  </si>
  <si>
    <t>Girard Bay</t>
  </si>
  <si>
    <t>NIS_35</t>
  </si>
  <si>
    <t>Adam Coerper</t>
  </si>
  <si>
    <t>NIS_36</t>
  </si>
  <si>
    <t>NIS_37</t>
  </si>
  <si>
    <t>NIS_38</t>
  </si>
  <si>
    <t>NIS_39</t>
  </si>
  <si>
    <t>NIS_40</t>
  </si>
  <si>
    <t>NIS_41</t>
  </si>
  <si>
    <t>NIS_42</t>
  </si>
  <si>
    <t>NIS_43</t>
  </si>
  <si>
    <t>NIS_44</t>
  </si>
  <si>
    <t>NIS_45</t>
  </si>
  <si>
    <t>NIS_46</t>
  </si>
  <si>
    <t>NIS_47</t>
  </si>
  <si>
    <t>NIS_48</t>
  </si>
  <si>
    <t>Hovgaard Islands</t>
  </si>
  <si>
    <t>DIV_14</t>
  </si>
  <si>
    <t>65°06,079</t>
  </si>
  <si>
    <t>ST_2</t>
  </si>
  <si>
    <t>65°6,445</t>
  </si>
  <si>
    <t>64°4,483</t>
  </si>
  <si>
    <t>AT_3</t>
  </si>
  <si>
    <t>65°06,24</t>
  </si>
  <si>
    <t>64°51,54</t>
  </si>
  <si>
    <t>ROV_11</t>
  </si>
  <si>
    <t>RD_7</t>
  </si>
  <si>
    <t>65°06,227</t>
  </si>
  <si>
    <t>64°05,02</t>
  </si>
  <si>
    <t>65°06,234</t>
  </si>
  <si>
    <t>64°04,865</t>
  </si>
  <si>
    <t>DIV_15</t>
  </si>
  <si>
    <t>Alice Reade</t>
  </si>
  <si>
    <t>65°06,2195</t>
  </si>
  <si>
    <t>64°05,089</t>
  </si>
  <si>
    <t>DIV_16</t>
  </si>
  <si>
    <t>ROV_12</t>
  </si>
  <si>
    <t>NIS_49</t>
  </si>
  <si>
    <t>NIS_50</t>
  </si>
  <si>
    <t>NIS_51</t>
  </si>
  <si>
    <t>NIS_52</t>
  </si>
  <si>
    <t>NIS_53</t>
  </si>
  <si>
    <t>NIS_54</t>
  </si>
  <si>
    <t>NIS_55</t>
  </si>
  <si>
    <t>NIS_56</t>
  </si>
  <si>
    <t>NIS_57</t>
  </si>
  <si>
    <t>NIS_58</t>
  </si>
  <si>
    <t>NIS_59</t>
  </si>
  <si>
    <t>NIS_60</t>
  </si>
  <si>
    <t>NIS_61</t>
  </si>
  <si>
    <t>NIS_62</t>
  </si>
  <si>
    <t>DIV_17</t>
  </si>
  <si>
    <t>65°05,7952</t>
  </si>
  <si>
    <t>64°06,3859</t>
  </si>
  <si>
    <t>RD_8</t>
  </si>
  <si>
    <t>65°6,569</t>
  </si>
  <si>
    <t>64°4,469</t>
  </si>
  <si>
    <t>65°6,414</t>
  </si>
  <si>
    <t>64°4,444</t>
  </si>
  <si>
    <t>INC_3</t>
  </si>
  <si>
    <t>DIV_18</t>
  </si>
  <si>
    <t>64°05,469</t>
  </si>
  <si>
    <t>DIV_19</t>
  </si>
  <si>
    <t>65°05,715</t>
  </si>
  <si>
    <t>64°05,930</t>
  </si>
  <si>
    <t>NIS_63</t>
  </si>
  <si>
    <t>ROV_13</t>
  </si>
  <si>
    <t>NIS_64</t>
  </si>
  <si>
    <t>NIS_65</t>
  </si>
  <si>
    <t>DIV_20</t>
  </si>
  <si>
    <t>NIS_66</t>
  </si>
  <si>
    <t>RD_9</t>
  </si>
  <si>
    <t>65°6,331</t>
  </si>
  <si>
    <t>64°3,923</t>
  </si>
  <si>
    <t>65°6,349</t>
  </si>
  <si>
    <t>64°4,164</t>
  </si>
  <si>
    <t>DIV_21</t>
  </si>
  <si>
    <t>65°05,79725</t>
  </si>
  <si>
    <t>DIV_22</t>
  </si>
  <si>
    <t>Documentation</t>
  </si>
  <si>
    <t>DRM_4</t>
  </si>
  <si>
    <t>Anchor Pool</t>
  </si>
  <si>
    <t>DRM_5</t>
  </si>
  <si>
    <t>South Pool</t>
  </si>
  <si>
    <t>DRM_6</t>
  </si>
  <si>
    <t>Channel</t>
  </si>
  <si>
    <t>ROV_14</t>
  </si>
  <si>
    <t>65°6,233</t>
  </si>
  <si>
    <t>64°4,977</t>
  </si>
  <si>
    <t>3 transects + 1 quadrat</t>
  </si>
  <si>
    <t>NIS_67</t>
  </si>
  <si>
    <t>65°5,79725</t>
  </si>
  <si>
    <t>64°6,3859</t>
  </si>
  <si>
    <t>NIS AV and MD</t>
  </si>
  <si>
    <t>AT_4</t>
  </si>
  <si>
    <t>65°5,831</t>
  </si>
  <si>
    <t>64°5,775</t>
  </si>
  <si>
    <t>DIV_23</t>
  </si>
  <si>
    <t>NIS_68</t>
  </si>
  <si>
    <t>65°6,2195</t>
  </si>
  <si>
    <t>64°5,089</t>
  </si>
  <si>
    <t>RD_10</t>
  </si>
  <si>
    <t>65°5,827</t>
  </si>
  <si>
    <t>64°5,999</t>
  </si>
  <si>
    <t>65°5,826</t>
  </si>
  <si>
    <t>64°5,836</t>
  </si>
  <si>
    <t>DIV_24</t>
  </si>
  <si>
    <t>64°04,9455</t>
  </si>
  <si>
    <t>NIS_69</t>
  </si>
  <si>
    <t>65°06,091</t>
  </si>
  <si>
    <t>64°04,091</t>
  </si>
  <si>
    <t>VV_2</t>
  </si>
  <si>
    <t>64_04,941</t>
  </si>
  <si>
    <t>VV_3</t>
  </si>
  <si>
    <t>No catch</t>
  </si>
  <si>
    <t>ROV_15</t>
  </si>
  <si>
    <t>65°5,445</t>
  </si>
  <si>
    <t>DIV_25</t>
  </si>
  <si>
    <t>65°6,3345</t>
  </si>
  <si>
    <t>65°5,081</t>
  </si>
  <si>
    <t>ST Retrieval</t>
  </si>
  <si>
    <t>NIS_70</t>
  </si>
  <si>
    <t>65°06,1549</t>
  </si>
  <si>
    <t>64°04,4116</t>
  </si>
  <si>
    <t>NIS_71</t>
  </si>
  <si>
    <t>65°06,1318</t>
  </si>
  <si>
    <t>64°04,1919</t>
  </si>
  <si>
    <t>NIS_72</t>
  </si>
  <si>
    <t>65°06,1038</t>
  </si>
  <si>
    <t>64°04,0340</t>
  </si>
  <si>
    <t>NIS_73</t>
  </si>
  <si>
    <t>65°06,1187</t>
  </si>
  <si>
    <t>64°03,7776</t>
  </si>
  <si>
    <t>NIS_74</t>
  </si>
  <si>
    <t>65°06,1629</t>
  </si>
  <si>
    <t>64°03,9230</t>
  </si>
  <si>
    <t>NIS_75</t>
  </si>
  <si>
    <t>65°06,2026</t>
  </si>
  <si>
    <t>64°03,9320</t>
  </si>
  <si>
    <t>NIS_76</t>
  </si>
  <si>
    <t>65°06,0502</t>
  </si>
  <si>
    <t>64°03,6291</t>
  </si>
  <si>
    <t>VV_4</t>
  </si>
  <si>
    <t>Føyn Harbor</t>
  </si>
  <si>
    <t>DIV_26</t>
  </si>
  <si>
    <t>64°32,793</t>
  </si>
  <si>
    <t>61°59,830</t>
  </si>
  <si>
    <t>Cores and sea urchins collection</t>
  </si>
  <si>
    <t>ST_3</t>
  </si>
  <si>
    <t>64°33,1909</t>
  </si>
  <si>
    <t>62°0,5342</t>
  </si>
  <si>
    <t>AT_5</t>
  </si>
  <si>
    <t>64°32,912</t>
  </si>
  <si>
    <t>61°59,689</t>
  </si>
  <si>
    <t>RD_11</t>
  </si>
  <si>
    <t>64°32,925</t>
  </si>
  <si>
    <t>61°59,791</t>
  </si>
  <si>
    <t>ROV_16</t>
  </si>
  <si>
    <t>64°32,804</t>
  </si>
  <si>
    <t>61°59,815</t>
  </si>
  <si>
    <t>NIS_77</t>
  </si>
  <si>
    <t>RD_12</t>
  </si>
  <si>
    <t>64°33,274</t>
  </si>
  <si>
    <t>64°33,244</t>
  </si>
  <si>
    <t>62°00,104</t>
  </si>
  <si>
    <t>NIS_78</t>
  </si>
  <si>
    <t>NIS_79</t>
  </si>
  <si>
    <t>64°32,7760</t>
  </si>
  <si>
    <t>62°00,2537</t>
  </si>
  <si>
    <t>NIS_80</t>
  </si>
  <si>
    <t>64°32,7065</t>
  </si>
  <si>
    <t>61°59,9199</t>
  </si>
  <si>
    <t>NIS_81</t>
  </si>
  <si>
    <t>64°32,7550</t>
  </si>
  <si>
    <t>61°59,5753</t>
  </si>
  <si>
    <t>NIS_82</t>
  </si>
  <si>
    <t>64°32,7028</t>
  </si>
  <si>
    <t>61°59,4254</t>
  </si>
  <si>
    <t>NIS_83</t>
  </si>
  <si>
    <t>64°32,8142</t>
  </si>
  <si>
    <t>61°59,8702</t>
  </si>
  <si>
    <t>NIS_84</t>
  </si>
  <si>
    <t>64°32,8583</t>
  </si>
  <si>
    <t>61°59,7772</t>
  </si>
  <si>
    <t>NIS_85</t>
  </si>
  <si>
    <t>64°32,9136</t>
  </si>
  <si>
    <t>61°59,6779</t>
  </si>
  <si>
    <t>NIS_86</t>
  </si>
  <si>
    <t>64°32,9765</t>
  </si>
  <si>
    <t>61°58,6919</t>
  </si>
  <si>
    <t>NIS_87</t>
  </si>
  <si>
    <t>64°33,881</t>
  </si>
  <si>
    <t>61°58,8465</t>
  </si>
  <si>
    <t>NIS_88</t>
  </si>
  <si>
    <t>64°23,2124</t>
  </si>
  <si>
    <t>61°59,1108</t>
  </si>
  <si>
    <t>NIS_89</t>
  </si>
  <si>
    <t>64°33,4487</t>
  </si>
  <si>
    <t>61°59,3062</t>
  </si>
  <si>
    <t>NIS_90</t>
  </si>
  <si>
    <t>64°33,6567</t>
  </si>
  <si>
    <t>61°59,4306</t>
  </si>
  <si>
    <t>NIS_91</t>
  </si>
  <si>
    <t>64°33,8380</t>
  </si>
  <si>
    <t>61°59,4638</t>
  </si>
  <si>
    <t>NIS_92</t>
  </si>
  <si>
    <t>64°34,0091</t>
  </si>
  <si>
    <t>61°59,6661</t>
  </si>
  <si>
    <t>RD_13</t>
  </si>
  <si>
    <t>64°32,792</t>
  </si>
  <si>
    <t>61°59,896</t>
  </si>
  <si>
    <t>64°32,779</t>
  </si>
  <si>
    <t>61°59,787</t>
  </si>
  <si>
    <t>INC_4</t>
  </si>
  <si>
    <t>64°32,7875</t>
  </si>
  <si>
    <t>61°69,7601</t>
  </si>
  <si>
    <t>NIS_94</t>
  </si>
  <si>
    <t>64°33,2398</t>
  </si>
  <si>
    <t>61°59,9376</t>
  </si>
  <si>
    <t>DIV_30</t>
  </si>
  <si>
    <t>64°32,796</t>
  </si>
  <si>
    <t>61°59,797</t>
  </si>
  <si>
    <t>DIV_31</t>
  </si>
  <si>
    <t>64°33,2475</t>
  </si>
  <si>
    <t>62°00,188</t>
  </si>
  <si>
    <t>NIS_95</t>
  </si>
  <si>
    <t>64°33,49305</t>
  </si>
  <si>
    <t>61°59,8420</t>
  </si>
  <si>
    <t>DIV_32</t>
  </si>
  <si>
    <t>64°32,8270</t>
  </si>
  <si>
    <t>61°59,3230</t>
  </si>
  <si>
    <t>AT_6</t>
  </si>
  <si>
    <t>ROV_18</t>
  </si>
  <si>
    <t>61°59,7601</t>
  </si>
  <si>
    <t>ROV_19</t>
  </si>
  <si>
    <t>64°33,251</t>
  </si>
  <si>
    <t>62°0,342</t>
  </si>
  <si>
    <t>DRM_10</t>
  </si>
  <si>
    <t>DIV_27</t>
  </si>
  <si>
    <t>64°32,803</t>
  </si>
  <si>
    <t>61°59,7795</t>
  </si>
  <si>
    <t>ROV_17</t>
  </si>
  <si>
    <t>DIV_28</t>
  </si>
  <si>
    <t>64°32,809</t>
  </si>
  <si>
    <t>61°59,2050</t>
  </si>
  <si>
    <t>DIV_29</t>
  </si>
  <si>
    <t>DRM_9</t>
  </si>
  <si>
    <t>DRM_8</t>
  </si>
  <si>
    <t>RD_14</t>
  </si>
  <si>
    <t>64°32,688</t>
  </si>
  <si>
    <t>61°59,117</t>
  </si>
  <si>
    <t>64°32,707</t>
  </si>
  <si>
    <t>61°59,181</t>
  </si>
  <si>
    <t>DIV_33</t>
  </si>
  <si>
    <t>64°35,2475</t>
  </si>
  <si>
    <t>ROV_20</t>
  </si>
  <si>
    <t>64°32,8116</t>
  </si>
  <si>
    <t>61°59,7695</t>
  </si>
  <si>
    <t>DRM_11</t>
  </si>
  <si>
    <t>NIS_96</t>
  </si>
  <si>
    <t>64°53,247</t>
  </si>
  <si>
    <t>RD_15</t>
  </si>
  <si>
    <t>64°32,285</t>
  </si>
  <si>
    <t>61°59,182</t>
  </si>
  <si>
    <t>64°32,349</t>
  </si>
  <si>
    <t>61°59,344</t>
  </si>
  <si>
    <t>NIS_97</t>
  </si>
  <si>
    <t>DIV_37</t>
  </si>
  <si>
    <t>64°32,363</t>
  </si>
  <si>
    <t>62°00,027</t>
  </si>
  <si>
    <t>DIV_38</t>
  </si>
  <si>
    <t>64°33,28015</t>
  </si>
  <si>
    <t>61°59,5692</t>
  </si>
  <si>
    <t>ROV_21</t>
  </si>
  <si>
    <t>64°32,086</t>
  </si>
  <si>
    <t>61°59,385</t>
  </si>
  <si>
    <t>NIS_98</t>
  </si>
  <si>
    <t>64°33,3338</t>
  </si>
  <si>
    <t>62°00,0422</t>
  </si>
  <si>
    <t>NIS_99</t>
  </si>
  <si>
    <t>64°33,2457</t>
  </si>
  <si>
    <t>62°00,1970</t>
  </si>
  <si>
    <t>NIS_100</t>
  </si>
  <si>
    <t>64°33,1519</t>
  </si>
  <si>
    <t>62°00,2322</t>
  </si>
  <si>
    <t>NIS_101</t>
  </si>
  <si>
    <t>64°33,0591</t>
  </si>
  <si>
    <t>62°00,1238</t>
  </si>
  <si>
    <t>NIS_102</t>
  </si>
  <si>
    <t>64°32,2766</t>
  </si>
  <si>
    <t>61°59,5950</t>
  </si>
  <si>
    <t>NIS_103</t>
  </si>
  <si>
    <t>64°32,3589</t>
  </si>
  <si>
    <t>61°59,5543</t>
  </si>
  <si>
    <t>NIS_104</t>
  </si>
  <si>
    <t>64°32,4147</t>
  </si>
  <si>
    <t>61°59,8521</t>
  </si>
  <si>
    <t>DIV_39</t>
  </si>
  <si>
    <t>DIV_40</t>
  </si>
  <si>
    <t>VV_5</t>
  </si>
  <si>
    <t>Agalina Glacier</t>
  </si>
  <si>
    <t>NIS_105</t>
  </si>
  <si>
    <t>64°24,1202</t>
  </si>
  <si>
    <t>61°36,0779</t>
  </si>
  <si>
    <t>NIS_106</t>
  </si>
  <si>
    <t>64°24,0918</t>
  </si>
  <si>
    <t>61°37,7632</t>
  </si>
  <si>
    <t>NIS_107</t>
  </si>
  <si>
    <t>64°24,0594</t>
  </si>
  <si>
    <t>61°33,5161</t>
  </si>
  <si>
    <t>NIS_108</t>
  </si>
  <si>
    <t>64°24,0743</t>
  </si>
  <si>
    <t>61°32,3686</t>
  </si>
  <si>
    <t>NIS_109</t>
  </si>
  <si>
    <t>64°24,1067</t>
  </si>
  <si>
    <t>61°31,1306</t>
  </si>
  <si>
    <t>NIS_110</t>
  </si>
  <si>
    <t>64°24,3277</t>
  </si>
  <si>
    <t>61°30,0269</t>
  </si>
  <si>
    <t>NIS_111</t>
  </si>
  <si>
    <t>61°21,0492</t>
  </si>
  <si>
    <t>NIS_112</t>
  </si>
  <si>
    <t>64°24,8017</t>
  </si>
  <si>
    <t>61°30,3587</t>
  </si>
  <si>
    <t>NIS_113</t>
  </si>
  <si>
    <t>64°24,9315</t>
  </si>
  <si>
    <t>61°29,5064</t>
  </si>
  <si>
    <t>NIS_114</t>
  </si>
  <si>
    <t>64°24,9627</t>
  </si>
  <si>
    <t>61°28,5043</t>
  </si>
  <si>
    <t>NIS_115</t>
  </si>
  <si>
    <t>64°24,6767</t>
  </si>
  <si>
    <t>61°27,7396</t>
  </si>
  <si>
    <t>NIS_116</t>
  </si>
  <si>
    <t>64°24,4374</t>
  </si>
  <si>
    <t>61°27,6435</t>
  </si>
  <si>
    <t>NIS_117</t>
  </si>
  <si>
    <t>64°24,1907</t>
  </si>
  <si>
    <t>61°27,9718</t>
  </si>
  <si>
    <t>NIS_118</t>
  </si>
  <si>
    <t>64°23,9084</t>
  </si>
  <si>
    <t>61°28,5219</t>
  </si>
  <si>
    <t>Deception Island</t>
  </si>
  <si>
    <t>NIS_119</t>
  </si>
  <si>
    <t>Neptune deception island</t>
  </si>
  <si>
    <t>ITD_2</t>
  </si>
  <si>
    <t>DIV_41</t>
  </si>
  <si>
    <t>62°55,5990</t>
  </si>
  <si>
    <t>60°41,1860</t>
  </si>
  <si>
    <t xml:space="preserve">Sea urchins </t>
  </si>
  <si>
    <t>DIV_42</t>
  </si>
  <si>
    <t>NIS_120</t>
  </si>
  <si>
    <t>Manon</t>
  </si>
  <si>
    <t>NIS_121</t>
  </si>
  <si>
    <t>NIS_122</t>
  </si>
  <si>
    <t>NIS_123</t>
  </si>
  <si>
    <t>NIS_124</t>
  </si>
  <si>
    <t>NIS_125</t>
  </si>
  <si>
    <t>NIS_126</t>
  </si>
  <si>
    <t>NIS_127</t>
  </si>
  <si>
    <t>DIV_34</t>
  </si>
  <si>
    <t>Documentation, sediment cores, sea urchins</t>
  </si>
  <si>
    <t>DIV_35</t>
  </si>
  <si>
    <t>wreck</t>
  </si>
  <si>
    <t>NIS_128</t>
  </si>
  <si>
    <t>NIS_129</t>
  </si>
  <si>
    <t>NIS_130</t>
  </si>
  <si>
    <t>NIS_131</t>
  </si>
  <si>
    <t>TOP_1</t>
  </si>
  <si>
    <t>TOP_2</t>
  </si>
  <si>
    <t>TOP_3</t>
  </si>
  <si>
    <t>TOP_4</t>
  </si>
  <si>
    <t>TOP_5</t>
  </si>
  <si>
    <t>TOP_6</t>
  </si>
  <si>
    <t>TOP_7</t>
  </si>
  <si>
    <t>TOP_8</t>
  </si>
  <si>
    <t>TOP_9</t>
  </si>
  <si>
    <t>TOP_10</t>
  </si>
  <si>
    <t>TOP_11</t>
  </si>
  <si>
    <t>TOP_12</t>
  </si>
  <si>
    <t>TOP_13</t>
  </si>
  <si>
    <t>TOP_14</t>
  </si>
  <si>
    <t>TOP_15</t>
  </si>
  <si>
    <t>TOP_16</t>
  </si>
  <si>
    <t>TOP_17</t>
  </si>
  <si>
    <t>TOP_18</t>
  </si>
  <si>
    <t>TOP_19</t>
  </si>
  <si>
    <t>TOP_20</t>
  </si>
  <si>
    <t>TOP_21</t>
  </si>
  <si>
    <t>TOP_22</t>
  </si>
  <si>
    <t>TOP_23</t>
  </si>
  <si>
    <t>TOP_24</t>
  </si>
  <si>
    <t>TOP_25</t>
  </si>
  <si>
    <t>TOP_26</t>
  </si>
  <si>
    <t>TOP_27</t>
  </si>
  <si>
    <t>TOP_28</t>
  </si>
  <si>
    <t>TOP_29</t>
  </si>
  <si>
    <t>TOP_30</t>
  </si>
  <si>
    <t>TOP_31</t>
  </si>
  <si>
    <t>TOP_32</t>
  </si>
  <si>
    <t>TOP_33</t>
  </si>
  <si>
    <t>TOP_34</t>
  </si>
  <si>
    <t>TOP_35</t>
  </si>
  <si>
    <t>TOP_36</t>
  </si>
  <si>
    <t>TOP_37</t>
  </si>
  <si>
    <t>TOP_38</t>
  </si>
  <si>
    <t>TOP_39</t>
  </si>
  <si>
    <t>TOP_40</t>
  </si>
  <si>
    <t>TOP_41</t>
  </si>
  <si>
    <t>TOP_42</t>
  </si>
  <si>
    <t>TOP_43</t>
  </si>
  <si>
    <t>TOP_44</t>
  </si>
  <si>
    <t>TOP_45</t>
  </si>
  <si>
    <t>TOP_46</t>
  </si>
  <si>
    <t>TOP_47</t>
  </si>
  <si>
    <t>TOP_48</t>
  </si>
  <si>
    <t>TOP_49</t>
  </si>
  <si>
    <t>TOP_50</t>
  </si>
  <si>
    <t>TOP_51</t>
  </si>
  <si>
    <t>TOP_52</t>
  </si>
  <si>
    <t>TOP_53</t>
  </si>
  <si>
    <t>TOP_54</t>
  </si>
  <si>
    <t>TOP_55</t>
  </si>
  <si>
    <t>TOP_56</t>
  </si>
  <si>
    <t>TOP_57</t>
  </si>
  <si>
    <t>TOP_58</t>
  </si>
  <si>
    <t>TOP_59</t>
  </si>
  <si>
    <t>TOP_60</t>
  </si>
  <si>
    <t>TOP_61</t>
  </si>
  <si>
    <t>TOP_62</t>
  </si>
  <si>
    <t>TOP_63</t>
  </si>
  <si>
    <t>TOP_64</t>
  </si>
  <si>
    <t>EventID</t>
  </si>
  <si>
    <t>ParentSampleID</t>
  </si>
  <si>
    <t>SampleID</t>
  </si>
  <si>
    <t>sampleType</t>
  </si>
  <si>
    <t>Parameter</t>
  </si>
  <si>
    <t>ScientificName</t>
  </si>
  <si>
    <t>individualCount</t>
  </si>
  <si>
    <t>identifiedBy1</t>
  </si>
  <si>
    <t>identifiedBy2</t>
  </si>
  <si>
    <t>identifiedBy3</t>
  </si>
  <si>
    <t>identifiedBy4</t>
  </si>
  <si>
    <t>preservedIn1</t>
  </si>
  <si>
    <t>preservedIn2</t>
  </si>
  <si>
    <t>preservedIn3</t>
  </si>
  <si>
    <t>Container1</t>
  </si>
  <si>
    <t>Container2</t>
  </si>
  <si>
    <t>Container3</t>
  </si>
  <si>
    <t>Remark</t>
  </si>
  <si>
    <t>recordedBy1</t>
  </si>
  <si>
    <t>tangoProject</t>
  </si>
  <si>
    <t>institutionCode</t>
  </si>
  <si>
    <t>occurrenceRemarks</t>
  </si>
  <si>
    <t>biota</t>
  </si>
  <si>
    <t>Porifera</t>
  </si>
  <si>
    <t>Ethanol 96</t>
  </si>
  <si>
    <t>Kautex 100 ml</t>
  </si>
  <si>
    <t>BIODIVERSITY_MEGABENTHOS</t>
  </si>
  <si>
    <t>Invertebrata</t>
  </si>
  <si>
    <t>Unsorted</t>
  </si>
  <si>
    <t>Algae</t>
  </si>
  <si>
    <t>Glass Vial 20 ml</t>
  </si>
  <si>
    <t>Bivalvia</t>
  </si>
  <si>
    <t>Amphipoda</t>
  </si>
  <si>
    <t>Isopoda</t>
  </si>
  <si>
    <t>Cumacea</t>
  </si>
  <si>
    <t>Glass Vial 5 ml</t>
  </si>
  <si>
    <t>Polychaeta</t>
  </si>
  <si>
    <t>Undetermined</t>
  </si>
  <si>
    <t>Asteroidea</t>
  </si>
  <si>
    <t>Gastropoda</t>
  </si>
  <si>
    <t>Sterechinus neumayeri</t>
  </si>
  <si>
    <t>Not collected</t>
  </si>
  <si>
    <t>Incubation core</t>
  </si>
  <si>
    <t>Pb210 core</t>
  </si>
  <si>
    <t>TOC/Pigments core</t>
  </si>
  <si>
    <t>Meiobenthos core</t>
  </si>
  <si>
    <t>Biota</t>
  </si>
  <si>
    <t>RNA Later</t>
  </si>
  <si>
    <t>Dried</t>
  </si>
  <si>
    <t>Eppendorf 1.5 ml</t>
  </si>
  <si>
    <t>Scintillation vial 20 ml</t>
  </si>
  <si>
    <t>Sediments</t>
  </si>
  <si>
    <t>Algae MT1</t>
  </si>
  <si>
    <t>Eppendorf 5 ml</t>
  </si>
  <si>
    <t>Algae MT2</t>
  </si>
  <si>
    <t>Algae MT3</t>
  </si>
  <si>
    <t>Algae MT4</t>
  </si>
  <si>
    <t>Seawater</t>
  </si>
  <si>
    <t>Polyplacophora</t>
  </si>
  <si>
    <t>Glass Vial 10 ml</t>
  </si>
  <si>
    <t>Hirudinae</t>
  </si>
  <si>
    <t>Associated with Glyptonotus</t>
  </si>
  <si>
    <t>Terebellidae</t>
  </si>
  <si>
    <t>Mollusca</t>
  </si>
  <si>
    <t>Probably Opistobranchia</t>
  </si>
  <si>
    <t>Ophiuroidea</t>
  </si>
  <si>
    <t>Parborlasia corrugatus</t>
  </si>
  <si>
    <t>CH4/N2O</t>
  </si>
  <si>
    <t>HgCl2</t>
  </si>
  <si>
    <t>Glass Bottle 60 ml</t>
  </si>
  <si>
    <t>13CH4</t>
  </si>
  <si>
    <t>TA</t>
  </si>
  <si>
    <t>Brown Bottle 100 ml</t>
  </si>
  <si>
    <t>DIC</t>
  </si>
  <si>
    <t>S‰</t>
  </si>
  <si>
    <t>Nutrients</t>
  </si>
  <si>
    <t>Frozen  (-20°C)</t>
  </si>
  <si>
    <t>Plastic Bottle 60 ml</t>
  </si>
  <si>
    <t>DOC</t>
  </si>
  <si>
    <t>Chla</t>
  </si>
  <si>
    <t>Flash frozen (liquid N2)</t>
  </si>
  <si>
    <t>Cryovial 5 ml</t>
  </si>
  <si>
    <t>POC</t>
  </si>
  <si>
    <t>Petri dish</t>
  </si>
  <si>
    <t>CTD</t>
  </si>
  <si>
    <t>Hard Disk</t>
  </si>
  <si>
    <t>Light</t>
  </si>
  <si>
    <t>Temperature</t>
  </si>
  <si>
    <t>Bottle exploded</t>
  </si>
  <si>
    <t>Doris kerguelensis</t>
  </si>
  <si>
    <t>Iridaea cordata</t>
  </si>
  <si>
    <t>Glass Vial 4 ml</t>
  </si>
  <si>
    <t>Trematocarpus antarcticus</t>
  </si>
  <si>
    <t>Plocamium</t>
  </si>
  <si>
    <t>Margarella</t>
  </si>
  <si>
    <t>Aequiyoldia</t>
  </si>
  <si>
    <t>Doris</t>
  </si>
  <si>
    <t>Laternula elliptica</t>
  </si>
  <si>
    <t>Gigartina</t>
  </si>
  <si>
    <t>Neosmilaster</t>
  </si>
  <si>
    <t>Nemertea</t>
  </si>
  <si>
    <t>Microphytobenthos</t>
  </si>
  <si>
    <t>CTAB</t>
  </si>
  <si>
    <t>Chloroform/Metanol</t>
  </si>
  <si>
    <t>Suspended particulate organic matter</t>
  </si>
  <si>
    <t>Glyphoperidium bursa</t>
  </si>
  <si>
    <t>Dendrilla antarctica</t>
  </si>
  <si>
    <t>Diplasterias</t>
  </si>
  <si>
    <t>Odontaster meridionalis</t>
  </si>
  <si>
    <t>Nacella concinna</t>
  </si>
  <si>
    <t>Desmarestia</t>
  </si>
  <si>
    <t>Cuenotaster involutus</t>
  </si>
  <si>
    <t>Perknaster</t>
  </si>
  <si>
    <t>Odontaster validus</t>
  </si>
  <si>
    <t>Acodontaster</t>
  </si>
  <si>
    <t>Psilaster charcoti</t>
  </si>
  <si>
    <t>Bathybiaster</t>
  </si>
  <si>
    <t>Microbial mat</t>
  </si>
  <si>
    <t>Nacella</t>
  </si>
  <si>
    <t>Kautex 200 ml</t>
  </si>
  <si>
    <t>Synoicum adareanum</t>
  </si>
  <si>
    <t>Ziplock bag</t>
  </si>
  <si>
    <t>SYNOICUM</t>
  </si>
  <si>
    <t>Kautex 500 ml</t>
  </si>
  <si>
    <t>Macro-meiofauna</t>
  </si>
  <si>
    <t>Blue vial 100 ml</t>
  </si>
  <si>
    <t>BIODIVERSITY_MEIOBENTHOS</t>
  </si>
  <si>
    <t>Incubation meiofauna</t>
  </si>
  <si>
    <t>210Pb Meiofauna</t>
  </si>
  <si>
    <t>TOC meiofauna</t>
  </si>
  <si>
    <t>Aluminium vials</t>
  </si>
  <si>
    <t>Sieved</t>
  </si>
  <si>
    <t>Meiofauna</t>
  </si>
  <si>
    <t>Red jar 500 ml</t>
  </si>
  <si>
    <t>cfr. Eusiridae</t>
  </si>
  <si>
    <t>Phytoplankton</t>
  </si>
  <si>
    <t>Platyhelminthes</t>
  </si>
  <si>
    <t>Glass Bottle 100 ml</t>
  </si>
  <si>
    <t>Exetainer 12 ml</t>
  </si>
  <si>
    <t>To POC</t>
  </si>
  <si>
    <t>GF/F Filter</t>
  </si>
  <si>
    <t>Tf POC</t>
  </si>
  <si>
    <t>Surface</t>
  </si>
  <si>
    <t>Middle</t>
  </si>
  <si>
    <t>Bottom</t>
  </si>
  <si>
    <t>0 m</t>
  </si>
  <si>
    <t>Brown Bottle 40 ml</t>
  </si>
  <si>
    <t>6 m</t>
  </si>
  <si>
    <t>Plastic Bottle 40 ml</t>
  </si>
  <si>
    <t>TSM</t>
  </si>
  <si>
    <t>FA</t>
  </si>
  <si>
    <t>surface</t>
  </si>
  <si>
    <t>middle</t>
  </si>
  <si>
    <t>bottom</t>
  </si>
  <si>
    <t>cfr Lacunaria selon Saint Henri</t>
  </si>
  <si>
    <t>Bryozoa</t>
  </si>
  <si>
    <t>Euphausia superba</t>
  </si>
  <si>
    <t>Echinoidea</t>
  </si>
  <si>
    <t>Pycnogonida</t>
  </si>
  <si>
    <t>Ascidia</t>
  </si>
  <si>
    <t>Aegires albus</t>
  </si>
  <si>
    <t>Foramnifera</t>
  </si>
  <si>
    <t>7000 individuals not collected</t>
  </si>
  <si>
    <t>Lysianassoidea</t>
  </si>
  <si>
    <t>not collected</t>
  </si>
  <si>
    <t>Glass Vial 40 ml</t>
  </si>
  <si>
    <t>Brachiopoda</t>
  </si>
  <si>
    <t>shells only</t>
  </si>
  <si>
    <t>subsample</t>
  </si>
  <si>
    <t>Charcotia obesa</t>
  </si>
  <si>
    <t>Sterechinus</t>
  </si>
  <si>
    <t>un seul vial, oursins de Manon pour identification Thomas Saucède</t>
  </si>
  <si>
    <t>Isididae</t>
  </si>
  <si>
    <t>Kautex 1000 ml</t>
  </si>
  <si>
    <t>for Identification Thomas Saucède</t>
  </si>
  <si>
    <t>underwater image</t>
  </si>
  <si>
    <t>Paraceradocus miersi</t>
  </si>
  <si>
    <t>Mysidacea</t>
  </si>
  <si>
    <t>Glyptonotus antarcticus</t>
  </si>
  <si>
    <t>sliced</t>
  </si>
  <si>
    <t>5 individuals released</t>
  </si>
  <si>
    <t>Munnidae</t>
  </si>
  <si>
    <t>Leptostraca</t>
  </si>
  <si>
    <t>Video Transect</t>
  </si>
  <si>
    <t>T1</t>
  </si>
  <si>
    <t>T2</t>
  </si>
  <si>
    <t>T3</t>
  </si>
  <si>
    <t>Video Quadrat</t>
  </si>
  <si>
    <t>Q1</t>
  </si>
  <si>
    <t>T0</t>
  </si>
  <si>
    <t>Tf TOP</t>
  </si>
  <si>
    <t>Tf MIDDLE</t>
  </si>
  <si>
    <t>Tf BOTTOM</t>
  </si>
  <si>
    <t>0m</t>
  </si>
  <si>
    <t>6m</t>
  </si>
  <si>
    <t>Algae MT5</t>
  </si>
  <si>
    <t>Glycerol/DMSO</t>
  </si>
  <si>
    <t>Sample for Isabelle George</t>
  </si>
  <si>
    <t>Echinodermata</t>
  </si>
  <si>
    <t>Subsample. Released 18 S. antarcticus and 6 O. victoriae</t>
  </si>
  <si>
    <t>Euphausia</t>
  </si>
  <si>
    <t>E superba</t>
  </si>
  <si>
    <t>1 individual released</t>
  </si>
  <si>
    <t>released</t>
  </si>
  <si>
    <t>Glyptonotus</t>
  </si>
  <si>
    <t>3 released, 1 used for gut content</t>
  </si>
  <si>
    <t>subsample 20000 released</t>
  </si>
  <si>
    <t>Cnidaria</t>
  </si>
  <si>
    <t>Tunicata</t>
  </si>
  <si>
    <t>1 O. validus, released</t>
  </si>
  <si>
    <t>T4</t>
  </si>
  <si>
    <t>Mycale</t>
  </si>
  <si>
    <t>Folch solution</t>
  </si>
  <si>
    <t>Amber glass vial 4ml</t>
  </si>
  <si>
    <t>cf., Bulk</t>
  </si>
  <si>
    <t>Bulk</t>
  </si>
  <si>
    <t>Desmarestia anceps</t>
  </si>
  <si>
    <t>Desmarestia antarctica</t>
  </si>
  <si>
    <t>Desmarestia menziesii</t>
  </si>
  <si>
    <t>Gigartina skottsbergii</t>
  </si>
  <si>
    <t>Himantothallus grandifolius</t>
  </si>
  <si>
    <t>Homaxinella balfourensis</t>
  </si>
  <si>
    <t>Kirkpatrickia variolosa</t>
  </si>
  <si>
    <t>Phaeurus antarcticus</t>
  </si>
  <si>
    <t>Sediment POM</t>
  </si>
  <si>
    <t xml:space="preserve">Serolidae </t>
  </si>
  <si>
    <t>Suspended POM</t>
  </si>
  <si>
    <t>Clathria</t>
  </si>
  <si>
    <t>sp1.</t>
  </si>
  <si>
    <t>sp2.</t>
  </si>
  <si>
    <t>sp3.</t>
  </si>
  <si>
    <t>sp4.</t>
  </si>
  <si>
    <t>uncertain</t>
  </si>
  <si>
    <t>Candelabrum austrogeorgiae</t>
  </si>
  <si>
    <t>Cnemidocarpa verrucosa</t>
  </si>
  <si>
    <t>Doris kerguelenensis</t>
  </si>
  <si>
    <t>Heterocucumis steineni</t>
  </si>
  <si>
    <t>Margarella antarctica</t>
  </si>
  <si>
    <t>Polynoidae</t>
  </si>
  <si>
    <t>Aequiyoldia eightsii</t>
  </si>
  <si>
    <t>Ethanol 176</t>
  </si>
  <si>
    <t>Amber plastic bottle</t>
  </si>
  <si>
    <t>Clear glass vial 4ml</t>
  </si>
  <si>
    <t>Haliclona</t>
  </si>
  <si>
    <t>Laevilacunaria antarctica</t>
  </si>
  <si>
    <t>Limatula hodgsoni</t>
  </si>
  <si>
    <t xml:space="preserve">Rhodophyta </t>
  </si>
  <si>
    <t xml:space="preserve">Spirorbidae </t>
  </si>
  <si>
    <t xml:space="preserve">Amphipoda </t>
  </si>
  <si>
    <t xml:space="preserve">Acodontaster </t>
  </si>
  <si>
    <t>Ascidia challengeri</t>
  </si>
  <si>
    <t>Hoplonemertea</t>
  </si>
  <si>
    <t>Cirratulidae</t>
  </si>
  <si>
    <t>Ascidiacea</t>
  </si>
  <si>
    <t xml:space="preserve">Brachiopoda </t>
  </si>
  <si>
    <t xml:space="preserve">Bryozoa </t>
  </si>
  <si>
    <t xml:space="preserve">Chitonidae </t>
  </si>
  <si>
    <t>Corella antarctica</t>
  </si>
  <si>
    <t>Cyamomactra laminifera</t>
  </si>
  <si>
    <t>Hormosoma scotti</t>
  </si>
  <si>
    <t xml:space="preserve">Nemertea </t>
  </si>
  <si>
    <t xml:space="preserve">Nereididae </t>
  </si>
  <si>
    <t>Oligochaeta</t>
  </si>
  <si>
    <t xml:space="preserve">Ophiuridae </t>
  </si>
  <si>
    <t>Pellilitorina setosa</t>
  </si>
  <si>
    <t>Trachelobdellina glabra</t>
  </si>
  <si>
    <t xml:space="preserve">Trophon </t>
  </si>
  <si>
    <t>eDNA capsule</t>
  </si>
  <si>
    <t>Eppendorf 5ml</t>
  </si>
  <si>
    <t>Ziplock</t>
  </si>
  <si>
    <t>Ethanol 225</t>
  </si>
  <si>
    <t xml:space="preserve">Diplasterias </t>
  </si>
  <si>
    <t>Labidiaster</t>
  </si>
  <si>
    <t xml:space="preserve">Lysasterias </t>
  </si>
  <si>
    <t xml:space="preserve">Neosmilaster </t>
  </si>
  <si>
    <t xml:space="preserve">Asteroidea </t>
  </si>
  <si>
    <t xml:space="preserve">Bathybiaster </t>
  </si>
  <si>
    <t>Granaster nutrix</t>
  </si>
  <si>
    <t xml:space="preserve">Perknaster </t>
  </si>
  <si>
    <t xml:space="preserve">Eusiridae </t>
  </si>
  <si>
    <t>Ethanol 172</t>
  </si>
  <si>
    <t>Ethanol 173</t>
  </si>
  <si>
    <t>Eusiridae</t>
  </si>
  <si>
    <t xml:space="preserve">Paraceradocus </t>
  </si>
  <si>
    <t>Hymenocladiopsis prolifera</t>
  </si>
  <si>
    <t xml:space="preserve">Dessalariaceae </t>
  </si>
  <si>
    <t>Monostroma hariotii</t>
  </si>
  <si>
    <t>gearType</t>
  </si>
  <si>
    <t>14C AMS dating</t>
  </si>
  <si>
    <t>500 ml bottle</t>
  </si>
  <si>
    <t>AADI</t>
  </si>
  <si>
    <t>Active water sampler</t>
  </si>
  <si>
    <t>Acoustics recorder</t>
  </si>
  <si>
    <t>ADCP</t>
  </si>
  <si>
    <t>Algal Incubator</t>
  </si>
  <si>
    <t>aDNA</t>
  </si>
  <si>
    <t>ARGO</t>
  </si>
  <si>
    <t>Algae aggregates</t>
  </si>
  <si>
    <t>ASSIST</t>
  </si>
  <si>
    <t>AT/DIC/pH</t>
  </si>
  <si>
    <t>AUV</t>
  </si>
  <si>
    <t>Bacterial production</t>
  </si>
  <si>
    <t>Beam trawl</t>
  </si>
  <si>
    <t>Bio bulk</t>
  </si>
  <si>
    <t>Bongonet 180 um</t>
  </si>
  <si>
    <t>Biogenic silica</t>
  </si>
  <si>
    <t>Bongonet 64 um</t>
  </si>
  <si>
    <t>Brine</t>
  </si>
  <si>
    <t>Bottle 1L</t>
  </si>
  <si>
    <t>CDOM</t>
  </si>
  <si>
    <t>Box core</t>
  </si>
  <si>
    <t>Chlorophyll a &gt; 10 um</t>
  </si>
  <si>
    <t>Bucket</t>
  </si>
  <si>
    <t>Chlorophyll a tot</t>
  </si>
  <si>
    <t>Calypso</t>
  </si>
  <si>
    <t>Camera</t>
  </si>
  <si>
    <t>d13C</t>
  </si>
  <si>
    <t>Campelen trawl</t>
  </si>
  <si>
    <t>d13C DIC</t>
  </si>
  <si>
    <t>Campelen trawl with fish lift</t>
  </si>
  <si>
    <t>d18O</t>
  </si>
  <si>
    <t>Cast away CTD</t>
  </si>
  <si>
    <t>Data: no physical sample</t>
  </si>
  <si>
    <t>CMET Ballons</t>
  </si>
  <si>
    <t>dCSP</t>
  </si>
  <si>
    <t>dD and d18O</t>
  </si>
  <si>
    <t>CTD w/bottles</t>
  </si>
  <si>
    <t>Dilution culture</t>
  </si>
  <si>
    <t>Drone</t>
  </si>
  <si>
    <t>Dinocysts</t>
  </si>
  <si>
    <t>EK80</t>
  </si>
  <si>
    <t>Dissolved Organic Carbon</t>
  </si>
  <si>
    <t>EM-bird</t>
  </si>
  <si>
    <t>Dissolved trace elements</t>
  </si>
  <si>
    <t>EM302</t>
  </si>
  <si>
    <t>Dive</t>
  </si>
  <si>
    <t>EM710</t>
  </si>
  <si>
    <t>DNA</t>
  </si>
  <si>
    <t>Filtration Pump</t>
  </si>
  <si>
    <t>DO</t>
  </si>
  <si>
    <t>Glider</t>
  </si>
  <si>
    <t>dTEP</t>
  </si>
  <si>
    <t>GNSS setup</t>
  </si>
  <si>
    <t>Ecotoxicology</t>
  </si>
  <si>
    <t>GO-FLO</t>
  </si>
  <si>
    <t>eDNA</t>
  </si>
  <si>
    <t>Gravity corer</t>
  </si>
  <si>
    <t>Electron microscopy (SEM filter)</t>
  </si>
  <si>
    <t>Harstad trawl</t>
  </si>
  <si>
    <t>Experiments</t>
  </si>
  <si>
    <t>Ice auger</t>
  </si>
  <si>
    <t>Fatty acids</t>
  </si>
  <si>
    <t>Ice corer</t>
  </si>
  <si>
    <t>FDOM</t>
  </si>
  <si>
    <t>Ice corer 9 cm</t>
  </si>
  <si>
    <t>Fecal pellet flux</t>
  </si>
  <si>
    <t>L-ADCP</t>
  </si>
  <si>
    <t>Fecal pellets</t>
  </si>
  <si>
    <t>Macroplankton trawl</t>
  </si>
  <si>
    <t>Female:egg ratio</t>
  </si>
  <si>
    <t>MIK-net 1500 um</t>
  </si>
  <si>
    <t>Fish</t>
  </si>
  <si>
    <t>Mooring</t>
  </si>
  <si>
    <t>FISH-EPS</t>
  </si>
  <si>
    <t>Multicorer</t>
  </si>
  <si>
    <t>FISH-Mixotrophy</t>
  </si>
  <si>
    <t>Multinet 180 um</t>
  </si>
  <si>
    <t>FlowCam</t>
  </si>
  <si>
    <t>Multinet 64 um</t>
  </si>
  <si>
    <t>GC catcher sample</t>
  </si>
  <si>
    <t>Niskin</t>
  </si>
  <si>
    <t>GC cutter sample</t>
  </si>
  <si>
    <t>Optical profiler</t>
  </si>
  <si>
    <t>GC section</t>
  </si>
  <si>
    <t>pC02 underway</t>
  </si>
  <si>
    <t>GC section archive half</t>
  </si>
  <si>
    <t>Phytoplankton net 10 um</t>
  </si>
  <si>
    <t>GC section working half</t>
  </si>
  <si>
    <t>Phytoplankton net 20 um</t>
  </si>
  <si>
    <t>Gel trap</t>
  </si>
  <si>
    <t>Gelatinous zooplankton taxonomy</t>
  </si>
  <si>
    <t>SBP300</t>
  </si>
  <si>
    <t>Gelatinous zooplankton volume</t>
  </si>
  <si>
    <t>Sea water intake</t>
  </si>
  <si>
    <t>Grain size</t>
  </si>
  <si>
    <t>Sediment trap (long term)</t>
  </si>
  <si>
    <t>HBI</t>
  </si>
  <si>
    <t>Sediment trap (short term)</t>
  </si>
  <si>
    <t>Highly branched isoprenoids (HBI)</t>
  </si>
  <si>
    <t>Slurp gun</t>
  </si>
  <si>
    <t>HPLC Pigments</t>
  </si>
  <si>
    <t>Snow pit</t>
  </si>
  <si>
    <t>Ice algae</t>
  </si>
  <si>
    <t>Snow probe</t>
  </si>
  <si>
    <t>Ice core</t>
  </si>
  <si>
    <t>Spear</t>
  </si>
  <si>
    <t>ICP</t>
  </si>
  <si>
    <t>Suction pump (20 um)</t>
  </si>
  <si>
    <t>iDNA</t>
  </si>
  <si>
    <t>Suction pump (200 um)</t>
  </si>
  <si>
    <t>IP25</t>
  </si>
  <si>
    <t>Suction pump (500 um)</t>
  </si>
  <si>
    <t>Isotopes</t>
  </si>
  <si>
    <t>Surface drifter</t>
  </si>
  <si>
    <t>ISUS</t>
  </si>
  <si>
    <t>Swim net (200 um)</t>
  </si>
  <si>
    <t>Syringe</t>
  </si>
  <si>
    <t>Macrofauna taxonomy</t>
  </si>
  <si>
    <t>Thermosalinograph</t>
  </si>
  <si>
    <t>Macrozooplankton biomass</t>
  </si>
  <si>
    <t>Topas40</t>
  </si>
  <si>
    <t>Macrozooplankton diet</t>
  </si>
  <si>
    <t>TS probe</t>
  </si>
  <si>
    <t>Macrozooplankton metagenomics</t>
  </si>
  <si>
    <t>Tube</t>
  </si>
  <si>
    <t>Macrozooplankton taxonomy</t>
  </si>
  <si>
    <t>UIW</t>
  </si>
  <si>
    <t>Megafauna taxonomy</t>
  </si>
  <si>
    <t>USV</t>
  </si>
  <si>
    <t>Meiofauna abundance</t>
  </si>
  <si>
    <t>Vertical microstructure profiler</t>
  </si>
  <si>
    <t>Meiofauna taxonomy</t>
  </si>
  <si>
    <t>Wave recorder</t>
  </si>
  <si>
    <t>Melt pond</t>
  </si>
  <si>
    <t>Weather station</t>
  </si>
  <si>
    <t>Meroplankton taxonomy</t>
  </si>
  <si>
    <t>WP2 180 um</t>
  </si>
  <si>
    <t>Mesozooplankton biomass</t>
  </si>
  <si>
    <t>WP2 64 um</t>
  </si>
  <si>
    <t>Mesozooplankton diet</t>
  </si>
  <si>
    <t>WP2 90 um</t>
  </si>
  <si>
    <t>Mesozooplankton ecotoxicology</t>
  </si>
  <si>
    <t>WP3 1000 um</t>
  </si>
  <si>
    <t>Mesozooplankton metagenomics</t>
  </si>
  <si>
    <t>Mesozooplankton taxonomy</t>
  </si>
  <si>
    <t>Methylmercury</t>
  </si>
  <si>
    <t>Microalgal diversity</t>
  </si>
  <si>
    <t>Microbial abundance</t>
  </si>
  <si>
    <t xml:space="preserve">Microbial activity (RNA) </t>
  </si>
  <si>
    <t>Microbial diversity (DNA and RNA)</t>
  </si>
  <si>
    <t>Microzooplankton abundance</t>
  </si>
  <si>
    <t>Microzooplankton biomass</t>
  </si>
  <si>
    <t>Mixotrophy FISH</t>
  </si>
  <si>
    <t>Multicore</t>
  </si>
  <si>
    <t>Multicore archive half</t>
  </si>
  <si>
    <t>Multicore work half</t>
  </si>
  <si>
    <t>Niskin Bottle</t>
  </si>
  <si>
    <t>Organic matter characterization</t>
  </si>
  <si>
    <t>Particulate absorption</t>
  </si>
  <si>
    <t>Particulate elements</t>
  </si>
  <si>
    <t>PC section</t>
  </si>
  <si>
    <t>pCSP</t>
  </si>
  <si>
    <t>Photography</t>
  </si>
  <si>
    <t>Plankton barcoding</t>
  </si>
  <si>
    <t>Plankton metabarcoding</t>
  </si>
  <si>
    <t>POC/PON</t>
  </si>
  <si>
    <t>Primary production (14C-CO2)</t>
  </si>
  <si>
    <t>Profile</t>
  </si>
  <si>
    <t>Protist abundance and taxonomy</t>
  </si>
  <si>
    <t>Protist diversity &lt;10 um</t>
  </si>
  <si>
    <t>Protist diversity &gt;10 um</t>
  </si>
  <si>
    <t>pTEP</t>
  </si>
  <si>
    <t>Racetrack</t>
  </si>
  <si>
    <t>RNA</t>
  </si>
  <si>
    <t>Sediment incubation</t>
  </si>
  <si>
    <t>Sediment pigments</t>
  </si>
  <si>
    <t>Sediment porosity</t>
  </si>
  <si>
    <t>Sediment slice</t>
  </si>
  <si>
    <t>Sediment trap</t>
  </si>
  <si>
    <t>Seston elemental composition</t>
  </si>
  <si>
    <t>Single cell isolate</t>
  </si>
  <si>
    <t>Site coordinates</t>
  </si>
  <si>
    <t>Small meiofauna abundance</t>
  </si>
  <si>
    <t>Small meiofauna diet</t>
  </si>
  <si>
    <t>Small meiofauna taxonomy</t>
  </si>
  <si>
    <t>Small mesozooplankton biomass</t>
  </si>
  <si>
    <t>Small mesozooplankton diet</t>
  </si>
  <si>
    <t>Small mesozooplankton metagenomics</t>
  </si>
  <si>
    <t>Small mesozooplankton taxonomy</t>
  </si>
  <si>
    <t>Snow</t>
  </si>
  <si>
    <t>Stable isotopes</t>
  </si>
  <si>
    <t>Station</t>
  </si>
  <si>
    <t>Temperature and pressure logger</t>
  </si>
  <si>
    <t>Temperature logger</t>
  </si>
  <si>
    <t>Tissue</t>
  </si>
  <si>
    <t>Total Mercury</t>
  </si>
  <si>
    <t>Total nitrogen</t>
  </si>
  <si>
    <t>Total organic carbon</t>
  </si>
  <si>
    <t>Total thickness ice+snow</t>
  </si>
  <si>
    <t>Trace elements</t>
  </si>
  <si>
    <t>Under ice water</t>
  </si>
  <si>
    <t>Viral decay</t>
  </si>
  <si>
    <t>Viral diversity (FeCl3)</t>
  </si>
  <si>
    <t>Viral production</t>
  </si>
  <si>
    <t>Water</t>
  </si>
  <si>
    <t>Event</t>
  </si>
  <si>
    <t>ID</t>
  </si>
  <si>
    <t>SampleType</t>
  </si>
  <si>
    <t xml:space="preserve">Verbatim Scientific Name </t>
  </si>
  <si>
    <t>Scientific Name</t>
  </si>
  <si>
    <t>Abundance</t>
  </si>
  <si>
    <t>Preservation verbatim</t>
  </si>
  <si>
    <t>Preservation</t>
  </si>
  <si>
    <t>Container verbatim</t>
  </si>
  <si>
    <t>Container</t>
  </si>
  <si>
    <t>Identifier verbatim</t>
  </si>
  <si>
    <t>analysis</t>
  </si>
  <si>
    <t xml:space="preserve">cf Mycale </t>
  </si>
  <si>
    <t>Amber Glass Vial 4 ml</t>
  </si>
  <si>
    <t>A.V., M.D.</t>
  </si>
  <si>
    <t xml:space="preserve">cf Plocamium </t>
  </si>
  <si>
    <t xml:space="preserve">Clathria </t>
  </si>
  <si>
    <t>Terebellidae sp1.</t>
  </si>
  <si>
    <t>Terebellidae sp2.</t>
  </si>
  <si>
    <t>Terebellidae sp3.</t>
  </si>
  <si>
    <t>Terebellidae sp4.</t>
  </si>
  <si>
    <t>Odontaster validus?</t>
  </si>
  <si>
    <t xml:space="preserve">Polynoideae </t>
  </si>
  <si>
    <t>Terebellidae indet.</t>
  </si>
  <si>
    <t>Yoldia eightsii</t>
  </si>
  <si>
    <t>EtOH frozen</t>
  </si>
  <si>
    <t>Diversity Lucas Louvain</t>
  </si>
  <si>
    <t>Polychaeta 4</t>
  </si>
  <si>
    <t>SIA</t>
  </si>
  <si>
    <t>4, Bulk</t>
  </si>
  <si>
    <t xml:space="preserve">cf Haliclona </t>
  </si>
  <si>
    <t>Laevilacunaria antarctica juveniles</t>
  </si>
  <si>
    <t>juveniles, Bulk</t>
  </si>
  <si>
    <t>Gasteropoda sp1.</t>
  </si>
  <si>
    <t>sp1., Bulk</t>
  </si>
  <si>
    <t>Porifera sp1.</t>
  </si>
  <si>
    <t>Porifera sp2.</t>
  </si>
  <si>
    <t>sp2., Bulk</t>
  </si>
  <si>
    <t>Porifera sp3.</t>
  </si>
  <si>
    <t>sp3., Bulk</t>
  </si>
  <si>
    <t>Porifera sp4.</t>
  </si>
  <si>
    <t>sp4., Bulk</t>
  </si>
  <si>
    <t>Porifera sp5.</t>
  </si>
  <si>
    <t>sp5., Bulk</t>
  </si>
  <si>
    <t>Porifera sp6.</t>
  </si>
  <si>
    <t>sp6., Bulk</t>
  </si>
  <si>
    <t>Porifera sp7.</t>
  </si>
  <si>
    <t>sp7., Bulk</t>
  </si>
  <si>
    <t>Porifera sp8.</t>
  </si>
  <si>
    <t>sp8., Bulk</t>
  </si>
  <si>
    <t>Cumacea bulk</t>
  </si>
  <si>
    <t>Isopoda bulk</t>
  </si>
  <si>
    <t>Porifera indet.</t>
  </si>
  <si>
    <t>Amphipoda bulk</t>
  </si>
  <si>
    <t>cf Ascidia challengeri</t>
  </si>
  <si>
    <t>cf.</t>
  </si>
  <si>
    <t>cf Hoplonemertea</t>
  </si>
  <si>
    <t>Ciratulidae sp1.</t>
  </si>
  <si>
    <t>sp1</t>
  </si>
  <si>
    <t>Polychaeta sp1.</t>
  </si>
  <si>
    <t>Cirratulidae sp2.</t>
  </si>
  <si>
    <t>sp2</t>
  </si>
  <si>
    <t>Polychaeta sp2.</t>
  </si>
  <si>
    <t>Cirratulidae sp3.</t>
  </si>
  <si>
    <t>sp3</t>
  </si>
  <si>
    <t>Polychaeta sp3.</t>
  </si>
  <si>
    <t>Ascidiacea sp1.</t>
  </si>
  <si>
    <t>Ascidiacea sp2.</t>
  </si>
  <si>
    <t xml:space="preserve">Hoplonemertea </t>
  </si>
  <si>
    <t>Oligochaeta 1</t>
  </si>
  <si>
    <t>Frozen</t>
  </si>
  <si>
    <t>PHAR</t>
  </si>
  <si>
    <t xml:space="preserve">PHAR </t>
  </si>
  <si>
    <t>PHYTO</t>
  </si>
  <si>
    <t>METAS</t>
  </si>
  <si>
    <t>BAR</t>
  </si>
  <si>
    <t>METAE</t>
  </si>
  <si>
    <t>REF</t>
  </si>
  <si>
    <t>B.D.</t>
  </si>
  <si>
    <t>C.M.</t>
  </si>
  <si>
    <t xml:space="preserve">Labidiaster </t>
  </si>
  <si>
    <t>cf Odontaster meridionalis</t>
  </si>
  <si>
    <t>Asteroidea juvenile</t>
  </si>
  <si>
    <t>juvenile</t>
  </si>
  <si>
    <t>METAs</t>
  </si>
  <si>
    <t>juvenile, Bulk</t>
  </si>
  <si>
    <t>H.R</t>
  </si>
  <si>
    <t xml:space="preserve">cf Eusiridae </t>
  </si>
  <si>
    <t>H.R.</t>
  </si>
  <si>
    <t>cf Hymenocladiopsis crustigena</t>
  </si>
  <si>
    <t>M.D.</t>
  </si>
  <si>
    <t>basisOfRecord</t>
  </si>
  <si>
    <t>preparations</t>
  </si>
  <si>
    <t>container</t>
  </si>
  <si>
    <t>parameter</t>
  </si>
  <si>
    <t>person</t>
  </si>
  <si>
    <t>orcid</t>
  </si>
  <si>
    <t>institutionID</t>
  </si>
  <si>
    <t>project</t>
  </si>
  <si>
    <t>MaterialSample</t>
  </si>
  <si>
    <r>
      <rPr>
        <vertAlign val="superscript"/>
        <sz val="10"/>
        <color theme="1"/>
        <rFont val="Calibri (Body)"/>
      </rPr>
      <t>13</t>
    </r>
    <r>
      <rPr>
        <sz val="10"/>
        <color theme="1"/>
        <rFont val="Calibri"/>
        <family val="2"/>
        <scheme val="minor"/>
      </rPr>
      <t>CH</t>
    </r>
    <r>
      <rPr>
        <vertAlign val="subscript"/>
        <sz val="10"/>
        <color theme="1"/>
        <rFont val="Calibri (Body)"/>
      </rPr>
      <t>4</t>
    </r>
  </si>
  <si>
    <t>UGENT</t>
  </si>
  <si>
    <t>https://ror.org/00cv9y106</t>
  </si>
  <si>
    <t>BIODIVERSITY_INTERTIDAL</t>
  </si>
  <si>
    <t>Body</t>
  </si>
  <si>
    <t>MachineObservation</t>
  </si>
  <si>
    <r>
      <t>CH</t>
    </r>
    <r>
      <rPr>
        <vertAlign val="subscript"/>
        <sz val="10"/>
        <color theme="1"/>
        <rFont val="Calibri (Body)"/>
      </rPr>
      <t>4</t>
    </r>
    <r>
      <rPr>
        <sz val="10"/>
        <color theme="1"/>
        <rFont val="Calibri"/>
        <family val="2"/>
        <scheme val="minor"/>
      </rPr>
      <t>/N</t>
    </r>
    <r>
      <rPr>
        <vertAlign val="subscript"/>
        <sz val="10"/>
        <color theme="1"/>
        <rFont val="Calibri (Body)"/>
      </rPr>
      <t>2</t>
    </r>
    <r>
      <rPr>
        <sz val="10"/>
        <color theme="1"/>
        <rFont val="Calibri"/>
        <family val="2"/>
        <scheme val="minor"/>
      </rPr>
      <t>O</t>
    </r>
  </si>
  <si>
    <t>ULB</t>
  </si>
  <si>
    <t>https://ror.org/01r9htc13</t>
  </si>
  <si>
    <t>Digestive pellets</t>
  </si>
  <si>
    <t>Observation</t>
  </si>
  <si>
    <t>DNA buffer</t>
  </si>
  <si>
    <t>Brown 2 l jar</t>
  </si>
  <si>
    <t>ALL</t>
  </si>
  <si>
    <t>ULiege</t>
  </si>
  <si>
    <t>https://ror.org/00afp2z80</t>
  </si>
  <si>
    <t>Filtrate</t>
  </si>
  <si>
    <t>RBINS</t>
  </si>
  <si>
    <t>CARBON_CYCLE</t>
  </si>
  <si>
    <t>Gut</t>
  </si>
  <si>
    <t>Ethanol 70</t>
  </si>
  <si>
    <t>MAPPING_AERIAL</t>
  </si>
  <si>
    <t>Individual</t>
  </si>
  <si>
    <t>https://orcid.org/0000-0003-0502-8101</t>
  </si>
  <si>
    <t>MAPPING_ROV</t>
  </si>
  <si>
    <t>Limb</t>
  </si>
  <si>
    <t>https://orcid.org/0000-0002-0981-7442</t>
  </si>
  <si>
    <t>MEIOBENTHOS_RESPIRATION</t>
  </si>
  <si>
    <t>Media_file</t>
  </si>
  <si>
    <t>Formaldehyde 8%</t>
  </si>
  <si>
    <t>Bruno Delille</t>
  </si>
  <si>
    <t>METHANE_SOURCES</t>
  </si>
  <si>
    <t>Media_folder</t>
  </si>
  <si>
    <t>PHARMA</t>
  </si>
  <si>
    <t>Falcon 15 ml</t>
  </si>
  <si>
    <t>SYMBIOSIS</t>
  </si>
  <si>
    <t>Sea ice</t>
  </si>
  <si>
    <t>Falcon 50 ml</t>
  </si>
  <si>
    <t>https://orcid.org/0000-0002-9708-1761</t>
  </si>
  <si>
    <t>TOP PREDATOR CENSUS</t>
  </si>
  <si>
    <t>TROPHIC_FATTY_ACIDS</t>
  </si>
  <si>
    <t>TROPHIC_ISOTOPY</t>
  </si>
  <si>
    <t>Swab</t>
  </si>
  <si>
    <t>Vial 5 ml</t>
  </si>
  <si>
    <t>Stations</t>
  </si>
  <si>
    <t>Lat (S)</t>
  </si>
  <si>
    <t>Long (W)</t>
  </si>
  <si>
    <t>Area (Ha)</t>
  </si>
  <si>
    <t>Arrival</t>
  </si>
  <si>
    <t>Departure</t>
  </si>
  <si>
    <t>Melchior Islands</t>
  </si>
  <si>
    <t>Føyn Harbour</t>
  </si>
  <si>
    <t>Abatus</t>
  </si>
  <si>
    <t>Abatus agassizii</t>
  </si>
  <si>
    <t>Achelia</t>
  </si>
  <si>
    <t>Achelia communis</t>
  </si>
  <si>
    <t>Acodontaster hodgsoni</t>
  </si>
  <si>
    <t>Actiniaria</t>
  </si>
  <si>
    <t>Actiniidae</t>
  </si>
  <si>
    <t>Actinostolidae</t>
  </si>
  <si>
    <t>Adamussium</t>
  </si>
  <si>
    <t>Adamussium colbecki</t>
  </si>
  <si>
    <t>Adenocystaceae</t>
  </si>
  <si>
    <t>Adenocystis</t>
  </si>
  <si>
    <t>Adenocystis utricularis</t>
  </si>
  <si>
    <t>Aegires</t>
  </si>
  <si>
    <t>Aegiridae</t>
  </si>
  <si>
    <t>Agenorhynchus obscurus</t>
  </si>
  <si>
    <t>Agnezia</t>
  </si>
  <si>
    <t>Agnezia biscoei</t>
  </si>
  <si>
    <t>Agneziidae</t>
  </si>
  <si>
    <t>Alcyoniidae</t>
  </si>
  <si>
    <t>Alcyonium</t>
  </si>
  <si>
    <t>Alcyonium antarcticum</t>
  </si>
  <si>
    <t>Algae MT6</t>
  </si>
  <si>
    <t>Algae MT7</t>
  </si>
  <si>
    <t>Amauropsis</t>
  </si>
  <si>
    <t>Amauropsis aureolutea</t>
  </si>
  <si>
    <t>Ammothea</t>
  </si>
  <si>
    <t>Ammothea carolinensis</t>
  </si>
  <si>
    <t>Ammothea magniceps</t>
  </si>
  <si>
    <t>Ammotheidae</t>
  </si>
  <si>
    <t>Anasterias</t>
  </si>
  <si>
    <t>Anasterias antarctica</t>
  </si>
  <si>
    <t>Animalia</t>
  </si>
  <si>
    <t>Annelida</t>
  </si>
  <si>
    <t>Anoxycalyx</t>
  </si>
  <si>
    <t>Anoxycalyx (Scolymastra) joubini</t>
  </si>
  <si>
    <t>Antarctomysis</t>
  </si>
  <si>
    <t>Antarctomysis maxima</t>
  </si>
  <si>
    <t>Antarctoscyphus</t>
  </si>
  <si>
    <t>Antarctoscyphus elongatus</t>
  </si>
  <si>
    <t>Antarctothoa</t>
  </si>
  <si>
    <t>Antedonidae</t>
  </si>
  <si>
    <t>Anthoathecata</t>
  </si>
  <si>
    <t>Anthosactinidae</t>
  </si>
  <si>
    <t>Anthozoa</t>
  </si>
  <si>
    <t>Aplidium</t>
  </si>
  <si>
    <t>Aplidium loricatum</t>
  </si>
  <si>
    <t>Aplidium radiatum</t>
  </si>
  <si>
    <t>Aplousobranchia</t>
  </si>
  <si>
    <t>Aptenodytes</t>
  </si>
  <si>
    <t>Aptenodytes forsteri</t>
  </si>
  <si>
    <t>Aptenodytes patagonicus</t>
  </si>
  <si>
    <t>Arcida</t>
  </si>
  <si>
    <t>Arctocephalus</t>
  </si>
  <si>
    <t>Arctocephalus australis</t>
  </si>
  <si>
    <t>Arctocephalus gazella</t>
  </si>
  <si>
    <t>Armactinia</t>
  </si>
  <si>
    <t>Armactinia antarctica</t>
  </si>
  <si>
    <t>Arntzia</t>
  </si>
  <si>
    <t>Arntzia gracilis</t>
  </si>
  <si>
    <t>Artemidactis</t>
  </si>
  <si>
    <t>Artemidactis victrix</t>
  </si>
  <si>
    <t>Arthropoda</t>
  </si>
  <si>
    <t>Ascidiidae</t>
  </si>
  <si>
    <t>Ascoseira</t>
  </si>
  <si>
    <t>Ascoseira mirabilis</t>
  </si>
  <si>
    <t>Ascoseiraceae</t>
  </si>
  <si>
    <t>Ascoseirales</t>
  </si>
  <si>
    <t>Aselotta</t>
  </si>
  <si>
    <t>Asteriidae</t>
  </si>
  <si>
    <t>Asterinidae</t>
  </si>
  <si>
    <t>Astropectinidae</t>
  </si>
  <si>
    <t>Austropallene</t>
  </si>
  <si>
    <t>Austropallene cristata</t>
  </si>
  <si>
    <t>Aves</t>
  </si>
  <si>
    <t>Balaenidae</t>
  </si>
  <si>
    <t>Balaenoptera</t>
  </si>
  <si>
    <t>Balaenoptera acutorostrata</t>
  </si>
  <si>
    <t>Balaenoptera bonaerensis</t>
  </si>
  <si>
    <t>Balaenoptera borealis</t>
  </si>
  <si>
    <t>Balaenoptera musculus</t>
  </si>
  <si>
    <t>Balaenoptera physalus</t>
  </si>
  <si>
    <t>Balaenopteridae</t>
  </si>
  <si>
    <t>Bangiaceae</t>
  </si>
  <si>
    <t>Bangiales</t>
  </si>
  <si>
    <t>Bangiophyceae</t>
  </si>
  <si>
    <t>Bathydraconidae</t>
  </si>
  <si>
    <t>Berardius</t>
  </si>
  <si>
    <t>Berardius arnuxii</t>
  </si>
  <si>
    <t>Bovallia</t>
  </si>
  <si>
    <t>Bovallia gigantea</t>
  </si>
  <si>
    <t>Bryopsidaceae</t>
  </si>
  <si>
    <t>Bryopsidales</t>
  </si>
  <si>
    <t>Calcarea</t>
  </si>
  <si>
    <t>Calidris bairdii</t>
  </si>
  <si>
    <t>Calidris fuscicollis</t>
  </si>
  <si>
    <t>Calliostomatidae</t>
  </si>
  <si>
    <t>Callipallenidae</t>
  </si>
  <si>
    <t>Callithamniaceae</t>
  </si>
  <si>
    <t>Callochiton</t>
  </si>
  <si>
    <t>Callochiton bouveti</t>
  </si>
  <si>
    <t>Callochitonida</t>
  </si>
  <si>
    <t>Callochitonidae</t>
  </si>
  <si>
    <t>Camarodonta</t>
  </si>
  <si>
    <t>Campanulariidae</t>
  </si>
  <si>
    <t>Candelabridae</t>
  </si>
  <si>
    <t>Candelabrum</t>
  </si>
  <si>
    <t>Candelabrum penola</t>
  </si>
  <si>
    <t>Caracara plancus</t>
  </si>
  <si>
    <t>Carangaria incertae sedis</t>
  </si>
  <si>
    <t>Carditida</t>
  </si>
  <si>
    <t>Carditidae</t>
  </si>
  <si>
    <t>Carnivora</t>
  </si>
  <si>
    <t>Catharacta antarctica</t>
  </si>
  <si>
    <t>Catharacta chilensis</t>
  </si>
  <si>
    <t>Catharacta lonnbergi</t>
  </si>
  <si>
    <t>Catharacta maccormicki</t>
  </si>
  <si>
    <t>Cathartes aura</t>
  </si>
  <si>
    <t>Cellarinella</t>
  </si>
  <si>
    <t>Cephalorhynchus commersonii</t>
  </si>
  <si>
    <t>Ceramiales</t>
  </si>
  <si>
    <t>Cerithiella</t>
  </si>
  <si>
    <t>Cerithiella seymouriana</t>
  </si>
  <si>
    <t>Cetartiodactyla</t>
  </si>
  <si>
    <t>Chaetiliidae</t>
  </si>
  <si>
    <t>Chalinidae</t>
  </si>
  <si>
    <t>Charadriiformes</t>
  </si>
  <si>
    <t>Charadrius modestus</t>
  </si>
  <si>
    <t>Charcotia</t>
  </si>
  <si>
    <t>Charcotia granulosa</t>
  </si>
  <si>
    <t>Cheilostomatida</t>
  </si>
  <si>
    <t>Chionidae</t>
  </si>
  <si>
    <t>Chionis</t>
  </si>
  <si>
    <t>Chionis albus</t>
  </si>
  <si>
    <t>Chitonida</t>
  </si>
  <si>
    <t>Chlanidota</t>
  </si>
  <si>
    <t>Chlanidota signeyana</t>
  </si>
  <si>
    <t>Chloephaga hybrida</t>
  </si>
  <si>
    <t>Chloephaga picta</t>
  </si>
  <si>
    <t>Chloephaga poliocephala</t>
  </si>
  <si>
    <t>Chlorophyta</t>
  </si>
  <si>
    <t>Chordaria</t>
  </si>
  <si>
    <t>Chordaria linearis</t>
  </si>
  <si>
    <t>Chordariaceae</t>
  </si>
  <si>
    <t>Chordata</t>
  </si>
  <si>
    <t>Chromista</t>
  </si>
  <si>
    <t>Cidaroida</t>
  </si>
  <si>
    <t>Cilunculus</t>
  </si>
  <si>
    <t>Cilunculus cactoides</t>
  </si>
  <si>
    <t>Cinachyra</t>
  </si>
  <si>
    <t>Cinachyra barbata</t>
  </si>
  <si>
    <t>Cirolanidae</t>
  </si>
  <si>
    <t>Cladodactyla</t>
  </si>
  <si>
    <t>Cladodactyla sicinski</t>
  </si>
  <si>
    <t>Cladonematidae</t>
  </si>
  <si>
    <t>Clathria (Thalysias)</t>
  </si>
  <si>
    <t>Clathrinida</t>
  </si>
  <si>
    <t>Clavularia</t>
  </si>
  <si>
    <t>Clavulariidae</t>
  </si>
  <si>
    <t>Clione</t>
  </si>
  <si>
    <t>Clione antarctica</t>
  </si>
  <si>
    <t>Clionidae</t>
  </si>
  <si>
    <t>Clitellata</t>
  </si>
  <si>
    <t>Cnemidocarpa</t>
  </si>
  <si>
    <t>Coelosphaeridae</t>
  </si>
  <si>
    <t>Colloniidae</t>
  </si>
  <si>
    <t>Comatulida</t>
  </si>
  <si>
    <t>Corallimorpharia</t>
  </si>
  <si>
    <t>Corallimorphidae</t>
  </si>
  <si>
    <t>Corallimorphus</t>
  </si>
  <si>
    <t>Corallimorphus karinae</t>
  </si>
  <si>
    <t>Corella</t>
  </si>
  <si>
    <t>Corella eumyota</t>
  </si>
  <si>
    <t>Corellidae</t>
  </si>
  <si>
    <t>Coronatae</t>
  </si>
  <si>
    <t>Crinoidea</t>
  </si>
  <si>
    <t>Crustacea</t>
  </si>
  <si>
    <t>Ctenocidaridae</t>
  </si>
  <si>
    <t>Ctenophora</t>
  </si>
  <si>
    <t>Cucamba</t>
  </si>
  <si>
    <t>Cucamba psolidiformis</t>
  </si>
  <si>
    <t>Cucumaria</t>
  </si>
  <si>
    <t>Cucumaria acuta</t>
  </si>
  <si>
    <t>Cucumaria attenuata</t>
  </si>
  <si>
    <t>Cucumariidae</t>
  </si>
  <si>
    <t>Cuenotaster</t>
  </si>
  <si>
    <t>Curnonidae</t>
  </si>
  <si>
    <t>Cyamiidae</t>
  </si>
  <si>
    <t>Cyamiomactra</t>
  </si>
  <si>
    <t>Cyamiomactra laminifera</t>
  </si>
  <si>
    <t>Cyaneidae</t>
  </si>
  <si>
    <t>Cyclocardia</t>
  </si>
  <si>
    <t>Cyclocardia astartoides</t>
  </si>
  <si>
    <t>Cyclostomatida</t>
  </si>
  <si>
    <t>Cystodytes</t>
  </si>
  <si>
    <t>Cystodytes antarcticus</t>
  </si>
  <si>
    <t>Cystosphaera</t>
  </si>
  <si>
    <t>Cystosphaera jacquinotii</t>
  </si>
  <si>
    <t>Dactylanthus</t>
  </si>
  <si>
    <t>Dactylanthus antarcticus</t>
  </si>
  <si>
    <t>Daption</t>
  </si>
  <si>
    <t>Daption capense</t>
  </si>
  <si>
    <t>Darwinellidae</t>
  </si>
  <si>
    <t>Decapoda</t>
  </si>
  <si>
    <t>Delesseriaceae</t>
  </si>
  <si>
    <t>Delphinidae</t>
  </si>
  <si>
    <t>Demospongiae</t>
  </si>
  <si>
    <t>Dendrilla</t>
  </si>
  <si>
    <t>Dendroceratida</t>
  </si>
  <si>
    <t>Dendrochirotida</t>
  </si>
  <si>
    <t>Desmarestiaceae</t>
  </si>
  <si>
    <t>Desmarestiales</t>
  </si>
  <si>
    <t>Desmonema</t>
  </si>
  <si>
    <t>Desmonema glaciale</t>
  </si>
  <si>
    <t>Dexaminidae</t>
  </si>
  <si>
    <t>Diazonidae</t>
  </si>
  <si>
    <t>Didemnidae</t>
  </si>
  <si>
    <t>Didemnum</t>
  </si>
  <si>
    <t>Didemnum biglans</t>
  </si>
  <si>
    <t>Didemnum studeri</t>
  </si>
  <si>
    <t>Diomedea epomophora</t>
  </si>
  <si>
    <t>Diomedea exulans</t>
  </si>
  <si>
    <t>Diomedea sanfordi</t>
  </si>
  <si>
    <t>Diplasterias brandti</t>
  </si>
  <si>
    <t>Diplasterias brucei</t>
  </si>
  <si>
    <t>Distaplia</t>
  </si>
  <si>
    <t>Distaplia colligans</t>
  </si>
  <si>
    <t>Distaplia cylindrica</t>
  </si>
  <si>
    <t>Dorididae</t>
  </si>
  <si>
    <t>Echinidae</t>
  </si>
  <si>
    <t>Echiniphimedia</t>
  </si>
  <si>
    <t>Echiniphimedia echinata</t>
  </si>
  <si>
    <t>Ectocarpales</t>
  </si>
  <si>
    <t>Edwardsia</t>
  </si>
  <si>
    <t>Edwardsia inachi</t>
  </si>
  <si>
    <t>Edwardsiidae</t>
  </si>
  <si>
    <t>Eubalaena</t>
  </si>
  <si>
    <t>Eubalaena australis</t>
  </si>
  <si>
    <t>Eucarida</t>
  </si>
  <si>
    <t>Eudyptes chrysocome</t>
  </si>
  <si>
    <t>Eudyptes chrysolophus</t>
  </si>
  <si>
    <t>Euneognathia</t>
  </si>
  <si>
    <t>Euphausiacea</t>
  </si>
  <si>
    <t>Euphausiidae</t>
  </si>
  <si>
    <t>Eurymera</t>
  </si>
  <si>
    <t>Eurymera monticulosa</t>
  </si>
  <si>
    <t>Eusirus</t>
  </si>
  <si>
    <t>Exosphaeromas gigas</t>
  </si>
  <si>
    <t>Fenestrulina</t>
  </si>
  <si>
    <t>Fenestrulinidae</t>
  </si>
  <si>
    <t>Flabelligera</t>
  </si>
  <si>
    <t>Flabelligera mundata</t>
  </si>
  <si>
    <t>Flabelligeridae</t>
  </si>
  <si>
    <t>Florideophyceae</t>
  </si>
  <si>
    <t>Flustridae</t>
  </si>
  <si>
    <t>Forcipulatida</t>
  </si>
  <si>
    <t>Fregetta</t>
  </si>
  <si>
    <t>Fregetta tropica</t>
  </si>
  <si>
    <t>Fucales</t>
  </si>
  <si>
    <t>Fulmarus glacialoides</t>
  </si>
  <si>
    <t>Gaimardiidae</t>
  </si>
  <si>
    <t>Galeommatida</t>
  </si>
  <si>
    <t>Georgiella</t>
  </si>
  <si>
    <t>Georgiella confluens</t>
  </si>
  <si>
    <t>Gigartinaceae</t>
  </si>
  <si>
    <t>Gigartinales</t>
  </si>
  <si>
    <t>Glabraster</t>
  </si>
  <si>
    <t>Glabraster antarctica</t>
  </si>
  <si>
    <t>Globicephala melas</t>
  </si>
  <si>
    <t>Glyphoperidium</t>
  </si>
  <si>
    <t>Glyphoperidium antarctica</t>
  </si>
  <si>
    <t>Gnathiidae</t>
  </si>
  <si>
    <t>Grampus griseus</t>
  </si>
  <si>
    <t>Granaster</t>
  </si>
  <si>
    <t>Gymnolaemata</t>
  </si>
  <si>
    <t>Haematopus ater</t>
  </si>
  <si>
    <t>Haematopus leucopodus</t>
  </si>
  <si>
    <t>Haliclona (Halichoclona)</t>
  </si>
  <si>
    <t>Halobaena caerulea</t>
  </si>
  <si>
    <t>Haplosclerida</t>
  </si>
  <si>
    <t>Harpagifer</t>
  </si>
  <si>
    <t>Harpagifer antarcticus</t>
  </si>
  <si>
    <t>Harpagifer bispinis</t>
  </si>
  <si>
    <t>Harpagiferidae</t>
  </si>
  <si>
    <t>Harpovoluta</t>
  </si>
  <si>
    <t>Harpovoluta charcoti</t>
  </si>
  <si>
    <t>Heliasteridae</t>
  </si>
  <si>
    <t>Hemaxinella bafforensis</t>
  </si>
  <si>
    <t>Hemiarthridae</t>
  </si>
  <si>
    <t>Hemiarthrum</t>
  </si>
  <si>
    <t>Hemiarthrum setulosum</t>
  </si>
  <si>
    <t>Hemigellius</t>
  </si>
  <si>
    <t>Hemigellius pilosus</t>
  </si>
  <si>
    <t>Heterocucumis</t>
  </si>
  <si>
    <t>Heteronemertea</t>
  </si>
  <si>
    <t>Hexactinellida</t>
  </si>
  <si>
    <t>Himantothallus</t>
  </si>
  <si>
    <t>Hippothoidae</t>
  </si>
  <si>
    <t>Hoebetria palpebrata</t>
  </si>
  <si>
    <t>Holothuria</t>
  </si>
  <si>
    <t>Holothuriida</t>
  </si>
  <si>
    <t>Holothuriidae</t>
  </si>
  <si>
    <t>Holothuroidea</t>
  </si>
  <si>
    <t>Holozoidae</t>
  </si>
  <si>
    <t>Homaxinella</t>
  </si>
  <si>
    <t>Hormathia</t>
  </si>
  <si>
    <t>Hormathia lacunifera</t>
  </si>
  <si>
    <t>Hormathiidae</t>
  </si>
  <si>
    <t>Hormosoma</t>
  </si>
  <si>
    <t>Hydractinia</t>
  </si>
  <si>
    <t>Hydractinia angusta</t>
  </si>
  <si>
    <t>Hydractiniidae</t>
  </si>
  <si>
    <t>Hydrobatidae</t>
  </si>
  <si>
    <t>Hydrozoa</t>
  </si>
  <si>
    <t>Hydrurga</t>
  </si>
  <si>
    <t>Hydrurga leptonyx</t>
  </si>
  <si>
    <t>Hymedesmiidae</t>
  </si>
  <si>
    <t>Hyperoodon</t>
  </si>
  <si>
    <t>Hyperoodon planifrons</t>
  </si>
  <si>
    <t>Inflatella</t>
  </si>
  <si>
    <t>Inflatella belli</t>
  </si>
  <si>
    <t>Inversiula</t>
  </si>
  <si>
    <t>Inversiula nutrix</t>
  </si>
  <si>
    <t>Inversiulidae</t>
  </si>
  <si>
    <t>Iphimediidae</t>
  </si>
  <si>
    <t>Iridaea</t>
  </si>
  <si>
    <t>Isanthidae</t>
  </si>
  <si>
    <t>Ischnochitonidae</t>
  </si>
  <si>
    <t>Ischyroceridae</t>
  </si>
  <si>
    <t>Isodictya</t>
  </si>
  <si>
    <t>Isodictya erinacea</t>
  </si>
  <si>
    <t>Isodictyidae</t>
  </si>
  <si>
    <t>Isosicyonis</t>
  </si>
  <si>
    <t>Isosicyonis alba</t>
  </si>
  <si>
    <t>Jassa</t>
  </si>
  <si>
    <t>Kidderia</t>
  </si>
  <si>
    <t>Kidderia subquadrata</t>
  </si>
  <si>
    <t>Kirchenpaueriidae</t>
  </si>
  <si>
    <t>Kirkpatrickia</t>
  </si>
  <si>
    <t>Kophobelemnidae</t>
  </si>
  <si>
    <t>Labidiaster annulatus</t>
  </si>
  <si>
    <t>Laevilacunaria</t>
  </si>
  <si>
    <t>Laevilitorina</t>
  </si>
  <si>
    <t>Laevilitorina caliginosa</t>
  </si>
  <si>
    <t>Lafoea</t>
  </si>
  <si>
    <t>Lafoea dumosa</t>
  </si>
  <si>
    <t>Lafoeidae</t>
  </si>
  <si>
    <t>Lagenorhynchus cruciger</t>
  </si>
  <si>
    <t>Lambia</t>
  </si>
  <si>
    <t>Lambia antarctica</t>
  </si>
  <si>
    <t>Laridae</t>
  </si>
  <si>
    <t>Larus</t>
  </si>
  <si>
    <t>Larus dominicanus</t>
  </si>
  <si>
    <t>Larus maculipennis</t>
  </si>
  <si>
    <t>Lasaeidae</t>
  </si>
  <si>
    <t>Laternula</t>
  </si>
  <si>
    <t>Laternulidae</t>
  </si>
  <si>
    <t>Latrunculia</t>
  </si>
  <si>
    <t>Latrunculia (Aciculatrunculia) apicalis</t>
  </si>
  <si>
    <t>Latrunculiidae</t>
  </si>
  <si>
    <t>Lepidonotothen</t>
  </si>
  <si>
    <t>Lepidonotothen nudifrons</t>
  </si>
  <si>
    <t>Lepidopleurida</t>
  </si>
  <si>
    <t>Leptochiton</t>
  </si>
  <si>
    <t>Leptochiton kerguelensis</t>
  </si>
  <si>
    <t>Leptochitonidae</t>
  </si>
  <si>
    <t>Leptocollonia</t>
  </si>
  <si>
    <t>Leptocollonia innocens</t>
  </si>
  <si>
    <t>Leptonychotes</t>
  </si>
  <si>
    <t>Leptonychotes weddellii</t>
  </si>
  <si>
    <t>Leptothecata</t>
  </si>
  <si>
    <t>Leucetta</t>
  </si>
  <si>
    <t>Leucetta antarctica</t>
  </si>
  <si>
    <t>Leucettidae</t>
  </si>
  <si>
    <t>Leucophaeus scoresbii</t>
  </si>
  <si>
    <t>Leucothoe</t>
  </si>
  <si>
    <t>Leucothoidae</t>
  </si>
  <si>
    <t>Lichenoporidae</t>
  </si>
  <si>
    <t>Limacina</t>
  </si>
  <si>
    <t>Limacina antarctica</t>
  </si>
  <si>
    <t>Limacinidae</t>
  </si>
  <si>
    <t>Limatula</t>
  </si>
  <si>
    <t>Limida</t>
  </si>
  <si>
    <t>Limidae</t>
  </si>
  <si>
    <t>Limopsidae</t>
  </si>
  <si>
    <t>Limopsis</t>
  </si>
  <si>
    <t>Limopsis lilliei</t>
  </si>
  <si>
    <t>Lineidae</t>
  </si>
  <si>
    <t>Liothyrella</t>
  </si>
  <si>
    <t>Liothyrella uva</t>
  </si>
  <si>
    <t>Liphius cavirostris</t>
  </si>
  <si>
    <t>Lissarca</t>
  </si>
  <si>
    <t>Lissarca notorcadensis</t>
  </si>
  <si>
    <t>Lissodelphis peronii</t>
  </si>
  <si>
    <t>Littorinidae</t>
  </si>
  <si>
    <t>Littorinimorpha</t>
  </si>
  <si>
    <t>Lobodon</t>
  </si>
  <si>
    <t>Lobodon carcinophaga</t>
  </si>
  <si>
    <t>Lobodon carcinophagus</t>
  </si>
  <si>
    <t>Lophonetta specularioides</t>
  </si>
  <si>
    <t>Lugensa brevirostris</t>
  </si>
  <si>
    <t>Lyrocteis</t>
  </si>
  <si>
    <t>Lyrocteis flavopallidus</t>
  </si>
  <si>
    <t>Lyroctenidae</t>
  </si>
  <si>
    <t>Lysasterias</t>
  </si>
  <si>
    <t>Lysianassidae</t>
  </si>
  <si>
    <t>Lyssacinosida</t>
  </si>
  <si>
    <t>Macronectes</t>
  </si>
  <si>
    <t>Macronectes giganteus</t>
  </si>
  <si>
    <t>Macronectes halli</t>
  </si>
  <si>
    <t>Maeridae</t>
  </si>
  <si>
    <t>Malacalcyonacea</t>
  </si>
  <si>
    <t>Malacobelemnon</t>
  </si>
  <si>
    <t>Malacobelemnon daytoni</t>
  </si>
  <si>
    <t>Malacostraca</t>
  </si>
  <si>
    <t>Mammalia</t>
  </si>
  <si>
    <t>Marseniopsis</t>
  </si>
  <si>
    <t>Marseniopsis mollis</t>
  </si>
  <si>
    <t>Megaptera</t>
  </si>
  <si>
    <t>Megaptera novaeangliae</t>
  </si>
  <si>
    <t>Mesoplodon</t>
  </si>
  <si>
    <t>Mesoplodon grayi</t>
  </si>
  <si>
    <t>Mesoplodon hectori</t>
  </si>
  <si>
    <t>Mesoplodon layardii</t>
  </si>
  <si>
    <t>Microcionidae</t>
  </si>
  <si>
    <t>Milvago chimango</t>
  </si>
  <si>
    <t>Mirounga</t>
  </si>
  <si>
    <t>Mirounga leonina</t>
  </si>
  <si>
    <t>Molgula</t>
  </si>
  <si>
    <t>Molgula enodis</t>
  </si>
  <si>
    <t>Molgula pedunculata</t>
  </si>
  <si>
    <t>Molgulidae</t>
  </si>
  <si>
    <t>Monostroma</t>
  </si>
  <si>
    <t>Monostromataceae</t>
  </si>
  <si>
    <t>Mopaliidae</t>
  </si>
  <si>
    <t>Muricidae</t>
  </si>
  <si>
    <t>Mycale (Aegogropila) magellanica</t>
  </si>
  <si>
    <t>Mycale (Oxymycale) acerata</t>
  </si>
  <si>
    <t>Mycalidae</t>
  </si>
  <si>
    <t>Myriogramme</t>
  </si>
  <si>
    <t>Myriogramme manginii</t>
  </si>
  <si>
    <t>Mysella</t>
  </si>
  <si>
    <t>Mysella charcoti</t>
  </si>
  <si>
    <t>Mysida</t>
  </si>
  <si>
    <t>Mysidae</t>
  </si>
  <si>
    <t>Nacellidae</t>
  </si>
  <si>
    <t>Natatolana</t>
  </si>
  <si>
    <t>Naticidae</t>
  </si>
  <si>
    <t>Nematoflustra</t>
  </si>
  <si>
    <t>Nematoflustra flagellata</t>
  </si>
  <si>
    <t>Neobuccinum</t>
  </si>
  <si>
    <t>Neobuccinum eatoni</t>
  </si>
  <si>
    <t>Neogastropoda</t>
  </si>
  <si>
    <t>Neosmilaster georgianus</t>
  </si>
  <si>
    <t>Nereididae</t>
  </si>
  <si>
    <t>Newtoniellidae</t>
  </si>
  <si>
    <t>Niphatidae</t>
  </si>
  <si>
    <t>Notaeolidia</t>
  </si>
  <si>
    <t>Notaeolidia gigas</t>
  </si>
  <si>
    <t>Notaeolidiidae</t>
  </si>
  <si>
    <t>Notocidaris</t>
  </si>
  <si>
    <t>Notothenia</t>
  </si>
  <si>
    <t>Notothenia coriiceps</t>
  </si>
  <si>
    <t>Nototheniidae</t>
  </si>
  <si>
    <t>Nuculanida</t>
  </si>
  <si>
    <t>Nudibranchia</t>
  </si>
  <si>
    <t>Nuttallochiton</t>
  </si>
  <si>
    <t>Nuttallochiton mirandus</t>
  </si>
  <si>
    <t>Nycticorax nycticorax</t>
  </si>
  <si>
    <t>Nymphon</t>
  </si>
  <si>
    <t>Nymphon australe</t>
  </si>
  <si>
    <t>Nymphonidae</t>
  </si>
  <si>
    <t>Obelia</t>
  </si>
  <si>
    <t>Obelia longissima</t>
  </si>
  <si>
    <t>Oceanites</t>
  </si>
  <si>
    <t>Oceanites oceanicus</t>
  </si>
  <si>
    <t>Ochrophyta</t>
  </si>
  <si>
    <t>Odontaster</t>
  </si>
  <si>
    <t>Odontasteridae</t>
  </si>
  <si>
    <t>Ommatophoca rossi</t>
  </si>
  <si>
    <t>Onogorgia</t>
  </si>
  <si>
    <t>Onogorgia nodosa</t>
  </si>
  <si>
    <t>Ophionotus</t>
  </si>
  <si>
    <t>Ophionotus victoriae</t>
  </si>
  <si>
    <t>Ophiurida</t>
  </si>
  <si>
    <t>Ophiuridae</t>
  </si>
  <si>
    <t>Orchomenyx</t>
  </si>
  <si>
    <t>Orcinus</t>
  </si>
  <si>
    <t>Orcinus orca</t>
  </si>
  <si>
    <t>Orthopyxis</t>
  </si>
  <si>
    <t>Orthopyxis norvegiae</t>
  </si>
  <si>
    <t>Ostracoda</t>
  </si>
  <si>
    <t>Oswaldella</t>
  </si>
  <si>
    <t>Oswaldella shetlandica</t>
  </si>
  <si>
    <t>Oswaldella vervoorti</t>
  </si>
  <si>
    <t>Otaria flavescens</t>
  </si>
  <si>
    <t>Otariidae</t>
  </si>
  <si>
    <t>Pachyptila belcheri</t>
  </si>
  <si>
    <t>Pachyptila desolata</t>
  </si>
  <si>
    <t>Pagodroma nivea</t>
  </si>
  <si>
    <t>Pallenopsidae</t>
  </si>
  <si>
    <t>Pallenopsis</t>
  </si>
  <si>
    <t>Pallenopsis patagonica</t>
  </si>
  <si>
    <t>Palmaria</t>
  </si>
  <si>
    <t>Palmaria decipiens</t>
  </si>
  <si>
    <t>Palmariaceae</t>
  </si>
  <si>
    <t>Palmariales</t>
  </si>
  <si>
    <t>Pantopoda</t>
  </si>
  <si>
    <t>Paraceradocus</t>
  </si>
  <si>
    <t>Parachaenichthys</t>
  </si>
  <si>
    <t>Parachaenichthys charcoti</t>
  </si>
  <si>
    <t>Paradexamine</t>
  </si>
  <si>
    <t>Paradexamine fissicauda</t>
  </si>
  <si>
    <t>Paraglossum</t>
  </si>
  <si>
    <t>Paraglossum salicifolium</t>
  </si>
  <si>
    <t>Parborlasia</t>
  </si>
  <si>
    <t>Pariphimedia</t>
  </si>
  <si>
    <t>Pariphimedia integricauda</t>
  </si>
  <si>
    <t>Patinella</t>
  </si>
  <si>
    <t>Paxillosida</t>
  </si>
  <si>
    <t>Pectinida</t>
  </si>
  <si>
    <t>Pectinidae</t>
  </si>
  <si>
    <t>Pelecaniformes</t>
  </si>
  <si>
    <t>Pelecanoides magellani</t>
  </si>
  <si>
    <t>Pelecanoides urinatrix</t>
  </si>
  <si>
    <t>Pellilitorina</t>
  </si>
  <si>
    <t>Pellilitorina pellita</t>
  </si>
  <si>
    <t>Pennatulaceae</t>
  </si>
  <si>
    <t>Perciformes</t>
  </si>
  <si>
    <t>Periphylla</t>
  </si>
  <si>
    <t>Periphylla periphylla</t>
  </si>
  <si>
    <t>Periphyllidae</t>
  </si>
  <si>
    <t>Perkinsiana</t>
  </si>
  <si>
    <t>Phaeophyceae</t>
  </si>
  <si>
    <t>Phaeurus</t>
  </si>
  <si>
    <t>Phalacrocoracidae</t>
  </si>
  <si>
    <t>Phalacrocorax</t>
  </si>
  <si>
    <t>Phalacrocorax atriceps</t>
  </si>
  <si>
    <t>Phalacrocorax atriceps bransfieldensis</t>
  </si>
  <si>
    <t>Phalacrocorax bransfieldensis</t>
  </si>
  <si>
    <t>Phalacrocorax brasilianus</t>
  </si>
  <si>
    <t>Phalacrocorax magellanicus</t>
  </si>
  <si>
    <t>Phalcoboenus albogularis</t>
  </si>
  <si>
    <t>Phalcoboenus australis</t>
  </si>
  <si>
    <t>Philobrya</t>
  </si>
  <si>
    <t>Philobrya sublaevis</t>
  </si>
  <si>
    <t>Philobrya wandelensis</t>
  </si>
  <si>
    <t>Philobryidae</t>
  </si>
  <si>
    <t>Phlebobranchia</t>
  </si>
  <si>
    <t>Phocidae</t>
  </si>
  <si>
    <t>Phocoena dioptrica</t>
  </si>
  <si>
    <t>Phocoena spinipinnis</t>
  </si>
  <si>
    <t xml:space="preserve">Phoebetria fusca </t>
  </si>
  <si>
    <t>Phoebetria palpebrata</t>
  </si>
  <si>
    <t>Phorbas</t>
  </si>
  <si>
    <t>Phorbas domini</t>
  </si>
  <si>
    <t>Phycodrys</t>
  </si>
  <si>
    <t>Phycodrys quercifolia</t>
  </si>
  <si>
    <t>Phyllodocida</t>
  </si>
  <si>
    <t>Physeter macrocephalus</t>
  </si>
  <si>
    <t>Pilidiophora</t>
  </si>
  <si>
    <t>Piscicolidae</t>
  </si>
  <si>
    <t>Plantae</t>
  </si>
  <si>
    <t>Platyctenida</t>
  </si>
  <si>
    <t>Plocamiaceae</t>
  </si>
  <si>
    <t>Plocamiales</t>
  </si>
  <si>
    <t>Plocamium hookeri</t>
  </si>
  <si>
    <t>Podiceps major</t>
  </si>
  <si>
    <t>Poecilosclerida</t>
  </si>
  <si>
    <t>Polycitoridae</t>
  </si>
  <si>
    <t>Polycladida</t>
  </si>
  <si>
    <t>Polyclinidae</t>
  </si>
  <si>
    <t>Polymastia</t>
  </si>
  <si>
    <t>Polymastia invaginata</t>
  </si>
  <si>
    <t>Polymastiida</t>
  </si>
  <si>
    <t>Polymastiidae</t>
  </si>
  <si>
    <t>Polynoidea</t>
  </si>
  <si>
    <t>Pontogeneiidae</t>
  </si>
  <si>
    <t>Porania</t>
  </si>
  <si>
    <t>Porania antarctica</t>
  </si>
  <si>
    <t>Poraniidae</t>
  </si>
  <si>
    <t>Preactiniidae</t>
  </si>
  <si>
    <t>Priapulida</t>
  </si>
  <si>
    <t>Priapulidae</t>
  </si>
  <si>
    <t>Priapulomorpha</t>
  </si>
  <si>
    <t>Priapulus</t>
  </si>
  <si>
    <t>Priapulus tuberculatospinosus</t>
  </si>
  <si>
    <t>Primnoidae</t>
  </si>
  <si>
    <t>Procellaria aequinoctialis</t>
  </si>
  <si>
    <t>Procellaria cinerea</t>
  </si>
  <si>
    <t>Procellaria equinoctialis</t>
  </si>
  <si>
    <t>Procellaria westlandica</t>
  </si>
  <si>
    <t>Procellariidae</t>
  </si>
  <si>
    <t>Procellariiformes</t>
  </si>
  <si>
    <t>Promachocrinus</t>
  </si>
  <si>
    <t>Promachocrinus kerguelensis</t>
  </si>
  <si>
    <t>Prosiphonidae</t>
  </si>
  <si>
    <t>Prostebbingia</t>
  </si>
  <si>
    <t>Prostebbingia longicornis</t>
  </si>
  <si>
    <t>Pseudotritonia</t>
  </si>
  <si>
    <t>Pseudotritonia gracilidens</t>
  </si>
  <si>
    <t>Psilaster</t>
  </si>
  <si>
    <t>Psolicrux</t>
  </si>
  <si>
    <t>Psolicrux iuvenilesi</t>
  </si>
  <si>
    <t>Psolidae</t>
  </si>
  <si>
    <t>Psolus</t>
  </si>
  <si>
    <t>Psolus charcoti</t>
  </si>
  <si>
    <t>Psolus granulosus</t>
  </si>
  <si>
    <t>Pterodroma incerta</t>
  </si>
  <si>
    <t>Pterodroma lessonii</t>
  </si>
  <si>
    <t>Pterodroma macroptera</t>
  </si>
  <si>
    <t>Pterodroma mollis</t>
  </si>
  <si>
    <t>Pteropoda</t>
  </si>
  <si>
    <t>Puffinus gravis</t>
  </si>
  <si>
    <t>Puffinus griseus</t>
  </si>
  <si>
    <t>Pygoscelis</t>
  </si>
  <si>
    <t>Pygoscelis adeliae</t>
  </si>
  <si>
    <t>Pygoscelis antarcticus</t>
  </si>
  <si>
    <t>Pygoscelis papua</t>
  </si>
  <si>
    <t>Pyropia</t>
  </si>
  <si>
    <t>Pyropia endiviifolia</t>
  </si>
  <si>
    <t>Pyura</t>
  </si>
  <si>
    <t>Pyura bouvetensis</t>
  </si>
  <si>
    <t>Pyura setosa</t>
  </si>
  <si>
    <t>Pyuridae</t>
  </si>
  <si>
    <t>Rhodophyta</t>
  </si>
  <si>
    <t>Rhynchobdellida</t>
  </si>
  <si>
    <t>Rhynchonellata</t>
  </si>
  <si>
    <t>Rossella</t>
  </si>
  <si>
    <t>Rossella racovitzae</t>
  </si>
  <si>
    <t>Rossellidae</t>
  </si>
  <si>
    <t>Sabellida</t>
  </si>
  <si>
    <t>Sabellidae</t>
  </si>
  <si>
    <t>Sagartiidae</t>
  </si>
  <si>
    <t>Salpa</t>
  </si>
  <si>
    <t>Salpa thompsoni</t>
  </si>
  <si>
    <t>Salpida</t>
  </si>
  <si>
    <t>Salpidae</t>
  </si>
  <si>
    <t>Sarcodiaceae</t>
  </si>
  <si>
    <t>Sareptidae</t>
  </si>
  <si>
    <t>Schizasteridae</t>
  </si>
  <si>
    <t>Schraderia</t>
  </si>
  <si>
    <t>Schraderia gracilis</t>
  </si>
  <si>
    <t>Scleralcyonacea</t>
  </si>
  <si>
    <t>Sclerodomidae</t>
  </si>
  <si>
    <t>Scyphozoa</t>
  </si>
  <si>
    <t>Sediment</t>
  </si>
  <si>
    <t>Seirococcaceae</t>
  </si>
  <si>
    <t>Semaeostomeae</t>
  </si>
  <si>
    <t>Serolidae</t>
  </si>
  <si>
    <t>Serpulidae</t>
  </si>
  <si>
    <t>Sertularella</t>
  </si>
  <si>
    <t>Sertularella gaudichaudi</t>
  </si>
  <si>
    <t>Sertularellidae</t>
  </si>
  <si>
    <t>Silicularia</t>
  </si>
  <si>
    <t>Silicularia pedunculata</t>
  </si>
  <si>
    <t>Spatangoida</t>
  </si>
  <si>
    <t>Sphaerotylus</t>
  </si>
  <si>
    <t>Sphaerotylus antarcticus</t>
  </si>
  <si>
    <t>Spheniscidae</t>
  </si>
  <si>
    <t>Sphenisciformes</t>
  </si>
  <si>
    <t>Spheniscus magellanicus</t>
  </si>
  <si>
    <t>Sphyraema</t>
  </si>
  <si>
    <t>Sphyraenidae</t>
  </si>
  <si>
    <t>Staurocladia</t>
  </si>
  <si>
    <t>Staurocladia charcoti</t>
  </si>
  <si>
    <t>Staurocucumis</t>
  </si>
  <si>
    <t>Staurocucumis turqueti</t>
  </si>
  <si>
    <t>Stauromedusa</t>
  </si>
  <si>
    <t>Stegopanoploea</t>
  </si>
  <si>
    <t>Stegopanoploea joubini</t>
  </si>
  <si>
    <t>Stenolaemata</t>
  </si>
  <si>
    <t>Stercorariidae</t>
  </si>
  <si>
    <t>Stercorarius</t>
  </si>
  <si>
    <t>Stercorarius antarcticus</t>
  </si>
  <si>
    <t>Stercorarius maccormicki</t>
  </si>
  <si>
    <t>Sterna</t>
  </si>
  <si>
    <t>Sterna hirundinacea</t>
  </si>
  <si>
    <t>Sterna paradisaea</t>
  </si>
  <si>
    <t>Sterna vittata</t>
  </si>
  <si>
    <t>Stichasteridae</t>
  </si>
  <si>
    <t>Stolidobranchia</t>
  </si>
  <si>
    <t>Stomphia</t>
  </si>
  <si>
    <t>Stomphia selaginella</t>
  </si>
  <si>
    <t>Styela</t>
  </si>
  <si>
    <t>Styela wandeli</t>
  </si>
  <si>
    <t>Styelidae</t>
  </si>
  <si>
    <t>Suberitida</t>
  </si>
  <si>
    <t>Suberitidae</t>
  </si>
  <si>
    <t>Suspended Particulate Organic Matter</t>
  </si>
  <si>
    <t>Sycozoa</t>
  </si>
  <si>
    <t>Sycozoa gaimardi</t>
  </si>
  <si>
    <t>Sycozoa sigillinoides</t>
  </si>
  <si>
    <t>Syllidae</t>
  </si>
  <si>
    <t>Symplectoscyphidae</t>
  </si>
  <si>
    <t>Symplectoscyphus</t>
  </si>
  <si>
    <t>Symplectoscyphus cumberlandicus</t>
  </si>
  <si>
    <t>Symplectoscyphus vanhoeffeni</t>
  </si>
  <si>
    <t>Synoicum</t>
  </si>
  <si>
    <t>Synoicum georgianum</t>
  </si>
  <si>
    <t>Syringoderma</t>
  </si>
  <si>
    <t>Syringoderma australe</t>
  </si>
  <si>
    <t>Syringodermataceae</t>
  </si>
  <si>
    <t>Syringodermatales</t>
  </si>
  <si>
    <t>Tachyeres patachonicus</t>
  </si>
  <si>
    <t>Tachyeres pteneres</t>
  </si>
  <si>
    <t>Tanaidacea</t>
  </si>
  <si>
    <t>Teleostei</t>
  </si>
  <si>
    <t>Tentaculata</t>
  </si>
  <si>
    <t>Terebellida</t>
  </si>
  <si>
    <t>Terebratulida</t>
  </si>
  <si>
    <t>Terebratulidae</t>
  </si>
  <si>
    <t>Tetillidae</t>
  </si>
  <si>
    <t>Tetractinellida</t>
  </si>
  <si>
    <t>Thalassarche bulleri</t>
  </si>
  <si>
    <t>Thalassarche carteri</t>
  </si>
  <si>
    <t>Thalassarche cauta</t>
  </si>
  <si>
    <t>Thalassarche chlororhynchos</t>
  </si>
  <si>
    <t>Thalassarche chrysostoma</t>
  </si>
  <si>
    <t>Thalassarche impavida</t>
  </si>
  <si>
    <t>Thalassarche melanophrys</t>
  </si>
  <si>
    <t>Thalassarche salvini</t>
  </si>
  <si>
    <t>Thalassoica antarctica</t>
  </si>
  <si>
    <t>Thaliacea</t>
  </si>
  <si>
    <t>Theristicus melanopis</t>
  </si>
  <si>
    <t>Thouarella</t>
  </si>
  <si>
    <t>Thouarella (Epithouarella) crenelata</t>
  </si>
  <si>
    <t>Thouarella (Thouarella) pendulina</t>
  </si>
  <si>
    <t>Tonicina</t>
  </si>
  <si>
    <t>Tonicina zschaui</t>
  </si>
  <si>
    <t>Trachelobdellina</t>
  </si>
  <si>
    <t>Trematocarpus</t>
  </si>
  <si>
    <t>Trematomus</t>
  </si>
  <si>
    <t>Trematomus newnesi</t>
  </si>
  <si>
    <t>Tritoniella</t>
  </si>
  <si>
    <t>Tritoniella belli</t>
  </si>
  <si>
    <t>Tritoniidae</t>
  </si>
  <si>
    <t>Trochida</t>
  </si>
  <si>
    <t>Trophon</t>
  </si>
  <si>
    <t>Trophon leptocharteres</t>
  </si>
  <si>
    <t>Trophon nucelliformis</t>
  </si>
  <si>
    <t>Tryphosidae</t>
  </si>
  <si>
    <t>Tubuliporidae</t>
  </si>
  <si>
    <t>Tylobranchion</t>
  </si>
  <si>
    <t>Tylobranchion speciosum</t>
  </si>
  <si>
    <t>Ulotrichales</t>
  </si>
  <si>
    <t>Ulvophyceae</t>
  </si>
  <si>
    <t>Valvatida</t>
  </si>
  <si>
    <t>Vanellus chilensis</t>
  </si>
  <si>
    <t>Velutinidae</t>
  </si>
  <si>
    <t>Volutidae</t>
  </si>
  <si>
    <t>Waldeckia</t>
  </si>
  <si>
    <t>Waldeckia obesa</t>
  </si>
  <si>
    <t>Waldo</t>
  </si>
  <si>
    <t>Waldo parasiticus</t>
  </si>
  <si>
    <t>Yoldia</t>
  </si>
  <si>
    <t>Yoldiidae</t>
  </si>
  <si>
    <t>Ziphiidae</t>
  </si>
  <si>
    <t>Ziphius cavirostris</t>
  </si>
  <si>
    <t>Amphipod Trap</t>
  </si>
  <si>
    <t>Niskin bottle</t>
  </si>
  <si>
    <t>Drone Mapping</t>
  </si>
  <si>
    <t>Intertidal</t>
  </si>
  <si>
    <t>Rauschert Dredge</t>
  </si>
  <si>
    <t>Remotely Operated Vehicle</t>
  </si>
  <si>
    <t>Scuba Divers</t>
  </si>
  <si>
    <t>Sediment Traps</t>
  </si>
  <si>
    <t>ZZ</t>
  </si>
  <si>
    <t>Zodiac Zip</t>
  </si>
  <si>
    <t>13C Incubations (AB)</t>
  </si>
  <si>
    <t>Top Predator Census</t>
  </si>
  <si>
    <t xml:space="preserve">Coordinate conversion </t>
  </si>
  <si>
    <t xml:space="preserve">Degree Minutes Seconds </t>
  </si>
  <si>
    <t xml:space="preserve">Degrees </t>
  </si>
  <si>
    <t xml:space="preserve">Minutes </t>
  </si>
  <si>
    <t xml:space="preserve">Seconds </t>
  </si>
  <si>
    <t xml:space="preserve">Decimal degrees </t>
  </si>
  <si>
    <t>Degree decimal minutes</t>
  </si>
  <si>
    <t xml:space="preserve">Decimal minutes </t>
  </si>
  <si>
    <t>https://orcid.org/0009-0002-6669-2911</t>
  </si>
  <si>
    <t>https://orcid.org/0000-0002-9037-7623</t>
  </si>
  <si>
    <t>https://orcid.org/0000-0001-5748-602X</t>
  </si>
  <si>
    <t>https://orcid.org/0000-0003-4905-1637</t>
  </si>
  <si>
    <t>https://orcid.org/0000-0001-5767-3220</t>
  </si>
  <si>
    <t>https://orcid.org/0000-0003-3696-4445</t>
  </si>
  <si>
    <t>https://ror.org/02y22ws83</t>
  </si>
  <si>
    <t>Collector1</t>
  </si>
  <si>
    <t>collector1orcid</t>
  </si>
  <si>
    <t>collector2orcid</t>
  </si>
  <si>
    <t>collector3orcid</t>
  </si>
  <si>
    <t>collector4orcid</t>
  </si>
  <si>
    <t>identifiedByID1</t>
  </si>
  <si>
    <t>identifiedByID2</t>
  </si>
  <si>
    <t>identifiedByID3</t>
  </si>
  <si>
    <t>identifiedByID4</t>
  </si>
  <si>
    <t>verbatimScientificName</t>
  </si>
  <si>
    <t>verbatimIdentification</t>
  </si>
  <si>
    <t>Hirudinea</t>
  </si>
  <si>
    <t>AphiaID</t>
  </si>
  <si>
    <t>Match type</t>
  </si>
  <si>
    <t>LSID</t>
  </si>
  <si>
    <t>Authority</t>
  </si>
  <si>
    <t>Kingdom</t>
  </si>
  <si>
    <t>Phylum</t>
  </si>
  <si>
    <t>Class</t>
  </si>
  <si>
    <t>Order</t>
  </si>
  <si>
    <t>Family</t>
  </si>
  <si>
    <t>Genus</t>
  </si>
  <si>
    <t>Subgenus</t>
  </si>
  <si>
    <t>Species</t>
  </si>
  <si>
    <t>Subspecies</t>
  </si>
  <si>
    <t>isMarine</t>
  </si>
  <si>
    <t>isBrackish</t>
  </si>
  <si>
    <t>isFresh</t>
  </si>
  <si>
    <t>isTerrestrial</t>
  </si>
  <si>
    <t>exact</t>
  </si>
  <si>
    <t>urn:lsid:marinespecies.org:taxname:558</t>
  </si>
  <si>
    <t>Grant, 1836</t>
  </si>
  <si>
    <t>urn:lsid:marinespecies.org:taxname:105</t>
  </si>
  <si>
    <t>Linnaeus, 1758</t>
  </si>
  <si>
    <t>urn:lsid:marinespecies.org:taxname:1135</t>
  </si>
  <si>
    <t>Latreille, 1816</t>
  </si>
  <si>
    <t>urn:lsid:marinespecies.org:taxname:1131</t>
  </si>
  <si>
    <t>urn:lsid:marinespecies.org:taxname:1137</t>
  </si>
  <si>
    <t>Krøyer, 1846</t>
  </si>
  <si>
    <t>urn:lsid:marinespecies.org:taxname:883</t>
  </si>
  <si>
    <t>Grube, 1850</t>
  </si>
  <si>
    <t>urn:lsid:marinespecies.org:taxname:123080</t>
  </si>
  <si>
    <t>de Blainville, 1830</t>
  </si>
  <si>
    <t>urn:lsid:marinespecies.org:taxname:101</t>
  </si>
  <si>
    <t>Cuvier, 1795</t>
  </si>
  <si>
    <t>urn:lsid:marinespecies.org:taxname:160831</t>
  </si>
  <si>
    <t>(Meissner, 1900)</t>
  </si>
  <si>
    <t>neumayeri</t>
  </si>
  <si>
    <t>urn:lsid:marinespecies.org:taxname:55</t>
  </si>
  <si>
    <t>Gray, 1821</t>
  </si>
  <si>
    <t>urn:lsid:marinespecies.org:taxname:2041</t>
  </si>
  <si>
    <t>Savigny, 1822</t>
  </si>
  <si>
    <t>urn:lsid:marinespecies.org:taxname:51</t>
  </si>
  <si>
    <t>urn:lsid:marinespecies.org:taxname:123084</t>
  </si>
  <si>
    <t>Gray, 1840</t>
  </si>
  <si>
    <t>urn:lsid:marinespecies.org:taxname:1776775</t>
  </si>
  <si>
    <t>(McIntosh, 1876)</t>
  </si>
  <si>
    <t>corrugatus</t>
  </si>
  <si>
    <t>urn:lsid:marinespecies.org:taxname:411132</t>
  </si>
  <si>
    <t>(Bergh, 1884)</t>
  </si>
  <si>
    <t>Doridida</t>
  </si>
  <si>
    <t>kerguelenensis</t>
  </si>
  <si>
    <t>urn:lsid:marinespecies.org:taxname:325522</t>
  </si>
  <si>
    <t>(Turner) Bory, 1826</t>
  </si>
  <si>
    <t>cordata</t>
  </si>
  <si>
    <t>urn:lsid:marinespecies.org:taxname:377122</t>
  </si>
  <si>
    <t>(Hariot) Fredericq &amp; R.L.Moe, 2009</t>
  </si>
  <si>
    <t>antarcticus</t>
  </si>
  <si>
    <t>urn:lsid:marinespecies.org:taxname:144223</t>
  </si>
  <si>
    <t>J.V.Lamouroux, 1813</t>
  </si>
  <si>
    <t>urn:lsid:marinespecies.org:taxname:196989</t>
  </si>
  <si>
    <t>Thiele, 1893</t>
  </si>
  <si>
    <t>urn:lsid:marinespecies.org:taxname:868254</t>
  </si>
  <si>
    <t>T. Soot-Ryen, 1951</t>
  </si>
  <si>
    <t>urn:lsid:marinespecies.org:taxname:197217</t>
  </si>
  <si>
    <t>(P. P. King, 1832)</t>
  </si>
  <si>
    <t>elliptica</t>
  </si>
  <si>
    <t>urn:lsid:marinespecies.org:taxname:252638</t>
  </si>
  <si>
    <t>Sluiter, 1905</t>
  </si>
  <si>
    <t>antarctica</t>
  </si>
  <si>
    <t>urn:lsid:marinespecies.org:taxname:144155</t>
  </si>
  <si>
    <t>Stackhouse, 1809</t>
  </si>
  <si>
    <t>urn:lsid:marinespecies.org:taxname:172551</t>
  </si>
  <si>
    <t>Fisher, 1930</t>
  </si>
  <si>
    <t>urn:lsid:marinespecies.org:taxname:152391</t>
  </si>
  <si>
    <t>urn:lsid:marinespecies.org:taxname:172898</t>
  </si>
  <si>
    <t>Roule, 1909</t>
  </si>
  <si>
    <t>Hexacorallia</t>
  </si>
  <si>
    <t>bursa</t>
  </si>
  <si>
    <t>urn:lsid:marinespecies.org:taxname:164875</t>
  </si>
  <si>
    <t>Topsent, 1905</t>
  </si>
  <si>
    <t>urn:lsid:marinespecies.org:taxname:172774</t>
  </si>
  <si>
    <t>(E. A. Smith, 1876)</t>
  </si>
  <si>
    <t>meridionalis</t>
  </si>
  <si>
    <t>urn:lsid:marinespecies.org:taxname:197296</t>
  </si>
  <si>
    <t>(Strebel, 1908)</t>
  </si>
  <si>
    <t>Nacellida</t>
  </si>
  <si>
    <t>concinna</t>
  </si>
  <si>
    <t>urn:lsid:marinespecies.org:taxname:172784</t>
  </si>
  <si>
    <t>(Koehler, 1912)</t>
  </si>
  <si>
    <t>involutus</t>
  </si>
  <si>
    <t>urn:lsid:marinespecies.org:taxname:172579</t>
  </si>
  <si>
    <t>Sladen, 1889</t>
  </si>
  <si>
    <t>urn:lsid:marinespecies.org:taxname:172775</t>
  </si>
  <si>
    <t>Koehler, 1906</t>
  </si>
  <si>
    <t>validus</t>
  </si>
  <si>
    <t>urn:lsid:marinespecies.org:taxname:172592</t>
  </si>
  <si>
    <t>Verrill, 1899</t>
  </si>
  <si>
    <t>urn:lsid:marinespecies.org:taxname:234948</t>
  </si>
  <si>
    <t>(Koehler, 1906)</t>
  </si>
  <si>
    <t>charcoti</t>
  </si>
  <si>
    <t>urn:lsid:marinespecies.org:taxname:123246</t>
  </si>
  <si>
    <t>Danielssen &amp; Koren, 1883</t>
  </si>
  <si>
    <t>urn:lsid:marinespecies.org:taxname:173644</t>
  </si>
  <si>
    <t>(Herdman, 1902)</t>
  </si>
  <si>
    <t>adareanum</t>
  </si>
  <si>
    <t>urn:lsid:marinespecies.org:taxname:793</t>
  </si>
  <si>
    <t>Minot, 1876</t>
  </si>
  <si>
    <t>urn:lsid:marinespecies.org:taxname:146142</t>
  </si>
  <si>
    <t>urn:lsid:marinespecies.org:taxname:236217</t>
  </si>
  <si>
    <t>Dana, 1850</t>
  </si>
  <si>
    <t>superba</t>
  </si>
  <si>
    <t>urn:lsid:marinespecies.org:taxname:123082</t>
  </si>
  <si>
    <t>Schumacher, 1817</t>
  </si>
  <si>
    <t>urn:lsid:marinespecies.org:taxname:1302</t>
  </si>
  <si>
    <t>Latreille, 1810</t>
  </si>
  <si>
    <t>urn:lsid:marinespecies.org:taxname:103483</t>
  </si>
  <si>
    <t>Linnaeus, 1767</t>
  </si>
  <si>
    <t>urn:lsid:marinespecies.org:taxname:197024</t>
  </si>
  <si>
    <t>Thiele, 1912</t>
  </si>
  <si>
    <t>albus</t>
  </si>
  <si>
    <t>urn:lsid:marinespecies.org:taxname:176788</t>
  </si>
  <si>
    <t>Dana, 1849</t>
  </si>
  <si>
    <t>urn:lsid:marinespecies.org:taxname:1803</t>
  </si>
  <si>
    <t>Duméril, 1805</t>
  </si>
  <si>
    <t>urn:lsid:marinespecies.org:taxname:1287846</t>
  </si>
  <si>
    <t>Chevreux, 1906</t>
  </si>
  <si>
    <t>obesa</t>
  </si>
  <si>
    <t>urn:lsid:marinespecies.org:taxname:160756</t>
  </si>
  <si>
    <t>Koehler, 1901</t>
  </si>
  <si>
    <t>urn:lsid:marinespecies.org:taxname:125276</t>
  </si>
  <si>
    <t>Lamouroux, 1812</t>
  </si>
  <si>
    <t>Octocorallia</t>
  </si>
  <si>
    <t>urn:lsid:marinespecies.org:taxname:237027</t>
  </si>
  <si>
    <t>(Pfeffer, 1888)</t>
  </si>
  <si>
    <t>miersi</t>
  </si>
  <si>
    <t>urn:lsid:marinespecies.org:taxname:2824</t>
  </si>
  <si>
    <t>Haworth, 1825</t>
  </si>
  <si>
    <t>urn:lsid:marinespecies.org:taxname:174803</t>
  </si>
  <si>
    <t>Eights, 1852</t>
  </si>
  <si>
    <t>urn:lsid:marinespecies.org:taxname:118263</t>
  </si>
  <si>
    <t>G. O. Sars, 1897</t>
  </si>
  <si>
    <t>urn:lsid:marinespecies.org:taxname:146996</t>
  </si>
  <si>
    <t>Claus, 1880</t>
  </si>
  <si>
    <t>urn:lsid:marinespecies.org:taxname:1806</t>
  </si>
  <si>
    <t>Klein, 1778</t>
  </si>
  <si>
    <t>urn:lsid:marinespecies.org:taxname:110673</t>
  </si>
  <si>
    <t>urn:lsid:marinespecies.org:taxname:1267</t>
  </si>
  <si>
    <t>Hatschek, 1888</t>
  </si>
  <si>
    <t>urn:lsid:marinespecies.org:taxname:146420</t>
  </si>
  <si>
    <t>Lamarck, 1816</t>
  </si>
  <si>
    <t>urn:lsid:marinespecies.org:taxname:131907</t>
  </si>
  <si>
    <t>Gray, 1867</t>
  </si>
  <si>
    <t>urn:lsid:marinespecies.org:taxname:325496</t>
  </si>
  <si>
    <t>Montagne, 1842</t>
  </si>
  <si>
    <t>anceps</t>
  </si>
  <si>
    <t>urn:lsid:marinespecies.org:taxname:325497</t>
  </si>
  <si>
    <t>R.L.Moe &amp; P.C.Silva, 1989</t>
  </si>
  <si>
    <t>urn:lsid:marinespecies.org:taxname:325498</t>
  </si>
  <si>
    <t>J.Agardh, 1848</t>
  </si>
  <si>
    <t>menziesii</t>
  </si>
  <si>
    <t>urn:lsid:marinespecies.org:taxname:371735</t>
  </si>
  <si>
    <t>Setchell &amp; N.L.Gardner, 1936</t>
  </si>
  <si>
    <t>skottsbergii</t>
  </si>
  <si>
    <t>urn:lsid:marinespecies.org:taxname:325517</t>
  </si>
  <si>
    <t>(A.Gepp &amp; E.S.Gepp) Zinova, 1959</t>
  </si>
  <si>
    <t>grandifolius</t>
  </si>
  <si>
    <t>urn:lsid:marinespecies.org:taxname:170758</t>
  </si>
  <si>
    <t>(Ridley &amp; Dendy, 1886)</t>
  </si>
  <si>
    <t>balfourensis</t>
  </si>
  <si>
    <t>urn:lsid:marinespecies.org:taxname:169300</t>
  </si>
  <si>
    <t>(Kirkpatrick, 1907)</t>
  </si>
  <si>
    <t>variolosa</t>
  </si>
  <si>
    <t>urn:lsid:marinespecies.org:taxname:325545</t>
  </si>
  <si>
    <t>Skottsberg, 1907</t>
  </si>
  <si>
    <t>urn:lsid:marinespecies.org:taxname:118276</t>
  </si>
  <si>
    <t>Dana, 1852</t>
  </si>
  <si>
    <t>urn:lsid:marinespecies.org:taxname:131868</t>
  </si>
  <si>
    <t>Schmidt, 1862</t>
  </si>
  <si>
    <t>urn:lsid:marinespecies.org:taxname:231611</t>
  </si>
  <si>
    <t>(Jäderholm, 1904)</t>
  </si>
  <si>
    <t>austrogeorgiae</t>
  </si>
  <si>
    <t>urn:lsid:marinespecies.org:taxname:173893</t>
  </si>
  <si>
    <t>(Lesson, 1830)</t>
  </si>
  <si>
    <t>verrucosa</t>
  </si>
  <si>
    <t>urn:lsid:marinespecies.org:taxname:174085</t>
  </si>
  <si>
    <t>(Ludwig, 1898)</t>
  </si>
  <si>
    <t>steineni</t>
  </si>
  <si>
    <t>urn:lsid:marinespecies.org:taxname:197257</t>
  </si>
  <si>
    <t>(E. Lamy, 1906)</t>
  </si>
  <si>
    <t>urn:lsid:marinespecies.org:taxname:939</t>
  </si>
  <si>
    <t>Kinberg, 1856</t>
  </si>
  <si>
    <t>urn:lsid:marinespecies.org:taxname:868255</t>
  </si>
  <si>
    <t>(J. C. Jay, 1839)</t>
  </si>
  <si>
    <t>eightsii</t>
  </si>
  <si>
    <t>urn:lsid:marinespecies.org:taxname:131834</t>
  </si>
  <si>
    <t>Grant, 1841</t>
  </si>
  <si>
    <t>urn:lsid:marinespecies.org:taxname:713998</t>
  </si>
  <si>
    <t>(E. von Martens, 1885)</t>
  </si>
  <si>
    <t>urn:lsid:marinespecies.org:taxname:197227</t>
  </si>
  <si>
    <t>(E. A. Smith, 1907)</t>
  </si>
  <si>
    <t>hodgsoni</t>
  </si>
  <si>
    <t>urn:lsid:marinespecies.org:taxname:852</t>
  </si>
  <si>
    <t>Wettstein, 1901</t>
  </si>
  <si>
    <t>Spirorbidae</t>
  </si>
  <si>
    <t>urn:lsid:marinespecies.org:taxname:1021266</t>
  </si>
  <si>
    <t>Chamberlin, 1919</t>
  </si>
  <si>
    <t>urn:lsid:marinespecies.org:taxname:173151</t>
  </si>
  <si>
    <t>Herdman, 1882</t>
  </si>
  <si>
    <t>challengeri</t>
  </si>
  <si>
    <t>urn:lsid:marinespecies.org:taxname:122309</t>
  </si>
  <si>
    <t>Hubrecht, 1879</t>
  </si>
  <si>
    <t>urn:lsid:marinespecies.org:taxname:919</t>
  </si>
  <si>
    <t>Ryckholt, 1851</t>
  </si>
  <si>
    <t>urn:lsid:marinespecies.org:taxname:1839</t>
  </si>
  <si>
    <t>Blainville, 1824</t>
  </si>
  <si>
    <t>Chitonidae</t>
  </si>
  <si>
    <t>urn:lsid:marinespecies.org:taxname:64</t>
  </si>
  <si>
    <t>Rafinesque, 1815</t>
  </si>
  <si>
    <t>urn:lsid:marinespecies.org:taxname:197130</t>
  </si>
  <si>
    <t>laminifera</t>
  </si>
  <si>
    <t>urn:lsid:marinespecies.org:taxname:172929</t>
  </si>
  <si>
    <t>Stephenson, 1918</t>
  </si>
  <si>
    <t>scotti</t>
  </si>
  <si>
    <t>urn:lsid:marinespecies.org:taxname:22496</t>
  </si>
  <si>
    <t>Blainville, 1818</t>
  </si>
  <si>
    <t>urn:lsid:marinespecies.org:taxname:123200</t>
  </si>
  <si>
    <t>Müller &amp; Troschel, 1840</t>
  </si>
  <si>
    <t>urn:lsid:marinespecies.org:taxname:197351</t>
  </si>
  <si>
    <t>(E. A. Smith, 1875)</t>
  </si>
  <si>
    <t>setosa</t>
  </si>
  <si>
    <t>urn:lsid:marinespecies.org:taxname:370698</t>
  </si>
  <si>
    <t>Moore, 1957</t>
  </si>
  <si>
    <t>glabra</t>
  </si>
  <si>
    <t>urn:lsid:marinespecies.org:taxname:138208</t>
  </si>
  <si>
    <t>Montfort, 1810</t>
  </si>
  <si>
    <t>urn:lsid:marinespecies.org:taxname:178808</t>
  </si>
  <si>
    <t>Lütken, 1871</t>
  </si>
  <si>
    <t>urn:lsid:marinespecies.org:taxname:172532</t>
  </si>
  <si>
    <t>Fisher, 1908</t>
  </si>
  <si>
    <t>urn:lsid:marinespecies.org:taxname:172683</t>
  </si>
  <si>
    <t>(Studer, 1885)</t>
  </si>
  <si>
    <t>nutrix</t>
  </si>
  <si>
    <t>urn:lsid:marinespecies.org:taxname:101380</t>
  </si>
  <si>
    <t>Stebbing, 1888</t>
  </si>
  <si>
    <t>urn:lsid:marinespecies.org:taxname:236859</t>
  </si>
  <si>
    <t>Stebbing, 1899</t>
  </si>
  <si>
    <t>urn:lsid:marinespecies.org:taxname:376710</t>
  </si>
  <si>
    <t>(Reinsch) M.J.Wynne, 2004</t>
  </si>
  <si>
    <t>Rhodymeniales</t>
  </si>
  <si>
    <t>Fryeellaceae</t>
  </si>
  <si>
    <t>Hymenocladiopsis</t>
  </si>
  <si>
    <t>prolifera</t>
  </si>
  <si>
    <t>Dessalariaceae</t>
  </si>
  <si>
    <t>urn:lsid:marinespecies.org:taxname:325529</t>
  </si>
  <si>
    <t>Gain, 1911</t>
  </si>
  <si>
    <t>hariotii</t>
  </si>
  <si>
    <t>scientificName</t>
  </si>
  <si>
    <t>scientificNameID</t>
  </si>
  <si>
    <t>kingdom</t>
  </si>
  <si>
    <t>phylum</t>
  </si>
  <si>
    <t>class</t>
  </si>
  <si>
    <t>order</t>
  </si>
  <si>
    <t>family</t>
  </si>
  <si>
    <t>genus</t>
  </si>
  <si>
    <t>specificEpithet</t>
  </si>
  <si>
    <t>scientificNameAuthorship</t>
  </si>
  <si>
    <t>eventTime</t>
  </si>
  <si>
    <t>14:30-03:00</t>
  </si>
  <si>
    <t>09:55-03:00/10:37-03:00</t>
  </si>
  <si>
    <t>11:34-03:00/12:20-03:00</t>
  </si>
  <si>
    <t>16:44-03:00/17:00-03:00</t>
  </si>
  <si>
    <t>14:00-03:00/14:30-03:00</t>
  </si>
  <si>
    <t>16:30-03:00/17:30-03:00</t>
  </si>
  <si>
    <t>09:02-03:00/09:47-03:00</t>
  </si>
  <si>
    <t>10:37-03:00/11:29-03:00</t>
  </si>
  <si>
    <t>10:00-03:00/10:20-03:00</t>
  </si>
  <si>
    <t>14:45-03:00/14:50-03:00</t>
  </si>
  <si>
    <t>15:09-03:00/15:13-03:00</t>
  </si>
  <si>
    <t>15:19-03:00/15:24-03:00</t>
  </si>
  <si>
    <t>15:30-03:00/15:35-03:00</t>
  </si>
  <si>
    <t>15:39-03:00/15:44-03:00</t>
  </si>
  <si>
    <t>15:48-03:00/15:53-03:00</t>
  </si>
  <si>
    <t>15:57-03:00/16:02-03:00</t>
  </si>
  <si>
    <t>16:15-03:00/16:20-03:00</t>
  </si>
  <si>
    <t>16:26-03:00/16:31-03:00</t>
  </si>
  <si>
    <t>16:34-03:00/16:39-03:00</t>
  </si>
  <si>
    <t>16:48-03:00/16:53-03:00</t>
  </si>
  <si>
    <t>16:59-03:00/17:04-03:00</t>
  </si>
  <si>
    <t>17:08-03:00/17:13-03:00</t>
  </si>
  <si>
    <t>17:17-03:00/17:22-03:00</t>
  </si>
  <si>
    <t>13:46-03:00/13:57-03:00</t>
  </si>
  <si>
    <t>16:27-03:00/16:41-03:00</t>
  </si>
  <si>
    <t>13:30-03:00/13:50-03:00</t>
  </si>
  <si>
    <t>09:17-03:00/10:17-03:00</t>
  </si>
  <si>
    <t>08:52-03:00/09:48-03:00</t>
  </si>
  <si>
    <t>08:30-03:00/08:50-03:00</t>
  </si>
  <si>
    <t>08:55-03:00/09:50-03:00</t>
  </si>
  <si>
    <t>13:19-03:00/13:36-03:00</t>
  </si>
  <si>
    <t>15:25-03:00/16:15-03:00</t>
  </si>
  <si>
    <t>16:00-03:00/16:30-03:00</t>
  </si>
  <si>
    <t>08:20-03:00/08:40-03:00</t>
  </si>
  <si>
    <t>10:35-03:00/11:19-03:00</t>
  </si>
  <si>
    <t>14:20-03:00/14:30-03:00</t>
  </si>
  <si>
    <t>10:13-03:00/10:48-03:00</t>
  </si>
  <si>
    <t>15:24-03:00/16:09-03:00</t>
  </si>
  <si>
    <t>15:51-03:00/15:56-03:00</t>
  </si>
  <si>
    <t>16:00-03:00/16:05-03:00</t>
  </si>
  <si>
    <t>16:07-03:00/16:12-03:00</t>
  </si>
  <si>
    <t>16:20-03:00/16:25-03:00</t>
  </si>
  <si>
    <t>16:30-03:00/16:35-03:00</t>
  </si>
  <si>
    <t>16:40-03:00/16:45-03:00</t>
  </si>
  <si>
    <t>16:47-03:00/16:52-03:00</t>
  </si>
  <si>
    <t>17:43-03:00/17:48-03:00</t>
  </si>
  <si>
    <t>17:59-03:00/18:04-03:00</t>
  </si>
  <si>
    <t>18:09-03:00/18:14-03:00</t>
  </si>
  <si>
    <t>18:16-03:00/18:21-03:00</t>
  </si>
  <si>
    <t>18:33-03:00/18:38-03:00</t>
  </si>
  <si>
    <t>18:40-03:00/18:45-03:00</t>
  </si>
  <si>
    <t>18:47-03:00/18:52-03:00</t>
  </si>
  <si>
    <t>09:16-03:00/09:54-03:00</t>
  </si>
  <si>
    <t>14:00-03:00/15:30-03:00</t>
  </si>
  <si>
    <t>10:20-03:00/12:00-03:00</t>
  </si>
  <si>
    <t>10:40-03:00/11:00-03:00</t>
  </si>
  <si>
    <t>17:30-03:00/17:50-03:00</t>
  </si>
  <si>
    <t>15:44-03:00/15:54-03:00</t>
  </si>
  <si>
    <t>13:00-03:00/15:00-03:00</t>
  </si>
  <si>
    <t>08:30-03:00/08:40-03:00</t>
  </si>
  <si>
    <t>09:00-03:00/09:54-03:00</t>
  </si>
  <si>
    <t>09:00-03:00/10:30-03:00</t>
  </si>
  <si>
    <t>10:56-03:00/11:06-03:00</t>
  </si>
  <si>
    <t>10:20-03:00/10:35-03:00</t>
  </si>
  <si>
    <t>14:00-03:00/15:00-03:00</t>
  </si>
  <si>
    <t>17:00-03:00/18:30-03:00</t>
  </si>
  <si>
    <t>14:09-03:00/14:14-03:00</t>
  </si>
  <si>
    <t>14:16-03:00/14:21-03:00</t>
  </si>
  <si>
    <t>14:22-03:00/14:24-03:00</t>
  </si>
  <si>
    <t>14:25-03:00/14:27-03:00</t>
  </si>
  <si>
    <t>14:30-03:00/14:32-03:00</t>
  </si>
  <si>
    <t>14:37-03:00/14:39-03:00</t>
  </si>
  <si>
    <t>14:44-03:00/14:46-03:00</t>
  </si>
  <si>
    <t>14:56-03:00/14:58-03:00</t>
  </si>
  <si>
    <t>15:00-03:00/15:02-03:00</t>
  </si>
  <si>
    <t>15:08-03:00/15:10-03:00</t>
  </si>
  <si>
    <t>15:15-03:00/15:15-03:00</t>
  </si>
  <si>
    <t>15:21-03:00/15:23-03:00</t>
  </si>
  <si>
    <t>15:27-03:00/15:29-03:00</t>
  </si>
  <si>
    <t>15:33-03:00/15:35-03:00</t>
  </si>
  <si>
    <t>17:03-03:00/17:40-03:00</t>
  </si>
  <si>
    <t>17:00-03:00/17:30-03:00</t>
  </si>
  <si>
    <t>09:13-03:00/10:00-03:00</t>
  </si>
  <si>
    <t>09:18-03:00/09:55-03:00</t>
  </si>
  <si>
    <t>16:00-03:00/17:00-03:00</t>
  </si>
  <si>
    <t>14:30-03:00/14:35-03:00</t>
  </si>
  <si>
    <t>15:00-03:00/15:05-03:00</t>
  </si>
  <si>
    <t>15:07-03:00/15:12-03:00</t>
  </si>
  <si>
    <t>15:15-03:00/15:20-03:00</t>
  </si>
  <si>
    <t>15:23-03:00/15:28-03:00</t>
  </si>
  <si>
    <t>15:37-03:00/15:42-03:00</t>
  </si>
  <si>
    <t>16:04-03:00/16:09-03:00</t>
  </si>
  <si>
    <t>16:16-03:00/16:21-03:00</t>
  </si>
  <si>
    <t>16:24-03:00/16:29-03:00</t>
  </si>
  <si>
    <t>16:32-03:00/16:37-03:00</t>
  </si>
  <si>
    <t>16:55-03:00/17:00-03:00</t>
  </si>
  <si>
    <t>15:58-03:00/16:44-03:00</t>
  </si>
  <si>
    <t>09:17-03:00/10:09-03:00</t>
  </si>
  <si>
    <t>09:40-03:00/10:35-03:00</t>
  </si>
  <si>
    <t>11:00-03:00/12:00-03:00</t>
  </si>
  <si>
    <t>13:00-03:00/14:20-03:00</t>
  </si>
  <si>
    <t>16:18-03:00/16:55-03:00</t>
  </si>
  <si>
    <t>08:15-03:00/08:40-03:00</t>
  </si>
  <si>
    <t>09:18-03:00/10:00-03:00</t>
  </si>
  <si>
    <t>09:17-03:00/10:00-03:00</t>
  </si>
  <si>
    <t>10:50-03:00/11:45-03:00</t>
  </si>
  <si>
    <t>11:51-03:00/12:10-03:00</t>
  </si>
  <si>
    <t>15:06-03:00/15:59-03:00</t>
  </si>
  <si>
    <t>13:40-03:00/15:30-03:00</t>
  </si>
  <si>
    <t>16:33-03:00/17:30-03:00</t>
  </si>
  <si>
    <t>14:30-03:00/15:00-03:00</t>
  </si>
  <si>
    <t>09:20-03:00/09:40-03:00</t>
  </si>
  <si>
    <t>09:06-03:00/09:55-03:00</t>
  </si>
  <si>
    <t>09:00-03:00/09:30-03:00</t>
  </si>
  <si>
    <t>13:00-03:00/13:30-03:00</t>
  </si>
  <si>
    <t>13:30-03:00/14:00-03:00</t>
  </si>
  <si>
    <t>10:30-03:00/11:30-03:00</t>
  </si>
  <si>
    <t>13:54-03:00/14:20-03:00</t>
  </si>
  <si>
    <t>13:49-03:00/13:51-03:00</t>
  </si>
  <si>
    <t>13:56-03:00/13:58-03:00</t>
  </si>
  <si>
    <t>14:02-03:00/14:04-03:00</t>
  </si>
  <si>
    <t>14:09-03:00/14:11-03:00</t>
  </si>
  <si>
    <t>14:17-03:00/14:19-03:00</t>
  </si>
  <si>
    <t>14:34-03:00/14:36-03:00</t>
  </si>
  <si>
    <t>14:20-03:00/15:00-03:00</t>
  </si>
  <si>
    <t>15:30-03:00/15:50-03:00</t>
  </si>
  <si>
    <t>15:00-03:00/16:30-03:00</t>
  </si>
  <si>
    <t>16:40-03:00/17:00-03:00</t>
  </si>
  <si>
    <t>08:15-03:00/08:35-03:00</t>
  </si>
  <si>
    <t>09:00-03:00/10:00-03:00</t>
  </si>
  <si>
    <t>15:12-03:00/15:17-03:00</t>
  </si>
  <si>
    <t>15:21-03:00/15:26-03:00</t>
  </si>
  <si>
    <t>15:27-03:00/15:32-03:00</t>
  </si>
  <si>
    <t>15:34-03:00/15:39-03:00</t>
  </si>
  <si>
    <t>15:40-03:00/15:45-03:00</t>
  </si>
  <si>
    <t>15:49-03:00/15:54-03:00</t>
  </si>
  <si>
    <t>16:23-03:00/16:28-03:00</t>
  </si>
  <si>
    <t>16:37-03:00/16:42-03:00</t>
  </si>
  <si>
    <t>16:44-03:00/16:49-03:00</t>
  </si>
  <si>
    <t>16:51-03:00/16:56-03:00</t>
  </si>
  <si>
    <t>16:58-03:00/17:03-03:00</t>
  </si>
  <si>
    <t>17:05-03:00/17:10-03:00</t>
  </si>
  <si>
    <t>10:00-03:00/11:00-03:00</t>
  </si>
  <si>
    <t>09:06-03:00/09:50-03:00</t>
  </si>
  <si>
    <t>10:23-03:00/11:04-03:00</t>
  </si>
  <si>
    <t>13:30-03:00/14:15-03:00</t>
  </si>
  <si>
    <t>15:30-03:00/15:55-03:00</t>
  </si>
  <si>
    <t>17:00-03:00/18:00-03:00</t>
  </si>
  <si>
    <t>16:35-03:00/17:51-03:00</t>
  </si>
  <si>
    <t>09:00-03:00/09:45-03:00</t>
  </si>
  <si>
    <t>13:40-03:00/14:00-03:00</t>
  </si>
  <si>
    <t>15:46-03:00/16:34-03:00</t>
  </si>
  <si>
    <t>14:18-03:00/14:42-03:00</t>
  </si>
  <si>
    <t>10:46-03:00/13:12-03:00</t>
  </si>
  <si>
    <t>09:15-03:00/10:02-03:00</t>
  </si>
  <si>
    <t>14:00-03:00/16:00-03:00</t>
  </si>
  <si>
    <t>15:52-03:00/16:15-03:00</t>
  </si>
  <si>
    <t>08:15-03:00/09:00-03:00</t>
  </si>
  <si>
    <t>09:22-03:00/10:03-03:00</t>
  </si>
  <si>
    <t>09:15-03:00/10:15-03:00</t>
  </si>
  <si>
    <t>11:20-03:00/12:30-03:00</t>
  </si>
  <si>
    <t>14:02-03:00/14:07-03:00</t>
  </si>
  <si>
    <t>14:12-03:00/14:17-03:00</t>
  </si>
  <si>
    <t>14:18-03:00/14:23-03:00</t>
  </si>
  <si>
    <t>14:38-03:00/14:43-03:00</t>
  </si>
  <si>
    <t>14:55-03:00/14:58-03:00</t>
  </si>
  <si>
    <t>15:00-03:00/15:03-03:00</t>
  </si>
  <si>
    <t>15:05-03:00/15:08-03:00</t>
  </si>
  <si>
    <t>15:48-03:00/16:43-03:00</t>
  </si>
  <si>
    <t>15:48-03:00/16:36-03:00</t>
  </si>
  <si>
    <t>05:56-03:00/06:00-03:00</t>
  </si>
  <si>
    <t>06:06-03:00/06:11-03:00</t>
  </si>
  <si>
    <t>06:13-03:00/06:18-03:00</t>
  </si>
  <si>
    <t>06:19-03:00/06:24-03:00</t>
  </si>
  <si>
    <t>06:27-03:00/06:32-03:00</t>
  </si>
  <si>
    <t>06:37-03:00/06:42-03:00</t>
  </si>
  <si>
    <t>06:47-03:00/06:52-03:00</t>
  </si>
  <si>
    <t>06:58-03:00/07:03-03:00</t>
  </si>
  <si>
    <t>07:06-03:00/07:11-03:00</t>
  </si>
  <si>
    <t>07:15-03:00/07:20-03:00</t>
  </si>
  <si>
    <t>07:26-03:00/07:31-03:00</t>
  </si>
  <si>
    <t>07:33-03:00/07:38-03:00</t>
  </si>
  <si>
    <t>07:40-03:00/07:45-03:00</t>
  </si>
  <si>
    <t>07:46-03:00/07:51-03:00</t>
  </si>
  <si>
    <t>21:40-03:00/21:50-03:00</t>
  </si>
  <si>
    <t>11:30-03:00/12:15-03:00</t>
  </si>
  <si>
    <t>08:56-03:00/09:27-03:00</t>
  </si>
  <si>
    <t>08:46-03:00/08:57-03:00</t>
  </si>
  <si>
    <t>09:25-03:00/10:20-03:00</t>
  </si>
  <si>
    <t>15:40-03:00/16:37-03:00</t>
  </si>
  <si>
    <t>eventDate</t>
  </si>
  <si>
    <t>locality</t>
  </si>
  <si>
    <t>2024-02-17T18:09-03:00/2024-02-21T14:20-03:00</t>
  </si>
  <si>
    <t>2024-02-17T17:45-03:00/2024-02-19T16:00-03:00</t>
  </si>
  <si>
    <t>2024-02-19T06:00-03:00/2024-02-20T09:30-03:00</t>
  </si>
  <si>
    <t>2024-02-20T17:45-03:00/2024-02-21T18:30-03:00</t>
  </si>
  <si>
    <t>2024-02-22T15:17-03:00/2024-02-26T16:36-03:00</t>
  </si>
  <si>
    <t>2024-02-22T17:30-03:00/2024-02-24T13:00-03:00</t>
  </si>
  <si>
    <t>2024-02-24T06:00-03:00/2024-02-25T08:55-03:00</t>
  </si>
  <si>
    <t>2024-02-24T16:30-03:00/2024-02-26T13:00-03:00</t>
  </si>
  <si>
    <t>2024-02-11</t>
  </si>
  <si>
    <t>2024-02-11T12:58-03:00/2024-02-16T09:54-03:00</t>
  </si>
  <si>
    <t>2024-02-11T17:30-03:00/2024-02-13T17:00-03:00</t>
  </si>
  <si>
    <t>2024-02-12</t>
  </si>
  <si>
    <t>2024-02-13</t>
  </si>
  <si>
    <t>2024-02-13T06:00-03:00/2024-02-14T08:00-03:00</t>
  </si>
  <si>
    <t>2024-02-14</t>
  </si>
  <si>
    <t>2024-02-14T17:30-03:00/2024-02-16T15:30-03:00</t>
  </si>
  <si>
    <t>2024-02-15</t>
  </si>
  <si>
    <t>2024-02-15T06:00-03:00/2024-02-16T09:30-03:00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</si>
  <si>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</si>
  <si>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</si>
  <si>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</si>
  <si>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</si>
  <si>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</si>
  <si>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</si>
  <si>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</si>
  <si>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</si>
  <si>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</si>
  <si>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</si>
  <si>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2025-02-26</t>
  </si>
  <si>
    <t>2024-02-27</t>
  </si>
  <si>
    <t>2024-02-26</t>
  </si>
  <si>
    <t>2024-02-28</t>
  </si>
  <si>
    <t>minimumDepthInMeters</t>
  </si>
  <si>
    <t>maximumDepthInMeters</t>
  </si>
  <si>
    <t>maximumElevationInMeters</t>
  </si>
  <si>
    <t>eventRemarks</t>
  </si>
  <si>
    <t>higherGeographyID</t>
  </si>
  <si>
    <t>https://data.aad.gov.au/aadc/gaz/scar/display_name.cfm?gaz_id=110104</t>
  </si>
  <si>
    <t>https://data.aad.gov.au/aadc/gaz/scar/display_name.cfm?gaz_id=109032</t>
  </si>
  <si>
    <t>https://data.aad.gov.au/aadc/gaz/scar/display_name.cfm?gaz_id=109398</t>
  </si>
  <si>
    <t>https://data.aad.gov.au/aadc/gaz/scar/display_name.cfm?gaz_id=125337</t>
  </si>
  <si>
    <t>https://data.aad.gov.au/aadc/gaz/scar/display_name.cfm?gaz_id=137076</t>
  </si>
  <si>
    <t>https://data.aad.gov.au/aadc/gaz/scar/display_name.cfm?gaz_id=108460</t>
  </si>
  <si>
    <t>62°56,758</t>
  </si>
  <si>
    <t>64°04,951</t>
  </si>
  <si>
    <t>64°04,950</t>
  </si>
  <si>
    <t>65°06,2268</t>
  </si>
  <si>
    <t>62°00,295</t>
  </si>
  <si>
    <t>64°24,5559</t>
  </si>
  <si>
    <t>taxonRank</t>
  </si>
  <si>
    <t>urn:lsid:marinespecies.org:taxname:1</t>
  </si>
  <si>
    <t>superdomain</t>
  </si>
  <si>
    <t>species</t>
  </si>
  <si>
    <t>Foraminifera</t>
  </si>
  <si>
    <t/>
  </si>
  <si>
    <t>urn:lsid:marinespecies.org:taxname:982</t>
  </si>
  <si>
    <t>Johnston, 1846</t>
  </si>
  <si>
    <t>urn:lsid:marinespecies.org:taxname:137914</t>
  </si>
  <si>
    <t>urn:lsid:marinespecies.org:taxname:172529</t>
  </si>
  <si>
    <t>Perrier, 1891</t>
  </si>
  <si>
    <t>urn:lsid:marinespecies.org:taxname:144061</t>
  </si>
  <si>
    <t>urn:lsid:marinespecies.org:taxname:196963</t>
  </si>
  <si>
    <t>urn:lsid:marinespecies.org:taxname:1410</t>
  </si>
  <si>
    <t>d'Orbigny, 1826</t>
  </si>
  <si>
    <t>urn:lsid:marinespecies.org:taxname:174801</t>
  </si>
  <si>
    <t>urn:lsid:marinespecies.org:taxname:2036</t>
  </si>
  <si>
    <t>urn:lsid:marinespecies.org:taxname:143673</t>
  </si>
  <si>
    <t>Bory, 1828</t>
  </si>
  <si>
    <t>VV_4_2</t>
  </si>
  <si>
    <t>DRM_5_2</t>
  </si>
  <si>
    <t>DIV_32_2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</si>
</sst>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0"/>
    <numFmt numFmtId="165" formatCode="yyyy\-mm\-dd"/>
    <numFmt numFmtId="166" formatCode="[$]hh:mm;@" x16r2:formatCode16="[$-en-BE,1]hh:mm;@"/>
    <numFmt numFmtId="167" formatCode="0.000"/>
    <numFmt numFmtId="168" formatCode="0.0"/>
  </numFmts>
  <fonts count="21" x14ac:knownFonts="1">
    <font>
      <sz val="10"/>
      <color theme="1"/>
      <name val="Calibri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u/>
      <sz val="10"/>
      <color rgb="FF56A3F1"/>
      <name val="Calibri"/>
      <family val="2"/>
    </font>
    <font>
      <u/>
      <sz val="10"/>
      <color rgb="FF0000FF"/>
      <name val="Calibri"/>
      <family val="2"/>
    </font>
    <font>
      <sz val="12"/>
      <color theme="1"/>
      <name val="Calibri"/>
      <family val="2"/>
    </font>
    <font>
      <sz val="10"/>
      <name val="Calibri"/>
      <family val="2"/>
    </font>
    <font>
      <u/>
      <sz val="10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bscript"/>
      <sz val="10"/>
      <color theme="1"/>
      <name val="Calibri (Body)"/>
    </font>
    <font>
      <vertAlign val="superscript"/>
      <sz val="10"/>
      <color theme="1"/>
      <name val="Calibri (Body)"/>
    </font>
    <font>
      <b/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B9F6F5"/>
        <bgColor rgb="FFB9F6F5"/>
      </patternFill>
    </fill>
    <fill>
      <patternFill patternType="solid">
        <fgColor rgb="FF23EEFF"/>
        <bgColor rgb="FF23EEFF"/>
      </patternFill>
    </fill>
    <fill>
      <patternFill patternType="solid">
        <fgColor rgb="FFFF94E8"/>
        <bgColor rgb="FFFF94E8"/>
      </patternFill>
    </fill>
    <fill>
      <patternFill patternType="solid">
        <fgColor theme="7"/>
        <bgColor rgb="FFB9F6F5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theme="7" tint="0.59999389629810485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6">
    <xf numFmtId="0" fontId="0" fillId="0" borderId="0" xfId="0"/>
    <xf numFmtId="164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1"/>
    <xf numFmtId="0" fontId="4" fillId="0" borderId="0" xfId="0" quotePrefix="1" applyFont="1"/>
    <xf numFmtId="0" fontId="2" fillId="0" borderId="0" xfId="0" applyFont="1"/>
    <xf numFmtId="0" fontId="9" fillId="2" borderId="2" xfId="0" applyFont="1" applyFill="1" applyBorder="1" applyAlignment="1">
      <alignment horizontal="left" wrapText="1"/>
    </xf>
    <xf numFmtId="0" fontId="9" fillId="4" borderId="2" xfId="0" applyFont="1" applyFill="1" applyBorder="1" applyAlignment="1">
      <alignment horizontal="left" wrapText="1"/>
    </xf>
    <xf numFmtId="166" fontId="2" fillId="0" borderId="0" xfId="0" applyNumberFormat="1" applyFont="1"/>
    <xf numFmtId="166" fontId="0" fillId="0" borderId="0" xfId="0" applyNumberFormat="1"/>
    <xf numFmtId="164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167" fontId="2" fillId="0" borderId="0" xfId="0" applyNumberFormat="1" applyFont="1"/>
    <xf numFmtId="167" fontId="0" fillId="0" borderId="0" xfId="0" applyNumberFormat="1"/>
    <xf numFmtId="165" fontId="13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67" fontId="4" fillId="0" borderId="0" xfId="0" applyNumberFormat="1" applyFont="1"/>
    <xf numFmtId="0" fontId="3" fillId="0" borderId="2" xfId="0" applyFont="1" applyBorder="1" applyAlignment="1" applyProtection="1">
      <alignment vertical="center" wrapText="1"/>
      <protection locked="0"/>
    </xf>
    <xf numFmtId="0" fontId="2" fillId="0" borderId="0" xfId="0" applyFont="1" applyProtection="1">
      <protection locked="0"/>
    </xf>
    <xf numFmtId="0" fontId="3" fillId="5" borderId="2" xfId="0" applyFont="1" applyFill="1" applyBorder="1" applyAlignment="1">
      <alignment vertical="center" wrapText="1"/>
    </xf>
    <xf numFmtId="166" fontId="3" fillId="5" borderId="2" xfId="0" applyNumberFormat="1" applyFont="1" applyFill="1" applyBorder="1" applyAlignment="1">
      <alignment vertical="center" wrapText="1"/>
    </xf>
    <xf numFmtId="167" fontId="3" fillId="5" borderId="2" xfId="0" applyNumberFormat="1" applyFont="1" applyFill="1" applyBorder="1" applyAlignment="1">
      <alignment vertical="center" wrapText="1"/>
    </xf>
    <xf numFmtId="1" fontId="3" fillId="5" borderId="2" xfId="0" applyNumberFormat="1" applyFont="1" applyFill="1" applyBorder="1" applyAlignment="1">
      <alignment vertical="center" wrapText="1"/>
    </xf>
    <xf numFmtId="164" fontId="3" fillId="5" borderId="2" xfId="0" applyNumberFormat="1" applyFont="1" applyFill="1" applyBorder="1" applyAlignment="1">
      <alignment vertical="center" wrapText="1"/>
    </xf>
    <xf numFmtId="0" fontId="0" fillId="6" borderId="0" xfId="0" applyFill="1"/>
    <xf numFmtId="0" fontId="14" fillId="0" borderId="0" xfId="0" applyFont="1"/>
    <xf numFmtId="14" fontId="0" fillId="0" borderId="0" xfId="0" applyNumberFormat="1"/>
    <xf numFmtId="168" fontId="0" fillId="0" borderId="0" xfId="0" applyNumberFormat="1"/>
    <xf numFmtId="168" fontId="2" fillId="0" borderId="0" xfId="0" applyNumberFormat="1" applyFont="1"/>
    <xf numFmtId="0" fontId="1" fillId="0" borderId="0" xfId="0" applyFont="1"/>
    <xf numFmtId="0" fontId="17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3" fillId="10" borderId="0" xfId="0" applyFont="1" applyFill="1" applyAlignment="1">
      <alignment vertical="center"/>
    </xf>
    <xf numFmtId="0" fontId="13" fillId="7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3" fillId="8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0" fontId="13" fillId="0" borderId="7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13" fillId="10" borderId="7" xfId="0" applyFont="1" applyFill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3" fillId="10" borderId="0" xfId="0" applyFont="1" applyFill="1" applyAlignment="1">
      <alignment horizontal="right" vertical="center"/>
    </xf>
    <xf numFmtId="0" fontId="13" fillId="7" borderId="0" xfId="0" applyFont="1" applyFill="1" applyAlignment="1">
      <alignment horizontal="right" vertical="center"/>
    </xf>
    <xf numFmtId="0" fontId="13" fillId="11" borderId="0" xfId="0" applyFont="1" applyFill="1" applyAlignment="1">
      <alignment horizontal="right" vertical="center"/>
    </xf>
    <xf numFmtId="0" fontId="13" fillId="8" borderId="0" xfId="0" applyFont="1" applyFill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17" fillId="10" borderId="11" xfId="0" applyFont="1" applyFill="1" applyBorder="1" applyAlignment="1">
      <alignment vertical="center"/>
    </xf>
    <xf numFmtId="0" fontId="13" fillId="11" borderId="11" xfId="0" applyFont="1" applyFill="1" applyBorder="1" applyAlignment="1">
      <alignment horizontal="right" vertical="center"/>
    </xf>
    <xf numFmtId="0" fontId="13" fillId="7" borderId="11" xfId="0" applyFont="1" applyFill="1" applyBorder="1" applyAlignment="1">
      <alignment horizontal="right" vertical="center"/>
    </xf>
    <xf numFmtId="0" fontId="13" fillId="10" borderId="10" xfId="0" applyFont="1" applyFill="1" applyBorder="1" applyAlignment="1">
      <alignment horizontal="right" vertical="center"/>
    </xf>
    <xf numFmtId="0" fontId="13" fillId="11" borderId="10" xfId="0" applyFont="1" applyFill="1" applyBorder="1" applyAlignment="1">
      <alignment horizontal="right" vertical="center"/>
    </xf>
    <xf numFmtId="0" fontId="13" fillId="8" borderId="10" xfId="0" applyFont="1" applyFill="1" applyBorder="1" applyAlignment="1">
      <alignment horizontal="right" vertical="center"/>
    </xf>
    <xf numFmtId="0" fontId="13" fillId="7" borderId="12" xfId="0" applyFont="1" applyFill="1" applyBorder="1" applyAlignment="1">
      <alignment horizontal="right" vertical="center"/>
    </xf>
    <xf numFmtId="0" fontId="17" fillId="0" borderId="13" xfId="0" applyFont="1" applyBorder="1" applyAlignment="1">
      <alignment vertical="center"/>
    </xf>
    <xf numFmtId="0" fontId="0" fillId="0" borderId="14" xfId="0" applyBorder="1"/>
    <xf numFmtId="0" fontId="1" fillId="0" borderId="14" xfId="0" applyFont="1" applyBorder="1"/>
    <xf numFmtId="0" fontId="1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3" fillId="0" borderId="0" xfId="0" applyFont="1"/>
    <xf numFmtId="0" fontId="19" fillId="0" borderId="0" xfId="0" applyFont="1"/>
    <xf numFmtId="0" fontId="20" fillId="0" borderId="0" xfId="0" applyFont="1"/>
    <xf numFmtId="167" fontId="2" fillId="12" borderId="15" xfId="0" applyNumberFormat="1" applyFont="1" applyFill="1" applyBorder="1"/>
    <xf numFmtId="0" fontId="11" fillId="0" borderId="0" xfId="1" quotePrefix="1"/>
    <xf numFmtId="0" fontId="9" fillId="3" borderId="1" xfId="0" applyFont="1" applyFill="1" applyBorder="1" applyAlignment="1">
      <alignment horizontal="center" wrapText="1"/>
    </xf>
    <xf numFmtId="0" fontId="10" fillId="0" borderId="2" xfId="0" applyFont="1" applyBorder="1"/>
  </cellXfs>
  <cellStyles count="2">
    <cellStyle name="Hyperlink" xfId="1" builtinId="8"/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6" formatCode="[$]hh:mm;@" x16r2:formatCode16="[$-en-BE,1]h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6" formatCode="[$]hh:mm;@" x16r2:formatCode16="[$-en-BE,1]hh:mm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6" formatCode="[$]hh:mm;@" x16r2:formatCode16="[$-en-BE,1]hh:mm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"/>
      <fill>
        <patternFill patternType="solid">
          <fgColor rgb="FFB9F6F5"/>
          <bgColor theme="7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</dxfs>
  <tableStyles count="2" defaultTableStyle="TableStyleMedium2" defaultPivotStyle="PivotStyleLight16">
    <tableStyle name="Variables-style" pivot="0" count="2" xr9:uid="{00000000-0011-0000-FFFF-FFFF00000000}">
      <tableStyleElement type="firstRowStripe" dxfId="37"/>
      <tableStyleElement type="secondRowStripe" dxfId="36"/>
    </tableStyle>
    <tableStyle name="Variables-style 2" pivot="0" count="2" xr9:uid="{00000000-0011-0000-FFFF-FFFF01000000}">
      <tableStyleElement type="firstRowStripe" dxfId="35"/>
      <tableStyleElement type="secondRowStripe" dxfId="34"/>
    </tableStyle>
  </tableStyles>
  <colors>
    <mruColors>
      <color rgb="FFBFBFBF"/>
      <color rgb="FFFFC000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35-524D-BD2B-5304506BFB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35-524D-BD2B-5304506BFB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35-524D-BD2B-5304506BFB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35-524D-BD2B-5304506BFB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35-524D-BD2B-5304506BFB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A35-524D-BD2B-5304506BFB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A35-524D-BD2B-5304506BFB5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A35-524D-BD2B-5304506BFB5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A35-524D-BD2B-5304506BFB5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A35-524D-BD2B-5304506BFB5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5B6-C24F-AB8C-D3ADD424AEBE}"/>
              </c:ext>
            </c:extLst>
          </c:dPt>
          <c:cat>
            <c:strRef>
              <c:f>STATS!$D$2:$D$12</c:f>
              <c:strCache>
                <c:ptCount val="11"/>
                <c:pt idx="0">
                  <c:v>AT</c:v>
                </c:pt>
                <c:pt idx="1">
                  <c:v>NIS</c:v>
                </c:pt>
                <c:pt idx="2">
                  <c:v>DRM</c:v>
                </c:pt>
                <c:pt idx="3">
                  <c:v>ITD</c:v>
                </c:pt>
                <c:pt idx="4">
                  <c:v>RD</c:v>
                </c:pt>
                <c:pt idx="5">
                  <c:v>ROV</c:v>
                </c:pt>
                <c:pt idx="6">
                  <c:v>DIV</c:v>
                </c:pt>
                <c:pt idx="7">
                  <c:v>ST</c:v>
                </c:pt>
                <c:pt idx="8">
                  <c:v>INC</c:v>
                </c:pt>
                <c:pt idx="9">
                  <c:v>TOP</c:v>
                </c:pt>
                <c:pt idx="10">
                  <c:v>VV</c:v>
                </c:pt>
              </c:strCache>
            </c:strRef>
          </c:cat>
          <c:val>
            <c:numRef>
              <c:f>STATS!$E$2:$E$12</c:f>
              <c:numCache>
                <c:formatCode>General</c:formatCode>
                <c:ptCount val="11"/>
                <c:pt idx="0">
                  <c:v>6</c:v>
                </c:pt>
                <c:pt idx="1">
                  <c:v>130</c:v>
                </c:pt>
                <c:pt idx="2">
                  <c:v>11</c:v>
                </c:pt>
                <c:pt idx="3">
                  <c:v>2</c:v>
                </c:pt>
                <c:pt idx="4">
                  <c:v>15</c:v>
                </c:pt>
                <c:pt idx="5">
                  <c:v>21</c:v>
                </c:pt>
                <c:pt idx="6">
                  <c:v>42</c:v>
                </c:pt>
                <c:pt idx="7">
                  <c:v>3</c:v>
                </c:pt>
                <c:pt idx="8">
                  <c:v>4</c:v>
                </c:pt>
                <c:pt idx="9">
                  <c:v>64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D-624A-A548-61C7C8BD8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FA-9542-8004-33D67258C0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FA-9542-8004-33D67258C0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FA-9542-8004-33D67258C0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FA-9542-8004-33D67258C0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FA-9542-8004-33D67258C0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0FA-9542-8004-33D67258C0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0FA-9542-8004-33D67258C0D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0FA-9542-8004-33D67258C0D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0FA-9542-8004-33D67258C0D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0FA-9542-8004-33D67258C0D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465-CF4D-8D1D-0BCBACA2FBEB}"/>
              </c:ext>
            </c:extLst>
          </c:dPt>
          <c:cat>
            <c:strRef>
              <c:f>STATS!$D$2:$D$12</c:f>
              <c:strCache>
                <c:ptCount val="11"/>
                <c:pt idx="0">
                  <c:v>AT</c:v>
                </c:pt>
                <c:pt idx="1">
                  <c:v>NIS</c:v>
                </c:pt>
                <c:pt idx="2">
                  <c:v>DRM</c:v>
                </c:pt>
                <c:pt idx="3">
                  <c:v>ITD</c:v>
                </c:pt>
                <c:pt idx="4">
                  <c:v>RD</c:v>
                </c:pt>
                <c:pt idx="5">
                  <c:v>ROV</c:v>
                </c:pt>
                <c:pt idx="6">
                  <c:v>DIV</c:v>
                </c:pt>
                <c:pt idx="7">
                  <c:v>ST</c:v>
                </c:pt>
                <c:pt idx="8">
                  <c:v>INC</c:v>
                </c:pt>
                <c:pt idx="9">
                  <c:v>TOP</c:v>
                </c:pt>
                <c:pt idx="10">
                  <c:v>VV</c:v>
                </c:pt>
              </c:strCache>
            </c:strRef>
          </c:cat>
          <c:val>
            <c:numRef>
              <c:f>STATS!$F$2:$F$12</c:f>
              <c:numCache>
                <c:formatCode>0.0</c:formatCode>
                <c:ptCount val="11"/>
                <c:pt idx="0">
                  <c:v>252.50000000005821</c:v>
                </c:pt>
                <c:pt idx="1">
                  <c:v>0.83263888888888837</c:v>
                </c:pt>
                <c:pt idx="2">
                  <c:v>0.50416666666666665</c:v>
                </c:pt>
                <c:pt idx="3">
                  <c:v>3.1249999999999944E-2</c:v>
                </c:pt>
                <c:pt idx="4">
                  <c:v>0.20486111111111105</c:v>
                </c:pt>
                <c:pt idx="5">
                  <c:v>0.78611111111111087</c:v>
                </c:pt>
                <c:pt idx="6">
                  <c:v>1.2625</c:v>
                </c:pt>
                <c:pt idx="7">
                  <c:v>306.43333333317423</c:v>
                </c:pt>
                <c:pt idx="8">
                  <c:v>107.9166666669189</c:v>
                </c:pt>
                <c:pt idx="9">
                  <c:v>0</c:v>
                </c:pt>
                <c:pt idx="10">
                  <c:v>0.11458333333333354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0FA-9542-8004-33D67258C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141655</xdr:colOff>
      <xdr:row>0</xdr:row>
      <xdr:rowOff>25398</xdr:rowOff>
    </xdr:from>
    <xdr:to>
      <xdr:col>14</xdr:col>
      <xdr:colOff>39077</xdr:colOff>
      <xdr:row>17</xdr:row>
      <xdr:rowOff>68384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4E82E-216F-83DC-FED5-E23378A64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97692</xdr:colOff>
      <xdr:row>17</xdr:row>
      <xdr:rowOff>156308</xdr:rowOff>
    </xdr:from>
    <xdr:to>
      <xdr:col>14</xdr:col>
      <xdr:colOff>78153</xdr:colOff>
      <xdr:row>33</xdr:row>
      <xdr:rowOff>146539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3FAD53-A3D8-7C43-9066-9163D595B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0FEB85-67CB-4647-AD98-6878077DB13B}" name="Table3" displayName="Table3" ref="A1:AG306" totalsRowShown="0" headerRowDxfId="33" headerRowBorderDxfId="32">
  <autoFilter ref="A1:AG306" xr:uid="{370FEB85-67CB-4647-AD98-6878077DB13B}"/>
  <tableColumns count="33">
    <tableColumn id="1" xr3:uid="{1C11ABEA-BBAD-5443-B791-60B009758A71}" name="locality" dataDxfId="31"/>
    <tableColumn id="22" xr3:uid="{97C781EC-28A8-9B4C-8951-F95CD865E2FF}" name="higherGeographyID" dataDxfId="30"/>
    <tableColumn id="3" xr3:uid="{D58FE5A4-780A-FA4F-9110-25E2A53068D1}" name="eventID" dataDxfId="29"/>
    <tableColumn id="21" xr3:uid="{34914430-94C1-7C4F-B6C6-3F3D43FDA5C7}" name="gearType" dataDxfId="28">
      <calculatedColumnFormula>_xlfn.TEXTBEFORE(Table3[[#This Row],[eventID]],"_")</calculatedColumnFormula>
    </tableColumn>
    <tableColumn id="4" xr3:uid="{262A0475-C609-AD4A-AD4C-88D3047CCC47}" name="eventDate start" dataDxfId="27"/>
    <tableColumn id="27" xr3:uid="{BDD9DBE9-CD6B-9F4E-B55F-DBC6843A9F7A}" name="eventDate stop" dataDxfId="26"/>
    <tableColumn id="5" xr3:uid="{BA6F42B6-8A2D-AF41-B748-4872066C83AF}" name="Time start (UTC-3)" dataDxfId="25"/>
    <tableColumn id="6" xr3:uid="{EBE5B95D-C1BC-5B45-8617-CFC86271BDB0}" name="Time end (UTC-3)" dataDxfId="24"/>
    <tableColumn id="32" xr3:uid="{8BC8D7E9-9590-5249-972C-9B792F66F2F8}" name="eventTime" dataDxfId="23"/>
    <tableColumn id="34" xr3:uid="{9C159478-1600-A046-9D4C-B5491C20561B}" name="eventDate" dataDxfId="22">
      <calculatedColumnFormula xml:space="preserve">
     IF(ISNUMBER(#REF!),
     TEXT(#REF!,"yyyy-mm-dd"),#REF!
)</calculatedColumnFormula>
    </tableColumn>
    <tableColumn id="28" xr3:uid="{7C5095BD-2799-604E-9A39-B0B3B3FBF997}" name="Duration" dataDxfId="21"/>
    <tableColumn id="7" xr3:uid="{248891E9-2094-9A43-AD5F-13751192D774}" name="Collector1" dataDxfId="20"/>
    <tableColumn id="8" xr3:uid="{60C0F8E8-E992-0242-A431-340CA5AE626D}" name="Collector2" dataDxfId="19"/>
    <tableColumn id="9" xr3:uid="{1B7572AA-02D9-1847-88A2-1FFBD64A1D74}" name="Collector3" dataDxfId="18"/>
    <tableColumn id="10" xr3:uid="{3779F1A2-532A-4A47-800D-290997E50565}" name="Collector4" dataDxfId="17"/>
    <tableColumn id="2" xr3:uid="{85431004-CA41-C241-BD55-FF859CA7063B}" name="collector1orcid" dataDxfId="16">
      <calculatedColumnFormula>IF(Table3[[#This Row],[Collector1]]="","", _xlfn.LET(_xlpm.x,VLOOKUP(Table3[[#This Row],[Collector1]],'Drop-down_menus'!$F$2:$G$16,2,FALSE),IF(_xlpm.x=0,"",_xlpm.x)))</calculatedColumnFormula>
    </tableColumn>
    <tableColumn id="31" xr3:uid="{640504E0-D607-7742-8D1C-A21A37556D16}" name="collector2orcid" dataDxfId="15">
      <calculatedColumnFormula>IF(Table3[[#This Row],[Collector2]]="","", _xlfn.LET(_xlpm.x,VLOOKUP(Table3[[#This Row],[Collector2]],'Drop-down_menus'!$F$2:$G$16,2,FALSE),IF(_xlpm.x=0,"",_xlpm.x)))</calculatedColumnFormula>
    </tableColumn>
    <tableColumn id="30" xr3:uid="{469C7919-03DA-4B49-9865-3B1B3F9BAF90}" name="collector3orcid" dataDxfId="14">
      <calculatedColumnFormula>IF(Table3[[#This Row],[Collector3]]="","", _xlfn.LET(_xlpm.x,VLOOKUP(Table3[[#This Row],[Collector3]],'Drop-down_menus'!$F$2:$G$16,2,FALSE),IF(_xlpm.x=0,"",_xlpm.x)))</calculatedColumnFormula>
    </tableColumn>
    <tableColumn id="29" xr3:uid="{88E296CA-0009-DE4A-A644-DFB03B0E4AD6}" name="collector4orcid" dataDxfId="13">
      <calculatedColumnFormula>IF(Table3[[#This Row],[Collector4]]="","", _xlfn.LET(_xlpm.x,VLOOKUP(Table3[[#This Row],[Collector4]],'Drop-down_menus'!$F$2:$G$16,2,FALSE),IF(_xlpm.x=0,"",_xlpm.x)))</calculatedColumnFormula>
    </tableColumn>
    <tableColumn id="11" xr3:uid="{1109C672-0670-2444-ACE7-744B00F96502}" name="Lat start (dec min)" dataDxfId="12"/>
    <tableColumn id="12" xr3:uid="{A21D20D2-FA28-004A-94F6-C855DF1AE512}" name="Long Start (dec min)" dataDxfId="11"/>
    <tableColumn id="13" xr3:uid="{918CBFC4-60BC-4844-922E-731A445DC25C}" name="Lat Stop (dec min)" dataDxfId="10"/>
    <tableColumn id="14" xr3:uid="{A3B79D0F-5D82-EE46-95A1-A188EBEBBF7A}" name="Long Stop (dec min)" dataDxfId="9"/>
    <tableColumn id="15" xr3:uid="{9DC51B83-F0AE-8445-9B4D-2FBCDC741635}" name="minimumDepthInMeters" dataDxfId="8"/>
    <tableColumn id="16" xr3:uid="{8F32C553-85FF-7B44-9AFE-FFA172C1A099}" name="maximumDepthInMeters" dataDxfId="7"/>
    <tableColumn id="17" xr3:uid="{749C5270-8F49-0E44-ADBF-27807078CBFD}" name="maximumElevationInMeters" dataDxfId="6"/>
    <tableColumn id="18" xr3:uid="{D4E4E722-A95D-074C-A390-250242606585}" name="Sample_Ids Start" dataDxfId="5"/>
    <tableColumn id="19" xr3:uid="{E18BC89E-CCB4-8640-9B61-21AD4B2EA86E}" name="Sample_Ids Stop" dataDxfId="4"/>
    <tableColumn id="20" xr3:uid="{4F9B49E5-D3D6-1F40-81CE-3B249D957B0D}" name="eventRemarks"/>
    <tableColumn id="23" xr3:uid="{A5659EEF-056E-D54A-9546-48186DB778D9}" name="Lat Start" dataDxfId="3"/>
    <tableColumn id="24" xr3:uid="{4B87B025-5A71-184C-9423-300326D0DCD0}" name="Long Start" dataDxfId="2"/>
    <tableColumn id="25" xr3:uid="{98558664-9DF8-6345-BD1B-2A2F85E31292}" name="Lat Stop" dataDxfId="1"/>
    <tableColumn id="26" xr3:uid="{76E74E2E-D328-B94B-94DC-BB7F58664FA9}" name="Long Stop" dataDxfId="0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A140" headerRowCount="0">
  <tableColumns count="1">
    <tableColumn id="1" xr3:uid="{00000000-0010-0000-0000-000001000000}" name="Column1"/>
  </tableColumns>
  <tableStyleInfo name="Variabl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2:B77" headerRowCount="0">
  <tableColumns count="1">
    <tableColumn id="1" xr3:uid="{00000000-0010-0000-0100-000001000000}" name="Column1"/>
  </tableColumns>
  <tableStyleInfo name="Variable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orcid.org/0000-0002-9037-7623" TargetMode="External"/><Relationship Id="rId3" Type="http://schemas.openxmlformats.org/officeDocument/2006/relationships/hyperlink" Target="https://orcid.org/0000-0002-9708-1761" TargetMode="External"/><Relationship Id="rId7" Type="http://schemas.openxmlformats.org/officeDocument/2006/relationships/hyperlink" Target="https://orcid.org/0009-0002-6669-2911" TargetMode="External"/><Relationship Id="rId2" Type="http://schemas.openxmlformats.org/officeDocument/2006/relationships/hyperlink" Target="https://ror.org/01r9htc13" TargetMode="External"/><Relationship Id="rId1" Type="http://schemas.openxmlformats.org/officeDocument/2006/relationships/hyperlink" Target="https://ror.org/00afp2z80" TargetMode="External"/><Relationship Id="rId6" Type="http://schemas.openxmlformats.org/officeDocument/2006/relationships/hyperlink" Target="https://orcid.org/0000-0002-0981-7442" TargetMode="External"/><Relationship Id="rId5" Type="http://schemas.openxmlformats.org/officeDocument/2006/relationships/hyperlink" Target="https://orcid.org/0000-0003-0502-8101" TargetMode="External"/><Relationship Id="rId4" Type="http://schemas.openxmlformats.org/officeDocument/2006/relationships/hyperlink" Target="https://ror.org/00cv9y106" TargetMode="External"/><Relationship Id="rId9" Type="http://schemas.openxmlformats.org/officeDocument/2006/relationships/hyperlink" Target="https://orcid.org/0000-0001-5748-602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12C8-6AD9-F844-AAD4-225A2160D91D}">
  <sheetPr codeName="Sheet2"/>
  <dimension ref="A1:F16"/>
  <sheetViews>
    <sheetView zoomScale="130" zoomScaleNormal="130" workbookViewId="0">
      <selection activeCell="C18" sqref="C18"/>
    </sheetView>
  </sheetViews>
  <sheetFormatPr baseColWidth="10" defaultColWidth="11.3984375" defaultRowHeight="14" x14ac:dyDescent="0.2"/>
  <cols>
    <col min="1" max="1" width="32.3984375" bestFit="1" customWidth="1"/>
  </cols>
  <sheetData>
    <row r="1" spans="1:6" x14ac:dyDescent="0.2">
      <c r="A1" s="2" t="s">
        <v>0</v>
      </c>
      <c r="B1" s="33">
        <v>45333</v>
      </c>
      <c r="D1" s="2" t="s">
        <v>1</v>
      </c>
      <c r="E1" s="2" t="s">
        <v>2</v>
      </c>
      <c r="F1" s="2" t="s">
        <v>3</v>
      </c>
    </row>
    <row r="2" spans="1:6" x14ac:dyDescent="0.2">
      <c r="B2" s="33">
        <v>45351</v>
      </c>
      <c r="D2" s="2" t="s">
        <v>4</v>
      </c>
      <c r="E2">
        <f>COUNTIF(Events!C:C, "*"&amp;D2&amp;"*")</f>
        <v>6</v>
      </c>
      <c r="F2" s="34">
        <f>SUMIF(Events!C:C, "*"&amp;D2&amp;"*", Events!K:K)</f>
        <v>252.50000000005821</v>
      </c>
    </row>
    <row r="3" spans="1:6" x14ac:dyDescent="0.2">
      <c r="A3" s="2" t="s">
        <v>5</v>
      </c>
      <c r="B3">
        <f>B2-B1</f>
        <v>18</v>
      </c>
      <c r="D3" s="2" t="s">
        <v>6</v>
      </c>
      <c r="E3">
        <f>COUNTIF(Events!C:C, "*"&amp;D3&amp;"*")</f>
        <v>130</v>
      </c>
      <c r="F3" s="34">
        <f>SUMIF(Events!C:C, "*"&amp;D3&amp;"*", Events!K:K)</f>
        <v>0.83263888888888837</v>
      </c>
    </row>
    <row r="4" spans="1:6" x14ac:dyDescent="0.2">
      <c r="A4" s="2" t="s">
        <v>7</v>
      </c>
      <c r="B4">
        <f>COUNTA(Events!C:C)</f>
        <v>306</v>
      </c>
      <c r="D4" s="2" t="s">
        <v>8</v>
      </c>
      <c r="E4">
        <f>COUNTIF(Events!C:C, "*"&amp;D4&amp;"*")</f>
        <v>11</v>
      </c>
      <c r="F4" s="34">
        <f>SUMIF(Events!C:C, "*"&amp;D4&amp;"*", Events!K:K)</f>
        <v>0.50416666666666665</v>
      </c>
    </row>
    <row r="5" spans="1:6" x14ac:dyDescent="0.2">
      <c r="A5" s="2" t="s">
        <v>9</v>
      </c>
      <c r="B5" s="34">
        <f>B4/B3</f>
        <v>17</v>
      </c>
      <c r="D5" s="2" t="s">
        <v>10</v>
      </c>
      <c r="E5">
        <f>COUNTIF(Events!C:C, "*"&amp;D5&amp;"*")</f>
        <v>2</v>
      </c>
      <c r="F5" s="34">
        <f>SUMIF(Events!C:C, "*"&amp;D5&amp;"*", Events!K:K)</f>
        <v>3.1249999999999944E-2</v>
      </c>
    </row>
    <row r="6" spans="1:6" x14ac:dyDescent="0.2">
      <c r="A6" s="2" t="s">
        <v>11</v>
      </c>
      <c r="B6">
        <f>COUNTA(Samples!A2:A3956)</f>
        <v>3955</v>
      </c>
      <c r="D6" s="2" t="s">
        <v>12</v>
      </c>
      <c r="E6">
        <f>COUNTIF(Events!C:C, "*"&amp;D6&amp;"*")</f>
        <v>15</v>
      </c>
      <c r="F6" s="34">
        <f>SUMIF(Events!C:C, "*"&amp;D6&amp;"*", Events!K:K)</f>
        <v>0.20486111111111105</v>
      </c>
    </row>
    <row r="7" spans="1:6" x14ac:dyDescent="0.2">
      <c r="A7" s="2" t="s">
        <v>13</v>
      </c>
      <c r="B7">
        <f>MAX(Events!AA:AB)</f>
        <v>4317</v>
      </c>
      <c r="D7" s="2" t="s">
        <v>14</v>
      </c>
      <c r="E7">
        <f>COUNTIF(Events!C:C, "*"&amp;D7&amp;"*")</f>
        <v>21</v>
      </c>
      <c r="F7" s="34">
        <f>SUMIF(Events!C:C, "*"&amp;D7&amp;"*", Events!K:K)</f>
        <v>0.78611111111111087</v>
      </c>
    </row>
    <row r="8" spans="1:6" x14ac:dyDescent="0.2">
      <c r="A8" s="2" t="s">
        <v>15</v>
      </c>
      <c r="B8" t="e">
        <f>SUM(#REF!)</f>
        <v>#REF!</v>
      </c>
      <c r="D8" s="2" t="s">
        <v>16</v>
      </c>
      <c r="E8">
        <f>COUNTIF(Events!C:C, "*"&amp;D8&amp;"*")</f>
        <v>42</v>
      </c>
      <c r="F8" s="34">
        <f>SUMIF(Events!C:C, "*"&amp;D8&amp;"*", Events!K:K)</f>
        <v>1.2625</v>
      </c>
    </row>
    <row r="9" spans="1:6" x14ac:dyDescent="0.2">
      <c r="A9" s="2" t="s">
        <v>17</v>
      </c>
      <c r="B9" s="17">
        <f>SUM(Events!K:K)</f>
        <v>670.60694444459432</v>
      </c>
      <c r="D9" s="2" t="s">
        <v>18</v>
      </c>
      <c r="E9">
        <f>COUNTIF(Events!C:C, "*"&amp;D9&amp;"*")</f>
        <v>3</v>
      </c>
      <c r="F9" s="34">
        <f>SUMIF(Events!C:C, "*"&amp;D9&amp;"*", Events!K:K)</f>
        <v>306.43333333317423</v>
      </c>
    </row>
    <row r="10" spans="1:6" x14ac:dyDescent="0.2">
      <c r="A10" s="2" t="s">
        <v>19</v>
      </c>
      <c r="B10" s="34">
        <f>B9/24</f>
        <v>27.941956018524763</v>
      </c>
      <c r="D10" t="s">
        <v>20</v>
      </c>
      <c r="E10">
        <f>COUNTIF(Events!C:C, "*"&amp;D10&amp;"*")</f>
        <v>4</v>
      </c>
      <c r="F10" s="34">
        <f>SUMIF(Events!C:C, "*"&amp;D10&amp;"*", Events!K:K)</f>
        <v>107.9166666669189</v>
      </c>
    </row>
    <row r="11" spans="1:6" x14ac:dyDescent="0.2">
      <c r="A11" s="2"/>
      <c r="D11" s="2" t="s">
        <v>21</v>
      </c>
      <c r="E11">
        <f>COUNTIF(Events!C:C, "*"&amp;D11&amp;"*")</f>
        <v>64</v>
      </c>
      <c r="F11" s="34">
        <f>SUMIF(Events!C:C, "*"&amp;D11&amp;"*", Events!K:K)</f>
        <v>0</v>
      </c>
    </row>
    <row r="12" spans="1:6" x14ac:dyDescent="0.2">
      <c r="A12" s="2"/>
      <c r="D12" s="2" t="s">
        <v>22</v>
      </c>
      <c r="E12">
        <f>COUNTIF(Events!C:C, "*"&amp;D12&amp;"*")</f>
        <v>6</v>
      </c>
      <c r="F12" s="34">
        <f>SUMIF(Events!C:C, "*"&amp;D12&amp;"*", Events!K:K)</f>
        <v>0.11458333333333354</v>
      </c>
    </row>
    <row r="14" spans="1:6" x14ac:dyDescent="0.2">
      <c r="A14" s="2"/>
      <c r="D14" s="2" t="s">
        <v>23</v>
      </c>
      <c r="E14">
        <f>SUM(E2:E11)</f>
        <v>298</v>
      </c>
      <c r="F14" s="17">
        <f>SUM(F2:F11)</f>
        <v>670.47152777792917</v>
      </c>
    </row>
    <row r="15" spans="1:6" x14ac:dyDescent="0.2">
      <c r="A15" s="2"/>
      <c r="F15" s="34">
        <f>SUM(F3:F8,F11,F12)</f>
        <v>3.7361111111111103</v>
      </c>
    </row>
    <row r="16" spans="1:6" x14ac:dyDescent="0.2">
      <c r="A16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F3C1-3113-8A4C-93C9-4AB0EC20CE35}">
  <sheetPr codeName="Sheet6"/>
  <dimension ref="A1:H12"/>
  <sheetViews>
    <sheetView workbookViewId="0">
      <selection activeCell="L5" sqref="L5:L6"/>
    </sheetView>
  </sheetViews>
  <sheetFormatPr baseColWidth="10" defaultColWidth="11.3984375" defaultRowHeight="14" x14ac:dyDescent="0.2"/>
  <cols>
    <col min="1" max="1" width="24.19921875" bestFit="1" customWidth="1"/>
    <col min="2" max="2" width="5.19921875" bestFit="1" customWidth="1"/>
    <col min="3" max="3" width="4.3984375" bestFit="1" customWidth="1"/>
    <col min="4" max="4" width="5.19921875" bestFit="1" customWidth="1"/>
    <col min="5" max="5" width="4.3984375" bestFit="1" customWidth="1"/>
    <col min="6" max="6" width="3.59765625" bestFit="1" customWidth="1"/>
    <col min="7" max="7" width="4" bestFit="1" customWidth="1"/>
    <col min="8" max="8" width="4.3984375" bestFit="1" customWidth="1"/>
  </cols>
  <sheetData>
    <row r="1" spans="1:8" ht="15" thickBot="1" x14ac:dyDescent="0.25">
      <c r="A1" s="37"/>
      <c r="B1" s="38" t="s">
        <v>24</v>
      </c>
      <c r="C1" s="39" t="s">
        <v>25</v>
      </c>
      <c r="D1" s="39" t="s">
        <v>26</v>
      </c>
      <c r="E1" s="39" t="s">
        <v>27</v>
      </c>
      <c r="F1" s="39" t="s">
        <v>28</v>
      </c>
      <c r="G1" s="39" t="s">
        <v>29</v>
      </c>
      <c r="H1" s="40" t="s">
        <v>30</v>
      </c>
    </row>
    <row r="2" spans="1:8" x14ac:dyDescent="0.2">
      <c r="A2" s="64" t="s">
        <v>31</v>
      </c>
      <c r="B2" s="56"/>
      <c r="C2" s="51"/>
      <c r="D2" s="51"/>
      <c r="E2" s="51"/>
      <c r="F2" s="51"/>
      <c r="G2" s="51"/>
      <c r="H2" s="57">
        <v>4</v>
      </c>
    </row>
    <row r="3" spans="1:8" x14ac:dyDescent="0.2">
      <c r="A3" s="65"/>
      <c r="B3" s="60">
        <v>5</v>
      </c>
      <c r="C3" s="52">
        <v>6</v>
      </c>
      <c r="D3" s="53">
        <v>7</v>
      </c>
      <c r="E3" s="53">
        <v>8</v>
      </c>
      <c r="F3" s="53">
        <v>9</v>
      </c>
      <c r="G3" s="53">
        <v>10</v>
      </c>
      <c r="H3" s="58">
        <v>11</v>
      </c>
    </row>
    <row r="4" spans="1:8" ht="16" x14ac:dyDescent="0.2">
      <c r="A4" s="66"/>
      <c r="B4" s="61" t="s">
        <v>32</v>
      </c>
      <c r="C4" s="54">
        <v>13</v>
      </c>
      <c r="D4" s="54">
        <v>14</v>
      </c>
      <c r="E4" s="54">
        <v>15</v>
      </c>
      <c r="F4" s="54">
        <v>16</v>
      </c>
      <c r="G4" s="55">
        <v>17</v>
      </c>
      <c r="H4" s="58">
        <v>18</v>
      </c>
    </row>
    <row r="5" spans="1:8" x14ac:dyDescent="0.2">
      <c r="A5" s="67"/>
      <c r="B5" s="61">
        <v>19</v>
      </c>
      <c r="C5" s="54">
        <v>20</v>
      </c>
      <c r="D5" s="54">
        <v>21</v>
      </c>
      <c r="E5" s="55">
        <v>22</v>
      </c>
      <c r="F5" s="54">
        <v>23</v>
      </c>
      <c r="G5" s="54">
        <v>24</v>
      </c>
      <c r="H5" s="58">
        <v>25</v>
      </c>
    </row>
    <row r="6" spans="1:8" x14ac:dyDescent="0.2">
      <c r="A6" s="68" t="s">
        <v>33</v>
      </c>
      <c r="B6" s="62">
        <v>26</v>
      </c>
      <c r="C6" s="54">
        <v>27</v>
      </c>
      <c r="D6" s="54">
        <v>28</v>
      </c>
      <c r="E6" s="54">
        <v>29</v>
      </c>
      <c r="F6" s="53">
        <v>1</v>
      </c>
      <c r="G6" s="53">
        <v>2</v>
      </c>
      <c r="H6" s="59">
        <v>3</v>
      </c>
    </row>
    <row r="7" spans="1:8" ht="15" thickBot="1" x14ac:dyDescent="0.25">
      <c r="A7" s="41" t="s">
        <v>34</v>
      </c>
      <c r="B7" s="63">
        <v>4</v>
      </c>
      <c r="C7" s="50">
        <v>5</v>
      </c>
      <c r="D7" s="50">
        <v>6</v>
      </c>
      <c r="E7" s="50">
        <v>7</v>
      </c>
      <c r="F7" s="50">
        <v>8</v>
      </c>
      <c r="G7" s="48"/>
      <c r="H7" s="49"/>
    </row>
    <row r="8" spans="1:8" ht="16" x14ac:dyDescent="0.2">
      <c r="A8" s="36"/>
      <c r="B8" s="36"/>
      <c r="C8" s="36"/>
      <c r="D8" s="36"/>
      <c r="E8" s="36"/>
      <c r="F8" s="36"/>
      <c r="G8" s="36"/>
      <c r="H8" s="36"/>
    </row>
    <row r="9" spans="1:8" ht="16" x14ac:dyDescent="0.2">
      <c r="A9" s="42" t="s">
        <v>35</v>
      </c>
      <c r="B9" s="36"/>
      <c r="C9" s="36"/>
      <c r="D9" s="36"/>
      <c r="E9" s="36"/>
      <c r="F9" s="36"/>
      <c r="G9" s="36"/>
      <c r="H9" s="36"/>
    </row>
    <row r="10" spans="1:8" x14ac:dyDescent="0.2">
      <c r="A10" s="43" t="s">
        <v>36</v>
      </c>
      <c r="B10" s="44"/>
      <c r="C10" s="45"/>
      <c r="D10" s="45"/>
      <c r="E10" s="45"/>
      <c r="F10" s="45"/>
      <c r="G10" s="45"/>
      <c r="H10" s="45"/>
    </row>
    <row r="11" spans="1:8" ht="16" x14ac:dyDescent="0.2">
      <c r="A11" s="46" t="s">
        <v>37</v>
      </c>
      <c r="B11" s="36"/>
      <c r="C11" s="36"/>
      <c r="D11" s="36"/>
      <c r="E11" s="36"/>
      <c r="F11" s="36"/>
      <c r="G11" s="36"/>
      <c r="H11" s="36"/>
    </row>
    <row r="12" spans="1:8" ht="16" x14ac:dyDescent="0.2">
      <c r="A12" s="47" t="s">
        <v>38</v>
      </c>
      <c r="B12" s="36"/>
      <c r="C12" s="36"/>
      <c r="D12" s="36"/>
      <c r="E12" s="36"/>
      <c r="F12" s="36"/>
      <c r="G12" s="36"/>
      <c r="H12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306"/>
  <sheetViews>
    <sheetView tabSelected="1" zoomScale="120" zoomScaleNormal="120" workbookViewId="0">
      <pane ySplit="1" topLeftCell="A161" activePane="bottomLeft" state="frozen"/>
      <selection pane="bottomLeft" activeCell="C192" sqref="C192"/>
    </sheetView>
  </sheetViews>
  <sheetFormatPr baseColWidth="10" defaultColWidth="14.3984375" defaultRowHeight="15" customHeight="1" x14ac:dyDescent="0.2"/>
  <cols>
    <col min="1" max="1" width="26.19921875" bestFit="1" customWidth="1"/>
    <col min="2" max="2" width="64" bestFit="1" customWidth="1"/>
    <col min="3" max="4" width="10" customWidth="1"/>
    <col min="5" max="5" width="17.796875" customWidth="1"/>
    <col min="6" max="6" width="15.19921875" bestFit="1" customWidth="1"/>
    <col min="7" max="7" width="19.59765625" style="14" customWidth="1"/>
    <col min="8" max="8" width="18.796875" style="14" customWidth="1"/>
    <col min="9" max="9" width="43.19921875" style="14" customWidth="1"/>
    <col min="10" max="10" width="49.19921875" style="14" customWidth="1"/>
    <col min="11" max="11" width="28.59765625" customWidth="1"/>
    <col min="12" max="13" width="17" customWidth="1"/>
    <col min="14" max="15" width="14.19921875" bestFit="1" customWidth="1"/>
    <col min="16" max="19" width="17" customWidth="1"/>
    <col min="20" max="20" width="19.19921875" style="19" customWidth="1"/>
    <col min="21" max="21" width="21" style="19" customWidth="1"/>
    <col min="22" max="22" width="19.19921875" style="19" customWidth="1"/>
    <col min="23" max="23" width="20.796875" style="17" customWidth="1"/>
    <col min="24" max="24" width="15.19921875" customWidth="1"/>
    <col min="25" max="25" width="15.3984375" customWidth="1"/>
    <col min="26" max="26" width="13.59765625" customWidth="1"/>
    <col min="27" max="28" width="18" customWidth="1"/>
    <col min="29" max="29" width="64.796875" bestFit="1" customWidth="1"/>
    <col min="30" max="30" width="11.3984375" style="15" customWidth="1"/>
    <col min="31" max="31" width="12.19921875" style="15" customWidth="1"/>
    <col min="32" max="32" width="11.3984375" style="15" customWidth="1"/>
    <col min="33" max="33" width="12" style="15" customWidth="1"/>
  </cols>
  <sheetData>
    <row r="1" spans="1:33" s="31" customFormat="1" ht="48" x14ac:dyDescent="0.2">
      <c r="A1" s="26" t="s">
        <v>2556</v>
      </c>
      <c r="B1" s="26" t="s">
        <v>2593</v>
      </c>
      <c r="C1" s="26" t="s">
        <v>39</v>
      </c>
      <c r="D1" s="26" t="s">
        <v>941</v>
      </c>
      <c r="E1" s="26" t="s">
        <v>40</v>
      </c>
      <c r="F1" s="26" t="s">
        <v>41</v>
      </c>
      <c r="G1" s="27" t="s">
        <v>42</v>
      </c>
      <c r="H1" s="27" t="s">
        <v>43</v>
      </c>
      <c r="I1" s="27" t="s">
        <v>2364</v>
      </c>
      <c r="J1" s="27" t="s">
        <v>2555</v>
      </c>
      <c r="K1" s="26" t="s">
        <v>44</v>
      </c>
      <c r="L1" s="26" t="s">
        <v>2087</v>
      </c>
      <c r="M1" s="26" t="s">
        <v>45</v>
      </c>
      <c r="N1" s="26" t="s">
        <v>46</v>
      </c>
      <c r="O1" s="26" t="s">
        <v>47</v>
      </c>
      <c r="P1" s="26" t="s">
        <v>2088</v>
      </c>
      <c r="Q1" s="26" t="s">
        <v>2089</v>
      </c>
      <c r="R1" s="26" t="s">
        <v>2090</v>
      </c>
      <c r="S1" s="26" t="s">
        <v>2091</v>
      </c>
      <c r="T1" s="28" t="s">
        <v>48</v>
      </c>
      <c r="U1" s="28" t="s">
        <v>49</v>
      </c>
      <c r="V1" s="28" t="s">
        <v>50</v>
      </c>
      <c r="W1" s="29" t="s">
        <v>51</v>
      </c>
      <c r="X1" s="26" t="s">
        <v>2589</v>
      </c>
      <c r="Y1" s="26" t="s">
        <v>2590</v>
      </c>
      <c r="Z1" s="26" t="s">
        <v>2591</v>
      </c>
      <c r="AA1" s="26" t="s">
        <v>52</v>
      </c>
      <c r="AB1" s="26" t="s">
        <v>53</v>
      </c>
      <c r="AC1" s="26" t="s">
        <v>2592</v>
      </c>
      <c r="AD1" s="30" t="s">
        <v>54</v>
      </c>
      <c r="AE1" s="30" t="s">
        <v>55</v>
      </c>
      <c r="AF1" s="30" t="s">
        <v>56</v>
      </c>
      <c r="AG1" s="30" t="s">
        <v>57</v>
      </c>
    </row>
    <row r="2" spans="1:33" ht="13.5" customHeight="1" x14ac:dyDescent="0.2">
      <c r="A2" s="2" t="s">
        <v>58</v>
      </c>
      <c r="B2" s="2" t="s">
        <v>2594</v>
      </c>
      <c r="C2" s="2" t="s">
        <v>59</v>
      </c>
      <c r="D2" s="2" t="str">
        <f>_xlfn.TEXTBEFORE(Table3[[#This Row],[eventID]],"_")</f>
        <v>DIV</v>
      </c>
      <c r="E2" s="3">
        <v>45333</v>
      </c>
      <c r="F2" s="3"/>
      <c r="G2" s="13">
        <v>0.41319444444444442</v>
      </c>
      <c r="H2" s="13">
        <v>0.44236111111111115</v>
      </c>
      <c r="I2" s="13" t="s">
        <v>2366</v>
      </c>
      <c r="J2" s="3" t="s">
        <v>2565</v>
      </c>
      <c r="K2" s="13">
        <f>H2-G2</f>
        <v>2.916666666666673E-2</v>
      </c>
      <c r="L2" s="3" t="s">
        <v>60</v>
      </c>
      <c r="M2" s="3" t="s">
        <v>61</v>
      </c>
      <c r="N2" s="3" t="s">
        <v>62</v>
      </c>
      <c r="O2" s="3"/>
      <c r="P2" s="3" t="str">
        <f>IF(Table3[[#This Row],[Collector1]]="","", _xlfn.LET(_xlpm.x,VLOOKUP(Table3[[#This Row],[Collector1]],'Drop-down_menus'!$F$2:$G$16,2,FALSE),IF(_xlpm.x=0,"",_xlpm.x)))</f>
        <v>https://orcid.org/0000-0002-9708-1761</v>
      </c>
      <c r="Q2" s="3" t="str">
        <f>IF(Table3[[#This Row],[Collector2]]="","", _xlfn.LET(_xlpm.x,VLOOKUP(Table3[[#This Row],[Collector2]],'Drop-down_menus'!$F$2:$G$16,2,FALSE),IF(_xlpm.x=0,"",_xlpm.x)))</f>
        <v>https://orcid.org/0000-0001-5748-602X</v>
      </c>
      <c r="R2" s="3" t="str">
        <f>IF(Table3[[#This Row],[Collector3]]="","", _xlfn.LET(_xlpm.x,VLOOKUP(Table3[[#This Row],[Collector3]],'Drop-down_menus'!$F$2:$G$16,2,FALSE),IF(_xlpm.x=0,"",_xlpm.x)))</f>
        <v>https://orcid.org/0000-0003-3696-4445</v>
      </c>
      <c r="S2" s="3" t="str">
        <f>IF(Table3[[#This Row],[Collector4]]="","", _xlfn.LET(_xlpm.x,VLOOKUP(Table3[[#This Row],[Collector4]],'Drop-down_menus'!$F$2:$G$16,2,FALSE),IF(_xlpm.x=0,"",_xlpm.x)))</f>
        <v/>
      </c>
      <c r="T2" s="18" t="s">
        <v>63</v>
      </c>
      <c r="U2" s="16" t="s">
        <v>64</v>
      </c>
      <c r="V2" s="16"/>
      <c r="X2" s="2"/>
      <c r="Y2" s="2">
        <v>21</v>
      </c>
      <c r="Z2" s="2"/>
      <c r="AA2" s="10">
        <v>1</v>
      </c>
      <c r="AB2" s="10">
        <v>70</v>
      </c>
      <c r="AC2" s="2" t="s">
        <v>65</v>
      </c>
      <c r="AG2" s="1"/>
    </row>
    <row r="3" spans="1:33" ht="13.5" customHeight="1" x14ac:dyDescent="0.2">
      <c r="A3" s="2" t="s">
        <v>58</v>
      </c>
      <c r="B3" s="2" t="s">
        <v>2594</v>
      </c>
      <c r="C3" s="2" t="s">
        <v>66</v>
      </c>
      <c r="D3" s="2" t="str">
        <f>_xlfn.TEXTBEFORE(Table3[[#This Row],[eventID]],"_")</f>
        <v>DIV</v>
      </c>
      <c r="E3" s="3">
        <v>45333</v>
      </c>
      <c r="F3" s="3"/>
      <c r="G3" s="13">
        <v>0.48194444444444445</v>
      </c>
      <c r="H3" s="13">
        <v>0.51388888888888895</v>
      </c>
      <c r="I3" s="13" t="s">
        <v>2367</v>
      </c>
      <c r="J3" s="3" t="s">
        <v>2565</v>
      </c>
      <c r="K3" s="13">
        <f>H3-G3</f>
        <v>3.1944444444444497E-2</v>
      </c>
      <c r="L3" s="3" t="s">
        <v>67</v>
      </c>
      <c r="M3" s="3" t="s">
        <v>68</v>
      </c>
      <c r="N3" s="3"/>
      <c r="O3" s="3"/>
      <c r="P3" s="3" t="str">
        <f>IF(Table3[[#This Row],[Collector1]]="","", _xlfn.LET(_xlpm.x,VLOOKUP(Table3[[#This Row],[Collector1]],'Drop-down_menus'!$F$2:$G$16,2,FALSE),IF(_xlpm.x=0,"",_xlpm.x)))</f>
        <v>https://orcid.org/0000-0001-5767-3220</v>
      </c>
      <c r="Q3" s="3" t="str">
        <f>IF(Table3[[#This Row],[Collector2]]="","", _xlfn.LET(_xlpm.x,VLOOKUP(Table3[[#This Row],[Collector2]],'Drop-down_menus'!$F$2:$G$16,2,FALSE),IF(_xlpm.x=0,"",_xlpm.x)))</f>
        <v>https://orcid.org/0000-0002-0981-7442</v>
      </c>
      <c r="R3" s="3" t="str">
        <f>IF(Table3[[#This Row],[Collector3]]="","", _xlfn.LET(_xlpm.x,VLOOKUP(Table3[[#This Row],[Collector3]],'Drop-down_menus'!$F$2:$G$16,2,FALSE),IF(_xlpm.x=0,"",_xlpm.x)))</f>
        <v/>
      </c>
      <c r="S3" s="3" t="str">
        <f>IF(Table3[[#This Row],[Collector4]]="","", _xlfn.LET(_xlpm.x,VLOOKUP(Table3[[#This Row],[Collector4]],'Drop-down_menus'!$F$2:$G$16,2,FALSE),IF(_xlpm.x=0,"",_xlpm.x)))</f>
        <v/>
      </c>
      <c r="T3" s="18" t="s">
        <v>63</v>
      </c>
      <c r="U3" s="16" t="s">
        <v>64</v>
      </c>
      <c r="V3" s="16"/>
      <c r="X3" s="2"/>
      <c r="Y3" s="2">
        <v>21</v>
      </c>
      <c r="Z3" s="2"/>
      <c r="AA3" s="10">
        <v>73</v>
      </c>
      <c r="AB3" s="10">
        <v>92</v>
      </c>
      <c r="AC3" s="2" t="s">
        <v>69</v>
      </c>
      <c r="AG3" s="1"/>
    </row>
    <row r="4" spans="1:33" ht="13.5" customHeight="1" x14ac:dyDescent="0.2">
      <c r="A4" s="2" t="s">
        <v>58</v>
      </c>
      <c r="B4" s="2" t="s">
        <v>2594</v>
      </c>
      <c r="C4" s="2" t="s">
        <v>70</v>
      </c>
      <c r="D4" s="2" t="str">
        <f>_xlfn.TEXTBEFORE(Table3[[#This Row],[eventID]],"_")</f>
        <v>ST</v>
      </c>
      <c r="E4" s="3">
        <v>45333</v>
      </c>
      <c r="F4" s="3">
        <v>45338</v>
      </c>
      <c r="G4" s="13">
        <v>0.54027777777777775</v>
      </c>
      <c r="H4" s="13">
        <v>0.41249999999999998</v>
      </c>
      <c r="I4" s="13"/>
      <c r="J4" s="3" t="s">
        <v>2566</v>
      </c>
      <c r="K4" s="35">
        <f>-((E4+G4)-(F4+H4))*24</f>
        <v>116.93333333329065</v>
      </c>
      <c r="L4" s="3" t="s">
        <v>71</v>
      </c>
      <c r="M4" s="3"/>
      <c r="N4" s="3"/>
      <c r="O4" s="3"/>
      <c r="P4" s="3" t="str">
        <f>IF(Table3[[#This Row],[Collector1]]="","", _xlfn.LET(_xlpm.x,VLOOKUP(Table3[[#This Row],[Collector1]],'Drop-down_menus'!$F$2:$G$16,2,FALSE),IF(_xlpm.x=0,"",_xlpm.x)))</f>
        <v>https://orcid.org/0009-0002-6669-2911</v>
      </c>
      <c r="Q4" s="3" t="str">
        <f>IF(Table3[[#This Row],[Collector2]]="","", _xlfn.LET(_xlpm.x,VLOOKUP(Table3[[#This Row],[Collector2]],'Drop-down_menus'!$F$2:$G$16,2,FALSE),IF(_xlpm.x=0,"",_xlpm.x)))</f>
        <v/>
      </c>
      <c r="R4" s="3" t="str">
        <f>IF(Table3[[#This Row],[Collector3]]="","", _xlfn.LET(_xlpm.x,VLOOKUP(Table3[[#This Row],[Collector3]],'Drop-down_menus'!$F$2:$G$16,2,FALSE),IF(_xlpm.x=0,"",_xlpm.x)))</f>
        <v/>
      </c>
      <c r="S4" s="3" t="str">
        <f>IF(Table3[[#This Row],[Collector4]]="","", _xlfn.LET(_xlpm.x,VLOOKUP(Table3[[#This Row],[Collector4]],'Drop-down_menus'!$F$2:$G$16,2,FALSE),IF(_xlpm.x=0,"",_xlpm.x)))</f>
        <v/>
      </c>
      <c r="T4" s="18" t="s">
        <v>72</v>
      </c>
      <c r="U4" s="16" t="s">
        <v>73</v>
      </c>
      <c r="V4" s="16"/>
      <c r="X4" s="2"/>
      <c r="Y4" s="2">
        <v>21</v>
      </c>
      <c r="Z4" s="2"/>
      <c r="AA4" s="10">
        <v>1259</v>
      </c>
      <c r="AB4" s="10">
        <v>1260</v>
      </c>
      <c r="AC4" s="2" t="s">
        <v>74</v>
      </c>
      <c r="AG4" s="1"/>
    </row>
    <row r="5" spans="1:33" ht="13.5" customHeight="1" x14ac:dyDescent="0.2">
      <c r="A5" s="2" t="s">
        <v>58</v>
      </c>
      <c r="B5" s="2" t="s">
        <v>2594</v>
      </c>
      <c r="C5" s="2" t="s">
        <v>75</v>
      </c>
      <c r="D5" s="2" t="str">
        <f>_xlfn.TEXTBEFORE(Table3[[#This Row],[eventID]],"_")</f>
        <v>NIS</v>
      </c>
      <c r="E5" s="3">
        <v>45333</v>
      </c>
      <c r="F5" s="3"/>
      <c r="G5" s="13">
        <v>0.69722222222222219</v>
      </c>
      <c r="H5" s="13">
        <v>0.70833333333333337</v>
      </c>
      <c r="I5" s="13" t="s">
        <v>2368</v>
      </c>
      <c r="J5" s="3" t="s">
        <v>2565</v>
      </c>
      <c r="K5" s="13">
        <f>H5-G5</f>
        <v>1.1111111111111183E-2</v>
      </c>
      <c r="L5" s="3" t="s">
        <v>71</v>
      </c>
      <c r="M5" s="3"/>
      <c r="N5" s="3"/>
      <c r="O5" s="3"/>
      <c r="P5" s="3" t="str">
        <f>IF(Table3[[#This Row],[Collector1]]="","", _xlfn.LET(_xlpm.x,VLOOKUP(Table3[[#This Row],[Collector1]],'Drop-down_menus'!$F$2:$G$16,2,FALSE),IF(_xlpm.x=0,"",_xlpm.x)))</f>
        <v>https://orcid.org/0009-0002-6669-2911</v>
      </c>
      <c r="Q5" s="3" t="str">
        <f>IF(Table3[[#This Row],[Collector2]]="","", _xlfn.LET(_xlpm.x,VLOOKUP(Table3[[#This Row],[Collector2]],'Drop-down_menus'!$F$2:$G$16,2,FALSE),IF(_xlpm.x=0,"",_xlpm.x)))</f>
        <v/>
      </c>
      <c r="R5" s="3" t="str">
        <f>IF(Table3[[#This Row],[Collector3]]="","", _xlfn.LET(_xlpm.x,VLOOKUP(Table3[[#This Row],[Collector3]],'Drop-down_menus'!$F$2:$G$16,2,FALSE),IF(_xlpm.x=0,"",_xlpm.x)))</f>
        <v/>
      </c>
      <c r="S5" s="3" t="str">
        <f>IF(Table3[[#This Row],[Collector4]]="","", _xlfn.LET(_xlpm.x,VLOOKUP(Table3[[#This Row],[Collector4]],'Drop-down_menus'!$F$2:$G$16,2,FALSE),IF(_xlpm.x=0,"",_xlpm.x)))</f>
        <v/>
      </c>
      <c r="T5" s="18" t="s">
        <v>63</v>
      </c>
      <c r="U5" s="16" t="s">
        <v>64</v>
      </c>
      <c r="V5" s="16"/>
      <c r="X5" s="2"/>
      <c r="Y5" s="2">
        <v>20</v>
      </c>
      <c r="Z5" s="2"/>
      <c r="AA5" s="10">
        <v>93</v>
      </c>
      <c r="AB5" s="10">
        <v>137</v>
      </c>
      <c r="AC5" s="2"/>
      <c r="AG5" s="1"/>
    </row>
    <row r="6" spans="1:33" ht="13.5" customHeight="1" x14ac:dyDescent="0.2">
      <c r="A6" s="2" t="s">
        <v>58</v>
      </c>
      <c r="B6" s="2" t="s">
        <v>2594</v>
      </c>
      <c r="C6" s="2" t="s">
        <v>76</v>
      </c>
      <c r="D6" s="2" t="str">
        <f>_xlfn.TEXTBEFORE(Table3[[#This Row],[eventID]],"_")</f>
        <v>DR</v>
      </c>
      <c r="E6" s="3">
        <v>45333</v>
      </c>
      <c r="F6" s="3"/>
      <c r="G6" s="13">
        <v>0.58333333333333337</v>
      </c>
      <c r="H6" s="13">
        <v>0.60416666666666663</v>
      </c>
      <c r="I6" s="13" t="s">
        <v>2369</v>
      </c>
      <c r="J6" s="3" t="s">
        <v>2565</v>
      </c>
      <c r="K6" s="13">
        <f>H6-G6</f>
        <v>2.0833333333333259E-2</v>
      </c>
      <c r="L6" s="3" t="s">
        <v>77</v>
      </c>
      <c r="M6" s="3"/>
      <c r="N6" s="3"/>
      <c r="O6" s="3"/>
      <c r="P6" s="3" t="str">
        <f>IF(Table3[[#This Row],[Collector1]]="","", _xlfn.LET(_xlpm.x,VLOOKUP(Table3[[#This Row],[Collector1]],'Drop-down_menus'!$F$2:$G$16,2,FALSE),IF(_xlpm.x=0,"",_xlpm.x)))</f>
        <v>https://orcid.org/0000-0002-9037-7623</v>
      </c>
      <c r="Q6" s="3" t="str">
        <f>IF(Table3[[#This Row],[Collector2]]="","", _xlfn.LET(_xlpm.x,VLOOKUP(Table3[[#This Row],[Collector2]],'Drop-down_menus'!$F$2:$G$16,2,FALSE),IF(_xlpm.x=0,"",_xlpm.x)))</f>
        <v/>
      </c>
      <c r="R6" s="3" t="str">
        <f>IF(Table3[[#This Row],[Collector3]]="","", _xlfn.LET(_xlpm.x,VLOOKUP(Table3[[#This Row],[Collector3]],'Drop-down_menus'!$F$2:$G$16,2,FALSE),IF(_xlpm.x=0,"",_xlpm.x)))</f>
        <v/>
      </c>
      <c r="S6" s="3" t="str">
        <f>IF(Table3[[#This Row],[Collector4]]="","", _xlfn.LET(_xlpm.x,VLOOKUP(Table3[[#This Row],[Collector4]],'Drop-down_menus'!$F$2:$G$16,2,FALSE),IF(_xlpm.x=0,"",_xlpm.x)))</f>
        <v/>
      </c>
      <c r="T6" s="18" t="s">
        <v>63</v>
      </c>
      <c r="U6" s="16" t="s">
        <v>64</v>
      </c>
      <c r="V6" s="16"/>
      <c r="X6" s="2"/>
      <c r="Y6" s="2"/>
      <c r="Z6" s="2">
        <v>300</v>
      </c>
      <c r="AA6" s="10"/>
      <c r="AB6" s="10"/>
      <c r="AG6" s="1"/>
    </row>
    <row r="7" spans="1:33" ht="13.5" customHeight="1" x14ac:dyDescent="0.2">
      <c r="A7" s="2" t="s">
        <v>58</v>
      </c>
      <c r="B7" s="2" t="s">
        <v>2594</v>
      </c>
      <c r="C7" s="2" t="s">
        <v>78</v>
      </c>
      <c r="D7" s="2" t="str">
        <f>_xlfn.TEXTBEFORE(Table3[[#This Row],[eventID]],"_")</f>
        <v>AT</v>
      </c>
      <c r="E7" s="3">
        <v>45333</v>
      </c>
      <c r="F7" s="3">
        <v>45335</v>
      </c>
      <c r="G7" s="13">
        <v>0.72916666666666663</v>
      </c>
      <c r="H7" s="13">
        <v>0.70833333333333337</v>
      </c>
      <c r="I7" s="13"/>
      <c r="J7" s="3" t="s">
        <v>2567</v>
      </c>
      <c r="K7" s="10">
        <f>-((E7+G7)-(F7+H7))*24</f>
        <v>47.500000000116415</v>
      </c>
      <c r="L7" s="3" t="s">
        <v>79</v>
      </c>
      <c r="M7" s="3"/>
      <c r="N7" s="3"/>
      <c r="O7" s="3"/>
      <c r="P7" s="3" t="str">
        <f>IF(Table3[[#This Row],[Collector1]]="","", _xlfn.LET(_xlpm.x,VLOOKUP(Table3[[#This Row],[Collector1]],'Drop-down_menus'!$F$2:$G$16,2,FALSE),IF(_xlpm.x=0,"",_xlpm.x)))</f>
        <v/>
      </c>
      <c r="Q7" s="3" t="str">
        <f>IF(Table3[[#This Row],[Collector2]]="","", _xlfn.LET(_xlpm.x,VLOOKUP(Table3[[#This Row],[Collector2]],'Drop-down_menus'!$F$2:$G$16,2,FALSE),IF(_xlpm.x=0,"",_xlpm.x)))</f>
        <v/>
      </c>
      <c r="R7" s="3" t="str">
        <f>IF(Table3[[#This Row],[Collector3]]="","", _xlfn.LET(_xlpm.x,VLOOKUP(Table3[[#This Row],[Collector3]],'Drop-down_menus'!$F$2:$G$16,2,FALSE),IF(_xlpm.x=0,"",_xlpm.x)))</f>
        <v/>
      </c>
      <c r="S7" s="3" t="str">
        <f>IF(Table3[[#This Row],[Collector4]]="","", _xlfn.LET(_xlpm.x,VLOOKUP(Table3[[#This Row],[Collector4]],'Drop-down_menus'!$F$2:$G$16,2,FALSE),IF(_xlpm.x=0,"",_xlpm.x)))</f>
        <v/>
      </c>
      <c r="T7" s="18" t="s">
        <v>80</v>
      </c>
      <c r="U7" s="16" t="s">
        <v>81</v>
      </c>
      <c r="V7" s="16"/>
      <c r="X7" s="2"/>
      <c r="Y7" s="2">
        <v>22</v>
      </c>
      <c r="Z7" s="2"/>
      <c r="AA7" s="10"/>
      <c r="AB7" s="10"/>
      <c r="AC7" s="2" t="s">
        <v>74</v>
      </c>
      <c r="AG7" s="1"/>
    </row>
    <row r="8" spans="1:33" ht="13.5" customHeight="1" x14ac:dyDescent="0.2">
      <c r="A8" s="2" t="s">
        <v>58</v>
      </c>
      <c r="B8" s="2" t="s">
        <v>2594</v>
      </c>
      <c r="C8" s="2" t="s">
        <v>82</v>
      </c>
      <c r="D8" s="2" t="str">
        <f>_xlfn.TEXTBEFORE(Table3[[#This Row],[eventID]],"_")</f>
        <v>ROV</v>
      </c>
      <c r="E8" s="3">
        <v>45333</v>
      </c>
      <c r="F8" s="3"/>
      <c r="G8" s="13">
        <v>0.6875</v>
      </c>
      <c r="H8" s="13">
        <v>0.72916666666666663</v>
      </c>
      <c r="I8" s="13" t="s">
        <v>2370</v>
      </c>
      <c r="J8" s="3" t="s">
        <v>2565</v>
      </c>
      <c r="K8" s="13">
        <f t="shared" ref="K8:K34" si="0">H8-G8</f>
        <v>4.166666666666663E-2</v>
      </c>
      <c r="L8" s="3" t="s">
        <v>61</v>
      </c>
      <c r="M8" s="3" t="s">
        <v>79</v>
      </c>
      <c r="N8" s="3"/>
      <c r="O8" s="3"/>
      <c r="P8" s="3" t="str">
        <f>IF(Table3[[#This Row],[Collector1]]="","", _xlfn.LET(_xlpm.x,VLOOKUP(Table3[[#This Row],[Collector1]],'Drop-down_menus'!$F$2:$G$16,2,FALSE),IF(_xlpm.x=0,"",_xlpm.x)))</f>
        <v>https://orcid.org/0000-0001-5748-602X</v>
      </c>
      <c r="Q8" s="3" t="str">
        <f>IF(Table3[[#This Row],[Collector2]]="","", _xlfn.LET(_xlpm.x,VLOOKUP(Table3[[#This Row],[Collector2]],'Drop-down_menus'!$F$2:$G$16,2,FALSE),IF(_xlpm.x=0,"",_xlpm.x)))</f>
        <v/>
      </c>
      <c r="R8" s="3" t="str">
        <f>IF(Table3[[#This Row],[Collector3]]="","", _xlfn.LET(_xlpm.x,VLOOKUP(Table3[[#This Row],[Collector3]],'Drop-down_menus'!$F$2:$G$16,2,FALSE),IF(_xlpm.x=0,"",_xlpm.x)))</f>
        <v/>
      </c>
      <c r="S8" s="3" t="str">
        <f>IF(Table3[[#This Row],[Collector4]]="","", _xlfn.LET(_xlpm.x,VLOOKUP(Table3[[#This Row],[Collector4]],'Drop-down_menus'!$F$2:$G$16,2,FALSE),IF(_xlpm.x=0,"",_xlpm.x)))</f>
        <v/>
      </c>
      <c r="T8" s="18" t="s">
        <v>63</v>
      </c>
      <c r="U8" s="16" t="s">
        <v>64</v>
      </c>
      <c r="V8" s="16"/>
      <c r="X8" s="2"/>
      <c r="Y8" s="2">
        <v>20</v>
      </c>
      <c r="Z8" s="2"/>
      <c r="AA8" s="10"/>
      <c r="AB8" s="10"/>
      <c r="AC8" s="2" t="s">
        <v>83</v>
      </c>
      <c r="AG8" s="1"/>
    </row>
    <row r="9" spans="1:33" ht="13.5" customHeight="1" x14ac:dyDescent="0.2">
      <c r="A9" s="2" t="s">
        <v>58</v>
      </c>
      <c r="B9" s="2" t="s">
        <v>2594</v>
      </c>
      <c r="C9" s="2" t="s">
        <v>84</v>
      </c>
      <c r="D9" s="2" t="str">
        <f>_xlfn.TEXTBEFORE(Table3[[#This Row],[eventID]],"_")</f>
        <v>DIV</v>
      </c>
      <c r="E9" s="3">
        <v>45334</v>
      </c>
      <c r="F9" s="3"/>
      <c r="G9" s="13">
        <v>0.37638888888888888</v>
      </c>
      <c r="H9" s="13">
        <v>0.40763888888888888</v>
      </c>
      <c r="I9" s="13" t="s">
        <v>2371</v>
      </c>
      <c r="J9" s="3" t="s">
        <v>2568</v>
      </c>
      <c r="K9" s="13">
        <f t="shared" si="0"/>
        <v>3.125E-2</v>
      </c>
      <c r="L9" s="3" t="s">
        <v>62</v>
      </c>
      <c r="M9" s="3" t="s">
        <v>60</v>
      </c>
      <c r="N9" s="3"/>
      <c r="O9" s="3"/>
      <c r="P9" s="3" t="str">
        <f>IF(Table3[[#This Row],[Collector1]]="","", _xlfn.LET(_xlpm.x,VLOOKUP(Table3[[#This Row],[Collector1]],'Drop-down_menus'!$F$2:$G$16,2,FALSE),IF(_xlpm.x=0,"",_xlpm.x)))</f>
        <v>https://orcid.org/0000-0003-3696-4445</v>
      </c>
      <c r="Q9" s="3" t="str">
        <f>IF(Table3[[#This Row],[Collector2]]="","", _xlfn.LET(_xlpm.x,VLOOKUP(Table3[[#This Row],[Collector2]],'Drop-down_menus'!$F$2:$G$16,2,FALSE),IF(_xlpm.x=0,"",_xlpm.x)))</f>
        <v>https://orcid.org/0000-0002-9708-1761</v>
      </c>
      <c r="R9" s="3" t="str">
        <f>IF(Table3[[#This Row],[Collector3]]="","", _xlfn.LET(_xlpm.x,VLOOKUP(Table3[[#This Row],[Collector3]],'Drop-down_menus'!$F$2:$G$16,2,FALSE),IF(_xlpm.x=0,"",_xlpm.x)))</f>
        <v/>
      </c>
      <c r="S9" s="3" t="str">
        <f>IF(Table3[[#This Row],[Collector4]]="","", _xlfn.LET(_xlpm.x,VLOOKUP(Table3[[#This Row],[Collector4]],'Drop-down_menus'!$F$2:$G$16,2,FALSE),IF(_xlpm.x=0,"",_xlpm.x)))</f>
        <v/>
      </c>
      <c r="T9" s="18" t="s">
        <v>63</v>
      </c>
      <c r="U9" s="16" t="s">
        <v>64</v>
      </c>
      <c r="V9" s="18"/>
      <c r="W9" s="16"/>
      <c r="X9" s="2"/>
      <c r="Y9" s="2">
        <v>20</v>
      </c>
      <c r="Z9" s="2"/>
      <c r="AA9" s="10">
        <v>301</v>
      </c>
      <c r="AB9" s="10"/>
      <c r="AC9" s="2" t="s">
        <v>85</v>
      </c>
      <c r="AG9" s="1"/>
    </row>
    <row r="10" spans="1:33" ht="13.5" customHeight="1" x14ac:dyDescent="0.2">
      <c r="A10" s="2" t="s">
        <v>58</v>
      </c>
      <c r="B10" s="2" t="s">
        <v>2594</v>
      </c>
      <c r="C10" s="2" t="s">
        <v>86</v>
      </c>
      <c r="D10" s="2" t="str">
        <f>_xlfn.TEXTBEFORE(Table3[[#This Row],[eventID]],"_")</f>
        <v>DIV</v>
      </c>
      <c r="E10" s="3">
        <v>45334</v>
      </c>
      <c r="F10" s="3"/>
      <c r="G10" s="13">
        <v>0.44236111111111115</v>
      </c>
      <c r="H10" s="13">
        <v>0.47847222222222219</v>
      </c>
      <c r="I10" s="13" t="s">
        <v>2372</v>
      </c>
      <c r="J10" s="3" t="s">
        <v>2568</v>
      </c>
      <c r="K10" s="13">
        <f t="shared" si="0"/>
        <v>3.6111111111111038E-2</v>
      </c>
      <c r="L10" s="3" t="s">
        <v>61</v>
      </c>
      <c r="M10" s="3" t="s">
        <v>67</v>
      </c>
      <c r="N10" s="3" t="s">
        <v>68</v>
      </c>
      <c r="O10" s="3"/>
      <c r="P10" s="3" t="str">
        <f>IF(Table3[[#This Row],[Collector1]]="","", _xlfn.LET(_xlpm.x,VLOOKUP(Table3[[#This Row],[Collector1]],'Drop-down_menus'!$F$2:$G$16,2,FALSE),IF(_xlpm.x=0,"",_xlpm.x)))</f>
        <v>https://orcid.org/0000-0001-5748-602X</v>
      </c>
      <c r="Q10" s="3" t="str">
        <f>IF(Table3[[#This Row],[Collector2]]="","", _xlfn.LET(_xlpm.x,VLOOKUP(Table3[[#This Row],[Collector2]],'Drop-down_menus'!$F$2:$G$16,2,FALSE),IF(_xlpm.x=0,"",_xlpm.x)))</f>
        <v>https://orcid.org/0000-0001-5767-3220</v>
      </c>
      <c r="R10" s="3" t="str">
        <f>IF(Table3[[#This Row],[Collector3]]="","", _xlfn.LET(_xlpm.x,VLOOKUP(Table3[[#This Row],[Collector3]],'Drop-down_menus'!$F$2:$G$16,2,FALSE),IF(_xlpm.x=0,"",_xlpm.x)))</f>
        <v>https://orcid.org/0000-0002-0981-7442</v>
      </c>
      <c r="S10" s="3" t="str">
        <f>IF(Table3[[#This Row],[Collector4]]="","", _xlfn.LET(_xlpm.x,VLOOKUP(Table3[[#This Row],[Collector4]],'Drop-down_menus'!$F$2:$G$16,2,FALSE),IF(_xlpm.x=0,"",_xlpm.x)))</f>
        <v/>
      </c>
      <c r="T10" s="18" t="s">
        <v>63</v>
      </c>
      <c r="U10" s="16" t="s">
        <v>64</v>
      </c>
      <c r="V10" s="18"/>
      <c r="W10" s="16"/>
      <c r="X10" s="2"/>
      <c r="Y10" s="2">
        <v>22</v>
      </c>
      <c r="Z10" s="2"/>
      <c r="AA10" s="10">
        <v>140</v>
      </c>
      <c r="AB10" s="10">
        <v>150</v>
      </c>
      <c r="AC10" s="2" t="s">
        <v>87</v>
      </c>
      <c r="AG10" s="1"/>
    </row>
    <row r="11" spans="1:33" ht="13.5" customHeight="1" x14ac:dyDescent="0.2">
      <c r="A11" s="2" t="s">
        <v>58</v>
      </c>
      <c r="B11" s="2" t="s">
        <v>2594</v>
      </c>
      <c r="C11" s="2" t="s">
        <v>88</v>
      </c>
      <c r="D11" s="2" t="str">
        <f>_xlfn.TEXTBEFORE(Table3[[#This Row],[eventID]],"_")</f>
        <v>NIS</v>
      </c>
      <c r="E11" s="3">
        <v>45334</v>
      </c>
      <c r="F11" s="3"/>
      <c r="G11" s="13">
        <v>0.41666666666666669</v>
      </c>
      <c r="H11" s="13">
        <v>0.43055555555555558</v>
      </c>
      <c r="I11" s="13" t="s">
        <v>2373</v>
      </c>
      <c r="J11" s="3" t="s">
        <v>2568</v>
      </c>
      <c r="K11" s="13">
        <f t="shared" si="0"/>
        <v>1.3888888888888895E-2</v>
      </c>
      <c r="L11" s="3" t="s">
        <v>71</v>
      </c>
      <c r="M11" s="3" t="s">
        <v>89</v>
      </c>
      <c r="N11" s="3"/>
      <c r="O11" s="3"/>
      <c r="P11" s="3" t="str">
        <f>IF(Table3[[#This Row],[Collector1]]="","", _xlfn.LET(_xlpm.x,VLOOKUP(Table3[[#This Row],[Collector1]],'Drop-down_menus'!$F$2:$G$16,2,FALSE),IF(_xlpm.x=0,"",_xlpm.x)))</f>
        <v>https://orcid.org/0009-0002-6669-2911</v>
      </c>
      <c r="Q11" s="3" t="str">
        <f>IF(Table3[[#This Row],[Collector2]]="","", _xlfn.LET(_xlpm.x,VLOOKUP(Table3[[#This Row],[Collector2]],'Drop-down_menus'!$F$2:$G$16,2,FALSE),IF(_xlpm.x=0,"",_xlpm.x)))</f>
        <v/>
      </c>
      <c r="R11" s="3" t="str">
        <f>IF(Table3[[#This Row],[Collector3]]="","", _xlfn.LET(_xlpm.x,VLOOKUP(Table3[[#This Row],[Collector3]],'Drop-down_menus'!$F$2:$G$16,2,FALSE),IF(_xlpm.x=0,"",_xlpm.x)))</f>
        <v/>
      </c>
      <c r="S11" s="3" t="str">
        <f>IF(Table3[[#This Row],[Collector4]]="","", _xlfn.LET(_xlpm.x,VLOOKUP(Table3[[#This Row],[Collector4]],'Drop-down_menus'!$F$2:$G$16,2,FALSE),IF(_xlpm.x=0,"",_xlpm.x)))</f>
        <v/>
      </c>
      <c r="T11" s="18" t="s">
        <v>63</v>
      </c>
      <c r="U11" s="16" t="s">
        <v>64</v>
      </c>
      <c r="V11" s="18"/>
      <c r="W11" s="16"/>
      <c r="X11" s="2">
        <v>0</v>
      </c>
      <c r="Y11" s="2">
        <v>20</v>
      </c>
      <c r="Z11" s="2"/>
      <c r="AA11" s="10">
        <v>171</v>
      </c>
      <c r="AB11" s="10">
        <v>182</v>
      </c>
      <c r="AC11" s="2"/>
      <c r="AG11" s="1"/>
    </row>
    <row r="12" spans="1:33" ht="13.5" customHeight="1" x14ac:dyDescent="0.2">
      <c r="A12" s="2" t="s">
        <v>58</v>
      </c>
      <c r="B12" s="2" t="s">
        <v>2594</v>
      </c>
      <c r="C12" s="2" t="s">
        <v>90</v>
      </c>
      <c r="D12" s="2" t="str">
        <f>_xlfn.TEXTBEFORE(Table3[[#This Row],[eventID]],"_")</f>
        <v>NIS</v>
      </c>
      <c r="E12" s="3">
        <v>45334</v>
      </c>
      <c r="F12" s="3"/>
      <c r="G12" s="13">
        <v>0.61458333333333337</v>
      </c>
      <c r="H12" s="13">
        <v>0.61805555555555558</v>
      </c>
      <c r="I12" s="13" t="s">
        <v>2374</v>
      </c>
      <c r="J12" s="3" t="s">
        <v>2568</v>
      </c>
      <c r="K12" s="13">
        <f t="shared" si="0"/>
        <v>3.4722222222222099E-3</v>
      </c>
      <c r="L12" s="3" t="s">
        <v>71</v>
      </c>
      <c r="M12" s="3" t="s">
        <v>89</v>
      </c>
      <c r="N12" s="3"/>
      <c r="O12" s="3"/>
      <c r="P12" s="3" t="str">
        <f>IF(Table3[[#This Row],[Collector1]]="","", _xlfn.LET(_xlpm.x,VLOOKUP(Table3[[#This Row],[Collector1]],'Drop-down_menus'!$F$2:$G$16,2,FALSE),IF(_xlpm.x=0,"",_xlpm.x)))</f>
        <v>https://orcid.org/0009-0002-6669-2911</v>
      </c>
      <c r="Q12" s="3" t="str">
        <f>IF(Table3[[#This Row],[Collector2]]="","", _xlfn.LET(_xlpm.x,VLOOKUP(Table3[[#This Row],[Collector2]],'Drop-down_menus'!$F$2:$G$16,2,FALSE),IF(_xlpm.x=0,"",_xlpm.x)))</f>
        <v/>
      </c>
      <c r="R12" s="3" t="str">
        <f>IF(Table3[[#This Row],[Collector3]]="","", _xlfn.LET(_xlpm.x,VLOOKUP(Table3[[#This Row],[Collector3]],'Drop-down_menus'!$F$2:$G$16,2,FALSE),IF(_xlpm.x=0,"",_xlpm.x)))</f>
        <v/>
      </c>
      <c r="S12" s="3" t="str">
        <f>IF(Table3[[#This Row],[Collector4]]="","", _xlfn.LET(_xlpm.x,VLOOKUP(Table3[[#This Row],[Collector4]],'Drop-down_menus'!$F$2:$G$16,2,FALSE),IF(_xlpm.x=0,"",_xlpm.x)))</f>
        <v/>
      </c>
      <c r="T12" s="18"/>
      <c r="U12" s="18"/>
      <c r="V12" s="18"/>
      <c r="W12" s="16"/>
      <c r="X12" s="2"/>
      <c r="Y12" s="2">
        <v>0</v>
      </c>
      <c r="Z12" s="2"/>
      <c r="AA12" s="10">
        <v>183</v>
      </c>
      <c r="AB12" s="10">
        <v>188</v>
      </c>
      <c r="AD12" s="15">
        <v>64.315098000000006</v>
      </c>
      <c r="AE12" s="15">
        <v>62.930712999999997</v>
      </c>
      <c r="AG12" s="1"/>
    </row>
    <row r="13" spans="1:33" ht="13.5" customHeight="1" x14ac:dyDescent="0.2">
      <c r="A13" s="2" t="s">
        <v>58</v>
      </c>
      <c r="B13" s="2" t="s">
        <v>2594</v>
      </c>
      <c r="C13" s="2" t="s">
        <v>91</v>
      </c>
      <c r="D13" s="2" t="str">
        <f>_xlfn.TEXTBEFORE(Table3[[#This Row],[eventID]],"_")</f>
        <v>NIS</v>
      </c>
      <c r="E13" s="3">
        <v>45334</v>
      </c>
      <c r="F13" s="3"/>
      <c r="G13" s="13">
        <v>0.63124999999999998</v>
      </c>
      <c r="H13" s="13">
        <v>0.63402777777777775</v>
      </c>
      <c r="I13" s="13" t="s">
        <v>2375</v>
      </c>
      <c r="J13" s="3" t="s">
        <v>2568</v>
      </c>
      <c r="K13" s="13">
        <f t="shared" si="0"/>
        <v>2.7777777777777679E-3</v>
      </c>
      <c r="L13" s="3" t="s">
        <v>71</v>
      </c>
      <c r="M13" s="3" t="s">
        <v>89</v>
      </c>
      <c r="N13" s="3"/>
      <c r="O13" s="3"/>
      <c r="P13" s="3" t="str">
        <f>IF(Table3[[#This Row],[Collector1]]="","", _xlfn.LET(_xlpm.x,VLOOKUP(Table3[[#This Row],[Collector1]],'Drop-down_menus'!$F$2:$G$16,2,FALSE),IF(_xlpm.x=0,"",_xlpm.x)))</f>
        <v>https://orcid.org/0009-0002-6669-2911</v>
      </c>
      <c r="Q13" s="3" t="str">
        <f>IF(Table3[[#This Row],[Collector2]]="","", _xlfn.LET(_xlpm.x,VLOOKUP(Table3[[#This Row],[Collector2]],'Drop-down_menus'!$F$2:$G$16,2,FALSE),IF(_xlpm.x=0,"",_xlpm.x)))</f>
        <v/>
      </c>
      <c r="R13" s="3" t="str">
        <f>IF(Table3[[#This Row],[Collector3]]="","", _xlfn.LET(_xlpm.x,VLOOKUP(Table3[[#This Row],[Collector3]],'Drop-down_menus'!$F$2:$G$16,2,FALSE),IF(_xlpm.x=0,"",_xlpm.x)))</f>
        <v/>
      </c>
      <c r="S13" s="3" t="str">
        <f>IF(Table3[[#This Row],[Collector4]]="","", _xlfn.LET(_xlpm.x,VLOOKUP(Table3[[#This Row],[Collector4]],'Drop-down_menus'!$F$2:$G$16,2,FALSE),IF(_xlpm.x=0,"",_xlpm.x)))</f>
        <v/>
      </c>
      <c r="T13" s="18"/>
      <c r="U13" s="18"/>
      <c r="V13" s="18"/>
      <c r="W13" s="16"/>
      <c r="X13" s="2"/>
      <c r="Y13" s="2">
        <v>0</v>
      </c>
      <c r="Z13" s="2"/>
      <c r="AA13" s="10">
        <v>189</v>
      </c>
      <c r="AB13" s="10">
        <v>194</v>
      </c>
      <c r="AC13" s="2"/>
      <c r="AD13" s="15">
        <v>64.307023000000001</v>
      </c>
      <c r="AE13" s="15">
        <v>62.947417000000002</v>
      </c>
      <c r="AG13" s="1"/>
    </row>
    <row r="14" spans="1:33" ht="13.5" customHeight="1" x14ac:dyDescent="0.2">
      <c r="A14" s="2" t="s">
        <v>58</v>
      </c>
      <c r="B14" s="2" t="s">
        <v>2594</v>
      </c>
      <c r="C14" s="2" t="s">
        <v>92</v>
      </c>
      <c r="D14" s="2" t="str">
        <f>_xlfn.TEXTBEFORE(Table3[[#This Row],[eventID]],"_")</f>
        <v>NIS</v>
      </c>
      <c r="E14" s="3">
        <v>45334</v>
      </c>
      <c r="F14" s="3"/>
      <c r="G14" s="13">
        <v>0.6381944444444444</v>
      </c>
      <c r="H14" s="13">
        <v>0.64166666666666672</v>
      </c>
      <c r="I14" s="13" t="s">
        <v>2376</v>
      </c>
      <c r="J14" s="3" t="s">
        <v>2568</v>
      </c>
      <c r="K14" s="13">
        <f t="shared" si="0"/>
        <v>3.4722222222223209E-3</v>
      </c>
      <c r="L14" s="20" t="s">
        <v>71</v>
      </c>
      <c r="M14" s="20" t="s">
        <v>89</v>
      </c>
      <c r="N14" s="3"/>
      <c r="O14" s="3"/>
      <c r="P14" s="3" t="str">
        <f>IF(Table3[[#This Row],[Collector1]]="","", _xlfn.LET(_xlpm.x,VLOOKUP(Table3[[#This Row],[Collector1]],'Drop-down_menus'!$F$2:$G$16,2,FALSE),IF(_xlpm.x=0,"",_xlpm.x)))</f>
        <v>https://orcid.org/0009-0002-6669-2911</v>
      </c>
      <c r="Q14" s="3" t="str">
        <f>IF(Table3[[#This Row],[Collector2]]="","", _xlfn.LET(_xlpm.x,VLOOKUP(Table3[[#This Row],[Collector2]],'Drop-down_menus'!$F$2:$G$16,2,FALSE),IF(_xlpm.x=0,"",_xlpm.x)))</f>
        <v/>
      </c>
      <c r="R14" s="3" t="str">
        <f>IF(Table3[[#This Row],[Collector3]]="","", _xlfn.LET(_xlpm.x,VLOOKUP(Table3[[#This Row],[Collector3]],'Drop-down_menus'!$F$2:$G$16,2,FALSE),IF(_xlpm.x=0,"",_xlpm.x)))</f>
        <v/>
      </c>
      <c r="S14" s="3" t="str">
        <f>IF(Table3[[#This Row],[Collector4]]="","", _xlfn.LET(_xlpm.x,VLOOKUP(Table3[[#This Row],[Collector4]],'Drop-down_menus'!$F$2:$G$16,2,FALSE),IF(_xlpm.x=0,"",_xlpm.x)))</f>
        <v/>
      </c>
      <c r="T14" s="18"/>
      <c r="U14" s="18"/>
      <c r="V14" s="18"/>
      <c r="W14" s="16"/>
      <c r="X14" s="2"/>
      <c r="Y14" s="2">
        <v>0</v>
      </c>
      <c r="Z14" s="2"/>
      <c r="AA14" s="10">
        <v>195</v>
      </c>
      <c r="AB14" s="10">
        <v>200</v>
      </c>
      <c r="AC14" s="2"/>
      <c r="AD14" s="15">
        <v>64.308496000000005</v>
      </c>
      <c r="AE14" s="15">
        <v>62.943150000000003</v>
      </c>
      <c r="AG14" s="1"/>
    </row>
    <row r="15" spans="1:33" ht="13.5" customHeight="1" x14ac:dyDescent="0.2">
      <c r="A15" s="2" t="s">
        <v>58</v>
      </c>
      <c r="B15" s="2" t="s">
        <v>2594</v>
      </c>
      <c r="C15" s="2" t="s">
        <v>93</v>
      </c>
      <c r="D15" s="2" t="str">
        <f>_xlfn.TEXTBEFORE(Table3[[#This Row],[eventID]],"_")</f>
        <v>NIS</v>
      </c>
      <c r="E15" s="3">
        <v>45334</v>
      </c>
      <c r="F15" s="3"/>
      <c r="G15" s="13">
        <v>0.64583333333333337</v>
      </c>
      <c r="H15" s="13">
        <v>0.64930555555555558</v>
      </c>
      <c r="I15" s="13" t="s">
        <v>2377</v>
      </c>
      <c r="J15" s="3" t="s">
        <v>2568</v>
      </c>
      <c r="K15" s="13">
        <f t="shared" si="0"/>
        <v>3.4722222222222099E-3</v>
      </c>
      <c r="L15" s="20" t="s">
        <v>71</v>
      </c>
      <c r="M15" s="20" t="s">
        <v>89</v>
      </c>
      <c r="N15" s="3"/>
      <c r="O15" s="3"/>
      <c r="P15" s="3" t="str">
        <f>IF(Table3[[#This Row],[Collector1]]="","", _xlfn.LET(_xlpm.x,VLOOKUP(Table3[[#This Row],[Collector1]],'Drop-down_menus'!$F$2:$G$16,2,FALSE),IF(_xlpm.x=0,"",_xlpm.x)))</f>
        <v>https://orcid.org/0009-0002-6669-2911</v>
      </c>
      <c r="Q15" s="3" t="str">
        <f>IF(Table3[[#This Row],[Collector2]]="","", _xlfn.LET(_xlpm.x,VLOOKUP(Table3[[#This Row],[Collector2]],'Drop-down_menus'!$F$2:$G$16,2,FALSE),IF(_xlpm.x=0,"",_xlpm.x)))</f>
        <v/>
      </c>
      <c r="R15" s="3" t="str">
        <f>IF(Table3[[#This Row],[Collector3]]="","", _xlfn.LET(_xlpm.x,VLOOKUP(Table3[[#This Row],[Collector3]],'Drop-down_menus'!$F$2:$G$16,2,FALSE),IF(_xlpm.x=0,"",_xlpm.x)))</f>
        <v/>
      </c>
      <c r="S15" s="3" t="str">
        <f>IF(Table3[[#This Row],[Collector4]]="","", _xlfn.LET(_xlpm.x,VLOOKUP(Table3[[#This Row],[Collector4]],'Drop-down_menus'!$F$2:$G$16,2,FALSE),IF(_xlpm.x=0,"",_xlpm.x)))</f>
        <v/>
      </c>
      <c r="T15" s="18"/>
      <c r="U15" s="18"/>
      <c r="V15" s="18"/>
      <c r="W15" s="16"/>
      <c r="X15" s="2"/>
      <c r="Y15" s="2">
        <v>0</v>
      </c>
      <c r="Z15" s="2"/>
      <c r="AA15" s="10">
        <v>201</v>
      </c>
      <c r="AB15" s="10">
        <v>206</v>
      </c>
      <c r="AC15" s="2"/>
      <c r="AD15" s="15">
        <v>64.317162999999994</v>
      </c>
      <c r="AE15" s="15">
        <v>62.927629000000003</v>
      </c>
      <c r="AG15" s="1"/>
    </row>
    <row r="16" spans="1:33" ht="13.5" customHeight="1" x14ac:dyDescent="0.2">
      <c r="A16" s="2" t="s">
        <v>58</v>
      </c>
      <c r="B16" s="2" t="s">
        <v>2594</v>
      </c>
      <c r="C16" s="2" t="s">
        <v>94</v>
      </c>
      <c r="D16" s="2" t="str">
        <f>_xlfn.TEXTBEFORE(Table3[[#This Row],[eventID]],"_")</f>
        <v>NIS</v>
      </c>
      <c r="E16" s="3">
        <v>45334</v>
      </c>
      <c r="F16" s="3"/>
      <c r="G16" s="13">
        <v>0.65208333333333335</v>
      </c>
      <c r="H16" s="13">
        <v>0.65555555555555556</v>
      </c>
      <c r="I16" s="13" t="s">
        <v>2378</v>
      </c>
      <c r="J16" s="3" t="s">
        <v>2568</v>
      </c>
      <c r="K16" s="13">
        <f t="shared" si="0"/>
        <v>3.4722222222222099E-3</v>
      </c>
      <c r="L16" s="20" t="s">
        <v>71</v>
      </c>
      <c r="M16" s="20" t="s">
        <v>89</v>
      </c>
      <c r="N16" s="3"/>
      <c r="O16" s="3"/>
      <c r="P16" s="3" t="str">
        <f>IF(Table3[[#This Row],[Collector1]]="","", _xlfn.LET(_xlpm.x,VLOOKUP(Table3[[#This Row],[Collector1]],'Drop-down_menus'!$F$2:$G$16,2,FALSE),IF(_xlpm.x=0,"",_xlpm.x)))</f>
        <v>https://orcid.org/0009-0002-6669-2911</v>
      </c>
      <c r="Q16" s="3" t="str">
        <f>IF(Table3[[#This Row],[Collector2]]="","", _xlfn.LET(_xlpm.x,VLOOKUP(Table3[[#This Row],[Collector2]],'Drop-down_menus'!$F$2:$G$16,2,FALSE),IF(_xlpm.x=0,"",_xlpm.x)))</f>
        <v/>
      </c>
      <c r="R16" s="3" t="str">
        <f>IF(Table3[[#This Row],[Collector3]]="","", _xlfn.LET(_xlpm.x,VLOOKUP(Table3[[#This Row],[Collector3]],'Drop-down_menus'!$F$2:$G$16,2,FALSE),IF(_xlpm.x=0,"",_xlpm.x)))</f>
        <v/>
      </c>
      <c r="S16" s="3" t="str">
        <f>IF(Table3[[#This Row],[Collector4]]="","", _xlfn.LET(_xlpm.x,VLOOKUP(Table3[[#This Row],[Collector4]],'Drop-down_menus'!$F$2:$G$16,2,FALSE),IF(_xlpm.x=0,"",_xlpm.x)))</f>
        <v/>
      </c>
      <c r="T16" s="18"/>
      <c r="U16" s="18"/>
      <c r="V16" s="18"/>
      <c r="W16" s="16"/>
      <c r="X16" s="2"/>
      <c r="Y16" s="2">
        <v>0</v>
      </c>
      <c r="Z16" s="2"/>
      <c r="AA16" s="10">
        <v>207</v>
      </c>
      <c r="AB16" s="10">
        <v>212</v>
      </c>
      <c r="AC16" s="2"/>
      <c r="AD16" s="15">
        <v>64.318697</v>
      </c>
      <c r="AE16" s="15">
        <v>62.926535000000001</v>
      </c>
      <c r="AG16" s="1"/>
    </row>
    <row r="17" spans="1:33" ht="13.5" customHeight="1" x14ac:dyDescent="0.2">
      <c r="A17" s="2" t="s">
        <v>58</v>
      </c>
      <c r="B17" s="2" t="s">
        <v>2594</v>
      </c>
      <c r="C17" s="2" t="s">
        <v>95</v>
      </c>
      <c r="D17" s="2" t="str">
        <f>_xlfn.TEXTBEFORE(Table3[[#This Row],[eventID]],"_")</f>
        <v>NIS</v>
      </c>
      <c r="E17" s="3">
        <v>45334</v>
      </c>
      <c r="F17" s="3"/>
      <c r="G17" s="13">
        <v>0.65833333333333333</v>
      </c>
      <c r="H17" s="13">
        <v>0.66180555555555554</v>
      </c>
      <c r="I17" s="13" t="s">
        <v>2379</v>
      </c>
      <c r="J17" s="3" t="s">
        <v>2568</v>
      </c>
      <c r="K17" s="13">
        <f t="shared" si="0"/>
        <v>3.4722222222222099E-3</v>
      </c>
      <c r="L17" s="20" t="s">
        <v>71</v>
      </c>
      <c r="M17" s="20" t="s">
        <v>89</v>
      </c>
      <c r="N17" s="3"/>
      <c r="O17" s="3"/>
      <c r="P17" s="3" t="str">
        <f>IF(Table3[[#This Row],[Collector1]]="","", _xlfn.LET(_xlpm.x,VLOOKUP(Table3[[#This Row],[Collector1]],'Drop-down_menus'!$F$2:$G$16,2,FALSE),IF(_xlpm.x=0,"",_xlpm.x)))</f>
        <v>https://orcid.org/0009-0002-6669-2911</v>
      </c>
      <c r="Q17" s="3" t="str">
        <f>IF(Table3[[#This Row],[Collector2]]="","", _xlfn.LET(_xlpm.x,VLOOKUP(Table3[[#This Row],[Collector2]],'Drop-down_menus'!$F$2:$G$16,2,FALSE),IF(_xlpm.x=0,"",_xlpm.x)))</f>
        <v/>
      </c>
      <c r="R17" s="3" t="str">
        <f>IF(Table3[[#This Row],[Collector3]]="","", _xlfn.LET(_xlpm.x,VLOOKUP(Table3[[#This Row],[Collector3]],'Drop-down_menus'!$F$2:$G$16,2,FALSE),IF(_xlpm.x=0,"",_xlpm.x)))</f>
        <v/>
      </c>
      <c r="S17" s="3" t="str">
        <f>IF(Table3[[#This Row],[Collector4]]="","", _xlfn.LET(_xlpm.x,VLOOKUP(Table3[[#This Row],[Collector4]],'Drop-down_menus'!$F$2:$G$16,2,FALSE),IF(_xlpm.x=0,"",_xlpm.x)))</f>
        <v/>
      </c>
      <c r="T17" s="18"/>
      <c r="U17" s="18"/>
      <c r="V17" s="18"/>
      <c r="W17" s="16"/>
      <c r="X17" s="2"/>
      <c r="Y17" s="2">
        <v>0</v>
      </c>
      <c r="Z17" s="2"/>
      <c r="AA17" s="10">
        <v>213</v>
      </c>
      <c r="AB17" s="10">
        <v>218</v>
      </c>
      <c r="AC17" s="2"/>
      <c r="AD17" s="15">
        <v>64.319872000000004</v>
      </c>
      <c r="AE17" s="15">
        <v>62.925310000000003</v>
      </c>
      <c r="AG17" s="1"/>
    </row>
    <row r="18" spans="1:33" ht="13.5" customHeight="1" x14ac:dyDescent="0.2">
      <c r="A18" s="2" t="s">
        <v>58</v>
      </c>
      <c r="B18" s="2" t="s">
        <v>2594</v>
      </c>
      <c r="C18" s="2" t="s">
        <v>96</v>
      </c>
      <c r="D18" s="2" t="str">
        <f>_xlfn.TEXTBEFORE(Table3[[#This Row],[eventID]],"_")</f>
        <v>NIS</v>
      </c>
      <c r="E18" s="3">
        <v>45334</v>
      </c>
      <c r="F18" s="3"/>
      <c r="G18" s="13">
        <v>0.6645833333333333</v>
      </c>
      <c r="H18" s="13">
        <v>0.66805555555555562</v>
      </c>
      <c r="I18" s="13" t="s">
        <v>2380</v>
      </c>
      <c r="J18" s="3" t="s">
        <v>2568</v>
      </c>
      <c r="K18" s="13">
        <f t="shared" si="0"/>
        <v>3.4722222222223209E-3</v>
      </c>
      <c r="L18" s="20" t="s">
        <v>71</v>
      </c>
      <c r="M18" s="20" t="s">
        <v>89</v>
      </c>
      <c r="N18" s="3"/>
      <c r="O18" s="3"/>
      <c r="P18" s="3" t="str">
        <f>IF(Table3[[#This Row],[Collector1]]="","", _xlfn.LET(_xlpm.x,VLOOKUP(Table3[[#This Row],[Collector1]],'Drop-down_menus'!$F$2:$G$16,2,FALSE),IF(_xlpm.x=0,"",_xlpm.x)))</f>
        <v>https://orcid.org/0009-0002-6669-2911</v>
      </c>
      <c r="Q18" s="3" t="str">
        <f>IF(Table3[[#This Row],[Collector2]]="","", _xlfn.LET(_xlpm.x,VLOOKUP(Table3[[#This Row],[Collector2]],'Drop-down_menus'!$F$2:$G$16,2,FALSE),IF(_xlpm.x=0,"",_xlpm.x)))</f>
        <v/>
      </c>
      <c r="R18" s="3" t="str">
        <f>IF(Table3[[#This Row],[Collector3]]="","", _xlfn.LET(_xlpm.x,VLOOKUP(Table3[[#This Row],[Collector3]],'Drop-down_menus'!$F$2:$G$16,2,FALSE),IF(_xlpm.x=0,"",_xlpm.x)))</f>
        <v/>
      </c>
      <c r="S18" s="3" t="str">
        <f>IF(Table3[[#This Row],[Collector4]]="","", _xlfn.LET(_xlpm.x,VLOOKUP(Table3[[#This Row],[Collector4]],'Drop-down_menus'!$F$2:$G$16,2,FALSE),IF(_xlpm.x=0,"",_xlpm.x)))</f>
        <v/>
      </c>
      <c r="T18" s="18"/>
      <c r="U18" s="18"/>
      <c r="V18" s="18"/>
      <c r="W18" s="16"/>
      <c r="X18" s="2"/>
      <c r="Y18" s="2">
        <v>0</v>
      </c>
      <c r="Z18" s="2"/>
      <c r="AA18" s="10">
        <v>219</v>
      </c>
      <c r="AB18" s="10">
        <v>224</v>
      </c>
      <c r="AD18" s="15">
        <v>64.320346999999998</v>
      </c>
      <c r="AE18" s="15">
        <v>62.923211999999999</v>
      </c>
      <c r="AG18" s="1"/>
    </row>
    <row r="19" spans="1:33" ht="13.5" customHeight="1" x14ac:dyDescent="0.2">
      <c r="A19" s="2" t="s">
        <v>58</v>
      </c>
      <c r="B19" s="2" t="s">
        <v>2594</v>
      </c>
      <c r="C19" s="2" t="s">
        <v>97</v>
      </c>
      <c r="D19" s="2" t="str">
        <f>_xlfn.TEXTBEFORE(Table3[[#This Row],[eventID]],"_")</f>
        <v>NIS</v>
      </c>
      <c r="E19" s="3">
        <v>45334</v>
      </c>
      <c r="F19" s="3"/>
      <c r="G19" s="13">
        <v>0.67708333333333337</v>
      </c>
      <c r="H19" s="13">
        <v>0.68055555555555547</v>
      </c>
      <c r="I19" s="13" t="s">
        <v>2381</v>
      </c>
      <c r="J19" s="3" t="s">
        <v>2568</v>
      </c>
      <c r="K19" s="13">
        <f t="shared" si="0"/>
        <v>3.4722222222220989E-3</v>
      </c>
      <c r="L19" s="20" t="s">
        <v>71</v>
      </c>
      <c r="M19" s="20" t="s">
        <v>89</v>
      </c>
      <c r="N19" s="3"/>
      <c r="O19" s="3"/>
      <c r="P19" s="3" t="str">
        <f>IF(Table3[[#This Row],[Collector1]]="","", _xlfn.LET(_xlpm.x,VLOOKUP(Table3[[#This Row],[Collector1]],'Drop-down_menus'!$F$2:$G$16,2,FALSE),IF(_xlpm.x=0,"",_xlpm.x)))</f>
        <v>https://orcid.org/0009-0002-6669-2911</v>
      </c>
      <c r="Q19" s="3" t="str">
        <f>IF(Table3[[#This Row],[Collector2]]="","", _xlfn.LET(_xlpm.x,VLOOKUP(Table3[[#This Row],[Collector2]],'Drop-down_menus'!$F$2:$G$16,2,FALSE),IF(_xlpm.x=0,"",_xlpm.x)))</f>
        <v/>
      </c>
      <c r="R19" s="3" t="str">
        <f>IF(Table3[[#This Row],[Collector3]]="","", _xlfn.LET(_xlpm.x,VLOOKUP(Table3[[#This Row],[Collector3]],'Drop-down_menus'!$F$2:$G$16,2,FALSE),IF(_xlpm.x=0,"",_xlpm.x)))</f>
        <v/>
      </c>
      <c r="S19" s="3" t="str">
        <f>IF(Table3[[#This Row],[Collector4]]="","", _xlfn.LET(_xlpm.x,VLOOKUP(Table3[[#This Row],[Collector4]],'Drop-down_menus'!$F$2:$G$16,2,FALSE),IF(_xlpm.x=0,"",_xlpm.x)))</f>
        <v/>
      </c>
      <c r="T19" s="18"/>
      <c r="U19" s="18"/>
      <c r="V19" s="18"/>
      <c r="W19" s="16"/>
      <c r="X19" s="2"/>
      <c r="Y19" s="2">
        <v>0</v>
      </c>
      <c r="Z19" s="2"/>
      <c r="AA19" s="10">
        <v>225</v>
      </c>
      <c r="AB19" s="10">
        <v>230</v>
      </c>
      <c r="AC19" s="2" t="s">
        <v>98</v>
      </c>
      <c r="AD19" s="15">
        <v>64.320824999999999</v>
      </c>
      <c r="AE19" s="15">
        <v>62.900295999999997</v>
      </c>
      <c r="AG19" s="1"/>
    </row>
    <row r="20" spans="1:33" ht="13.5" customHeight="1" x14ac:dyDescent="0.2">
      <c r="A20" s="2" t="s">
        <v>58</v>
      </c>
      <c r="B20" s="2" t="s">
        <v>2594</v>
      </c>
      <c r="C20" s="2" t="s">
        <v>99</v>
      </c>
      <c r="D20" s="2" t="str">
        <f>_xlfn.TEXTBEFORE(Table3[[#This Row],[eventID]],"_")</f>
        <v>NIS</v>
      </c>
      <c r="E20" s="3">
        <v>45334</v>
      </c>
      <c r="F20" s="3"/>
      <c r="G20" s="13">
        <v>0.68472222222222223</v>
      </c>
      <c r="H20" s="13">
        <v>0.68819444444444444</v>
      </c>
      <c r="I20" s="13" t="s">
        <v>2382</v>
      </c>
      <c r="J20" s="3" t="s">
        <v>2568</v>
      </c>
      <c r="K20" s="13">
        <f t="shared" si="0"/>
        <v>3.4722222222222099E-3</v>
      </c>
      <c r="L20" s="20" t="s">
        <v>71</v>
      </c>
      <c r="M20" s="20" t="s">
        <v>89</v>
      </c>
      <c r="N20" s="3"/>
      <c r="O20" s="3"/>
      <c r="P20" s="3" t="str">
        <f>IF(Table3[[#This Row],[Collector1]]="","", _xlfn.LET(_xlpm.x,VLOOKUP(Table3[[#This Row],[Collector1]],'Drop-down_menus'!$F$2:$G$16,2,FALSE),IF(_xlpm.x=0,"",_xlpm.x)))</f>
        <v>https://orcid.org/0009-0002-6669-2911</v>
      </c>
      <c r="Q20" s="3" t="str">
        <f>IF(Table3[[#This Row],[Collector2]]="","", _xlfn.LET(_xlpm.x,VLOOKUP(Table3[[#This Row],[Collector2]],'Drop-down_menus'!$F$2:$G$16,2,FALSE),IF(_xlpm.x=0,"",_xlpm.x)))</f>
        <v/>
      </c>
      <c r="R20" s="3" t="str">
        <f>IF(Table3[[#This Row],[Collector3]]="","", _xlfn.LET(_xlpm.x,VLOOKUP(Table3[[#This Row],[Collector3]],'Drop-down_menus'!$F$2:$G$16,2,FALSE),IF(_xlpm.x=0,"",_xlpm.x)))</f>
        <v/>
      </c>
      <c r="S20" s="3" t="str">
        <f>IF(Table3[[#This Row],[Collector4]]="","", _xlfn.LET(_xlpm.x,VLOOKUP(Table3[[#This Row],[Collector4]],'Drop-down_menus'!$F$2:$G$16,2,FALSE),IF(_xlpm.x=0,"",_xlpm.x)))</f>
        <v/>
      </c>
      <c r="T20" s="18"/>
      <c r="U20" s="18"/>
      <c r="V20" s="18"/>
      <c r="W20" s="16"/>
      <c r="X20" s="2"/>
      <c r="Y20" s="2">
        <v>0</v>
      </c>
      <c r="Z20" s="2"/>
      <c r="AA20" s="10">
        <v>231</v>
      </c>
      <c r="AB20" s="10">
        <v>236</v>
      </c>
      <c r="AC20" s="2"/>
      <c r="AD20" s="15">
        <v>64.319152000000003</v>
      </c>
      <c r="AE20" s="15">
        <v>62.909623000000003</v>
      </c>
      <c r="AG20" s="1"/>
    </row>
    <row r="21" spans="1:33" ht="13.5" customHeight="1" x14ac:dyDescent="0.2">
      <c r="A21" s="2" t="s">
        <v>58</v>
      </c>
      <c r="B21" s="2" t="s">
        <v>2594</v>
      </c>
      <c r="C21" s="2" t="s">
        <v>100</v>
      </c>
      <c r="D21" s="2" t="str">
        <f>_xlfn.TEXTBEFORE(Table3[[#This Row],[eventID]],"_")</f>
        <v>NIS</v>
      </c>
      <c r="E21" s="3">
        <v>45334</v>
      </c>
      <c r="F21" s="3"/>
      <c r="G21" s="13">
        <v>0.69027777777777777</v>
      </c>
      <c r="H21" s="13">
        <v>0.69374999999999998</v>
      </c>
      <c r="I21" s="13" t="s">
        <v>2383</v>
      </c>
      <c r="J21" s="3" t="s">
        <v>2568</v>
      </c>
      <c r="K21" s="13">
        <f t="shared" si="0"/>
        <v>3.4722222222222099E-3</v>
      </c>
      <c r="L21" s="20" t="s">
        <v>71</v>
      </c>
      <c r="M21" s="20" t="s">
        <v>89</v>
      </c>
      <c r="N21" s="3"/>
      <c r="O21" s="3"/>
      <c r="P21" s="3" t="str">
        <f>IF(Table3[[#This Row],[Collector1]]="","", _xlfn.LET(_xlpm.x,VLOOKUP(Table3[[#This Row],[Collector1]],'Drop-down_menus'!$F$2:$G$16,2,FALSE),IF(_xlpm.x=0,"",_xlpm.x)))</f>
        <v>https://orcid.org/0009-0002-6669-2911</v>
      </c>
      <c r="Q21" s="3" t="str">
        <f>IF(Table3[[#This Row],[Collector2]]="","", _xlfn.LET(_xlpm.x,VLOOKUP(Table3[[#This Row],[Collector2]],'Drop-down_menus'!$F$2:$G$16,2,FALSE),IF(_xlpm.x=0,"",_xlpm.x)))</f>
        <v/>
      </c>
      <c r="R21" s="3" t="str">
        <f>IF(Table3[[#This Row],[Collector3]]="","", _xlfn.LET(_xlpm.x,VLOOKUP(Table3[[#This Row],[Collector3]],'Drop-down_menus'!$F$2:$G$16,2,FALSE),IF(_xlpm.x=0,"",_xlpm.x)))</f>
        <v/>
      </c>
      <c r="S21" s="3" t="str">
        <f>IF(Table3[[#This Row],[Collector4]]="","", _xlfn.LET(_xlpm.x,VLOOKUP(Table3[[#This Row],[Collector4]],'Drop-down_menus'!$F$2:$G$16,2,FALSE),IF(_xlpm.x=0,"",_xlpm.x)))</f>
        <v/>
      </c>
      <c r="T21" s="18"/>
      <c r="U21" s="18"/>
      <c r="V21" s="18"/>
      <c r="W21" s="16"/>
      <c r="X21" s="2"/>
      <c r="Y21" s="2">
        <v>0</v>
      </c>
      <c r="Z21" s="2"/>
      <c r="AA21" s="10">
        <v>237</v>
      </c>
      <c r="AB21" s="10">
        <v>242</v>
      </c>
      <c r="AC21" s="2" t="s">
        <v>101</v>
      </c>
      <c r="AD21" s="15">
        <v>64.319739999999996</v>
      </c>
      <c r="AE21" s="15">
        <v>62.917006999999998</v>
      </c>
      <c r="AG21" s="1"/>
    </row>
    <row r="22" spans="1:33" ht="13.5" customHeight="1" x14ac:dyDescent="0.2">
      <c r="A22" s="2" t="s">
        <v>58</v>
      </c>
      <c r="B22" s="2" t="s">
        <v>2594</v>
      </c>
      <c r="C22" s="2" t="s">
        <v>102</v>
      </c>
      <c r="D22" s="2" t="str">
        <f>_xlfn.TEXTBEFORE(Table3[[#This Row],[eventID]],"_")</f>
        <v>NIS</v>
      </c>
      <c r="E22" s="3">
        <v>45334</v>
      </c>
      <c r="F22" s="3"/>
      <c r="G22" s="13">
        <v>0.70000000000000007</v>
      </c>
      <c r="H22" s="13">
        <v>0.70347222222222217</v>
      </c>
      <c r="I22" s="13" t="s">
        <v>2384</v>
      </c>
      <c r="J22" s="3" t="s">
        <v>2568</v>
      </c>
      <c r="K22" s="13">
        <f t="shared" si="0"/>
        <v>3.4722222222220989E-3</v>
      </c>
      <c r="L22" s="20" t="s">
        <v>71</v>
      </c>
      <c r="M22" s="20" t="s">
        <v>89</v>
      </c>
      <c r="N22" s="3"/>
      <c r="O22" s="3"/>
      <c r="P22" s="3" t="str">
        <f>IF(Table3[[#This Row],[Collector1]]="","", _xlfn.LET(_xlpm.x,VLOOKUP(Table3[[#This Row],[Collector1]],'Drop-down_menus'!$F$2:$G$16,2,FALSE),IF(_xlpm.x=0,"",_xlpm.x)))</f>
        <v>https://orcid.org/0009-0002-6669-2911</v>
      </c>
      <c r="Q22" s="3" t="str">
        <f>IF(Table3[[#This Row],[Collector2]]="","", _xlfn.LET(_xlpm.x,VLOOKUP(Table3[[#This Row],[Collector2]],'Drop-down_menus'!$F$2:$G$16,2,FALSE),IF(_xlpm.x=0,"",_xlpm.x)))</f>
        <v/>
      </c>
      <c r="R22" s="3" t="str">
        <f>IF(Table3[[#This Row],[Collector3]]="","", _xlfn.LET(_xlpm.x,VLOOKUP(Table3[[#This Row],[Collector3]],'Drop-down_menus'!$F$2:$G$16,2,FALSE),IF(_xlpm.x=0,"",_xlpm.x)))</f>
        <v/>
      </c>
      <c r="S22" s="3" t="str">
        <f>IF(Table3[[#This Row],[Collector4]]="","", _xlfn.LET(_xlpm.x,VLOOKUP(Table3[[#This Row],[Collector4]],'Drop-down_menus'!$F$2:$G$16,2,FALSE),IF(_xlpm.x=0,"",_xlpm.x)))</f>
        <v/>
      </c>
      <c r="T22" s="18"/>
      <c r="U22" s="18"/>
      <c r="V22" s="18"/>
      <c r="W22" s="16"/>
      <c r="X22" s="2"/>
      <c r="Y22" s="2">
        <v>0</v>
      </c>
      <c r="Z22" s="2"/>
      <c r="AA22" s="10">
        <v>243</v>
      </c>
      <c r="AB22" s="10">
        <v>248</v>
      </c>
      <c r="AC22" s="2" t="s">
        <v>103</v>
      </c>
      <c r="AD22" s="15">
        <v>64.316989000000007</v>
      </c>
      <c r="AE22" s="15">
        <v>62.914304000000001</v>
      </c>
      <c r="AG22" s="1"/>
    </row>
    <row r="23" spans="1:33" ht="13.5" customHeight="1" x14ac:dyDescent="0.2">
      <c r="A23" s="2" t="s">
        <v>58</v>
      </c>
      <c r="B23" s="2" t="s">
        <v>2594</v>
      </c>
      <c r="C23" s="2" t="s">
        <v>104</v>
      </c>
      <c r="D23" s="2" t="str">
        <f>_xlfn.TEXTBEFORE(Table3[[#This Row],[eventID]],"_")</f>
        <v>NIS</v>
      </c>
      <c r="E23" s="3">
        <v>45334</v>
      </c>
      <c r="F23" s="3"/>
      <c r="G23" s="13">
        <v>0.70763888888888893</v>
      </c>
      <c r="H23" s="13">
        <v>0.71111111111111114</v>
      </c>
      <c r="I23" s="13" t="s">
        <v>2385</v>
      </c>
      <c r="J23" s="3" t="s">
        <v>2568</v>
      </c>
      <c r="K23" s="13">
        <f t="shared" si="0"/>
        <v>3.4722222222222099E-3</v>
      </c>
      <c r="L23" s="20" t="s">
        <v>71</v>
      </c>
      <c r="M23" s="20" t="s">
        <v>89</v>
      </c>
      <c r="N23" s="3"/>
      <c r="O23" s="3"/>
      <c r="P23" s="3" t="str">
        <f>IF(Table3[[#This Row],[Collector1]]="","", _xlfn.LET(_xlpm.x,VLOOKUP(Table3[[#This Row],[Collector1]],'Drop-down_menus'!$F$2:$G$16,2,FALSE),IF(_xlpm.x=0,"",_xlpm.x)))</f>
        <v>https://orcid.org/0009-0002-6669-2911</v>
      </c>
      <c r="Q23" s="3" t="str">
        <f>IF(Table3[[#This Row],[Collector2]]="","", _xlfn.LET(_xlpm.x,VLOOKUP(Table3[[#This Row],[Collector2]],'Drop-down_menus'!$F$2:$G$16,2,FALSE),IF(_xlpm.x=0,"",_xlpm.x)))</f>
        <v/>
      </c>
      <c r="R23" s="3" t="str">
        <f>IF(Table3[[#This Row],[Collector3]]="","", _xlfn.LET(_xlpm.x,VLOOKUP(Table3[[#This Row],[Collector3]],'Drop-down_menus'!$F$2:$G$16,2,FALSE),IF(_xlpm.x=0,"",_xlpm.x)))</f>
        <v/>
      </c>
      <c r="S23" s="3" t="str">
        <f>IF(Table3[[#This Row],[Collector4]]="","", _xlfn.LET(_xlpm.x,VLOOKUP(Table3[[#This Row],[Collector4]],'Drop-down_menus'!$F$2:$G$16,2,FALSE),IF(_xlpm.x=0,"",_xlpm.x)))</f>
        <v/>
      </c>
      <c r="T23" s="18"/>
      <c r="U23" s="18"/>
      <c r="V23" s="18"/>
      <c r="W23" s="16"/>
      <c r="X23" s="2"/>
      <c r="Y23" s="2">
        <v>0</v>
      </c>
      <c r="Z23" s="2"/>
      <c r="AA23" s="10">
        <v>249</v>
      </c>
      <c r="AB23" s="10">
        <v>254</v>
      </c>
      <c r="AC23" s="2" t="s">
        <v>103</v>
      </c>
      <c r="AD23" s="15">
        <v>64.319271000000001</v>
      </c>
      <c r="AE23" s="15">
        <v>62.917853999999998</v>
      </c>
      <c r="AG23" s="1"/>
    </row>
    <row r="24" spans="1:33" ht="13.5" customHeight="1" x14ac:dyDescent="0.2">
      <c r="A24" s="2" t="s">
        <v>58</v>
      </c>
      <c r="B24" s="2" t="s">
        <v>2594</v>
      </c>
      <c r="C24" s="2" t="s">
        <v>105</v>
      </c>
      <c r="D24" s="2" t="str">
        <f>_xlfn.TEXTBEFORE(Table3[[#This Row],[eventID]],"_")</f>
        <v>NIS</v>
      </c>
      <c r="E24" s="3">
        <v>45334</v>
      </c>
      <c r="F24" s="3"/>
      <c r="G24" s="13">
        <v>0.71388888888888891</v>
      </c>
      <c r="H24" s="13">
        <v>0.71736111111111101</v>
      </c>
      <c r="I24" s="13" t="s">
        <v>2386</v>
      </c>
      <c r="J24" s="3" t="s">
        <v>2568</v>
      </c>
      <c r="K24" s="13">
        <f t="shared" si="0"/>
        <v>3.4722222222220989E-3</v>
      </c>
      <c r="L24" s="20" t="s">
        <v>71</v>
      </c>
      <c r="M24" s="20" t="s">
        <v>89</v>
      </c>
      <c r="N24" s="3"/>
      <c r="O24" s="3"/>
      <c r="P24" s="3" t="str">
        <f>IF(Table3[[#This Row],[Collector1]]="","", _xlfn.LET(_xlpm.x,VLOOKUP(Table3[[#This Row],[Collector1]],'Drop-down_menus'!$F$2:$G$16,2,FALSE),IF(_xlpm.x=0,"",_xlpm.x)))</f>
        <v>https://orcid.org/0009-0002-6669-2911</v>
      </c>
      <c r="Q24" s="3" t="str">
        <f>IF(Table3[[#This Row],[Collector2]]="","", _xlfn.LET(_xlpm.x,VLOOKUP(Table3[[#This Row],[Collector2]],'Drop-down_menus'!$F$2:$G$16,2,FALSE),IF(_xlpm.x=0,"",_xlpm.x)))</f>
        <v/>
      </c>
      <c r="R24" s="3" t="str">
        <f>IF(Table3[[#This Row],[Collector3]]="","", _xlfn.LET(_xlpm.x,VLOOKUP(Table3[[#This Row],[Collector3]],'Drop-down_menus'!$F$2:$G$16,2,FALSE),IF(_xlpm.x=0,"",_xlpm.x)))</f>
        <v/>
      </c>
      <c r="S24" s="3" t="str">
        <f>IF(Table3[[#This Row],[Collector4]]="","", _xlfn.LET(_xlpm.x,VLOOKUP(Table3[[#This Row],[Collector4]],'Drop-down_menus'!$F$2:$G$16,2,FALSE),IF(_xlpm.x=0,"",_xlpm.x)))</f>
        <v/>
      </c>
      <c r="T24" s="18"/>
      <c r="U24" s="18"/>
      <c r="V24" s="18"/>
      <c r="W24" s="16"/>
      <c r="X24" s="2"/>
      <c r="Y24" s="2">
        <v>0</v>
      </c>
      <c r="Z24" s="2"/>
      <c r="AA24" s="10">
        <v>255</v>
      </c>
      <c r="AB24" s="10">
        <v>260</v>
      </c>
      <c r="AC24" s="2" t="s">
        <v>106</v>
      </c>
      <c r="AD24" s="15">
        <v>64.320250000000001</v>
      </c>
      <c r="AE24" s="15">
        <v>62.915515999999997</v>
      </c>
      <c r="AG24" s="1"/>
    </row>
    <row r="25" spans="1:33" ht="13.5" customHeight="1" x14ac:dyDescent="0.2">
      <c r="A25" s="2" t="s">
        <v>58</v>
      </c>
      <c r="B25" s="2" t="s">
        <v>2594</v>
      </c>
      <c r="C25" s="2" t="s">
        <v>107</v>
      </c>
      <c r="D25" s="2" t="str">
        <f>_xlfn.TEXTBEFORE(Table3[[#This Row],[eventID]],"_")</f>
        <v>NIS</v>
      </c>
      <c r="E25" s="3">
        <v>45334</v>
      </c>
      <c r="F25" s="3"/>
      <c r="G25" s="13">
        <v>0.72013888888888899</v>
      </c>
      <c r="H25" s="13">
        <v>0.72361111111111109</v>
      </c>
      <c r="I25" s="13" t="s">
        <v>2387</v>
      </c>
      <c r="J25" s="3" t="s">
        <v>2568</v>
      </c>
      <c r="K25" s="13">
        <f t="shared" si="0"/>
        <v>3.4722222222220989E-3</v>
      </c>
      <c r="L25" s="20" t="s">
        <v>71</v>
      </c>
      <c r="M25" s="20" t="s">
        <v>89</v>
      </c>
      <c r="N25" s="3"/>
      <c r="O25" s="3"/>
      <c r="P25" s="3" t="str">
        <f>IF(Table3[[#This Row],[Collector1]]="","", _xlfn.LET(_xlpm.x,VLOOKUP(Table3[[#This Row],[Collector1]],'Drop-down_menus'!$F$2:$G$16,2,FALSE),IF(_xlpm.x=0,"",_xlpm.x)))</f>
        <v>https://orcid.org/0009-0002-6669-2911</v>
      </c>
      <c r="Q25" s="3" t="str">
        <f>IF(Table3[[#This Row],[Collector2]]="","", _xlfn.LET(_xlpm.x,VLOOKUP(Table3[[#This Row],[Collector2]],'Drop-down_menus'!$F$2:$G$16,2,FALSE),IF(_xlpm.x=0,"",_xlpm.x)))</f>
        <v/>
      </c>
      <c r="R25" s="3" t="str">
        <f>IF(Table3[[#This Row],[Collector3]]="","", _xlfn.LET(_xlpm.x,VLOOKUP(Table3[[#This Row],[Collector3]],'Drop-down_menus'!$F$2:$G$16,2,FALSE),IF(_xlpm.x=0,"",_xlpm.x)))</f>
        <v/>
      </c>
      <c r="S25" s="3" t="str">
        <f>IF(Table3[[#This Row],[Collector4]]="","", _xlfn.LET(_xlpm.x,VLOOKUP(Table3[[#This Row],[Collector4]],'Drop-down_menus'!$F$2:$G$16,2,FALSE),IF(_xlpm.x=0,"",_xlpm.x)))</f>
        <v/>
      </c>
      <c r="T25" s="18"/>
      <c r="U25" s="18"/>
      <c r="V25" s="18"/>
      <c r="W25" s="16"/>
      <c r="X25" s="2"/>
      <c r="Y25" s="2">
        <v>0</v>
      </c>
      <c r="Z25" s="2"/>
      <c r="AA25" s="10">
        <v>261</v>
      </c>
      <c r="AB25" s="10">
        <v>266</v>
      </c>
      <c r="AC25" s="2" t="s">
        <v>106</v>
      </c>
      <c r="AD25" s="15">
        <v>64.320581000000004</v>
      </c>
      <c r="AE25" s="15">
        <v>62.918765999999998</v>
      </c>
      <c r="AG25" s="1"/>
    </row>
    <row r="26" spans="1:33" ht="13.5" customHeight="1" x14ac:dyDescent="0.2">
      <c r="A26" s="2" t="s">
        <v>58</v>
      </c>
      <c r="B26" s="2" t="s">
        <v>2594</v>
      </c>
      <c r="C26" s="2" t="s">
        <v>108</v>
      </c>
      <c r="D26" s="2" t="str">
        <f>_xlfn.TEXTBEFORE(Table3[[#This Row],[eventID]],"_")</f>
        <v>ROV</v>
      </c>
      <c r="E26" s="3">
        <v>45334</v>
      </c>
      <c r="F26" s="3"/>
      <c r="G26" s="13">
        <v>0.57361111111111118</v>
      </c>
      <c r="H26" s="13">
        <v>0.58124999999999993</v>
      </c>
      <c r="I26" s="13" t="s">
        <v>2388</v>
      </c>
      <c r="J26" s="3" t="s">
        <v>2568</v>
      </c>
      <c r="K26" s="13">
        <f t="shared" si="0"/>
        <v>7.6388888888887507E-3</v>
      </c>
      <c r="L26" s="20" t="s">
        <v>61</v>
      </c>
      <c r="M26" s="20" t="s">
        <v>79</v>
      </c>
      <c r="N26" s="3"/>
      <c r="O26" s="3"/>
      <c r="P26" s="3" t="str">
        <f>IF(Table3[[#This Row],[Collector1]]="","", _xlfn.LET(_xlpm.x,VLOOKUP(Table3[[#This Row],[Collector1]],'Drop-down_menus'!$F$2:$G$16,2,FALSE),IF(_xlpm.x=0,"",_xlpm.x)))</f>
        <v>https://orcid.org/0000-0001-5748-602X</v>
      </c>
      <c r="Q26" s="3" t="str">
        <f>IF(Table3[[#This Row],[Collector2]]="","", _xlfn.LET(_xlpm.x,VLOOKUP(Table3[[#This Row],[Collector2]],'Drop-down_menus'!$F$2:$G$16,2,FALSE),IF(_xlpm.x=0,"",_xlpm.x)))</f>
        <v/>
      </c>
      <c r="R26" s="3" t="str">
        <f>IF(Table3[[#This Row],[Collector3]]="","", _xlfn.LET(_xlpm.x,VLOOKUP(Table3[[#This Row],[Collector3]],'Drop-down_menus'!$F$2:$G$16,2,FALSE),IF(_xlpm.x=0,"",_xlpm.x)))</f>
        <v/>
      </c>
      <c r="S26" s="3" t="str">
        <f>IF(Table3[[#This Row],[Collector4]]="","", _xlfn.LET(_xlpm.x,VLOOKUP(Table3[[#This Row],[Collector4]],'Drop-down_menus'!$F$2:$G$16,2,FALSE),IF(_xlpm.x=0,"",_xlpm.x)))</f>
        <v/>
      </c>
      <c r="T26" s="18" t="s">
        <v>63</v>
      </c>
      <c r="U26" s="16" t="s">
        <v>64</v>
      </c>
      <c r="V26" s="18"/>
      <c r="W26" s="16"/>
      <c r="X26" s="2">
        <v>0</v>
      </c>
      <c r="Y26" s="2">
        <v>20</v>
      </c>
      <c r="Z26" s="2"/>
      <c r="AA26" s="10"/>
      <c r="AB26" s="10"/>
      <c r="AC26" s="2"/>
      <c r="AG26" s="1"/>
    </row>
    <row r="27" spans="1:33" ht="13.5" customHeight="1" x14ac:dyDescent="0.2">
      <c r="A27" s="2" t="s">
        <v>58</v>
      </c>
      <c r="B27" s="2" t="s">
        <v>2594</v>
      </c>
      <c r="C27" s="2" t="s">
        <v>109</v>
      </c>
      <c r="D27" s="2" t="str">
        <f>_xlfn.TEXTBEFORE(Table3[[#This Row],[eventID]],"_")</f>
        <v>ROV</v>
      </c>
      <c r="E27" s="3">
        <v>45334</v>
      </c>
      <c r="F27" s="3"/>
      <c r="G27" s="13">
        <v>0.68541666666666667</v>
      </c>
      <c r="H27" s="13">
        <v>0.69513888888888886</v>
      </c>
      <c r="I27" s="13" t="s">
        <v>2389</v>
      </c>
      <c r="J27" s="3" t="s">
        <v>2568</v>
      </c>
      <c r="K27" s="13">
        <f t="shared" si="0"/>
        <v>9.7222222222221877E-3</v>
      </c>
      <c r="L27" s="20" t="s">
        <v>61</v>
      </c>
      <c r="M27" s="20" t="s">
        <v>79</v>
      </c>
      <c r="N27" s="3"/>
      <c r="O27" s="3"/>
      <c r="P27" s="3" t="str">
        <f>IF(Table3[[#This Row],[Collector1]]="","", _xlfn.LET(_xlpm.x,VLOOKUP(Table3[[#This Row],[Collector1]],'Drop-down_menus'!$F$2:$G$16,2,FALSE),IF(_xlpm.x=0,"",_xlpm.x)))</f>
        <v>https://orcid.org/0000-0001-5748-602X</v>
      </c>
      <c r="Q27" s="3" t="str">
        <f>IF(Table3[[#This Row],[Collector2]]="","", _xlfn.LET(_xlpm.x,VLOOKUP(Table3[[#This Row],[Collector2]],'Drop-down_menus'!$F$2:$G$16,2,FALSE),IF(_xlpm.x=0,"",_xlpm.x)))</f>
        <v/>
      </c>
      <c r="R27" s="3" t="str">
        <f>IF(Table3[[#This Row],[Collector3]]="","", _xlfn.LET(_xlpm.x,VLOOKUP(Table3[[#This Row],[Collector3]],'Drop-down_menus'!$F$2:$G$16,2,FALSE),IF(_xlpm.x=0,"",_xlpm.x)))</f>
        <v/>
      </c>
      <c r="S27" s="3" t="str">
        <f>IF(Table3[[#This Row],[Collector4]]="","", _xlfn.LET(_xlpm.x,VLOOKUP(Table3[[#This Row],[Collector4]],'Drop-down_menus'!$F$2:$G$16,2,FALSE),IF(_xlpm.x=0,"",_xlpm.x)))</f>
        <v/>
      </c>
      <c r="T27" s="18" t="s">
        <v>63</v>
      </c>
      <c r="U27" s="16" t="s">
        <v>64</v>
      </c>
      <c r="V27" s="18"/>
      <c r="W27" s="16"/>
      <c r="X27" s="2">
        <v>5</v>
      </c>
      <c r="Y27" s="2">
        <v>13</v>
      </c>
      <c r="Z27" s="2"/>
      <c r="AA27" s="10"/>
      <c r="AB27" s="10"/>
      <c r="AC27" s="2"/>
      <c r="AG27" s="1"/>
    </row>
    <row r="28" spans="1:33" ht="13.5" customHeight="1" x14ac:dyDescent="0.2">
      <c r="A28" s="2" t="s">
        <v>58</v>
      </c>
      <c r="B28" s="2" t="s">
        <v>2594</v>
      </c>
      <c r="C28" s="2" t="s">
        <v>110</v>
      </c>
      <c r="D28" s="2" t="str">
        <f>_xlfn.TEXTBEFORE(Table3[[#This Row],[eventID]],"_")</f>
        <v>RD</v>
      </c>
      <c r="E28" s="3">
        <v>45334</v>
      </c>
      <c r="F28" s="3"/>
      <c r="G28" s="13">
        <v>0.5625</v>
      </c>
      <c r="H28" s="13">
        <v>0.57638888888888895</v>
      </c>
      <c r="I28" s="13" t="s">
        <v>2390</v>
      </c>
      <c r="J28" s="3" t="s">
        <v>2568</v>
      </c>
      <c r="K28" s="13">
        <f t="shared" si="0"/>
        <v>1.3888888888888951E-2</v>
      </c>
      <c r="L28" s="3" t="s">
        <v>79</v>
      </c>
      <c r="M28" s="3"/>
      <c r="N28" s="3"/>
      <c r="O28" s="3"/>
      <c r="P28" s="3" t="str">
        <f>IF(Table3[[#This Row],[Collector1]]="","", _xlfn.LET(_xlpm.x,VLOOKUP(Table3[[#This Row],[Collector1]],'Drop-down_menus'!$F$2:$G$16,2,FALSE),IF(_xlpm.x=0,"",_xlpm.x)))</f>
        <v/>
      </c>
      <c r="Q28" s="3" t="str">
        <f>IF(Table3[[#This Row],[Collector2]]="","", _xlfn.LET(_xlpm.x,VLOOKUP(Table3[[#This Row],[Collector2]],'Drop-down_menus'!$F$2:$G$16,2,FALSE),IF(_xlpm.x=0,"",_xlpm.x)))</f>
        <v/>
      </c>
      <c r="R28" s="3" t="str">
        <f>IF(Table3[[#This Row],[Collector3]]="","", _xlfn.LET(_xlpm.x,VLOOKUP(Table3[[#This Row],[Collector3]],'Drop-down_menus'!$F$2:$G$16,2,FALSE),IF(_xlpm.x=0,"",_xlpm.x)))</f>
        <v/>
      </c>
      <c r="S28" s="3" t="str">
        <f>IF(Table3[[#This Row],[Collector4]]="","", _xlfn.LET(_xlpm.x,VLOOKUP(Table3[[#This Row],[Collector4]],'Drop-down_menus'!$F$2:$G$16,2,FALSE),IF(_xlpm.x=0,"",_xlpm.x)))</f>
        <v/>
      </c>
      <c r="T28" s="18" t="s">
        <v>111</v>
      </c>
      <c r="U28" s="18" t="s">
        <v>112</v>
      </c>
      <c r="V28" s="18" t="s">
        <v>113</v>
      </c>
      <c r="W28" s="16" t="s">
        <v>114</v>
      </c>
      <c r="X28" s="2">
        <v>5</v>
      </c>
      <c r="Y28" s="2">
        <v>20</v>
      </c>
      <c r="Z28" s="2"/>
      <c r="AA28" s="10">
        <v>152</v>
      </c>
      <c r="AB28" s="10">
        <v>170</v>
      </c>
      <c r="AG28" s="1"/>
    </row>
    <row r="29" spans="1:33" ht="13.5" customHeight="1" x14ac:dyDescent="0.2">
      <c r="A29" s="2" t="s">
        <v>58</v>
      </c>
      <c r="B29" s="2" t="s">
        <v>2594</v>
      </c>
      <c r="C29" s="2" t="s">
        <v>115</v>
      </c>
      <c r="D29" s="2" t="str">
        <f>_xlfn.TEXTBEFORE(Table3[[#This Row],[eventID]],"_")</f>
        <v>DRM</v>
      </c>
      <c r="E29" s="3">
        <v>45334</v>
      </c>
      <c r="F29" s="3"/>
      <c r="G29" s="13">
        <v>0.38680555555555557</v>
      </c>
      <c r="H29" s="13">
        <v>0.4284722222222222</v>
      </c>
      <c r="I29" s="13" t="s">
        <v>2391</v>
      </c>
      <c r="J29" s="3" t="s">
        <v>2568</v>
      </c>
      <c r="K29" s="13">
        <f t="shared" si="0"/>
        <v>4.166666666666663E-2</v>
      </c>
      <c r="L29" s="20" t="s">
        <v>77</v>
      </c>
      <c r="M29" s="3"/>
      <c r="N29" s="3"/>
      <c r="O29" s="3"/>
      <c r="P29" s="3" t="str">
        <f>IF(Table3[[#This Row],[Collector1]]="","", _xlfn.LET(_xlpm.x,VLOOKUP(Table3[[#This Row],[Collector1]],'Drop-down_menus'!$F$2:$G$16,2,FALSE),IF(_xlpm.x=0,"",_xlpm.x)))</f>
        <v>https://orcid.org/0000-0002-9037-7623</v>
      </c>
      <c r="Q29" s="3" t="str">
        <f>IF(Table3[[#This Row],[Collector2]]="","", _xlfn.LET(_xlpm.x,VLOOKUP(Table3[[#This Row],[Collector2]],'Drop-down_menus'!$F$2:$G$16,2,FALSE),IF(_xlpm.x=0,"",_xlpm.x)))</f>
        <v/>
      </c>
      <c r="R29" s="3" t="str">
        <f>IF(Table3[[#This Row],[Collector3]]="","", _xlfn.LET(_xlpm.x,VLOOKUP(Table3[[#This Row],[Collector3]],'Drop-down_menus'!$F$2:$G$16,2,FALSE),IF(_xlpm.x=0,"",_xlpm.x)))</f>
        <v/>
      </c>
      <c r="S29" s="3" t="str">
        <f>IF(Table3[[#This Row],[Collector4]]="","", _xlfn.LET(_xlpm.x,VLOOKUP(Table3[[#This Row],[Collector4]],'Drop-down_menus'!$F$2:$G$16,2,FALSE),IF(_xlpm.x=0,"",_xlpm.x)))</f>
        <v/>
      </c>
      <c r="T29" s="18"/>
      <c r="U29" s="18"/>
      <c r="V29" s="18"/>
      <c r="W29" s="16"/>
      <c r="X29" s="2"/>
      <c r="Y29" s="2"/>
      <c r="Z29" s="2">
        <v>40</v>
      </c>
      <c r="AA29" s="10"/>
      <c r="AB29" s="10"/>
      <c r="AC29" s="2" t="s">
        <v>116</v>
      </c>
      <c r="AG29" s="1"/>
    </row>
    <row r="30" spans="1:33" ht="13.5" customHeight="1" x14ac:dyDescent="0.2">
      <c r="A30" s="2" t="s">
        <v>58</v>
      </c>
      <c r="B30" s="2" t="s">
        <v>2594</v>
      </c>
      <c r="C30" s="2" t="s">
        <v>117</v>
      </c>
      <c r="D30" s="2" t="str">
        <f>_xlfn.TEXTBEFORE(Table3[[#This Row],[eventID]],"_")</f>
        <v>DIV</v>
      </c>
      <c r="E30" s="3">
        <v>45335</v>
      </c>
      <c r="F30" s="3"/>
      <c r="G30" s="13">
        <v>0.36944444444444446</v>
      </c>
      <c r="H30" s="13">
        <v>0.40833333333333338</v>
      </c>
      <c r="I30" s="13" t="s">
        <v>2392</v>
      </c>
      <c r="J30" s="3" t="s">
        <v>2569</v>
      </c>
      <c r="K30" s="13">
        <f t="shared" si="0"/>
        <v>3.8888888888888917E-2</v>
      </c>
      <c r="L30" s="3" t="s">
        <v>60</v>
      </c>
      <c r="M30" s="3" t="s">
        <v>62</v>
      </c>
      <c r="N30" s="3"/>
      <c r="O30" s="3"/>
      <c r="P30" s="3" t="str">
        <f>IF(Table3[[#This Row],[Collector1]]="","", _xlfn.LET(_xlpm.x,VLOOKUP(Table3[[#This Row],[Collector1]],'Drop-down_menus'!$F$2:$G$16,2,FALSE),IF(_xlpm.x=0,"",_xlpm.x)))</f>
        <v>https://orcid.org/0000-0002-9708-1761</v>
      </c>
      <c r="Q30" s="3" t="str">
        <f>IF(Table3[[#This Row],[Collector2]]="","", _xlfn.LET(_xlpm.x,VLOOKUP(Table3[[#This Row],[Collector2]],'Drop-down_menus'!$F$2:$G$16,2,FALSE),IF(_xlpm.x=0,"",_xlpm.x)))</f>
        <v>https://orcid.org/0000-0003-3696-4445</v>
      </c>
      <c r="R30" s="3" t="str">
        <f>IF(Table3[[#This Row],[Collector3]]="","", _xlfn.LET(_xlpm.x,VLOOKUP(Table3[[#This Row],[Collector3]],'Drop-down_menus'!$F$2:$G$16,2,FALSE),IF(_xlpm.x=0,"",_xlpm.x)))</f>
        <v/>
      </c>
      <c r="S30" s="3" t="str">
        <f>IF(Table3[[#This Row],[Collector4]]="","", _xlfn.LET(_xlpm.x,VLOOKUP(Table3[[#This Row],[Collector4]],'Drop-down_menus'!$F$2:$G$16,2,FALSE),IF(_xlpm.x=0,"",_xlpm.x)))</f>
        <v/>
      </c>
      <c r="T30" s="18" t="s">
        <v>63</v>
      </c>
      <c r="U30" s="16" t="s">
        <v>64</v>
      </c>
      <c r="V30" s="18"/>
      <c r="W30" s="16"/>
      <c r="X30" s="2"/>
      <c r="Y30" s="2">
        <v>21</v>
      </c>
      <c r="Z30" s="2"/>
      <c r="AA30" s="10">
        <v>543</v>
      </c>
      <c r="AB30" s="10"/>
      <c r="AC30" s="2" t="s">
        <v>118</v>
      </c>
      <c r="AG30" s="1"/>
    </row>
    <row r="31" spans="1:33" ht="13.5" customHeight="1" x14ac:dyDescent="0.2">
      <c r="A31" s="2" t="s">
        <v>58</v>
      </c>
      <c r="B31" s="2" t="s">
        <v>2594</v>
      </c>
      <c r="C31" s="2" t="s">
        <v>119</v>
      </c>
      <c r="D31" s="2" t="str">
        <f>_xlfn.TEXTBEFORE(Table3[[#This Row],[eventID]],"_")</f>
        <v>RD</v>
      </c>
      <c r="E31" s="3">
        <v>45335</v>
      </c>
      <c r="F31" s="3"/>
      <c r="G31" s="13">
        <v>0.35416666666666669</v>
      </c>
      <c r="H31" s="13">
        <v>0.36805555555555558</v>
      </c>
      <c r="I31" s="13" t="s">
        <v>2393</v>
      </c>
      <c r="J31" s="3" t="s">
        <v>2569</v>
      </c>
      <c r="K31" s="13">
        <f t="shared" si="0"/>
        <v>1.3888888888888895E-2</v>
      </c>
      <c r="L31" s="3" t="s">
        <v>79</v>
      </c>
      <c r="M31" s="3"/>
      <c r="N31" s="3"/>
      <c r="O31" s="3"/>
      <c r="P31" s="3" t="str">
        <f>IF(Table3[[#This Row],[Collector1]]="","", _xlfn.LET(_xlpm.x,VLOOKUP(Table3[[#This Row],[Collector1]],'Drop-down_menus'!$F$2:$G$16,2,FALSE),IF(_xlpm.x=0,"",_xlpm.x)))</f>
        <v/>
      </c>
      <c r="Q31" s="3" t="str">
        <f>IF(Table3[[#This Row],[Collector2]]="","", _xlfn.LET(_xlpm.x,VLOOKUP(Table3[[#This Row],[Collector2]],'Drop-down_menus'!$F$2:$G$16,2,FALSE),IF(_xlpm.x=0,"",_xlpm.x)))</f>
        <v/>
      </c>
      <c r="R31" s="3" t="str">
        <f>IF(Table3[[#This Row],[Collector3]]="","", _xlfn.LET(_xlpm.x,VLOOKUP(Table3[[#This Row],[Collector3]],'Drop-down_menus'!$F$2:$G$16,2,FALSE),IF(_xlpm.x=0,"",_xlpm.x)))</f>
        <v/>
      </c>
      <c r="S31" s="3" t="str">
        <f>IF(Table3[[#This Row],[Collector4]]="","", _xlfn.LET(_xlpm.x,VLOOKUP(Table3[[#This Row],[Collector4]],'Drop-down_menus'!$F$2:$G$16,2,FALSE),IF(_xlpm.x=0,"",_xlpm.x)))</f>
        <v/>
      </c>
      <c r="T31" s="23" t="s">
        <v>120</v>
      </c>
      <c r="U31" s="23" t="s">
        <v>121</v>
      </c>
      <c r="V31" s="18" t="s">
        <v>122</v>
      </c>
      <c r="W31" s="16" t="s">
        <v>123</v>
      </c>
      <c r="X31" s="2">
        <v>8</v>
      </c>
      <c r="Y31" s="2">
        <v>22</v>
      </c>
      <c r="Z31" s="2"/>
      <c r="AA31" s="10">
        <v>449</v>
      </c>
      <c r="AB31" s="10">
        <v>462</v>
      </c>
      <c r="AC31" s="2"/>
      <c r="AG31" s="1"/>
    </row>
    <row r="32" spans="1:33" ht="13.5" customHeight="1" x14ac:dyDescent="0.2">
      <c r="A32" s="2" t="s">
        <v>58</v>
      </c>
      <c r="B32" s="2" t="s">
        <v>2594</v>
      </c>
      <c r="C32" s="2" t="s">
        <v>124</v>
      </c>
      <c r="D32" s="2" t="str">
        <f>_xlfn.TEXTBEFORE(Table3[[#This Row],[eventID]],"_")</f>
        <v>DIV</v>
      </c>
      <c r="E32" s="3">
        <v>45335</v>
      </c>
      <c r="F32" s="3"/>
      <c r="G32" s="13">
        <v>0.37152777777777773</v>
      </c>
      <c r="H32" s="13">
        <v>0.40972222222222227</v>
      </c>
      <c r="I32" s="13" t="s">
        <v>2394</v>
      </c>
      <c r="J32" s="3" t="s">
        <v>2569</v>
      </c>
      <c r="K32" s="13">
        <f t="shared" si="0"/>
        <v>3.8194444444444531E-2</v>
      </c>
      <c r="L32" s="20" t="s">
        <v>68</v>
      </c>
      <c r="M32" s="20" t="s">
        <v>67</v>
      </c>
      <c r="N32" s="20"/>
      <c r="O32" s="20"/>
      <c r="P32" s="20" t="str">
        <f>IF(Table3[[#This Row],[Collector1]]="","", _xlfn.LET(_xlpm.x,VLOOKUP(Table3[[#This Row],[Collector1]],'Drop-down_menus'!$F$2:$G$16,2,FALSE),IF(_xlpm.x=0,"",_xlpm.x)))</f>
        <v>https://orcid.org/0000-0002-0981-7442</v>
      </c>
      <c r="Q32" s="3" t="str">
        <f>IF(Table3[[#This Row],[Collector2]]="","", _xlfn.LET(_xlpm.x,VLOOKUP(Table3[[#This Row],[Collector2]],'Drop-down_menus'!$F$2:$G$16,2,FALSE),IF(_xlpm.x=0,"",_xlpm.x)))</f>
        <v>https://orcid.org/0000-0001-5767-3220</v>
      </c>
      <c r="R32" s="3" t="str">
        <f>IF(Table3[[#This Row],[Collector3]]="","", _xlfn.LET(_xlpm.x,VLOOKUP(Table3[[#This Row],[Collector3]],'Drop-down_menus'!$F$2:$G$16,2,FALSE),IF(_xlpm.x=0,"",_xlpm.x)))</f>
        <v/>
      </c>
      <c r="S32" s="3" t="str">
        <f>IF(Table3[[#This Row],[Collector4]]="","", _xlfn.LET(_xlpm.x,VLOOKUP(Table3[[#This Row],[Collector4]],'Drop-down_menus'!$F$2:$G$16,2,FALSE),IF(_xlpm.x=0,"",_xlpm.x)))</f>
        <v/>
      </c>
      <c r="T32" s="18" t="s">
        <v>63</v>
      </c>
      <c r="U32" s="16" t="s">
        <v>64</v>
      </c>
      <c r="V32" s="18"/>
      <c r="W32" s="16"/>
      <c r="X32" s="2"/>
      <c r="Y32" s="2">
        <v>23</v>
      </c>
      <c r="Z32" s="2"/>
      <c r="AA32" s="10">
        <v>448</v>
      </c>
      <c r="AB32" s="10">
        <v>542</v>
      </c>
      <c r="AC32" s="2" t="s">
        <v>125</v>
      </c>
      <c r="AG32" s="1"/>
    </row>
    <row r="33" spans="1:33" ht="13.5" customHeight="1" x14ac:dyDescent="0.2">
      <c r="A33" s="2" t="s">
        <v>58</v>
      </c>
      <c r="B33" s="2" t="s">
        <v>2594</v>
      </c>
      <c r="C33" s="2" t="s">
        <v>126</v>
      </c>
      <c r="D33" s="2" t="str">
        <f>_xlfn.TEXTBEFORE(Table3[[#This Row],[eventID]],"_")</f>
        <v>ROV</v>
      </c>
      <c r="E33" s="3">
        <v>45335</v>
      </c>
      <c r="F33" s="3"/>
      <c r="G33" s="13">
        <v>0.55486111111111114</v>
      </c>
      <c r="H33" s="13">
        <v>0.56666666666666665</v>
      </c>
      <c r="I33" s="13" t="s">
        <v>2395</v>
      </c>
      <c r="J33" s="3" t="s">
        <v>2569</v>
      </c>
      <c r="K33" s="13">
        <f t="shared" si="0"/>
        <v>1.1805555555555514E-2</v>
      </c>
      <c r="L33" s="20" t="s">
        <v>61</v>
      </c>
      <c r="M33" s="20" t="s">
        <v>79</v>
      </c>
      <c r="N33" s="20"/>
      <c r="O33" s="20"/>
      <c r="P33" s="20" t="str">
        <f>IF(Table3[[#This Row],[Collector1]]="","", _xlfn.LET(_xlpm.x,VLOOKUP(Table3[[#This Row],[Collector1]],'Drop-down_menus'!$F$2:$G$16,2,FALSE),IF(_xlpm.x=0,"",_xlpm.x)))</f>
        <v>https://orcid.org/0000-0001-5748-602X</v>
      </c>
      <c r="Q33" s="3" t="str">
        <f>IF(Table3[[#This Row],[Collector2]]="","", _xlfn.LET(_xlpm.x,VLOOKUP(Table3[[#This Row],[Collector2]],'Drop-down_menus'!$F$2:$G$16,2,FALSE),IF(_xlpm.x=0,"",_xlpm.x)))</f>
        <v/>
      </c>
      <c r="R33" s="3" t="str">
        <f>IF(Table3[[#This Row],[Collector3]]="","", _xlfn.LET(_xlpm.x,VLOOKUP(Table3[[#This Row],[Collector3]],'Drop-down_menus'!$F$2:$G$16,2,FALSE),IF(_xlpm.x=0,"",_xlpm.x)))</f>
        <v/>
      </c>
      <c r="S33" s="3" t="str">
        <f>IF(Table3[[#This Row],[Collector4]]="","", _xlfn.LET(_xlpm.x,VLOOKUP(Table3[[#This Row],[Collector4]],'Drop-down_menus'!$F$2:$G$16,2,FALSE),IF(_xlpm.x=0,"",_xlpm.x)))</f>
        <v/>
      </c>
      <c r="T33" s="18" t="s">
        <v>63</v>
      </c>
      <c r="U33" s="16" t="s">
        <v>64</v>
      </c>
      <c r="V33" s="18"/>
      <c r="W33" s="16"/>
      <c r="X33" s="2">
        <v>5</v>
      </c>
      <c r="Y33" s="2">
        <v>22</v>
      </c>
      <c r="Z33" s="2"/>
      <c r="AA33" s="10">
        <v>445</v>
      </c>
      <c r="AB33" s="10"/>
      <c r="AC33" s="2" t="s">
        <v>127</v>
      </c>
      <c r="AG33" s="1"/>
    </row>
    <row r="34" spans="1:33" ht="13.5" customHeight="1" x14ac:dyDescent="0.2">
      <c r="A34" s="2" t="s">
        <v>58</v>
      </c>
      <c r="B34" s="2" t="s">
        <v>2594</v>
      </c>
      <c r="C34" s="2" t="s">
        <v>128</v>
      </c>
      <c r="D34" s="2" t="str">
        <f>_xlfn.TEXTBEFORE(Table3[[#This Row],[eventID]],"_")</f>
        <v>DIV</v>
      </c>
      <c r="E34" s="3">
        <v>45335</v>
      </c>
      <c r="F34" s="3"/>
      <c r="G34" s="13">
        <v>0.64236111111111105</v>
      </c>
      <c r="H34" s="13">
        <v>0.67708333333333337</v>
      </c>
      <c r="I34" s="13" t="s">
        <v>2396</v>
      </c>
      <c r="J34" s="3" t="s">
        <v>2569</v>
      </c>
      <c r="K34" s="13">
        <f t="shared" si="0"/>
        <v>3.4722222222222321E-2</v>
      </c>
      <c r="L34" s="20" t="s">
        <v>68</v>
      </c>
      <c r="M34" s="20" t="s">
        <v>67</v>
      </c>
      <c r="N34" s="20"/>
      <c r="O34" s="20"/>
      <c r="P34" s="20" t="str">
        <f>IF(Table3[[#This Row],[Collector1]]="","", _xlfn.LET(_xlpm.x,VLOOKUP(Table3[[#This Row],[Collector1]],'Drop-down_menus'!$F$2:$G$16,2,FALSE),IF(_xlpm.x=0,"",_xlpm.x)))</f>
        <v>https://orcid.org/0000-0002-0981-7442</v>
      </c>
      <c r="Q34" s="3" t="str">
        <f>IF(Table3[[#This Row],[Collector2]]="","", _xlfn.LET(_xlpm.x,VLOOKUP(Table3[[#This Row],[Collector2]],'Drop-down_menus'!$F$2:$G$16,2,FALSE),IF(_xlpm.x=0,"",_xlpm.x)))</f>
        <v>https://orcid.org/0000-0001-5767-3220</v>
      </c>
      <c r="R34" s="3" t="str">
        <f>IF(Table3[[#This Row],[Collector3]]="","", _xlfn.LET(_xlpm.x,VLOOKUP(Table3[[#This Row],[Collector3]],'Drop-down_menus'!$F$2:$G$16,2,FALSE),IF(_xlpm.x=0,"",_xlpm.x)))</f>
        <v/>
      </c>
      <c r="S34" s="3" t="str">
        <f>IF(Table3[[#This Row],[Collector4]]="","", _xlfn.LET(_xlpm.x,VLOOKUP(Table3[[#This Row],[Collector4]],'Drop-down_menus'!$F$2:$G$16,2,FALSE),IF(_xlpm.x=0,"",_xlpm.x)))</f>
        <v/>
      </c>
      <c r="T34" s="18" t="s">
        <v>63</v>
      </c>
      <c r="U34" s="16" t="s">
        <v>64</v>
      </c>
      <c r="V34" s="18"/>
      <c r="W34" s="16"/>
      <c r="X34" s="2"/>
      <c r="Y34" s="2">
        <v>21</v>
      </c>
      <c r="Z34" s="2"/>
      <c r="AA34" s="10">
        <v>441</v>
      </c>
      <c r="AB34" s="10">
        <v>444</v>
      </c>
      <c r="AC34" s="2" t="s">
        <v>129</v>
      </c>
      <c r="AG34" s="1"/>
    </row>
    <row r="35" spans="1:33" ht="13.5" customHeight="1" x14ac:dyDescent="0.2">
      <c r="A35" s="2" t="s">
        <v>58</v>
      </c>
      <c r="B35" s="2" t="s">
        <v>2594</v>
      </c>
      <c r="C35" s="2" t="s">
        <v>130</v>
      </c>
      <c r="D35" s="2" t="str">
        <f>_xlfn.TEXTBEFORE(Table3[[#This Row],[eventID]],"_")</f>
        <v>NIS</v>
      </c>
      <c r="E35" s="3">
        <v>45335</v>
      </c>
      <c r="F35" s="3"/>
      <c r="G35" s="13">
        <v>0.60416666666666663</v>
      </c>
      <c r="H35" s="13"/>
      <c r="I35" s="13" t="s">
        <v>2365</v>
      </c>
      <c r="J35" s="3" t="s">
        <v>2569</v>
      </c>
      <c r="K35" s="13"/>
      <c r="L35" s="20" t="s">
        <v>71</v>
      </c>
      <c r="M35" s="20"/>
      <c r="N35" s="20"/>
      <c r="O35" s="20"/>
      <c r="P35" s="20" t="str">
        <f>IF(Table3[[#This Row],[Collector1]]="","", _xlfn.LET(_xlpm.x,VLOOKUP(Table3[[#This Row],[Collector1]],'Drop-down_menus'!$F$2:$G$16,2,FALSE),IF(_xlpm.x=0,"",_xlpm.x)))</f>
        <v>https://orcid.org/0009-0002-6669-2911</v>
      </c>
      <c r="Q35" s="3" t="str">
        <f>IF(Table3[[#This Row],[Collector2]]="","", _xlfn.LET(_xlpm.x,VLOOKUP(Table3[[#This Row],[Collector2]],'Drop-down_menus'!$F$2:$G$16,2,FALSE),IF(_xlpm.x=0,"",_xlpm.x)))</f>
        <v/>
      </c>
      <c r="R35" s="3" t="str">
        <f>IF(Table3[[#This Row],[Collector3]]="","", _xlfn.LET(_xlpm.x,VLOOKUP(Table3[[#This Row],[Collector3]],'Drop-down_menus'!$F$2:$G$16,2,FALSE),IF(_xlpm.x=0,"",_xlpm.x)))</f>
        <v/>
      </c>
      <c r="S35" s="3" t="str">
        <f>IF(Table3[[#This Row],[Collector4]]="","", _xlfn.LET(_xlpm.x,VLOOKUP(Table3[[#This Row],[Collector4]],'Drop-down_menus'!$F$2:$G$16,2,FALSE),IF(_xlpm.x=0,"",_xlpm.x)))</f>
        <v/>
      </c>
      <c r="T35" s="18" t="s">
        <v>63</v>
      </c>
      <c r="U35" s="16" t="s">
        <v>64</v>
      </c>
      <c r="V35" s="18"/>
      <c r="W35" s="16"/>
      <c r="X35" s="2"/>
      <c r="Y35" s="2"/>
      <c r="Z35" s="2"/>
      <c r="AA35" s="10">
        <v>494</v>
      </c>
      <c r="AB35" s="10">
        <v>525</v>
      </c>
      <c r="AG35" s="1"/>
    </row>
    <row r="36" spans="1:33" ht="13.5" customHeight="1" x14ac:dyDescent="0.2">
      <c r="A36" s="2" t="s">
        <v>58</v>
      </c>
      <c r="B36" s="2" t="s">
        <v>2594</v>
      </c>
      <c r="C36" s="2" t="s">
        <v>131</v>
      </c>
      <c r="D36" s="2" t="str">
        <f>_xlfn.TEXTBEFORE(Table3[[#This Row],[eventID]],"_")</f>
        <v>INC</v>
      </c>
      <c r="E36" s="3">
        <v>45335</v>
      </c>
      <c r="F36" s="3">
        <v>45336</v>
      </c>
      <c r="G36" s="13">
        <v>0.25</v>
      </c>
      <c r="H36" s="13">
        <v>0.33333333333333331</v>
      </c>
      <c r="I36" s="13"/>
      <c r="J36" s="3" t="s">
        <v>2570</v>
      </c>
      <c r="K36" s="10">
        <f>-((E36+G36)-(F36+H36))*24</f>
        <v>26.000000000058208</v>
      </c>
      <c r="L36" s="20" t="s">
        <v>71</v>
      </c>
      <c r="M36" s="20"/>
      <c r="N36" s="20"/>
      <c r="O36" s="20"/>
      <c r="P36" s="20" t="str">
        <f>IF(Table3[[#This Row],[Collector1]]="","", _xlfn.LET(_xlpm.x,VLOOKUP(Table3[[#This Row],[Collector1]],'Drop-down_menus'!$F$2:$G$16,2,FALSE),IF(_xlpm.x=0,"",_xlpm.x)))</f>
        <v>https://orcid.org/0009-0002-6669-2911</v>
      </c>
      <c r="Q36" s="3" t="str">
        <f>IF(Table3[[#This Row],[Collector2]]="","", _xlfn.LET(_xlpm.x,VLOOKUP(Table3[[#This Row],[Collector2]],'Drop-down_menus'!$F$2:$G$16,2,FALSE),IF(_xlpm.x=0,"",_xlpm.x)))</f>
        <v/>
      </c>
      <c r="R36" s="3" t="str">
        <f>IF(Table3[[#This Row],[Collector3]]="","", _xlfn.LET(_xlpm.x,VLOOKUP(Table3[[#This Row],[Collector3]],'Drop-down_menus'!$F$2:$G$16,2,FALSE),IF(_xlpm.x=0,"",_xlpm.x)))</f>
        <v/>
      </c>
      <c r="S36" s="3" t="str">
        <f>IF(Table3[[#This Row],[Collector4]]="","", _xlfn.LET(_xlpm.x,VLOOKUP(Table3[[#This Row],[Collector4]],'Drop-down_menus'!$F$2:$G$16,2,FALSE),IF(_xlpm.x=0,"",_xlpm.x)))</f>
        <v/>
      </c>
      <c r="T36" s="18" t="s">
        <v>63</v>
      </c>
      <c r="U36" s="16" t="s">
        <v>64</v>
      </c>
      <c r="V36" s="18"/>
      <c r="W36" s="16"/>
      <c r="X36" s="2">
        <v>0</v>
      </c>
      <c r="Y36" s="2">
        <v>17</v>
      </c>
      <c r="Z36" s="2"/>
      <c r="AA36" s="10">
        <v>526</v>
      </c>
      <c r="AB36" s="10">
        <v>540</v>
      </c>
      <c r="AC36" s="2" t="s">
        <v>132</v>
      </c>
      <c r="AG36" s="1"/>
    </row>
    <row r="37" spans="1:33" ht="13.5" customHeight="1" x14ac:dyDescent="0.2">
      <c r="A37" s="2" t="s">
        <v>58</v>
      </c>
      <c r="B37" s="2" t="s">
        <v>2594</v>
      </c>
      <c r="C37" s="2" t="s">
        <v>133</v>
      </c>
      <c r="D37" s="2" t="str">
        <f>_xlfn.TEXTBEFORE(Table3[[#This Row],[eventID]],"_")</f>
        <v>ROV</v>
      </c>
      <c r="E37" s="3">
        <v>45335</v>
      </c>
      <c r="F37" s="3"/>
      <c r="G37" s="13">
        <v>0.66666666666666663</v>
      </c>
      <c r="H37" s="13">
        <v>0.6875</v>
      </c>
      <c r="I37" s="13" t="s">
        <v>2397</v>
      </c>
      <c r="J37" s="3" t="s">
        <v>2569</v>
      </c>
      <c r="K37" s="13">
        <f>H37-G37</f>
        <v>2.083333333333337E-2</v>
      </c>
      <c r="L37" s="20" t="s">
        <v>61</v>
      </c>
      <c r="M37" s="20" t="s">
        <v>79</v>
      </c>
      <c r="N37" s="20"/>
      <c r="O37" s="20"/>
      <c r="P37" s="20" t="str">
        <f>IF(Table3[[#This Row],[Collector1]]="","", _xlfn.LET(_xlpm.x,VLOOKUP(Table3[[#This Row],[Collector1]],'Drop-down_menus'!$F$2:$G$16,2,FALSE),IF(_xlpm.x=0,"",_xlpm.x)))</f>
        <v>https://orcid.org/0000-0001-5748-602X</v>
      </c>
      <c r="Q37" s="3" t="str">
        <f>IF(Table3[[#This Row],[Collector2]]="","", _xlfn.LET(_xlpm.x,VLOOKUP(Table3[[#This Row],[Collector2]],'Drop-down_menus'!$F$2:$G$16,2,FALSE),IF(_xlpm.x=0,"",_xlpm.x)))</f>
        <v/>
      </c>
      <c r="R37" s="3" t="str">
        <f>IF(Table3[[#This Row],[Collector3]]="","", _xlfn.LET(_xlpm.x,VLOOKUP(Table3[[#This Row],[Collector3]],'Drop-down_menus'!$F$2:$G$16,2,FALSE),IF(_xlpm.x=0,"",_xlpm.x)))</f>
        <v/>
      </c>
      <c r="S37" s="3" t="str">
        <f>IF(Table3[[#This Row],[Collector4]]="","", _xlfn.LET(_xlpm.x,VLOOKUP(Table3[[#This Row],[Collector4]],'Drop-down_menus'!$F$2:$G$16,2,FALSE),IF(_xlpm.x=0,"",_xlpm.x)))</f>
        <v/>
      </c>
      <c r="T37" s="18" t="s">
        <v>63</v>
      </c>
      <c r="U37" s="16" t="s">
        <v>64</v>
      </c>
      <c r="V37" s="22"/>
      <c r="W37" s="16"/>
      <c r="X37" s="2">
        <v>5</v>
      </c>
      <c r="Y37" s="2">
        <v>20</v>
      </c>
      <c r="Z37" s="2"/>
      <c r="AA37" s="21">
        <v>446</v>
      </c>
      <c r="AB37" s="21">
        <v>447</v>
      </c>
      <c r="AC37" s="2" t="s">
        <v>134</v>
      </c>
      <c r="AG37" s="1"/>
    </row>
    <row r="38" spans="1:33" ht="13.5" customHeight="1" x14ac:dyDescent="0.2">
      <c r="A38" s="2" t="s">
        <v>58</v>
      </c>
      <c r="B38" s="2" t="s">
        <v>2594</v>
      </c>
      <c r="C38" s="2" t="s">
        <v>135</v>
      </c>
      <c r="D38" s="2" t="str">
        <f>_xlfn.TEXTBEFORE(Table3[[#This Row],[eventID]],"_")</f>
        <v>RD</v>
      </c>
      <c r="E38" s="3">
        <v>45336</v>
      </c>
      <c r="F38" s="3"/>
      <c r="G38" s="13">
        <v>0.34722222222222227</v>
      </c>
      <c r="H38" s="13">
        <v>0.3611111111111111</v>
      </c>
      <c r="I38" s="13" t="s">
        <v>2398</v>
      </c>
      <c r="J38" s="3" t="s">
        <v>2571</v>
      </c>
      <c r="K38" s="13">
        <f>H38-G38</f>
        <v>1.388888888888884E-2</v>
      </c>
      <c r="L38" s="20" t="s">
        <v>79</v>
      </c>
      <c r="M38" s="20"/>
      <c r="N38" s="20"/>
      <c r="O38" s="20"/>
      <c r="P38" s="20" t="str">
        <f>IF(Table3[[#This Row],[Collector1]]="","", _xlfn.LET(_xlpm.x,VLOOKUP(Table3[[#This Row],[Collector1]],'Drop-down_menus'!$F$2:$G$16,2,FALSE),IF(_xlpm.x=0,"",_xlpm.x)))</f>
        <v/>
      </c>
      <c r="Q38" s="3" t="str">
        <f>IF(Table3[[#This Row],[Collector2]]="","", _xlfn.LET(_xlpm.x,VLOOKUP(Table3[[#This Row],[Collector2]],'Drop-down_menus'!$F$2:$G$16,2,FALSE),IF(_xlpm.x=0,"",_xlpm.x)))</f>
        <v/>
      </c>
      <c r="R38" s="3" t="str">
        <f>IF(Table3[[#This Row],[Collector3]]="","", _xlfn.LET(_xlpm.x,VLOOKUP(Table3[[#This Row],[Collector3]],'Drop-down_menus'!$F$2:$G$16,2,FALSE),IF(_xlpm.x=0,"",_xlpm.x)))</f>
        <v/>
      </c>
      <c r="S38" s="3" t="str">
        <f>IF(Table3[[#This Row],[Collector4]]="","", _xlfn.LET(_xlpm.x,VLOOKUP(Table3[[#This Row],[Collector4]],'Drop-down_menus'!$F$2:$G$16,2,FALSE),IF(_xlpm.x=0,"",_xlpm.x)))</f>
        <v/>
      </c>
      <c r="T38" s="18" t="s">
        <v>136</v>
      </c>
      <c r="U38" s="18" t="s">
        <v>137</v>
      </c>
      <c r="V38" s="18" t="s">
        <v>138</v>
      </c>
      <c r="W38" s="16" t="s">
        <v>139</v>
      </c>
      <c r="X38" s="2">
        <v>18</v>
      </c>
      <c r="Y38" s="2">
        <v>22</v>
      </c>
      <c r="Z38" s="2"/>
      <c r="AA38" s="10">
        <v>727</v>
      </c>
      <c r="AB38" s="10">
        <v>740</v>
      </c>
      <c r="AG38" s="1"/>
    </row>
    <row r="39" spans="1:33" ht="13.5" customHeight="1" x14ac:dyDescent="0.2">
      <c r="A39" s="2" t="s">
        <v>140</v>
      </c>
      <c r="B39" s="2" t="s">
        <v>2594</v>
      </c>
      <c r="C39" s="2" t="s">
        <v>141</v>
      </c>
      <c r="D39" s="2" t="str">
        <f>_xlfn.TEXTBEFORE(Table3[[#This Row],[eventID]],"_")</f>
        <v>DIV</v>
      </c>
      <c r="E39" s="3">
        <v>45336</v>
      </c>
      <c r="F39" s="3"/>
      <c r="G39" s="13">
        <v>0.44097222222222227</v>
      </c>
      <c r="H39" s="13">
        <v>0.47152777777777777</v>
      </c>
      <c r="I39" s="13" t="s">
        <v>2399</v>
      </c>
      <c r="J39" s="3" t="s">
        <v>2571</v>
      </c>
      <c r="K39" s="13">
        <f>H39-G39</f>
        <v>3.0555555555555503E-2</v>
      </c>
      <c r="L39" s="20" t="s">
        <v>61</v>
      </c>
      <c r="M39" s="20" t="s">
        <v>60</v>
      </c>
      <c r="N39" s="20"/>
      <c r="O39" s="20"/>
      <c r="P39" s="20" t="str">
        <f>IF(Table3[[#This Row],[Collector1]]="","", _xlfn.LET(_xlpm.x,VLOOKUP(Table3[[#This Row],[Collector1]],'Drop-down_menus'!$F$2:$G$16,2,FALSE),IF(_xlpm.x=0,"",_xlpm.x)))</f>
        <v>https://orcid.org/0000-0001-5748-602X</v>
      </c>
      <c r="Q39" s="3" t="str">
        <f>IF(Table3[[#This Row],[Collector2]]="","", _xlfn.LET(_xlpm.x,VLOOKUP(Table3[[#This Row],[Collector2]],'Drop-down_menus'!$F$2:$G$16,2,FALSE),IF(_xlpm.x=0,"",_xlpm.x)))</f>
        <v>https://orcid.org/0000-0002-9708-1761</v>
      </c>
      <c r="R39" s="3" t="str">
        <f>IF(Table3[[#This Row],[Collector3]]="","", _xlfn.LET(_xlpm.x,VLOOKUP(Table3[[#This Row],[Collector3]],'Drop-down_menus'!$F$2:$G$16,2,FALSE),IF(_xlpm.x=0,"",_xlpm.x)))</f>
        <v/>
      </c>
      <c r="S39" s="3" t="str">
        <f>IF(Table3[[#This Row],[Collector4]]="","", _xlfn.LET(_xlpm.x,VLOOKUP(Table3[[#This Row],[Collector4]],'Drop-down_menus'!$F$2:$G$16,2,FALSE),IF(_xlpm.x=0,"",_xlpm.x)))</f>
        <v/>
      </c>
      <c r="T39" s="18" t="s">
        <v>142</v>
      </c>
      <c r="U39" s="18" t="s">
        <v>143</v>
      </c>
      <c r="V39" s="18"/>
      <c r="W39" s="16"/>
      <c r="X39" s="2"/>
      <c r="Y39" s="2">
        <v>29</v>
      </c>
      <c r="Z39" s="2"/>
      <c r="AA39" s="10">
        <v>741</v>
      </c>
      <c r="AB39" s="10"/>
      <c r="AC39" s="2" t="s">
        <v>144</v>
      </c>
      <c r="AG39" s="1"/>
    </row>
    <row r="40" spans="1:33" ht="13.5" customHeight="1" x14ac:dyDescent="0.2">
      <c r="A40" s="2" t="s">
        <v>140</v>
      </c>
      <c r="B40" s="2" t="s">
        <v>2594</v>
      </c>
      <c r="C40" s="2" t="s">
        <v>145</v>
      </c>
      <c r="D40" s="2" t="str">
        <f>_xlfn.TEXTBEFORE(Table3[[#This Row],[eventID]],"_")</f>
        <v>ROV</v>
      </c>
      <c r="E40" s="3">
        <v>45336</v>
      </c>
      <c r="F40" s="3"/>
      <c r="G40" s="13">
        <v>0.59722222222222221</v>
      </c>
      <c r="H40" s="13">
        <v>0.60416666666666663</v>
      </c>
      <c r="I40" s="13" t="s">
        <v>2400</v>
      </c>
      <c r="J40" s="3" t="s">
        <v>2571</v>
      </c>
      <c r="K40" s="13">
        <f>H40-G40</f>
        <v>6.9444444444444198E-3</v>
      </c>
      <c r="L40" s="20" t="s">
        <v>61</v>
      </c>
      <c r="M40" s="20" t="s">
        <v>79</v>
      </c>
      <c r="N40" s="20"/>
      <c r="O40" s="20"/>
      <c r="P40" s="20" t="str">
        <f>IF(Table3[[#This Row],[Collector1]]="","", _xlfn.LET(_xlpm.x,VLOOKUP(Table3[[#This Row],[Collector1]],'Drop-down_menus'!$F$2:$G$16,2,FALSE),IF(_xlpm.x=0,"",_xlpm.x)))</f>
        <v>https://orcid.org/0000-0001-5748-602X</v>
      </c>
      <c r="Q40" s="3" t="str">
        <f>IF(Table3[[#This Row],[Collector2]]="","", _xlfn.LET(_xlpm.x,VLOOKUP(Table3[[#This Row],[Collector2]],'Drop-down_menus'!$F$2:$G$16,2,FALSE),IF(_xlpm.x=0,"",_xlpm.x)))</f>
        <v/>
      </c>
      <c r="R40" s="3" t="str">
        <f>IF(Table3[[#This Row],[Collector3]]="","", _xlfn.LET(_xlpm.x,VLOOKUP(Table3[[#This Row],[Collector3]],'Drop-down_menus'!$F$2:$G$16,2,FALSE),IF(_xlpm.x=0,"",_xlpm.x)))</f>
        <v/>
      </c>
      <c r="S40" s="3" t="str">
        <f>IF(Table3[[#This Row],[Collector4]]="","", _xlfn.LET(_xlpm.x,VLOOKUP(Table3[[#This Row],[Collector4]],'Drop-down_menus'!$F$2:$G$16,2,FALSE),IF(_xlpm.x=0,"",_xlpm.x)))</f>
        <v/>
      </c>
      <c r="T40" s="18" t="s">
        <v>142</v>
      </c>
      <c r="U40" s="18" t="s">
        <v>143</v>
      </c>
      <c r="V40" s="18"/>
      <c r="W40" s="16"/>
      <c r="X40" s="2"/>
      <c r="Y40" s="2"/>
      <c r="Z40" s="2"/>
      <c r="AA40" s="10">
        <v>823</v>
      </c>
      <c r="AB40" s="10">
        <v>825</v>
      </c>
      <c r="AC40" s="2" t="s">
        <v>146</v>
      </c>
      <c r="AG40" s="1"/>
    </row>
    <row r="41" spans="1:33" ht="13.5" customHeight="1" x14ac:dyDescent="0.2">
      <c r="A41" s="2" t="s">
        <v>140</v>
      </c>
      <c r="B41" s="2" t="s">
        <v>2594</v>
      </c>
      <c r="C41" s="2" t="s">
        <v>147</v>
      </c>
      <c r="D41" s="2" t="str">
        <f>_xlfn.TEXTBEFORE(Table3[[#This Row],[eventID]],"_")</f>
        <v>AT</v>
      </c>
      <c r="E41" s="3">
        <v>45336</v>
      </c>
      <c r="F41" s="3">
        <v>45338</v>
      </c>
      <c r="G41" s="13">
        <v>0.72916666666666663</v>
      </c>
      <c r="H41" s="13">
        <v>0.64583333333333337</v>
      </c>
      <c r="I41" s="13"/>
      <c r="J41" s="3" t="s">
        <v>2572</v>
      </c>
      <c r="K41" s="10">
        <f>-((E41+G41)-(F41+H41))*24</f>
        <v>46.000000000116415</v>
      </c>
      <c r="L41" s="20" t="s">
        <v>79</v>
      </c>
      <c r="M41" s="20"/>
      <c r="N41" s="20"/>
      <c r="O41" s="20"/>
      <c r="P41" s="20" t="str">
        <f>IF(Table3[[#This Row],[Collector1]]="","", _xlfn.LET(_xlpm.x,VLOOKUP(Table3[[#This Row],[Collector1]],'Drop-down_menus'!$F$2:$G$16,2,FALSE),IF(_xlpm.x=0,"",_xlpm.x)))</f>
        <v/>
      </c>
      <c r="Q41" s="3" t="str">
        <f>IF(Table3[[#This Row],[Collector2]]="","", _xlfn.LET(_xlpm.x,VLOOKUP(Table3[[#This Row],[Collector2]],'Drop-down_menus'!$F$2:$G$16,2,FALSE),IF(_xlpm.x=0,"",_xlpm.x)))</f>
        <v/>
      </c>
      <c r="R41" s="3" t="str">
        <f>IF(Table3[[#This Row],[Collector3]]="","", _xlfn.LET(_xlpm.x,VLOOKUP(Table3[[#This Row],[Collector3]],'Drop-down_menus'!$F$2:$G$16,2,FALSE),IF(_xlpm.x=0,"",_xlpm.x)))</f>
        <v/>
      </c>
      <c r="S41" s="3" t="str">
        <f>IF(Table3[[#This Row],[Collector4]]="","", _xlfn.LET(_xlpm.x,VLOOKUP(Table3[[#This Row],[Collector4]],'Drop-down_menus'!$F$2:$G$16,2,FALSE),IF(_xlpm.x=0,"",_xlpm.x)))</f>
        <v/>
      </c>
      <c r="T41" s="18" t="s">
        <v>148</v>
      </c>
      <c r="U41" s="18" t="s">
        <v>149</v>
      </c>
      <c r="V41" s="18"/>
      <c r="W41" s="16"/>
      <c r="X41" s="2"/>
      <c r="Y41" s="2"/>
      <c r="Z41" s="2"/>
      <c r="AA41" s="10">
        <v>782</v>
      </c>
      <c r="AB41" s="10">
        <v>822</v>
      </c>
      <c r="AC41" s="2" t="s">
        <v>150</v>
      </c>
      <c r="AG41" s="1"/>
    </row>
    <row r="42" spans="1:33" ht="13.5" customHeight="1" x14ac:dyDescent="0.2">
      <c r="A42" s="2" t="s">
        <v>140</v>
      </c>
      <c r="B42" s="2" t="s">
        <v>2594</v>
      </c>
      <c r="C42" s="2" t="s">
        <v>151</v>
      </c>
      <c r="D42" s="2" t="str">
        <f>_xlfn.TEXTBEFORE(Table3[[#This Row],[eventID]],"_")</f>
        <v>DIV</v>
      </c>
      <c r="E42" s="3">
        <v>45336</v>
      </c>
      <c r="F42" s="3"/>
      <c r="G42" s="13">
        <v>0.42569444444444443</v>
      </c>
      <c r="H42" s="13">
        <v>0.45</v>
      </c>
      <c r="I42" s="13" t="s">
        <v>2401</v>
      </c>
      <c r="J42" s="3" t="s">
        <v>2571</v>
      </c>
      <c r="K42" s="13">
        <f t="shared" ref="K42:K61" si="1">H42-G42</f>
        <v>2.430555555555558E-2</v>
      </c>
      <c r="L42" s="20" t="s">
        <v>67</v>
      </c>
      <c r="M42" s="20" t="s">
        <v>68</v>
      </c>
      <c r="N42" s="20"/>
      <c r="O42" s="20"/>
      <c r="P42" s="20" t="str">
        <f>IF(Table3[[#This Row],[Collector1]]="","", _xlfn.LET(_xlpm.x,VLOOKUP(Table3[[#This Row],[Collector1]],'Drop-down_menus'!$F$2:$G$16,2,FALSE),IF(_xlpm.x=0,"",_xlpm.x)))</f>
        <v>https://orcid.org/0000-0001-5767-3220</v>
      </c>
      <c r="Q42" s="3" t="str">
        <f>IF(Table3[[#This Row],[Collector2]]="","", _xlfn.LET(_xlpm.x,VLOOKUP(Table3[[#This Row],[Collector2]],'Drop-down_menus'!$F$2:$G$16,2,FALSE),IF(_xlpm.x=0,"",_xlpm.x)))</f>
        <v>https://orcid.org/0000-0002-0981-7442</v>
      </c>
      <c r="R42" s="3" t="str">
        <f>IF(Table3[[#This Row],[Collector3]]="","", _xlfn.LET(_xlpm.x,VLOOKUP(Table3[[#This Row],[Collector3]],'Drop-down_menus'!$F$2:$G$16,2,FALSE),IF(_xlpm.x=0,"",_xlpm.x)))</f>
        <v/>
      </c>
      <c r="S42" s="3" t="str">
        <f>IF(Table3[[#This Row],[Collector4]]="","", _xlfn.LET(_xlpm.x,VLOOKUP(Table3[[#This Row],[Collector4]],'Drop-down_menus'!$F$2:$G$16,2,FALSE),IF(_xlpm.x=0,"",_xlpm.x)))</f>
        <v/>
      </c>
      <c r="T42" s="18" t="s">
        <v>142</v>
      </c>
      <c r="U42" s="18" t="s">
        <v>143</v>
      </c>
      <c r="V42" s="18"/>
      <c r="W42" s="16"/>
      <c r="X42" s="2"/>
      <c r="Y42" s="2">
        <v>23</v>
      </c>
      <c r="Z42" s="2"/>
      <c r="AA42" s="10">
        <v>829</v>
      </c>
      <c r="AB42" s="10">
        <v>834</v>
      </c>
      <c r="AC42" s="2" t="s">
        <v>152</v>
      </c>
      <c r="AG42" s="1"/>
    </row>
    <row r="43" spans="1:33" ht="13.5" customHeight="1" x14ac:dyDescent="0.2">
      <c r="A43" s="2" t="s">
        <v>140</v>
      </c>
      <c r="B43" s="2" t="s">
        <v>2594</v>
      </c>
      <c r="C43" s="2" t="s">
        <v>153</v>
      </c>
      <c r="D43" s="2" t="str">
        <f>_xlfn.TEXTBEFORE(Table3[[#This Row],[eventID]],"_")</f>
        <v>DIV</v>
      </c>
      <c r="E43" s="3">
        <v>45336</v>
      </c>
      <c r="F43" s="3"/>
      <c r="G43" s="13">
        <v>0.64166666666666672</v>
      </c>
      <c r="H43" s="13">
        <v>0.67291666666666661</v>
      </c>
      <c r="I43" s="13" t="s">
        <v>2402</v>
      </c>
      <c r="J43" s="3" t="s">
        <v>2571</v>
      </c>
      <c r="K43" s="13">
        <f t="shared" si="1"/>
        <v>3.1249999999999889E-2</v>
      </c>
      <c r="L43" s="20" t="s">
        <v>60</v>
      </c>
      <c r="M43" s="20" t="s">
        <v>67</v>
      </c>
      <c r="N43" s="20" t="s">
        <v>68</v>
      </c>
      <c r="O43" s="20"/>
      <c r="P43" s="20" t="str">
        <f>IF(Table3[[#This Row],[Collector1]]="","", _xlfn.LET(_xlpm.x,VLOOKUP(Table3[[#This Row],[Collector1]],'Drop-down_menus'!$F$2:$G$16,2,FALSE),IF(_xlpm.x=0,"",_xlpm.x)))</f>
        <v>https://orcid.org/0000-0002-9708-1761</v>
      </c>
      <c r="Q43" s="3" t="str">
        <f>IF(Table3[[#This Row],[Collector2]]="","", _xlfn.LET(_xlpm.x,VLOOKUP(Table3[[#This Row],[Collector2]],'Drop-down_menus'!$F$2:$G$16,2,FALSE),IF(_xlpm.x=0,"",_xlpm.x)))</f>
        <v>https://orcid.org/0000-0001-5767-3220</v>
      </c>
      <c r="R43" s="3" t="str">
        <f>IF(Table3[[#This Row],[Collector3]]="","", _xlfn.LET(_xlpm.x,VLOOKUP(Table3[[#This Row],[Collector3]],'Drop-down_menus'!$F$2:$G$16,2,FALSE),IF(_xlpm.x=0,"",_xlpm.x)))</f>
        <v>https://orcid.org/0000-0002-0981-7442</v>
      </c>
      <c r="S43" s="3" t="str">
        <f>IF(Table3[[#This Row],[Collector4]]="","", _xlfn.LET(_xlpm.x,VLOOKUP(Table3[[#This Row],[Collector4]],'Drop-down_menus'!$F$2:$G$16,2,FALSE),IF(_xlpm.x=0,"",_xlpm.x)))</f>
        <v/>
      </c>
      <c r="T43" s="18" t="s">
        <v>154</v>
      </c>
      <c r="U43" s="18" t="s">
        <v>155</v>
      </c>
      <c r="V43" s="18" t="s">
        <v>156</v>
      </c>
      <c r="W43" s="16" t="s">
        <v>157</v>
      </c>
      <c r="X43" s="2"/>
      <c r="Y43" s="2">
        <v>30</v>
      </c>
      <c r="Z43" s="2"/>
      <c r="AA43" s="10">
        <v>742</v>
      </c>
      <c r="AB43" s="10">
        <v>781</v>
      </c>
      <c r="AC43" s="2" t="s">
        <v>144</v>
      </c>
      <c r="AG43" s="1"/>
    </row>
    <row r="44" spans="1:33" ht="13.5" customHeight="1" x14ac:dyDescent="0.2">
      <c r="A44" s="2" t="s">
        <v>140</v>
      </c>
      <c r="B44" s="2" t="s">
        <v>2594</v>
      </c>
      <c r="C44" s="2" t="s">
        <v>158</v>
      </c>
      <c r="D44" s="2" t="str">
        <f>_xlfn.TEXTBEFORE(Table3[[#This Row],[eventID]],"_")</f>
        <v>NIS</v>
      </c>
      <c r="E44" s="3">
        <v>45336</v>
      </c>
      <c r="F44" s="3"/>
      <c r="G44" s="13">
        <v>0.66041666666666665</v>
      </c>
      <c r="H44" s="13">
        <v>0.66388888888888886</v>
      </c>
      <c r="I44" s="13" t="s">
        <v>2403</v>
      </c>
      <c r="J44" s="3" t="s">
        <v>2571</v>
      </c>
      <c r="K44" s="13">
        <f t="shared" si="1"/>
        <v>3.4722222222222099E-3</v>
      </c>
      <c r="L44" s="3" t="s">
        <v>71</v>
      </c>
      <c r="M44" s="3" t="s">
        <v>89</v>
      </c>
      <c r="N44" s="3"/>
      <c r="O44" s="3"/>
      <c r="P44" s="3" t="str">
        <f>IF(Table3[[#This Row],[Collector1]]="","", _xlfn.LET(_xlpm.x,VLOOKUP(Table3[[#This Row],[Collector1]],'Drop-down_menus'!$F$2:$G$16,2,FALSE),IF(_xlpm.x=0,"",_xlpm.x)))</f>
        <v>https://orcid.org/0009-0002-6669-2911</v>
      </c>
      <c r="Q44" s="3" t="str">
        <f>IF(Table3[[#This Row],[Collector2]]="","", _xlfn.LET(_xlpm.x,VLOOKUP(Table3[[#This Row],[Collector2]],'Drop-down_menus'!$F$2:$G$16,2,FALSE),IF(_xlpm.x=0,"",_xlpm.x)))</f>
        <v/>
      </c>
      <c r="R44" s="3" t="str">
        <f>IF(Table3[[#This Row],[Collector3]]="","", _xlfn.LET(_xlpm.x,VLOOKUP(Table3[[#This Row],[Collector3]],'Drop-down_menus'!$F$2:$G$16,2,FALSE),IF(_xlpm.x=0,"",_xlpm.x)))</f>
        <v/>
      </c>
      <c r="S44" s="3" t="str">
        <f>IF(Table3[[#This Row],[Collector4]]="","", _xlfn.LET(_xlpm.x,VLOOKUP(Table3[[#This Row],[Collector4]],'Drop-down_menus'!$F$2:$G$16,2,FALSE),IF(_xlpm.x=0,"",_xlpm.x)))</f>
        <v/>
      </c>
      <c r="T44" s="18"/>
      <c r="U44" s="18"/>
      <c r="V44" s="18"/>
      <c r="W44" s="16"/>
      <c r="X44" s="2"/>
      <c r="Y44" s="2">
        <v>0</v>
      </c>
      <c r="Z44" s="2"/>
      <c r="AA44" s="10">
        <v>835</v>
      </c>
      <c r="AB44" s="10">
        <v>841</v>
      </c>
      <c r="AD44" s="15">
        <v>64.338114000000004</v>
      </c>
      <c r="AE44" s="15">
        <v>62.942048</v>
      </c>
      <c r="AG44" s="1"/>
    </row>
    <row r="45" spans="1:33" ht="13.5" customHeight="1" x14ac:dyDescent="0.2">
      <c r="A45" s="2" t="s">
        <v>140</v>
      </c>
      <c r="B45" s="2" t="s">
        <v>2594</v>
      </c>
      <c r="C45" s="2" t="s">
        <v>159</v>
      </c>
      <c r="D45" s="2" t="str">
        <f>_xlfn.TEXTBEFORE(Table3[[#This Row],[eventID]],"_")</f>
        <v>NIS</v>
      </c>
      <c r="E45" s="3">
        <v>45336</v>
      </c>
      <c r="F45" s="3"/>
      <c r="G45" s="13">
        <v>0.66666666666666663</v>
      </c>
      <c r="H45" s="13">
        <v>0.67013888888888884</v>
      </c>
      <c r="I45" s="13" t="s">
        <v>2404</v>
      </c>
      <c r="J45" s="3" t="s">
        <v>2571</v>
      </c>
      <c r="K45" s="13">
        <f t="shared" si="1"/>
        <v>3.4722222222222099E-3</v>
      </c>
      <c r="L45" s="3" t="s">
        <v>71</v>
      </c>
      <c r="M45" s="3" t="s">
        <v>89</v>
      </c>
      <c r="N45" s="3"/>
      <c r="O45" s="3"/>
      <c r="P45" s="3" t="str">
        <f>IF(Table3[[#This Row],[Collector1]]="","", _xlfn.LET(_xlpm.x,VLOOKUP(Table3[[#This Row],[Collector1]],'Drop-down_menus'!$F$2:$G$16,2,FALSE),IF(_xlpm.x=0,"",_xlpm.x)))</f>
        <v>https://orcid.org/0009-0002-6669-2911</v>
      </c>
      <c r="Q45" s="3" t="str">
        <f>IF(Table3[[#This Row],[Collector2]]="","", _xlfn.LET(_xlpm.x,VLOOKUP(Table3[[#This Row],[Collector2]],'Drop-down_menus'!$F$2:$G$16,2,FALSE),IF(_xlpm.x=0,"",_xlpm.x)))</f>
        <v/>
      </c>
      <c r="R45" s="3" t="str">
        <f>IF(Table3[[#This Row],[Collector3]]="","", _xlfn.LET(_xlpm.x,VLOOKUP(Table3[[#This Row],[Collector3]],'Drop-down_menus'!$F$2:$G$16,2,FALSE),IF(_xlpm.x=0,"",_xlpm.x)))</f>
        <v/>
      </c>
      <c r="S45" s="3" t="str">
        <f>IF(Table3[[#This Row],[Collector4]]="","", _xlfn.LET(_xlpm.x,VLOOKUP(Table3[[#This Row],[Collector4]],'Drop-down_menus'!$F$2:$G$16,2,FALSE),IF(_xlpm.x=0,"",_xlpm.x)))</f>
        <v/>
      </c>
      <c r="T45" s="18"/>
      <c r="U45" s="18"/>
      <c r="V45" s="18"/>
      <c r="W45" s="16"/>
      <c r="X45" s="2"/>
      <c r="Y45" s="2">
        <v>0</v>
      </c>
      <c r="Z45" s="2"/>
      <c r="AA45" s="10">
        <v>842</v>
      </c>
      <c r="AB45" s="10">
        <v>848</v>
      </c>
      <c r="AD45" s="15">
        <v>64.337592000000001</v>
      </c>
      <c r="AE45" s="15">
        <v>62.943356999999999</v>
      </c>
      <c r="AG45" s="1"/>
    </row>
    <row r="46" spans="1:33" ht="13.5" customHeight="1" x14ac:dyDescent="0.2">
      <c r="A46" s="2" t="s">
        <v>140</v>
      </c>
      <c r="B46" s="2" t="s">
        <v>2594</v>
      </c>
      <c r="C46" s="2" t="s">
        <v>160</v>
      </c>
      <c r="D46" s="2" t="str">
        <f>_xlfn.TEXTBEFORE(Table3[[#This Row],[eventID]],"_")</f>
        <v>NIS</v>
      </c>
      <c r="E46" s="3">
        <v>45336</v>
      </c>
      <c r="F46" s="3"/>
      <c r="G46" s="13">
        <v>0.67152777777777783</v>
      </c>
      <c r="H46" s="13">
        <v>0.67499999999999993</v>
      </c>
      <c r="I46" s="13" t="s">
        <v>2405</v>
      </c>
      <c r="J46" s="3" t="s">
        <v>2571</v>
      </c>
      <c r="K46" s="13">
        <f t="shared" si="1"/>
        <v>3.4722222222220989E-3</v>
      </c>
      <c r="L46" s="3" t="s">
        <v>71</v>
      </c>
      <c r="M46" s="3" t="s">
        <v>89</v>
      </c>
      <c r="N46" s="3"/>
      <c r="O46" s="3"/>
      <c r="P46" s="3" t="str">
        <f>IF(Table3[[#This Row],[Collector1]]="","", _xlfn.LET(_xlpm.x,VLOOKUP(Table3[[#This Row],[Collector1]],'Drop-down_menus'!$F$2:$G$16,2,FALSE),IF(_xlpm.x=0,"",_xlpm.x)))</f>
        <v>https://orcid.org/0009-0002-6669-2911</v>
      </c>
      <c r="Q46" s="3" t="str">
        <f>IF(Table3[[#This Row],[Collector2]]="","", _xlfn.LET(_xlpm.x,VLOOKUP(Table3[[#This Row],[Collector2]],'Drop-down_menus'!$F$2:$G$16,2,FALSE),IF(_xlpm.x=0,"",_xlpm.x)))</f>
        <v/>
      </c>
      <c r="R46" s="3" t="str">
        <f>IF(Table3[[#This Row],[Collector3]]="","", _xlfn.LET(_xlpm.x,VLOOKUP(Table3[[#This Row],[Collector3]],'Drop-down_menus'!$F$2:$G$16,2,FALSE),IF(_xlpm.x=0,"",_xlpm.x)))</f>
        <v/>
      </c>
      <c r="S46" s="3" t="str">
        <f>IF(Table3[[#This Row],[Collector4]]="","", _xlfn.LET(_xlpm.x,VLOOKUP(Table3[[#This Row],[Collector4]],'Drop-down_menus'!$F$2:$G$16,2,FALSE),IF(_xlpm.x=0,"",_xlpm.x)))</f>
        <v/>
      </c>
      <c r="T46" s="18"/>
      <c r="W46" s="16"/>
      <c r="X46" s="2"/>
      <c r="Y46" s="2">
        <v>0</v>
      </c>
      <c r="Z46" s="2"/>
      <c r="AA46" s="10">
        <v>849</v>
      </c>
      <c r="AB46" s="10">
        <v>855</v>
      </c>
      <c r="AD46" s="15">
        <v>64.336911999999998</v>
      </c>
      <c r="AE46" s="15">
        <v>62.944378</v>
      </c>
      <c r="AG46" s="1"/>
    </row>
    <row r="47" spans="1:33" ht="13.5" customHeight="1" x14ac:dyDescent="0.2">
      <c r="A47" s="2" t="s">
        <v>140</v>
      </c>
      <c r="B47" s="2" t="s">
        <v>2594</v>
      </c>
      <c r="C47" s="2" t="s">
        <v>161</v>
      </c>
      <c r="D47" s="2" t="str">
        <f>_xlfn.TEXTBEFORE(Table3[[#This Row],[eventID]],"_")</f>
        <v>NIS</v>
      </c>
      <c r="E47" s="3">
        <v>45336</v>
      </c>
      <c r="F47" s="3"/>
      <c r="G47" s="13">
        <v>0.68055555555555547</v>
      </c>
      <c r="H47" s="13">
        <v>0.68402777777777779</v>
      </c>
      <c r="I47" s="13" t="s">
        <v>2406</v>
      </c>
      <c r="J47" s="3" t="s">
        <v>2571</v>
      </c>
      <c r="K47" s="13">
        <f t="shared" si="1"/>
        <v>3.4722222222223209E-3</v>
      </c>
      <c r="L47" s="3" t="s">
        <v>71</v>
      </c>
      <c r="M47" s="3" t="s">
        <v>89</v>
      </c>
      <c r="N47" s="3"/>
      <c r="O47" s="3"/>
      <c r="P47" s="3" t="str">
        <f>IF(Table3[[#This Row],[Collector1]]="","", _xlfn.LET(_xlpm.x,VLOOKUP(Table3[[#This Row],[Collector1]],'Drop-down_menus'!$F$2:$G$16,2,FALSE),IF(_xlpm.x=0,"",_xlpm.x)))</f>
        <v>https://orcid.org/0009-0002-6669-2911</v>
      </c>
      <c r="Q47" s="3" t="str">
        <f>IF(Table3[[#This Row],[Collector2]]="","", _xlfn.LET(_xlpm.x,VLOOKUP(Table3[[#This Row],[Collector2]],'Drop-down_menus'!$F$2:$G$16,2,FALSE),IF(_xlpm.x=0,"",_xlpm.x)))</f>
        <v/>
      </c>
      <c r="R47" s="3" t="str">
        <f>IF(Table3[[#This Row],[Collector3]]="","", _xlfn.LET(_xlpm.x,VLOOKUP(Table3[[#This Row],[Collector3]],'Drop-down_menus'!$F$2:$G$16,2,FALSE),IF(_xlpm.x=0,"",_xlpm.x)))</f>
        <v/>
      </c>
      <c r="S47" s="3" t="str">
        <f>IF(Table3[[#This Row],[Collector4]]="","", _xlfn.LET(_xlpm.x,VLOOKUP(Table3[[#This Row],[Collector4]],'Drop-down_menus'!$F$2:$G$16,2,FALSE),IF(_xlpm.x=0,"",_xlpm.x)))</f>
        <v/>
      </c>
      <c r="T47" s="18"/>
      <c r="U47" s="18"/>
      <c r="V47" s="18"/>
      <c r="W47" s="16"/>
      <c r="X47" s="2"/>
      <c r="Y47" s="2">
        <v>0</v>
      </c>
      <c r="Z47" s="2"/>
      <c r="AA47" s="10">
        <v>856</v>
      </c>
      <c r="AB47" s="10">
        <v>862</v>
      </c>
      <c r="AD47" s="15">
        <v>64.338718999999998</v>
      </c>
      <c r="AE47" s="15">
        <v>62.946635999999998</v>
      </c>
      <c r="AG47" s="1"/>
    </row>
    <row r="48" spans="1:33" ht="13.5" customHeight="1" x14ac:dyDescent="0.2">
      <c r="A48" s="2" t="s">
        <v>140</v>
      </c>
      <c r="B48" s="2" t="s">
        <v>2594</v>
      </c>
      <c r="C48" s="2" t="s">
        <v>162</v>
      </c>
      <c r="D48" s="2" t="str">
        <f>_xlfn.TEXTBEFORE(Table3[[#This Row],[eventID]],"_")</f>
        <v>NIS</v>
      </c>
      <c r="E48" s="3">
        <v>45336</v>
      </c>
      <c r="F48" s="3"/>
      <c r="G48" s="13">
        <v>0.6875</v>
      </c>
      <c r="H48" s="13">
        <v>0.69097222222222221</v>
      </c>
      <c r="I48" s="13" t="s">
        <v>2407</v>
      </c>
      <c r="J48" s="3" t="s">
        <v>2571</v>
      </c>
      <c r="K48" s="13">
        <f t="shared" si="1"/>
        <v>3.4722222222222099E-3</v>
      </c>
      <c r="L48" s="3" t="s">
        <v>71</v>
      </c>
      <c r="M48" s="3" t="s">
        <v>89</v>
      </c>
      <c r="N48" s="3"/>
      <c r="O48" s="3"/>
      <c r="P48" s="3" t="str">
        <f>IF(Table3[[#This Row],[Collector1]]="","", _xlfn.LET(_xlpm.x,VLOOKUP(Table3[[#This Row],[Collector1]],'Drop-down_menus'!$F$2:$G$16,2,FALSE),IF(_xlpm.x=0,"",_xlpm.x)))</f>
        <v>https://orcid.org/0009-0002-6669-2911</v>
      </c>
      <c r="Q48" s="3" t="str">
        <f>IF(Table3[[#This Row],[Collector2]]="","", _xlfn.LET(_xlpm.x,VLOOKUP(Table3[[#This Row],[Collector2]],'Drop-down_menus'!$F$2:$G$16,2,FALSE),IF(_xlpm.x=0,"",_xlpm.x)))</f>
        <v/>
      </c>
      <c r="R48" s="3" t="str">
        <f>IF(Table3[[#This Row],[Collector3]]="","", _xlfn.LET(_xlpm.x,VLOOKUP(Table3[[#This Row],[Collector3]],'Drop-down_menus'!$F$2:$G$16,2,FALSE),IF(_xlpm.x=0,"",_xlpm.x)))</f>
        <v/>
      </c>
      <c r="S48" s="3" t="str">
        <f>IF(Table3[[#This Row],[Collector4]]="","", _xlfn.LET(_xlpm.x,VLOOKUP(Table3[[#This Row],[Collector4]],'Drop-down_menus'!$F$2:$G$16,2,FALSE),IF(_xlpm.x=0,"",_xlpm.x)))</f>
        <v/>
      </c>
      <c r="T48" s="18"/>
      <c r="U48" s="18"/>
      <c r="V48" s="18"/>
      <c r="W48" s="16"/>
      <c r="X48" s="2"/>
      <c r="Y48" s="2">
        <v>0</v>
      </c>
      <c r="Z48" s="2"/>
      <c r="AA48" s="10">
        <v>863</v>
      </c>
      <c r="AB48" s="10">
        <v>869</v>
      </c>
      <c r="AD48" s="15">
        <v>64.338943</v>
      </c>
      <c r="AE48" s="15">
        <v>62.962941999999998</v>
      </c>
      <c r="AG48" s="1"/>
    </row>
    <row r="49" spans="1:33" ht="13.5" customHeight="1" x14ac:dyDescent="0.2">
      <c r="A49" s="2" t="s">
        <v>140</v>
      </c>
      <c r="B49" s="2" t="s">
        <v>2594</v>
      </c>
      <c r="C49" s="2" t="s">
        <v>163</v>
      </c>
      <c r="D49" s="2" t="str">
        <f>_xlfn.TEXTBEFORE(Table3[[#This Row],[eventID]],"_")</f>
        <v>NIS</v>
      </c>
      <c r="E49" s="3">
        <v>45336</v>
      </c>
      <c r="F49" s="3"/>
      <c r="G49" s="13">
        <v>0.69444444444444453</v>
      </c>
      <c r="H49" s="13">
        <v>0.69791666666666663</v>
      </c>
      <c r="I49" s="13" t="s">
        <v>2408</v>
      </c>
      <c r="J49" s="3" t="s">
        <v>2571</v>
      </c>
      <c r="K49" s="13">
        <f t="shared" si="1"/>
        <v>3.4722222222220989E-3</v>
      </c>
      <c r="L49" s="3" t="s">
        <v>71</v>
      </c>
      <c r="M49" s="3" t="s">
        <v>89</v>
      </c>
      <c r="N49" s="3"/>
      <c r="O49" s="3"/>
      <c r="P49" s="3" t="str">
        <f>IF(Table3[[#This Row],[Collector1]]="","", _xlfn.LET(_xlpm.x,VLOOKUP(Table3[[#This Row],[Collector1]],'Drop-down_menus'!$F$2:$G$16,2,FALSE),IF(_xlpm.x=0,"",_xlpm.x)))</f>
        <v>https://orcid.org/0009-0002-6669-2911</v>
      </c>
      <c r="Q49" s="3" t="str">
        <f>IF(Table3[[#This Row],[Collector2]]="","", _xlfn.LET(_xlpm.x,VLOOKUP(Table3[[#This Row],[Collector2]],'Drop-down_menus'!$F$2:$G$16,2,FALSE),IF(_xlpm.x=0,"",_xlpm.x)))</f>
        <v/>
      </c>
      <c r="R49" s="3" t="str">
        <f>IF(Table3[[#This Row],[Collector3]]="","", _xlfn.LET(_xlpm.x,VLOOKUP(Table3[[#This Row],[Collector3]],'Drop-down_menus'!$F$2:$G$16,2,FALSE),IF(_xlpm.x=0,"",_xlpm.x)))</f>
        <v/>
      </c>
      <c r="S49" s="3" t="str">
        <f>IF(Table3[[#This Row],[Collector4]]="","", _xlfn.LET(_xlpm.x,VLOOKUP(Table3[[#This Row],[Collector4]],'Drop-down_menus'!$F$2:$G$16,2,FALSE),IF(_xlpm.x=0,"",_xlpm.x)))</f>
        <v/>
      </c>
      <c r="T49" s="18"/>
      <c r="U49" s="18"/>
      <c r="V49" s="18"/>
      <c r="W49" s="16"/>
      <c r="X49" s="2"/>
      <c r="Y49" s="2">
        <v>0</v>
      </c>
      <c r="Z49" s="2"/>
      <c r="AA49" s="10">
        <v>870</v>
      </c>
      <c r="AB49" s="10">
        <v>876</v>
      </c>
      <c r="AD49" s="15">
        <v>64.338899999999995</v>
      </c>
      <c r="AE49" s="15">
        <v>62.953001999999998</v>
      </c>
      <c r="AG49" s="1"/>
    </row>
    <row r="50" spans="1:33" ht="13.5" customHeight="1" x14ac:dyDescent="0.2">
      <c r="A50" s="2" t="s">
        <v>140</v>
      </c>
      <c r="B50" s="2" t="s">
        <v>2594</v>
      </c>
      <c r="C50" s="2" t="s">
        <v>164</v>
      </c>
      <c r="D50" s="2" t="str">
        <f>_xlfn.TEXTBEFORE(Table3[[#This Row],[eventID]],"_")</f>
        <v>NIS</v>
      </c>
      <c r="E50" s="3">
        <v>45336</v>
      </c>
      <c r="F50" s="3"/>
      <c r="G50" s="13">
        <v>0.69930555555555562</v>
      </c>
      <c r="H50" s="13">
        <v>0.70277777777777783</v>
      </c>
      <c r="I50" s="13" t="s">
        <v>2409</v>
      </c>
      <c r="J50" s="3" t="s">
        <v>2571</v>
      </c>
      <c r="K50" s="13">
        <f t="shared" si="1"/>
        <v>3.4722222222222099E-3</v>
      </c>
      <c r="L50" s="3" t="s">
        <v>71</v>
      </c>
      <c r="M50" s="3" t="s">
        <v>89</v>
      </c>
      <c r="N50" s="20"/>
      <c r="O50" s="20"/>
      <c r="P50" s="20" t="str">
        <f>IF(Table3[[#This Row],[Collector1]]="","", _xlfn.LET(_xlpm.x,VLOOKUP(Table3[[#This Row],[Collector1]],'Drop-down_menus'!$F$2:$G$16,2,FALSE),IF(_xlpm.x=0,"",_xlpm.x)))</f>
        <v>https://orcid.org/0009-0002-6669-2911</v>
      </c>
      <c r="Q50" s="3" t="str">
        <f>IF(Table3[[#This Row],[Collector2]]="","", _xlfn.LET(_xlpm.x,VLOOKUP(Table3[[#This Row],[Collector2]],'Drop-down_menus'!$F$2:$G$16,2,FALSE),IF(_xlpm.x=0,"",_xlpm.x)))</f>
        <v/>
      </c>
      <c r="R50" s="3" t="str">
        <f>IF(Table3[[#This Row],[Collector3]]="","", _xlfn.LET(_xlpm.x,VLOOKUP(Table3[[#This Row],[Collector3]],'Drop-down_menus'!$F$2:$G$16,2,FALSE),IF(_xlpm.x=0,"",_xlpm.x)))</f>
        <v/>
      </c>
      <c r="S50" s="3" t="str">
        <f>IF(Table3[[#This Row],[Collector4]]="","", _xlfn.LET(_xlpm.x,VLOOKUP(Table3[[#This Row],[Collector4]],'Drop-down_menus'!$F$2:$G$16,2,FALSE),IF(_xlpm.x=0,"",_xlpm.x)))</f>
        <v/>
      </c>
      <c r="T50" s="18"/>
      <c r="U50" s="18"/>
      <c r="V50" s="18"/>
      <c r="W50" s="16"/>
      <c r="X50" s="2"/>
      <c r="Y50" s="2">
        <v>0</v>
      </c>
      <c r="Z50" s="2"/>
      <c r="AA50" s="10">
        <v>877</v>
      </c>
      <c r="AB50" s="10">
        <v>883</v>
      </c>
      <c r="AD50" s="15">
        <v>64.338493999999997</v>
      </c>
      <c r="AE50" s="15">
        <v>62.949795999999999</v>
      </c>
      <c r="AG50" s="1"/>
    </row>
    <row r="51" spans="1:33" ht="13.5" customHeight="1" x14ac:dyDescent="0.2">
      <c r="A51" s="2" t="s">
        <v>140</v>
      </c>
      <c r="B51" s="2" t="s">
        <v>2594</v>
      </c>
      <c r="C51" s="2" t="s">
        <v>165</v>
      </c>
      <c r="D51" s="2" t="str">
        <f>_xlfn.TEXTBEFORE(Table3[[#This Row],[eventID]],"_")</f>
        <v>NIS</v>
      </c>
      <c r="E51" s="3">
        <v>45336</v>
      </c>
      <c r="F51" s="3"/>
      <c r="G51" s="13">
        <v>0.73819444444444438</v>
      </c>
      <c r="H51" s="13">
        <v>0.7416666666666667</v>
      </c>
      <c r="I51" s="13" t="s">
        <v>2410</v>
      </c>
      <c r="J51" s="3" t="s">
        <v>2571</v>
      </c>
      <c r="K51" s="13">
        <f t="shared" si="1"/>
        <v>3.4722222222223209E-3</v>
      </c>
      <c r="L51" s="3" t="s">
        <v>71</v>
      </c>
      <c r="M51" s="3" t="s">
        <v>89</v>
      </c>
      <c r="N51" s="20"/>
      <c r="O51" s="20"/>
      <c r="P51" s="20" t="str">
        <f>IF(Table3[[#This Row],[Collector1]]="","", _xlfn.LET(_xlpm.x,VLOOKUP(Table3[[#This Row],[Collector1]],'Drop-down_menus'!$F$2:$G$16,2,FALSE),IF(_xlpm.x=0,"",_xlpm.x)))</f>
        <v>https://orcid.org/0009-0002-6669-2911</v>
      </c>
      <c r="Q51" s="3" t="str">
        <f>IF(Table3[[#This Row],[Collector2]]="","", _xlfn.LET(_xlpm.x,VLOOKUP(Table3[[#This Row],[Collector2]],'Drop-down_menus'!$F$2:$G$16,2,FALSE),IF(_xlpm.x=0,"",_xlpm.x)))</f>
        <v/>
      </c>
      <c r="R51" s="3" t="str">
        <f>IF(Table3[[#This Row],[Collector3]]="","", _xlfn.LET(_xlpm.x,VLOOKUP(Table3[[#This Row],[Collector3]],'Drop-down_menus'!$F$2:$G$16,2,FALSE),IF(_xlpm.x=0,"",_xlpm.x)))</f>
        <v/>
      </c>
      <c r="S51" s="3" t="str">
        <f>IF(Table3[[#This Row],[Collector4]]="","", _xlfn.LET(_xlpm.x,VLOOKUP(Table3[[#This Row],[Collector4]],'Drop-down_menus'!$F$2:$G$16,2,FALSE),IF(_xlpm.x=0,"",_xlpm.x)))</f>
        <v/>
      </c>
      <c r="T51" s="18"/>
      <c r="U51" s="18"/>
      <c r="V51" s="18"/>
      <c r="W51" s="16"/>
      <c r="X51" s="2"/>
      <c r="Y51" s="2">
        <v>0</v>
      </c>
      <c r="Z51" s="2"/>
      <c r="AA51" s="10">
        <v>884</v>
      </c>
      <c r="AB51" s="10">
        <v>890</v>
      </c>
      <c r="AD51" s="15">
        <v>64.338842999999997</v>
      </c>
      <c r="AE51" s="15">
        <v>62.945368000000002</v>
      </c>
      <c r="AG51" s="1"/>
    </row>
    <row r="52" spans="1:33" ht="13.5" customHeight="1" x14ac:dyDescent="0.2">
      <c r="A52" s="2" t="s">
        <v>140</v>
      </c>
      <c r="B52" s="2" t="s">
        <v>2594</v>
      </c>
      <c r="C52" s="2" t="s">
        <v>166</v>
      </c>
      <c r="D52" s="2" t="str">
        <f>_xlfn.TEXTBEFORE(Table3[[#This Row],[eventID]],"_")</f>
        <v>NIS</v>
      </c>
      <c r="E52" s="3">
        <v>45336</v>
      </c>
      <c r="F52" s="3"/>
      <c r="G52" s="13">
        <v>0.74930555555555556</v>
      </c>
      <c r="H52" s="13">
        <v>0.75277777777777777</v>
      </c>
      <c r="I52" s="13" t="s">
        <v>2411</v>
      </c>
      <c r="J52" s="3" t="s">
        <v>2571</v>
      </c>
      <c r="K52" s="13">
        <f t="shared" si="1"/>
        <v>3.4722222222222099E-3</v>
      </c>
      <c r="L52" s="3" t="s">
        <v>71</v>
      </c>
      <c r="M52" s="3" t="s">
        <v>89</v>
      </c>
      <c r="N52" s="3"/>
      <c r="O52" s="3"/>
      <c r="P52" s="3" t="str">
        <f>IF(Table3[[#This Row],[Collector1]]="","", _xlfn.LET(_xlpm.x,VLOOKUP(Table3[[#This Row],[Collector1]],'Drop-down_menus'!$F$2:$G$16,2,FALSE),IF(_xlpm.x=0,"",_xlpm.x)))</f>
        <v>https://orcid.org/0009-0002-6669-2911</v>
      </c>
      <c r="Q52" s="3" t="str">
        <f>IF(Table3[[#This Row],[Collector2]]="","", _xlfn.LET(_xlpm.x,VLOOKUP(Table3[[#This Row],[Collector2]],'Drop-down_menus'!$F$2:$G$16,2,FALSE),IF(_xlpm.x=0,"",_xlpm.x)))</f>
        <v/>
      </c>
      <c r="R52" s="3" t="str">
        <f>IF(Table3[[#This Row],[Collector3]]="","", _xlfn.LET(_xlpm.x,VLOOKUP(Table3[[#This Row],[Collector3]],'Drop-down_menus'!$F$2:$G$16,2,FALSE),IF(_xlpm.x=0,"",_xlpm.x)))</f>
        <v/>
      </c>
      <c r="S52" s="3" t="str">
        <f>IF(Table3[[#This Row],[Collector4]]="","", _xlfn.LET(_xlpm.x,VLOOKUP(Table3[[#This Row],[Collector4]],'Drop-down_menus'!$F$2:$G$16,2,FALSE),IF(_xlpm.x=0,"",_xlpm.x)))</f>
        <v/>
      </c>
      <c r="T52" s="18"/>
      <c r="U52" s="18"/>
      <c r="V52" s="18"/>
      <c r="W52" s="16"/>
      <c r="X52" s="2"/>
      <c r="Y52" s="2">
        <v>0</v>
      </c>
      <c r="Z52" s="2"/>
      <c r="AA52" s="10">
        <v>891</v>
      </c>
      <c r="AB52" s="10">
        <v>897</v>
      </c>
      <c r="AC52" s="2" t="s">
        <v>167</v>
      </c>
      <c r="AD52" s="15">
        <v>64.336832000000001</v>
      </c>
      <c r="AE52" s="15">
        <v>62.940458</v>
      </c>
      <c r="AG52" s="1"/>
    </row>
    <row r="53" spans="1:33" ht="13.5" customHeight="1" x14ac:dyDescent="0.2">
      <c r="A53" s="2" t="s">
        <v>140</v>
      </c>
      <c r="B53" s="2" t="s">
        <v>2594</v>
      </c>
      <c r="C53" s="2" t="s">
        <v>168</v>
      </c>
      <c r="D53" s="2" t="str">
        <f>_xlfn.TEXTBEFORE(Table3[[#This Row],[eventID]],"_")</f>
        <v>NIS</v>
      </c>
      <c r="E53" s="3">
        <v>45336</v>
      </c>
      <c r="F53" s="3"/>
      <c r="G53" s="13">
        <v>0.75624999999999998</v>
      </c>
      <c r="H53" s="13">
        <v>0.7597222222222223</v>
      </c>
      <c r="I53" s="13" t="s">
        <v>2412</v>
      </c>
      <c r="J53" s="3" t="s">
        <v>2571</v>
      </c>
      <c r="K53" s="13">
        <f t="shared" si="1"/>
        <v>3.4722222222223209E-3</v>
      </c>
      <c r="L53" s="3" t="s">
        <v>71</v>
      </c>
      <c r="M53" s="3" t="s">
        <v>89</v>
      </c>
      <c r="N53" s="3"/>
      <c r="O53" s="3"/>
      <c r="P53" s="3" t="str">
        <f>IF(Table3[[#This Row],[Collector1]]="","", _xlfn.LET(_xlpm.x,VLOOKUP(Table3[[#This Row],[Collector1]],'Drop-down_menus'!$F$2:$G$16,2,FALSE),IF(_xlpm.x=0,"",_xlpm.x)))</f>
        <v>https://orcid.org/0009-0002-6669-2911</v>
      </c>
      <c r="Q53" s="3" t="str">
        <f>IF(Table3[[#This Row],[Collector2]]="","", _xlfn.LET(_xlpm.x,VLOOKUP(Table3[[#This Row],[Collector2]],'Drop-down_menus'!$F$2:$G$16,2,FALSE),IF(_xlpm.x=0,"",_xlpm.x)))</f>
        <v/>
      </c>
      <c r="R53" s="3" t="str">
        <f>IF(Table3[[#This Row],[Collector3]]="","", _xlfn.LET(_xlpm.x,VLOOKUP(Table3[[#This Row],[Collector3]],'Drop-down_menus'!$F$2:$G$16,2,FALSE),IF(_xlpm.x=0,"",_xlpm.x)))</f>
        <v/>
      </c>
      <c r="S53" s="3" t="str">
        <f>IF(Table3[[#This Row],[Collector4]]="","", _xlfn.LET(_xlpm.x,VLOOKUP(Table3[[#This Row],[Collector4]],'Drop-down_menus'!$F$2:$G$16,2,FALSE),IF(_xlpm.x=0,"",_xlpm.x)))</f>
        <v/>
      </c>
      <c r="T53" s="18"/>
      <c r="U53" s="18"/>
      <c r="V53" s="18"/>
      <c r="W53" s="16"/>
      <c r="X53" s="2"/>
      <c r="Y53" s="2">
        <v>0</v>
      </c>
      <c r="Z53" s="2"/>
      <c r="AA53" s="10">
        <v>898</v>
      </c>
      <c r="AB53" s="10">
        <v>904</v>
      </c>
      <c r="AC53" s="2" t="s">
        <v>169</v>
      </c>
      <c r="AD53" s="15">
        <v>64.337610999999995</v>
      </c>
      <c r="AE53" s="15">
        <v>62.940157999999997</v>
      </c>
      <c r="AG53" s="1"/>
    </row>
    <row r="54" spans="1:33" ht="13.5" customHeight="1" x14ac:dyDescent="0.2">
      <c r="A54" s="2" t="s">
        <v>140</v>
      </c>
      <c r="B54" s="2" t="s">
        <v>2594</v>
      </c>
      <c r="C54" s="2" t="s">
        <v>170</v>
      </c>
      <c r="D54" s="2" t="str">
        <f>_xlfn.TEXTBEFORE(Table3[[#This Row],[eventID]],"_")</f>
        <v>NIS</v>
      </c>
      <c r="E54" s="3">
        <v>45336</v>
      </c>
      <c r="F54" s="3"/>
      <c r="G54" s="13">
        <v>0.76111111111111107</v>
      </c>
      <c r="H54" s="13">
        <v>0.76458333333333339</v>
      </c>
      <c r="I54" s="13" t="s">
        <v>2413</v>
      </c>
      <c r="J54" s="3" t="s">
        <v>2571</v>
      </c>
      <c r="K54" s="13">
        <f t="shared" si="1"/>
        <v>3.4722222222223209E-3</v>
      </c>
      <c r="L54" s="3" t="s">
        <v>71</v>
      </c>
      <c r="M54" s="3" t="s">
        <v>89</v>
      </c>
      <c r="N54" s="3"/>
      <c r="O54" s="3"/>
      <c r="P54" s="3" t="str">
        <f>IF(Table3[[#This Row],[Collector1]]="","", _xlfn.LET(_xlpm.x,VLOOKUP(Table3[[#This Row],[Collector1]],'Drop-down_menus'!$F$2:$G$16,2,FALSE),IF(_xlpm.x=0,"",_xlpm.x)))</f>
        <v>https://orcid.org/0009-0002-6669-2911</v>
      </c>
      <c r="Q54" s="3" t="str">
        <f>IF(Table3[[#This Row],[Collector2]]="","", _xlfn.LET(_xlpm.x,VLOOKUP(Table3[[#This Row],[Collector2]],'Drop-down_menus'!$F$2:$G$16,2,FALSE),IF(_xlpm.x=0,"",_xlpm.x)))</f>
        <v/>
      </c>
      <c r="R54" s="3" t="str">
        <f>IF(Table3[[#This Row],[Collector3]]="","", _xlfn.LET(_xlpm.x,VLOOKUP(Table3[[#This Row],[Collector3]],'Drop-down_menus'!$F$2:$G$16,2,FALSE),IF(_xlpm.x=0,"",_xlpm.x)))</f>
        <v/>
      </c>
      <c r="S54" s="3" t="str">
        <f>IF(Table3[[#This Row],[Collector4]]="","", _xlfn.LET(_xlpm.x,VLOOKUP(Table3[[#This Row],[Collector4]],'Drop-down_menus'!$F$2:$G$16,2,FALSE),IF(_xlpm.x=0,"",_xlpm.x)))</f>
        <v/>
      </c>
      <c r="T54" s="18"/>
      <c r="U54" s="18"/>
      <c r="V54" s="18"/>
      <c r="W54" s="16"/>
      <c r="X54" s="2"/>
      <c r="Y54" s="2">
        <v>0</v>
      </c>
      <c r="Z54" s="2"/>
      <c r="AA54" s="10">
        <v>905</v>
      </c>
      <c r="AB54" s="10">
        <v>911</v>
      </c>
      <c r="AC54" s="2" t="s">
        <v>171</v>
      </c>
      <c r="AD54" s="15">
        <v>64.337610999999995</v>
      </c>
      <c r="AE54" s="15">
        <v>62.940157999999997</v>
      </c>
      <c r="AG54" s="1"/>
    </row>
    <row r="55" spans="1:33" ht="13.5" customHeight="1" x14ac:dyDescent="0.2">
      <c r="A55" s="2" t="s">
        <v>140</v>
      </c>
      <c r="B55" s="2" t="s">
        <v>2594</v>
      </c>
      <c r="C55" s="2" t="s">
        <v>172</v>
      </c>
      <c r="D55" s="2" t="str">
        <f>_xlfn.TEXTBEFORE(Table3[[#This Row],[eventID]],"_")</f>
        <v>NIS</v>
      </c>
      <c r="E55" s="3">
        <v>45336</v>
      </c>
      <c r="F55" s="3"/>
      <c r="G55" s="13">
        <v>0.7729166666666667</v>
      </c>
      <c r="H55" s="13">
        <v>0.77638888888888891</v>
      </c>
      <c r="I55" s="13" t="s">
        <v>2414</v>
      </c>
      <c r="J55" s="3" t="s">
        <v>2571</v>
      </c>
      <c r="K55" s="13">
        <f t="shared" si="1"/>
        <v>3.4722222222222099E-3</v>
      </c>
      <c r="L55" s="3" t="s">
        <v>71</v>
      </c>
      <c r="M55" s="3" t="s">
        <v>89</v>
      </c>
      <c r="N55" s="3"/>
      <c r="O55" s="3"/>
      <c r="P55" s="3" t="str">
        <f>IF(Table3[[#This Row],[Collector1]]="","", _xlfn.LET(_xlpm.x,VLOOKUP(Table3[[#This Row],[Collector1]],'Drop-down_menus'!$F$2:$G$16,2,FALSE),IF(_xlpm.x=0,"",_xlpm.x)))</f>
        <v>https://orcid.org/0009-0002-6669-2911</v>
      </c>
      <c r="Q55" s="3" t="str">
        <f>IF(Table3[[#This Row],[Collector2]]="","", _xlfn.LET(_xlpm.x,VLOOKUP(Table3[[#This Row],[Collector2]],'Drop-down_menus'!$F$2:$G$16,2,FALSE),IF(_xlpm.x=0,"",_xlpm.x)))</f>
        <v/>
      </c>
      <c r="R55" s="3" t="str">
        <f>IF(Table3[[#This Row],[Collector3]]="","", _xlfn.LET(_xlpm.x,VLOOKUP(Table3[[#This Row],[Collector3]],'Drop-down_menus'!$F$2:$G$16,2,FALSE),IF(_xlpm.x=0,"",_xlpm.x)))</f>
        <v/>
      </c>
      <c r="S55" s="3" t="str">
        <f>IF(Table3[[#This Row],[Collector4]]="","", _xlfn.LET(_xlpm.x,VLOOKUP(Table3[[#This Row],[Collector4]],'Drop-down_menus'!$F$2:$G$16,2,FALSE),IF(_xlpm.x=0,"",_xlpm.x)))</f>
        <v/>
      </c>
      <c r="T55" s="18"/>
      <c r="U55" s="18"/>
      <c r="V55" s="18"/>
      <c r="W55" s="16"/>
      <c r="X55" s="2"/>
      <c r="Y55" s="2">
        <v>0</v>
      </c>
      <c r="Z55" s="2"/>
      <c r="AA55" s="10">
        <v>912</v>
      </c>
      <c r="AB55" s="10">
        <v>918</v>
      </c>
      <c r="AC55" s="2" t="s">
        <v>173</v>
      </c>
      <c r="AD55" s="15">
        <v>64.338596999999993</v>
      </c>
      <c r="AE55" s="15">
        <v>62.942920000000001</v>
      </c>
      <c r="AG55" s="1"/>
    </row>
    <row r="56" spans="1:33" ht="13.5" customHeight="1" x14ac:dyDescent="0.2">
      <c r="A56" s="2" t="s">
        <v>140</v>
      </c>
      <c r="B56" s="2" t="s">
        <v>2594</v>
      </c>
      <c r="C56" s="2" t="s">
        <v>174</v>
      </c>
      <c r="D56" s="2" t="str">
        <f>_xlfn.TEXTBEFORE(Table3[[#This Row],[eventID]],"_")</f>
        <v>NIS</v>
      </c>
      <c r="E56" s="3">
        <v>45336</v>
      </c>
      <c r="F56" s="3"/>
      <c r="G56" s="13">
        <v>0.77777777777777779</v>
      </c>
      <c r="H56" s="13">
        <v>0.78125</v>
      </c>
      <c r="I56" s="13" t="s">
        <v>2415</v>
      </c>
      <c r="J56" s="3" t="s">
        <v>2571</v>
      </c>
      <c r="K56" s="13">
        <f t="shared" si="1"/>
        <v>3.4722222222222099E-3</v>
      </c>
      <c r="L56" s="3" t="s">
        <v>71</v>
      </c>
      <c r="M56" s="3" t="s">
        <v>89</v>
      </c>
      <c r="N56" s="20"/>
      <c r="O56" s="20"/>
      <c r="P56" s="20" t="str">
        <f>IF(Table3[[#This Row],[Collector1]]="","", _xlfn.LET(_xlpm.x,VLOOKUP(Table3[[#This Row],[Collector1]],'Drop-down_menus'!$F$2:$G$16,2,FALSE),IF(_xlpm.x=0,"",_xlpm.x)))</f>
        <v>https://orcid.org/0009-0002-6669-2911</v>
      </c>
      <c r="Q56" s="3" t="str">
        <f>IF(Table3[[#This Row],[Collector2]]="","", _xlfn.LET(_xlpm.x,VLOOKUP(Table3[[#This Row],[Collector2]],'Drop-down_menus'!$F$2:$G$16,2,FALSE),IF(_xlpm.x=0,"",_xlpm.x)))</f>
        <v/>
      </c>
      <c r="R56" s="3" t="str">
        <f>IF(Table3[[#This Row],[Collector3]]="","", _xlfn.LET(_xlpm.x,VLOOKUP(Table3[[#This Row],[Collector3]],'Drop-down_menus'!$F$2:$G$16,2,FALSE),IF(_xlpm.x=0,"",_xlpm.x)))</f>
        <v/>
      </c>
      <c r="S56" s="3" t="str">
        <f>IF(Table3[[#This Row],[Collector4]]="","", _xlfn.LET(_xlpm.x,VLOOKUP(Table3[[#This Row],[Collector4]],'Drop-down_menus'!$F$2:$G$16,2,FALSE),IF(_xlpm.x=0,"",_xlpm.x)))</f>
        <v/>
      </c>
      <c r="T56" s="18"/>
      <c r="U56" s="18"/>
      <c r="V56" s="18"/>
      <c r="W56" s="16"/>
      <c r="X56" s="2"/>
      <c r="Y56" s="2">
        <v>0</v>
      </c>
      <c r="Z56" s="2"/>
      <c r="AA56" s="10">
        <v>919</v>
      </c>
      <c r="AB56" s="10">
        <v>925</v>
      </c>
      <c r="AC56" s="2" t="s">
        <v>173</v>
      </c>
      <c r="AD56" s="15">
        <v>64.338758999999996</v>
      </c>
      <c r="AE56" s="15">
        <v>62.94267</v>
      </c>
      <c r="AG56" s="1"/>
    </row>
    <row r="57" spans="1:33" ht="13.5" customHeight="1" x14ac:dyDescent="0.2">
      <c r="A57" s="2" t="s">
        <v>140</v>
      </c>
      <c r="B57" s="2" t="s">
        <v>2594</v>
      </c>
      <c r="C57" s="2" t="s">
        <v>175</v>
      </c>
      <c r="D57" s="2" t="str">
        <f>_xlfn.TEXTBEFORE(Table3[[#This Row],[eventID]],"_")</f>
        <v>NIS</v>
      </c>
      <c r="E57" s="3">
        <v>45336</v>
      </c>
      <c r="F57" s="3"/>
      <c r="G57" s="13">
        <v>0.78263888888888899</v>
      </c>
      <c r="H57" s="13">
        <v>0.78611111111111109</v>
      </c>
      <c r="I57" s="13" t="s">
        <v>2416</v>
      </c>
      <c r="J57" s="3" t="s">
        <v>2571</v>
      </c>
      <c r="K57" s="13">
        <f t="shared" si="1"/>
        <v>3.4722222222220989E-3</v>
      </c>
      <c r="L57" s="3" t="s">
        <v>71</v>
      </c>
      <c r="M57" s="3" t="s">
        <v>89</v>
      </c>
      <c r="N57" s="20"/>
      <c r="O57" s="20"/>
      <c r="P57" s="20" t="str">
        <f>IF(Table3[[#This Row],[Collector1]]="","", _xlfn.LET(_xlpm.x,VLOOKUP(Table3[[#This Row],[Collector1]],'Drop-down_menus'!$F$2:$G$16,2,FALSE),IF(_xlpm.x=0,"",_xlpm.x)))</f>
        <v>https://orcid.org/0009-0002-6669-2911</v>
      </c>
      <c r="Q57" s="3" t="str">
        <f>IF(Table3[[#This Row],[Collector2]]="","", _xlfn.LET(_xlpm.x,VLOOKUP(Table3[[#This Row],[Collector2]],'Drop-down_menus'!$F$2:$G$16,2,FALSE),IF(_xlpm.x=0,"",_xlpm.x)))</f>
        <v/>
      </c>
      <c r="R57" s="3" t="str">
        <f>IF(Table3[[#This Row],[Collector3]]="","", _xlfn.LET(_xlpm.x,VLOOKUP(Table3[[#This Row],[Collector3]],'Drop-down_menus'!$F$2:$G$16,2,FALSE),IF(_xlpm.x=0,"",_xlpm.x)))</f>
        <v/>
      </c>
      <c r="S57" s="3" t="str">
        <f>IF(Table3[[#This Row],[Collector4]]="","", _xlfn.LET(_xlpm.x,VLOOKUP(Table3[[#This Row],[Collector4]],'Drop-down_menus'!$F$2:$G$16,2,FALSE),IF(_xlpm.x=0,"",_xlpm.x)))</f>
        <v/>
      </c>
      <c r="T57" s="18"/>
      <c r="U57" s="18"/>
      <c r="V57" s="18"/>
      <c r="W57" s="16"/>
      <c r="X57" s="2"/>
      <c r="Y57" s="2">
        <v>0</v>
      </c>
      <c r="Z57" s="2"/>
      <c r="AA57" s="10">
        <v>926</v>
      </c>
      <c r="AB57" s="10">
        <v>932</v>
      </c>
      <c r="AC57" s="2" t="s">
        <v>173</v>
      </c>
      <c r="AD57" s="15">
        <v>64.339006999999995</v>
      </c>
      <c r="AE57" s="15">
        <v>62.942602999999998</v>
      </c>
      <c r="AG57" s="1"/>
    </row>
    <row r="58" spans="1:33" ht="13.5" customHeight="1" x14ac:dyDescent="0.2">
      <c r="A58" s="2" t="s">
        <v>140</v>
      </c>
      <c r="B58" s="2" t="s">
        <v>2594</v>
      </c>
      <c r="C58" s="2" t="s">
        <v>176</v>
      </c>
      <c r="D58" s="2" t="str">
        <f>_xlfn.TEXTBEFORE(Table3[[#This Row],[eventID]],"_")</f>
        <v>RD</v>
      </c>
      <c r="E58" s="3">
        <v>45337</v>
      </c>
      <c r="F58" s="3"/>
      <c r="G58" s="13">
        <v>0.35416666666666669</v>
      </c>
      <c r="H58" s="13">
        <v>0.36805555555555558</v>
      </c>
      <c r="I58" s="13" t="s">
        <v>2393</v>
      </c>
      <c r="J58" s="3" t="s">
        <v>2573</v>
      </c>
      <c r="K58" s="13">
        <f t="shared" si="1"/>
        <v>1.3888888888888895E-2</v>
      </c>
      <c r="L58" s="20" t="s">
        <v>79</v>
      </c>
      <c r="M58" s="20"/>
      <c r="N58" s="20"/>
      <c r="O58" s="20"/>
      <c r="P58" s="20" t="str">
        <f>IF(Table3[[#This Row],[Collector1]]="","", _xlfn.LET(_xlpm.x,VLOOKUP(Table3[[#This Row],[Collector1]],'Drop-down_menus'!$F$2:$G$16,2,FALSE),IF(_xlpm.x=0,"",_xlpm.x)))</f>
        <v/>
      </c>
      <c r="Q58" s="3" t="str">
        <f>IF(Table3[[#This Row],[Collector2]]="","", _xlfn.LET(_xlpm.x,VLOOKUP(Table3[[#This Row],[Collector2]],'Drop-down_menus'!$F$2:$G$16,2,FALSE),IF(_xlpm.x=0,"",_xlpm.x)))</f>
        <v/>
      </c>
      <c r="R58" s="3" t="str">
        <f>IF(Table3[[#This Row],[Collector3]]="","", _xlfn.LET(_xlpm.x,VLOOKUP(Table3[[#This Row],[Collector3]],'Drop-down_menus'!$F$2:$G$16,2,FALSE),IF(_xlpm.x=0,"",_xlpm.x)))</f>
        <v/>
      </c>
      <c r="S58" s="3" t="str">
        <f>IF(Table3[[#This Row],[Collector4]]="","", _xlfn.LET(_xlpm.x,VLOOKUP(Table3[[#This Row],[Collector4]],'Drop-down_menus'!$F$2:$G$16,2,FALSE),IF(_xlpm.x=0,"",_xlpm.x)))</f>
        <v/>
      </c>
      <c r="T58" s="18" t="s">
        <v>177</v>
      </c>
      <c r="U58" s="18" t="s">
        <v>178</v>
      </c>
      <c r="V58" s="18" t="s">
        <v>179</v>
      </c>
      <c r="W58" s="16" t="s">
        <v>180</v>
      </c>
      <c r="X58" s="2">
        <v>15</v>
      </c>
      <c r="Y58" s="2">
        <v>22</v>
      </c>
      <c r="Z58" s="2"/>
      <c r="AA58" s="10">
        <v>962</v>
      </c>
      <c r="AB58" s="10">
        <v>974</v>
      </c>
      <c r="AG58" s="1"/>
    </row>
    <row r="59" spans="1:33" ht="13.5" customHeight="1" x14ac:dyDescent="0.2">
      <c r="A59" s="2" t="s">
        <v>140</v>
      </c>
      <c r="B59" s="2" t="s">
        <v>2594</v>
      </c>
      <c r="C59" s="2" t="s">
        <v>181</v>
      </c>
      <c r="D59" s="2" t="str">
        <f>_xlfn.TEXTBEFORE(Table3[[#This Row],[eventID]],"_")</f>
        <v>DIV</v>
      </c>
      <c r="E59" s="3">
        <v>45337</v>
      </c>
      <c r="F59" s="3"/>
      <c r="G59" s="13">
        <v>0.38611111111111113</v>
      </c>
      <c r="H59" s="13">
        <v>0.41250000000000003</v>
      </c>
      <c r="I59" s="13" t="s">
        <v>2417</v>
      </c>
      <c r="J59" s="3" t="s">
        <v>2573</v>
      </c>
      <c r="K59" s="13">
        <f t="shared" si="1"/>
        <v>2.6388888888888906E-2</v>
      </c>
      <c r="L59" s="20" t="s">
        <v>60</v>
      </c>
      <c r="M59" s="20" t="s">
        <v>62</v>
      </c>
      <c r="N59" s="20"/>
      <c r="O59" s="20"/>
      <c r="P59" s="20" t="str">
        <f>IF(Table3[[#This Row],[Collector1]]="","", _xlfn.LET(_xlpm.x,VLOOKUP(Table3[[#This Row],[Collector1]],'Drop-down_menus'!$F$2:$G$16,2,FALSE),IF(_xlpm.x=0,"",_xlpm.x)))</f>
        <v>https://orcid.org/0000-0002-9708-1761</v>
      </c>
      <c r="Q59" s="3" t="str">
        <f>IF(Table3[[#This Row],[Collector2]]="","", _xlfn.LET(_xlpm.x,VLOOKUP(Table3[[#This Row],[Collector2]],'Drop-down_menus'!$F$2:$G$16,2,FALSE),IF(_xlpm.x=0,"",_xlpm.x)))</f>
        <v>https://orcid.org/0000-0003-3696-4445</v>
      </c>
      <c r="R59" s="3" t="str">
        <f>IF(Table3[[#This Row],[Collector3]]="","", _xlfn.LET(_xlpm.x,VLOOKUP(Table3[[#This Row],[Collector3]],'Drop-down_menus'!$F$2:$G$16,2,FALSE),IF(_xlpm.x=0,"",_xlpm.x)))</f>
        <v/>
      </c>
      <c r="S59" s="3" t="str">
        <f>IF(Table3[[#This Row],[Collector4]]="","", _xlfn.LET(_xlpm.x,VLOOKUP(Table3[[#This Row],[Collector4]],'Drop-down_menus'!$F$2:$G$16,2,FALSE),IF(_xlpm.x=0,"",_xlpm.x)))</f>
        <v/>
      </c>
      <c r="T59" s="18" t="s">
        <v>182</v>
      </c>
      <c r="U59" s="18" t="s">
        <v>183</v>
      </c>
      <c r="V59" s="18"/>
      <c r="W59" s="16"/>
      <c r="X59" s="2"/>
      <c r="Y59" s="2">
        <v>19</v>
      </c>
      <c r="Z59" s="2"/>
      <c r="AA59" s="10">
        <v>1022</v>
      </c>
      <c r="AB59" s="10">
        <v>1186</v>
      </c>
      <c r="AC59" s="2" t="s">
        <v>85</v>
      </c>
      <c r="AG59" s="1"/>
    </row>
    <row r="60" spans="1:33" ht="13.5" customHeight="1" x14ac:dyDescent="0.2">
      <c r="A60" s="2" t="s">
        <v>140</v>
      </c>
      <c r="B60" s="2" t="s">
        <v>2594</v>
      </c>
      <c r="C60" s="2" t="s">
        <v>184</v>
      </c>
      <c r="D60" s="2" t="str">
        <f>_xlfn.TEXTBEFORE(Table3[[#This Row],[eventID]],"_")</f>
        <v>NIS</v>
      </c>
      <c r="E60" s="3">
        <v>45337</v>
      </c>
      <c r="F60" s="3"/>
      <c r="G60" s="13">
        <v>0.58333333333333337</v>
      </c>
      <c r="H60" s="13">
        <v>0.64583333333333337</v>
      </c>
      <c r="I60" s="13" t="s">
        <v>2418</v>
      </c>
      <c r="J60" s="3" t="s">
        <v>2573</v>
      </c>
      <c r="K60" s="13">
        <f t="shared" si="1"/>
        <v>6.25E-2</v>
      </c>
      <c r="L60" s="20" t="s">
        <v>71</v>
      </c>
      <c r="M60" s="20" t="s">
        <v>185</v>
      </c>
      <c r="N60" s="20"/>
      <c r="O60" s="20"/>
      <c r="P60" s="20" t="str">
        <f>IF(Table3[[#This Row],[Collector1]]="","", _xlfn.LET(_xlpm.x,VLOOKUP(Table3[[#This Row],[Collector1]],'Drop-down_menus'!$F$2:$G$16,2,FALSE),IF(_xlpm.x=0,"",_xlpm.x)))</f>
        <v>https://orcid.org/0009-0002-6669-2911</v>
      </c>
      <c r="Q60" s="3" t="str">
        <f>IF(Table3[[#This Row],[Collector2]]="","", _xlfn.LET(_xlpm.x,VLOOKUP(Table3[[#This Row],[Collector2]],'Drop-down_menus'!$F$2:$G$16,2,FALSE),IF(_xlpm.x=0,"",_xlpm.x)))</f>
        <v>https://orcid.org/0000-0003-4905-1637</v>
      </c>
      <c r="R60" s="3" t="str">
        <f>IF(Table3[[#This Row],[Collector3]]="","", _xlfn.LET(_xlpm.x,VLOOKUP(Table3[[#This Row],[Collector3]],'Drop-down_menus'!$F$2:$G$16,2,FALSE),IF(_xlpm.x=0,"",_xlpm.x)))</f>
        <v/>
      </c>
      <c r="S60" s="3" t="str">
        <f>IF(Table3[[#This Row],[Collector4]]="","", _xlfn.LET(_xlpm.x,VLOOKUP(Table3[[#This Row],[Collector4]],'Drop-down_menus'!$F$2:$G$16,2,FALSE),IF(_xlpm.x=0,"",_xlpm.x)))</f>
        <v/>
      </c>
      <c r="T60" s="18" t="s">
        <v>182</v>
      </c>
      <c r="U60" s="18" t="s">
        <v>183</v>
      </c>
      <c r="V60" s="18"/>
      <c r="W60" s="16"/>
      <c r="X60" s="2">
        <v>0</v>
      </c>
      <c r="Y60" s="2">
        <v>25</v>
      </c>
      <c r="Z60" s="2"/>
      <c r="AA60" s="10">
        <v>996</v>
      </c>
      <c r="AB60" s="10">
        <v>1008</v>
      </c>
      <c r="AG60" s="1"/>
    </row>
    <row r="61" spans="1:33" ht="13.5" customHeight="1" x14ac:dyDescent="0.2">
      <c r="A61" s="2" t="s">
        <v>140</v>
      </c>
      <c r="B61" s="2" t="s">
        <v>2594</v>
      </c>
      <c r="C61" s="2" t="s">
        <v>186</v>
      </c>
      <c r="D61" s="2" t="str">
        <f>_xlfn.TEXTBEFORE(Table3[[#This Row],[eventID]],"_")</f>
        <v>ROV</v>
      </c>
      <c r="E61" s="3">
        <v>45337</v>
      </c>
      <c r="F61" s="3"/>
      <c r="G61" s="13">
        <v>0.43055555555555558</v>
      </c>
      <c r="H61" s="13">
        <v>0.5</v>
      </c>
      <c r="I61" s="13" t="s">
        <v>2419</v>
      </c>
      <c r="J61" s="3" t="s">
        <v>2573</v>
      </c>
      <c r="K61" s="13">
        <f t="shared" si="1"/>
        <v>6.944444444444442E-2</v>
      </c>
      <c r="L61" s="3" t="s">
        <v>61</v>
      </c>
      <c r="M61" s="3" t="s">
        <v>89</v>
      </c>
      <c r="N61" s="3"/>
      <c r="O61" s="3"/>
      <c r="P61" s="3" t="str">
        <f>IF(Table3[[#This Row],[Collector1]]="","", _xlfn.LET(_xlpm.x,VLOOKUP(Table3[[#This Row],[Collector1]],'Drop-down_menus'!$F$2:$G$16,2,FALSE),IF(_xlpm.x=0,"",_xlpm.x)))</f>
        <v>https://orcid.org/0000-0001-5748-602X</v>
      </c>
      <c r="Q61" s="3" t="str">
        <f>IF(Table3[[#This Row],[Collector2]]="","", _xlfn.LET(_xlpm.x,VLOOKUP(Table3[[#This Row],[Collector2]],'Drop-down_menus'!$F$2:$G$16,2,FALSE),IF(_xlpm.x=0,"",_xlpm.x)))</f>
        <v/>
      </c>
      <c r="R61" s="3" t="str">
        <f>IF(Table3[[#This Row],[Collector3]]="","", _xlfn.LET(_xlpm.x,VLOOKUP(Table3[[#This Row],[Collector3]],'Drop-down_menus'!$F$2:$G$16,2,FALSE),IF(_xlpm.x=0,"",_xlpm.x)))</f>
        <v/>
      </c>
      <c r="S61" s="3" t="str">
        <f>IF(Table3[[#This Row],[Collector4]]="","", _xlfn.LET(_xlpm.x,VLOOKUP(Table3[[#This Row],[Collector4]],'Drop-down_menus'!$F$2:$G$16,2,FALSE),IF(_xlpm.x=0,"",_xlpm.x)))</f>
        <v/>
      </c>
      <c r="T61" s="18" t="s">
        <v>187</v>
      </c>
      <c r="U61" s="18" t="s">
        <v>188</v>
      </c>
      <c r="V61" s="18"/>
      <c r="W61" s="16"/>
      <c r="X61" s="2"/>
      <c r="Y61" s="2"/>
      <c r="Z61" s="2"/>
      <c r="AA61" s="10">
        <v>977</v>
      </c>
      <c r="AB61" s="10">
        <v>987</v>
      </c>
      <c r="AC61" s="2" t="s">
        <v>189</v>
      </c>
      <c r="AG61" s="1"/>
    </row>
    <row r="62" spans="1:33" ht="13.5" customHeight="1" x14ac:dyDescent="0.2">
      <c r="A62" s="2" t="s">
        <v>140</v>
      </c>
      <c r="B62" s="2" t="s">
        <v>2594</v>
      </c>
      <c r="C62" s="2" t="s">
        <v>190</v>
      </c>
      <c r="D62" s="2" t="str">
        <f>_xlfn.TEXTBEFORE(Table3[[#This Row],[eventID]],"_")</f>
        <v>INC</v>
      </c>
      <c r="E62" s="3">
        <v>45337</v>
      </c>
      <c r="F62" s="3">
        <v>45338</v>
      </c>
      <c r="G62" s="13">
        <v>0.25</v>
      </c>
      <c r="H62" s="13">
        <v>0.39583333333333331</v>
      </c>
      <c r="I62" s="13"/>
      <c r="J62" s="3" t="s">
        <v>2574</v>
      </c>
      <c r="K62" s="10">
        <f>-((E62+G62)-(F62+H62))*24</f>
        <v>27.500000000058208</v>
      </c>
      <c r="L62" s="3" t="s">
        <v>71</v>
      </c>
      <c r="M62" s="3"/>
      <c r="N62" s="3"/>
      <c r="O62" s="3"/>
      <c r="P62" s="3" t="str">
        <f>IF(Table3[[#This Row],[Collector1]]="","", _xlfn.LET(_xlpm.x,VLOOKUP(Table3[[#This Row],[Collector1]],'Drop-down_menus'!$F$2:$G$16,2,FALSE),IF(_xlpm.x=0,"",_xlpm.x)))</f>
        <v>https://orcid.org/0009-0002-6669-2911</v>
      </c>
      <c r="Q62" s="3" t="str">
        <f>IF(Table3[[#This Row],[Collector2]]="","", _xlfn.LET(_xlpm.x,VLOOKUP(Table3[[#This Row],[Collector2]],'Drop-down_menus'!$F$2:$G$16,2,FALSE),IF(_xlpm.x=0,"",_xlpm.x)))</f>
        <v/>
      </c>
      <c r="R62" s="3" t="str">
        <f>IF(Table3[[#This Row],[Collector3]]="","", _xlfn.LET(_xlpm.x,VLOOKUP(Table3[[#This Row],[Collector3]],'Drop-down_menus'!$F$2:$G$16,2,FALSE),IF(_xlpm.x=0,"",_xlpm.x)))</f>
        <v/>
      </c>
      <c r="S62" s="3" t="str">
        <f>IF(Table3[[#This Row],[Collector4]]="","", _xlfn.LET(_xlpm.x,VLOOKUP(Table3[[#This Row],[Collector4]],'Drop-down_menus'!$F$2:$G$16,2,FALSE),IF(_xlpm.x=0,"",_xlpm.x)))</f>
        <v/>
      </c>
      <c r="T62" s="18" t="s">
        <v>187</v>
      </c>
      <c r="U62" s="18" t="s">
        <v>188</v>
      </c>
      <c r="V62" s="18"/>
      <c r="W62" s="16"/>
      <c r="X62" s="2">
        <v>10</v>
      </c>
      <c r="Y62" s="2">
        <v>20</v>
      </c>
      <c r="Z62" s="2"/>
      <c r="AA62" s="10">
        <v>1009</v>
      </c>
      <c r="AB62" s="10">
        <v>1021</v>
      </c>
      <c r="AC62" s="2" t="s">
        <v>74</v>
      </c>
      <c r="AG62" s="1"/>
    </row>
    <row r="63" spans="1:33" ht="13.5" customHeight="1" x14ac:dyDescent="0.2">
      <c r="A63" s="2" t="s">
        <v>140</v>
      </c>
      <c r="B63" s="2" t="s">
        <v>2594</v>
      </c>
      <c r="C63" s="2" t="s">
        <v>191</v>
      </c>
      <c r="D63" s="2" t="str">
        <f>_xlfn.TEXTBEFORE(Table3[[#This Row],[eventID]],"_")</f>
        <v>NIS</v>
      </c>
      <c r="E63" s="3">
        <v>45337</v>
      </c>
      <c r="F63" s="3"/>
      <c r="G63" s="13">
        <v>0.44444444444444442</v>
      </c>
      <c r="H63" s="13">
        <v>0.45833333333333331</v>
      </c>
      <c r="I63" s="13" t="s">
        <v>2420</v>
      </c>
      <c r="J63" s="3" t="s">
        <v>2573</v>
      </c>
      <c r="K63" s="13">
        <f t="shared" ref="K63:K71" si="2">H63-G63</f>
        <v>1.3888888888888895E-2</v>
      </c>
      <c r="L63" s="3" t="s">
        <v>71</v>
      </c>
      <c r="M63" s="3" t="s">
        <v>77</v>
      </c>
      <c r="N63" s="3"/>
      <c r="O63" s="3"/>
      <c r="P63" s="3" t="str">
        <f>IF(Table3[[#This Row],[Collector1]]="","", _xlfn.LET(_xlpm.x,VLOOKUP(Table3[[#This Row],[Collector1]],'Drop-down_menus'!$F$2:$G$16,2,FALSE),IF(_xlpm.x=0,"",_xlpm.x)))</f>
        <v>https://orcid.org/0009-0002-6669-2911</v>
      </c>
      <c r="Q63" s="3" t="str">
        <f>IF(Table3[[#This Row],[Collector2]]="","", _xlfn.LET(_xlpm.x,VLOOKUP(Table3[[#This Row],[Collector2]],'Drop-down_menus'!$F$2:$G$16,2,FALSE),IF(_xlpm.x=0,"",_xlpm.x)))</f>
        <v>https://orcid.org/0000-0002-9037-7623</v>
      </c>
      <c r="R63" s="3" t="str">
        <f>IF(Table3[[#This Row],[Collector3]]="","", _xlfn.LET(_xlpm.x,VLOOKUP(Table3[[#This Row],[Collector3]],'Drop-down_menus'!$F$2:$G$16,2,FALSE),IF(_xlpm.x=0,"",_xlpm.x)))</f>
        <v/>
      </c>
      <c r="S63" s="3" t="str">
        <f>IF(Table3[[#This Row],[Collector4]]="","", _xlfn.LET(_xlpm.x,VLOOKUP(Table3[[#This Row],[Collector4]],'Drop-down_menus'!$F$2:$G$16,2,FALSE),IF(_xlpm.x=0,"",_xlpm.x)))</f>
        <v/>
      </c>
      <c r="T63" s="18" t="s">
        <v>187</v>
      </c>
      <c r="U63" s="18" t="s">
        <v>188</v>
      </c>
      <c r="V63" s="18"/>
      <c r="W63" s="16"/>
      <c r="X63" s="2">
        <v>0</v>
      </c>
      <c r="Y63" s="2">
        <v>20</v>
      </c>
      <c r="Z63" s="2"/>
      <c r="AA63" s="10">
        <v>782</v>
      </c>
      <c r="AB63" s="10">
        <v>822</v>
      </c>
      <c r="AG63" s="1"/>
    </row>
    <row r="64" spans="1:33" ht="13.5" customHeight="1" x14ac:dyDescent="0.2">
      <c r="A64" s="2" t="s">
        <v>140</v>
      </c>
      <c r="B64" s="2" t="s">
        <v>2594</v>
      </c>
      <c r="C64" s="2" t="s">
        <v>192</v>
      </c>
      <c r="D64" s="2" t="str">
        <f>_xlfn.TEXTBEFORE(Table3[[#This Row],[eventID]],"_")</f>
        <v>RD</v>
      </c>
      <c r="E64" s="3">
        <v>45337</v>
      </c>
      <c r="F64" s="3"/>
      <c r="G64" s="13">
        <v>0.72916666666666663</v>
      </c>
      <c r="H64" s="13">
        <v>0.74305555555555547</v>
      </c>
      <c r="I64" s="13" t="s">
        <v>2421</v>
      </c>
      <c r="J64" s="3" t="s">
        <v>2573</v>
      </c>
      <c r="K64" s="13">
        <f t="shared" si="2"/>
        <v>1.388888888888884E-2</v>
      </c>
      <c r="L64" s="3" t="s">
        <v>79</v>
      </c>
      <c r="M64" s="3" t="s">
        <v>77</v>
      </c>
      <c r="N64" s="3" t="s">
        <v>67</v>
      </c>
      <c r="O64" s="3" t="s">
        <v>193</v>
      </c>
      <c r="P64" s="3" t="str">
        <f>IF(Table3[[#This Row],[Collector1]]="","", _xlfn.LET(_xlpm.x,VLOOKUP(Table3[[#This Row],[Collector1]],'Drop-down_menus'!$F$2:$G$16,2,FALSE),IF(_xlpm.x=0,"",_xlpm.x)))</f>
        <v/>
      </c>
      <c r="Q64" s="3" t="str">
        <f>IF(Table3[[#This Row],[Collector2]]="","", _xlfn.LET(_xlpm.x,VLOOKUP(Table3[[#This Row],[Collector2]],'Drop-down_menus'!$F$2:$G$16,2,FALSE),IF(_xlpm.x=0,"",_xlpm.x)))</f>
        <v>https://orcid.org/0000-0002-9037-7623</v>
      </c>
      <c r="R64" s="3" t="str">
        <f>IF(Table3[[#This Row],[Collector3]]="","", _xlfn.LET(_xlpm.x,VLOOKUP(Table3[[#This Row],[Collector3]],'Drop-down_menus'!$F$2:$G$16,2,FALSE),IF(_xlpm.x=0,"",_xlpm.x)))</f>
        <v>https://orcid.org/0000-0001-5767-3220</v>
      </c>
      <c r="S64" s="3" t="str">
        <f>IF(Table3[[#This Row],[Collector4]]="","", _xlfn.LET(_xlpm.x,VLOOKUP(Table3[[#This Row],[Collector4]],'Drop-down_menus'!$F$2:$G$16,2,FALSE),IF(_xlpm.x=0,"",_xlpm.x)))</f>
        <v/>
      </c>
      <c r="T64" s="18" t="s">
        <v>194</v>
      </c>
      <c r="U64" s="18" t="s">
        <v>195</v>
      </c>
      <c r="V64" s="18" t="s">
        <v>196</v>
      </c>
      <c r="W64" s="16" t="s">
        <v>197</v>
      </c>
      <c r="X64" s="2">
        <v>20</v>
      </c>
      <c r="Y64" s="2">
        <v>100</v>
      </c>
      <c r="Z64" s="2"/>
      <c r="AA64" s="10">
        <v>984</v>
      </c>
      <c r="AB64" s="10">
        <v>995</v>
      </c>
      <c r="AC64" s="2" t="s">
        <v>198</v>
      </c>
      <c r="AG64" s="1"/>
    </row>
    <row r="65" spans="1:33" ht="13.5" customHeight="1" x14ac:dyDescent="0.2">
      <c r="A65" s="2" t="s">
        <v>140</v>
      </c>
      <c r="B65" s="2" t="s">
        <v>2594</v>
      </c>
      <c r="C65" s="2" t="s">
        <v>199</v>
      </c>
      <c r="D65" s="2" t="str">
        <f>_xlfn.TEXTBEFORE(Table3[[#This Row],[eventID]],"_")</f>
        <v>ROV</v>
      </c>
      <c r="E65" s="3">
        <v>45337</v>
      </c>
      <c r="F65" s="3"/>
      <c r="G65" s="13">
        <v>0.65555555555555556</v>
      </c>
      <c r="H65" s="13">
        <v>0.66249999999999998</v>
      </c>
      <c r="I65" s="13" t="s">
        <v>2422</v>
      </c>
      <c r="J65" s="3" t="s">
        <v>2573</v>
      </c>
      <c r="K65" s="13">
        <f t="shared" si="2"/>
        <v>6.9444444444444198E-3</v>
      </c>
      <c r="L65" s="20" t="s">
        <v>61</v>
      </c>
      <c r="M65" s="20"/>
      <c r="N65" s="20"/>
      <c r="O65" s="20"/>
      <c r="P65" s="20" t="str">
        <f>IF(Table3[[#This Row],[Collector1]]="","", _xlfn.LET(_xlpm.x,VLOOKUP(Table3[[#This Row],[Collector1]],'Drop-down_menus'!$F$2:$G$16,2,FALSE),IF(_xlpm.x=0,"",_xlpm.x)))</f>
        <v>https://orcid.org/0000-0001-5748-602X</v>
      </c>
      <c r="Q65" s="3" t="str">
        <f>IF(Table3[[#This Row],[Collector2]]="","", _xlfn.LET(_xlpm.x,VLOOKUP(Table3[[#This Row],[Collector2]],'Drop-down_menus'!$F$2:$G$16,2,FALSE),IF(_xlpm.x=0,"",_xlpm.x)))</f>
        <v/>
      </c>
      <c r="R65" s="3" t="str">
        <f>IF(Table3[[#This Row],[Collector3]]="","", _xlfn.LET(_xlpm.x,VLOOKUP(Table3[[#This Row],[Collector3]],'Drop-down_menus'!$F$2:$G$16,2,FALSE),IF(_xlpm.x=0,"",_xlpm.x)))</f>
        <v/>
      </c>
      <c r="S65" s="3" t="str">
        <f>IF(Table3[[#This Row],[Collector4]]="","", _xlfn.LET(_xlpm.x,VLOOKUP(Table3[[#This Row],[Collector4]],'Drop-down_menus'!$F$2:$G$16,2,FALSE),IF(_xlpm.x=0,"",_xlpm.x)))</f>
        <v/>
      </c>
      <c r="T65" s="18" t="s">
        <v>200</v>
      </c>
      <c r="U65" s="18" t="s">
        <v>178</v>
      </c>
      <c r="V65" s="18"/>
      <c r="W65" s="16"/>
      <c r="X65" s="2"/>
      <c r="Y65" s="2"/>
      <c r="Z65" s="2"/>
      <c r="AA65" s="10"/>
      <c r="AB65" s="10"/>
      <c r="AG65" s="1"/>
    </row>
    <row r="66" spans="1:33" ht="13.5" customHeight="1" x14ac:dyDescent="0.2">
      <c r="A66" s="2" t="s">
        <v>140</v>
      </c>
      <c r="B66" s="2" t="s">
        <v>2594</v>
      </c>
      <c r="C66" s="2" t="s">
        <v>201</v>
      </c>
      <c r="D66" s="2" t="str">
        <f>_xlfn.TEXTBEFORE(Table3[[#This Row],[eventID]],"_")</f>
        <v>DRM</v>
      </c>
      <c r="E66" s="3">
        <v>45337</v>
      </c>
      <c r="F66" s="3"/>
      <c r="G66" s="13">
        <v>0.54166666666666663</v>
      </c>
      <c r="H66" s="13">
        <v>0.625</v>
      </c>
      <c r="I66" s="13" t="s">
        <v>2423</v>
      </c>
      <c r="J66" s="3" t="s">
        <v>2573</v>
      </c>
      <c r="K66" s="13">
        <f t="shared" si="2"/>
        <v>8.333333333333337E-2</v>
      </c>
      <c r="L66" s="20" t="s">
        <v>77</v>
      </c>
      <c r="M66" s="20"/>
      <c r="N66" s="20"/>
      <c r="O66" s="20"/>
      <c r="P66" s="20" t="str">
        <f>IF(Table3[[#This Row],[Collector1]]="","", _xlfn.LET(_xlpm.x,VLOOKUP(Table3[[#This Row],[Collector1]],'Drop-down_menus'!$F$2:$G$16,2,FALSE),IF(_xlpm.x=0,"",_xlpm.x)))</f>
        <v>https://orcid.org/0000-0002-9037-7623</v>
      </c>
      <c r="Q66" s="3" t="str">
        <f>IF(Table3[[#This Row],[Collector2]]="","", _xlfn.LET(_xlpm.x,VLOOKUP(Table3[[#This Row],[Collector2]],'Drop-down_menus'!$F$2:$G$16,2,FALSE),IF(_xlpm.x=0,"",_xlpm.x)))</f>
        <v/>
      </c>
      <c r="R66" s="3" t="str">
        <f>IF(Table3[[#This Row],[Collector3]]="","", _xlfn.LET(_xlpm.x,VLOOKUP(Table3[[#This Row],[Collector3]],'Drop-down_menus'!$F$2:$G$16,2,FALSE),IF(_xlpm.x=0,"",_xlpm.x)))</f>
        <v/>
      </c>
      <c r="S66" s="3" t="str">
        <f>IF(Table3[[#This Row],[Collector4]]="","", _xlfn.LET(_xlpm.x,VLOOKUP(Table3[[#This Row],[Collector4]],'Drop-down_menus'!$F$2:$G$16,2,FALSE),IF(_xlpm.x=0,"",_xlpm.x)))</f>
        <v/>
      </c>
      <c r="T66" s="18" t="s">
        <v>187</v>
      </c>
      <c r="U66" s="18" t="s">
        <v>188</v>
      </c>
      <c r="V66" s="18"/>
      <c r="W66" s="16"/>
      <c r="X66" s="2"/>
      <c r="Y66" s="2"/>
      <c r="Z66" s="2">
        <v>60</v>
      </c>
      <c r="AA66" s="10"/>
      <c r="AB66" s="10"/>
      <c r="AC66" s="2" t="s">
        <v>202</v>
      </c>
      <c r="AG66" s="1"/>
    </row>
    <row r="67" spans="1:33" ht="13.5" customHeight="1" x14ac:dyDescent="0.2">
      <c r="A67" s="2" t="s">
        <v>140</v>
      </c>
      <c r="B67" s="2" t="s">
        <v>2594</v>
      </c>
      <c r="C67" s="2" t="s">
        <v>203</v>
      </c>
      <c r="D67" s="2" t="str">
        <f>_xlfn.TEXTBEFORE(Table3[[#This Row],[eventID]],"_")</f>
        <v>RD</v>
      </c>
      <c r="E67" s="3">
        <v>45338</v>
      </c>
      <c r="F67" s="3"/>
      <c r="G67" s="13">
        <v>0.35416666666666669</v>
      </c>
      <c r="H67" s="13">
        <v>0.3611111111111111</v>
      </c>
      <c r="I67" s="13" t="s">
        <v>2424</v>
      </c>
      <c r="J67" s="3" t="s">
        <v>2575</v>
      </c>
      <c r="K67" s="13">
        <f t="shared" si="2"/>
        <v>6.9444444444444198E-3</v>
      </c>
      <c r="L67" s="3" t="s">
        <v>79</v>
      </c>
      <c r="M67" s="3"/>
      <c r="N67" s="3"/>
      <c r="O67" s="3"/>
      <c r="P67" s="3" t="str">
        <f>IF(Table3[[#This Row],[Collector1]]="","", _xlfn.LET(_xlpm.x,VLOOKUP(Table3[[#This Row],[Collector1]],'Drop-down_menus'!$F$2:$G$16,2,FALSE),IF(_xlpm.x=0,"",_xlpm.x)))</f>
        <v/>
      </c>
      <c r="Q67" s="3" t="str">
        <f>IF(Table3[[#This Row],[Collector2]]="","", _xlfn.LET(_xlpm.x,VLOOKUP(Table3[[#This Row],[Collector2]],'Drop-down_menus'!$F$2:$G$16,2,FALSE),IF(_xlpm.x=0,"",_xlpm.x)))</f>
        <v/>
      </c>
      <c r="R67" s="3" t="str">
        <f>IF(Table3[[#This Row],[Collector3]]="","", _xlfn.LET(_xlpm.x,VLOOKUP(Table3[[#This Row],[Collector3]],'Drop-down_menus'!$F$2:$G$16,2,FALSE),IF(_xlpm.x=0,"",_xlpm.x)))</f>
        <v/>
      </c>
      <c r="S67" s="3" t="str">
        <f>IF(Table3[[#This Row],[Collector4]]="","", _xlfn.LET(_xlpm.x,VLOOKUP(Table3[[#This Row],[Collector4]],'Drop-down_menus'!$F$2:$G$16,2,FALSE),IF(_xlpm.x=0,"",_xlpm.x)))</f>
        <v/>
      </c>
      <c r="T67" s="18" t="s">
        <v>204</v>
      </c>
      <c r="U67" s="18" t="s">
        <v>2600</v>
      </c>
      <c r="V67" s="18" t="s">
        <v>205</v>
      </c>
      <c r="W67" s="16" t="s">
        <v>206</v>
      </c>
      <c r="X67" s="2">
        <v>5</v>
      </c>
      <c r="Y67" s="2">
        <v>35</v>
      </c>
      <c r="Z67" s="2"/>
      <c r="AA67" s="10">
        <v>1187</v>
      </c>
      <c r="AB67" s="10">
        <v>1199</v>
      </c>
      <c r="AG67" s="1"/>
    </row>
    <row r="68" spans="1:33" ht="13.5" customHeight="1" x14ac:dyDescent="0.2">
      <c r="A68" s="2" t="s">
        <v>140</v>
      </c>
      <c r="B68" s="2" t="s">
        <v>2594</v>
      </c>
      <c r="C68" s="2" t="s">
        <v>207</v>
      </c>
      <c r="D68" s="2" t="str">
        <f>_xlfn.TEXTBEFORE(Table3[[#This Row],[eventID]],"_")</f>
        <v>DIV</v>
      </c>
      <c r="E68" s="3">
        <v>45338</v>
      </c>
      <c r="F68" s="3"/>
      <c r="G68" s="13">
        <v>0.375</v>
      </c>
      <c r="H68" s="13">
        <v>0.41250000000000003</v>
      </c>
      <c r="I68" s="13" t="s">
        <v>2425</v>
      </c>
      <c r="J68" s="3" t="s">
        <v>2575</v>
      </c>
      <c r="K68" s="13">
        <f t="shared" si="2"/>
        <v>3.7500000000000033E-2</v>
      </c>
      <c r="L68" s="3" t="s">
        <v>60</v>
      </c>
      <c r="M68" s="3" t="s">
        <v>62</v>
      </c>
      <c r="N68" s="3"/>
      <c r="O68" s="3"/>
      <c r="P68" s="3" t="str">
        <f>IF(Table3[[#This Row],[Collector1]]="","", _xlfn.LET(_xlpm.x,VLOOKUP(Table3[[#This Row],[Collector1]],'Drop-down_menus'!$F$2:$G$16,2,FALSE),IF(_xlpm.x=0,"",_xlpm.x)))</f>
        <v>https://orcid.org/0000-0002-9708-1761</v>
      </c>
      <c r="Q68" s="3" t="str">
        <f>IF(Table3[[#This Row],[Collector2]]="","", _xlfn.LET(_xlpm.x,VLOOKUP(Table3[[#This Row],[Collector2]],'Drop-down_menus'!$F$2:$G$16,2,FALSE),IF(_xlpm.x=0,"",_xlpm.x)))</f>
        <v>https://orcid.org/0000-0003-3696-4445</v>
      </c>
      <c r="R68" s="3" t="str">
        <f>IF(Table3[[#This Row],[Collector3]]="","", _xlfn.LET(_xlpm.x,VLOOKUP(Table3[[#This Row],[Collector3]],'Drop-down_menus'!$F$2:$G$16,2,FALSE),IF(_xlpm.x=0,"",_xlpm.x)))</f>
        <v/>
      </c>
      <c r="S68" s="3" t="str">
        <f>IF(Table3[[#This Row],[Collector4]]="","", _xlfn.LET(_xlpm.x,VLOOKUP(Table3[[#This Row],[Collector4]],'Drop-down_menus'!$F$2:$G$16,2,FALSE),IF(_xlpm.x=0,"",_xlpm.x)))</f>
        <v/>
      </c>
      <c r="T68" s="23" t="s">
        <v>182</v>
      </c>
      <c r="U68" s="18" t="s">
        <v>208</v>
      </c>
      <c r="V68" s="18"/>
      <c r="W68" s="16"/>
      <c r="X68" s="2"/>
      <c r="Y68" s="2">
        <v>20</v>
      </c>
      <c r="Z68" s="2"/>
      <c r="AA68" s="10">
        <v>1261</v>
      </c>
      <c r="AB68" s="10">
        <v>1450</v>
      </c>
      <c r="AC68" s="2" t="s">
        <v>209</v>
      </c>
      <c r="AG68" s="1"/>
    </row>
    <row r="69" spans="1:33" ht="13.5" customHeight="1" x14ac:dyDescent="0.2">
      <c r="A69" s="2" t="s">
        <v>140</v>
      </c>
      <c r="B69" s="2" t="s">
        <v>2594</v>
      </c>
      <c r="C69" s="2" t="s">
        <v>210</v>
      </c>
      <c r="D69" s="2" t="str">
        <f>_xlfn.TEXTBEFORE(Table3[[#This Row],[eventID]],"_")</f>
        <v>ROV</v>
      </c>
      <c r="E69" s="3">
        <v>45338</v>
      </c>
      <c r="F69" s="3"/>
      <c r="G69" s="13">
        <v>0.375</v>
      </c>
      <c r="H69" s="13">
        <v>0.4375</v>
      </c>
      <c r="I69" s="13" t="s">
        <v>2426</v>
      </c>
      <c r="J69" s="3" t="s">
        <v>2575</v>
      </c>
      <c r="K69" s="13">
        <f t="shared" si="2"/>
        <v>6.25E-2</v>
      </c>
      <c r="L69" s="3" t="s">
        <v>61</v>
      </c>
      <c r="M69" s="3" t="s">
        <v>79</v>
      </c>
      <c r="N69" s="3"/>
      <c r="O69" s="3"/>
      <c r="P69" s="3" t="str">
        <f>IF(Table3[[#This Row],[Collector1]]="","", _xlfn.LET(_xlpm.x,VLOOKUP(Table3[[#This Row],[Collector1]],'Drop-down_menus'!$F$2:$G$16,2,FALSE),IF(_xlpm.x=0,"",_xlpm.x)))</f>
        <v>https://orcid.org/0000-0001-5748-602X</v>
      </c>
      <c r="Q69" s="3" t="str">
        <f>IF(Table3[[#This Row],[Collector2]]="","", _xlfn.LET(_xlpm.x,VLOOKUP(Table3[[#This Row],[Collector2]],'Drop-down_menus'!$F$2:$G$16,2,FALSE),IF(_xlpm.x=0,"",_xlpm.x)))</f>
        <v/>
      </c>
      <c r="R69" s="3" t="str">
        <f>IF(Table3[[#This Row],[Collector3]]="","", _xlfn.LET(_xlpm.x,VLOOKUP(Table3[[#This Row],[Collector3]],'Drop-down_menus'!$F$2:$G$16,2,FALSE),IF(_xlpm.x=0,"",_xlpm.x)))</f>
        <v/>
      </c>
      <c r="S69" s="3" t="str">
        <f>IF(Table3[[#This Row],[Collector4]]="","", _xlfn.LET(_xlpm.x,VLOOKUP(Table3[[#This Row],[Collector4]],'Drop-down_menus'!$F$2:$G$16,2,FALSE),IF(_xlpm.x=0,"",_xlpm.x)))</f>
        <v/>
      </c>
      <c r="T69" s="18" t="s">
        <v>187</v>
      </c>
      <c r="U69" s="18" t="s">
        <v>188</v>
      </c>
      <c r="V69" s="18"/>
      <c r="W69" s="16"/>
      <c r="X69" s="2"/>
      <c r="Y69" s="2">
        <v>22</v>
      </c>
      <c r="Z69" s="2"/>
      <c r="AA69" s="10">
        <v>1198</v>
      </c>
      <c r="AB69" s="10">
        <v>1204</v>
      </c>
      <c r="AG69" s="1"/>
    </row>
    <row r="70" spans="1:33" ht="13.5" customHeight="1" x14ac:dyDescent="0.2">
      <c r="A70" s="2" t="s">
        <v>140</v>
      </c>
      <c r="B70" s="2" t="s">
        <v>2594</v>
      </c>
      <c r="C70" s="2" t="s">
        <v>211</v>
      </c>
      <c r="D70" s="2" t="str">
        <f>_xlfn.TEXTBEFORE(Table3[[#This Row],[eventID]],"_")</f>
        <v>DIV</v>
      </c>
      <c r="E70" s="3">
        <v>45338</v>
      </c>
      <c r="F70" s="3"/>
      <c r="G70" s="13">
        <v>0.45555555555555555</v>
      </c>
      <c r="H70" s="13">
        <v>0.46249999999999997</v>
      </c>
      <c r="I70" s="13" t="s">
        <v>2427</v>
      </c>
      <c r="J70" s="3" t="s">
        <v>2575</v>
      </c>
      <c r="K70" s="13">
        <f t="shared" si="2"/>
        <v>6.9444444444444198E-3</v>
      </c>
      <c r="L70" s="3" t="s">
        <v>68</v>
      </c>
      <c r="M70" s="3" t="s">
        <v>67</v>
      </c>
      <c r="N70" s="3"/>
      <c r="O70" s="3"/>
      <c r="P70" s="3" t="str">
        <f>IF(Table3[[#This Row],[Collector1]]="","", _xlfn.LET(_xlpm.x,VLOOKUP(Table3[[#This Row],[Collector1]],'Drop-down_menus'!$F$2:$G$16,2,FALSE),IF(_xlpm.x=0,"",_xlpm.x)))</f>
        <v>https://orcid.org/0000-0002-0981-7442</v>
      </c>
      <c r="Q70" s="3" t="str">
        <f>IF(Table3[[#This Row],[Collector2]]="","", _xlfn.LET(_xlpm.x,VLOOKUP(Table3[[#This Row],[Collector2]],'Drop-down_menus'!$F$2:$G$16,2,FALSE),IF(_xlpm.x=0,"",_xlpm.x)))</f>
        <v>https://orcid.org/0000-0001-5767-3220</v>
      </c>
      <c r="R70" s="3" t="str">
        <f>IF(Table3[[#This Row],[Collector3]]="","", _xlfn.LET(_xlpm.x,VLOOKUP(Table3[[#This Row],[Collector3]],'Drop-down_menus'!$F$2:$G$16,2,FALSE),IF(_xlpm.x=0,"",_xlpm.x)))</f>
        <v/>
      </c>
      <c r="S70" s="3" t="str">
        <f>IF(Table3[[#This Row],[Collector4]]="","", _xlfn.LET(_xlpm.x,VLOOKUP(Table3[[#This Row],[Collector4]],'Drop-down_menus'!$F$2:$G$16,2,FALSE),IF(_xlpm.x=0,"",_xlpm.x)))</f>
        <v/>
      </c>
      <c r="T70" s="18" t="s">
        <v>212</v>
      </c>
      <c r="U70" s="18" t="s">
        <v>73</v>
      </c>
      <c r="V70" s="18"/>
      <c r="W70" s="16"/>
      <c r="X70" s="2"/>
      <c r="Y70" s="2">
        <v>20</v>
      </c>
      <c r="Z70" s="2"/>
      <c r="AA70" s="10">
        <v>1259</v>
      </c>
      <c r="AB70" s="10">
        <v>1260</v>
      </c>
      <c r="AG70" s="1"/>
    </row>
    <row r="71" spans="1:33" ht="13.5" customHeight="1" x14ac:dyDescent="0.2">
      <c r="A71" s="2" t="s">
        <v>140</v>
      </c>
      <c r="B71" s="2" t="s">
        <v>2594</v>
      </c>
      <c r="C71" s="2" t="s">
        <v>213</v>
      </c>
      <c r="D71" s="2" t="str">
        <f>_xlfn.TEXTBEFORE(Table3[[#This Row],[eventID]],"_")</f>
        <v>VV</v>
      </c>
      <c r="E71" s="3">
        <v>45338</v>
      </c>
      <c r="F71" s="3"/>
      <c r="G71" s="13">
        <v>0.43055555555555558</v>
      </c>
      <c r="H71" s="13">
        <v>0.44097222222222227</v>
      </c>
      <c r="I71" s="13" t="s">
        <v>2428</v>
      </c>
      <c r="J71" s="3" t="s">
        <v>2575</v>
      </c>
      <c r="K71" s="13">
        <f t="shared" si="2"/>
        <v>1.0416666666666685E-2</v>
      </c>
      <c r="L71" s="3" t="s">
        <v>193</v>
      </c>
      <c r="M71" s="3" t="s">
        <v>185</v>
      </c>
      <c r="N71" s="3"/>
      <c r="O71" s="3"/>
      <c r="P71" s="3" t="str">
        <f>IF(Table3[[#This Row],[Collector1]]="","", _xlfn.LET(_xlpm.x,VLOOKUP(Table3[[#This Row],[Collector1]],'Drop-down_menus'!$F$2:$G$16,2,FALSE),IF(_xlpm.x=0,"",_xlpm.x)))</f>
        <v/>
      </c>
      <c r="Q71" s="3" t="str">
        <f>IF(Table3[[#This Row],[Collector2]]="","", _xlfn.LET(_xlpm.x,VLOOKUP(Table3[[#This Row],[Collector2]],'Drop-down_menus'!$F$2:$G$16,2,FALSE),IF(_xlpm.x=0,"",_xlpm.x)))</f>
        <v>https://orcid.org/0000-0003-4905-1637</v>
      </c>
      <c r="R71" s="3" t="str">
        <f>IF(Table3[[#This Row],[Collector3]]="","", _xlfn.LET(_xlpm.x,VLOOKUP(Table3[[#This Row],[Collector3]],'Drop-down_menus'!$F$2:$G$16,2,FALSE),IF(_xlpm.x=0,"",_xlpm.x)))</f>
        <v/>
      </c>
      <c r="S71" s="3" t="str">
        <f>IF(Table3[[#This Row],[Collector4]]="","", _xlfn.LET(_xlpm.x,VLOOKUP(Table3[[#This Row],[Collector4]],'Drop-down_menus'!$F$2:$G$16,2,FALSE),IF(_xlpm.x=0,"",_xlpm.x)))</f>
        <v/>
      </c>
      <c r="T71" s="18" t="s">
        <v>187</v>
      </c>
      <c r="U71" s="18" t="s">
        <v>188</v>
      </c>
      <c r="X71" s="2"/>
      <c r="Y71" s="2">
        <v>22</v>
      </c>
      <c r="Z71" s="2"/>
      <c r="AA71" s="10">
        <v>1221</v>
      </c>
      <c r="AB71" s="10">
        <v>1227</v>
      </c>
      <c r="AG71" s="1"/>
    </row>
    <row r="72" spans="1:33" ht="13.5" customHeight="1" x14ac:dyDescent="0.2">
      <c r="A72" s="2" t="s">
        <v>140</v>
      </c>
      <c r="B72" s="2" t="s">
        <v>2594</v>
      </c>
      <c r="C72" s="2" t="s">
        <v>214</v>
      </c>
      <c r="D72" s="2" t="str">
        <f>_xlfn.TEXTBEFORE(Table3[[#This Row],[eventID]],"_")</f>
        <v>NIS</v>
      </c>
      <c r="E72" s="3">
        <v>45338</v>
      </c>
      <c r="F72" s="3"/>
      <c r="G72" s="13"/>
      <c r="H72" s="13"/>
      <c r="I72" s="13"/>
      <c r="J72" s="3" t="s">
        <v>2575</v>
      </c>
      <c r="K72" s="13"/>
      <c r="L72" s="3" t="s">
        <v>71</v>
      </c>
      <c r="M72" s="3"/>
      <c r="N72" s="3"/>
      <c r="O72" s="3"/>
      <c r="P72" s="3" t="str">
        <f>IF(Table3[[#This Row],[Collector1]]="","", _xlfn.LET(_xlpm.x,VLOOKUP(Table3[[#This Row],[Collector1]],'Drop-down_menus'!$F$2:$G$16,2,FALSE),IF(_xlpm.x=0,"",_xlpm.x)))</f>
        <v>https://orcid.org/0009-0002-6669-2911</v>
      </c>
      <c r="Q72" s="3" t="str">
        <f>IF(Table3[[#This Row],[Collector2]]="","", _xlfn.LET(_xlpm.x,VLOOKUP(Table3[[#This Row],[Collector2]],'Drop-down_menus'!$F$2:$G$16,2,FALSE),IF(_xlpm.x=0,"",_xlpm.x)))</f>
        <v/>
      </c>
      <c r="R72" s="3" t="str">
        <f>IF(Table3[[#This Row],[Collector3]]="","", _xlfn.LET(_xlpm.x,VLOOKUP(Table3[[#This Row],[Collector3]],'Drop-down_menus'!$F$2:$G$16,2,FALSE),IF(_xlpm.x=0,"",_xlpm.x)))</f>
        <v/>
      </c>
      <c r="S72" s="3" t="str">
        <f>IF(Table3[[#This Row],[Collector4]]="","", _xlfn.LET(_xlpm.x,VLOOKUP(Table3[[#This Row],[Collector4]],'Drop-down_menus'!$F$2:$G$16,2,FALSE),IF(_xlpm.x=0,"",_xlpm.x)))</f>
        <v/>
      </c>
      <c r="T72" s="18" t="s">
        <v>187</v>
      </c>
      <c r="U72" s="18" t="s">
        <v>188</v>
      </c>
      <c r="V72" s="18"/>
      <c r="W72" s="16"/>
      <c r="X72" s="2"/>
      <c r="Y72" s="2"/>
      <c r="Z72" s="2"/>
      <c r="AA72" s="10">
        <v>1228</v>
      </c>
      <c r="AB72" s="10">
        <v>1258</v>
      </c>
      <c r="AC72" s="2" t="s">
        <v>215</v>
      </c>
      <c r="AG72" s="1"/>
    </row>
    <row r="73" spans="1:33" ht="13.5" customHeight="1" x14ac:dyDescent="0.2">
      <c r="A73" s="2" t="s">
        <v>140</v>
      </c>
      <c r="B73" s="2" t="s">
        <v>2594</v>
      </c>
      <c r="C73" s="2" t="s">
        <v>216</v>
      </c>
      <c r="D73" s="2" t="str">
        <f>_xlfn.TEXTBEFORE(Table3[[#This Row],[eventID]],"_")</f>
        <v>ROV</v>
      </c>
      <c r="E73" s="3">
        <v>45338</v>
      </c>
      <c r="F73" s="3"/>
      <c r="G73" s="13">
        <v>0.58333333333333337</v>
      </c>
      <c r="H73" s="13">
        <v>0.625</v>
      </c>
      <c r="I73" s="13" t="s">
        <v>2429</v>
      </c>
      <c r="J73" s="3" t="s">
        <v>2575</v>
      </c>
      <c r="K73" s="13">
        <f>H73-G73</f>
        <v>4.166666666666663E-2</v>
      </c>
      <c r="L73" s="3" t="s">
        <v>61</v>
      </c>
      <c r="M73" s="3" t="s">
        <v>79</v>
      </c>
      <c r="N73" s="3" t="s">
        <v>193</v>
      </c>
      <c r="O73" s="3"/>
      <c r="P73" s="3" t="str">
        <f>IF(Table3[[#This Row],[Collector1]]="","", _xlfn.LET(_xlpm.x,VLOOKUP(Table3[[#This Row],[Collector1]],'Drop-down_menus'!$F$2:$G$16,2,FALSE),IF(_xlpm.x=0,"",_xlpm.x)))</f>
        <v>https://orcid.org/0000-0001-5748-602X</v>
      </c>
      <c r="Q73" s="3" t="str">
        <f>IF(Table3[[#This Row],[Collector2]]="","", _xlfn.LET(_xlpm.x,VLOOKUP(Table3[[#This Row],[Collector2]],'Drop-down_menus'!$F$2:$G$16,2,FALSE),IF(_xlpm.x=0,"",_xlpm.x)))</f>
        <v/>
      </c>
      <c r="R73" s="3" t="str">
        <f>IF(Table3[[#This Row],[Collector3]]="","", _xlfn.LET(_xlpm.x,VLOOKUP(Table3[[#This Row],[Collector3]],'Drop-down_menus'!$F$2:$G$16,2,FALSE),IF(_xlpm.x=0,"",_xlpm.x)))</f>
        <v/>
      </c>
      <c r="S73" s="3" t="str">
        <f>IF(Table3[[#This Row],[Collector4]]="","", _xlfn.LET(_xlpm.x,VLOOKUP(Table3[[#This Row],[Collector4]],'Drop-down_menus'!$F$2:$G$16,2,FALSE),IF(_xlpm.x=0,"",_xlpm.x)))</f>
        <v/>
      </c>
      <c r="T73" s="18" t="s">
        <v>217</v>
      </c>
      <c r="U73" s="18" t="s">
        <v>218</v>
      </c>
      <c r="V73" s="18"/>
      <c r="W73" s="16"/>
      <c r="X73" s="2"/>
      <c r="Y73" s="2">
        <v>35</v>
      </c>
      <c r="Z73" s="2"/>
      <c r="AA73" s="10">
        <v>1198</v>
      </c>
      <c r="AB73" s="10">
        <v>1204</v>
      </c>
      <c r="AG73" s="1"/>
    </row>
    <row r="74" spans="1:33" ht="13.5" customHeight="1" x14ac:dyDescent="0.2">
      <c r="A74" s="2" t="s">
        <v>140</v>
      </c>
      <c r="B74" s="2" t="s">
        <v>2594</v>
      </c>
      <c r="C74" s="2" t="s">
        <v>219</v>
      </c>
      <c r="D74" s="2" t="str">
        <f>_xlfn.TEXTBEFORE(Table3[[#This Row],[eventID]],"_")</f>
        <v>ITD</v>
      </c>
      <c r="E74" s="3">
        <v>45338</v>
      </c>
      <c r="F74" s="3"/>
      <c r="G74" s="13"/>
      <c r="H74" s="13"/>
      <c r="I74" s="13"/>
      <c r="J74" s="3" t="s">
        <v>2575</v>
      </c>
      <c r="K74" s="13"/>
      <c r="L74" s="3" t="s">
        <v>68</v>
      </c>
      <c r="M74" s="3" t="s">
        <v>67</v>
      </c>
      <c r="N74" s="3" t="s">
        <v>89</v>
      </c>
      <c r="O74" s="3"/>
      <c r="P74" s="3" t="str">
        <f>IF(Table3[[#This Row],[Collector1]]="","", _xlfn.LET(_xlpm.x,VLOOKUP(Table3[[#This Row],[Collector1]],'Drop-down_menus'!$F$2:$G$16,2,FALSE),IF(_xlpm.x=0,"",_xlpm.x)))</f>
        <v>https://orcid.org/0000-0002-0981-7442</v>
      </c>
      <c r="Q74" s="3" t="str">
        <f>IF(Table3[[#This Row],[Collector2]]="","", _xlfn.LET(_xlpm.x,VLOOKUP(Table3[[#This Row],[Collector2]],'Drop-down_menus'!$F$2:$G$16,2,FALSE),IF(_xlpm.x=0,"",_xlpm.x)))</f>
        <v>https://orcid.org/0000-0001-5767-3220</v>
      </c>
      <c r="R74" s="3" t="str">
        <f>IF(Table3[[#This Row],[Collector3]]="","", _xlfn.LET(_xlpm.x,VLOOKUP(Table3[[#This Row],[Collector3]],'Drop-down_menus'!$F$2:$G$16,2,FALSE),IF(_xlpm.x=0,"",_xlpm.x)))</f>
        <v/>
      </c>
      <c r="S74" s="3" t="str">
        <f>IF(Table3[[#This Row],[Collector4]]="","", _xlfn.LET(_xlpm.x,VLOOKUP(Table3[[#This Row],[Collector4]],'Drop-down_menus'!$F$2:$G$16,2,FALSE),IF(_xlpm.x=0,"",_xlpm.x)))</f>
        <v/>
      </c>
      <c r="T74" s="18"/>
      <c r="U74" s="18"/>
      <c r="V74" s="18"/>
      <c r="W74" s="16"/>
      <c r="X74" s="2"/>
      <c r="Y74" s="2"/>
      <c r="Z74" s="2"/>
      <c r="AA74" s="10">
        <v>1468</v>
      </c>
      <c r="AB74" s="10">
        <v>1468</v>
      </c>
      <c r="AG74" s="1"/>
    </row>
    <row r="75" spans="1:33" ht="13.5" customHeight="1" x14ac:dyDescent="0.2">
      <c r="A75" s="2" t="s">
        <v>140</v>
      </c>
      <c r="B75" s="2" t="s">
        <v>2594</v>
      </c>
      <c r="C75" s="2" t="s">
        <v>220</v>
      </c>
      <c r="D75" s="2" t="str">
        <f>_xlfn.TEXTBEFORE(Table3[[#This Row],[eventID]],"_")</f>
        <v>DRM</v>
      </c>
      <c r="E75" s="3">
        <v>45338</v>
      </c>
      <c r="F75" s="3"/>
      <c r="G75" s="13">
        <v>0.70833333333333337</v>
      </c>
      <c r="H75" s="13">
        <v>0.77083333333333337</v>
      </c>
      <c r="I75" s="13" t="s">
        <v>2430</v>
      </c>
      <c r="J75" s="3" t="s">
        <v>2575</v>
      </c>
      <c r="K75" s="13">
        <f t="shared" ref="K75:K90" si="3">H75-G75</f>
        <v>6.25E-2</v>
      </c>
      <c r="L75" s="3" t="s">
        <v>77</v>
      </c>
      <c r="M75" s="3"/>
      <c r="N75" s="3"/>
      <c r="O75" s="3"/>
      <c r="P75" s="3" t="str">
        <f>IF(Table3[[#This Row],[Collector1]]="","", _xlfn.LET(_xlpm.x,VLOOKUP(Table3[[#This Row],[Collector1]],'Drop-down_menus'!$F$2:$G$16,2,FALSE),IF(_xlpm.x=0,"",_xlpm.x)))</f>
        <v>https://orcid.org/0000-0002-9037-7623</v>
      </c>
      <c r="Q75" s="3" t="str">
        <f>IF(Table3[[#This Row],[Collector2]]="","", _xlfn.LET(_xlpm.x,VLOOKUP(Table3[[#This Row],[Collector2]],'Drop-down_menus'!$F$2:$G$16,2,FALSE),IF(_xlpm.x=0,"",_xlpm.x)))</f>
        <v/>
      </c>
      <c r="R75" s="3" t="str">
        <f>IF(Table3[[#This Row],[Collector3]]="","", _xlfn.LET(_xlpm.x,VLOOKUP(Table3[[#This Row],[Collector3]],'Drop-down_menus'!$F$2:$G$16,2,FALSE),IF(_xlpm.x=0,"",_xlpm.x)))</f>
        <v/>
      </c>
      <c r="S75" s="3" t="str">
        <f>IF(Table3[[#This Row],[Collector4]]="","", _xlfn.LET(_xlpm.x,VLOOKUP(Table3[[#This Row],[Collector4]],'Drop-down_menus'!$F$2:$G$16,2,FALSE),IF(_xlpm.x=0,"",_xlpm.x)))</f>
        <v/>
      </c>
      <c r="T75" s="18" t="s">
        <v>187</v>
      </c>
      <c r="U75" s="18" t="s">
        <v>188</v>
      </c>
      <c r="V75" s="18"/>
      <c r="W75" s="16"/>
      <c r="X75" s="2"/>
      <c r="Y75" s="2"/>
      <c r="Z75" s="2">
        <v>60</v>
      </c>
      <c r="AA75" s="10"/>
      <c r="AB75" s="10"/>
      <c r="AC75" s="2" t="s">
        <v>221</v>
      </c>
      <c r="AG75" s="1"/>
    </row>
    <row r="76" spans="1:33" ht="13.5" customHeight="1" x14ac:dyDescent="0.2">
      <c r="A76" s="2" t="s">
        <v>222</v>
      </c>
      <c r="B76" s="2" t="s">
        <v>2595</v>
      </c>
      <c r="C76" s="2" t="s">
        <v>223</v>
      </c>
      <c r="D76" s="2" t="str">
        <f>_xlfn.TEXTBEFORE(Table3[[#This Row],[eventID]],"_")</f>
        <v>NIS</v>
      </c>
      <c r="E76" s="3">
        <v>45339</v>
      </c>
      <c r="F76" s="3"/>
      <c r="G76" s="13">
        <v>0.58958333333333335</v>
      </c>
      <c r="H76" s="13">
        <v>0.59305555555555556</v>
      </c>
      <c r="I76" s="13" t="s">
        <v>2431</v>
      </c>
      <c r="J76" s="3" t="s">
        <v>2576</v>
      </c>
      <c r="K76" s="13">
        <f t="shared" si="3"/>
        <v>3.4722222222222099E-3</v>
      </c>
      <c r="L76" s="3" t="s">
        <v>71</v>
      </c>
      <c r="M76" s="3" t="s">
        <v>89</v>
      </c>
      <c r="N76" s="3" t="s">
        <v>62</v>
      </c>
      <c r="O76" s="3" t="s">
        <v>224</v>
      </c>
      <c r="P76" s="3" t="str">
        <f>IF(Table3[[#This Row],[Collector1]]="","", _xlfn.LET(_xlpm.x,VLOOKUP(Table3[[#This Row],[Collector1]],'Drop-down_menus'!$F$2:$G$16,2,FALSE),IF(_xlpm.x=0,"",_xlpm.x)))</f>
        <v>https://orcid.org/0009-0002-6669-2911</v>
      </c>
      <c r="Q76" s="3" t="str">
        <f>IF(Table3[[#This Row],[Collector2]]="","", _xlfn.LET(_xlpm.x,VLOOKUP(Table3[[#This Row],[Collector2]],'Drop-down_menus'!$F$2:$G$16,2,FALSE),IF(_xlpm.x=0,"",_xlpm.x)))</f>
        <v/>
      </c>
      <c r="R76" s="3" t="str">
        <f>IF(Table3[[#This Row],[Collector3]]="","", _xlfn.LET(_xlpm.x,VLOOKUP(Table3[[#This Row],[Collector3]],'Drop-down_menus'!$F$2:$G$16,2,FALSE),IF(_xlpm.x=0,"",_xlpm.x)))</f>
        <v>https://orcid.org/0000-0003-3696-4445</v>
      </c>
      <c r="S76" s="3" t="str">
        <f>IF(Table3[[#This Row],[Collector4]]="","", _xlfn.LET(_xlpm.x,VLOOKUP(Table3[[#This Row],[Collector4]],'Drop-down_menus'!$F$2:$G$16,2,FALSE),IF(_xlpm.x=0,"",_xlpm.x)))</f>
        <v/>
      </c>
      <c r="T76" s="18"/>
      <c r="U76" s="18"/>
      <c r="V76" s="18"/>
      <c r="W76" s="16"/>
      <c r="X76" s="2"/>
      <c r="Y76" s="2">
        <v>0</v>
      </c>
      <c r="Z76" s="2"/>
      <c r="AA76" s="10">
        <v>1475</v>
      </c>
      <c r="AB76" s="10">
        <v>1480</v>
      </c>
      <c r="AC76" s="2"/>
      <c r="AD76" s="15">
        <v>65.136084999999994</v>
      </c>
      <c r="AE76" s="15">
        <v>63.953480999999996</v>
      </c>
      <c r="AG76" s="1"/>
    </row>
    <row r="77" spans="1:33" ht="13.5" customHeight="1" x14ac:dyDescent="0.2">
      <c r="A77" s="2" t="s">
        <v>222</v>
      </c>
      <c r="B77" s="2" t="s">
        <v>2595</v>
      </c>
      <c r="C77" s="2" t="s">
        <v>225</v>
      </c>
      <c r="D77" s="2" t="str">
        <f>_xlfn.TEXTBEFORE(Table3[[#This Row],[eventID]],"_")</f>
        <v>NIS</v>
      </c>
      <c r="E77" s="3">
        <v>45339</v>
      </c>
      <c r="F77" s="3"/>
      <c r="G77" s="13">
        <v>0.59444444444444444</v>
      </c>
      <c r="H77" s="13">
        <v>0.59791666666666665</v>
      </c>
      <c r="I77" s="13" t="s">
        <v>2432</v>
      </c>
      <c r="J77" s="3" t="s">
        <v>2576</v>
      </c>
      <c r="K77" s="13">
        <f t="shared" si="3"/>
        <v>3.4722222222222099E-3</v>
      </c>
      <c r="L77" s="3" t="s">
        <v>71</v>
      </c>
      <c r="M77" s="3" t="s">
        <v>89</v>
      </c>
      <c r="N77" s="3" t="s">
        <v>62</v>
      </c>
      <c r="O77" s="3" t="s">
        <v>224</v>
      </c>
      <c r="P77" s="3" t="str">
        <f>IF(Table3[[#This Row],[Collector1]]="","", _xlfn.LET(_xlpm.x,VLOOKUP(Table3[[#This Row],[Collector1]],'Drop-down_menus'!$F$2:$G$16,2,FALSE),IF(_xlpm.x=0,"",_xlpm.x)))</f>
        <v>https://orcid.org/0009-0002-6669-2911</v>
      </c>
      <c r="Q77" s="3" t="str">
        <f>IF(Table3[[#This Row],[Collector2]]="","", _xlfn.LET(_xlpm.x,VLOOKUP(Table3[[#This Row],[Collector2]],'Drop-down_menus'!$F$2:$G$16,2,FALSE),IF(_xlpm.x=0,"",_xlpm.x)))</f>
        <v/>
      </c>
      <c r="R77" s="3" t="str">
        <f>IF(Table3[[#This Row],[Collector3]]="","", _xlfn.LET(_xlpm.x,VLOOKUP(Table3[[#This Row],[Collector3]],'Drop-down_menus'!$F$2:$G$16,2,FALSE),IF(_xlpm.x=0,"",_xlpm.x)))</f>
        <v>https://orcid.org/0000-0003-3696-4445</v>
      </c>
      <c r="S77" s="3" t="str">
        <f>IF(Table3[[#This Row],[Collector4]]="","", _xlfn.LET(_xlpm.x,VLOOKUP(Table3[[#This Row],[Collector4]],'Drop-down_menus'!$F$2:$G$16,2,FALSE),IF(_xlpm.x=0,"",_xlpm.x)))</f>
        <v/>
      </c>
      <c r="T77" s="18"/>
      <c r="U77" s="18"/>
      <c r="V77" s="18"/>
      <c r="W77" s="16"/>
      <c r="X77" s="2"/>
      <c r="Y77" s="2">
        <v>0</v>
      </c>
      <c r="Z77" s="2"/>
      <c r="AA77" s="10">
        <v>1481</v>
      </c>
      <c r="AB77" s="10">
        <v>1486</v>
      </c>
      <c r="AD77" s="15">
        <v>65.138234999999995</v>
      </c>
      <c r="AE77" s="15">
        <v>63.950105999999998</v>
      </c>
      <c r="AG77" s="1"/>
    </row>
    <row r="78" spans="1:33" ht="13.5" customHeight="1" x14ac:dyDescent="0.2">
      <c r="A78" s="2" t="s">
        <v>222</v>
      </c>
      <c r="B78" s="2" t="s">
        <v>2595</v>
      </c>
      <c r="C78" s="2" t="s">
        <v>226</v>
      </c>
      <c r="D78" s="2" t="str">
        <f>_xlfn.TEXTBEFORE(Table3[[#This Row],[eventID]],"_")</f>
        <v>NIS</v>
      </c>
      <c r="E78" s="3">
        <v>45339</v>
      </c>
      <c r="F78" s="3"/>
      <c r="G78" s="13">
        <v>0.59861111111111109</v>
      </c>
      <c r="H78" s="13">
        <v>0.6</v>
      </c>
      <c r="I78" s="13" t="s">
        <v>2433</v>
      </c>
      <c r="J78" s="3" t="s">
        <v>2576</v>
      </c>
      <c r="K78" s="13">
        <f t="shared" si="3"/>
        <v>1.388888888888884E-3</v>
      </c>
      <c r="L78" s="3" t="s">
        <v>71</v>
      </c>
      <c r="M78" s="3" t="s">
        <v>89</v>
      </c>
      <c r="N78" s="3" t="s">
        <v>62</v>
      </c>
      <c r="O78" s="3" t="s">
        <v>224</v>
      </c>
      <c r="P78" s="3" t="str">
        <f>IF(Table3[[#This Row],[Collector1]]="","", _xlfn.LET(_xlpm.x,VLOOKUP(Table3[[#This Row],[Collector1]],'Drop-down_menus'!$F$2:$G$16,2,FALSE),IF(_xlpm.x=0,"",_xlpm.x)))</f>
        <v>https://orcid.org/0009-0002-6669-2911</v>
      </c>
      <c r="Q78" s="3" t="str">
        <f>IF(Table3[[#This Row],[Collector2]]="","", _xlfn.LET(_xlpm.x,VLOOKUP(Table3[[#This Row],[Collector2]],'Drop-down_menus'!$F$2:$G$16,2,FALSE),IF(_xlpm.x=0,"",_xlpm.x)))</f>
        <v/>
      </c>
      <c r="R78" s="3" t="str">
        <f>IF(Table3[[#This Row],[Collector3]]="","", _xlfn.LET(_xlpm.x,VLOOKUP(Table3[[#This Row],[Collector3]],'Drop-down_menus'!$F$2:$G$16,2,FALSE),IF(_xlpm.x=0,"",_xlpm.x)))</f>
        <v>https://orcid.org/0000-0003-3696-4445</v>
      </c>
      <c r="S78" s="3" t="str">
        <f>IF(Table3[[#This Row],[Collector4]]="","", _xlfn.LET(_xlpm.x,VLOOKUP(Table3[[#This Row],[Collector4]],'Drop-down_menus'!$F$2:$G$16,2,FALSE),IF(_xlpm.x=0,"",_xlpm.x)))</f>
        <v/>
      </c>
      <c r="T78" s="18"/>
      <c r="U78" s="18"/>
      <c r="V78" s="18"/>
      <c r="W78" s="16"/>
      <c r="X78" s="2"/>
      <c r="Y78" s="2">
        <v>0</v>
      </c>
      <c r="Z78" s="2"/>
      <c r="AA78" s="10">
        <v>1487</v>
      </c>
      <c r="AB78" s="10">
        <v>1492</v>
      </c>
      <c r="AD78" s="15">
        <v>65.142590999999996</v>
      </c>
      <c r="AE78" s="15">
        <v>63.950749999999999</v>
      </c>
      <c r="AG78" s="1"/>
    </row>
    <row r="79" spans="1:33" ht="13.5" customHeight="1" x14ac:dyDescent="0.2">
      <c r="A79" s="2" t="s">
        <v>222</v>
      </c>
      <c r="B79" s="2" t="s">
        <v>2595</v>
      </c>
      <c r="C79" s="2" t="s">
        <v>227</v>
      </c>
      <c r="D79" s="2" t="str">
        <f>_xlfn.TEXTBEFORE(Table3[[#This Row],[eventID]],"_")</f>
        <v>NIS</v>
      </c>
      <c r="E79" s="3">
        <v>45339</v>
      </c>
      <c r="F79" s="3"/>
      <c r="G79" s="13">
        <v>0.60069444444444442</v>
      </c>
      <c r="H79" s="13">
        <v>0.6020833333333333</v>
      </c>
      <c r="I79" s="13" t="s">
        <v>2434</v>
      </c>
      <c r="J79" s="3" t="s">
        <v>2576</v>
      </c>
      <c r="K79" s="13">
        <f t="shared" si="3"/>
        <v>1.388888888888884E-3</v>
      </c>
      <c r="L79" s="3" t="s">
        <v>71</v>
      </c>
      <c r="M79" s="3" t="s">
        <v>89</v>
      </c>
      <c r="N79" s="3" t="s">
        <v>62</v>
      </c>
      <c r="O79" s="3" t="s">
        <v>224</v>
      </c>
      <c r="P79" s="3" t="str">
        <f>IF(Table3[[#This Row],[Collector1]]="","", _xlfn.LET(_xlpm.x,VLOOKUP(Table3[[#This Row],[Collector1]],'Drop-down_menus'!$F$2:$G$16,2,FALSE),IF(_xlpm.x=0,"",_xlpm.x)))</f>
        <v>https://orcid.org/0009-0002-6669-2911</v>
      </c>
      <c r="Q79" s="3" t="str">
        <f>IF(Table3[[#This Row],[Collector2]]="","", _xlfn.LET(_xlpm.x,VLOOKUP(Table3[[#This Row],[Collector2]],'Drop-down_menus'!$F$2:$G$16,2,FALSE),IF(_xlpm.x=0,"",_xlpm.x)))</f>
        <v/>
      </c>
      <c r="R79" s="3" t="str">
        <f>IF(Table3[[#This Row],[Collector3]]="","", _xlfn.LET(_xlpm.x,VLOOKUP(Table3[[#This Row],[Collector3]],'Drop-down_menus'!$F$2:$G$16,2,FALSE),IF(_xlpm.x=0,"",_xlpm.x)))</f>
        <v>https://orcid.org/0000-0003-3696-4445</v>
      </c>
      <c r="S79" s="3" t="str">
        <f>IF(Table3[[#This Row],[Collector4]]="","", _xlfn.LET(_xlpm.x,VLOOKUP(Table3[[#This Row],[Collector4]],'Drop-down_menus'!$F$2:$G$16,2,FALSE),IF(_xlpm.x=0,"",_xlpm.x)))</f>
        <v/>
      </c>
      <c r="T79" s="18"/>
      <c r="U79" s="18"/>
      <c r="V79" s="18"/>
      <c r="W79" s="16"/>
      <c r="X79" s="2"/>
      <c r="Y79" s="2">
        <v>0</v>
      </c>
      <c r="Z79" s="2"/>
      <c r="AA79" s="10">
        <v>1493</v>
      </c>
      <c r="AB79" s="10">
        <v>1498</v>
      </c>
      <c r="AD79" s="15">
        <v>65.144788000000005</v>
      </c>
      <c r="AE79" s="15">
        <v>63.955728000000001</v>
      </c>
      <c r="AG79" s="1"/>
    </row>
    <row r="80" spans="1:33" ht="13.5" customHeight="1" x14ac:dyDescent="0.2">
      <c r="A80" s="2" t="s">
        <v>222</v>
      </c>
      <c r="B80" s="2" t="s">
        <v>2595</v>
      </c>
      <c r="C80" s="2" t="s">
        <v>228</v>
      </c>
      <c r="D80" s="2" t="str">
        <f>_xlfn.TEXTBEFORE(Table3[[#This Row],[eventID]],"_")</f>
        <v>NIS</v>
      </c>
      <c r="E80" s="3">
        <v>45339</v>
      </c>
      <c r="F80" s="3"/>
      <c r="G80" s="13">
        <v>0.60416666666666663</v>
      </c>
      <c r="H80" s="13">
        <v>0.60555555555555551</v>
      </c>
      <c r="I80" s="13" t="s">
        <v>2435</v>
      </c>
      <c r="J80" s="3" t="s">
        <v>2576</v>
      </c>
      <c r="K80" s="13">
        <f t="shared" si="3"/>
        <v>1.388888888888884E-3</v>
      </c>
      <c r="L80" s="3" t="s">
        <v>71</v>
      </c>
      <c r="M80" s="3" t="s">
        <v>89</v>
      </c>
      <c r="N80" s="3" t="s">
        <v>62</v>
      </c>
      <c r="O80" s="3" t="s">
        <v>224</v>
      </c>
      <c r="P80" s="3" t="str">
        <f>IF(Table3[[#This Row],[Collector1]]="","", _xlfn.LET(_xlpm.x,VLOOKUP(Table3[[#This Row],[Collector1]],'Drop-down_menus'!$F$2:$G$16,2,FALSE),IF(_xlpm.x=0,"",_xlpm.x)))</f>
        <v>https://orcid.org/0009-0002-6669-2911</v>
      </c>
      <c r="Q80" s="3" t="str">
        <f>IF(Table3[[#This Row],[Collector2]]="","", _xlfn.LET(_xlpm.x,VLOOKUP(Table3[[#This Row],[Collector2]],'Drop-down_menus'!$F$2:$G$16,2,FALSE),IF(_xlpm.x=0,"",_xlpm.x)))</f>
        <v/>
      </c>
      <c r="R80" s="3" t="str">
        <f>IF(Table3[[#This Row],[Collector3]]="","", _xlfn.LET(_xlpm.x,VLOOKUP(Table3[[#This Row],[Collector3]],'Drop-down_menus'!$F$2:$G$16,2,FALSE),IF(_xlpm.x=0,"",_xlpm.x)))</f>
        <v>https://orcid.org/0000-0003-3696-4445</v>
      </c>
      <c r="S80" s="3" t="str">
        <f>IF(Table3[[#This Row],[Collector4]]="","", _xlfn.LET(_xlpm.x,VLOOKUP(Table3[[#This Row],[Collector4]],'Drop-down_menus'!$F$2:$G$16,2,FALSE),IF(_xlpm.x=0,"",_xlpm.x)))</f>
        <v/>
      </c>
      <c r="T80" s="18"/>
      <c r="U80" s="18"/>
      <c r="V80" s="18"/>
      <c r="W80" s="16"/>
      <c r="X80" s="2"/>
      <c r="Y80" s="2">
        <v>0</v>
      </c>
      <c r="Z80" s="2"/>
      <c r="AA80" s="10">
        <v>1499</v>
      </c>
      <c r="AB80" s="10">
        <v>1504</v>
      </c>
      <c r="AD80" s="15">
        <v>65.148077000000001</v>
      </c>
      <c r="AE80" s="15">
        <v>65.962310000000002</v>
      </c>
      <c r="AG80" s="1"/>
    </row>
    <row r="81" spans="1:33" ht="13.5" customHeight="1" x14ac:dyDescent="0.2">
      <c r="A81" s="2" t="s">
        <v>222</v>
      </c>
      <c r="B81" s="2" t="s">
        <v>2595</v>
      </c>
      <c r="C81" s="2" t="s">
        <v>229</v>
      </c>
      <c r="D81" s="2" t="str">
        <f>_xlfn.TEXTBEFORE(Table3[[#This Row],[eventID]],"_")</f>
        <v>NIS</v>
      </c>
      <c r="E81" s="3">
        <v>45339</v>
      </c>
      <c r="F81" s="3"/>
      <c r="G81" s="13">
        <v>0.60902777777777783</v>
      </c>
      <c r="H81" s="13">
        <v>0.61041666666666672</v>
      </c>
      <c r="I81" s="13" t="s">
        <v>2436</v>
      </c>
      <c r="J81" s="3" t="s">
        <v>2576</v>
      </c>
      <c r="K81" s="13">
        <f t="shared" si="3"/>
        <v>1.388888888888884E-3</v>
      </c>
      <c r="L81" s="3" t="s">
        <v>71</v>
      </c>
      <c r="M81" s="3" t="s">
        <v>89</v>
      </c>
      <c r="N81" s="3" t="s">
        <v>62</v>
      </c>
      <c r="O81" s="3" t="s">
        <v>224</v>
      </c>
      <c r="P81" s="3" t="str">
        <f>IF(Table3[[#This Row],[Collector1]]="","", _xlfn.LET(_xlpm.x,VLOOKUP(Table3[[#This Row],[Collector1]],'Drop-down_menus'!$F$2:$G$16,2,FALSE),IF(_xlpm.x=0,"",_xlpm.x)))</f>
        <v>https://orcid.org/0009-0002-6669-2911</v>
      </c>
      <c r="Q81" s="3" t="str">
        <f>IF(Table3[[#This Row],[Collector2]]="","", _xlfn.LET(_xlpm.x,VLOOKUP(Table3[[#This Row],[Collector2]],'Drop-down_menus'!$F$2:$G$16,2,FALSE),IF(_xlpm.x=0,"",_xlpm.x)))</f>
        <v/>
      </c>
      <c r="R81" s="3" t="str">
        <f>IF(Table3[[#This Row],[Collector3]]="","", _xlfn.LET(_xlpm.x,VLOOKUP(Table3[[#This Row],[Collector3]],'Drop-down_menus'!$F$2:$G$16,2,FALSE),IF(_xlpm.x=0,"",_xlpm.x)))</f>
        <v>https://orcid.org/0000-0003-3696-4445</v>
      </c>
      <c r="S81" s="3" t="str">
        <f>IF(Table3[[#This Row],[Collector4]]="","", _xlfn.LET(_xlpm.x,VLOOKUP(Table3[[#This Row],[Collector4]],'Drop-down_menus'!$F$2:$G$16,2,FALSE),IF(_xlpm.x=0,"",_xlpm.x)))</f>
        <v/>
      </c>
      <c r="T81" s="18"/>
      <c r="U81" s="18"/>
      <c r="V81" s="18"/>
      <c r="W81" s="16"/>
      <c r="X81" s="2"/>
      <c r="Y81" s="2">
        <v>0</v>
      </c>
      <c r="Z81" s="2"/>
      <c r="AA81" s="10">
        <v>1505</v>
      </c>
      <c r="AB81" s="10">
        <v>1510</v>
      </c>
      <c r="AD81" s="15">
        <v>65.145773000000005</v>
      </c>
      <c r="AE81" s="15">
        <v>63.971766000000002</v>
      </c>
      <c r="AG81" s="1"/>
    </row>
    <row r="82" spans="1:33" ht="13.5" customHeight="1" x14ac:dyDescent="0.2">
      <c r="A82" s="2" t="s">
        <v>222</v>
      </c>
      <c r="B82" s="2" t="s">
        <v>2595</v>
      </c>
      <c r="C82" s="2" t="s">
        <v>230</v>
      </c>
      <c r="D82" s="2" t="str">
        <f>_xlfn.TEXTBEFORE(Table3[[#This Row],[eventID]],"_")</f>
        <v>NIS</v>
      </c>
      <c r="E82" s="3">
        <v>45339</v>
      </c>
      <c r="F82" s="3"/>
      <c r="G82" s="13">
        <v>0.61388888888888882</v>
      </c>
      <c r="H82" s="13">
        <v>0.61527777777777781</v>
      </c>
      <c r="I82" s="13" t="s">
        <v>2437</v>
      </c>
      <c r="J82" s="3" t="s">
        <v>2576</v>
      </c>
      <c r="K82" s="13">
        <f t="shared" si="3"/>
        <v>1.388888888888995E-3</v>
      </c>
      <c r="L82" s="3" t="s">
        <v>71</v>
      </c>
      <c r="M82" s="3" t="s">
        <v>89</v>
      </c>
      <c r="N82" s="3" t="s">
        <v>62</v>
      </c>
      <c r="O82" s="3" t="s">
        <v>224</v>
      </c>
      <c r="P82" s="3" t="str">
        <f>IF(Table3[[#This Row],[Collector1]]="","", _xlfn.LET(_xlpm.x,VLOOKUP(Table3[[#This Row],[Collector1]],'Drop-down_menus'!$F$2:$G$16,2,FALSE),IF(_xlpm.x=0,"",_xlpm.x)))</f>
        <v>https://orcid.org/0009-0002-6669-2911</v>
      </c>
      <c r="Q82" s="3" t="str">
        <f>IF(Table3[[#This Row],[Collector2]]="","", _xlfn.LET(_xlpm.x,VLOOKUP(Table3[[#This Row],[Collector2]],'Drop-down_menus'!$F$2:$G$16,2,FALSE),IF(_xlpm.x=0,"",_xlpm.x)))</f>
        <v/>
      </c>
      <c r="R82" s="3" t="str">
        <f>IF(Table3[[#This Row],[Collector3]]="","", _xlfn.LET(_xlpm.x,VLOOKUP(Table3[[#This Row],[Collector3]],'Drop-down_menus'!$F$2:$G$16,2,FALSE),IF(_xlpm.x=0,"",_xlpm.x)))</f>
        <v>https://orcid.org/0000-0003-3696-4445</v>
      </c>
      <c r="S82" s="3" t="str">
        <f>IF(Table3[[#This Row],[Collector4]]="","", _xlfn.LET(_xlpm.x,VLOOKUP(Table3[[#This Row],[Collector4]],'Drop-down_menus'!$F$2:$G$16,2,FALSE),IF(_xlpm.x=0,"",_xlpm.x)))</f>
        <v/>
      </c>
      <c r="T82" s="18"/>
      <c r="U82" s="18"/>
      <c r="V82" s="18"/>
      <c r="W82" s="16"/>
      <c r="X82" s="2"/>
      <c r="Y82" s="2">
        <v>0</v>
      </c>
      <c r="Z82" s="2"/>
      <c r="AA82" s="10">
        <v>1511</v>
      </c>
      <c r="AB82" s="10">
        <v>1516</v>
      </c>
      <c r="AG82" s="1"/>
    </row>
    <row r="83" spans="1:33" ht="13.5" customHeight="1" x14ac:dyDescent="0.2">
      <c r="A83" s="2" t="s">
        <v>222</v>
      </c>
      <c r="B83" s="2" t="s">
        <v>2595</v>
      </c>
      <c r="C83" s="2" t="s">
        <v>231</v>
      </c>
      <c r="D83" s="2" t="str">
        <f>_xlfn.TEXTBEFORE(Table3[[#This Row],[eventID]],"_")</f>
        <v>NIS</v>
      </c>
      <c r="E83" s="3">
        <v>45339</v>
      </c>
      <c r="F83" s="3"/>
      <c r="G83" s="13">
        <v>0.62222222222222223</v>
      </c>
      <c r="H83" s="13">
        <v>0.62361111111111112</v>
      </c>
      <c r="I83" s="13" t="s">
        <v>2438</v>
      </c>
      <c r="J83" s="3" t="s">
        <v>2576</v>
      </c>
      <c r="K83" s="13">
        <f t="shared" si="3"/>
        <v>1.388888888888884E-3</v>
      </c>
      <c r="L83" s="3" t="s">
        <v>71</v>
      </c>
      <c r="M83" s="3" t="s">
        <v>89</v>
      </c>
      <c r="N83" s="3" t="s">
        <v>62</v>
      </c>
      <c r="O83" s="3" t="s">
        <v>224</v>
      </c>
      <c r="P83" s="3" t="str">
        <f>IF(Table3[[#This Row],[Collector1]]="","", _xlfn.LET(_xlpm.x,VLOOKUP(Table3[[#This Row],[Collector1]],'Drop-down_menus'!$F$2:$G$16,2,FALSE),IF(_xlpm.x=0,"",_xlpm.x)))</f>
        <v>https://orcid.org/0009-0002-6669-2911</v>
      </c>
      <c r="Q83" s="3" t="str">
        <f>IF(Table3[[#This Row],[Collector2]]="","", _xlfn.LET(_xlpm.x,VLOOKUP(Table3[[#This Row],[Collector2]],'Drop-down_menus'!$F$2:$G$16,2,FALSE),IF(_xlpm.x=0,"",_xlpm.x)))</f>
        <v/>
      </c>
      <c r="R83" s="3" t="str">
        <f>IF(Table3[[#This Row],[Collector3]]="","", _xlfn.LET(_xlpm.x,VLOOKUP(Table3[[#This Row],[Collector3]],'Drop-down_menus'!$F$2:$G$16,2,FALSE),IF(_xlpm.x=0,"",_xlpm.x)))</f>
        <v>https://orcid.org/0000-0003-3696-4445</v>
      </c>
      <c r="S83" s="3" t="str">
        <f>IF(Table3[[#This Row],[Collector4]]="","", _xlfn.LET(_xlpm.x,VLOOKUP(Table3[[#This Row],[Collector4]],'Drop-down_menus'!$F$2:$G$16,2,FALSE),IF(_xlpm.x=0,"",_xlpm.x)))</f>
        <v/>
      </c>
      <c r="T83" s="18"/>
      <c r="U83" s="18"/>
      <c r="V83" s="18"/>
      <c r="W83" s="16"/>
      <c r="X83" s="2"/>
      <c r="Y83" s="2">
        <v>0</v>
      </c>
      <c r="Z83" s="2"/>
      <c r="AA83" s="10">
        <v>1517</v>
      </c>
      <c r="AB83" s="10">
        <v>1522</v>
      </c>
      <c r="AG83" s="1"/>
    </row>
    <row r="84" spans="1:33" ht="13.5" customHeight="1" x14ac:dyDescent="0.2">
      <c r="A84" s="2" t="s">
        <v>222</v>
      </c>
      <c r="B84" s="2" t="s">
        <v>2595</v>
      </c>
      <c r="C84" s="2" t="s">
        <v>232</v>
      </c>
      <c r="D84" s="2" t="str">
        <f>_xlfn.TEXTBEFORE(Table3[[#This Row],[eventID]],"_")</f>
        <v>NIS</v>
      </c>
      <c r="E84" s="3">
        <v>45339</v>
      </c>
      <c r="F84" s="3"/>
      <c r="G84" s="13">
        <v>0.625</v>
      </c>
      <c r="H84" s="13">
        <v>0.62638888888888888</v>
      </c>
      <c r="I84" s="13" t="s">
        <v>2439</v>
      </c>
      <c r="J84" s="3" t="s">
        <v>2576</v>
      </c>
      <c r="K84" s="13">
        <f t="shared" si="3"/>
        <v>1.388888888888884E-3</v>
      </c>
      <c r="L84" s="3" t="s">
        <v>71</v>
      </c>
      <c r="M84" s="3" t="s">
        <v>89</v>
      </c>
      <c r="N84" s="3" t="s">
        <v>62</v>
      </c>
      <c r="O84" s="3" t="s">
        <v>224</v>
      </c>
      <c r="P84" s="3" t="str">
        <f>IF(Table3[[#This Row],[Collector1]]="","", _xlfn.LET(_xlpm.x,VLOOKUP(Table3[[#This Row],[Collector1]],'Drop-down_menus'!$F$2:$G$16,2,FALSE),IF(_xlpm.x=0,"",_xlpm.x)))</f>
        <v>https://orcid.org/0009-0002-6669-2911</v>
      </c>
      <c r="Q84" s="3" t="str">
        <f>IF(Table3[[#This Row],[Collector2]]="","", _xlfn.LET(_xlpm.x,VLOOKUP(Table3[[#This Row],[Collector2]],'Drop-down_menus'!$F$2:$G$16,2,FALSE),IF(_xlpm.x=0,"",_xlpm.x)))</f>
        <v/>
      </c>
      <c r="R84" s="3" t="str">
        <f>IF(Table3[[#This Row],[Collector3]]="","", _xlfn.LET(_xlpm.x,VLOOKUP(Table3[[#This Row],[Collector3]],'Drop-down_menus'!$F$2:$G$16,2,FALSE),IF(_xlpm.x=0,"",_xlpm.x)))</f>
        <v>https://orcid.org/0000-0003-3696-4445</v>
      </c>
      <c r="S84" s="3" t="str">
        <f>IF(Table3[[#This Row],[Collector4]]="","", _xlfn.LET(_xlpm.x,VLOOKUP(Table3[[#This Row],[Collector4]],'Drop-down_menus'!$F$2:$G$16,2,FALSE),IF(_xlpm.x=0,"",_xlpm.x)))</f>
        <v/>
      </c>
      <c r="T84" s="18"/>
      <c r="U84" s="18"/>
      <c r="V84" s="18"/>
      <c r="W84" s="16"/>
      <c r="X84" s="2"/>
      <c r="Y84" s="2">
        <v>0</v>
      </c>
      <c r="Z84" s="2"/>
      <c r="AA84" s="10">
        <v>1523</v>
      </c>
      <c r="AB84" s="10">
        <v>1528</v>
      </c>
      <c r="AG84" s="1"/>
    </row>
    <row r="85" spans="1:33" ht="13.5" customHeight="1" x14ac:dyDescent="0.2">
      <c r="A85" s="2" t="s">
        <v>222</v>
      </c>
      <c r="B85" s="2" t="s">
        <v>2595</v>
      </c>
      <c r="C85" s="2" t="s">
        <v>233</v>
      </c>
      <c r="D85" s="2" t="str">
        <f>_xlfn.TEXTBEFORE(Table3[[#This Row],[eventID]],"_")</f>
        <v>NIS</v>
      </c>
      <c r="E85" s="3">
        <v>45339</v>
      </c>
      <c r="F85" s="3"/>
      <c r="G85" s="13">
        <v>0.63055555555555554</v>
      </c>
      <c r="H85" s="13">
        <v>0.63194444444444442</v>
      </c>
      <c r="I85" s="13" t="s">
        <v>2440</v>
      </c>
      <c r="J85" s="3" t="s">
        <v>2576</v>
      </c>
      <c r="K85" s="13">
        <f t="shared" si="3"/>
        <v>1.388888888888884E-3</v>
      </c>
      <c r="L85" s="3" t="s">
        <v>71</v>
      </c>
      <c r="M85" s="3" t="s">
        <v>89</v>
      </c>
      <c r="N85" s="3" t="s">
        <v>62</v>
      </c>
      <c r="O85" s="3" t="s">
        <v>224</v>
      </c>
      <c r="P85" s="3" t="str">
        <f>IF(Table3[[#This Row],[Collector1]]="","", _xlfn.LET(_xlpm.x,VLOOKUP(Table3[[#This Row],[Collector1]],'Drop-down_menus'!$F$2:$G$16,2,FALSE),IF(_xlpm.x=0,"",_xlpm.x)))</f>
        <v>https://orcid.org/0009-0002-6669-2911</v>
      </c>
      <c r="Q85" s="3" t="str">
        <f>IF(Table3[[#This Row],[Collector2]]="","", _xlfn.LET(_xlpm.x,VLOOKUP(Table3[[#This Row],[Collector2]],'Drop-down_menus'!$F$2:$G$16,2,FALSE),IF(_xlpm.x=0,"",_xlpm.x)))</f>
        <v/>
      </c>
      <c r="R85" s="3" t="str">
        <f>IF(Table3[[#This Row],[Collector3]]="","", _xlfn.LET(_xlpm.x,VLOOKUP(Table3[[#This Row],[Collector3]],'Drop-down_menus'!$F$2:$G$16,2,FALSE),IF(_xlpm.x=0,"",_xlpm.x)))</f>
        <v>https://orcid.org/0000-0003-3696-4445</v>
      </c>
      <c r="S85" s="3" t="str">
        <f>IF(Table3[[#This Row],[Collector4]]="","", _xlfn.LET(_xlpm.x,VLOOKUP(Table3[[#This Row],[Collector4]],'Drop-down_menus'!$F$2:$G$16,2,FALSE),IF(_xlpm.x=0,"",_xlpm.x)))</f>
        <v/>
      </c>
      <c r="T85" s="18"/>
      <c r="U85" s="18"/>
      <c r="V85" s="18"/>
      <c r="W85" s="16"/>
      <c r="X85" s="2"/>
      <c r="Y85" s="2">
        <v>0</v>
      </c>
      <c r="Z85" s="2"/>
      <c r="AA85" s="10">
        <v>1529</v>
      </c>
      <c r="AB85" s="10">
        <v>1534</v>
      </c>
      <c r="AG85" s="1"/>
    </row>
    <row r="86" spans="1:33" ht="13.5" customHeight="1" x14ac:dyDescent="0.2">
      <c r="A86" s="2" t="s">
        <v>222</v>
      </c>
      <c r="B86" s="2" t="s">
        <v>2595</v>
      </c>
      <c r="C86" s="2" t="s">
        <v>234</v>
      </c>
      <c r="D86" s="2" t="str">
        <f>_xlfn.TEXTBEFORE(Table3[[#This Row],[eventID]],"_")</f>
        <v>NIS</v>
      </c>
      <c r="E86" s="3">
        <v>45339</v>
      </c>
      <c r="F86" s="3"/>
      <c r="G86" s="13">
        <v>0.63541666666666663</v>
      </c>
      <c r="H86" s="13">
        <v>0.63541666666666663</v>
      </c>
      <c r="I86" s="13" t="s">
        <v>2441</v>
      </c>
      <c r="J86" s="3" t="s">
        <v>2576</v>
      </c>
      <c r="K86" s="13">
        <f t="shared" si="3"/>
        <v>0</v>
      </c>
      <c r="L86" s="3" t="s">
        <v>71</v>
      </c>
      <c r="M86" s="3" t="s">
        <v>89</v>
      </c>
      <c r="N86" s="3" t="s">
        <v>62</v>
      </c>
      <c r="O86" s="3" t="s">
        <v>224</v>
      </c>
      <c r="P86" s="3" t="str">
        <f>IF(Table3[[#This Row],[Collector1]]="","", _xlfn.LET(_xlpm.x,VLOOKUP(Table3[[#This Row],[Collector1]],'Drop-down_menus'!$F$2:$G$16,2,FALSE),IF(_xlpm.x=0,"",_xlpm.x)))</f>
        <v>https://orcid.org/0009-0002-6669-2911</v>
      </c>
      <c r="Q86" s="3" t="str">
        <f>IF(Table3[[#This Row],[Collector2]]="","", _xlfn.LET(_xlpm.x,VLOOKUP(Table3[[#This Row],[Collector2]],'Drop-down_menus'!$F$2:$G$16,2,FALSE),IF(_xlpm.x=0,"",_xlpm.x)))</f>
        <v/>
      </c>
      <c r="R86" s="3" t="str">
        <f>IF(Table3[[#This Row],[Collector3]]="","", _xlfn.LET(_xlpm.x,VLOOKUP(Table3[[#This Row],[Collector3]],'Drop-down_menus'!$F$2:$G$16,2,FALSE),IF(_xlpm.x=0,"",_xlpm.x)))</f>
        <v>https://orcid.org/0000-0003-3696-4445</v>
      </c>
      <c r="S86" s="3" t="str">
        <f>IF(Table3[[#This Row],[Collector4]]="","", _xlfn.LET(_xlpm.x,VLOOKUP(Table3[[#This Row],[Collector4]],'Drop-down_menus'!$F$2:$G$16,2,FALSE),IF(_xlpm.x=0,"",_xlpm.x)))</f>
        <v/>
      </c>
      <c r="T86" s="18"/>
      <c r="U86" s="18"/>
      <c r="V86" s="18"/>
      <c r="W86" s="16"/>
      <c r="X86" s="2"/>
      <c r="Y86" s="2">
        <v>0</v>
      </c>
      <c r="Z86" s="2"/>
      <c r="AA86" s="10">
        <v>1535</v>
      </c>
      <c r="AB86" s="10">
        <v>1540</v>
      </c>
      <c r="AG86" s="1"/>
    </row>
    <row r="87" spans="1:33" ht="13.5" customHeight="1" x14ac:dyDescent="0.2">
      <c r="A87" s="2" t="s">
        <v>222</v>
      </c>
      <c r="B87" s="2" t="s">
        <v>2595</v>
      </c>
      <c r="C87" s="2" t="s">
        <v>235</v>
      </c>
      <c r="D87" s="2" t="str">
        <f>_xlfn.TEXTBEFORE(Table3[[#This Row],[eventID]],"_")</f>
        <v>NIS</v>
      </c>
      <c r="E87" s="3">
        <v>45339</v>
      </c>
      <c r="F87" s="3"/>
      <c r="G87" s="13">
        <v>0.63958333333333328</v>
      </c>
      <c r="H87" s="13">
        <v>0.64097222222222217</v>
      </c>
      <c r="I87" s="13" t="s">
        <v>2442</v>
      </c>
      <c r="J87" s="3" t="s">
        <v>2576</v>
      </c>
      <c r="K87" s="13">
        <f t="shared" si="3"/>
        <v>1.388888888888884E-3</v>
      </c>
      <c r="L87" s="3" t="s">
        <v>71</v>
      </c>
      <c r="M87" s="3" t="s">
        <v>89</v>
      </c>
      <c r="N87" s="3" t="s">
        <v>62</v>
      </c>
      <c r="O87" s="3" t="s">
        <v>224</v>
      </c>
      <c r="P87" s="3" t="str">
        <f>IF(Table3[[#This Row],[Collector1]]="","", _xlfn.LET(_xlpm.x,VLOOKUP(Table3[[#This Row],[Collector1]],'Drop-down_menus'!$F$2:$G$16,2,FALSE),IF(_xlpm.x=0,"",_xlpm.x)))</f>
        <v>https://orcid.org/0009-0002-6669-2911</v>
      </c>
      <c r="Q87" s="3" t="str">
        <f>IF(Table3[[#This Row],[Collector2]]="","", _xlfn.LET(_xlpm.x,VLOOKUP(Table3[[#This Row],[Collector2]],'Drop-down_menus'!$F$2:$G$16,2,FALSE),IF(_xlpm.x=0,"",_xlpm.x)))</f>
        <v/>
      </c>
      <c r="R87" s="3" t="str">
        <f>IF(Table3[[#This Row],[Collector3]]="","", _xlfn.LET(_xlpm.x,VLOOKUP(Table3[[#This Row],[Collector3]],'Drop-down_menus'!$F$2:$G$16,2,FALSE),IF(_xlpm.x=0,"",_xlpm.x)))</f>
        <v>https://orcid.org/0000-0003-3696-4445</v>
      </c>
      <c r="S87" s="3" t="str">
        <f>IF(Table3[[#This Row],[Collector4]]="","", _xlfn.LET(_xlpm.x,VLOOKUP(Table3[[#This Row],[Collector4]],'Drop-down_menus'!$F$2:$G$16,2,FALSE),IF(_xlpm.x=0,"",_xlpm.x)))</f>
        <v/>
      </c>
      <c r="T87" s="18"/>
      <c r="U87" s="18"/>
      <c r="V87" s="18"/>
      <c r="W87" s="16"/>
      <c r="X87" s="2"/>
      <c r="Y87" s="2">
        <v>0</v>
      </c>
      <c r="Z87" s="2"/>
      <c r="AA87" s="10">
        <v>1541</v>
      </c>
      <c r="AB87" s="10">
        <v>1546</v>
      </c>
      <c r="AC87" s="21"/>
      <c r="AG87" s="1"/>
    </row>
    <row r="88" spans="1:33" ht="13.5" customHeight="1" x14ac:dyDescent="0.2">
      <c r="A88" s="2" t="s">
        <v>222</v>
      </c>
      <c r="B88" s="2" t="s">
        <v>2595</v>
      </c>
      <c r="C88" s="2" t="s">
        <v>236</v>
      </c>
      <c r="D88" s="2" t="str">
        <f>_xlfn.TEXTBEFORE(Table3[[#This Row],[eventID]],"_")</f>
        <v>NIS</v>
      </c>
      <c r="E88" s="3">
        <v>45339</v>
      </c>
      <c r="F88" s="3"/>
      <c r="G88" s="13">
        <v>0.64374999999999993</v>
      </c>
      <c r="H88" s="13">
        <v>0.64513888888888882</v>
      </c>
      <c r="I88" s="13" t="s">
        <v>2443</v>
      </c>
      <c r="J88" s="3" t="s">
        <v>2576</v>
      </c>
      <c r="K88" s="13">
        <f t="shared" si="3"/>
        <v>1.388888888888884E-3</v>
      </c>
      <c r="L88" s="3" t="s">
        <v>71</v>
      </c>
      <c r="M88" s="3" t="s">
        <v>89</v>
      </c>
      <c r="N88" s="3" t="s">
        <v>62</v>
      </c>
      <c r="O88" s="3" t="s">
        <v>224</v>
      </c>
      <c r="P88" s="3" t="str">
        <f>IF(Table3[[#This Row],[Collector1]]="","", _xlfn.LET(_xlpm.x,VLOOKUP(Table3[[#This Row],[Collector1]],'Drop-down_menus'!$F$2:$G$16,2,FALSE),IF(_xlpm.x=0,"",_xlpm.x)))</f>
        <v>https://orcid.org/0009-0002-6669-2911</v>
      </c>
      <c r="Q88" s="3" t="str">
        <f>IF(Table3[[#This Row],[Collector2]]="","", _xlfn.LET(_xlpm.x,VLOOKUP(Table3[[#This Row],[Collector2]],'Drop-down_menus'!$F$2:$G$16,2,FALSE),IF(_xlpm.x=0,"",_xlpm.x)))</f>
        <v/>
      </c>
      <c r="R88" s="3" t="str">
        <f>IF(Table3[[#This Row],[Collector3]]="","", _xlfn.LET(_xlpm.x,VLOOKUP(Table3[[#This Row],[Collector3]],'Drop-down_menus'!$F$2:$G$16,2,FALSE),IF(_xlpm.x=0,"",_xlpm.x)))</f>
        <v>https://orcid.org/0000-0003-3696-4445</v>
      </c>
      <c r="S88" s="3" t="str">
        <f>IF(Table3[[#This Row],[Collector4]]="","", _xlfn.LET(_xlpm.x,VLOOKUP(Table3[[#This Row],[Collector4]],'Drop-down_menus'!$F$2:$G$16,2,FALSE),IF(_xlpm.x=0,"",_xlpm.x)))</f>
        <v/>
      </c>
      <c r="T88" s="18"/>
      <c r="U88" s="18"/>
      <c r="V88" s="18"/>
      <c r="W88" s="16"/>
      <c r="X88" s="2"/>
      <c r="Y88" s="2">
        <v>0</v>
      </c>
      <c r="Z88" s="2"/>
      <c r="AA88" s="10">
        <v>1547</v>
      </c>
      <c r="AB88" s="10">
        <v>1552</v>
      </c>
      <c r="AG88" s="1"/>
    </row>
    <row r="89" spans="1:33" ht="13.5" customHeight="1" x14ac:dyDescent="0.2">
      <c r="A89" s="2" t="s">
        <v>222</v>
      </c>
      <c r="B89" s="2" t="s">
        <v>2595</v>
      </c>
      <c r="C89" s="2" t="s">
        <v>237</v>
      </c>
      <c r="D89" s="2" t="str">
        <f>_xlfn.TEXTBEFORE(Table3[[#This Row],[eventID]],"_")</f>
        <v>NIS</v>
      </c>
      <c r="E89" s="3">
        <v>45339</v>
      </c>
      <c r="F89" s="3"/>
      <c r="G89" s="13">
        <v>0.6479166666666667</v>
      </c>
      <c r="H89" s="13">
        <v>0.64930555555555558</v>
      </c>
      <c r="I89" s="13" t="s">
        <v>2444</v>
      </c>
      <c r="J89" s="3" t="s">
        <v>2576</v>
      </c>
      <c r="K89" s="13">
        <f t="shared" si="3"/>
        <v>1.388888888888884E-3</v>
      </c>
      <c r="L89" s="3" t="s">
        <v>71</v>
      </c>
      <c r="M89" s="3" t="s">
        <v>89</v>
      </c>
      <c r="N89" s="3" t="s">
        <v>62</v>
      </c>
      <c r="O89" s="3" t="s">
        <v>224</v>
      </c>
      <c r="P89" s="3" t="str">
        <f>IF(Table3[[#This Row],[Collector1]]="","", _xlfn.LET(_xlpm.x,VLOOKUP(Table3[[#This Row],[Collector1]],'Drop-down_menus'!$F$2:$G$16,2,FALSE),IF(_xlpm.x=0,"",_xlpm.x)))</f>
        <v>https://orcid.org/0009-0002-6669-2911</v>
      </c>
      <c r="Q89" s="3" t="str">
        <f>IF(Table3[[#This Row],[Collector2]]="","", _xlfn.LET(_xlpm.x,VLOOKUP(Table3[[#This Row],[Collector2]],'Drop-down_menus'!$F$2:$G$16,2,FALSE),IF(_xlpm.x=0,"",_xlpm.x)))</f>
        <v/>
      </c>
      <c r="R89" s="3" t="str">
        <f>IF(Table3[[#This Row],[Collector3]]="","", _xlfn.LET(_xlpm.x,VLOOKUP(Table3[[#This Row],[Collector3]],'Drop-down_menus'!$F$2:$G$16,2,FALSE),IF(_xlpm.x=0,"",_xlpm.x)))</f>
        <v>https://orcid.org/0000-0003-3696-4445</v>
      </c>
      <c r="S89" s="3" t="str">
        <f>IF(Table3[[#This Row],[Collector4]]="","", _xlfn.LET(_xlpm.x,VLOOKUP(Table3[[#This Row],[Collector4]],'Drop-down_menus'!$F$2:$G$16,2,FALSE),IF(_xlpm.x=0,"",_xlpm.x)))</f>
        <v/>
      </c>
      <c r="T89" s="18"/>
      <c r="U89" s="18"/>
      <c r="V89" s="18"/>
      <c r="W89" s="16"/>
      <c r="X89" s="2"/>
      <c r="Y89" s="2">
        <v>0</v>
      </c>
      <c r="Z89" s="2"/>
      <c r="AA89" s="10">
        <v>1553</v>
      </c>
      <c r="AB89" s="10">
        <v>1558</v>
      </c>
      <c r="AG89" s="1"/>
    </row>
    <row r="90" spans="1:33" ht="13.5" customHeight="1" x14ac:dyDescent="0.2">
      <c r="A90" s="2" t="s">
        <v>238</v>
      </c>
      <c r="B90" s="2" t="s">
        <v>2596</v>
      </c>
      <c r="C90" s="2" t="s">
        <v>239</v>
      </c>
      <c r="D90" s="2" t="str">
        <f>_xlfn.TEXTBEFORE(Table3[[#This Row],[eventID]],"_")</f>
        <v>DIV</v>
      </c>
      <c r="E90" s="3">
        <v>45339</v>
      </c>
      <c r="F90" s="3"/>
      <c r="G90" s="13">
        <v>0.7104166666666667</v>
      </c>
      <c r="H90" s="13">
        <v>0.73611111111111116</v>
      </c>
      <c r="I90" s="13" t="s">
        <v>2445</v>
      </c>
      <c r="J90" s="3" t="s">
        <v>2576</v>
      </c>
      <c r="K90" s="13">
        <f t="shared" si="3"/>
        <v>2.5694444444444464E-2</v>
      </c>
      <c r="L90" s="3" t="s">
        <v>68</v>
      </c>
      <c r="M90" s="3" t="s">
        <v>67</v>
      </c>
      <c r="N90" s="3"/>
      <c r="O90" s="3"/>
      <c r="P90" s="3" t="str">
        <f>IF(Table3[[#This Row],[Collector1]]="","", _xlfn.LET(_xlpm.x,VLOOKUP(Table3[[#This Row],[Collector1]],'Drop-down_menus'!$F$2:$G$16,2,FALSE),IF(_xlpm.x=0,"",_xlpm.x)))</f>
        <v>https://orcid.org/0000-0002-0981-7442</v>
      </c>
      <c r="Q90" s="3" t="str">
        <f>IF(Table3[[#This Row],[Collector2]]="","", _xlfn.LET(_xlpm.x,VLOOKUP(Table3[[#This Row],[Collector2]],'Drop-down_menus'!$F$2:$G$16,2,FALSE),IF(_xlpm.x=0,"",_xlpm.x)))</f>
        <v>https://orcid.org/0000-0001-5767-3220</v>
      </c>
      <c r="R90" s="3" t="str">
        <f>IF(Table3[[#This Row],[Collector3]]="","", _xlfn.LET(_xlpm.x,VLOOKUP(Table3[[#This Row],[Collector3]],'Drop-down_menus'!$F$2:$G$16,2,FALSE),IF(_xlpm.x=0,"",_xlpm.x)))</f>
        <v/>
      </c>
      <c r="S90" s="3" t="str">
        <f>IF(Table3[[#This Row],[Collector4]]="","", _xlfn.LET(_xlpm.x,VLOOKUP(Table3[[#This Row],[Collector4]],'Drop-down_menus'!$F$2:$G$16,2,FALSE),IF(_xlpm.x=0,"",_xlpm.x)))</f>
        <v/>
      </c>
      <c r="T90" s="18" t="s">
        <v>240</v>
      </c>
      <c r="U90" s="18" t="s">
        <v>2601</v>
      </c>
      <c r="V90" s="18"/>
      <c r="W90" s="16"/>
      <c r="X90" s="2"/>
      <c r="Y90" s="2">
        <v>20</v>
      </c>
      <c r="Z90" s="2"/>
      <c r="AA90" s="10"/>
      <c r="AB90" s="10"/>
      <c r="AG90" s="1"/>
    </row>
    <row r="91" spans="1:33" ht="13.5" customHeight="1" x14ac:dyDescent="0.2">
      <c r="A91" s="2" t="s">
        <v>238</v>
      </c>
      <c r="B91" s="2" t="s">
        <v>2596</v>
      </c>
      <c r="C91" s="2" t="s">
        <v>241</v>
      </c>
      <c r="D91" s="2" t="str">
        <f>_xlfn.TEXTBEFORE(Table3[[#This Row],[eventID]],"_")</f>
        <v>ST</v>
      </c>
      <c r="E91" s="3">
        <v>45339</v>
      </c>
      <c r="F91" s="3">
        <v>45343</v>
      </c>
      <c r="G91" s="13">
        <v>0.75624999999999998</v>
      </c>
      <c r="H91" s="13">
        <v>0.59722222222222221</v>
      </c>
      <c r="I91" s="13"/>
      <c r="J91" s="3" t="s">
        <v>2557</v>
      </c>
      <c r="K91" s="35">
        <f>-((E91+G91)-(F91+H91))*24</f>
        <v>92.183333333290648</v>
      </c>
      <c r="L91" s="3" t="s">
        <v>71</v>
      </c>
      <c r="M91" s="3" t="s">
        <v>224</v>
      </c>
      <c r="N91" s="3"/>
      <c r="O91" s="3"/>
      <c r="P91" s="3" t="str">
        <f>IF(Table3[[#This Row],[Collector1]]="","", _xlfn.LET(_xlpm.x,VLOOKUP(Table3[[#This Row],[Collector1]],'Drop-down_menus'!$F$2:$G$16,2,FALSE),IF(_xlpm.x=0,"",_xlpm.x)))</f>
        <v>https://orcid.org/0009-0002-6669-2911</v>
      </c>
      <c r="Q91" s="3" t="str">
        <f>IF(Table3[[#This Row],[Collector2]]="","", _xlfn.LET(_xlpm.x,VLOOKUP(Table3[[#This Row],[Collector2]],'Drop-down_menus'!$F$2:$G$16,2,FALSE),IF(_xlpm.x=0,"",_xlpm.x)))</f>
        <v/>
      </c>
      <c r="R91" s="3" t="str">
        <f>IF(Table3[[#This Row],[Collector3]]="","", _xlfn.LET(_xlpm.x,VLOOKUP(Table3[[#This Row],[Collector3]],'Drop-down_menus'!$F$2:$G$16,2,FALSE),IF(_xlpm.x=0,"",_xlpm.x)))</f>
        <v/>
      </c>
      <c r="S91" s="3" t="str">
        <f>IF(Table3[[#This Row],[Collector4]]="","", _xlfn.LET(_xlpm.x,VLOOKUP(Table3[[#This Row],[Collector4]],'Drop-down_menus'!$F$2:$G$16,2,FALSE),IF(_xlpm.x=0,"",_xlpm.x)))</f>
        <v/>
      </c>
      <c r="T91" s="18" t="s">
        <v>242</v>
      </c>
      <c r="U91" s="18" t="s">
        <v>243</v>
      </c>
      <c r="V91" s="18"/>
      <c r="W91" s="16"/>
      <c r="X91" s="2"/>
      <c r="Y91" s="2"/>
      <c r="Z91" s="2"/>
      <c r="AA91" s="10">
        <v>3166</v>
      </c>
      <c r="AB91" s="10">
        <v>3175</v>
      </c>
      <c r="AD91" s="15">
        <v>65.103909000000002</v>
      </c>
      <c r="AE91" s="15">
        <v>64.084683999999996</v>
      </c>
      <c r="AG91" s="1"/>
    </row>
    <row r="92" spans="1:33" ht="13.5" customHeight="1" x14ac:dyDescent="0.2">
      <c r="A92" s="2" t="s">
        <v>238</v>
      </c>
      <c r="B92" s="2" t="s">
        <v>2596</v>
      </c>
      <c r="C92" s="2" t="s">
        <v>244</v>
      </c>
      <c r="D92" s="2" t="str">
        <f>_xlfn.TEXTBEFORE(Table3[[#This Row],[eventID]],"_")</f>
        <v>AT</v>
      </c>
      <c r="E92" s="3">
        <v>45339</v>
      </c>
      <c r="F92" s="3">
        <v>45341</v>
      </c>
      <c r="G92" s="13">
        <v>0.73958333333333337</v>
      </c>
      <c r="H92" s="13">
        <v>0.66666666666666663</v>
      </c>
      <c r="I92" s="13"/>
      <c r="J92" s="3" t="s">
        <v>2558</v>
      </c>
      <c r="K92" s="10">
        <f>-((E92+G92)-(F92+H92))*24</f>
        <v>46.249999999883585</v>
      </c>
      <c r="L92" s="3" t="s">
        <v>79</v>
      </c>
      <c r="M92" s="3" t="s">
        <v>224</v>
      </c>
      <c r="N92" s="3"/>
      <c r="O92" s="3"/>
      <c r="P92" s="3" t="str">
        <f>IF(Table3[[#This Row],[Collector1]]="","", _xlfn.LET(_xlpm.x,VLOOKUP(Table3[[#This Row],[Collector1]],'Drop-down_menus'!$F$2:$G$16,2,FALSE),IF(_xlpm.x=0,"",_xlpm.x)))</f>
        <v/>
      </c>
      <c r="Q92" s="3" t="str">
        <f>IF(Table3[[#This Row],[Collector2]]="","", _xlfn.LET(_xlpm.x,VLOOKUP(Table3[[#This Row],[Collector2]],'Drop-down_menus'!$F$2:$G$16,2,FALSE),IF(_xlpm.x=0,"",_xlpm.x)))</f>
        <v/>
      </c>
      <c r="R92" s="3" t="str">
        <f>IF(Table3[[#This Row],[Collector3]]="","", _xlfn.LET(_xlpm.x,VLOOKUP(Table3[[#This Row],[Collector3]],'Drop-down_menus'!$F$2:$G$16,2,FALSE),IF(_xlpm.x=0,"",_xlpm.x)))</f>
        <v/>
      </c>
      <c r="S92" s="3" t="str">
        <f>IF(Table3[[#This Row],[Collector4]]="","", _xlfn.LET(_xlpm.x,VLOOKUP(Table3[[#This Row],[Collector4]],'Drop-down_menus'!$F$2:$G$16,2,FALSE),IF(_xlpm.x=0,"",_xlpm.x)))</f>
        <v/>
      </c>
      <c r="T92" s="18" t="s">
        <v>245</v>
      </c>
      <c r="U92" s="18" t="s">
        <v>246</v>
      </c>
      <c r="V92" s="18"/>
      <c r="W92" s="16"/>
      <c r="X92" s="2"/>
      <c r="Y92" s="2"/>
      <c r="Z92" s="2"/>
      <c r="AA92" s="10"/>
      <c r="AB92" s="10"/>
      <c r="AG92" s="1"/>
    </row>
    <row r="93" spans="1:33" ht="13.5" customHeight="1" x14ac:dyDescent="0.2">
      <c r="A93" s="2" t="s">
        <v>238</v>
      </c>
      <c r="B93" s="2" t="s">
        <v>2596</v>
      </c>
      <c r="C93" s="2" t="s">
        <v>247</v>
      </c>
      <c r="D93" s="2" t="str">
        <f>_xlfn.TEXTBEFORE(Table3[[#This Row],[eventID]],"_")</f>
        <v>ROV</v>
      </c>
      <c r="E93" s="3">
        <v>45339</v>
      </c>
      <c r="F93" s="3"/>
      <c r="G93" s="13">
        <v>0.70833333333333337</v>
      </c>
      <c r="H93" s="13">
        <v>0.72916666666666663</v>
      </c>
      <c r="I93" s="13" t="s">
        <v>2446</v>
      </c>
      <c r="J93" s="3" t="s">
        <v>2576</v>
      </c>
      <c r="K93" s="13">
        <f t="shared" ref="K93:K113" si="4">H93-G93</f>
        <v>2.0833333333333259E-2</v>
      </c>
      <c r="L93" s="3" t="s">
        <v>61</v>
      </c>
      <c r="M93" s="3" t="s">
        <v>79</v>
      </c>
      <c r="N93" s="3"/>
      <c r="O93" s="3"/>
      <c r="P93" s="3" t="str">
        <f>IF(Table3[[#This Row],[Collector1]]="","", _xlfn.LET(_xlpm.x,VLOOKUP(Table3[[#This Row],[Collector1]],'Drop-down_menus'!$F$2:$G$16,2,FALSE),IF(_xlpm.x=0,"",_xlpm.x)))</f>
        <v>https://orcid.org/0000-0001-5748-602X</v>
      </c>
      <c r="Q93" s="3" t="str">
        <f>IF(Table3[[#This Row],[Collector2]]="","", _xlfn.LET(_xlpm.x,VLOOKUP(Table3[[#This Row],[Collector2]],'Drop-down_menus'!$F$2:$G$16,2,FALSE),IF(_xlpm.x=0,"",_xlpm.x)))</f>
        <v/>
      </c>
      <c r="R93" s="3" t="str">
        <f>IF(Table3[[#This Row],[Collector3]]="","", _xlfn.LET(_xlpm.x,VLOOKUP(Table3[[#This Row],[Collector3]],'Drop-down_menus'!$F$2:$G$16,2,FALSE),IF(_xlpm.x=0,"",_xlpm.x)))</f>
        <v/>
      </c>
      <c r="S93" s="3" t="str">
        <f>IF(Table3[[#This Row],[Collector4]]="","", _xlfn.LET(_xlpm.x,VLOOKUP(Table3[[#This Row],[Collector4]],'Drop-down_menus'!$F$2:$G$16,2,FALSE),IF(_xlpm.x=0,"",_xlpm.x)))</f>
        <v/>
      </c>
      <c r="T93" s="18" t="s">
        <v>240</v>
      </c>
      <c r="U93" s="18" t="s">
        <v>2601</v>
      </c>
      <c r="X93" s="2"/>
      <c r="Y93" s="2"/>
      <c r="Z93" s="2"/>
      <c r="AC93" s="2"/>
      <c r="AG93" s="1"/>
    </row>
    <row r="94" spans="1:33" ht="13.5" customHeight="1" x14ac:dyDescent="0.2">
      <c r="A94" s="2" t="s">
        <v>238</v>
      </c>
      <c r="B94" s="2" t="s">
        <v>2596</v>
      </c>
      <c r="C94" s="2" t="s">
        <v>248</v>
      </c>
      <c r="D94" s="2" t="str">
        <f>_xlfn.TEXTBEFORE(Table3[[#This Row],[eventID]],"_")</f>
        <v>RD</v>
      </c>
      <c r="E94" s="3">
        <v>45340</v>
      </c>
      <c r="F94" s="3"/>
      <c r="G94" s="13">
        <v>0.34722222222222221</v>
      </c>
      <c r="H94" s="13">
        <v>0.3611111111111111</v>
      </c>
      <c r="I94" s="13" t="s">
        <v>2398</v>
      </c>
      <c r="J94" s="3" t="s">
        <v>2577</v>
      </c>
      <c r="K94" s="13">
        <f t="shared" si="4"/>
        <v>1.3888888888888895E-2</v>
      </c>
      <c r="L94" s="3" t="s">
        <v>79</v>
      </c>
      <c r="M94" s="3"/>
      <c r="N94" s="3"/>
      <c r="O94" s="3"/>
      <c r="P94" s="3" t="str">
        <f>IF(Table3[[#This Row],[Collector1]]="","", _xlfn.LET(_xlpm.x,VLOOKUP(Table3[[#This Row],[Collector1]],'Drop-down_menus'!$F$2:$G$16,2,FALSE),IF(_xlpm.x=0,"",_xlpm.x)))</f>
        <v/>
      </c>
      <c r="Q94" s="3" t="str">
        <f>IF(Table3[[#This Row],[Collector2]]="","", _xlfn.LET(_xlpm.x,VLOOKUP(Table3[[#This Row],[Collector2]],'Drop-down_menus'!$F$2:$G$16,2,FALSE),IF(_xlpm.x=0,"",_xlpm.x)))</f>
        <v/>
      </c>
      <c r="R94" s="3" t="str">
        <f>IF(Table3[[#This Row],[Collector3]]="","", _xlfn.LET(_xlpm.x,VLOOKUP(Table3[[#This Row],[Collector3]],'Drop-down_menus'!$F$2:$G$16,2,FALSE),IF(_xlpm.x=0,"",_xlpm.x)))</f>
        <v/>
      </c>
      <c r="S94" s="3" t="str">
        <f>IF(Table3[[#This Row],[Collector4]]="","", _xlfn.LET(_xlpm.x,VLOOKUP(Table3[[#This Row],[Collector4]],'Drop-down_menus'!$F$2:$G$16,2,FALSE),IF(_xlpm.x=0,"",_xlpm.x)))</f>
        <v/>
      </c>
      <c r="T94" s="18" t="s">
        <v>249</v>
      </c>
      <c r="U94" s="18" t="s">
        <v>250</v>
      </c>
      <c r="V94" s="18" t="s">
        <v>251</v>
      </c>
      <c r="W94" s="16" t="s">
        <v>252</v>
      </c>
      <c r="X94" s="2">
        <v>18</v>
      </c>
      <c r="Y94" s="2">
        <v>23</v>
      </c>
      <c r="Z94" s="2"/>
      <c r="AA94" s="10">
        <v>1591</v>
      </c>
      <c r="AB94" s="10">
        <v>1606</v>
      </c>
      <c r="AG94" s="1"/>
    </row>
    <row r="95" spans="1:33" ht="13.5" customHeight="1" x14ac:dyDescent="0.2">
      <c r="A95" s="2" t="s">
        <v>238</v>
      </c>
      <c r="B95" s="2" t="s">
        <v>2596</v>
      </c>
      <c r="C95" s="2" t="s">
        <v>253</v>
      </c>
      <c r="D95" s="2" t="str">
        <f>_xlfn.TEXTBEFORE(Table3[[#This Row],[eventID]],"_")</f>
        <v>DIV</v>
      </c>
      <c r="E95" s="3">
        <v>45340</v>
      </c>
      <c r="F95" s="3"/>
      <c r="G95" s="13">
        <v>0.3840277777777778</v>
      </c>
      <c r="H95" s="13">
        <v>0.41666666666666669</v>
      </c>
      <c r="I95" s="13" t="s">
        <v>2447</v>
      </c>
      <c r="J95" s="3" t="s">
        <v>2577</v>
      </c>
      <c r="K95" s="13">
        <f t="shared" si="4"/>
        <v>3.2638888888888884E-2</v>
      </c>
      <c r="L95" s="3" t="s">
        <v>61</v>
      </c>
      <c r="M95" s="3" t="s">
        <v>67</v>
      </c>
      <c r="N95" s="3" t="s">
        <v>254</v>
      </c>
      <c r="O95" s="3"/>
      <c r="P95" s="3" t="str">
        <f>IF(Table3[[#This Row],[Collector1]]="","", _xlfn.LET(_xlpm.x,VLOOKUP(Table3[[#This Row],[Collector1]],'Drop-down_menus'!$F$2:$G$16,2,FALSE),IF(_xlpm.x=0,"",_xlpm.x)))</f>
        <v>https://orcid.org/0000-0001-5748-602X</v>
      </c>
      <c r="Q95" s="3" t="str">
        <f>IF(Table3[[#This Row],[Collector2]]="","", _xlfn.LET(_xlpm.x,VLOOKUP(Table3[[#This Row],[Collector2]],'Drop-down_menus'!$F$2:$G$16,2,FALSE),IF(_xlpm.x=0,"",_xlpm.x)))</f>
        <v>https://orcid.org/0000-0001-5767-3220</v>
      </c>
      <c r="R95" s="3" t="str">
        <f>IF(Table3[[#This Row],[Collector3]]="","", _xlfn.LET(_xlpm.x,VLOOKUP(Table3[[#This Row],[Collector3]],'Drop-down_menus'!$F$2:$G$16,2,FALSE),IF(_xlpm.x=0,"",_xlpm.x)))</f>
        <v/>
      </c>
      <c r="S95" s="3" t="str">
        <f>IF(Table3[[#This Row],[Collector4]]="","", _xlfn.LET(_xlpm.x,VLOOKUP(Table3[[#This Row],[Collector4]],'Drop-down_menus'!$F$2:$G$16,2,FALSE),IF(_xlpm.x=0,"",_xlpm.x)))</f>
        <v/>
      </c>
      <c r="T95" s="18" t="s">
        <v>255</v>
      </c>
      <c r="U95" s="18" t="s">
        <v>256</v>
      </c>
      <c r="V95" s="18"/>
      <c r="W95" s="16"/>
      <c r="X95" s="2"/>
      <c r="Y95" s="2">
        <v>15</v>
      </c>
      <c r="Z95" s="2"/>
      <c r="AA95" s="10">
        <v>1606</v>
      </c>
      <c r="AB95" s="10">
        <v>1676</v>
      </c>
      <c r="AD95" s="15">
        <v>65.106638000000004</v>
      </c>
      <c r="AE95" s="15">
        <v>64.075528000000006</v>
      </c>
      <c r="AG95" s="1"/>
    </row>
    <row r="96" spans="1:33" ht="13.5" customHeight="1" x14ac:dyDescent="0.2">
      <c r="A96" s="2" t="s">
        <v>238</v>
      </c>
      <c r="B96" s="2" t="s">
        <v>2596</v>
      </c>
      <c r="C96" s="2" t="s">
        <v>257</v>
      </c>
      <c r="D96" s="2" t="str">
        <f>_xlfn.TEXTBEFORE(Table3[[#This Row],[eventID]],"_")</f>
        <v>DIV</v>
      </c>
      <c r="E96" s="3">
        <v>45340</v>
      </c>
      <c r="F96" s="3"/>
      <c r="G96" s="13">
        <v>0.38750000000000001</v>
      </c>
      <c r="H96" s="13">
        <v>0.41319444444444442</v>
      </c>
      <c r="I96" s="13" t="s">
        <v>2448</v>
      </c>
      <c r="J96" s="3" t="s">
        <v>2577</v>
      </c>
      <c r="K96" s="13">
        <f t="shared" si="4"/>
        <v>2.5694444444444409E-2</v>
      </c>
      <c r="L96" s="3" t="s">
        <v>68</v>
      </c>
      <c r="M96" s="3" t="s">
        <v>60</v>
      </c>
      <c r="N96" s="3"/>
      <c r="O96" s="3"/>
      <c r="P96" s="3" t="str">
        <f>IF(Table3[[#This Row],[Collector1]]="","", _xlfn.LET(_xlpm.x,VLOOKUP(Table3[[#This Row],[Collector1]],'Drop-down_menus'!$F$2:$G$16,2,FALSE),IF(_xlpm.x=0,"",_xlpm.x)))</f>
        <v>https://orcid.org/0000-0002-0981-7442</v>
      </c>
      <c r="Q96" s="3" t="str">
        <f>IF(Table3[[#This Row],[Collector2]]="","", _xlfn.LET(_xlpm.x,VLOOKUP(Table3[[#This Row],[Collector2]],'Drop-down_menus'!$F$2:$G$16,2,FALSE),IF(_xlpm.x=0,"",_xlpm.x)))</f>
        <v>https://orcid.org/0000-0002-9708-1761</v>
      </c>
      <c r="R96" s="3" t="str">
        <f>IF(Table3[[#This Row],[Collector3]]="","", _xlfn.LET(_xlpm.x,VLOOKUP(Table3[[#This Row],[Collector3]],'Drop-down_menus'!$F$2:$G$16,2,FALSE),IF(_xlpm.x=0,"",_xlpm.x)))</f>
        <v/>
      </c>
      <c r="S96" s="3" t="str">
        <f>IF(Table3[[#This Row],[Collector4]]="","", _xlfn.LET(_xlpm.x,VLOOKUP(Table3[[#This Row],[Collector4]],'Drop-down_menus'!$F$2:$G$16,2,FALSE),IF(_xlpm.x=0,"",_xlpm.x)))</f>
        <v/>
      </c>
      <c r="T96" s="18"/>
      <c r="U96" s="18"/>
      <c r="V96" s="18"/>
      <c r="W96" s="16"/>
      <c r="X96" s="2"/>
      <c r="Y96" s="2">
        <v>20</v>
      </c>
      <c r="Z96" s="2"/>
      <c r="AA96" s="10">
        <v>1690</v>
      </c>
      <c r="AB96" s="10">
        <v>2000</v>
      </c>
      <c r="AC96" s="2"/>
      <c r="AD96" s="15">
        <v>65.062195000000003</v>
      </c>
      <c r="AE96" s="15">
        <v>64.050889999999995</v>
      </c>
      <c r="AG96" s="1"/>
    </row>
    <row r="97" spans="1:33" ht="13.5" customHeight="1" x14ac:dyDescent="0.2">
      <c r="A97" s="2" t="s">
        <v>238</v>
      </c>
      <c r="B97" s="2" t="s">
        <v>2596</v>
      </c>
      <c r="C97" s="2" t="s">
        <v>258</v>
      </c>
      <c r="D97" s="2" t="str">
        <f>_xlfn.TEXTBEFORE(Table3[[#This Row],[eventID]],"_")</f>
        <v>ROV</v>
      </c>
      <c r="E97" s="3">
        <v>45340</v>
      </c>
      <c r="F97" s="3"/>
      <c r="G97" s="13">
        <v>0.66666666666666663</v>
      </c>
      <c r="H97" s="13">
        <v>0.70833333333333337</v>
      </c>
      <c r="I97" s="13" t="s">
        <v>2449</v>
      </c>
      <c r="J97" s="3" t="s">
        <v>2577</v>
      </c>
      <c r="K97" s="13">
        <f t="shared" si="4"/>
        <v>4.1666666666666741E-2</v>
      </c>
      <c r="L97" s="3" t="s">
        <v>61</v>
      </c>
      <c r="M97" s="3" t="s">
        <v>79</v>
      </c>
      <c r="N97" s="3"/>
      <c r="O97" s="3"/>
      <c r="P97" s="3" t="str">
        <f>IF(Table3[[#This Row],[Collector1]]="","", _xlfn.LET(_xlpm.x,VLOOKUP(Table3[[#This Row],[Collector1]],'Drop-down_menus'!$F$2:$G$16,2,FALSE),IF(_xlpm.x=0,"",_xlpm.x)))</f>
        <v>https://orcid.org/0000-0001-5748-602X</v>
      </c>
      <c r="Q97" s="3" t="str">
        <f>IF(Table3[[#This Row],[Collector2]]="","", _xlfn.LET(_xlpm.x,VLOOKUP(Table3[[#This Row],[Collector2]],'Drop-down_menus'!$F$2:$G$16,2,FALSE),IF(_xlpm.x=0,"",_xlpm.x)))</f>
        <v/>
      </c>
      <c r="R97" s="3" t="str">
        <f>IF(Table3[[#This Row],[Collector3]]="","", _xlfn.LET(_xlpm.x,VLOOKUP(Table3[[#This Row],[Collector3]],'Drop-down_menus'!$F$2:$G$16,2,FALSE),IF(_xlpm.x=0,"",_xlpm.x)))</f>
        <v/>
      </c>
      <c r="S97" s="3" t="str">
        <f>IF(Table3[[#This Row],[Collector4]]="","", _xlfn.LET(_xlpm.x,VLOOKUP(Table3[[#This Row],[Collector4]],'Drop-down_menus'!$F$2:$G$16,2,FALSE),IF(_xlpm.x=0,"",_xlpm.x)))</f>
        <v/>
      </c>
      <c r="T97" s="18" t="s">
        <v>240</v>
      </c>
      <c r="U97" s="18" t="s">
        <v>2601</v>
      </c>
      <c r="V97" s="18"/>
      <c r="W97" s="16"/>
      <c r="X97" s="2"/>
      <c r="Y97" s="2"/>
      <c r="Z97" s="2"/>
      <c r="AA97" s="10">
        <v>1676</v>
      </c>
      <c r="AB97" s="10">
        <v>1686</v>
      </c>
      <c r="AC97" s="2"/>
      <c r="AG97" s="1"/>
    </row>
    <row r="98" spans="1:33" ht="13.5" customHeight="1" x14ac:dyDescent="0.2">
      <c r="A98" s="2" t="s">
        <v>238</v>
      </c>
      <c r="B98" s="2" t="s">
        <v>2596</v>
      </c>
      <c r="C98" s="2" t="s">
        <v>259</v>
      </c>
      <c r="D98" s="2" t="str">
        <f>_xlfn.TEXTBEFORE(Table3[[#This Row],[eventID]],"_")</f>
        <v>NIS</v>
      </c>
      <c r="E98" s="3">
        <v>45340</v>
      </c>
      <c r="F98" s="3"/>
      <c r="G98" s="13">
        <v>0.60416666666666663</v>
      </c>
      <c r="H98" s="13">
        <v>0.60763888888888884</v>
      </c>
      <c r="I98" s="13" t="s">
        <v>2450</v>
      </c>
      <c r="J98" s="3" t="s">
        <v>2577</v>
      </c>
      <c r="K98" s="13">
        <f t="shared" si="4"/>
        <v>3.4722222222222099E-3</v>
      </c>
      <c r="L98" s="3" t="s">
        <v>71</v>
      </c>
      <c r="M98" s="3" t="s">
        <v>254</v>
      </c>
      <c r="N98" s="3"/>
      <c r="O98" s="3"/>
      <c r="P98" s="3" t="str">
        <f>IF(Table3[[#This Row],[Collector1]]="","", _xlfn.LET(_xlpm.x,VLOOKUP(Table3[[#This Row],[Collector1]],'Drop-down_menus'!$F$2:$G$16,2,FALSE),IF(_xlpm.x=0,"",_xlpm.x)))</f>
        <v>https://orcid.org/0009-0002-6669-2911</v>
      </c>
      <c r="Q98" s="3" t="str">
        <f>IF(Table3[[#This Row],[Collector2]]="","", _xlfn.LET(_xlpm.x,VLOOKUP(Table3[[#This Row],[Collector2]],'Drop-down_menus'!$F$2:$G$16,2,FALSE),IF(_xlpm.x=0,"",_xlpm.x)))</f>
        <v/>
      </c>
      <c r="R98" s="3" t="str">
        <f>IF(Table3[[#This Row],[Collector3]]="","", _xlfn.LET(_xlpm.x,VLOOKUP(Table3[[#This Row],[Collector3]],'Drop-down_menus'!$F$2:$G$16,2,FALSE),IF(_xlpm.x=0,"",_xlpm.x)))</f>
        <v/>
      </c>
      <c r="S98" s="3" t="str">
        <f>IF(Table3[[#This Row],[Collector4]]="","", _xlfn.LET(_xlpm.x,VLOOKUP(Table3[[#This Row],[Collector4]],'Drop-down_menus'!$F$2:$G$16,2,FALSE),IF(_xlpm.x=0,"",_xlpm.x)))</f>
        <v/>
      </c>
      <c r="T98" s="18"/>
      <c r="U98" s="18"/>
      <c r="V98" s="18"/>
      <c r="W98" s="16"/>
      <c r="X98" s="2"/>
      <c r="Y98" s="2"/>
      <c r="Z98" s="2"/>
      <c r="AA98" s="10">
        <v>2001</v>
      </c>
      <c r="AB98" s="10">
        <v>2006</v>
      </c>
      <c r="AD98" s="15">
        <v>65.105959999999996</v>
      </c>
      <c r="AE98" s="15">
        <v>64.120035999999999</v>
      </c>
      <c r="AG98" s="1"/>
    </row>
    <row r="99" spans="1:33" ht="13.5" customHeight="1" x14ac:dyDescent="0.2">
      <c r="A99" s="2" t="s">
        <v>238</v>
      </c>
      <c r="B99" s="2" t="s">
        <v>2596</v>
      </c>
      <c r="C99" s="2" t="s">
        <v>260</v>
      </c>
      <c r="D99" s="2" t="str">
        <f>_xlfn.TEXTBEFORE(Table3[[#This Row],[eventID]],"_")</f>
        <v>NIS</v>
      </c>
      <c r="E99" s="3">
        <v>45340</v>
      </c>
      <c r="F99" s="3"/>
      <c r="G99" s="13">
        <v>0.625</v>
      </c>
      <c r="H99" s="13">
        <v>0.62847222222222221</v>
      </c>
      <c r="I99" s="13" t="s">
        <v>2451</v>
      </c>
      <c r="J99" s="3" t="s">
        <v>2577</v>
      </c>
      <c r="K99" s="13">
        <f t="shared" si="4"/>
        <v>3.4722222222222099E-3</v>
      </c>
      <c r="L99" s="3" t="s">
        <v>71</v>
      </c>
      <c r="M99" s="3" t="s">
        <v>254</v>
      </c>
      <c r="N99" s="3"/>
      <c r="O99" s="3"/>
      <c r="P99" s="3" t="str">
        <f>IF(Table3[[#This Row],[Collector1]]="","", _xlfn.LET(_xlpm.x,VLOOKUP(Table3[[#This Row],[Collector1]],'Drop-down_menus'!$F$2:$G$16,2,FALSE),IF(_xlpm.x=0,"",_xlpm.x)))</f>
        <v>https://orcid.org/0009-0002-6669-2911</v>
      </c>
      <c r="Q99" s="3" t="str">
        <f>IF(Table3[[#This Row],[Collector2]]="","", _xlfn.LET(_xlpm.x,VLOOKUP(Table3[[#This Row],[Collector2]],'Drop-down_menus'!$F$2:$G$16,2,FALSE),IF(_xlpm.x=0,"",_xlpm.x)))</f>
        <v/>
      </c>
      <c r="R99" s="3" t="str">
        <f>IF(Table3[[#This Row],[Collector3]]="","", _xlfn.LET(_xlpm.x,VLOOKUP(Table3[[#This Row],[Collector3]],'Drop-down_menus'!$F$2:$G$16,2,FALSE),IF(_xlpm.x=0,"",_xlpm.x)))</f>
        <v/>
      </c>
      <c r="S99" s="3" t="str">
        <f>IF(Table3[[#This Row],[Collector4]]="","", _xlfn.LET(_xlpm.x,VLOOKUP(Table3[[#This Row],[Collector4]],'Drop-down_menus'!$F$2:$G$16,2,FALSE),IF(_xlpm.x=0,"",_xlpm.x)))</f>
        <v/>
      </c>
      <c r="T99" s="18"/>
      <c r="U99" s="18"/>
      <c r="V99" s="18"/>
      <c r="W99" s="16"/>
      <c r="X99" s="2"/>
      <c r="Y99" s="2"/>
      <c r="Z99" s="2"/>
      <c r="AA99" s="10">
        <f>AA98+6</f>
        <v>2007</v>
      </c>
      <c r="AB99" s="10">
        <f>AB98+6</f>
        <v>2012</v>
      </c>
      <c r="AD99" s="15">
        <v>65.106447000000003</v>
      </c>
      <c r="AE99" s="15">
        <v>64.115324999999999</v>
      </c>
      <c r="AG99" s="1"/>
    </row>
    <row r="100" spans="1:33" ht="13.5" customHeight="1" x14ac:dyDescent="0.2">
      <c r="A100" s="2" t="s">
        <v>238</v>
      </c>
      <c r="B100" s="2" t="s">
        <v>2596</v>
      </c>
      <c r="C100" s="2" t="s">
        <v>261</v>
      </c>
      <c r="D100" s="2" t="str">
        <f>_xlfn.TEXTBEFORE(Table3[[#This Row],[eventID]],"_")</f>
        <v>NIS</v>
      </c>
      <c r="E100" s="3">
        <v>45340</v>
      </c>
      <c r="F100" s="3"/>
      <c r="G100" s="13">
        <v>0.62986111111111109</v>
      </c>
      <c r="H100" s="13">
        <v>0.6333333333333333</v>
      </c>
      <c r="I100" s="13" t="s">
        <v>2452</v>
      </c>
      <c r="J100" s="3" t="s">
        <v>2577</v>
      </c>
      <c r="K100" s="13">
        <f t="shared" si="4"/>
        <v>3.4722222222222099E-3</v>
      </c>
      <c r="L100" s="3" t="s">
        <v>71</v>
      </c>
      <c r="M100" s="3" t="s">
        <v>254</v>
      </c>
      <c r="N100" s="3"/>
      <c r="O100" s="3"/>
      <c r="P100" s="3" t="str">
        <f>IF(Table3[[#This Row],[Collector1]]="","", _xlfn.LET(_xlpm.x,VLOOKUP(Table3[[#This Row],[Collector1]],'Drop-down_menus'!$F$2:$G$16,2,FALSE),IF(_xlpm.x=0,"",_xlpm.x)))</f>
        <v>https://orcid.org/0009-0002-6669-2911</v>
      </c>
      <c r="Q100" s="3" t="str">
        <f>IF(Table3[[#This Row],[Collector2]]="","", _xlfn.LET(_xlpm.x,VLOOKUP(Table3[[#This Row],[Collector2]],'Drop-down_menus'!$F$2:$G$16,2,FALSE),IF(_xlpm.x=0,"",_xlpm.x)))</f>
        <v/>
      </c>
      <c r="R100" s="3" t="str">
        <f>IF(Table3[[#This Row],[Collector3]]="","", _xlfn.LET(_xlpm.x,VLOOKUP(Table3[[#This Row],[Collector3]],'Drop-down_menus'!$F$2:$G$16,2,FALSE),IF(_xlpm.x=0,"",_xlpm.x)))</f>
        <v/>
      </c>
      <c r="S100" s="3" t="str">
        <f>IF(Table3[[#This Row],[Collector4]]="","", _xlfn.LET(_xlpm.x,VLOOKUP(Table3[[#This Row],[Collector4]],'Drop-down_menus'!$F$2:$G$16,2,FALSE),IF(_xlpm.x=0,"",_xlpm.x)))</f>
        <v/>
      </c>
      <c r="T100" s="18"/>
      <c r="U100" s="18"/>
      <c r="V100" s="18"/>
      <c r="W100" s="16"/>
      <c r="X100" s="2"/>
      <c r="Y100" s="2"/>
      <c r="Z100" s="2"/>
      <c r="AA100" s="10">
        <f t="shared" ref="AA100:AA111" si="5">AA99+6</f>
        <v>2013</v>
      </c>
      <c r="AB100" s="10">
        <f t="shared" ref="AB100:AB111" si="6">AB99+6</f>
        <v>2018</v>
      </c>
      <c r="AD100" s="15">
        <v>65.106160000000003</v>
      </c>
      <c r="AE100" s="15">
        <v>64.108620999999999</v>
      </c>
      <c r="AG100" s="1"/>
    </row>
    <row r="101" spans="1:33" ht="13.5" customHeight="1" x14ac:dyDescent="0.2">
      <c r="A101" s="2" t="s">
        <v>238</v>
      </c>
      <c r="B101" s="2" t="s">
        <v>2596</v>
      </c>
      <c r="C101" s="2" t="s">
        <v>262</v>
      </c>
      <c r="D101" s="2" t="str">
        <f>_xlfn.TEXTBEFORE(Table3[[#This Row],[eventID]],"_")</f>
        <v>NIS</v>
      </c>
      <c r="E101" s="3">
        <v>45340</v>
      </c>
      <c r="F101" s="3"/>
      <c r="G101" s="13">
        <v>0.63541666666666663</v>
      </c>
      <c r="H101" s="13">
        <v>0.63888888888888884</v>
      </c>
      <c r="I101" s="13" t="s">
        <v>2453</v>
      </c>
      <c r="J101" s="3" t="s">
        <v>2577</v>
      </c>
      <c r="K101" s="13">
        <f t="shared" si="4"/>
        <v>3.4722222222222099E-3</v>
      </c>
      <c r="L101" s="3" t="s">
        <v>71</v>
      </c>
      <c r="M101" s="3" t="s">
        <v>254</v>
      </c>
      <c r="N101" s="3"/>
      <c r="O101" s="3"/>
      <c r="P101" s="3" t="str">
        <f>IF(Table3[[#This Row],[Collector1]]="","", _xlfn.LET(_xlpm.x,VLOOKUP(Table3[[#This Row],[Collector1]],'Drop-down_menus'!$F$2:$G$16,2,FALSE),IF(_xlpm.x=0,"",_xlpm.x)))</f>
        <v>https://orcid.org/0009-0002-6669-2911</v>
      </c>
      <c r="Q101" s="3" t="str">
        <f>IF(Table3[[#This Row],[Collector2]]="","", _xlfn.LET(_xlpm.x,VLOOKUP(Table3[[#This Row],[Collector2]],'Drop-down_menus'!$F$2:$G$16,2,FALSE),IF(_xlpm.x=0,"",_xlpm.x)))</f>
        <v/>
      </c>
      <c r="R101" s="3" t="str">
        <f>IF(Table3[[#This Row],[Collector3]]="","", _xlfn.LET(_xlpm.x,VLOOKUP(Table3[[#This Row],[Collector3]],'Drop-down_menus'!$F$2:$G$16,2,FALSE),IF(_xlpm.x=0,"",_xlpm.x)))</f>
        <v/>
      </c>
      <c r="S101" s="3" t="str">
        <f>IF(Table3[[#This Row],[Collector4]]="","", _xlfn.LET(_xlpm.x,VLOOKUP(Table3[[#This Row],[Collector4]],'Drop-down_menus'!$F$2:$G$16,2,FALSE),IF(_xlpm.x=0,"",_xlpm.x)))</f>
        <v/>
      </c>
      <c r="T101" s="18"/>
      <c r="U101" s="18"/>
      <c r="V101" s="18"/>
      <c r="W101" s="16"/>
      <c r="X101" s="2"/>
      <c r="Y101" s="2"/>
      <c r="Z101" s="2"/>
      <c r="AA101" s="10">
        <f t="shared" si="5"/>
        <v>2019</v>
      </c>
      <c r="AB101" s="10">
        <f t="shared" si="6"/>
        <v>2024</v>
      </c>
      <c r="AD101" s="15">
        <v>65.106246999999996</v>
      </c>
      <c r="AE101" s="15">
        <v>64.104144000000005</v>
      </c>
      <c r="AG101" s="1"/>
    </row>
    <row r="102" spans="1:33" ht="13.5" customHeight="1" x14ac:dyDescent="0.2">
      <c r="A102" s="2" t="s">
        <v>238</v>
      </c>
      <c r="B102" s="2" t="s">
        <v>2596</v>
      </c>
      <c r="C102" s="2" t="s">
        <v>263</v>
      </c>
      <c r="D102" s="2" t="str">
        <f>_xlfn.TEXTBEFORE(Table3[[#This Row],[eventID]],"_")</f>
        <v>NIS</v>
      </c>
      <c r="E102" s="3">
        <v>45340</v>
      </c>
      <c r="F102" s="3"/>
      <c r="G102" s="13">
        <v>0.64097222222222228</v>
      </c>
      <c r="H102" s="13">
        <v>0.64444444444444449</v>
      </c>
      <c r="I102" s="13" t="s">
        <v>2454</v>
      </c>
      <c r="J102" s="3" t="s">
        <v>2577</v>
      </c>
      <c r="K102" s="13">
        <f t="shared" si="4"/>
        <v>3.4722222222222099E-3</v>
      </c>
      <c r="L102" s="3" t="s">
        <v>71</v>
      </c>
      <c r="M102" s="3" t="s">
        <v>254</v>
      </c>
      <c r="N102" s="3"/>
      <c r="O102" s="3"/>
      <c r="P102" s="3" t="str">
        <f>IF(Table3[[#This Row],[Collector1]]="","", _xlfn.LET(_xlpm.x,VLOOKUP(Table3[[#This Row],[Collector1]],'Drop-down_menus'!$F$2:$G$16,2,FALSE),IF(_xlpm.x=0,"",_xlpm.x)))</f>
        <v>https://orcid.org/0009-0002-6669-2911</v>
      </c>
      <c r="Q102" s="3" t="str">
        <f>IF(Table3[[#This Row],[Collector2]]="","", _xlfn.LET(_xlpm.x,VLOOKUP(Table3[[#This Row],[Collector2]],'Drop-down_menus'!$F$2:$G$16,2,FALSE),IF(_xlpm.x=0,"",_xlpm.x)))</f>
        <v/>
      </c>
      <c r="R102" s="3" t="str">
        <f>IF(Table3[[#This Row],[Collector3]]="","", _xlfn.LET(_xlpm.x,VLOOKUP(Table3[[#This Row],[Collector3]],'Drop-down_menus'!$F$2:$G$16,2,FALSE),IF(_xlpm.x=0,"",_xlpm.x)))</f>
        <v/>
      </c>
      <c r="S102" s="3" t="str">
        <f>IF(Table3[[#This Row],[Collector4]]="","", _xlfn.LET(_xlpm.x,VLOOKUP(Table3[[#This Row],[Collector4]],'Drop-down_menus'!$F$2:$G$16,2,FALSE),IF(_xlpm.x=0,"",_xlpm.x)))</f>
        <v/>
      </c>
      <c r="T102" s="18"/>
      <c r="U102" s="18"/>
      <c r="V102" s="18"/>
      <c r="W102" s="16"/>
      <c r="X102" s="2"/>
      <c r="Y102" s="2"/>
      <c r="Z102" s="2"/>
      <c r="AA102" s="10">
        <f t="shared" si="5"/>
        <v>2025</v>
      </c>
      <c r="AB102" s="10">
        <f t="shared" si="6"/>
        <v>2030</v>
      </c>
      <c r="AD102" s="15">
        <v>65.106026</v>
      </c>
      <c r="AE102" s="15">
        <v>64.097845000000007</v>
      </c>
      <c r="AG102" s="1"/>
    </row>
    <row r="103" spans="1:33" ht="13.5" customHeight="1" x14ac:dyDescent="0.2">
      <c r="A103" s="2" t="s">
        <v>238</v>
      </c>
      <c r="B103" s="2" t="s">
        <v>2596</v>
      </c>
      <c r="C103" s="2" t="s">
        <v>264</v>
      </c>
      <c r="D103" s="2" t="str">
        <f>_xlfn.TEXTBEFORE(Table3[[#This Row],[eventID]],"_")</f>
        <v>NIS</v>
      </c>
      <c r="E103" s="3">
        <v>45340</v>
      </c>
      <c r="F103" s="3"/>
      <c r="G103" s="13">
        <v>0.64583333333333337</v>
      </c>
      <c r="H103" s="13">
        <v>0.64930555555555558</v>
      </c>
      <c r="I103" s="13" t="s">
        <v>2377</v>
      </c>
      <c r="J103" s="3" t="s">
        <v>2577</v>
      </c>
      <c r="K103" s="13">
        <f t="shared" si="4"/>
        <v>3.4722222222222099E-3</v>
      </c>
      <c r="L103" s="3" t="s">
        <v>71</v>
      </c>
      <c r="M103" s="3" t="s">
        <v>254</v>
      </c>
      <c r="N103" s="3"/>
      <c r="O103" s="3"/>
      <c r="P103" s="3" t="str">
        <f>IF(Table3[[#This Row],[Collector1]]="","", _xlfn.LET(_xlpm.x,VLOOKUP(Table3[[#This Row],[Collector1]],'Drop-down_menus'!$F$2:$G$16,2,FALSE),IF(_xlpm.x=0,"",_xlpm.x)))</f>
        <v>https://orcid.org/0009-0002-6669-2911</v>
      </c>
      <c r="Q103" s="3" t="str">
        <f>IF(Table3[[#This Row],[Collector2]]="","", _xlfn.LET(_xlpm.x,VLOOKUP(Table3[[#This Row],[Collector2]],'Drop-down_menus'!$F$2:$G$16,2,FALSE),IF(_xlpm.x=0,"",_xlpm.x)))</f>
        <v/>
      </c>
      <c r="R103" s="3" t="str">
        <f>IF(Table3[[#This Row],[Collector3]]="","", _xlfn.LET(_xlpm.x,VLOOKUP(Table3[[#This Row],[Collector3]],'Drop-down_menus'!$F$2:$G$16,2,FALSE),IF(_xlpm.x=0,"",_xlpm.x)))</f>
        <v/>
      </c>
      <c r="S103" s="3" t="str">
        <f>IF(Table3[[#This Row],[Collector4]]="","", _xlfn.LET(_xlpm.x,VLOOKUP(Table3[[#This Row],[Collector4]],'Drop-down_menus'!$F$2:$G$16,2,FALSE),IF(_xlpm.x=0,"",_xlpm.x)))</f>
        <v/>
      </c>
      <c r="T103" s="18"/>
      <c r="U103" s="18"/>
      <c r="V103" s="18"/>
      <c r="W103" s="16"/>
      <c r="X103" s="2"/>
      <c r="Y103" s="2"/>
      <c r="Z103" s="2"/>
      <c r="AA103" s="10">
        <f t="shared" si="5"/>
        <v>2031</v>
      </c>
      <c r="AB103" s="10">
        <f t="shared" si="6"/>
        <v>2036</v>
      </c>
      <c r="AD103" s="15">
        <v>65.105688999999998</v>
      </c>
      <c r="AE103" s="15">
        <v>64.091125000000005</v>
      </c>
      <c r="AG103" s="1"/>
    </row>
    <row r="104" spans="1:33" ht="13.5" customHeight="1" x14ac:dyDescent="0.2">
      <c r="A104" s="2" t="s">
        <v>238</v>
      </c>
      <c r="B104" s="2" t="s">
        <v>2596</v>
      </c>
      <c r="C104" s="2" t="s">
        <v>265</v>
      </c>
      <c r="D104" s="2" t="str">
        <f>_xlfn.TEXTBEFORE(Table3[[#This Row],[eventID]],"_")</f>
        <v>NIS</v>
      </c>
      <c r="E104" s="3">
        <v>45340</v>
      </c>
      <c r="F104" s="3"/>
      <c r="G104" s="13">
        <v>0.65069444444444446</v>
      </c>
      <c r="H104" s="13">
        <v>0.65416666666666667</v>
      </c>
      <c r="I104" s="13" t="s">
        <v>2455</v>
      </c>
      <c r="J104" s="3" t="s">
        <v>2577</v>
      </c>
      <c r="K104" s="13">
        <f t="shared" si="4"/>
        <v>3.4722222222222099E-3</v>
      </c>
      <c r="L104" s="3" t="s">
        <v>71</v>
      </c>
      <c r="M104" s="3" t="s">
        <v>254</v>
      </c>
      <c r="N104" s="3"/>
      <c r="O104" s="3"/>
      <c r="P104" s="3" t="str">
        <f>IF(Table3[[#This Row],[Collector1]]="","", _xlfn.LET(_xlpm.x,VLOOKUP(Table3[[#This Row],[Collector1]],'Drop-down_menus'!$F$2:$G$16,2,FALSE),IF(_xlpm.x=0,"",_xlpm.x)))</f>
        <v>https://orcid.org/0009-0002-6669-2911</v>
      </c>
      <c r="Q104" s="3" t="str">
        <f>IF(Table3[[#This Row],[Collector2]]="","", _xlfn.LET(_xlpm.x,VLOOKUP(Table3[[#This Row],[Collector2]],'Drop-down_menus'!$F$2:$G$16,2,FALSE),IF(_xlpm.x=0,"",_xlpm.x)))</f>
        <v/>
      </c>
      <c r="R104" s="3" t="str">
        <f>IF(Table3[[#This Row],[Collector3]]="","", _xlfn.LET(_xlpm.x,VLOOKUP(Table3[[#This Row],[Collector3]],'Drop-down_menus'!$F$2:$G$16,2,FALSE),IF(_xlpm.x=0,"",_xlpm.x)))</f>
        <v/>
      </c>
      <c r="S104" s="3" t="str">
        <f>IF(Table3[[#This Row],[Collector4]]="","", _xlfn.LET(_xlpm.x,VLOOKUP(Table3[[#This Row],[Collector4]],'Drop-down_menus'!$F$2:$G$16,2,FALSE),IF(_xlpm.x=0,"",_xlpm.x)))</f>
        <v/>
      </c>
      <c r="T104" s="18"/>
      <c r="U104" s="18"/>
      <c r="V104" s="18"/>
      <c r="W104" s="16"/>
      <c r="X104" s="2"/>
      <c r="Y104" s="2"/>
      <c r="Z104" s="2"/>
      <c r="AA104" s="10">
        <f t="shared" si="5"/>
        <v>2037</v>
      </c>
      <c r="AB104" s="10">
        <f t="shared" si="6"/>
        <v>2042</v>
      </c>
      <c r="AD104" s="15">
        <v>65.104217000000006</v>
      </c>
      <c r="AE104" s="15">
        <v>64.087836999999993</v>
      </c>
      <c r="AG104" s="1"/>
    </row>
    <row r="105" spans="1:33" ht="13.5" customHeight="1" x14ac:dyDescent="0.2">
      <c r="A105" s="2" t="s">
        <v>238</v>
      </c>
      <c r="B105" s="2" t="s">
        <v>2596</v>
      </c>
      <c r="C105" s="2" t="s">
        <v>266</v>
      </c>
      <c r="D105" s="2" t="str">
        <f>_xlfn.TEXTBEFORE(Table3[[#This Row],[eventID]],"_")</f>
        <v>NIS</v>
      </c>
      <c r="E105" s="3">
        <v>45340</v>
      </c>
      <c r="F105" s="3"/>
      <c r="G105" s="13">
        <v>0.6694444444444444</v>
      </c>
      <c r="H105" s="13">
        <v>0.67291666666666672</v>
      </c>
      <c r="I105" s="13" t="s">
        <v>2456</v>
      </c>
      <c r="J105" s="3" t="s">
        <v>2577</v>
      </c>
      <c r="K105" s="13">
        <f t="shared" si="4"/>
        <v>3.4722222222223209E-3</v>
      </c>
      <c r="L105" s="3" t="s">
        <v>71</v>
      </c>
      <c r="M105" s="3" t="s">
        <v>254</v>
      </c>
      <c r="N105" s="3"/>
      <c r="O105" s="3"/>
      <c r="P105" s="3" t="str">
        <f>IF(Table3[[#This Row],[Collector1]]="","", _xlfn.LET(_xlpm.x,VLOOKUP(Table3[[#This Row],[Collector1]],'Drop-down_menus'!$F$2:$G$16,2,FALSE),IF(_xlpm.x=0,"",_xlpm.x)))</f>
        <v>https://orcid.org/0009-0002-6669-2911</v>
      </c>
      <c r="Q105" s="3" t="str">
        <f>IF(Table3[[#This Row],[Collector2]]="","", _xlfn.LET(_xlpm.x,VLOOKUP(Table3[[#This Row],[Collector2]],'Drop-down_menus'!$F$2:$G$16,2,FALSE),IF(_xlpm.x=0,"",_xlpm.x)))</f>
        <v/>
      </c>
      <c r="R105" s="3" t="str">
        <f>IF(Table3[[#This Row],[Collector3]]="","", _xlfn.LET(_xlpm.x,VLOOKUP(Table3[[#This Row],[Collector3]],'Drop-down_menus'!$F$2:$G$16,2,FALSE),IF(_xlpm.x=0,"",_xlpm.x)))</f>
        <v/>
      </c>
      <c r="S105" s="3" t="str">
        <f>IF(Table3[[#This Row],[Collector4]]="","", _xlfn.LET(_xlpm.x,VLOOKUP(Table3[[#This Row],[Collector4]],'Drop-down_menus'!$F$2:$G$16,2,FALSE),IF(_xlpm.x=0,"",_xlpm.x)))</f>
        <v/>
      </c>
      <c r="T105" s="18"/>
      <c r="U105" s="18"/>
      <c r="V105" s="18"/>
      <c r="W105" s="16"/>
      <c r="X105" s="2"/>
      <c r="Y105" s="2"/>
      <c r="Z105" s="2"/>
      <c r="AA105" s="10">
        <f t="shared" si="5"/>
        <v>2043</v>
      </c>
      <c r="AB105" s="10">
        <f t="shared" si="6"/>
        <v>2048</v>
      </c>
      <c r="AD105" s="15">
        <v>65.103482999999997</v>
      </c>
      <c r="AE105" s="15">
        <v>64.083862999999994</v>
      </c>
      <c r="AG105" s="1"/>
    </row>
    <row r="106" spans="1:33" ht="13.5" customHeight="1" x14ac:dyDescent="0.2">
      <c r="A106" s="2" t="s">
        <v>238</v>
      </c>
      <c r="B106" s="2" t="s">
        <v>2596</v>
      </c>
      <c r="C106" s="2" t="s">
        <v>267</v>
      </c>
      <c r="D106" s="2" t="str">
        <f>_xlfn.TEXTBEFORE(Table3[[#This Row],[eventID]],"_")</f>
        <v>NIS</v>
      </c>
      <c r="E106" s="3">
        <v>45340</v>
      </c>
      <c r="F106" s="3"/>
      <c r="G106" s="13">
        <v>0.67777777777777781</v>
      </c>
      <c r="H106" s="13">
        <v>0.68125000000000002</v>
      </c>
      <c r="I106" s="13" t="s">
        <v>2457</v>
      </c>
      <c r="J106" s="3" t="s">
        <v>2577</v>
      </c>
      <c r="K106" s="13">
        <f t="shared" si="4"/>
        <v>3.4722222222222099E-3</v>
      </c>
      <c r="L106" s="3" t="s">
        <v>71</v>
      </c>
      <c r="M106" s="3" t="s">
        <v>254</v>
      </c>
      <c r="N106" s="3"/>
      <c r="O106" s="3"/>
      <c r="P106" s="3" t="str">
        <f>IF(Table3[[#This Row],[Collector1]]="","", _xlfn.LET(_xlpm.x,VLOOKUP(Table3[[#This Row],[Collector1]],'Drop-down_menus'!$F$2:$G$16,2,FALSE),IF(_xlpm.x=0,"",_xlpm.x)))</f>
        <v>https://orcid.org/0009-0002-6669-2911</v>
      </c>
      <c r="Q106" s="3" t="str">
        <f>IF(Table3[[#This Row],[Collector2]]="","", _xlfn.LET(_xlpm.x,VLOOKUP(Table3[[#This Row],[Collector2]],'Drop-down_menus'!$F$2:$G$16,2,FALSE),IF(_xlpm.x=0,"",_xlpm.x)))</f>
        <v/>
      </c>
      <c r="R106" s="3" t="str">
        <f>IF(Table3[[#This Row],[Collector3]]="","", _xlfn.LET(_xlpm.x,VLOOKUP(Table3[[#This Row],[Collector3]],'Drop-down_menus'!$F$2:$G$16,2,FALSE),IF(_xlpm.x=0,"",_xlpm.x)))</f>
        <v/>
      </c>
      <c r="S106" s="3" t="str">
        <f>IF(Table3[[#This Row],[Collector4]]="","", _xlfn.LET(_xlpm.x,VLOOKUP(Table3[[#This Row],[Collector4]],'Drop-down_menus'!$F$2:$G$16,2,FALSE),IF(_xlpm.x=0,"",_xlpm.x)))</f>
        <v/>
      </c>
      <c r="T106" s="18"/>
      <c r="U106" s="18"/>
      <c r="V106" s="18"/>
      <c r="W106" s="16"/>
      <c r="X106" s="2"/>
      <c r="Y106" s="2"/>
      <c r="Z106" s="2"/>
      <c r="AA106" s="10">
        <f t="shared" si="5"/>
        <v>2049</v>
      </c>
      <c r="AB106" s="10">
        <f t="shared" si="6"/>
        <v>2054</v>
      </c>
      <c r="AD106" s="15">
        <v>65.102765000000005</v>
      </c>
      <c r="AE106" s="15">
        <v>64.083364000000003</v>
      </c>
      <c r="AG106" s="1"/>
    </row>
    <row r="107" spans="1:33" ht="13.5" customHeight="1" x14ac:dyDescent="0.2">
      <c r="A107" s="2" t="s">
        <v>238</v>
      </c>
      <c r="B107" s="2" t="s">
        <v>2596</v>
      </c>
      <c r="C107" s="2" t="s">
        <v>268</v>
      </c>
      <c r="D107" s="2" t="str">
        <f>_xlfn.TEXTBEFORE(Table3[[#This Row],[eventID]],"_")</f>
        <v>NIS</v>
      </c>
      <c r="E107" s="3">
        <v>45340</v>
      </c>
      <c r="F107" s="3"/>
      <c r="G107" s="13">
        <v>0.68333333333333335</v>
      </c>
      <c r="H107" s="13">
        <v>0.68680555555555556</v>
      </c>
      <c r="I107" s="13" t="s">
        <v>2458</v>
      </c>
      <c r="J107" s="3" t="s">
        <v>2577</v>
      </c>
      <c r="K107" s="13">
        <f t="shared" si="4"/>
        <v>3.4722222222222099E-3</v>
      </c>
      <c r="L107" s="3" t="s">
        <v>71</v>
      </c>
      <c r="M107" s="3" t="s">
        <v>254</v>
      </c>
      <c r="N107" s="3"/>
      <c r="O107" s="3"/>
      <c r="P107" s="3" t="str">
        <f>IF(Table3[[#This Row],[Collector1]]="","", _xlfn.LET(_xlpm.x,VLOOKUP(Table3[[#This Row],[Collector1]],'Drop-down_menus'!$F$2:$G$16,2,FALSE),IF(_xlpm.x=0,"",_xlpm.x)))</f>
        <v>https://orcid.org/0009-0002-6669-2911</v>
      </c>
      <c r="Q107" s="3" t="str">
        <f>IF(Table3[[#This Row],[Collector2]]="","", _xlfn.LET(_xlpm.x,VLOOKUP(Table3[[#This Row],[Collector2]],'Drop-down_menus'!$F$2:$G$16,2,FALSE),IF(_xlpm.x=0,"",_xlpm.x)))</f>
        <v/>
      </c>
      <c r="R107" s="3" t="str">
        <f>IF(Table3[[#This Row],[Collector3]]="","", _xlfn.LET(_xlpm.x,VLOOKUP(Table3[[#This Row],[Collector3]],'Drop-down_menus'!$F$2:$G$16,2,FALSE),IF(_xlpm.x=0,"",_xlpm.x)))</f>
        <v/>
      </c>
      <c r="S107" s="3" t="str">
        <f>IF(Table3[[#This Row],[Collector4]]="","", _xlfn.LET(_xlpm.x,VLOOKUP(Table3[[#This Row],[Collector4]],'Drop-down_menus'!$F$2:$G$16,2,FALSE),IF(_xlpm.x=0,"",_xlpm.x)))</f>
        <v/>
      </c>
      <c r="T107" s="18"/>
      <c r="U107" s="18"/>
      <c r="V107" s="18"/>
      <c r="W107" s="16"/>
      <c r="X107" s="2"/>
      <c r="Y107" s="2"/>
      <c r="Z107" s="2"/>
      <c r="AA107" s="10">
        <f t="shared" si="5"/>
        <v>2055</v>
      </c>
      <c r="AB107" s="10">
        <f t="shared" si="6"/>
        <v>2060</v>
      </c>
      <c r="AD107" s="15">
        <v>65.102188999999996</v>
      </c>
      <c r="AE107" s="15">
        <v>64.088685999999996</v>
      </c>
      <c r="AG107" s="1"/>
    </row>
    <row r="108" spans="1:33" ht="13.5" customHeight="1" x14ac:dyDescent="0.2">
      <c r="A108" s="2" t="s">
        <v>238</v>
      </c>
      <c r="B108" s="2" t="s">
        <v>2596</v>
      </c>
      <c r="C108" s="2" t="s">
        <v>269</v>
      </c>
      <c r="D108" s="2" t="str">
        <f>_xlfn.TEXTBEFORE(Table3[[#This Row],[eventID]],"_")</f>
        <v>NIS</v>
      </c>
      <c r="E108" s="3">
        <v>45340</v>
      </c>
      <c r="F108" s="3"/>
      <c r="G108" s="13">
        <v>0.68888888888888888</v>
      </c>
      <c r="H108" s="13">
        <v>0.69236111111111109</v>
      </c>
      <c r="I108" s="13" t="s">
        <v>2459</v>
      </c>
      <c r="J108" s="3" t="s">
        <v>2577</v>
      </c>
      <c r="K108" s="13">
        <f t="shared" si="4"/>
        <v>3.4722222222222099E-3</v>
      </c>
      <c r="L108" s="3" t="s">
        <v>71</v>
      </c>
      <c r="M108" s="3" t="s">
        <v>254</v>
      </c>
      <c r="N108" s="3"/>
      <c r="O108" s="3"/>
      <c r="P108" s="3" t="str">
        <f>IF(Table3[[#This Row],[Collector1]]="","", _xlfn.LET(_xlpm.x,VLOOKUP(Table3[[#This Row],[Collector1]],'Drop-down_menus'!$F$2:$G$16,2,FALSE),IF(_xlpm.x=0,"",_xlpm.x)))</f>
        <v>https://orcid.org/0009-0002-6669-2911</v>
      </c>
      <c r="Q108" s="3" t="str">
        <f>IF(Table3[[#This Row],[Collector2]]="","", _xlfn.LET(_xlpm.x,VLOOKUP(Table3[[#This Row],[Collector2]],'Drop-down_menus'!$F$2:$G$16,2,FALSE),IF(_xlpm.x=0,"",_xlpm.x)))</f>
        <v/>
      </c>
      <c r="R108" s="3" t="str">
        <f>IF(Table3[[#This Row],[Collector3]]="","", _xlfn.LET(_xlpm.x,VLOOKUP(Table3[[#This Row],[Collector3]],'Drop-down_menus'!$F$2:$G$16,2,FALSE),IF(_xlpm.x=0,"",_xlpm.x)))</f>
        <v/>
      </c>
      <c r="S108" s="3" t="str">
        <f>IF(Table3[[#This Row],[Collector4]]="","", _xlfn.LET(_xlpm.x,VLOOKUP(Table3[[#This Row],[Collector4]],'Drop-down_menus'!$F$2:$G$16,2,FALSE),IF(_xlpm.x=0,"",_xlpm.x)))</f>
        <v/>
      </c>
      <c r="T108" s="18"/>
      <c r="U108" s="18"/>
      <c r="V108" s="18"/>
      <c r="W108" s="16"/>
      <c r="X108" s="2"/>
      <c r="Y108" s="2"/>
      <c r="Z108" s="2"/>
      <c r="AA108" s="10">
        <f t="shared" si="5"/>
        <v>2061</v>
      </c>
      <c r="AB108" s="10">
        <f t="shared" si="6"/>
        <v>2066</v>
      </c>
      <c r="AD108" s="15">
        <v>65.100755000000007</v>
      </c>
      <c r="AE108" s="15">
        <v>64.084089000000006</v>
      </c>
      <c r="AG108" s="1"/>
    </row>
    <row r="109" spans="1:33" ht="13.5" customHeight="1" x14ac:dyDescent="0.2">
      <c r="A109" s="2" t="s">
        <v>238</v>
      </c>
      <c r="B109" s="2" t="s">
        <v>2596</v>
      </c>
      <c r="C109" s="2" t="s">
        <v>270</v>
      </c>
      <c r="D109" s="2" t="str">
        <f>_xlfn.TEXTBEFORE(Table3[[#This Row],[eventID]],"_")</f>
        <v>NIS</v>
      </c>
      <c r="E109" s="3">
        <v>45340</v>
      </c>
      <c r="F109" s="3"/>
      <c r="G109" s="13">
        <v>0.69444444444444442</v>
      </c>
      <c r="H109" s="13">
        <v>0.69791666666666663</v>
      </c>
      <c r="I109" s="13" t="s">
        <v>2408</v>
      </c>
      <c r="J109" s="3" t="s">
        <v>2577</v>
      </c>
      <c r="K109" s="13">
        <f t="shared" si="4"/>
        <v>3.4722222222222099E-3</v>
      </c>
      <c r="L109" s="3" t="s">
        <v>71</v>
      </c>
      <c r="M109" s="3" t="s">
        <v>254</v>
      </c>
      <c r="N109" s="3"/>
      <c r="O109" s="3"/>
      <c r="P109" s="3" t="str">
        <f>IF(Table3[[#This Row],[Collector1]]="","", _xlfn.LET(_xlpm.x,VLOOKUP(Table3[[#This Row],[Collector1]],'Drop-down_menus'!$F$2:$G$16,2,FALSE),IF(_xlpm.x=0,"",_xlpm.x)))</f>
        <v>https://orcid.org/0009-0002-6669-2911</v>
      </c>
      <c r="Q109" s="3" t="str">
        <f>IF(Table3[[#This Row],[Collector2]]="","", _xlfn.LET(_xlpm.x,VLOOKUP(Table3[[#This Row],[Collector2]],'Drop-down_menus'!$F$2:$G$16,2,FALSE),IF(_xlpm.x=0,"",_xlpm.x)))</f>
        <v/>
      </c>
      <c r="R109" s="3" t="str">
        <f>IF(Table3[[#This Row],[Collector3]]="","", _xlfn.LET(_xlpm.x,VLOOKUP(Table3[[#This Row],[Collector3]],'Drop-down_menus'!$F$2:$G$16,2,FALSE),IF(_xlpm.x=0,"",_xlpm.x)))</f>
        <v/>
      </c>
      <c r="S109" s="3" t="str">
        <f>IF(Table3[[#This Row],[Collector4]]="","", _xlfn.LET(_xlpm.x,VLOOKUP(Table3[[#This Row],[Collector4]],'Drop-down_menus'!$F$2:$G$16,2,FALSE),IF(_xlpm.x=0,"",_xlpm.x)))</f>
        <v/>
      </c>
      <c r="T109" s="18"/>
      <c r="U109" s="18"/>
      <c r="V109" s="18"/>
      <c r="W109" s="16"/>
      <c r="X109" s="2"/>
      <c r="Y109" s="2"/>
      <c r="Z109" s="2"/>
      <c r="AA109" s="10">
        <f t="shared" si="5"/>
        <v>2067</v>
      </c>
      <c r="AB109" s="10">
        <f t="shared" si="6"/>
        <v>2072</v>
      </c>
      <c r="AD109" s="15">
        <v>65.099483000000006</v>
      </c>
      <c r="AE109" s="15">
        <v>64.078529000000003</v>
      </c>
      <c r="AG109" s="1"/>
    </row>
    <row r="110" spans="1:33" ht="13.5" customHeight="1" x14ac:dyDescent="0.2">
      <c r="A110" s="2" t="s">
        <v>238</v>
      </c>
      <c r="B110" s="2" t="s">
        <v>2596</v>
      </c>
      <c r="C110" s="2" t="s">
        <v>271</v>
      </c>
      <c r="D110" s="2" t="str">
        <f>_xlfn.TEXTBEFORE(Table3[[#This Row],[eventID]],"_")</f>
        <v>NIS</v>
      </c>
      <c r="E110" s="3">
        <v>45340</v>
      </c>
      <c r="F110" s="3"/>
      <c r="G110" s="13">
        <v>0.7</v>
      </c>
      <c r="H110" s="13">
        <v>0.70347222222222228</v>
      </c>
      <c r="I110" s="13" t="s">
        <v>2384</v>
      </c>
      <c r="J110" s="3" t="s">
        <v>2577</v>
      </c>
      <c r="K110" s="13">
        <f t="shared" si="4"/>
        <v>3.4722222222223209E-3</v>
      </c>
      <c r="L110" s="3" t="s">
        <v>71</v>
      </c>
      <c r="M110" s="3" t="s">
        <v>254</v>
      </c>
      <c r="N110" s="3"/>
      <c r="O110" s="3"/>
      <c r="P110" s="3" t="str">
        <f>IF(Table3[[#This Row],[Collector1]]="","", _xlfn.LET(_xlpm.x,VLOOKUP(Table3[[#This Row],[Collector1]],'Drop-down_menus'!$F$2:$G$16,2,FALSE),IF(_xlpm.x=0,"",_xlpm.x)))</f>
        <v>https://orcid.org/0009-0002-6669-2911</v>
      </c>
      <c r="Q110" s="3" t="str">
        <f>IF(Table3[[#This Row],[Collector2]]="","", _xlfn.LET(_xlpm.x,VLOOKUP(Table3[[#This Row],[Collector2]],'Drop-down_menus'!$F$2:$G$16,2,FALSE),IF(_xlpm.x=0,"",_xlpm.x)))</f>
        <v/>
      </c>
      <c r="R110" s="3" t="str">
        <f>IF(Table3[[#This Row],[Collector3]]="","", _xlfn.LET(_xlpm.x,VLOOKUP(Table3[[#This Row],[Collector3]],'Drop-down_menus'!$F$2:$G$16,2,FALSE),IF(_xlpm.x=0,"",_xlpm.x)))</f>
        <v/>
      </c>
      <c r="S110" s="3" t="str">
        <f>IF(Table3[[#This Row],[Collector4]]="","", _xlfn.LET(_xlpm.x,VLOOKUP(Table3[[#This Row],[Collector4]],'Drop-down_menus'!$F$2:$G$16,2,FALSE),IF(_xlpm.x=0,"",_xlpm.x)))</f>
        <v/>
      </c>
      <c r="T110" s="18"/>
      <c r="U110" s="18"/>
      <c r="V110" s="18"/>
      <c r="W110" s="16"/>
      <c r="X110" s="2"/>
      <c r="Y110" s="2"/>
      <c r="Z110" s="2"/>
      <c r="AA110" s="10">
        <f t="shared" si="5"/>
        <v>2073</v>
      </c>
      <c r="AB110" s="10">
        <f t="shared" si="6"/>
        <v>2078</v>
      </c>
      <c r="AD110" s="15">
        <v>65.100972999999996</v>
      </c>
      <c r="AE110" s="15">
        <v>64.079691999999994</v>
      </c>
      <c r="AG110" s="1"/>
    </row>
    <row r="111" spans="1:33" ht="13.5" customHeight="1" x14ac:dyDescent="0.2">
      <c r="A111" s="2" t="s">
        <v>238</v>
      </c>
      <c r="B111" s="2" t="s">
        <v>2596</v>
      </c>
      <c r="C111" s="2" t="s">
        <v>272</v>
      </c>
      <c r="D111" s="2" t="str">
        <f>_xlfn.TEXTBEFORE(Table3[[#This Row],[eventID]],"_")</f>
        <v>NIS</v>
      </c>
      <c r="E111" s="3">
        <v>45340</v>
      </c>
      <c r="F111" s="3"/>
      <c r="G111" s="13">
        <v>0.70486111111111116</v>
      </c>
      <c r="H111" s="13">
        <v>0.70833333333333337</v>
      </c>
      <c r="I111" s="13" t="s">
        <v>2460</v>
      </c>
      <c r="J111" s="3" t="s">
        <v>2577</v>
      </c>
      <c r="K111" s="13">
        <f t="shared" si="4"/>
        <v>3.4722222222222099E-3</v>
      </c>
      <c r="L111" s="3" t="s">
        <v>71</v>
      </c>
      <c r="M111" s="3" t="s">
        <v>254</v>
      </c>
      <c r="N111" s="3"/>
      <c r="O111" s="3"/>
      <c r="P111" s="3" t="str">
        <f>IF(Table3[[#This Row],[Collector1]]="","", _xlfn.LET(_xlpm.x,VLOOKUP(Table3[[#This Row],[Collector1]],'Drop-down_menus'!$F$2:$G$16,2,FALSE),IF(_xlpm.x=0,"",_xlpm.x)))</f>
        <v>https://orcid.org/0009-0002-6669-2911</v>
      </c>
      <c r="Q111" s="3" t="str">
        <f>IF(Table3[[#This Row],[Collector2]]="","", _xlfn.LET(_xlpm.x,VLOOKUP(Table3[[#This Row],[Collector2]],'Drop-down_menus'!$F$2:$G$16,2,FALSE),IF(_xlpm.x=0,"",_xlpm.x)))</f>
        <v/>
      </c>
      <c r="R111" s="3" t="str">
        <f>IF(Table3[[#This Row],[Collector3]]="","", _xlfn.LET(_xlpm.x,VLOOKUP(Table3[[#This Row],[Collector3]],'Drop-down_menus'!$F$2:$G$16,2,FALSE),IF(_xlpm.x=0,"",_xlpm.x)))</f>
        <v/>
      </c>
      <c r="S111" s="3" t="str">
        <f>IF(Table3[[#This Row],[Collector4]]="","", _xlfn.LET(_xlpm.x,VLOOKUP(Table3[[#This Row],[Collector4]],'Drop-down_menus'!$F$2:$G$16,2,FALSE),IF(_xlpm.x=0,"",_xlpm.x)))</f>
        <v/>
      </c>
      <c r="T111" s="18"/>
      <c r="U111" s="18"/>
      <c r="V111" s="18"/>
      <c r="W111" s="16"/>
      <c r="X111" s="2"/>
      <c r="Y111" s="2"/>
      <c r="Z111" s="2"/>
      <c r="AA111" s="10">
        <f t="shared" si="5"/>
        <v>2079</v>
      </c>
      <c r="AB111" s="10">
        <f t="shared" si="6"/>
        <v>2084</v>
      </c>
      <c r="AD111" s="15">
        <v>65.101675</v>
      </c>
      <c r="AE111" s="15">
        <v>64.080303000000001</v>
      </c>
      <c r="AG111" s="1"/>
    </row>
    <row r="112" spans="1:33" ht="13.5" customHeight="1" x14ac:dyDescent="0.2">
      <c r="A112" s="2" t="s">
        <v>238</v>
      </c>
      <c r="B112" s="2" t="s">
        <v>2596</v>
      </c>
      <c r="C112" s="2" t="s">
        <v>273</v>
      </c>
      <c r="D112" s="2" t="str">
        <f>_xlfn.TEXTBEFORE(Table3[[#This Row],[eventID]],"_")</f>
        <v>DIV</v>
      </c>
      <c r="E112" s="3">
        <v>45340</v>
      </c>
      <c r="F112" s="3"/>
      <c r="G112" s="13">
        <v>0.66527777777777775</v>
      </c>
      <c r="H112" s="13">
        <v>0.69722222222222219</v>
      </c>
      <c r="I112" s="13" t="s">
        <v>2461</v>
      </c>
      <c r="J112" s="3" t="s">
        <v>2577</v>
      </c>
      <c r="K112" s="13">
        <f t="shared" si="4"/>
        <v>3.1944444444444442E-2</v>
      </c>
      <c r="L112" s="3" t="s">
        <v>68</v>
      </c>
      <c r="M112" s="3" t="s">
        <v>67</v>
      </c>
      <c r="N112" s="3" t="s">
        <v>193</v>
      </c>
      <c r="O112" s="3"/>
      <c r="P112" s="3" t="str">
        <f>IF(Table3[[#This Row],[Collector1]]="","", _xlfn.LET(_xlpm.x,VLOOKUP(Table3[[#This Row],[Collector1]],'Drop-down_menus'!$F$2:$G$16,2,FALSE),IF(_xlpm.x=0,"",_xlpm.x)))</f>
        <v>https://orcid.org/0000-0002-0981-7442</v>
      </c>
      <c r="Q112" s="3" t="str">
        <f>IF(Table3[[#This Row],[Collector2]]="","", _xlfn.LET(_xlpm.x,VLOOKUP(Table3[[#This Row],[Collector2]],'Drop-down_menus'!$F$2:$G$16,2,FALSE),IF(_xlpm.x=0,"",_xlpm.x)))</f>
        <v>https://orcid.org/0000-0001-5767-3220</v>
      </c>
      <c r="R112" s="3" t="str">
        <f>IF(Table3[[#This Row],[Collector3]]="","", _xlfn.LET(_xlpm.x,VLOOKUP(Table3[[#This Row],[Collector3]],'Drop-down_menus'!$F$2:$G$16,2,FALSE),IF(_xlpm.x=0,"",_xlpm.x)))</f>
        <v/>
      </c>
      <c r="S112" s="3" t="str">
        <f>IF(Table3[[#This Row],[Collector4]]="","", _xlfn.LET(_xlpm.x,VLOOKUP(Table3[[#This Row],[Collector4]],'Drop-down_menus'!$F$2:$G$16,2,FALSE),IF(_xlpm.x=0,"",_xlpm.x)))</f>
        <v/>
      </c>
      <c r="T112" s="18" t="s">
        <v>274</v>
      </c>
      <c r="U112" s="18" t="s">
        <v>275</v>
      </c>
      <c r="V112" s="18"/>
      <c r="W112" s="16"/>
      <c r="X112" s="2"/>
      <c r="Y112" s="2">
        <v>32</v>
      </c>
      <c r="Z112" s="2"/>
      <c r="AA112" s="10">
        <v>2101</v>
      </c>
      <c r="AB112" s="10">
        <v>2140</v>
      </c>
      <c r="AG112" s="1"/>
    </row>
    <row r="113" spans="1:33" ht="13.5" customHeight="1" x14ac:dyDescent="0.2">
      <c r="A113" s="2" t="s">
        <v>238</v>
      </c>
      <c r="B113" s="2" t="s">
        <v>2596</v>
      </c>
      <c r="C113" s="2" t="s">
        <v>276</v>
      </c>
      <c r="D113" s="2" t="str">
        <f>_xlfn.TEXTBEFORE(Table3[[#This Row],[eventID]],"_")</f>
        <v>RD</v>
      </c>
      <c r="E113" s="3">
        <v>45341</v>
      </c>
      <c r="F113" s="3"/>
      <c r="G113" s="13">
        <v>0.34722222222222221</v>
      </c>
      <c r="H113" s="13">
        <v>0.3611111111111111</v>
      </c>
      <c r="I113" s="13" t="s">
        <v>2398</v>
      </c>
      <c r="J113" s="3" t="s">
        <v>2578</v>
      </c>
      <c r="K113" s="13">
        <f t="shared" si="4"/>
        <v>1.3888888888888895E-2</v>
      </c>
      <c r="L113" s="3" t="s">
        <v>79</v>
      </c>
      <c r="M113" s="3"/>
      <c r="N113" s="3"/>
      <c r="O113" s="3"/>
      <c r="P113" s="3" t="str">
        <f>IF(Table3[[#This Row],[Collector1]]="","", _xlfn.LET(_xlpm.x,VLOOKUP(Table3[[#This Row],[Collector1]],'Drop-down_menus'!$F$2:$G$16,2,FALSE),IF(_xlpm.x=0,"",_xlpm.x)))</f>
        <v/>
      </c>
      <c r="Q113" s="3" t="str">
        <f>IF(Table3[[#This Row],[Collector2]]="","", _xlfn.LET(_xlpm.x,VLOOKUP(Table3[[#This Row],[Collector2]],'Drop-down_menus'!$F$2:$G$16,2,FALSE),IF(_xlpm.x=0,"",_xlpm.x)))</f>
        <v/>
      </c>
      <c r="R113" s="3" t="str">
        <f>IF(Table3[[#This Row],[Collector3]]="","", _xlfn.LET(_xlpm.x,VLOOKUP(Table3[[#This Row],[Collector3]],'Drop-down_menus'!$F$2:$G$16,2,FALSE),IF(_xlpm.x=0,"",_xlpm.x)))</f>
        <v/>
      </c>
      <c r="S113" s="3" t="str">
        <f>IF(Table3[[#This Row],[Collector4]]="","", _xlfn.LET(_xlpm.x,VLOOKUP(Table3[[#This Row],[Collector4]],'Drop-down_menus'!$F$2:$G$16,2,FALSE),IF(_xlpm.x=0,"",_xlpm.x)))</f>
        <v/>
      </c>
      <c r="T113" s="18" t="s">
        <v>277</v>
      </c>
      <c r="U113" s="18" t="s">
        <v>278</v>
      </c>
      <c r="V113" s="18" t="s">
        <v>279</v>
      </c>
      <c r="W113" s="16" t="s">
        <v>280</v>
      </c>
      <c r="X113" s="2">
        <v>15</v>
      </c>
      <c r="Y113" s="2">
        <v>22</v>
      </c>
      <c r="Z113" s="2"/>
      <c r="AA113" s="10">
        <v>2141</v>
      </c>
      <c r="AB113" s="10">
        <v>2150</v>
      </c>
      <c r="AG113" s="1"/>
    </row>
    <row r="114" spans="1:33" ht="13.5" customHeight="1" x14ac:dyDescent="0.2">
      <c r="A114" s="2" t="s">
        <v>238</v>
      </c>
      <c r="B114" s="2" t="s">
        <v>2596</v>
      </c>
      <c r="C114" s="2" t="s">
        <v>281</v>
      </c>
      <c r="D114" s="2" t="str">
        <f>_xlfn.TEXTBEFORE(Table3[[#This Row],[eventID]],"_")</f>
        <v>INC</v>
      </c>
      <c r="E114" s="3">
        <v>45341</v>
      </c>
      <c r="F114" s="3">
        <v>45342</v>
      </c>
      <c r="G114" s="13">
        <v>0.25</v>
      </c>
      <c r="H114" s="13">
        <v>0.39583333333333331</v>
      </c>
      <c r="I114" s="13"/>
      <c r="J114" s="3" t="s">
        <v>2559</v>
      </c>
      <c r="K114" s="10">
        <f>-((E114+G114)-(F114+H114))*24</f>
        <v>27.500000000058208</v>
      </c>
      <c r="L114" s="3" t="s">
        <v>71</v>
      </c>
      <c r="M114" s="3"/>
      <c r="N114" s="3"/>
      <c r="O114" s="3"/>
      <c r="P114" s="3" t="str">
        <f>IF(Table3[[#This Row],[Collector1]]="","", _xlfn.LET(_xlpm.x,VLOOKUP(Table3[[#This Row],[Collector1]],'Drop-down_menus'!$F$2:$G$16,2,FALSE),IF(_xlpm.x=0,"",_xlpm.x)))</f>
        <v>https://orcid.org/0009-0002-6669-2911</v>
      </c>
      <c r="Q114" s="3" t="str">
        <f>IF(Table3[[#This Row],[Collector2]]="","", _xlfn.LET(_xlpm.x,VLOOKUP(Table3[[#This Row],[Collector2]],'Drop-down_menus'!$F$2:$G$16,2,FALSE),IF(_xlpm.x=0,"",_xlpm.x)))</f>
        <v/>
      </c>
      <c r="R114" s="3" t="str">
        <f>IF(Table3[[#This Row],[Collector3]]="","", _xlfn.LET(_xlpm.x,VLOOKUP(Table3[[#This Row],[Collector3]],'Drop-down_menus'!$F$2:$G$16,2,FALSE),IF(_xlpm.x=0,"",_xlpm.x)))</f>
        <v/>
      </c>
      <c r="S114" s="3" t="str">
        <f>IF(Table3[[#This Row],[Collector4]]="","", _xlfn.LET(_xlpm.x,VLOOKUP(Table3[[#This Row],[Collector4]],'Drop-down_menus'!$F$2:$G$16,2,FALSE),IF(_xlpm.x=0,"",_xlpm.x)))</f>
        <v/>
      </c>
      <c r="T114" s="18" t="s">
        <v>240</v>
      </c>
      <c r="U114" s="18" t="s">
        <v>2602</v>
      </c>
      <c r="V114" s="18"/>
      <c r="W114" s="16"/>
      <c r="X114" s="2">
        <v>5</v>
      </c>
      <c r="Y114" s="2">
        <v>15</v>
      </c>
      <c r="Z114" s="2"/>
      <c r="AA114" s="10">
        <v>2156</v>
      </c>
      <c r="AB114" s="10">
        <v>2168</v>
      </c>
      <c r="AG114" s="1"/>
    </row>
    <row r="115" spans="1:33" ht="13.5" customHeight="1" x14ac:dyDescent="0.2">
      <c r="A115" s="2" t="s">
        <v>238</v>
      </c>
      <c r="B115" s="2" t="s">
        <v>2596</v>
      </c>
      <c r="C115" s="2" t="s">
        <v>282</v>
      </c>
      <c r="D115" s="2" t="str">
        <f>_xlfn.TEXTBEFORE(Table3[[#This Row],[eventID]],"_")</f>
        <v>DIV</v>
      </c>
      <c r="E115" s="3">
        <v>45341</v>
      </c>
      <c r="F115" s="3"/>
      <c r="G115" s="13">
        <v>0.38680555555555557</v>
      </c>
      <c r="H115" s="13">
        <v>0.42291666666666666</v>
      </c>
      <c r="I115" s="13" t="s">
        <v>2462</v>
      </c>
      <c r="J115" s="3" t="s">
        <v>2578</v>
      </c>
      <c r="K115" s="13">
        <f t="shared" ref="K115:K130" si="7">H115-G115</f>
        <v>3.6111111111111094E-2</v>
      </c>
      <c r="L115" s="3" t="s">
        <v>60</v>
      </c>
      <c r="M115" s="3" t="s">
        <v>62</v>
      </c>
      <c r="N115" s="3"/>
      <c r="O115" s="3"/>
      <c r="P115" s="3" t="str">
        <f>IF(Table3[[#This Row],[Collector1]]="","", _xlfn.LET(_xlpm.x,VLOOKUP(Table3[[#This Row],[Collector1]],'Drop-down_menus'!$F$2:$G$16,2,FALSE),IF(_xlpm.x=0,"",_xlpm.x)))</f>
        <v>https://orcid.org/0000-0002-9708-1761</v>
      </c>
      <c r="Q115" s="3" t="str">
        <f>IF(Table3[[#This Row],[Collector2]]="","", _xlfn.LET(_xlpm.x,VLOOKUP(Table3[[#This Row],[Collector2]],'Drop-down_menus'!$F$2:$G$16,2,FALSE),IF(_xlpm.x=0,"",_xlpm.x)))</f>
        <v>https://orcid.org/0000-0003-3696-4445</v>
      </c>
      <c r="R115" s="3" t="str">
        <f>IF(Table3[[#This Row],[Collector3]]="","", _xlfn.LET(_xlpm.x,VLOOKUP(Table3[[#This Row],[Collector3]],'Drop-down_menus'!$F$2:$G$16,2,FALSE),IF(_xlpm.x=0,"",_xlpm.x)))</f>
        <v/>
      </c>
      <c r="S115" s="3" t="str">
        <f>IF(Table3[[#This Row],[Collector4]]="","", _xlfn.LET(_xlpm.x,VLOOKUP(Table3[[#This Row],[Collector4]],'Drop-down_menus'!$F$2:$G$16,2,FALSE),IF(_xlpm.x=0,"",_xlpm.x)))</f>
        <v/>
      </c>
      <c r="T115" s="18" t="s">
        <v>2603</v>
      </c>
      <c r="U115" s="18" t="s">
        <v>283</v>
      </c>
      <c r="V115" s="18"/>
      <c r="W115" s="16"/>
      <c r="X115" s="2"/>
      <c r="Y115" s="2">
        <v>20</v>
      </c>
      <c r="Z115" s="2"/>
      <c r="AA115" s="10">
        <v>2431</v>
      </c>
      <c r="AB115" s="10">
        <v>2732</v>
      </c>
      <c r="AG115" s="1"/>
    </row>
    <row r="116" spans="1:33" ht="13.5" customHeight="1" x14ac:dyDescent="0.2">
      <c r="A116" s="2" t="s">
        <v>238</v>
      </c>
      <c r="B116" s="2" t="s">
        <v>2596</v>
      </c>
      <c r="C116" s="2" t="s">
        <v>284</v>
      </c>
      <c r="D116" s="2" t="str">
        <f>_xlfn.TEXTBEFORE(Table3[[#This Row],[eventID]],"_")</f>
        <v>DIV</v>
      </c>
      <c r="E116" s="3">
        <v>45341</v>
      </c>
      <c r="F116" s="3"/>
      <c r="G116" s="13">
        <v>0.40277777777777779</v>
      </c>
      <c r="H116" s="13">
        <v>0.44097222222222221</v>
      </c>
      <c r="I116" s="13" t="s">
        <v>2463</v>
      </c>
      <c r="J116" s="3" t="s">
        <v>2578</v>
      </c>
      <c r="K116" s="13">
        <f t="shared" si="7"/>
        <v>3.819444444444442E-2</v>
      </c>
      <c r="L116" s="3" t="s">
        <v>68</v>
      </c>
      <c r="M116" s="3" t="s">
        <v>67</v>
      </c>
      <c r="N116" s="3" t="s">
        <v>61</v>
      </c>
      <c r="O116" s="3"/>
      <c r="P116" s="3" t="str">
        <f>IF(Table3[[#This Row],[Collector1]]="","", _xlfn.LET(_xlpm.x,VLOOKUP(Table3[[#This Row],[Collector1]],'Drop-down_menus'!$F$2:$G$16,2,FALSE),IF(_xlpm.x=0,"",_xlpm.x)))</f>
        <v>https://orcid.org/0000-0002-0981-7442</v>
      </c>
      <c r="Q116" s="3" t="str">
        <f>IF(Table3[[#This Row],[Collector2]]="","", _xlfn.LET(_xlpm.x,VLOOKUP(Table3[[#This Row],[Collector2]],'Drop-down_menus'!$F$2:$G$16,2,FALSE),IF(_xlpm.x=0,"",_xlpm.x)))</f>
        <v>https://orcid.org/0000-0001-5767-3220</v>
      </c>
      <c r="R116" s="3" t="str">
        <f>IF(Table3[[#This Row],[Collector3]]="","", _xlfn.LET(_xlpm.x,VLOOKUP(Table3[[#This Row],[Collector3]],'Drop-down_menus'!$F$2:$G$16,2,FALSE),IF(_xlpm.x=0,"",_xlpm.x)))</f>
        <v>https://orcid.org/0000-0001-5748-602X</v>
      </c>
      <c r="S116" s="3" t="str">
        <f>IF(Table3[[#This Row],[Collector4]]="","", _xlfn.LET(_xlpm.x,VLOOKUP(Table3[[#This Row],[Collector4]],'Drop-down_menus'!$F$2:$G$16,2,FALSE),IF(_xlpm.x=0,"",_xlpm.x)))</f>
        <v/>
      </c>
      <c r="T116" s="18" t="s">
        <v>285</v>
      </c>
      <c r="U116" s="18" t="s">
        <v>286</v>
      </c>
      <c r="V116" s="18"/>
      <c r="W116" s="16"/>
      <c r="X116" s="2"/>
      <c r="Y116" s="2">
        <v>31</v>
      </c>
      <c r="Z116" s="2"/>
      <c r="AA116" s="10">
        <v>2169</v>
      </c>
      <c r="AB116" s="10">
        <v>2269</v>
      </c>
      <c r="AG116" s="1"/>
    </row>
    <row r="117" spans="1:33" ht="13.5" customHeight="1" x14ac:dyDescent="0.2">
      <c r="A117" s="2" t="s">
        <v>238</v>
      </c>
      <c r="B117" s="2" t="s">
        <v>2596</v>
      </c>
      <c r="C117" s="2" t="s">
        <v>287</v>
      </c>
      <c r="D117" s="2" t="str">
        <f>_xlfn.TEXTBEFORE(Table3[[#This Row],[eventID]],"_")</f>
        <v>NIS</v>
      </c>
      <c r="E117" s="3">
        <v>45341</v>
      </c>
      <c r="F117" s="3"/>
      <c r="G117" s="13">
        <v>0.45833333333333331</v>
      </c>
      <c r="H117" s="13">
        <v>0.5</v>
      </c>
      <c r="I117" s="13" t="s">
        <v>2464</v>
      </c>
      <c r="J117" s="3" t="s">
        <v>2578</v>
      </c>
      <c r="K117" s="13">
        <f t="shared" si="7"/>
        <v>4.1666666666666685E-2</v>
      </c>
      <c r="L117" s="3" t="s">
        <v>71</v>
      </c>
      <c r="M117" s="3"/>
      <c r="N117" s="3"/>
      <c r="O117" s="3"/>
      <c r="P117" s="3" t="str">
        <f>IF(Table3[[#This Row],[Collector1]]="","", _xlfn.LET(_xlpm.x,VLOOKUP(Table3[[#This Row],[Collector1]],'Drop-down_menus'!$F$2:$G$16,2,FALSE),IF(_xlpm.x=0,"",_xlpm.x)))</f>
        <v>https://orcid.org/0009-0002-6669-2911</v>
      </c>
      <c r="Q117" s="3" t="str">
        <f>IF(Table3[[#This Row],[Collector2]]="","", _xlfn.LET(_xlpm.x,VLOOKUP(Table3[[#This Row],[Collector2]],'Drop-down_menus'!$F$2:$G$16,2,FALSE),IF(_xlpm.x=0,"",_xlpm.x)))</f>
        <v/>
      </c>
      <c r="R117" s="3" t="str">
        <f>IF(Table3[[#This Row],[Collector3]]="","", _xlfn.LET(_xlpm.x,VLOOKUP(Table3[[#This Row],[Collector3]],'Drop-down_menus'!$F$2:$G$16,2,FALSE),IF(_xlpm.x=0,"",_xlpm.x)))</f>
        <v/>
      </c>
      <c r="S117" s="3" t="str">
        <f>IF(Table3[[#This Row],[Collector4]]="","", _xlfn.LET(_xlpm.x,VLOOKUP(Table3[[#This Row],[Collector4]],'Drop-down_menus'!$F$2:$G$16,2,FALSE),IF(_xlpm.x=0,"",_xlpm.x)))</f>
        <v/>
      </c>
      <c r="T117" s="18" t="s">
        <v>240</v>
      </c>
      <c r="U117" s="18" t="s">
        <v>2602</v>
      </c>
      <c r="V117" s="18"/>
      <c r="W117" s="16"/>
      <c r="X117" s="2"/>
      <c r="Y117" s="2"/>
      <c r="Z117" s="2"/>
      <c r="AA117" s="10">
        <v>2241</v>
      </c>
      <c r="AB117" s="10">
        <v>2341</v>
      </c>
      <c r="AG117" s="1"/>
    </row>
    <row r="118" spans="1:33" ht="13.5" customHeight="1" x14ac:dyDescent="0.2">
      <c r="A118" s="2" t="s">
        <v>238</v>
      </c>
      <c r="B118" s="2" t="s">
        <v>2596</v>
      </c>
      <c r="C118" s="2" t="s">
        <v>288</v>
      </c>
      <c r="D118" s="2" t="str">
        <f>_xlfn.TEXTBEFORE(Table3[[#This Row],[eventID]],"_")</f>
        <v>ROV</v>
      </c>
      <c r="E118" s="3">
        <v>45341</v>
      </c>
      <c r="F118" s="3"/>
      <c r="G118" s="13">
        <v>0.54166666666666663</v>
      </c>
      <c r="H118" s="13">
        <v>0.59722222222222221</v>
      </c>
      <c r="I118" s="13" t="s">
        <v>2465</v>
      </c>
      <c r="J118" s="3" t="s">
        <v>2578</v>
      </c>
      <c r="K118" s="13">
        <f t="shared" si="7"/>
        <v>5.555555555555558E-2</v>
      </c>
      <c r="L118" s="3" t="s">
        <v>61</v>
      </c>
      <c r="M118" s="3" t="s">
        <v>79</v>
      </c>
      <c r="N118" s="3"/>
      <c r="O118" s="3"/>
      <c r="P118" s="3" t="str">
        <f>IF(Table3[[#This Row],[Collector1]]="","", _xlfn.LET(_xlpm.x,VLOOKUP(Table3[[#This Row],[Collector1]],'Drop-down_menus'!$F$2:$G$16,2,FALSE),IF(_xlpm.x=0,"",_xlpm.x)))</f>
        <v>https://orcid.org/0000-0001-5748-602X</v>
      </c>
      <c r="Q118" s="3" t="str">
        <f>IF(Table3[[#This Row],[Collector2]]="","", _xlfn.LET(_xlpm.x,VLOOKUP(Table3[[#This Row],[Collector2]],'Drop-down_menus'!$F$2:$G$16,2,FALSE),IF(_xlpm.x=0,"",_xlpm.x)))</f>
        <v/>
      </c>
      <c r="R118" s="3" t="str">
        <f>IF(Table3[[#This Row],[Collector3]]="","", _xlfn.LET(_xlpm.x,VLOOKUP(Table3[[#This Row],[Collector3]],'Drop-down_menus'!$F$2:$G$16,2,FALSE),IF(_xlpm.x=0,"",_xlpm.x)))</f>
        <v/>
      </c>
      <c r="S118" s="3" t="str">
        <f>IF(Table3[[#This Row],[Collector4]]="","", _xlfn.LET(_xlpm.x,VLOOKUP(Table3[[#This Row],[Collector4]],'Drop-down_menus'!$F$2:$G$16,2,FALSE),IF(_xlpm.x=0,"",_xlpm.x)))</f>
        <v/>
      </c>
      <c r="T118" s="18" t="s">
        <v>240</v>
      </c>
      <c r="U118" s="18" t="s">
        <v>2601</v>
      </c>
      <c r="V118" s="18"/>
      <c r="W118" s="16"/>
      <c r="X118" s="2"/>
      <c r="Y118" s="2"/>
      <c r="Z118" s="2"/>
      <c r="AA118" s="10">
        <v>2270</v>
      </c>
      <c r="AB118" s="10">
        <v>2280</v>
      </c>
      <c r="AG118" s="1"/>
    </row>
    <row r="119" spans="1:33" ht="13.5" customHeight="1" x14ac:dyDescent="0.2">
      <c r="A119" s="2" t="s">
        <v>238</v>
      </c>
      <c r="B119" s="2" t="s">
        <v>2596</v>
      </c>
      <c r="C119" s="2" t="s">
        <v>289</v>
      </c>
      <c r="D119" s="2" t="str">
        <f>_xlfn.TEXTBEFORE(Table3[[#This Row],[eventID]],"_")</f>
        <v>NIS</v>
      </c>
      <c r="E119" s="3">
        <v>45341</v>
      </c>
      <c r="F119" s="3"/>
      <c r="G119" s="13">
        <v>0.45833333333333331</v>
      </c>
      <c r="H119" s="13">
        <v>0.5</v>
      </c>
      <c r="I119" s="13" t="s">
        <v>2464</v>
      </c>
      <c r="J119" s="3" t="s">
        <v>2578</v>
      </c>
      <c r="K119" s="13">
        <f t="shared" si="7"/>
        <v>4.1666666666666685E-2</v>
      </c>
      <c r="L119" s="3" t="s">
        <v>71</v>
      </c>
      <c r="M119" s="3" t="s">
        <v>89</v>
      </c>
      <c r="N119" s="3"/>
      <c r="O119" s="3"/>
      <c r="P119" s="3" t="str">
        <f>IF(Table3[[#This Row],[Collector1]]="","", _xlfn.LET(_xlpm.x,VLOOKUP(Table3[[#This Row],[Collector1]],'Drop-down_menus'!$F$2:$G$16,2,FALSE),IF(_xlpm.x=0,"",_xlpm.x)))</f>
        <v>https://orcid.org/0009-0002-6669-2911</v>
      </c>
      <c r="Q119" s="3" t="str">
        <f>IF(Table3[[#This Row],[Collector2]]="","", _xlfn.LET(_xlpm.x,VLOOKUP(Table3[[#This Row],[Collector2]],'Drop-down_menus'!$F$2:$G$16,2,FALSE),IF(_xlpm.x=0,"",_xlpm.x)))</f>
        <v/>
      </c>
      <c r="R119" s="3" t="str">
        <f>IF(Table3[[#This Row],[Collector3]]="","", _xlfn.LET(_xlpm.x,VLOOKUP(Table3[[#This Row],[Collector3]],'Drop-down_menus'!$F$2:$G$16,2,FALSE),IF(_xlpm.x=0,"",_xlpm.x)))</f>
        <v/>
      </c>
      <c r="S119" s="3" t="str">
        <f>IF(Table3[[#This Row],[Collector4]]="","", _xlfn.LET(_xlpm.x,VLOOKUP(Table3[[#This Row],[Collector4]],'Drop-down_menus'!$F$2:$G$16,2,FALSE),IF(_xlpm.x=0,"",_xlpm.x)))</f>
        <v/>
      </c>
      <c r="T119" s="18" t="s">
        <v>240</v>
      </c>
      <c r="U119" s="18" t="s">
        <v>2602</v>
      </c>
      <c r="V119" s="18"/>
      <c r="W119" s="16"/>
      <c r="X119" s="2">
        <v>0</v>
      </c>
      <c r="Y119" s="2">
        <v>20</v>
      </c>
      <c r="Z119" s="2"/>
      <c r="AA119" s="10">
        <v>2342</v>
      </c>
      <c r="AB119" s="10">
        <v>2346</v>
      </c>
      <c r="AG119" s="1"/>
    </row>
    <row r="120" spans="1:33" ht="13.5" customHeight="1" x14ac:dyDescent="0.2">
      <c r="A120" s="2" t="s">
        <v>238</v>
      </c>
      <c r="B120" s="2" t="s">
        <v>2596</v>
      </c>
      <c r="C120" s="2" t="s">
        <v>290</v>
      </c>
      <c r="D120" s="2" t="str">
        <f>_xlfn.TEXTBEFORE(Table3[[#This Row],[eventID]],"_")</f>
        <v>NIS</v>
      </c>
      <c r="E120" s="3">
        <v>45341</v>
      </c>
      <c r="F120" s="3"/>
      <c r="G120" s="13">
        <v>0.58333333333333337</v>
      </c>
      <c r="H120" s="13">
        <v>0.625</v>
      </c>
      <c r="I120" s="13" t="s">
        <v>2429</v>
      </c>
      <c r="J120" s="3" t="s">
        <v>2578</v>
      </c>
      <c r="K120" s="13">
        <f t="shared" si="7"/>
        <v>4.166666666666663E-2</v>
      </c>
      <c r="L120" s="3" t="s">
        <v>71</v>
      </c>
      <c r="M120" s="3" t="s">
        <v>62</v>
      </c>
      <c r="N120" s="3" t="s">
        <v>89</v>
      </c>
      <c r="O120" s="3"/>
      <c r="P120" s="3" t="str">
        <f>IF(Table3[[#This Row],[Collector1]]="","", _xlfn.LET(_xlpm.x,VLOOKUP(Table3[[#This Row],[Collector1]],'Drop-down_menus'!$F$2:$G$16,2,FALSE),IF(_xlpm.x=0,"",_xlpm.x)))</f>
        <v>https://orcid.org/0009-0002-6669-2911</v>
      </c>
      <c r="Q120" s="3" t="str">
        <f>IF(Table3[[#This Row],[Collector2]]="","", _xlfn.LET(_xlpm.x,VLOOKUP(Table3[[#This Row],[Collector2]],'Drop-down_menus'!$F$2:$G$16,2,FALSE),IF(_xlpm.x=0,"",_xlpm.x)))</f>
        <v>https://orcid.org/0000-0003-3696-4445</v>
      </c>
      <c r="R120" s="3" t="str">
        <f>IF(Table3[[#This Row],[Collector3]]="","", _xlfn.LET(_xlpm.x,VLOOKUP(Table3[[#This Row],[Collector3]],'Drop-down_menus'!$F$2:$G$16,2,FALSE),IF(_xlpm.x=0,"",_xlpm.x)))</f>
        <v/>
      </c>
      <c r="S120" s="3" t="str">
        <f>IF(Table3[[#This Row],[Collector4]]="","", _xlfn.LET(_xlpm.x,VLOOKUP(Table3[[#This Row],[Collector4]],'Drop-down_menus'!$F$2:$G$16,2,FALSE),IF(_xlpm.x=0,"",_xlpm.x)))</f>
        <v/>
      </c>
      <c r="T120" s="18"/>
      <c r="U120" s="18"/>
      <c r="V120" s="18"/>
      <c r="W120" s="16"/>
      <c r="X120" s="2"/>
      <c r="Y120" s="2"/>
      <c r="Z120" s="2"/>
      <c r="AA120" s="10">
        <v>2347</v>
      </c>
      <c r="AB120" s="10">
        <v>2349</v>
      </c>
      <c r="AG120" s="1"/>
    </row>
    <row r="121" spans="1:33" ht="13.5" customHeight="1" x14ac:dyDescent="0.2">
      <c r="A121" s="2" t="s">
        <v>238</v>
      </c>
      <c r="B121" s="2" t="s">
        <v>2596</v>
      </c>
      <c r="C121" s="2" t="s">
        <v>291</v>
      </c>
      <c r="D121" s="2" t="str">
        <f>_xlfn.TEXTBEFORE(Table3[[#This Row],[eventID]],"_")</f>
        <v>DIV</v>
      </c>
      <c r="E121" s="3">
        <v>45341</v>
      </c>
      <c r="F121" s="3"/>
      <c r="G121" s="13">
        <v>0.6791666666666667</v>
      </c>
      <c r="H121" s="13">
        <v>0.70486111111111116</v>
      </c>
      <c r="I121" s="13" t="s">
        <v>2466</v>
      </c>
      <c r="J121" s="3" t="s">
        <v>2578</v>
      </c>
      <c r="K121" s="13">
        <f t="shared" si="7"/>
        <v>2.5694444444444464E-2</v>
      </c>
      <c r="L121" s="3" t="s">
        <v>68</v>
      </c>
      <c r="M121" s="3" t="s">
        <v>67</v>
      </c>
      <c r="N121" s="3"/>
      <c r="O121" s="3"/>
      <c r="P121" s="3" t="str">
        <f>IF(Table3[[#This Row],[Collector1]]="","", _xlfn.LET(_xlpm.x,VLOOKUP(Table3[[#This Row],[Collector1]],'Drop-down_menus'!$F$2:$G$16,2,FALSE),IF(_xlpm.x=0,"",_xlpm.x)))</f>
        <v>https://orcid.org/0000-0002-0981-7442</v>
      </c>
      <c r="Q121" s="3" t="str">
        <f>IF(Table3[[#This Row],[Collector2]]="","", _xlfn.LET(_xlpm.x,VLOOKUP(Table3[[#This Row],[Collector2]],'Drop-down_menus'!$F$2:$G$16,2,FALSE),IF(_xlpm.x=0,"",_xlpm.x)))</f>
        <v>https://orcid.org/0000-0001-5767-3220</v>
      </c>
      <c r="R121" s="3" t="str">
        <f>IF(Table3[[#This Row],[Collector3]]="","", _xlfn.LET(_xlpm.x,VLOOKUP(Table3[[#This Row],[Collector3]],'Drop-down_menus'!$F$2:$G$16,2,FALSE),IF(_xlpm.x=0,"",_xlpm.x)))</f>
        <v/>
      </c>
      <c r="S121" s="3" t="str">
        <f>IF(Table3[[#This Row],[Collector4]]="","", _xlfn.LET(_xlpm.x,VLOOKUP(Table3[[#This Row],[Collector4]],'Drop-down_menus'!$F$2:$G$16,2,FALSE),IF(_xlpm.x=0,"",_xlpm.x)))</f>
        <v/>
      </c>
      <c r="T121" s="18" t="s">
        <v>255</v>
      </c>
      <c r="U121" s="18" t="s">
        <v>256</v>
      </c>
      <c r="V121" s="18"/>
      <c r="W121" s="16"/>
      <c r="X121" s="2"/>
      <c r="Y121" s="2">
        <v>22</v>
      </c>
      <c r="Z121" s="2"/>
      <c r="AA121" s="10">
        <v>2361</v>
      </c>
      <c r="AB121" s="10">
        <v>2430</v>
      </c>
      <c r="AG121" s="1"/>
    </row>
    <row r="122" spans="1:33" ht="13.5" customHeight="1" x14ac:dyDescent="0.2">
      <c r="A122" s="2" t="s">
        <v>238</v>
      </c>
      <c r="B122" s="2" t="s">
        <v>2596</v>
      </c>
      <c r="C122" s="2" t="s">
        <v>292</v>
      </c>
      <c r="D122" s="2" t="str">
        <f>_xlfn.TEXTBEFORE(Table3[[#This Row],[eventID]],"_")</f>
        <v>NIS</v>
      </c>
      <c r="E122" s="3">
        <v>45341</v>
      </c>
      <c r="F122" s="3"/>
      <c r="G122" s="13">
        <v>0.58333333333333337</v>
      </c>
      <c r="H122" s="13">
        <v>0.625</v>
      </c>
      <c r="I122" s="13" t="s">
        <v>2429</v>
      </c>
      <c r="J122" s="3" t="s">
        <v>2578</v>
      </c>
      <c r="K122" s="13">
        <f t="shared" si="7"/>
        <v>4.166666666666663E-2</v>
      </c>
      <c r="L122" s="3" t="s">
        <v>71</v>
      </c>
      <c r="M122" s="3" t="s">
        <v>89</v>
      </c>
      <c r="N122" s="3"/>
      <c r="O122" s="3"/>
      <c r="P122" s="3" t="str">
        <f>IF(Table3[[#This Row],[Collector1]]="","", _xlfn.LET(_xlpm.x,VLOOKUP(Table3[[#This Row],[Collector1]],'Drop-down_menus'!$F$2:$G$16,2,FALSE),IF(_xlpm.x=0,"",_xlpm.x)))</f>
        <v>https://orcid.org/0009-0002-6669-2911</v>
      </c>
      <c r="Q122" s="3" t="str">
        <f>IF(Table3[[#This Row],[Collector2]]="","", _xlfn.LET(_xlpm.x,VLOOKUP(Table3[[#This Row],[Collector2]],'Drop-down_menus'!$F$2:$G$16,2,FALSE),IF(_xlpm.x=0,"",_xlpm.x)))</f>
        <v/>
      </c>
      <c r="R122" s="3" t="str">
        <f>IF(Table3[[#This Row],[Collector3]]="","", _xlfn.LET(_xlpm.x,VLOOKUP(Table3[[#This Row],[Collector3]],'Drop-down_menus'!$F$2:$G$16,2,FALSE),IF(_xlpm.x=0,"",_xlpm.x)))</f>
        <v/>
      </c>
      <c r="S122" s="3" t="str">
        <f>IF(Table3[[#This Row],[Collector4]]="","", _xlfn.LET(_xlpm.x,VLOOKUP(Table3[[#This Row],[Collector4]],'Drop-down_menus'!$F$2:$G$16,2,FALSE),IF(_xlpm.x=0,"",_xlpm.x)))</f>
        <v/>
      </c>
      <c r="T122" s="18"/>
      <c r="U122" s="18"/>
      <c r="V122" s="18"/>
      <c r="W122" s="16"/>
      <c r="X122" s="2"/>
      <c r="Y122" s="2">
        <v>20</v>
      </c>
      <c r="Z122" s="2"/>
      <c r="AA122" s="10">
        <v>2350</v>
      </c>
      <c r="AB122" s="10">
        <v>2354</v>
      </c>
      <c r="AG122" s="1"/>
    </row>
    <row r="123" spans="1:33" ht="13.5" customHeight="1" x14ac:dyDescent="0.2">
      <c r="A123" s="2" t="s">
        <v>238</v>
      </c>
      <c r="B123" s="2" t="s">
        <v>2596</v>
      </c>
      <c r="C123" s="2" t="s">
        <v>293</v>
      </c>
      <c r="D123" s="2" t="str">
        <f>_xlfn.TEXTBEFORE(Table3[[#This Row],[eventID]],"_")</f>
        <v>RD</v>
      </c>
      <c r="E123" s="3">
        <v>45342</v>
      </c>
      <c r="F123" s="3"/>
      <c r="G123" s="13">
        <v>0.34375</v>
      </c>
      <c r="H123" s="13">
        <v>0.3611111111111111</v>
      </c>
      <c r="I123" s="13" t="s">
        <v>2467</v>
      </c>
      <c r="J123" s="3" t="s">
        <v>2579</v>
      </c>
      <c r="K123" s="13">
        <f t="shared" si="7"/>
        <v>1.7361111111111105E-2</v>
      </c>
      <c r="L123" s="3" t="s">
        <v>79</v>
      </c>
      <c r="M123" s="3"/>
      <c r="N123" s="3"/>
      <c r="O123" s="3"/>
      <c r="P123" s="3" t="str">
        <f>IF(Table3[[#This Row],[Collector1]]="","", _xlfn.LET(_xlpm.x,VLOOKUP(Table3[[#This Row],[Collector1]],'Drop-down_menus'!$F$2:$G$16,2,FALSE),IF(_xlpm.x=0,"",_xlpm.x)))</f>
        <v/>
      </c>
      <c r="Q123" s="3" t="str">
        <f>IF(Table3[[#This Row],[Collector2]]="","", _xlfn.LET(_xlpm.x,VLOOKUP(Table3[[#This Row],[Collector2]],'Drop-down_menus'!$F$2:$G$16,2,FALSE),IF(_xlpm.x=0,"",_xlpm.x)))</f>
        <v/>
      </c>
      <c r="R123" s="3" t="str">
        <f>IF(Table3[[#This Row],[Collector3]]="","", _xlfn.LET(_xlpm.x,VLOOKUP(Table3[[#This Row],[Collector3]],'Drop-down_menus'!$F$2:$G$16,2,FALSE),IF(_xlpm.x=0,"",_xlpm.x)))</f>
        <v/>
      </c>
      <c r="S123" s="3" t="str">
        <f>IF(Table3[[#This Row],[Collector4]]="","", _xlfn.LET(_xlpm.x,VLOOKUP(Table3[[#This Row],[Collector4]],'Drop-down_menus'!$F$2:$G$16,2,FALSE),IF(_xlpm.x=0,"",_xlpm.x)))</f>
        <v/>
      </c>
      <c r="T123" s="18" t="s">
        <v>294</v>
      </c>
      <c r="U123" s="18" t="s">
        <v>295</v>
      </c>
      <c r="V123" s="18" t="s">
        <v>296</v>
      </c>
      <c r="W123" s="16" t="s">
        <v>297</v>
      </c>
      <c r="X123" s="2">
        <v>8</v>
      </c>
      <c r="Y123" s="2">
        <v>12</v>
      </c>
      <c r="Z123" s="2"/>
      <c r="AA123" s="10">
        <v>2733</v>
      </c>
      <c r="AB123" s="10">
        <v>2737</v>
      </c>
      <c r="AG123" s="1"/>
    </row>
    <row r="124" spans="1:33" ht="13.5" customHeight="1" x14ac:dyDescent="0.2">
      <c r="A124" s="2" t="s">
        <v>238</v>
      </c>
      <c r="B124" s="2" t="s">
        <v>2596</v>
      </c>
      <c r="C124" s="2" t="s">
        <v>298</v>
      </c>
      <c r="D124" s="2" t="str">
        <f>_xlfn.TEXTBEFORE(Table3[[#This Row],[eventID]],"_")</f>
        <v>DIV</v>
      </c>
      <c r="E124" s="3">
        <v>45342</v>
      </c>
      <c r="F124" s="3"/>
      <c r="G124" s="13">
        <v>0.38750000000000001</v>
      </c>
      <c r="H124" s="13">
        <v>0.41666666666666669</v>
      </c>
      <c r="I124" s="13" t="s">
        <v>2468</v>
      </c>
      <c r="J124" s="3" t="s">
        <v>2579</v>
      </c>
      <c r="K124" s="13">
        <f t="shared" si="7"/>
        <v>2.9166666666666674E-2</v>
      </c>
      <c r="L124" s="3" t="s">
        <v>67</v>
      </c>
      <c r="M124" s="3" t="s">
        <v>60</v>
      </c>
      <c r="N124" s="3" t="s">
        <v>193</v>
      </c>
      <c r="O124" s="3"/>
      <c r="P124" s="3" t="str">
        <f>IF(Table3[[#This Row],[Collector1]]="","", _xlfn.LET(_xlpm.x,VLOOKUP(Table3[[#This Row],[Collector1]],'Drop-down_menus'!$F$2:$G$16,2,FALSE),IF(_xlpm.x=0,"",_xlpm.x)))</f>
        <v>https://orcid.org/0000-0001-5767-3220</v>
      </c>
      <c r="Q124" s="3" t="str">
        <f>IF(Table3[[#This Row],[Collector2]]="","", _xlfn.LET(_xlpm.x,VLOOKUP(Table3[[#This Row],[Collector2]],'Drop-down_menus'!$F$2:$G$16,2,FALSE),IF(_xlpm.x=0,"",_xlpm.x)))</f>
        <v>https://orcid.org/0000-0002-9708-1761</v>
      </c>
      <c r="R124" s="3" t="str">
        <f>IF(Table3[[#This Row],[Collector3]]="","", _xlfn.LET(_xlpm.x,VLOOKUP(Table3[[#This Row],[Collector3]],'Drop-down_menus'!$F$2:$G$16,2,FALSE),IF(_xlpm.x=0,"",_xlpm.x)))</f>
        <v/>
      </c>
      <c r="S124" s="3" t="str">
        <f>IF(Table3[[#This Row],[Collector4]]="","", _xlfn.LET(_xlpm.x,VLOOKUP(Table3[[#This Row],[Collector4]],'Drop-down_menus'!$F$2:$G$16,2,FALSE),IF(_xlpm.x=0,"",_xlpm.x)))</f>
        <v/>
      </c>
      <c r="T124" s="18" t="s">
        <v>275</v>
      </c>
      <c r="U124" s="18" t="s">
        <v>299</v>
      </c>
      <c r="V124" s="18"/>
      <c r="W124" s="16"/>
      <c r="X124" s="2"/>
      <c r="Y124" s="2">
        <v>31</v>
      </c>
      <c r="Z124" s="2"/>
      <c r="AA124" s="10">
        <v>2721</v>
      </c>
      <c r="AB124" s="10">
        <v>3046</v>
      </c>
      <c r="AC124" s="2" t="s">
        <v>118</v>
      </c>
      <c r="AG124" s="1"/>
    </row>
    <row r="125" spans="1:33" ht="13.5" customHeight="1" x14ac:dyDescent="0.2">
      <c r="A125" s="2" t="s">
        <v>238</v>
      </c>
      <c r="B125" s="2" t="s">
        <v>2596</v>
      </c>
      <c r="C125" s="2" t="s">
        <v>300</v>
      </c>
      <c r="D125" s="2" t="str">
        <f>_xlfn.TEXTBEFORE(Table3[[#This Row],[eventID]],"_")</f>
        <v>DIV</v>
      </c>
      <c r="E125" s="3">
        <v>45342</v>
      </c>
      <c r="F125" s="3"/>
      <c r="G125" s="13">
        <v>0.38680555555555557</v>
      </c>
      <c r="H125" s="13">
        <v>0.41666666666666669</v>
      </c>
      <c r="I125" s="13" t="s">
        <v>2469</v>
      </c>
      <c r="J125" s="3" t="s">
        <v>2579</v>
      </c>
      <c r="K125" s="13">
        <f t="shared" si="7"/>
        <v>2.9861111111111116E-2</v>
      </c>
      <c r="L125" s="3" t="s">
        <v>68</v>
      </c>
      <c r="M125" s="3" t="s">
        <v>61</v>
      </c>
      <c r="N125" s="3" t="s">
        <v>254</v>
      </c>
      <c r="O125" s="3"/>
      <c r="P125" s="3" t="str">
        <f>IF(Table3[[#This Row],[Collector1]]="","", _xlfn.LET(_xlpm.x,VLOOKUP(Table3[[#This Row],[Collector1]],'Drop-down_menus'!$F$2:$G$16,2,FALSE),IF(_xlpm.x=0,"",_xlpm.x)))</f>
        <v>https://orcid.org/0000-0002-0981-7442</v>
      </c>
      <c r="Q125" s="3" t="str">
        <f>IF(Table3[[#This Row],[Collector2]]="","", _xlfn.LET(_xlpm.x,VLOOKUP(Table3[[#This Row],[Collector2]],'Drop-down_menus'!$F$2:$G$16,2,FALSE),IF(_xlpm.x=0,"",_xlpm.x)))</f>
        <v>https://orcid.org/0000-0001-5748-602X</v>
      </c>
      <c r="R125" s="3" t="str">
        <f>IF(Table3[[#This Row],[Collector3]]="","", _xlfn.LET(_xlpm.x,VLOOKUP(Table3[[#This Row],[Collector3]],'Drop-down_menus'!$F$2:$G$16,2,FALSE),IF(_xlpm.x=0,"",_xlpm.x)))</f>
        <v/>
      </c>
      <c r="S125" s="3" t="str">
        <f>IF(Table3[[#This Row],[Collector4]]="","", _xlfn.LET(_xlpm.x,VLOOKUP(Table3[[#This Row],[Collector4]],'Drop-down_menus'!$F$2:$G$16,2,FALSE),IF(_xlpm.x=0,"",_xlpm.x)))</f>
        <v/>
      </c>
      <c r="T125" s="18" t="s">
        <v>275</v>
      </c>
      <c r="U125" s="18" t="s">
        <v>299</v>
      </c>
      <c r="V125" s="18"/>
      <c r="W125" s="16"/>
      <c r="X125" s="2"/>
      <c r="Y125" s="2">
        <v>32</v>
      </c>
      <c r="Z125" s="2"/>
      <c r="AA125" s="10"/>
      <c r="AB125" s="10"/>
      <c r="AC125" s="2" t="s">
        <v>301</v>
      </c>
      <c r="AG125" s="1"/>
    </row>
    <row r="126" spans="1:33" ht="13.5" customHeight="1" x14ac:dyDescent="0.2">
      <c r="A126" s="2" t="s">
        <v>238</v>
      </c>
      <c r="B126" s="2" t="s">
        <v>2596</v>
      </c>
      <c r="C126" s="2" t="s">
        <v>302</v>
      </c>
      <c r="D126" s="2" t="str">
        <f>_xlfn.TEXTBEFORE(Table3[[#This Row],[eventID]],"_")</f>
        <v>DRM</v>
      </c>
      <c r="E126" s="3">
        <v>45342</v>
      </c>
      <c r="F126" s="3"/>
      <c r="G126" s="13">
        <v>0.4513888888888889</v>
      </c>
      <c r="H126" s="13">
        <v>0.48958333333333331</v>
      </c>
      <c r="I126" s="13" t="s">
        <v>2470</v>
      </c>
      <c r="J126" s="3" t="s">
        <v>2579</v>
      </c>
      <c r="K126" s="13">
        <f t="shared" si="7"/>
        <v>3.819444444444442E-2</v>
      </c>
      <c r="L126" s="3" t="s">
        <v>77</v>
      </c>
      <c r="M126" s="3"/>
      <c r="N126" s="3"/>
      <c r="O126" s="3"/>
      <c r="P126" s="3" t="str">
        <f>IF(Table3[[#This Row],[Collector1]]="","", _xlfn.LET(_xlpm.x,VLOOKUP(Table3[[#This Row],[Collector1]],'Drop-down_menus'!$F$2:$G$16,2,FALSE),IF(_xlpm.x=0,"",_xlpm.x)))</f>
        <v>https://orcid.org/0000-0002-9037-7623</v>
      </c>
      <c r="Q126" s="3" t="str">
        <f>IF(Table3[[#This Row],[Collector2]]="","", _xlfn.LET(_xlpm.x,VLOOKUP(Table3[[#This Row],[Collector2]],'Drop-down_menus'!$F$2:$G$16,2,FALSE),IF(_xlpm.x=0,"",_xlpm.x)))</f>
        <v/>
      </c>
      <c r="R126" s="3" t="str">
        <f>IF(Table3[[#This Row],[Collector3]]="","", _xlfn.LET(_xlpm.x,VLOOKUP(Table3[[#This Row],[Collector3]],'Drop-down_menus'!$F$2:$G$16,2,FALSE),IF(_xlpm.x=0,"",_xlpm.x)))</f>
        <v/>
      </c>
      <c r="S126" s="3" t="str">
        <f>IF(Table3[[#This Row],[Collector4]]="","", _xlfn.LET(_xlpm.x,VLOOKUP(Table3[[#This Row],[Collector4]],'Drop-down_menus'!$F$2:$G$16,2,FALSE),IF(_xlpm.x=0,"",_xlpm.x)))</f>
        <v/>
      </c>
      <c r="T126" s="18" t="s">
        <v>240</v>
      </c>
      <c r="U126" s="18" t="s">
        <v>2602</v>
      </c>
      <c r="V126" s="18"/>
      <c r="W126" s="16"/>
      <c r="X126" s="2"/>
      <c r="Y126" s="2"/>
      <c r="Z126" s="2"/>
      <c r="AA126" s="10">
        <v>3046</v>
      </c>
      <c r="AB126" s="10"/>
      <c r="AC126" s="2" t="s">
        <v>303</v>
      </c>
      <c r="AG126" s="1"/>
    </row>
    <row r="127" spans="1:33" ht="13.5" customHeight="1" x14ac:dyDescent="0.2">
      <c r="A127" s="2" t="s">
        <v>238</v>
      </c>
      <c r="B127" s="2" t="s">
        <v>2596</v>
      </c>
      <c r="C127" s="2" t="s">
        <v>304</v>
      </c>
      <c r="D127" s="2" t="str">
        <f>_xlfn.TEXTBEFORE(Table3[[#This Row],[eventID]],"_")</f>
        <v>DRM</v>
      </c>
      <c r="E127" s="3">
        <v>45342</v>
      </c>
      <c r="F127" s="3"/>
      <c r="G127" s="13">
        <v>0.49375000000000002</v>
      </c>
      <c r="H127" s="13">
        <v>0.50694444444444442</v>
      </c>
      <c r="I127" s="13" t="s">
        <v>2471</v>
      </c>
      <c r="J127" s="3" t="s">
        <v>2579</v>
      </c>
      <c r="K127" s="13">
        <f t="shared" si="7"/>
        <v>1.3194444444444398E-2</v>
      </c>
      <c r="L127" s="3" t="s">
        <v>77</v>
      </c>
      <c r="M127" s="3"/>
      <c r="N127" s="3"/>
      <c r="O127" s="3"/>
      <c r="P127" s="3" t="str">
        <f>IF(Table3[[#This Row],[Collector1]]="","", _xlfn.LET(_xlpm.x,VLOOKUP(Table3[[#This Row],[Collector1]],'Drop-down_menus'!$F$2:$G$16,2,FALSE),IF(_xlpm.x=0,"",_xlpm.x)))</f>
        <v>https://orcid.org/0000-0002-9037-7623</v>
      </c>
      <c r="Q127" s="3" t="str">
        <f>IF(Table3[[#This Row],[Collector2]]="","", _xlfn.LET(_xlpm.x,VLOOKUP(Table3[[#This Row],[Collector2]],'Drop-down_menus'!$F$2:$G$16,2,FALSE),IF(_xlpm.x=0,"",_xlpm.x)))</f>
        <v/>
      </c>
      <c r="R127" s="3" t="str">
        <f>IF(Table3[[#This Row],[Collector3]]="","", _xlfn.LET(_xlpm.x,VLOOKUP(Table3[[#This Row],[Collector3]],'Drop-down_menus'!$F$2:$G$16,2,FALSE),IF(_xlpm.x=0,"",_xlpm.x)))</f>
        <v/>
      </c>
      <c r="S127" s="3" t="str">
        <f>IF(Table3[[#This Row],[Collector4]]="","", _xlfn.LET(_xlpm.x,VLOOKUP(Table3[[#This Row],[Collector4]],'Drop-down_menus'!$F$2:$G$16,2,FALSE),IF(_xlpm.x=0,"",_xlpm.x)))</f>
        <v/>
      </c>
      <c r="T127" s="18" t="s">
        <v>240</v>
      </c>
      <c r="U127" s="18" t="s">
        <v>2602</v>
      </c>
      <c r="V127" s="18"/>
      <c r="W127" s="16"/>
      <c r="X127" s="2"/>
      <c r="Y127" s="2"/>
      <c r="Z127" s="2"/>
      <c r="AA127" s="10">
        <v>3047</v>
      </c>
      <c r="AB127" s="10"/>
      <c r="AC127" s="2" t="s">
        <v>305</v>
      </c>
      <c r="AG127" s="1"/>
    </row>
    <row r="128" spans="1:33" ht="13.5" customHeight="1" x14ac:dyDescent="0.2">
      <c r="A128" s="2" t="s">
        <v>238</v>
      </c>
      <c r="B128" s="2" t="s">
        <v>2596</v>
      </c>
      <c r="C128" s="2" t="s">
        <v>306</v>
      </c>
      <c r="D128" s="2" t="str">
        <f>_xlfn.TEXTBEFORE(Table3[[#This Row],[eventID]],"_")</f>
        <v>DRM</v>
      </c>
      <c r="E128" s="3">
        <v>45342</v>
      </c>
      <c r="F128" s="3"/>
      <c r="G128" s="13">
        <v>0.62916666666666665</v>
      </c>
      <c r="H128" s="13">
        <v>0.66597222222222219</v>
      </c>
      <c r="I128" s="13" t="s">
        <v>2472</v>
      </c>
      <c r="J128" s="3" t="s">
        <v>2579</v>
      </c>
      <c r="K128" s="13">
        <f t="shared" si="7"/>
        <v>3.6805555555555536E-2</v>
      </c>
      <c r="L128" s="3" t="s">
        <v>77</v>
      </c>
      <c r="M128" s="3"/>
      <c r="N128" s="3"/>
      <c r="O128" s="3"/>
      <c r="P128" s="3" t="str">
        <f>IF(Table3[[#This Row],[Collector1]]="","", _xlfn.LET(_xlpm.x,VLOOKUP(Table3[[#This Row],[Collector1]],'Drop-down_menus'!$F$2:$G$16,2,FALSE),IF(_xlpm.x=0,"",_xlpm.x)))</f>
        <v>https://orcid.org/0000-0002-9037-7623</v>
      </c>
      <c r="Q128" s="3" t="str">
        <f>IF(Table3[[#This Row],[Collector2]]="","", _xlfn.LET(_xlpm.x,VLOOKUP(Table3[[#This Row],[Collector2]],'Drop-down_menus'!$F$2:$G$16,2,FALSE),IF(_xlpm.x=0,"",_xlpm.x)))</f>
        <v/>
      </c>
      <c r="R128" s="3" t="str">
        <f>IF(Table3[[#This Row],[Collector3]]="","", _xlfn.LET(_xlpm.x,VLOOKUP(Table3[[#This Row],[Collector3]],'Drop-down_menus'!$F$2:$G$16,2,FALSE),IF(_xlpm.x=0,"",_xlpm.x)))</f>
        <v/>
      </c>
      <c r="S128" s="3" t="str">
        <f>IF(Table3[[#This Row],[Collector4]]="","", _xlfn.LET(_xlpm.x,VLOOKUP(Table3[[#This Row],[Collector4]],'Drop-down_menus'!$F$2:$G$16,2,FALSE),IF(_xlpm.x=0,"",_xlpm.x)))</f>
        <v/>
      </c>
      <c r="T128" s="18" t="s">
        <v>240</v>
      </c>
      <c r="U128" s="18" t="s">
        <v>2602</v>
      </c>
      <c r="V128" s="18"/>
      <c r="W128" s="16"/>
      <c r="X128" s="2"/>
      <c r="Y128" s="2"/>
      <c r="Z128" s="2"/>
      <c r="AA128" s="10">
        <v>3048</v>
      </c>
      <c r="AB128" s="10"/>
      <c r="AC128" s="2" t="s">
        <v>307</v>
      </c>
      <c r="AG128" s="1"/>
    </row>
    <row r="129" spans="1:33" ht="13.5" customHeight="1" x14ac:dyDescent="0.2">
      <c r="A129" s="2" t="s">
        <v>238</v>
      </c>
      <c r="B129" s="2" t="s">
        <v>2596</v>
      </c>
      <c r="C129" s="2" t="s">
        <v>308</v>
      </c>
      <c r="D129" s="2" t="str">
        <f>_xlfn.TEXTBEFORE(Table3[[#This Row],[eventID]],"_")</f>
        <v>ROV</v>
      </c>
      <c r="E129" s="3">
        <v>45342</v>
      </c>
      <c r="F129" s="3"/>
      <c r="G129" s="13">
        <v>0.56944444444444442</v>
      </c>
      <c r="H129" s="13">
        <v>0.64583333333333337</v>
      </c>
      <c r="I129" s="13" t="s">
        <v>2473</v>
      </c>
      <c r="J129" s="3" t="s">
        <v>2579</v>
      </c>
      <c r="K129" s="13">
        <f t="shared" si="7"/>
        <v>7.6388888888888951E-2</v>
      </c>
      <c r="L129" s="3" t="s">
        <v>61</v>
      </c>
      <c r="M129" s="3" t="s">
        <v>79</v>
      </c>
      <c r="N129" s="3" t="s">
        <v>193</v>
      </c>
      <c r="O129" s="3"/>
      <c r="P129" s="3" t="str">
        <f>IF(Table3[[#This Row],[Collector1]]="","", _xlfn.LET(_xlpm.x,VLOOKUP(Table3[[#This Row],[Collector1]],'Drop-down_menus'!$F$2:$G$16,2,FALSE),IF(_xlpm.x=0,"",_xlpm.x)))</f>
        <v>https://orcid.org/0000-0001-5748-602X</v>
      </c>
      <c r="Q129" s="3" t="str">
        <f>IF(Table3[[#This Row],[Collector2]]="","", _xlfn.LET(_xlpm.x,VLOOKUP(Table3[[#This Row],[Collector2]],'Drop-down_menus'!$F$2:$G$16,2,FALSE),IF(_xlpm.x=0,"",_xlpm.x)))</f>
        <v/>
      </c>
      <c r="R129" s="3" t="str">
        <f>IF(Table3[[#This Row],[Collector3]]="","", _xlfn.LET(_xlpm.x,VLOOKUP(Table3[[#This Row],[Collector3]],'Drop-down_menus'!$F$2:$G$16,2,FALSE),IF(_xlpm.x=0,"",_xlpm.x)))</f>
        <v/>
      </c>
      <c r="S129" s="3" t="str">
        <f>IF(Table3[[#This Row],[Collector4]]="","", _xlfn.LET(_xlpm.x,VLOOKUP(Table3[[#This Row],[Collector4]],'Drop-down_menus'!$F$2:$G$16,2,FALSE),IF(_xlpm.x=0,"",_xlpm.x)))</f>
        <v/>
      </c>
      <c r="T129" s="18" t="s">
        <v>309</v>
      </c>
      <c r="U129" s="18" t="s">
        <v>310</v>
      </c>
      <c r="V129" s="18"/>
      <c r="W129" s="16"/>
      <c r="X129" s="2"/>
      <c r="Y129" s="2"/>
      <c r="Z129" s="2"/>
      <c r="AA129" s="10">
        <v>2756</v>
      </c>
      <c r="AB129" s="10">
        <v>2766</v>
      </c>
      <c r="AC129" s="2" t="s">
        <v>311</v>
      </c>
      <c r="AG129" s="1"/>
    </row>
    <row r="130" spans="1:33" ht="13.5" customHeight="1" x14ac:dyDescent="0.2">
      <c r="A130" s="2" t="s">
        <v>238</v>
      </c>
      <c r="B130" s="2" t="s">
        <v>2596</v>
      </c>
      <c r="C130" s="2" t="s">
        <v>312</v>
      </c>
      <c r="D130" s="2" t="str">
        <f>_xlfn.TEXTBEFORE(Table3[[#This Row],[eventID]],"_")</f>
        <v>NIS</v>
      </c>
      <c r="E130" s="3">
        <v>45342</v>
      </c>
      <c r="F130" s="3"/>
      <c r="G130" s="13">
        <v>0.58333333333333337</v>
      </c>
      <c r="H130" s="13">
        <v>0.60416666666666663</v>
      </c>
      <c r="I130" s="13" t="s">
        <v>2369</v>
      </c>
      <c r="J130" s="3" t="s">
        <v>2579</v>
      </c>
      <c r="K130" s="13">
        <f t="shared" si="7"/>
        <v>2.0833333333333259E-2</v>
      </c>
      <c r="L130" s="3" t="s">
        <v>71</v>
      </c>
      <c r="M130" s="3"/>
      <c r="N130" s="3"/>
      <c r="O130" s="3"/>
      <c r="P130" s="3" t="str">
        <f>IF(Table3[[#This Row],[Collector1]]="","", _xlfn.LET(_xlpm.x,VLOOKUP(Table3[[#This Row],[Collector1]],'Drop-down_menus'!$F$2:$G$16,2,FALSE),IF(_xlpm.x=0,"",_xlpm.x)))</f>
        <v>https://orcid.org/0009-0002-6669-2911</v>
      </c>
      <c r="Q130" s="3" t="str">
        <f>IF(Table3[[#This Row],[Collector2]]="","", _xlfn.LET(_xlpm.x,VLOOKUP(Table3[[#This Row],[Collector2]],'Drop-down_menus'!$F$2:$G$16,2,FALSE),IF(_xlpm.x=0,"",_xlpm.x)))</f>
        <v/>
      </c>
      <c r="R130" s="3" t="str">
        <f>IF(Table3[[#This Row],[Collector3]]="","", _xlfn.LET(_xlpm.x,VLOOKUP(Table3[[#This Row],[Collector3]],'Drop-down_menus'!$F$2:$G$16,2,FALSE),IF(_xlpm.x=0,"",_xlpm.x)))</f>
        <v/>
      </c>
      <c r="S130" s="3" t="str">
        <f>IF(Table3[[#This Row],[Collector4]]="","", _xlfn.LET(_xlpm.x,VLOOKUP(Table3[[#This Row],[Collector4]],'Drop-down_menus'!$F$2:$G$16,2,FALSE),IF(_xlpm.x=0,"",_xlpm.x)))</f>
        <v/>
      </c>
      <c r="T130" s="18" t="s">
        <v>313</v>
      </c>
      <c r="U130" s="18" t="s">
        <v>314</v>
      </c>
      <c r="V130" s="18"/>
      <c r="W130" s="16"/>
      <c r="X130" s="2"/>
      <c r="Y130" s="2">
        <v>17</v>
      </c>
      <c r="Z130" s="2"/>
      <c r="AA130" s="10">
        <v>2744</v>
      </c>
      <c r="AB130" s="10">
        <v>2759</v>
      </c>
      <c r="AC130" s="2" t="s">
        <v>315</v>
      </c>
      <c r="AG130" s="1"/>
    </row>
    <row r="131" spans="1:33" ht="13.5" customHeight="1" x14ac:dyDescent="0.2">
      <c r="A131" s="2" t="s">
        <v>238</v>
      </c>
      <c r="B131" s="2" t="s">
        <v>2596</v>
      </c>
      <c r="C131" s="2" t="s">
        <v>316</v>
      </c>
      <c r="D131" s="2" t="str">
        <f>_xlfn.TEXTBEFORE(Table3[[#This Row],[eventID]],"_")</f>
        <v>AT</v>
      </c>
      <c r="E131" s="3">
        <v>45342</v>
      </c>
      <c r="F131" s="3">
        <v>45343</v>
      </c>
      <c r="G131" s="13">
        <v>0.73958333333333337</v>
      </c>
      <c r="H131" s="13">
        <v>0.77083333333333337</v>
      </c>
      <c r="I131" s="13"/>
      <c r="J131" s="3" t="s">
        <v>2560</v>
      </c>
      <c r="K131" s="10">
        <f>-((E131+G131)-(F131+H131))*24</f>
        <v>24.75</v>
      </c>
      <c r="L131" s="3" t="s">
        <v>79</v>
      </c>
      <c r="M131" s="3"/>
      <c r="N131" s="3"/>
      <c r="O131" s="3"/>
      <c r="P131" s="3" t="str">
        <f>IF(Table3[[#This Row],[Collector1]]="","", _xlfn.LET(_xlpm.x,VLOOKUP(Table3[[#This Row],[Collector1]],'Drop-down_menus'!$F$2:$G$16,2,FALSE),IF(_xlpm.x=0,"",_xlpm.x)))</f>
        <v/>
      </c>
      <c r="Q131" s="3" t="str">
        <f>IF(Table3[[#This Row],[Collector2]]="","", _xlfn.LET(_xlpm.x,VLOOKUP(Table3[[#This Row],[Collector2]],'Drop-down_menus'!$F$2:$G$16,2,FALSE),IF(_xlpm.x=0,"",_xlpm.x)))</f>
        <v/>
      </c>
      <c r="R131" s="3" t="str">
        <f>IF(Table3[[#This Row],[Collector3]]="","", _xlfn.LET(_xlpm.x,VLOOKUP(Table3[[#This Row],[Collector3]],'Drop-down_menus'!$F$2:$G$16,2,FALSE),IF(_xlpm.x=0,"",_xlpm.x)))</f>
        <v/>
      </c>
      <c r="S131" s="3" t="str">
        <f>IF(Table3[[#This Row],[Collector4]]="","", _xlfn.LET(_xlpm.x,VLOOKUP(Table3[[#This Row],[Collector4]],'Drop-down_menus'!$F$2:$G$16,2,FALSE),IF(_xlpm.x=0,"",_xlpm.x)))</f>
        <v/>
      </c>
      <c r="T131" s="18" t="s">
        <v>317</v>
      </c>
      <c r="U131" s="18" t="s">
        <v>318</v>
      </c>
      <c r="V131" s="18"/>
      <c r="W131" s="16"/>
      <c r="X131" s="2"/>
      <c r="Y131" s="2">
        <v>40</v>
      </c>
      <c r="Z131" s="2"/>
      <c r="AA131" s="10"/>
      <c r="AB131" s="10"/>
      <c r="AC131" s="2" t="s">
        <v>74</v>
      </c>
      <c r="AG131" s="1"/>
    </row>
    <row r="132" spans="1:33" ht="13.5" customHeight="1" x14ac:dyDescent="0.2">
      <c r="A132" s="2" t="s">
        <v>238</v>
      </c>
      <c r="B132" s="2" t="s">
        <v>2596</v>
      </c>
      <c r="C132" s="2" t="s">
        <v>319</v>
      </c>
      <c r="D132" s="2" t="str">
        <f>_xlfn.TEXTBEFORE(Table3[[#This Row],[eventID]],"_")</f>
        <v>DIV</v>
      </c>
      <c r="E132" s="3">
        <v>45342</v>
      </c>
      <c r="F132" s="3"/>
      <c r="G132" s="13">
        <v>0.68958333333333333</v>
      </c>
      <c r="H132" s="13">
        <v>0.72916666666666663</v>
      </c>
      <c r="I132" s="13" t="s">
        <v>2474</v>
      </c>
      <c r="J132" s="3" t="s">
        <v>2579</v>
      </c>
      <c r="K132" s="13">
        <f t="shared" ref="K132:K149" si="8">H132-G132</f>
        <v>3.9583333333333304E-2</v>
      </c>
      <c r="L132" s="3" t="s">
        <v>61</v>
      </c>
      <c r="M132" s="3" t="s">
        <v>67</v>
      </c>
      <c r="N132" s="3" t="s">
        <v>68</v>
      </c>
      <c r="O132" s="3" t="s">
        <v>60</v>
      </c>
      <c r="P132" s="3" t="str">
        <f>IF(Table3[[#This Row],[Collector1]]="","", _xlfn.LET(_xlpm.x,VLOOKUP(Table3[[#This Row],[Collector1]],'Drop-down_menus'!$F$2:$G$16,2,FALSE),IF(_xlpm.x=0,"",_xlpm.x)))</f>
        <v>https://orcid.org/0000-0001-5748-602X</v>
      </c>
      <c r="Q132" s="3" t="str">
        <f>IF(Table3[[#This Row],[Collector2]]="","", _xlfn.LET(_xlpm.x,VLOOKUP(Table3[[#This Row],[Collector2]],'Drop-down_menus'!$F$2:$G$16,2,FALSE),IF(_xlpm.x=0,"",_xlpm.x)))</f>
        <v>https://orcid.org/0000-0001-5767-3220</v>
      </c>
      <c r="R132" s="3" t="str">
        <f>IF(Table3[[#This Row],[Collector3]]="","", _xlfn.LET(_xlpm.x,VLOOKUP(Table3[[#This Row],[Collector3]],'Drop-down_menus'!$F$2:$G$16,2,FALSE),IF(_xlpm.x=0,"",_xlpm.x)))</f>
        <v>https://orcid.org/0000-0002-0981-7442</v>
      </c>
      <c r="S132" s="3" t="str">
        <f>IF(Table3[[#This Row],[Collector4]]="","", _xlfn.LET(_xlpm.x,VLOOKUP(Table3[[#This Row],[Collector4]],'Drop-down_menus'!$F$2:$G$16,2,FALSE),IF(_xlpm.x=0,"",_xlpm.x)))</f>
        <v>https://orcid.org/0000-0002-9708-1761</v>
      </c>
      <c r="T132" s="18" t="s">
        <v>274</v>
      </c>
      <c r="U132" s="18" t="s">
        <v>275</v>
      </c>
      <c r="V132" s="18"/>
      <c r="W132" s="16"/>
      <c r="X132" s="2"/>
      <c r="Y132" s="2">
        <v>30</v>
      </c>
      <c r="Z132" s="2"/>
      <c r="AA132" s="10"/>
      <c r="AB132" s="10"/>
      <c r="AC132" s="2" t="s">
        <v>301</v>
      </c>
      <c r="AG132" s="1"/>
    </row>
    <row r="133" spans="1:33" ht="13.5" customHeight="1" x14ac:dyDescent="0.2">
      <c r="A133" s="2" t="s">
        <v>238</v>
      </c>
      <c r="B133" s="2" t="s">
        <v>2596</v>
      </c>
      <c r="C133" s="2" t="s">
        <v>320</v>
      </c>
      <c r="D133" s="2" t="str">
        <f>_xlfn.TEXTBEFORE(Table3[[#This Row],[eventID]],"_")</f>
        <v>NIS</v>
      </c>
      <c r="E133" s="3">
        <v>45342</v>
      </c>
      <c r="F133" s="3"/>
      <c r="G133" s="13">
        <v>0.60416666666666663</v>
      </c>
      <c r="H133" s="13">
        <v>0.625</v>
      </c>
      <c r="I133" s="13" t="s">
        <v>2475</v>
      </c>
      <c r="J133" s="3" t="s">
        <v>2579</v>
      </c>
      <c r="K133" s="13">
        <f t="shared" si="8"/>
        <v>2.083333333333337E-2</v>
      </c>
      <c r="L133" s="3" t="s">
        <v>71</v>
      </c>
      <c r="M133" s="3"/>
      <c r="N133" s="3"/>
      <c r="O133" s="3"/>
      <c r="P133" s="3" t="str">
        <f>IF(Table3[[#This Row],[Collector1]]="","", _xlfn.LET(_xlpm.x,VLOOKUP(Table3[[#This Row],[Collector1]],'Drop-down_menus'!$F$2:$G$16,2,FALSE),IF(_xlpm.x=0,"",_xlpm.x)))</f>
        <v>https://orcid.org/0009-0002-6669-2911</v>
      </c>
      <c r="Q133" s="3" t="str">
        <f>IF(Table3[[#This Row],[Collector2]]="","", _xlfn.LET(_xlpm.x,VLOOKUP(Table3[[#This Row],[Collector2]],'Drop-down_menus'!$F$2:$G$16,2,FALSE),IF(_xlpm.x=0,"",_xlpm.x)))</f>
        <v/>
      </c>
      <c r="R133" s="3" t="str">
        <f>IF(Table3[[#This Row],[Collector3]]="","", _xlfn.LET(_xlpm.x,VLOOKUP(Table3[[#This Row],[Collector3]],'Drop-down_menus'!$F$2:$G$16,2,FALSE),IF(_xlpm.x=0,"",_xlpm.x)))</f>
        <v/>
      </c>
      <c r="S133" s="3" t="str">
        <f>IF(Table3[[#This Row],[Collector4]]="","", _xlfn.LET(_xlpm.x,VLOOKUP(Table3[[#This Row],[Collector4]],'Drop-down_menus'!$F$2:$G$16,2,FALSE),IF(_xlpm.x=0,"",_xlpm.x)))</f>
        <v/>
      </c>
      <c r="T133" s="18" t="s">
        <v>321</v>
      </c>
      <c r="U133" s="18" t="s">
        <v>322</v>
      </c>
      <c r="V133" s="18"/>
      <c r="W133" s="16"/>
      <c r="X133" s="2"/>
      <c r="Y133" s="2">
        <v>15</v>
      </c>
      <c r="Z133" s="2"/>
      <c r="AA133" s="10">
        <v>3051</v>
      </c>
      <c r="AB133" s="10">
        <v>3060</v>
      </c>
      <c r="AC133" s="2" t="s">
        <v>315</v>
      </c>
      <c r="AG133" s="1"/>
    </row>
    <row r="134" spans="1:33" ht="13.5" customHeight="1" x14ac:dyDescent="0.2">
      <c r="A134" s="2" t="s">
        <v>238</v>
      </c>
      <c r="B134" s="2" t="s">
        <v>2596</v>
      </c>
      <c r="C134" s="2" t="s">
        <v>323</v>
      </c>
      <c r="D134" s="2" t="str">
        <f>_xlfn.TEXTBEFORE(Table3[[#This Row],[eventID]],"_")</f>
        <v>RD</v>
      </c>
      <c r="E134" s="3">
        <v>45343</v>
      </c>
      <c r="F134" s="3"/>
      <c r="G134" s="13">
        <v>0.3888888888888889</v>
      </c>
      <c r="H134" s="13">
        <v>0.40277777777777779</v>
      </c>
      <c r="I134" s="13" t="s">
        <v>2476</v>
      </c>
      <c r="J134" s="3" t="s">
        <v>2580</v>
      </c>
      <c r="K134" s="13">
        <f t="shared" si="8"/>
        <v>1.3888888888888895E-2</v>
      </c>
      <c r="L134" s="3"/>
      <c r="M134" s="3"/>
      <c r="N134" s="3"/>
      <c r="O134" s="3"/>
      <c r="P134" s="3" t="str">
        <f>IF(Table3[[#This Row],[Collector1]]="","", _xlfn.LET(_xlpm.x,VLOOKUP(Table3[[#This Row],[Collector1]],'Drop-down_menus'!$F$2:$G$16,2,FALSE),IF(_xlpm.x=0,"",_xlpm.x)))</f>
        <v/>
      </c>
      <c r="Q134" s="3" t="str">
        <f>IF(Table3[[#This Row],[Collector2]]="","", _xlfn.LET(_xlpm.x,VLOOKUP(Table3[[#This Row],[Collector2]],'Drop-down_menus'!$F$2:$G$16,2,FALSE),IF(_xlpm.x=0,"",_xlpm.x)))</f>
        <v/>
      </c>
      <c r="R134" s="3" t="str">
        <f>IF(Table3[[#This Row],[Collector3]]="","", _xlfn.LET(_xlpm.x,VLOOKUP(Table3[[#This Row],[Collector3]],'Drop-down_menus'!$F$2:$G$16,2,FALSE),IF(_xlpm.x=0,"",_xlpm.x)))</f>
        <v/>
      </c>
      <c r="S134" s="3" t="str">
        <f>IF(Table3[[#This Row],[Collector4]]="","", _xlfn.LET(_xlpm.x,VLOOKUP(Table3[[#This Row],[Collector4]],'Drop-down_menus'!$F$2:$G$16,2,FALSE),IF(_xlpm.x=0,"",_xlpm.x)))</f>
        <v/>
      </c>
      <c r="T134" s="18" t="s">
        <v>324</v>
      </c>
      <c r="U134" s="18" t="s">
        <v>325</v>
      </c>
      <c r="V134" s="18" t="s">
        <v>326</v>
      </c>
      <c r="W134" s="16" t="s">
        <v>327</v>
      </c>
      <c r="X134" s="2">
        <v>44</v>
      </c>
      <c r="Y134" s="2">
        <v>49.5</v>
      </c>
      <c r="Z134" s="2"/>
      <c r="AA134" s="10">
        <v>3061</v>
      </c>
      <c r="AB134" s="10">
        <v>3071</v>
      </c>
      <c r="AC134" s="2"/>
      <c r="AG134" s="1"/>
    </row>
    <row r="135" spans="1:33" ht="13.5" customHeight="1" x14ac:dyDescent="0.2">
      <c r="A135" s="2" t="s">
        <v>238</v>
      </c>
      <c r="B135" s="2" t="s">
        <v>2596</v>
      </c>
      <c r="C135" s="2" t="s">
        <v>328</v>
      </c>
      <c r="D135" s="2" t="str">
        <f>_xlfn.TEXTBEFORE(Table3[[#This Row],[eventID]],"_")</f>
        <v>DIV</v>
      </c>
      <c r="E135" s="3">
        <v>45343</v>
      </c>
      <c r="F135" s="3"/>
      <c r="G135" s="13">
        <v>0.37916666666666665</v>
      </c>
      <c r="H135" s="13">
        <v>0.41319444444444442</v>
      </c>
      <c r="I135" s="13" t="s">
        <v>2477</v>
      </c>
      <c r="J135" s="3" t="s">
        <v>2580</v>
      </c>
      <c r="K135" s="13">
        <f t="shared" si="8"/>
        <v>3.4027777777777768E-2</v>
      </c>
      <c r="L135" s="3" t="s">
        <v>62</v>
      </c>
      <c r="M135" s="3" t="s">
        <v>60</v>
      </c>
      <c r="N135" s="3"/>
      <c r="O135" s="3"/>
      <c r="P135" s="3" t="str">
        <f>IF(Table3[[#This Row],[Collector1]]="","", _xlfn.LET(_xlpm.x,VLOOKUP(Table3[[#This Row],[Collector1]],'Drop-down_menus'!$F$2:$G$16,2,FALSE),IF(_xlpm.x=0,"",_xlpm.x)))</f>
        <v>https://orcid.org/0000-0003-3696-4445</v>
      </c>
      <c r="Q135" s="3" t="str">
        <f>IF(Table3[[#This Row],[Collector2]]="","", _xlfn.LET(_xlpm.x,VLOOKUP(Table3[[#This Row],[Collector2]],'Drop-down_menus'!$F$2:$G$16,2,FALSE),IF(_xlpm.x=0,"",_xlpm.x)))</f>
        <v>https://orcid.org/0000-0002-9708-1761</v>
      </c>
      <c r="R135" s="3" t="str">
        <f>IF(Table3[[#This Row],[Collector3]]="","", _xlfn.LET(_xlpm.x,VLOOKUP(Table3[[#This Row],[Collector3]],'Drop-down_menus'!$F$2:$G$16,2,FALSE),IF(_xlpm.x=0,"",_xlpm.x)))</f>
        <v/>
      </c>
      <c r="S135" s="3" t="str">
        <f>IF(Table3[[#This Row],[Collector4]]="","", _xlfn.LET(_xlpm.x,VLOOKUP(Table3[[#This Row],[Collector4]],'Drop-down_menus'!$F$2:$G$16,2,FALSE),IF(_xlpm.x=0,"",_xlpm.x)))</f>
        <v/>
      </c>
      <c r="T135" s="18" t="s">
        <v>240</v>
      </c>
      <c r="U135" s="18" t="s">
        <v>329</v>
      </c>
      <c r="V135" s="18"/>
      <c r="W135" s="16"/>
      <c r="X135" s="2"/>
      <c r="Y135" s="2">
        <v>19</v>
      </c>
      <c r="Z135" s="2"/>
      <c r="AA135" s="10"/>
      <c r="AB135" s="10"/>
      <c r="AG135" s="1"/>
    </row>
    <row r="136" spans="1:33" ht="13.5" customHeight="1" x14ac:dyDescent="0.2">
      <c r="A136" s="2" t="s">
        <v>238</v>
      </c>
      <c r="B136" s="2" t="s">
        <v>2596</v>
      </c>
      <c r="C136" s="2" t="s">
        <v>330</v>
      </c>
      <c r="D136" s="2" t="str">
        <f>_xlfn.TEXTBEFORE(Table3[[#This Row],[eventID]],"_")</f>
        <v>NIS</v>
      </c>
      <c r="E136" s="3">
        <v>45343</v>
      </c>
      <c r="F136" s="3"/>
      <c r="G136" s="13">
        <v>0.375</v>
      </c>
      <c r="H136" s="13">
        <v>0.39583333333333331</v>
      </c>
      <c r="I136" s="13" t="s">
        <v>2478</v>
      </c>
      <c r="J136" s="3" t="s">
        <v>2580</v>
      </c>
      <c r="K136" s="13">
        <f t="shared" si="8"/>
        <v>2.0833333333333315E-2</v>
      </c>
      <c r="L136" s="3" t="s">
        <v>71</v>
      </c>
      <c r="M136" s="3"/>
      <c r="N136" s="3"/>
      <c r="O136" s="3"/>
      <c r="P136" s="3" t="str">
        <f>IF(Table3[[#This Row],[Collector1]]="","", _xlfn.LET(_xlpm.x,VLOOKUP(Table3[[#This Row],[Collector1]],'Drop-down_menus'!$F$2:$G$16,2,FALSE),IF(_xlpm.x=0,"",_xlpm.x)))</f>
        <v>https://orcid.org/0009-0002-6669-2911</v>
      </c>
      <c r="Q136" s="3" t="str">
        <f>IF(Table3[[#This Row],[Collector2]]="","", _xlfn.LET(_xlpm.x,VLOOKUP(Table3[[#This Row],[Collector2]],'Drop-down_menus'!$F$2:$G$16,2,FALSE),IF(_xlpm.x=0,"",_xlpm.x)))</f>
        <v/>
      </c>
      <c r="R136" s="3" t="str">
        <f>IF(Table3[[#This Row],[Collector3]]="","", _xlfn.LET(_xlpm.x,VLOOKUP(Table3[[#This Row],[Collector3]],'Drop-down_menus'!$F$2:$G$16,2,FALSE),IF(_xlpm.x=0,"",_xlpm.x)))</f>
        <v/>
      </c>
      <c r="S136" s="3" t="str">
        <f>IF(Table3[[#This Row],[Collector4]]="","", _xlfn.LET(_xlpm.x,VLOOKUP(Table3[[#This Row],[Collector4]],'Drop-down_menus'!$F$2:$G$16,2,FALSE),IF(_xlpm.x=0,"",_xlpm.x)))</f>
        <v/>
      </c>
      <c r="T136" s="18" t="s">
        <v>331</v>
      </c>
      <c r="U136" s="18" t="s">
        <v>332</v>
      </c>
      <c r="V136" s="18"/>
      <c r="W136" s="16"/>
      <c r="X136" s="2"/>
      <c r="Y136" s="2"/>
      <c r="Z136" s="2"/>
      <c r="AA136" s="10">
        <v>3072</v>
      </c>
      <c r="AB136" s="10">
        <v>3112</v>
      </c>
      <c r="AG136" s="1"/>
    </row>
    <row r="137" spans="1:33" ht="13.5" customHeight="1" x14ac:dyDescent="0.2">
      <c r="A137" s="2" t="s">
        <v>238</v>
      </c>
      <c r="B137" s="2" t="s">
        <v>2596</v>
      </c>
      <c r="C137" s="2" t="s">
        <v>333</v>
      </c>
      <c r="D137" s="2" t="str">
        <f>_xlfn.TEXTBEFORE(Table3[[#This Row],[eventID]],"_")</f>
        <v>VV</v>
      </c>
      <c r="E137" s="3">
        <v>45343</v>
      </c>
      <c r="F137" s="3"/>
      <c r="G137" s="13">
        <v>0.54166666666666663</v>
      </c>
      <c r="H137" s="13">
        <v>0.5625</v>
      </c>
      <c r="I137" s="13" t="s">
        <v>2479</v>
      </c>
      <c r="J137" s="3" t="s">
        <v>2580</v>
      </c>
      <c r="K137" s="13">
        <f t="shared" si="8"/>
        <v>2.083333333333337E-2</v>
      </c>
      <c r="L137" s="3" t="s">
        <v>185</v>
      </c>
      <c r="M137" s="3" t="s">
        <v>89</v>
      </c>
      <c r="N137" s="3"/>
      <c r="O137" s="3"/>
      <c r="P137" s="3" t="str">
        <f>IF(Table3[[#This Row],[Collector1]]="","", _xlfn.LET(_xlpm.x,VLOOKUP(Table3[[#This Row],[Collector1]],'Drop-down_menus'!$F$2:$G$16,2,FALSE),IF(_xlpm.x=0,"",_xlpm.x)))</f>
        <v>https://orcid.org/0000-0003-4905-1637</v>
      </c>
      <c r="Q137" s="3" t="str">
        <f>IF(Table3[[#This Row],[Collector2]]="","", _xlfn.LET(_xlpm.x,VLOOKUP(Table3[[#This Row],[Collector2]],'Drop-down_menus'!$F$2:$G$16,2,FALSE),IF(_xlpm.x=0,"",_xlpm.x)))</f>
        <v/>
      </c>
      <c r="R137" s="3" t="str">
        <f>IF(Table3[[#This Row],[Collector3]]="","", _xlfn.LET(_xlpm.x,VLOOKUP(Table3[[#This Row],[Collector3]],'Drop-down_menus'!$F$2:$G$16,2,FALSE),IF(_xlpm.x=0,"",_xlpm.x)))</f>
        <v/>
      </c>
      <c r="S137" s="3" t="str">
        <f>IF(Table3[[#This Row],[Collector4]]="","", _xlfn.LET(_xlpm.x,VLOOKUP(Table3[[#This Row],[Collector4]],'Drop-down_menus'!$F$2:$G$16,2,FALSE),IF(_xlpm.x=0,"",_xlpm.x)))</f>
        <v/>
      </c>
      <c r="T137" s="18" t="s">
        <v>331</v>
      </c>
      <c r="U137" s="18" t="s">
        <v>334</v>
      </c>
      <c r="V137" s="18"/>
      <c r="W137" s="16"/>
      <c r="X137" s="2"/>
      <c r="Y137" s="2"/>
      <c r="Z137" s="2"/>
      <c r="AA137" s="10">
        <v>3176</v>
      </c>
      <c r="AB137" s="10">
        <v>3185</v>
      </c>
      <c r="AG137" s="1"/>
    </row>
    <row r="138" spans="1:33" ht="13.5" customHeight="1" x14ac:dyDescent="0.2">
      <c r="A138" s="2" t="s">
        <v>238</v>
      </c>
      <c r="B138" s="2" t="s">
        <v>2596</v>
      </c>
      <c r="C138" s="2" t="s">
        <v>335</v>
      </c>
      <c r="D138" s="2" t="str">
        <f>_xlfn.TEXTBEFORE(Table3[[#This Row],[eventID]],"_")</f>
        <v>VV</v>
      </c>
      <c r="E138" s="3">
        <v>45343</v>
      </c>
      <c r="F138" s="3"/>
      <c r="G138" s="13">
        <v>0.5625</v>
      </c>
      <c r="H138" s="13">
        <v>0.58333333333333337</v>
      </c>
      <c r="I138" s="13" t="s">
        <v>2480</v>
      </c>
      <c r="J138" s="3" t="s">
        <v>2580</v>
      </c>
      <c r="K138" s="13">
        <f t="shared" si="8"/>
        <v>2.083333333333337E-2</v>
      </c>
      <c r="L138" s="3" t="s">
        <v>68</v>
      </c>
      <c r="M138" s="3" t="s">
        <v>89</v>
      </c>
      <c r="N138" s="3"/>
      <c r="O138" s="3"/>
      <c r="P138" s="3" t="str">
        <f>IF(Table3[[#This Row],[Collector1]]="","", _xlfn.LET(_xlpm.x,VLOOKUP(Table3[[#This Row],[Collector1]],'Drop-down_menus'!$F$2:$G$16,2,FALSE),IF(_xlpm.x=0,"",_xlpm.x)))</f>
        <v>https://orcid.org/0000-0002-0981-7442</v>
      </c>
      <c r="Q138" s="3" t="str">
        <f>IF(Table3[[#This Row],[Collector2]]="","", _xlfn.LET(_xlpm.x,VLOOKUP(Table3[[#This Row],[Collector2]],'Drop-down_menus'!$F$2:$G$16,2,FALSE),IF(_xlpm.x=0,"",_xlpm.x)))</f>
        <v/>
      </c>
      <c r="R138" s="3" t="str">
        <f>IF(Table3[[#This Row],[Collector3]]="","", _xlfn.LET(_xlpm.x,VLOOKUP(Table3[[#This Row],[Collector3]],'Drop-down_menus'!$F$2:$G$16,2,FALSE),IF(_xlpm.x=0,"",_xlpm.x)))</f>
        <v/>
      </c>
      <c r="S138" s="3" t="str">
        <f>IF(Table3[[#This Row],[Collector4]]="","", _xlfn.LET(_xlpm.x,VLOOKUP(Table3[[#This Row],[Collector4]],'Drop-down_menus'!$F$2:$G$16,2,FALSE),IF(_xlpm.x=0,"",_xlpm.x)))</f>
        <v/>
      </c>
      <c r="T138" s="18" t="s">
        <v>331</v>
      </c>
      <c r="U138" s="18" t="s">
        <v>334</v>
      </c>
      <c r="V138" s="18"/>
      <c r="W138" s="16"/>
      <c r="X138" s="2"/>
      <c r="Y138" s="2"/>
      <c r="Z138" s="2"/>
      <c r="AA138" s="10">
        <v>3189</v>
      </c>
      <c r="AB138" s="10">
        <v>3190</v>
      </c>
      <c r="AC138" s="2" t="s">
        <v>336</v>
      </c>
      <c r="AG138" s="1"/>
    </row>
    <row r="139" spans="1:33" ht="13.5" customHeight="1" x14ac:dyDescent="0.2">
      <c r="A139" s="2" t="s">
        <v>238</v>
      </c>
      <c r="B139" s="2" t="s">
        <v>2596</v>
      </c>
      <c r="C139" s="2" t="s">
        <v>337</v>
      </c>
      <c r="D139" s="2" t="str">
        <f>_xlfn.TEXTBEFORE(Table3[[#This Row],[eventID]],"_")</f>
        <v>ROV</v>
      </c>
      <c r="E139" s="3">
        <v>45343</v>
      </c>
      <c r="F139" s="3"/>
      <c r="G139" s="13">
        <v>0.4375</v>
      </c>
      <c r="H139" s="13">
        <v>0.47916666666666669</v>
      </c>
      <c r="I139" s="13" t="s">
        <v>2481</v>
      </c>
      <c r="J139" s="3" t="s">
        <v>2580</v>
      </c>
      <c r="K139" s="13">
        <f t="shared" si="8"/>
        <v>4.1666666666666685E-2</v>
      </c>
      <c r="L139" s="3" t="s">
        <v>61</v>
      </c>
      <c r="M139" s="3" t="s">
        <v>79</v>
      </c>
      <c r="N139" s="3"/>
      <c r="O139" s="3"/>
      <c r="P139" s="3" t="str">
        <f>IF(Table3[[#This Row],[Collector1]]="","", _xlfn.LET(_xlpm.x,VLOOKUP(Table3[[#This Row],[Collector1]],'Drop-down_menus'!$F$2:$G$16,2,FALSE),IF(_xlpm.x=0,"",_xlpm.x)))</f>
        <v>https://orcid.org/0000-0001-5748-602X</v>
      </c>
      <c r="Q139" s="3" t="str">
        <f>IF(Table3[[#This Row],[Collector2]]="","", _xlfn.LET(_xlpm.x,VLOOKUP(Table3[[#This Row],[Collector2]],'Drop-down_menus'!$F$2:$G$16,2,FALSE),IF(_xlpm.x=0,"",_xlpm.x)))</f>
        <v/>
      </c>
      <c r="R139" s="3" t="str">
        <f>IF(Table3[[#This Row],[Collector3]]="","", _xlfn.LET(_xlpm.x,VLOOKUP(Table3[[#This Row],[Collector3]],'Drop-down_menus'!$F$2:$G$16,2,FALSE),IF(_xlpm.x=0,"",_xlpm.x)))</f>
        <v/>
      </c>
      <c r="S139" s="3" t="str">
        <f>IF(Table3[[#This Row],[Collector4]]="","", _xlfn.LET(_xlpm.x,VLOOKUP(Table3[[#This Row],[Collector4]],'Drop-down_menus'!$F$2:$G$16,2,FALSE),IF(_xlpm.x=0,"",_xlpm.x)))</f>
        <v/>
      </c>
      <c r="T139" s="18" t="s">
        <v>338</v>
      </c>
      <c r="U139" s="18" t="s">
        <v>243</v>
      </c>
      <c r="V139" s="18"/>
      <c r="W139" s="16"/>
      <c r="X139" s="2"/>
      <c r="Y139" s="2"/>
      <c r="Z139" s="2"/>
      <c r="AA139" s="10">
        <v>3166</v>
      </c>
      <c r="AB139" s="10">
        <v>3175</v>
      </c>
      <c r="AG139" s="1"/>
    </row>
    <row r="140" spans="1:33" ht="13.5" customHeight="1" x14ac:dyDescent="0.2">
      <c r="A140" s="2" t="s">
        <v>238</v>
      </c>
      <c r="B140" s="2" t="s">
        <v>2596</v>
      </c>
      <c r="C140" s="2" t="s">
        <v>339</v>
      </c>
      <c r="D140" s="2" t="str">
        <f>_xlfn.TEXTBEFORE(Table3[[#This Row],[eventID]],"_")</f>
        <v>DIV</v>
      </c>
      <c r="E140" s="3">
        <v>45343</v>
      </c>
      <c r="F140" s="3"/>
      <c r="G140" s="13">
        <v>0.57916666666666672</v>
      </c>
      <c r="H140" s="13">
        <v>0.59722222222222221</v>
      </c>
      <c r="I140" s="13" t="s">
        <v>2482</v>
      </c>
      <c r="J140" s="3" t="s">
        <v>2580</v>
      </c>
      <c r="K140" s="13">
        <f t="shared" si="8"/>
        <v>1.8055555555555491E-2</v>
      </c>
      <c r="L140" s="3" t="s">
        <v>67</v>
      </c>
      <c r="M140" s="3" t="s">
        <v>61</v>
      </c>
      <c r="N140" s="3"/>
      <c r="O140" s="3"/>
      <c r="P140" s="3" t="str">
        <f>IF(Table3[[#This Row],[Collector1]]="","", _xlfn.LET(_xlpm.x,VLOOKUP(Table3[[#This Row],[Collector1]],'Drop-down_menus'!$F$2:$G$16,2,FALSE),IF(_xlpm.x=0,"",_xlpm.x)))</f>
        <v>https://orcid.org/0000-0001-5767-3220</v>
      </c>
      <c r="Q140" s="3" t="str">
        <f>IF(Table3[[#This Row],[Collector2]]="","", _xlfn.LET(_xlpm.x,VLOOKUP(Table3[[#This Row],[Collector2]],'Drop-down_menus'!$F$2:$G$16,2,FALSE),IF(_xlpm.x=0,"",_xlpm.x)))</f>
        <v>https://orcid.org/0000-0001-5748-602X</v>
      </c>
      <c r="R140" s="3" t="str">
        <f>IF(Table3[[#This Row],[Collector3]]="","", _xlfn.LET(_xlpm.x,VLOOKUP(Table3[[#This Row],[Collector3]],'Drop-down_menus'!$F$2:$G$16,2,FALSE),IF(_xlpm.x=0,"",_xlpm.x)))</f>
        <v/>
      </c>
      <c r="S140" s="3" t="str">
        <f>IF(Table3[[#This Row],[Collector4]]="","", _xlfn.LET(_xlpm.x,VLOOKUP(Table3[[#This Row],[Collector4]],'Drop-down_menus'!$F$2:$G$16,2,FALSE),IF(_xlpm.x=0,"",_xlpm.x)))</f>
        <v/>
      </c>
      <c r="T140" s="18" t="s">
        <v>340</v>
      </c>
      <c r="U140" s="18" t="s">
        <v>341</v>
      </c>
      <c r="V140" s="18"/>
      <c r="W140" s="16"/>
      <c r="X140" s="2"/>
      <c r="Y140" s="2">
        <v>22</v>
      </c>
      <c r="Z140" s="2"/>
      <c r="AA140" s="10">
        <v>3186</v>
      </c>
      <c r="AB140" s="10">
        <v>3188</v>
      </c>
      <c r="AC140" s="2" t="s">
        <v>342</v>
      </c>
      <c r="AG140" s="1"/>
    </row>
    <row r="141" spans="1:33" ht="13.5" customHeight="1" x14ac:dyDescent="0.2">
      <c r="A141" s="2" t="s">
        <v>238</v>
      </c>
      <c r="B141" s="2" t="s">
        <v>2596</v>
      </c>
      <c r="C141" s="2" t="s">
        <v>343</v>
      </c>
      <c r="D141" s="2" t="str">
        <f>_xlfn.TEXTBEFORE(Table3[[#This Row],[eventID]],"_")</f>
        <v>NIS</v>
      </c>
      <c r="E141" s="3">
        <v>45343</v>
      </c>
      <c r="F141" s="3"/>
      <c r="G141" s="13">
        <v>0.5756944444444444</v>
      </c>
      <c r="H141" s="13">
        <v>0.57708333333333328</v>
      </c>
      <c r="I141" s="13" t="s">
        <v>2483</v>
      </c>
      <c r="J141" s="3" t="s">
        <v>2580</v>
      </c>
      <c r="K141" s="13">
        <f t="shared" si="8"/>
        <v>1.388888888888884E-3</v>
      </c>
      <c r="L141" s="3" t="s">
        <v>71</v>
      </c>
      <c r="M141" s="3" t="s">
        <v>79</v>
      </c>
      <c r="N141" s="3"/>
      <c r="O141" s="3"/>
      <c r="P141" s="3" t="str">
        <f>IF(Table3[[#This Row],[Collector1]]="","", _xlfn.LET(_xlpm.x,VLOOKUP(Table3[[#This Row],[Collector1]],'Drop-down_menus'!$F$2:$G$16,2,FALSE),IF(_xlpm.x=0,"",_xlpm.x)))</f>
        <v>https://orcid.org/0009-0002-6669-2911</v>
      </c>
      <c r="Q141" s="3" t="str">
        <f>IF(Table3[[#This Row],[Collector2]]="","", _xlfn.LET(_xlpm.x,VLOOKUP(Table3[[#This Row],[Collector2]],'Drop-down_menus'!$F$2:$G$16,2,FALSE),IF(_xlpm.x=0,"",_xlpm.x)))</f>
        <v/>
      </c>
      <c r="R141" s="3" t="str">
        <f>IF(Table3[[#This Row],[Collector3]]="","", _xlfn.LET(_xlpm.x,VLOOKUP(Table3[[#This Row],[Collector3]],'Drop-down_menus'!$F$2:$G$16,2,FALSE),IF(_xlpm.x=0,"",_xlpm.x)))</f>
        <v/>
      </c>
      <c r="S141" s="3" t="str">
        <f>IF(Table3[[#This Row],[Collector4]]="","", _xlfn.LET(_xlpm.x,VLOOKUP(Table3[[#This Row],[Collector4]],'Drop-down_menus'!$F$2:$G$16,2,FALSE),IF(_xlpm.x=0,"",_xlpm.x)))</f>
        <v/>
      </c>
      <c r="T141" s="18" t="s">
        <v>344</v>
      </c>
      <c r="U141" s="18" t="s">
        <v>345</v>
      </c>
      <c r="V141" s="18"/>
      <c r="W141" s="16"/>
      <c r="X141" s="2"/>
      <c r="Y141" s="2"/>
      <c r="Z141" s="2"/>
      <c r="AA141" s="10">
        <v>3113</v>
      </c>
      <c r="AB141" s="10">
        <v>3118</v>
      </c>
      <c r="AG141" s="1"/>
    </row>
    <row r="142" spans="1:33" ht="13.5" customHeight="1" x14ac:dyDescent="0.2">
      <c r="A142" s="2" t="s">
        <v>238</v>
      </c>
      <c r="B142" s="2" t="s">
        <v>2596</v>
      </c>
      <c r="C142" s="2" t="s">
        <v>346</v>
      </c>
      <c r="D142" s="2" t="str">
        <f>_xlfn.TEXTBEFORE(Table3[[#This Row],[eventID]],"_")</f>
        <v>NIS</v>
      </c>
      <c r="E142" s="3">
        <v>45343</v>
      </c>
      <c r="F142" s="3"/>
      <c r="G142" s="13">
        <v>0.5805555555555556</v>
      </c>
      <c r="H142" s="13">
        <v>0.58194444444444449</v>
      </c>
      <c r="I142" s="13" t="s">
        <v>2484</v>
      </c>
      <c r="J142" s="3" t="s">
        <v>2580</v>
      </c>
      <c r="K142" s="13">
        <f t="shared" si="8"/>
        <v>1.388888888888884E-3</v>
      </c>
      <c r="L142" s="3" t="s">
        <v>71</v>
      </c>
      <c r="M142" s="3" t="s">
        <v>79</v>
      </c>
      <c r="N142" s="3"/>
      <c r="O142" s="3"/>
      <c r="P142" s="3" t="str">
        <f>IF(Table3[[#This Row],[Collector1]]="","", _xlfn.LET(_xlpm.x,VLOOKUP(Table3[[#This Row],[Collector1]],'Drop-down_menus'!$F$2:$G$16,2,FALSE),IF(_xlpm.x=0,"",_xlpm.x)))</f>
        <v>https://orcid.org/0009-0002-6669-2911</v>
      </c>
      <c r="Q142" s="3" t="str">
        <f>IF(Table3[[#This Row],[Collector2]]="","", _xlfn.LET(_xlpm.x,VLOOKUP(Table3[[#This Row],[Collector2]],'Drop-down_menus'!$F$2:$G$16,2,FALSE),IF(_xlpm.x=0,"",_xlpm.x)))</f>
        <v/>
      </c>
      <c r="R142" s="3" t="str">
        <f>IF(Table3[[#This Row],[Collector3]]="","", _xlfn.LET(_xlpm.x,VLOOKUP(Table3[[#This Row],[Collector3]],'Drop-down_menus'!$F$2:$G$16,2,FALSE),IF(_xlpm.x=0,"",_xlpm.x)))</f>
        <v/>
      </c>
      <c r="S142" s="3" t="str">
        <f>IF(Table3[[#This Row],[Collector4]]="","", _xlfn.LET(_xlpm.x,VLOOKUP(Table3[[#This Row],[Collector4]],'Drop-down_menus'!$F$2:$G$16,2,FALSE),IF(_xlpm.x=0,"",_xlpm.x)))</f>
        <v/>
      </c>
      <c r="T142" s="18" t="s">
        <v>347</v>
      </c>
      <c r="U142" s="18" t="s">
        <v>348</v>
      </c>
      <c r="V142" s="18"/>
      <c r="W142" s="16"/>
      <c r="X142" s="2"/>
      <c r="Y142" s="2"/>
      <c r="Z142" s="2"/>
      <c r="AA142" s="10">
        <v>3119</v>
      </c>
      <c r="AB142" s="10">
        <v>3124</v>
      </c>
      <c r="AG142" s="1"/>
    </row>
    <row r="143" spans="1:33" ht="13.5" customHeight="1" x14ac:dyDescent="0.2">
      <c r="A143" s="2" t="s">
        <v>238</v>
      </c>
      <c r="B143" s="2" t="s">
        <v>2596</v>
      </c>
      <c r="C143" s="2" t="s">
        <v>349</v>
      </c>
      <c r="D143" s="2" t="str">
        <f>_xlfn.TEXTBEFORE(Table3[[#This Row],[eventID]],"_")</f>
        <v>NIS</v>
      </c>
      <c r="E143" s="3">
        <v>45343</v>
      </c>
      <c r="F143" s="3"/>
      <c r="G143" s="13">
        <v>0.58472222222222225</v>
      </c>
      <c r="H143" s="13">
        <v>0.58611111111111114</v>
      </c>
      <c r="I143" s="13" t="s">
        <v>2485</v>
      </c>
      <c r="J143" s="3" t="s">
        <v>2580</v>
      </c>
      <c r="K143" s="13">
        <f t="shared" si="8"/>
        <v>1.388888888888884E-3</v>
      </c>
      <c r="L143" s="3" t="s">
        <v>71</v>
      </c>
      <c r="M143" s="3" t="s">
        <v>79</v>
      </c>
      <c r="N143" s="3"/>
      <c r="O143" s="3"/>
      <c r="P143" s="3" t="str">
        <f>IF(Table3[[#This Row],[Collector1]]="","", _xlfn.LET(_xlpm.x,VLOOKUP(Table3[[#This Row],[Collector1]],'Drop-down_menus'!$F$2:$G$16,2,FALSE),IF(_xlpm.x=0,"",_xlpm.x)))</f>
        <v>https://orcid.org/0009-0002-6669-2911</v>
      </c>
      <c r="Q143" s="3" t="str">
        <f>IF(Table3[[#This Row],[Collector2]]="","", _xlfn.LET(_xlpm.x,VLOOKUP(Table3[[#This Row],[Collector2]],'Drop-down_menus'!$F$2:$G$16,2,FALSE),IF(_xlpm.x=0,"",_xlpm.x)))</f>
        <v/>
      </c>
      <c r="R143" s="3" t="str">
        <f>IF(Table3[[#This Row],[Collector3]]="","", _xlfn.LET(_xlpm.x,VLOOKUP(Table3[[#This Row],[Collector3]],'Drop-down_menus'!$F$2:$G$16,2,FALSE),IF(_xlpm.x=0,"",_xlpm.x)))</f>
        <v/>
      </c>
      <c r="S143" s="3" t="str">
        <f>IF(Table3[[#This Row],[Collector4]]="","", _xlfn.LET(_xlpm.x,VLOOKUP(Table3[[#This Row],[Collector4]],'Drop-down_menus'!$F$2:$G$16,2,FALSE),IF(_xlpm.x=0,"",_xlpm.x)))</f>
        <v/>
      </c>
      <c r="T143" s="18" t="s">
        <v>350</v>
      </c>
      <c r="U143" s="18" t="s">
        <v>351</v>
      </c>
      <c r="V143" s="18"/>
      <c r="W143" s="16"/>
      <c r="X143" s="2"/>
      <c r="Y143" s="2"/>
      <c r="Z143" s="2"/>
      <c r="AA143" s="10">
        <v>3125</v>
      </c>
      <c r="AB143" s="10">
        <v>3130</v>
      </c>
      <c r="AG143" s="1"/>
    </row>
    <row r="144" spans="1:33" ht="13.5" customHeight="1" x14ac:dyDescent="0.2">
      <c r="A144" s="2" t="s">
        <v>238</v>
      </c>
      <c r="B144" s="2" t="s">
        <v>2596</v>
      </c>
      <c r="C144" s="2" t="s">
        <v>352</v>
      </c>
      <c r="D144" s="2" t="str">
        <f>_xlfn.TEXTBEFORE(Table3[[#This Row],[eventID]],"_")</f>
        <v>NIS</v>
      </c>
      <c r="E144" s="3">
        <v>45343</v>
      </c>
      <c r="F144" s="3"/>
      <c r="G144" s="13">
        <v>0.58958333333333335</v>
      </c>
      <c r="H144" s="13">
        <v>0.59097222222222223</v>
      </c>
      <c r="I144" s="13" t="s">
        <v>2486</v>
      </c>
      <c r="J144" s="3" t="s">
        <v>2580</v>
      </c>
      <c r="K144" s="13">
        <f t="shared" si="8"/>
        <v>1.388888888888884E-3</v>
      </c>
      <c r="L144" s="3" t="s">
        <v>71</v>
      </c>
      <c r="M144" s="3" t="s">
        <v>79</v>
      </c>
      <c r="N144" s="3"/>
      <c r="O144" s="3"/>
      <c r="P144" s="3" t="str">
        <f>IF(Table3[[#This Row],[Collector1]]="","", _xlfn.LET(_xlpm.x,VLOOKUP(Table3[[#This Row],[Collector1]],'Drop-down_menus'!$F$2:$G$16,2,FALSE),IF(_xlpm.x=0,"",_xlpm.x)))</f>
        <v>https://orcid.org/0009-0002-6669-2911</v>
      </c>
      <c r="Q144" s="3" t="str">
        <f>IF(Table3[[#This Row],[Collector2]]="","", _xlfn.LET(_xlpm.x,VLOOKUP(Table3[[#This Row],[Collector2]],'Drop-down_menus'!$F$2:$G$16,2,FALSE),IF(_xlpm.x=0,"",_xlpm.x)))</f>
        <v/>
      </c>
      <c r="R144" s="3" t="str">
        <f>IF(Table3[[#This Row],[Collector3]]="","", _xlfn.LET(_xlpm.x,VLOOKUP(Table3[[#This Row],[Collector3]],'Drop-down_menus'!$F$2:$G$16,2,FALSE),IF(_xlpm.x=0,"",_xlpm.x)))</f>
        <v/>
      </c>
      <c r="S144" s="3" t="str">
        <f>IF(Table3[[#This Row],[Collector4]]="","", _xlfn.LET(_xlpm.x,VLOOKUP(Table3[[#This Row],[Collector4]],'Drop-down_menus'!$F$2:$G$16,2,FALSE),IF(_xlpm.x=0,"",_xlpm.x)))</f>
        <v/>
      </c>
      <c r="T144" s="18" t="s">
        <v>353</v>
      </c>
      <c r="U144" s="18" t="s">
        <v>354</v>
      </c>
      <c r="V144" s="18"/>
      <c r="W144" s="16"/>
      <c r="X144" s="2"/>
      <c r="Y144" s="2"/>
      <c r="Z144" s="2"/>
      <c r="AA144" s="10">
        <v>3131</v>
      </c>
      <c r="AB144" s="10">
        <v>3136</v>
      </c>
      <c r="AG144" s="1"/>
    </row>
    <row r="145" spans="1:33" ht="13.5" customHeight="1" x14ac:dyDescent="0.2">
      <c r="A145" s="2" t="s">
        <v>238</v>
      </c>
      <c r="B145" s="2" t="s">
        <v>2596</v>
      </c>
      <c r="C145" s="2" t="s">
        <v>355</v>
      </c>
      <c r="D145" s="2" t="str">
        <f>_xlfn.TEXTBEFORE(Table3[[#This Row],[eventID]],"_")</f>
        <v>NIS</v>
      </c>
      <c r="E145" s="3">
        <v>45343</v>
      </c>
      <c r="F145" s="3"/>
      <c r="G145" s="13">
        <v>0.59513888888888888</v>
      </c>
      <c r="H145" s="13">
        <v>0.59652777777777777</v>
      </c>
      <c r="I145" s="13" t="s">
        <v>2487</v>
      </c>
      <c r="J145" s="3" t="s">
        <v>2580</v>
      </c>
      <c r="K145" s="13">
        <f t="shared" si="8"/>
        <v>1.388888888888884E-3</v>
      </c>
      <c r="L145" s="3" t="s">
        <v>71</v>
      </c>
      <c r="M145" s="3" t="s">
        <v>79</v>
      </c>
      <c r="N145" s="3"/>
      <c r="O145" s="3"/>
      <c r="P145" s="3" t="str">
        <f>IF(Table3[[#This Row],[Collector1]]="","", _xlfn.LET(_xlpm.x,VLOOKUP(Table3[[#This Row],[Collector1]],'Drop-down_menus'!$F$2:$G$16,2,FALSE),IF(_xlpm.x=0,"",_xlpm.x)))</f>
        <v>https://orcid.org/0009-0002-6669-2911</v>
      </c>
      <c r="Q145" s="3" t="str">
        <f>IF(Table3[[#This Row],[Collector2]]="","", _xlfn.LET(_xlpm.x,VLOOKUP(Table3[[#This Row],[Collector2]],'Drop-down_menus'!$F$2:$G$16,2,FALSE),IF(_xlpm.x=0,"",_xlpm.x)))</f>
        <v/>
      </c>
      <c r="R145" s="3" t="str">
        <f>IF(Table3[[#This Row],[Collector3]]="","", _xlfn.LET(_xlpm.x,VLOOKUP(Table3[[#This Row],[Collector3]],'Drop-down_menus'!$F$2:$G$16,2,FALSE),IF(_xlpm.x=0,"",_xlpm.x)))</f>
        <v/>
      </c>
      <c r="S145" s="3" t="str">
        <f>IF(Table3[[#This Row],[Collector4]]="","", _xlfn.LET(_xlpm.x,VLOOKUP(Table3[[#This Row],[Collector4]],'Drop-down_menus'!$F$2:$G$16,2,FALSE),IF(_xlpm.x=0,"",_xlpm.x)))</f>
        <v/>
      </c>
      <c r="T145" s="18" t="s">
        <v>356</v>
      </c>
      <c r="U145" s="18" t="s">
        <v>357</v>
      </c>
      <c r="V145" s="18"/>
      <c r="W145" s="16"/>
      <c r="X145" s="2"/>
      <c r="Y145" s="2"/>
      <c r="Z145" s="2"/>
      <c r="AA145" s="10">
        <v>3137</v>
      </c>
      <c r="AB145" s="10">
        <v>3142</v>
      </c>
      <c r="AG145" s="1"/>
    </row>
    <row r="146" spans="1:33" ht="13.5" customHeight="1" x14ac:dyDescent="0.2">
      <c r="A146" s="2" t="s">
        <v>238</v>
      </c>
      <c r="B146" s="2" t="s">
        <v>2596</v>
      </c>
      <c r="C146" s="2" t="s">
        <v>358</v>
      </c>
      <c r="D146" s="2" t="str">
        <f>_xlfn.TEXTBEFORE(Table3[[#This Row],[eventID]],"_")</f>
        <v>NIS</v>
      </c>
      <c r="E146" s="3">
        <v>45343</v>
      </c>
      <c r="F146" s="3"/>
      <c r="G146" s="13">
        <v>0.60069444444444442</v>
      </c>
      <c r="H146" s="13">
        <v>0.6020833333333333</v>
      </c>
      <c r="I146" s="13" t="s">
        <v>2434</v>
      </c>
      <c r="J146" s="3" t="s">
        <v>2580</v>
      </c>
      <c r="K146" s="13">
        <f t="shared" si="8"/>
        <v>1.388888888888884E-3</v>
      </c>
      <c r="L146" s="3" t="s">
        <v>71</v>
      </c>
      <c r="M146" s="3" t="s">
        <v>79</v>
      </c>
      <c r="N146" s="3"/>
      <c r="O146" s="3"/>
      <c r="P146" s="3" t="str">
        <f>IF(Table3[[#This Row],[Collector1]]="","", _xlfn.LET(_xlpm.x,VLOOKUP(Table3[[#This Row],[Collector1]],'Drop-down_menus'!$F$2:$G$16,2,FALSE),IF(_xlpm.x=0,"",_xlpm.x)))</f>
        <v>https://orcid.org/0009-0002-6669-2911</v>
      </c>
      <c r="Q146" s="3" t="str">
        <f>IF(Table3[[#This Row],[Collector2]]="","", _xlfn.LET(_xlpm.x,VLOOKUP(Table3[[#This Row],[Collector2]],'Drop-down_menus'!$F$2:$G$16,2,FALSE),IF(_xlpm.x=0,"",_xlpm.x)))</f>
        <v/>
      </c>
      <c r="R146" s="3" t="str">
        <f>IF(Table3[[#This Row],[Collector3]]="","", _xlfn.LET(_xlpm.x,VLOOKUP(Table3[[#This Row],[Collector3]],'Drop-down_menus'!$F$2:$G$16,2,FALSE),IF(_xlpm.x=0,"",_xlpm.x)))</f>
        <v/>
      </c>
      <c r="S146" s="3" t="str">
        <f>IF(Table3[[#This Row],[Collector4]]="","", _xlfn.LET(_xlpm.x,VLOOKUP(Table3[[#This Row],[Collector4]],'Drop-down_menus'!$F$2:$G$16,2,FALSE),IF(_xlpm.x=0,"",_xlpm.x)))</f>
        <v/>
      </c>
      <c r="T146" s="18" t="s">
        <v>359</v>
      </c>
      <c r="U146" s="18" t="s">
        <v>360</v>
      </c>
      <c r="V146" s="18"/>
      <c r="W146" s="16"/>
      <c r="X146" s="2"/>
      <c r="Y146" s="2"/>
      <c r="Z146" s="2"/>
      <c r="AA146" s="10">
        <v>3143</v>
      </c>
      <c r="AB146" s="10">
        <v>3148</v>
      </c>
      <c r="AG146" s="1"/>
    </row>
    <row r="147" spans="1:33" ht="13.5" customHeight="1" x14ac:dyDescent="0.2">
      <c r="A147" s="2" t="s">
        <v>238</v>
      </c>
      <c r="B147" s="2" t="s">
        <v>2596</v>
      </c>
      <c r="C147" s="2" t="s">
        <v>361</v>
      </c>
      <c r="D147" s="2" t="str">
        <f>_xlfn.TEXTBEFORE(Table3[[#This Row],[eventID]],"_")</f>
        <v>NIS</v>
      </c>
      <c r="E147" s="3">
        <v>45343</v>
      </c>
      <c r="F147" s="3"/>
      <c r="G147" s="13">
        <v>0.6069444444444444</v>
      </c>
      <c r="H147" s="13">
        <v>0.60833333333333328</v>
      </c>
      <c r="I147" s="13" t="s">
        <v>2488</v>
      </c>
      <c r="J147" s="3" t="s">
        <v>2580</v>
      </c>
      <c r="K147" s="13">
        <f t="shared" si="8"/>
        <v>1.388888888888884E-3</v>
      </c>
      <c r="L147" s="3" t="s">
        <v>71</v>
      </c>
      <c r="M147" s="3" t="s">
        <v>79</v>
      </c>
      <c r="N147" s="3"/>
      <c r="O147" s="3"/>
      <c r="P147" s="3" t="str">
        <f>IF(Table3[[#This Row],[Collector1]]="","", _xlfn.LET(_xlpm.x,VLOOKUP(Table3[[#This Row],[Collector1]],'Drop-down_menus'!$F$2:$G$16,2,FALSE),IF(_xlpm.x=0,"",_xlpm.x)))</f>
        <v>https://orcid.org/0009-0002-6669-2911</v>
      </c>
      <c r="Q147" s="3" t="str">
        <f>IF(Table3[[#This Row],[Collector2]]="","", _xlfn.LET(_xlpm.x,VLOOKUP(Table3[[#This Row],[Collector2]],'Drop-down_menus'!$F$2:$G$16,2,FALSE),IF(_xlpm.x=0,"",_xlpm.x)))</f>
        <v/>
      </c>
      <c r="R147" s="3" t="str">
        <f>IF(Table3[[#This Row],[Collector3]]="","", _xlfn.LET(_xlpm.x,VLOOKUP(Table3[[#This Row],[Collector3]],'Drop-down_menus'!$F$2:$G$16,2,FALSE),IF(_xlpm.x=0,"",_xlpm.x)))</f>
        <v/>
      </c>
      <c r="S147" s="3" t="str">
        <f>IF(Table3[[#This Row],[Collector4]]="","", _xlfn.LET(_xlpm.x,VLOOKUP(Table3[[#This Row],[Collector4]],'Drop-down_menus'!$F$2:$G$16,2,FALSE),IF(_xlpm.x=0,"",_xlpm.x)))</f>
        <v/>
      </c>
      <c r="T147" s="18" t="s">
        <v>362</v>
      </c>
      <c r="U147" s="18" t="s">
        <v>363</v>
      </c>
      <c r="V147" s="18"/>
      <c r="W147" s="16"/>
      <c r="X147" s="2"/>
      <c r="Y147" s="2"/>
      <c r="Z147" s="2"/>
      <c r="AA147" s="10">
        <v>3149</v>
      </c>
      <c r="AB147" s="10">
        <v>3165</v>
      </c>
      <c r="AG147" s="1"/>
    </row>
    <row r="148" spans="1:33" ht="13.5" customHeight="1" x14ac:dyDescent="0.2">
      <c r="A148" s="2" t="s">
        <v>238</v>
      </c>
      <c r="B148" s="2" t="s">
        <v>2596</v>
      </c>
      <c r="C148" s="2" t="s">
        <v>364</v>
      </c>
      <c r="D148" s="2" t="str">
        <f>_xlfn.TEXTBEFORE(Table3[[#This Row],[eventID]],"_")</f>
        <v>VV</v>
      </c>
      <c r="E148" s="3">
        <v>45343</v>
      </c>
      <c r="F148" s="3"/>
      <c r="G148" s="13">
        <v>0.54166666666666663</v>
      </c>
      <c r="H148" s="13">
        <v>0.5625</v>
      </c>
      <c r="I148" s="13" t="s">
        <v>2479</v>
      </c>
      <c r="J148" s="3" t="s">
        <v>2580</v>
      </c>
      <c r="K148" s="13">
        <f t="shared" si="8"/>
        <v>2.083333333333337E-2</v>
      </c>
      <c r="L148" s="3" t="s">
        <v>254</v>
      </c>
      <c r="M148" s="3" t="s">
        <v>193</v>
      </c>
      <c r="N148" s="3"/>
      <c r="O148" s="3"/>
      <c r="P148" s="3" t="str">
        <f>IF(Table3[[#This Row],[Collector1]]="","", _xlfn.LET(_xlpm.x,VLOOKUP(Table3[[#This Row],[Collector1]],'Drop-down_menus'!$F$2:$G$16,2,FALSE),IF(_xlpm.x=0,"",_xlpm.x)))</f>
        <v/>
      </c>
      <c r="Q148" s="3" t="str">
        <f>IF(Table3[[#This Row],[Collector2]]="","", _xlfn.LET(_xlpm.x,VLOOKUP(Table3[[#This Row],[Collector2]],'Drop-down_menus'!$F$2:$G$16,2,FALSE),IF(_xlpm.x=0,"",_xlpm.x)))</f>
        <v/>
      </c>
      <c r="R148" s="3" t="str">
        <f>IF(Table3[[#This Row],[Collector3]]="","", _xlfn.LET(_xlpm.x,VLOOKUP(Table3[[#This Row],[Collector3]],'Drop-down_menus'!$F$2:$G$16,2,FALSE),IF(_xlpm.x=0,"",_xlpm.x)))</f>
        <v/>
      </c>
      <c r="S148" s="3" t="str">
        <f>IF(Table3[[#This Row],[Collector4]]="","", _xlfn.LET(_xlpm.x,VLOOKUP(Table3[[#This Row],[Collector4]],'Drop-down_menus'!$F$2:$G$16,2,FALSE),IF(_xlpm.x=0,"",_xlpm.x)))</f>
        <v/>
      </c>
      <c r="T148" s="18"/>
      <c r="U148" s="18"/>
      <c r="V148" s="18"/>
      <c r="W148" s="16"/>
      <c r="X148" s="2"/>
      <c r="Y148" s="2"/>
      <c r="Z148" s="2"/>
      <c r="AA148" s="10"/>
      <c r="AB148" s="10"/>
      <c r="AG148" s="1"/>
    </row>
    <row r="149" spans="1:33" ht="13.5" customHeight="1" x14ac:dyDescent="0.2">
      <c r="A149" s="2" t="s">
        <v>365</v>
      </c>
      <c r="B149" s="2" t="s">
        <v>2597</v>
      </c>
      <c r="C149" s="2" t="s">
        <v>366</v>
      </c>
      <c r="D149" s="2" t="str">
        <f>_xlfn.TEXTBEFORE(Table3[[#This Row],[eventID]],"_")</f>
        <v>DIV</v>
      </c>
      <c r="E149" s="3">
        <v>45344</v>
      </c>
      <c r="F149" s="3"/>
      <c r="G149" s="13">
        <v>0.59722222222222221</v>
      </c>
      <c r="H149" s="13">
        <v>0.625</v>
      </c>
      <c r="I149" s="13" t="s">
        <v>2489</v>
      </c>
      <c r="J149" s="3" t="s">
        <v>2581</v>
      </c>
      <c r="K149" s="13">
        <f t="shared" si="8"/>
        <v>2.777777777777779E-2</v>
      </c>
      <c r="L149" s="3" t="s">
        <v>67</v>
      </c>
      <c r="M149" s="3" t="s">
        <v>68</v>
      </c>
      <c r="N149" s="3" t="s">
        <v>62</v>
      </c>
      <c r="O149" s="3"/>
      <c r="P149" s="3" t="str">
        <f>IF(Table3[[#This Row],[Collector1]]="","", _xlfn.LET(_xlpm.x,VLOOKUP(Table3[[#This Row],[Collector1]],'Drop-down_menus'!$F$2:$G$16,2,FALSE),IF(_xlpm.x=0,"",_xlpm.x)))</f>
        <v>https://orcid.org/0000-0001-5767-3220</v>
      </c>
      <c r="Q149" s="3" t="str">
        <f>IF(Table3[[#This Row],[Collector2]]="","", _xlfn.LET(_xlpm.x,VLOOKUP(Table3[[#This Row],[Collector2]],'Drop-down_menus'!$F$2:$G$16,2,FALSE),IF(_xlpm.x=0,"",_xlpm.x)))</f>
        <v>https://orcid.org/0000-0002-0981-7442</v>
      </c>
      <c r="R149" s="3" t="str">
        <f>IF(Table3[[#This Row],[Collector3]]="","", _xlfn.LET(_xlpm.x,VLOOKUP(Table3[[#This Row],[Collector3]],'Drop-down_menus'!$F$2:$G$16,2,FALSE),IF(_xlpm.x=0,"",_xlpm.x)))</f>
        <v>https://orcid.org/0000-0003-3696-4445</v>
      </c>
      <c r="S149" s="3" t="str">
        <f>IF(Table3[[#This Row],[Collector4]]="","", _xlfn.LET(_xlpm.x,VLOOKUP(Table3[[#This Row],[Collector4]],'Drop-down_menus'!$F$2:$G$16,2,FALSE),IF(_xlpm.x=0,"",_xlpm.x)))</f>
        <v/>
      </c>
      <c r="T149" s="18" t="s">
        <v>367</v>
      </c>
      <c r="U149" s="18" t="s">
        <v>368</v>
      </c>
      <c r="V149" s="18"/>
      <c r="W149" s="16"/>
      <c r="X149" s="2"/>
      <c r="Y149" s="2">
        <v>23</v>
      </c>
      <c r="Z149" s="2"/>
      <c r="AA149" s="10">
        <v>3415</v>
      </c>
      <c r="AB149" s="10">
        <v>3505</v>
      </c>
      <c r="AC149" s="2" t="s">
        <v>369</v>
      </c>
      <c r="AG149" s="1"/>
    </row>
    <row r="150" spans="1:33" ht="13.5" customHeight="1" x14ac:dyDescent="0.2">
      <c r="A150" s="2" t="s">
        <v>365</v>
      </c>
      <c r="B150" s="2" t="s">
        <v>2597</v>
      </c>
      <c r="C150" s="2" t="s">
        <v>370</v>
      </c>
      <c r="D150" s="2" t="str">
        <f>_xlfn.TEXTBEFORE(Table3[[#This Row],[eventID]],"_")</f>
        <v>ST</v>
      </c>
      <c r="E150" s="3">
        <v>45344</v>
      </c>
      <c r="F150" s="3">
        <v>45348</v>
      </c>
      <c r="G150" s="13">
        <v>0.63680555555555551</v>
      </c>
      <c r="H150" s="13">
        <v>0.69166666666666665</v>
      </c>
      <c r="I150" s="13"/>
      <c r="J150" s="3" t="s">
        <v>2561</v>
      </c>
      <c r="K150" s="35">
        <f>-((E150+G150)-(F150+H150))*24</f>
        <v>97.316666666592937</v>
      </c>
      <c r="L150" s="3" t="s">
        <v>71</v>
      </c>
      <c r="M150" s="3"/>
      <c r="N150" s="3"/>
      <c r="O150" s="3"/>
      <c r="P150" s="3" t="str">
        <f>IF(Table3[[#This Row],[Collector1]]="","", _xlfn.LET(_xlpm.x,VLOOKUP(Table3[[#This Row],[Collector1]],'Drop-down_menus'!$F$2:$G$16,2,FALSE),IF(_xlpm.x=0,"",_xlpm.x)))</f>
        <v>https://orcid.org/0009-0002-6669-2911</v>
      </c>
      <c r="Q150" s="3" t="str">
        <f>IF(Table3[[#This Row],[Collector2]]="","", _xlfn.LET(_xlpm.x,VLOOKUP(Table3[[#This Row],[Collector2]],'Drop-down_menus'!$F$2:$G$16,2,FALSE),IF(_xlpm.x=0,"",_xlpm.x)))</f>
        <v/>
      </c>
      <c r="R150" s="3" t="str">
        <f>IF(Table3[[#This Row],[Collector3]]="","", _xlfn.LET(_xlpm.x,VLOOKUP(Table3[[#This Row],[Collector3]],'Drop-down_menus'!$F$2:$G$16,2,FALSE),IF(_xlpm.x=0,"",_xlpm.x)))</f>
        <v/>
      </c>
      <c r="S150" s="3" t="str">
        <f>IF(Table3[[#This Row],[Collector4]]="","", _xlfn.LET(_xlpm.x,VLOOKUP(Table3[[#This Row],[Collector4]],'Drop-down_menus'!$F$2:$G$16,2,FALSE),IF(_xlpm.x=0,"",_xlpm.x)))</f>
        <v/>
      </c>
      <c r="T150" s="18" t="s">
        <v>371</v>
      </c>
      <c r="U150" s="18" t="s">
        <v>372</v>
      </c>
      <c r="V150" s="18"/>
      <c r="W150" s="16"/>
      <c r="X150" s="2"/>
      <c r="Y150" s="2">
        <v>20</v>
      </c>
      <c r="Z150" s="2"/>
      <c r="AA150" s="10">
        <v>3506</v>
      </c>
      <c r="AB150" s="10">
        <v>3507</v>
      </c>
      <c r="AC150" s="2" t="s">
        <v>74</v>
      </c>
      <c r="AG150" s="1"/>
    </row>
    <row r="151" spans="1:33" ht="13.5" customHeight="1" x14ac:dyDescent="0.2">
      <c r="A151" s="2" t="s">
        <v>365</v>
      </c>
      <c r="B151" s="2" t="s">
        <v>2597</v>
      </c>
      <c r="C151" s="2" t="s">
        <v>373</v>
      </c>
      <c r="D151" s="2" t="str">
        <f>_xlfn.TEXTBEFORE(Table3[[#This Row],[eventID]],"_")</f>
        <v>AT</v>
      </c>
      <c r="E151" s="3">
        <v>45344</v>
      </c>
      <c r="F151" s="3">
        <v>45346</v>
      </c>
      <c r="G151" s="13">
        <v>0.72916666666666663</v>
      </c>
      <c r="H151" s="13">
        <v>0.54166666666666663</v>
      </c>
      <c r="I151" s="13"/>
      <c r="J151" s="3" t="s">
        <v>2562</v>
      </c>
      <c r="K151" s="10">
        <f>-((E151+G151)-(F151+H151))*24</f>
        <v>43.5</v>
      </c>
      <c r="L151" s="3" t="s">
        <v>79</v>
      </c>
      <c r="M151" s="3"/>
      <c r="N151" s="3"/>
      <c r="O151" s="3"/>
      <c r="P151" s="3" t="str">
        <f>IF(Table3[[#This Row],[Collector1]]="","", _xlfn.LET(_xlpm.x,VLOOKUP(Table3[[#This Row],[Collector1]],'Drop-down_menus'!$F$2:$G$16,2,FALSE),IF(_xlpm.x=0,"",_xlpm.x)))</f>
        <v/>
      </c>
      <c r="Q151" s="3" t="str">
        <f>IF(Table3[[#This Row],[Collector2]]="","", _xlfn.LET(_xlpm.x,VLOOKUP(Table3[[#This Row],[Collector2]],'Drop-down_menus'!$F$2:$G$16,2,FALSE),IF(_xlpm.x=0,"",_xlpm.x)))</f>
        <v/>
      </c>
      <c r="R151" s="3" t="str">
        <f>IF(Table3[[#This Row],[Collector3]]="","", _xlfn.LET(_xlpm.x,VLOOKUP(Table3[[#This Row],[Collector3]],'Drop-down_menus'!$F$2:$G$16,2,FALSE),IF(_xlpm.x=0,"",_xlpm.x)))</f>
        <v/>
      </c>
      <c r="S151" s="3" t="str">
        <f>IF(Table3[[#This Row],[Collector4]]="","", _xlfn.LET(_xlpm.x,VLOOKUP(Table3[[#This Row],[Collector4]],'Drop-down_menus'!$F$2:$G$16,2,FALSE),IF(_xlpm.x=0,"",_xlpm.x)))</f>
        <v/>
      </c>
      <c r="T151" s="18" t="s">
        <v>374</v>
      </c>
      <c r="U151" s="18" t="s">
        <v>375</v>
      </c>
      <c r="V151" s="18"/>
      <c r="W151" s="16"/>
      <c r="X151" s="2"/>
      <c r="Y151" s="2">
        <v>32</v>
      </c>
      <c r="Z151" s="2"/>
      <c r="AA151" s="10">
        <v>3508</v>
      </c>
      <c r="AB151" s="10">
        <v>3515</v>
      </c>
      <c r="AC151" s="2" t="s">
        <v>74</v>
      </c>
      <c r="AG151" s="1"/>
    </row>
    <row r="152" spans="1:33" ht="13.5" customHeight="1" x14ac:dyDescent="0.2">
      <c r="A152" s="2" t="s">
        <v>365</v>
      </c>
      <c r="B152" s="2" t="s">
        <v>2597</v>
      </c>
      <c r="C152" s="2" t="s">
        <v>376</v>
      </c>
      <c r="D152" s="2" t="str">
        <f>_xlfn.TEXTBEFORE(Table3[[#This Row],[eventID]],"_")</f>
        <v>RD</v>
      </c>
      <c r="E152" s="3">
        <v>45344</v>
      </c>
      <c r="F152" s="3"/>
      <c r="G152" s="13">
        <v>0.64583333333333337</v>
      </c>
      <c r="H152" s="13">
        <v>0.65972222222222221</v>
      </c>
      <c r="I152" s="13" t="s">
        <v>2490</v>
      </c>
      <c r="J152" s="3" t="s">
        <v>2581</v>
      </c>
      <c r="K152" s="13">
        <f t="shared" ref="K152:K172" si="9">H152-G152</f>
        <v>1.388888888888884E-2</v>
      </c>
      <c r="L152" s="3" t="s">
        <v>79</v>
      </c>
      <c r="M152" s="3"/>
      <c r="N152" s="3"/>
      <c r="O152" s="3"/>
      <c r="P152" s="3" t="str">
        <f>IF(Table3[[#This Row],[Collector1]]="","", _xlfn.LET(_xlpm.x,VLOOKUP(Table3[[#This Row],[Collector1]],'Drop-down_menus'!$F$2:$G$16,2,FALSE),IF(_xlpm.x=0,"",_xlpm.x)))</f>
        <v/>
      </c>
      <c r="Q152" s="3" t="str">
        <f>IF(Table3[[#This Row],[Collector2]]="","", _xlfn.LET(_xlpm.x,VLOOKUP(Table3[[#This Row],[Collector2]],'Drop-down_menus'!$F$2:$G$16,2,FALSE),IF(_xlpm.x=0,"",_xlpm.x)))</f>
        <v/>
      </c>
      <c r="R152" s="3" t="str">
        <f>IF(Table3[[#This Row],[Collector3]]="","", _xlfn.LET(_xlpm.x,VLOOKUP(Table3[[#This Row],[Collector3]],'Drop-down_menus'!$F$2:$G$16,2,FALSE),IF(_xlpm.x=0,"",_xlpm.x)))</f>
        <v/>
      </c>
      <c r="S152" s="3" t="str">
        <f>IF(Table3[[#This Row],[Collector4]]="","", _xlfn.LET(_xlpm.x,VLOOKUP(Table3[[#This Row],[Collector4]],'Drop-down_menus'!$F$2:$G$16,2,FALSE),IF(_xlpm.x=0,"",_xlpm.x)))</f>
        <v/>
      </c>
      <c r="T152" s="18" t="s">
        <v>377</v>
      </c>
      <c r="U152" s="18" t="s">
        <v>378</v>
      </c>
      <c r="V152" s="18"/>
      <c r="W152" s="16"/>
      <c r="X152" s="2">
        <v>28</v>
      </c>
      <c r="Y152" s="2">
        <v>32</v>
      </c>
      <c r="Z152" s="2"/>
      <c r="AA152" s="10">
        <v>3519</v>
      </c>
      <c r="AB152" s="10">
        <v>3530</v>
      </c>
      <c r="AG152" s="1"/>
    </row>
    <row r="153" spans="1:33" ht="13.5" customHeight="1" x14ac:dyDescent="0.2">
      <c r="A153" s="2" t="s">
        <v>365</v>
      </c>
      <c r="B153" s="2" t="s">
        <v>2597</v>
      </c>
      <c r="C153" s="2" t="s">
        <v>379</v>
      </c>
      <c r="D153" s="2" t="str">
        <f>_xlfn.TEXTBEFORE(Table3[[#This Row],[eventID]],"_")</f>
        <v>ROV</v>
      </c>
      <c r="E153" s="3">
        <v>45344</v>
      </c>
      <c r="F153" s="3"/>
      <c r="G153" s="13">
        <v>0.625</v>
      </c>
      <c r="H153" s="13">
        <v>0.6875</v>
      </c>
      <c r="I153" s="13" t="s">
        <v>2491</v>
      </c>
      <c r="J153" s="3" t="s">
        <v>2581</v>
      </c>
      <c r="K153" s="13">
        <f t="shared" si="9"/>
        <v>6.25E-2</v>
      </c>
      <c r="L153" s="3" t="s">
        <v>61</v>
      </c>
      <c r="M153" s="3" t="s">
        <v>79</v>
      </c>
      <c r="N153" s="3"/>
      <c r="O153" s="3"/>
      <c r="P153" s="3" t="str">
        <f>IF(Table3[[#This Row],[Collector1]]="","", _xlfn.LET(_xlpm.x,VLOOKUP(Table3[[#This Row],[Collector1]],'Drop-down_menus'!$F$2:$G$16,2,FALSE),IF(_xlpm.x=0,"",_xlpm.x)))</f>
        <v>https://orcid.org/0000-0001-5748-602X</v>
      </c>
      <c r="Q153" s="3" t="str">
        <f>IF(Table3[[#This Row],[Collector2]]="","", _xlfn.LET(_xlpm.x,VLOOKUP(Table3[[#This Row],[Collector2]],'Drop-down_menus'!$F$2:$G$16,2,FALSE),IF(_xlpm.x=0,"",_xlpm.x)))</f>
        <v/>
      </c>
      <c r="R153" s="3" t="str">
        <f>IF(Table3[[#This Row],[Collector3]]="","", _xlfn.LET(_xlpm.x,VLOOKUP(Table3[[#This Row],[Collector3]],'Drop-down_menus'!$F$2:$G$16,2,FALSE),IF(_xlpm.x=0,"",_xlpm.x)))</f>
        <v/>
      </c>
      <c r="S153" s="3" t="str">
        <f>IF(Table3[[#This Row],[Collector4]]="","", _xlfn.LET(_xlpm.x,VLOOKUP(Table3[[#This Row],[Collector4]],'Drop-down_menus'!$F$2:$G$16,2,FALSE),IF(_xlpm.x=0,"",_xlpm.x)))</f>
        <v/>
      </c>
      <c r="T153" s="18" t="s">
        <v>380</v>
      </c>
      <c r="U153" s="18" t="s">
        <v>381</v>
      </c>
      <c r="V153" s="18"/>
      <c r="W153" s="16"/>
      <c r="X153" s="2"/>
      <c r="Y153" s="2"/>
      <c r="Z153" s="2"/>
      <c r="AA153" s="10"/>
      <c r="AB153" s="10"/>
      <c r="AG153" s="1"/>
    </row>
    <row r="154" spans="1:33" ht="13.5" customHeight="1" x14ac:dyDescent="0.2">
      <c r="A154" s="2" t="s">
        <v>365</v>
      </c>
      <c r="B154" s="2" t="s">
        <v>2597</v>
      </c>
      <c r="C154" s="2" t="s">
        <v>382</v>
      </c>
      <c r="D154" s="2" t="str">
        <f>_xlfn.TEXTBEFORE(Table3[[#This Row],[eventID]],"_")</f>
        <v>NIS</v>
      </c>
      <c r="E154" s="3">
        <v>45344</v>
      </c>
      <c r="F154" s="3"/>
      <c r="G154" s="13">
        <v>0.69444444444444442</v>
      </c>
      <c r="H154" s="13">
        <v>0.70833333333333337</v>
      </c>
      <c r="I154" s="13" t="s">
        <v>2492</v>
      </c>
      <c r="J154" s="3" t="s">
        <v>2581</v>
      </c>
      <c r="K154" s="13">
        <f t="shared" si="9"/>
        <v>1.3888888888888951E-2</v>
      </c>
      <c r="L154" s="3" t="s">
        <v>71</v>
      </c>
      <c r="M154" s="3"/>
      <c r="N154" s="3"/>
      <c r="O154" s="3"/>
      <c r="P154" s="3" t="str">
        <f>IF(Table3[[#This Row],[Collector1]]="","", _xlfn.LET(_xlpm.x,VLOOKUP(Table3[[#This Row],[Collector1]],'Drop-down_menus'!$F$2:$G$16,2,FALSE),IF(_xlpm.x=0,"",_xlpm.x)))</f>
        <v>https://orcid.org/0009-0002-6669-2911</v>
      </c>
      <c r="Q154" s="3" t="str">
        <f>IF(Table3[[#This Row],[Collector2]]="","", _xlfn.LET(_xlpm.x,VLOOKUP(Table3[[#This Row],[Collector2]],'Drop-down_menus'!$F$2:$G$16,2,FALSE),IF(_xlpm.x=0,"",_xlpm.x)))</f>
        <v/>
      </c>
      <c r="R154" s="3" t="str">
        <f>IF(Table3[[#This Row],[Collector3]]="","", _xlfn.LET(_xlpm.x,VLOOKUP(Table3[[#This Row],[Collector3]],'Drop-down_menus'!$F$2:$G$16,2,FALSE),IF(_xlpm.x=0,"",_xlpm.x)))</f>
        <v/>
      </c>
      <c r="S154" s="3" t="str">
        <f>IF(Table3[[#This Row],[Collector4]]="","", _xlfn.LET(_xlpm.x,VLOOKUP(Table3[[#This Row],[Collector4]],'Drop-down_menus'!$F$2:$G$16,2,FALSE),IF(_xlpm.x=0,"",_xlpm.x)))</f>
        <v/>
      </c>
      <c r="T154" s="18" t="s">
        <v>380</v>
      </c>
      <c r="U154" s="18" t="s">
        <v>381</v>
      </c>
      <c r="V154" s="18"/>
      <c r="W154" s="16"/>
      <c r="X154" s="2">
        <v>0</v>
      </c>
      <c r="Y154" s="2">
        <v>20</v>
      </c>
      <c r="Z154" s="2"/>
      <c r="AA154" s="10"/>
      <c r="AB154" s="10"/>
      <c r="AG154" s="1"/>
    </row>
    <row r="155" spans="1:33" ht="13.5" customHeight="1" x14ac:dyDescent="0.2">
      <c r="A155" s="2" t="s">
        <v>365</v>
      </c>
      <c r="B155" s="2" t="s">
        <v>2597</v>
      </c>
      <c r="C155" s="2" t="s">
        <v>2626</v>
      </c>
      <c r="D155" s="2" t="str">
        <f>_xlfn.TEXTBEFORE(Table3[[#This Row],[eventID]],"_")</f>
        <v>DRM</v>
      </c>
      <c r="E155" s="3">
        <v>45344</v>
      </c>
      <c r="F155" s="3"/>
      <c r="G155" s="13">
        <v>0.6875</v>
      </c>
      <c r="H155" s="13">
        <v>0.72916666666666663</v>
      </c>
      <c r="I155" s="13" t="s">
        <v>2370</v>
      </c>
      <c r="J155" s="3" t="s">
        <v>2581</v>
      </c>
      <c r="K155" s="13">
        <f t="shared" si="9"/>
        <v>4.166666666666663E-2</v>
      </c>
      <c r="L155" s="3" t="s">
        <v>77</v>
      </c>
      <c r="M155" s="3"/>
      <c r="N155" s="3"/>
      <c r="O155" s="3"/>
      <c r="P155" s="3" t="str">
        <f>IF(Table3[[#This Row],[Collector1]]="","", _xlfn.LET(_xlpm.x,VLOOKUP(Table3[[#This Row],[Collector1]],'Drop-down_menus'!$F$2:$G$16,2,FALSE),IF(_xlpm.x=0,"",_xlpm.x)))</f>
        <v>https://orcid.org/0000-0002-9037-7623</v>
      </c>
      <c r="Q155" s="3" t="str">
        <f>IF(Table3[[#This Row],[Collector2]]="","", _xlfn.LET(_xlpm.x,VLOOKUP(Table3[[#This Row],[Collector2]],'Drop-down_menus'!$F$2:$G$16,2,FALSE),IF(_xlpm.x=0,"",_xlpm.x)))</f>
        <v/>
      </c>
      <c r="R155" s="3" t="str">
        <f>IF(Table3[[#This Row],[Collector3]]="","", _xlfn.LET(_xlpm.x,VLOOKUP(Table3[[#This Row],[Collector3]],'Drop-down_menus'!$F$2:$G$16,2,FALSE),IF(_xlpm.x=0,"",_xlpm.x)))</f>
        <v/>
      </c>
      <c r="S155" s="3" t="str">
        <f>IF(Table3[[#This Row],[Collector4]]="","", _xlfn.LET(_xlpm.x,VLOOKUP(Table3[[#This Row],[Collector4]],'Drop-down_menus'!$F$2:$G$16,2,FALSE),IF(_xlpm.x=0,"",_xlpm.x)))</f>
        <v/>
      </c>
      <c r="T155" s="18" t="s">
        <v>380</v>
      </c>
      <c r="U155" s="18" t="s">
        <v>381</v>
      </c>
      <c r="V155" s="18"/>
      <c r="W155" s="16"/>
      <c r="X155" s="2"/>
      <c r="Y155" s="2"/>
      <c r="Z155" s="2">
        <v>60</v>
      </c>
      <c r="AA155" s="10">
        <v>3586</v>
      </c>
      <c r="AB155" s="10"/>
      <c r="AG155" s="1"/>
    </row>
    <row r="156" spans="1:33" ht="13.5" customHeight="1" x14ac:dyDescent="0.2">
      <c r="A156" s="2" t="s">
        <v>365</v>
      </c>
      <c r="B156" s="2" t="s">
        <v>2597</v>
      </c>
      <c r="C156" s="2" t="s">
        <v>383</v>
      </c>
      <c r="D156" s="2" t="str">
        <f>_xlfn.TEXTBEFORE(Table3[[#This Row],[eventID]],"_")</f>
        <v>RD</v>
      </c>
      <c r="E156" s="3">
        <v>45345</v>
      </c>
      <c r="F156" s="3"/>
      <c r="G156" s="13">
        <v>0.34375</v>
      </c>
      <c r="H156" s="13">
        <v>0.3576388888888889</v>
      </c>
      <c r="I156" s="13" t="s">
        <v>2493</v>
      </c>
      <c r="J156" s="3" t="s">
        <v>2582</v>
      </c>
      <c r="K156" s="13">
        <f t="shared" si="9"/>
        <v>1.3888888888888895E-2</v>
      </c>
      <c r="L156" s="3" t="s">
        <v>79</v>
      </c>
      <c r="M156" s="3"/>
      <c r="N156" s="3"/>
      <c r="O156" s="3"/>
      <c r="P156" s="3" t="str">
        <f>IF(Table3[[#This Row],[Collector1]]="","", _xlfn.LET(_xlpm.x,VLOOKUP(Table3[[#This Row],[Collector1]],'Drop-down_menus'!$F$2:$G$16,2,FALSE),IF(_xlpm.x=0,"",_xlpm.x)))</f>
        <v/>
      </c>
      <c r="Q156" s="3" t="str">
        <f>IF(Table3[[#This Row],[Collector2]]="","", _xlfn.LET(_xlpm.x,VLOOKUP(Table3[[#This Row],[Collector2]],'Drop-down_menus'!$F$2:$G$16,2,FALSE),IF(_xlpm.x=0,"",_xlpm.x)))</f>
        <v/>
      </c>
      <c r="R156" s="3" t="str">
        <f>IF(Table3[[#This Row],[Collector3]]="","", _xlfn.LET(_xlpm.x,VLOOKUP(Table3[[#This Row],[Collector3]],'Drop-down_menus'!$F$2:$G$16,2,FALSE),IF(_xlpm.x=0,"",_xlpm.x)))</f>
        <v/>
      </c>
      <c r="S156" s="3" t="str">
        <f>IF(Table3[[#This Row],[Collector4]]="","", _xlfn.LET(_xlpm.x,VLOOKUP(Table3[[#This Row],[Collector4]],'Drop-down_menus'!$F$2:$G$16,2,FALSE),IF(_xlpm.x=0,"",_xlpm.x)))</f>
        <v/>
      </c>
      <c r="T156" s="18" t="s">
        <v>384</v>
      </c>
      <c r="U156" s="18" t="s">
        <v>2604</v>
      </c>
      <c r="V156" s="18" t="s">
        <v>385</v>
      </c>
      <c r="W156" s="16" t="s">
        <v>386</v>
      </c>
      <c r="X156" s="2">
        <v>30</v>
      </c>
      <c r="Y156" s="2">
        <v>40</v>
      </c>
      <c r="Z156" s="2"/>
      <c r="AA156" s="10">
        <v>3586</v>
      </c>
      <c r="AB156" s="10">
        <v>3598</v>
      </c>
      <c r="AG156" s="1"/>
    </row>
    <row r="157" spans="1:33" ht="13.5" customHeight="1" x14ac:dyDescent="0.2">
      <c r="A157" s="2" t="s">
        <v>365</v>
      </c>
      <c r="B157" s="2" t="s">
        <v>2597</v>
      </c>
      <c r="C157" s="2" t="s">
        <v>387</v>
      </c>
      <c r="D157" s="2" t="str">
        <f>_xlfn.TEXTBEFORE(Table3[[#This Row],[eventID]],"_")</f>
        <v>NIS</v>
      </c>
      <c r="E157" s="3">
        <v>45345</v>
      </c>
      <c r="F157" s="3"/>
      <c r="G157" s="13">
        <v>0.375</v>
      </c>
      <c r="H157" s="13">
        <v>0.41666666666666669</v>
      </c>
      <c r="I157" s="13" t="s">
        <v>2494</v>
      </c>
      <c r="J157" s="3" t="s">
        <v>2582</v>
      </c>
      <c r="K157" s="13">
        <f t="shared" si="9"/>
        <v>4.1666666666666685E-2</v>
      </c>
      <c r="L157" s="3" t="s">
        <v>71</v>
      </c>
      <c r="M157" s="3" t="s">
        <v>89</v>
      </c>
      <c r="N157" s="3"/>
      <c r="O157" s="3"/>
      <c r="P157" s="3" t="str">
        <f>IF(Table3[[#This Row],[Collector1]]="","", _xlfn.LET(_xlpm.x,VLOOKUP(Table3[[#This Row],[Collector1]],'Drop-down_menus'!$F$2:$G$16,2,FALSE),IF(_xlpm.x=0,"",_xlpm.x)))</f>
        <v>https://orcid.org/0009-0002-6669-2911</v>
      </c>
      <c r="Q157" s="3" t="str">
        <f>IF(Table3[[#This Row],[Collector2]]="","", _xlfn.LET(_xlpm.x,VLOOKUP(Table3[[#This Row],[Collector2]],'Drop-down_menus'!$F$2:$G$16,2,FALSE),IF(_xlpm.x=0,"",_xlpm.x)))</f>
        <v/>
      </c>
      <c r="R157" s="3" t="str">
        <f>IF(Table3[[#This Row],[Collector3]]="","", _xlfn.LET(_xlpm.x,VLOOKUP(Table3[[#This Row],[Collector3]],'Drop-down_menus'!$F$2:$G$16,2,FALSE),IF(_xlpm.x=0,"",_xlpm.x)))</f>
        <v/>
      </c>
      <c r="S157" s="3" t="str">
        <f>IF(Table3[[#This Row],[Collector4]]="","", _xlfn.LET(_xlpm.x,VLOOKUP(Table3[[#This Row],[Collector4]],'Drop-down_menus'!$F$2:$G$16,2,FALSE),IF(_xlpm.x=0,"",_xlpm.x)))</f>
        <v/>
      </c>
      <c r="T157" s="18" t="s">
        <v>380</v>
      </c>
      <c r="U157" s="18" t="s">
        <v>381</v>
      </c>
      <c r="V157" s="18"/>
      <c r="W157" s="16"/>
      <c r="X157" s="2"/>
      <c r="Y157" s="2">
        <v>20</v>
      </c>
      <c r="Z157" s="2"/>
      <c r="AA157" s="10">
        <v>3579</v>
      </c>
      <c r="AB157" s="10">
        <v>3595</v>
      </c>
      <c r="AG157" s="1"/>
    </row>
    <row r="158" spans="1:33" ht="13.5" customHeight="1" x14ac:dyDescent="0.2">
      <c r="A158" s="2" t="s">
        <v>365</v>
      </c>
      <c r="B158" s="2" t="s">
        <v>2597</v>
      </c>
      <c r="C158" s="2" t="s">
        <v>388</v>
      </c>
      <c r="D158" s="2" t="str">
        <f>_xlfn.TEXTBEFORE(Table3[[#This Row],[eventID]],"_")</f>
        <v>NIS</v>
      </c>
      <c r="E158" s="3">
        <v>45345</v>
      </c>
      <c r="F158" s="3"/>
      <c r="G158" s="13">
        <v>0.625</v>
      </c>
      <c r="H158" s="13">
        <v>0.62847222222222221</v>
      </c>
      <c r="I158" s="13" t="s">
        <v>2451</v>
      </c>
      <c r="J158" s="3" t="s">
        <v>2582</v>
      </c>
      <c r="K158" s="13">
        <f t="shared" si="9"/>
        <v>3.4722222222222099E-3</v>
      </c>
      <c r="L158" s="3" t="s">
        <v>71</v>
      </c>
      <c r="M158" s="3"/>
      <c r="N158" s="3"/>
      <c r="O158" s="3"/>
      <c r="P158" s="3" t="str">
        <f>IF(Table3[[#This Row],[Collector1]]="","", _xlfn.LET(_xlpm.x,VLOOKUP(Table3[[#This Row],[Collector1]],'Drop-down_menus'!$F$2:$G$16,2,FALSE),IF(_xlpm.x=0,"",_xlpm.x)))</f>
        <v>https://orcid.org/0009-0002-6669-2911</v>
      </c>
      <c r="Q158" s="3" t="str">
        <f>IF(Table3[[#This Row],[Collector2]]="","", _xlfn.LET(_xlpm.x,VLOOKUP(Table3[[#This Row],[Collector2]],'Drop-down_menus'!$F$2:$G$16,2,FALSE),IF(_xlpm.x=0,"",_xlpm.x)))</f>
        <v/>
      </c>
      <c r="R158" s="3" t="str">
        <f>IF(Table3[[#This Row],[Collector3]]="","", _xlfn.LET(_xlpm.x,VLOOKUP(Table3[[#This Row],[Collector3]],'Drop-down_menus'!$F$2:$G$16,2,FALSE),IF(_xlpm.x=0,"",_xlpm.x)))</f>
        <v/>
      </c>
      <c r="S158" s="3" t="str">
        <f>IF(Table3[[#This Row],[Collector4]]="","", _xlfn.LET(_xlpm.x,VLOOKUP(Table3[[#This Row],[Collector4]],'Drop-down_menus'!$F$2:$G$16,2,FALSE),IF(_xlpm.x=0,"",_xlpm.x)))</f>
        <v/>
      </c>
      <c r="T158" s="18" t="s">
        <v>389</v>
      </c>
      <c r="U158" s="18" t="s">
        <v>390</v>
      </c>
      <c r="V158" s="18"/>
      <c r="W158" s="16"/>
      <c r="X158" s="2">
        <v>0</v>
      </c>
      <c r="Y158" s="2"/>
      <c r="Z158" s="2"/>
      <c r="AA158" s="10">
        <v>3606</v>
      </c>
      <c r="AB158" s="10">
        <f>Table3[[#This Row],[Sample_Ids Start]]+5</f>
        <v>3611</v>
      </c>
      <c r="AG158" s="1"/>
    </row>
    <row r="159" spans="1:33" ht="13.5" customHeight="1" x14ac:dyDescent="0.2">
      <c r="A159" s="2" t="s">
        <v>365</v>
      </c>
      <c r="B159" s="2" t="s">
        <v>2597</v>
      </c>
      <c r="C159" s="2" t="s">
        <v>391</v>
      </c>
      <c r="D159" s="2" t="str">
        <f>_xlfn.TEXTBEFORE(Table3[[#This Row],[eventID]],"_")</f>
        <v>NIS</v>
      </c>
      <c r="E159" s="3">
        <v>45345</v>
      </c>
      <c r="F159" s="3"/>
      <c r="G159" s="13">
        <v>0.6333333333333333</v>
      </c>
      <c r="H159" s="13">
        <v>0.63680555555555551</v>
      </c>
      <c r="I159" s="13" t="s">
        <v>2495</v>
      </c>
      <c r="J159" s="3" t="s">
        <v>2582</v>
      </c>
      <c r="K159" s="13">
        <f t="shared" si="9"/>
        <v>3.4722222222222099E-3</v>
      </c>
      <c r="L159" s="3" t="s">
        <v>71</v>
      </c>
      <c r="M159" s="3"/>
      <c r="N159" s="3"/>
      <c r="O159" s="3"/>
      <c r="P159" s="3" t="str">
        <f>IF(Table3[[#This Row],[Collector1]]="","", _xlfn.LET(_xlpm.x,VLOOKUP(Table3[[#This Row],[Collector1]],'Drop-down_menus'!$F$2:$G$16,2,FALSE),IF(_xlpm.x=0,"",_xlpm.x)))</f>
        <v>https://orcid.org/0009-0002-6669-2911</v>
      </c>
      <c r="Q159" s="3" t="str">
        <f>IF(Table3[[#This Row],[Collector2]]="","", _xlfn.LET(_xlpm.x,VLOOKUP(Table3[[#This Row],[Collector2]],'Drop-down_menus'!$F$2:$G$16,2,FALSE),IF(_xlpm.x=0,"",_xlpm.x)))</f>
        <v/>
      </c>
      <c r="R159" s="3" t="str">
        <f>IF(Table3[[#This Row],[Collector3]]="","", _xlfn.LET(_xlpm.x,VLOOKUP(Table3[[#This Row],[Collector3]],'Drop-down_menus'!$F$2:$G$16,2,FALSE),IF(_xlpm.x=0,"",_xlpm.x)))</f>
        <v/>
      </c>
      <c r="S159" s="3" t="str">
        <f>IF(Table3[[#This Row],[Collector4]]="","", _xlfn.LET(_xlpm.x,VLOOKUP(Table3[[#This Row],[Collector4]],'Drop-down_menus'!$F$2:$G$16,2,FALSE),IF(_xlpm.x=0,"",_xlpm.x)))</f>
        <v/>
      </c>
      <c r="T159" s="18" t="s">
        <v>392</v>
      </c>
      <c r="U159" s="18" t="s">
        <v>393</v>
      </c>
      <c r="V159" s="18"/>
      <c r="W159" s="16"/>
      <c r="X159" s="2">
        <v>0</v>
      </c>
      <c r="Y159" s="2"/>
      <c r="Z159" s="2"/>
      <c r="AA159" s="10">
        <f t="shared" ref="AA159:AA171" si="10">AA158+6</f>
        <v>3612</v>
      </c>
      <c r="AB159" s="10">
        <f>Table3[[#This Row],[Sample_Ids Start]]+5</f>
        <v>3617</v>
      </c>
      <c r="AG159" s="1"/>
    </row>
    <row r="160" spans="1:33" ht="13.5" customHeight="1" x14ac:dyDescent="0.2">
      <c r="A160" s="2" t="s">
        <v>365</v>
      </c>
      <c r="B160" s="2" t="s">
        <v>2597</v>
      </c>
      <c r="C160" s="2" t="s">
        <v>394</v>
      </c>
      <c r="D160" s="2" t="str">
        <f>_xlfn.TEXTBEFORE(Table3[[#This Row],[eventID]],"_")</f>
        <v>NIS</v>
      </c>
      <c r="E160" s="3">
        <v>45345</v>
      </c>
      <c r="F160" s="3"/>
      <c r="G160" s="13">
        <v>0.63958333333333328</v>
      </c>
      <c r="H160" s="13">
        <v>0.6430555555555556</v>
      </c>
      <c r="I160" s="13" t="s">
        <v>2496</v>
      </c>
      <c r="J160" s="3" t="s">
        <v>2582</v>
      </c>
      <c r="K160" s="13">
        <f t="shared" si="9"/>
        <v>3.4722222222223209E-3</v>
      </c>
      <c r="L160" s="3" t="s">
        <v>71</v>
      </c>
      <c r="M160" s="3"/>
      <c r="N160" s="3"/>
      <c r="O160" s="3"/>
      <c r="P160" s="3" t="str">
        <f>IF(Table3[[#This Row],[Collector1]]="","", _xlfn.LET(_xlpm.x,VLOOKUP(Table3[[#This Row],[Collector1]],'Drop-down_menus'!$F$2:$G$16,2,FALSE),IF(_xlpm.x=0,"",_xlpm.x)))</f>
        <v>https://orcid.org/0009-0002-6669-2911</v>
      </c>
      <c r="Q160" s="3" t="str">
        <f>IF(Table3[[#This Row],[Collector2]]="","", _xlfn.LET(_xlpm.x,VLOOKUP(Table3[[#This Row],[Collector2]],'Drop-down_menus'!$F$2:$G$16,2,FALSE),IF(_xlpm.x=0,"",_xlpm.x)))</f>
        <v/>
      </c>
      <c r="R160" s="3" t="str">
        <f>IF(Table3[[#This Row],[Collector3]]="","", _xlfn.LET(_xlpm.x,VLOOKUP(Table3[[#This Row],[Collector3]],'Drop-down_menus'!$F$2:$G$16,2,FALSE),IF(_xlpm.x=0,"",_xlpm.x)))</f>
        <v/>
      </c>
      <c r="S160" s="3" t="str">
        <f>IF(Table3[[#This Row],[Collector4]]="","", _xlfn.LET(_xlpm.x,VLOOKUP(Table3[[#This Row],[Collector4]],'Drop-down_menus'!$F$2:$G$16,2,FALSE),IF(_xlpm.x=0,"",_xlpm.x)))</f>
        <v/>
      </c>
      <c r="T160" s="18" t="s">
        <v>395</v>
      </c>
      <c r="U160" s="18" t="s">
        <v>396</v>
      </c>
      <c r="V160" s="18"/>
      <c r="W160" s="16"/>
      <c r="X160" s="2">
        <v>0</v>
      </c>
      <c r="Y160" s="2"/>
      <c r="Z160" s="2"/>
      <c r="AA160" s="10">
        <f t="shared" si="10"/>
        <v>3618</v>
      </c>
      <c r="AB160" s="10">
        <f>Table3[[#This Row],[Sample_Ids Start]]+5</f>
        <v>3623</v>
      </c>
      <c r="AG160" s="1"/>
    </row>
    <row r="161" spans="1:33" ht="13.5" customHeight="1" x14ac:dyDescent="0.2">
      <c r="A161" s="2" t="s">
        <v>365</v>
      </c>
      <c r="B161" s="2" t="s">
        <v>2597</v>
      </c>
      <c r="C161" s="2" t="s">
        <v>397</v>
      </c>
      <c r="D161" s="2" t="str">
        <f>_xlfn.TEXTBEFORE(Table3[[#This Row],[eventID]],"_")</f>
        <v>NIS</v>
      </c>
      <c r="E161" s="3">
        <v>45345</v>
      </c>
      <c r="F161" s="3"/>
      <c r="G161" s="13">
        <v>0.64375000000000004</v>
      </c>
      <c r="H161" s="13">
        <v>0.64722222222222225</v>
      </c>
      <c r="I161" s="13" t="s">
        <v>2497</v>
      </c>
      <c r="J161" s="3" t="s">
        <v>2582</v>
      </c>
      <c r="K161" s="13">
        <f t="shared" si="9"/>
        <v>3.4722222222222099E-3</v>
      </c>
      <c r="L161" s="3" t="s">
        <v>71</v>
      </c>
      <c r="M161" s="3"/>
      <c r="N161" s="3"/>
      <c r="O161" s="3"/>
      <c r="P161" s="3" t="str">
        <f>IF(Table3[[#This Row],[Collector1]]="","", _xlfn.LET(_xlpm.x,VLOOKUP(Table3[[#This Row],[Collector1]],'Drop-down_menus'!$F$2:$G$16,2,FALSE),IF(_xlpm.x=0,"",_xlpm.x)))</f>
        <v>https://orcid.org/0009-0002-6669-2911</v>
      </c>
      <c r="Q161" s="3" t="str">
        <f>IF(Table3[[#This Row],[Collector2]]="","", _xlfn.LET(_xlpm.x,VLOOKUP(Table3[[#This Row],[Collector2]],'Drop-down_menus'!$F$2:$G$16,2,FALSE),IF(_xlpm.x=0,"",_xlpm.x)))</f>
        <v/>
      </c>
      <c r="R161" s="3" t="str">
        <f>IF(Table3[[#This Row],[Collector3]]="","", _xlfn.LET(_xlpm.x,VLOOKUP(Table3[[#This Row],[Collector3]],'Drop-down_menus'!$F$2:$G$16,2,FALSE),IF(_xlpm.x=0,"",_xlpm.x)))</f>
        <v/>
      </c>
      <c r="S161" s="3" t="str">
        <f>IF(Table3[[#This Row],[Collector4]]="","", _xlfn.LET(_xlpm.x,VLOOKUP(Table3[[#This Row],[Collector4]],'Drop-down_menus'!$F$2:$G$16,2,FALSE),IF(_xlpm.x=0,"",_xlpm.x)))</f>
        <v/>
      </c>
      <c r="T161" s="18" t="s">
        <v>398</v>
      </c>
      <c r="U161" s="18" t="s">
        <v>399</v>
      </c>
      <c r="V161" s="18"/>
      <c r="W161" s="16"/>
      <c r="X161" s="2">
        <v>0</v>
      </c>
      <c r="Y161" s="2"/>
      <c r="Z161" s="2"/>
      <c r="AA161" s="10">
        <f t="shared" si="10"/>
        <v>3624</v>
      </c>
      <c r="AB161" s="10">
        <f>Table3[[#This Row],[Sample_Ids Start]]+5</f>
        <v>3629</v>
      </c>
      <c r="AG161" s="1"/>
    </row>
    <row r="162" spans="1:33" ht="13.5" customHeight="1" x14ac:dyDescent="0.2">
      <c r="A162" s="2" t="s">
        <v>365</v>
      </c>
      <c r="B162" s="2" t="s">
        <v>2597</v>
      </c>
      <c r="C162" s="2" t="s">
        <v>400</v>
      </c>
      <c r="D162" s="2" t="str">
        <f>_xlfn.TEXTBEFORE(Table3[[#This Row],[eventID]],"_")</f>
        <v>NIS</v>
      </c>
      <c r="E162" s="3">
        <v>45345</v>
      </c>
      <c r="F162" s="3"/>
      <c r="G162" s="13">
        <v>0.64861111111111114</v>
      </c>
      <c r="H162" s="13">
        <v>0.65208333333333335</v>
      </c>
      <c r="I162" s="13" t="s">
        <v>2498</v>
      </c>
      <c r="J162" s="3" t="s">
        <v>2582</v>
      </c>
      <c r="K162" s="13">
        <f t="shared" si="9"/>
        <v>3.4722222222222099E-3</v>
      </c>
      <c r="L162" s="3" t="s">
        <v>71</v>
      </c>
      <c r="M162" s="3"/>
      <c r="N162" s="3"/>
      <c r="O162" s="3"/>
      <c r="P162" s="3" t="str">
        <f>IF(Table3[[#This Row],[Collector1]]="","", _xlfn.LET(_xlpm.x,VLOOKUP(Table3[[#This Row],[Collector1]],'Drop-down_menus'!$F$2:$G$16,2,FALSE),IF(_xlpm.x=0,"",_xlpm.x)))</f>
        <v>https://orcid.org/0009-0002-6669-2911</v>
      </c>
      <c r="Q162" s="3" t="str">
        <f>IF(Table3[[#This Row],[Collector2]]="","", _xlfn.LET(_xlpm.x,VLOOKUP(Table3[[#This Row],[Collector2]],'Drop-down_menus'!$F$2:$G$16,2,FALSE),IF(_xlpm.x=0,"",_xlpm.x)))</f>
        <v/>
      </c>
      <c r="R162" s="3" t="str">
        <f>IF(Table3[[#This Row],[Collector3]]="","", _xlfn.LET(_xlpm.x,VLOOKUP(Table3[[#This Row],[Collector3]],'Drop-down_menus'!$F$2:$G$16,2,FALSE),IF(_xlpm.x=0,"",_xlpm.x)))</f>
        <v/>
      </c>
      <c r="S162" s="3" t="str">
        <f>IF(Table3[[#This Row],[Collector4]]="","", _xlfn.LET(_xlpm.x,VLOOKUP(Table3[[#This Row],[Collector4]],'Drop-down_menus'!$F$2:$G$16,2,FALSE),IF(_xlpm.x=0,"",_xlpm.x)))</f>
        <v/>
      </c>
      <c r="T162" s="18" t="s">
        <v>401</v>
      </c>
      <c r="U162" s="18" t="s">
        <v>402</v>
      </c>
      <c r="V162" s="18"/>
      <c r="W162" s="16"/>
      <c r="X162" s="2">
        <v>0</v>
      </c>
      <c r="Y162" s="2"/>
      <c r="Z162" s="2"/>
      <c r="AA162" s="10">
        <f t="shared" si="10"/>
        <v>3630</v>
      </c>
      <c r="AB162" s="10">
        <f>Table3[[#This Row],[Sample_Ids Start]]+5</f>
        <v>3635</v>
      </c>
      <c r="AG162" s="1"/>
    </row>
    <row r="163" spans="1:33" ht="14" x14ac:dyDescent="0.2">
      <c r="A163" s="2" t="s">
        <v>365</v>
      </c>
      <c r="B163" s="2" t="s">
        <v>2597</v>
      </c>
      <c r="C163" s="2" t="s">
        <v>403</v>
      </c>
      <c r="D163" s="2" t="str">
        <f>_xlfn.TEXTBEFORE(Table3[[#This Row],[eventID]],"_")</f>
        <v>NIS</v>
      </c>
      <c r="E163" s="3">
        <v>45345</v>
      </c>
      <c r="F163" s="3"/>
      <c r="G163" s="13">
        <v>0.65277777777777779</v>
      </c>
      <c r="H163" s="13">
        <v>0.65625</v>
      </c>
      <c r="I163" s="13" t="s">
        <v>2499</v>
      </c>
      <c r="J163" s="3" t="s">
        <v>2582</v>
      </c>
      <c r="K163" s="13">
        <f t="shared" si="9"/>
        <v>3.4722222222222099E-3</v>
      </c>
      <c r="L163" s="3" t="s">
        <v>71</v>
      </c>
      <c r="M163" s="3"/>
      <c r="N163" s="3"/>
      <c r="O163" s="3"/>
      <c r="P163" s="3" t="str">
        <f>IF(Table3[[#This Row],[Collector1]]="","", _xlfn.LET(_xlpm.x,VLOOKUP(Table3[[#This Row],[Collector1]],'Drop-down_menus'!$F$2:$G$16,2,FALSE),IF(_xlpm.x=0,"",_xlpm.x)))</f>
        <v>https://orcid.org/0009-0002-6669-2911</v>
      </c>
      <c r="Q163" s="3" t="str">
        <f>IF(Table3[[#This Row],[Collector2]]="","", _xlfn.LET(_xlpm.x,VLOOKUP(Table3[[#This Row],[Collector2]],'Drop-down_menus'!$F$2:$G$16,2,FALSE),IF(_xlpm.x=0,"",_xlpm.x)))</f>
        <v/>
      </c>
      <c r="R163" s="3" t="str">
        <f>IF(Table3[[#This Row],[Collector3]]="","", _xlfn.LET(_xlpm.x,VLOOKUP(Table3[[#This Row],[Collector3]],'Drop-down_menus'!$F$2:$G$16,2,FALSE),IF(_xlpm.x=0,"",_xlpm.x)))</f>
        <v/>
      </c>
      <c r="S163" s="3" t="str">
        <f>IF(Table3[[#This Row],[Collector4]]="","", _xlfn.LET(_xlpm.x,VLOOKUP(Table3[[#This Row],[Collector4]],'Drop-down_menus'!$F$2:$G$16,2,FALSE),IF(_xlpm.x=0,"",_xlpm.x)))</f>
        <v/>
      </c>
      <c r="T163" s="18" t="s">
        <v>404</v>
      </c>
      <c r="U163" s="18" t="s">
        <v>405</v>
      </c>
      <c r="V163" s="18"/>
      <c r="W163" s="16"/>
      <c r="X163" s="2">
        <v>0</v>
      </c>
      <c r="Y163" s="2"/>
      <c r="Z163" s="2"/>
      <c r="AA163" s="10">
        <f t="shared" si="10"/>
        <v>3636</v>
      </c>
      <c r="AB163" s="10">
        <f>Table3[[#This Row],[Sample_Ids Start]]+5</f>
        <v>3641</v>
      </c>
      <c r="AG163" s="1"/>
    </row>
    <row r="164" spans="1:33" ht="13.5" customHeight="1" x14ac:dyDescent="0.2">
      <c r="A164" s="2" t="s">
        <v>365</v>
      </c>
      <c r="B164" s="2" t="s">
        <v>2597</v>
      </c>
      <c r="C164" s="2" t="s">
        <v>406</v>
      </c>
      <c r="D164" s="2" t="str">
        <f>_xlfn.TEXTBEFORE(Table3[[#This Row],[eventID]],"_")</f>
        <v>NIS</v>
      </c>
      <c r="E164" s="3">
        <v>45345</v>
      </c>
      <c r="F164" s="3"/>
      <c r="G164" s="13">
        <v>0.65902777777777777</v>
      </c>
      <c r="H164" s="13">
        <v>0.66249999999999998</v>
      </c>
      <c r="I164" s="13" t="s">
        <v>2500</v>
      </c>
      <c r="J164" s="3" t="s">
        <v>2582</v>
      </c>
      <c r="K164" s="13">
        <f t="shared" si="9"/>
        <v>3.4722222222222099E-3</v>
      </c>
      <c r="L164" s="3" t="s">
        <v>71</v>
      </c>
      <c r="M164" s="3"/>
      <c r="N164" s="3"/>
      <c r="O164" s="3"/>
      <c r="P164" s="3" t="str">
        <f>IF(Table3[[#This Row],[Collector1]]="","", _xlfn.LET(_xlpm.x,VLOOKUP(Table3[[#This Row],[Collector1]],'Drop-down_menus'!$F$2:$G$16,2,FALSE),IF(_xlpm.x=0,"",_xlpm.x)))</f>
        <v>https://orcid.org/0009-0002-6669-2911</v>
      </c>
      <c r="Q164" s="3" t="str">
        <f>IF(Table3[[#This Row],[Collector2]]="","", _xlfn.LET(_xlpm.x,VLOOKUP(Table3[[#This Row],[Collector2]],'Drop-down_menus'!$F$2:$G$16,2,FALSE),IF(_xlpm.x=0,"",_xlpm.x)))</f>
        <v/>
      </c>
      <c r="R164" s="3" t="str">
        <f>IF(Table3[[#This Row],[Collector3]]="","", _xlfn.LET(_xlpm.x,VLOOKUP(Table3[[#This Row],[Collector3]],'Drop-down_menus'!$F$2:$G$16,2,FALSE),IF(_xlpm.x=0,"",_xlpm.x)))</f>
        <v/>
      </c>
      <c r="S164" s="3" t="str">
        <f>IF(Table3[[#This Row],[Collector4]]="","", _xlfn.LET(_xlpm.x,VLOOKUP(Table3[[#This Row],[Collector4]],'Drop-down_menus'!$F$2:$G$16,2,FALSE),IF(_xlpm.x=0,"",_xlpm.x)))</f>
        <v/>
      </c>
      <c r="T164" s="18" t="s">
        <v>407</v>
      </c>
      <c r="U164" s="18" t="s">
        <v>408</v>
      </c>
      <c r="V164" s="18"/>
      <c r="W164" s="16"/>
      <c r="X164" s="2">
        <v>0</v>
      </c>
      <c r="Y164" s="2"/>
      <c r="Z164" s="2"/>
      <c r="AA164" s="10">
        <f t="shared" si="10"/>
        <v>3642</v>
      </c>
      <c r="AB164" s="10">
        <f>Table3[[#This Row],[Sample_Ids Start]]+5</f>
        <v>3647</v>
      </c>
      <c r="AG164" s="1"/>
    </row>
    <row r="165" spans="1:33" ht="13.5" customHeight="1" x14ac:dyDescent="0.2">
      <c r="A165" s="2" t="s">
        <v>365</v>
      </c>
      <c r="B165" s="2" t="s">
        <v>2597</v>
      </c>
      <c r="C165" s="2" t="s">
        <v>409</v>
      </c>
      <c r="D165" s="2" t="str">
        <f>_xlfn.TEXTBEFORE(Table3[[#This Row],[eventID]],"_")</f>
        <v>NIS</v>
      </c>
      <c r="E165" s="3">
        <v>45345</v>
      </c>
      <c r="F165" s="3"/>
      <c r="G165" s="13">
        <v>0.68263888888888891</v>
      </c>
      <c r="H165" s="13">
        <v>0.68611111111111112</v>
      </c>
      <c r="I165" s="13" t="s">
        <v>2501</v>
      </c>
      <c r="J165" s="3" t="s">
        <v>2582</v>
      </c>
      <c r="K165" s="13">
        <f t="shared" si="9"/>
        <v>3.4722222222222099E-3</v>
      </c>
      <c r="L165" s="3" t="s">
        <v>71</v>
      </c>
      <c r="M165" s="3"/>
      <c r="N165" s="3"/>
      <c r="O165" s="3"/>
      <c r="P165" s="3" t="str">
        <f>IF(Table3[[#This Row],[Collector1]]="","", _xlfn.LET(_xlpm.x,VLOOKUP(Table3[[#This Row],[Collector1]],'Drop-down_menus'!$F$2:$G$16,2,FALSE),IF(_xlpm.x=0,"",_xlpm.x)))</f>
        <v>https://orcid.org/0009-0002-6669-2911</v>
      </c>
      <c r="Q165" s="3" t="str">
        <f>IF(Table3[[#This Row],[Collector2]]="","", _xlfn.LET(_xlpm.x,VLOOKUP(Table3[[#This Row],[Collector2]],'Drop-down_menus'!$F$2:$G$16,2,FALSE),IF(_xlpm.x=0,"",_xlpm.x)))</f>
        <v/>
      </c>
      <c r="R165" s="3" t="str">
        <f>IF(Table3[[#This Row],[Collector3]]="","", _xlfn.LET(_xlpm.x,VLOOKUP(Table3[[#This Row],[Collector3]],'Drop-down_menus'!$F$2:$G$16,2,FALSE),IF(_xlpm.x=0,"",_xlpm.x)))</f>
        <v/>
      </c>
      <c r="S165" s="3" t="str">
        <f>IF(Table3[[#This Row],[Collector4]]="","", _xlfn.LET(_xlpm.x,VLOOKUP(Table3[[#This Row],[Collector4]],'Drop-down_menus'!$F$2:$G$16,2,FALSE),IF(_xlpm.x=0,"",_xlpm.x)))</f>
        <v/>
      </c>
      <c r="T165" s="18" t="s">
        <v>410</v>
      </c>
      <c r="U165" s="18" t="s">
        <v>411</v>
      </c>
      <c r="V165" s="18"/>
      <c r="W165" s="16"/>
      <c r="X165" s="2"/>
      <c r="Y165" s="2"/>
      <c r="Z165" s="2"/>
      <c r="AA165" s="10">
        <f t="shared" si="10"/>
        <v>3648</v>
      </c>
      <c r="AB165" s="10">
        <f>Table3[[#This Row],[Sample_Ids Start]]+5</f>
        <v>3653</v>
      </c>
      <c r="AG165" s="1"/>
    </row>
    <row r="166" spans="1:33" ht="13.5" customHeight="1" x14ac:dyDescent="0.2">
      <c r="A166" s="2" t="s">
        <v>365</v>
      </c>
      <c r="B166" s="2" t="s">
        <v>2597</v>
      </c>
      <c r="C166" s="2" t="s">
        <v>412</v>
      </c>
      <c r="D166" s="2" t="str">
        <f>_xlfn.TEXTBEFORE(Table3[[#This Row],[eventID]],"_")</f>
        <v>NIS</v>
      </c>
      <c r="E166" s="3">
        <v>45345</v>
      </c>
      <c r="F166" s="3"/>
      <c r="G166" s="13">
        <v>0.6875</v>
      </c>
      <c r="H166" s="13">
        <v>0.69097222222222221</v>
      </c>
      <c r="I166" s="13" t="s">
        <v>2407</v>
      </c>
      <c r="J166" s="3" t="s">
        <v>2582</v>
      </c>
      <c r="K166" s="13">
        <f t="shared" si="9"/>
        <v>3.4722222222222099E-3</v>
      </c>
      <c r="L166" s="3" t="s">
        <v>71</v>
      </c>
      <c r="M166" s="3"/>
      <c r="N166" s="3"/>
      <c r="O166" s="3"/>
      <c r="P166" s="3" t="str">
        <f>IF(Table3[[#This Row],[Collector1]]="","", _xlfn.LET(_xlpm.x,VLOOKUP(Table3[[#This Row],[Collector1]],'Drop-down_menus'!$F$2:$G$16,2,FALSE),IF(_xlpm.x=0,"",_xlpm.x)))</f>
        <v>https://orcid.org/0009-0002-6669-2911</v>
      </c>
      <c r="Q166" s="3" t="str">
        <f>IF(Table3[[#This Row],[Collector2]]="","", _xlfn.LET(_xlpm.x,VLOOKUP(Table3[[#This Row],[Collector2]],'Drop-down_menus'!$F$2:$G$16,2,FALSE),IF(_xlpm.x=0,"",_xlpm.x)))</f>
        <v/>
      </c>
      <c r="R166" s="3" t="str">
        <f>IF(Table3[[#This Row],[Collector3]]="","", _xlfn.LET(_xlpm.x,VLOOKUP(Table3[[#This Row],[Collector3]],'Drop-down_menus'!$F$2:$G$16,2,FALSE),IF(_xlpm.x=0,"",_xlpm.x)))</f>
        <v/>
      </c>
      <c r="S166" s="3" t="str">
        <f>IF(Table3[[#This Row],[Collector4]]="","", _xlfn.LET(_xlpm.x,VLOOKUP(Table3[[#This Row],[Collector4]],'Drop-down_menus'!$F$2:$G$16,2,FALSE),IF(_xlpm.x=0,"",_xlpm.x)))</f>
        <v/>
      </c>
      <c r="T166" s="18" t="s">
        <v>413</v>
      </c>
      <c r="U166" s="18" t="s">
        <v>414</v>
      </c>
      <c r="V166" s="18"/>
      <c r="W166" s="16"/>
      <c r="X166" s="2"/>
      <c r="Y166" s="2"/>
      <c r="Z166" s="2"/>
      <c r="AA166" s="10">
        <f t="shared" si="10"/>
        <v>3654</v>
      </c>
      <c r="AB166" s="10">
        <f>Table3[[#This Row],[Sample_Ids Start]]+5</f>
        <v>3659</v>
      </c>
      <c r="AG166" s="1"/>
    </row>
    <row r="167" spans="1:33" ht="13.5" customHeight="1" x14ac:dyDescent="0.2">
      <c r="A167" s="2" t="s">
        <v>365</v>
      </c>
      <c r="B167" s="2" t="s">
        <v>2597</v>
      </c>
      <c r="C167" s="2" t="s">
        <v>415</v>
      </c>
      <c r="D167" s="2" t="str">
        <f>_xlfn.TEXTBEFORE(Table3[[#This Row],[eventID]],"_")</f>
        <v>NIS</v>
      </c>
      <c r="E167" s="3">
        <v>45345</v>
      </c>
      <c r="F167" s="3"/>
      <c r="G167" s="13">
        <v>0.69236111111111109</v>
      </c>
      <c r="H167" s="13">
        <v>0.6958333333333333</v>
      </c>
      <c r="I167" s="13" t="s">
        <v>2502</v>
      </c>
      <c r="J167" s="3" t="s">
        <v>2582</v>
      </c>
      <c r="K167" s="13">
        <f t="shared" si="9"/>
        <v>3.4722222222222099E-3</v>
      </c>
      <c r="L167" s="3" t="s">
        <v>71</v>
      </c>
      <c r="M167" s="3"/>
      <c r="N167" s="3"/>
      <c r="O167" s="3"/>
      <c r="P167" s="3" t="str">
        <f>IF(Table3[[#This Row],[Collector1]]="","", _xlfn.LET(_xlpm.x,VLOOKUP(Table3[[#This Row],[Collector1]],'Drop-down_menus'!$F$2:$G$16,2,FALSE),IF(_xlpm.x=0,"",_xlpm.x)))</f>
        <v>https://orcid.org/0009-0002-6669-2911</v>
      </c>
      <c r="Q167" s="3" t="str">
        <f>IF(Table3[[#This Row],[Collector2]]="","", _xlfn.LET(_xlpm.x,VLOOKUP(Table3[[#This Row],[Collector2]],'Drop-down_menus'!$F$2:$G$16,2,FALSE),IF(_xlpm.x=0,"",_xlpm.x)))</f>
        <v/>
      </c>
      <c r="R167" s="3" t="str">
        <f>IF(Table3[[#This Row],[Collector3]]="","", _xlfn.LET(_xlpm.x,VLOOKUP(Table3[[#This Row],[Collector3]],'Drop-down_menus'!$F$2:$G$16,2,FALSE),IF(_xlpm.x=0,"",_xlpm.x)))</f>
        <v/>
      </c>
      <c r="S167" s="3" t="str">
        <f>IF(Table3[[#This Row],[Collector4]]="","", _xlfn.LET(_xlpm.x,VLOOKUP(Table3[[#This Row],[Collector4]],'Drop-down_menus'!$F$2:$G$16,2,FALSE),IF(_xlpm.x=0,"",_xlpm.x)))</f>
        <v/>
      </c>
      <c r="T167" s="18" t="s">
        <v>416</v>
      </c>
      <c r="U167" s="18" t="s">
        <v>417</v>
      </c>
      <c r="V167" s="18"/>
      <c r="W167" s="16"/>
      <c r="X167" s="2"/>
      <c r="Y167" s="2"/>
      <c r="Z167" s="2"/>
      <c r="AA167" s="10">
        <f t="shared" si="10"/>
        <v>3660</v>
      </c>
      <c r="AB167" s="10">
        <f>Table3[[#This Row],[Sample_Ids Start]]+5</f>
        <v>3665</v>
      </c>
      <c r="AG167" s="1"/>
    </row>
    <row r="168" spans="1:33" ht="13.5" customHeight="1" x14ac:dyDescent="0.2">
      <c r="A168" s="2" t="s">
        <v>365</v>
      </c>
      <c r="B168" s="2" t="s">
        <v>2597</v>
      </c>
      <c r="C168" s="2" t="s">
        <v>418</v>
      </c>
      <c r="D168" s="2" t="str">
        <f>_xlfn.TEXTBEFORE(Table3[[#This Row],[eventID]],"_")</f>
        <v>NIS</v>
      </c>
      <c r="E168" s="3">
        <v>45345</v>
      </c>
      <c r="F168" s="3"/>
      <c r="G168" s="13">
        <v>0.69722222222222219</v>
      </c>
      <c r="H168" s="13">
        <v>0.7006944444444444</v>
      </c>
      <c r="I168" s="13" t="s">
        <v>2503</v>
      </c>
      <c r="J168" s="3" t="s">
        <v>2582</v>
      </c>
      <c r="K168" s="13">
        <f t="shared" si="9"/>
        <v>3.4722222222222099E-3</v>
      </c>
      <c r="L168" s="3" t="s">
        <v>71</v>
      </c>
      <c r="M168" s="3"/>
      <c r="N168" s="3"/>
      <c r="O168" s="3"/>
      <c r="P168" s="3" t="str">
        <f>IF(Table3[[#This Row],[Collector1]]="","", _xlfn.LET(_xlpm.x,VLOOKUP(Table3[[#This Row],[Collector1]],'Drop-down_menus'!$F$2:$G$16,2,FALSE),IF(_xlpm.x=0,"",_xlpm.x)))</f>
        <v>https://orcid.org/0009-0002-6669-2911</v>
      </c>
      <c r="Q168" s="3" t="str">
        <f>IF(Table3[[#This Row],[Collector2]]="","", _xlfn.LET(_xlpm.x,VLOOKUP(Table3[[#This Row],[Collector2]],'Drop-down_menus'!$F$2:$G$16,2,FALSE),IF(_xlpm.x=0,"",_xlpm.x)))</f>
        <v/>
      </c>
      <c r="R168" s="3" t="str">
        <f>IF(Table3[[#This Row],[Collector3]]="","", _xlfn.LET(_xlpm.x,VLOOKUP(Table3[[#This Row],[Collector3]],'Drop-down_menus'!$F$2:$G$16,2,FALSE),IF(_xlpm.x=0,"",_xlpm.x)))</f>
        <v/>
      </c>
      <c r="S168" s="3" t="str">
        <f>IF(Table3[[#This Row],[Collector4]]="","", _xlfn.LET(_xlpm.x,VLOOKUP(Table3[[#This Row],[Collector4]],'Drop-down_menus'!$F$2:$G$16,2,FALSE),IF(_xlpm.x=0,"",_xlpm.x)))</f>
        <v/>
      </c>
      <c r="T168" s="18" t="s">
        <v>419</v>
      </c>
      <c r="U168" s="18" t="s">
        <v>420</v>
      </c>
      <c r="V168" s="18"/>
      <c r="W168" s="16"/>
      <c r="X168" s="2"/>
      <c r="Y168" s="2"/>
      <c r="Z168" s="2"/>
      <c r="AA168" s="10">
        <f t="shared" si="10"/>
        <v>3666</v>
      </c>
      <c r="AB168" s="10">
        <f>Table3[[#This Row],[Sample_Ids Start]]+5</f>
        <v>3671</v>
      </c>
      <c r="AG168" s="1"/>
    </row>
    <row r="169" spans="1:33" ht="13.5" customHeight="1" x14ac:dyDescent="0.2">
      <c r="A169" s="2" t="s">
        <v>365</v>
      </c>
      <c r="B169" s="2" t="s">
        <v>2597</v>
      </c>
      <c r="C169" s="2" t="s">
        <v>421</v>
      </c>
      <c r="D169" s="2" t="str">
        <f>_xlfn.TEXTBEFORE(Table3[[#This Row],[eventID]],"_")</f>
        <v>NIS</v>
      </c>
      <c r="E169" s="3">
        <v>45345</v>
      </c>
      <c r="F169" s="3"/>
      <c r="G169" s="13">
        <v>0.70208333333333328</v>
      </c>
      <c r="H169" s="13">
        <v>0.7055555555555556</v>
      </c>
      <c r="I169" s="13" t="s">
        <v>2504</v>
      </c>
      <c r="J169" s="3" t="s">
        <v>2582</v>
      </c>
      <c r="K169" s="13">
        <f t="shared" si="9"/>
        <v>3.4722222222223209E-3</v>
      </c>
      <c r="L169" s="3" t="s">
        <v>71</v>
      </c>
      <c r="M169" s="3"/>
      <c r="N169" s="3"/>
      <c r="O169" s="3"/>
      <c r="P169" s="3" t="str">
        <f>IF(Table3[[#This Row],[Collector1]]="","", _xlfn.LET(_xlpm.x,VLOOKUP(Table3[[#This Row],[Collector1]],'Drop-down_menus'!$F$2:$G$16,2,FALSE),IF(_xlpm.x=0,"",_xlpm.x)))</f>
        <v>https://orcid.org/0009-0002-6669-2911</v>
      </c>
      <c r="Q169" s="3" t="str">
        <f>IF(Table3[[#This Row],[Collector2]]="","", _xlfn.LET(_xlpm.x,VLOOKUP(Table3[[#This Row],[Collector2]],'Drop-down_menus'!$F$2:$G$16,2,FALSE),IF(_xlpm.x=0,"",_xlpm.x)))</f>
        <v/>
      </c>
      <c r="R169" s="3" t="str">
        <f>IF(Table3[[#This Row],[Collector3]]="","", _xlfn.LET(_xlpm.x,VLOOKUP(Table3[[#This Row],[Collector3]],'Drop-down_menus'!$F$2:$G$16,2,FALSE),IF(_xlpm.x=0,"",_xlpm.x)))</f>
        <v/>
      </c>
      <c r="S169" s="3" t="str">
        <f>IF(Table3[[#This Row],[Collector4]]="","", _xlfn.LET(_xlpm.x,VLOOKUP(Table3[[#This Row],[Collector4]],'Drop-down_menus'!$F$2:$G$16,2,FALSE),IF(_xlpm.x=0,"",_xlpm.x)))</f>
        <v/>
      </c>
      <c r="T169" s="18" t="s">
        <v>422</v>
      </c>
      <c r="U169" s="18" t="s">
        <v>423</v>
      </c>
      <c r="V169" s="18"/>
      <c r="W169" s="16"/>
      <c r="X169" s="2"/>
      <c r="Y169" s="2"/>
      <c r="Z169" s="2"/>
      <c r="AA169" s="10">
        <f t="shared" si="10"/>
        <v>3672</v>
      </c>
      <c r="AB169" s="10">
        <f>Table3[[#This Row],[Sample_Ids Start]]+5</f>
        <v>3677</v>
      </c>
      <c r="AG169" s="1"/>
    </row>
    <row r="170" spans="1:33" ht="13.5" customHeight="1" x14ac:dyDescent="0.2">
      <c r="A170" s="2" t="s">
        <v>365</v>
      </c>
      <c r="B170" s="2" t="s">
        <v>2597</v>
      </c>
      <c r="C170" s="2" t="s">
        <v>424</v>
      </c>
      <c r="D170" s="2" t="str">
        <f>_xlfn.TEXTBEFORE(Table3[[#This Row],[eventID]],"_")</f>
        <v>NIS</v>
      </c>
      <c r="E170" s="3">
        <v>45345</v>
      </c>
      <c r="F170" s="3"/>
      <c r="G170" s="13">
        <v>0.70694444444444449</v>
      </c>
      <c r="H170" s="13">
        <v>0.7104166666666667</v>
      </c>
      <c r="I170" s="13" t="s">
        <v>2505</v>
      </c>
      <c r="J170" s="3" t="s">
        <v>2582</v>
      </c>
      <c r="K170" s="13">
        <f t="shared" si="9"/>
        <v>3.4722222222222099E-3</v>
      </c>
      <c r="L170" s="3" t="s">
        <v>71</v>
      </c>
      <c r="M170" s="3"/>
      <c r="N170" s="3"/>
      <c r="O170" s="3"/>
      <c r="P170" s="3" t="str">
        <f>IF(Table3[[#This Row],[Collector1]]="","", _xlfn.LET(_xlpm.x,VLOOKUP(Table3[[#This Row],[Collector1]],'Drop-down_menus'!$F$2:$G$16,2,FALSE),IF(_xlpm.x=0,"",_xlpm.x)))</f>
        <v>https://orcid.org/0009-0002-6669-2911</v>
      </c>
      <c r="Q170" s="3" t="str">
        <f>IF(Table3[[#This Row],[Collector2]]="","", _xlfn.LET(_xlpm.x,VLOOKUP(Table3[[#This Row],[Collector2]],'Drop-down_menus'!$F$2:$G$16,2,FALSE),IF(_xlpm.x=0,"",_xlpm.x)))</f>
        <v/>
      </c>
      <c r="R170" s="3" t="str">
        <f>IF(Table3[[#This Row],[Collector3]]="","", _xlfn.LET(_xlpm.x,VLOOKUP(Table3[[#This Row],[Collector3]],'Drop-down_menus'!$F$2:$G$16,2,FALSE),IF(_xlpm.x=0,"",_xlpm.x)))</f>
        <v/>
      </c>
      <c r="S170" s="3" t="str">
        <f>IF(Table3[[#This Row],[Collector4]]="","", _xlfn.LET(_xlpm.x,VLOOKUP(Table3[[#This Row],[Collector4]],'Drop-down_menus'!$F$2:$G$16,2,FALSE),IF(_xlpm.x=0,"",_xlpm.x)))</f>
        <v/>
      </c>
      <c r="T170" s="18" t="s">
        <v>425</v>
      </c>
      <c r="U170" s="18" t="s">
        <v>426</v>
      </c>
      <c r="V170" s="18"/>
      <c r="W170" s="16"/>
      <c r="X170" s="2"/>
      <c r="Y170" s="2"/>
      <c r="Z170" s="2"/>
      <c r="AA170" s="10">
        <f t="shared" si="10"/>
        <v>3678</v>
      </c>
      <c r="AB170" s="10">
        <f>Table3[[#This Row],[Sample_Ids Start]]+5</f>
        <v>3683</v>
      </c>
      <c r="AG170" s="1"/>
    </row>
    <row r="171" spans="1:33" ht="13.5" customHeight="1" x14ac:dyDescent="0.2">
      <c r="A171" s="2" t="s">
        <v>365</v>
      </c>
      <c r="B171" s="2" t="s">
        <v>2597</v>
      </c>
      <c r="C171" s="2" t="s">
        <v>427</v>
      </c>
      <c r="D171" s="2" t="str">
        <f>_xlfn.TEXTBEFORE(Table3[[#This Row],[eventID]],"_")</f>
        <v>NIS</v>
      </c>
      <c r="E171" s="3">
        <v>45345</v>
      </c>
      <c r="F171" s="3"/>
      <c r="G171" s="13">
        <v>0.71180555555555558</v>
      </c>
      <c r="H171" s="13">
        <v>0.71527777777777779</v>
      </c>
      <c r="I171" s="13" t="s">
        <v>2506</v>
      </c>
      <c r="J171" s="3" t="s">
        <v>2582</v>
      </c>
      <c r="K171" s="13">
        <f t="shared" si="9"/>
        <v>3.4722222222222099E-3</v>
      </c>
      <c r="L171" s="3" t="s">
        <v>71</v>
      </c>
      <c r="M171" s="3"/>
      <c r="N171" s="3"/>
      <c r="O171" s="3"/>
      <c r="P171" s="3" t="str">
        <f>IF(Table3[[#This Row],[Collector1]]="","", _xlfn.LET(_xlpm.x,VLOOKUP(Table3[[#This Row],[Collector1]],'Drop-down_menus'!$F$2:$G$16,2,FALSE),IF(_xlpm.x=0,"",_xlpm.x)))</f>
        <v>https://orcid.org/0009-0002-6669-2911</v>
      </c>
      <c r="Q171" s="3" t="str">
        <f>IF(Table3[[#This Row],[Collector2]]="","", _xlfn.LET(_xlpm.x,VLOOKUP(Table3[[#This Row],[Collector2]],'Drop-down_menus'!$F$2:$G$16,2,FALSE),IF(_xlpm.x=0,"",_xlpm.x)))</f>
        <v/>
      </c>
      <c r="R171" s="3" t="str">
        <f>IF(Table3[[#This Row],[Collector3]]="","", _xlfn.LET(_xlpm.x,VLOOKUP(Table3[[#This Row],[Collector3]],'Drop-down_menus'!$F$2:$G$16,2,FALSE),IF(_xlpm.x=0,"",_xlpm.x)))</f>
        <v/>
      </c>
      <c r="S171" s="3" t="str">
        <f>IF(Table3[[#This Row],[Collector4]]="","", _xlfn.LET(_xlpm.x,VLOOKUP(Table3[[#This Row],[Collector4]],'Drop-down_menus'!$F$2:$G$16,2,FALSE),IF(_xlpm.x=0,"",_xlpm.x)))</f>
        <v/>
      </c>
      <c r="T171" s="18" t="s">
        <v>428</v>
      </c>
      <c r="U171" s="18" t="s">
        <v>429</v>
      </c>
      <c r="V171" s="18"/>
      <c r="W171" s="16"/>
      <c r="X171" s="2"/>
      <c r="Y171" s="2"/>
      <c r="Z171" s="2"/>
      <c r="AA171" s="10">
        <f t="shared" si="10"/>
        <v>3684</v>
      </c>
      <c r="AB171" s="10">
        <f>Table3[[#This Row],[Sample_Ids Start]]+5</f>
        <v>3689</v>
      </c>
      <c r="AG171" s="1"/>
    </row>
    <row r="172" spans="1:33" ht="13.5" customHeight="1" x14ac:dyDescent="0.2">
      <c r="A172" s="2" t="s">
        <v>365</v>
      </c>
      <c r="B172" s="2" t="s">
        <v>2597</v>
      </c>
      <c r="C172" s="2" t="s">
        <v>430</v>
      </c>
      <c r="D172" s="2" t="str">
        <f>_xlfn.TEXTBEFORE(Table3[[#This Row],[eventID]],"_")</f>
        <v>RD</v>
      </c>
      <c r="E172" s="3">
        <v>45346</v>
      </c>
      <c r="F172" s="3"/>
      <c r="G172" s="13">
        <v>0.34722222222222221</v>
      </c>
      <c r="H172" s="13">
        <v>0.3611111111111111</v>
      </c>
      <c r="I172" s="13" t="s">
        <v>2398</v>
      </c>
      <c r="J172" s="3" t="s">
        <v>2583</v>
      </c>
      <c r="K172" s="13">
        <f t="shared" si="9"/>
        <v>1.3888888888888895E-2</v>
      </c>
      <c r="L172" s="3" t="s">
        <v>79</v>
      </c>
      <c r="M172" s="3"/>
      <c r="N172" s="3"/>
      <c r="O172" s="3"/>
      <c r="P172" s="3" t="str">
        <f>IF(Table3[[#This Row],[Collector1]]="","", _xlfn.LET(_xlpm.x,VLOOKUP(Table3[[#This Row],[Collector1]],'Drop-down_menus'!$F$2:$G$16,2,FALSE),IF(_xlpm.x=0,"",_xlpm.x)))</f>
        <v/>
      </c>
      <c r="Q172" s="3" t="str">
        <f>IF(Table3[[#This Row],[Collector2]]="","", _xlfn.LET(_xlpm.x,VLOOKUP(Table3[[#This Row],[Collector2]],'Drop-down_menus'!$F$2:$G$16,2,FALSE),IF(_xlpm.x=0,"",_xlpm.x)))</f>
        <v/>
      </c>
      <c r="R172" s="3" t="str">
        <f>IF(Table3[[#This Row],[Collector3]]="","", _xlfn.LET(_xlpm.x,VLOOKUP(Table3[[#This Row],[Collector3]],'Drop-down_menus'!$F$2:$G$16,2,FALSE),IF(_xlpm.x=0,"",_xlpm.x)))</f>
        <v/>
      </c>
      <c r="S172" s="3" t="str">
        <f>IF(Table3[[#This Row],[Collector4]]="","", _xlfn.LET(_xlpm.x,VLOOKUP(Table3[[#This Row],[Collector4]],'Drop-down_menus'!$F$2:$G$16,2,FALSE),IF(_xlpm.x=0,"",_xlpm.x)))</f>
        <v/>
      </c>
      <c r="T172" s="18" t="s">
        <v>431</v>
      </c>
      <c r="U172" s="18" t="s">
        <v>432</v>
      </c>
      <c r="V172" s="18" t="s">
        <v>433</v>
      </c>
      <c r="W172" s="16" t="s">
        <v>434</v>
      </c>
      <c r="X172" s="2">
        <v>17</v>
      </c>
      <c r="Y172" s="2">
        <v>22</v>
      </c>
      <c r="Z172" s="2"/>
      <c r="AA172" s="10">
        <v>3773</v>
      </c>
      <c r="AB172" s="10">
        <v>3781</v>
      </c>
      <c r="AG172" s="1"/>
    </row>
    <row r="173" spans="1:33" ht="13.5" customHeight="1" x14ac:dyDescent="0.2">
      <c r="A173" s="2" t="s">
        <v>365</v>
      </c>
      <c r="B173" s="2" t="s">
        <v>2597</v>
      </c>
      <c r="C173" s="2" t="s">
        <v>435</v>
      </c>
      <c r="D173" s="2" t="str">
        <f>_xlfn.TEXTBEFORE(Table3[[#This Row],[eventID]],"_")</f>
        <v>INC</v>
      </c>
      <c r="E173" s="3">
        <v>45346</v>
      </c>
      <c r="F173" s="3">
        <v>45347</v>
      </c>
      <c r="G173" s="13">
        <v>0.25</v>
      </c>
      <c r="H173" s="13">
        <v>0.37152777777777779</v>
      </c>
      <c r="I173" s="13"/>
      <c r="J173" s="3" t="s">
        <v>2563</v>
      </c>
      <c r="K173" s="35">
        <f>-((E173+G173)-(F173+H173))*24</f>
        <v>26.916666666744277</v>
      </c>
      <c r="L173" s="3" t="s">
        <v>71</v>
      </c>
      <c r="M173" s="3"/>
      <c r="N173" s="3"/>
      <c r="O173" s="3"/>
      <c r="P173" s="3" t="str">
        <f>IF(Table3[[#This Row],[Collector1]]="","", _xlfn.LET(_xlpm.x,VLOOKUP(Table3[[#This Row],[Collector1]],'Drop-down_menus'!$F$2:$G$16,2,FALSE),IF(_xlpm.x=0,"",_xlpm.x)))</f>
        <v>https://orcid.org/0009-0002-6669-2911</v>
      </c>
      <c r="Q173" s="3" t="str">
        <f>IF(Table3[[#This Row],[Collector2]]="","", _xlfn.LET(_xlpm.x,VLOOKUP(Table3[[#This Row],[Collector2]],'Drop-down_menus'!$F$2:$G$16,2,FALSE),IF(_xlpm.x=0,"",_xlpm.x)))</f>
        <v/>
      </c>
      <c r="R173" s="3" t="str">
        <f>IF(Table3[[#This Row],[Collector3]]="","", _xlfn.LET(_xlpm.x,VLOOKUP(Table3[[#This Row],[Collector3]],'Drop-down_menus'!$F$2:$G$16,2,FALSE),IF(_xlpm.x=0,"",_xlpm.x)))</f>
        <v/>
      </c>
      <c r="S173" s="3" t="str">
        <f>IF(Table3[[#This Row],[Collector4]]="","", _xlfn.LET(_xlpm.x,VLOOKUP(Table3[[#This Row],[Collector4]],'Drop-down_menus'!$F$2:$G$16,2,FALSE),IF(_xlpm.x=0,"",_xlpm.x)))</f>
        <v/>
      </c>
      <c r="T173" s="18" t="s">
        <v>436</v>
      </c>
      <c r="U173" s="18" t="s">
        <v>437</v>
      </c>
      <c r="V173" s="18"/>
      <c r="W173" s="16"/>
      <c r="X173" s="2">
        <v>5</v>
      </c>
      <c r="Y173" s="2">
        <v>15</v>
      </c>
      <c r="Z173" s="2"/>
      <c r="AA173" s="10">
        <v>3784</v>
      </c>
      <c r="AB173" s="10">
        <v>3796</v>
      </c>
      <c r="AG173" s="1"/>
    </row>
    <row r="174" spans="1:33" ht="13.5" customHeight="1" x14ac:dyDescent="0.2">
      <c r="A174" s="2" t="s">
        <v>365</v>
      </c>
      <c r="B174" s="2" t="s">
        <v>2597</v>
      </c>
      <c r="C174" s="2" t="s">
        <v>438</v>
      </c>
      <c r="D174" s="2" t="str">
        <f>_xlfn.TEXTBEFORE(Table3[[#This Row],[eventID]],"_")</f>
        <v>NIS</v>
      </c>
      <c r="E174" s="3">
        <v>45346</v>
      </c>
      <c r="F174" s="3"/>
      <c r="G174" s="13">
        <v>0.41666666666666669</v>
      </c>
      <c r="H174" s="13">
        <v>0.45833333333333331</v>
      </c>
      <c r="I174" s="13" t="s">
        <v>2507</v>
      </c>
      <c r="J174" s="3" t="s">
        <v>2583</v>
      </c>
      <c r="K174" s="13">
        <f>H174-G174</f>
        <v>4.166666666666663E-2</v>
      </c>
      <c r="L174" s="3" t="s">
        <v>71</v>
      </c>
      <c r="M174" s="3"/>
      <c r="N174" s="3"/>
      <c r="O174" s="3"/>
      <c r="P174" s="3" t="str">
        <f>IF(Table3[[#This Row],[Collector1]]="","", _xlfn.LET(_xlpm.x,VLOOKUP(Table3[[#This Row],[Collector1]],'Drop-down_menus'!$F$2:$G$16,2,FALSE),IF(_xlpm.x=0,"",_xlpm.x)))</f>
        <v>https://orcid.org/0009-0002-6669-2911</v>
      </c>
      <c r="Q174" s="3" t="str">
        <f>IF(Table3[[#This Row],[Collector2]]="","", _xlfn.LET(_xlpm.x,VLOOKUP(Table3[[#This Row],[Collector2]],'Drop-down_menus'!$F$2:$G$16,2,FALSE),IF(_xlpm.x=0,"",_xlpm.x)))</f>
        <v/>
      </c>
      <c r="R174" s="3" t="str">
        <f>IF(Table3[[#This Row],[Collector3]]="","", _xlfn.LET(_xlpm.x,VLOOKUP(Table3[[#This Row],[Collector3]],'Drop-down_menus'!$F$2:$G$16,2,FALSE),IF(_xlpm.x=0,"",_xlpm.x)))</f>
        <v/>
      </c>
      <c r="S174" s="3" t="str">
        <f>IF(Table3[[#This Row],[Collector4]]="","", _xlfn.LET(_xlpm.x,VLOOKUP(Table3[[#This Row],[Collector4]],'Drop-down_menus'!$F$2:$G$16,2,FALSE),IF(_xlpm.x=0,"",_xlpm.x)))</f>
        <v/>
      </c>
      <c r="T174" s="18" t="s">
        <v>439</v>
      </c>
      <c r="U174" s="18" t="s">
        <v>440</v>
      </c>
      <c r="V174" s="18"/>
      <c r="W174" s="16"/>
      <c r="X174" s="2">
        <v>0</v>
      </c>
      <c r="Y174" s="2">
        <v>20</v>
      </c>
      <c r="Z174" s="2"/>
      <c r="AA174" s="10">
        <v>3809</v>
      </c>
      <c r="AB174" s="10">
        <v>3850</v>
      </c>
      <c r="AC174" s="2"/>
      <c r="AG174" s="1"/>
    </row>
    <row r="175" spans="1:33" ht="13.5" customHeight="1" x14ac:dyDescent="0.2">
      <c r="A175" s="2" t="s">
        <v>365</v>
      </c>
      <c r="B175" s="2" t="s">
        <v>2597</v>
      </c>
      <c r="C175" s="2" t="s">
        <v>441</v>
      </c>
      <c r="D175" s="2" t="str">
        <f>_xlfn.TEXTBEFORE(Table3[[#This Row],[eventID]],"_")</f>
        <v>DIV</v>
      </c>
      <c r="E175" s="3">
        <v>45346</v>
      </c>
      <c r="F175" s="3"/>
      <c r="G175" s="13">
        <v>0.37916666666666665</v>
      </c>
      <c r="H175" s="13">
        <v>0.40972222222222221</v>
      </c>
      <c r="I175" s="13" t="s">
        <v>2508</v>
      </c>
      <c r="J175" s="3" t="s">
        <v>2583</v>
      </c>
      <c r="K175" s="13">
        <f>H175-G175</f>
        <v>3.0555555555555558E-2</v>
      </c>
      <c r="L175" s="3" t="s">
        <v>60</v>
      </c>
      <c r="M175" s="3" t="s">
        <v>62</v>
      </c>
      <c r="N175" s="3"/>
      <c r="O175" s="3"/>
      <c r="P175" s="3" t="str">
        <f>IF(Table3[[#This Row],[Collector1]]="","", _xlfn.LET(_xlpm.x,VLOOKUP(Table3[[#This Row],[Collector1]],'Drop-down_menus'!$F$2:$G$16,2,FALSE),IF(_xlpm.x=0,"",_xlpm.x)))</f>
        <v>https://orcid.org/0000-0002-9708-1761</v>
      </c>
      <c r="Q175" s="3" t="str">
        <f>IF(Table3[[#This Row],[Collector2]]="","", _xlfn.LET(_xlpm.x,VLOOKUP(Table3[[#This Row],[Collector2]],'Drop-down_menus'!$F$2:$G$16,2,FALSE),IF(_xlpm.x=0,"",_xlpm.x)))</f>
        <v>https://orcid.org/0000-0003-3696-4445</v>
      </c>
      <c r="R175" s="3" t="str">
        <f>IF(Table3[[#This Row],[Collector3]]="","", _xlfn.LET(_xlpm.x,VLOOKUP(Table3[[#This Row],[Collector3]],'Drop-down_menus'!$F$2:$G$16,2,FALSE),IF(_xlpm.x=0,"",_xlpm.x)))</f>
        <v/>
      </c>
      <c r="S175" s="3" t="str">
        <f>IF(Table3[[#This Row],[Collector4]]="","", _xlfn.LET(_xlpm.x,VLOOKUP(Table3[[#This Row],[Collector4]],'Drop-down_menus'!$F$2:$G$16,2,FALSE),IF(_xlpm.x=0,"",_xlpm.x)))</f>
        <v/>
      </c>
      <c r="T175" s="18" t="s">
        <v>442</v>
      </c>
      <c r="U175" s="18" t="s">
        <v>443</v>
      </c>
      <c r="V175" s="18"/>
      <c r="W175" s="16"/>
      <c r="X175" s="2"/>
      <c r="Y175" s="2">
        <v>22</v>
      </c>
      <c r="Z175" s="2"/>
      <c r="AA175" s="10"/>
      <c r="AB175" s="10"/>
      <c r="AG175" s="1"/>
    </row>
    <row r="176" spans="1:33" ht="13.5" customHeight="1" x14ac:dyDescent="0.2">
      <c r="A176" s="2" t="s">
        <v>365</v>
      </c>
      <c r="B176" s="2" t="s">
        <v>2597</v>
      </c>
      <c r="C176" s="2" t="s">
        <v>444</v>
      </c>
      <c r="D176" s="2" t="str">
        <f>_xlfn.TEXTBEFORE(Table3[[#This Row],[eventID]],"_")</f>
        <v>DIV</v>
      </c>
      <c r="E176" s="3">
        <v>45346</v>
      </c>
      <c r="F176" s="3"/>
      <c r="G176" s="13">
        <v>0.43263888888888891</v>
      </c>
      <c r="H176" s="13">
        <v>0.46111111111111114</v>
      </c>
      <c r="I176" s="13" t="s">
        <v>2509</v>
      </c>
      <c r="J176" s="3" t="s">
        <v>2583</v>
      </c>
      <c r="K176" s="13">
        <f>H176-G176</f>
        <v>2.8472222222222232E-2</v>
      </c>
      <c r="L176" s="3" t="s">
        <v>68</v>
      </c>
      <c r="M176" s="3" t="s">
        <v>67</v>
      </c>
      <c r="N176" s="3"/>
      <c r="O176" s="3"/>
      <c r="P176" s="3" t="str">
        <f>IF(Table3[[#This Row],[Collector1]]="","", _xlfn.LET(_xlpm.x,VLOOKUP(Table3[[#This Row],[Collector1]],'Drop-down_menus'!$F$2:$G$16,2,FALSE),IF(_xlpm.x=0,"",_xlpm.x)))</f>
        <v>https://orcid.org/0000-0002-0981-7442</v>
      </c>
      <c r="Q176" s="3" t="str">
        <f>IF(Table3[[#This Row],[Collector2]]="","", _xlfn.LET(_xlpm.x,VLOOKUP(Table3[[#This Row],[Collector2]],'Drop-down_menus'!$F$2:$G$16,2,FALSE),IF(_xlpm.x=0,"",_xlpm.x)))</f>
        <v>https://orcid.org/0000-0001-5767-3220</v>
      </c>
      <c r="R176" s="3" t="str">
        <f>IF(Table3[[#This Row],[Collector3]]="","", _xlfn.LET(_xlpm.x,VLOOKUP(Table3[[#This Row],[Collector3]],'Drop-down_menus'!$F$2:$G$16,2,FALSE),IF(_xlpm.x=0,"",_xlpm.x)))</f>
        <v/>
      </c>
      <c r="S176" s="3" t="str">
        <f>IF(Table3[[#This Row],[Collector4]]="","", _xlfn.LET(_xlpm.x,VLOOKUP(Table3[[#This Row],[Collector4]],'Drop-down_menus'!$F$2:$G$16,2,FALSE),IF(_xlpm.x=0,"",_xlpm.x)))</f>
        <v/>
      </c>
      <c r="T176" s="18" t="s">
        <v>445</v>
      </c>
      <c r="U176" s="18" t="s">
        <v>446</v>
      </c>
      <c r="V176" s="18"/>
      <c r="W176" s="16"/>
      <c r="X176" s="2"/>
      <c r="Y176" s="2">
        <v>30</v>
      </c>
      <c r="Z176" s="2"/>
      <c r="AA176" s="10">
        <v>3797</v>
      </c>
      <c r="AB176" s="10">
        <v>3808</v>
      </c>
      <c r="AC176" s="2"/>
      <c r="AG176" s="1"/>
    </row>
    <row r="177" spans="1:33" ht="13.5" customHeight="1" x14ac:dyDescent="0.2">
      <c r="A177" s="2" t="s">
        <v>365</v>
      </c>
      <c r="B177" s="2" t="s">
        <v>2597</v>
      </c>
      <c r="C177" s="2" t="s">
        <v>447</v>
      </c>
      <c r="D177" s="2" t="str">
        <f>_xlfn.TEXTBEFORE(Table3[[#This Row],[eventID]],"_")</f>
        <v>NIS</v>
      </c>
      <c r="E177" s="3">
        <v>45346</v>
      </c>
      <c r="F177" s="3"/>
      <c r="G177" s="13">
        <v>0.5625</v>
      </c>
      <c r="H177" s="13">
        <v>0.59375</v>
      </c>
      <c r="I177" s="13" t="s">
        <v>2510</v>
      </c>
      <c r="J177" s="3" t="s">
        <v>2583</v>
      </c>
      <c r="K177" s="13">
        <f>H177-G177</f>
        <v>3.125E-2</v>
      </c>
      <c r="L177" s="3" t="s">
        <v>71</v>
      </c>
      <c r="M177" s="3"/>
      <c r="N177" s="3"/>
      <c r="O177" s="3"/>
      <c r="P177" s="3" t="str">
        <f>IF(Table3[[#This Row],[Collector1]]="","", _xlfn.LET(_xlpm.x,VLOOKUP(Table3[[#This Row],[Collector1]],'Drop-down_menus'!$F$2:$G$16,2,FALSE),IF(_xlpm.x=0,"",_xlpm.x)))</f>
        <v>https://orcid.org/0009-0002-6669-2911</v>
      </c>
      <c r="Q177" s="3" t="str">
        <f>IF(Table3[[#This Row],[Collector2]]="","", _xlfn.LET(_xlpm.x,VLOOKUP(Table3[[#This Row],[Collector2]],'Drop-down_menus'!$F$2:$G$16,2,FALSE),IF(_xlpm.x=0,"",_xlpm.x)))</f>
        <v/>
      </c>
      <c r="R177" s="3" t="str">
        <f>IF(Table3[[#This Row],[Collector3]]="","", _xlfn.LET(_xlpm.x,VLOOKUP(Table3[[#This Row],[Collector3]],'Drop-down_menus'!$F$2:$G$16,2,FALSE),IF(_xlpm.x=0,"",_xlpm.x)))</f>
        <v/>
      </c>
      <c r="S177" s="3" t="str">
        <f>IF(Table3[[#This Row],[Collector4]]="","", _xlfn.LET(_xlpm.x,VLOOKUP(Table3[[#This Row],[Collector4]],'Drop-down_menus'!$F$2:$G$16,2,FALSE),IF(_xlpm.x=0,"",_xlpm.x)))</f>
        <v/>
      </c>
      <c r="T177" s="18" t="s">
        <v>448</v>
      </c>
      <c r="U177" s="18" t="s">
        <v>449</v>
      </c>
      <c r="V177" s="18"/>
      <c r="W177" s="16"/>
      <c r="X177" s="2"/>
      <c r="Y177" s="2">
        <v>10</v>
      </c>
      <c r="Z177" s="2"/>
      <c r="AA177" s="10">
        <v>3851</v>
      </c>
      <c r="AB177" s="10">
        <v>3856</v>
      </c>
      <c r="AC177" s="2"/>
      <c r="AG177" s="1"/>
    </row>
    <row r="178" spans="1:33" ht="13.5" customHeight="1" x14ac:dyDescent="0.2">
      <c r="A178" s="2" t="s">
        <v>365</v>
      </c>
      <c r="B178" s="2" t="s">
        <v>2597</v>
      </c>
      <c r="C178" s="2" t="s">
        <v>450</v>
      </c>
      <c r="D178" s="2" t="str">
        <f>_xlfn.TEXTBEFORE(Table3[[#This Row],[eventID]],"_")</f>
        <v>DIV</v>
      </c>
      <c r="E178" s="3">
        <v>45346</v>
      </c>
      <c r="F178" s="3"/>
      <c r="G178" s="13">
        <v>0.64583333333333337</v>
      </c>
      <c r="H178" s="13">
        <v>0.66319444444444442</v>
      </c>
      <c r="I178" s="13" t="s">
        <v>2511</v>
      </c>
      <c r="J178" s="3" t="s">
        <v>2583</v>
      </c>
      <c r="K178" s="13">
        <f>H178-G178</f>
        <v>1.7361111111111049E-2</v>
      </c>
      <c r="L178" s="3" t="s">
        <v>67</v>
      </c>
      <c r="M178" s="3" t="s">
        <v>68</v>
      </c>
      <c r="N178" s="3"/>
      <c r="O178" s="3"/>
      <c r="P178" s="3" t="str">
        <f>IF(Table3[[#This Row],[Collector1]]="","", _xlfn.LET(_xlpm.x,VLOOKUP(Table3[[#This Row],[Collector1]],'Drop-down_menus'!$F$2:$G$16,2,FALSE),IF(_xlpm.x=0,"",_xlpm.x)))</f>
        <v>https://orcid.org/0000-0001-5767-3220</v>
      </c>
      <c r="Q178" s="3" t="str">
        <f>IF(Table3[[#This Row],[Collector2]]="","", _xlfn.LET(_xlpm.x,VLOOKUP(Table3[[#This Row],[Collector2]],'Drop-down_menus'!$F$2:$G$16,2,FALSE),IF(_xlpm.x=0,"",_xlpm.x)))</f>
        <v>https://orcid.org/0000-0002-0981-7442</v>
      </c>
      <c r="R178" s="3" t="str">
        <f>IF(Table3[[#This Row],[Collector3]]="","", _xlfn.LET(_xlpm.x,VLOOKUP(Table3[[#This Row],[Collector3]],'Drop-down_menus'!$F$2:$G$16,2,FALSE),IF(_xlpm.x=0,"",_xlpm.x)))</f>
        <v/>
      </c>
      <c r="S178" s="3" t="str">
        <f>IF(Table3[[#This Row],[Collector4]]="","", _xlfn.LET(_xlpm.x,VLOOKUP(Table3[[#This Row],[Collector4]],'Drop-down_menus'!$F$2:$G$16,2,FALSE),IF(_xlpm.x=0,"",_xlpm.x)))</f>
        <v/>
      </c>
      <c r="T178" s="18" t="s">
        <v>451</v>
      </c>
      <c r="U178" s="18" t="s">
        <v>452</v>
      </c>
      <c r="V178" s="18"/>
      <c r="W178" s="16"/>
      <c r="X178" s="2"/>
      <c r="Y178" s="2">
        <v>35</v>
      </c>
      <c r="Z178" s="2"/>
      <c r="AA178" s="10">
        <v>3867</v>
      </c>
      <c r="AB178" s="10">
        <v>3872</v>
      </c>
      <c r="AC178" s="2"/>
      <c r="AG178" s="1"/>
    </row>
    <row r="179" spans="1:33" ht="13.5" customHeight="1" x14ac:dyDescent="0.2">
      <c r="A179" s="2" t="s">
        <v>365</v>
      </c>
      <c r="B179" s="2" t="s">
        <v>2597</v>
      </c>
      <c r="C179" s="2" t="s">
        <v>453</v>
      </c>
      <c r="D179" s="2" t="str">
        <f>_xlfn.TEXTBEFORE(Table3[[#This Row],[eventID]],"_")</f>
        <v>AT</v>
      </c>
      <c r="E179" s="3">
        <v>45346</v>
      </c>
      <c r="F179" s="3">
        <v>45348</v>
      </c>
      <c r="G179" s="13">
        <v>0.6875</v>
      </c>
      <c r="H179" s="13">
        <v>0.54166666666666663</v>
      </c>
      <c r="I179" s="13"/>
      <c r="J179" s="3" t="s">
        <v>2564</v>
      </c>
      <c r="K179" s="10">
        <f>-((E179+G179)-(F179+H179))*24</f>
        <v>44.499999999941792</v>
      </c>
      <c r="L179" s="3" t="s">
        <v>79</v>
      </c>
      <c r="M179" s="3"/>
      <c r="N179" s="3"/>
      <c r="O179" s="3"/>
      <c r="P179" s="3" t="str">
        <f>IF(Table3[[#This Row],[Collector1]]="","", _xlfn.LET(_xlpm.x,VLOOKUP(Table3[[#This Row],[Collector1]],'Drop-down_menus'!$F$2:$G$16,2,FALSE),IF(_xlpm.x=0,"",_xlpm.x)))</f>
        <v/>
      </c>
      <c r="Q179" s="3" t="str">
        <f>IF(Table3[[#This Row],[Collector2]]="","", _xlfn.LET(_xlpm.x,VLOOKUP(Table3[[#This Row],[Collector2]],'Drop-down_menus'!$F$2:$G$16,2,FALSE),IF(_xlpm.x=0,"",_xlpm.x)))</f>
        <v/>
      </c>
      <c r="R179" s="3" t="str">
        <f>IF(Table3[[#This Row],[Collector3]]="","", _xlfn.LET(_xlpm.x,VLOOKUP(Table3[[#This Row],[Collector3]],'Drop-down_menus'!$F$2:$G$16,2,FALSE),IF(_xlpm.x=0,"",_xlpm.x)))</f>
        <v/>
      </c>
      <c r="S179" s="3" t="str">
        <f>IF(Table3[[#This Row],[Collector4]]="","", _xlfn.LET(_xlpm.x,VLOOKUP(Table3[[#This Row],[Collector4]],'Drop-down_menus'!$F$2:$G$16,2,FALSE),IF(_xlpm.x=0,"",_xlpm.x)))</f>
        <v/>
      </c>
      <c r="T179" s="18"/>
      <c r="U179" s="18"/>
      <c r="V179" s="18"/>
      <c r="W179" s="16"/>
      <c r="X179" s="2"/>
      <c r="Y179" s="2"/>
      <c r="Z179" s="2"/>
      <c r="AA179" s="10">
        <v>4114</v>
      </c>
      <c r="AB179" s="10">
        <v>4125</v>
      </c>
      <c r="AC179" s="2"/>
      <c r="AG179" s="1"/>
    </row>
    <row r="180" spans="1:33" ht="13.5" customHeight="1" x14ac:dyDescent="0.2">
      <c r="A180" s="2" t="s">
        <v>365</v>
      </c>
      <c r="B180" s="2" t="s">
        <v>2597</v>
      </c>
      <c r="C180" s="2" t="s">
        <v>454</v>
      </c>
      <c r="D180" s="2" t="str">
        <f>_xlfn.TEXTBEFORE(Table3[[#This Row],[eventID]],"_")</f>
        <v>ROV</v>
      </c>
      <c r="E180" s="3">
        <v>45346</v>
      </c>
      <c r="F180" s="3"/>
      <c r="G180" s="13">
        <v>0.66666666666666663</v>
      </c>
      <c r="H180" s="13">
        <v>0.6875</v>
      </c>
      <c r="I180" s="13" t="s">
        <v>2397</v>
      </c>
      <c r="J180" s="3" t="s">
        <v>2583</v>
      </c>
      <c r="K180" s="13">
        <f t="shared" ref="K180:K215" si="11">H180-G180</f>
        <v>2.083333333333337E-2</v>
      </c>
      <c r="L180" s="3" t="s">
        <v>61</v>
      </c>
      <c r="M180" s="3" t="s">
        <v>79</v>
      </c>
      <c r="N180" s="3"/>
      <c r="O180" s="3"/>
      <c r="P180" s="3" t="str">
        <f>IF(Table3[[#This Row],[Collector1]]="","", _xlfn.LET(_xlpm.x,VLOOKUP(Table3[[#This Row],[Collector1]],'Drop-down_menus'!$F$2:$G$16,2,FALSE),IF(_xlpm.x=0,"",_xlpm.x)))</f>
        <v>https://orcid.org/0000-0001-5748-602X</v>
      </c>
      <c r="Q180" s="3" t="str">
        <f>IF(Table3[[#This Row],[Collector2]]="","", _xlfn.LET(_xlpm.x,VLOOKUP(Table3[[#This Row],[Collector2]],'Drop-down_menus'!$F$2:$G$16,2,FALSE),IF(_xlpm.x=0,"",_xlpm.x)))</f>
        <v/>
      </c>
      <c r="R180" s="3" t="str">
        <f>IF(Table3[[#This Row],[Collector3]]="","", _xlfn.LET(_xlpm.x,VLOOKUP(Table3[[#This Row],[Collector3]],'Drop-down_menus'!$F$2:$G$16,2,FALSE),IF(_xlpm.x=0,"",_xlpm.x)))</f>
        <v/>
      </c>
      <c r="S180" s="3" t="str">
        <f>IF(Table3[[#This Row],[Collector4]]="","", _xlfn.LET(_xlpm.x,VLOOKUP(Table3[[#This Row],[Collector4]],'Drop-down_menus'!$F$2:$G$16,2,FALSE),IF(_xlpm.x=0,"",_xlpm.x)))</f>
        <v/>
      </c>
      <c r="T180" s="18" t="s">
        <v>436</v>
      </c>
      <c r="U180" s="18" t="s">
        <v>455</v>
      </c>
      <c r="V180" s="18"/>
      <c r="W180" s="16"/>
      <c r="X180" s="2"/>
      <c r="Y180" s="2"/>
      <c r="Z180" s="2"/>
      <c r="AA180" s="10"/>
      <c r="AB180" s="10"/>
      <c r="AC180" s="2"/>
      <c r="AG180" s="1"/>
    </row>
    <row r="181" spans="1:33" ht="13.5" customHeight="1" x14ac:dyDescent="0.2">
      <c r="A181" s="2" t="s">
        <v>365</v>
      </c>
      <c r="B181" s="2" t="s">
        <v>2597</v>
      </c>
      <c r="C181" s="2" t="s">
        <v>456</v>
      </c>
      <c r="D181" s="2" t="str">
        <f>_xlfn.TEXTBEFORE(Table3[[#This Row],[eventID]],"_")</f>
        <v>ROV</v>
      </c>
      <c r="E181" s="3">
        <v>45346</v>
      </c>
      <c r="F181" s="3"/>
      <c r="G181" s="13">
        <v>0.70833333333333337</v>
      </c>
      <c r="H181" s="13">
        <v>0.75</v>
      </c>
      <c r="I181" s="13" t="s">
        <v>2512</v>
      </c>
      <c r="J181" s="3" t="s">
        <v>2583</v>
      </c>
      <c r="K181" s="13">
        <f t="shared" si="11"/>
        <v>4.166666666666663E-2</v>
      </c>
      <c r="L181" s="3" t="s">
        <v>61</v>
      </c>
      <c r="M181" s="3" t="s">
        <v>79</v>
      </c>
      <c r="N181" s="3"/>
      <c r="O181" s="3"/>
      <c r="P181" s="3" t="str">
        <f>IF(Table3[[#This Row],[Collector1]]="","", _xlfn.LET(_xlpm.x,VLOOKUP(Table3[[#This Row],[Collector1]],'Drop-down_menus'!$F$2:$G$16,2,FALSE),IF(_xlpm.x=0,"",_xlpm.x)))</f>
        <v>https://orcid.org/0000-0001-5748-602X</v>
      </c>
      <c r="Q181" s="3" t="str">
        <f>IF(Table3[[#This Row],[Collector2]]="","", _xlfn.LET(_xlpm.x,VLOOKUP(Table3[[#This Row],[Collector2]],'Drop-down_menus'!$F$2:$G$16,2,FALSE),IF(_xlpm.x=0,"",_xlpm.x)))</f>
        <v/>
      </c>
      <c r="R181" s="3" t="str">
        <f>IF(Table3[[#This Row],[Collector3]]="","", _xlfn.LET(_xlpm.x,VLOOKUP(Table3[[#This Row],[Collector3]],'Drop-down_menus'!$F$2:$G$16,2,FALSE),IF(_xlpm.x=0,"",_xlpm.x)))</f>
        <v/>
      </c>
      <c r="S181" s="3" t="str">
        <f>IF(Table3[[#This Row],[Collector4]]="","", _xlfn.LET(_xlpm.x,VLOOKUP(Table3[[#This Row],[Collector4]],'Drop-down_menus'!$F$2:$G$16,2,FALSE),IF(_xlpm.x=0,"",_xlpm.x)))</f>
        <v/>
      </c>
      <c r="T181" s="18" t="s">
        <v>457</v>
      </c>
      <c r="U181" s="18" t="s">
        <v>458</v>
      </c>
      <c r="V181" s="18"/>
      <c r="W181" s="16"/>
      <c r="X181" s="2"/>
      <c r="Y181" s="2"/>
      <c r="Z181" s="2"/>
      <c r="AA181" s="10"/>
      <c r="AB181" s="10"/>
      <c r="AC181" s="2"/>
      <c r="AG181" s="1"/>
    </row>
    <row r="182" spans="1:33" ht="13.5" customHeight="1" x14ac:dyDescent="0.2">
      <c r="A182" s="2" t="s">
        <v>365</v>
      </c>
      <c r="B182" s="2" t="s">
        <v>2597</v>
      </c>
      <c r="C182" s="2" t="s">
        <v>459</v>
      </c>
      <c r="D182" s="2" t="str">
        <f>_xlfn.TEXTBEFORE(Table3[[#This Row],[eventID]],"_")</f>
        <v>DRM</v>
      </c>
      <c r="E182" s="3">
        <v>45346</v>
      </c>
      <c r="F182" s="3"/>
      <c r="G182" s="13">
        <v>0.69097222222222221</v>
      </c>
      <c r="H182" s="13">
        <v>0.74375000000000002</v>
      </c>
      <c r="I182" s="13" t="s">
        <v>2513</v>
      </c>
      <c r="J182" s="3" t="s">
        <v>2583</v>
      </c>
      <c r="K182" s="13">
        <f t="shared" si="11"/>
        <v>5.2777777777777812E-2</v>
      </c>
      <c r="L182" s="3" t="s">
        <v>77</v>
      </c>
      <c r="M182" s="3"/>
      <c r="N182" s="3"/>
      <c r="O182" s="3"/>
      <c r="P182" s="3" t="str">
        <f>IF(Table3[[#This Row],[Collector1]]="","", _xlfn.LET(_xlpm.x,VLOOKUP(Table3[[#This Row],[Collector1]],'Drop-down_menus'!$F$2:$G$16,2,FALSE),IF(_xlpm.x=0,"",_xlpm.x)))</f>
        <v>https://orcid.org/0000-0002-9037-7623</v>
      </c>
      <c r="Q182" s="3" t="str">
        <f>IF(Table3[[#This Row],[Collector2]]="","", _xlfn.LET(_xlpm.x,VLOOKUP(Table3[[#This Row],[Collector2]],'Drop-down_menus'!$F$2:$G$16,2,FALSE),IF(_xlpm.x=0,"",_xlpm.x)))</f>
        <v/>
      </c>
      <c r="R182" s="3" t="str">
        <f>IF(Table3[[#This Row],[Collector3]]="","", _xlfn.LET(_xlpm.x,VLOOKUP(Table3[[#This Row],[Collector3]],'Drop-down_menus'!$F$2:$G$16,2,FALSE),IF(_xlpm.x=0,"",_xlpm.x)))</f>
        <v/>
      </c>
      <c r="S182" s="3" t="str">
        <f>IF(Table3[[#This Row],[Collector4]]="","", _xlfn.LET(_xlpm.x,VLOOKUP(Table3[[#This Row],[Collector4]],'Drop-down_menus'!$F$2:$G$16,2,FALSE),IF(_xlpm.x=0,"",_xlpm.x)))</f>
        <v/>
      </c>
      <c r="T182" s="18" t="s">
        <v>436</v>
      </c>
      <c r="U182" s="18" t="s">
        <v>437</v>
      </c>
      <c r="V182" s="18"/>
      <c r="W182" s="16"/>
      <c r="X182" s="2"/>
      <c r="Y182" s="2"/>
      <c r="Z182" s="2"/>
      <c r="AA182" s="10"/>
      <c r="AB182" s="10"/>
      <c r="AC182" s="2"/>
      <c r="AG182" s="1"/>
    </row>
    <row r="183" spans="1:33" ht="13.5" customHeight="1" x14ac:dyDescent="0.2">
      <c r="A183" s="2" t="s">
        <v>365</v>
      </c>
      <c r="B183" s="2" t="s">
        <v>2597</v>
      </c>
      <c r="C183" s="2" t="s">
        <v>460</v>
      </c>
      <c r="D183" s="2" t="str">
        <f>_xlfn.TEXTBEFORE(Table3[[#This Row],[eventID]],"_")</f>
        <v>DIV</v>
      </c>
      <c r="E183" s="3">
        <v>45345</v>
      </c>
      <c r="F183" s="3"/>
      <c r="G183" s="13">
        <v>0.375</v>
      </c>
      <c r="H183" s="13">
        <v>0.40625</v>
      </c>
      <c r="I183" s="13" t="s">
        <v>2514</v>
      </c>
      <c r="J183" s="3" t="s">
        <v>2582</v>
      </c>
      <c r="K183" s="13">
        <f t="shared" si="11"/>
        <v>3.125E-2</v>
      </c>
      <c r="L183" s="3" t="s">
        <v>60</v>
      </c>
      <c r="M183" s="3" t="s">
        <v>62</v>
      </c>
      <c r="N183" s="3"/>
      <c r="O183" s="3"/>
      <c r="P183" s="3" t="str">
        <f>IF(Table3[[#This Row],[Collector1]]="","", _xlfn.LET(_xlpm.x,VLOOKUP(Table3[[#This Row],[Collector1]],'Drop-down_menus'!$F$2:$G$16,2,FALSE),IF(_xlpm.x=0,"",_xlpm.x)))</f>
        <v>https://orcid.org/0000-0002-9708-1761</v>
      </c>
      <c r="Q183" s="3" t="str">
        <f>IF(Table3[[#This Row],[Collector2]]="","", _xlfn.LET(_xlpm.x,VLOOKUP(Table3[[#This Row],[Collector2]],'Drop-down_menus'!$F$2:$G$16,2,FALSE),IF(_xlpm.x=0,"",_xlpm.x)))</f>
        <v>https://orcid.org/0000-0003-3696-4445</v>
      </c>
      <c r="R183" s="3" t="str">
        <f>IF(Table3[[#This Row],[Collector3]]="","", _xlfn.LET(_xlpm.x,VLOOKUP(Table3[[#This Row],[Collector3]],'Drop-down_menus'!$F$2:$G$16,2,FALSE),IF(_xlpm.x=0,"",_xlpm.x)))</f>
        <v/>
      </c>
      <c r="S183" s="3" t="str">
        <f>IF(Table3[[#This Row],[Collector4]]="","", _xlfn.LET(_xlpm.x,VLOOKUP(Table3[[#This Row],[Collector4]],'Drop-down_menus'!$F$2:$G$16,2,FALSE),IF(_xlpm.x=0,"",_xlpm.x)))</f>
        <v/>
      </c>
      <c r="T183" s="18" t="s">
        <v>461</v>
      </c>
      <c r="U183" s="18" t="s">
        <v>462</v>
      </c>
      <c r="V183" s="18"/>
      <c r="W183" s="16"/>
      <c r="X183" s="2"/>
      <c r="Y183" s="2">
        <v>25</v>
      </c>
      <c r="Z183" s="2"/>
      <c r="AA183" s="10"/>
      <c r="AB183" s="10"/>
      <c r="AC183" s="2"/>
      <c r="AG183" s="1"/>
    </row>
    <row r="184" spans="1:33" ht="13.5" customHeight="1" x14ac:dyDescent="0.2">
      <c r="A184" s="2" t="s">
        <v>365</v>
      </c>
      <c r="B184" s="2" t="s">
        <v>2597</v>
      </c>
      <c r="C184" s="2" t="s">
        <v>463</v>
      </c>
      <c r="D184" s="2" t="str">
        <f>_xlfn.TEXTBEFORE(Table3[[#This Row],[eventID]],"_")</f>
        <v>ROV</v>
      </c>
      <c r="E184" s="3">
        <v>45345</v>
      </c>
      <c r="F184" s="3"/>
      <c r="G184" s="13">
        <v>0.56944444444444442</v>
      </c>
      <c r="H184" s="13">
        <v>0.58333333333333337</v>
      </c>
      <c r="I184" s="13" t="s">
        <v>2515</v>
      </c>
      <c r="J184" s="3" t="s">
        <v>2582</v>
      </c>
      <c r="K184" s="13">
        <f t="shared" si="11"/>
        <v>1.3888888888888951E-2</v>
      </c>
      <c r="L184" s="3" t="s">
        <v>61</v>
      </c>
      <c r="M184" s="3" t="s">
        <v>79</v>
      </c>
      <c r="N184" s="3"/>
      <c r="O184" s="3"/>
      <c r="P184" s="3" t="str">
        <f>IF(Table3[[#This Row],[Collector1]]="","", _xlfn.LET(_xlpm.x,VLOOKUP(Table3[[#This Row],[Collector1]],'Drop-down_menus'!$F$2:$G$16,2,FALSE),IF(_xlpm.x=0,"",_xlpm.x)))</f>
        <v>https://orcid.org/0000-0001-5748-602X</v>
      </c>
      <c r="Q184" s="3" t="str">
        <f>IF(Table3[[#This Row],[Collector2]]="","", _xlfn.LET(_xlpm.x,VLOOKUP(Table3[[#This Row],[Collector2]],'Drop-down_menus'!$F$2:$G$16,2,FALSE),IF(_xlpm.x=0,"",_xlpm.x)))</f>
        <v/>
      </c>
      <c r="R184" s="3" t="str">
        <f>IF(Table3[[#This Row],[Collector3]]="","", _xlfn.LET(_xlpm.x,VLOOKUP(Table3[[#This Row],[Collector3]],'Drop-down_menus'!$F$2:$G$16,2,FALSE),IF(_xlpm.x=0,"",_xlpm.x)))</f>
        <v/>
      </c>
      <c r="S184" s="3" t="str">
        <f>IF(Table3[[#This Row],[Collector4]]="","", _xlfn.LET(_xlpm.x,VLOOKUP(Table3[[#This Row],[Collector4]],'Drop-down_menus'!$F$2:$G$16,2,FALSE),IF(_xlpm.x=0,"",_xlpm.x)))</f>
        <v/>
      </c>
      <c r="T184" s="18" t="s">
        <v>457</v>
      </c>
      <c r="U184" s="18" t="s">
        <v>458</v>
      </c>
      <c r="V184" s="18"/>
      <c r="W184" s="16"/>
      <c r="X184" s="2"/>
      <c r="Y184" s="2"/>
      <c r="Z184" s="2"/>
      <c r="AA184" s="10"/>
      <c r="AB184" s="10"/>
      <c r="AC184" s="2"/>
      <c r="AG184" s="1"/>
    </row>
    <row r="185" spans="1:33" ht="13.5" customHeight="1" x14ac:dyDescent="0.2">
      <c r="A185" s="2" t="s">
        <v>365</v>
      </c>
      <c r="B185" s="2" t="s">
        <v>2597</v>
      </c>
      <c r="C185" s="2" t="s">
        <v>464</v>
      </c>
      <c r="D185" s="2" t="str">
        <f>_xlfn.TEXTBEFORE(Table3[[#This Row],[eventID]],"_")</f>
        <v>DIV</v>
      </c>
      <c r="E185" s="3">
        <v>45345</v>
      </c>
      <c r="F185" s="3"/>
      <c r="G185" s="13">
        <v>0.375</v>
      </c>
      <c r="H185" s="13">
        <v>0.40625</v>
      </c>
      <c r="I185" s="13" t="s">
        <v>2514</v>
      </c>
      <c r="J185" s="3" t="s">
        <v>2582</v>
      </c>
      <c r="K185" s="13">
        <f t="shared" si="11"/>
        <v>3.125E-2</v>
      </c>
      <c r="L185" s="3" t="s">
        <v>67</v>
      </c>
      <c r="M185" s="3" t="s">
        <v>68</v>
      </c>
      <c r="N185" s="3" t="s">
        <v>61</v>
      </c>
      <c r="O185" s="3"/>
      <c r="P185" s="3" t="str">
        <f>IF(Table3[[#This Row],[Collector1]]="","", _xlfn.LET(_xlpm.x,VLOOKUP(Table3[[#This Row],[Collector1]],'Drop-down_menus'!$F$2:$G$16,2,FALSE),IF(_xlpm.x=0,"",_xlpm.x)))</f>
        <v>https://orcid.org/0000-0001-5767-3220</v>
      </c>
      <c r="Q185" s="3" t="str">
        <f>IF(Table3[[#This Row],[Collector2]]="","", _xlfn.LET(_xlpm.x,VLOOKUP(Table3[[#This Row],[Collector2]],'Drop-down_menus'!$F$2:$G$16,2,FALSE),IF(_xlpm.x=0,"",_xlpm.x)))</f>
        <v>https://orcid.org/0000-0002-0981-7442</v>
      </c>
      <c r="R185" s="3" t="str">
        <f>IF(Table3[[#This Row],[Collector3]]="","", _xlfn.LET(_xlpm.x,VLOOKUP(Table3[[#This Row],[Collector3]],'Drop-down_menus'!$F$2:$G$16,2,FALSE),IF(_xlpm.x=0,"",_xlpm.x)))</f>
        <v>https://orcid.org/0000-0001-5748-602X</v>
      </c>
      <c r="S185" s="3" t="str">
        <f>IF(Table3[[#This Row],[Collector4]]="","", _xlfn.LET(_xlpm.x,VLOOKUP(Table3[[#This Row],[Collector4]],'Drop-down_menus'!$F$2:$G$16,2,FALSE),IF(_xlpm.x=0,"",_xlpm.x)))</f>
        <v/>
      </c>
      <c r="T185" s="18" t="s">
        <v>465</v>
      </c>
      <c r="U185" s="18" t="s">
        <v>466</v>
      </c>
      <c r="V185" s="18"/>
      <c r="W185" s="16"/>
      <c r="X185" s="2"/>
      <c r="Y185" s="2">
        <v>32</v>
      </c>
      <c r="Z185" s="2"/>
      <c r="AA185" s="10">
        <v>3697</v>
      </c>
      <c r="AB185" s="10"/>
      <c r="AC185" s="2"/>
      <c r="AG185" s="1"/>
    </row>
    <row r="186" spans="1:33" ht="13.5" customHeight="1" x14ac:dyDescent="0.2">
      <c r="A186" s="2" t="s">
        <v>365</v>
      </c>
      <c r="B186" s="2" t="s">
        <v>2597</v>
      </c>
      <c r="C186" s="2" t="s">
        <v>467</v>
      </c>
      <c r="D186" s="2" t="str">
        <f>_xlfn.TEXTBEFORE(Table3[[#This Row],[eventID]],"_")</f>
        <v>DIV</v>
      </c>
      <c r="E186" s="3">
        <v>45345</v>
      </c>
      <c r="F186" s="3"/>
      <c r="G186" s="13">
        <v>0.65694444444444444</v>
      </c>
      <c r="H186" s="13">
        <v>0.69027777777777777</v>
      </c>
      <c r="I186" s="13" t="s">
        <v>2516</v>
      </c>
      <c r="J186" s="3" t="s">
        <v>2582</v>
      </c>
      <c r="K186" s="13">
        <f t="shared" si="11"/>
        <v>3.3333333333333326E-2</v>
      </c>
      <c r="L186" s="3" t="s">
        <v>68</v>
      </c>
      <c r="M186" s="3" t="s">
        <v>67</v>
      </c>
      <c r="N186" s="3" t="s">
        <v>60</v>
      </c>
      <c r="O186" s="3"/>
      <c r="P186" s="3" t="str">
        <f>IF(Table3[[#This Row],[Collector1]]="","", _xlfn.LET(_xlpm.x,VLOOKUP(Table3[[#This Row],[Collector1]],'Drop-down_menus'!$F$2:$G$16,2,FALSE),IF(_xlpm.x=0,"",_xlpm.x)))</f>
        <v>https://orcid.org/0000-0002-0981-7442</v>
      </c>
      <c r="Q186" s="3" t="str">
        <f>IF(Table3[[#This Row],[Collector2]]="","", _xlfn.LET(_xlpm.x,VLOOKUP(Table3[[#This Row],[Collector2]],'Drop-down_menus'!$F$2:$G$16,2,FALSE),IF(_xlpm.x=0,"",_xlpm.x)))</f>
        <v>https://orcid.org/0000-0001-5767-3220</v>
      </c>
      <c r="R186" s="3" t="str">
        <f>IF(Table3[[#This Row],[Collector3]]="","", _xlfn.LET(_xlpm.x,VLOOKUP(Table3[[#This Row],[Collector3]],'Drop-down_menus'!$F$2:$G$16,2,FALSE),IF(_xlpm.x=0,"",_xlpm.x)))</f>
        <v>https://orcid.org/0000-0002-9708-1761</v>
      </c>
      <c r="S186" s="3" t="str">
        <f>IF(Table3[[#This Row],[Collector4]]="","", _xlfn.LET(_xlpm.x,VLOOKUP(Table3[[#This Row],[Collector4]],'Drop-down_menus'!$F$2:$G$16,2,FALSE),IF(_xlpm.x=0,"",_xlpm.x)))</f>
        <v/>
      </c>
      <c r="T186" s="18" t="s">
        <v>448</v>
      </c>
      <c r="U186" s="18" t="s">
        <v>449</v>
      </c>
      <c r="V186" s="18"/>
      <c r="W186" s="16"/>
      <c r="X186" s="2"/>
      <c r="Y186" s="2">
        <v>36</v>
      </c>
      <c r="Z186" s="2"/>
      <c r="AA186" s="10">
        <v>3702</v>
      </c>
      <c r="AB186" s="10">
        <v>3772</v>
      </c>
      <c r="AG186" s="1"/>
    </row>
    <row r="187" spans="1:33" ht="13.5" customHeight="1" x14ac:dyDescent="0.2">
      <c r="A187" s="2" t="s">
        <v>365</v>
      </c>
      <c r="B187" s="2" t="s">
        <v>2597</v>
      </c>
      <c r="C187" s="2" t="s">
        <v>2625</v>
      </c>
      <c r="D187" s="2" t="str">
        <f>_xlfn.TEXTBEFORE(Table3[[#This Row],[eventID]],"_")</f>
        <v>VV</v>
      </c>
      <c r="E187" s="3">
        <v>45345</v>
      </c>
      <c r="F187" s="3"/>
      <c r="G187" s="13">
        <v>0.54166666666666663</v>
      </c>
      <c r="H187" s="13">
        <v>0.5625</v>
      </c>
      <c r="I187" s="13" t="s">
        <v>2479</v>
      </c>
      <c r="J187" s="3" t="s">
        <v>2582</v>
      </c>
      <c r="K187" s="13">
        <f t="shared" si="11"/>
        <v>2.083333333333337E-2</v>
      </c>
      <c r="L187" s="3" t="s">
        <v>185</v>
      </c>
      <c r="M187" s="3"/>
      <c r="N187" s="3"/>
      <c r="O187" s="3"/>
      <c r="P187" s="3" t="str">
        <f>IF(Table3[[#This Row],[Collector1]]="","", _xlfn.LET(_xlpm.x,VLOOKUP(Table3[[#This Row],[Collector1]],'Drop-down_menus'!$F$2:$G$16,2,FALSE),IF(_xlpm.x=0,"",_xlpm.x)))</f>
        <v>https://orcid.org/0000-0003-4905-1637</v>
      </c>
      <c r="Q187" s="3" t="str">
        <f>IF(Table3[[#This Row],[Collector2]]="","", _xlfn.LET(_xlpm.x,VLOOKUP(Table3[[#This Row],[Collector2]],'Drop-down_menus'!$F$2:$G$16,2,FALSE),IF(_xlpm.x=0,"",_xlpm.x)))</f>
        <v/>
      </c>
      <c r="R187" s="3" t="str">
        <f>IF(Table3[[#This Row],[Collector3]]="","", _xlfn.LET(_xlpm.x,VLOOKUP(Table3[[#This Row],[Collector3]],'Drop-down_menus'!$F$2:$G$16,2,FALSE),IF(_xlpm.x=0,"",_xlpm.x)))</f>
        <v/>
      </c>
      <c r="S187" s="3" t="str">
        <f>IF(Table3[[#This Row],[Collector4]]="","", _xlfn.LET(_xlpm.x,VLOOKUP(Table3[[#This Row],[Collector4]],'Drop-down_menus'!$F$2:$G$16,2,FALSE),IF(_xlpm.x=0,"",_xlpm.x)))</f>
        <v/>
      </c>
      <c r="T187" s="18" t="s">
        <v>461</v>
      </c>
      <c r="U187" s="18" t="s">
        <v>462</v>
      </c>
      <c r="V187" s="18"/>
      <c r="W187" s="16"/>
      <c r="X187" s="2"/>
      <c r="Y187" s="2"/>
      <c r="Z187" s="2"/>
      <c r="AA187" s="10"/>
      <c r="AB187" s="10"/>
      <c r="AG187" s="1"/>
    </row>
    <row r="188" spans="1:33" ht="13.5" customHeight="1" x14ac:dyDescent="0.2">
      <c r="A188" s="2" t="s">
        <v>365</v>
      </c>
      <c r="B188" s="2" t="s">
        <v>2597</v>
      </c>
      <c r="C188" s="2" t="s">
        <v>468</v>
      </c>
      <c r="D188" s="2" t="str">
        <f>_xlfn.TEXTBEFORE(Table3[[#This Row],[eventID]],"_")</f>
        <v>DRM</v>
      </c>
      <c r="E188" s="3">
        <v>45345</v>
      </c>
      <c r="F188" s="3"/>
      <c r="G188" s="13">
        <v>0.59583333333333333</v>
      </c>
      <c r="H188" s="13">
        <v>0.61250000000000004</v>
      </c>
      <c r="I188" s="13" t="s">
        <v>2517</v>
      </c>
      <c r="J188" s="3" t="s">
        <v>2582</v>
      </c>
      <c r="K188" s="13">
        <f t="shared" si="11"/>
        <v>1.6666666666666718E-2</v>
      </c>
      <c r="L188" s="3" t="s">
        <v>77</v>
      </c>
      <c r="M188" s="3"/>
      <c r="N188" s="3"/>
      <c r="O188" s="3"/>
      <c r="P188" s="3" t="str">
        <f>IF(Table3[[#This Row],[Collector1]]="","", _xlfn.LET(_xlpm.x,VLOOKUP(Table3[[#This Row],[Collector1]],'Drop-down_menus'!$F$2:$G$16,2,FALSE),IF(_xlpm.x=0,"",_xlpm.x)))</f>
        <v>https://orcid.org/0000-0002-9037-7623</v>
      </c>
      <c r="Q188" s="3" t="str">
        <f>IF(Table3[[#This Row],[Collector2]]="","", _xlfn.LET(_xlpm.x,VLOOKUP(Table3[[#This Row],[Collector2]],'Drop-down_menus'!$F$2:$G$16,2,FALSE),IF(_xlpm.x=0,"",_xlpm.x)))</f>
        <v/>
      </c>
      <c r="R188" s="3" t="str">
        <f>IF(Table3[[#This Row],[Collector3]]="","", _xlfn.LET(_xlpm.x,VLOOKUP(Table3[[#This Row],[Collector3]],'Drop-down_menus'!$F$2:$G$16,2,FALSE),IF(_xlpm.x=0,"",_xlpm.x)))</f>
        <v/>
      </c>
      <c r="S188" s="3" t="str">
        <f>IF(Table3[[#This Row],[Collector4]]="","", _xlfn.LET(_xlpm.x,VLOOKUP(Table3[[#This Row],[Collector4]],'Drop-down_menus'!$F$2:$G$16,2,FALSE),IF(_xlpm.x=0,"",_xlpm.x)))</f>
        <v/>
      </c>
      <c r="T188" s="18" t="s">
        <v>436</v>
      </c>
      <c r="U188" s="18" t="s">
        <v>437</v>
      </c>
      <c r="V188" s="18"/>
      <c r="W188" s="16"/>
      <c r="X188" s="2"/>
      <c r="Y188" s="2"/>
      <c r="Z188" s="2"/>
      <c r="AA188" s="10"/>
      <c r="AB188" s="10"/>
      <c r="AC188" s="2"/>
      <c r="AG188" s="1"/>
    </row>
    <row r="189" spans="1:33" ht="13.5" customHeight="1" x14ac:dyDescent="0.2">
      <c r="A189" s="2" t="s">
        <v>365</v>
      </c>
      <c r="B189" s="2" t="s">
        <v>2597</v>
      </c>
      <c r="C189" s="2" t="s">
        <v>469</v>
      </c>
      <c r="D189" s="2" t="str">
        <f>_xlfn.TEXTBEFORE(Table3[[#This Row],[eventID]],"_")</f>
        <v>DRM</v>
      </c>
      <c r="E189" s="3">
        <v>45345</v>
      </c>
      <c r="F189" s="3"/>
      <c r="G189" s="13">
        <v>0.44861111111111113</v>
      </c>
      <c r="H189" s="13">
        <v>0.55000000000000004</v>
      </c>
      <c r="I189" s="13" t="s">
        <v>2518</v>
      </c>
      <c r="J189" s="3" t="s">
        <v>2582</v>
      </c>
      <c r="K189" s="13">
        <f t="shared" si="11"/>
        <v>0.10138888888888892</v>
      </c>
      <c r="L189" s="3" t="s">
        <v>77</v>
      </c>
      <c r="M189" s="3"/>
      <c r="N189" s="3"/>
      <c r="O189" s="3"/>
      <c r="P189" s="3" t="str">
        <f>IF(Table3[[#This Row],[Collector1]]="","", _xlfn.LET(_xlpm.x,VLOOKUP(Table3[[#This Row],[Collector1]],'Drop-down_menus'!$F$2:$G$16,2,FALSE),IF(_xlpm.x=0,"",_xlpm.x)))</f>
        <v>https://orcid.org/0000-0002-9037-7623</v>
      </c>
      <c r="Q189" s="3" t="str">
        <f>IF(Table3[[#This Row],[Collector2]]="","", _xlfn.LET(_xlpm.x,VLOOKUP(Table3[[#This Row],[Collector2]],'Drop-down_menus'!$F$2:$G$16,2,FALSE),IF(_xlpm.x=0,"",_xlpm.x)))</f>
        <v/>
      </c>
      <c r="R189" s="3" t="str">
        <f>IF(Table3[[#This Row],[Collector3]]="","", _xlfn.LET(_xlpm.x,VLOOKUP(Table3[[#This Row],[Collector3]],'Drop-down_menus'!$F$2:$G$16,2,FALSE),IF(_xlpm.x=0,"",_xlpm.x)))</f>
        <v/>
      </c>
      <c r="S189" s="3" t="str">
        <f>IF(Table3[[#This Row],[Collector4]]="","", _xlfn.LET(_xlpm.x,VLOOKUP(Table3[[#This Row],[Collector4]],'Drop-down_menus'!$F$2:$G$16,2,FALSE),IF(_xlpm.x=0,"",_xlpm.x)))</f>
        <v/>
      </c>
      <c r="T189" s="18" t="s">
        <v>436</v>
      </c>
      <c r="U189" s="18" t="s">
        <v>437</v>
      </c>
      <c r="V189" s="18"/>
      <c r="W189" s="16"/>
      <c r="X189" s="2"/>
      <c r="Y189" s="2"/>
      <c r="Z189" s="2"/>
      <c r="AA189" s="10"/>
      <c r="AB189" s="10"/>
      <c r="AC189" s="2"/>
      <c r="AG189" s="1"/>
    </row>
    <row r="190" spans="1:33" ht="13.5" customHeight="1" x14ac:dyDescent="0.2">
      <c r="A190" s="2" t="s">
        <v>365</v>
      </c>
      <c r="B190" s="2" t="s">
        <v>2597</v>
      </c>
      <c r="C190" s="2" t="s">
        <v>470</v>
      </c>
      <c r="D190" s="2" t="str">
        <f>_xlfn.TEXTBEFORE(Table3[[#This Row],[eventID]],"_")</f>
        <v>RD</v>
      </c>
      <c r="E190" s="3">
        <v>45347</v>
      </c>
      <c r="F190" s="3"/>
      <c r="G190" s="13">
        <v>0.35416666666666669</v>
      </c>
      <c r="H190" s="13">
        <v>0.36805555555555558</v>
      </c>
      <c r="I190" s="13" t="s">
        <v>2393</v>
      </c>
      <c r="J190" s="3" t="s">
        <v>2584</v>
      </c>
      <c r="K190" s="13">
        <f t="shared" si="11"/>
        <v>1.3888888888888895E-2</v>
      </c>
      <c r="L190" s="3" t="s">
        <v>79</v>
      </c>
      <c r="M190" s="3" t="s">
        <v>77</v>
      </c>
      <c r="N190" s="3"/>
      <c r="O190" s="3"/>
      <c r="P190" s="3" t="str">
        <f>IF(Table3[[#This Row],[Collector1]]="","", _xlfn.LET(_xlpm.x,VLOOKUP(Table3[[#This Row],[Collector1]],'Drop-down_menus'!$F$2:$G$16,2,FALSE),IF(_xlpm.x=0,"",_xlpm.x)))</f>
        <v/>
      </c>
      <c r="Q190" s="3" t="str">
        <f>IF(Table3[[#This Row],[Collector2]]="","", _xlfn.LET(_xlpm.x,VLOOKUP(Table3[[#This Row],[Collector2]],'Drop-down_menus'!$F$2:$G$16,2,FALSE),IF(_xlpm.x=0,"",_xlpm.x)))</f>
        <v>https://orcid.org/0000-0002-9037-7623</v>
      </c>
      <c r="R190" s="3" t="str">
        <f>IF(Table3[[#This Row],[Collector3]]="","", _xlfn.LET(_xlpm.x,VLOOKUP(Table3[[#This Row],[Collector3]],'Drop-down_menus'!$F$2:$G$16,2,FALSE),IF(_xlpm.x=0,"",_xlpm.x)))</f>
        <v/>
      </c>
      <c r="S190" s="3" t="str">
        <f>IF(Table3[[#This Row],[Collector4]]="","", _xlfn.LET(_xlpm.x,VLOOKUP(Table3[[#This Row],[Collector4]],'Drop-down_menus'!$F$2:$G$16,2,FALSE),IF(_xlpm.x=0,"",_xlpm.x)))</f>
        <v/>
      </c>
      <c r="T190" s="18" t="s">
        <v>471</v>
      </c>
      <c r="U190" s="18" t="s">
        <v>472</v>
      </c>
      <c r="V190" s="18" t="s">
        <v>473</v>
      </c>
      <c r="W190" s="16" t="s">
        <v>474</v>
      </c>
      <c r="X190" s="2">
        <v>35</v>
      </c>
      <c r="Y190" s="2">
        <v>50</v>
      </c>
      <c r="Z190" s="2"/>
      <c r="AA190" s="10">
        <v>3894</v>
      </c>
      <c r="AB190" s="10">
        <v>3900</v>
      </c>
      <c r="AC190" s="2"/>
      <c r="AG190" s="1"/>
    </row>
    <row r="191" spans="1:33" ht="13.5" customHeight="1" x14ac:dyDescent="0.2">
      <c r="A191" s="2" t="s">
        <v>365</v>
      </c>
      <c r="B191" s="2" t="s">
        <v>2597</v>
      </c>
      <c r="C191" s="2" t="s">
        <v>2627</v>
      </c>
      <c r="D191" s="2" t="str">
        <f>_xlfn.TEXTBEFORE(Table3[[#This Row],[eventID]],"_")</f>
        <v>DIV</v>
      </c>
      <c r="E191" s="3">
        <v>45347</v>
      </c>
      <c r="F191" s="3"/>
      <c r="G191" s="13">
        <v>0.64583333333333337</v>
      </c>
      <c r="H191" s="13">
        <v>0.66319444444444442</v>
      </c>
      <c r="I191" s="13" t="s">
        <v>2511</v>
      </c>
      <c r="J191" s="3" t="s">
        <v>2584</v>
      </c>
      <c r="K191" s="13">
        <f t="shared" si="11"/>
        <v>1.7361111111111049E-2</v>
      </c>
      <c r="L191" s="3" t="s">
        <v>67</v>
      </c>
      <c r="M191" s="3" t="s">
        <v>68</v>
      </c>
      <c r="N191" s="3" t="s">
        <v>89</v>
      </c>
      <c r="O191" s="3"/>
      <c r="P191" s="3" t="str">
        <f>IF(Table3[[#This Row],[Collector1]]="","", _xlfn.LET(_xlpm.x,VLOOKUP(Table3[[#This Row],[Collector1]],'Drop-down_menus'!$F$2:$G$16,2,FALSE),IF(_xlpm.x=0,"",_xlpm.x)))</f>
        <v>https://orcid.org/0000-0001-5767-3220</v>
      </c>
      <c r="Q191" s="3" t="str">
        <f>IF(Table3[[#This Row],[Collector2]]="","", _xlfn.LET(_xlpm.x,VLOOKUP(Table3[[#This Row],[Collector2]],'Drop-down_menus'!$F$2:$G$16,2,FALSE),IF(_xlpm.x=0,"",_xlpm.x)))</f>
        <v>https://orcid.org/0000-0002-0981-7442</v>
      </c>
      <c r="R191" s="3" t="str">
        <f>IF(Table3[[#This Row],[Collector3]]="","", _xlfn.LET(_xlpm.x,VLOOKUP(Table3[[#This Row],[Collector3]],'Drop-down_menus'!$F$2:$G$16,2,FALSE),IF(_xlpm.x=0,"",_xlpm.x)))</f>
        <v/>
      </c>
      <c r="S191" s="3" t="str">
        <f>IF(Table3[[#This Row],[Collector4]]="","", _xlfn.LET(_xlpm.x,VLOOKUP(Table3[[#This Row],[Collector4]],'Drop-down_menus'!$F$2:$G$16,2,FALSE),IF(_xlpm.x=0,"",_xlpm.x)))</f>
        <v/>
      </c>
      <c r="T191" s="18" t="s">
        <v>451</v>
      </c>
      <c r="U191" s="18" t="s">
        <v>452</v>
      </c>
      <c r="V191" s="18"/>
      <c r="W191" s="16"/>
      <c r="X191" s="2"/>
      <c r="Y191" s="2">
        <v>35</v>
      </c>
      <c r="Z191" s="2"/>
      <c r="AA191" s="10"/>
      <c r="AB191" s="10"/>
      <c r="AC191" s="2"/>
      <c r="AG191" s="1"/>
    </row>
    <row r="192" spans="1:33" ht="13.5" customHeight="1" x14ac:dyDescent="0.2">
      <c r="A192" s="2" t="s">
        <v>365</v>
      </c>
      <c r="B192" s="2" t="s">
        <v>2597</v>
      </c>
      <c r="C192" s="2" t="s">
        <v>475</v>
      </c>
      <c r="D192" s="2" t="str">
        <f>_xlfn.TEXTBEFORE(Table3[[#This Row],[eventID]],"_")</f>
        <v>DIV</v>
      </c>
      <c r="E192" s="3">
        <v>45347</v>
      </c>
      <c r="F192" s="3"/>
      <c r="G192" s="13">
        <v>0.38541666666666669</v>
      </c>
      <c r="H192" s="13">
        <v>0.41805555555555557</v>
      </c>
      <c r="I192" s="13" t="s">
        <v>2519</v>
      </c>
      <c r="J192" s="3" t="s">
        <v>2584</v>
      </c>
      <c r="K192" s="13">
        <f t="shared" si="11"/>
        <v>3.2638888888888884E-2</v>
      </c>
      <c r="L192" s="3" t="s">
        <v>60</v>
      </c>
      <c r="M192" s="3" t="s">
        <v>62</v>
      </c>
      <c r="N192" s="3"/>
      <c r="O192" s="3"/>
      <c r="P192" s="3" t="str">
        <f>IF(Table3[[#This Row],[Collector1]]="","", _xlfn.LET(_xlpm.x,VLOOKUP(Table3[[#This Row],[Collector1]],'Drop-down_menus'!$F$2:$G$16,2,FALSE),IF(_xlpm.x=0,"",_xlpm.x)))</f>
        <v>https://orcid.org/0000-0002-9708-1761</v>
      </c>
      <c r="Q192" s="3" t="str">
        <f>IF(Table3[[#This Row],[Collector2]]="","", _xlfn.LET(_xlpm.x,VLOOKUP(Table3[[#This Row],[Collector2]],'Drop-down_menus'!$F$2:$G$16,2,FALSE),IF(_xlpm.x=0,"",_xlpm.x)))</f>
        <v>https://orcid.org/0000-0003-3696-4445</v>
      </c>
      <c r="R192" s="3" t="str">
        <f>IF(Table3[[#This Row],[Collector3]]="","", _xlfn.LET(_xlpm.x,VLOOKUP(Table3[[#This Row],[Collector3]],'Drop-down_menus'!$F$2:$G$16,2,FALSE),IF(_xlpm.x=0,"",_xlpm.x)))</f>
        <v/>
      </c>
      <c r="S192" s="3" t="str">
        <f>IF(Table3[[#This Row],[Collector4]]="","", _xlfn.LET(_xlpm.x,VLOOKUP(Table3[[#This Row],[Collector4]],'Drop-down_menus'!$F$2:$G$16,2,FALSE),IF(_xlpm.x=0,"",_xlpm.x)))</f>
        <v/>
      </c>
      <c r="T192" s="18" t="s">
        <v>476</v>
      </c>
      <c r="U192" s="18" t="s">
        <v>446</v>
      </c>
      <c r="V192" s="18"/>
      <c r="W192" s="16"/>
      <c r="X192" s="2"/>
      <c r="Y192" s="2">
        <v>21</v>
      </c>
      <c r="Z192" s="2"/>
      <c r="AA192" s="10"/>
      <c r="AB192" s="10"/>
      <c r="AG192" s="1"/>
    </row>
    <row r="193" spans="1:33" ht="13.5" customHeight="1" x14ac:dyDescent="0.2">
      <c r="A193" s="2" t="s">
        <v>365</v>
      </c>
      <c r="B193" s="2" t="s">
        <v>2597</v>
      </c>
      <c r="C193" s="2" t="s">
        <v>477</v>
      </c>
      <c r="D193" s="2" t="str">
        <f>_xlfn.TEXTBEFORE(Table3[[#This Row],[eventID]],"_")</f>
        <v>ROV</v>
      </c>
      <c r="E193" s="3">
        <v>45347</v>
      </c>
      <c r="F193" s="3"/>
      <c r="G193" s="13">
        <v>0.58333333333333337</v>
      </c>
      <c r="H193" s="13">
        <v>0.66666666666666663</v>
      </c>
      <c r="I193" s="13" t="s">
        <v>2520</v>
      </c>
      <c r="J193" s="3" t="s">
        <v>2584</v>
      </c>
      <c r="K193" s="13">
        <f t="shared" si="11"/>
        <v>8.3333333333333259E-2</v>
      </c>
      <c r="L193" s="3" t="s">
        <v>61</v>
      </c>
      <c r="M193" s="3" t="s">
        <v>79</v>
      </c>
      <c r="N193" s="3"/>
      <c r="O193" s="3"/>
      <c r="P193" s="3" t="str">
        <f>IF(Table3[[#This Row],[Collector1]]="","", _xlfn.LET(_xlpm.x,VLOOKUP(Table3[[#This Row],[Collector1]],'Drop-down_menus'!$F$2:$G$16,2,FALSE),IF(_xlpm.x=0,"",_xlpm.x)))</f>
        <v>https://orcid.org/0000-0001-5748-602X</v>
      </c>
      <c r="Q193" s="3" t="str">
        <f>IF(Table3[[#This Row],[Collector2]]="","", _xlfn.LET(_xlpm.x,VLOOKUP(Table3[[#This Row],[Collector2]],'Drop-down_menus'!$F$2:$G$16,2,FALSE),IF(_xlpm.x=0,"",_xlpm.x)))</f>
        <v/>
      </c>
      <c r="R193" s="3" t="str">
        <f>IF(Table3[[#This Row],[Collector3]]="","", _xlfn.LET(_xlpm.x,VLOOKUP(Table3[[#This Row],[Collector3]],'Drop-down_menus'!$F$2:$G$16,2,FALSE),IF(_xlpm.x=0,"",_xlpm.x)))</f>
        <v/>
      </c>
      <c r="S193" s="3" t="str">
        <f>IF(Table3[[#This Row],[Collector4]]="","", _xlfn.LET(_xlpm.x,VLOOKUP(Table3[[#This Row],[Collector4]],'Drop-down_menus'!$F$2:$G$16,2,FALSE),IF(_xlpm.x=0,"",_xlpm.x)))</f>
        <v/>
      </c>
      <c r="T193" s="18" t="s">
        <v>478</v>
      </c>
      <c r="U193" s="18" t="s">
        <v>479</v>
      </c>
      <c r="V193" s="18"/>
      <c r="W193" s="16"/>
      <c r="X193" s="2"/>
      <c r="Y193" s="2"/>
      <c r="Z193" s="2"/>
      <c r="AA193" s="10"/>
      <c r="AB193" s="10"/>
      <c r="AC193" s="2"/>
      <c r="AG193" s="1"/>
    </row>
    <row r="194" spans="1:33" ht="13.5" customHeight="1" x14ac:dyDescent="0.2">
      <c r="A194" s="2" t="s">
        <v>365</v>
      </c>
      <c r="B194" s="2" t="s">
        <v>2597</v>
      </c>
      <c r="C194" s="2" t="s">
        <v>480</v>
      </c>
      <c r="D194" s="2" t="str">
        <f>_xlfn.TEXTBEFORE(Table3[[#This Row],[eventID]],"_")</f>
        <v>DRM</v>
      </c>
      <c r="E194" s="3">
        <v>45347</v>
      </c>
      <c r="F194" s="3"/>
      <c r="G194" s="13">
        <v>0.66111111111111109</v>
      </c>
      <c r="H194" s="13">
        <v>0.67708333333333337</v>
      </c>
      <c r="I194" s="13" t="s">
        <v>2521</v>
      </c>
      <c r="J194" s="3" t="s">
        <v>2584</v>
      </c>
      <c r="K194" s="13">
        <f t="shared" si="11"/>
        <v>1.5972222222222276E-2</v>
      </c>
      <c r="L194" s="3" t="s">
        <v>77</v>
      </c>
      <c r="M194" s="3"/>
      <c r="N194" s="3"/>
      <c r="O194" s="3"/>
      <c r="P194" s="3" t="str">
        <f>IF(Table3[[#This Row],[Collector1]]="","", _xlfn.LET(_xlpm.x,VLOOKUP(Table3[[#This Row],[Collector1]],'Drop-down_menus'!$F$2:$G$16,2,FALSE),IF(_xlpm.x=0,"",_xlpm.x)))</f>
        <v>https://orcid.org/0000-0002-9037-7623</v>
      </c>
      <c r="Q194" s="3" t="str">
        <f>IF(Table3[[#This Row],[Collector2]]="","", _xlfn.LET(_xlpm.x,VLOOKUP(Table3[[#This Row],[Collector2]],'Drop-down_menus'!$F$2:$G$16,2,FALSE),IF(_xlpm.x=0,"",_xlpm.x)))</f>
        <v/>
      </c>
      <c r="R194" s="3" t="str">
        <f>IF(Table3[[#This Row],[Collector3]]="","", _xlfn.LET(_xlpm.x,VLOOKUP(Table3[[#This Row],[Collector3]],'Drop-down_menus'!$F$2:$G$16,2,FALSE),IF(_xlpm.x=0,"",_xlpm.x)))</f>
        <v/>
      </c>
      <c r="S194" s="3" t="str">
        <f>IF(Table3[[#This Row],[Collector4]]="","", _xlfn.LET(_xlpm.x,VLOOKUP(Table3[[#This Row],[Collector4]],'Drop-down_menus'!$F$2:$G$16,2,FALSE),IF(_xlpm.x=0,"",_xlpm.x)))</f>
        <v/>
      </c>
      <c r="T194" s="18" t="s">
        <v>436</v>
      </c>
      <c r="U194" s="18" t="s">
        <v>437</v>
      </c>
      <c r="V194" s="18"/>
      <c r="W194" s="16"/>
      <c r="X194" s="2"/>
      <c r="Y194" s="2"/>
      <c r="Z194" s="2"/>
      <c r="AA194" s="10"/>
      <c r="AB194" s="10"/>
      <c r="AC194" s="2"/>
      <c r="AG194" s="1"/>
    </row>
    <row r="195" spans="1:33" ht="13.5" customHeight="1" x14ac:dyDescent="0.2">
      <c r="A195" s="2" t="s">
        <v>365</v>
      </c>
      <c r="B195" s="2" t="s">
        <v>2597</v>
      </c>
      <c r="C195" s="2" t="s">
        <v>481</v>
      </c>
      <c r="D195" s="2" t="str">
        <f>_xlfn.TEXTBEFORE(Table3[[#This Row],[eventID]],"_")</f>
        <v>NIS</v>
      </c>
      <c r="E195" s="3">
        <v>45347</v>
      </c>
      <c r="F195" s="3"/>
      <c r="G195" s="13">
        <v>0.58333333333333337</v>
      </c>
      <c r="H195" s="13">
        <v>0.625</v>
      </c>
      <c r="I195" s="13" t="s">
        <v>2429</v>
      </c>
      <c r="J195" s="3" t="s">
        <v>2584</v>
      </c>
      <c r="K195" s="13">
        <f t="shared" si="11"/>
        <v>4.166666666666663E-2</v>
      </c>
      <c r="L195" s="3" t="s">
        <v>71</v>
      </c>
      <c r="M195" s="3"/>
      <c r="N195" s="3"/>
      <c r="O195" s="3"/>
      <c r="P195" s="3" t="str">
        <f>IF(Table3[[#This Row],[Collector1]]="","", _xlfn.LET(_xlpm.x,VLOOKUP(Table3[[#This Row],[Collector1]],'Drop-down_menus'!$F$2:$G$16,2,FALSE),IF(_xlpm.x=0,"",_xlpm.x)))</f>
        <v>https://orcid.org/0009-0002-6669-2911</v>
      </c>
      <c r="Q195" s="3" t="str">
        <f>IF(Table3[[#This Row],[Collector2]]="","", _xlfn.LET(_xlpm.x,VLOOKUP(Table3[[#This Row],[Collector2]],'Drop-down_menus'!$F$2:$G$16,2,FALSE),IF(_xlpm.x=0,"",_xlpm.x)))</f>
        <v/>
      </c>
      <c r="R195" s="3" t="str">
        <f>IF(Table3[[#This Row],[Collector3]]="","", _xlfn.LET(_xlpm.x,VLOOKUP(Table3[[#This Row],[Collector3]],'Drop-down_menus'!$F$2:$G$16,2,FALSE),IF(_xlpm.x=0,"",_xlpm.x)))</f>
        <v/>
      </c>
      <c r="S195" s="3" t="str">
        <f>IF(Table3[[#This Row],[Collector4]]="","", _xlfn.LET(_xlpm.x,VLOOKUP(Table3[[#This Row],[Collector4]],'Drop-down_menus'!$F$2:$G$16,2,FALSE),IF(_xlpm.x=0,"",_xlpm.x)))</f>
        <v/>
      </c>
      <c r="T195" s="18" t="s">
        <v>482</v>
      </c>
      <c r="U195" s="18" t="s">
        <v>446</v>
      </c>
      <c r="V195" s="18"/>
      <c r="W195" s="16"/>
      <c r="X195" s="2">
        <v>0</v>
      </c>
      <c r="Y195" s="2">
        <v>17</v>
      </c>
      <c r="Z195" s="2"/>
      <c r="AA195" s="10">
        <v>4002</v>
      </c>
      <c r="AB195" s="10">
        <v>4011</v>
      </c>
      <c r="AC195" s="2"/>
      <c r="AG195" s="1"/>
    </row>
    <row r="196" spans="1:33" ht="13.5" customHeight="1" x14ac:dyDescent="0.2">
      <c r="A196" s="2" t="s">
        <v>365</v>
      </c>
      <c r="B196" s="2" t="s">
        <v>2597</v>
      </c>
      <c r="C196" s="2" t="s">
        <v>483</v>
      </c>
      <c r="D196" s="2" t="str">
        <f>_xlfn.TEXTBEFORE(Table3[[#This Row],[eventID]],"_")</f>
        <v>RD</v>
      </c>
      <c r="E196" s="3">
        <v>45714</v>
      </c>
      <c r="F196" s="3"/>
      <c r="G196" s="13">
        <v>0.34722222222222221</v>
      </c>
      <c r="H196" s="13">
        <v>0.3611111111111111</v>
      </c>
      <c r="I196" s="13" t="s">
        <v>2398</v>
      </c>
      <c r="J196" s="3" t="s">
        <v>2585</v>
      </c>
      <c r="K196" s="13">
        <f t="shared" si="11"/>
        <v>1.3888888888888895E-2</v>
      </c>
      <c r="L196" s="3" t="s">
        <v>79</v>
      </c>
      <c r="M196" s="3" t="s">
        <v>77</v>
      </c>
      <c r="N196" s="3"/>
      <c r="O196" s="3"/>
      <c r="P196" s="3" t="str">
        <f>IF(Table3[[#This Row],[Collector1]]="","", _xlfn.LET(_xlpm.x,VLOOKUP(Table3[[#This Row],[Collector1]],'Drop-down_menus'!$F$2:$G$16,2,FALSE),IF(_xlpm.x=0,"",_xlpm.x)))</f>
        <v/>
      </c>
      <c r="Q196" s="3" t="str">
        <f>IF(Table3[[#This Row],[Collector2]]="","", _xlfn.LET(_xlpm.x,VLOOKUP(Table3[[#This Row],[Collector2]],'Drop-down_menus'!$F$2:$G$16,2,FALSE),IF(_xlpm.x=0,"",_xlpm.x)))</f>
        <v>https://orcid.org/0000-0002-9037-7623</v>
      </c>
      <c r="R196" s="3" t="str">
        <f>IF(Table3[[#This Row],[Collector3]]="","", _xlfn.LET(_xlpm.x,VLOOKUP(Table3[[#This Row],[Collector3]],'Drop-down_menus'!$F$2:$G$16,2,FALSE),IF(_xlpm.x=0,"",_xlpm.x)))</f>
        <v/>
      </c>
      <c r="S196" s="3" t="str">
        <f>IF(Table3[[#This Row],[Collector4]]="","", _xlfn.LET(_xlpm.x,VLOOKUP(Table3[[#This Row],[Collector4]],'Drop-down_menus'!$F$2:$G$16,2,FALSE),IF(_xlpm.x=0,"",_xlpm.x)))</f>
        <v/>
      </c>
      <c r="T196" s="18" t="s">
        <v>484</v>
      </c>
      <c r="U196" s="18" t="s">
        <v>485</v>
      </c>
      <c r="V196" s="18" t="s">
        <v>486</v>
      </c>
      <c r="W196" s="16" t="s">
        <v>487</v>
      </c>
      <c r="X196" s="2"/>
      <c r="Y196" s="2"/>
      <c r="Z196" s="2"/>
      <c r="AA196" s="10">
        <v>4035</v>
      </c>
      <c r="AB196" s="10">
        <v>4045</v>
      </c>
      <c r="AG196" s="1"/>
    </row>
    <row r="197" spans="1:33" ht="13.5" customHeight="1" x14ac:dyDescent="0.2">
      <c r="A197" s="2" t="s">
        <v>365</v>
      </c>
      <c r="B197" s="2" t="s">
        <v>2597</v>
      </c>
      <c r="C197" s="2" t="s">
        <v>488</v>
      </c>
      <c r="D197" s="2" t="str">
        <f>_xlfn.TEXTBEFORE(Table3[[#This Row],[eventID]],"_")</f>
        <v>NIS</v>
      </c>
      <c r="E197" s="3">
        <v>45714</v>
      </c>
      <c r="F197" s="3"/>
      <c r="G197" s="13">
        <v>0.34375</v>
      </c>
      <c r="H197" s="13">
        <v>0.375</v>
      </c>
      <c r="I197" s="13" t="s">
        <v>2522</v>
      </c>
      <c r="J197" s="3" t="s">
        <v>2585</v>
      </c>
      <c r="K197" s="13">
        <f t="shared" si="11"/>
        <v>3.125E-2</v>
      </c>
      <c r="L197" s="3" t="s">
        <v>89</v>
      </c>
      <c r="M197" s="3" t="s">
        <v>71</v>
      </c>
      <c r="N197" s="3"/>
      <c r="O197" s="3"/>
      <c r="P197" s="3" t="str">
        <f>IF(Table3[[#This Row],[Collector1]]="","", _xlfn.LET(_xlpm.x,VLOOKUP(Table3[[#This Row],[Collector1]],'Drop-down_menus'!$F$2:$G$16,2,FALSE),IF(_xlpm.x=0,"",_xlpm.x)))</f>
        <v/>
      </c>
      <c r="Q197" s="3" t="str">
        <f>IF(Table3[[#This Row],[Collector2]]="","", _xlfn.LET(_xlpm.x,VLOOKUP(Table3[[#This Row],[Collector2]],'Drop-down_menus'!$F$2:$G$16,2,FALSE),IF(_xlpm.x=0,"",_xlpm.x)))</f>
        <v>https://orcid.org/0009-0002-6669-2911</v>
      </c>
      <c r="R197" s="3" t="str">
        <f>IF(Table3[[#This Row],[Collector3]]="","", _xlfn.LET(_xlpm.x,VLOOKUP(Table3[[#This Row],[Collector3]],'Drop-down_menus'!$F$2:$G$16,2,FALSE),IF(_xlpm.x=0,"",_xlpm.x)))</f>
        <v/>
      </c>
      <c r="S197" s="3" t="str">
        <f>IF(Table3[[#This Row],[Collector4]]="","", _xlfn.LET(_xlpm.x,VLOOKUP(Table3[[#This Row],[Collector4]],'Drop-down_menus'!$F$2:$G$16,2,FALSE),IF(_xlpm.x=0,"",_xlpm.x)))</f>
        <v/>
      </c>
      <c r="T197" s="18" t="s">
        <v>476</v>
      </c>
      <c r="U197" s="18" t="s">
        <v>446</v>
      </c>
      <c r="V197" s="18"/>
      <c r="W197" s="16"/>
      <c r="X197" s="2"/>
      <c r="Y197" s="2"/>
      <c r="Z197" s="2"/>
      <c r="AA197" s="10">
        <v>4046</v>
      </c>
      <c r="AB197" s="10">
        <v>4050</v>
      </c>
      <c r="AG197" s="1"/>
    </row>
    <row r="198" spans="1:33" ht="13.5" customHeight="1" x14ac:dyDescent="0.2">
      <c r="A198" s="2" t="s">
        <v>365</v>
      </c>
      <c r="B198" s="2" t="s">
        <v>2597</v>
      </c>
      <c r="C198" s="2" t="s">
        <v>489</v>
      </c>
      <c r="D198" s="2" t="str">
        <f>_xlfn.TEXTBEFORE(Table3[[#This Row],[eventID]],"_")</f>
        <v>DIV</v>
      </c>
      <c r="E198" s="3">
        <v>45714</v>
      </c>
      <c r="F198" s="3"/>
      <c r="G198" s="13">
        <v>0.39027777777777778</v>
      </c>
      <c r="H198" s="13">
        <v>0.41875000000000001</v>
      </c>
      <c r="I198" s="13" t="s">
        <v>2523</v>
      </c>
      <c r="J198" s="3" t="s">
        <v>2585</v>
      </c>
      <c r="K198" s="13">
        <f t="shared" si="11"/>
        <v>2.8472222222222232E-2</v>
      </c>
      <c r="L198" s="3" t="s">
        <v>62</v>
      </c>
      <c r="M198" s="3" t="s">
        <v>60</v>
      </c>
      <c r="N198" s="3"/>
      <c r="O198" s="3"/>
      <c r="P198" s="3" t="str">
        <f>IF(Table3[[#This Row],[Collector1]]="","", _xlfn.LET(_xlpm.x,VLOOKUP(Table3[[#This Row],[Collector1]],'Drop-down_menus'!$F$2:$G$16,2,FALSE),IF(_xlpm.x=0,"",_xlpm.x)))</f>
        <v>https://orcid.org/0000-0003-3696-4445</v>
      </c>
      <c r="Q198" s="3" t="str">
        <f>IF(Table3[[#This Row],[Collector2]]="","", _xlfn.LET(_xlpm.x,VLOOKUP(Table3[[#This Row],[Collector2]],'Drop-down_menus'!$F$2:$G$16,2,FALSE),IF(_xlpm.x=0,"",_xlpm.x)))</f>
        <v>https://orcid.org/0000-0002-9708-1761</v>
      </c>
      <c r="R198" s="3" t="str">
        <f>IF(Table3[[#This Row],[Collector3]]="","", _xlfn.LET(_xlpm.x,VLOOKUP(Table3[[#This Row],[Collector3]],'Drop-down_menus'!$F$2:$G$16,2,FALSE),IF(_xlpm.x=0,"",_xlpm.x)))</f>
        <v/>
      </c>
      <c r="S198" s="3" t="str">
        <f>IF(Table3[[#This Row],[Collector4]]="","", _xlfn.LET(_xlpm.x,VLOOKUP(Table3[[#This Row],[Collector4]],'Drop-down_menus'!$F$2:$G$16,2,FALSE),IF(_xlpm.x=0,"",_xlpm.x)))</f>
        <v/>
      </c>
      <c r="T198" s="18" t="s">
        <v>490</v>
      </c>
      <c r="U198" s="18" t="s">
        <v>491</v>
      </c>
      <c r="V198" s="18"/>
      <c r="W198" s="16"/>
      <c r="X198" s="2"/>
      <c r="Y198" s="2">
        <v>23</v>
      </c>
      <c r="Z198" s="2"/>
      <c r="AA198" s="10"/>
      <c r="AB198" s="10"/>
      <c r="AG198" s="1"/>
    </row>
    <row r="199" spans="1:33" ht="13.5" customHeight="1" x14ac:dyDescent="0.2">
      <c r="A199" s="2" t="s">
        <v>365</v>
      </c>
      <c r="B199" s="2" t="s">
        <v>2597</v>
      </c>
      <c r="C199" s="2" t="s">
        <v>492</v>
      </c>
      <c r="D199" s="2" t="str">
        <f>_xlfn.TEXTBEFORE(Table3[[#This Row],[eventID]],"_")</f>
        <v>DIV</v>
      </c>
      <c r="E199" s="3">
        <v>45714</v>
      </c>
      <c r="F199" s="3"/>
      <c r="G199" s="13">
        <v>0.38541666666666669</v>
      </c>
      <c r="H199" s="13">
        <v>0.42708333333333331</v>
      </c>
      <c r="I199" s="13" t="s">
        <v>2524</v>
      </c>
      <c r="J199" s="3" t="s">
        <v>2585</v>
      </c>
      <c r="K199" s="13">
        <f t="shared" si="11"/>
        <v>4.166666666666663E-2</v>
      </c>
      <c r="L199" s="3" t="s">
        <v>67</v>
      </c>
      <c r="M199" s="3" t="s">
        <v>68</v>
      </c>
      <c r="N199" s="3" t="s">
        <v>61</v>
      </c>
      <c r="O199" s="3"/>
      <c r="P199" s="3" t="str">
        <f>IF(Table3[[#This Row],[Collector1]]="","", _xlfn.LET(_xlpm.x,VLOOKUP(Table3[[#This Row],[Collector1]],'Drop-down_menus'!$F$2:$G$16,2,FALSE),IF(_xlpm.x=0,"",_xlpm.x)))</f>
        <v>https://orcid.org/0000-0001-5767-3220</v>
      </c>
      <c r="Q199" s="3" t="str">
        <f>IF(Table3[[#This Row],[Collector2]]="","", _xlfn.LET(_xlpm.x,VLOOKUP(Table3[[#This Row],[Collector2]],'Drop-down_menus'!$F$2:$G$16,2,FALSE),IF(_xlpm.x=0,"",_xlpm.x)))</f>
        <v>https://orcid.org/0000-0002-0981-7442</v>
      </c>
      <c r="R199" s="3" t="str">
        <f>IF(Table3[[#This Row],[Collector3]]="","", _xlfn.LET(_xlpm.x,VLOOKUP(Table3[[#This Row],[Collector3]],'Drop-down_menus'!$F$2:$G$16,2,FALSE),IF(_xlpm.x=0,"",_xlpm.x)))</f>
        <v>https://orcid.org/0000-0001-5748-602X</v>
      </c>
      <c r="S199" s="3" t="str">
        <f>IF(Table3[[#This Row],[Collector4]]="","", _xlfn.LET(_xlpm.x,VLOOKUP(Table3[[#This Row],[Collector4]],'Drop-down_menus'!$F$2:$G$16,2,FALSE),IF(_xlpm.x=0,"",_xlpm.x)))</f>
        <v/>
      </c>
      <c r="T199" s="18" t="s">
        <v>493</v>
      </c>
      <c r="U199" s="18" t="s">
        <v>494</v>
      </c>
      <c r="V199" s="18"/>
      <c r="W199" s="16"/>
      <c r="X199" s="2"/>
      <c r="Y199" s="2">
        <v>23</v>
      </c>
      <c r="Z199" s="2"/>
      <c r="AA199" s="10"/>
      <c r="AB199" s="10"/>
      <c r="AC199" s="2"/>
      <c r="AG199" s="1"/>
    </row>
    <row r="200" spans="1:33" ht="13.5" customHeight="1" x14ac:dyDescent="0.2">
      <c r="A200" s="2" t="s">
        <v>365</v>
      </c>
      <c r="B200" s="2" t="s">
        <v>2597</v>
      </c>
      <c r="C200" s="2" t="s">
        <v>495</v>
      </c>
      <c r="D200" s="2" t="str">
        <f>_xlfn.TEXTBEFORE(Table3[[#This Row],[eventID]],"_")</f>
        <v>ROV</v>
      </c>
      <c r="E200" s="3">
        <v>45714</v>
      </c>
      <c r="F200" s="3"/>
      <c r="G200" s="13">
        <v>0.47222222222222221</v>
      </c>
      <c r="H200" s="13">
        <v>0.52083333333333337</v>
      </c>
      <c r="I200" s="13" t="s">
        <v>2525</v>
      </c>
      <c r="J200" s="3" t="s">
        <v>2585</v>
      </c>
      <c r="K200" s="13">
        <f t="shared" si="11"/>
        <v>4.861111111111116E-2</v>
      </c>
      <c r="L200" s="3" t="s">
        <v>61</v>
      </c>
      <c r="M200" s="3" t="s">
        <v>79</v>
      </c>
      <c r="N200" s="3"/>
      <c r="O200" s="3"/>
      <c r="P200" s="3" t="str">
        <f>IF(Table3[[#This Row],[Collector1]]="","", _xlfn.LET(_xlpm.x,VLOOKUP(Table3[[#This Row],[Collector1]],'Drop-down_menus'!$F$2:$G$16,2,FALSE),IF(_xlpm.x=0,"",_xlpm.x)))</f>
        <v>https://orcid.org/0000-0001-5748-602X</v>
      </c>
      <c r="Q200" s="3" t="str">
        <f>IF(Table3[[#This Row],[Collector2]]="","", _xlfn.LET(_xlpm.x,VLOOKUP(Table3[[#This Row],[Collector2]],'Drop-down_menus'!$F$2:$G$16,2,FALSE),IF(_xlpm.x=0,"",_xlpm.x)))</f>
        <v/>
      </c>
      <c r="R200" s="3" t="str">
        <f>IF(Table3[[#This Row],[Collector3]]="","", _xlfn.LET(_xlpm.x,VLOOKUP(Table3[[#This Row],[Collector3]],'Drop-down_menus'!$F$2:$G$16,2,FALSE),IF(_xlpm.x=0,"",_xlpm.x)))</f>
        <v/>
      </c>
      <c r="S200" s="3" t="str">
        <f>IF(Table3[[#This Row],[Collector4]]="","", _xlfn.LET(_xlpm.x,VLOOKUP(Table3[[#This Row],[Collector4]],'Drop-down_menus'!$F$2:$G$16,2,FALSE),IF(_xlpm.x=0,"",_xlpm.x)))</f>
        <v/>
      </c>
      <c r="T200" s="18" t="s">
        <v>496</v>
      </c>
      <c r="U200" s="18" t="s">
        <v>497</v>
      </c>
      <c r="V200" s="18"/>
      <c r="W200" s="16"/>
      <c r="X200" s="2"/>
      <c r="Y200" s="2"/>
      <c r="Z200" s="2"/>
      <c r="AA200" s="10"/>
      <c r="AB200" s="10"/>
      <c r="AC200" s="2"/>
      <c r="AG200" s="1"/>
    </row>
    <row r="201" spans="1:33" ht="13.5" customHeight="1" x14ac:dyDescent="0.2">
      <c r="A201" s="2" t="s">
        <v>365</v>
      </c>
      <c r="B201" s="2" t="s">
        <v>2597</v>
      </c>
      <c r="C201" s="2" t="s">
        <v>498</v>
      </c>
      <c r="D201" s="2" t="str">
        <f>_xlfn.TEXTBEFORE(Table3[[#This Row],[eventID]],"_")</f>
        <v>NIS</v>
      </c>
      <c r="E201" s="3">
        <v>45714</v>
      </c>
      <c r="F201" s="3"/>
      <c r="G201" s="13">
        <v>0.58472222222222225</v>
      </c>
      <c r="H201" s="13">
        <v>0.58819444444444446</v>
      </c>
      <c r="I201" s="13" t="s">
        <v>2526</v>
      </c>
      <c r="J201" s="3" t="s">
        <v>2585</v>
      </c>
      <c r="K201" s="13">
        <f t="shared" si="11"/>
        <v>3.4722222222222099E-3</v>
      </c>
      <c r="L201" s="3" t="s">
        <v>71</v>
      </c>
      <c r="M201" s="3"/>
      <c r="N201" s="3"/>
      <c r="O201" s="3"/>
      <c r="P201" s="3" t="str">
        <f>IF(Table3[[#This Row],[Collector1]]="","", _xlfn.LET(_xlpm.x,VLOOKUP(Table3[[#This Row],[Collector1]],'Drop-down_menus'!$F$2:$G$16,2,FALSE),IF(_xlpm.x=0,"",_xlpm.x)))</f>
        <v>https://orcid.org/0009-0002-6669-2911</v>
      </c>
      <c r="Q201" s="3" t="str">
        <f>IF(Table3[[#This Row],[Collector2]]="","", _xlfn.LET(_xlpm.x,VLOOKUP(Table3[[#This Row],[Collector2]],'Drop-down_menus'!$F$2:$G$16,2,FALSE),IF(_xlpm.x=0,"",_xlpm.x)))</f>
        <v/>
      </c>
      <c r="R201" s="3" t="str">
        <f>IF(Table3[[#This Row],[Collector3]]="","", _xlfn.LET(_xlpm.x,VLOOKUP(Table3[[#This Row],[Collector3]],'Drop-down_menus'!$F$2:$G$16,2,FALSE),IF(_xlpm.x=0,"",_xlpm.x)))</f>
        <v/>
      </c>
      <c r="S201" s="3" t="str">
        <f>IF(Table3[[#This Row],[Collector4]]="","", _xlfn.LET(_xlpm.x,VLOOKUP(Table3[[#This Row],[Collector4]],'Drop-down_menus'!$F$2:$G$16,2,FALSE),IF(_xlpm.x=0,"",_xlpm.x)))</f>
        <v/>
      </c>
      <c r="T201" s="18" t="s">
        <v>499</v>
      </c>
      <c r="U201" s="18" t="s">
        <v>500</v>
      </c>
      <c r="V201" s="18"/>
      <c r="W201" s="16"/>
      <c r="X201" s="2"/>
      <c r="Y201" s="2"/>
      <c r="Z201" s="2"/>
      <c r="AA201" s="10">
        <v>4061</v>
      </c>
      <c r="AB201" s="10">
        <f>AA201+5</f>
        <v>4066</v>
      </c>
      <c r="AC201" s="2"/>
      <c r="AG201" s="1"/>
    </row>
    <row r="202" spans="1:33" ht="13.5" customHeight="1" x14ac:dyDescent="0.2">
      <c r="A202" s="2" t="s">
        <v>365</v>
      </c>
      <c r="B202" s="2" t="s">
        <v>2597</v>
      </c>
      <c r="C202" s="2" t="s">
        <v>501</v>
      </c>
      <c r="D202" s="2" t="str">
        <f>_xlfn.TEXTBEFORE(Table3[[#This Row],[eventID]],"_")</f>
        <v>NIS</v>
      </c>
      <c r="E202" s="3">
        <v>45714</v>
      </c>
      <c r="F202" s="3"/>
      <c r="G202" s="13">
        <v>0.59166666666666667</v>
      </c>
      <c r="H202" s="13">
        <v>0.59513888888888888</v>
      </c>
      <c r="I202" s="13" t="s">
        <v>2527</v>
      </c>
      <c r="J202" s="3" t="s">
        <v>2585</v>
      </c>
      <c r="K202" s="13">
        <f t="shared" si="11"/>
        <v>3.4722222222222099E-3</v>
      </c>
      <c r="L202" s="3" t="s">
        <v>71</v>
      </c>
      <c r="M202" s="3"/>
      <c r="N202" s="3"/>
      <c r="O202" s="3"/>
      <c r="P202" s="3" t="str">
        <f>IF(Table3[[#This Row],[Collector1]]="","", _xlfn.LET(_xlpm.x,VLOOKUP(Table3[[#This Row],[Collector1]],'Drop-down_menus'!$F$2:$G$16,2,FALSE),IF(_xlpm.x=0,"",_xlpm.x)))</f>
        <v>https://orcid.org/0009-0002-6669-2911</v>
      </c>
      <c r="Q202" s="3" t="str">
        <f>IF(Table3[[#This Row],[Collector2]]="","", _xlfn.LET(_xlpm.x,VLOOKUP(Table3[[#This Row],[Collector2]],'Drop-down_menus'!$F$2:$G$16,2,FALSE),IF(_xlpm.x=0,"",_xlpm.x)))</f>
        <v/>
      </c>
      <c r="R202" s="3" t="str">
        <f>IF(Table3[[#This Row],[Collector3]]="","", _xlfn.LET(_xlpm.x,VLOOKUP(Table3[[#This Row],[Collector3]],'Drop-down_menus'!$F$2:$G$16,2,FALSE),IF(_xlpm.x=0,"",_xlpm.x)))</f>
        <v/>
      </c>
      <c r="S202" s="3" t="str">
        <f>IF(Table3[[#This Row],[Collector4]]="","", _xlfn.LET(_xlpm.x,VLOOKUP(Table3[[#This Row],[Collector4]],'Drop-down_menus'!$F$2:$G$16,2,FALSE),IF(_xlpm.x=0,"",_xlpm.x)))</f>
        <v/>
      </c>
      <c r="T202" s="18" t="s">
        <v>502</v>
      </c>
      <c r="U202" s="18" t="s">
        <v>503</v>
      </c>
      <c r="V202" s="18"/>
      <c r="W202" s="16"/>
      <c r="X202" s="2"/>
      <c r="Y202" s="2"/>
      <c r="Z202" s="2"/>
      <c r="AA202" s="10">
        <f>AA201+6</f>
        <v>4067</v>
      </c>
      <c r="AB202" s="10">
        <f t="shared" ref="AB202:AB207" si="12">AA202+5</f>
        <v>4072</v>
      </c>
      <c r="AG202" s="1"/>
    </row>
    <row r="203" spans="1:33" ht="13.5" customHeight="1" x14ac:dyDescent="0.2">
      <c r="A203" s="2" t="s">
        <v>365</v>
      </c>
      <c r="B203" s="2" t="s">
        <v>2597</v>
      </c>
      <c r="C203" s="2" t="s">
        <v>504</v>
      </c>
      <c r="D203" s="2" t="str">
        <f>_xlfn.TEXTBEFORE(Table3[[#This Row],[eventID]],"_")</f>
        <v>NIS</v>
      </c>
      <c r="E203" s="3">
        <v>45714</v>
      </c>
      <c r="F203" s="3"/>
      <c r="G203" s="13">
        <v>0.59583333333333333</v>
      </c>
      <c r="H203" s="13">
        <v>0.59930555555555554</v>
      </c>
      <c r="I203" s="13" t="s">
        <v>2528</v>
      </c>
      <c r="J203" s="3" t="s">
        <v>2585</v>
      </c>
      <c r="K203" s="13">
        <f t="shared" si="11"/>
        <v>3.4722222222222099E-3</v>
      </c>
      <c r="L203" s="3" t="s">
        <v>71</v>
      </c>
      <c r="M203" s="3"/>
      <c r="N203" s="3"/>
      <c r="O203" s="3"/>
      <c r="P203" s="3" t="str">
        <f>IF(Table3[[#This Row],[Collector1]]="","", _xlfn.LET(_xlpm.x,VLOOKUP(Table3[[#This Row],[Collector1]],'Drop-down_menus'!$F$2:$G$16,2,FALSE),IF(_xlpm.x=0,"",_xlpm.x)))</f>
        <v>https://orcid.org/0009-0002-6669-2911</v>
      </c>
      <c r="Q203" s="3" t="str">
        <f>IF(Table3[[#This Row],[Collector2]]="","", _xlfn.LET(_xlpm.x,VLOOKUP(Table3[[#This Row],[Collector2]],'Drop-down_menus'!$F$2:$G$16,2,FALSE),IF(_xlpm.x=0,"",_xlpm.x)))</f>
        <v/>
      </c>
      <c r="R203" s="3" t="str">
        <f>IF(Table3[[#This Row],[Collector3]]="","", _xlfn.LET(_xlpm.x,VLOOKUP(Table3[[#This Row],[Collector3]],'Drop-down_menus'!$F$2:$G$16,2,FALSE),IF(_xlpm.x=0,"",_xlpm.x)))</f>
        <v/>
      </c>
      <c r="S203" s="3" t="str">
        <f>IF(Table3[[#This Row],[Collector4]]="","", _xlfn.LET(_xlpm.x,VLOOKUP(Table3[[#This Row],[Collector4]],'Drop-down_menus'!$F$2:$G$16,2,FALSE),IF(_xlpm.x=0,"",_xlpm.x)))</f>
        <v/>
      </c>
      <c r="T203" s="18" t="s">
        <v>505</v>
      </c>
      <c r="U203" s="18" t="s">
        <v>506</v>
      </c>
      <c r="V203" s="18"/>
      <c r="W203" s="16"/>
      <c r="X203" s="2"/>
      <c r="Y203" s="2"/>
      <c r="Z203" s="2"/>
      <c r="AA203" s="10">
        <f>AA202+6</f>
        <v>4073</v>
      </c>
      <c r="AB203" s="10">
        <f t="shared" si="12"/>
        <v>4078</v>
      </c>
      <c r="AG203" s="1"/>
    </row>
    <row r="204" spans="1:33" ht="13.5" customHeight="1" x14ac:dyDescent="0.2">
      <c r="A204" s="2" t="s">
        <v>365</v>
      </c>
      <c r="B204" s="2" t="s">
        <v>2597</v>
      </c>
      <c r="C204" s="2" t="s">
        <v>507</v>
      </c>
      <c r="D204" s="2" t="str">
        <f>_xlfn.TEXTBEFORE(Table3[[#This Row],[eventID]],"_")</f>
        <v>NIS</v>
      </c>
      <c r="E204" s="3">
        <v>45714</v>
      </c>
      <c r="F204" s="3"/>
      <c r="G204" s="13">
        <v>0.60972222222222228</v>
      </c>
      <c r="H204" s="13">
        <v>0.61319444444444449</v>
      </c>
      <c r="I204" s="13" t="s">
        <v>2529</v>
      </c>
      <c r="J204" s="3" t="s">
        <v>2585</v>
      </c>
      <c r="K204" s="13">
        <f t="shared" si="11"/>
        <v>3.4722222222222099E-3</v>
      </c>
      <c r="L204" s="3" t="s">
        <v>71</v>
      </c>
      <c r="M204" s="3"/>
      <c r="N204" s="3"/>
      <c r="O204" s="3"/>
      <c r="P204" s="3" t="str">
        <f>IF(Table3[[#This Row],[Collector1]]="","", _xlfn.LET(_xlpm.x,VLOOKUP(Table3[[#This Row],[Collector1]],'Drop-down_menus'!$F$2:$G$16,2,FALSE),IF(_xlpm.x=0,"",_xlpm.x)))</f>
        <v>https://orcid.org/0009-0002-6669-2911</v>
      </c>
      <c r="Q204" s="3" t="str">
        <f>IF(Table3[[#This Row],[Collector2]]="","", _xlfn.LET(_xlpm.x,VLOOKUP(Table3[[#This Row],[Collector2]],'Drop-down_menus'!$F$2:$G$16,2,FALSE),IF(_xlpm.x=0,"",_xlpm.x)))</f>
        <v/>
      </c>
      <c r="R204" s="3" t="str">
        <f>IF(Table3[[#This Row],[Collector3]]="","", _xlfn.LET(_xlpm.x,VLOOKUP(Table3[[#This Row],[Collector3]],'Drop-down_menus'!$F$2:$G$16,2,FALSE),IF(_xlpm.x=0,"",_xlpm.x)))</f>
        <v/>
      </c>
      <c r="S204" s="3" t="str">
        <f>IF(Table3[[#This Row],[Collector4]]="","", _xlfn.LET(_xlpm.x,VLOOKUP(Table3[[#This Row],[Collector4]],'Drop-down_menus'!$F$2:$G$16,2,FALSE),IF(_xlpm.x=0,"",_xlpm.x)))</f>
        <v/>
      </c>
      <c r="T204" s="18" t="s">
        <v>508</v>
      </c>
      <c r="U204" s="18" t="s">
        <v>509</v>
      </c>
      <c r="V204" s="18"/>
      <c r="W204" s="16"/>
      <c r="X204" s="2"/>
      <c r="Y204" s="2"/>
      <c r="Z204" s="2"/>
      <c r="AA204" s="10">
        <f>AA203+6</f>
        <v>4079</v>
      </c>
      <c r="AB204" s="10">
        <f t="shared" si="12"/>
        <v>4084</v>
      </c>
      <c r="AG204" s="1"/>
    </row>
    <row r="205" spans="1:33" ht="13.5" customHeight="1" x14ac:dyDescent="0.2">
      <c r="A205" s="2" t="s">
        <v>365</v>
      </c>
      <c r="B205" s="2" t="s">
        <v>2597</v>
      </c>
      <c r="C205" s="2" t="s">
        <v>510</v>
      </c>
      <c r="D205" s="2" t="str">
        <f>_xlfn.TEXTBEFORE(Table3[[#This Row],[eventID]],"_")</f>
        <v>NIS</v>
      </c>
      <c r="E205" s="3">
        <v>45714</v>
      </c>
      <c r="F205" s="3"/>
      <c r="G205" s="13">
        <v>0.62152777777777779</v>
      </c>
      <c r="H205" s="13">
        <v>0.62361111111111112</v>
      </c>
      <c r="I205" s="13" t="s">
        <v>2530</v>
      </c>
      <c r="J205" s="3" t="s">
        <v>2585</v>
      </c>
      <c r="K205" s="13">
        <f t="shared" si="11"/>
        <v>2.0833333333333259E-3</v>
      </c>
      <c r="L205" s="3" t="s">
        <v>71</v>
      </c>
      <c r="M205" s="3"/>
      <c r="N205" s="3"/>
      <c r="O205" s="3"/>
      <c r="P205" s="3" t="str">
        <f>IF(Table3[[#This Row],[Collector1]]="","", _xlfn.LET(_xlpm.x,VLOOKUP(Table3[[#This Row],[Collector1]],'Drop-down_menus'!$F$2:$G$16,2,FALSE),IF(_xlpm.x=0,"",_xlpm.x)))</f>
        <v>https://orcid.org/0009-0002-6669-2911</v>
      </c>
      <c r="Q205" s="3" t="str">
        <f>IF(Table3[[#This Row],[Collector2]]="","", _xlfn.LET(_xlpm.x,VLOOKUP(Table3[[#This Row],[Collector2]],'Drop-down_menus'!$F$2:$G$16,2,FALSE),IF(_xlpm.x=0,"",_xlpm.x)))</f>
        <v/>
      </c>
      <c r="R205" s="3" t="str">
        <f>IF(Table3[[#This Row],[Collector3]]="","", _xlfn.LET(_xlpm.x,VLOOKUP(Table3[[#This Row],[Collector3]],'Drop-down_menus'!$F$2:$G$16,2,FALSE),IF(_xlpm.x=0,"",_xlpm.x)))</f>
        <v/>
      </c>
      <c r="S205" s="3" t="str">
        <f>IF(Table3[[#This Row],[Collector4]]="","", _xlfn.LET(_xlpm.x,VLOOKUP(Table3[[#This Row],[Collector4]],'Drop-down_menus'!$F$2:$G$16,2,FALSE),IF(_xlpm.x=0,"",_xlpm.x)))</f>
        <v/>
      </c>
      <c r="T205" s="18" t="s">
        <v>511</v>
      </c>
      <c r="U205" s="18" t="s">
        <v>512</v>
      </c>
      <c r="V205" s="18"/>
      <c r="W205" s="16"/>
      <c r="X205" s="2"/>
      <c r="Y205" s="2"/>
      <c r="Z205" s="2"/>
      <c r="AA205" s="10">
        <f t="shared" ref="AA205:AA207" si="13">AA204+6</f>
        <v>4085</v>
      </c>
      <c r="AB205" s="10">
        <f t="shared" si="12"/>
        <v>4090</v>
      </c>
      <c r="AG205" s="1"/>
    </row>
    <row r="206" spans="1:33" ht="13.5" customHeight="1" x14ac:dyDescent="0.2">
      <c r="A206" s="2" t="s">
        <v>365</v>
      </c>
      <c r="B206" s="2" t="s">
        <v>2597</v>
      </c>
      <c r="C206" s="2" t="s">
        <v>513</v>
      </c>
      <c r="D206" s="2" t="str">
        <f>_xlfn.TEXTBEFORE(Table3[[#This Row],[eventID]],"_")</f>
        <v>NIS</v>
      </c>
      <c r="E206" s="3">
        <v>45714</v>
      </c>
      <c r="F206" s="3"/>
      <c r="G206" s="13">
        <v>0.625</v>
      </c>
      <c r="H206" s="13">
        <v>0.62708333333333333</v>
      </c>
      <c r="I206" s="13" t="s">
        <v>2531</v>
      </c>
      <c r="J206" s="3" t="s">
        <v>2585</v>
      </c>
      <c r="K206" s="13">
        <f t="shared" si="11"/>
        <v>2.0833333333333259E-3</v>
      </c>
      <c r="L206" s="3" t="s">
        <v>71</v>
      </c>
      <c r="M206" s="3"/>
      <c r="N206" s="3"/>
      <c r="O206" s="3"/>
      <c r="P206" s="3" t="str">
        <f>IF(Table3[[#This Row],[Collector1]]="","", _xlfn.LET(_xlpm.x,VLOOKUP(Table3[[#This Row],[Collector1]],'Drop-down_menus'!$F$2:$G$16,2,FALSE),IF(_xlpm.x=0,"",_xlpm.x)))</f>
        <v>https://orcid.org/0009-0002-6669-2911</v>
      </c>
      <c r="Q206" s="3" t="str">
        <f>IF(Table3[[#This Row],[Collector2]]="","", _xlfn.LET(_xlpm.x,VLOOKUP(Table3[[#This Row],[Collector2]],'Drop-down_menus'!$F$2:$G$16,2,FALSE),IF(_xlpm.x=0,"",_xlpm.x)))</f>
        <v/>
      </c>
      <c r="R206" s="3" t="str">
        <f>IF(Table3[[#This Row],[Collector3]]="","", _xlfn.LET(_xlpm.x,VLOOKUP(Table3[[#This Row],[Collector3]],'Drop-down_menus'!$F$2:$G$16,2,FALSE),IF(_xlpm.x=0,"",_xlpm.x)))</f>
        <v/>
      </c>
      <c r="S206" s="3" t="str">
        <f>IF(Table3[[#This Row],[Collector4]]="","", _xlfn.LET(_xlpm.x,VLOOKUP(Table3[[#This Row],[Collector4]],'Drop-down_menus'!$F$2:$G$16,2,FALSE),IF(_xlpm.x=0,"",_xlpm.x)))</f>
        <v/>
      </c>
      <c r="T206" s="18" t="s">
        <v>514</v>
      </c>
      <c r="U206" s="18" t="s">
        <v>515</v>
      </c>
      <c r="V206" s="18"/>
      <c r="W206" s="16"/>
      <c r="X206" s="2"/>
      <c r="Y206" s="2"/>
      <c r="Z206" s="2"/>
      <c r="AA206" s="10">
        <f t="shared" si="13"/>
        <v>4091</v>
      </c>
      <c r="AB206" s="10">
        <f t="shared" si="12"/>
        <v>4096</v>
      </c>
      <c r="AG206" s="1"/>
    </row>
    <row r="207" spans="1:33" ht="13.5" customHeight="1" x14ac:dyDescent="0.2">
      <c r="A207" s="2" t="s">
        <v>365</v>
      </c>
      <c r="B207" s="2" t="s">
        <v>2597</v>
      </c>
      <c r="C207" s="2" t="s">
        <v>516</v>
      </c>
      <c r="D207" s="2" t="str">
        <f>_xlfn.TEXTBEFORE(Table3[[#This Row],[eventID]],"_")</f>
        <v>NIS</v>
      </c>
      <c r="E207" s="3">
        <v>45714</v>
      </c>
      <c r="F207" s="3"/>
      <c r="G207" s="13">
        <v>0.62847222222222221</v>
      </c>
      <c r="H207" s="13">
        <v>0.63055555555555554</v>
      </c>
      <c r="I207" s="13" t="s">
        <v>2532</v>
      </c>
      <c r="J207" s="3" t="s">
        <v>2585</v>
      </c>
      <c r="K207" s="13">
        <f t="shared" si="11"/>
        <v>2.0833333333333259E-3</v>
      </c>
      <c r="L207" s="3" t="s">
        <v>71</v>
      </c>
      <c r="M207" s="3"/>
      <c r="N207" s="3"/>
      <c r="O207" s="3"/>
      <c r="P207" s="3" t="str">
        <f>IF(Table3[[#This Row],[Collector1]]="","", _xlfn.LET(_xlpm.x,VLOOKUP(Table3[[#This Row],[Collector1]],'Drop-down_menus'!$F$2:$G$16,2,FALSE),IF(_xlpm.x=0,"",_xlpm.x)))</f>
        <v>https://orcid.org/0009-0002-6669-2911</v>
      </c>
      <c r="Q207" s="3" t="str">
        <f>IF(Table3[[#This Row],[Collector2]]="","", _xlfn.LET(_xlpm.x,VLOOKUP(Table3[[#This Row],[Collector2]],'Drop-down_menus'!$F$2:$G$16,2,FALSE),IF(_xlpm.x=0,"",_xlpm.x)))</f>
        <v/>
      </c>
      <c r="R207" s="3" t="str">
        <f>IF(Table3[[#This Row],[Collector3]]="","", _xlfn.LET(_xlpm.x,VLOOKUP(Table3[[#This Row],[Collector3]],'Drop-down_menus'!$F$2:$G$16,2,FALSE),IF(_xlpm.x=0,"",_xlpm.x)))</f>
        <v/>
      </c>
      <c r="S207" s="3" t="str">
        <f>IF(Table3[[#This Row],[Collector4]]="","", _xlfn.LET(_xlpm.x,VLOOKUP(Table3[[#This Row],[Collector4]],'Drop-down_menus'!$F$2:$G$16,2,FALSE),IF(_xlpm.x=0,"",_xlpm.x)))</f>
        <v/>
      </c>
      <c r="T207" s="18" t="s">
        <v>517</v>
      </c>
      <c r="U207" s="18" t="s">
        <v>518</v>
      </c>
      <c r="V207" s="18"/>
      <c r="W207" s="16"/>
      <c r="X207" s="2"/>
      <c r="Y207" s="2"/>
      <c r="Z207" s="2"/>
      <c r="AA207" s="10">
        <f t="shared" si="13"/>
        <v>4097</v>
      </c>
      <c r="AB207" s="10">
        <f t="shared" si="12"/>
        <v>4102</v>
      </c>
      <c r="AG207" s="1"/>
    </row>
    <row r="208" spans="1:33" ht="13.5" customHeight="1" x14ac:dyDescent="0.2">
      <c r="A208" s="2" t="s">
        <v>365</v>
      </c>
      <c r="B208" s="2" t="s">
        <v>2597</v>
      </c>
      <c r="C208" s="2" t="s">
        <v>519</v>
      </c>
      <c r="D208" s="2" t="str">
        <f>_xlfn.TEXTBEFORE(Table3[[#This Row],[eventID]],"_")</f>
        <v>DIV</v>
      </c>
      <c r="E208" s="3">
        <v>45714</v>
      </c>
      <c r="F208" s="3"/>
      <c r="G208" s="13">
        <v>0.65833333333333333</v>
      </c>
      <c r="H208" s="13">
        <v>0.69652777777777775</v>
      </c>
      <c r="I208" s="13" t="s">
        <v>2533</v>
      </c>
      <c r="J208" s="3" t="s">
        <v>2585</v>
      </c>
      <c r="K208" s="13">
        <f t="shared" si="11"/>
        <v>3.819444444444442E-2</v>
      </c>
      <c r="L208" s="3" t="s">
        <v>67</v>
      </c>
      <c r="M208" s="3" t="s">
        <v>60</v>
      </c>
      <c r="N208" s="3"/>
      <c r="O208" s="3"/>
      <c r="P208" s="3" t="str">
        <f>IF(Table3[[#This Row],[Collector1]]="","", _xlfn.LET(_xlpm.x,VLOOKUP(Table3[[#This Row],[Collector1]],'Drop-down_menus'!$F$2:$G$16,2,FALSE),IF(_xlpm.x=0,"",_xlpm.x)))</f>
        <v>https://orcid.org/0000-0001-5767-3220</v>
      </c>
      <c r="Q208" s="3" t="str">
        <f>IF(Table3[[#This Row],[Collector2]]="","", _xlfn.LET(_xlpm.x,VLOOKUP(Table3[[#This Row],[Collector2]],'Drop-down_menus'!$F$2:$G$16,2,FALSE),IF(_xlpm.x=0,"",_xlpm.x)))</f>
        <v>https://orcid.org/0000-0002-9708-1761</v>
      </c>
      <c r="R208" s="3" t="str">
        <f>IF(Table3[[#This Row],[Collector3]]="","", _xlfn.LET(_xlpm.x,VLOOKUP(Table3[[#This Row],[Collector3]],'Drop-down_menus'!$F$2:$G$16,2,FALSE),IF(_xlpm.x=0,"",_xlpm.x)))</f>
        <v/>
      </c>
      <c r="S208" s="3" t="str">
        <f>IF(Table3[[#This Row],[Collector4]]="","", _xlfn.LET(_xlpm.x,VLOOKUP(Table3[[#This Row],[Collector4]],'Drop-down_menus'!$F$2:$G$16,2,FALSE),IF(_xlpm.x=0,"",_xlpm.x)))</f>
        <v/>
      </c>
      <c r="T208" s="18" t="s">
        <v>490</v>
      </c>
      <c r="U208" s="18" t="s">
        <v>491</v>
      </c>
      <c r="V208" s="18"/>
      <c r="W208" s="16"/>
      <c r="X208" s="2"/>
      <c r="Y208" s="2">
        <v>16</v>
      </c>
      <c r="Z208" s="2"/>
      <c r="AA208" s="10"/>
      <c r="AB208" s="10"/>
      <c r="AG208" s="1"/>
    </row>
    <row r="209" spans="1:33" ht="13.5" customHeight="1" x14ac:dyDescent="0.2">
      <c r="A209" s="2" t="s">
        <v>365</v>
      </c>
      <c r="B209" s="2" t="s">
        <v>2597</v>
      </c>
      <c r="C209" s="2" t="s">
        <v>520</v>
      </c>
      <c r="D209" s="2" t="str">
        <f>_xlfn.TEXTBEFORE(Table3[[#This Row],[eventID]],"_")</f>
        <v>DIV</v>
      </c>
      <c r="E209" s="3">
        <v>45714</v>
      </c>
      <c r="F209" s="3"/>
      <c r="G209" s="13">
        <v>0.65833333333333333</v>
      </c>
      <c r="H209" s="13">
        <v>0.69166666666666665</v>
      </c>
      <c r="I209" s="13" t="s">
        <v>2534</v>
      </c>
      <c r="J209" s="3" t="s">
        <v>2585</v>
      </c>
      <c r="K209" s="13">
        <f t="shared" si="11"/>
        <v>3.3333333333333326E-2</v>
      </c>
      <c r="L209" s="3" t="s">
        <v>68</v>
      </c>
      <c r="M209" s="3" t="s">
        <v>61</v>
      </c>
      <c r="N209" s="3"/>
      <c r="O209" s="3"/>
      <c r="P209" s="3" t="str">
        <f>IF(Table3[[#This Row],[Collector1]]="","", _xlfn.LET(_xlpm.x,VLOOKUP(Table3[[#This Row],[Collector1]],'Drop-down_menus'!$F$2:$G$16,2,FALSE),IF(_xlpm.x=0,"",_xlpm.x)))</f>
        <v>https://orcid.org/0000-0002-0981-7442</v>
      </c>
      <c r="Q209" s="3" t="str">
        <f>IF(Table3[[#This Row],[Collector2]]="","", _xlfn.LET(_xlpm.x,VLOOKUP(Table3[[#This Row],[Collector2]],'Drop-down_menus'!$F$2:$G$16,2,FALSE),IF(_xlpm.x=0,"",_xlpm.x)))</f>
        <v>https://orcid.org/0000-0001-5748-602X</v>
      </c>
      <c r="R209" s="3" t="str">
        <f>IF(Table3[[#This Row],[Collector3]]="","", _xlfn.LET(_xlpm.x,VLOOKUP(Table3[[#This Row],[Collector3]],'Drop-down_menus'!$F$2:$G$16,2,FALSE),IF(_xlpm.x=0,"",_xlpm.x)))</f>
        <v/>
      </c>
      <c r="S209" s="3" t="str">
        <f>IF(Table3[[#This Row],[Collector4]]="","", _xlfn.LET(_xlpm.x,VLOOKUP(Table3[[#This Row],[Collector4]],'Drop-down_menus'!$F$2:$G$16,2,FALSE),IF(_xlpm.x=0,"",_xlpm.x)))</f>
        <v/>
      </c>
      <c r="T209" s="18" t="s">
        <v>371</v>
      </c>
      <c r="U209" s="18" t="s">
        <v>372</v>
      </c>
      <c r="V209" s="18"/>
      <c r="W209" s="16"/>
      <c r="X209" s="2"/>
      <c r="Y209" s="2">
        <v>22</v>
      </c>
      <c r="Z209" s="2"/>
      <c r="AA209" s="10"/>
      <c r="AB209" s="10"/>
      <c r="AG209" s="1"/>
    </row>
    <row r="210" spans="1:33" ht="13.5" customHeight="1" x14ac:dyDescent="0.2">
      <c r="A210" s="2" t="s">
        <v>365</v>
      </c>
      <c r="B210" s="2" t="s">
        <v>2597</v>
      </c>
      <c r="C210" s="2" t="s">
        <v>521</v>
      </c>
      <c r="D210" s="2" t="str">
        <f>_xlfn.TEXTBEFORE(Table3[[#This Row],[eventID]],"_")</f>
        <v>VV</v>
      </c>
      <c r="E210" s="3">
        <v>45714</v>
      </c>
      <c r="F210" s="3"/>
      <c r="G210" s="13">
        <v>0.54166666666666663</v>
      </c>
      <c r="H210" s="13">
        <v>0.5625</v>
      </c>
      <c r="I210" s="13" t="s">
        <v>2479</v>
      </c>
      <c r="J210" s="3" t="s">
        <v>2585</v>
      </c>
      <c r="K210" s="13">
        <f t="shared" si="11"/>
        <v>2.083333333333337E-2</v>
      </c>
      <c r="L210" s="3" t="s">
        <v>185</v>
      </c>
      <c r="M210" s="3"/>
      <c r="N210" s="3"/>
      <c r="O210" s="3"/>
      <c r="P210" s="3" t="str">
        <f>IF(Table3[[#This Row],[Collector1]]="","", _xlfn.LET(_xlpm.x,VLOOKUP(Table3[[#This Row],[Collector1]],'Drop-down_menus'!$F$2:$G$16,2,FALSE),IF(_xlpm.x=0,"",_xlpm.x)))</f>
        <v>https://orcid.org/0000-0003-4905-1637</v>
      </c>
      <c r="Q210" s="3" t="str">
        <f>IF(Table3[[#This Row],[Collector2]]="","", _xlfn.LET(_xlpm.x,VLOOKUP(Table3[[#This Row],[Collector2]],'Drop-down_menus'!$F$2:$G$16,2,FALSE),IF(_xlpm.x=0,"",_xlpm.x)))</f>
        <v/>
      </c>
      <c r="R210" s="3" t="str">
        <f>IF(Table3[[#This Row],[Collector3]]="","", _xlfn.LET(_xlpm.x,VLOOKUP(Table3[[#This Row],[Collector3]],'Drop-down_menus'!$F$2:$G$16,2,FALSE),IF(_xlpm.x=0,"",_xlpm.x)))</f>
        <v/>
      </c>
      <c r="S210" s="3" t="str">
        <f>IF(Table3[[#This Row],[Collector4]]="","", _xlfn.LET(_xlpm.x,VLOOKUP(Table3[[#This Row],[Collector4]],'Drop-down_menus'!$F$2:$G$16,2,FALSE),IF(_xlpm.x=0,"",_xlpm.x)))</f>
        <v/>
      </c>
      <c r="T210" s="18"/>
      <c r="U210" s="18"/>
      <c r="V210" s="18"/>
      <c r="W210" s="16"/>
      <c r="X210" s="2"/>
      <c r="Y210" s="2"/>
      <c r="Z210" s="2"/>
      <c r="AA210" s="10"/>
      <c r="AB210" s="10"/>
      <c r="AG210" s="1"/>
    </row>
    <row r="211" spans="1:33" ht="13.5" customHeight="1" x14ac:dyDescent="0.2">
      <c r="A211" s="2" t="s">
        <v>522</v>
      </c>
      <c r="B211" s="2" t="s">
        <v>2598</v>
      </c>
      <c r="C211" s="2" t="s">
        <v>523</v>
      </c>
      <c r="D211" s="2" t="str">
        <f>_xlfn.TEXTBEFORE(Table3[[#This Row],[eventID]],"_")</f>
        <v>NIS</v>
      </c>
      <c r="E211" s="3">
        <v>45349</v>
      </c>
      <c r="F211" s="3"/>
      <c r="G211" s="13">
        <v>0.24722222222222223</v>
      </c>
      <c r="H211" s="13">
        <v>0.25</v>
      </c>
      <c r="I211" s="13" t="s">
        <v>2535</v>
      </c>
      <c r="J211" s="3" t="s">
        <v>2586</v>
      </c>
      <c r="K211" s="13">
        <f t="shared" si="11"/>
        <v>2.7777777777777679E-3</v>
      </c>
      <c r="L211" s="3" t="s">
        <v>71</v>
      </c>
      <c r="M211" s="3"/>
      <c r="N211" s="3"/>
      <c r="O211" s="3"/>
      <c r="P211" s="3" t="str">
        <f>IF(Table3[[#This Row],[Collector1]]="","", _xlfn.LET(_xlpm.x,VLOOKUP(Table3[[#This Row],[Collector1]],'Drop-down_menus'!$F$2:$G$16,2,FALSE),IF(_xlpm.x=0,"",_xlpm.x)))</f>
        <v>https://orcid.org/0009-0002-6669-2911</v>
      </c>
      <c r="Q211" s="3" t="str">
        <f>IF(Table3[[#This Row],[Collector2]]="","", _xlfn.LET(_xlpm.x,VLOOKUP(Table3[[#This Row],[Collector2]],'Drop-down_menus'!$F$2:$G$16,2,FALSE),IF(_xlpm.x=0,"",_xlpm.x)))</f>
        <v/>
      </c>
      <c r="R211" s="3" t="str">
        <f>IF(Table3[[#This Row],[Collector3]]="","", _xlfn.LET(_xlpm.x,VLOOKUP(Table3[[#This Row],[Collector3]],'Drop-down_menus'!$F$2:$G$16,2,FALSE),IF(_xlpm.x=0,"",_xlpm.x)))</f>
        <v/>
      </c>
      <c r="S211" s="3" t="str">
        <f>IF(Table3[[#This Row],[Collector4]]="","", _xlfn.LET(_xlpm.x,VLOOKUP(Table3[[#This Row],[Collector4]],'Drop-down_menus'!$F$2:$G$16,2,FALSE),IF(_xlpm.x=0,"",_xlpm.x)))</f>
        <v/>
      </c>
      <c r="T211" s="18" t="s">
        <v>524</v>
      </c>
      <c r="U211" s="18" t="s">
        <v>525</v>
      </c>
      <c r="V211" s="18"/>
      <c r="W211" s="16"/>
      <c r="X211" s="2"/>
      <c r="Y211" s="2"/>
      <c r="Z211" s="2"/>
      <c r="AA211" s="10">
        <v>4150</v>
      </c>
      <c r="AB211" s="10">
        <f>AA211+5</f>
        <v>4155</v>
      </c>
      <c r="AG211" s="1"/>
    </row>
    <row r="212" spans="1:33" ht="13.5" customHeight="1" x14ac:dyDescent="0.2">
      <c r="A212" s="2" t="s">
        <v>522</v>
      </c>
      <c r="B212" s="2" t="s">
        <v>2598</v>
      </c>
      <c r="C212" s="2" t="s">
        <v>526</v>
      </c>
      <c r="D212" s="2" t="str">
        <f>_xlfn.TEXTBEFORE(Table3[[#This Row],[eventID]],"_")</f>
        <v>NIS</v>
      </c>
      <c r="E212" s="3">
        <v>45349</v>
      </c>
      <c r="F212" s="3"/>
      <c r="G212" s="13">
        <v>0.25416666666666665</v>
      </c>
      <c r="H212" s="13">
        <v>0.25763888888888886</v>
      </c>
      <c r="I212" s="13" t="s">
        <v>2536</v>
      </c>
      <c r="J212" s="3" t="s">
        <v>2586</v>
      </c>
      <c r="K212" s="13">
        <f t="shared" si="11"/>
        <v>3.4722222222222099E-3</v>
      </c>
      <c r="L212" s="3" t="s">
        <v>71</v>
      </c>
      <c r="M212" s="3"/>
      <c r="N212" s="3"/>
      <c r="O212" s="3"/>
      <c r="P212" s="3" t="str">
        <f>IF(Table3[[#This Row],[Collector1]]="","", _xlfn.LET(_xlpm.x,VLOOKUP(Table3[[#This Row],[Collector1]],'Drop-down_menus'!$F$2:$G$16,2,FALSE),IF(_xlpm.x=0,"",_xlpm.x)))</f>
        <v>https://orcid.org/0009-0002-6669-2911</v>
      </c>
      <c r="Q212" s="3" t="str">
        <f>IF(Table3[[#This Row],[Collector2]]="","", _xlfn.LET(_xlpm.x,VLOOKUP(Table3[[#This Row],[Collector2]],'Drop-down_menus'!$F$2:$G$16,2,FALSE),IF(_xlpm.x=0,"",_xlpm.x)))</f>
        <v/>
      </c>
      <c r="R212" s="3" t="str">
        <f>IF(Table3[[#This Row],[Collector3]]="","", _xlfn.LET(_xlpm.x,VLOOKUP(Table3[[#This Row],[Collector3]],'Drop-down_menus'!$F$2:$G$16,2,FALSE),IF(_xlpm.x=0,"",_xlpm.x)))</f>
        <v/>
      </c>
      <c r="S212" s="3" t="str">
        <f>IF(Table3[[#This Row],[Collector4]]="","", _xlfn.LET(_xlpm.x,VLOOKUP(Table3[[#This Row],[Collector4]],'Drop-down_menus'!$F$2:$G$16,2,FALSE),IF(_xlpm.x=0,"",_xlpm.x)))</f>
        <v/>
      </c>
      <c r="T212" s="18" t="s">
        <v>527</v>
      </c>
      <c r="U212" s="18" t="s">
        <v>528</v>
      </c>
      <c r="V212" s="18"/>
      <c r="W212" s="16"/>
      <c r="X212" s="2"/>
      <c r="Y212" s="2"/>
      <c r="Z212" s="2"/>
      <c r="AA212" s="10">
        <f t="shared" ref="AA212:AA224" si="14">AA211+6</f>
        <v>4156</v>
      </c>
      <c r="AB212" s="10">
        <f t="shared" ref="AB212:AB224" si="15">AA212+5</f>
        <v>4161</v>
      </c>
      <c r="AG212" s="1"/>
    </row>
    <row r="213" spans="1:33" ht="13.5" customHeight="1" x14ac:dyDescent="0.2">
      <c r="A213" s="2" t="s">
        <v>522</v>
      </c>
      <c r="B213" s="2" t="s">
        <v>2598</v>
      </c>
      <c r="C213" s="2" t="s">
        <v>529</v>
      </c>
      <c r="D213" s="2" t="str">
        <f>_xlfn.TEXTBEFORE(Table3[[#This Row],[eventID]],"_")</f>
        <v>NIS</v>
      </c>
      <c r="E213" s="3">
        <v>45349</v>
      </c>
      <c r="F213" s="3"/>
      <c r="G213" s="13">
        <v>0.2590277777777778</v>
      </c>
      <c r="H213" s="13">
        <v>0.26250000000000001</v>
      </c>
      <c r="I213" s="13" t="s">
        <v>2537</v>
      </c>
      <c r="J213" s="3" t="s">
        <v>2586</v>
      </c>
      <c r="K213" s="13">
        <f t="shared" si="11"/>
        <v>3.4722222222222099E-3</v>
      </c>
      <c r="L213" s="3" t="s">
        <v>71</v>
      </c>
      <c r="M213" s="3"/>
      <c r="N213" s="3"/>
      <c r="O213" s="3"/>
      <c r="P213" s="3" t="str">
        <f>IF(Table3[[#This Row],[Collector1]]="","", _xlfn.LET(_xlpm.x,VLOOKUP(Table3[[#This Row],[Collector1]],'Drop-down_menus'!$F$2:$G$16,2,FALSE),IF(_xlpm.x=0,"",_xlpm.x)))</f>
        <v>https://orcid.org/0009-0002-6669-2911</v>
      </c>
      <c r="Q213" s="3" t="str">
        <f>IF(Table3[[#This Row],[Collector2]]="","", _xlfn.LET(_xlpm.x,VLOOKUP(Table3[[#This Row],[Collector2]],'Drop-down_menus'!$F$2:$G$16,2,FALSE),IF(_xlpm.x=0,"",_xlpm.x)))</f>
        <v/>
      </c>
      <c r="R213" s="3" t="str">
        <f>IF(Table3[[#This Row],[Collector3]]="","", _xlfn.LET(_xlpm.x,VLOOKUP(Table3[[#This Row],[Collector3]],'Drop-down_menus'!$F$2:$G$16,2,FALSE),IF(_xlpm.x=0,"",_xlpm.x)))</f>
        <v/>
      </c>
      <c r="S213" s="3" t="str">
        <f>IF(Table3[[#This Row],[Collector4]]="","", _xlfn.LET(_xlpm.x,VLOOKUP(Table3[[#This Row],[Collector4]],'Drop-down_menus'!$F$2:$G$16,2,FALSE),IF(_xlpm.x=0,"",_xlpm.x)))</f>
        <v/>
      </c>
      <c r="T213" s="18" t="s">
        <v>530</v>
      </c>
      <c r="U213" s="18" t="s">
        <v>531</v>
      </c>
      <c r="V213" s="18"/>
      <c r="W213" s="16"/>
      <c r="X213" s="2"/>
      <c r="Y213" s="2"/>
      <c r="Z213" s="2"/>
      <c r="AA213" s="10">
        <f t="shared" si="14"/>
        <v>4162</v>
      </c>
      <c r="AB213" s="10">
        <f t="shared" si="15"/>
        <v>4167</v>
      </c>
      <c r="AG213" s="1"/>
    </row>
    <row r="214" spans="1:33" ht="13.5" customHeight="1" x14ac:dyDescent="0.2">
      <c r="A214" s="2" t="s">
        <v>522</v>
      </c>
      <c r="B214" s="2" t="s">
        <v>2598</v>
      </c>
      <c r="C214" s="2" t="s">
        <v>532</v>
      </c>
      <c r="D214" s="2" t="str">
        <f>_xlfn.TEXTBEFORE(Table3[[#This Row],[eventID]],"_")</f>
        <v>NIS</v>
      </c>
      <c r="E214" s="3">
        <v>45349</v>
      </c>
      <c r="F214" s="3"/>
      <c r="G214" s="13">
        <v>0.26319444444444445</v>
      </c>
      <c r="H214" s="13">
        <v>0.26666666666666666</v>
      </c>
      <c r="I214" s="13" t="s">
        <v>2538</v>
      </c>
      <c r="J214" s="3" t="s">
        <v>2586</v>
      </c>
      <c r="K214" s="13">
        <f t="shared" si="11"/>
        <v>3.4722222222222099E-3</v>
      </c>
      <c r="L214" s="3" t="s">
        <v>71</v>
      </c>
      <c r="M214" s="3"/>
      <c r="N214" s="3"/>
      <c r="O214" s="3"/>
      <c r="P214" s="3" t="str">
        <f>IF(Table3[[#This Row],[Collector1]]="","", _xlfn.LET(_xlpm.x,VLOOKUP(Table3[[#This Row],[Collector1]],'Drop-down_menus'!$F$2:$G$16,2,FALSE),IF(_xlpm.x=0,"",_xlpm.x)))</f>
        <v>https://orcid.org/0009-0002-6669-2911</v>
      </c>
      <c r="Q214" s="3" t="str">
        <f>IF(Table3[[#This Row],[Collector2]]="","", _xlfn.LET(_xlpm.x,VLOOKUP(Table3[[#This Row],[Collector2]],'Drop-down_menus'!$F$2:$G$16,2,FALSE),IF(_xlpm.x=0,"",_xlpm.x)))</f>
        <v/>
      </c>
      <c r="R214" s="3" t="str">
        <f>IF(Table3[[#This Row],[Collector3]]="","", _xlfn.LET(_xlpm.x,VLOOKUP(Table3[[#This Row],[Collector3]],'Drop-down_menus'!$F$2:$G$16,2,FALSE),IF(_xlpm.x=0,"",_xlpm.x)))</f>
        <v/>
      </c>
      <c r="S214" s="3" t="str">
        <f>IF(Table3[[#This Row],[Collector4]]="","", _xlfn.LET(_xlpm.x,VLOOKUP(Table3[[#This Row],[Collector4]],'Drop-down_menus'!$F$2:$G$16,2,FALSE),IF(_xlpm.x=0,"",_xlpm.x)))</f>
        <v/>
      </c>
      <c r="T214" s="18" t="s">
        <v>533</v>
      </c>
      <c r="U214" s="18" t="s">
        <v>534</v>
      </c>
      <c r="V214" s="18"/>
      <c r="W214" s="16"/>
      <c r="X214" s="2"/>
      <c r="Y214" s="2"/>
      <c r="Z214" s="2"/>
      <c r="AA214" s="10">
        <f t="shared" si="14"/>
        <v>4168</v>
      </c>
      <c r="AB214" s="10">
        <f t="shared" si="15"/>
        <v>4173</v>
      </c>
      <c r="AG214" s="1"/>
    </row>
    <row r="215" spans="1:33" ht="13.5" customHeight="1" x14ac:dyDescent="0.2">
      <c r="A215" s="2" t="s">
        <v>522</v>
      </c>
      <c r="B215" s="2" t="s">
        <v>2598</v>
      </c>
      <c r="C215" s="2" t="s">
        <v>535</v>
      </c>
      <c r="D215" s="2" t="str">
        <f>_xlfn.TEXTBEFORE(Table3[[#This Row],[eventID]],"_")</f>
        <v>NIS</v>
      </c>
      <c r="E215" s="3">
        <v>45349</v>
      </c>
      <c r="F215" s="3"/>
      <c r="G215" s="13">
        <v>0.26874999999999999</v>
      </c>
      <c r="H215" s="13">
        <v>0.2722222222222222</v>
      </c>
      <c r="I215" s="13" t="s">
        <v>2539</v>
      </c>
      <c r="J215" s="3" t="s">
        <v>2586</v>
      </c>
      <c r="K215" s="13">
        <f t="shared" si="11"/>
        <v>3.4722222222222099E-3</v>
      </c>
      <c r="L215" s="3" t="s">
        <v>71</v>
      </c>
      <c r="M215" s="3"/>
      <c r="N215" s="3"/>
      <c r="O215" s="3"/>
      <c r="P215" s="3" t="str">
        <f>IF(Table3[[#This Row],[Collector1]]="","", _xlfn.LET(_xlpm.x,VLOOKUP(Table3[[#This Row],[Collector1]],'Drop-down_menus'!$F$2:$G$16,2,FALSE),IF(_xlpm.x=0,"",_xlpm.x)))</f>
        <v>https://orcid.org/0009-0002-6669-2911</v>
      </c>
      <c r="Q215" s="3" t="str">
        <f>IF(Table3[[#This Row],[Collector2]]="","", _xlfn.LET(_xlpm.x,VLOOKUP(Table3[[#This Row],[Collector2]],'Drop-down_menus'!$F$2:$G$16,2,FALSE),IF(_xlpm.x=0,"",_xlpm.x)))</f>
        <v/>
      </c>
      <c r="R215" s="3" t="str">
        <f>IF(Table3[[#This Row],[Collector3]]="","", _xlfn.LET(_xlpm.x,VLOOKUP(Table3[[#This Row],[Collector3]],'Drop-down_menus'!$F$2:$G$16,2,FALSE),IF(_xlpm.x=0,"",_xlpm.x)))</f>
        <v/>
      </c>
      <c r="S215" s="3" t="str">
        <f>IF(Table3[[#This Row],[Collector4]]="","", _xlfn.LET(_xlpm.x,VLOOKUP(Table3[[#This Row],[Collector4]],'Drop-down_menus'!$F$2:$G$16,2,FALSE),IF(_xlpm.x=0,"",_xlpm.x)))</f>
        <v/>
      </c>
      <c r="T215" s="18" t="s">
        <v>536</v>
      </c>
      <c r="U215" s="18" t="s">
        <v>537</v>
      </c>
      <c r="V215" s="18"/>
      <c r="W215" s="16"/>
      <c r="X215" s="2"/>
      <c r="Y215" s="2"/>
      <c r="Z215" s="2"/>
      <c r="AA215" s="10">
        <f t="shared" si="14"/>
        <v>4174</v>
      </c>
      <c r="AB215" s="10">
        <f t="shared" si="15"/>
        <v>4179</v>
      </c>
      <c r="AG215" s="1"/>
    </row>
    <row r="216" spans="1:33" ht="13.5" customHeight="1" x14ac:dyDescent="0.2">
      <c r="A216" s="2" t="s">
        <v>522</v>
      </c>
      <c r="B216" s="2" t="s">
        <v>2598</v>
      </c>
      <c r="C216" s="2" t="s">
        <v>538</v>
      </c>
      <c r="D216" s="2" t="str">
        <f>_xlfn.TEXTBEFORE(Table3[[#This Row],[eventID]],"_")</f>
        <v>NIS</v>
      </c>
      <c r="E216" s="3">
        <v>45349</v>
      </c>
      <c r="F216" s="3"/>
      <c r="G216" s="13">
        <v>0.27569444444444446</v>
      </c>
      <c r="H216" s="13">
        <v>0.27916666666666667</v>
      </c>
      <c r="I216" s="13" t="s">
        <v>2540</v>
      </c>
      <c r="J216" s="3" t="s">
        <v>2586</v>
      </c>
      <c r="K216" s="13">
        <f t="shared" ref="K216:K228" si="16">H216-G216</f>
        <v>3.4722222222222099E-3</v>
      </c>
      <c r="L216" s="3" t="s">
        <v>71</v>
      </c>
      <c r="M216" s="3"/>
      <c r="N216" s="3"/>
      <c r="O216" s="3"/>
      <c r="P216" s="3" t="str">
        <f>IF(Table3[[#This Row],[Collector1]]="","", _xlfn.LET(_xlpm.x,VLOOKUP(Table3[[#This Row],[Collector1]],'Drop-down_menus'!$F$2:$G$16,2,FALSE),IF(_xlpm.x=0,"",_xlpm.x)))</f>
        <v>https://orcid.org/0009-0002-6669-2911</v>
      </c>
      <c r="Q216" s="3" t="str">
        <f>IF(Table3[[#This Row],[Collector2]]="","", _xlfn.LET(_xlpm.x,VLOOKUP(Table3[[#This Row],[Collector2]],'Drop-down_menus'!$F$2:$G$16,2,FALSE),IF(_xlpm.x=0,"",_xlpm.x)))</f>
        <v/>
      </c>
      <c r="R216" s="3" t="str">
        <f>IF(Table3[[#This Row],[Collector3]]="","", _xlfn.LET(_xlpm.x,VLOOKUP(Table3[[#This Row],[Collector3]],'Drop-down_menus'!$F$2:$G$16,2,FALSE),IF(_xlpm.x=0,"",_xlpm.x)))</f>
        <v/>
      </c>
      <c r="S216" s="3" t="str">
        <f>IF(Table3[[#This Row],[Collector4]]="","", _xlfn.LET(_xlpm.x,VLOOKUP(Table3[[#This Row],[Collector4]],'Drop-down_menus'!$F$2:$G$16,2,FALSE),IF(_xlpm.x=0,"",_xlpm.x)))</f>
        <v/>
      </c>
      <c r="T216" s="18" t="s">
        <v>539</v>
      </c>
      <c r="U216" s="18" t="s">
        <v>540</v>
      </c>
      <c r="V216" s="18"/>
      <c r="W216" s="16"/>
      <c r="X216" s="2"/>
      <c r="Y216" s="2"/>
      <c r="Z216" s="2"/>
      <c r="AA216" s="10">
        <f t="shared" si="14"/>
        <v>4180</v>
      </c>
      <c r="AB216" s="10">
        <f t="shared" si="15"/>
        <v>4185</v>
      </c>
      <c r="AG216" s="1"/>
    </row>
    <row r="217" spans="1:33" ht="13.5" customHeight="1" x14ac:dyDescent="0.2">
      <c r="A217" s="2" t="s">
        <v>522</v>
      </c>
      <c r="B217" s="2" t="s">
        <v>2598</v>
      </c>
      <c r="C217" s="2" t="s">
        <v>541</v>
      </c>
      <c r="D217" s="2" t="str">
        <f>_xlfn.TEXTBEFORE(Table3[[#This Row],[eventID]],"_")</f>
        <v>NIS</v>
      </c>
      <c r="E217" s="3">
        <v>45349</v>
      </c>
      <c r="F217" s="3"/>
      <c r="G217" s="13">
        <v>0.28263888888888888</v>
      </c>
      <c r="H217" s="13">
        <v>0.28611111111111109</v>
      </c>
      <c r="I217" s="13" t="s">
        <v>2541</v>
      </c>
      <c r="J217" s="3" t="s">
        <v>2586</v>
      </c>
      <c r="K217" s="13">
        <f t="shared" si="16"/>
        <v>3.4722222222222099E-3</v>
      </c>
      <c r="L217" s="3" t="s">
        <v>71</v>
      </c>
      <c r="M217" s="3"/>
      <c r="N217" s="3"/>
      <c r="O217" s="3"/>
      <c r="P217" s="3" t="str">
        <f>IF(Table3[[#This Row],[Collector1]]="","", _xlfn.LET(_xlpm.x,VLOOKUP(Table3[[#This Row],[Collector1]],'Drop-down_menus'!$F$2:$G$16,2,FALSE),IF(_xlpm.x=0,"",_xlpm.x)))</f>
        <v>https://orcid.org/0009-0002-6669-2911</v>
      </c>
      <c r="Q217" s="3" t="str">
        <f>IF(Table3[[#This Row],[Collector2]]="","", _xlfn.LET(_xlpm.x,VLOOKUP(Table3[[#This Row],[Collector2]],'Drop-down_menus'!$F$2:$G$16,2,FALSE),IF(_xlpm.x=0,"",_xlpm.x)))</f>
        <v/>
      </c>
      <c r="R217" s="3" t="str">
        <f>IF(Table3[[#This Row],[Collector3]]="","", _xlfn.LET(_xlpm.x,VLOOKUP(Table3[[#This Row],[Collector3]],'Drop-down_menus'!$F$2:$G$16,2,FALSE),IF(_xlpm.x=0,"",_xlpm.x)))</f>
        <v/>
      </c>
      <c r="S217" s="3" t="str">
        <f>IF(Table3[[#This Row],[Collector4]]="","", _xlfn.LET(_xlpm.x,VLOOKUP(Table3[[#This Row],[Collector4]],'Drop-down_menus'!$F$2:$G$16,2,FALSE),IF(_xlpm.x=0,"",_xlpm.x)))</f>
        <v/>
      </c>
      <c r="T217" s="18" t="s">
        <v>2605</v>
      </c>
      <c r="U217" s="18" t="s">
        <v>542</v>
      </c>
      <c r="V217" s="18"/>
      <c r="W217" s="16"/>
      <c r="X217" s="2"/>
      <c r="Y217" s="2"/>
      <c r="Z217" s="2"/>
      <c r="AA217" s="10">
        <f t="shared" si="14"/>
        <v>4186</v>
      </c>
      <c r="AB217" s="10">
        <f t="shared" si="15"/>
        <v>4191</v>
      </c>
      <c r="AG217" s="1"/>
    </row>
    <row r="218" spans="1:33" ht="13.5" customHeight="1" x14ac:dyDescent="0.2">
      <c r="A218" s="2" t="s">
        <v>522</v>
      </c>
      <c r="B218" s="2" t="s">
        <v>2598</v>
      </c>
      <c r="C218" s="2" t="s">
        <v>543</v>
      </c>
      <c r="D218" s="2" t="str">
        <f>_xlfn.TEXTBEFORE(Table3[[#This Row],[eventID]],"_")</f>
        <v>NIS</v>
      </c>
      <c r="E218" s="3">
        <v>45349</v>
      </c>
      <c r="F218" s="3"/>
      <c r="G218" s="13">
        <v>0.2902777777777778</v>
      </c>
      <c r="H218" s="13">
        <v>0.29375000000000001</v>
      </c>
      <c r="I218" s="13" t="s">
        <v>2542</v>
      </c>
      <c r="J218" s="3" t="s">
        <v>2586</v>
      </c>
      <c r="K218" s="13">
        <f t="shared" si="16"/>
        <v>3.4722222222222099E-3</v>
      </c>
      <c r="L218" s="3" t="s">
        <v>71</v>
      </c>
      <c r="M218" s="3"/>
      <c r="N218" s="3"/>
      <c r="O218" s="3"/>
      <c r="P218" s="3" t="str">
        <f>IF(Table3[[#This Row],[Collector1]]="","", _xlfn.LET(_xlpm.x,VLOOKUP(Table3[[#This Row],[Collector1]],'Drop-down_menus'!$F$2:$G$16,2,FALSE),IF(_xlpm.x=0,"",_xlpm.x)))</f>
        <v>https://orcid.org/0009-0002-6669-2911</v>
      </c>
      <c r="Q218" s="3" t="str">
        <f>IF(Table3[[#This Row],[Collector2]]="","", _xlfn.LET(_xlpm.x,VLOOKUP(Table3[[#This Row],[Collector2]],'Drop-down_menus'!$F$2:$G$16,2,FALSE),IF(_xlpm.x=0,"",_xlpm.x)))</f>
        <v/>
      </c>
      <c r="R218" s="3" t="str">
        <f>IF(Table3[[#This Row],[Collector3]]="","", _xlfn.LET(_xlpm.x,VLOOKUP(Table3[[#This Row],[Collector3]],'Drop-down_menus'!$F$2:$G$16,2,FALSE),IF(_xlpm.x=0,"",_xlpm.x)))</f>
        <v/>
      </c>
      <c r="S218" s="3" t="str">
        <f>IF(Table3[[#This Row],[Collector4]]="","", _xlfn.LET(_xlpm.x,VLOOKUP(Table3[[#This Row],[Collector4]],'Drop-down_menus'!$F$2:$G$16,2,FALSE),IF(_xlpm.x=0,"",_xlpm.x)))</f>
        <v/>
      </c>
      <c r="T218" s="18" t="s">
        <v>544</v>
      </c>
      <c r="U218" s="18" t="s">
        <v>545</v>
      </c>
      <c r="V218" s="18"/>
      <c r="W218" s="16"/>
      <c r="X218" s="2"/>
      <c r="Y218" s="2"/>
      <c r="Z218" s="2"/>
      <c r="AA218" s="10">
        <f t="shared" si="14"/>
        <v>4192</v>
      </c>
      <c r="AB218" s="10">
        <f t="shared" si="15"/>
        <v>4197</v>
      </c>
      <c r="AG218" s="1"/>
    </row>
    <row r="219" spans="1:33" ht="13.5" customHeight="1" x14ac:dyDescent="0.2">
      <c r="A219" s="2" t="s">
        <v>522</v>
      </c>
      <c r="B219" s="2" t="s">
        <v>2598</v>
      </c>
      <c r="C219" s="2" t="s">
        <v>546</v>
      </c>
      <c r="D219" s="2" t="str">
        <f>_xlfn.TEXTBEFORE(Table3[[#This Row],[eventID]],"_")</f>
        <v>NIS</v>
      </c>
      <c r="E219" s="3">
        <v>45349</v>
      </c>
      <c r="F219" s="3"/>
      <c r="G219" s="13">
        <v>0.29583333333333334</v>
      </c>
      <c r="H219" s="13">
        <v>0.29930555555555555</v>
      </c>
      <c r="I219" s="13" t="s">
        <v>2543</v>
      </c>
      <c r="J219" s="3" t="s">
        <v>2586</v>
      </c>
      <c r="K219" s="13">
        <f t="shared" si="16"/>
        <v>3.4722222222222099E-3</v>
      </c>
      <c r="L219" s="3" t="s">
        <v>71</v>
      </c>
      <c r="M219" s="3"/>
      <c r="N219" s="3"/>
      <c r="O219" s="3"/>
      <c r="P219" s="3" t="str">
        <f>IF(Table3[[#This Row],[Collector1]]="","", _xlfn.LET(_xlpm.x,VLOOKUP(Table3[[#This Row],[Collector1]],'Drop-down_menus'!$F$2:$G$16,2,FALSE),IF(_xlpm.x=0,"",_xlpm.x)))</f>
        <v>https://orcid.org/0009-0002-6669-2911</v>
      </c>
      <c r="Q219" s="3" t="str">
        <f>IF(Table3[[#This Row],[Collector2]]="","", _xlfn.LET(_xlpm.x,VLOOKUP(Table3[[#This Row],[Collector2]],'Drop-down_menus'!$F$2:$G$16,2,FALSE),IF(_xlpm.x=0,"",_xlpm.x)))</f>
        <v/>
      </c>
      <c r="R219" s="3" t="str">
        <f>IF(Table3[[#This Row],[Collector3]]="","", _xlfn.LET(_xlpm.x,VLOOKUP(Table3[[#This Row],[Collector3]],'Drop-down_menus'!$F$2:$G$16,2,FALSE),IF(_xlpm.x=0,"",_xlpm.x)))</f>
        <v/>
      </c>
      <c r="S219" s="3" t="str">
        <f>IF(Table3[[#This Row],[Collector4]]="","", _xlfn.LET(_xlpm.x,VLOOKUP(Table3[[#This Row],[Collector4]],'Drop-down_menus'!$F$2:$G$16,2,FALSE),IF(_xlpm.x=0,"",_xlpm.x)))</f>
        <v/>
      </c>
      <c r="T219" s="18" t="s">
        <v>547</v>
      </c>
      <c r="U219" s="18" t="s">
        <v>548</v>
      </c>
      <c r="V219" s="18"/>
      <c r="W219" s="16"/>
      <c r="X219" s="2"/>
      <c r="Y219" s="2"/>
      <c r="Z219" s="2"/>
      <c r="AA219" s="10">
        <f t="shared" si="14"/>
        <v>4198</v>
      </c>
      <c r="AB219" s="10">
        <f t="shared" si="15"/>
        <v>4203</v>
      </c>
      <c r="AG219" s="1"/>
    </row>
    <row r="220" spans="1:33" ht="13.5" customHeight="1" x14ac:dyDescent="0.2">
      <c r="A220" s="2" t="s">
        <v>522</v>
      </c>
      <c r="B220" s="2" t="s">
        <v>2598</v>
      </c>
      <c r="C220" s="2" t="s">
        <v>549</v>
      </c>
      <c r="D220" s="2" t="str">
        <f>_xlfn.TEXTBEFORE(Table3[[#This Row],[eventID]],"_")</f>
        <v>NIS</v>
      </c>
      <c r="E220" s="3">
        <v>45349</v>
      </c>
      <c r="F220" s="3"/>
      <c r="G220" s="13">
        <v>0.30208333333333331</v>
      </c>
      <c r="H220" s="13">
        <v>0.30555555555555558</v>
      </c>
      <c r="I220" s="13" t="s">
        <v>2544</v>
      </c>
      <c r="J220" s="3" t="s">
        <v>2586</v>
      </c>
      <c r="K220" s="13">
        <f t="shared" si="16"/>
        <v>3.4722222222222654E-3</v>
      </c>
      <c r="L220" s="3" t="s">
        <v>71</v>
      </c>
      <c r="M220" s="3"/>
      <c r="N220" s="3"/>
      <c r="O220" s="3"/>
      <c r="P220" s="3" t="str">
        <f>IF(Table3[[#This Row],[Collector1]]="","", _xlfn.LET(_xlpm.x,VLOOKUP(Table3[[#This Row],[Collector1]],'Drop-down_menus'!$F$2:$G$16,2,FALSE),IF(_xlpm.x=0,"",_xlpm.x)))</f>
        <v>https://orcid.org/0009-0002-6669-2911</v>
      </c>
      <c r="Q220" s="3" t="str">
        <f>IF(Table3[[#This Row],[Collector2]]="","", _xlfn.LET(_xlpm.x,VLOOKUP(Table3[[#This Row],[Collector2]],'Drop-down_menus'!$F$2:$G$16,2,FALSE),IF(_xlpm.x=0,"",_xlpm.x)))</f>
        <v/>
      </c>
      <c r="R220" s="3" t="str">
        <f>IF(Table3[[#This Row],[Collector3]]="","", _xlfn.LET(_xlpm.x,VLOOKUP(Table3[[#This Row],[Collector3]],'Drop-down_menus'!$F$2:$G$16,2,FALSE),IF(_xlpm.x=0,"",_xlpm.x)))</f>
        <v/>
      </c>
      <c r="S220" s="3" t="str">
        <f>IF(Table3[[#This Row],[Collector4]]="","", _xlfn.LET(_xlpm.x,VLOOKUP(Table3[[#This Row],[Collector4]],'Drop-down_menus'!$F$2:$G$16,2,FALSE),IF(_xlpm.x=0,"",_xlpm.x)))</f>
        <v/>
      </c>
      <c r="T220" s="18" t="s">
        <v>550</v>
      </c>
      <c r="U220" s="18" t="s">
        <v>551</v>
      </c>
      <c r="V220" s="18"/>
      <c r="W220" s="16"/>
      <c r="X220" s="2"/>
      <c r="Y220" s="2"/>
      <c r="Z220" s="2"/>
      <c r="AA220" s="10">
        <f t="shared" si="14"/>
        <v>4204</v>
      </c>
      <c r="AB220" s="10">
        <f t="shared" si="15"/>
        <v>4209</v>
      </c>
      <c r="AG220" s="1"/>
    </row>
    <row r="221" spans="1:33" ht="13.5" customHeight="1" x14ac:dyDescent="0.2">
      <c r="A221" s="2" t="s">
        <v>522</v>
      </c>
      <c r="B221" s="2" t="s">
        <v>2598</v>
      </c>
      <c r="C221" s="2" t="s">
        <v>552</v>
      </c>
      <c r="D221" s="2" t="str">
        <f>_xlfn.TEXTBEFORE(Table3[[#This Row],[eventID]],"_")</f>
        <v>NIS</v>
      </c>
      <c r="E221" s="3">
        <v>45349</v>
      </c>
      <c r="F221" s="3"/>
      <c r="G221" s="13">
        <v>0.30972222222222223</v>
      </c>
      <c r="H221" s="13">
        <v>0.31319444444444444</v>
      </c>
      <c r="I221" s="13" t="s">
        <v>2545</v>
      </c>
      <c r="J221" s="3" t="s">
        <v>2586</v>
      </c>
      <c r="K221" s="13">
        <f t="shared" si="16"/>
        <v>3.4722222222222099E-3</v>
      </c>
      <c r="L221" s="3" t="s">
        <v>71</v>
      </c>
      <c r="M221" s="3"/>
      <c r="N221" s="3"/>
      <c r="O221" s="3"/>
      <c r="P221" s="3" t="str">
        <f>IF(Table3[[#This Row],[Collector1]]="","", _xlfn.LET(_xlpm.x,VLOOKUP(Table3[[#This Row],[Collector1]],'Drop-down_menus'!$F$2:$G$16,2,FALSE),IF(_xlpm.x=0,"",_xlpm.x)))</f>
        <v>https://orcid.org/0009-0002-6669-2911</v>
      </c>
      <c r="Q221" s="3" t="str">
        <f>IF(Table3[[#This Row],[Collector2]]="","", _xlfn.LET(_xlpm.x,VLOOKUP(Table3[[#This Row],[Collector2]],'Drop-down_menus'!$F$2:$G$16,2,FALSE),IF(_xlpm.x=0,"",_xlpm.x)))</f>
        <v/>
      </c>
      <c r="R221" s="3" t="str">
        <f>IF(Table3[[#This Row],[Collector3]]="","", _xlfn.LET(_xlpm.x,VLOOKUP(Table3[[#This Row],[Collector3]],'Drop-down_menus'!$F$2:$G$16,2,FALSE),IF(_xlpm.x=0,"",_xlpm.x)))</f>
        <v/>
      </c>
      <c r="S221" s="3" t="str">
        <f>IF(Table3[[#This Row],[Collector4]]="","", _xlfn.LET(_xlpm.x,VLOOKUP(Table3[[#This Row],[Collector4]],'Drop-down_menus'!$F$2:$G$16,2,FALSE),IF(_xlpm.x=0,"",_xlpm.x)))</f>
        <v/>
      </c>
      <c r="T221" s="18" t="s">
        <v>553</v>
      </c>
      <c r="U221" s="18" t="s">
        <v>554</v>
      </c>
      <c r="V221" s="18"/>
      <c r="W221" s="16"/>
      <c r="X221" s="2"/>
      <c r="Y221" s="2"/>
      <c r="Z221" s="2"/>
      <c r="AA221" s="10">
        <f t="shared" si="14"/>
        <v>4210</v>
      </c>
      <c r="AB221" s="10">
        <f t="shared" si="15"/>
        <v>4215</v>
      </c>
      <c r="AG221" s="1"/>
    </row>
    <row r="222" spans="1:33" ht="13.5" customHeight="1" x14ac:dyDescent="0.2">
      <c r="A222" s="2" t="s">
        <v>522</v>
      </c>
      <c r="B222" s="2" t="s">
        <v>2598</v>
      </c>
      <c r="C222" s="2" t="s">
        <v>555</v>
      </c>
      <c r="D222" s="2" t="str">
        <f>_xlfn.TEXTBEFORE(Table3[[#This Row],[eventID]],"_")</f>
        <v>NIS</v>
      </c>
      <c r="E222" s="3">
        <v>45349</v>
      </c>
      <c r="F222" s="3"/>
      <c r="G222" s="13">
        <v>0.31458333333333333</v>
      </c>
      <c r="H222" s="13">
        <v>0.31805555555555554</v>
      </c>
      <c r="I222" s="13" t="s">
        <v>2546</v>
      </c>
      <c r="J222" s="3" t="s">
        <v>2586</v>
      </c>
      <c r="K222" s="13">
        <f t="shared" si="16"/>
        <v>3.4722222222222099E-3</v>
      </c>
      <c r="L222" s="3" t="s">
        <v>71</v>
      </c>
      <c r="M222" s="3"/>
      <c r="N222" s="3"/>
      <c r="O222" s="3"/>
      <c r="P222" s="3" t="str">
        <f>IF(Table3[[#This Row],[Collector1]]="","", _xlfn.LET(_xlpm.x,VLOOKUP(Table3[[#This Row],[Collector1]],'Drop-down_menus'!$F$2:$G$16,2,FALSE),IF(_xlpm.x=0,"",_xlpm.x)))</f>
        <v>https://orcid.org/0009-0002-6669-2911</v>
      </c>
      <c r="Q222" s="3" t="str">
        <f>IF(Table3[[#This Row],[Collector2]]="","", _xlfn.LET(_xlpm.x,VLOOKUP(Table3[[#This Row],[Collector2]],'Drop-down_menus'!$F$2:$G$16,2,FALSE),IF(_xlpm.x=0,"",_xlpm.x)))</f>
        <v/>
      </c>
      <c r="R222" s="3" t="str">
        <f>IF(Table3[[#This Row],[Collector3]]="","", _xlfn.LET(_xlpm.x,VLOOKUP(Table3[[#This Row],[Collector3]],'Drop-down_menus'!$F$2:$G$16,2,FALSE),IF(_xlpm.x=0,"",_xlpm.x)))</f>
        <v/>
      </c>
      <c r="S222" s="3" t="str">
        <f>IF(Table3[[#This Row],[Collector4]]="","", _xlfn.LET(_xlpm.x,VLOOKUP(Table3[[#This Row],[Collector4]],'Drop-down_menus'!$F$2:$G$16,2,FALSE),IF(_xlpm.x=0,"",_xlpm.x)))</f>
        <v/>
      </c>
      <c r="T222" s="18" t="s">
        <v>556</v>
      </c>
      <c r="U222" s="18" t="s">
        <v>557</v>
      </c>
      <c r="V222" s="18"/>
      <c r="W222" s="16"/>
      <c r="X222" s="2"/>
      <c r="Y222" s="2"/>
      <c r="Z222" s="2"/>
      <c r="AA222" s="10">
        <f t="shared" si="14"/>
        <v>4216</v>
      </c>
      <c r="AB222" s="10">
        <f t="shared" si="15"/>
        <v>4221</v>
      </c>
      <c r="AG222" s="1"/>
    </row>
    <row r="223" spans="1:33" ht="13.5" customHeight="1" x14ac:dyDescent="0.2">
      <c r="A223" s="2" t="s">
        <v>522</v>
      </c>
      <c r="B223" s="2" t="s">
        <v>2598</v>
      </c>
      <c r="C223" s="2" t="s">
        <v>558</v>
      </c>
      <c r="D223" s="2" t="str">
        <f>_xlfn.TEXTBEFORE(Table3[[#This Row],[eventID]],"_")</f>
        <v>NIS</v>
      </c>
      <c r="E223" s="3">
        <v>45349</v>
      </c>
      <c r="F223" s="3"/>
      <c r="G223" s="13">
        <v>0.31944444444444442</v>
      </c>
      <c r="H223" s="13">
        <v>0.32291666666666669</v>
      </c>
      <c r="I223" s="13" t="s">
        <v>2547</v>
      </c>
      <c r="J223" s="3" t="s">
        <v>2586</v>
      </c>
      <c r="K223" s="13">
        <f t="shared" si="16"/>
        <v>3.4722222222222654E-3</v>
      </c>
      <c r="L223" s="3" t="s">
        <v>71</v>
      </c>
      <c r="M223" s="3"/>
      <c r="N223" s="3"/>
      <c r="O223" s="3"/>
      <c r="P223" s="3" t="str">
        <f>IF(Table3[[#This Row],[Collector1]]="","", _xlfn.LET(_xlpm.x,VLOOKUP(Table3[[#This Row],[Collector1]],'Drop-down_menus'!$F$2:$G$16,2,FALSE),IF(_xlpm.x=0,"",_xlpm.x)))</f>
        <v>https://orcid.org/0009-0002-6669-2911</v>
      </c>
      <c r="Q223" s="3" t="str">
        <f>IF(Table3[[#This Row],[Collector2]]="","", _xlfn.LET(_xlpm.x,VLOOKUP(Table3[[#This Row],[Collector2]],'Drop-down_menus'!$F$2:$G$16,2,FALSE),IF(_xlpm.x=0,"",_xlpm.x)))</f>
        <v/>
      </c>
      <c r="R223" s="3" t="str">
        <f>IF(Table3[[#This Row],[Collector3]]="","", _xlfn.LET(_xlpm.x,VLOOKUP(Table3[[#This Row],[Collector3]],'Drop-down_menus'!$F$2:$G$16,2,FALSE),IF(_xlpm.x=0,"",_xlpm.x)))</f>
        <v/>
      </c>
      <c r="S223" s="3" t="str">
        <f>IF(Table3[[#This Row],[Collector4]]="","", _xlfn.LET(_xlpm.x,VLOOKUP(Table3[[#This Row],[Collector4]],'Drop-down_menus'!$F$2:$G$16,2,FALSE),IF(_xlpm.x=0,"",_xlpm.x)))</f>
        <v/>
      </c>
      <c r="T223" s="18" t="s">
        <v>559</v>
      </c>
      <c r="U223" s="18" t="s">
        <v>560</v>
      </c>
      <c r="V223" s="18"/>
      <c r="W223" s="16"/>
      <c r="X223" s="2"/>
      <c r="Y223" s="2"/>
      <c r="Z223" s="2"/>
      <c r="AA223" s="10">
        <f t="shared" si="14"/>
        <v>4222</v>
      </c>
      <c r="AB223" s="10">
        <f t="shared" si="15"/>
        <v>4227</v>
      </c>
      <c r="AG223" s="1"/>
    </row>
    <row r="224" spans="1:33" ht="13.5" customHeight="1" x14ac:dyDescent="0.2">
      <c r="A224" s="2" t="s">
        <v>522</v>
      </c>
      <c r="B224" s="2" t="s">
        <v>2598</v>
      </c>
      <c r="C224" s="2" t="s">
        <v>561</v>
      </c>
      <c r="D224" s="2" t="str">
        <f>_xlfn.TEXTBEFORE(Table3[[#This Row],[eventID]],"_")</f>
        <v>NIS</v>
      </c>
      <c r="E224" s="3">
        <v>45349</v>
      </c>
      <c r="F224" s="3"/>
      <c r="G224" s="13">
        <v>0.32361111111111113</v>
      </c>
      <c r="H224" s="13">
        <v>0.32708333333333334</v>
      </c>
      <c r="I224" s="13" t="s">
        <v>2548</v>
      </c>
      <c r="J224" s="3" t="s">
        <v>2586</v>
      </c>
      <c r="K224" s="13">
        <f t="shared" si="16"/>
        <v>3.4722222222222099E-3</v>
      </c>
      <c r="L224" s="3" t="s">
        <v>71</v>
      </c>
      <c r="M224" s="3"/>
      <c r="N224" s="3"/>
      <c r="O224" s="3"/>
      <c r="P224" s="3" t="str">
        <f>IF(Table3[[#This Row],[Collector1]]="","", _xlfn.LET(_xlpm.x,VLOOKUP(Table3[[#This Row],[Collector1]],'Drop-down_menus'!$F$2:$G$16,2,FALSE),IF(_xlpm.x=0,"",_xlpm.x)))</f>
        <v>https://orcid.org/0009-0002-6669-2911</v>
      </c>
      <c r="Q224" s="3" t="str">
        <f>IF(Table3[[#This Row],[Collector2]]="","", _xlfn.LET(_xlpm.x,VLOOKUP(Table3[[#This Row],[Collector2]],'Drop-down_menus'!$F$2:$G$16,2,FALSE),IF(_xlpm.x=0,"",_xlpm.x)))</f>
        <v/>
      </c>
      <c r="R224" s="3" t="str">
        <f>IF(Table3[[#This Row],[Collector3]]="","", _xlfn.LET(_xlpm.x,VLOOKUP(Table3[[#This Row],[Collector3]],'Drop-down_menus'!$F$2:$G$16,2,FALSE),IF(_xlpm.x=0,"",_xlpm.x)))</f>
        <v/>
      </c>
      <c r="S224" s="3" t="str">
        <f>IF(Table3[[#This Row],[Collector4]]="","", _xlfn.LET(_xlpm.x,VLOOKUP(Table3[[#This Row],[Collector4]],'Drop-down_menus'!$F$2:$G$16,2,FALSE),IF(_xlpm.x=0,"",_xlpm.x)))</f>
        <v/>
      </c>
      <c r="T224" s="18" t="s">
        <v>562</v>
      </c>
      <c r="U224" s="18" t="s">
        <v>563</v>
      </c>
      <c r="V224" s="18"/>
      <c r="W224" s="16"/>
      <c r="X224" s="2"/>
      <c r="Y224" s="2"/>
      <c r="Z224" s="2"/>
      <c r="AA224" s="10">
        <f t="shared" si="14"/>
        <v>4228</v>
      </c>
      <c r="AB224" s="10">
        <f t="shared" si="15"/>
        <v>4233</v>
      </c>
      <c r="AG224" s="1"/>
    </row>
    <row r="225" spans="1:33" ht="13.5" customHeight="1" x14ac:dyDescent="0.2">
      <c r="A225" s="2" t="s">
        <v>564</v>
      </c>
      <c r="B225" s="2" t="s">
        <v>2599</v>
      </c>
      <c r="C225" s="2" t="s">
        <v>565</v>
      </c>
      <c r="D225" s="2" t="str">
        <f>_xlfn.TEXTBEFORE(Table3[[#This Row],[eventID]],"_")</f>
        <v>NIS</v>
      </c>
      <c r="E225" s="3">
        <v>45349</v>
      </c>
      <c r="F225" s="3"/>
      <c r="G225" s="13">
        <v>0.90277777777777779</v>
      </c>
      <c r="H225" s="13">
        <v>0.90972222222222221</v>
      </c>
      <c r="I225" s="13" t="s">
        <v>2549</v>
      </c>
      <c r="J225" s="3" t="s">
        <v>2586</v>
      </c>
      <c r="K225" s="13">
        <f t="shared" si="16"/>
        <v>6.9444444444444198E-3</v>
      </c>
      <c r="L225" s="3" t="s">
        <v>71</v>
      </c>
      <c r="M225" s="3"/>
      <c r="N225" s="3"/>
      <c r="O225" s="3"/>
      <c r="P225" s="3" t="str">
        <f>IF(Table3[[#This Row],[Collector1]]="","", _xlfn.LET(_xlpm.x,VLOOKUP(Table3[[#This Row],[Collector1]],'Drop-down_menus'!$F$2:$G$16,2,FALSE),IF(_xlpm.x=0,"",_xlpm.x)))</f>
        <v>https://orcid.org/0009-0002-6669-2911</v>
      </c>
      <c r="Q225" s="3" t="str">
        <f>IF(Table3[[#This Row],[Collector2]]="","", _xlfn.LET(_xlpm.x,VLOOKUP(Table3[[#This Row],[Collector2]],'Drop-down_menus'!$F$2:$G$16,2,FALSE),IF(_xlpm.x=0,"",_xlpm.x)))</f>
        <v/>
      </c>
      <c r="R225" s="3" t="str">
        <f>IF(Table3[[#This Row],[Collector3]]="","", _xlfn.LET(_xlpm.x,VLOOKUP(Table3[[#This Row],[Collector3]],'Drop-down_menus'!$F$2:$G$16,2,FALSE),IF(_xlpm.x=0,"",_xlpm.x)))</f>
        <v/>
      </c>
      <c r="S225" s="3" t="str">
        <f>IF(Table3[[#This Row],[Collector4]]="","", _xlfn.LET(_xlpm.x,VLOOKUP(Table3[[#This Row],[Collector4]],'Drop-down_menus'!$F$2:$G$16,2,FALSE),IF(_xlpm.x=0,"",_xlpm.x)))</f>
        <v/>
      </c>
      <c r="T225" s="18"/>
      <c r="U225" s="18"/>
      <c r="V225" s="18"/>
      <c r="W225" s="16"/>
      <c r="X225" s="2"/>
      <c r="Y225" s="2"/>
      <c r="Z225" s="2"/>
      <c r="AA225" s="10">
        <v>4311</v>
      </c>
      <c r="AB225" s="10">
        <v>4316</v>
      </c>
      <c r="AC225" s="2" t="s">
        <v>566</v>
      </c>
      <c r="AG225" s="1"/>
    </row>
    <row r="226" spans="1:33" ht="13.5" customHeight="1" x14ac:dyDescent="0.2">
      <c r="A226" s="2" t="s">
        <v>365</v>
      </c>
      <c r="B226" s="2" t="s">
        <v>2597</v>
      </c>
      <c r="C226" s="2" t="s">
        <v>567</v>
      </c>
      <c r="D226" s="2" t="str">
        <f>_xlfn.TEXTBEFORE(Table3[[#This Row],[eventID]],"_")</f>
        <v>ITD</v>
      </c>
      <c r="E226" s="3">
        <v>45348</v>
      </c>
      <c r="F226" s="3"/>
      <c r="G226" s="13">
        <v>0.47916666666666669</v>
      </c>
      <c r="H226" s="13">
        <v>0.51041666666666663</v>
      </c>
      <c r="I226" s="13" t="s">
        <v>2550</v>
      </c>
      <c r="J226" s="3" t="s">
        <v>2587</v>
      </c>
      <c r="K226" s="13">
        <f t="shared" si="16"/>
        <v>3.1249999999999944E-2</v>
      </c>
      <c r="L226" s="3" t="s">
        <v>68</v>
      </c>
      <c r="M226" s="3" t="s">
        <v>89</v>
      </c>
      <c r="N226" s="3"/>
      <c r="O226" s="3"/>
      <c r="P226" s="3" t="str">
        <f>IF(Table3[[#This Row],[Collector1]]="","", _xlfn.LET(_xlpm.x,VLOOKUP(Table3[[#This Row],[Collector1]],'Drop-down_menus'!$F$2:$G$16,2,FALSE),IF(_xlpm.x=0,"",_xlpm.x)))</f>
        <v>https://orcid.org/0000-0002-0981-7442</v>
      </c>
      <c r="Q226" s="3" t="str">
        <f>IF(Table3[[#This Row],[Collector2]]="","", _xlfn.LET(_xlpm.x,VLOOKUP(Table3[[#This Row],[Collector2]],'Drop-down_menus'!$F$2:$G$16,2,FALSE),IF(_xlpm.x=0,"",_xlpm.x)))</f>
        <v/>
      </c>
      <c r="R226" s="3" t="str">
        <f>IF(Table3[[#This Row],[Collector3]]="","", _xlfn.LET(_xlpm.x,VLOOKUP(Table3[[#This Row],[Collector3]],'Drop-down_menus'!$F$2:$G$16,2,FALSE),IF(_xlpm.x=0,"",_xlpm.x)))</f>
        <v/>
      </c>
      <c r="S226" s="3" t="str">
        <f>IF(Table3[[#This Row],[Collector4]]="","", _xlfn.LET(_xlpm.x,VLOOKUP(Table3[[#This Row],[Collector4]],'Drop-down_menus'!$F$2:$G$16,2,FALSE),IF(_xlpm.x=0,"",_xlpm.x)))</f>
        <v/>
      </c>
      <c r="T226" s="18"/>
      <c r="U226" s="18"/>
      <c r="V226" s="18"/>
      <c r="W226" s="16"/>
      <c r="X226" s="2"/>
      <c r="Y226" s="2"/>
      <c r="Z226" s="2"/>
      <c r="AA226" s="10">
        <v>4127</v>
      </c>
      <c r="AB226" s="10">
        <v>4128</v>
      </c>
      <c r="AG226" s="1"/>
    </row>
    <row r="227" spans="1:33" ht="13.5" customHeight="1" x14ac:dyDescent="0.2">
      <c r="A227" s="2" t="s">
        <v>564</v>
      </c>
      <c r="B227" s="2" t="s">
        <v>2599</v>
      </c>
      <c r="C227" s="2" t="s">
        <v>568</v>
      </c>
      <c r="D227" s="2" t="str">
        <f>_xlfn.TEXTBEFORE(Table3[[#This Row],[eventID]],"_")</f>
        <v>DIV</v>
      </c>
      <c r="E227" s="3">
        <v>45350</v>
      </c>
      <c r="F227" s="3"/>
      <c r="G227" s="13">
        <v>0.37222222222222223</v>
      </c>
      <c r="H227" s="13">
        <v>0.39374999999999999</v>
      </c>
      <c r="I227" s="13" t="s">
        <v>2551</v>
      </c>
      <c r="J227" s="3" t="s">
        <v>2588</v>
      </c>
      <c r="K227" s="13">
        <f t="shared" si="16"/>
        <v>2.1527777777777757E-2</v>
      </c>
      <c r="L227" s="3" t="s">
        <v>62</v>
      </c>
      <c r="M227" s="3" t="s">
        <v>67</v>
      </c>
      <c r="N227" s="3" t="s">
        <v>60</v>
      </c>
      <c r="O227" s="3"/>
      <c r="P227" s="3" t="str">
        <f>IF(Table3[[#This Row],[Collector1]]="","", _xlfn.LET(_xlpm.x,VLOOKUP(Table3[[#This Row],[Collector1]],'Drop-down_menus'!$F$2:$G$16,2,FALSE),IF(_xlpm.x=0,"",_xlpm.x)))</f>
        <v>https://orcid.org/0000-0003-3696-4445</v>
      </c>
      <c r="Q227" s="3" t="str">
        <f>IF(Table3[[#This Row],[Collector2]]="","", _xlfn.LET(_xlpm.x,VLOOKUP(Table3[[#This Row],[Collector2]],'Drop-down_menus'!$F$2:$G$16,2,FALSE),IF(_xlpm.x=0,"",_xlpm.x)))</f>
        <v>https://orcid.org/0000-0001-5767-3220</v>
      </c>
      <c r="R227" s="3" t="str">
        <f>IF(Table3[[#This Row],[Collector3]]="","", _xlfn.LET(_xlpm.x,VLOOKUP(Table3[[#This Row],[Collector3]],'Drop-down_menus'!$F$2:$G$16,2,FALSE),IF(_xlpm.x=0,"",_xlpm.x)))</f>
        <v>https://orcid.org/0000-0002-9708-1761</v>
      </c>
      <c r="S227" s="3" t="str">
        <f>IF(Table3[[#This Row],[Collector4]]="","", _xlfn.LET(_xlpm.x,VLOOKUP(Table3[[#This Row],[Collector4]],'Drop-down_menus'!$F$2:$G$16,2,FALSE),IF(_xlpm.x=0,"",_xlpm.x)))</f>
        <v/>
      </c>
      <c r="T227" s="18" t="s">
        <v>569</v>
      </c>
      <c r="U227" s="18" t="s">
        <v>570</v>
      </c>
      <c r="V227" s="18"/>
      <c r="W227" s="16"/>
      <c r="X227" s="2"/>
      <c r="Y227" s="2">
        <v>19</v>
      </c>
      <c r="Z227" s="2"/>
      <c r="AA227" s="10">
        <v>4234</v>
      </c>
      <c r="AB227" s="10">
        <v>4304</v>
      </c>
      <c r="AC227" s="2" t="s">
        <v>571</v>
      </c>
      <c r="AG227" s="1"/>
    </row>
    <row r="228" spans="1:33" ht="13.5" customHeight="1" x14ac:dyDescent="0.2">
      <c r="A228" s="2" t="s">
        <v>564</v>
      </c>
      <c r="B228" s="2" t="s">
        <v>2599</v>
      </c>
      <c r="C228" s="2" t="s">
        <v>572</v>
      </c>
      <c r="D228" s="2" t="str">
        <f>_xlfn.TEXTBEFORE(Table3[[#This Row],[eventID]],"_")</f>
        <v>DIV</v>
      </c>
      <c r="E228" s="3">
        <v>45350</v>
      </c>
      <c r="F228" s="3"/>
      <c r="G228" s="13">
        <v>0.36527777777777776</v>
      </c>
      <c r="H228" s="13">
        <v>0.37291666666666667</v>
      </c>
      <c r="I228" s="13" t="s">
        <v>2552</v>
      </c>
      <c r="J228" s="3" t="s">
        <v>2588</v>
      </c>
      <c r="K228" s="13">
        <f t="shared" si="16"/>
        <v>7.6388888888889173E-3</v>
      </c>
      <c r="L228" s="3" t="s">
        <v>61</v>
      </c>
      <c r="M228" s="3" t="s">
        <v>68</v>
      </c>
      <c r="N228" s="3"/>
      <c r="O228" s="3"/>
      <c r="P228" s="3" t="str">
        <f>IF(Table3[[#This Row],[Collector1]]="","", _xlfn.LET(_xlpm.x,VLOOKUP(Table3[[#This Row],[Collector1]],'Drop-down_menus'!$F$2:$G$16,2,FALSE),IF(_xlpm.x=0,"",_xlpm.x)))</f>
        <v>https://orcid.org/0000-0001-5748-602X</v>
      </c>
      <c r="Q228" s="3" t="str">
        <f>IF(Table3[[#This Row],[Collector2]]="","", _xlfn.LET(_xlpm.x,VLOOKUP(Table3[[#This Row],[Collector2]],'Drop-down_menus'!$F$2:$G$16,2,FALSE),IF(_xlpm.x=0,"",_xlpm.x)))</f>
        <v>https://orcid.org/0000-0002-0981-7442</v>
      </c>
      <c r="R228" s="3" t="str">
        <f>IF(Table3[[#This Row],[Collector3]]="","", _xlfn.LET(_xlpm.x,VLOOKUP(Table3[[#This Row],[Collector3]],'Drop-down_menus'!$F$2:$G$16,2,FALSE),IF(_xlpm.x=0,"",_xlpm.x)))</f>
        <v/>
      </c>
      <c r="S228" s="3" t="str">
        <f>IF(Table3[[#This Row],[Collector4]]="","", _xlfn.LET(_xlpm.x,VLOOKUP(Table3[[#This Row],[Collector4]],'Drop-down_menus'!$F$2:$G$16,2,FALSE),IF(_xlpm.x=0,"",_xlpm.x)))</f>
        <v/>
      </c>
      <c r="T228" s="18" t="s">
        <v>569</v>
      </c>
      <c r="U228" s="18" t="s">
        <v>570</v>
      </c>
      <c r="V228" s="18"/>
      <c r="W228" s="16"/>
      <c r="X228" s="2"/>
      <c r="Y228" s="2">
        <v>19</v>
      </c>
      <c r="Z228" s="2"/>
      <c r="AA228" s="10"/>
      <c r="AB228" s="10"/>
      <c r="AC228" s="2" t="s">
        <v>301</v>
      </c>
      <c r="AG228" s="1"/>
    </row>
    <row r="229" spans="1:33" ht="13.5" customHeight="1" x14ac:dyDescent="0.2">
      <c r="A229" s="2" t="s">
        <v>564</v>
      </c>
      <c r="B229" s="2" t="s">
        <v>2599</v>
      </c>
      <c r="C229" s="2" t="s">
        <v>573</v>
      </c>
      <c r="D229" s="2" t="str">
        <f>_xlfn.TEXTBEFORE(Table3[[#This Row],[eventID]],"_")</f>
        <v>NIS</v>
      </c>
      <c r="E229" s="3">
        <v>45350</v>
      </c>
      <c r="F229" s="3"/>
      <c r="G229" s="13"/>
      <c r="H229" s="13"/>
      <c r="I229" s="13"/>
      <c r="J229" s="3" t="s">
        <v>2588</v>
      </c>
      <c r="K229" s="10"/>
      <c r="L229" s="3" t="s">
        <v>71</v>
      </c>
      <c r="M229" s="3" t="s">
        <v>89</v>
      </c>
      <c r="N229" s="3"/>
      <c r="O229" s="3"/>
      <c r="P229" s="3" t="str">
        <f>IF(Table3[[#This Row],[Collector1]]="","", _xlfn.LET(_xlpm.x,VLOOKUP(Table3[[#This Row],[Collector1]],'Drop-down_menus'!$F$2:$G$16,2,FALSE),IF(_xlpm.x=0,"",_xlpm.x)))</f>
        <v>https://orcid.org/0009-0002-6669-2911</v>
      </c>
      <c r="Q229" s="3" t="str">
        <f>IF(Table3[[#This Row],[Collector2]]="","", _xlfn.LET(_xlpm.x,VLOOKUP(Table3[[#This Row],[Collector2]],'Drop-down_menus'!$F$2:$G$16,2,FALSE),IF(_xlpm.x=0,"",_xlpm.x)))</f>
        <v/>
      </c>
      <c r="R229" s="3" t="str">
        <f>IF(Table3[[#This Row],[Collector3]]="","", _xlfn.LET(_xlpm.x,VLOOKUP(Table3[[#This Row],[Collector3]],'Drop-down_menus'!$F$2:$G$16,2,FALSE),IF(_xlpm.x=0,"",_xlpm.x)))</f>
        <v/>
      </c>
      <c r="S229" s="3" t="str">
        <f>IF(Table3[[#This Row],[Collector4]]="","", _xlfn.LET(_xlpm.x,VLOOKUP(Table3[[#This Row],[Collector4]],'Drop-down_menus'!$F$2:$G$16,2,FALSE),IF(_xlpm.x=0,"",_xlpm.x)))</f>
        <v/>
      </c>
      <c r="T229" s="18"/>
      <c r="U229" s="18"/>
      <c r="V229" s="18"/>
      <c r="W229" s="16"/>
      <c r="X229" s="2"/>
      <c r="Y229" s="2"/>
      <c r="Z229" s="2"/>
      <c r="AA229" s="10">
        <v>4305</v>
      </c>
      <c r="AB229" s="10">
        <v>4310</v>
      </c>
      <c r="AC229" s="2" t="s">
        <v>574</v>
      </c>
      <c r="AG229" s="1"/>
    </row>
    <row r="230" spans="1:33" ht="13.5" customHeight="1" x14ac:dyDescent="0.2">
      <c r="A230" s="2" t="s">
        <v>564</v>
      </c>
      <c r="B230" s="2" t="s">
        <v>2599</v>
      </c>
      <c r="C230" s="2" t="s">
        <v>575</v>
      </c>
      <c r="D230" s="2" t="str">
        <f>_xlfn.TEXTBEFORE(Table3[[#This Row],[eventID]],"_")</f>
        <v>NIS</v>
      </c>
      <c r="E230" s="3">
        <v>45350</v>
      </c>
      <c r="F230" s="3"/>
      <c r="G230" s="13"/>
      <c r="H230" s="13"/>
      <c r="I230" s="13"/>
      <c r="J230" s="3" t="s">
        <v>2588</v>
      </c>
      <c r="K230" s="10"/>
      <c r="L230" s="3" t="s">
        <v>71</v>
      </c>
      <c r="M230" s="3"/>
      <c r="N230" s="3"/>
      <c r="O230" s="3"/>
      <c r="P230" s="3" t="str">
        <f>IF(Table3[[#This Row],[Collector1]]="","", _xlfn.LET(_xlpm.x,VLOOKUP(Table3[[#This Row],[Collector1]],'Drop-down_menus'!$F$2:$G$16,2,FALSE),IF(_xlpm.x=0,"",_xlpm.x)))</f>
        <v>https://orcid.org/0009-0002-6669-2911</v>
      </c>
      <c r="Q230" s="3" t="str">
        <f>IF(Table3[[#This Row],[Collector2]]="","", _xlfn.LET(_xlpm.x,VLOOKUP(Table3[[#This Row],[Collector2]],'Drop-down_menus'!$F$2:$G$16,2,FALSE),IF(_xlpm.x=0,"",_xlpm.x)))</f>
        <v/>
      </c>
      <c r="R230" s="3" t="str">
        <f>IF(Table3[[#This Row],[Collector3]]="","", _xlfn.LET(_xlpm.x,VLOOKUP(Table3[[#This Row],[Collector3]],'Drop-down_menus'!$F$2:$G$16,2,FALSE),IF(_xlpm.x=0,"",_xlpm.x)))</f>
        <v/>
      </c>
      <c r="S230" s="3" t="str">
        <f>IF(Table3[[#This Row],[Collector4]]="","", _xlfn.LET(_xlpm.x,VLOOKUP(Table3[[#This Row],[Collector4]],'Drop-down_menus'!$F$2:$G$16,2,FALSE),IF(_xlpm.x=0,"",_xlpm.x)))</f>
        <v/>
      </c>
      <c r="T230" s="18"/>
      <c r="U230" s="18"/>
      <c r="V230" s="18"/>
      <c r="W230" s="16"/>
      <c r="X230" s="2"/>
      <c r="Y230" s="2"/>
      <c r="Z230" s="2"/>
      <c r="AA230" s="10">
        <v>4317</v>
      </c>
      <c r="AB230" s="10"/>
      <c r="AG230" s="1"/>
    </row>
    <row r="231" spans="1:33" ht="13.5" customHeight="1" x14ac:dyDescent="0.2">
      <c r="A231" s="2" t="s">
        <v>564</v>
      </c>
      <c r="B231" s="2" t="s">
        <v>2599</v>
      </c>
      <c r="C231" s="2" t="s">
        <v>576</v>
      </c>
      <c r="D231" s="2" t="str">
        <f>_xlfn.TEXTBEFORE(Table3[[#This Row],[eventID]],"_")</f>
        <v>NIS</v>
      </c>
      <c r="E231" s="3">
        <v>45350</v>
      </c>
      <c r="F231" s="3"/>
      <c r="G231" s="13"/>
      <c r="H231" s="13"/>
      <c r="I231" s="13"/>
      <c r="J231" s="3" t="s">
        <v>2588</v>
      </c>
      <c r="K231" s="10"/>
      <c r="L231" s="3" t="s">
        <v>71</v>
      </c>
      <c r="M231" s="3"/>
      <c r="N231" s="3"/>
      <c r="O231" s="3"/>
      <c r="P231" s="3" t="str">
        <f>IF(Table3[[#This Row],[Collector1]]="","", _xlfn.LET(_xlpm.x,VLOOKUP(Table3[[#This Row],[Collector1]],'Drop-down_menus'!$F$2:$G$16,2,FALSE),IF(_xlpm.x=0,"",_xlpm.x)))</f>
        <v>https://orcid.org/0009-0002-6669-2911</v>
      </c>
      <c r="Q231" s="3" t="str">
        <f>IF(Table3[[#This Row],[Collector2]]="","", _xlfn.LET(_xlpm.x,VLOOKUP(Table3[[#This Row],[Collector2]],'Drop-down_menus'!$F$2:$G$16,2,FALSE),IF(_xlpm.x=0,"",_xlpm.x)))</f>
        <v/>
      </c>
      <c r="R231" s="3" t="str">
        <f>IF(Table3[[#This Row],[Collector3]]="","", _xlfn.LET(_xlpm.x,VLOOKUP(Table3[[#This Row],[Collector3]],'Drop-down_menus'!$F$2:$G$16,2,FALSE),IF(_xlpm.x=0,"",_xlpm.x)))</f>
        <v/>
      </c>
      <c r="S231" s="3" t="str">
        <f>IF(Table3[[#This Row],[Collector4]]="","", _xlfn.LET(_xlpm.x,VLOOKUP(Table3[[#This Row],[Collector4]],'Drop-down_menus'!$F$2:$G$16,2,FALSE),IF(_xlpm.x=0,"",_xlpm.x)))</f>
        <v/>
      </c>
      <c r="T231" s="18"/>
      <c r="U231" s="18"/>
      <c r="V231" s="18"/>
      <c r="W231" s="16"/>
      <c r="X231" s="2"/>
      <c r="Y231" s="2"/>
      <c r="Z231" s="2"/>
      <c r="AA231" s="10"/>
      <c r="AB231" s="10"/>
      <c r="AG231" s="1"/>
    </row>
    <row r="232" spans="1:33" ht="13.5" customHeight="1" x14ac:dyDescent="0.2">
      <c r="A232" s="2" t="s">
        <v>564</v>
      </c>
      <c r="B232" s="2" t="s">
        <v>2599</v>
      </c>
      <c r="C232" s="2" t="s">
        <v>577</v>
      </c>
      <c r="D232" s="2" t="str">
        <f>_xlfn.TEXTBEFORE(Table3[[#This Row],[eventID]],"_")</f>
        <v>NIS</v>
      </c>
      <c r="E232" s="3">
        <v>45350</v>
      </c>
      <c r="F232" s="3"/>
      <c r="G232" s="13"/>
      <c r="H232" s="13"/>
      <c r="I232" s="13"/>
      <c r="J232" s="3" t="s">
        <v>2588</v>
      </c>
      <c r="K232" s="10"/>
      <c r="L232" s="3" t="s">
        <v>71</v>
      </c>
      <c r="M232" s="3"/>
      <c r="N232" s="3"/>
      <c r="O232" s="3"/>
      <c r="P232" s="3" t="str">
        <f>IF(Table3[[#This Row],[Collector1]]="","", _xlfn.LET(_xlpm.x,VLOOKUP(Table3[[#This Row],[Collector1]],'Drop-down_menus'!$F$2:$G$16,2,FALSE),IF(_xlpm.x=0,"",_xlpm.x)))</f>
        <v>https://orcid.org/0009-0002-6669-2911</v>
      </c>
      <c r="Q232" s="3" t="str">
        <f>IF(Table3[[#This Row],[Collector2]]="","", _xlfn.LET(_xlpm.x,VLOOKUP(Table3[[#This Row],[Collector2]],'Drop-down_menus'!$F$2:$G$16,2,FALSE),IF(_xlpm.x=0,"",_xlpm.x)))</f>
        <v/>
      </c>
      <c r="R232" s="3" t="str">
        <f>IF(Table3[[#This Row],[Collector3]]="","", _xlfn.LET(_xlpm.x,VLOOKUP(Table3[[#This Row],[Collector3]],'Drop-down_menus'!$F$2:$G$16,2,FALSE),IF(_xlpm.x=0,"",_xlpm.x)))</f>
        <v/>
      </c>
      <c r="S232" s="3" t="str">
        <f>IF(Table3[[#This Row],[Collector4]]="","", _xlfn.LET(_xlpm.x,VLOOKUP(Table3[[#This Row],[Collector4]],'Drop-down_menus'!$F$2:$G$16,2,FALSE),IF(_xlpm.x=0,"",_xlpm.x)))</f>
        <v/>
      </c>
      <c r="T232" s="18"/>
      <c r="U232" s="18"/>
      <c r="V232" s="18"/>
      <c r="W232" s="16"/>
      <c r="X232" s="2"/>
      <c r="Y232" s="2"/>
      <c r="Z232" s="2"/>
      <c r="AA232" s="10"/>
      <c r="AB232" s="10"/>
      <c r="AG232" s="1"/>
    </row>
    <row r="233" spans="1:33" ht="13.5" customHeight="1" x14ac:dyDescent="0.2">
      <c r="A233" s="2" t="s">
        <v>564</v>
      </c>
      <c r="B233" s="2" t="s">
        <v>2599</v>
      </c>
      <c r="C233" s="2" t="s">
        <v>578</v>
      </c>
      <c r="D233" s="2" t="str">
        <f>_xlfn.TEXTBEFORE(Table3[[#This Row],[eventID]],"_")</f>
        <v>NIS</v>
      </c>
      <c r="E233" s="3">
        <v>45350</v>
      </c>
      <c r="F233" s="3"/>
      <c r="G233" s="13"/>
      <c r="H233" s="13"/>
      <c r="I233" s="13"/>
      <c r="J233" s="3" t="s">
        <v>2588</v>
      </c>
      <c r="K233" s="10"/>
      <c r="L233" s="3" t="s">
        <v>71</v>
      </c>
      <c r="M233" s="3"/>
      <c r="N233" s="3"/>
      <c r="O233" s="3"/>
      <c r="P233" s="3" t="str">
        <f>IF(Table3[[#This Row],[Collector1]]="","", _xlfn.LET(_xlpm.x,VLOOKUP(Table3[[#This Row],[Collector1]],'Drop-down_menus'!$F$2:$G$16,2,FALSE),IF(_xlpm.x=0,"",_xlpm.x)))</f>
        <v>https://orcid.org/0009-0002-6669-2911</v>
      </c>
      <c r="Q233" s="3" t="str">
        <f>IF(Table3[[#This Row],[Collector2]]="","", _xlfn.LET(_xlpm.x,VLOOKUP(Table3[[#This Row],[Collector2]],'Drop-down_menus'!$F$2:$G$16,2,FALSE),IF(_xlpm.x=0,"",_xlpm.x)))</f>
        <v/>
      </c>
      <c r="R233" s="3" t="str">
        <f>IF(Table3[[#This Row],[Collector3]]="","", _xlfn.LET(_xlpm.x,VLOOKUP(Table3[[#This Row],[Collector3]],'Drop-down_menus'!$F$2:$G$16,2,FALSE),IF(_xlpm.x=0,"",_xlpm.x)))</f>
        <v/>
      </c>
      <c r="S233" s="3" t="str">
        <f>IF(Table3[[#This Row],[Collector4]]="","", _xlfn.LET(_xlpm.x,VLOOKUP(Table3[[#This Row],[Collector4]],'Drop-down_menus'!$F$2:$G$16,2,FALSE),IF(_xlpm.x=0,"",_xlpm.x)))</f>
        <v/>
      </c>
      <c r="T233" s="18"/>
      <c r="U233" s="18"/>
      <c r="V233" s="18"/>
      <c r="W233" s="16"/>
      <c r="X233" s="2"/>
      <c r="Y233" s="2"/>
      <c r="Z233" s="2"/>
      <c r="AA233" s="10"/>
      <c r="AB233" s="10"/>
      <c r="AG233" s="1"/>
    </row>
    <row r="234" spans="1:33" ht="13.5" customHeight="1" x14ac:dyDescent="0.2">
      <c r="A234" s="2" t="s">
        <v>564</v>
      </c>
      <c r="B234" s="2" t="s">
        <v>2599</v>
      </c>
      <c r="C234" s="2" t="s">
        <v>579</v>
      </c>
      <c r="D234" s="2" t="str">
        <f>_xlfn.TEXTBEFORE(Table3[[#This Row],[eventID]],"_")</f>
        <v>NIS</v>
      </c>
      <c r="E234" s="3">
        <v>45350</v>
      </c>
      <c r="F234" s="3"/>
      <c r="G234" s="13"/>
      <c r="H234" s="13"/>
      <c r="I234" s="13"/>
      <c r="J234" s="3" t="s">
        <v>2588</v>
      </c>
      <c r="K234" s="10"/>
      <c r="L234" s="3" t="s">
        <v>71</v>
      </c>
      <c r="M234" s="3"/>
      <c r="N234" s="3"/>
      <c r="O234" s="3"/>
      <c r="P234" s="3" t="str">
        <f>IF(Table3[[#This Row],[Collector1]]="","", _xlfn.LET(_xlpm.x,VLOOKUP(Table3[[#This Row],[Collector1]],'Drop-down_menus'!$F$2:$G$16,2,FALSE),IF(_xlpm.x=0,"",_xlpm.x)))</f>
        <v>https://orcid.org/0009-0002-6669-2911</v>
      </c>
      <c r="Q234" s="3" t="str">
        <f>IF(Table3[[#This Row],[Collector2]]="","", _xlfn.LET(_xlpm.x,VLOOKUP(Table3[[#This Row],[Collector2]],'Drop-down_menus'!$F$2:$G$16,2,FALSE),IF(_xlpm.x=0,"",_xlpm.x)))</f>
        <v/>
      </c>
      <c r="R234" s="3" t="str">
        <f>IF(Table3[[#This Row],[Collector3]]="","", _xlfn.LET(_xlpm.x,VLOOKUP(Table3[[#This Row],[Collector3]],'Drop-down_menus'!$F$2:$G$16,2,FALSE),IF(_xlpm.x=0,"",_xlpm.x)))</f>
        <v/>
      </c>
      <c r="S234" s="3" t="str">
        <f>IF(Table3[[#This Row],[Collector4]]="","", _xlfn.LET(_xlpm.x,VLOOKUP(Table3[[#This Row],[Collector4]],'Drop-down_menus'!$F$2:$G$16,2,FALSE),IF(_xlpm.x=0,"",_xlpm.x)))</f>
        <v/>
      </c>
      <c r="T234" s="18"/>
      <c r="U234" s="18"/>
      <c r="V234" s="18"/>
      <c r="W234" s="16"/>
      <c r="X234" s="2"/>
      <c r="Y234" s="2"/>
      <c r="Z234" s="2"/>
      <c r="AA234" s="10"/>
      <c r="AB234" s="10"/>
      <c r="AG234" s="1"/>
    </row>
    <row r="235" spans="1:33" ht="13.5" customHeight="1" x14ac:dyDescent="0.2">
      <c r="A235" s="2" t="s">
        <v>564</v>
      </c>
      <c r="B235" s="2" t="s">
        <v>2599</v>
      </c>
      <c r="C235" s="2" t="s">
        <v>580</v>
      </c>
      <c r="D235" s="2" t="str">
        <f>_xlfn.TEXTBEFORE(Table3[[#This Row],[eventID]],"_")</f>
        <v>NIS</v>
      </c>
      <c r="E235" s="3">
        <v>45350</v>
      </c>
      <c r="F235" s="3"/>
      <c r="G235" s="13"/>
      <c r="H235" s="13"/>
      <c r="I235" s="13"/>
      <c r="J235" s="3" t="s">
        <v>2588</v>
      </c>
      <c r="K235" s="10"/>
      <c r="L235" s="3" t="s">
        <v>71</v>
      </c>
      <c r="M235" s="3"/>
      <c r="N235" s="3"/>
      <c r="O235" s="3"/>
      <c r="P235" s="3" t="str">
        <f>IF(Table3[[#This Row],[Collector1]]="","", _xlfn.LET(_xlpm.x,VLOOKUP(Table3[[#This Row],[Collector1]],'Drop-down_menus'!$F$2:$G$16,2,FALSE),IF(_xlpm.x=0,"",_xlpm.x)))</f>
        <v>https://orcid.org/0009-0002-6669-2911</v>
      </c>
      <c r="Q235" s="3" t="str">
        <f>IF(Table3[[#This Row],[Collector2]]="","", _xlfn.LET(_xlpm.x,VLOOKUP(Table3[[#This Row],[Collector2]],'Drop-down_menus'!$F$2:$G$16,2,FALSE),IF(_xlpm.x=0,"",_xlpm.x)))</f>
        <v/>
      </c>
      <c r="R235" s="3" t="str">
        <f>IF(Table3[[#This Row],[Collector3]]="","", _xlfn.LET(_xlpm.x,VLOOKUP(Table3[[#This Row],[Collector3]],'Drop-down_menus'!$F$2:$G$16,2,FALSE),IF(_xlpm.x=0,"",_xlpm.x)))</f>
        <v/>
      </c>
      <c r="S235" s="3" t="str">
        <f>IF(Table3[[#This Row],[Collector4]]="","", _xlfn.LET(_xlpm.x,VLOOKUP(Table3[[#This Row],[Collector4]],'Drop-down_menus'!$F$2:$G$16,2,FALSE),IF(_xlpm.x=0,"",_xlpm.x)))</f>
        <v/>
      </c>
      <c r="T235" s="18"/>
      <c r="U235" s="18"/>
      <c r="V235" s="18"/>
      <c r="W235" s="16"/>
      <c r="X235" s="2"/>
      <c r="Y235" s="2"/>
      <c r="Z235" s="2"/>
      <c r="AA235" s="10"/>
      <c r="AB235" s="10"/>
      <c r="AG235" s="1"/>
    </row>
    <row r="236" spans="1:33" ht="13.5" customHeight="1" x14ac:dyDescent="0.2">
      <c r="A236" s="2" t="s">
        <v>564</v>
      </c>
      <c r="B236" s="2" t="s">
        <v>2599</v>
      </c>
      <c r="C236" s="2" t="s">
        <v>581</v>
      </c>
      <c r="D236" s="2" t="str">
        <f>_xlfn.TEXTBEFORE(Table3[[#This Row],[eventID]],"_")</f>
        <v>NIS</v>
      </c>
      <c r="E236" s="3">
        <v>45350</v>
      </c>
      <c r="F236" s="3"/>
      <c r="G236" s="13"/>
      <c r="H236" s="13"/>
      <c r="I236" s="13"/>
      <c r="J236" s="3" t="s">
        <v>2588</v>
      </c>
      <c r="K236" s="10"/>
      <c r="L236" s="3" t="s">
        <v>71</v>
      </c>
      <c r="M236" s="3"/>
      <c r="N236" s="3"/>
      <c r="O236" s="3"/>
      <c r="P236" s="3" t="str">
        <f>IF(Table3[[#This Row],[Collector1]]="","", _xlfn.LET(_xlpm.x,VLOOKUP(Table3[[#This Row],[Collector1]],'Drop-down_menus'!$F$2:$G$16,2,FALSE),IF(_xlpm.x=0,"",_xlpm.x)))</f>
        <v>https://orcid.org/0009-0002-6669-2911</v>
      </c>
      <c r="Q236" s="3" t="str">
        <f>IF(Table3[[#This Row],[Collector2]]="","", _xlfn.LET(_xlpm.x,VLOOKUP(Table3[[#This Row],[Collector2]],'Drop-down_menus'!$F$2:$G$16,2,FALSE),IF(_xlpm.x=0,"",_xlpm.x)))</f>
        <v/>
      </c>
      <c r="R236" s="3" t="str">
        <f>IF(Table3[[#This Row],[Collector3]]="","", _xlfn.LET(_xlpm.x,VLOOKUP(Table3[[#This Row],[Collector3]],'Drop-down_menus'!$F$2:$G$16,2,FALSE),IF(_xlpm.x=0,"",_xlpm.x)))</f>
        <v/>
      </c>
      <c r="S236" s="3" t="str">
        <f>IF(Table3[[#This Row],[Collector4]]="","", _xlfn.LET(_xlpm.x,VLOOKUP(Table3[[#This Row],[Collector4]],'Drop-down_menus'!$F$2:$G$16,2,FALSE),IF(_xlpm.x=0,"",_xlpm.x)))</f>
        <v/>
      </c>
      <c r="T236" s="18"/>
      <c r="U236" s="18"/>
      <c r="V236" s="18"/>
      <c r="W236" s="16"/>
      <c r="X236" s="2"/>
      <c r="Y236" s="2"/>
      <c r="Z236" s="2"/>
      <c r="AA236" s="10"/>
      <c r="AB236" s="10"/>
      <c r="AG236" s="1"/>
    </row>
    <row r="237" spans="1:33" ht="13.5" customHeight="1" x14ac:dyDescent="0.2">
      <c r="A237" s="2" t="s">
        <v>365</v>
      </c>
      <c r="B237" s="2" t="s">
        <v>2597</v>
      </c>
      <c r="C237" s="2" t="s">
        <v>582</v>
      </c>
      <c r="D237" s="2" t="str">
        <f>_xlfn.TEXTBEFORE(Table3[[#This Row],[eventID]],"_")</f>
        <v>DIV</v>
      </c>
      <c r="E237" s="3">
        <v>45347</v>
      </c>
      <c r="F237" s="3"/>
      <c r="G237" s="13">
        <v>0.3923611111111111</v>
      </c>
      <c r="H237" s="13">
        <v>0.43055555555555558</v>
      </c>
      <c r="I237" s="13" t="s">
        <v>2553</v>
      </c>
      <c r="J237" s="3" t="s">
        <v>2588</v>
      </c>
      <c r="K237" s="13">
        <f t="shared" ref="K237:K238" si="17">H237-G237</f>
        <v>3.8194444444444475E-2</v>
      </c>
      <c r="L237" s="3" t="s">
        <v>67</v>
      </c>
      <c r="M237" s="3" t="s">
        <v>61</v>
      </c>
      <c r="N237" s="3" t="s">
        <v>68</v>
      </c>
      <c r="O237" s="3"/>
      <c r="P237" s="3" t="str">
        <f>IF(Table3[[#This Row],[Collector1]]="","", _xlfn.LET(_xlpm.x,VLOOKUP(Table3[[#This Row],[Collector1]],'Drop-down_menus'!$F$2:$G$16,2,FALSE),IF(_xlpm.x=0,"",_xlpm.x)))</f>
        <v>https://orcid.org/0000-0001-5767-3220</v>
      </c>
      <c r="Q237" s="3" t="str">
        <f>IF(Table3[[#This Row],[Collector2]]="","", _xlfn.LET(_xlpm.x,VLOOKUP(Table3[[#This Row],[Collector2]],'Drop-down_menus'!$F$2:$G$16,2,FALSE),IF(_xlpm.x=0,"",_xlpm.x)))</f>
        <v>https://orcid.org/0000-0001-5748-602X</v>
      </c>
      <c r="R237" s="3" t="str">
        <f>IF(Table3[[#This Row],[Collector3]]="","", _xlfn.LET(_xlpm.x,VLOOKUP(Table3[[#This Row],[Collector3]],'Drop-down_menus'!$F$2:$G$16,2,FALSE),IF(_xlpm.x=0,"",_xlpm.x)))</f>
        <v>https://orcid.org/0000-0002-0981-7442</v>
      </c>
      <c r="S237" s="3" t="str">
        <f>IF(Table3[[#This Row],[Collector4]]="","", _xlfn.LET(_xlpm.x,VLOOKUP(Table3[[#This Row],[Collector4]],'Drop-down_menus'!$F$2:$G$16,2,FALSE),IF(_xlpm.x=0,"",_xlpm.x)))</f>
        <v/>
      </c>
      <c r="T237" s="18" t="s">
        <v>490</v>
      </c>
      <c r="U237" s="18" t="s">
        <v>491</v>
      </c>
      <c r="V237" s="18"/>
      <c r="W237" s="16"/>
      <c r="X237" s="2"/>
      <c r="Y237" s="2">
        <v>23</v>
      </c>
      <c r="Z237" s="2"/>
      <c r="AA237" s="10">
        <v>3901</v>
      </c>
      <c r="AB237" s="10">
        <v>3980</v>
      </c>
      <c r="AC237" s="2" t="s">
        <v>583</v>
      </c>
      <c r="AG237" s="1"/>
    </row>
    <row r="238" spans="1:33" ht="13.5" customHeight="1" x14ac:dyDescent="0.2">
      <c r="A238" s="2" t="s">
        <v>365</v>
      </c>
      <c r="B238" s="2" t="s">
        <v>2597</v>
      </c>
      <c r="C238" s="2" t="s">
        <v>584</v>
      </c>
      <c r="D238" s="2" t="str">
        <f>_xlfn.TEXTBEFORE(Table3[[#This Row],[eventID]],"_")</f>
        <v>DIV</v>
      </c>
      <c r="E238" s="3">
        <v>45347</v>
      </c>
      <c r="F238" s="3"/>
      <c r="G238" s="13">
        <v>0.65277777777777779</v>
      </c>
      <c r="H238" s="13">
        <v>0.69236111111111109</v>
      </c>
      <c r="I238" s="13" t="s">
        <v>2554</v>
      </c>
      <c r="J238" s="3" t="s">
        <v>2588</v>
      </c>
      <c r="K238" s="13">
        <f t="shared" si="17"/>
        <v>3.9583333333333304E-2</v>
      </c>
      <c r="L238" s="3" t="s">
        <v>67</v>
      </c>
      <c r="M238" s="3" t="s">
        <v>68</v>
      </c>
      <c r="N238" s="3"/>
      <c r="O238" s="3"/>
      <c r="P238" s="3" t="str">
        <f>IF(Table3[[#This Row],[Collector1]]="","", _xlfn.LET(_xlpm.x,VLOOKUP(Table3[[#This Row],[Collector1]],'Drop-down_menus'!$F$2:$G$16,2,FALSE),IF(_xlpm.x=0,"",_xlpm.x)))</f>
        <v>https://orcid.org/0000-0001-5767-3220</v>
      </c>
      <c r="Q238" s="3" t="str">
        <f>IF(Table3[[#This Row],[Collector2]]="","", _xlfn.LET(_xlpm.x,VLOOKUP(Table3[[#This Row],[Collector2]],'Drop-down_menus'!$F$2:$G$16,2,FALSE),IF(_xlpm.x=0,"",_xlpm.x)))</f>
        <v>https://orcid.org/0000-0002-0981-7442</v>
      </c>
      <c r="R238" s="3" t="str">
        <f>IF(Table3[[#This Row],[Collector3]]="","", _xlfn.LET(_xlpm.x,VLOOKUP(Table3[[#This Row],[Collector3]],'Drop-down_menus'!$F$2:$G$16,2,FALSE),IF(_xlpm.x=0,"",_xlpm.x)))</f>
        <v/>
      </c>
      <c r="S238" s="3" t="str">
        <f>IF(Table3[[#This Row],[Collector4]]="","", _xlfn.LET(_xlpm.x,VLOOKUP(Table3[[#This Row],[Collector4]],'Drop-down_menus'!$F$2:$G$16,2,FALSE),IF(_xlpm.x=0,"",_xlpm.x)))</f>
        <v/>
      </c>
      <c r="T238" s="18" t="s">
        <v>490</v>
      </c>
      <c r="U238" s="18" t="s">
        <v>491</v>
      </c>
      <c r="V238" s="18"/>
      <c r="W238" s="16"/>
      <c r="X238" s="2"/>
      <c r="Y238" s="2">
        <v>23</v>
      </c>
      <c r="Z238" s="2"/>
      <c r="AA238" s="10"/>
      <c r="AB238" s="10"/>
      <c r="AC238" s="2" t="s">
        <v>585</v>
      </c>
      <c r="AG238" s="1"/>
    </row>
    <row r="239" spans="1:33" ht="13.5" customHeight="1" x14ac:dyDescent="0.2">
      <c r="A239" s="2" t="s">
        <v>564</v>
      </c>
      <c r="B239" s="2" t="s">
        <v>2599</v>
      </c>
      <c r="C239" s="2" t="s">
        <v>586</v>
      </c>
      <c r="D239" s="2" t="str">
        <f>_xlfn.TEXTBEFORE(Table3[[#This Row],[eventID]],"_")</f>
        <v>NIS</v>
      </c>
      <c r="E239" s="3">
        <v>45350</v>
      </c>
      <c r="F239" s="3"/>
      <c r="G239" s="13"/>
      <c r="H239" s="13"/>
      <c r="I239" s="13"/>
      <c r="J239" s="3" t="s">
        <v>2588</v>
      </c>
      <c r="K239" s="10"/>
      <c r="L239" s="3" t="s">
        <v>71</v>
      </c>
      <c r="M239" s="3"/>
      <c r="N239" s="3"/>
      <c r="O239" s="3"/>
      <c r="P239" s="3" t="str">
        <f>IF(Table3[[#This Row],[Collector1]]="","", _xlfn.LET(_xlpm.x,VLOOKUP(Table3[[#This Row],[Collector1]],'Drop-down_menus'!$F$2:$G$16,2,FALSE),IF(_xlpm.x=0,"",_xlpm.x)))</f>
        <v>https://orcid.org/0009-0002-6669-2911</v>
      </c>
      <c r="Q239" s="3" t="str">
        <f>IF(Table3[[#This Row],[Collector2]]="","", _xlfn.LET(_xlpm.x,VLOOKUP(Table3[[#This Row],[Collector2]],'Drop-down_menus'!$F$2:$G$16,2,FALSE),IF(_xlpm.x=0,"",_xlpm.x)))</f>
        <v/>
      </c>
      <c r="R239" s="3" t="str">
        <f>IF(Table3[[#This Row],[Collector3]]="","", _xlfn.LET(_xlpm.x,VLOOKUP(Table3[[#This Row],[Collector3]],'Drop-down_menus'!$F$2:$G$16,2,FALSE),IF(_xlpm.x=0,"",_xlpm.x)))</f>
        <v/>
      </c>
      <c r="S239" s="3" t="str">
        <f>IF(Table3[[#This Row],[Collector4]]="","", _xlfn.LET(_xlpm.x,VLOOKUP(Table3[[#This Row],[Collector4]],'Drop-down_menus'!$F$2:$G$16,2,FALSE),IF(_xlpm.x=0,"",_xlpm.x)))</f>
        <v/>
      </c>
      <c r="T239" s="18"/>
      <c r="U239" s="18"/>
      <c r="V239" s="18"/>
      <c r="W239" s="16"/>
      <c r="X239" s="2"/>
      <c r="Y239" s="2"/>
      <c r="Z239" s="2"/>
      <c r="AA239" s="10"/>
      <c r="AB239" s="10"/>
      <c r="AG239" s="1"/>
    </row>
    <row r="240" spans="1:33" ht="13.5" customHeight="1" x14ac:dyDescent="0.2">
      <c r="A240" s="2" t="s">
        <v>564</v>
      </c>
      <c r="B240" s="2" t="s">
        <v>2599</v>
      </c>
      <c r="C240" s="2" t="s">
        <v>587</v>
      </c>
      <c r="D240" s="2" t="str">
        <f>_xlfn.TEXTBEFORE(Table3[[#This Row],[eventID]],"_")</f>
        <v>NIS</v>
      </c>
      <c r="E240" s="3">
        <v>45350</v>
      </c>
      <c r="F240" s="3"/>
      <c r="G240" s="13"/>
      <c r="H240" s="13"/>
      <c r="I240" s="13"/>
      <c r="J240" s="3" t="s">
        <v>2588</v>
      </c>
      <c r="K240" s="10"/>
      <c r="L240" s="3" t="s">
        <v>71</v>
      </c>
      <c r="M240" s="3"/>
      <c r="N240" s="3"/>
      <c r="O240" s="3"/>
      <c r="P240" s="3" t="str">
        <f>IF(Table3[[#This Row],[Collector1]]="","", _xlfn.LET(_xlpm.x,VLOOKUP(Table3[[#This Row],[Collector1]],'Drop-down_menus'!$F$2:$G$16,2,FALSE),IF(_xlpm.x=0,"",_xlpm.x)))</f>
        <v>https://orcid.org/0009-0002-6669-2911</v>
      </c>
      <c r="Q240" s="3" t="str">
        <f>IF(Table3[[#This Row],[Collector2]]="","", _xlfn.LET(_xlpm.x,VLOOKUP(Table3[[#This Row],[Collector2]],'Drop-down_menus'!$F$2:$G$16,2,FALSE),IF(_xlpm.x=0,"",_xlpm.x)))</f>
        <v/>
      </c>
      <c r="R240" s="3" t="str">
        <f>IF(Table3[[#This Row],[Collector3]]="","", _xlfn.LET(_xlpm.x,VLOOKUP(Table3[[#This Row],[Collector3]],'Drop-down_menus'!$F$2:$G$16,2,FALSE),IF(_xlpm.x=0,"",_xlpm.x)))</f>
        <v/>
      </c>
      <c r="S240" s="3" t="str">
        <f>IF(Table3[[#This Row],[Collector4]]="","", _xlfn.LET(_xlpm.x,VLOOKUP(Table3[[#This Row],[Collector4]],'Drop-down_menus'!$F$2:$G$16,2,FALSE),IF(_xlpm.x=0,"",_xlpm.x)))</f>
        <v/>
      </c>
      <c r="T240" s="18"/>
      <c r="U240" s="18"/>
      <c r="V240" s="18"/>
      <c r="W240" s="16"/>
      <c r="X240" s="2"/>
      <c r="Y240" s="2"/>
      <c r="Z240" s="2"/>
      <c r="AA240" s="10"/>
      <c r="AB240" s="10"/>
      <c r="AG240" s="1"/>
    </row>
    <row r="241" spans="1:33" ht="13.5" customHeight="1" x14ac:dyDescent="0.2">
      <c r="A241" s="2" t="s">
        <v>564</v>
      </c>
      <c r="B241" s="2" t="s">
        <v>2599</v>
      </c>
      <c r="C241" s="2" t="s">
        <v>588</v>
      </c>
      <c r="D241" s="2" t="str">
        <f>_xlfn.TEXTBEFORE(Table3[[#This Row],[eventID]],"_")</f>
        <v>NIS</v>
      </c>
      <c r="E241" s="3">
        <v>45350</v>
      </c>
      <c r="F241" s="3"/>
      <c r="G241" s="13"/>
      <c r="H241" s="13"/>
      <c r="I241" s="13"/>
      <c r="J241" s="3" t="s">
        <v>2588</v>
      </c>
      <c r="K241" s="10"/>
      <c r="L241" s="3" t="s">
        <v>71</v>
      </c>
      <c r="M241" s="3"/>
      <c r="N241" s="3"/>
      <c r="O241" s="3"/>
      <c r="P241" s="3" t="str">
        <f>IF(Table3[[#This Row],[Collector1]]="","", _xlfn.LET(_xlpm.x,VLOOKUP(Table3[[#This Row],[Collector1]],'Drop-down_menus'!$F$2:$G$16,2,FALSE),IF(_xlpm.x=0,"",_xlpm.x)))</f>
        <v>https://orcid.org/0009-0002-6669-2911</v>
      </c>
      <c r="Q241" s="3" t="str">
        <f>IF(Table3[[#This Row],[Collector2]]="","", _xlfn.LET(_xlpm.x,VLOOKUP(Table3[[#This Row],[Collector2]],'Drop-down_menus'!$F$2:$G$16,2,FALSE),IF(_xlpm.x=0,"",_xlpm.x)))</f>
        <v/>
      </c>
      <c r="R241" s="3" t="str">
        <f>IF(Table3[[#This Row],[Collector3]]="","", _xlfn.LET(_xlpm.x,VLOOKUP(Table3[[#This Row],[Collector3]],'Drop-down_menus'!$F$2:$G$16,2,FALSE),IF(_xlpm.x=0,"",_xlpm.x)))</f>
        <v/>
      </c>
      <c r="S241" s="3" t="str">
        <f>IF(Table3[[#This Row],[Collector4]]="","", _xlfn.LET(_xlpm.x,VLOOKUP(Table3[[#This Row],[Collector4]],'Drop-down_menus'!$F$2:$G$16,2,FALSE),IF(_xlpm.x=0,"",_xlpm.x)))</f>
        <v/>
      </c>
      <c r="T241" s="18"/>
      <c r="U241" s="18"/>
      <c r="V241" s="18"/>
      <c r="W241" s="16"/>
      <c r="X241" s="2"/>
      <c r="Y241" s="2"/>
      <c r="Z241" s="2"/>
      <c r="AA241" s="10"/>
      <c r="AB241" s="10"/>
      <c r="AG241" s="1"/>
    </row>
    <row r="242" spans="1:33" ht="13.5" customHeight="1" x14ac:dyDescent="0.2">
      <c r="A242" s="2" t="s">
        <v>564</v>
      </c>
      <c r="B242" s="2" t="s">
        <v>2599</v>
      </c>
      <c r="C242" s="2" t="s">
        <v>589</v>
      </c>
      <c r="D242" s="2" t="str">
        <f>_xlfn.TEXTBEFORE(Table3[[#This Row],[eventID]],"_")</f>
        <v>NIS</v>
      </c>
      <c r="E242" s="3">
        <v>45350</v>
      </c>
      <c r="F242" s="3"/>
      <c r="G242" s="13"/>
      <c r="H242" s="13"/>
      <c r="I242" s="13"/>
      <c r="J242" s="3" t="s">
        <v>2588</v>
      </c>
      <c r="K242" s="10"/>
      <c r="L242" s="3" t="s">
        <v>71</v>
      </c>
      <c r="M242" s="3"/>
      <c r="N242" s="3"/>
      <c r="O242" s="3"/>
      <c r="P242" s="3" t="str">
        <f>IF(Table3[[#This Row],[Collector1]]="","", _xlfn.LET(_xlpm.x,VLOOKUP(Table3[[#This Row],[Collector1]],'Drop-down_menus'!$F$2:$G$16,2,FALSE),IF(_xlpm.x=0,"",_xlpm.x)))</f>
        <v>https://orcid.org/0009-0002-6669-2911</v>
      </c>
      <c r="Q242" s="3" t="str">
        <f>IF(Table3[[#This Row],[Collector2]]="","", _xlfn.LET(_xlpm.x,VLOOKUP(Table3[[#This Row],[Collector2]],'Drop-down_menus'!$F$2:$G$16,2,FALSE),IF(_xlpm.x=0,"",_xlpm.x)))</f>
        <v/>
      </c>
      <c r="R242" s="3" t="str">
        <f>IF(Table3[[#This Row],[Collector3]]="","", _xlfn.LET(_xlpm.x,VLOOKUP(Table3[[#This Row],[Collector3]],'Drop-down_menus'!$F$2:$G$16,2,FALSE),IF(_xlpm.x=0,"",_xlpm.x)))</f>
        <v/>
      </c>
      <c r="S242" s="3" t="str">
        <f>IF(Table3[[#This Row],[Collector4]]="","", _xlfn.LET(_xlpm.x,VLOOKUP(Table3[[#This Row],[Collector4]],'Drop-down_menus'!$F$2:$G$16,2,FALSE),IF(_xlpm.x=0,"",_xlpm.x)))</f>
        <v/>
      </c>
      <c r="T242" s="18"/>
      <c r="U242" s="18"/>
      <c r="V242" s="18"/>
      <c r="W242" s="16"/>
      <c r="X242" s="2"/>
      <c r="Y242" s="2"/>
      <c r="Z242" s="2"/>
      <c r="AA242" s="10"/>
      <c r="AB242" s="10"/>
      <c r="AG242" s="1"/>
    </row>
    <row r="243" spans="1:33" ht="13.5" customHeight="1" x14ac:dyDescent="0.2">
      <c r="A243" s="2"/>
      <c r="B243" s="2"/>
      <c r="C243" s="2" t="s">
        <v>590</v>
      </c>
      <c r="D243" s="2" t="str">
        <f>_xlfn.TEXTBEFORE(Table3[[#This Row],[eventID]],"_")</f>
        <v>TOP</v>
      </c>
      <c r="E243" s="3"/>
      <c r="F243" s="3"/>
      <c r="G243" s="13"/>
      <c r="H243" s="13"/>
      <c r="I243" s="13"/>
      <c r="J243" s="13"/>
      <c r="K243" s="10"/>
      <c r="L243" s="3" t="s">
        <v>79</v>
      </c>
      <c r="M243" s="3"/>
      <c r="N243" s="3"/>
      <c r="O243" s="3"/>
      <c r="P243" s="3" t="str">
        <f>IF(Table3[[#This Row],[Collector1]]="","", _xlfn.LET(_xlpm.x,VLOOKUP(Table3[[#This Row],[Collector1]],'Drop-down_menus'!$F$2:$G$16,2,FALSE),IF(_xlpm.x=0,"",_xlpm.x)))</f>
        <v/>
      </c>
      <c r="Q243" s="3" t="str">
        <f>IF(Table3[[#This Row],[Collector2]]="","", _xlfn.LET(_xlpm.x,VLOOKUP(Table3[[#This Row],[Collector2]],'Drop-down_menus'!$F$2:$G$16,2,FALSE),IF(_xlpm.x=0,"",_xlpm.x)))</f>
        <v/>
      </c>
      <c r="R243" s="3" t="str">
        <f>IF(Table3[[#This Row],[Collector3]]="","", _xlfn.LET(_xlpm.x,VLOOKUP(Table3[[#This Row],[Collector3]],'Drop-down_menus'!$F$2:$G$16,2,FALSE),IF(_xlpm.x=0,"",_xlpm.x)))</f>
        <v/>
      </c>
      <c r="S243" s="3" t="str">
        <f>IF(Table3[[#This Row],[Collector4]]="","", _xlfn.LET(_xlpm.x,VLOOKUP(Table3[[#This Row],[Collector4]],'Drop-down_menus'!$F$2:$G$16,2,FALSE),IF(_xlpm.x=0,"",_xlpm.x)))</f>
        <v/>
      </c>
      <c r="T243" s="18"/>
      <c r="U243" s="18"/>
      <c r="V243" s="18"/>
      <c r="W243" s="16"/>
      <c r="X243" s="2"/>
      <c r="Y243" s="2"/>
      <c r="Z243" s="2"/>
      <c r="AA243" s="10"/>
      <c r="AB243" s="10"/>
      <c r="AG243" s="1"/>
    </row>
    <row r="244" spans="1:33" ht="13.5" customHeight="1" x14ac:dyDescent="0.2">
      <c r="A244" s="2"/>
      <c r="B244" s="2"/>
      <c r="C244" s="2" t="s">
        <v>591</v>
      </c>
      <c r="D244" s="2" t="str">
        <f>_xlfn.TEXTBEFORE(Table3[[#This Row],[eventID]],"_")</f>
        <v>TOP</v>
      </c>
      <c r="E244" s="3"/>
      <c r="F244" s="3"/>
      <c r="G244" s="13"/>
      <c r="H244" s="13"/>
      <c r="I244" s="13"/>
      <c r="J244" s="13"/>
      <c r="K244" s="10"/>
      <c r="L244" s="3" t="s">
        <v>79</v>
      </c>
      <c r="M244" s="3"/>
      <c r="N244" s="3"/>
      <c r="O244" s="3"/>
      <c r="P244" s="3" t="str">
        <f>IF(Table3[[#This Row],[Collector1]]="","", _xlfn.LET(_xlpm.x,VLOOKUP(Table3[[#This Row],[Collector1]],'Drop-down_menus'!$F$2:$G$16,2,FALSE),IF(_xlpm.x=0,"",_xlpm.x)))</f>
        <v/>
      </c>
      <c r="Q244" s="3" t="str">
        <f>IF(Table3[[#This Row],[Collector2]]="","", _xlfn.LET(_xlpm.x,VLOOKUP(Table3[[#This Row],[Collector2]],'Drop-down_menus'!$F$2:$G$16,2,FALSE),IF(_xlpm.x=0,"",_xlpm.x)))</f>
        <v/>
      </c>
      <c r="R244" s="3" t="str">
        <f>IF(Table3[[#This Row],[Collector3]]="","", _xlfn.LET(_xlpm.x,VLOOKUP(Table3[[#This Row],[Collector3]],'Drop-down_menus'!$F$2:$G$16,2,FALSE),IF(_xlpm.x=0,"",_xlpm.x)))</f>
        <v/>
      </c>
      <c r="S244" s="3" t="str">
        <f>IF(Table3[[#This Row],[Collector4]]="","", _xlfn.LET(_xlpm.x,VLOOKUP(Table3[[#This Row],[Collector4]],'Drop-down_menus'!$F$2:$G$16,2,FALSE),IF(_xlpm.x=0,"",_xlpm.x)))</f>
        <v/>
      </c>
      <c r="T244" s="18"/>
      <c r="U244" s="18"/>
      <c r="V244" s="18"/>
      <c r="W244" s="16"/>
      <c r="X244" s="2"/>
      <c r="Y244" s="2"/>
      <c r="Z244" s="2"/>
      <c r="AA244" s="10"/>
      <c r="AB244" s="10"/>
      <c r="AG244" s="1"/>
    </row>
    <row r="245" spans="1:33" ht="13.5" customHeight="1" x14ac:dyDescent="0.2">
      <c r="A245" s="2"/>
      <c r="B245" s="2"/>
      <c r="C245" s="2" t="s">
        <v>592</v>
      </c>
      <c r="D245" s="2" t="str">
        <f>_xlfn.TEXTBEFORE(Table3[[#This Row],[eventID]],"_")</f>
        <v>TOP</v>
      </c>
      <c r="E245" s="3"/>
      <c r="F245" s="3"/>
      <c r="G245" s="13"/>
      <c r="H245" s="13"/>
      <c r="I245" s="13"/>
      <c r="J245" s="13"/>
      <c r="K245" s="10"/>
      <c r="L245" s="3" t="s">
        <v>79</v>
      </c>
      <c r="M245" s="3"/>
      <c r="N245" s="3"/>
      <c r="O245" s="3"/>
      <c r="P245" s="3" t="str">
        <f>IF(Table3[[#This Row],[Collector1]]="","", _xlfn.LET(_xlpm.x,VLOOKUP(Table3[[#This Row],[Collector1]],'Drop-down_menus'!$F$2:$G$16,2,FALSE),IF(_xlpm.x=0,"",_xlpm.x)))</f>
        <v/>
      </c>
      <c r="Q245" s="3" t="str">
        <f>IF(Table3[[#This Row],[Collector2]]="","", _xlfn.LET(_xlpm.x,VLOOKUP(Table3[[#This Row],[Collector2]],'Drop-down_menus'!$F$2:$G$16,2,FALSE),IF(_xlpm.x=0,"",_xlpm.x)))</f>
        <v/>
      </c>
      <c r="R245" s="3" t="str">
        <f>IF(Table3[[#This Row],[Collector3]]="","", _xlfn.LET(_xlpm.x,VLOOKUP(Table3[[#This Row],[Collector3]],'Drop-down_menus'!$F$2:$G$16,2,FALSE),IF(_xlpm.x=0,"",_xlpm.x)))</f>
        <v/>
      </c>
      <c r="S245" s="3" t="str">
        <f>IF(Table3[[#This Row],[Collector4]]="","", _xlfn.LET(_xlpm.x,VLOOKUP(Table3[[#This Row],[Collector4]],'Drop-down_menus'!$F$2:$G$16,2,FALSE),IF(_xlpm.x=0,"",_xlpm.x)))</f>
        <v/>
      </c>
      <c r="T245" s="18"/>
      <c r="U245" s="18"/>
      <c r="V245" s="18"/>
      <c r="W245" s="16"/>
      <c r="X245" s="2"/>
      <c r="Y245" s="2"/>
      <c r="Z245" s="2"/>
      <c r="AA245" s="10"/>
      <c r="AB245" s="10"/>
      <c r="AG245" s="1"/>
    </row>
    <row r="246" spans="1:33" ht="13.5" customHeight="1" x14ac:dyDescent="0.2">
      <c r="A246" s="2"/>
      <c r="B246" s="2"/>
      <c r="C246" s="2" t="s">
        <v>593</v>
      </c>
      <c r="D246" s="2" t="str">
        <f>_xlfn.TEXTBEFORE(Table3[[#This Row],[eventID]],"_")</f>
        <v>TOP</v>
      </c>
      <c r="E246" s="3"/>
      <c r="F246" s="3"/>
      <c r="G246" s="13"/>
      <c r="H246" s="13"/>
      <c r="I246" s="13"/>
      <c r="J246" s="13"/>
      <c r="K246" s="10"/>
      <c r="L246" s="3" t="s">
        <v>79</v>
      </c>
      <c r="M246" s="3"/>
      <c r="N246" s="3"/>
      <c r="O246" s="3"/>
      <c r="P246" s="3" t="str">
        <f>IF(Table3[[#This Row],[Collector1]]="","", _xlfn.LET(_xlpm.x,VLOOKUP(Table3[[#This Row],[Collector1]],'Drop-down_menus'!$F$2:$G$16,2,FALSE),IF(_xlpm.x=0,"",_xlpm.x)))</f>
        <v/>
      </c>
      <c r="Q246" s="3" t="str">
        <f>IF(Table3[[#This Row],[Collector2]]="","", _xlfn.LET(_xlpm.x,VLOOKUP(Table3[[#This Row],[Collector2]],'Drop-down_menus'!$F$2:$G$16,2,FALSE),IF(_xlpm.x=0,"",_xlpm.x)))</f>
        <v/>
      </c>
      <c r="R246" s="3" t="str">
        <f>IF(Table3[[#This Row],[Collector3]]="","", _xlfn.LET(_xlpm.x,VLOOKUP(Table3[[#This Row],[Collector3]],'Drop-down_menus'!$F$2:$G$16,2,FALSE),IF(_xlpm.x=0,"",_xlpm.x)))</f>
        <v/>
      </c>
      <c r="S246" s="3" t="str">
        <f>IF(Table3[[#This Row],[Collector4]]="","", _xlfn.LET(_xlpm.x,VLOOKUP(Table3[[#This Row],[Collector4]],'Drop-down_menus'!$F$2:$G$16,2,FALSE),IF(_xlpm.x=0,"",_xlpm.x)))</f>
        <v/>
      </c>
      <c r="T246" s="18"/>
      <c r="U246" s="18"/>
      <c r="V246" s="18"/>
      <c r="W246" s="16"/>
      <c r="X246" s="2"/>
      <c r="Y246" s="2"/>
      <c r="Z246" s="2"/>
      <c r="AA246" s="10"/>
      <c r="AB246" s="10"/>
      <c r="AG246" s="1"/>
    </row>
    <row r="247" spans="1:33" ht="13.5" customHeight="1" x14ac:dyDescent="0.2">
      <c r="A247" s="2"/>
      <c r="B247" s="2"/>
      <c r="C247" s="2" t="s">
        <v>594</v>
      </c>
      <c r="D247" s="2" t="str">
        <f>_xlfn.TEXTBEFORE(Table3[[#This Row],[eventID]],"_")</f>
        <v>TOP</v>
      </c>
      <c r="E247" s="3"/>
      <c r="F247" s="3"/>
      <c r="G247" s="13"/>
      <c r="H247" s="13"/>
      <c r="I247" s="13"/>
      <c r="J247" s="13"/>
      <c r="K247" s="10"/>
      <c r="L247" s="3" t="s">
        <v>79</v>
      </c>
      <c r="M247" s="3"/>
      <c r="N247" s="3"/>
      <c r="O247" s="3"/>
      <c r="P247" s="3" t="str">
        <f>IF(Table3[[#This Row],[Collector1]]="","", _xlfn.LET(_xlpm.x,VLOOKUP(Table3[[#This Row],[Collector1]],'Drop-down_menus'!$F$2:$G$16,2,FALSE),IF(_xlpm.x=0,"",_xlpm.x)))</f>
        <v/>
      </c>
      <c r="Q247" s="3" t="str">
        <f>IF(Table3[[#This Row],[Collector2]]="","", _xlfn.LET(_xlpm.x,VLOOKUP(Table3[[#This Row],[Collector2]],'Drop-down_menus'!$F$2:$G$16,2,FALSE),IF(_xlpm.x=0,"",_xlpm.x)))</f>
        <v/>
      </c>
      <c r="R247" s="3" t="str">
        <f>IF(Table3[[#This Row],[Collector3]]="","", _xlfn.LET(_xlpm.x,VLOOKUP(Table3[[#This Row],[Collector3]],'Drop-down_menus'!$F$2:$G$16,2,FALSE),IF(_xlpm.x=0,"",_xlpm.x)))</f>
        <v/>
      </c>
      <c r="S247" s="3" t="str">
        <f>IF(Table3[[#This Row],[Collector4]]="","", _xlfn.LET(_xlpm.x,VLOOKUP(Table3[[#This Row],[Collector4]],'Drop-down_menus'!$F$2:$G$16,2,FALSE),IF(_xlpm.x=0,"",_xlpm.x)))</f>
        <v/>
      </c>
      <c r="T247" s="18"/>
      <c r="U247" s="18"/>
      <c r="V247" s="18"/>
      <c r="W247" s="16"/>
      <c r="X247" s="2"/>
      <c r="Y247" s="2"/>
      <c r="Z247" s="2"/>
      <c r="AA247" s="10"/>
      <c r="AB247" s="10"/>
      <c r="AG247" s="1"/>
    </row>
    <row r="248" spans="1:33" ht="13.5" customHeight="1" x14ac:dyDescent="0.2">
      <c r="A248" s="2"/>
      <c r="B248" s="2"/>
      <c r="C248" s="2" t="s">
        <v>595</v>
      </c>
      <c r="D248" s="2" t="str">
        <f>_xlfn.TEXTBEFORE(Table3[[#This Row],[eventID]],"_")</f>
        <v>TOP</v>
      </c>
      <c r="E248" s="3"/>
      <c r="F248" s="3"/>
      <c r="G248" s="13"/>
      <c r="H248" s="13"/>
      <c r="I248" s="13"/>
      <c r="J248" s="13"/>
      <c r="K248" s="10"/>
      <c r="L248" s="3" t="s">
        <v>79</v>
      </c>
      <c r="M248" s="3"/>
      <c r="N248" s="3"/>
      <c r="O248" s="3"/>
      <c r="P248" s="3" t="str">
        <f>IF(Table3[[#This Row],[Collector1]]="","", _xlfn.LET(_xlpm.x,VLOOKUP(Table3[[#This Row],[Collector1]],'Drop-down_menus'!$F$2:$G$16,2,FALSE),IF(_xlpm.x=0,"",_xlpm.x)))</f>
        <v/>
      </c>
      <c r="Q248" s="3" t="str">
        <f>IF(Table3[[#This Row],[Collector2]]="","", _xlfn.LET(_xlpm.x,VLOOKUP(Table3[[#This Row],[Collector2]],'Drop-down_menus'!$F$2:$G$16,2,FALSE),IF(_xlpm.x=0,"",_xlpm.x)))</f>
        <v/>
      </c>
      <c r="R248" s="3" t="str">
        <f>IF(Table3[[#This Row],[Collector3]]="","", _xlfn.LET(_xlpm.x,VLOOKUP(Table3[[#This Row],[Collector3]],'Drop-down_menus'!$F$2:$G$16,2,FALSE),IF(_xlpm.x=0,"",_xlpm.x)))</f>
        <v/>
      </c>
      <c r="S248" s="3" t="str">
        <f>IF(Table3[[#This Row],[Collector4]]="","", _xlfn.LET(_xlpm.x,VLOOKUP(Table3[[#This Row],[Collector4]],'Drop-down_menus'!$F$2:$G$16,2,FALSE),IF(_xlpm.x=0,"",_xlpm.x)))</f>
        <v/>
      </c>
      <c r="T248" s="18"/>
      <c r="U248" s="18"/>
      <c r="V248" s="18"/>
      <c r="W248" s="16"/>
      <c r="X248" s="2"/>
      <c r="Y248" s="2"/>
      <c r="Z248" s="2"/>
      <c r="AA248" s="10"/>
      <c r="AB248" s="10"/>
      <c r="AG248" s="1"/>
    </row>
    <row r="249" spans="1:33" ht="13.5" customHeight="1" x14ac:dyDescent="0.2">
      <c r="A249" s="2"/>
      <c r="B249" s="2"/>
      <c r="C249" s="2" t="s">
        <v>596</v>
      </c>
      <c r="D249" s="2" t="str">
        <f>_xlfn.TEXTBEFORE(Table3[[#This Row],[eventID]],"_")</f>
        <v>TOP</v>
      </c>
      <c r="E249" s="3"/>
      <c r="F249" s="3"/>
      <c r="G249" s="13"/>
      <c r="H249" s="13"/>
      <c r="I249" s="13"/>
      <c r="J249" s="13"/>
      <c r="K249" s="10"/>
      <c r="L249" s="3" t="s">
        <v>79</v>
      </c>
      <c r="M249" s="3"/>
      <c r="N249" s="3"/>
      <c r="O249" s="3"/>
      <c r="P249" s="3" t="str">
        <f>IF(Table3[[#This Row],[Collector1]]="","", _xlfn.LET(_xlpm.x,VLOOKUP(Table3[[#This Row],[Collector1]],'Drop-down_menus'!$F$2:$G$16,2,FALSE),IF(_xlpm.x=0,"",_xlpm.x)))</f>
        <v/>
      </c>
      <c r="Q249" s="3" t="str">
        <f>IF(Table3[[#This Row],[Collector2]]="","", _xlfn.LET(_xlpm.x,VLOOKUP(Table3[[#This Row],[Collector2]],'Drop-down_menus'!$F$2:$G$16,2,FALSE),IF(_xlpm.x=0,"",_xlpm.x)))</f>
        <v/>
      </c>
      <c r="R249" s="3" t="str">
        <f>IF(Table3[[#This Row],[Collector3]]="","", _xlfn.LET(_xlpm.x,VLOOKUP(Table3[[#This Row],[Collector3]],'Drop-down_menus'!$F$2:$G$16,2,FALSE),IF(_xlpm.x=0,"",_xlpm.x)))</f>
        <v/>
      </c>
      <c r="S249" s="3" t="str">
        <f>IF(Table3[[#This Row],[Collector4]]="","", _xlfn.LET(_xlpm.x,VLOOKUP(Table3[[#This Row],[Collector4]],'Drop-down_menus'!$F$2:$G$16,2,FALSE),IF(_xlpm.x=0,"",_xlpm.x)))</f>
        <v/>
      </c>
      <c r="T249" s="18"/>
      <c r="U249" s="18"/>
      <c r="V249" s="18"/>
      <c r="W249" s="16"/>
      <c r="X249" s="2"/>
      <c r="Y249" s="2"/>
      <c r="Z249" s="2"/>
      <c r="AA249" s="10"/>
      <c r="AB249" s="10"/>
      <c r="AG249" s="1"/>
    </row>
    <row r="250" spans="1:33" ht="13.5" customHeight="1" x14ac:dyDescent="0.2">
      <c r="A250" s="2"/>
      <c r="B250" s="2"/>
      <c r="C250" s="2" t="s">
        <v>597</v>
      </c>
      <c r="D250" s="2" t="str">
        <f>_xlfn.TEXTBEFORE(Table3[[#This Row],[eventID]],"_")</f>
        <v>TOP</v>
      </c>
      <c r="E250" s="3"/>
      <c r="F250" s="3"/>
      <c r="G250" s="13"/>
      <c r="H250" s="13"/>
      <c r="I250" s="13"/>
      <c r="J250" s="13"/>
      <c r="K250" s="10"/>
      <c r="L250" s="3" t="s">
        <v>79</v>
      </c>
      <c r="M250" s="3"/>
      <c r="N250" s="3"/>
      <c r="O250" s="3"/>
      <c r="P250" s="3" t="str">
        <f>IF(Table3[[#This Row],[Collector1]]="","", _xlfn.LET(_xlpm.x,VLOOKUP(Table3[[#This Row],[Collector1]],'Drop-down_menus'!$F$2:$G$16,2,FALSE),IF(_xlpm.x=0,"",_xlpm.x)))</f>
        <v/>
      </c>
      <c r="Q250" s="3" t="str">
        <f>IF(Table3[[#This Row],[Collector2]]="","", _xlfn.LET(_xlpm.x,VLOOKUP(Table3[[#This Row],[Collector2]],'Drop-down_menus'!$F$2:$G$16,2,FALSE),IF(_xlpm.x=0,"",_xlpm.x)))</f>
        <v/>
      </c>
      <c r="R250" s="3" t="str">
        <f>IF(Table3[[#This Row],[Collector3]]="","", _xlfn.LET(_xlpm.x,VLOOKUP(Table3[[#This Row],[Collector3]],'Drop-down_menus'!$F$2:$G$16,2,FALSE),IF(_xlpm.x=0,"",_xlpm.x)))</f>
        <v/>
      </c>
      <c r="S250" s="3" t="str">
        <f>IF(Table3[[#This Row],[Collector4]]="","", _xlfn.LET(_xlpm.x,VLOOKUP(Table3[[#This Row],[Collector4]],'Drop-down_menus'!$F$2:$G$16,2,FALSE),IF(_xlpm.x=0,"",_xlpm.x)))</f>
        <v/>
      </c>
      <c r="T250" s="18"/>
      <c r="U250" s="18"/>
      <c r="V250" s="18"/>
      <c r="W250" s="16"/>
      <c r="X250" s="2"/>
      <c r="Y250" s="2"/>
      <c r="Z250" s="2"/>
      <c r="AA250" s="10"/>
      <c r="AB250" s="10"/>
      <c r="AG250" s="1"/>
    </row>
    <row r="251" spans="1:33" ht="13.5" customHeight="1" x14ac:dyDescent="0.2">
      <c r="A251" s="2"/>
      <c r="B251" s="2"/>
      <c r="C251" s="2" t="s">
        <v>598</v>
      </c>
      <c r="D251" s="2" t="str">
        <f>_xlfn.TEXTBEFORE(Table3[[#This Row],[eventID]],"_")</f>
        <v>TOP</v>
      </c>
      <c r="E251" s="3"/>
      <c r="F251" s="3"/>
      <c r="G251" s="13"/>
      <c r="H251" s="13"/>
      <c r="I251" s="13"/>
      <c r="J251" s="13"/>
      <c r="K251" s="10"/>
      <c r="L251" s="3" t="s">
        <v>79</v>
      </c>
      <c r="M251" s="3"/>
      <c r="N251" s="3"/>
      <c r="O251" s="3"/>
      <c r="P251" s="3" t="str">
        <f>IF(Table3[[#This Row],[Collector1]]="","", _xlfn.LET(_xlpm.x,VLOOKUP(Table3[[#This Row],[Collector1]],'Drop-down_menus'!$F$2:$G$16,2,FALSE),IF(_xlpm.x=0,"",_xlpm.x)))</f>
        <v/>
      </c>
      <c r="Q251" s="3" t="str">
        <f>IF(Table3[[#This Row],[Collector2]]="","", _xlfn.LET(_xlpm.x,VLOOKUP(Table3[[#This Row],[Collector2]],'Drop-down_menus'!$F$2:$G$16,2,FALSE),IF(_xlpm.x=0,"",_xlpm.x)))</f>
        <v/>
      </c>
      <c r="R251" s="3" t="str">
        <f>IF(Table3[[#This Row],[Collector3]]="","", _xlfn.LET(_xlpm.x,VLOOKUP(Table3[[#This Row],[Collector3]],'Drop-down_menus'!$F$2:$G$16,2,FALSE),IF(_xlpm.x=0,"",_xlpm.x)))</f>
        <v/>
      </c>
      <c r="S251" s="3" t="str">
        <f>IF(Table3[[#This Row],[Collector4]]="","", _xlfn.LET(_xlpm.x,VLOOKUP(Table3[[#This Row],[Collector4]],'Drop-down_menus'!$F$2:$G$16,2,FALSE),IF(_xlpm.x=0,"",_xlpm.x)))</f>
        <v/>
      </c>
      <c r="T251" s="18"/>
      <c r="U251" s="18"/>
      <c r="V251" s="18"/>
      <c r="W251" s="16"/>
      <c r="X251" s="2"/>
      <c r="Y251" s="2"/>
      <c r="Z251" s="2"/>
      <c r="AA251" s="10"/>
      <c r="AB251" s="10"/>
      <c r="AG251" s="1"/>
    </row>
    <row r="252" spans="1:33" ht="13.5" customHeight="1" x14ac:dyDescent="0.2">
      <c r="A252" s="2"/>
      <c r="B252" s="2"/>
      <c r="C252" s="2" t="s">
        <v>599</v>
      </c>
      <c r="D252" s="2" t="str">
        <f>_xlfn.TEXTBEFORE(Table3[[#This Row],[eventID]],"_")</f>
        <v>TOP</v>
      </c>
      <c r="E252" s="3"/>
      <c r="F252" s="3"/>
      <c r="G252" s="13"/>
      <c r="H252" s="13"/>
      <c r="I252" s="13"/>
      <c r="J252" s="13"/>
      <c r="K252" s="10"/>
      <c r="L252" s="3" t="s">
        <v>79</v>
      </c>
      <c r="M252" s="3"/>
      <c r="N252" s="3"/>
      <c r="O252" s="3"/>
      <c r="P252" s="3" t="str">
        <f>IF(Table3[[#This Row],[Collector1]]="","", _xlfn.LET(_xlpm.x,VLOOKUP(Table3[[#This Row],[Collector1]],'Drop-down_menus'!$F$2:$G$16,2,FALSE),IF(_xlpm.x=0,"",_xlpm.x)))</f>
        <v/>
      </c>
      <c r="Q252" s="3" t="str">
        <f>IF(Table3[[#This Row],[Collector2]]="","", _xlfn.LET(_xlpm.x,VLOOKUP(Table3[[#This Row],[Collector2]],'Drop-down_menus'!$F$2:$G$16,2,FALSE),IF(_xlpm.x=0,"",_xlpm.x)))</f>
        <v/>
      </c>
      <c r="R252" s="3" t="str">
        <f>IF(Table3[[#This Row],[Collector3]]="","", _xlfn.LET(_xlpm.x,VLOOKUP(Table3[[#This Row],[Collector3]],'Drop-down_menus'!$F$2:$G$16,2,FALSE),IF(_xlpm.x=0,"",_xlpm.x)))</f>
        <v/>
      </c>
      <c r="S252" s="3" t="str">
        <f>IF(Table3[[#This Row],[Collector4]]="","", _xlfn.LET(_xlpm.x,VLOOKUP(Table3[[#This Row],[Collector4]],'Drop-down_menus'!$F$2:$G$16,2,FALSE),IF(_xlpm.x=0,"",_xlpm.x)))</f>
        <v/>
      </c>
      <c r="T252" s="18"/>
      <c r="U252" s="18"/>
      <c r="V252" s="18"/>
      <c r="W252" s="16"/>
      <c r="X252" s="2"/>
      <c r="Y252" s="2"/>
      <c r="Z252" s="2"/>
      <c r="AA252" s="10"/>
      <c r="AB252" s="10"/>
      <c r="AG252" s="1"/>
    </row>
    <row r="253" spans="1:33" ht="13.5" customHeight="1" x14ac:dyDescent="0.2">
      <c r="A253" s="2"/>
      <c r="B253" s="2"/>
      <c r="C253" s="2" t="s">
        <v>600</v>
      </c>
      <c r="D253" s="2" t="str">
        <f>_xlfn.TEXTBEFORE(Table3[[#This Row],[eventID]],"_")</f>
        <v>TOP</v>
      </c>
      <c r="E253" s="3"/>
      <c r="F253" s="3"/>
      <c r="G253" s="13"/>
      <c r="H253" s="13"/>
      <c r="I253" s="13"/>
      <c r="J253" s="13"/>
      <c r="K253" s="10"/>
      <c r="L253" s="3" t="s">
        <v>79</v>
      </c>
      <c r="M253" s="3"/>
      <c r="N253" s="3"/>
      <c r="O253" s="3"/>
      <c r="P253" s="3" t="str">
        <f>IF(Table3[[#This Row],[Collector1]]="","", _xlfn.LET(_xlpm.x,VLOOKUP(Table3[[#This Row],[Collector1]],'Drop-down_menus'!$F$2:$G$16,2,FALSE),IF(_xlpm.x=0,"",_xlpm.x)))</f>
        <v/>
      </c>
      <c r="Q253" s="3" t="str">
        <f>IF(Table3[[#This Row],[Collector2]]="","", _xlfn.LET(_xlpm.x,VLOOKUP(Table3[[#This Row],[Collector2]],'Drop-down_menus'!$F$2:$G$16,2,FALSE),IF(_xlpm.x=0,"",_xlpm.x)))</f>
        <v/>
      </c>
      <c r="R253" s="3" t="str">
        <f>IF(Table3[[#This Row],[Collector3]]="","", _xlfn.LET(_xlpm.x,VLOOKUP(Table3[[#This Row],[Collector3]],'Drop-down_menus'!$F$2:$G$16,2,FALSE),IF(_xlpm.x=0,"",_xlpm.x)))</f>
        <v/>
      </c>
      <c r="S253" s="3" t="str">
        <f>IF(Table3[[#This Row],[Collector4]]="","", _xlfn.LET(_xlpm.x,VLOOKUP(Table3[[#This Row],[Collector4]],'Drop-down_menus'!$F$2:$G$16,2,FALSE),IF(_xlpm.x=0,"",_xlpm.x)))</f>
        <v/>
      </c>
      <c r="T253" s="18"/>
      <c r="U253" s="18"/>
      <c r="V253" s="18"/>
      <c r="W253" s="16"/>
      <c r="X253" s="2"/>
      <c r="Y253" s="2"/>
      <c r="Z253" s="2"/>
      <c r="AA253" s="10"/>
      <c r="AB253" s="10"/>
      <c r="AG253" s="1"/>
    </row>
    <row r="254" spans="1:33" ht="13.5" customHeight="1" x14ac:dyDescent="0.2">
      <c r="A254" s="2"/>
      <c r="B254" s="2"/>
      <c r="C254" s="2" t="s">
        <v>601</v>
      </c>
      <c r="D254" s="2" t="str">
        <f>_xlfn.TEXTBEFORE(Table3[[#This Row],[eventID]],"_")</f>
        <v>TOP</v>
      </c>
      <c r="E254" s="3"/>
      <c r="F254" s="3"/>
      <c r="G254" s="13"/>
      <c r="H254" s="13"/>
      <c r="I254" s="13"/>
      <c r="J254" s="13"/>
      <c r="K254" s="10"/>
      <c r="L254" s="3" t="s">
        <v>79</v>
      </c>
      <c r="M254" s="3"/>
      <c r="N254" s="3"/>
      <c r="O254" s="3"/>
      <c r="P254" s="3" t="str">
        <f>IF(Table3[[#This Row],[Collector1]]="","", _xlfn.LET(_xlpm.x,VLOOKUP(Table3[[#This Row],[Collector1]],'Drop-down_menus'!$F$2:$G$16,2,FALSE),IF(_xlpm.x=0,"",_xlpm.x)))</f>
        <v/>
      </c>
      <c r="Q254" s="3" t="str">
        <f>IF(Table3[[#This Row],[Collector2]]="","", _xlfn.LET(_xlpm.x,VLOOKUP(Table3[[#This Row],[Collector2]],'Drop-down_menus'!$F$2:$G$16,2,FALSE),IF(_xlpm.x=0,"",_xlpm.x)))</f>
        <v/>
      </c>
      <c r="R254" s="3" t="str">
        <f>IF(Table3[[#This Row],[Collector3]]="","", _xlfn.LET(_xlpm.x,VLOOKUP(Table3[[#This Row],[Collector3]],'Drop-down_menus'!$F$2:$G$16,2,FALSE),IF(_xlpm.x=0,"",_xlpm.x)))</f>
        <v/>
      </c>
      <c r="S254" s="3" t="str">
        <f>IF(Table3[[#This Row],[Collector4]]="","", _xlfn.LET(_xlpm.x,VLOOKUP(Table3[[#This Row],[Collector4]],'Drop-down_menus'!$F$2:$G$16,2,FALSE),IF(_xlpm.x=0,"",_xlpm.x)))</f>
        <v/>
      </c>
      <c r="T254" s="18"/>
      <c r="U254" s="18"/>
      <c r="V254" s="18"/>
      <c r="W254" s="16"/>
      <c r="X254" s="2"/>
      <c r="Y254" s="2"/>
      <c r="Z254" s="2"/>
      <c r="AA254" s="10"/>
      <c r="AB254" s="10"/>
      <c r="AG254" s="1"/>
    </row>
    <row r="255" spans="1:33" ht="13.5" customHeight="1" x14ac:dyDescent="0.2">
      <c r="A255" s="2"/>
      <c r="B255" s="2"/>
      <c r="C255" s="2" t="s">
        <v>602</v>
      </c>
      <c r="D255" s="2" t="str">
        <f>_xlfn.TEXTBEFORE(Table3[[#This Row],[eventID]],"_")</f>
        <v>TOP</v>
      </c>
      <c r="E255" s="3"/>
      <c r="F255" s="3"/>
      <c r="G255" s="13"/>
      <c r="H255" s="13"/>
      <c r="I255" s="13"/>
      <c r="J255" s="13"/>
      <c r="K255" s="10"/>
      <c r="L255" s="3" t="s">
        <v>79</v>
      </c>
      <c r="M255" s="3"/>
      <c r="N255" s="3"/>
      <c r="O255" s="3"/>
      <c r="P255" s="3" t="str">
        <f>IF(Table3[[#This Row],[Collector1]]="","", _xlfn.LET(_xlpm.x,VLOOKUP(Table3[[#This Row],[Collector1]],'Drop-down_menus'!$F$2:$G$16,2,FALSE),IF(_xlpm.x=0,"",_xlpm.x)))</f>
        <v/>
      </c>
      <c r="Q255" s="3" t="str">
        <f>IF(Table3[[#This Row],[Collector2]]="","", _xlfn.LET(_xlpm.x,VLOOKUP(Table3[[#This Row],[Collector2]],'Drop-down_menus'!$F$2:$G$16,2,FALSE),IF(_xlpm.x=0,"",_xlpm.x)))</f>
        <v/>
      </c>
      <c r="R255" s="3" t="str">
        <f>IF(Table3[[#This Row],[Collector3]]="","", _xlfn.LET(_xlpm.x,VLOOKUP(Table3[[#This Row],[Collector3]],'Drop-down_menus'!$F$2:$G$16,2,FALSE),IF(_xlpm.x=0,"",_xlpm.x)))</f>
        <v/>
      </c>
      <c r="S255" s="3" t="str">
        <f>IF(Table3[[#This Row],[Collector4]]="","", _xlfn.LET(_xlpm.x,VLOOKUP(Table3[[#This Row],[Collector4]],'Drop-down_menus'!$F$2:$G$16,2,FALSE),IF(_xlpm.x=0,"",_xlpm.x)))</f>
        <v/>
      </c>
      <c r="T255" s="18"/>
      <c r="U255" s="18"/>
      <c r="V255" s="18"/>
      <c r="W255" s="16"/>
      <c r="X255" s="2"/>
      <c r="Y255" s="2"/>
      <c r="Z255" s="2"/>
      <c r="AA255" s="10"/>
      <c r="AB255" s="10"/>
      <c r="AG255" s="1"/>
    </row>
    <row r="256" spans="1:33" ht="13.5" customHeight="1" x14ac:dyDescent="0.2">
      <c r="A256" s="2"/>
      <c r="B256" s="2"/>
      <c r="C256" s="2" t="s">
        <v>603</v>
      </c>
      <c r="D256" s="2" t="str">
        <f>_xlfn.TEXTBEFORE(Table3[[#This Row],[eventID]],"_")</f>
        <v>TOP</v>
      </c>
      <c r="E256" s="3"/>
      <c r="F256" s="3"/>
      <c r="G256" s="13"/>
      <c r="H256" s="13"/>
      <c r="I256" s="13"/>
      <c r="J256" s="13"/>
      <c r="K256" s="10"/>
      <c r="L256" s="3" t="s">
        <v>79</v>
      </c>
      <c r="M256" s="3"/>
      <c r="N256" s="3"/>
      <c r="O256" s="3"/>
      <c r="P256" s="3" t="str">
        <f>IF(Table3[[#This Row],[Collector1]]="","", _xlfn.LET(_xlpm.x,VLOOKUP(Table3[[#This Row],[Collector1]],'Drop-down_menus'!$F$2:$G$16,2,FALSE),IF(_xlpm.x=0,"",_xlpm.x)))</f>
        <v/>
      </c>
      <c r="Q256" s="3" t="str">
        <f>IF(Table3[[#This Row],[Collector2]]="","", _xlfn.LET(_xlpm.x,VLOOKUP(Table3[[#This Row],[Collector2]],'Drop-down_menus'!$F$2:$G$16,2,FALSE),IF(_xlpm.x=0,"",_xlpm.x)))</f>
        <v/>
      </c>
      <c r="R256" s="3" t="str">
        <f>IF(Table3[[#This Row],[Collector3]]="","", _xlfn.LET(_xlpm.x,VLOOKUP(Table3[[#This Row],[Collector3]],'Drop-down_menus'!$F$2:$G$16,2,FALSE),IF(_xlpm.x=0,"",_xlpm.x)))</f>
        <v/>
      </c>
      <c r="S256" s="3" t="str">
        <f>IF(Table3[[#This Row],[Collector4]]="","", _xlfn.LET(_xlpm.x,VLOOKUP(Table3[[#This Row],[Collector4]],'Drop-down_menus'!$F$2:$G$16,2,FALSE),IF(_xlpm.x=0,"",_xlpm.x)))</f>
        <v/>
      </c>
      <c r="T256" s="18"/>
      <c r="U256" s="18"/>
      <c r="V256" s="18"/>
      <c r="W256" s="16"/>
      <c r="X256" s="2"/>
      <c r="Y256" s="2"/>
      <c r="Z256" s="2"/>
      <c r="AA256" s="10"/>
      <c r="AB256" s="10"/>
      <c r="AG256" s="1"/>
    </row>
    <row r="257" spans="1:33" ht="13.5" customHeight="1" x14ac:dyDescent="0.2">
      <c r="A257" s="2"/>
      <c r="B257" s="2"/>
      <c r="C257" s="2" t="s">
        <v>604</v>
      </c>
      <c r="D257" s="2" t="str">
        <f>_xlfn.TEXTBEFORE(Table3[[#This Row],[eventID]],"_")</f>
        <v>TOP</v>
      </c>
      <c r="E257" s="3"/>
      <c r="F257" s="3"/>
      <c r="G257" s="13"/>
      <c r="H257" s="13"/>
      <c r="I257" s="13"/>
      <c r="J257" s="13"/>
      <c r="K257" s="10"/>
      <c r="L257" s="3" t="s">
        <v>79</v>
      </c>
      <c r="M257" s="3"/>
      <c r="N257" s="3"/>
      <c r="O257" s="3"/>
      <c r="P257" s="3" t="str">
        <f>IF(Table3[[#This Row],[Collector1]]="","", _xlfn.LET(_xlpm.x,VLOOKUP(Table3[[#This Row],[Collector1]],'Drop-down_menus'!$F$2:$G$16,2,FALSE),IF(_xlpm.x=0,"",_xlpm.x)))</f>
        <v/>
      </c>
      <c r="Q257" s="3" t="str">
        <f>IF(Table3[[#This Row],[Collector2]]="","", _xlfn.LET(_xlpm.x,VLOOKUP(Table3[[#This Row],[Collector2]],'Drop-down_menus'!$F$2:$G$16,2,FALSE),IF(_xlpm.x=0,"",_xlpm.x)))</f>
        <v/>
      </c>
      <c r="R257" s="3" t="str">
        <f>IF(Table3[[#This Row],[Collector3]]="","", _xlfn.LET(_xlpm.x,VLOOKUP(Table3[[#This Row],[Collector3]],'Drop-down_menus'!$F$2:$G$16,2,FALSE),IF(_xlpm.x=0,"",_xlpm.x)))</f>
        <v/>
      </c>
      <c r="S257" s="3" t="str">
        <f>IF(Table3[[#This Row],[Collector4]]="","", _xlfn.LET(_xlpm.x,VLOOKUP(Table3[[#This Row],[Collector4]],'Drop-down_menus'!$F$2:$G$16,2,FALSE),IF(_xlpm.x=0,"",_xlpm.x)))</f>
        <v/>
      </c>
      <c r="T257" s="18"/>
      <c r="U257" s="18"/>
      <c r="V257" s="18"/>
      <c r="W257" s="16"/>
      <c r="X257" s="2"/>
      <c r="Y257" s="2"/>
      <c r="Z257" s="2"/>
      <c r="AA257" s="10"/>
      <c r="AB257" s="10"/>
      <c r="AG257" s="1"/>
    </row>
    <row r="258" spans="1:33" ht="13.5" customHeight="1" x14ac:dyDescent="0.2">
      <c r="A258" s="2"/>
      <c r="B258" s="2"/>
      <c r="C258" s="2" t="s">
        <v>605</v>
      </c>
      <c r="D258" s="2" t="str">
        <f>_xlfn.TEXTBEFORE(Table3[[#This Row],[eventID]],"_")</f>
        <v>TOP</v>
      </c>
      <c r="E258" s="3"/>
      <c r="F258" s="3"/>
      <c r="G258" s="13"/>
      <c r="H258" s="13"/>
      <c r="I258" s="13"/>
      <c r="J258" s="13"/>
      <c r="K258" s="10"/>
      <c r="L258" s="3" t="s">
        <v>79</v>
      </c>
      <c r="M258" s="3"/>
      <c r="N258" s="3"/>
      <c r="O258" s="3"/>
      <c r="P258" s="3" t="str">
        <f>IF(Table3[[#This Row],[Collector1]]="","", _xlfn.LET(_xlpm.x,VLOOKUP(Table3[[#This Row],[Collector1]],'Drop-down_menus'!$F$2:$G$16,2,FALSE),IF(_xlpm.x=0,"",_xlpm.x)))</f>
        <v/>
      </c>
      <c r="Q258" s="3" t="str">
        <f>IF(Table3[[#This Row],[Collector2]]="","", _xlfn.LET(_xlpm.x,VLOOKUP(Table3[[#This Row],[Collector2]],'Drop-down_menus'!$F$2:$G$16,2,FALSE),IF(_xlpm.x=0,"",_xlpm.x)))</f>
        <v/>
      </c>
      <c r="R258" s="3" t="str">
        <f>IF(Table3[[#This Row],[Collector3]]="","", _xlfn.LET(_xlpm.x,VLOOKUP(Table3[[#This Row],[Collector3]],'Drop-down_menus'!$F$2:$G$16,2,FALSE),IF(_xlpm.x=0,"",_xlpm.x)))</f>
        <v/>
      </c>
      <c r="S258" s="3" t="str">
        <f>IF(Table3[[#This Row],[Collector4]]="","", _xlfn.LET(_xlpm.x,VLOOKUP(Table3[[#This Row],[Collector4]],'Drop-down_menus'!$F$2:$G$16,2,FALSE),IF(_xlpm.x=0,"",_xlpm.x)))</f>
        <v/>
      </c>
      <c r="T258" s="18"/>
      <c r="U258" s="18"/>
      <c r="V258" s="18"/>
      <c r="W258" s="16"/>
      <c r="X258" s="2"/>
      <c r="Y258" s="2"/>
      <c r="Z258" s="2"/>
      <c r="AA258" s="10"/>
      <c r="AB258" s="10"/>
      <c r="AG258" s="1"/>
    </row>
    <row r="259" spans="1:33" ht="13.5" customHeight="1" x14ac:dyDescent="0.2">
      <c r="A259" s="2"/>
      <c r="B259" s="2"/>
      <c r="C259" s="2" t="s">
        <v>606</v>
      </c>
      <c r="D259" s="2" t="str">
        <f>_xlfn.TEXTBEFORE(Table3[[#This Row],[eventID]],"_")</f>
        <v>TOP</v>
      </c>
      <c r="E259" s="3"/>
      <c r="F259" s="3"/>
      <c r="G259" s="13"/>
      <c r="H259" s="13"/>
      <c r="I259" s="13"/>
      <c r="J259" s="13"/>
      <c r="K259" s="10"/>
      <c r="L259" s="3" t="s">
        <v>79</v>
      </c>
      <c r="M259" s="3"/>
      <c r="N259" s="3"/>
      <c r="O259" s="3"/>
      <c r="P259" s="3" t="str">
        <f>IF(Table3[[#This Row],[Collector1]]="","", _xlfn.LET(_xlpm.x,VLOOKUP(Table3[[#This Row],[Collector1]],'Drop-down_menus'!$F$2:$G$16,2,FALSE),IF(_xlpm.x=0,"",_xlpm.x)))</f>
        <v/>
      </c>
      <c r="Q259" s="3" t="str">
        <f>IF(Table3[[#This Row],[Collector2]]="","", _xlfn.LET(_xlpm.x,VLOOKUP(Table3[[#This Row],[Collector2]],'Drop-down_menus'!$F$2:$G$16,2,FALSE),IF(_xlpm.x=0,"",_xlpm.x)))</f>
        <v/>
      </c>
      <c r="R259" s="3" t="str">
        <f>IF(Table3[[#This Row],[Collector3]]="","", _xlfn.LET(_xlpm.x,VLOOKUP(Table3[[#This Row],[Collector3]],'Drop-down_menus'!$F$2:$G$16,2,FALSE),IF(_xlpm.x=0,"",_xlpm.x)))</f>
        <v/>
      </c>
      <c r="S259" s="3" t="str">
        <f>IF(Table3[[#This Row],[Collector4]]="","", _xlfn.LET(_xlpm.x,VLOOKUP(Table3[[#This Row],[Collector4]],'Drop-down_menus'!$F$2:$G$16,2,FALSE),IF(_xlpm.x=0,"",_xlpm.x)))</f>
        <v/>
      </c>
      <c r="T259" s="18"/>
      <c r="U259" s="18"/>
      <c r="V259" s="18"/>
      <c r="W259" s="16"/>
      <c r="X259" s="2"/>
      <c r="Y259" s="2"/>
      <c r="Z259" s="2"/>
      <c r="AA259" s="10"/>
      <c r="AB259" s="10"/>
      <c r="AG259" s="1"/>
    </row>
    <row r="260" spans="1:33" ht="13.5" customHeight="1" x14ac:dyDescent="0.2">
      <c r="A260" s="2"/>
      <c r="B260" s="2"/>
      <c r="C260" s="2" t="s">
        <v>607</v>
      </c>
      <c r="D260" s="2" t="str">
        <f>_xlfn.TEXTBEFORE(Table3[[#This Row],[eventID]],"_")</f>
        <v>TOP</v>
      </c>
      <c r="E260" s="3"/>
      <c r="F260" s="3"/>
      <c r="G260" s="13"/>
      <c r="H260" s="13"/>
      <c r="I260" s="13"/>
      <c r="J260" s="13"/>
      <c r="K260" s="10"/>
      <c r="L260" s="3" t="s">
        <v>79</v>
      </c>
      <c r="M260" s="3"/>
      <c r="N260" s="3"/>
      <c r="O260" s="3"/>
      <c r="P260" s="3" t="str">
        <f>IF(Table3[[#This Row],[Collector1]]="","", _xlfn.LET(_xlpm.x,VLOOKUP(Table3[[#This Row],[Collector1]],'Drop-down_menus'!$F$2:$G$16,2,FALSE),IF(_xlpm.x=0,"",_xlpm.x)))</f>
        <v/>
      </c>
      <c r="Q260" s="3" t="str">
        <f>IF(Table3[[#This Row],[Collector2]]="","", _xlfn.LET(_xlpm.x,VLOOKUP(Table3[[#This Row],[Collector2]],'Drop-down_menus'!$F$2:$G$16,2,FALSE),IF(_xlpm.x=0,"",_xlpm.x)))</f>
        <v/>
      </c>
      <c r="R260" s="3" t="str">
        <f>IF(Table3[[#This Row],[Collector3]]="","", _xlfn.LET(_xlpm.x,VLOOKUP(Table3[[#This Row],[Collector3]],'Drop-down_menus'!$F$2:$G$16,2,FALSE),IF(_xlpm.x=0,"",_xlpm.x)))</f>
        <v/>
      </c>
      <c r="S260" s="3" t="str">
        <f>IF(Table3[[#This Row],[Collector4]]="","", _xlfn.LET(_xlpm.x,VLOOKUP(Table3[[#This Row],[Collector4]],'Drop-down_menus'!$F$2:$G$16,2,FALSE),IF(_xlpm.x=0,"",_xlpm.x)))</f>
        <v/>
      </c>
      <c r="T260" s="18"/>
      <c r="U260" s="18"/>
      <c r="V260" s="18"/>
      <c r="W260" s="16"/>
      <c r="X260" s="2"/>
      <c r="Y260" s="2"/>
      <c r="Z260" s="2"/>
      <c r="AA260" s="10"/>
      <c r="AB260" s="10"/>
      <c r="AG260" s="1"/>
    </row>
    <row r="261" spans="1:33" ht="13.5" customHeight="1" x14ac:dyDescent="0.2">
      <c r="A261" s="2"/>
      <c r="B261" s="2"/>
      <c r="C261" s="2" t="s">
        <v>608</v>
      </c>
      <c r="D261" s="2" t="str">
        <f>_xlfn.TEXTBEFORE(Table3[[#This Row],[eventID]],"_")</f>
        <v>TOP</v>
      </c>
      <c r="E261" s="3"/>
      <c r="F261" s="3"/>
      <c r="G261" s="13"/>
      <c r="H261" s="13"/>
      <c r="I261" s="13"/>
      <c r="J261" s="13"/>
      <c r="K261" s="10"/>
      <c r="L261" s="3" t="s">
        <v>79</v>
      </c>
      <c r="M261" s="3"/>
      <c r="N261" s="3"/>
      <c r="O261" s="3"/>
      <c r="P261" s="3" t="str">
        <f>IF(Table3[[#This Row],[Collector1]]="","", _xlfn.LET(_xlpm.x,VLOOKUP(Table3[[#This Row],[Collector1]],'Drop-down_menus'!$F$2:$G$16,2,FALSE),IF(_xlpm.x=0,"",_xlpm.x)))</f>
        <v/>
      </c>
      <c r="Q261" s="3" t="str">
        <f>IF(Table3[[#This Row],[Collector2]]="","", _xlfn.LET(_xlpm.x,VLOOKUP(Table3[[#This Row],[Collector2]],'Drop-down_menus'!$F$2:$G$16,2,FALSE),IF(_xlpm.x=0,"",_xlpm.x)))</f>
        <v/>
      </c>
      <c r="R261" s="3" t="str">
        <f>IF(Table3[[#This Row],[Collector3]]="","", _xlfn.LET(_xlpm.x,VLOOKUP(Table3[[#This Row],[Collector3]],'Drop-down_menus'!$F$2:$G$16,2,FALSE),IF(_xlpm.x=0,"",_xlpm.x)))</f>
        <v/>
      </c>
      <c r="S261" s="3" t="str">
        <f>IF(Table3[[#This Row],[Collector4]]="","", _xlfn.LET(_xlpm.x,VLOOKUP(Table3[[#This Row],[Collector4]],'Drop-down_menus'!$F$2:$G$16,2,FALSE),IF(_xlpm.x=0,"",_xlpm.x)))</f>
        <v/>
      </c>
      <c r="T261" s="18"/>
      <c r="U261" s="18"/>
      <c r="V261" s="18"/>
      <c r="W261" s="16"/>
      <c r="X261" s="2"/>
      <c r="Y261" s="2"/>
      <c r="Z261" s="2"/>
      <c r="AA261" s="10"/>
      <c r="AB261" s="10"/>
      <c r="AG261" s="1"/>
    </row>
    <row r="262" spans="1:33" ht="13.5" customHeight="1" x14ac:dyDescent="0.2">
      <c r="A262" s="2"/>
      <c r="B262" s="2"/>
      <c r="C262" s="2" t="s">
        <v>609</v>
      </c>
      <c r="D262" s="2" t="str">
        <f>_xlfn.TEXTBEFORE(Table3[[#This Row],[eventID]],"_")</f>
        <v>TOP</v>
      </c>
      <c r="E262" s="3"/>
      <c r="F262" s="3"/>
      <c r="G262" s="13"/>
      <c r="H262" s="13"/>
      <c r="I262" s="13"/>
      <c r="J262" s="13"/>
      <c r="K262" s="10"/>
      <c r="L262" s="3" t="s">
        <v>79</v>
      </c>
      <c r="M262" s="3"/>
      <c r="N262" s="3"/>
      <c r="O262" s="3"/>
      <c r="P262" s="3" t="str">
        <f>IF(Table3[[#This Row],[Collector1]]="","", _xlfn.LET(_xlpm.x,VLOOKUP(Table3[[#This Row],[Collector1]],'Drop-down_menus'!$F$2:$G$16,2,FALSE),IF(_xlpm.x=0,"",_xlpm.x)))</f>
        <v/>
      </c>
      <c r="Q262" s="3" t="str">
        <f>IF(Table3[[#This Row],[Collector2]]="","", _xlfn.LET(_xlpm.x,VLOOKUP(Table3[[#This Row],[Collector2]],'Drop-down_menus'!$F$2:$G$16,2,FALSE),IF(_xlpm.x=0,"",_xlpm.x)))</f>
        <v/>
      </c>
      <c r="R262" s="3" t="str">
        <f>IF(Table3[[#This Row],[Collector3]]="","", _xlfn.LET(_xlpm.x,VLOOKUP(Table3[[#This Row],[Collector3]],'Drop-down_menus'!$F$2:$G$16,2,FALSE),IF(_xlpm.x=0,"",_xlpm.x)))</f>
        <v/>
      </c>
      <c r="S262" s="3" t="str">
        <f>IF(Table3[[#This Row],[Collector4]]="","", _xlfn.LET(_xlpm.x,VLOOKUP(Table3[[#This Row],[Collector4]],'Drop-down_menus'!$F$2:$G$16,2,FALSE),IF(_xlpm.x=0,"",_xlpm.x)))</f>
        <v/>
      </c>
      <c r="T262" s="18"/>
      <c r="U262" s="18"/>
      <c r="V262" s="18"/>
      <c r="W262" s="16"/>
      <c r="X262" s="2"/>
      <c r="Y262" s="2"/>
      <c r="Z262" s="2"/>
      <c r="AA262" s="10"/>
      <c r="AB262" s="10"/>
      <c r="AG262" s="1"/>
    </row>
    <row r="263" spans="1:33" ht="13.5" customHeight="1" x14ac:dyDescent="0.2">
      <c r="A263" s="2"/>
      <c r="B263" s="2"/>
      <c r="C263" s="2" t="s">
        <v>610</v>
      </c>
      <c r="D263" s="2" t="str">
        <f>_xlfn.TEXTBEFORE(Table3[[#This Row],[eventID]],"_")</f>
        <v>TOP</v>
      </c>
      <c r="E263" s="3"/>
      <c r="F263" s="3"/>
      <c r="G263" s="13"/>
      <c r="H263" s="13"/>
      <c r="I263" s="13"/>
      <c r="J263" s="13"/>
      <c r="K263" s="10"/>
      <c r="L263" s="3" t="s">
        <v>79</v>
      </c>
      <c r="M263" s="3"/>
      <c r="N263" s="3"/>
      <c r="O263" s="3"/>
      <c r="P263" s="3" t="str">
        <f>IF(Table3[[#This Row],[Collector1]]="","", _xlfn.LET(_xlpm.x,VLOOKUP(Table3[[#This Row],[Collector1]],'Drop-down_menus'!$F$2:$G$16,2,FALSE),IF(_xlpm.x=0,"",_xlpm.x)))</f>
        <v/>
      </c>
      <c r="Q263" s="3" t="str">
        <f>IF(Table3[[#This Row],[Collector2]]="","", _xlfn.LET(_xlpm.x,VLOOKUP(Table3[[#This Row],[Collector2]],'Drop-down_menus'!$F$2:$G$16,2,FALSE),IF(_xlpm.x=0,"",_xlpm.x)))</f>
        <v/>
      </c>
      <c r="R263" s="3" t="str">
        <f>IF(Table3[[#This Row],[Collector3]]="","", _xlfn.LET(_xlpm.x,VLOOKUP(Table3[[#This Row],[Collector3]],'Drop-down_menus'!$F$2:$G$16,2,FALSE),IF(_xlpm.x=0,"",_xlpm.x)))</f>
        <v/>
      </c>
      <c r="S263" s="3" t="str">
        <f>IF(Table3[[#This Row],[Collector4]]="","", _xlfn.LET(_xlpm.x,VLOOKUP(Table3[[#This Row],[Collector4]],'Drop-down_menus'!$F$2:$G$16,2,FALSE),IF(_xlpm.x=0,"",_xlpm.x)))</f>
        <v/>
      </c>
      <c r="T263" s="18"/>
      <c r="U263" s="18"/>
      <c r="V263" s="18"/>
      <c r="W263" s="16"/>
      <c r="X263" s="2"/>
      <c r="Y263" s="2"/>
      <c r="Z263" s="2"/>
      <c r="AA263" s="10"/>
      <c r="AB263" s="10"/>
      <c r="AG263" s="1"/>
    </row>
    <row r="264" spans="1:33" ht="13.5" customHeight="1" x14ac:dyDescent="0.2">
      <c r="A264" s="2"/>
      <c r="B264" s="2"/>
      <c r="C264" s="2" t="s">
        <v>611</v>
      </c>
      <c r="D264" s="2" t="str">
        <f>_xlfn.TEXTBEFORE(Table3[[#This Row],[eventID]],"_")</f>
        <v>TOP</v>
      </c>
      <c r="E264" s="3"/>
      <c r="F264" s="3"/>
      <c r="G264" s="13"/>
      <c r="H264" s="13"/>
      <c r="I264" s="13"/>
      <c r="J264" s="13"/>
      <c r="K264" s="10"/>
      <c r="L264" s="3" t="s">
        <v>79</v>
      </c>
      <c r="M264" s="3"/>
      <c r="N264" s="3"/>
      <c r="O264" s="3"/>
      <c r="P264" s="3" t="str">
        <f>IF(Table3[[#This Row],[Collector1]]="","", _xlfn.LET(_xlpm.x,VLOOKUP(Table3[[#This Row],[Collector1]],'Drop-down_menus'!$F$2:$G$16,2,FALSE),IF(_xlpm.x=0,"",_xlpm.x)))</f>
        <v/>
      </c>
      <c r="Q264" s="3" t="str">
        <f>IF(Table3[[#This Row],[Collector2]]="","", _xlfn.LET(_xlpm.x,VLOOKUP(Table3[[#This Row],[Collector2]],'Drop-down_menus'!$F$2:$G$16,2,FALSE),IF(_xlpm.x=0,"",_xlpm.x)))</f>
        <v/>
      </c>
      <c r="R264" s="3" t="str">
        <f>IF(Table3[[#This Row],[Collector3]]="","", _xlfn.LET(_xlpm.x,VLOOKUP(Table3[[#This Row],[Collector3]],'Drop-down_menus'!$F$2:$G$16,2,FALSE),IF(_xlpm.x=0,"",_xlpm.x)))</f>
        <v/>
      </c>
      <c r="S264" s="3" t="str">
        <f>IF(Table3[[#This Row],[Collector4]]="","", _xlfn.LET(_xlpm.x,VLOOKUP(Table3[[#This Row],[Collector4]],'Drop-down_menus'!$F$2:$G$16,2,FALSE),IF(_xlpm.x=0,"",_xlpm.x)))</f>
        <v/>
      </c>
      <c r="T264" s="18"/>
      <c r="U264" s="18"/>
      <c r="V264" s="18"/>
      <c r="W264" s="16"/>
      <c r="X264" s="2"/>
      <c r="Y264" s="2"/>
      <c r="Z264" s="2"/>
      <c r="AA264" s="10"/>
      <c r="AB264" s="10"/>
      <c r="AG264" s="1"/>
    </row>
    <row r="265" spans="1:33" ht="13.5" customHeight="1" x14ac:dyDescent="0.2">
      <c r="A265" s="2"/>
      <c r="B265" s="2"/>
      <c r="C265" s="2" t="s">
        <v>612</v>
      </c>
      <c r="D265" s="2" t="str">
        <f>_xlfn.TEXTBEFORE(Table3[[#This Row],[eventID]],"_")</f>
        <v>TOP</v>
      </c>
      <c r="E265" s="3"/>
      <c r="F265" s="3"/>
      <c r="G265" s="13"/>
      <c r="H265" s="13"/>
      <c r="I265" s="13"/>
      <c r="J265" s="13"/>
      <c r="K265" s="10"/>
      <c r="L265" s="3" t="s">
        <v>79</v>
      </c>
      <c r="M265" s="3"/>
      <c r="N265" s="3"/>
      <c r="O265" s="3"/>
      <c r="P265" s="3" t="str">
        <f>IF(Table3[[#This Row],[Collector1]]="","", _xlfn.LET(_xlpm.x,VLOOKUP(Table3[[#This Row],[Collector1]],'Drop-down_menus'!$F$2:$G$16,2,FALSE),IF(_xlpm.x=0,"",_xlpm.x)))</f>
        <v/>
      </c>
      <c r="Q265" s="3" t="str">
        <f>IF(Table3[[#This Row],[Collector2]]="","", _xlfn.LET(_xlpm.x,VLOOKUP(Table3[[#This Row],[Collector2]],'Drop-down_menus'!$F$2:$G$16,2,FALSE),IF(_xlpm.x=0,"",_xlpm.x)))</f>
        <v/>
      </c>
      <c r="R265" s="3" t="str">
        <f>IF(Table3[[#This Row],[Collector3]]="","", _xlfn.LET(_xlpm.x,VLOOKUP(Table3[[#This Row],[Collector3]],'Drop-down_menus'!$F$2:$G$16,2,FALSE),IF(_xlpm.x=0,"",_xlpm.x)))</f>
        <v/>
      </c>
      <c r="S265" s="3" t="str">
        <f>IF(Table3[[#This Row],[Collector4]]="","", _xlfn.LET(_xlpm.x,VLOOKUP(Table3[[#This Row],[Collector4]],'Drop-down_menus'!$F$2:$G$16,2,FALSE),IF(_xlpm.x=0,"",_xlpm.x)))</f>
        <v/>
      </c>
      <c r="T265" s="18"/>
      <c r="U265" s="18"/>
      <c r="V265" s="18"/>
      <c r="W265" s="16"/>
      <c r="X265" s="2"/>
      <c r="Y265" s="2"/>
      <c r="Z265" s="2"/>
      <c r="AA265" s="10"/>
      <c r="AB265" s="10"/>
      <c r="AG265" s="1"/>
    </row>
    <row r="266" spans="1:33" ht="13.5" customHeight="1" x14ac:dyDescent="0.2">
      <c r="A266" s="2"/>
      <c r="B266" s="2"/>
      <c r="C266" s="2" t="s">
        <v>613</v>
      </c>
      <c r="D266" s="2" t="str">
        <f>_xlfn.TEXTBEFORE(Table3[[#This Row],[eventID]],"_")</f>
        <v>TOP</v>
      </c>
      <c r="E266" s="3"/>
      <c r="F266" s="3"/>
      <c r="G266" s="13"/>
      <c r="H266" s="13"/>
      <c r="I266" s="13"/>
      <c r="J266" s="13"/>
      <c r="K266" s="10"/>
      <c r="L266" s="3" t="s">
        <v>79</v>
      </c>
      <c r="M266" s="3"/>
      <c r="N266" s="3"/>
      <c r="O266" s="3"/>
      <c r="P266" s="3" t="str">
        <f>IF(Table3[[#This Row],[Collector1]]="","", _xlfn.LET(_xlpm.x,VLOOKUP(Table3[[#This Row],[Collector1]],'Drop-down_menus'!$F$2:$G$16,2,FALSE),IF(_xlpm.x=0,"",_xlpm.x)))</f>
        <v/>
      </c>
      <c r="Q266" s="3" t="str">
        <f>IF(Table3[[#This Row],[Collector2]]="","", _xlfn.LET(_xlpm.x,VLOOKUP(Table3[[#This Row],[Collector2]],'Drop-down_menus'!$F$2:$G$16,2,FALSE),IF(_xlpm.x=0,"",_xlpm.x)))</f>
        <v/>
      </c>
      <c r="R266" s="3" t="str">
        <f>IF(Table3[[#This Row],[Collector3]]="","", _xlfn.LET(_xlpm.x,VLOOKUP(Table3[[#This Row],[Collector3]],'Drop-down_menus'!$F$2:$G$16,2,FALSE),IF(_xlpm.x=0,"",_xlpm.x)))</f>
        <v/>
      </c>
      <c r="S266" s="3" t="str">
        <f>IF(Table3[[#This Row],[Collector4]]="","", _xlfn.LET(_xlpm.x,VLOOKUP(Table3[[#This Row],[Collector4]],'Drop-down_menus'!$F$2:$G$16,2,FALSE),IF(_xlpm.x=0,"",_xlpm.x)))</f>
        <v/>
      </c>
      <c r="T266" s="18"/>
      <c r="U266" s="18"/>
      <c r="V266" s="18"/>
      <c r="W266" s="16"/>
      <c r="X266" s="2"/>
      <c r="Y266" s="2"/>
      <c r="Z266" s="2"/>
      <c r="AA266" s="10"/>
      <c r="AB266" s="10"/>
      <c r="AG266" s="1"/>
    </row>
    <row r="267" spans="1:33" ht="13.5" customHeight="1" x14ac:dyDescent="0.2">
      <c r="A267" s="2"/>
      <c r="B267" s="2"/>
      <c r="C267" s="2" t="s">
        <v>614</v>
      </c>
      <c r="D267" s="2" t="str">
        <f>_xlfn.TEXTBEFORE(Table3[[#This Row],[eventID]],"_")</f>
        <v>TOP</v>
      </c>
      <c r="E267" s="3"/>
      <c r="F267" s="3"/>
      <c r="G267" s="13"/>
      <c r="H267" s="13"/>
      <c r="I267" s="13"/>
      <c r="J267" s="13"/>
      <c r="K267" s="10"/>
      <c r="L267" s="3" t="s">
        <v>79</v>
      </c>
      <c r="M267" s="3"/>
      <c r="N267" s="3"/>
      <c r="O267" s="3"/>
      <c r="P267" s="3" t="str">
        <f>IF(Table3[[#This Row],[Collector1]]="","", _xlfn.LET(_xlpm.x,VLOOKUP(Table3[[#This Row],[Collector1]],'Drop-down_menus'!$F$2:$G$16,2,FALSE),IF(_xlpm.x=0,"",_xlpm.x)))</f>
        <v/>
      </c>
      <c r="Q267" s="3" t="str">
        <f>IF(Table3[[#This Row],[Collector2]]="","", _xlfn.LET(_xlpm.x,VLOOKUP(Table3[[#This Row],[Collector2]],'Drop-down_menus'!$F$2:$G$16,2,FALSE),IF(_xlpm.x=0,"",_xlpm.x)))</f>
        <v/>
      </c>
      <c r="R267" s="3" t="str">
        <f>IF(Table3[[#This Row],[Collector3]]="","", _xlfn.LET(_xlpm.x,VLOOKUP(Table3[[#This Row],[Collector3]],'Drop-down_menus'!$F$2:$G$16,2,FALSE),IF(_xlpm.x=0,"",_xlpm.x)))</f>
        <v/>
      </c>
      <c r="S267" s="3" t="str">
        <f>IF(Table3[[#This Row],[Collector4]]="","", _xlfn.LET(_xlpm.x,VLOOKUP(Table3[[#This Row],[Collector4]],'Drop-down_menus'!$F$2:$G$16,2,FALSE),IF(_xlpm.x=0,"",_xlpm.x)))</f>
        <v/>
      </c>
      <c r="T267" s="18"/>
      <c r="U267" s="18"/>
      <c r="V267" s="18"/>
      <c r="W267" s="16"/>
      <c r="X267" s="2"/>
      <c r="Y267" s="2"/>
      <c r="Z267" s="2"/>
      <c r="AA267" s="10"/>
      <c r="AB267" s="10"/>
      <c r="AG267" s="1"/>
    </row>
    <row r="268" spans="1:33" ht="13.5" customHeight="1" x14ac:dyDescent="0.2">
      <c r="A268" s="2"/>
      <c r="B268" s="2"/>
      <c r="C268" s="2" t="s">
        <v>615</v>
      </c>
      <c r="D268" s="2" t="str">
        <f>_xlfn.TEXTBEFORE(Table3[[#This Row],[eventID]],"_")</f>
        <v>TOP</v>
      </c>
      <c r="E268" s="3"/>
      <c r="F268" s="3"/>
      <c r="G268" s="13"/>
      <c r="H268" s="13"/>
      <c r="I268" s="13"/>
      <c r="J268" s="13"/>
      <c r="K268" s="10"/>
      <c r="L268" s="3" t="s">
        <v>79</v>
      </c>
      <c r="M268" s="3"/>
      <c r="N268" s="3"/>
      <c r="O268" s="3"/>
      <c r="P268" s="3" t="str">
        <f>IF(Table3[[#This Row],[Collector1]]="","", _xlfn.LET(_xlpm.x,VLOOKUP(Table3[[#This Row],[Collector1]],'Drop-down_menus'!$F$2:$G$16,2,FALSE),IF(_xlpm.x=0,"",_xlpm.x)))</f>
        <v/>
      </c>
      <c r="Q268" s="3" t="str">
        <f>IF(Table3[[#This Row],[Collector2]]="","", _xlfn.LET(_xlpm.x,VLOOKUP(Table3[[#This Row],[Collector2]],'Drop-down_menus'!$F$2:$G$16,2,FALSE),IF(_xlpm.x=0,"",_xlpm.x)))</f>
        <v/>
      </c>
      <c r="R268" s="3" t="str">
        <f>IF(Table3[[#This Row],[Collector3]]="","", _xlfn.LET(_xlpm.x,VLOOKUP(Table3[[#This Row],[Collector3]],'Drop-down_menus'!$F$2:$G$16,2,FALSE),IF(_xlpm.x=0,"",_xlpm.x)))</f>
        <v/>
      </c>
      <c r="S268" s="3" t="str">
        <f>IF(Table3[[#This Row],[Collector4]]="","", _xlfn.LET(_xlpm.x,VLOOKUP(Table3[[#This Row],[Collector4]],'Drop-down_menus'!$F$2:$G$16,2,FALSE),IF(_xlpm.x=0,"",_xlpm.x)))</f>
        <v/>
      </c>
      <c r="T268" s="18"/>
      <c r="U268" s="18"/>
      <c r="V268" s="18"/>
      <c r="W268" s="16"/>
      <c r="X268" s="2"/>
      <c r="Y268" s="2"/>
      <c r="Z268" s="2"/>
      <c r="AA268" s="10"/>
      <c r="AB268" s="10"/>
      <c r="AG268" s="1"/>
    </row>
    <row r="269" spans="1:33" ht="13.5" customHeight="1" x14ac:dyDescent="0.2">
      <c r="A269" s="2"/>
      <c r="B269" s="2"/>
      <c r="C269" s="2" t="s">
        <v>616</v>
      </c>
      <c r="D269" s="2" t="str">
        <f>_xlfn.TEXTBEFORE(Table3[[#This Row],[eventID]],"_")</f>
        <v>TOP</v>
      </c>
      <c r="E269" s="3"/>
      <c r="F269" s="3"/>
      <c r="G269" s="13"/>
      <c r="H269" s="13"/>
      <c r="I269" s="13"/>
      <c r="J269" s="13"/>
      <c r="K269" s="10"/>
      <c r="L269" s="3" t="s">
        <v>79</v>
      </c>
      <c r="M269" s="3"/>
      <c r="N269" s="3"/>
      <c r="O269" s="3"/>
      <c r="P269" s="3" t="str">
        <f>IF(Table3[[#This Row],[Collector1]]="","", _xlfn.LET(_xlpm.x,VLOOKUP(Table3[[#This Row],[Collector1]],'Drop-down_menus'!$F$2:$G$16,2,FALSE),IF(_xlpm.x=0,"",_xlpm.x)))</f>
        <v/>
      </c>
      <c r="Q269" s="3" t="str">
        <f>IF(Table3[[#This Row],[Collector2]]="","", _xlfn.LET(_xlpm.x,VLOOKUP(Table3[[#This Row],[Collector2]],'Drop-down_menus'!$F$2:$G$16,2,FALSE),IF(_xlpm.x=0,"",_xlpm.x)))</f>
        <v/>
      </c>
      <c r="R269" s="3" t="str">
        <f>IF(Table3[[#This Row],[Collector3]]="","", _xlfn.LET(_xlpm.x,VLOOKUP(Table3[[#This Row],[Collector3]],'Drop-down_menus'!$F$2:$G$16,2,FALSE),IF(_xlpm.x=0,"",_xlpm.x)))</f>
        <v/>
      </c>
      <c r="S269" s="3" t="str">
        <f>IF(Table3[[#This Row],[Collector4]]="","", _xlfn.LET(_xlpm.x,VLOOKUP(Table3[[#This Row],[Collector4]],'Drop-down_menus'!$F$2:$G$16,2,FALSE),IF(_xlpm.x=0,"",_xlpm.x)))</f>
        <v/>
      </c>
      <c r="T269" s="18"/>
      <c r="U269" s="18"/>
      <c r="V269" s="18"/>
      <c r="W269" s="16"/>
      <c r="X269" s="2"/>
      <c r="Y269" s="2"/>
      <c r="Z269" s="2"/>
      <c r="AA269" s="10"/>
      <c r="AB269" s="10"/>
      <c r="AG269" s="1"/>
    </row>
    <row r="270" spans="1:33" ht="13.5" customHeight="1" x14ac:dyDescent="0.2">
      <c r="A270" s="2"/>
      <c r="B270" s="2"/>
      <c r="C270" s="2" t="s">
        <v>617</v>
      </c>
      <c r="D270" s="2" t="str">
        <f>_xlfn.TEXTBEFORE(Table3[[#This Row],[eventID]],"_")</f>
        <v>TOP</v>
      </c>
      <c r="E270" s="3"/>
      <c r="F270" s="3"/>
      <c r="G270" s="13"/>
      <c r="H270" s="13"/>
      <c r="I270" s="13"/>
      <c r="J270" s="13"/>
      <c r="K270" s="10"/>
      <c r="L270" s="3" t="s">
        <v>79</v>
      </c>
      <c r="M270" s="3"/>
      <c r="N270" s="3"/>
      <c r="O270" s="3"/>
      <c r="P270" s="3" t="str">
        <f>IF(Table3[[#This Row],[Collector1]]="","", _xlfn.LET(_xlpm.x,VLOOKUP(Table3[[#This Row],[Collector1]],'Drop-down_menus'!$F$2:$G$16,2,FALSE),IF(_xlpm.x=0,"",_xlpm.x)))</f>
        <v/>
      </c>
      <c r="Q270" s="3" t="str">
        <f>IF(Table3[[#This Row],[Collector2]]="","", _xlfn.LET(_xlpm.x,VLOOKUP(Table3[[#This Row],[Collector2]],'Drop-down_menus'!$F$2:$G$16,2,FALSE),IF(_xlpm.x=0,"",_xlpm.x)))</f>
        <v/>
      </c>
      <c r="R270" s="3" t="str">
        <f>IF(Table3[[#This Row],[Collector3]]="","", _xlfn.LET(_xlpm.x,VLOOKUP(Table3[[#This Row],[Collector3]],'Drop-down_menus'!$F$2:$G$16,2,FALSE),IF(_xlpm.x=0,"",_xlpm.x)))</f>
        <v/>
      </c>
      <c r="S270" s="3" t="str">
        <f>IF(Table3[[#This Row],[Collector4]]="","", _xlfn.LET(_xlpm.x,VLOOKUP(Table3[[#This Row],[Collector4]],'Drop-down_menus'!$F$2:$G$16,2,FALSE),IF(_xlpm.x=0,"",_xlpm.x)))</f>
        <v/>
      </c>
      <c r="T270" s="18"/>
      <c r="U270" s="18"/>
      <c r="V270" s="18"/>
      <c r="W270" s="16"/>
      <c r="X270" s="2"/>
      <c r="Y270" s="2"/>
      <c r="Z270" s="2"/>
      <c r="AA270" s="10"/>
      <c r="AB270" s="10"/>
      <c r="AG270" s="1"/>
    </row>
    <row r="271" spans="1:33" ht="13.5" customHeight="1" x14ac:dyDescent="0.2">
      <c r="A271" s="2"/>
      <c r="B271" s="2"/>
      <c r="C271" s="2" t="s">
        <v>618</v>
      </c>
      <c r="D271" s="2" t="str">
        <f>_xlfn.TEXTBEFORE(Table3[[#This Row],[eventID]],"_")</f>
        <v>TOP</v>
      </c>
      <c r="E271" s="3"/>
      <c r="F271" s="3"/>
      <c r="G271" s="13"/>
      <c r="H271" s="13"/>
      <c r="I271" s="13"/>
      <c r="J271" s="13"/>
      <c r="K271" s="10"/>
      <c r="L271" s="3" t="s">
        <v>79</v>
      </c>
      <c r="M271" s="3"/>
      <c r="N271" s="3"/>
      <c r="O271" s="3"/>
      <c r="P271" s="3" t="str">
        <f>IF(Table3[[#This Row],[Collector1]]="","", _xlfn.LET(_xlpm.x,VLOOKUP(Table3[[#This Row],[Collector1]],'Drop-down_menus'!$F$2:$G$16,2,FALSE),IF(_xlpm.x=0,"",_xlpm.x)))</f>
        <v/>
      </c>
      <c r="Q271" s="3" t="str">
        <f>IF(Table3[[#This Row],[Collector2]]="","", _xlfn.LET(_xlpm.x,VLOOKUP(Table3[[#This Row],[Collector2]],'Drop-down_menus'!$F$2:$G$16,2,FALSE),IF(_xlpm.x=0,"",_xlpm.x)))</f>
        <v/>
      </c>
      <c r="R271" s="3" t="str">
        <f>IF(Table3[[#This Row],[Collector3]]="","", _xlfn.LET(_xlpm.x,VLOOKUP(Table3[[#This Row],[Collector3]],'Drop-down_menus'!$F$2:$G$16,2,FALSE),IF(_xlpm.x=0,"",_xlpm.x)))</f>
        <v/>
      </c>
      <c r="S271" s="3" t="str">
        <f>IF(Table3[[#This Row],[Collector4]]="","", _xlfn.LET(_xlpm.x,VLOOKUP(Table3[[#This Row],[Collector4]],'Drop-down_menus'!$F$2:$G$16,2,FALSE),IF(_xlpm.x=0,"",_xlpm.x)))</f>
        <v/>
      </c>
      <c r="T271" s="18"/>
      <c r="U271" s="18"/>
      <c r="V271" s="18"/>
      <c r="W271" s="16"/>
      <c r="X271" s="2"/>
      <c r="Y271" s="2"/>
      <c r="Z271" s="2"/>
      <c r="AA271" s="10"/>
      <c r="AB271" s="10"/>
      <c r="AG271" s="1"/>
    </row>
    <row r="272" spans="1:33" ht="13.5" customHeight="1" x14ac:dyDescent="0.2">
      <c r="A272" s="2"/>
      <c r="B272" s="2"/>
      <c r="C272" s="2" t="s">
        <v>619</v>
      </c>
      <c r="D272" s="2" t="str">
        <f>_xlfn.TEXTBEFORE(Table3[[#This Row],[eventID]],"_")</f>
        <v>TOP</v>
      </c>
      <c r="E272" s="3"/>
      <c r="F272" s="3"/>
      <c r="G272" s="13"/>
      <c r="H272" s="13"/>
      <c r="I272" s="13"/>
      <c r="J272" s="13"/>
      <c r="K272" s="10"/>
      <c r="L272" s="3" t="s">
        <v>79</v>
      </c>
      <c r="M272" s="3"/>
      <c r="N272" s="3"/>
      <c r="O272" s="3"/>
      <c r="P272" s="3" t="str">
        <f>IF(Table3[[#This Row],[Collector1]]="","", _xlfn.LET(_xlpm.x,VLOOKUP(Table3[[#This Row],[Collector1]],'Drop-down_menus'!$F$2:$G$16,2,FALSE),IF(_xlpm.x=0,"",_xlpm.x)))</f>
        <v/>
      </c>
      <c r="Q272" s="3" t="str">
        <f>IF(Table3[[#This Row],[Collector2]]="","", _xlfn.LET(_xlpm.x,VLOOKUP(Table3[[#This Row],[Collector2]],'Drop-down_menus'!$F$2:$G$16,2,FALSE),IF(_xlpm.x=0,"",_xlpm.x)))</f>
        <v/>
      </c>
      <c r="R272" s="3" t="str">
        <f>IF(Table3[[#This Row],[Collector3]]="","", _xlfn.LET(_xlpm.x,VLOOKUP(Table3[[#This Row],[Collector3]],'Drop-down_menus'!$F$2:$G$16,2,FALSE),IF(_xlpm.x=0,"",_xlpm.x)))</f>
        <v/>
      </c>
      <c r="S272" s="3" t="str">
        <f>IF(Table3[[#This Row],[Collector4]]="","", _xlfn.LET(_xlpm.x,VLOOKUP(Table3[[#This Row],[Collector4]],'Drop-down_menus'!$F$2:$G$16,2,FALSE),IF(_xlpm.x=0,"",_xlpm.x)))</f>
        <v/>
      </c>
      <c r="T272" s="18"/>
      <c r="U272" s="18"/>
      <c r="V272" s="18"/>
      <c r="W272" s="16"/>
      <c r="X272" s="2"/>
      <c r="Y272" s="2"/>
      <c r="Z272" s="2"/>
      <c r="AA272" s="10"/>
      <c r="AB272" s="10"/>
      <c r="AG272" s="1"/>
    </row>
    <row r="273" spans="1:33" ht="13.5" customHeight="1" x14ac:dyDescent="0.2">
      <c r="A273" s="2"/>
      <c r="B273" s="2"/>
      <c r="C273" s="2" t="s">
        <v>620</v>
      </c>
      <c r="D273" s="2" t="str">
        <f>_xlfn.TEXTBEFORE(Table3[[#This Row],[eventID]],"_")</f>
        <v>TOP</v>
      </c>
      <c r="E273" s="3"/>
      <c r="F273" s="3"/>
      <c r="G273" s="13"/>
      <c r="H273" s="13"/>
      <c r="I273" s="13"/>
      <c r="J273" s="13"/>
      <c r="K273" s="10"/>
      <c r="L273" s="3" t="s">
        <v>79</v>
      </c>
      <c r="M273" s="3"/>
      <c r="N273" s="3"/>
      <c r="O273" s="3"/>
      <c r="P273" s="3" t="str">
        <f>IF(Table3[[#This Row],[Collector1]]="","", _xlfn.LET(_xlpm.x,VLOOKUP(Table3[[#This Row],[Collector1]],'Drop-down_menus'!$F$2:$G$16,2,FALSE),IF(_xlpm.x=0,"",_xlpm.x)))</f>
        <v/>
      </c>
      <c r="Q273" s="3" t="str">
        <f>IF(Table3[[#This Row],[Collector2]]="","", _xlfn.LET(_xlpm.x,VLOOKUP(Table3[[#This Row],[Collector2]],'Drop-down_menus'!$F$2:$G$16,2,FALSE),IF(_xlpm.x=0,"",_xlpm.x)))</f>
        <v/>
      </c>
      <c r="R273" s="3" t="str">
        <f>IF(Table3[[#This Row],[Collector3]]="","", _xlfn.LET(_xlpm.x,VLOOKUP(Table3[[#This Row],[Collector3]],'Drop-down_menus'!$F$2:$G$16,2,FALSE),IF(_xlpm.x=0,"",_xlpm.x)))</f>
        <v/>
      </c>
      <c r="S273" s="3" t="str">
        <f>IF(Table3[[#This Row],[Collector4]]="","", _xlfn.LET(_xlpm.x,VLOOKUP(Table3[[#This Row],[Collector4]],'Drop-down_menus'!$F$2:$G$16,2,FALSE),IF(_xlpm.x=0,"",_xlpm.x)))</f>
        <v/>
      </c>
      <c r="T273" s="18"/>
      <c r="U273" s="18"/>
      <c r="V273" s="18"/>
      <c r="W273" s="16"/>
      <c r="X273" s="2"/>
      <c r="Y273" s="2"/>
      <c r="Z273" s="2"/>
      <c r="AA273" s="10"/>
      <c r="AB273" s="10"/>
      <c r="AG273" s="1"/>
    </row>
    <row r="274" spans="1:33" ht="13.5" customHeight="1" x14ac:dyDescent="0.2">
      <c r="A274" s="2"/>
      <c r="B274" s="2"/>
      <c r="C274" s="2" t="s">
        <v>621</v>
      </c>
      <c r="D274" s="2" t="str">
        <f>_xlfn.TEXTBEFORE(Table3[[#This Row],[eventID]],"_")</f>
        <v>TOP</v>
      </c>
      <c r="E274" s="3"/>
      <c r="F274" s="3"/>
      <c r="G274" s="13"/>
      <c r="H274" s="13"/>
      <c r="I274" s="13"/>
      <c r="J274" s="13"/>
      <c r="K274" s="10"/>
      <c r="L274" s="3" t="s">
        <v>79</v>
      </c>
      <c r="M274" s="3"/>
      <c r="N274" s="3"/>
      <c r="O274" s="3"/>
      <c r="P274" s="3" t="str">
        <f>IF(Table3[[#This Row],[Collector1]]="","", _xlfn.LET(_xlpm.x,VLOOKUP(Table3[[#This Row],[Collector1]],'Drop-down_menus'!$F$2:$G$16,2,FALSE),IF(_xlpm.x=0,"",_xlpm.x)))</f>
        <v/>
      </c>
      <c r="Q274" s="3" t="str">
        <f>IF(Table3[[#This Row],[Collector2]]="","", _xlfn.LET(_xlpm.x,VLOOKUP(Table3[[#This Row],[Collector2]],'Drop-down_menus'!$F$2:$G$16,2,FALSE),IF(_xlpm.x=0,"",_xlpm.x)))</f>
        <v/>
      </c>
      <c r="R274" s="3" t="str">
        <f>IF(Table3[[#This Row],[Collector3]]="","", _xlfn.LET(_xlpm.x,VLOOKUP(Table3[[#This Row],[Collector3]],'Drop-down_menus'!$F$2:$G$16,2,FALSE),IF(_xlpm.x=0,"",_xlpm.x)))</f>
        <v/>
      </c>
      <c r="S274" s="3" t="str">
        <f>IF(Table3[[#This Row],[Collector4]]="","", _xlfn.LET(_xlpm.x,VLOOKUP(Table3[[#This Row],[Collector4]],'Drop-down_menus'!$F$2:$G$16,2,FALSE),IF(_xlpm.x=0,"",_xlpm.x)))</f>
        <v/>
      </c>
      <c r="T274" s="18"/>
      <c r="U274" s="18"/>
      <c r="V274" s="18"/>
      <c r="W274" s="16"/>
      <c r="X274" s="2"/>
      <c r="Y274" s="2"/>
      <c r="Z274" s="2"/>
      <c r="AA274" s="10"/>
      <c r="AB274" s="10"/>
      <c r="AG274" s="1"/>
    </row>
    <row r="275" spans="1:33" ht="13.5" customHeight="1" x14ac:dyDescent="0.2">
      <c r="A275" s="2"/>
      <c r="B275" s="2"/>
      <c r="C275" s="2" t="s">
        <v>622</v>
      </c>
      <c r="D275" s="2" t="str">
        <f>_xlfn.TEXTBEFORE(Table3[[#This Row],[eventID]],"_")</f>
        <v>TOP</v>
      </c>
      <c r="E275" s="3"/>
      <c r="F275" s="3"/>
      <c r="G275" s="13"/>
      <c r="H275" s="13"/>
      <c r="I275" s="13"/>
      <c r="J275" s="13"/>
      <c r="K275" s="10"/>
      <c r="L275" s="3" t="s">
        <v>79</v>
      </c>
      <c r="M275" s="3"/>
      <c r="N275" s="3"/>
      <c r="O275" s="3"/>
      <c r="P275" s="3" t="str">
        <f>IF(Table3[[#This Row],[Collector1]]="","", _xlfn.LET(_xlpm.x,VLOOKUP(Table3[[#This Row],[Collector1]],'Drop-down_menus'!$F$2:$G$16,2,FALSE),IF(_xlpm.x=0,"",_xlpm.x)))</f>
        <v/>
      </c>
      <c r="Q275" s="3" t="str">
        <f>IF(Table3[[#This Row],[Collector2]]="","", _xlfn.LET(_xlpm.x,VLOOKUP(Table3[[#This Row],[Collector2]],'Drop-down_menus'!$F$2:$G$16,2,FALSE),IF(_xlpm.x=0,"",_xlpm.x)))</f>
        <v/>
      </c>
      <c r="R275" s="3" t="str">
        <f>IF(Table3[[#This Row],[Collector3]]="","", _xlfn.LET(_xlpm.x,VLOOKUP(Table3[[#This Row],[Collector3]],'Drop-down_menus'!$F$2:$G$16,2,FALSE),IF(_xlpm.x=0,"",_xlpm.x)))</f>
        <v/>
      </c>
      <c r="S275" s="3" t="str">
        <f>IF(Table3[[#This Row],[Collector4]]="","", _xlfn.LET(_xlpm.x,VLOOKUP(Table3[[#This Row],[Collector4]],'Drop-down_menus'!$F$2:$G$16,2,FALSE),IF(_xlpm.x=0,"",_xlpm.x)))</f>
        <v/>
      </c>
      <c r="T275" s="18"/>
      <c r="U275" s="18"/>
      <c r="V275" s="18"/>
      <c r="W275" s="16"/>
      <c r="X275" s="2"/>
      <c r="Y275" s="2"/>
      <c r="Z275" s="2"/>
      <c r="AA275" s="10"/>
      <c r="AB275" s="10"/>
      <c r="AG275" s="1"/>
    </row>
    <row r="276" spans="1:33" ht="13.5" customHeight="1" x14ac:dyDescent="0.2">
      <c r="A276" s="2"/>
      <c r="B276" s="2"/>
      <c r="C276" s="2" t="s">
        <v>623</v>
      </c>
      <c r="D276" s="2" t="str">
        <f>_xlfn.TEXTBEFORE(Table3[[#This Row],[eventID]],"_")</f>
        <v>TOP</v>
      </c>
      <c r="E276" s="3"/>
      <c r="F276" s="3"/>
      <c r="G276" s="13"/>
      <c r="H276" s="13"/>
      <c r="I276" s="13"/>
      <c r="J276" s="13"/>
      <c r="K276" s="10"/>
      <c r="L276" s="3" t="s">
        <v>79</v>
      </c>
      <c r="M276" s="3"/>
      <c r="N276" s="3"/>
      <c r="O276" s="3"/>
      <c r="P276" s="3" t="str">
        <f>IF(Table3[[#This Row],[Collector1]]="","", _xlfn.LET(_xlpm.x,VLOOKUP(Table3[[#This Row],[Collector1]],'Drop-down_menus'!$F$2:$G$16,2,FALSE),IF(_xlpm.x=0,"",_xlpm.x)))</f>
        <v/>
      </c>
      <c r="Q276" s="3" t="str">
        <f>IF(Table3[[#This Row],[Collector2]]="","", _xlfn.LET(_xlpm.x,VLOOKUP(Table3[[#This Row],[Collector2]],'Drop-down_menus'!$F$2:$G$16,2,FALSE),IF(_xlpm.x=0,"",_xlpm.x)))</f>
        <v/>
      </c>
      <c r="R276" s="3" t="str">
        <f>IF(Table3[[#This Row],[Collector3]]="","", _xlfn.LET(_xlpm.x,VLOOKUP(Table3[[#This Row],[Collector3]],'Drop-down_menus'!$F$2:$G$16,2,FALSE),IF(_xlpm.x=0,"",_xlpm.x)))</f>
        <v/>
      </c>
      <c r="S276" s="3" t="str">
        <f>IF(Table3[[#This Row],[Collector4]]="","", _xlfn.LET(_xlpm.x,VLOOKUP(Table3[[#This Row],[Collector4]],'Drop-down_menus'!$F$2:$G$16,2,FALSE),IF(_xlpm.x=0,"",_xlpm.x)))</f>
        <v/>
      </c>
      <c r="T276" s="18"/>
      <c r="U276" s="18"/>
      <c r="V276" s="18"/>
      <c r="W276" s="16"/>
      <c r="X276" s="2"/>
      <c r="Y276" s="2"/>
      <c r="Z276" s="2"/>
      <c r="AA276" s="10"/>
      <c r="AB276" s="10"/>
      <c r="AG276" s="1"/>
    </row>
    <row r="277" spans="1:33" ht="13.5" customHeight="1" x14ac:dyDescent="0.2">
      <c r="A277" s="2"/>
      <c r="B277" s="2"/>
      <c r="C277" s="2" t="s">
        <v>624</v>
      </c>
      <c r="D277" s="2" t="str">
        <f>_xlfn.TEXTBEFORE(Table3[[#This Row],[eventID]],"_")</f>
        <v>TOP</v>
      </c>
      <c r="E277" s="3"/>
      <c r="F277" s="3"/>
      <c r="G277" s="13"/>
      <c r="H277" s="13"/>
      <c r="I277" s="13"/>
      <c r="J277" s="13"/>
      <c r="K277" s="10"/>
      <c r="L277" s="3" t="s">
        <v>79</v>
      </c>
      <c r="M277" s="3"/>
      <c r="N277" s="3"/>
      <c r="O277" s="3"/>
      <c r="P277" s="3" t="str">
        <f>IF(Table3[[#This Row],[Collector1]]="","", _xlfn.LET(_xlpm.x,VLOOKUP(Table3[[#This Row],[Collector1]],'Drop-down_menus'!$F$2:$G$16,2,FALSE),IF(_xlpm.x=0,"",_xlpm.x)))</f>
        <v/>
      </c>
      <c r="Q277" s="3" t="str">
        <f>IF(Table3[[#This Row],[Collector2]]="","", _xlfn.LET(_xlpm.x,VLOOKUP(Table3[[#This Row],[Collector2]],'Drop-down_menus'!$F$2:$G$16,2,FALSE),IF(_xlpm.x=0,"",_xlpm.x)))</f>
        <v/>
      </c>
      <c r="R277" s="3" t="str">
        <f>IF(Table3[[#This Row],[Collector3]]="","", _xlfn.LET(_xlpm.x,VLOOKUP(Table3[[#This Row],[Collector3]],'Drop-down_menus'!$F$2:$G$16,2,FALSE),IF(_xlpm.x=0,"",_xlpm.x)))</f>
        <v/>
      </c>
      <c r="S277" s="3" t="str">
        <f>IF(Table3[[#This Row],[Collector4]]="","", _xlfn.LET(_xlpm.x,VLOOKUP(Table3[[#This Row],[Collector4]],'Drop-down_menus'!$F$2:$G$16,2,FALSE),IF(_xlpm.x=0,"",_xlpm.x)))</f>
        <v/>
      </c>
      <c r="T277" s="18"/>
      <c r="U277" s="18"/>
      <c r="V277" s="18"/>
      <c r="W277" s="16"/>
      <c r="X277" s="2"/>
      <c r="Y277" s="2"/>
      <c r="Z277" s="2"/>
      <c r="AA277" s="10"/>
      <c r="AB277" s="10"/>
      <c r="AG277" s="1"/>
    </row>
    <row r="278" spans="1:33" ht="13.5" customHeight="1" x14ac:dyDescent="0.2">
      <c r="A278" s="2"/>
      <c r="B278" s="2"/>
      <c r="C278" s="2" t="s">
        <v>625</v>
      </c>
      <c r="D278" s="2" t="str">
        <f>_xlfn.TEXTBEFORE(Table3[[#This Row],[eventID]],"_")</f>
        <v>TOP</v>
      </c>
      <c r="E278" s="3"/>
      <c r="F278" s="3"/>
      <c r="G278" s="13"/>
      <c r="H278" s="13"/>
      <c r="I278" s="13"/>
      <c r="J278" s="13"/>
      <c r="K278" s="10"/>
      <c r="L278" s="3" t="s">
        <v>79</v>
      </c>
      <c r="M278" s="3"/>
      <c r="N278" s="3"/>
      <c r="O278" s="3"/>
      <c r="P278" s="3" t="str">
        <f>IF(Table3[[#This Row],[Collector1]]="","", _xlfn.LET(_xlpm.x,VLOOKUP(Table3[[#This Row],[Collector1]],'Drop-down_menus'!$F$2:$G$16,2,FALSE),IF(_xlpm.x=0,"",_xlpm.x)))</f>
        <v/>
      </c>
      <c r="Q278" s="3" t="str">
        <f>IF(Table3[[#This Row],[Collector2]]="","", _xlfn.LET(_xlpm.x,VLOOKUP(Table3[[#This Row],[Collector2]],'Drop-down_menus'!$F$2:$G$16,2,FALSE),IF(_xlpm.x=0,"",_xlpm.x)))</f>
        <v/>
      </c>
      <c r="R278" s="3" t="str">
        <f>IF(Table3[[#This Row],[Collector3]]="","", _xlfn.LET(_xlpm.x,VLOOKUP(Table3[[#This Row],[Collector3]],'Drop-down_menus'!$F$2:$G$16,2,FALSE),IF(_xlpm.x=0,"",_xlpm.x)))</f>
        <v/>
      </c>
      <c r="S278" s="3" t="str">
        <f>IF(Table3[[#This Row],[Collector4]]="","", _xlfn.LET(_xlpm.x,VLOOKUP(Table3[[#This Row],[Collector4]],'Drop-down_menus'!$F$2:$G$16,2,FALSE),IF(_xlpm.x=0,"",_xlpm.x)))</f>
        <v/>
      </c>
      <c r="T278" s="18"/>
      <c r="U278" s="18"/>
      <c r="V278" s="18"/>
      <c r="W278" s="16"/>
      <c r="X278" s="2"/>
      <c r="Y278" s="2"/>
      <c r="Z278" s="2"/>
      <c r="AA278" s="10"/>
      <c r="AB278" s="10"/>
      <c r="AG278" s="1"/>
    </row>
    <row r="279" spans="1:33" ht="13.5" customHeight="1" x14ac:dyDescent="0.2">
      <c r="A279" s="2"/>
      <c r="B279" s="2"/>
      <c r="C279" s="2" t="s">
        <v>626</v>
      </c>
      <c r="D279" s="2" t="str">
        <f>_xlfn.TEXTBEFORE(Table3[[#This Row],[eventID]],"_")</f>
        <v>TOP</v>
      </c>
      <c r="E279" s="3"/>
      <c r="F279" s="3"/>
      <c r="G279" s="13"/>
      <c r="H279" s="13"/>
      <c r="I279" s="13"/>
      <c r="J279" s="13"/>
      <c r="K279" s="10"/>
      <c r="L279" s="3" t="s">
        <v>79</v>
      </c>
      <c r="M279" s="3"/>
      <c r="N279" s="3"/>
      <c r="O279" s="3"/>
      <c r="P279" s="3" t="str">
        <f>IF(Table3[[#This Row],[Collector1]]="","", _xlfn.LET(_xlpm.x,VLOOKUP(Table3[[#This Row],[Collector1]],'Drop-down_menus'!$F$2:$G$16,2,FALSE),IF(_xlpm.x=0,"",_xlpm.x)))</f>
        <v/>
      </c>
      <c r="Q279" s="3" t="str">
        <f>IF(Table3[[#This Row],[Collector2]]="","", _xlfn.LET(_xlpm.x,VLOOKUP(Table3[[#This Row],[Collector2]],'Drop-down_menus'!$F$2:$G$16,2,FALSE),IF(_xlpm.x=0,"",_xlpm.x)))</f>
        <v/>
      </c>
      <c r="R279" s="3" t="str">
        <f>IF(Table3[[#This Row],[Collector3]]="","", _xlfn.LET(_xlpm.x,VLOOKUP(Table3[[#This Row],[Collector3]],'Drop-down_menus'!$F$2:$G$16,2,FALSE),IF(_xlpm.x=0,"",_xlpm.x)))</f>
        <v/>
      </c>
      <c r="S279" s="3" t="str">
        <f>IF(Table3[[#This Row],[Collector4]]="","", _xlfn.LET(_xlpm.x,VLOOKUP(Table3[[#This Row],[Collector4]],'Drop-down_menus'!$F$2:$G$16,2,FALSE),IF(_xlpm.x=0,"",_xlpm.x)))</f>
        <v/>
      </c>
      <c r="T279" s="18"/>
      <c r="U279" s="18"/>
      <c r="V279" s="18"/>
      <c r="W279" s="16"/>
      <c r="X279" s="2"/>
      <c r="Y279" s="2"/>
      <c r="Z279" s="2"/>
      <c r="AA279" s="10"/>
      <c r="AB279" s="10"/>
      <c r="AG279" s="1"/>
    </row>
    <row r="280" spans="1:33" ht="13.5" customHeight="1" x14ac:dyDescent="0.2">
      <c r="A280" s="2"/>
      <c r="B280" s="2"/>
      <c r="C280" s="2" t="s">
        <v>627</v>
      </c>
      <c r="D280" s="2" t="str">
        <f>_xlfn.TEXTBEFORE(Table3[[#This Row],[eventID]],"_")</f>
        <v>TOP</v>
      </c>
      <c r="E280" s="3"/>
      <c r="F280" s="3"/>
      <c r="G280" s="13"/>
      <c r="H280" s="13"/>
      <c r="I280" s="13"/>
      <c r="J280" s="13"/>
      <c r="K280" s="10"/>
      <c r="L280" s="3" t="s">
        <v>79</v>
      </c>
      <c r="M280" s="3"/>
      <c r="N280" s="3"/>
      <c r="O280" s="3"/>
      <c r="P280" s="3" t="str">
        <f>IF(Table3[[#This Row],[Collector1]]="","", _xlfn.LET(_xlpm.x,VLOOKUP(Table3[[#This Row],[Collector1]],'Drop-down_menus'!$F$2:$G$16,2,FALSE),IF(_xlpm.x=0,"",_xlpm.x)))</f>
        <v/>
      </c>
      <c r="Q280" s="3" t="str">
        <f>IF(Table3[[#This Row],[Collector2]]="","", _xlfn.LET(_xlpm.x,VLOOKUP(Table3[[#This Row],[Collector2]],'Drop-down_menus'!$F$2:$G$16,2,FALSE),IF(_xlpm.x=0,"",_xlpm.x)))</f>
        <v/>
      </c>
      <c r="R280" s="3" t="str">
        <f>IF(Table3[[#This Row],[Collector3]]="","", _xlfn.LET(_xlpm.x,VLOOKUP(Table3[[#This Row],[Collector3]],'Drop-down_menus'!$F$2:$G$16,2,FALSE),IF(_xlpm.x=0,"",_xlpm.x)))</f>
        <v/>
      </c>
      <c r="S280" s="3" t="str">
        <f>IF(Table3[[#This Row],[Collector4]]="","", _xlfn.LET(_xlpm.x,VLOOKUP(Table3[[#This Row],[Collector4]],'Drop-down_menus'!$F$2:$G$16,2,FALSE),IF(_xlpm.x=0,"",_xlpm.x)))</f>
        <v/>
      </c>
      <c r="T280" s="18"/>
      <c r="U280" s="18"/>
      <c r="V280" s="18"/>
      <c r="W280" s="16"/>
      <c r="X280" s="2"/>
      <c r="Y280" s="2"/>
      <c r="Z280" s="2"/>
      <c r="AA280" s="10"/>
      <c r="AB280" s="10"/>
      <c r="AG280" s="1"/>
    </row>
    <row r="281" spans="1:33" ht="13.5" customHeight="1" x14ac:dyDescent="0.2">
      <c r="A281" s="2"/>
      <c r="B281" s="2"/>
      <c r="C281" s="2" t="s">
        <v>628</v>
      </c>
      <c r="D281" s="2" t="str">
        <f>_xlfn.TEXTBEFORE(Table3[[#This Row],[eventID]],"_")</f>
        <v>TOP</v>
      </c>
      <c r="E281" s="3"/>
      <c r="F281" s="3"/>
      <c r="G281" s="13"/>
      <c r="H281" s="13"/>
      <c r="I281" s="13"/>
      <c r="J281" s="13"/>
      <c r="K281" s="10"/>
      <c r="L281" s="3" t="s">
        <v>79</v>
      </c>
      <c r="M281" s="3"/>
      <c r="N281" s="3"/>
      <c r="O281" s="3"/>
      <c r="P281" s="3" t="str">
        <f>IF(Table3[[#This Row],[Collector1]]="","", _xlfn.LET(_xlpm.x,VLOOKUP(Table3[[#This Row],[Collector1]],'Drop-down_menus'!$F$2:$G$16,2,FALSE),IF(_xlpm.x=0,"",_xlpm.x)))</f>
        <v/>
      </c>
      <c r="Q281" s="3" t="str">
        <f>IF(Table3[[#This Row],[Collector2]]="","", _xlfn.LET(_xlpm.x,VLOOKUP(Table3[[#This Row],[Collector2]],'Drop-down_menus'!$F$2:$G$16,2,FALSE),IF(_xlpm.x=0,"",_xlpm.x)))</f>
        <v/>
      </c>
      <c r="R281" s="3" t="str">
        <f>IF(Table3[[#This Row],[Collector3]]="","", _xlfn.LET(_xlpm.x,VLOOKUP(Table3[[#This Row],[Collector3]],'Drop-down_menus'!$F$2:$G$16,2,FALSE),IF(_xlpm.x=0,"",_xlpm.x)))</f>
        <v/>
      </c>
      <c r="S281" s="3" t="str">
        <f>IF(Table3[[#This Row],[Collector4]]="","", _xlfn.LET(_xlpm.x,VLOOKUP(Table3[[#This Row],[Collector4]],'Drop-down_menus'!$F$2:$G$16,2,FALSE),IF(_xlpm.x=0,"",_xlpm.x)))</f>
        <v/>
      </c>
      <c r="T281" s="18"/>
      <c r="U281" s="18"/>
      <c r="V281" s="18"/>
      <c r="W281" s="16"/>
      <c r="X281" s="2"/>
      <c r="Y281" s="2"/>
      <c r="Z281" s="2"/>
      <c r="AA281" s="10"/>
      <c r="AB281" s="10"/>
      <c r="AG281" s="1"/>
    </row>
    <row r="282" spans="1:33" ht="13.5" customHeight="1" x14ac:dyDescent="0.2">
      <c r="A282" s="2"/>
      <c r="B282" s="2"/>
      <c r="C282" s="2" t="s">
        <v>629</v>
      </c>
      <c r="D282" s="2" t="str">
        <f>_xlfn.TEXTBEFORE(Table3[[#This Row],[eventID]],"_")</f>
        <v>TOP</v>
      </c>
      <c r="E282" s="3"/>
      <c r="F282" s="3"/>
      <c r="G282" s="13"/>
      <c r="H282" s="13"/>
      <c r="I282" s="13"/>
      <c r="J282" s="13"/>
      <c r="K282" s="10"/>
      <c r="L282" s="3" t="s">
        <v>79</v>
      </c>
      <c r="M282" s="3"/>
      <c r="N282" s="3"/>
      <c r="O282" s="3"/>
      <c r="P282" s="3" t="str">
        <f>IF(Table3[[#This Row],[Collector1]]="","", _xlfn.LET(_xlpm.x,VLOOKUP(Table3[[#This Row],[Collector1]],'Drop-down_menus'!$F$2:$G$16,2,FALSE),IF(_xlpm.x=0,"",_xlpm.x)))</f>
        <v/>
      </c>
      <c r="Q282" s="3" t="str">
        <f>IF(Table3[[#This Row],[Collector2]]="","", _xlfn.LET(_xlpm.x,VLOOKUP(Table3[[#This Row],[Collector2]],'Drop-down_menus'!$F$2:$G$16,2,FALSE),IF(_xlpm.x=0,"",_xlpm.x)))</f>
        <v/>
      </c>
      <c r="R282" s="3" t="str">
        <f>IF(Table3[[#This Row],[Collector3]]="","", _xlfn.LET(_xlpm.x,VLOOKUP(Table3[[#This Row],[Collector3]],'Drop-down_menus'!$F$2:$G$16,2,FALSE),IF(_xlpm.x=0,"",_xlpm.x)))</f>
        <v/>
      </c>
      <c r="S282" s="3" t="str">
        <f>IF(Table3[[#This Row],[Collector4]]="","", _xlfn.LET(_xlpm.x,VLOOKUP(Table3[[#This Row],[Collector4]],'Drop-down_menus'!$F$2:$G$16,2,FALSE),IF(_xlpm.x=0,"",_xlpm.x)))</f>
        <v/>
      </c>
      <c r="T282" s="18"/>
      <c r="U282" s="18"/>
      <c r="V282" s="18"/>
      <c r="W282" s="16"/>
      <c r="X282" s="2"/>
      <c r="Y282" s="2"/>
      <c r="Z282" s="2"/>
      <c r="AA282" s="10"/>
      <c r="AB282" s="10"/>
      <c r="AG282" s="1"/>
    </row>
    <row r="283" spans="1:33" ht="13.5" customHeight="1" x14ac:dyDescent="0.2">
      <c r="A283" s="2"/>
      <c r="B283" s="2"/>
      <c r="C283" s="2" t="s">
        <v>630</v>
      </c>
      <c r="D283" s="2" t="str">
        <f>_xlfn.TEXTBEFORE(Table3[[#This Row],[eventID]],"_")</f>
        <v>TOP</v>
      </c>
      <c r="E283" s="3"/>
      <c r="F283" s="3"/>
      <c r="G283" s="13"/>
      <c r="H283" s="13"/>
      <c r="I283" s="13"/>
      <c r="J283" s="13"/>
      <c r="K283" s="10"/>
      <c r="L283" s="3" t="s">
        <v>79</v>
      </c>
      <c r="M283" s="3"/>
      <c r="N283" s="3"/>
      <c r="O283" s="3"/>
      <c r="P283" s="3" t="str">
        <f>IF(Table3[[#This Row],[Collector1]]="","", _xlfn.LET(_xlpm.x,VLOOKUP(Table3[[#This Row],[Collector1]],'Drop-down_menus'!$F$2:$G$16,2,FALSE),IF(_xlpm.x=0,"",_xlpm.x)))</f>
        <v/>
      </c>
      <c r="Q283" s="3" t="str">
        <f>IF(Table3[[#This Row],[Collector2]]="","", _xlfn.LET(_xlpm.x,VLOOKUP(Table3[[#This Row],[Collector2]],'Drop-down_menus'!$F$2:$G$16,2,FALSE),IF(_xlpm.x=0,"",_xlpm.x)))</f>
        <v/>
      </c>
      <c r="R283" s="3" t="str">
        <f>IF(Table3[[#This Row],[Collector3]]="","", _xlfn.LET(_xlpm.x,VLOOKUP(Table3[[#This Row],[Collector3]],'Drop-down_menus'!$F$2:$G$16,2,FALSE),IF(_xlpm.x=0,"",_xlpm.x)))</f>
        <v/>
      </c>
      <c r="S283" s="3" t="str">
        <f>IF(Table3[[#This Row],[Collector4]]="","", _xlfn.LET(_xlpm.x,VLOOKUP(Table3[[#This Row],[Collector4]],'Drop-down_menus'!$F$2:$G$16,2,FALSE),IF(_xlpm.x=0,"",_xlpm.x)))</f>
        <v/>
      </c>
      <c r="T283" s="18"/>
      <c r="U283" s="18"/>
      <c r="V283" s="18"/>
      <c r="W283" s="16"/>
      <c r="X283" s="2"/>
      <c r="Y283" s="2"/>
      <c r="Z283" s="2"/>
      <c r="AA283" s="10"/>
      <c r="AB283" s="10"/>
      <c r="AG283" s="1"/>
    </row>
    <row r="284" spans="1:33" ht="13.5" customHeight="1" x14ac:dyDescent="0.2">
      <c r="A284" s="2"/>
      <c r="B284" s="2"/>
      <c r="C284" s="2" t="s">
        <v>631</v>
      </c>
      <c r="D284" s="2" t="str">
        <f>_xlfn.TEXTBEFORE(Table3[[#This Row],[eventID]],"_")</f>
        <v>TOP</v>
      </c>
      <c r="E284" s="3"/>
      <c r="F284" s="3"/>
      <c r="G284" s="13"/>
      <c r="H284" s="13"/>
      <c r="I284" s="13"/>
      <c r="J284" s="13"/>
      <c r="K284" s="10"/>
      <c r="L284" s="3" t="s">
        <v>79</v>
      </c>
      <c r="M284" s="3"/>
      <c r="N284" s="3"/>
      <c r="O284" s="3"/>
      <c r="P284" s="3" t="str">
        <f>IF(Table3[[#This Row],[Collector1]]="","", _xlfn.LET(_xlpm.x,VLOOKUP(Table3[[#This Row],[Collector1]],'Drop-down_menus'!$F$2:$G$16,2,FALSE),IF(_xlpm.x=0,"",_xlpm.x)))</f>
        <v/>
      </c>
      <c r="Q284" s="3" t="str">
        <f>IF(Table3[[#This Row],[Collector2]]="","", _xlfn.LET(_xlpm.x,VLOOKUP(Table3[[#This Row],[Collector2]],'Drop-down_menus'!$F$2:$G$16,2,FALSE),IF(_xlpm.x=0,"",_xlpm.x)))</f>
        <v/>
      </c>
      <c r="R284" s="3" t="str">
        <f>IF(Table3[[#This Row],[Collector3]]="","", _xlfn.LET(_xlpm.x,VLOOKUP(Table3[[#This Row],[Collector3]],'Drop-down_menus'!$F$2:$G$16,2,FALSE),IF(_xlpm.x=0,"",_xlpm.x)))</f>
        <v/>
      </c>
      <c r="S284" s="3" t="str">
        <f>IF(Table3[[#This Row],[Collector4]]="","", _xlfn.LET(_xlpm.x,VLOOKUP(Table3[[#This Row],[Collector4]],'Drop-down_menus'!$F$2:$G$16,2,FALSE),IF(_xlpm.x=0,"",_xlpm.x)))</f>
        <v/>
      </c>
      <c r="T284" s="18"/>
      <c r="U284" s="18"/>
      <c r="V284" s="18"/>
      <c r="W284" s="16"/>
      <c r="X284" s="2"/>
      <c r="Y284" s="2"/>
      <c r="Z284" s="2"/>
      <c r="AA284" s="10"/>
      <c r="AB284" s="10"/>
      <c r="AG284" s="1"/>
    </row>
    <row r="285" spans="1:33" ht="13.5" customHeight="1" x14ac:dyDescent="0.2">
      <c r="A285" s="2"/>
      <c r="B285" s="2"/>
      <c r="C285" s="2" t="s">
        <v>632</v>
      </c>
      <c r="D285" s="2" t="str">
        <f>_xlfn.TEXTBEFORE(Table3[[#This Row],[eventID]],"_")</f>
        <v>TOP</v>
      </c>
      <c r="E285" s="3"/>
      <c r="F285" s="3"/>
      <c r="G285" s="13"/>
      <c r="H285" s="13"/>
      <c r="I285" s="13"/>
      <c r="J285" s="13"/>
      <c r="K285" s="10"/>
      <c r="L285" s="3" t="s">
        <v>79</v>
      </c>
      <c r="M285" s="3"/>
      <c r="N285" s="3"/>
      <c r="O285" s="3"/>
      <c r="P285" s="3" t="str">
        <f>IF(Table3[[#This Row],[Collector1]]="","", _xlfn.LET(_xlpm.x,VLOOKUP(Table3[[#This Row],[Collector1]],'Drop-down_menus'!$F$2:$G$16,2,FALSE),IF(_xlpm.x=0,"",_xlpm.x)))</f>
        <v/>
      </c>
      <c r="Q285" s="3" t="str">
        <f>IF(Table3[[#This Row],[Collector2]]="","", _xlfn.LET(_xlpm.x,VLOOKUP(Table3[[#This Row],[Collector2]],'Drop-down_menus'!$F$2:$G$16,2,FALSE),IF(_xlpm.x=0,"",_xlpm.x)))</f>
        <v/>
      </c>
      <c r="R285" s="3" t="str">
        <f>IF(Table3[[#This Row],[Collector3]]="","", _xlfn.LET(_xlpm.x,VLOOKUP(Table3[[#This Row],[Collector3]],'Drop-down_menus'!$F$2:$G$16,2,FALSE),IF(_xlpm.x=0,"",_xlpm.x)))</f>
        <v/>
      </c>
      <c r="S285" s="3" t="str">
        <f>IF(Table3[[#This Row],[Collector4]]="","", _xlfn.LET(_xlpm.x,VLOOKUP(Table3[[#This Row],[Collector4]],'Drop-down_menus'!$F$2:$G$16,2,FALSE),IF(_xlpm.x=0,"",_xlpm.x)))</f>
        <v/>
      </c>
      <c r="T285" s="18"/>
      <c r="U285" s="18"/>
      <c r="V285" s="18"/>
      <c r="W285" s="16"/>
      <c r="X285" s="2"/>
      <c r="Y285" s="2"/>
      <c r="Z285" s="2"/>
      <c r="AA285" s="10"/>
      <c r="AB285" s="10"/>
      <c r="AG285" s="1"/>
    </row>
    <row r="286" spans="1:33" ht="13.5" customHeight="1" x14ac:dyDescent="0.2">
      <c r="A286" s="2"/>
      <c r="B286" s="2"/>
      <c r="C286" s="2" t="s">
        <v>633</v>
      </c>
      <c r="D286" s="2" t="str">
        <f>_xlfn.TEXTBEFORE(Table3[[#This Row],[eventID]],"_")</f>
        <v>TOP</v>
      </c>
      <c r="E286" s="3"/>
      <c r="F286" s="3"/>
      <c r="G286" s="13"/>
      <c r="H286" s="13"/>
      <c r="I286" s="13"/>
      <c r="J286" s="13"/>
      <c r="K286" s="10"/>
      <c r="L286" s="3" t="s">
        <v>79</v>
      </c>
      <c r="M286" s="3"/>
      <c r="N286" s="3"/>
      <c r="O286" s="3"/>
      <c r="P286" s="3" t="str">
        <f>IF(Table3[[#This Row],[Collector1]]="","", _xlfn.LET(_xlpm.x,VLOOKUP(Table3[[#This Row],[Collector1]],'Drop-down_menus'!$F$2:$G$16,2,FALSE),IF(_xlpm.x=0,"",_xlpm.x)))</f>
        <v/>
      </c>
      <c r="Q286" s="3" t="str">
        <f>IF(Table3[[#This Row],[Collector2]]="","", _xlfn.LET(_xlpm.x,VLOOKUP(Table3[[#This Row],[Collector2]],'Drop-down_menus'!$F$2:$G$16,2,FALSE),IF(_xlpm.x=0,"",_xlpm.x)))</f>
        <v/>
      </c>
      <c r="R286" s="3" t="str">
        <f>IF(Table3[[#This Row],[Collector3]]="","", _xlfn.LET(_xlpm.x,VLOOKUP(Table3[[#This Row],[Collector3]],'Drop-down_menus'!$F$2:$G$16,2,FALSE),IF(_xlpm.x=0,"",_xlpm.x)))</f>
        <v/>
      </c>
      <c r="S286" s="3" t="str">
        <f>IF(Table3[[#This Row],[Collector4]]="","", _xlfn.LET(_xlpm.x,VLOOKUP(Table3[[#This Row],[Collector4]],'Drop-down_menus'!$F$2:$G$16,2,FALSE),IF(_xlpm.x=0,"",_xlpm.x)))</f>
        <v/>
      </c>
      <c r="T286" s="18"/>
      <c r="U286" s="18"/>
      <c r="V286" s="18"/>
      <c r="W286" s="16"/>
      <c r="X286" s="2"/>
      <c r="Y286" s="2"/>
      <c r="Z286" s="2"/>
      <c r="AA286" s="10"/>
      <c r="AB286" s="10"/>
      <c r="AG286" s="1"/>
    </row>
    <row r="287" spans="1:33" ht="13.5" customHeight="1" x14ac:dyDescent="0.2">
      <c r="A287" s="2"/>
      <c r="B287" s="2"/>
      <c r="C287" s="2" t="s">
        <v>634</v>
      </c>
      <c r="D287" s="2" t="str">
        <f>_xlfn.TEXTBEFORE(Table3[[#This Row],[eventID]],"_")</f>
        <v>TOP</v>
      </c>
      <c r="E287" s="3"/>
      <c r="F287" s="3"/>
      <c r="G287" s="13"/>
      <c r="H287" s="13"/>
      <c r="I287" s="13"/>
      <c r="J287" s="13"/>
      <c r="K287" s="10"/>
      <c r="L287" s="3" t="s">
        <v>79</v>
      </c>
      <c r="M287" s="3"/>
      <c r="N287" s="3"/>
      <c r="O287" s="3"/>
      <c r="P287" s="3" t="str">
        <f>IF(Table3[[#This Row],[Collector1]]="","", _xlfn.LET(_xlpm.x,VLOOKUP(Table3[[#This Row],[Collector1]],'Drop-down_menus'!$F$2:$G$16,2,FALSE),IF(_xlpm.x=0,"",_xlpm.x)))</f>
        <v/>
      </c>
      <c r="Q287" s="3" t="str">
        <f>IF(Table3[[#This Row],[Collector2]]="","", _xlfn.LET(_xlpm.x,VLOOKUP(Table3[[#This Row],[Collector2]],'Drop-down_menus'!$F$2:$G$16,2,FALSE),IF(_xlpm.x=0,"",_xlpm.x)))</f>
        <v/>
      </c>
      <c r="R287" s="3" t="str">
        <f>IF(Table3[[#This Row],[Collector3]]="","", _xlfn.LET(_xlpm.x,VLOOKUP(Table3[[#This Row],[Collector3]],'Drop-down_menus'!$F$2:$G$16,2,FALSE),IF(_xlpm.x=0,"",_xlpm.x)))</f>
        <v/>
      </c>
      <c r="S287" s="3" t="str">
        <f>IF(Table3[[#This Row],[Collector4]]="","", _xlfn.LET(_xlpm.x,VLOOKUP(Table3[[#This Row],[Collector4]],'Drop-down_menus'!$F$2:$G$16,2,FALSE),IF(_xlpm.x=0,"",_xlpm.x)))</f>
        <v/>
      </c>
      <c r="T287" s="18"/>
      <c r="U287" s="18"/>
      <c r="V287" s="18"/>
      <c r="W287" s="16"/>
      <c r="X287" s="2"/>
      <c r="Y287" s="2"/>
      <c r="Z287" s="2"/>
      <c r="AA287" s="10"/>
      <c r="AB287" s="10"/>
      <c r="AG287" s="1"/>
    </row>
    <row r="288" spans="1:33" ht="13.5" customHeight="1" x14ac:dyDescent="0.2">
      <c r="A288" s="2"/>
      <c r="B288" s="2"/>
      <c r="C288" s="2" t="s">
        <v>635</v>
      </c>
      <c r="D288" s="2" t="str">
        <f>_xlfn.TEXTBEFORE(Table3[[#This Row],[eventID]],"_")</f>
        <v>TOP</v>
      </c>
      <c r="E288" s="3"/>
      <c r="F288" s="3"/>
      <c r="G288" s="13"/>
      <c r="H288" s="13"/>
      <c r="I288" s="13"/>
      <c r="J288" s="13"/>
      <c r="K288" s="10"/>
      <c r="L288" s="3" t="s">
        <v>79</v>
      </c>
      <c r="M288" s="3"/>
      <c r="N288" s="3"/>
      <c r="O288" s="3"/>
      <c r="P288" s="3" t="str">
        <f>IF(Table3[[#This Row],[Collector1]]="","", _xlfn.LET(_xlpm.x,VLOOKUP(Table3[[#This Row],[Collector1]],'Drop-down_menus'!$F$2:$G$16,2,FALSE),IF(_xlpm.x=0,"",_xlpm.x)))</f>
        <v/>
      </c>
      <c r="Q288" s="3" t="str">
        <f>IF(Table3[[#This Row],[Collector2]]="","", _xlfn.LET(_xlpm.x,VLOOKUP(Table3[[#This Row],[Collector2]],'Drop-down_menus'!$F$2:$G$16,2,FALSE),IF(_xlpm.x=0,"",_xlpm.x)))</f>
        <v/>
      </c>
      <c r="R288" s="3" t="str">
        <f>IF(Table3[[#This Row],[Collector3]]="","", _xlfn.LET(_xlpm.x,VLOOKUP(Table3[[#This Row],[Collector3]],'Drop-down_menus'!$F$2:$G$16,2,FALSE),IF(_xlpm.x=0,"",_xlpm.x)))</f>
        <v/>
      </c>
      <c r="S288" s="3" t="str">
        <f>IF(Table3[[#This Row],[Collector4]]="","", _xlfn.LET(_xlpm.x,VLOOKUP(Table3[[#This Row],[Collector4]],'Drop-down_menus'!$F$2:$G$16,2,FALSE),IF(_xlpm.x=0,"",_xlpm.x)))</f>
        <v/>
      </c>
      <c r="T288" s="18"/>
      <c r="U288" s="18"/>
      <c r="V288" s="18"/>
      <c r="W288" s="16"/>
      <c r="X288" s="2"/>
      <c r="Y288" s="2"/>
      <c r="Z288" s="2"/>
      <c r="AA288" s="10"/>
      <c r="AB288" s="10"/>
      <c r="AG288" s="1"/>
    </row>
    <row r="289" spans="1:33" ht="13.5" customHeight="1" x14ac:dyDescent="0.2">
      <c r="A289" s="2"/>
      <c r="B289" s="2"/>
      <c r="C289" s="2" t="s">
        <v>636</v>
      </c>
      <c r="D289" s="2" t="str">
        <f>_xlfn.TEXTBEFORE(Table3[[#This Row],[eventID]],"_")</f>
        <v>TOP</v>
      </c>
      <c r="E289" s="3"/>
      <c r="F289" s="3"/>
      <c r="G289" s="13"/>
      <c r="H289" s="13"/>
      <c r="I289" s="13"/>
      <c r="J289" s="13"/>
      <c r="K289" s="10"/>
      <c r="L289" s="3" t="s">
        <v>79</v>
      </c>
      <c r="M289" s="3"/>
      <c r="N289" s="3"/>
      <c r="O289" s="3"/>
      <c r="P289" s="3" t="str">
        <f>IF(Table3[[#This Row],[Collector1]]="","", _xlfn.LET(_xlpm.x,VLOOKUP(Table3[[#This Row],[Collector1]],'Drop-down_menus'!$F$2:$G$16,2,FALSE),IF(_xlpm.x=0,"",_xlpm.x)))</f>
        <v/>
      </c>
      <c r="Q289" s="3" t="str">
        <f>IF(Table3[[#This Row],[Collector2]]="","", _xlfn.LET(_xlpm.x,VLOOKUP(Table3[[#This Row],[Collector2]],'Drop-down_menus'!$F$2:$G$16,2,FALSE),IF(_xlpm.x=0,"",_xlpm.x)))</f>
        <v/>
      </c>
      <c r="R289" s="3" t="str">
        <f>IF(Table3[[#This Row],[Collector3]]="","", _xlfn.LET(_xlpm.x,VLOOKUP(Table3[[#This Row],[Collector3]],'Drop-down_menus'!$F$2:$G$16,2,FALSE),IF(_xlpm.x=0,"",_xlpm.x)))</f>
        <v/>
      </c>
      <c r="S289" s="3" t="str">
        <f>IF(Table3[[#This Row],[Collector4]]="","", _xlfn.LET(_xlpm.x,VLOOKUP(Table3[[#This Row],[Collector4]],'Drop-down_menus'!$F$2:$G$16,2,FALSE),IF(_xlpm.x=0,"",_xlpm.x)))</f>
        <v/>
      </c>
      <c r="T289" s="18"/>
      <c r="U289" s="18"/>
      <c r="V289" s="18"/>
      <c r="W289" s="16"/>
      <c r="X289" s="2"/>
      <c r="Y289" s="2"/>
      <c r="Z289" s="2"/>
      <c r="AA289" s="10"/>
      <c r="AB289" s="10"/>
      <c r="AG289" s="1"/>
    </row>
    <row r="290" spans="1:33" ht="13.5" customHeight="1" x14ac:dyDescent="0.2">
      <c r="A290" s="2"/>
      <c r="B290" s="2"/>
      <c r="C290" s="2" t="s">
        <v>637</v>
      </c>
      <c r="D290" s="2" t="str">
        <f>_xlfn.TEXTBEFORE(Table3[[#This Row],[eventID]],"_")</f>
        <v>TOP</v>
      </c>
      <c r="E290" s="3"/>
      <c r="F290" s="3"/>
      <c r="G290" s="13"/>
      <c r="H290" s="13"/>
      <c r="I290" s="13"/>
      <c r="J290" s="13"/>
      <c r="K290" s="10"/>
      <c r="L290" s="3" t="s">
        <v>79</v>
      </c>
      <c r="M290" s="3"/>
      <c r="N290" s="3"/>
      <c r="O290" s="3"/>
      <c r="P290" s="3" t="str">
        <f>IF(Table3[[#This Row],[Collector1]]="","", _xlfn.LET(_xlpm.x,VLOOKUP(Table3[[#This Row],[Collector1]],'Drop-down_menus'!$F$2:$G$16,2,FALSE),IF(_xlpm.x=0,"",_xlpm.x)))</f>
        <v/>
      </c>
      <c r="Q290" s="3" t="str">
        <f>IF(Table3[[#This Row],[Collector2]]="","", _xlfn.LET(_xlpm.x,VLOOKUP(Table3[[#This Row],[Collector2]],'Drop-down_menus'!$F$2:$G$16,2,FALSE),IF(_xlpm.x=0,"",_xlpm.x)))</f>
        <v/>
      </c>
      <c r="R290" s="3" t="str">
        <f>IF(Table3[[#This Row],[Collector3]]="","", _xlfn.LET(_xlpm.x,VLOOKUP(Table3[[#This Row],[Collector3]],'Drop-down_menus'!$F$2:$G$16,2,FALSE),IF(_xlpm.x=0,"",_xlpm.x)))</f>
        <v/>
      </c>
      <c r="S290" s="3" t="str">
        <f>IF(Table3[[#This Row],[Collector4]]="","", _xlfn.LET(_xlpm.x,VLOOKUP(Table3[[#This Row],[Collector4]],'Drop-down_menus'!$F$2:$G$16,2,FALSE),IF(_xlpm.x=0,"",_xlpm.x)))</f>
        <v/>
      </c>
      <c r="T290" s="18"/>
      <c r="U290" s="18"/>
      <c r="V290" s="18"/>
      <c r="W290" s="16"/>
      <c r="X290" s="2"/>
      <c r="Y290" s="2"/>
      <c r="Z290" s="2"/>
      <c r="AA290" s="10"/>
      <c r="AB290" s="10"/>
      <c r="AG290" s="1"/>
    </row>
    <row r="291" spans="1:33" ht="13.5" customHeight="1" x14ac:dyDescent="0.2">
      <c r="A291" s="2"/>
      <c r="B291" s="2"/>
      <c r="C291" s="2" t="s">
        <v>638</v>
      </c>
      <c r="D291" s="2" t="str">
        <f>_xlfn.TEXTBEFORE(Table3[[#This Row],[eventID]],"_")</f>
        <v>TOP</v>
      </c>
      <c r="E291" s="3"/>
      <c r="F291" s="3"/>
      <c r="G291" s="13"/>
      <c r="H291" s="13"/>
      <c r="I291" s="13"/>
      <c r="J291" s="13"/>
      <c r="K291" s="10"/>
      <c r="L291" s="3" t="s">
        <v>79</v>
      </c>
      <c r="M291" s="3"/>
      <c r="N291" s="3"/>
      <c r="O291" s="3"/>
      <c r="P291" s="3" t="str">
        <f>IF(Table3[[#This Row],[Collector1]]="","", _xlfn.LET(_xlpm.x,VLOOKUP(Table3[[#This Row],[Collector1]],'Drop-down_menus'!$F$2:$G$16,2,FALSE),IF(_xlpm.x=0,"",_xlpm.x)))</f>
        <v/>
      </c>
      <c r="Q291" s="3" t="str">
        <f>IF(Table3[[#This Row],[Collector2]]="","", _xlfn.LET(_xlpm.x,VLOOKUP(Table3[[#This Row],[Collector2]],'Drop-down_menus'!$F$2:$G$16,2,FALSE),IF(_xlpm.x=0,"",_xlpm.x)))</f>
        <v/>
      </c>
      <c r="R291" s="3" t="str">
        <f>IF(Table3[[#This Row],[Collector3]]="","", _xlfn.LET(_xlpm.x,VLOOKUP(Table3[[#This Row],[Collector3]],'Drop-down_menus'!$F$2:$G$16,2,FALSE),IF(_xlpm.x=0,"",_xlpm.x)))</f>
        <v/>
      </c>
      <c r="S291" s="3" t="str">
        <f>IF(Table3[[#This Row],[Collector4]]="","", _xlfn.LET(_xlpm.x,VLOOKUP(Table3[[#This Row],[Collector4]],'Drop-down_menus'!$F$2:$G$16,2,FALSE),IF(_xlpm.x=0,"",_xlpm.x)))</f>
        <v/>
      </c>
      <c r="T291" s="18"/>
      <c r="U291" s="18"/>
      <c r="V291" s="18"/>
      <c r="W291" s="16"/>
      <c r="X291" s="2"/>
      <c r="Y291" s="2"/>
      <c r="Z291" s="2"/>
      <c r="AA291" s="10"/>
      <c r="AB291" s="10"/>
      <c r="AG291" s="1"/>
    </row>
    <row r="292" spans="1:33" ht="13.5" customHeight="1" x14ac:dyDescent="0.2">
      <c r="A292" s="2"/>
      <c r="B292" s="2"/>
      <c r="C292" s="2" t="s">
        <v>639</v>
      </c>
      <c r="D292" s="2" t="str">
        <f>_xlfn.TEXTBEFORE(Table3[[#This Row],[eventID]],"_")</f>
        <v>TOP</v>
      </c>
      <c r="E292" s="3"/>
      <c r="F292" s="3"/>
      <c r="G292" s="13"/>
      <c r="H292" s="13"/>
      <c r="I292" s="13"/>
      <c r="J292" s="13"/>
      <c r="K292" s="10"/>
      <c r="L292" s="3" t="s">
        <v>79</v>
      </c>
      <c r="M292" s="3"/>
      <c r="N292" s="3"/>
      <c r="O292" s="3"/>
      <c r="P292" s="3" t="str">
        <f>IF(Table3[[#This Row],[Collector1]]="","", _xlfn.LET(_xlpm.x,VLOOKUP(Table3[[#This Row],[Collector1]],'Drop-down_menus'!$F$2:$G$16,2,FALSE),IF(_xlpm.x=0,"",_xlpm.x)))</f>
        <v/>
      </c>
      <c r="Q292" s="3" t="str">
        <f>IF(Table3[[#This Row],[Collector2]]="","", _xlfn.LET(_xlpm.x,VLOOKUP(Table3[[#This Row],[Collector2]],'Drop-down_menus'!$F$2:$G$16,2,FALSE),IF(_xlpm.x=0,"",_xlpm.x)))</f>
        <v/>
      </c>
      <c r="R292" s="3" t="str">
        <f>IF(Table3[[#This Row],[Collector3]]="","", _xlfn.LET(_xlpm.x,VLOOKUP(Table3[[#This Row],[Collector3]],'Drop-down_menus'!$F$2:$G$16,2,FALSE),IF(_xlpm.x=0,"",_xlpm.x)))</f>
        <v/>
      </c>
      <c r="S292" s="3" t="str">
        <f>IF(Table3[[#This Row],[Collector4]]="","", _xlfn.LET(_xlpm.x,VLOOKUP(Table3[[#This Row],[Collector4]],'Drop-down_menus'!$F$2:$G$16,2,FALSE),IF(_xlpm.x=0,"",_xlpm.x)))</f>
        <v/>
      </c>
      <c r="T292" s="18"/>
      <c r="U292" s="18"/>
      <c r="V292" s="18"/>
      <c r="W292" s="16"/>
      <c r="X292" s="2"/>
      <c r="Y292" s="2"/>
      <c r="Z292" s="2"/>
      <c r="AA292" s="10"/>
      <c r="AB292" s="10"/>
      <c r="AG292" s="1"/>
    </row>
    <row r="293" spans="1:33" ht="13.5" customHeight="1" x14ac:dyDescent="0.2">
      <c r="A293" s="2"/>
      <c r="B293" s="2"/>
      <c r="C293" s="2" t="s">
        <v>640</v>
      </c>
      <c r="D293" s="2" t="str">
        <f>_xlfn.TEXTBEFORE(Table3[[#This Row],[eventID]],"_")</f>
        <v>TOP</v>
      </c>
      <c r="E293" s="3"/>
      <c r="F293" s="3"/>
      <c r="G293" s="13"/>
      <c r="H293" s="13"/>
      <c r="I293" s="13"/>
      <c r="J293" s="13"/>
      <c r="K293" s="10"/>
      <c r="L293" s="3" t="s">
        <v>79</v>
      </c>
      <c r="M293" s="3"/>
      <c r="N293" s="3"/>
      <c r="O293" s="3"/>
      <c r="P293" s="3" t="str">
        <f>IF(Table3[[#This Row],[Collector1]]="","", _xlfn.LET(_xlpm.x,VLOOKUP(Table3[[#This Row],[Collector1]],'Drop-down_menus'!$F$2:$G$16,2,FALSE),IF(_xlpm.x=0,"",_xlpm.x)))</f>
        <v/>
      </c>
      <c r="Q293" s="3" t="str">
        <f>IF(Table3[[#This Row],[Collector2]]="","", _xlfn.LET(_xlpm.x,VLOOKUP(Table3[[#This Row],[Collector2]],'Drop-down_menus'!$F$2:$G$16,2,FALSE),IF(_xlpm.x=0,"",_xlpm.x)))</f>
        <v/>
      </c>
      <c r="R293" s="3" t="str">
        <f>IF(Table3[[#This Row],[Collector3]]="","", _xlfn.LET(_xlpm.x,VLOOKUP(Table3[[#This Row],[Collector3]],'Drop-down_menus'!$F$2:$G$16,2,FALSE),IF(_xlpm.x=0,"",_xlpm.x)))</f>
        <v/>
      </c>
      <c r="S293" s="3" t="str">
        <f>IF(Table3[[#This Row],[Collector4]]="","", _xlfn.LET(_xlpm.x,VLOOKUP(Table3[[#This Row],[Collector4]],'Drop-down_menus'!$F$2:$G$16,2,FALSE),IF(_xlpm.x=0,"",_xlpm.x)))</f>
        <v/>
      </c>
      <c r="T293" s="18"/>
      <c r="U293" s="18"/>
      <c r="V293" s="18"/>
      <c r="W293" s="16"/>
      <c r="X293" s="2"/>
      <c r="Y293" s="2"/>
      <c r="Z293" s="2"/>
      <c r="AA293" s="10"/>
      <c r="AB293" s="10"/>
      <c r="AG293" s="1"/>
    </row>
    <row r="294" spans="1:33" ht="13.5" customHeight="1" x14ac:dyDescent="0.2">
      <c r="A294" s="2"/>
      <c r="B294" s="2"/>
      <c r="C294" s="2" t="s">
        <v>641</v>
      </c>
      <c r="D294" s="2" t="str">
        <f>_xlfn.TEXTBEFORE(Table3[[#This Row],[eventID]],"_")</f>
        <v>TOP</v>
      </c>
      <c r="E294" s="3"/>
      <c r="F294" s="3"/>
      <c r="G294" s="13"/>
      <c r="H294" s="13"/>
      <c r="I294" s="13"/>
      <c r="J294" s="13"/>
      <c r="K294" s="10"/>
      <c r="L294" s="3" t="s">
        <v>79</v>
      </c>
      <c r="M294" s="3"/>
      <c r="N294" s="3"/>
      <c r="O294" s="3"/>
      <c r="P294" s="3" t="str">
        <f>IF(Table3[[#This Row],[Collector1]]="","", _xlfn.LET(_xlpm.x,VLOOKUP(Table3[[#This Row],[Collector1]],'Drop-down_menus'!$F$2:$G$16,2,FALSE),IF(_xlpm.x=0,"",_xlpm.x)))</f>
        <v/>
      </c>
      <c r="Q294" s="3" t="str">
        <f>IF(Table3[[#This Row],[Collector2]]="","", _xlfn.LET(_xlpm.x,VLOOKUP(Table3[[#This Row],[Collector2]],'Drop-down_menus'!$F$2:$G$16,2,FALSE),IF(_xlpm.x=0,"",_xlpm.x)))</f>
        <v/>
      </c>
      <c r="R294" s="3" t="str">
        <f>IF(Table3[[#This Row],[Collector3]]="","", _xlfn.LET(_xlpm.x,VLOOKUP(Table3[[#This Row],[Collector3]],'Drop-down_menus'!$F$2:$G$16,2,FALSE),IF(_xlpm.x=0,"",_xlpm.x)))</f>
        <v/>
      </c>
      <c r="S294" s="3" t="str">
        <f>IF(Table3[[#This Row],[Collector4]]="","", _xlfn.LET(_xlpm.x,VLOOKUP(Table3[[#This Row],[Collector4]],'Drop-down_menus'!$F$2:$G$16,2,FALSE),IF(_xlpm.x=0,"",_xlpm.x)))</f>
        <v/>
      </c>
      <c r="T294" s="18"/>
      <c r="U294" s="18"/>
      <c r="V294" s="18"/>
      <c r="W294" s="16"/>
      <c r="X294" s="2"/>
      <c r="Y294" s="2"/>
      <c r="Z294" s="2"/>
      <c r="AA294" s="10"/>
      <c r="AB294" s="10"/>
      <c r="AG294" s="1"/>
    </row>
    <row r="295" spans="1:33" ht="13.5" customHeight="1" x14ac:dyDescent="0.2">
      <c r="A295" s="2"/>
      <c r="B295" s="2"/>
      <c r="C295" s="2" t="s">
        <v>642</v>
      </c>
      <c r="D295" s="2" t="str">
        <f>_xlfn.TEXTBEFORE(Table3[[#This Row],[eventID]],"_")</f>
        <v>TOP</v>
      </c>
      <c r="E295" s="3"/>
      <c r="F295" s="3"/>
      <c r="G295" s="13"/>
      <c r="H295" s="13"/>
      <c r="I295" s="13"/>
      <c r="J295" s="13"/>
      <c r="K295" s="10"/>
      <c r="L295" s="3" t="s">
        <v>79</v>
      </c>
      <c r="M295" s="3"/>
      <c r="N295" s="3"/>
      <c r="O295" s="3"/>
      <c r="P295" s="3" t="str">
        <f>IF(Table3[[#This Row],[Collector1]]="","", _xlfn.LET(_xlpm.x,VLOOKUP(Table3[[#This Row],[Collector1]],'Drop-down_menus'!$F$2:$G$16,2,FALSE),IF(_xlpm.x=0,"",_xlpm.x)))</f>
        <v/>
      </c>
      <c r="Q295" s="3" t="str">
        <f>IF(Table3[[#This Row],[Collector2]]="","", _xlfn.LET(_xlpm.x,VLOOKUP(Table3[[#This Row],[Collector2]],'Drop-down_menus'!$F$2:$G$16,2,FALSE),IF(_xlpm.x=0,"",_xlpm.x)))</f>
        <v/>
      </c>
      <c r="R295" s="3" t="str">
        <f>IF(Table3[[#This Row],[Collector3]]="","", _xlfn.LET(_xlpm.x,VLOOKUP(Table3[[#This Row],[Collector3]],'Drop-down_menus'!$F$2:$G$16,2,FALSE),IF(_xlpm.x=0,"",_xlpm.x)))</f>
        <v/>
      </c>
      <c r="S295" s="3" t="str">
        <f>IF(Table3[[#This Row],[Collector4]]="","", _xlfn.LET(_xlpm.x,VLOOKUP(Table3[[#This Row],[Collector4]],'Drop-down_menus'!$F$2:$G$16,2,FALSE),IF(_xlpm.x=0,"",_xlpm.x)))</f>
        <v/>
      </c>
      <c r="T295" s="18"/>
      <c r="U295" s="18"/>
      <c r="V295" s="18"/>
      <c r="W295" s="16"/>
      <c r="X295" s="2"/>
      <c r="Y295" s="2"/>
      <c r="Z295" s="2"/>
      <c r="AA295" s="10"/>
      <c r="AB295" s="10"/>
      <c r="AG295" s="1"/>
    </row>
    <row r="296" spans="1:33" ht="13.5" customHeight="1" x14ac:dyDescent="0.2">
      <c r="A296" s="2"/>
      <c r="B296" s="2"/>
      <c r="C296" s="2" t="s">
        <v>643</v>
      </c>
      <c r="D296" s="2" t="str">
        <f>_xlfn.TEXTBEFORE(Table3[[#This Row],[eventID]],"_")</f>
        <v>TOP</v>
      </c>
      <c r="E296" s="3"/>
      <c r="F296" s="3"/>
      <c r="G296" s="13"/>
      <c r="H296" s="13"/>
      <c r="I296" s="13"/>
      <c r="J296" s="13"/>
      <c r="K296" s="10"/>
      <c r="L296" s="3" t="s">
        <v>79</v>
      </c>
      <c r="M296" s="3"/>
      <c r="N296" s="3"/>
      <c r="O296" s="3"/>
      <c r="P296" s="3" t="str">
        <f>IF(Table3[[#This Row],[Collector1]]="","", _xlfn.LET(_xlpm.x,VLOOKUP(Table3[[#This Row],[Collector1]],'Drop-down_menus'!$F$2:$G$16,2,FALSE),IF(_xlpm.x=0,"",_xlpm.x)))</f>
        <v/>
      </c>
      <c r="Q296" s="3" t="str">
        <f>IF(Table3[[#This Row],[Collector2]]="","", _xlfn.LET(_xlpm.x,VLOOKUP(Table3[[#This Row],[Collector2]],'Drop-down_menus'!$F$2:$G$16,2,FALSE),IF(_xlpm.x=0,"",_xlpm.x)))</f>
        <v/>
      </c>
      <c r="R296" s="3" t="str">
        <f>IF(Table3[[#This Row],[Collector3]]="","", _xlfn.LET(_xlpm.x,VLOOKUP(Table3[[#This Row],[Collector3]],'Drop-down_menus'!$F$2:$G$16,2,FALSE),IF(_xlpm.x=0,"",_xlpm.x)))</f>
        <v/>
      </c>
      <c r="S296" s="3" t="str">
        <f>IF(Table3[[#This Row],[Collector4]]="","", _xlfn.LET(_xlpm.x,VLOOKUP(Table3[[#This Row],[Collector4]],'Drop-down_menus'!$F$2:$G$16,2,FALSE),IF(_xlpm.x=0,"",_xlpm.x)))</f>
        <v/>
      </c>
      <c r="T296" s="18"/>
      <c r="U296" s="18"/>
      <c r="V296" s="18"/>
      <c r="W296" s="16"/>
      <c r="X296" s="2"/>
      <c r="Y296" s="2"/>
      <c r="Z296" s="2"/>
      <c r="AA296" s="10"/>
      <c r="AB296" s="10"/>
      <c r="AG296" s="1"/>
    </row>
    <row r="297" spans="1:33" ht="13.5" customHeight="1" x14ac:dyDescent="0.2">
      <c r="A297" s="2"/>
      <c r="B297" s="2"/>
      <c r="C297" s="2" t="s">
        <v>644</v>
      </c>
      <c r="D297" s="2" t="str">
        <f>_xlfn.TEXTBEFORE(Table3[[#This Row],[eventID]],"_")</f>
        <v>TOP</v>
      </c>
      <c r="E297" s="3"/>
      <c r="F297" s="3"/>
      <c r="G297" s="13"/>
      <c r="H297" s="13"/>
      <c r="I297" s="13"/>
      <c r="J297" s="13"/>
      <c r="K297" s="10"/>
      <c r="L297" s="3" t="s">
        <v>79</v>
      </c>
      <c r="M297" s="3"/>
      <c r="N297" s="3"/>
      <c r="O297" s="3"/>
      <c r="P297" s="3" t="str">
        <f>IF(Table3[[#This Row],[Collector1]]="","", _xlfn.LET(_xlpm.x,VLOOKUP(Table3[[#This Row],[Collector1]],'Drop-down_menus'!$F$2:$G$16,2,FALSE),IF(_xlpm.x=0,"",_xlpm.x)))</f>
        <v/>
      </c>
      <c r="Q297" s="3" t="str">
        <f>IF(Table3[[#This Row],[Collector2]]="","", _xlfn.LET(_xlpm.x,VLOOKUP(Table3[[#This Row],[Collector2]],'Drop-down_menus'!$F$2:$G$16,2,FALSE),IF(_xlpm.x=0,"",_xlpm.x)))</f>
        <v/>
      </c>
      <c r="R297" s="3" t="str">
        <f>IF(Table3[[#This Row],[Collector3]]="","", _xlfn.LET(_xlpm.x,VLOOKUP(Table3[[#This Row],[Collector3]],'Drop-down_menus'!$F$2:$G$16,2,FALSE),IF(_xlpm.x=0,"",_xlpm.x)))</f>
        <v/>
      </c>
      <c r="S297" s="3" t="str">
        <f>IF(Table3[[#This Row],[Collector4]]="","", _xlfn.LET(_xlpm.x,VLOOKUP(Table3[[#This Row],[Collector4]],'Drop-down_menus'!$F$2:$G$16,2,FALSE),IF(_xlpm.x=0,"",_xlpm.x)))</f>
        <v/>
      </c>
      <c r="T297" s="18"/>
      <c r="U297" s="18"/>
      <c r="V297" s="18"/>
      <c r="W297" s="16"/>
      <c r="X297" s="2"/>
      <c r="Y297" s="2"/>
      <c r="Z297" s="2"/>
      <c r="AA297" s="10"/>
      <c r="AB297" s="10"/>
      <c r="AG297" s="1"/>
    </row>
    <row r="298" spans="1:33" ht="13.5" customHeight="1" x14ac:dyDescent="0.2">
      <c r="A298" s="2"/>
      <c r="B298" s="2"/>
      <c r="C298" s="2" t="s">
        <v>645</v>
      </c>
      <c r="D298" s="2" t="str">
        <f>_xlfn.TEXTBEFORE(Table3[[#This Row],[eventID]],"_")</f>
        <v>TOP</v>
      </c>
      <c r="E298" s="3"/>
      <c r="F298" s="3"/>
      <c r="G298" s="13"/>
      <c r="H298" s="13"/>
      <c r="I298" s="13"/>
      <c r="J298" s="13"/>
      <c r="K298" s="10"/>
      <c r="L298" s="3" t="s">
        <v>79</v>
      </c>
      <c r="M298" s="3"/>
      <c r="N298" s="3"/>
      <c r="O298" s="3"/>
      <c r="P298" s="3" t="str">
        <f>IF(Table3[[#This Row],[Collector1]]="","", _xlfn.LET(_xlpm.x,VLOOKUP(Table3[[#This Row],[Collector1]],'Drop-down_menus'!$F$2:$G$16,2,FALSE),IF(_xlpm.x=0,"",_xlpm.x)))</f>
        <v/>
      </c>
      <c r="Q298" s="3" t="str">
        <f>IF(Table3[[#This Row],[Collector2]]="","", _xlfn.LET(_xlpm.x,VLOOKUP(Table3[[#This Row],[Collector2]],'Drop-down_menus'!$F$2:$G$16,2,FALSE),IF(_xlpm.x=0,"",_xlpm.x)))</f>
        <v/>
      </c>
      <c r="R298" s="3" t="str">
        <f>IF(Table3[[#This Row],[Collector3]]="","", _xlfn.LET(_xlpm.x,VLOOKUP(Table3[[#This Row],[Collector3]],'Drop-down_menus'!$F$2:$G$16,2,FALSE),IF(_xlpm.x=0,"",_xlpm.x)))</f>
        <v/>
      </c>
      <c r="S298" s="3" t="str">
        <f>IF(Table3[[#This Row],[Collector4]]="","", _xlfn.LET(_xlpm.x,VLOOKUP(Table3[[#This Row],[Collector4]],'Drop-down_menus'!$F$2:$G$16,2,FALSE),IF(_xlpm.x=0,"",_xlpm.x)))</f>
        <v/>
      </c>
      <c r="T298" s="18"/>
      <c r="U298" s="18"/>
      <c r="V298" s="18"/>
      <c r="W298" s="16"/>
      <c r="X298" s="2"/>
      <c r="Y298" s="2"/>
      <c r="Z298" s="2"/>
      <c r="AA298" s="10"/>
      <c r="AB298" s="10"/>
      <c r="AG298" s="1"/>
    </row>
    <row r="299" spans="1:33" ht="13.5" customHeight="1" x14ac:dyDescent="0.2">
      <c r="A299" s="2"/>
      <c r="B299" s="2"/>
      <c r="C299" s="2" t="s">
        <v>646</v>
      </c>
      <c r="D299" s="2" t="str">
        <f>_xlfn.TEXTBEFORE(Table3[[#This Row],[eventID]],"_")</f>
        <v>TOP</v>
      </c>
      <c r="E299" s="3"/>
      <c r="F299" s="3"/>
      <c r="G299" s="13"/>
      <c r="H299" s="13"/>
      <c r="I299" s="13"/>
      <c r="J299" s="13"/>
      <c r="K299" s="10"/>
      <c r="L299" s="3" t="s">
        <v>79</v>
      </c>
      <c r="M299" s="3"/>
      <c r="N299" s="3"/>
      <c r="O299" s="3"/>
      <c r="P299" s="3" t="str">
        <f>IF(Table3[[#This Row],[Collector1]]="","", _xlfn.LET(_xlpm.x,VLOOKUP(Table3[[#This Row],[Collector1]],'Drop-down_menus'!$F$2:$G$16,2,FALSE),IF(_xlpm.x=0,"",_xlpm.x)))</f>
        <v/>
      </c>
      <c r="Q299" s="3" t="str">
        <f>IF(Table3[[#This Row],[Collector2]]="","", _xlfn.LET(_xlpm.x,VLOOKUP(Table3[[#This Row],[Collector2]],'Drop-down_menus'!$F$2:$G$16,2,FALSE),IF(_xlpm.x=0,"",_xlpm.x)))</f>
        <v/>
      </c>
      <c r="R299" s="3" t="str">
        <f>IF(Table3[[#This Row],[Collector3]]="","", _xlfn.LET(_xlpm.x,VLOOKUP(Table3[[#This Row],[Collector3]],'Drop-down_menus'!$F$2:$G$16,2,FALSE),IF(_xlpm.x=0,"",_xlpm.x)))</f>
        <v/>
      </c>
      <c r="S299" s="3" t="str">
        <f>IF(Table3[[#This Row],[Collector4]]="","", _xlfn.LET(_xlpm.x,VLOOKUP(Table3[[#This Row],[Collector4]],'Drop-down_menus'!$F$2:$G$16,2,FALSE),IF(_xlpm.x=0,"",_xlpm.x)))</f>
        <v/>
      </c>
      <c r="T299" s="18"/>
      <c r="U299" s="18"/>
      <c r="V299" s="18"/>
      <c r="W299" s="16"/>
      <c r="X299" s="2"/>
      <c r="Y299" s="2"/>
      <c r="Z299" s="2"/>
      <c r="AA299" s="10"/>
      <c r="AB299" s="10"/>
      <c r="AG299" s="1"/>
    </row>
    <row r="300" spans="1:33" ht="13.5" customHeight="1" x14ac:dyDescent="0.2">
      <c r="A300" s="2"/>
      <c r="B300" s="2"/>
      <c r="C300" s="2" t="s">
        <v>647</v>
      </c>
      <c r="D300" s="2" t="str">
        <f>_xlfn.TEXTBEFORE(Table3[[#This Row],[eventID]],"_")</f>
        <v>TOP</v>
      </c>
      <c r="E300" s="3"/>
      <c r="F300" s="3"/>
      <c r="G300" s="13"/>
      <c r="H300" s="13"/>
      <c r="I300" s="13"/>
      <c r="J300" s="13"/>
      <c r="K300" s="10"/>
      <c r="L300" s="3" t="s">
        <v>79</v>
      </c>
      <c r="M300" s="3"/>
      <c r="N300" s="3"/>
      <c r="O300" s="3"/>
      <c r="P300" s="3" t="str">
        <f>IF(Table3[[#This Row],[Collector1]]="","", _xlfn.LET(_xlpm.x,VLOOKUP(Table3[[#This Row],[Collector1]],'Drop-down_menus'!$F$2:$G$16,2,FALSE),IF(_xlpm.x=0,"",_xlpm.x)))</f>
        <v/>
      </c>
      <c r="Q300" s="3" t="str">
        <f>IF(Table3[[#This Row],[Collector2]]="","", _xlfn.LET(_xlpm.x,VLOOKUP(Table3[[#This Row],[Collector2]],'Drop-down_menus'!$F$2:$G$16,2,FALSE),IF(_xlpm.x=0,"",_xlpm.x)))</f>
        <v/>
      </c>
      <c r="R300" s="3" t="str">
        <f>IF(Table3[[#This Row],[Collector3]]="","", _xlfn.LET(_xlpm.x,VLOOKUP(Table3[[#This Row],[Collector3]],'Drop-down_menus'!$F$2:$G$16,2,FALSE),IF(_xlpm.x=0,"",_xlpm.x)))</f>
        <v/>
      </c>
      <c r="S300" s="3" t="str">
        <f>IF(Table3[[#This Row],[Collector4]]="","", _xlfn.LET(_xlpm.x,VLOOKUP(Table3[[#This Row],[Collector4]],'Drop-down_menus'!$F$2:$G$16,2,FALSE),IF(_xlpm.x=0,"",_xlpm.x)))</f>
        <v/>
      </c>
      <c r="T300" s="18"/>
      <c r="U300" s="18"/>
      <c r="V300" s="18"/>
      <c r="W300" s="16"/>
      <c r="X300" s="2"/>
      <c r="Y300" s="2"/>
      <c r="Z300" s="2"/>
      <c r="AA300" s="10"/>
      <c r="AB300" s="10"/>
      <c r="AG300" s="1"/>
    </row>
    <row r="301" spans="1:33" ht="13.5" customHeight="1" x14ac:dyDescent="0.2">
      <c r="A301" s="2"/>
      <c r="B301" s="2"/>
      <c r="C301" s="2" t="s">
        <v>648</v>
      </c>
      <c r="D301" s="2" t="str">
        <f>_xlfn.TEXTBEFORE(Table3[[#This Row],[eventID]],"_")</f>
        <v>TOP</v>
      </c>
      <c r="E301" s="3"/>
      <c r="F301" s="3"/>
      <c r="G301" s="13"/>
      <c r="H301" s="13"/>
      <c r="I301" s="13"/>
      <c r="J301" s="13"/>
      <c r="K301" s="10"/>
      <c r="L301" s="3" t="s">
        <v>79</v>
      </c>
      <c r="M301" s="3"/>
      <c r="N301" s="3"/>
      <c r="O301" s="3"/>
      <c r="P301" s="3" t="str">
        <f>IF(Table3[[#This Row],[Collector1]]="","", _xlfn.LET(_xlpm.x,VLOOKUP(Table3[[#This Row],[Collector1]],'Drop-down_menus'!$F$2:$G$16,2,FALSE),IF(_xlpm.x=0,"",_xlpm.x)))</f>
        <v/>
      </c>
      <c r="Q301" s="3" t="str">
        <f>IF(Table3[[#This Row],[Collector2]]="","", _xlfn.LET(_xlpm.x,VLOOKUP(Table3[[#This Row],[Collector2]],'Drop-down_menus'!$F$2:$G$16,2,FALSE),IF(_xlpm.x=0,"",_xlpm.x)))</f>
        <v/>
      </c>
      <c r="R301" s="3" t="str">
        <f>IF(Table3[[#This Row],[Collector3]]="","", _xlfn.LET(_xlpm.x,VLOOKUP(Table3[[#This Row],[Collector3]],'Drop-down_menus'!$F$2:$G$16,2,FALSE),IF(_xlpm.x=0,"",_xlpm.x)))</f>
        <v/>
      </c>
      <c r="S301" s="3" t="str">
        <f>IF(Table3[[#This Row],[Collector4]]="","", _xlfn.LET(_xlpm.x,VLOOKUP(Table3[[#This Row],[Collector4]],'Drop-down_menus'!$F$2:$G$16,2,FALSE),IF(_xlpm.x=0,"",_xlpm.x)))</f>
        <v/>
      </c>
      <c r="T301" s="18"/>
      <c r="U301" s="18"/>
      <c r="V301" s="18"/>
      <c r="W301" s="16"/>
      <c r="X301" s="2"/>
      <c r="Y301" s="2"/>
      <c r="Z301" s="2"/>
      <c r="AA301" s="10"/>
      <c r="AB301" s="10"/>
      <c r="AG301" s="1"/>
    </row>
    <row r="302" spans="1:33" ht="13.5" customHeight="1" x14ac:dyDescent="0.2">
      <c r="A302" s="2"/>
      <c r="B302" s="2"/>
      <c r="C302" s="2" t="s">
        <v>649</v>
      </c>
      <c r="D302" s="2" t="str">
        <f>_xlfn.TEXTBEFORE(Table3[[#This Row],[eventID]],"_")</f>
        <v>TOP</v>
      </c>
      <c r="E302" s="3"/>
      <c r="F302" s="3"/>
      <c r="G302" s="13"/>
      <c r="H302" s="13"/>
      <c r="I302" s="13"/>
      <c r="J302" s="13"/>
      <c r="K302" s="10"/>
      <c r="L302" s="3" t="s">
        <v>79</v>
      </c>
      <c r="M302" s="3"/>
      <c r="N302" s="3"/>
      <c r="O302" s="3"/>
      <c r="P302" s="3" t="str">
        <f>IF(Table3[[#This Row],[Collector1]]="","", _xlfn.LET(_xlpm.x,VLOOKUP(Table3[[#This Row],[Collector1]],'Drop-down_menus'!$F$2:$G$16,2,FALSE),IF(_xlpm.x=0,"",_xlpm.x)))</f>
        <v/>
      </c>
      <c r="Q302" s="3" t="str">
        <f>IF(Table3[[#This Row],[Collector2]]="","", _xlfn.LET(_xlpm.x,VLOOKUP(Table3[[#This Row],[Collector2]],'Drop-down_menus'!$F$2:$G$16,2,FALSE),IF(_xlpm.x=0,"",_xlpm.x)))</f>
        <v/>
      </c>
      <c r="R302" s="3" t="str">
        <f>IF(Table3[[#This Row],[Collector3]]="","", _xlfn.LET(_xlpm.x,VLOOKUP(Table3[[#This Row],[Collector3]],'Drop-down_menus'!$F$2:$G$16,2,FALSE),IF(_xlpm.x=0,"",_xlpm.x)))</f>
        <v/>
      </c>
      <c r="S302" s="3" t="str">
        <f>IF(Table3[[#This Row],[Collector4]]="","", _xlfn.LET(_xlpm.x,VLOOKUP(Table3[[#This Row],[Collector4]],'Drop-down_menus'!$F$2:$G$16,2,FALSE),IF(_xlpm.x=0,"",_xlpm.x)))</f>
        <v/>
      </c>
      <c r="T302" s="18"/>
      <c r="U302" s="18"/>
      <c r="V302" s="18"/>
      <c r="W302" s="16"/>
      <c r="X302" s="2"/>
      <c r="Y302" s="2"/>
      <c r="Z302" s="2"/>
      <c r="AA302" s="10"/>
      <c r="AB302" s="10"/>
      <c r="AG302" s="1"/>
    </row>
    <row r="303" spans="1:33" ht="13.5" customHeight="1" x14ac:dyDescent="0.2">
      <c r="A303" s="2"/>
      <c r="B303" s="2"/>
      <c r="C303" s="2" t="s">
        <v>650</v>
      </c>
      <c r="D303" s="2" t="str">
        <f>_xlfn.TEXTBEFORE(Table3[[#This Row],[eventID]],"_")</f>
        <v>TOP</v>
      </c>
      <c r="E303" s="3"/>
      <c r="F303" s="3"/>
      <c r="G303" s="13"/>
      <c r="H303" s="13"/>
      <c r="I303" s="13"/>
      <c r="J303" s="13"/>
      <c r="K303" s="10"/>
      <c r="L303" s="3" t="s">
        <v>79</v>
      </c>
      <c r="M303" s="3"/>
      <c r="N303" s="3"/>
      <c r="O303" s="3"/>
      <c r="P303" s="3" t="str">
        <f>IF(Table3[[#This Row],[Collector1]]="","", _xlfn.LET(_xlpm.x,VLOOKUP(Table3[[#This Row],[Collector1]],'Drop-down_menus'!$F$2:$G$16,2,FALSE),IF(_xlpm.x=0,"",_xlpm.x)))</f>
        <v/>
      </c>
      <c r="Q303" s="3" t="str">
        <f>IF(Table3[[#This Row],[Collector2]]="","", _xlfn.LET(_xlpm.x,VLOOKUP(Table3[[#This Row],[Collector2]],'Drop-down_menus'!$F$2:$G$16,2,FALSE),IF(_xlpm.x=0,"",_xlpm.x)))</f>
        <v/>
      </c>
      <c r="R303" s="3" t="str">
        <f>IF(Table3[[#This Row],[Collector3]]="","", _xlfn.LET(_xlpm.x,VLOOKUP(Table3[[#This Row],[Collector3]],'Drop-down_menus'!$F$2:$G$16,2,FALSE),IF(_xlpm.x=0,"",_xlpm.x)))</f>
        <v/>
      </c>
      <c r="S303" s="3" t="str">
        <f>IF(Table3[[#This Row],[Collector4]]="","", _xlfn.LET(_xlpm.x,VLOOKUP(Table3[[#This Row],[Collector4]],'Drop-down_menus'!$F$2:$G$16,2,FALSE),IF(_xlpm.x=0,"",_xlpm.x)))</f>
        <v/>
      </c>
      <c r="T303" s="18"/>
      <c r="U303" s="18"/>
      <c r="V303" s="18"/>
      <c r="W303" s="16"/>
      <c r="X303" s="2"/>
      <c r="Y303" s="2"/>
      <c r="Z303" s="2"/>
      <c r="AA303" s="10"/>
      <c r="AB303" s="10"/>
      <c r="AG303" s="1"/>
    </row>
    <row r="304" spans="1:33" ht="13.5" customHeight="1" x14ac:dyDescent="0.2">
      <c r="A304" s="2"/>
      <c r="B304" s="2"/>
      <c r="C304" s="2" t="s">
        <v>651</v>
      </c>
      <c r="D304" s="2" t="str">
        <f>_xlfn.TEXTBEFORE(Table3[[#This Row],[eventID]],"_")</f>
        <v>TOP</v>
      </c>
      <c r="E304" s="3"/>
      <c r="F304" s="3"/>
      <c r="G304" s="13"/>
      <c r="H304" s="13"/>
      <c r="I304" s="13"/>
      <c r="J304" s="13"/>
      <c r="K304" s="10"/>
      <c r="L304" s="3" t="s">
        <v>79</v>
      </c>
      <c r="M304" s="3"/>
      <c r="N304" s="3"/>
      <c r="O304" s="3"/>
      <c r="P304" s="3" t="str">
        <f>IF(Table3[[#This Row],[Collector1]]="","", _xlfn.LET(_xlpm.x,VLOOKUP(Table3[[#This Row],[Collector1]],'Drop-down_menus'!$F$2:$G$16,2,FALSE),IF(_xlpm.x=0,"",_xlpm.x)))</f>
        <v/>
      </c>
      <c r="Q304" s="3" t="str">
        <f>IF(Table3[[#This Row],[Collector2]]="","", _xlfn.LET(_xlpm.x,VLOOKUP(Table3[[#This Row],[Collector2]],'Drop-down_menus'!$F$2:$G$16,2,FALSE),IF(_xlpm.x=0,"",_xlpm.x)))</f>
        <v/>
      </c>
      <c r="R304" s="3" t="str">
        <f>IF(Table3[[#This Row],[Collector3]]="","", _xlfn.LET(_xlpm.x,VLOOKUP(Table3[[#This Row],[Collector3]],'Drop-down_menus'!$F$2:$G$16,2,FALSE),IF(_xlpm.x=0,"",_xlpm.x)))</f>
        <v/>
      </c>
      <c r="S304" s="3" t="str">
        <f>IF(Table3[[#This Row],[Collector4]]="","", _xlfn.LET(_xlpm.x,VLOOKUP(Table3[[#This Row],[Collector4]],'Drop-down_menus'!$F$2:$G$16,2,FALSE),IF(_xlpm.x=0,"",_xlpm.x)))</f>
        <v/>
      </c>
      <c r="T304" s="18"/>
      <c r="U304" s="18"/>
      <c r="V304" s="18"/>
      <c r="W304" s="16"/>
      <c r="X304" s="2"/>
      <c r="Y304" s="2"/>
      <c r="Z304" s="2"/>
      <c r="AA304" s="10"/>
      <c r="AB304" s="10"/>
      <c r="AG304" s="1"/>
    </row>
    <row r="305" spans="1:33" ht="13.5" customHeight="1" x14ac:dyDescent="0.2">
      <c r="A305" s="2"/>
      <c r="B305" s="2"/>
      <c r="C305" s="2" t="s">
        <v>652</v>
      </c>
      <c r="D305" s="2" t="str">
        <f>_xlfn.TEXTBEFORE(Table3[[#This Row],[eventID]],"_")</f>
        <v>TOP</v>
      </c>
      <c r="E305" s="3"/>
      <c r="F305" s="3"/>
      <c r="G305" s="13"/>
      <c r="H305" s="13"/>
      <c r="I305" s="13"/>
      <c r="J305" s="13"/>
      <c r="K305" s="10"/>
      <c r="L305" s="3" t="s">
        <v>79</v>
      </c>
      <c r="M305" s="3"/>
      <c r="N305" s="3"/>
      <c r="O305" s="3"/>
      <c r="P305" s="3" t="str">
        <f>IF(Table3[[#This Row],[Collector1]]="","", _xlfn.LET(_xlpm.x,VLOOKUP(Table3[[#This Row],[Collector1]],'Drop-down_menus'!$F$2:$G$16,2,FALSE),IF(_xlpm.x=0,"",_xlpm.x)))</f>
        <v/>
      </c>
      <c r="Q305" s="3" t="str">
        <f>IF(Table3[[#This Row],[Collector2]]="","", _xlfn.LET(_xlpm.x,VLOOKUP(Table3[[#This Row],[Collector2]],'Drop-down_menus'!$F$2:$G$16,2,FALSE),IF(_xlpm.x=0,"",_xlpm.x)))</f>
        <v/>
      </c>
      <c r="R305" s="3" t="str">
        <f>IF(Table3[[#This Row],[Collector3]]="","", _xlfn.LET(_xlpm.x,VLOOKUP(Table3[[#This Row],[Collector3]],'Drop-down_menus'!$F$2:$G$16,2,FALSE),IF(_xlpm.x=0,"",_xlpm.x)))</f>
        <v/>
      </c>
      <c r="S305" s="3" t="str">
        <f>IF(Table3[[#This Row],[Collector4]]="","", _xlfn.LET(_xlpm.x,VLOOKUP(Table3[[#This Row],[Collector4]],'Drop-down_menus'!$F$2:$G$16,2,FALSE),IF(_xlpm.x=0,"",_xlpm.x)))</f>
        <v/>
      </c>
      <c r="T305" s="18"/>
      <c r="U305" s="18"/>
      <c r="V305" s="18"/>
      <c r="W305" s="16"/>
      <c r="X305" s="2"/>
      <c r="Y305" s="2"/>
      <c r="Z305" s="2"/>
      <c r="AA305" s="10"/>
      <c r="AB305" s="10"/>
      <c r="AG305" s="1"/>
    </row>
    <row r="306" spans="1:33" ht="13.5" customHeight="1" x14ac:dyDescent="0.2">
      <c r="A306" s="2"/>
      <c r="B306" s="2"/>
      <c r="C306" s="2" t="s">
        <v>653</v>
      </c>
      <c r="D306" s="2" t="str">
        <f>_xlfn.TEXTBEFORE(Table3[[#This Row],[eventID]],"_")</f>
        <v>TOP</v>
      </c>
      <c r="E306" s="3"/>
      <c r="F306" s="3"/>
      <c r="G306" s="13"/>
      <c r="H306" s="13"/>
      <c r="I306" s="13"/>
      <c r="J306" s="13"/>
      <c r="K306" s="10"/>
      <c r="L306" s="3" t="s">
        <v>79</v>
      </c>
      <c r="M306" s="3"/>
      <c r="N306" s="3"/>
      <c r="O306" s="3"/>
      <c r="P306" s="3" t="str">
        <f>IF(Table3[[#This Row],[Collector1]]="","", _xlfn.LET(_xlpm.x,VLOOKUP(Table3[[#This Row],[Collector1]],'Drop-down_menus'!$F$2:$G$16,2,FALSE),IF(_xlpm.x=0,"",_xlpm.x)))</f>
        <v/>
      </c>
      <c r="Q306" s="3" t="str">
        <f>IF(Table3[[#This Row],[Collector2]]="","", _xlfn.LET(_xlpm.x,VLOOKUP(Table3[[#This Row],[Collector2]],'Drop-down_menus'!$F$2:$G$16,2,FALSE),IF(_xlpm.x=0,"",_xlpm.x)))</f>
        <v/>
      </c>
      <c r="R306" s="3" t="str">
        <f>IF(Table3[[#This Row],[Collector3]]="","", _xlfn.LET(_xlpm.x,VLOOKUP(Table3[[#This Row],[Collector3]],'Drop-down_menus'!$F$2:$G$16,2,FALSE),IF(_xlpm.x=0,"",_xlpm.x)))</f>
        <v/>
      </c>
      <c r="S306" s="3" t="str">
        <f>IF(Table3[[#This Row],[Collector4]]="","", _xlfn.LET(_xlpm.x,VLOOKUP(Table3[[#This Row],[Collector4]],'Drop-down_menus'!$F$2:$G$16,2,FALSE),IF(_xlpm.x=0,"",_xlpm.x)))</f>
        <v/>
      </c>
      <c r="T306" s="18"/>
      <c r="U306" s="18"/>
      <c r="V306" s="18"/>
      <c r="W306" s="16"/>
      <c r="X306" s="2"/>
      <c r="Y306" s="2"/>
      <c r="Z306" s="2"/>
      <c r="AA306" s="10"/>
      <c r="AB306" s="10"/>
      <c r="AG306" s="1"/>
    </row>
  </sheetData>
  <phoneticPr fontId="12" type="noConversion"/>
  <dataValidations count="2">
    <dataValidation allowBlank="1" sqref="Y124:Z133 W124:W133 W1:Z123 W134:Z1048576" xr:uid="{EDE7117B-6113-A54F-A5D9-445C8DD47752}"/>
    <dataValidation type="decimal" allowBlank="1" showInputMessage="1" showErrorMessage="1" promptTitle="Decimal Longitude" prompt="Longitude in decimal degrees._x000a_East of Greenwich (0) is positive._x000a_Example: 15.0012_x000a__x000a_Darwin core supl. info:_x000a_The geographic longitude (in decimal_x000a_degrees, using the spatial reference_x000a_system given in geodeticDatum) o" sqref="AG2:AG306" xr:uid="{00000000-0002-0000-0000-000008000000}">
      <formula1>-180</formula1>
      <formula2>180</formula2>
    </dataValidation>
  </dataValidations>
  <pageMargins left="0.7" right="0.7" top="0.75" bottom="0.75" header="0" footer="0"/>
  <pageSetup orientation="landscape"/>
  <ignoredErrors>
    <ignoredError sqref="J242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FA85-B252-F440-995A-3D7021AC7A2C}">
  <sheetPr filterMode="1"/>
  <dimension ref="A1:AK3956"/>
  <sheetViews>
    <sheetView topLeftCell="A1765" workbookViewId="0">
      <selection activeCell="I232" sqref="I232"/>
    </sheetView>
  </sheetViews>
  <sheetFormatPr baseColWidth="10" defaultRowHeight="14" x14ac:dyDescent="0.2"/>
  <cols>
    <col min="6" max="6" width="19.59765625" customWidth="1"/>
    <col min="8" max="8" width="28" bestFit="1" customWidth="1"/>
    <col min="11" max="11" width="38.59765625" bestFit="1" customWidth="1"/>
  </cols>
  <sheetData>
    <row r="1" spans="1:37" s="25" customFormat="1" ht="13.5" customHeight="1" x14ac:dyDescent="0.2">
      <c r="A1" s="24" t="s">
        <v>654</v>
      </c>
      <c r="B1" s="24" t="s">
        <v>655</v>
      </c>
      <c r="C1" s="24" t="s">
        <v>656</v>
      </c>
      <c r="D1" s="24" t="s">
        <v>657</v>
      </c>
      <c r="E1" s="24" t="s">
        <v>658</v>
      </c>
      <c r="F1" s="24" t="s">
        <v>2096</v>
      </c>
      <c r="G1" s="24" t="s">
        <v>660</v>
      </c>
      <c r="H1" s="24" t="s">
        <v>2097</v>
      </c>
      <c r="I1" s="24" t="s">
        <v>2354</v>
      </c>
      <c r="J1" s="24" t="s">
        <v>2363</v>
      </c>
      <c r="K1" s="24" t="s">
        <v>2355</v>
      </c>
      <c r="L1" s="24" t="s">
        <v>2356</v>
      </c>
      <c r="M1" s="24" t="s">
        <v>2357</v>
      </c>
      <c r="N1" s="24" t="s">
        <v>2358</v>
      </c>
      <c r="O1" s="24" t="s">
        <v>2359</v>
      </c>
      <c r="P1" s="24" t="s">
        <v>2360</v>
      </c>
      <c r="Q1" s="24" t="s">
        <v>2361</v>
      </c>
      <c r="R1" s="24" t="s">
        <v>2362</v>
      </c>
      <c r="S1" s="24" t="s">
        <v>2606</v>
      </c>
      <c r="T1" s="24" t="s">
        <v>661</v>
      </c>
      <c r="U1" s="24" t="s">
        <v>662</v>
      </c>
      <c r="V1" s="24" t="s">
        <v>663</v>
      </c>
      <c r="W1" s="24" t="s">
        <v>664</v>
      </c>
      <c r="X1" s="24" t="s">
        <v>2092</v>
      </c>
      <c r="Y1" s="24" t="s">
        <v>2093</v>
      </c>
      <c r="Z1" s="24" t="s">
        <v>2094</v>
      </c>
      <c r="AA1" s="24" t="s">
        <v>2095</v>
      </c>
      <c r="AB1" s="24" t="s">
        <v>665</v>
      </c>
      <c r="AC1" s="24" t="s">
        <v>666</v>
      </c>
      <c r="AD1" s="24" t="s">
        <v>667</v>
      </c>
      <c r="AE1" s="24" t="s">
        <v>668</v>
      </c>
      <c r="AF1" s="24" t="s">
        <v>669</v>
      </c>
      <c r="AG1" s="24" t="s">
        <v>670</v>
      </c>
      <c r="AH1" s="24" t="s">
        <v>671</v>
      </c>
      <c r="AI1" s="24" t="s">
        <v>672</v>
      </c>
      <c r="AJ1" s="24" t="s">
        <v>673</v>
      </c>
      <c r="AK1" s="24" t="s">
        <v>675</v>
      </c>
    </row>
    <row r="2" spans="1:37" hidden="1" x14ac:dyDescent="0.2">
      <c r="A2" t="s">
        <v>110</v>
      </c>
      <c r="C2">
        <v>152</v>
      </c>
      <c r="D2" t="s">
        <v>676</v>
      </c>
      <c r="F2" t="s">
        <v>677</v>
      </c>
      <c r="G2">
        <v>15</v>
      </c>
      <c r="H2" t="s">
        <v>677</v>
      </c>
      <c r="I2" t="s">
        <v>677</v>
      </c>
      <c r="J2" t="str">
        <f>IF($I2="","",_xlfn.LET(_xlpm.x,VLOOKUP($I2,'taxon-match_2026-08-31'!$A$2:$N$122,6,FALSE),IF(_xlpm.x=0,"",_xlpm.x)))</f>
        <v>Grant, 1836</v>
      </c>
      <c r="K2" t="str">
        <f>IF($I2="","",_xlfn.LET(_xlpm.x,VLOOKUP($I2,'taxon-match_2026-08-31'!$A$2:$N$122,4,FALSE),IF(_xlpm.x=0,"",_xlpm.x)))</f>
        <v>urn:lsid:marinespecies.org:taxname:558</v>
      </c>
      <c r="L2" t="str">
        <f>IF($I2="","",_xlfn.LET(_xlpm.x,VLOOKUP($I2,'taxon-match_2026-08-31'!$A$2:$N$122,7,FALSE),IF(_xlpm.x=0,"",_xlpm.x)))</f>
        <v>Animalia</v>
      </c>
      <c r="M2" t="str">
        <f>IF($I2="","",_xlfn.LET(_xlpm.x,VLOOKUP($I2,'taxon-match_2026-08-31'!$A$2:$N$122,8,FALSE),IF(_xlpm.x=0,"",_xlpm.x)))</f>
        <v>Porifera</v>
      </c>
      <c r="N2" t="str">
        <f>IF($I2="","",_xlfn.LET(_xlpm.x,VLOOKUP($I2,'taxon-match_2026-08-31'!$A$2:$N$122,9,FALSE),IF(_xlpm.x=0,"",_xlpm.x)))</f>
        <v/>
      </c>
      <c r="O2" t="str">
        <f>IF($I2="","",_xlfn.LET(_xlpm.x,VLOOKUP($I2,'taxon-match_2026-08-31'!$A$2:$N$122,10,FALSE),IF(_xlpm.x=0,"",_xlpm.x)))</f>
        <v/>
      </c>
      <c r="P2" t="str">
        <f>IF($I2="","",_xlfn.LET(_xlpm.x,VLOOKUP($I2,'taxon-match_2026-08-31'!$A$2:$N$122,11,FALSE),IF(_xlpm.x=0,"",_xlpm.x)))</f>
        <v/>
      </c>
      <c r="Q2" t="str">
        <f>IF($I2="","",_xlfn.LET(_xlpm.x,VLOOKUP($I2,'taxon-match_2026-08-31'!$A$2:$N$122,12,FALSE),IF(_xlpm.x=0,"",_xlpm.x)))</f>
        <v/>
      </c>
      <c r="R2" t="str">
        <f>IF($I2="","",_xlfn.LET(_xlpm.x,VLOOKUP($I2,'taxon-match_2026-08-31'!$A$2:$N$122,14,FALSE),IF(_xlpm.x=0,"",_xlpm.x)))</f>
        <v/>
      </c>
      <c r="S2" s="2" t="s">
        <v>2357</v>
      </c>
      <c r="T2" t="s">
        <v>79</v>
      </c>
      <c r="U2" t="s">
        <v>68</v>
      </c>
      <c r="X2" t="str">
        <f>IF(T2="","",_xlfn.LET(_xlpm.x,VLOOKUP(T2,'Drop-down_menus'!$F$2:$G$16,2,FALSE),IF(_xlpm.x=0,"",_xlpm.x)))</f>
        <v/>
      </c>
      <c r="Y2" t="str">
        <f>IF(U2="","",_xlfn.LET(_xlpm.x,VLOOKUP(U2,'Drop-down_menus'!$F$2:$G$16,2,FALSE),IF(_xlpm.x=0,"",_xlpm.x)))</f>
        <v>https://orcid.org/0000-0002-0981-7442</v>
      </c>
      <c r="Z2" t="str">
        <f>IF(V2="","",_xlfn.LET(_xlpm.x,VLOOKUP(V2,'Drop-down_menus'!$F$2:$G$16,2,FALSE),IF(_xlpm.x=0,"",_xlpm.x)))</f>
        <v/>
      </c>
      <c r="AA2" t="str">
        <f>IF(W2="","",_xlfn.LET(_xlpm.x,VLOOKUP(W2,'Drop-down_menus'!$F$2:$G$16,2,FALSE),IF(_xlpm.x=0,"",_xlpm.x)))</f>
        <v/>
      </c>
      <c r="AB2" t="s">
        <v>678</v>
      </c>
      <c r="AF2" t="s">
        <v>679</v>
      </c>
      <c r="AI2" t="s">
        <v>77</v>
      </c>
      <c r="AJ2" t="s">
        <v>680</v>
      </c>
    </row>
    <row r="3" spans="1:37" hidden="1" x14ac:dyDescent="0.2">
      <c r="A3" t="s">
        <v>110</v>
      </c>
      <c r="C3">
        <v>153</v>
      </c>
      <c r="D3" t="s">
        <v>676</v>
      </c>
      <c r="F3" t="s">
        <v>681</v>
      </c>
      <c r="H3" t="s">
        <v>681</v>
      </c>
      <c r="I3" s="2" t="s">
        <v>700</v>
      </c>
      <c r="J3" t="str">
        <f>IF($I3="","",_xlfn.LET(_xlpm.x,VLOOKUP($I3,'taxon-match_2026-08-31'!$A$2:$N$122,6,FALSE),IF(_xlpm.x=0,"",_xlpm.x)))</f>
        <v/>
      </c>
      <c r="K3" t="str">
        <f>IF($I3="","",_xlfn.LET(_xlpm.x,VLOOKUP($I3,'taxon-match_2026-08-31'!$A$2:$N$122,4,FALSE),IF(_xlpm.x=0,"",_xlpm.x)))</f>
        <v>urn:lsid:marinespecies.org:taxname:1</v>
      </c>
      <c r="L3" t="str">
        <f>IF($I3="","",_xlfn.LET(_xlpm.x,VLOOKUP($I3,'taxon-match_2026-08-31'!$A$2:$N$122,7,FALSE),IF(_xlpm.x=0,"",_xlpm.x)))</f>
        <v/>
      </c>
      <c r="M3" t="str">
        <f>IF($I3="","",_xlfn.LET(_xlpm.x,VLOOKUP($I3,'taxon-match_2026-08-31'!$A$2:$N$122,8,FALSE),IF(_xlpm.x=0,"",_xlpm.x)))</f>
        <v/>
      </c>
      <c r="N3" t="str">
        <f>IF($I3="","",_xlfn.LET(_xlpm.x,VLOOKUP($I3,'taxon-match_2026-08-31'!$A$2:$N$122,9,FALSE),IF(_xlpm.x=0,"",_xlpm.x)))</f>
        <v/>
      </c>
      <c r="O3" t="str">
        <f>IF($I3="","",_xlfn.LET(_xlpm.x,VLOOKUP($I3,'taxon-match_2026-08-31'!$A$2:$N$122,10,FALSE),IF(_xlpm.x=0,"",_xlpm.x)))</f>
        <v/>
      </c>
      <c r="P3" t="str">
        <f>IF($I3="","",_xlfn.LET(_xlpm.x,VLOOKUP($I3,'taxon-match_2026-08-31'!$A$2:$N$122,11,FALSE),IF(_xlpm.x=0,"",_xlpm.x)))</f>
        <v/>
      </c>
      <c r="Q3" t="str">
        <f>IF($I3="","",_xlfn.LET(_xlpm.x,VLOOKUP($I3,'taxon-match_2026-08-31'!$A$2:$N$122,12,FALSE),IF(_xlpm.x=0,"",_xlpm.x)))</f>
        <v/>
      </c>
      <c r="R3" t="str">
        <f>IF($I3="","",_xlfn.LET(_xlpm.x,VLOOKUP($I3,'taxon-match_2026-08-31'!$A$2:$N$122,14,FALSE),IF(_xlpm.x=0,"",_xlpm.x)))</f>
        <v/>
      </c>
      <c r="S3" s="2" t="s">
        <v>2608</v>
      </c>
      <c r="T3" t="s">
        <v>79</v>
      </c>
      <c r="U3" t="s">
        <v>68</v>
      </c>
      <c r="V3" t="s">
        <v>185</v>
      </c>
      <c r="X3" t="str">
        <f>IF(T3="","",_xlfn.LET(_xlpm.x,VLOOKUP(T3,'Drop-down_menus'!$F$2:$G$16,2,FALSE),IF(_xlpm.x=0,"",_xlpm.x)))</f>
        <v/>
      </c>
      <c r="Y3" t="str">
        <f>IF(U3="","",_xlfn.LET(_xlpm.x,VLOOKUP(U3,'Drop-down_menus'!$F$2:$G$16,2,FALSE),IF(_xlpm.x=0,"",_xlpm.x)))</f>
        <v>https://orcid.org/0000-0002-0981-7442</v>
      </c>
      <c r="Z3" t="str">
        <f>IF(V3="","",_xlfn.LET(_xlpm.x,VLOOKUP(V3,'Drop-down_menus'!$F$2:$G$16,2,FALSE),IF(_xlpm.x=0,"",_xlpm.x)))</f>
        <v>https://orcid.org/0000-0003-4905-1637</v>
      </c>
      <c r="AA3" t="str">
        <f>IF(W3="","",_xlfn.LET(_xlpm.x,VLOOKUP(W3,'Drop-down_menus'!$F$2:$G$16,2,FALSE),IF(_xlpm.x=0,"",_xlpm.x)))</f>
        <v/>
      </c>
      <c r="AB3" t="s">
        <v>678</v>
      </c>
      <c r="AF3" t="s">
        <v>679</v>
      </c>
      <c r="AH3" s="2" t="s">
        <v>682</v>
      </c>
      <c r="AI3" t="s">
        <v>77</v>
      </c>
      <c r="AJ3" t="s">
        <v>680</v>
      </c>
    </row>
    <row r="4" spans="1:37" hidden="1" x14ac:dyDescent="0.2">
      <c r="A4" t="s">
        <v>110</v>
      </c>
      <c r="C4">
        <v>154</v>
      </c>
      <c r="D4" t="s">
        <v>676</v>
      </c>
      <c r="F4" t="s">
        <v>681</v>
      </c>
      <c r="H4" t="s">
        <v>681</v>
      </c>
      <c r="I4" s="2" t="s">
        <v>700</v>
      </c>
      <c r="J4" t="str">
        <f>IF($I4="","",_xlfn.LET(_xlpm.x,VLOOKUP($I4,'taxon-match_2026-08-31'!$A$2:$N$122,6,FALSE),IF(_xlpm.x=0,"",_xlpm.x)))</f>
        <v/>
      </c>
      <c r="K4" t="str">
        <f>IF($I4="","",_xlfn.LET(_xlpm.x,VLOOKUP($I4,'taxon-match_2026-08-31'!$A$2:$N$122,4,FALSE),IF(_xlpm.x=0,"",_xlpm.x)))</f>
        <v>urn:lsid:marinespecies.org:taxname:1</v>
      </c>
      <c r="L4" t="str">
        <f>IF($I4="","",_xlfn.LET(_xlpm.x,VLOOKUP($I4,'taxon-match_2026-08-31'!$A$2:$N$122,7,FALSE),IF(_xlpm.x=0,"",_xlpm.x)))</f>
        <v/>
      </c>
      <c r="M4" t="str">
        <f>IF($I4="","",_xlfn.LET(_xlpm.x,VLOOKUP($I4,'taxon-match_2026-08-31'!$A$2:$N$122,8,FALSE),IF(_xlpm.x=0,"",_xlpm.x)))</f>
        <v/>
      </c>
      <c r="N4" t="str">
        <f>IF($I4="","",_xlfn.LET(_xlpm.x,VLOOKUP($I4,'taxon-match_2026-08-31'!$A$2:$N$122,9,FALSE),IF(_xlpm.x=0,"",_xlpm.x)))</f>
        <v/>
      </c>
      <c r="O4" t="str">
        <f>IF($I4="","",_xlfn.LET(_xlpm.x,VLOOKUP($I4,'taxon-match_2026-08-31'!$A$2:$N$122,10,FALSE),IF(_xlpm.x=0,"",_xlpm.x)))</f>
        <v/>
      </c>
      <c r="P4" t="str">
        <f>IF($I4="","",_xlfn.LET(_xlpm.x,VLOOKUP($I4,'taxon-match_2026-08-31'!$A$2:$N$122,11,FALSE),IF(_xlpm.x=0,"",_xlpm.x)))</f>
        <v/>
      </c>
      <c r="Q4" t="str">
        <f>IF($I4="","",_xlfn.LET(_xlpm.x,VLOOKUP($I4,'taxon-match_2026-08-31'!$A$2:$N$122,12,FALSE),IF(_xlpm.x=0,"",_xlpm.x)))</f>
        <v/>
      </c>
      <c r="R4" t="str">
        <f>IF($I4="","",_xlfn.LET(_xlpm.x,VLOOKUP($I4,'taxon-match_2026-08-31'!$A$2:$N$122,14,FALSE),IF(_xlpm.x=0,"",_xlpm.x)))</f>
        <v/>
      </c>
      <c r="S4" s="2" t="s">
        <v>2608</v>
      </c>
      <c r="T4" t="s">
        <v>79</v>
      </c>
      <c r="U4" t="s">
        <v>68</v>
      </c>
      <c r="V4" t="s">
        <v>185</v>
      </c>
      <c r="X4" t="str">
        <f>IF(T4="","",_xlfn.LET(_xlpm.x,VLOOKUP(T4,'Drop-down_menus'!$F$2:$G$16,2,FALSE),IF(_xlpm.x=0,"",_xlpm.x)))</f>
        <v/>
      </c>
      <c r="Y4" t="str">
        <f>IF(U4="","",_xlfn.LET(_xlpm.x,VLOOKUP(U4,'Drop-down_menus'!$F$2:$G$16,2,FALSE),IF(_xlpm.x=0,"",_xlpm.x)))</f>
        <v>https://orcid.org/0000-0002-0981-7442</v>
      </c>
      <c r="Z4" t="str">
        <f>IF(V4="","",_xlfn.LET(_xlpm.x,VLOOKUP(V4,'Drop-down_menus'!$F$2:$G$16,2,FALSE),IF(_xlpm.x=0,"",_xlpm.x)))</f>
        <v>https://orcid.org/0000-0003-4905-1637</v>
      </c>
      <c r="AA4" t="str">
        <f>IF(W4="","",_xlfn.LET(_xlpm.x,VLOOKUP(W4,'Drop-down_menus'!$F$2:$G$16,2,FALSE),IF(_xlpm.x=0,"",_xlpm.x)))</f>
        <v/>
      </c>
      <c r="AB4" t="s">
        <v>678</v>
      </c>
      <c r="AF4" t="s">
        <v>679</v>
      </c>
      <c r="AH4" s="2" t="s">
        <v>682</v>
      </c>
      <c r="AI4" t="s">
        <v>77</v>
      </c>
      <c r="AJ4" t="s">
        <v>680</v>
      </c>
    </row>
    <row r="5" spans="1:37" hidden="1" x14ac:dyDescent="0.2">
      <c r="A5" t="s">
        <v>110</v>
      </c>
      <c r="C5">
        <v>155</v>
      </c>
      <c r="D5" t="s">
        <v>676</v>
      </c>
      <c r="F5" t="s">
        <v>683</v>
      </c>
      <c r="G5">
        <v>1</v>
      </c>
      <c r="H5" t="s">
        <v>683</v>
      </c>
      <c r="I5" s="2" t="s">
        <v>700</v>
      </c>
      <c r="J5" t="str">
        <f>IF($I5="","",_xlfn.LET(_xlpm.x,VLOOKUP($I5,'taxon-match_2026-08-31'!$A$2:$N$122,6,FALSE),IF(_xlpm.x=0,"",_xlpm.x)))</f>
        <v/>
      </c>
      <c r="K5" t="str">
        <f>IF($I5="","",_xlfn.LET(_xlpm.x,VLOOKUP($I5,'taxon-match_2026-08-31'!$A$2:$N$122,4,FALSE),IF(_xlpm.x=0,"",_xlpm.x)))</f>
        <v>urn:lsid:marinespecies.org:taxname:1</v>
      </c>
      <c r="L5" t="str">
        <f>IF($I5="","",_xlfn.LET(_xlpm.x,VLOOKUP($I5,'taxon-match_2026-08-31'!$A$2:$N$122,7,FALSE),IF(_xlpm.x=0,"",_xlpm.x)))</f>
        <v/>
      </c>
      <c r="M5" t="str">
        <f>IF($I5="","",_xlfn.LET(_xlpm.x,VLOOKUP($I5,'taxon-match_2026-08-31'!$A$2:$N$122,8,FALSE),IF(_xlpm.x=0,"",_xlpm.x)))</f>
        <v/>
      </c>
      <c r="N5" t="str">
        <f>IF($I5="","",_xlfn.LET(_xlpm.x,VLOOKUP($I5,'taxon-match_2026-08-31'!$A$2:$N$122,9,FALSE),IF(_xlpm.x=0,"",_xlpm.x)))</f>
        <v/>
      </c>
      <c r="O5" t="str">
        <f>IF($I5="","",_xlfn.LET(_xlpm.x,VLOOKUP($I5,'taxon-match_2026-08-31'!$A$2:$N$122,10,FALSE),IF(_xlpm.x=0,"",_xlpm.x)))</f>
        <v/>
      </c>
      <c r="P5" t="str">
        <f>IF($I5="","",_xlfn.LET(_xlpm.x,VLOOKUP($I5,'taxon-match_2026-08-31'!$A$2:$N$122,11,FALSE),IF(_xlpm.x=0,"",_xlpm.x)))</f>
        <v/>
      </c>
      <c r="Q5" t="str">
        <f>IF($I5="","",_xlfn.LET(_xlpm.x,VLOOKUP($I5,'taxon-match_2026-08-31'!$A$2:$N$122,12,FALSE),IF(_xlpm.x=0,"",_xlpm.x)))</f>
        <v/>
      </c>
      <c r="R5" t="str">
        <f>IF($I5="","",_xlfn.LET(_xlpm.x,VLOOKUP($I5,'taxon-match_2026-08-31'!$A$2:$N$122,14,FALSE),IF(_xlpm.x=0,"",_xlpm.x)))</f>
        <v/>
      </c>
      <c r="S5" s="2" t="s">
        <v>2608</v>
      </c>
      <c r="T5" t="s">
        <v>79</v>
      </c>
      <c r="U5" t="s">
        <v>68</v>
      </c>
      <c r="V5" t="s">
        <v>185</v>
      </c>
      <c r="X5" t="str">
        <f>IF(T5="","",_xlfn.LET(_xlpm.x,VLOOKUP(T5,'Drop-down_menus'!$F$2:$G$16,2,FALSE),IF(_xlpm.x=0,"",_xlpm.x)))</f>
        <v/>
      </c>
      <c r="Y5" t="str">
        <f>IF(U5="","",_xlfn.LET(_xlpm.x,VLOOKUP(U5,'Drop-down_menus'!$F$2:$G$16,2,FALSE),IF(_xlpm.x=0,"",_xlpm.x)))</f>
        <v>https://orcid.org/0000-0002-0981-7442</v>
      </c>
      <c r="Z5" t="str">
        <f>IF(V5="","",_xlfn.LET(_xlpm.x,VLOOKUP(V5,'Drop-down_menus'!$F$2:$G$16,2,FALSE),IF(_xlpm.x=0,"",_xlpm.x)))</f>
        <v>https://orcid.org/0000-0003-4905-1637</v>
      </c>
      <c r="AA5" t="str">
        <f>IF(W5="","",_xlfn.LET(_xlpm.x,VLOOKUP(W5,'Drop-down_menus'!$F$2:$G$16,2,FALSE),IF(_xlpm.x=0,"",_xlpm.x)))</f>
        <v/>
      </c>
      <c r="AB5" t="s">
        <v>678</v>
      </c>
      <c r="AF5" t="s">
        <v>684</v>
      </c>
      <c r="AI5" t="s">
        <v>77</v>
      </c>
      <c r="AJ5" t="s">
        <v>680</v>
      </c>
    </row>
    <row r="6" spans="1:37" hidden="1" x14ac:dyDescent="0.2">
      <c r="A6" t="s">
        <v>110</v>
      </c>
      <c r="C6">
        <v>156</v>
      </c>
      <c r="D6" t="s">
        <v>676</v>
      </c>
      <c r="F6" t="s">
        <v>683</v>
      </c>
      <c r="G6">
        <v>5</v>
      </c>
      <c r="H6" t="s">
        <v>683</v>
      </c>
      <c r="I6" s="2" t="s">
        <v>700</v>
      </c>
      <c r="J6" t="str">
        <f>IF($I6="","",_xlfn.LET(_xlpm.x,VLOOKUP($I6,'taxon-match_2026-08-31'!$A$2:$N$122,6,FALSE),IF(_xlpm.x=0,"",_xlpm.x)))</f>
        <v/>
      </c>
      <c r="K6" t="str">
        <f>IF($I6="","",_xlfn.LET(_xlpm.x,VLOOKUP($I6,'taxon-match_2026-08-31'!$A$2:$N$122,4,FALSE),IF(_xlpm.x=0,"",_xlpm.x)))</f>
        <v>urn:lsid:marinespecies.org:taxname:1</v>
      </c>
      <c r="L6" t="str">
        <f>IF($I6="","",_xlfn.LET(_xlpm.x,VLOOKUP($I6,'taxon-match_2026-08-31'!$A$2:$N$122,7,FALSE),IF(_xlpm.x=0,"",_xlpm.x)))</f>
        <v/>
      </c>
      <c r="M6" t="str">
        <f>IF($I6="","",_xlfn.LET(_xlpm.x,VLOOKUP($I6,'taxon-match_2026-08-31'!$A$2:$N$122,8,FALSE),IF(_xlpm.x=0,"",_xlpm.x)))</f>
        <v/>
      </c>
      <c r="N6" t="str">
        <f>IF($I6="","",_xlfn.LET(_xlpm.x,VLOOKUP($I6,'taxon-match_2026-08-31'!$A$2:$N$122,9,FALSE),IF(_xlpm.x=0,"",_xlpm.x)))</f>
        <v/>
      </c>
      <c r="O6" t="str">
        <f>IF($I6="","",_xlfn.LET(_xlpm.x,VLOOKUP($I6,'taxon-match_2026-08-31'!$A$2:$N$122,10,FALSE),IF(_xlpm.x=0,"",_xlpm.x)))</f>
        <v/>
      </c>
      <c r="P6" t="str">
        <f>IF($I6="","",_xlfn.LET(_xlpm.x,VLOOKUP($I6,'taxon-match_2026-08-31'!$A$2:$N$122,11,FALSE),IF(_xlpm.x=0,"",_xlpm.x)))</f>
        <v/>
      </c>
      <c r="Q6" t="str">
        <f>IF($I6="","",_xlfn.LET(_xlpm.x,VLOOKUP($I6,'taxon-match_2026-08-31'!$A$2:$N$122,12,FALSE),IF(_xlpm.x=0,"",_xlpm.x)))</f>
        <v/>
      </c>
      <c r="R6" t="str">
        <f>IF($I6="","",_xlfn.LET(_xlpm.x,VLOOKUP($I6,'taxon-match_2026-08-31'!$A$2:$N$122,14,FALSE),IF(_xlpm.x=0,"",_xlpm.x)))</f>
        <v/>
      </c>
      <c r="S6" s="2" t="s">
        <v>2608</v>
      </c>
      <c r="T6" t="s">
        <v>79</v>
      </c>
      <c r="U6" t="s">
        <v>68</v>
      </c>
      <c r="V6" t="s">
        <v>185</v>
      </c>
      <c r="X6" t="str">
        <f>IF(T6="","",_xlfn.LET(_xlpm.x,VLOOKUP(T6,'Drop-down_menus'!$F$2:$G$16,2,FALSE),IF(_xlpm.x=0,"",_xlpm.x)))</f>
        <v/>
      </c>
      <c r="Y6" t="str">
        <f>IF(U6="","",_xlfn.LET(_xlpm.x,VLOOKUP(U6,'Drop-down_menus'!$F$2:$G$16,2,FALSE),IF(_xlpm.x=0,"",_xlpm.x)))</f>
        <v>https://orcid.org/0000-0002-0981-7442</v>
      </c>
      <c r="Z6" t="str">
        <f>IF(V6="","",_xlfn.LET(_xlpm.x,VLOOKUP(V6,'Drop-down_menus'!$F$2:$G$16,2,FALSE),IF(_xlpm.x=0,"",_xlpm.x)))</f>
        <v>https://orcid.org/0000-0003-4905-1637</v>
      </c>
      <c r="AA6" t="str">
        <f>IF(W6="","",_xlfn.LET(_xlpm.x,VLOOKUP(W6,'Drop-down_menus'!$F$2:$G$16,2,FALSE),IF(_xlpm.x=0,"",_xlpm.x)))</f>
        <v/>
      </c>
      <c r="AB6" t="s">
        <v>678</v>
      </c>
      <c r="AF6" t="s">
        <v>684</v>
      </c>
      <c r="AI6" t="s">
        <v>77</v>
      </c>
      <c r="AJ6" t="s">
        <v>680</v>
      </c>
    </row>
    <row r="7" spans="1:37" hidden="1" x14ac:dyDescent="0.2">
      <c r="A7" t="s">
        <v>110</v>
      </c>
      <c r="C7">
        <v>157</v>
      </c>
      <c r="D7" t="s">
        <v>676</v>
      </c>
      <c r="F7" t="s">
        <v>683</v>
      </c>
      <c r="G7">
        <v>1</v>
      </c>
      <c r="H7" t="s">
        <v>683</v>
      </c>
      <c r="I7" s="2" t="s">
        <v>700</v>
      </c>
      <c r="J7" t="str">
        <f>IF($I7="","",_xlfn.LET(_xlpm.x,VLOOKUP($I7,'taxon-match_2026-08-31'!$A$2:$N$122,6,FALSE),IF(_xlpm.x=0,"",_xlpm.x)))</f>
        <v/>
      </c>
      <c r="K7" t="str">
        <f>IF($I7="","",_xlfn.LET(_xlpm.x,VLOOKUP($I7,'taxon-match_2026-08-31'!$A$2:$N$122,4,FALSE),IF(_xlpm.x=0,"",_xlpm.x)))</f>
        <v>urn:lsid:marinespecies.org:taxname:1</v>
      </c>
      <c r="L7" t="str">
        <f>IF($I7="","",_xlfn.LET(_xlpm.x,VLOOKUP($I7,'taxon-match_2026-08-31'!$A$2:$N$122,7,FALSE),IF(_xlpm.x=0,"",_xlpm.x)))</f>
        <v/>
      </c>
      <c r="M7" t="str">
        <f>IF($I7="","",_xlfn.LET(_xlpm.x,VLOOKUP($I7,'taxon-match_2026-08-31'!$A$2:$N$122,8,FALSE),IF(_xlpm.x=0,"",_xlpm.x)))</f>
        <v/>
      </c>
      <c r="N7" t="str">
        <f>IF($I7="","",_xlfn.LET(_xlpm.x,VLOOKUP($I7,'taxon-match_2026-08-31'!$A$2:$N$122,9,FALSE),IF(_xlpm.x=0,"",_xlpm.x)))</f>
        <v/>
      </c>
      <c r="O7" t="str">
        <f>IF($I7="","",_xlfn.LET(_xlpm.x,VLOOKUP($I7,'taxon-match_2026-08-31'!$A$2:$N$122,10,FALSE),IF(_xlpm.x=0,"",_xlpm.x)))</f>
        <v/>
      </c>
      <c r="P7" t="str">
        <f>IF($I7="","",_xlfn.LET(_xlpm.x,VLOOKUP($I7,'taxon-match_2026-08-31'!$A$2:$N$122,11,FALSE),IF(_xlpm.x=0,"",_xlpm.x)))</f>
        <v/>
      </c>
      <c r="Q7" t="str">
        <f>IF($I7="","",_xlfn.LET(_xlpm.x,VLOOKUP($I7,'taxon-match_2026-08-31'!$A$2:$N$122,12,FALSE),IF(_xlpm.x=0,"",_xlpm.x)))</f>
        <v/>
      </c>
      <c r="R7" t="str">
        <f>IF($I7="","",_xlfn.LET(_xlpm.x,VLOOKUP($I7,'taxon-match_2026-08-31'!$A$2:$N$122,14,FALSE),IF(_xlpm.x=0,"",_xlpm.x)))</f>
        <v/>
      </c>
      <c r="S7" s="2" t="s">
        <v>2608</v>
      </c>
      <c r="T7" t="s">
        <v>79</v>
      </c>
      <c r="U7" t="s">
        <v>68</v>
      </c>
      <c r="V7" t="s">
        <v>185</v>
      </c>
      <c r="X7" t="str">
        <f>IF(T7="","",_xlfn.LET(_xlpm.x,VLOOKUP(T7,'Drop-down_menus'!$F$2:$G$16,2,FALSE),IF(_xlpm.x=0,"",_xlpm.x)))</f>
        <v/>
      </c>
      <c r="Y7" t="str">
        <f>IF(U7="","",_xlfn.LET(_xlpm.x,VLOOKUP(U7,'Drop-down_menus'!$F$2:$G$16,2,FALSE),IF(_xlpm.x=0,"",_xlpm.x)))</f>
        <v>https://orcid.org/0000-0002-0981-7442</v>
      </c>
      <c r="Z7" t="str">
        <f>IF(V7="","",_xlfn.LET(_xlpm.x,VLOOKUP(V7,'Drop-down_menus'!$F$2:$G$16,2,FALSE),IF(_xlpm.x=0,"",_xlpm.x)))</f>
        <v>https://orcid.org/0000-0003-4905-1637</v>
      </c>
      <c r="AA7" t="str">
        <f>IF(W7="","",_xlfn.LET(_xlpm.x,VLOOKUP(W7,'Drop-down_menus'!$F$2:$G$16,2,FALSE),IF(_xlpm.x=0,"",_xlpm.x)))</f>
        <v/>
      </c>
      <c r="AB7" t="s">
        <v>678</v>
      </c>
      <c r="AF7" t="s">
        <v>684</v>
      </c>
      <c r="AI7" t="s">
        <v>77</v>
      </c>
      <c r="AJ7" t="s">
        <v>680</v>
      </c>
    </row>
    <row r="8" spans="1:37" hidden="1" x14ac:dyDescent="0.2">
      <c r="A8" t="s">
        <v>110</v>
      </c>
      <c r="C8">
        <v>158</v>
      </c>
      <c r="D8" t="s">
        <v>676</v>
      </c>
      <c r="F8" t="s">
        <v>685</v>
      </c>
      <c r="G8">
        <v>15</v>
      </c>
      <c r="H8" t="s">
        <v>685</v>
      </c>
      <c r="I8" t="s">
        <v>685</v>
      </c>
      <c r="J8" t="str">
        <f>IF($I8="","",_xlfn.LET(_xlpm.x,VLOOKUP($I8,'taxon-match_2026-08-31'!$A$2:$N$122,6,FALSE),IF(_xlpm.x=0,"",_xlpm.x)))</f>
        <v>Linnaeus, 1758</v>
      </c>
      <c r="K8" t="str">
        <f>IF($I8="","",_xlfn.LET(_xlpm.x,VLOOKUP($I8,'taxon-match_2026-08-31'!$A$2:$N$122,4,FALSE),IF(_xlpm.x=0,"",_xlpm.x)))</f>
        <v>urn:lsid:marinespecies.org:taxname:105</v>
      </c>
      <c r="L8" t="str">
        <f>IF($I8="","",_xlfn.LET(_xlpm.x,VLOOKUP($I8,'taxon-match_2026-08-31'!$A$2:$N$122,7,FALSE),IF(_xlpm.x=0,"",_xlpm.x)))</f>
        <v>Animalia</v>
      </c>
      <c r="M8" t="str">
        <f>IF($I8="","",_xlfn.LET(_xlpm.x,VLOOKUP($I8,'taxon-match_2026-08-31'!$A$2:$N$122,8,FALSE),IF(_xlpm.x=0,"",_xlpm.x)))</f>
        <v>Mollusca</v>
      </c>
      <c r="N8" t="str">
        <f>IF($I8="","",_xlfn.LET(_xlpm.x,VLOOKUP($I8,'taxon-match_2026-08-31'!$A$2:$N$122,9,FALSE),IF(_xlpm.x=0,"",_xlpm.x)))</f>
        <v>Bivalvia</v>
      </c>
      <c r="O8" t="str">
        <f>IF($I8="","",_xlfn.LET(_xlpm.x,VLOOKUP($I8,'taxon-match_2026-08-31'!$A$2:$N$122,10,FALSE),IF(_xlpm.x=0,"",_xlpm.x)))</f>
        <v/>
      </c>
      <c r="P8" t="str">
        <f>IF($I8="","",_xlfn.LET(_xlpm.x,VLOOKUP($I8,'taxon-match_2026-08-31'!$A$2:$N$122,11,FALSE),IF(_xlpm.x=0,"",_xlpm.x)))</f>
        <v/>
      </c>
      <c r="Q8" t="str">
        <f>IF($I8="","",_xlfn.LET(_xlpm.x,VLOOKUP($I8,'taxon-match_2026-08-31'!$A$2:$N$122,12,FALSE),IF(_xlpm.x=0,"",_xlpm.x)))</f>
        <v/>
      </c>
      <c r="R8" t="str">
        <f>IF($I8="","",_xlfn.LET(_xlpm.x,VLOOKUP($I8,'taxon-match_2026-08-31'!$A$2:$N$122,14,FALSE),IF(_xlpm.x=0,"",_xlpm.x)))</f>
        <v/>
      </c>
      <c r="S8" s="2" t="s">
        <v>2358</v>
      </c>
      <c r="T8" t="s">
        <v>79</v>
      </c>
      <c r="U8" t="s">
        <v>68</v>
      </c>
      <c r="V8" t="s">
        <v>185</v>
      </c>
      <c r="X8" t="str">
        <f>IF(T8="","",_xlfn.LET(_xlpm.x,VLOOKUP(T8,'Drop-down_menus'!$F$2:$G$16,2,FALSE),IF(_xlpm.x=0,"",_xlpm.x)))</f>
        <v/>
      </c>
      <c r="Y8" t="str">
        <f>IF(U8="","",_xlfn.LET(_xlpm.x,VLOOKUP(U8,'Drop-down_menus'!$F$2:$G$16,2,FALSE),IF(_xlpm.x=0,"",_xlpm.x)))</f>
        <v>https://orcid.org/0000-0002-0981-7442</v>
      </c>
      <c r="Z8" t="str">
        <f>IF(V8="","",_xlfn.LET(_xlpm.x,VLOOKUP(V8,'Drop-down_menus'!$F$2:$G$16,2,FALSE),IF(_xlpm.x=0,"",_xlpm.x)))</f>
        <v>https://orcid.org/0000-0003-4905-1637</v>
      </c>
      <c r="AA8" t="str">
        <f>IF(W8="","",_xlfn.LET(_xlpm.x,VLOOKUP(W8,'Drop-down_menus'!$F$2:$G$16,2,FALSE),IF(_xlpm.x=0,"",_xlpm.x)))</f>
        <v/>
      </c>
      <c r="AB8" t="s">
        <v>678</v>
      </c>
      <c r="AF8" t="s">
        <v>684</v>
      </c>
      <c r="AI8" t="s">
        <v>77</v>
      </c>
      <c r="AJ8" t="s">
        <v>680</v>
      </c>
    </row>
    <row r="9" spans="1:37" hidden="1" x14ac:dyDescent="0.2">
      <c r="A9" t="s">
        <v>110</v>
      </c>
      <c r="C9">
        <v>159</v>
      </c>
      <c r="D9" t="s">
        <v>676</v>
      </c>
      <c r="F9" t="s">
        <v>685</v>
      </c>
      <c r="G9">
        <v>7</v>
      </c>
      <c r="H9" t="s">
        <v>685</v>
      </c>
      <c r="I9" t="s">
        <v>685</v>
      </c>
      <c r="J9" t="str">
        <f>IF($I9="","",_xlfn.LET(_xlpm.x,VLOOKUP($I9,'taxon-match_2026-08-31'!$A$2:$N$122,6,FALSE),IF(_xlpm.x=0,"",_xlpm.x)))</f>
        <v>Linnaeus, 1758</v>
      </c>
      <c r="K9" t="str">
        <f>IF($I9="","",_xlfn.LET(_xlpm.x,VLOOKUP($I9,'taxon-match_2026-08-31'!$A$2:$N$122,4,FALSE),IF(_xlpm.x=0,"",_xlpm.x)))</f>
        <v>urn:lsid:marinespecies.org:taxname:105</v>
      </c>
      <c r="L9" t="str">
        <f>IF($I9="","",_xlfn.LET(_xlpm.x,VLOOKUP($I9,'taxon-match_2026-08-31'!$A$2:$N$122,7,FALSE),IF(_xlpm.x=0,"",_xlpm.x)))</f>
        <v>Animalia</v>
      </c>
      <c r="M9" t="str">
        <f>IF($I9="","",_xlfn.LET(_xlpm.x,VLOOKUP($I9,'taxon-match_2026-08-31'!$A$2:$N$122,8,FALSE),IF(_xlpm.x=0,"",_xlpm.x)))</f>
        <v>Mollusca</v>
      </c>
      <c r="N9" t="str">
        <f>IF($I9="","",_xlfn.LET(_xlpm.x,VLOOKUP($I9,'taxon-match_2026-08-31'!$A$2:$N$122,9,FALSE),IF(_xlpm.x=0,"",_xlpm.x)))</f>
        <v>Bivalvia</v>
      </c>
      <c r="O9" t="str">
        <f>IF($I9="","",_xlfn.LET(_xlpm.x,VLOOKUP($I9,'taxon-match_2026-08-31'!$A$2:$N$122,10,FALSE),IF(_xlpm.x=0,"",_xlpm.x)))</f>
        <v/>
      </c>
      <c r="P9" t="str">
        <f>IF($I9="","",_xlfn.LET(_xlpm.x,VLOOKUP($I9,'taxon-match_2026-08-31'!$A$2:$N$122,11,FALSE),IF(_xlpm.x=0,"",_xlpm.x)))</f>
        <v/>
      </c>
      <c r="Q9" t="str">
        <f>IF($I9="","",_xlfn.LET(_xlpm.x,VLOOKUP($I9,'taxon-match_2026-08-31'!$A$2:$N$122,12,FALSE),IF(_xlpm.x=0,"",_xlpm.x)))</f>
        <v/>
      </c>
      <c r="R9" t="str">
        <f>IF($I9="","",_xlfn.LET(_xlpm.x,VLOOKUP($I9,'taxon-match_2026-08-31'!$A$2:$N$122,14,FALSE),IF(_xlpm.x=0,"",_xlpm.x)))</f>
        <v/>
      </c>
      <c r="S9" s="2" t="s">
        <v>2358</v>
      </c>
      <c r="T9" t="s">
        <v>79</v>
      </c>
      <c r="U9" t="s">
        <v>68</v>
      </c>
      <c r="V9" t="s">
        <v>185</v>
      </c>
      <c r="X9" t="str">
        <f>IF(T9="","",_xlfn.LET(_xlpm.x,VLOOKUP(T9,'Drop-down_menus'!$F$2:$G$16,2,FALSE),IF(_xlpm.x=0,"",_xlpm.x)))</f>
        <v/>
      </c>
      <c r="Y9" t="str">
        <f>IF(U9="","",_xlfn.LET(_xlpm.x,VLOOKUP(U9,'Drop-down_menus'!$F$2:$G$16,2,FALSE),IF(_xlpm.x=0,"",_xlpm.x)))</f>
        <v>https://orcid.org/0000-0002-0981-7442</v>
      </c>
      <c r="Z9" t="str">
        <f>IF(V9="","",_xlfn.LET(_xlpm.x,VLOOKUP(V9,'Drop-down_menus'!$F$2:$G$16,2,FALSE),IF(_xlpm.x=0,"",_xlpm.x)))</f>
        <v>https://orcid.org/0000-0003-4905-1637</v>
      </c>
      <c r="AA9" t="str">
        <f>IF(W9="","",_xlfn.LET(_xlpm.x,VLOOKUP(W9,'Drop-down_menus'!$F$2:$G$16,2,FALSE),IF(_xlpm.x=0,"",_xlpm.x)))</f>
        <v/>
      </c>
      <c r="AB9" t="s">
        <v>678</v>
      </c>
      <c r="AF9" t="s">
        <v>684</v>
      </c>
      <c r="AI9" t="s">
        <v>77</v>
      </c>
      <c r="AJ9" t="s">
        <v>680</v>
      </c>
    </row>
    <row r="10" spans="1:37" hidden="1" x14ac:dyDescent="0.2">
      <c r="A10" t="s">
        <v>110</v>
      </c>
      <c r="C10">
        <v>160</v>
      </c>
      <c r="D10" t="s">
        <v>676</v>
      </c>
      <c r="F10" t="s">
        <v>686</v>
      </c>
      <c r="G10">
        <v>150</v>
      </c>
      <c r="H10" t="s">
        <v>686</v>
      </c>
      <c r="I10" t="s">
        <v>686</v>
      </c>
      <c r="J10" t="str">
        <f>IF($I10="","",_xlfn.LET(_xlpm.x,VLOOKUP($I10,'taxon-match_2026-08-31'!$A$2:$N$122,6,FALSE),IF(_xlpm.x=0,"",_xlpm.x)))</f>
        <v>Latreille, 1816</v>
      </c>
      <c r="K10" t="str">
        <f>IF($I10="","",_xlfn.LET(_xlpm.x,VLOOKUP($I10,'taxon-match_2026-08-31'!$A$2:$N$122,4,FALSE),IF(_xlpm.x=0,"",_xlpm.x)))</f>
        <v>urn:lsid:marinespecies.org:taxname:1135</v>
      </c>
      <c r="L10" t="str">
        <f>IF($I10="","",_xlfn.LET(_xlpm.x,VLOOKUP($I10,'taxon-match_2026-08-31'!$A$2:$N$122,7,FALSE),IF(_xlpm.x=0,"",_xlpm.x)))</f>
        <v>Animalia</v>
      </c>
      <c r="M10" t="str">
        <f>IF($I10="","",_xlfn.LET(_xlpm.x,VLOOKUP($I10,'taxon-match_2026-08-31'!$A$2:$N$122,8,FALSE),IF(_xlpm.x=0,"",_xlpm.x)))</f>
        <v>Arthropoda</v>
      </c>
      <c r="N10" t="str">
        <f>IF($I10="","",_xlfn.LET(_xlpm.x,VLOOKUP($I10,'taxon-match_2026-08-31'!$A$2:$N$122,9,FALSE),IF(_xlpm.x=0,"",_xlpm.x)))</f>
        <v>Malacostraca</v>
      </c>
      <c r="O10" t="str">
        <f>IF($I10="","",_xlfn.LET(_xlpm.x,VLOOKUP($I10,'taxon-match_2026-08-31'!$A$2:$N$122,10,FALSE),IF(_xlpm.x=0,"",_xlpm.x)))</f>
        <v>Amphipoda</v>
      </c>
      <c r="P10" t="str">
        <f>IF($I10="","",_xlfn.LET(_xlpm.x,VLOOKUP($I10,'taxon-match_2026-08-31'!$A$2:$N$122,11,FALSE),IF(_xlpm.x=0,"",_xlpm.x)))</f>
        <v/>
      </c>
      <c r="Q10" t="str">
        <f>IF($I10="","",_xlfn.LET(_xlpm.x,VLOOKUP($I10,'taxon-match_2026-08-31'!$A$2:$N$122,12,FALSE),IF(_xlpm.x=0,"",_xlpm.x)))</f>
        <v/>
      </c>
      <c r="R10" t="str">
        <f>IF($I10="","",_xlfn.LET(_xlpm.x,VLOOKUP($I10,'taxon-match_2026-08-31'!$A$2:$N$122,14,FALSE),IF(_xlpm.x=0,"",_xlpm.x)))</f>
        <v/>
      </c>
      <c r="S10" s="2" t="s">
        <v>2359</v>
      </c>
      <c r="T10" t="s">
        <v>79</v>
      </c>
      <c r="U10" t="s">
        <v>68</v>
      </c>
      <c r="V10" t="s">
        <v>185</v>
      </c>
      <c r="X10" t="str">
        <f>IF(T10="","",_xlfn.LET(_xlpm.x,VLOOKUP(T10,'Drop-down_menus'!$F$2:$G$16,2,FALSE),IF(_xlpm.x=0,"",_xlpm.x)))</f>
        <v/>
      </c>
      <c r="Y10" t="str">
        <f>IF(U10="","",_xlfn.LET(_xlpm.x,VLOOKUP(U10,'Drop-down_menus'!$F$2:$G$16,2,FALSE),IF(_xlpm.x=0,"",_xlpm.x)))</f>
        <v>https://orcid.org/0000-0002-0981-7442</v>
      </c>
      <c r="Z10" t="str">
        <f>IF(V10="","",_xlfn.LET(_xlpm.x,VLOOKUP(V10,'Drop-down_menus'!$F$2:$G$16,2,FALSE),IF(_xlpm.x=0,"",_xlpm.x)))</f>
        <v>https://orcid.org/0000-0003-4905-1637</v>
      </c>
      <c r="AA10" t="str">
        <f>IF(W10="","",_xlfn.LET(_xlpm.x,VLOOKUP(W10,'Drop-down_menus'!$F$2:$G$16,2,FALSE),IF(_xlpm.x=0,"",_xlpm.x)))</f>
        <v/>
      </c>
      <c r="AB10" t="s">
        <v>678</v>
      </c>
      <c r="AF10" t="s">
        <v>684</v>
      </c>
      <c r="AI10" t="s">
        <v>77</v>
      </c>
      <c r="AJ10" t="s">
        <v>680</v>
      </c>
    </row>
    <row r="11" spans="1:37" hidden="1" x14ac:dyDescent="0.2">
      <c r="A11" t="s">
        <v>110</v>
      </c>
      <c r="C11">
        <v>161</v>
      </c>
      <c r="D11" t="s">
        <v>676</v>
      </c>
      <c r="F11" t="s">
        <v>686</v>
      </c>
      <c r="G11">
        <v>30</v>
      </c>
      <c r="H11" t="s">
        <v>686</v>
      </c>
      <c r="I11" t="s">
        <v>686</v>
      </c>
      <c r="J11" t="str">
        <f>IF($I11="","",_xlfn.LET(_xlpm.x,VLOOKUP($I11,'taxon-match_2026-08-31'!$A$2:$N$122,6,FALSE),IF(_xlpm.x=0,"",_xlpm.x)))</f>
        <v>Latreille, 1816</v>
      </c>
      <c r="K11" t="str">
        <f>IF($I11="","",_xlfn.LET(_xlpm.x,VLOOKUP($I11,'taxon-match_2026-08-31'!$A$2:$N$122,4,FALSE),IF(_xlpm.x=0,"",_xlpm.x)))</f>
        <v>urn:lsid:marinespecies.org:taxname:1135</v>
      </c>
      <c r="L11" t="str">
        <f>IF($I11="","",_xlfn.LET(_xlpm.x,VLOOKUP($I11,'taxon-match_2026-08-31'!$A$2:$N$122,7,FALSE),IF(_xlpm.x=0,"",_xlpm.x)))</f>
        <v>Animalia</v>
      </c>
      <c r="M11" t="str">
        <f>IF($I11="","",_xlfn.LET(_xlpm.x,VLOOKUP($I11,'taxon-match_2026-08-31'!$A$2:$N$122,8,FALSE),IF(_xlpm.x=0,"",_xlpm.x)))</f>
        <v>Arthropoda</v>
      </c>
      <c r="N11" t="str">
        <f>IF($I11="","",_xlfn.LET(_xlpm.x,VLOOKUP($I11,'taxon-match_2026-08-31'!$A$2:$N$122,9,FALSE),IF(_xlpm.x=0,"",_xlpm.x)))</f>
        <v>Malacostraca</v>
      </c>
      <c r="O11" t="str">
        <f>IF($I11="","",_xlfn.LET(_xlpm.x,VLOOKUP($I11,'taxon-match_2026-08-31'!$A$2:$N$122,10,FALSE),IF(_xlpm.x=0,"",_xlpm.x)))</f>
        <v>Amphipoda</v>
      </c>
      <c r="P11" t="str">
        <f>IF($I11="","",_xlfn.LET(_xlpm.x,VLOOKUP($I11,'taxon-match_2026-08-31'!$A$2:$N$122,11,FALSE),IF(_xlpm.x=0,"",_xlpm.x)))</f>
        <v/>
      </c>
      <c r="Q11" t="str">
        <f>IF($I11="","",_xlfn.LET(_xlpm.x,VLOOKUP($I11,'taxon-match_2026-08-31'!$A$2:$N$122,12,FALSE),IF(_xlpm.x=0,"",_xlpm.x)))</f>
        <v/>
      </c>
      <c r="R11" t="str">
        <f>IF($I11="","",_xlfn.LET(_xlpm.x,VLOOKUP($I11,'taxon-match_2026-08-31'!$A$2:$N$122,14,FALSE),IF(_xlpm.x=0,"",_xlpm.x)))</f>
        <v/>
      </c>
      <c r="S11" s="2" t="s">
        <v>2359</v>
      </c>
      <c r="T11" t="s">
        <v>79</v>
      </c>
      <c r="U11" t="s">
        <v>68</v>
      </c>
      <c r="V11" t="s">
        <v>185</v>
      </c>
      <c r="X11" t="str">
        <f>IF(T11="","",_xlfn.LET(_xlpm.x,VLOOKUP(T11,'Drop-down_menus'!$F$2:$G$16,2,FALSE),IF(_xlpm.x=0,"",_xlpm.x)))</f>
        <v/>
      </c>
      <c r="Y11" t="str">
        <f>IF(U11="","",_xlfn.LET(_xlpm.x,VLOOKUP(U11,'Drop-down_menus'!$F$2:$G$16,2,FALSE),IF(_xlpm.x=0,"",_xlpm.x)))</f>
        <v>https://orcid.org/0000-0002-0981-7442</v>
      </c>
      <c r="Z11" t="str">
        <f>IF(V11="","",_xlfn.LET(_xlpm.x,VLOOKUP(V11,'Drop-down_menus'!$F$2:$G$16,2,FALSE),IF(_xlpm.x=0,"",_xlpm.x)))</f>
        <v>https://orcid.org/0000-0003-4905-1637</v>
      </c>
      <c r="AA11" t="str">
        <f>IF(W11="","",_xlfn.LET(_xlpm.x,VLOOKUP(W11,'Drop-down_menus'!$F$2:$G$16,2,FALSE),IF(_xlpm.x=0,"",_xlpm.x)))</f>
        <v/>
      </c>
      <c r="AB11" t="s">
        <v>678</v>
      </c>
      <c r="AF11" t="s">
        <v>684</v>
      </c>
      <c r="AI11" t="s">
        <v>77</v>
      </c>
      <c r="AJ11" t="s">
        <v>680</v>
      </c>
    </row>
    <row r="12" spans="1:37" hidden="1" x14ac:dyDescent="0.2">
      <c r="A12" t="s">
        <v>110</v>
      </c>
      <c r="C12">
        <v>162</v>
      </c>
      <c r="D12" t="s">
        <v>676</v>
      </c>
      <c r="F12" t="s">
        <v>687</v>
      </c>
      <c r="G12">
        <v>30</v>
      </c>
      <c r="H12" t="s">
        <v>687</v>
      </c>
      <c r="I12" t="s">
        <v>687</v>
      </c>
      <c r="J12" t="str">
        <f>IF($I12="","",_xlfn.LET(_xlpm.x,VLOOKUP($I12,'taxon-match_2026-08-31'!$A$2:$N$122,6,FALSE),IF(_xlpm.x=0,"",_xlpm.x)))</f>
        <v>Latreille, 1816</v>
      </c>
      <c r="K12" t="str">
        <f>IF($I12="","",_xlfn.LET(_xlpm.x,VLOOKUP($I12,'taxon-match_2026-08-31'!$A$2:$N$122,4,FALSE),IF(_xlpm.x=0,"",_xlpm.x)))</f>
        <v>urn:lsid:marinespecies.org:taxname:1131</v>
      </c>
      <c r="L12" t="str">
        <f>IF($I12="","",_xlfn.LET(_xlpm.x,VLOOKUP($I12,'taxon-match_2026-08-31'!$A$2:$N$122,7,FALSE),IF(_xlpm.x=0,"",_xlpm.x)))</f>
        <v>Animalia</v>
      </c>
      <c r="M12" t="str">
        <f>IF($I12="","",_xlfn.LET(_xlpm.x,VLOOKUP($I12,'taxon-match_2026-08-31'!$A$2:$N$122,8,FALSE),IF(_xlpm.x=0,"",_xlpm.x)))</f>
        <v>Arthropoda</v>
      </c>
      <c r="N12" t="str">
        <f>IF($I12="","",_xlfn.LET(_xlpm.x,VLOOKUP($I12,'taxon-match_2026-08-31'!$A$2:$N$122,9,FALSE),IF(_xlpm.x=0,"",_xlpm.x)))</f>
        <v>Malacostraca</v>
      </c>
      <c r="O12" t="str">
        <f>IF($I12="","",_xlfn.LET(_xlpm.x,VLOOKUP($I12,'taxon-match_2026-08-31'!$A$2:$N$122,10,FALSE),IF(_xlpm.x=0,"",_xlpm.x)))</f>
        <v>Isopoda</v>
      </c>
      <c r="P12" t="str">
        <f>IF($I12="","",_xlfn.LET(_xlpm.x,VLOOKUP($I12,'taxon-match_2026-08-31'!$A$2:$N$122,11,FALSE),IF(_xlpm.x=0,"",_xlpm.x)))</f>
        <v/>
      </c>
      <c r="Q12" t="str">
        <f>IF($I12="","",_xlfn.LET(_xlpm.x,VLOOKUP($I12,'taxon-match_2026-08-31'!$A$2:$N$122,12,FALSE),IF(_xlpm.x=0,"",_xlpm.x)))</f>
        <v/>
      </c>
      <c r="R12" t="str">
        <f>IF($I12="","",_xlfn.LET(_xlpm.x,VLOOKUP($I12,'taxon-match_2026-08-31'!$A$2:$N$122,14,FALSE),IF(_xlpm.x=0,"",_xlpm.x)))</f>
        <v/>
      </c>
      <c r="S12" s="2" t="s">
        <v>2359</v>
      </c>
      <c r="T12" t="s">
        <v>79</v>
      </c>
      <c r="U12" t="s">
        <v>68</v>
      </c>
      <c r="V12" t="s">
        <v>185</v>
      </c>
      <c r="X12" t="str">
        <f>IF(T12="","",_xlfn.LET(_xlpm.x,VLOOKUP(T12,'Drop-down_menus'!$F$2:$G$16,2,FALSE),IF(_xlpm.x=0,"",_xlpm.x)))</f>
        <v/>
      </c>
      <c r="Y12" t="str">
        <f>IF(U12="","",_xlfn.LET(_xlpm.x,VLOOKUP(U12,'Drop-down_menus'!$F$2:$G$16,2,FALSE),IF(_xlpm.x=0,"",_xlpm.x)))</f>
        <v>https://orcid.org/0000-0002-0981-7442</v>
      </c>
      <c r="Z12" t="str">
        <f>IF(V12="","",_xlfn.LET(_xlpm.x,VLOOKUP(V12,'Drop-down_menus'!$F$2:$G$16,2,FALSE),IF(_xlpm.x=0,"",_xlpm.x)))</f>
        <v>https://orcid.org/0000-0003-4905-1637</v>
      </c>
      <c r="AA12" t="str">
        <f>IF(W12="","",_xlfn.LET(_xlpm.x,VLOOKUP(W12,'Drop-down_menus'!$F$2:$G$16,2,FALSE),IF(_xlpm.x=0,"",_xlpm.x)))</f>
        <v/>
      </c>
      <c r="AB12" t="s">
        <v>678</v>
      </c>
      <c r="AF12" t="s">
        <v>684</v>
      </c>
      <c r="AI12" t="s">
        <v>77</v>
      </c>
      <c r="AJ12" t="s">
        <v>680</v>
      </c>
    </row>
    <row r="13" spans="1:37" hidden="1" x14ac:dyDescent="0.2">
      <c r="A13" t="s">
        <v>110</v>
      </c>
      <c r="C13">
        <v>163</v>
      </c>
      <c r="D13" t="s">
        <v>676</v>
      </c>
      <c r="F13" t="s">
        <v>688</v>
      </c>
      <c r="G13">
        <v>18</v>
      </c>
      <c r="H13" t="s">
        <v>688</v>
      </c>
      <c r="I13" t="s">
        <v>688</v>
      </c>
      <c r="J13" t="str">
        <f>IF($I13="","",_xlfn.LET(_xlpm.x,VLOOKUP($I13,'taxon-match_2026-08-31'!$A$2:$N$122,6,FALSE),IF(_xlpm.x=0,"",_xlpm.x)))</f>
        <v>Krøyer, 1846</v>
      </c>
      <c r="K13" t="str">
        <f>IF($I13="","",_xlfn.LET(_xlpm.x,VLOOKUP($I13,'taxon-match_2026-08-31'!$A$2:$N$122,4,FALSE),IF(_xlpm.x=0,"",_xlpm.x)))</f>
        <v>urn:lsid:marinespecies.org:taxname:1137</v>
      </c>
      <c r="L13" t="str">
        <f>IF($I13="","",_xlfn.LET(_xlpm.x,VLOOKUP($I13,'taxon-match_2026-08-31'!$A$2:$N$122,7,FALSE),IF(_xlpm.x=0,"",_xlpm.x)))</f>
        <v>Animalia</v>
      </c>
      <c r="M13" t="str">
        <f>IF($I13="","",_xlfn.LET(_xlpm.x,VLOOKUP($I13,'taxon-match_2026-08-31'!$A$2:$N$122,8,FALSE),IF(_xlpm.x=0,"",_xlpm.x)))</f>
        <v>Arthropoda</v>
      </c>
      <c r="N13" t="str">
        <f>IF($I13="","",_xlfn.LET(_xlpm.x,VLOOKUP($I13,'taxon-match_2026-08-31'!$A$2:$N$122,9,FALSE),IF(_xlpm.x=0,"",_xlpm.x)))</f>
        <v>Malacostraca</v>
      </c>
      <c r="O13" t="str">
        <f>IF($I13="","",_xlfn.LET(_xlpm.x,VLOOKUP($I13,'taxon-match_2026-08-31'!$A$2:$N$122,10,FALSE),IF(_xlpm.x=0,"",_xlpm.x)))</f>
        <v>Cumacea</v>
      </c>
      <c r="P13" t="str">
        <f>IF($I13="","",_xlfn.LET(_xlpm.x,VLOOKUP($I13,'taxon-match_2026-08-31'!$A$2:$N$122,11,FALSE),IF(_xlpm.x=0,"",_xlpm.x)))</f>
        <v/>
      </c>
      <c r="Q13" t="str">
        <f>IF($I13="","",_xlfn.LET(_xlpm.x,VLOOKUP($I13,'taxon-match_2026-08-31'!$A$2:$N$122,12,FALSE),IF(_xlpm.x=0,"",_xlpm.x)))</f>
        <v/>
      </c>
      <c r="R13" t="str">
        <f>IF($I13="","",_xlfn.LET(_xlpm.x,VLOOKUP($I13,'taxon-match_2026-08-31'!$A$2:$N$122,14,FALSE),IF(_xlpm.x=0,"",_xlpm.x)))</f>
        <v/>
      </c>
      <c r="S13" s="2" t="s">
        <v>2359</v>
      </c>
      <c r="T13" t="s">
        <v>79</v>
      </c>
      <c r="U13" t="s">
        <v>68</v>
      </c>
      <c r="V13" t="s">
        <v>185</v>
      </c>
      <c r="X13" t="str">
        <f>IF(T13="","",_xlfn.LET(_xlpm.x,VLOOKUP(T13,'Drop-down_menus'!$F$2:$G$16,2,FALSE),IF(_xlpm.x=0,"",_xlpm.x)))</f>
        <v/>
      </c>
      <c r="Y13" t="str">
        <f>IF(U13="","",_xlfn.LET(_xlpm.x,VLOOKUP(U13,'Drop-down_menus'!$F$2:$G$16,2,FALSE),IF(_xlpm.x=0,"",_xlpm.x)))</f>
        <v>https://orcid.org/0000-0002-0981-7442</v>
      </c>
      <c r="Z13" t="str">
        <f>IF(V13="","",_xlfn.LET(_xlpm.x,VLOOKUP(V13,'Drop-down_menus'!$F$2:$G$16,2,FALSE),IF(_xlpm.x=0,"",_xlpm.x)))</f>
        <v>https://orcid.org/0000-0003-4905-1637</v>
      </c>
      <c r="AA13" t="str">
        <f>IF(W13="","",_xlfn.LET(_xlpm.x,VLOOKUP(W13,'Drop-down_menus'!$F$2:$G$16,2,FALSE),IF(_xlpm.x=0,"",_xlpm.x)))</f>
        <v/>
      </c>
      <c r="AB13" t="s">
        <v>678</v>
      </c>
      <c r="AF13" t="s">
        <v>689</v>
      </c>
      <c r="AI13" t="s">
        <v>77</v>
      </c>
      <c r="AJ13" t="s">
        <v>680</v>
      </c>
    </row>
    <row r="14" spans="1:37" hidden="1" x14ac:dyDescent="0.2">
      <c r="A14" t="s">
        <v>110</v>
      </c>
      <c r="C14">
        <v>164</v>
      </c>
      <c r="D14" t="s">
        <v>676</v>
      </c>
      <c r="F14" t="s">
        <v>690</v>
      </c>
      <c r="G14">
        <v>6</v>
      </c>
      <c r="H14" t="s">
        <v>690</v>
      </c>
      <c r="I14" t="s">
        <v>690</v>
      </c>
      <c r="J14" t="str">
        <f>IF($I14="","",_xlfn.LET(_xlpm.x,VLOOKUP($I14,'taxon-match_2026-08-31'!$A$2:$N$122,6,FALSE),IF(_xlpm.x=0,"",_xlpm.x)))</f>
        <v>Grube, 1850</v>
      </c>
      <c r="K14" t="str">
        <f>IF($I14="","",_xlfn.LET(_xlpm.x,VLOOKUP($I14,'taxon-match_2026-08-31'!$A$2:$N$122,4,FALSE),IF(_xlpm.x=0,"",_xlpm.x)))</f>
        <v>urn:lsid:marinespecies.org:taxname:883</v>
      </c>
      <c r="L14" t="str">
        <f>IF($I14="","",_xlfn.LET(_xlpm.x,VLOOKUP($I14,'taxon-match_2026-08-31'!$A$2:$N$122,7,FALSE),IF(_xlpm.x=0,"",_xlpm.x)))</f>
        <v>Animalia</v>
      </c>
      <c r="M14" t="str">
        <f>IF($I14="","",_xlfn.LET(_xlpm.x,VLOOKUP($I14,'taxon-match_2026-08-31'!$A$2:$N$122,8,FALSE),IF(_xlpm.x=0,"",_xlpm.x)))</f>
        <v>Annelida</v>
      </c>
      <c r="N14" t="str">
        <f>IF($I14="","",_xlfn.LET(_xlpm.x,VLOOKUP($I14,'taxon-match_2026-08-31'!$A$2:$N$122,9,FALSE),IF(_xlpm.x=0,"",_xlpm.x)))</f>
        <v>Polychaeta</v>
      </c>
      <c r="O14" t="str">
        <f>IF($I14="","",_xlfn.LET(_xlpm.x,VLOOKUP($I14,'taxon-match_2026-08-31'!$A$2:$N$122,10,FALSE),IF(_xlpm.x=0,"",_xlpm.x)))</f>
        <v/>
      </c>
      <c r="P14" t="str">
        <f>IF($I14="","",_xlfn.LET(_xlpm.x,VLOOKUP($I14,'taxon-match_2026-08-31'!$A$2:$N$122,11,FALSE),IF(_xlpm.x=0,"",_xlpm.x)))</f>
        <v/>
      </c>
      <c r="Q14" t="str">
        <f>IF($I14="","",_xlfn.LET(_xlpm.x,VLOOKUP($I14,'taxon-match_2026-08-31'!$A$2:$N$122,12,FALSE),IF(_xlpm.x=0,"",_xlpm.x)))</f>
        <v/>
      </c>
      <c r="R14" t="str">
        <f>IF($I14="","",_xlfn.LET(_xlpm.x,VLOOKUP($I14,'taxon-match_2026-08-31'!$A$2:$N$122,14,FALSE),IF(_xlpm.x=0,"",_xlpm.x)))</f>
        <v/>
      </c>
      <c r="S14" s="2" t="s">
        <v>2358</v>
      </c>
      <c r="T14" t="s">
        <v>79</v>
      </c>
      <c r="U14" t="s">
        <v>68</v>
      </c>
      <c r="V14" t="s">
        <v>185</v>
      </c>
      <c r="X14" t="str">
        <f>IF(T14="","",_xlfn.LET(_xlpm.x,VLOOKUP(T14,'Drop-down_menus'!$F$2:$G$16,2,FALSE),IF(_xlpm.x=0,"",_xlpm.x)))</f>
        <v/>
      </c>
      <c r="Y14" t="str">
        <f>IF(U14="","",_xlfn.LET(_xlpm.x,VLOOKUP(U14,'Drop-down_menus'!$F$2:$G$16,2,FALSE),IF(_xlpm.x=0,"",_xlpm.x)))</f>
        <v>https://orcid.org/0000-0002-0981-7442</v>
      </c>
      <c r="Z14" t="str">
        <f>IF(V14="","",_xlfn.LET(_xlpm.x,VLOOKUP(V14,'Drop-down_menus'!$F$2:$G$16,2,FALSE),IF(_xlpm.x=0,"",_xlpm.x)))</f>
        <v>https://orcid.org/0000-0003-4905-1637</v>
      </c>
      <c r="AA14" t="str">
        <f>IF(W14="","",_xlfn.LET(_xlpm.x,VLOOKUP(W14,'Drop-down_menus'!$F$2:$G$16,2,FALSE),IF(_xlpm.x=0,"",_xlpm.x)))</f>
        <v/>
      </c>
      <c r="AB14" t="s">
        <v>678</v>
      </c>
      <c r="AF14" t="s">
        <v>689</v>
      </c>
      <c r="AI14" t="s">
        <v>77</v>
      </c>
      <c r="AJ14" t="s">
        <v>680</v>
      </c>
    </row>
    <row r="15" spans="1:37" hidden="1" x14ac:dyDescent="0.2">
      <c r="A15" t="s">
        <v>110</v>
      </c>
      <c r="C15">
        <v>165</v>
      </c>
      <c r="D15" t="s">
        <v>676</v>
      </c>
      <c r="F15" t="s">
        <v>691</v>
      </c>
      <c r="G15">
        <v>10</v>
      </c>
      <c r="H15" s="2" t="s">
        <v>700</v>
      </c>
      <c r="I15" s="2" t="s">
        <v>700</v>
      </c>
      <c r="J15" t="str">
        <f>IF($I15="","",_xlfn.LET(_xlpm.x,VLOOKUP($I15,'taxon-match_2026-08-31'!$A$2:$N$122,6,FALSE),IF(_xlpm.x=0,"",_xlpm.x)))</f>
        <v/>
      </c>
      <c r="K15" t="str">
        <f>IF($I15="","",_xlfn.LET(_xlpm.x,VLOOKUP($I15,'taxon-match_2026-08-31'!$A$2:$N$122,4,FALSE),IF(_xlpm.x=0,"",_xlpm.x)))</f>
        <v>urn:lsid:marinespecies.org:taxname:1</v>
      </c>
      <c r="L15" t="str">
        <f>IF($I15="","",_xlfn.LET(_xlpm.x,VLOOKUP($I15,'taxon-match_2026-08-31'!$A$2:$N$122,7,FALSE),IF(_xlpm.x=0,"",_xlpm.x)))</f>
        <v/>
      </c>
      <c r="M15" t="str">
        <f>IF($I15="","",_xlfn.LET(_xlpm.x,VLOOKUP($I15,'taxon-match_2026-08-31'!$A$2:$N$122,8,FALSE),IF(_xlpm.x=0,"",_xlpm.x)))</f>
        <v/>
      </c>
      <c r="N15" t="str">
        <f>IF($I15="","",_xlfn.LET(_xlpm.x,VLOOKUP($I15,'taxon-match_2026-08-31'!$A$2:$N$122,9,FALSE),IF(_xlpm.x=0,"",_xlpm.x)))</f>
        <v/>
      </c>
      <c r="O15" t="str">
        <f>IF($I15="","",_xlfn.LET(_xlpm.x,VLOOKUP($I15,'taxon-match_2026-08-31'!$A$2:$N$122,10,FALSE),IF(_xlpm.x=0,"",_xlpm.x)))</f>
        <v/>
      </c>
      <c r="P15" t="str">
        <f>IF($I15="","",_xlfn.LET(_xlpm.x,VLOOKUP($I15,'taxon-match_2026-08-31'!$A$2:$N$122,11,FALSE),IF(_xlpm.x=0,"",_xlpm.x)))</f>
        <v/>
      </c>
      <c r="Q15" t="str">
        <f>IF($I15="","",_xlfn.LET(_xlpm.x,VLOOKUP($I15,'taxon-match_2026-08-31'!$A$2:$N$122,12,FALSE),IF(_xlpm.x=0,"",_xlpm.x)))</f>
        <v/>
      </c>
      <c r="R15" t="str">
        <f>IF($I15="","",_xlfn.LET(_xlpm.x,VLOOKUP($I15,'taxon-match_2026-08-31'!$A$2:$N$122,14,FALSE),IF(_xlpm.x=0,"",_xlpm.x)))</f>
        <v/>
      </c>
      <c r="S15" s="2" t="s">
        <v>2608</v>
      </c>
      <c r="T15" t="s">
        <v>79</v>
      </c>
      <c r="U15" t="s">
        <v>68</v>
      </c>
      <c r="V15" t="s">
        <v>185</v>
      </c>
      <c r="X15" t="str">
        <f>IF(T15="","",_xlfn.LET(_xlpm.x,VLOOKUP(T15,'Drop-down_menus'!$F$2:$G$16,2,FALSE),IF(_xlpm.x=0,"",_xlpm.x)))</f>
        <v/>
      </c>
      <c r="Y15" t="str">
        <f>IF(U15="","",_xlfn.LET(_xlpm.x,VLOOKUP(U15,'Drop-down_menus'!$F$2:$G$16,2,FALSE),IF(_xlpm.x=0,"",_xlpm.x)))</f>
        <v>https://orcid.org/0000-0002-0981-7442</v>
      </c>
      <c r="Z15" t="str">
        <f>IF(V15="","",_xlfn.LET(_xlpm.x,VLOOKUP(V15,'Drop-down_menus'!$F$2:$G$16,2,FALSE),IF(_xlpm.x=0,"",_xlpm.x)))</f>
        <v>https://orcid.org/0000-0003-4905-1637</v>
      </c>
      <c r="AA15" t="str">
        <f>IF(W15="","",_xlfn.LET(_xlpm.x,VLOOKUP(W15,'Drop-down_menus'!$F$2:$G$16,2,FALSE),IF(_xlpm.x=0,"",_xlpm.x)))</f>
        <v/>
      </c>
      <c r="AB15" t="s">
        <v>678</v>
      </c>
      <c r="AF15" t="s">
        <v>689</v>
      </c>
      <c r="AI15" t="s">
        <v>77</v>
      </c>
      <c r="AJ15" t="s">
        <v>680</v>
      </c>
    </row>
    <row r="16" spans="1:37" hidden="1" x14ac:dyDescent="0.2">
      <c r="A16" t="s">
        <v>110</v>
      </c>
      <c r="C16">
        <v>166</v>
      </c>
      <c r="D16" t="s">
        <v>676</v>
      </c>
      <c r="F16" t="s">
        <v>692</v>
      </c>
      <c r="G16">
        <v>2</v>
      </c>
      <c r="H16" t="s">
        <v>692</v>
      </c>
      <c r="I16" t="s">
        <v>692</v>
      </c>
      <c r="J16" t="str">
        <f>IF($I16="","",_xlfn.LET(_xlpm.x,VLOOKUP($I16,'taxon-match_2026-08-31'!$A$2:$N$122,6,FALSE),IF(_xlpm.x=0,"",_xlpm.x)))</f>
        <v>de Blainville, 1830</v>
      </c>
      <c r="K16" t="str">
        <f>IF($I16="","",_xlfn.LET(_xlpm.x,VLOOKUP($I16,'taxon-match_2026-08-31'!$A$2:$N$122,4,FALSE),IF(_xlpm.x=0,"",_xlpm.x)))</f>
        <v>urn:lsid:marinespecies.org:taxname:123080</v>
      </c>
      <c r="L16" t="str">
        <f>IF($I16="","",_xlfn.LET(_xlpm.x,VLOOKUP($I16,'taxon-match_2026-08-31'!$A$2:$N$122,7,FALSE),IF(_xlpm.x=0,"",_xlpm.x)))</f>
        <v>Animalia</v>
      </c>
      <c r="M16" t="str">
        <f>IF($I16="","",_xlfn.LET(_xlpm.x,VLOOKUP($I16,'taxon-match_2026-08-31'!$A$2:$N$122,8,FALSE),IF(_xlpm.x=0,"",_xlpm.x)))</f>
        <v>Echinodermata</v>
      </c>
      <c r="N16" t="str">
        <f>IF($I16="","",_xlfn.LET(_xlpm.x,VLOOKUP($I16,'taxon-match_2026-08-31'!$A$2:$N$122,9,FALSE),IF(_xlpm.x=0,"",_xlpm.x)))</f>
        <v>Asteroidea</v>
      </c>
      <c r="O16" t="str">
        <f>IF($I16="","",_xlfn.LET(_xlpm.x,VLOOKUP($I16,'taxon-match_2026-08-31'!$A$2:$N$122,10,FALSE),IF(_xlpm.x=0,"",_xlpm.x)))</f>
        <v/>
      </c>
      <c r="P16" t="str">
        <f>IF($I16="","",_xlfn.LET(_xlpm.x,VLOOKUP($I16,'taxon-match_2026-08-31'!$A$2:$N$122,11,FALSE),IF(_xlpm.x=0,"",_xlpm.x)))</f>
        <v/>
      </c>
      <c r="Q16" t="str">
        <f>IF($I16="","",_xlfn.LET(_xlpm.x,VLOOKUP($I16,'taxon-match_2026-08-31'!$A$2:$N$122,12,FALSE),IF(_xlpm.x=0,"",_xlpm.x)))</f>
        <v/>
      </c>
      <c r="R16" t="str">
        <f>IF($I16="","",_xlfn.LET(_xlpm.x,VLOOKUP($I16,'taxon-match_2026-08-31'!$A$2:$N$122,14,FALSE),IF(_xlpm.x=0,"",_xlpm.x)))</f>
        <v/>
      </c>
      <c r="S16" s="2" t="s">
        <v>2358</v>
      </c>
      <c r="T16" t="s">
        <v>79</v>
      </c>
      <c r="U16" t="s">
        <v>68</v>
      </c>
      <c r="V16" t="s">
        <v>185</v>
      </c>
      <c r="X16" t="str">
        <f>IF(T16="","",_xlfn.LET(_xlpm.x,VLOOKUP(T16,'Drop-down_menus'!$F$2:$G$16,2,FALSE),IF(_xlpm.x=0,"",_xlpm.x)))</f>
        <v/>
      </c>
      <c r="Y16" t="str">
        <f>IF(U16="","",_xlfn.LET(_xlpm.x,VLOOKUP(U16,'Drop-down_menus'!$F$2:$G$16,2,FALSE),IF(_xlpm.x=0,"",_xlpm.x)))</f>
        <v>https://orcid.org/0000-0002-0981-7442</v>
      </c>
      <c r="Z16" t="str">
        <f>IF(V16="","",_xlfn.LET(_xlpm.x,VLOOKUP(V16,'Drop-down_menus'!$F$2:$G$16,2,FALSE),IF(_xlpm.x=0,"",_xlpm.x)))</f>
        <v>https://orcid.org/0000-0003-4905-1637</v>
      </c>
      <c r="AA16" t="str">
        <f>IF(W16="","",_xlfn.LET(_xlpm.x,VLOOKUP(W16,'Drop-down_menus'!$F$2:$G$16,2,FALSE),IF(_xlpm.x=0,"",_xlpm.x)))</f>
        <v/>
      </c>
      <c r="AB16" t="s">
        <v>678</v>
      </c>
      <c r="AF16" t="s">
        <v>689</v>
      </c>
      <c r="AI16" t="s">
        <v>77</v>
      </c>
      <c r="AJ16" t="s">
        <v>680</v>
      </c>
    </row>
    <row r="17" spans="1:36" hidden="1" x14ac:dyDescent="0.2">
      <c r="A17" t="s">
        <v>110</v>
      </c>
      <c r="C17">
        <v>167</v>
      </c>
      <c r="D17" t="s">
        <v>676</v>
      </c>
      <c r="F17" t="s">
        <v>693</v>
      </c>
      <c r="G17">
        <v>30</v>
      </c>
      <c r="H17" t="s">
        <v>693</v>
      </c>
      <c r="I17" t="s">
        <v>693</v>
      </c>
      <c r="J17" t="str">
        <f>IF($I17="","",_xlfn.LET(_xlpm.x,VLOOKUP($I17,'taxon-match_2026-08-31'!$A$2:$N$122,6,FALSE),IF(_xlpm.x=0,"",_xlpm.x)))</f>
        <v>Cuvier, 1795</v>
      </c>
      <c r="K17" t="str">
        <f>IF($I17="","",_xlfn.LET(_xlpm.x,VLOOKUP($I17,'taxon-match_2026-08-31'!$A$2:$N$122,4,FALSE),IF(_xlpm.x=0,"",_xlpm.x)))</f>
        <v>urn:lsid:marinespecies.org:taxname:101</v>
      </c>
      <c r="L17" t="str">
        <f>IF($I17="","",_xlfn.LET(_xlpm.x,VLOOKUP($I17,'taxon-match_2026-08-31'!$A$2:$N$122,7,FALSE),IF(_xlpm.x=0,"",_xlpm.x)))</f>
        <v>Animalia</v>
      </c>
      <c r="M17" t="str">
        <f>IF($I17="","",_xlfn.LET(_xlpm.x,VLOOKUP($I17,'taxon-match_2026-08-31'!$A$2:$N$122,8,FALSE),IF(_xlpm.x=0,"",_xlpm.x)))</f>
        <v>Mollusca</v>
      </c>
      <c r="N17" t="str">
        <f>IF($I17="","",_xlfn.LET(_xlpm.x,VLOOKUP($I17,'taxon-match_2026-08-31'!$A$2:$N$122,9,FALSE),IF(_xlpm.x=0,"",_xlpm.x)))</f>
        <v>Gastropoda</v>
      </c>
      <c r="O17" t="str">
        <f>IF($I17="","",_xlfn.LET(_xlpm.x,VLOOKUP($I17,'taxon-match_2026-08-31'!$A$2:$N$122,10,FALSE),IF(_xlpm.x=0,"",_xlpm.x)))</f>
        <v/>
      </c>
      <c r="P17" t="str">
        <f>IF($I17="","",_xlfn.LET(_xlpm.x,VLOOKUP($I17,'taxon-match_2026-08-31'!$A$2:$N$122,11,FALSE),IF(_xlpm.x=0,"",_xlpm.x)))</f>
        <v/>
      </c>
      <c r="Q17" t="str">
        <f>IF($I17="","",_xlfn.LET(_xlpm.x,VLOOKUP($I17,'taxon-match_2026-08-31'!$A$2:$N$122,12,FALSE),IF(_xlpm.x=0,"",_xlpm.x)))</f>
        <v/>
      </c>
      <c r="R17" t="str">
        <f>IF($I17="","",_xlfn.LET(_xlpm.x,VLOOKUP($I17,'taxon-match_2026-08-31'!$A$2:$N$122,14,FALSE),IF(_xlpm.x=0,"",_xlpm.x)))</f>
        <v/>
      </c>
      <c r="S17" s="2" t="s">
        <v>2358</v>
      </c>
      <c r="T17" t="s">
        <v>79</v>
      </c>
      <c r="U17" t="s">
        <v>68</v>
      </c>
      <c r="V17" t="s">
        <v>185</v>
      </c>
      <c r="X17" t="str">
        <f>IF(T17="","",_xlfn.LET(_xlpm.x,VLOOKUP(T17,'Drop-down_menus'!$F$2:$G$16,2,FALSE),IF(_xlpm.x=0,"",_xlpm.x)))</f>
        <v/>
      </c>
      <c r="Y17" t="str">
        <f>IF(U17="","",_xlfn.LET(_xlpm.x,VLOOKUP(U17,'Drop-down_menus'!$F$2:$G$16,2,FALSE),IF(_xlpm.x=0,"",_xlpm.x)))</f>
        <v>https://orcid.org/0000-0002-0981-7442</v>
      </c>
      <c r="Z17" t="str">
        <f>IF(V17="","",_xlfn.LET(_xlpm.x,VLOOKUP(V17,'Drop-down_menus'!$F$2:$G$16,2,FALSE),IF(_xlpm.x=0,"",_xlpm.x)))</f>
        <v>https://orcid.org/0000-0003-4905-1637</v>
      </c>
      <c r="AA17" t="str">
        <f>IF(W17="","",_xlfn.LET(_xlpm.x,VLOOKUP(W17,'Drop-down_menus'!$F$2:$G$16,2,FALSE),IF(_xlpm.x=0,"",_xlpm.x)))</f>
        <v/>
      </c>
      <c r="AB17" t="s">
        <v>678</v>
      </c>
      <c r="AF17" t="s">
        <v>689</v>
      </c>
      <c r="AI17" t="s">
        <v>77</v>
      </c>
      <c r="AJ17" t="s">
        <v>680</v>
      </c>
    </row>
    <row r="18" spans="1:36" x14ac:dyDescent="0.2">
      <c r="A18" t="s">
        <v>110</v>
      </c>
      <c r="C18">
        <v>168</v>
      </c>
      <c r="D18" t="s">
        <v>676</v>
      </c>
      <c r="F18" t="s">
        <v>694</v>
      </c>
      <c r="G18">
        <v>21</v>
      </c>
      <c r="H18" t="s">
        <v>694</v>
      </c>
      <c r="I18" t="s">
        <v>694</v>
      </c>
      <c r="J18" t="str">
        <f>IF($I18="","",_xlfn.LET(_xlpm.x,VLOOKUP($I18,'taxon-match_2026-08-31'!$A$2:$N$122,6,FALSE),IF(_xlpm.x=0,"",_xlpm.x)))</f>
        <v>(Meissner, 1900)</v>
      </c>
      <c r="K18" t="str">
        <f>IF($I18="","",_xlfn.LET(_xlpm.x,VLOOKUP($I18,'taxon-match_2026-08-31'!$A$2:$N$122,4,FALSE),IF(_xlpm.x=0,"",_xlpm.x)))</f>
        <v>urn:lsid:marinespecies.org:taxname:160831</v>
      </c>
      <c r="L18" t="str">
        <f>IF($I18="","",_xlfn.LET(_xlpm.x,VLOOKUP($I18,'taxon-match_2026-08-31'!$A$2:$N$122,7,FALSE),IF(_xlpm.x=0,"",_xlpm.x)))</f>
        <v>Animalia</v>
      </c>
      <c r="M18" t="str">
        <f>IF($I18="","",_xlfn.LET(_xlpm.x,VLOOKUP($I18,'taxon-match_2026-08-31'!$A$2:$N$122,8,FALSE),IF(_xlpm.x=0,"",_xlpm.x)))</f>
        <v>Echinodermata</v>
      </c>
      <c r="N18" t="str">
        <f>IF($I18="","",_xlfn.LET(_xlpm.x,VLOOKUP($I18,'taxon-match_2026-08-31'!$A$2:$N$122,9,FALSE),IF(_xlpm.x=0,"",_xlpm.x)))</f>
        <v>Echinoidea</v>
      </c>
      <c r="O18" t="str">
        <f>IF($I18="","",_xlfn.LET(_xlpm.x,VLOOKUP($I18,'taxon-match_2026-08-31'!$A$2:$N$122,10,FALSE),IF(_xlpm.x=0,"",_xlpm.x)))</f>
        <v>Camarodonta</v>
      </c>
      <c r="P18" t="str">
        <f>IF($I18="","",_xlfn.LET(_xlpm.x,VLOOKUP($I18,'taxon-match_2026-08-31'!$A$2:$N$122,11,FALSE),IF(_xlpm.x=0,"",_xlpm.x)))</f>
        <v>Echinidae</v>
      </c>
      <c r="Q18" t="str">
        <f>IF($I18="","",_xlfn.LET(_xlpm.x,VLOOKUP($I18,'taxon-match_2026-08-31'!$A$2:$N$122,12,FALSE),IF(_xlpm.x=0,"",_xlpm.x)))</f>
        <v>Sterechinus</v>
      </c>
      <c r="R18" t="str">
        <f>IF($I18="","",_xlfn.LET(_xlpm.x,VLOOKUP($I18,'taxon-match_2026-08-31'!$A$2:$N$122,14,FALSE),IF(_xlpm.x=0,"",_xlpm.x)))</f>
        <v>neumayeri</v>
      </c>
      <c r="S18" s="2" t="s">
        <v>2609</v>
      </c>
      <c r="T18" t="s">
        <v>79</v>
      </c>
      <c r="U18" t="s">
        <v>68</v>
      </c>
      <c r="V18" t="s">
        <v>185</v>
      </c>
      <c r="X18" t="str">
        <f>IF(T18="","",_xlfn.LET(_xlpm.x,VLOOKUP(T18,'Drop-down_menus'!$F$2:$G$16,2,FALSE),IF(_xlpm.x=0,"",_xlpm.x)))</f>
        <v/>
      </c>
      <c r="Y18" t="str">
        <f>IF(U18="","",_xlfn.LET(_xlpm.x,VLOOKUP(U18,'Drop-down_menus'!$F$2:$G$16,2,FALSE),IF(_xlpm.x=0,"",_xlpm.x)))</f>
        <v>https://orcid.org/0000-0002-0981-7442</v>
      </c>
      <c r="Z18" t="str">
        <f>IF(V18="","",_xlfn.LET(_xlpm.x,VLOOKUP(V18,'Drop-down_menus'!$F$2:$G$16,2,FALSE),IF(_xlpm.x=0,"",_xlpm.x)))</f>
        <v>https://orcid.org/0000-0003-4905-1637</v>
      </c>
      <c r="AA18" t="str">
        <f>IF(W18="","",_xlfn.LET(_xlpm.x,VLOOKUP(W18,'Drop-down_menus'!$F$2:$G$16,2,FALSE),IF(_xlpm.x=0,"",_xlpm.x)))</f>
        <v/>
      </c>
      <c r="AB18" t="s">
        <v>678</v>
      </c>
      <c r="AH18" s="2" t="s">
        <v>695</v>
      </c>
      <c r="AI18" t="s">
        <v>77</v>
      </c>
      <c r="AJ18" t="s">
        <v>680</v>
      </c>
    </row>
    <row r="19" spans="1:36" hidden="1" x14ac:dyDescent="0.2">
      <c r="A19" t="s">
        <v>66</v>
      </c>
      <c r="C19">
        <v>73</v>
      </c>
      <c r="D19" t="s">
        <v>696</v>
      </c>
      <c r="I19" t="s">
        <v>2611</v>
      </c>
      <c r="J19" t="str">
        <f>IF($I19="","",_xlfn.LET(_xlpm.x,VLOOKUP($I19,'taxon-match_2026-08-31'!$A$2:$N$122,6,FALSE),IF(_xlpm.x=0,"",_xlpm.x)))</f>
        <v/>
      </c>
      <c r="K19" t="str">
        <f>IF($I19="","",_xlfn.LET(_xlpm.x,VLOOKUP($I19,'taxon-match_2026-08-31'!$A$2:$N$122,4,FALSE),IF(_xlpm.x=0,"",_xlpm.x)))</f>
        <v/>
      </c>
      <c r="L19" t="str">
        <f>IF($I19="","",_xlfn.LET(_xlpm.x,VLOOKUP($I19,'taxon-match_2026-08-31'!$A$2:$N$122,7,FALSE),IF(_xlpm.x=0,"",_xlpm.x)))</f>
        <v/>
      </c>
      <c r="M19" t="str">
        <f>IF($I19="","",_xlfn.LET(_xlpm.x,VLOOKUP($I19,'taxon-match_2026-08-31'!$A$2:$N$122,8,FALSE),IF(_xlpm.x=0,"",_xlpm.x)))</f>
        <v/>
      </c>
      <c r="N19" t="str">
        <f>IF($I19="","",_xlfn.LET(_xlpm.x,VLOOKUP($I19,'taxon-match_2026-08-31'!$A$2:$N$122,9,FALSE),IF(_xlpm.x=0,"",_xlpm.x)))</f>
        <v/>
      </c>
      <c r="O19" t="str">
        <f>IF($I19="","",_xlfn.LET(_xlpm.x,VLOOKUP($I19,'taxon-match_2026-08-31'!$A$2:$N$122,10,FALSE),IF(_xlpm.x=0,"",_xlpm.x)))</f>
        <v/>
      </c>
      <c r="P19" t="str">
        <f>IF($I19="","",_xlfn.LET(_xlpm.x,VLOOKUP($I19,'taxon-match_2026-08-31'!$A$2:$N$122,11,FALSE),IF(_xlpm.x=0,"",_xlpm.x)))</f>
        <v/>
      </c>
      <c r="Q19" t="str">
        <f>IF($I19="","",_xlfn.LET(_xlpm.x,VLOOKUP($I19,'taxon-match_2026-08-31'!$A$2:$N$122,12,FALSE),IF(_xlpm.x=0,"",_xlpm.x)))</f>
        <v/>
      </c>
      <c r="R19" t="str">
        <f>IF($I19="","",_xlfn.LET(_xlpm.x,VLOOKUP($I19,'taxon-match_2026-08-31'!$A$2:$N$122,14,FALSE),IF(_xlpm.x=0,"",_xlpm.x)))</f>
        <v/>
      </c>
      <c r="T19" t="s">
        <v>185</v>
      </c>
      <c r="X19" t="str">
        <f>IF(T19="","",_xlfn.LET(_xlpm.x,VLOOKUP(T19,'Drop-down_menus'!$F$2:$G$16,2,FALSE),IF(_xlpm.x=0,"",_xlpm.x)))</f>
        <v>https://orcid.org/0000-0003-4905-1637</v>
      </c>
      <c r="Y19" t="str">
        <f>IF(U19="","",_xlfn.LET(_xlpm.x,VLOOKUP(U19,'Drop-down_menus'!$F$2:$G$16,2,FALSE),IF(_xlpm.x=0,"",_xlpm.x)))</f>
        <v/>
      </c>
      <c r="Z19" t="str">
        <f>IF(V19="","",_xlfn.LET(_xlpm.x,VLOOKUP(V19,'Drop-down_menus'!$F$2:$G$16,2,FALSE),IF(_xlpm.x=0,"",_xlpm.x)))</f>
        <v/>
      </c>
      <c r="AA19" t="str">
        <f>IF(W19="","",_xlfn.LET(_xlpm.x,VLOOKUP(W19,'Drop-down_menus'!$F$2:$G$16,2,FALSE),IF(_xlpm.x=0,"",_xlpm.x)))</f>
        <v/>
      </c>
    </row>
    <row r="20" spans="1:36" hidden="1" x14ac:dyDescent="0.2">
      <c r="A20" s="2" t="s">
        <v>66</v>
      </c>
      <c r="C20">
        <v>74</v>
      </c>
      <c r="D20" t="s">
        <v>696</v>
      </c>
      <c r="I20" t="s">
        <v>2611</v>
      </c>
      <c r="J20" t="str">
        <f>IF($I20="","",_xlfn.LET(_xlpm.x,VLOOKUP($I20,'taxon-match_2026-08-31'!$A$2:$N$122,6,FALSE),IF(_xlpm.x=0,"",_xlpm.x)))</f>
        <v/>
      </c>
      <c r="K20" t="str">
        <f>IF($I20="","",_xlfn.LET(_xlpm.x,VLOOKUP($I20,'taxon-match_2026-08-31'!$A$2:$N$122,4,FALSE),IF(_xlpm.x=0,"",_xlpm.x)))</f>
        <v/>
      </c>
      <c r="L20" t="str">
        <f>IF($I20="","",_xlfn.LET(_xlpm.x,VLOOKUP($I20,'taxon-match_2026-08-31'!$A$2:$N$122,7,FALSE),IF(_xlpm.x=0,"",_xlpm.x)))</f>
        <v/>
      </c>
      <c r="M20" t="str">
        <f>IF($I20="","",_xlfn.LET(_xlpm.x,VLOOKUP($I20,'taxon-match_2026-08-31'!$A$2:$N$122,8,FALSE),IF(_xlpm.x=0,"",_xlpm.x)))</f>
        <v/>
      </c>
      <c r="N20" t="str">
        <f>IF($I20="","",_xlfn.LET(_xlpm.x,VLOOKUP($I20,'taxon-match_2026-08-31'!$A$2:$N$122,9,FALSE),IF(_xlpm.x=0,"",_xlpm.x)))</f>
        <v/>
      </c>
      <c r="O20" t="str">
        <f>IF($I20="","",_xlfn.LET(_xlpm.x,VLOOKUP($I20,'taxon-match_2026-08-31'!$A$2:$N$122,10,FALSE),IF(_xlpm.x=0,"",_xlpm.x)))</f>
        <v/>
      </c>
      <c r="P20" t="str">
        <f>IF($I20="","",_xlfn.LET(_xlpm.x,VLOOKUP($I20,'taxon-match_2026-08-31'!$A$2:$N$122,11,FALSE),IF(_xlpm.x=0,"",_xlpm.x)))</f>
        <v/>
      </c>
      <c r="Q20" t="str">
        <f>IF($I20="","",_xlfn.LET(_xlpm.x,VLOOKUP($I20,'taxon-match_2026-08-31'!$A$2:$N$122,12,FALSE),IF(_xlpm.x=0,"",_xlpm.x)))</f>
        <v/>
      </c>
      <c r="R20" t="str">
        <f>IF($I20="","",_xlfn.LET(_xlpm.x,VLOOKUP($I20,'taxon-match_2026-08-31'!$A$2:$N$122,14,FALSE),IF(_xlpm.x=0,"",_xlpm.x)))</f>
        <v/>
      </c>
      <c r="T20" t="s">
        <v>185</v>
      </c>
      <c r="X20" t="str">
        <f>IF(T20="","",_xlfn.LET(_xlpm.x,VLOOKUP(T20,'Drop-down_menus'!$F$2:$G$16,2,FALSE),IF(_xlpm.x=0,"",_xlpm.x)))</f>
        <v>https://orcid.org/0000-0003-4905-1637</v>
      </c>
      <c r="Y20" t="str">
        <f>IF(U20="","",_xlfn.LET(_xlpm.x,VLOOKUP(U20,'Drop-down_menus'!$F$2:$G$16,2,FALSE),IF(_xlpm.x=0,"",_xlpm.x)))</f>
        <v/>
      </c>
      <c r="Z20" t="str">
        <f>IF(V20="","",_xlfn.LET(_xlpm.x,VLOOKUP(V20,'Drop-down_menus'!$F$2:$G$16,2,FALSE),IF(_xlpm.x=0,"",_xlpm.x)))</f>
        <v/>
      </c>
      <c r="AA20" t="str">
        <f>IF(W20="","",_xlfn.LET(_xlpm.x,VLOOKUP(W20,'Drop-down_menus'!$F$2:$G$16,2,FALSE),IF(_xlpm.x=0,"",_xlpm.x)))</f>
        <v/>
      </c>
    </row>
    <row r="21" spans="1:36" hidden="1" x14ac:dyDescent="0.2">
      <c r="A21" t="s">
        <v>66</v>
      </c>
      <c r="C21">
        <v>75</v>
      </c>
      <c r="D21" t="s">
        <v>696</v>
      </c>
      <c r="I21" t="s">
        <v>2611</v>
      </c>
      <c r="J21" t="str">
        <f>IF($I21="","",_xlfn.LET(_xlpm.x,VLOOKUP($I21,'taxon-match_2026-08-31'!$A$2:$N$122,6,FALSE),IF(_xlpm.x=0,"",_xlpm.x)))</f>
        <v/>
      </c>
      <c r="K21" t="str">
        <f>IF($I21="","",_xlfn.LET(_xlpm.x,VLOOKUP($I21,'taxon-match_2026-08-31'!$A$2:$N$122,4,FALSE),IF(_xlpm.x=0,"",_xlpm.x)))</f>
        <v/>
      </c>
      <c r="L21" t="str">
        <f>IF($I21="","",_xlfn.LET(_xlpm.x,VLOOKUP($I21,'taxon-match_2026-08-31'!$A$2:$N$122,7,FALSE),IF(_xlpm.x=0,"",_xlpm.x)))</f>
        <v/>
      </c>
      <c r="M21" t="str">
        <f>IF($I21="","",_xlfn.LET(_xlpm.x,VLOOKUP($I21,'taxon-match_2026-08-31'!$A$2:$N$122,8,FALSE),IF(_xlpm.x=0,"",_xlpm.x)))</f>
        <v/>
      </c>
      <c r="N21" t="str">
        <f>IF($I21="","",_xlfn.LET(_xlpm.x,VLOOKUP($I21,'taxon-match_2026-08-31'!$A$2:$N$122,9,FALSE),IF(_xlpm.x=0,"",_xlpm.x)))</f>
        <v/>
      </c>
      <c r="O21" t="str">
        <f>IF($I21="","",_xlfn.LET(_xlpm.x,VLOOKUP($I21,'taxon-match_2026-08-31'!$A$2:$N$122,10,FALSE),IF(_xlpm.x=0,"",_xlpm.x)))</f>
        <v/>
      </c>
      <c r="P21" t="str">
        <f>IF($I21="","",_xlfn.LET(_xlpm.x,VLOOKUP($I21,'taxon-match_2026-08-31'!$A$2:$N$122,11,FALSE),IF(_xlpm.x=0,"",_xlpm.x)))</f>
        <v/>
      </c>
      <c r="Q21" t="str">
        <f>IF($I21="","",_xlfn.LET(_xlpm.x,VLOOKUP($I21,'taxon-match_2026-08-31'!$A$2:$N$122,12,FALSE),IF(_xlpm.x=0,"",_xlpm.x)))</f>
        <v/>
      </c>
      <c r="R21" t="str">
        <f>IF($I21="","",_xlfn.LET(_xlpm.x,VLOOKUP($I21,'taxon-match_2026-08-31'!$A$2:$N$122,14,FALSE),IF(_xlpm.x=0,"",_xlpm.x)))</f>
        <v/>
      </c>
      <c r="T21" t="s">
        <v>185</v>
      </c>
      <c r="X21" t="str">
        <f>IF(T21="","",_xlfn.LET(_xlpm.x,VLOOKUP(T21,'Drop-down_menus'!$F$2:$G$16,2,FALSE),IF(_xlpm.x=0,"",_xlpm.x)))</f>
        <v>https://orcid.org/0000-0003-4905-1637</v>
      </c>
      <c r="Y21" t="str">
        <f>IF(U21="","",_xlfn.LET(_xlpm.x,VLOOKUP(U21,'Drop-down_menus'!$F$2:$G$16,2,FALSE),IF(_xlpm.x=0,"",_xlpm.x)))</f>
        <v/>
      </c>
      <c r="Z21" t="str">
        <f>IF(V21="","",_xlfn.LET(_xlpm.x,VLOOKUP(V21,'Drop-down_menus'!$F$2:$G$16,2,FALSE),IF(_xlpm.x=0,"",_xlpm.x)))</f>
        <v/>
      </c>
      <c r="AA21" t="str">
        <f>IF(W21="","",_xlfn.LET(_xlpm.x,VLOOKUP(W21,'Drop-down_menus'!$F$2:$G$16,2,FALSE),IF(_xlpm.x=0,"",_xlpm.x)))</f>
        <v/>
      </c>
    </row>
    <row r="22" spans="1:36" hidden="1" x14ac:dyDescent="0.2">
      <c r="A22" s="2" t="s">
        <v>66</v>
      </c>
      <c r="C22">
        <v>76</v>
      </c>
      <c r="D22" s="2" t="s">
        <v>697</v>
      </c>
      <c r="I22" t="s">
        <v>2611</v>
      </c>
      <c r="J22" t="str">
        <f>IF($I22="","",_xlfn.LET(_xlpm.x,VLOOKUP($I22,'taxon-match_2026-08-31'!$A$2:$N$122,6,FALSE),IF(_xlpm.x=0,"",_xlpm.x)))</f>
        <v/>
      </c>
      <c r="K22" t="str">
        <f>IF($I22="","",_xlfn.LET(_xlpm.x,VLOOKUP($I22,'taxon-match_2026-08-31'!$A$2:$N$122,4,FALSE),IF(_xlpm.x=0,"",_xlpm.x)))</f>
        <v/>
      </c>
      <c r="L22" t="str">
        <f>IF($I22="","",_xlfn.LET(_xlpm.x,VLOOKUP($I22,'taxon-match_2026-08-31'!$A$2:$N$122,7,FALSE),IF(_xlpm.x=0,"",_xlpm.x)))</f>
        <v/>
      </c>
      <c r="M22" t="str">
        <f>IF($I22="","",_xlfn.LET(_xlpm.x,VLOOKUP($I22,'taxon-match_2026-08-31'!$A$2:$N$122,8,FALSE),IF(_xlpm.x=0,"",_xlpm.x)))</f>
        <v/>
      </c>
      <c r="N22" t="str">
        <f>IF($I22="","",_xlfn.LET(_xlpm.x,VLOOKUP($I22,'taxon-match_2026-08-31'!$A$2:$N$122,9,FALSE),IF(_xlpm.x=0,"",_xlpm.x)))</f>
        <v/>
      </c>
      <c r="O22" t="str">
        <f>IF($I22="","",_xlfn.LET(_xlpm.x,VLOOKUP($I22,'taxon-match_2026-08-31'!$A$2:$N$122,10,FALSE),IF(_xlpm.x=0,"",_xlpm.x)))</f>
        <v/>
      </c>
      <c r="P22" t="str">
        <f>IF($I22="","",_xlfn.LET(_xlpm.x,VLOOKUP($I22,'taxon-match_2026-08-31'!$A$2:$N$122,11,FALSE),IF(_xlpm.x=0,"",_xlpm.x)))</f>
        <v/>
      </c>
      <c r="Q22" t="str">
        <f>IF($I22="","",_xlfn.LET(_xlpm.x,VLOOKUP($I22,'taxon-match_2026-08-31'!$A$2:$N$122,12,FALSE),IF(_xlpm.x=0,"",_xlpm.x)))</f>
        <v/>
      </c>
      <c r="R22" t="str">
        <f>IF($I22="","",_xlfn.LET(_xlpm.x,VLOOKUP($I22,'taxon-match_2026-08-31'!$A$2:$N$122,14,FALSE),IF(_xlpm.x=0,"",_xlpm.x)))</f>
        <v/>
      </c>
      <c r="T22" t="s">
        <v>185</v>
      </c>
      <c r="X22" t="str">
        <f>IF(T22="","",_xlfn.LET(_xlpm.x,VLOOKUP(T22,'Drop-down_menus'!$F$2:$G$16,2,FALSE),IF(_xlpm.x=0,"",_xlpm.x)))</f>
        <v>https://orcid.org/0000-0003-4905-1637</v>
      </c>
      <c r="Y22" t="str">
        <f>IF(U22="","",_xlfn.LET(_xlpm.x,VLOOKUP(U22,'Drop-down_menus'!$F$2:$G$16,2,FALSE),IF(_xlpm.x=0,"",_xlpm.x)))</f>
        <v/>
      </c>
      <c r="Z22" t="str">
        <f>IF(V22="","",_xlfn.LET(_xlpm.x,VLOOKUP(V22,'Drop-down_menus'!$F$2:$G$16,2,FALSE),IF(_xlpm.x=0,"",_xlpm.x)))</f>
        <v/>
      </c>
      <c r="AA22" t="str">
        <f>IF(W22="","",_xlfn.LET(_xlpm.x,VLOOKUP(W22,'Drop-down_menus'!$F$2:$G$16,2,FALSE),IF(_xlpm.x=0,"",_xlpm.x)))</f>
        <v/>
      </c>
    </row>
    <row r="23" spans="1:36" hidden="1" x14ac:dyDescent="0.2">
      <c r="A23" t="s">
        <v>66</v>
      </c>
      <c r="C23">
        <v>77</v>
      </c>
      <c r="D23" t="s">
        <v>698</v>
      </c>
      <c r="I23" t="s">
        <v>2611</v>
      </c>
      <c r="J23" t="str">
        <f>IF($I23="","",_xlfn.LET(_xlpm.x,VLOOKUP($I23,'taxon-match_2026-08-31'!$A$2:$N$122,6,FALSE),IF(_xlpm.x=0,"",_xlpm.x)))</f>
        <v/>
      </c>
      <c r="K23" t="str">
        <f>IF($I23="","",_xlfn.LET(_xlpm.x,VLOOKUP($I23,'taxon-match_2026-08-31'!$A$2:$N$122,4,FALSE),IF(_xlpm.x=0,"",_xlpm.x)))</f>
        <v/>
      </c>
      <c r="L23" t="str">
        <f>IF($I23="","",_xlfn.LET(_xlpm.x,VLOOKUP($I23,'taxon-match_2026-08-31'!$A$2:$N$122,7,FALSE),IF(_xlpm.x=0,"",_xlpm.x)))</f>
        <v/>
      </c>
      <c r="M23" t="str">
        <f>IF($I23="","",_xlfn.LET(_xlpm.x,VLOOKUP($I23,'taxon-match_2026-08-31'!$A$2:$N$122,8,FALSE),IF(_xlpm.x=0,"",_xlpm.x)))</f>
        <v/>
      </c>
      <c r="N23" t="str">
        <f>IF($I23="","",_xlfn.LET(_xlpm.x,VLOOKUP($I23,'taxon-match_2026-08-31'!$A$2:$N$122,9,FALSE),IF(_xlpm.x=0,"",_xlpm.x)))</f>
        <v/>
      </c>
      <c r="O23" t="str">
        <f>IF($I23="","",_xlfn.LET(_xlpm.x,VLOOKUP($I23,'taxon-match_2026-08-31'!$A$2:$N$122,10,FALSE),IF(_xlpm.x=0,"",_xlpm.x)))</f>
        <v/>
      </c>
      <c r="P23" t="str">
        <f>IF($I23="","",_xlfn.LET(_xlpm.x,VLOOKUP($I23,'taxon-match_2026-08-31'!$A$2:$N$122,11,FALSE),IF(_xlpm.x=0,"",_xlpm.x)))</f>
        <v/>
      </c>
      <c r="Q23" t="str">
        <f>IF($I23="","",_xlfn.LET(_xlpm.x,VLOOKUP($I23,'taxon-match_2026-08-31'!$A$2:$N$122,12,FALSE),IF(_xlpm.x=0,"",_xlpm.x)))</f>
        <v/>
      </c>
      <c r="R23" t="str">
        <f>IF($I23="","",_xlfn.LET(_xlpm.x,VLOOKUP($I23,'taxon-match_2026-08-31'!$A$2:$N$122,14,FALSE),IF(_xlpm.x=0,"",_xlpm.x)))</f>
        <v/>
      </c>
      <c r="T23" t="s">
        <v>185</v>
      </c>
      <c r="X23" t="str">
        <f>IF(T23="","",_xlfn.LET(_xlpm.x,VLOOKUP(T23,'Drop-down_menus'!$F$2:$G$16,2,FALSE),IF(_xlpm.x=0,"",_xlpm.x)))</f>
        <v>https://orcid.org/0000-0003-4905-1637</v>
      </c>
      <c r="Y23" t="str">
        <f>IF(U23="","",_xlfn.LET(_xlpm.x,VLOOKUP(U23,'Drop-down_menus'!$F$2:$G$16,2,FALSE),IF(_xlpm.x=0,"",_xlpm.x)))</f>
        <v/>
      </c>
      <c r="Z23" t="str">
        <f>IF(V23="","",_xlfn.LET(_xlpm.x,VLOOKUP(V23,'Drop-down_menus'!$F$2:$G$16,2,FALSE),IF(_xlpm.x=0,"",_xlpm.x)))</f>
        <v/>
      </c>
      <c r="AA23" t="str">
        <f>IF(W23="","",_xlfn.LET(_xlpm.x,VLOOKUP(W23,'Drop-down_menus'!$F$2:$G$16,2,FALSE),IF(_xlpm.x=0,"",_xlpm.x)))</f>
        <v/>
      </c>
    </row>
    <row r="24" spans="1:36" hidden="1" x14ac:dyDescent="0.2">
      <c r="A24" s="2" t="s">
        <v>66</v>
      </c>
      <c r="C24">
        <v>78</v>
      </c>
      <c r="D24" t="s">
        <v>698</v>
      </c>
      <c r="I24" t="s">
        <v>2611</v>
      </c>
      <c r="J24" t="str">
        <f>IF($I24="","",_xlfn.LET(_xlpm.x,VLOOKUP($I24,'taxon-match_2026-08-31'!$A$2:$N$122,6,FALSE),IF(_xlpm.x=0,"",_xlpm.x)))</f>
        <v/>
      </c>
      <c r="K24" t="str">
        <f>IF($I24="","",_xlfn.LET(_xlpm.x,VLOOKUP($I24,'taxon-match_2026-08-31'!$A$2:$N$122,4,FALSE),IF(_xlpm.x=0,"",_xlpm.x)))</f>
        <v/>
      </c>
      <c r="L24" t="str">
        <f>IF($I24="","",_xlfn.LET(_xlpm.x,VLOOKUP($I24,'taxon-match_2026-08-31'!$A$2:$N$122,7,FALSE),IF(_xlpm.x=0,"",_xlpm.x)))</f>
        <v/>
      </c>
      <c r="M24" t="str">
        <f>IF($I24="","",_xlfn.LET(_xlpm.x,VLOOKUP($I24,'taxon-match_2026-08-31'!$A$2:$N$122,8,FALSE),IF(_xlpm.x=0,"",_xlpm.x)))</f>
        <v/>
      </c>
      <c r="N24" t="str">
        <f>IF($I24="","",_xlfn.LET(_xlpm.x,VLOOKUP($I24,'taxon-match_2026-08-31'!$A$2:$N$122,9,FALSE),IF(_xlpm.x=0,"",_xlpm.x)))</f>
        <v/>
      </c>
      <c r="O24" t="str">
        <f>IF($I24="","",_xlfn.LET(_xlpm.x,VLOOKUP($I24,'taxon-match_2026-08-31'!$A$2:$N$122,10,FALSE),IF(_xlpm.x=0,"",_xlpm.x)))</f>
        <v/>
      </c>
      <c r="P24" t="str">
        <f>IF($I24="","",_xlfn.LET(_xlpm.x,VLOOKUP($I24,'taxon-match_2026-08-31'!$A$2:$N$122,11,FALSE),IF(_xlpm.x=0,"",_xlpm.x)))</f>
        <v/>
      </c>
      <c r="Q24" t="str">
        <f>IF($I24="","",_xlfn.LET(_xlpm.x,VLOOKUP($I24,'taxon-match_2026-08-31'!$A$2:$N$122,12,FALSE),IF(_xlpm.x=0,"",_xlpm.x)))</f>
        <v/>
      </c>
      <c r="R24" t="str">
        <f>IF($I24="","",_xlfn.LET(_xlpm.x,VLOOKUP($I24,'taxon-match_2026-08-31'!$A$2:$N$122,14,FALSE),IF(_xlpm.x=0,"",_xlpm.x)))</f>
        <v/>
      </c>
      <c r="T24" t="s">
        <v>185</v>
      </c>
      <c r="X24" t="str">
        <f>IF(T24="","",_xlfn.LET(_xlpm.x,VLOOKUP(T24,'Drop-down_menus'!$F$2:$G$16,2,FALSE),IF(_xlpm.x=0,"",_xlpm.x)))</f>
        <v>https://orcid.org/0000-0003-4905-1637</v>
      </c>
      <c r="Y24" t="str">
        <f>IF(U24="","",_xlfn.LET(_xlpm.x,VLOOKUP(U24,'Drop-down_menus'!$F$2:$G$16,2,FALSE),IF(_xlpm.x=0,"",_xlpm.x)))</f>
        <v/>
      </c>
      <c r="Z24" t="str">
        <f>IF(V24="","",_xlfn.LET(_xlpm.x,VLOOKUP(V24,'Drop-down_menus'!$F$2:$G$16,2,FALSE),IF(_xlpm.x=0,"",_xlpm.x)))</f>
        <v/>
      </c>
      <c r="AA24" t="str">
        <f>IF(W24="","",_xlfn.LET(_xlpm.x,VLOOKUP(W24,'Drop-down_menus'!$F$2:$G$16,2,FALSE),IF(_xlpm.x=0,"",_xlpm.x)))</f>
        <v/>
      </c>
    </row>
    <row r="25" spans="1:36" hidden="1" x14ac:dyDescent="0.2">
      <c r="A25" t="s">
        <v>66</v>
      </c>
      <c r="C25">
        <v>79</v>
      </c>
      <c r="D25" t="s">
        <v>698</v>
      </c>
      <c r="I25" t="s">
        <v>2611</v>
      </c>
      <c r="J25" t="str">
        <f>IF($I25="","",_xlfn.LET(_xlpm.x,VLOOKUP($I25,'taxon-match_2026-08-31'!$A$2:$N$122,6,FALSE),IF(_xlpm.x=0,"",_xlpm.x)))</f>
        <v/>
      </c>
      <c r="K25" t="str">
        <f>IF($I25="","",_xlfn.LET(_xlpm.x,VLOOKUP($I25,'taxon-match_2026-08-31'!$A$2:$N$122,4,FALSE),IF(_xlpm.x=0,"",_xlpm.x)))</f>
        <v/>
      </c>
      <c r="L25" t="str">
        <f>IF($I25="","",_xlfn.LET(_xlpm.x,VLOOKUP($I25,'taxon-match_2026-08-31'!$A$2:$N$122,7,FALSE),IF(_xlpm.x=0,"",_xlpm.x)))</f>
        <v/>
      </c>
      <c r="M25" t="str">
        <f>IF($I25="","",_xlfn.LET(_xlpm.x,VLOOKUP($I25,'taxon-match_2026-08-31'!$A$2:$N$122,8,FALSE),IF(_xlpm.x=0,"",_xlpm.x)))</f>
        <v/>
      </c>
      <c r="N25" t="str">
        <f>IF($I25="","",_xlfn.LET(_xlpm.x,VLOOKUP($I25,'taxon-match_2026-08-31'!$A$2:$N$122,9,FALSE),IF(_xlpm.x=0,"",_xlpm.x)))</f>
        <v/>
      </c>
      <c r="O25" t="str">
        <f>IF($I25="","",_xlfn.LET(_xlpm.x,VLOOKUP($I25,'taxon-match_2026-08-31'!$A$2:$N$122,10,FALSE),IF(_xlpm.x=0,"",_xlpm.x)))</f>
        <v/>
      </c>
      <c r="P25" t="str">
        <f>IF($I25="","",_xlfn.LET(_xlpm.x,VLOOKUP($I25,'taxon-match_2026-08-31'!$A$2:$N$122,11,FALSE),IF(_xlpm.x=0,"",_xlpm.x)))</f>
        <v/>
      </c>
      <c r="Q25" t="str">
        <f>IF($I25="","",_xlfn.LET(_xlpm.x,VLOOKUP($I25,'taxon-match_2026-08-31'!$A$2:$N$122,12,FALSE),IF(_xlpm.x=0,"",_xlpm.x)))</f>
        <v/>
      </c>
      <c r="R25" t="str">
        <f>IF($I25="","",_xlfn.LET(_xlpm.x,VLOOKUP($I25,'taxon-match_2026-08-31'!$A$2:$N$122,14,FALSE),IF(_xlpm.x=0,"",_xlpm.x)))</f>
        <v/>
      </c>
      <c r="T25" t="s">
        <v>185</v>
      </c>
      <c r="X25" t="str">
        <f>IF(T25="","",_xlfn.LET(_xlpm.x,VLOOKUP(T25,'Drop-down_menus'!$F$2:$G$16,2,FALSE),IF(_xlpm.x=0,"",_xlpm.x)))</f>
        <v>https://orcid.org/0000-0003-4905-1637</v>
      </c>
      <c r="Y25" t="str">
        <f>IF(U25="","",_xlfn.LET(_xlpm.x,VLOOKUP(U25,'Drop-down_menus'!$F$2:$G$16,2,FALSE),IF(_xlpm.x=0,"",_xlpm.x)))</f>
        <v/>
      </c>
      <c r="Z25" t="str">
        <f>IF(V25="","",_xlfn.LET(_xlpm.x,VLOOKUP(V25,'Drop-down_menus'!$F$2:$G$16,2,FALSE),IF(_xlpm.x=0,"",_xlpm.x)))</f>
        <v/>
      </c>
      <c r="AA25" t="str">
        <f>IF(W25="","",_xlfn.LET(_xlpm.x,VLOOKUP(W25,'Drop-down_menus'!$F$2:$G$16,2,FALSE),IF(_xlpm.x=0,"",_xlpm.x)))</f>
        <v/>
      </c>
    </row>
    <row r="26" spans="1:36" hidden="1" x14ac:dyDescent="0.2">
      <c r="A26" s="2" t="s">
        <v>66</v>
      </c>
      <c r="C26">
        <v>80</v>
      </c>
      <c r="D26" t="s">
        <v>699</v>
      </c>
      <c r="I26" t="s">
        <v>2611</v>
      </c>
      <c r="J26" t="str">
        <f>IF($I26="","",_xlfn.LET(_xlpm.x,VLOOKUP($I26,'taxon-match_2026-08-31'!$A$2:$N$122,6,FALSE),IF(_xlpm.x=0,"",_xlpm.x)))</f>
        <v/>
      </c>
      <c r="K26" t="str">
        <f>IF($I26="","",_xlfn.LET(_xlpm.x,VLOOKUP($I26,'taxon-match_2026-08-31'!$A$2:$N$122,4,FALSE),IF(_xlpm.x=0,"",_xlpm.x)))</f>
        <v/>
      </c>
      <c r="L26" t="str">
        <f>IF($I26="","",_xlfn.LET(_xlpm.x,VLOOKUP($I26,'taxon-match_2026-08-31'!$A$2:$N$122,7,FALSE),IF(_xlpm.x=0,"",_xlpm.x)))</f>
        <v/>
      </c>
      <c r="M26" t="str">
        <f>IF($I26="","",_xlfn.LET(_xlpm.x,VLOOKUP($I26,'taxon-match_2026-08-31'!$A$2:$N$122,8,FALSE),IF(_xlpm.x=0,"",_xlpm.x)))</f>
        <v/>
      </c>
      <c r="N26" t="str">
        <f>IF($I26="","",_xlfn.LET(_xlpm.x,VLOOKUP($I26,'taxon-match_2026-08-31'!$A$2:$N$122,9,FALSE),IF(_xlpm.x=0,"",_xlpm.x)))</f>
        <v/>
      </c>
      <c r="O26" t="str">
        <f>IF($I26="","",_xlfn.LET(_xlpm.x,VLOOKUP($I26,'taxon-match_2026-08-31'!$A$2:$N$122,10,FALSE),IF(_xlpm.x=0,"",_xlpm.x)))</f>
        <v/>
      </c>
      <c r="P26" t="str">
        <f>IF($I26="","",_xlfn.LET(_xlpm.x,VLOOKUP($I26,'taxon-match_2026-08-31'!$A$2:$N$122,11,FALSE),IF(_xlpm.x=0,"",_xlpm.x)))</f>
        <v/>
      </c>
      <c r="Q26" t="str">
        <f>IF($I26="","",_xlfn.LET(_xlpm.x,VLOOKUP($I26,'taxon-match_2026-08-31'!$A$2:$N$122,12,FALSE),IF(_xlpm.x=0,"",_xlpm.x)))</f>
        <v/>
      </c>
      <c r="R26" t="str">
        <f>IF($I26="","",_xlfn.LET(_xlpm.x,VLOOKUP($I26,'taxon-match_2026-08-31'!$A$2:$N$122,14,FALSE),IF(_xlpm.x=0,"",_xlpm.x)))</f>
        <v/>
      </c>
      <c r="T26" t="s">
        <v>185</v>
      </c>
      <c r="X26" t="str">
        <f>IF(T26="","",_xlfn.LET(_xlpm.x,VLOOKUP(T26,'Drop-down_menus'!$F$2:$G$16,2,FALSE),IF(_xlpm.x=0,"",_xlpm.x)))</f>
        <v>https://orcid.org/0000-0003-4905-1637</v>
      </c>
      <c r="Y26" t="str">
        <f>IF(U26="","",_xlfn.LET(_xlpm.x,VLOOKUP(U26,'Drop-down_menus'!$F$2:$G$16,2,FALSE),IF(_xlpm.x=0,"",_xlpm.x)))</f>
        <v/>
      </c>
      <c r="Z26" t="str">
        <f>IF(V26="","",_xlfn.LET(_xlpm.x,VLOOKUP(V26,'Drop-down_menus'!$F$2:$G$16,2,FALSE),IF(_xlpm.x=0,"",_xlpm.x)))</f>
        <v/>
      </c>
      <c r="AA26" t="str">
        <f>IF(W26="","",_xlfn.LET(_xlpm.x,VLOOKUP(W26,'Drop-down_menus'!$F$2:$G$16,2,FALSE),IF(_xlpm.x=0,"",_xlpm.x)))</f>
        <v/>
      </c>
    </row>
    <row r="27" spans="1:36" hidden="1" x14ac:dyDescent="0.2">
      <c r="A27" t="s">
        <v>66</v>
      </c>
      <c r="C27">
        <v>81</v>
      </c>
      <c r="D27" t="s">
        <v>699</v>
      </c>
      <c r="I27" t="s">
        <v>2611</v>
      </c>
      <c r="J27" t="str">
        <f>IF($I27="","",_xlfn.LET(_xlpm.x,VLOOKUP($I27,'taxon-match_2026-08-31'!$A$2:$N$122,6,FALSE),IF(_xlpm.x=0,"",_xlpm.x)))</f>
        <v/>
      </c>
      <c r="K27" t="str">
        <f>IF($I27="","",_xlfn.LET(_xlpm.x,VLOOKUP($I27,'taxon-match_2026-08-31'!$A$2:$N$122,4,FALSE),IF(_xlpm.x=0,"",_xlpm.x)))</f>
        <v/>
      </c>
      <c r="L27" t="str">
        <f>IF($I27="","",_xlfn.LET(_xlpm.x,VLOOKUP($I27,'taxon-match_2026-08-31'!$A$2:$N$122,7,FALSE),IF(_xlpm.x=0,"",_xlpm.x)))</f>
        <v/>
      </c>
      <c r="M27" t="str">
        <f>IF($I27="","",_xlfn.LET(_xlpm.x,VLOOKUP($I27,'taxon-match_2026-08-31'!$A$2:$N$122,8,FALSE),IF(_xlpm.x=0,"",_xlpm.x)))</f>
        <v/>
      </c>
      <c r="N27" t="str">
        <f>IF($I27="","",_xlfn.LET(_xlpm.x,VLOOKUP($I27,'taxon-match_2026-08-31'!$A$2:$N$122,9,FALSE),IF(_xlpm.x=0,"",_xlpm.x)))</f>
        <v/>
      </c>
      <c r="O27" t="str">
        <f>IF($I27="","",_xlfn.LET(_xlpm.x,VLOOKUP($I27,'taxon-match_2026-08-31'!$A$2:$N$122,10,FALSE),IF(_xlpm.x=0,"",_xlpm.x)))</f>
        <v/>
      </c>
      <c r="P27" t="str">
        <f>IF($I27="","",_xlfn.LET(_xlpm.x,VLOOKUP($I27,'taxon-match_2026-08-31'!$A$2:$N$122,11,FALSE),IF(_xlpm.x=0,"",_xlpm.x)))</f>
        <v/>
      </c>
      <c r="Q27" t="str">
        <f>IF($I27="","",_xlfn.LET(_xlpm.x,VLOOKUP($I27,'taxon-match_2026-08-31'!$A$2:$N$122,12,FALSE),IF(_xlpm.x=0,"",_xlpm.x)))</f>
        <v/>
      </c>
      <c r="R27" t="str">
        <f>IF($I27="","",_xlfn.LET(_xlpm.x,VLOOKUP($I27,'taxon-match_2026-08-31'!$A$2:$N$122,14,FALSE),IF(_xlpm.x=0,"",_xlpm.x)))</f>
        <v/>
      </c>
      <c r="T27" t="s">
        <v>185</v>
      </c>
      <c r="X27" t="str">
        <f>IF(T27="","",_xlfn.LET(_xlpm.x,VLOOKUP(T27,'Drop-down_menus'!$F$2:$G$16,2,FALSE),IF(_xlpm.x=0,"",_xlpm.x)))</f>
        <v>https://orcid.org/0000-0003-4905-1637</v>
      </c>
      <c r="Y27" t="str">
        <f>IF(U27="","",_xlfn.LET(_xlpm.x,VLOOKUP(U27,'Drop-down_menus'!$F$2:$G$16,2,FALSE),IF(_xlpm.x=0,"",_xlpm.x)))</f>
        <v/>
      </c>
      <c r="Z27" t="str">
        <f>IF(V27="","",_xlfn.LET(_xlpm.x,VLOOKUP(V27,'Drop-down_menus'!$F$2:$G$16,2,FALSE),IF(_xlpm.x=0,"",_xlpm.x)))</f>
        <v/>
      </c>
      <c r="AA27" t="str">
        <f>IF(W27="","",_xlfn.LET(_xlpm.x,VLOOKUP(W27,'Drop-down_menus'!$F$2:$G$16,2,FALSE),IF(_xlpm.x=0,"",_xlpm.x)))</f>
        <v/>
      </c>
    </row>
    <row r="28" spans="1:36" hidden="1" x14ac:dyDescent="0.2">
      <c r="A28" s="2" t="s">
        <v>66</v>
      </c>
      <c r="C28">
        <v>82</v>
      </c>
      <c r="D28" t="s">
        <v>699</v>
      </c>
      <c r="I28" t="s">
        <v>2611</v>
      </c>
      <c r="J28" t="str">
        <f>IF($I28="","",_xlfn.LET(_xlpm.x,VLOOKUP($I28,'taxon-match_2026-08-31'!$A$2:$N$122,6,FALSE),IF(_xlpm.x=0,"",_xlpm.x)))</f>
        <v/>
      </c>
      <c r="K28" t="str">
        <f>IF($I28="","",_xlfn.LET(_xlpm.x,VLOOKUP($I28,'taxon-match_2026-08-31'!$A$2:$N$122,4,FALSE),IF(_xlpm.x=0,"",_xlpm.x)))</f>
        <v/>
      </c>
      <c r="L28" t="str">
        <f>IF($I28="","",_xlfn.LET(_xlpm.x,VLOOKUP($I28,'taxon-match_2026-08-31'!$A$2:$N$122,7,FALSE),IF(_xlpm.x=0,"",_xlpm.x)))</f>
        <v/>
      </c>
      <c r="M28" t="str">
        <f>IF($I28="","",_xlfn.LET(_xlpm.x,VLOOKUP($I28,'taxon-match_2026-08-31'!$A$2:$N$122,8,FALSE),IF(_xlpm.x=0,"",_xlpm.x)))</f>
        <v/>
      </c>
      <c r="N28" t="str">
        <f>IF($I28="","",_xlfn.LET(_xlpm.x,VLOOKUP($I28,'taxon-match_2026-08-31'!$A$2:$N$122,9,FALSE),IF(_xlpm.x=0,"",_xlpm.x)))</f>
        <v/>
      </c>
      <c r="O28" t="str">
        <f>IF($I28="","",_xlfn.LET(_xlpm.x,VLOOKUP($I28,'taxon-match_2026-08-31'!$A$2:$N$122,10,FALSE),IF(_xlpm.x=0,"",_xlpm.x)))</f>
        <v/>
      </c>
      <c r="P28" t="str">
        <f>IF($I28="","",_xlfn.LET(_xlpm.x,VLOOKUP($I28,'taxon-match_2026-08-31'!$A$2:$N$122,11,FALSE),IF(_xlpm.x=0,"",_xlpm.x)))</f>
        <v/>
      </c>
      <c r="Q28" t="str">
        <f>IF($I28="","",_xlfn.LET(_xlpm.x,VLOOKUP($I28,'taxon-match_2026-08-31'!$A$2:$N$122,12,FALSE),IF(_xlpm.x=0,"",_xlpm.x)))</f>
        <v/>
      </c>
      <c r="R28" t="str">
        <f>IF($I28="","",_xlfn.LET(_xlpm.x,VLOOKUP($I28,'taxon-match_2026-08-31'!$A$2:$N$122,14,FALSE),IF(_xlpm.x=0,"",_xlpm.x)))</f>
        <v/>
      </c>
      <c r="T28" t="s">
        <v>185</v>
      </c>
      <c r="X28" t="str">
        <f>IF(T28="","",_xlfn.LET(_xlpm.x,VLOOKUP(T28,'Drop-down_menus'!$F$2:$G$16,2,FALSE),IF(_xlpm.x=0,"",_xlpm.x)))</f>
        <v>https://orcid.org/0000-0003-4905-1637</v>
      </c>
      <c r="Y28" t="str">
        <f>IF(U28="","",_xlfn.LET(_xlpm.x,VLOOKUP(U28,'Drop-down_menus'!$F$2:$G$16,2,FALSE),IF(_xlpm.x=0,"",_xlpm.x)))</f>
        <v/>
      </c>
      <c r="Z28" t="str">
        <f>IF(V28="","",_xlfn.LET(_xlpm.x,VLOOKUP(V28,'Drop-down_menus'!$F$2:$G$16,2,FALSE),IF(_xlpm.x=0,"",_xlpm.x)))</f>
        <v/>
      </c>
      <c r="AA28" t="str">
        <f>IF(W28="","",_xlfn.LET(_xlpm.x,VLOOKUP(W28,'Drop-down_menus'!$F$2:$G$16,2,FALSE),IF(_xlpm.x=0,"",_xlpm.x)))</f>
        <v/>
      </c>
    </row>
    <row r="29" spans="1:36" x14ac:dyDescent="0.2">
      <c r="A29" t="s">
        <v>59</v>
      </c>
      <c r="C29">
        <v>1</v>
      </c>
      <c r="D29" t="s">
        <v>700</v>
      </c>
      <c r="F29" t="s">
        <v>694</v>
      </c>
      <c r="H29" t="s">
        <v>694</v>
      </c>
      <c r="I29" t="s">
        <v>694</v>
      </c>
      <c r="J29" t="str">
        <f>IF($I29="","",_xlfn.LET(_xlpm.x,VLOOKUP($I29,'taxon-match_2026-08-31'!$A$2:$N$122,6,FALSE),IF(_xlpm.x=0,"",_xlpm.x)))</f>
        <v>(Meissner, 1900)</v>
      </c>
      <c r="K29" t="str">
        <f>IF($I29="","",_xlfn.LET(_xlpm.x,VLOOKUP($I29,'taxon-match_2026-08-31'!$A$2:$N$122,4,FALSE),IF(_xlpm.x=0,"",_xlpm.x)))</f>
        <v>urn:lsid:marinespecies.org:taxname:160831</v>
      </c>
      <c r="L29" t="str">
        <f>IF($I29="","",_xlfn.LET(_xlpm.x,VLOOKUP($I29,'taxon-match_2026-08-31'!$A$2:$N$122,7,FALSE),IF(_xlpm.x=0,"",_xlpm.x)))</f>
        <v>Animalia</v>
      </c>
      <c r="M29" t="str">
        <f>IF($I29="","",_xlfn.LET(_xlpm.x,VLOOKUP($I29,'taxon-match_2026-08-31'!$A$2:$N$122,8,FALSE),IF(_xlpm.x=0,"",_xlpm.x)))</f>
        <v>Echinodermata</v>
      </c>
      <c r="N29" t="str">
        <f>IF($I29="","",_xlfn.LET(_xlpm.x,VLOOKUP($I29,'taxon-match_2026-08-31'!$A$2:$N$122,9,FALSE),IF(_xlpm.x=0,"",_xlpm.x)))</f>
        <v>Echinoidea</v>
      </c>
      <c r="O29" t="str">
        <f>IF($I29="","",_xlfn.LET(_xlpm.x,VLOOKUP($I29,'taxon-match_2026-08-31'!$A$2:$N$122,10,FALSE),IF(_xlpm.x=0,"",_xlpm.x)))</f>
        <v>Camarodonta</v>
      </c>
      <c r="P29" t="str">
        <f>IF($I29="","",_xlfn.LET(_xlpm.x,VLOOKUP($I29,'taxon-match_2026-08-31'!$A$2:$N$122,11,FALSE),IF(_xlpm.x=0,"",_xlpm.x)))</f>
        <v>Echinidae</v>
      </c>
      <c r="Q29" t="str">
        <f>IF($I29="","",_xlfn.LET(_xlpm.x,VLOOKUP($I29,'taxon-match_2026-08-31'!$A$2:$N$122,12,FALSE),IF(_xlpm.x=0,"",_xlpm.x)))</f>
        <v>Sterechinus</v>
      </c>
      <c r="R29" t="str">
        <f>IF($I29="","",_xlfn.LET(_xlpm.x,VLOOKUP($I29,'taxon-match_2026-08-31'!$A$2:$N$122,14,FALSE),IF(_xlpm.x=0,"",_xlpm.x)))</f>
        <v>neumayeri</v>
      </c>
      <c r="S29" s="2" t="s">
        <v>2609</v>
      </c>
      <c r="T29" t="s">
        <v>89</v>
      </c>
      <c r="U29" t="s">
        <v>61</v>
      </c>
      <c r="V29" t="s">
        <v>60</v>
      </c>
      <c r="W29" t="s">
        <v>77</v>
      </c>
      <c r="X29" t="str">
        <f>IF(T29="","",_xlfn.LET(_xlpm.x,VLOOKUP(T29,'Drop-down_menus'!$F$2:$G$16,2,FALSE),IF(_xlpm.x=0,"",_xlpm.x)))</f>
        <v/>
      </c>
      <c r="Y29" t="str">
        <f>IF(U29="","",_xlfn.LET(_xlpm.x,VLOOKUP(U29,'Drop-down_menus'!$F$2:$G$16,2,FALSE),IF(_xlpm.x=0,"",_xlpm.x)))</f>
        <v>https://orcid.org/0000-0001-5748-602X</v>
      </c>
      <c r="Z29" t="str">
        <f>IF(V29="","",_xlfn.LET(_xlpm.x,VLOOKUP(V29,'Drop-down_menus'!$F$2:$G$16,2,FALSE),IF(_xlpm.x=0,"",_xlpm.x)))</f>
        <v>https://orcid.org/0000-0002-9708-1761</v>
      </c>
      <c r="AA29" t="str">
        <f>IF(W29="","",_xlfn.LET(_xlpm.x,VLOOKUP(W29,'Drop-down_menus'!$F$2:$G$16,2,FALSE),IF(_xlpm.x=0,"",_xlpm.x)))</f>
        <v>https://orcid.org/0000-0002-9037-7623</v>
      </c>
      <c r="AB29" t="s">
        <v>678</v>
      </c>
      <c r="AC29" t="s">
        <v>701</v>
      </c>
      <c r="AD29" t="s">
        <v>702</v>
      </c>
      <c r="AE29" t="s">
        <v>703</v>
      </c>
      <c r="AF29" t="s">
        <v>703</v>
      </c>
      <c r="AG29" t="s">
        <v>704</v>
      </c>
    </row>
    <row r="30" spans="1:36" x14ac:dyDescent="0.2">
      <c r="A30" t="s">
        <v>59</v>
      </c>
      <c r="C30">
        <v>2</v>
      </c>
      <c r="D30" t="s">
        <v>700</v>
      </c>
      <c r="F30" t="s">
        <v>694</v>
      </c>
      <c r="H30" t="s">
        <v>694</v>
      </c>
      <c r="I30" t="s">
        <v>694</v>
      </c>
      <c r="J30" t="str">
        <f>IF($I30="","",_xlfn.LET(_xlpm.x,VLOOKUP($I30,'taxon-match_2026-08-31'!$A$2:$N$122,6,FALSE),IF(_xlpm.x=0,"",_xlpm.x)))</f>
        <v>(Meissner, 1900)</v>
      </c>
      <c r="K30" t="str">
        <f>IF($I30="","",_xlfn.LET(_xlpm.x,VLOOKUP($I30,'taxon-match_2026-08-31'!$A$2:$N$122,4,FALSE),IF(_xlpm.x=0,"",_xlpm.x)))</f>
        <v>urn:lsid:marinespecies.org:taxname:160831</v>
      </c>
      <c r="L30" t="str">
        <f>IF($I30="","",_xlfn.LET(_xlpm.x,VLOOKUP($I30,'taxon-match_2026-08-31'!$A$2:$N$122,7,FALSE),IF(_xlpm.x=0,"",_xlpm.x)))</f>
        <v>Animalia</v>
      </c>
      <c r="M30" t="str">
        <f>IF($I30="","",_xlfn.LET(_xlpm.x,VLOOKUP($I30,'taxon-match_2026-08-31'!$A$2:$N$122,8,FALSE),IF(_xlpm.x=0,"",_xlpm.x)))</f>
        <v>Echinodermata</v>
      </c>
      <c r="N30" t="str">
        <f>IF($I30="","",_xlfn.LET(_xlpm.x,VLOOKUP($I30,'taxon-match_2026-08-31'!$A$2:$N$122,9,FALSE),IF(_xlpm.x=0,"",_xlpm.x)))</f>
        <v>Echinoidea</v>
      </c>
      <c r="O30" t="str">
        <f>IF($I30="","",_xlfn.LET(_xlpm.x,VLOOKUP($I30,'taxon-match_2026-08-31'!$A$2:$N$122,10,FALSE),IF(_xlpm.x=0,"",_xlpm.x)))</f>
        <v>Camarodonta</v>
      </c>
      <c r="P30" t="str">
        <f>IF($I30="","",_xlfn.LET(_xlpm.x,VLOOKUP($I30,'taxon-match_2026-08-31'!$A$2:$N$122,11,FALSE),IF(_xlpm.x=0,"",_xlpm.x)))</f>
        <v>Echinidae</v>
      </c>
      <c r="Q30" t="str">
        <f>IF($I30="","",_xlfn.LET(_xlpm.x,VLOOKUP($I30,'taxon-match_2026-08-31'!$A$2:$N$122,12,FALSE),IF(_xlpm.x=0,"",_xlpm.x)))</f>
        <v>Sterechinus</v>
      </c>
      <c r="R30" t="str">
        <f>IF($I30="","",_xlfn.LET(_xlpm.x,VLOOKUP($I30,'taxon-match_2026-08-31'!$A$2:$N$122,14,FALSE),IF(_xlpm.x=0,"",_xlpm.x)))</f>
        <v>neumayeri</v>
      </c>
      <c r="S30" s="2" t="s">
        <v>2609</v>
      </c>
      <c r="T30" t="s">
        <v>89</v>
      </c>
      <c r="U30" t="s">
        <v>61</v>
      </c>
      <c r="V30" t="s">
        <v>60</v>
      </c>
      <c r="W30" t="s">
        <v>77</v>
      </c>
      <c r="X30" t="str">
        <f>IF(T30="","",_xlfn.LET(_xlpm.x,VLOOKUP(T30,'Drop-down_menus'!$F$2:$G$16,2,FALSE),IF(_xlpm.x=0,"",_xlpm.x)))</f>
        <v/>
      </c>
      <c r="Y30" t="str">
        <f>IF(U30="","",_xlfn.LET(_xlpm.x,VLOOKUP(U30,'Drop-down_menus'!$F$2:$G$16,2,FALSE),IF(_xlpm.x=0,"",_xlpm.x)))</f>
        <v>https://orcid.org/0000-0001-5748-602X</v>
      </c>
      <c r="Z30" t="str">
        <f>IF(V30="","",_xlfn.LET(_xlpm.x,VLOOKUP(V30,'Drop-down_menus'!$F$2:$G$16,2,FALSE),IF(_xlpm.x=0,"",_xlpm.x)))</f>
        <v>https://orcid.org/0000-0002-9708-1761</v>
      </c>
      <c r="AA30" t="str">
        <f>IF(W30="","",_xlfn.LET(_xlpm.x,VLOOKUP(W30,'Drop-down_menus'!$F$2:$G$16,2,FALSE),IF(_xlpm.x=0,"",_xlpm.x)))</f>
        <v>https://orcid.org/0000-0002-9037-7623</v>
      </c>
      <c r="AB30" t="s">
        <v>678</v>
      </c>
      <c r="AC30" t="s">
        <v>701</v>
      </c>
      <c r="AD30" t="s">
        <v>702</v>
      </c>
      <c r="AE30" t="s">
        <v>703</v>
      </c>
      <c r="AF30" t="s">
        <v>703</v>
      </c>
      <c r="AG30" t="s">
        <v>704</v>
      </c>
    </row>
    <row r="31" spans="1:36" x14ac:dyDescent="0.2">
      <c r="A31" t="s">
        <v>59</v>
      </c>
      <c r="C31">
        <v>3</v>
      </c>
      <c r="D31" t="s">
        <v>700</v>
      </c>
      <c r="F31" t="s">
        <v>694</v>
      </c>
      <c r="H31" t="s">
        <v>694</v>
      </c>
      <c r="I31" t="s">
        <v>694</v>
      </c>
      <c r="J31" t="str">
        <f>IF($I31="","",_xlfn.LET(_xlpm.x,VLOOKUP($I31,'taxon-match_2026-08-31'!$A$2:$N$122,6,FALSE),IF(_xlpm.x=0,"",_xlpm.x)))</f>
        <v>(Meissner, 1900)</v>
      </c>
      <c r="K31" t="str">
        <f>IF($I31="","",_xlfn.LET(_xlpm.x,VLOOKUP($I31,'taxon-match_2026-08-31'!$A$2:$N$122,4,FALSE),IF(_xlpm.x=0,"",_xlpm.x)))</f>
        <v>urn:lsid:marinespecies.org:taxname:160831</v>
      </c>
      <c r="L31" t="str">
        <f>IF($I31="","",_xlfn.LET(_xlpm.x,VLOOKUP($I31,'taxon-match_2026-08-31'!$A$2:$N$122,7,FALSE),IF(_xlpm.x=0,"",_xlpm.x)))</f>
        <v>Animalia</v>
      </c>
      <c r="M31" t="str">
        <f>IF($I31="","",_xlfn.LET(_xlpm.x,VLOOKUP($I31,'taxon-match_2026-08-31'!$A$2:$N$122,8,FALSE),IF(_xlpm.x=0,"",_xlpm.x)))</f>
        <v>Echinodermata</v>
      </c>
      <c r="N31" t="str">
        <f>IF($I31="","",_xlfn.LET(_xlpm.x,VLOOKUP($I31,'taxon-match_2026-08-31'!$A$2:$N$122,9,FALSE),IF(_xlpm.x=0,"",_xlpm.x)))</f>
        <v>Echinoidea</v>
      </c>
      <c r="O31" t="str">
        <f>IF($I31="","",_xlfn.LET(_xlpm.x,VLOOKUP($I31,'taxon-match_2026-08-31'!$A$2:$N$122,10,FALSE),IF(_xlpm.x=0,"",_xlpm.x)))</f>
        <v>Camarodonta</v>
      </c>
      <c r="P31" t="str">
        <f>IF($I31="","",_xlfn.LET(_xlpm.x,VLOOKUP($I31,'taxon-match_2026-08-31'!$A$2:$N$122,11,FALSE),IF(_xlpm.x=0,"",_xlpm.x)))</f>
        <v>Echinidae</v>
      </c>
      <c r="Q31" t="str">
        <f>IF($I31="","",_xlfn.LET(_xlpm.x,VLOOKUP($I31,'taxon-match_2026-08-31'!$A$2:$N$122,12,FALSE),IF(_xlpm.x=0,"",_xlpm.x)))</f>
        <v>Sterechinus</v>
      </c>
      <c r="R31" t="str">
        <f>IF($I31="","",_xlfn.LET(_xlpm.x,VLOOKUP($I31,'taxon-match_2026-08-31'!$A$2:$N$122,14,FALSE),IF(_xlpm.x=0,"",_xlpm.x)))</f>
        <v>neumayeri</v>
      </c>
      <c r="S31" s="2" t="s">
        <v>2609</v>
      </c>
      <c r="T31" t="s">
        <v>89</v>
      </c>
      <c r="U31" t="s">
        <v>61</v>
      </c>
      <c r="V31" t="s">
        <v>60</v>
      </c>
      <c r="W31" t="s">
        <v>77</v>
      </c>
      <c r="X31" t="str">
        <f>IF(T31="","",_xlfn.LET(_xlpm.x,VLOOKUP(T31,'Drop-down_menus'!$F$2:$G$16,2,FALSE),IF(_xlpm.x=0,"",_xlpm.x)))</f>
        <v/>
      </c>
      <c r="Y31" t="str">
        <f>IF(U31="","",_xlfn.LET(_xlpm.x,VLOOKUP(U31,'Drop-down_menus'!$F$2:$G$16,2,FALSE),IF(_xlpm.x=0,"",_xlpm.x)))</f>
        <v>https://orcid.org/0000-0001-5748-602X</v>
      </c>
      <c r="Z31" t="str">
        <f>IF(V31="","",_xlfn.LET(_xlpm.x,VLOOKUP(V31,'Drop-down_menus'!$F$2:$G$16,2,FALSE),IF(_xlpm.x=0,"",_xlpm.x)))</f>
        <v>https://orcid.org/0000-0002-9708-1761</v>
      </c>
      <c r="AA31" t="str">
        <f>IF(W31="","",_xlfn.LET(_xlpm.x,VLOOKUP(W31,'Drop-down_menus'!$F$2:$G$16,2,FALSE),IF(_xlpm.x=0,"",_xlpm.x)))</f>
        <v>https://orcid.org/0000-0002-9037-7623</v>
      </c>
      <c r="AB31" t="s">
        <v>678</v>
      </c>
      <c r="AC31" t="s">
        <v>701</v>
      </c>
      <c r="AD31" t="s">
        <v>702</v>
      </c>
      <c r="AE31" t="s">
        <v>703</v>
      </c>
      <c r="AF31" t="s">
        <v>703</v>
      </c>
      <c r="AG31" t="s">
        <v>704</v>
      </c>
    </row>
    <row r="32" spans="1:36" x14ac:dyDescent="0.2">
      <c r="A32" t="s">
        <v>59</v>
      </c>
      <c r="C32">
        <v>4</v>
      </c>
      <c r="D32" t="s">
        <v>700</v>
      </c>
      <c r="F32" t="s">
        <v>694</v>
      </c>
      <c r="H32" t="s">
        <v>694</v>
      </c>
      <c r="I32" t="s">
        <v>694</v>
      </c>
      <c r="J32" t="str">
        <f>IF($I32="","",_xlfn.LET(_xlpm.x,VLOOKUP($I32,'taxon-match_2026-08-31'!$A$2:$N$122,6,FALSE),IF(_xlpm.x=0,"",_xlpm.x)))</f>
        <v>(Meissner, 1900)</v>
      </c>
      <c r="K32" t="str">
        <f>IF($I32="","",_xlfn.LET(_xlpm.x,VLOOKUP($I32,'taxon-match_2026-08-31'!$A$2:$N$122,4,FALSE),IF(_xlpm.x=0,"",_xlpm.x)))</f>
        <v>urn:lsid:marinespecies.org:taxname:160831</v>
      </c>
      <c r="L32" t="str">
        <f>IF($I32="","",_xlfn.LET(_xlpm.x,VLOOKUP($I32,'taxon-match_2026-08-31'!$A$2:$N$122,7,FALSE),IF(_xlpm.x=0,"",_xlpm.x)))</f>
        <v>Animalia</v>
      </c>
      <c r="M32" t="str">
        <f>IF($I32="","",_xlfn.LET(_xlpm.x,VLOOKUP($I32,'taxon-match_2026-08-31'!$A$2:$N$122,8,FALSE),IF(_xlpm.x=0,"",_xlpm.x)))</f>
        <v>Echinodermata</v>
      </c>
      <c r="N32" t="str">
        <f>IF($I32="","",_xlfn.LET(_xlpm.x,VLOOKUP($I32,'taxon-match_2026-08-31'!$A$2:$N$122,9,FALSE),IF(_xlpm.x=0,"",_xlpm.x)))</f>
        <v>Echinoidea</v>
      </c>
      <c r="O32" t="str">
        <f>IF($I32="","",_xlfn.LET(_xlpm.x,VLOOKUP($I32,'taxon-match_2026-08-31'!$A$2:$N$122,10,FALSE),IF(_xlpm.x=0,"",_xlpm.x)))</f>
        <v>Camarodonta</v>
      </c>
      <c r="P32" t="str">
        <f>IF($I32="","",_xlfn.LET(_xlpm.x,VLOOKUP($I32,'taxon-match_2026-08-31'!$A$2:$N$122,11,FALSE),IF(_xlpm.x=0,"",_xlpm.x)))</f>
        <v>Echinidae</v>
      </c>
      <c r="Q32" t="str">
        <f>IF($I32="","",_xlfn.LET(_xlpm.x,VLOOKUP($I32,'taxon-match_2026-08-31'!$A$2:$N$122,12,FALSE),IF(_xlpm.x=0,"",_xlpm.x)))</f>
        <v>Sterechinus</v>
      </c>
      <c r="R32" t="str">
        <f>IF($I32="","",_xlfn.LET(_xlpm.x,VLOOKUP($I32,'taxon-match_2026-08-31'!$A$2:$N$122,14,FALSE),IF(_xlpm.x=0,"",_xlpm.x)))</f>
        <v>neumayeri</v>
      </c>
      <c r="S32" s="2" t="s">
        <v>2609</v>
      </c>
      <c r="T32" t="s">
        <v>89</v>
      </c>
      <c r="U32" t="s">
        <v>61</v>
      </c>
      <c r="V32" t="s">
        <v>60</v>
      </c>
      <c r="W32" t="s">
        <v>77</v>
      </c>
      <c r="X32" t="str">
        <f>IF(T32="","",_xlfn.LET(_xlpm.x,VLOOKUP(T32,'Drop-down_menus'!$F$2:$G$16,2,FALSE),IF(_xlpm.x=0,"",_xlpm.x)))</f>
        <v/>
      </c>
      <c r="Y32" t="str">
        <f>IF(U32="","",_xlfn.LET(_xlpm.x,VLOOKUP(U32,'Drop-down_menus'!$F$2:$G$16,2,FALSE),IF(_xlpm.x=0,"",_xlpm.x)))</f>
        <v>https://orcid.org/0000-0001-5748-602X</v>
      </c>
      <c r="Z32" t="str">
        <f>IF(V32="","",_xlfn.LET(_xlpm.x,VLOOKUP(V32,'Drop-down_menus'!$F$2:$G$16,2,FALSE),IF(_xlpm.x=0,"",_xlpm.x)))</f>
        <v>https://orcid.org/0000-0002-9708-1761</v>
      </c>
      <c r="AA32" t="str">
        <f>IF(W32="","",_xlfn.LET(_xlpm.x,VLOOKUP(W32,'Drop-down_menus'!$F$2:$G$16,2,FALSE),IF(_xlpm.x=0,"",_xlpm.x)))</f>
        <v>https://orcid.org/0000-0002-9037-7623</v>
      </c>
      <c r="AB32" t="s">
        <v>678</v>
      </c>
      <c r="AC32" t="s">
        <v>701</v>
      </c>
      <c r="AD32" t="s">
        <v>702</v>
      </c>
      <c r="AE32" t="s">
        <v>703</v>
      </c>
      <c r="AF32" t="s">
        <v>703</v>
      </c>
      <c r="AG32" t="s">
        <v>704</v>
      </c>
    </row>
    <row r="33" spans="1:33" x14ac:dyDescent="0.2">
      <c r="A33" t="s">
        <v>59</v>
      </c>
      <c r="C33">
        <v>5</v>
      </c>
      <c r="D33" t="s">
        <v>700</v>
      </c>
      <c r="F33" t="s">
        <v>694</v>
      </c>
      <c r="H33" t="s">
        <v>694</v>
      </c>
      <c r="I33" t="s">
        <v>694</v>
      </c>
      <c r="J33" t="str">
        <f>IF($I33="","",_xlfn.LET(_xlpm.x,VLOOKUP($I33,'taxon-match_2026-08-31'!$A$2:$N$122,6,FALSE),IF(_xlpm.x=0,"",_xlpm.x)))</f>
        <v>(Meissner, 1900)</v>
      </c>
      <c r="K33" t="str">
        <f>IF($I33="","",_xlfn.LET(_xlpm.x,VLOOKUP($I33,'taxon-match_2026-08-31'!$A$2:$N$122,4,FALSE),IF(_xlpm.x=0,"",_xlpm.x)))</f>
        <v>urn:lsid:marinespecies.org:taxname:160831</v>
      </c>
      <c r="L33" t="str">
        <f>IF($I33="","",_xlfn.LET(_xlpm.x,VLOOKUP($I33,'taxon-match_2026-08-31'!$A$2:$N$122,7,FALSE),IF(_xlpm.x=0,"",_xlpm.x)))</f>
        <v>Animalia</v>
      </c>
      <c r="M33" t="str">
        <f>IF($I33="","",_xlfn.LET(_xlpm.x,VLOOKUP($I33,'taxon-match_2026-08-31'!$A$2:$N$122,8,FALSE),IF(_xlpm.x=0,"",_xlpm.x)))</f>
        <v>Echinodermata</v>
      </c>
      <c r="N33" t="str">
        <f>IF($I33="","",_xlfn.LET(_xlpm.x,VLOOKUP($I33,'taxon-match_2026-08-31'!$A$2:$N$122,9,FALSE),IF(_xlpm.x=0,"",_xlpm.x)))</f>
        <v>Echinoidea</v>
      </c>
      <c r="O33" t="str">
        <f>IF($I33="","",_xlfn.LET(_xlpm.x,VLOOKUP($I33,'taxon-match_2026-08-31'!$A$2:$N$122,10,FALSE),IF(_xlpm.x=0,"",_xlpm.x)))</f>
        <v>Camarodonta</v>
      </c>
      <c r="P33" t="str">
        <f>IF($I33="","",_xlfn.LET(_xlpm.x,VLOOKUP($I33,'taxon-match_2026-08-31'!$A$2:$N$122,11,FALSE),IF(_xlpm.x=0,"",_xlpm.x)))</f>
        <v>Echinidae</v>
      </c>
      <c r="Q33" t="str">
        <f>IF($I33="","",_xlfn.LET(_xlpm.x,VLOOKUP($I33,'taxon-match_2026-08-31'!$A$2:$N$122,12,FALSE),IF(_xlpm.x=0,"",_xlpm.x)))</f>
        <v>Sterechinus</v>
      </c>
      <c r="R33" t="str">
        <f>IF($I33="","",_xlfn.LET(_xlpm.x,VLOOKUP($I33,'taxon-match_2026-08-31'!$A$2:$N$122,14,FALSE),IF(_xlpm.x=0,"",_xlpm.x)))</f>
        <v>neumayeri</v>
      </c>
      <c r="S33" s="2" t="s">
        <v>2609</v>
      </c>
      <c r="T33" t="s">
        <v>89</v>
      </c>
      <c r="U33" t="s">
        <v>61</v>
      </c>
      <c r="V33" t="s">
        <v>60</v>
      </c>
      <c r="W33" t="s">
        <v>77</v>
      </c>
      <c r="X33" t="str">
        <f>IF(T33="","",_xlfn.LET(_xlpm.x,VLOOKUP(T33,'Drop-down_menus'!$F$2:$G$16,2,FALSE),IF(_xlpm.x=0,"",_xlpm.x)))</f>
        <v/>
      </c>
      <c r="Y33" t="str">
        <f>IF(U33="","",_xlfn.LET(_xlpm.x,VLOOKUP(U33,'Drop-down_menus'!$F$2:$G$16,2,FALSE),IF(_xlpm.x=0,"",_xlpm.x)))</f>
        <v>https://orcid.org/0000-0001-5748-602X</v>
      </c>
      <c r="Z33" t="str">
        <f>IF(V33="","",_xlfn.LET(_xlpm.x,VLOOKUP(V33,'Drop-down_menus'!$F$2:$G$16,2,FALSE),IF(_xlpm.x=0,"",_xlpm.x)))</f>
        <v>https://orcid.org/0000-0002-9708-1761</v>
      </c>
      <c r="AA33" t="str">
        <f>IF(W33="","",_xlfn.LET(_xlpm.x,VLOOKUP(W33,'Drop-down_menus'!$F$2:$G$16,2,FALSE),IF(_xlpm.x=0,"",_xlpm.x)))</f>
        <v>https://orcid.org/0000-0002-9037-7623</v>
      </c>
      <c r="AB33" t="s">
        <v>678</v>
      </c>
      <c r="AC33" t="s">
        <v>701</v>
      </c>
      <c r="AD33" t="s">
        <v>702</v>
      </c>
      <c r="AE33" t="s">
        <v>703</v>
      </c>
      <c r="AF33" t="s">
        <v>703</v>
      </c>
      <c r="AG33" t="s">
        <v>704</v>
      </c>
    </row>
    <row r="34" spans="1:33" x14ac:dyDescent="0.2">
      <c r="A34" t="s">
        <v>59</v>
      </c>
      <c r="C34">
        <v>6</v>
      </c>
      <c r="D34" t="s">
        <v>700</v>
      </c>
      <c r="F34" t="s">
        <v>694</v>
      </c>
      <c r="H34" t="s">
        <v>694</v>
      </c>
      <c r="I34" t="s">
        <v>694</v>
      </c>
      <c r="J34" t="str">
        <f>IF($I34="","",_xlfn.LET(_xlpm.x,VLOOKUP($I34,'taxon-match_2026-08-31'!$A$2:$N$122,6,FALSE),IF(_xlpm.x=0,"",_xlpm.x)))</f>
        <v>(Meissner, 1900)</v>
      </c>
      <c r="K34" t="str">
        <f>IF($I34="","",_xlfn.LET(_xlpm.x,VLOOKUP($I34,'taxon-match_2026-08-31'!$A$2:$N$122,4,FALSE),IF(_xlpm.x=0,"",_xlpm.x)))</f>
        <v>urn:lsid:marinespecies.org:taxname:160831</v>
      </c>
      <c r="L34" t="str">
        <f>IF($I34="","",_xlfn.LET(_xlpm.x,VLOOKUP($I34,'taxon-match_2026-08-31'!$A$2:$N$122,7,FALSE),IF(_xlpm.x=0,"",_xlpm.x)))</f>
        <v>Animalia</v>
      </c>
      <c r="M34" t="str">
        <f>IF($I34="","",_xlfn.LET(_xlpm.x,VLOOKUP($I34,'taxon-match_2026-08-31'!$A$2:$N$122,8,FALSE),IF(_xlpm.x=0,"",_xlpm.x)))</f>
        <v>Echinodermata</v>
      </c>
      <c r="N34" t="str">
        <f>IF($I34="","",_xlfn.LET(_xlpm.x,VLOOKUP($I34,'taxon-match_2026-08-31'!$A$2:$N$122,9,FALSE),IF(_xlpm.x=0,"",_xlpm.x)))</f>
        <v>Echinoidea</v>
      </c>
      <c r="O34" t="str">
        <f>IF($I34="","",_xlfn.LET(_xlpm.x,VLOOKUP($I34,'taxon-match_2026-08-31'!$A$2:$N$122,10,FALSE),IF(_xlpm.x=0,"",_xlpm.x)))</f>
        <v>Camarodonta</v>
      </c>
      <c r="P34" t="str">
        <f>IF($I34="","",_xlfn.LET(_xlpm.x,VLOOKUP($I34,'taxon-match_2026-08-31'!$A$2:$N$122,11,FALSE),IF(_xlpm.x=0,"",_xlpm.x)))</f>
        <v>Echinidae</v>
      </c>
      <c r="Q34" t="str">
        <f>IF($I34="","",_xlfn.LET(_xlpm.x,VLOOKUP($I34,'taxon-match_2026-08-31'!$A$2:$N$122,12,FALSE),IF(_xlpm.x=0,"",_xlpm.x)))</f>
        <v>Sterechinus</v>
      </c>
      <c r="R34" t="str">
        <f>IF($I34="","",_xlfn.LET(_xlpm.x,VLOOKUP($I34,'taxon-match_2026-08-31'!$A$2:$N$122,14,FALSE),IF(_xlpm.x=0,"",_xlpm.x)))</f>
        <v>neumayeri</v>
      </c>
      <c r="S34" s="2" t="s">
        <v>2609</v>
      </c>
      <c r="T34" t="s">
        <v>89</v>
      </c>
      <c r="U34" t="s">
        <v>61</v>
      </c>
      <c r="V34" t="s">
        <v>60</v>
      </c>
      <c r="W34" t="s">
        <v>77</v>
      </c>
      <c r="X34" t="str">
        <f>IF(T34="","",_xlfn.LET(_xlpm.x,VLOOKUP(T34,'Drop-down_menus'!$F$2:$G$16,2,FALSE),IF(_xlpm.x=0,"",_xlpm.x)))</f>
        <v/>
      </c>
      <c r="Y34" t="str">
        <f>IF(U34="","",_xlfn.LET(_xlpm.x,VLOOKUP(U34,'Drop-down_menus'!$F$2:$G$16,2,FALSE),IF(_xlpm.x=0,"",_xlpm.x)))</f>
        <v>https://orcid.org/0000-0001-5748-602X</v>
      </c>
      <c r="Z34" t="str">
        <f>IF(V34="","",_xlfn.LET(_xlpm.x,VLOOKUP(V34,'Drop-down_menus'!$F$2:$G$16,2,FALSE),IF(_xlpm.x=0,"",_xlpm.x)))</f>
        <v>https://orcid.org/0000-0002-9708-1761</v>
      </c>
      <c r="AA34" t="str">
        <f>IF(W34="","",_xlfn.LET(_xlpm.x,VLOOKUP(W34,'Drop-down_menus'!$F$2:$G$16,2,FALSE),IF(_xlpm.x=0,"",_xlpm.x)))</f>
        <v>https://orcid.org/0000-0002-9037-7623</v>
      </c>
      <c r="AB34" t="s">
        <v>678</v>
      </c>
      <c r="AC34" t="s">
        <v>701</v>
      </c>
      <c r="AD34" t="s">
        <v>702</v>
      </c>
      <c r="AE34" t="s">
        <v>703</v>
      </c>
      <c r="AF34" t="s">
        <v>703</v>
      </c>
      <c r="AG34" t="s">
        <v>704</v>
      </c>
    </row>
    <row r="35" spans="1:33" x14ac:dyDescent="0.2">
      <c r="A35" t="s">
        <v>59</v>
      </c>
      <c r="C35">
        <v>7</v>
      </c>
      <c r="D35" t="s">
        <v>700</v>
      </c>
      <c r="F35" t="s">
        <v>694</v>
      </c>
      <c r="H35" t="s">
        <v>694</v>
      </c>
      <c r="I35" t="s">
        <v>694</v>
      </c>
      <c r="J35" t="str">
        <f>IF($I35="","",_xlfn.LET(_xlpm.x,VLOOKUP($I35,'taxon-match_2026-08-31'!$A$2:$N$122,6,FALSE),IF(_xlpm.x=0,"",_xlpm.x)))</f>
        <v>(Meissner, 1900)</v>
      </c>
      <c r="K35" t="str">
        <f>IF($I35="","",_xlfn.LET(_xlpm.x,VLOOKUP($I35,'taxon-match_2026-08-31'!$A$2:$N$122,4,FALSE),IF(_xlpm.x=0,"",_xlpm.x)))</f>
        <v>urn:lsid:marinespecies.org:taxname:160831</v>
      </c>
      <c r="L35" t="str">
        <f>IF($I35="","",_xlfn.LET(_xlpm.x,VLOOKUP($I35,'taxon-match_2026-08-31'!$A$2:$N$122,7,FALSE),IF(_xlpm.x=0,"",_xlpm.x)))</f>
        <v>Animalia</v>
      </c>
      <c r="M35" t="str">
        <f>IF($I35="","",_xlfn.LET(_xlpm.x,VLOOKUP($I35,'taxon-match_2026-08-31'!$A$2:$N$122,8,FALSE),IF(_xlpm.x=0,"",_xlpm.x)))</f>
        <v>Echinodermata</v>
      </c>
      <c r="N35" t="str">
        <f>IF($I35="","",_xlfn.LET(_xlpm.x,VLOOKUP($I35,'taxon-match_2026-08-31'!$A$2:$N$122,9,FALSE),IF(_xlpm.x=0,"",_xlpm.x)))</f>
        <v>Echinoidea</v>
      </c>
      <c r="O35" t="str">
        <f>IF($I35="","",_xlfn.LET(_xlpm.x,VLOOKUP($I35,'taxon-match_2026-08-31'!$A$2:$N$122,10,FALSE),IF(_xlpm.x=0,"",_xlpm.x)))</f>
        <v>Camarodonta</v>
      </c>
      <c r="P35" t="str">
        <f>IF($I35="","",_xlfn.LET(_xlpm.x,VLOOKUP($I35,'taxon-match_2026-08-31'!$A$2:$N$122,11,FALSE),IF(_xlpm.x=0,"",_xlpm.x)))</f>
        <v>Echinidae</v>
      </c>
      <c r="Q35" t="str">
        <f>IF($I35="","",_xlfn.LET(_xlpm.x,VLOOKUP($I35,'taxon-match_2026-08-31'!$A$2:$N$122,12,FALSE),IF(_xlpm.x=0,"",_xlpm.x)))</f>
        <v>Sterechinus</v>
      </c>
      <c r="R35" t="str">
        <f>IF($I35="","",_xlfn.LET(_xlpm.x,VLOOKUP($I35,'taxon-match_2026-08-31'!$A$2:$N$122,14,FALSE),IF(_xlpm.x=0,"",_xlpm.x)))</f>
        <v>neumayeri</v>
      </c>
      <c r="S35" s="2" t="s">
        <v>2609</v>
      </c>
      <c r="T35" t="s">
        <v>89</v>
      </c>
      <c r="U35" t="s">
        <v>61</v>
      </c>
      <c r="V35" t="s">
        <v>60</v>
      </c>
      <c r="W35" t="s">
        <v>77</v>
      </c>
      <c r="X35" t="str">
        <f>IF(T35="","",_xlfn.LET(_xlpm.x,VLOOKUP(T35,'Drop-down_menus'!$F$2:$G$16,2,FALSE),IF(_xlpm.x=0,"",_xlpm.x)))</f>
        <v/>
      </c>
      <c r="Y35" t="str">
        <f>IF(U35="","",_xlfn.LET(_xlpm.x,VLOOKUP(U35,'Drop-down_menus'!$F$2:$G$16,2,FALSE),IF(_xlpm.x=0,"",_xlpm.x)))</f>
        <v>https://orcid.org/0000-0001-5748-602X</v>
      </c>
      <c r="Z35" t="str">
        <f>IF(V35="","",_xlfn.LET(_xlpm.x,VLOOKUP(V35,'Drop-down_menus'!$F$2:$G$16,2,FALSE),IF(_xlpm.x=0,"",_xlpm.x)))</f>
        <v>https://orcid.org/0000-0002-9708-1761</v>
      </c>
      <c r="AA35" t="str">
        <f>IF(W35="","",_xlfn.LET(_xlpm.x,VLOOKUP(W35,'Drop-down_menus'!$F$2:$G$16,2,FALSE),IF(_xlpm.x=0,"",_xlpm.x)))</f>
        <v>https://orcid.org/0000-0002-9037-7623</v>
      </c>
      <c r="AB35" t="s">
        <v>678</v>
      </c>
      <c r="AC35" t="s">
        <v>701</v>
      </c>
      <c r="AD35" t="s">
        <v>702</v>
      </c>
      <c r="AE35" t="s">
        <v>703</v>
      </c>
      <c r="AF35" t="s">
        <v>703</v>
      </c>
      <c r="AG35" t="s">
        <v>704</v>
      </c>
    </row>
    <row r="36" spans="1:33" x14ac:dyDescent="0.2">
      <c r="A36" t="s">
        <v>59</v>
      </c>
      <c r="C36">
        <v>8</v>
      </c>
      <c r="D36" t="s">
        <v>700</v>
      </c>
      <c r="F36" t="s">
        <v>694</v>
      </c>
      <c r="H36" t="s">
        <v>694</v>
      </c>
      <c r="I36" t="s">
        <v>694</v>
      </c>
      <c r="J36" t="str">
        <f>IF($I36="","",_xlfn.LET(_xlpm.x,VLOOKUP($I36,'taxon-match_2026-08-31'!$A$2:$N$122,6,FALSE),IF(_xlpm.x=0,"",_xlpm.x)))</f>
        <v>(Meissner, 1900)</v>
      </c>
      <c r="K36" t="str">
        <f>IF($I36="","",_xlfn.LET(_xlpm.x,VLOOKUP($I36,'taxon-match_2026-08-31'!$A$2:$N$122,4,FALSE),IF(_xlpm.x=0,"",_xlpm.x)))</f>
        <v>urn:lsid:marinespecies.org:taxname:160831</v>
      </c>
      <c r="L36" t="str">
        <f>IF($I36="","",_xlfn.LET(_xlpm.x,VLOOKUP($I36,'taxon-match_2026-08-31'!$A$2:$N$122,7,FALSE),IF(_xlpm.x=0,"",_xlpm.x)))</f>
        <v>Animalia</v>
      </c>
      <c r="M36" t="str">
        <f>IF($I36="","",_xlfn.LET(_xlpm.x,VLOOKUP($I36,'taxon-match_2026-08-31'!$A$2:$N$122,8,FALSE),IF(_xlpm.x=0,"",_xlpm.x)))</f>
        <v>Echinodermata</v>
      </c>
      <c r="N36" t="str">
        <f>IF($I36="","",_xlfn.LET(_xlpm.x,VLOOKUP($I36,'taxon-match_2026-08-31'!$A$2:$N$122,9,FALSE),IF(_xlpm.x=0,"",_xlpm.x)))</f>
        <v>Echinoidea</v>
      </c>
      <c r="O36" t="str">
        <f>IF($I36="","",_xlfn.LET(_xlpm.x,VLOOKUP($I36,'taxon-match_2026-08-31'!$A$2:$N$122,10,FALSE),IF(_xlpm.x=0,"",_xlpm.x)))</f>
        <v>Camarodonta</v>
      </c>
      <c r="P36" t="str">
        <f>IF($I36="","",_xlfn.LET(_xlpm.x,VLOOKUP($I36,'taxon-match_2026-08-31'!$A$2:$N$122,11,FALSE),IF(_xlpm.x=0,"",_xlpm.x)))</f>
        <v>Echinidae</v>
      </c>
      <c r="Q36" t="str">
        <f>IF($I36="","",_xlfn.LET(_xlpm.x,VLOOKUP($I36,'taxon-match_2026-08-31'!$A$2:$N$122,12,FALSE),IF(_xlpm.x=0,"",_xlpm.x)))</f>
        <v>Sterechinus</v>
      </c>
      <c r="R36" t="str">
        <f>IF($I36="","",_xlfn.LET(_xlpm.x,VLOOKUP($I36,'taxon-match_2026-08-31'!$A$2:$N$122,14,FALSE),IF(_xlpm.x=0,"",_xlpm.x)))</f>
        <v>neumayeri</v>
      </c>
      <c r="S36" s="2" t="s">
        <v>2609</v>
      </c>
      <c r="T36" t="s">
        <v>89</v>
      </c>
      <c r="U36" t="s">
        <v>61</v>
      </c>
      <c r="V36" t="s">
        <v>60</v>
      </c>
      <c r="W36" t="s">
        <v>77</v>
      </c>
      <c r="X36" t="str">
        <f>IF(T36="","",_xlfn.LET(_xlpm.x,VLOOKUP(T36,'Drop-down_menus'!$F$2:$G$16,2,FALSE),IF(_xlpm.x=0,"",_xlpm.x)))</f>
        <v/>
      </c>
      <c r="Y36" t="str">
        <f>IF(U36="","",_xlfn.LET(_xlpm.x,VLOOKUP(U36,'Drop-down_menus'!$F$2:$G$16,2,FALSE),IF(_xlpm.x=0,"",_xlpm.x)))</f>
        <v>https://orcid.org/0000-0001-5748-602X</v>
      </c>
      <c r="Z36" t="str">
        <f>IF(V36="","",_xlfn.LET(_xlpm.x,VLOOKUP(V36,'Drop-down_menus'!$F$2:$G$16,2,FALSE),IF(_xlpm.x=0,"",_xlpm.x)))</f>
        <v>https://orcid.org/0000-0002-9708-1761</v>
      </c>
      <c r="AA36" t="str">
        <f>IF(W36="","",_xlfn.LET(_xlpm.x,VLOOKUP(W36,'Drop-down_menus'!$F$2:$G$16,2,FALSE),IF(_xlpm.x=0,"",_xlpm.x)))</f>
        <v>https://orcid.org/0000-0002-9037-7623</v>
      </c>
      <c r="AB36" t="s">
        <v>678</v>
      </c>
      <c r="AC36" t="s">
        <v>701</v>
      </c>
      <c r="AD36" t="s">
        <v>702</v>
      </c>
      <c r="AE36" t="s">
        <v>703</v>
      </c>
      <c r="AF36" t="s">
        <v>703</v>
      </c>
      <c r="AG36" t="s">
        <v>704</v>
      </c>
    </row>
    <row r="37" spans="1:33" x14ac:dyDescent="0.2">
      <c r="A37" t="s">
        <v>59</v>
      </c>
      <c r="C37">
        <v>9</v>
      </c>
      <c r="D37" t="s">
        <v>700</v>
      </c>
      <c r="F37" t="s">
        <v>694</v>
      </c>
      <c r="H37" t="s">
        <v>694</v>
      </c>
      <c r="I37" t="s">
        <v>694</v>
      </c>
      <c r="J37" t="str">
        <f>IF($I37="","",_xlfn.LET(_xlpm.x,VLOOKUP($I37,'taxon-match_2026-08-31'!$A$2:$N$122,6,FALSE),IF(_xlpm.x=0,"",_xlpm.x)))</f>
        <v>(Meissner, 1900)</v>
      </c>
      <c r="K37" t="str">
        <f>IF($I37="","",_xlfn.LET(_xlpm.x,VLOOKUP($I37,'taxon-match_2026-08-31'!$A$2:$N$122,4,FALSE),IF(_xlpm.x=0,"",_xlpm.x)))</f>
        <v>urn:lsid:marinespecies.org:taxname:160831</v>
      </c>
      <c r="L37" t="str">
        <f>IF($I37="","",_xlfn.LET(_xlpm.x,VLOOKUP($I37,'taxon-match_2026-08-31'!$A$2:$N$122,7,FALSE),IF(_xlpm.x=0,"",_xlpm.x)))</f>
        <v>Animalia</v>
      </c>
      <c r="M37" t="str">
        <f>IF($I37="","",_xlfn.LET(_xlpm.x,VLOOKUP($I37,'taxon-match_2026-08-31'!$A$2:$N$122,8,FALSE),IF(_xlpm.x=0,"",_xlpm.x)))</f>
        <v>Echinodermata</v>
      </c>
      <c r="N37" t="str">
        <f>IF($I37="","",_xlfn.LET(_xlpm.x,VLOOKUP($I37,'taxon-match_2026-08-31'!$A$2:$N$122,9,FALSE),IF(_xlpm.x=0,"",_xlpm.x)))</f>
        <v>Echinoidea</v>
      </c>
      <c r="O37" t="str">
        <f>IF($I37="","",_xlfn.LET(_xlpm.x,VLOOKUP($I37,'taxon-match_2026-08-31'!$A$2:$N$122,10,FALSE),IF(_xlpm.x=0,"",_xlpm.x)))</f>
        <v>Camarodonta</v>
      </c>
      <c r="P37" t="str">
        <f>IF($I37="","",_xlfn.LET(_xlpm.x,VLOOKUP($I37,'taxon-match_2026-08-31'!$A$2:$N$122,11,FALSE),IF(_xlpm.x=0,"",_xlpm.x)))</f>
        <v>Echinidae</v>
      </c>
      <c r="Q37" t="str">
        <f>IF($I37="","",_xlfn.LET(_xlpm.x,VLOOKUP($I37,'taxon-match_2026-08-31'!$A$2:$N$122,12,FALSE),IF(_xlpm.x=0,"",_xlpm.x)))</f>
        <v>Sterechinus</v>
      </c>
      <c r="R37" t="str">
        <f>IF($I37="","",_xlfn.LET(_xlpm.x,VLOOKUP($I37,'taxon-match_2026-08-31'!$A$2:$N$122,14,FALSE),IF(_xlpm.x=0,"",_xlpm.x)))</f>
        <v>neumayeri</v>
      </c>
      <c r="S37" s="2" t="s">
        <v>2609</v>
      </c>
      <c r="T37" t="s">
        <v>89</v>
      </c>
      <c r="U37" t="s">
        <v>61</v>
      </c>
      <c r="V37" t="s">
        <v>60</v>
      </c>
      <c r="W37" t="s">
        <v>77</v>
      </c>
      <c r="X37" t="str">
        <f>IF(T37="","",_xlfn.LET(_xlpm.x,VLOOKUP(T37,'Drop-down_menus'!$F$2:$G$16,2,FALSE),IF(_xlpm.x=0,"",_xlpm.x)))</f>
        <v/>
      </c>
      <c r="Y37" t="str">
        <f>IF(U37="","",_xlfn.LET(_xlpm.x,VLOOKUP(U37,'Drop-down_menus'!$F$2:$G$16,2,FALSE),IF(_xlpm.x=0,"",_xlpm.x)))</f>
        <v>https://orcid.org/0000-0001-5748-602X</v>
      </c>
      <c r="Z37" t="str">
        <f>IF(V37="","",_xlfn.LET(_xlpm.x,VLOOKUP(V37,'Drop-down_menus'!$F$2:$G$16,2,FALSE),IF(_xlpm.x=0,"",_xlpm.x)))</f>
        <v>https://orcid.org/0000-0002-9708-1761</v>
      </c>
      <c r="AA37" t="str">
        <f>IF(W37="","",_xlfn.LET(_xlpm.x,VLOOKUP(W37,'Drop-down_menus'!$F$2:$G$16,2,FALSE),IF(_xlpm.x=0,"",_xlpm.x)))</f>
        <v>https://orcid.org/0000-0002-9037-7623</v>
      </c>
      <c r="AB37" t="s">
        <v>678</v>
      </c>
      <c r="AC37" t="s">
        <v>701</v>
      </c>
      <c r="AD37" t="s">
        <v>702</v>
      </c>
      <c r="AE37" t="s">
        <v>703</v>
      </c>
      <c r="AF37" t="s">
        <v>703</v>
      </c>
      <c r="AG37" t="s">
        <v>704</v>
      </c>
    </row>
    <row r="38" spans="1:33" x14ac:dyDescent="0.2">
      <c r="A38" t="s">
        <v>59</v>
      </c>
      <c r="C38">
        <v>10</v>
      </c>
      <c r="D38" t="s">
        <v>700</v>
      </c>
      <c r="F38" t="s">
        <v>694</v>
      </c>
      <c r="H38" t="s">
        <v>694</v>
      </c>
      <c r="I38" t="s">
        <v>694</v>
      </c>
      <c r="J38" t="str">
        <f>IF($I38="","",_xlfn.LET(_xlpm.x,VLOOKUP($I38,'taxon-match_2026-08-31'!$A$2:$N$122,6,FALSE),IF(_xlpm.x=0,"",_xlpm.x)))</f>
        <v>(Meissner, 1900)</v>
      </c>
      <c r="K38" t="str">
        <f>IF($I38="","",_xlfn.LET(_xlpm.x,VLOOKUP($I38,'taxon-match_2026-08-31'!$A$2:$N$122,4,FALSE),IF(_xlpm.x=0,"",_xlpm.x)))</f>
        <v>urn:lsid:marinespecies.org:taxname:160831</v>
      </c>
      <c r="L38" t="str">
        <f>IF($I38="","",_xlfn.LET(_xlpm.x,VLOOKUP($I38,'taxon-match_2026-08-31'!$A$2:$N$122,7,FALSE),IF(_xlpm.x=0,"",_xlpm.x)))</f>
        <v>Animalia</v>
      </c>
      <c r="M38" t="str">
        <f>IF($I38="","",_xlfn.LET(_xlpm.x,VLOOKUP($I38,'taxon-match_2026-08-31'!$A$2:$N$122,8,FALSE),IF(_xlpm.x=0,"",_xlpm.x)))</f>
        <v>Echinodermata</v>
      </c>
      <c r="N38" t="str">
        <f>IF($I38="","",_xlfn.LET(_xlpm.x,VLOOKUP($I38,'taxon-match_2026-08-31'!$A$2:$N$122,9,FALSE),IF(_xlpm.x=0,"",_xlpm.x)))</f>
        <v>Echinoidea</v>
      </c>
      <c r="O38" t="str">
        <f>IF($I38="","",_xlfn.LET(_xlpm.x,VLOOKUP($I38,'taxon-match_2026-08-31'!$A$2:$N$122,10,FALSE),IF(_xlpm.x=0,"",_xlpm.x)))</f>
        <v>Camarodonta</v>
      </c>
      <c r="P38" t="str">
        <f>IF($I38="","",_xlfn.LET(_xlpm.x,VLOOKUP($I38,'taxon-match_2026-08-31'!$A$2:$N$122,11,FALSE),IF(_xlpm.x=0,"",_xlpm.x)))</f>
        <v>Echinidae</v>
      </c>
      <c r="Q38" t="str">
        <f>IF($I38="","",_xlfn.LET(_xlpm.x,VLOOKUP($I38,'taxon-match_2026-08-31'!$A$2:$N$122,12,FALSE),IF(_xlpm.x=0,"",_xlpm.x)))</f>
        <v>Sterechinus</v>
      </c>
      <c r="R38" t="str">
        <f>IF($I38="","",_xlfn.LET(_xlpm.x,VLOOKUP($I38,'taxon-match_2026-08-31'!$A$2:$N$122,14,FALSE),IF(_xlpm.x=0,"",_xlpm.x)))</f>
        <v>neumayeri</v>
      </c>
      <c r="S38" s="2" t="s">
        <v>2609</v>
      </c>
      <c r="T38" t="s">
        <v>89</v>
      </c>
      <c r="U38" t="s">
        <v>61</v>
      </c>
      <c r="V38" t="s">
        <v>60</v>
      </c>
      <c r="W38" t="s">
        <v>77</v>
      </c>
      <c r="X38" t="str">
        <f>IF(T38="","",_xlfn.LET(_xlpm.x,VLOOKUP(T38,'Drop-down_menus'!$F$2:$G$16,2,FALSE),IF(_xlpm.x=0,"",_xlpm.x)))</f>
        <v/>
      </c>
      <c r="Y38" t="str">
        <f>IF(U38="","",_xlfn.LET(_xlpm.x,VLOOKUP(U38,'Drop-down_menus'!$F$2:$G$16,2,FALSE),IF(_xlpm.x=0,"",_xlpm.x)))</f>
        <v>https://orcid.org/0000-0001-5748-602X</v>
      </c>
      <c r="Z38" t="str">
        <f>IF(V38="","",_xlfn.LET(_xlpm.x,VLOOKUP(V38,'Drop-down_menus'!$F$2:$G$16,2,FALSE),IF(_xlpm.x=0,"",_xlpm.x)))</f>
        <v>https://orcid.org/0000-0002-9708-1761</v>
      </c>
      <c r="AA38" t="str">
        <f>IF(W38="","",_xlfn.LET(_xlpm.x,VLOOKUP(W38,'Drop-down_menus'!$F$2:$G$16,2,FALSE),IF(_xlpm.x=0,"",_xlpm.x)))</f>
        <v>https://orcid.org/0000-0002-9037-7623</v>
      </c>
      <c r="AB38" t="s">
        <v>678</v>
      </c>
      <c r="AC38" t="s">
        <v>701</v>
      </c>
      <c r="AD38" t="s">
        <v>702</v>
      </c>
      <c r="AE38" t="s">
        <v>703</v>
      </c>
      <c r="AF38" t="s">
        <v>703</v>
      </c>
      <c r="AG38" t="s">
        <v>704</v>
      </c>
    </row>
    <row r="39" spans="1:33" x14ac:dyDescent="0.2">
      <c r="A39" t="s">
        <v>59</v>
      </c>
      <c r="C39">
        <v>11</v>
      </c>
      <c r="D39" t="s">
        <v>700</v>
      </c>
      <c r="F39" t="s">
        <v>694</v>
      </c>
      <c r="H39" t="s">
        <v>694</v>
      </c>
      <c r="I39" t="s">
        <v>694</v>
      </c>
      <c r="J39" t="str">
        <f>IF($I39="","",_xlfn.LET(_xlpm.x,VLOOKUP($I39,'taxon-match_2026-08-31'!$A$2:$N$122,6,FALSE),IF(_xlpm.x=0,"",_xlpm.x)))</f>
        <v>(Meissner, 1900)</v>
      </c>
      <c r="K39" t="str">
        <f>IF($I39="","",_xlfn.LET(_xlpm.x,VLOOKUP($I39,'taxon-match_2026-08-31'!$A$2:$N$122,4,FALSE),IF(_xlpm.x=0,"",_xlpm.x)))</f>
        <v>urn:lsid:marinespecies.org:taxname:160831</v>
      </c>
      <c r="L39" t="str">
        <f>IF($I39="","",_xlfn.LET(_xlpm.x,VLOOKUP($I39,'taxon-match_2026-08-31'!$A$2:$N$122,7,FALSE),IF(_xlpm.x=0,"",_xlpm.x)))</f>
        <v>Animalia</v>
      </c>
      <c r="M39" t="str">
        <f>IF($I39="","",_xlfn.LET(_xlpm.x,VLOOKUP($I39,'taxon-match_2026-08-31'!$A$2:$N$122,8,FALSE),IF(_xlpm.x=0,"",_xlpm.x)))</f>
        <v>Echinodermata</v>
      </c>
      <c r="N39" t="str">
        <f>IF($I39="","",_xlfn.LET(_xlpm.x,VLOOKUP($I39,'taxon-match_2026-08-31'!$A$2:$N$122,9,FALSE),IF(_xlpm.x=0,"",_xlpm.x)))</f>
        <v>Echinoidea</v>
      </c>
      <c r="O39" t="str">
        <f>IF($I39="","",_xlfn.LET(_xlpm.x,VLOOKUP($I39,'taxon-match_2026-08-31'!$A$2:$N$122,10,FALSE),IF(_xlpm.x=0,"",_xlpm.x)))</f>
        <v>Camarodonta</v>
      </c>
      <c r="P39" t="str">
        <f>IF($I39="","",_xlfn.LET(_xlpm.x,VLOOKUP($I39,'taxon-match_2026-08-31'!$A$2:$N$122,11,FALSE),IF(_xlpm.x=0,"",_xlpm.x)))</f>
        <v>Echinidae</v>
      </c>
      <c r="Q39" t="str">
        <f>IF($I39="","",_xlfn.LET(_xlpm.x,VLOOKUP($I39,'taxon-match_2026-08-31'!$A$2:$N$122,12,FALSE),IF(_xlpm.x=0,"",_xlpm.x)))</f>
        <v>Sterechinus</v>
      </c>
      <c r="R39" t="str">
        <f>IF($I39="","",_xlfn.LET(_xlpm.x,VLOOKUP($I39,'taxon-match_2026-08-31'!$A$2:$N$122,14,FALSE),IF(_xlpm.x=0,"",_xlpm.x)))</f>
        <v>neumayeri</v>
      </c>
      <c r="S39" s="2" t="s">
        <v>2609</v>
      </c>
      <c r="T39" t="s">
        <v>89</v>
      </c>
      <c r="U39" t="s">
        <v>61</v>
      </c>
      <c r="V39" t="s">
        <v>60</v>
      </c>
      <c r="W39" t="s">
        <v>77</v>
      </c>
      <c r="X39" t="str">
        <f>IF(T39="","",_xlfn.LET(_xlpm.x,VLOOKUP(T39,'Drop-down_menus'!$F$2:$G$16,2,FALSE),IF(_xlpm.x=0,"",_xlpm.x)))</f>
        <v/>
      </c>
      <c r="Y39" t="str">
        <f>IF(U39="","",_xlfn.LET(_xlpm.x,VLOOKUP(U39,'Drop-down_menus'!$F$2:$G$16,2,FALSE),IF(_xlpm.x=0,"",_xlpm.x)))</f>
        <v>https://orcid.org/0000-0001-5748-602X</v>
      </c>
      <c r="Z39" t="str">
        <f>IF(V39="","",_xlfn.LET(_xlpm.x,VLOOKUP(V39,'Drop-down_menus'!$F$2:$G$16,2,FALSE),IF(_xlpm.x=0,"",_xlpm.x)))</f>
        <v>https://orcid.org/0000-0002-9708-1761</v>
      </c>
      <c r="AA39" t="str">
        <f>IF(W39="","",_xlfn.LET(_xlpm.x,VLOOKUP(W39,'Drop-down_menus'!$F$2:$G$16,2,FALSE),IF(_xlpm.x=0,"",_xlpm.x)))</f>
        <v>https://orcid.org/0000-0002-9037-7623</v>
      </c>
      <c r="AB39" t="s">
        <v>678</v>
      </c>
      <c r="AC39" t="s">
        <v>701</v>
      </c>
      <c r="AD39" t="s">
        <v>702</v>
      </c>
      <c r="AE39" t="s">
        <v>703</v>
      </c>
      <c r="AF39" t="s">
        <v>703</v>
      </c>
      <c r="AG39" t="s">
        <v>704</v>
      </c>
    </row>
    <row r="40" spans="1:33" x14ac:dyDescent="0.2">
      <c r="A40" t="s">
        <v>59</v>
      </c>
      <c r="C40">
        <v>12</v>
      </c>
      <c r="D40" t="s">
        <v>700</v>
      </c>
      <c r="F40" t="s">
        <v>694</v>
      </c>
      <c r="H40" t="s">
        <v>694</v>
      </c>
      <c r="I40" t="s">
        <v>694</v>
      </c>
      <c r="J40" t="str">
        <f>IF($I40="","",_xlfn.LET(_xlpm.x,VLOOKUP($I40,'taxon-match_2026-08-31'!$A$2:$N$122,6,FALSE),IF(_xlpm.x=0,"",_xlpm.x)))</f>
        <v>(Meissner, 1900)</v>
      </c>
      <c r="K40" t="str">
        <f>IF($I40="","",_xlfn.LET(_xlpm.x,VLOOKUP($I40,'taxon-match_2026-08-31'!$A$2:$N$122,4,FALSE),IF(_xlpm.x=0,"",_xlpm.x)))</f>
        <v>urn:lsid:marinespecies.org:taxname:160831</v>
      </c>
      <c r="L40" t="str">
        <f>IF($I40="","",_xlfn.LET(_xlpm.x,VLOOKUP($I40,'taxon-match_2026-08-31'!$A$2:$N$122,7,FALSE),IF(_xlpm.x=0,"",_xlpm.x)))</f>
        <v>Animalia</v>
      </c>
      <c r="M40" t="str">
        <f>IF($I40="","",_xlfn.LET(_xlpm.x,VLOOKUP($I40,'taxon-match_2026-08-31'!$A$2:$N$122,8,FALSE),IF(_xlpm.x=0,"",_xlpm.x)))</f>
        <v>Echinodermata</v>
      </c>
      <c r="N40" t="str">
        <f>IF($I40="","",_xlfn.LET(_xlpm.x,VLOOKUP($I40,'taxon-match_2026-08-31'!$A$2:$N$122,9,FALSE),IF(_xlpm.x=0,"",_xlpm.x)))</f>
        <v>Echinoidea</v>
      </c>
      <c r="O40" t="str">
        <f>IF($I40="","",_xlfn.LET(_xlpm.x,VLOOKUP($I40,'taxon-match_2026-08-31'!$A$2:$N$122,10,FALSE),IF(_xlpm.x=0,"",_xlpm.x)))</f>
        <v>Camarodonta</v>
      </c>
      <c r="P40" t="str">
        <f>IF($I40="","",_xlfn.LET(_xlpm.x,VLOOKUP($I40,'taxon-match_2026-08-31'!$A$2:$N$122,11,FALSE),IF(_xlpm.x=0,"",_xlpm.x)))</f>
        <v>Echinidae</v>
      </c>
      <c r="Q40" t="str">
        <f>IF($I40="","",_xlfn.LET(_xlpm.x,VLOOKUP($I40,'taxon-match_2026-08-31'!$A$2:$N$122,12,FALSE),IF(_xlpm.x=0,"",_xlpm.x)))</f>
        <v>Sterechinus</v>
      </c>
      <c r="R40" t="str">
        <f>IF($I40="","",_xlfn.LET(_xlpm.x,VLOOKUP($I40,'taxon-match_2026-08-31'!$A$2:$N$122,14,FALSE),IF(_xlpm.x=0,"",_xlpm.x)))</f>
        <v>neumayeri</v>
      </c>
      <c r="S40" s="2" t="s">
        <v>2609</v>
      </c>
      <c r="T40" t="s">
        <v>89</v>
      </c>
      <c r="U40" t="s">
        <v>61</v>
      </c>
      <c r="V40" t="s">
        <v>60</v>
      </c>
      <c r="W40" t="s">
        <v>77</v>
      </c>
      <c r="X40" t="str">
        <f>IF(T40="","",_xlfn.LET(_xlpm.x,VLOOKUP(T40,'Drop-down_menus'!$F$2:$G$16,2,FALSE),IF(_xlpm.x=0,"",_xlpm.x)))</f>
        <v/>
      </c>
      <c r="Y40" t="str">
        <f>IF(U40="","",_xlfn.LET(_xlpm.x,VLOOKUP(U40,'Drop-down_menus'!$F$2:$G$16,2,FALSE),IF(_xlpm.x=0,"",_xlpm.x)))</f>
        <v>https://orcid.org/0000-0001-5748-602X</v>
      </c>
      <c r="Z40" t="str">
        <f>IF(V40="","",_xlfn.LET(_xlpm.x,VLOOKUP(V40,'Drop-down_menus'!$F$2:$G$16,2,FALSE),IF(_xlpm.x=0,"",_xlpm.x)))</f>
        <v>https://orcid.org/0000-0002-9708-1761</v>
      </c>
      <c r="AA40" t="str">
        <f>IF(W40="","",_xlfn.LET(_xlpm.x,VLOOKUP(W40,'Drop-down_menus'!$F$2:$G$16,2,FALSE),IF(_xlpm.x=0,"",_xlpm.x)))</f>
        <v>https://orcid.org/0000-0002-9037-7623</v>
      </c>
      <c r="AB40" t="s">
        <v>678</v>
      </c>
      <c r="AC40" t="s">
        <v>701</v>
      </c>
      <c r="AD40" t="s">
        <v>702</v>
      </c>
      <c r="AE40" t="s">
        <v>703</v>
      </c>
      <c r="AF40" t="s">
        <v>703</v>
      </c>
      <c r="AG40" t="s">
        <v>704</v>
      </c>
    </row>
    <row r="41" spans="1:33" x14ac:dyDescent="0.2">
      <c r="A41" t="s">
        <v>59</v>
      </c>
      <c r="C41">
        <v>13</v>
      </c>
      <c r="D41" t="s">
        <v>700</v>
      </c>
      <c r="F41" t="s">
        <v>694</v>
      </c>
      <c r="H41" t="s">
        <v>694</v>
      </c>
      <c r="I41" t="s">
        <v>694</v>
      </c>
      <c r="J41" t="str">
        <f>IF($I41="","",_xlfn.LET(_xlpm.x,VLOOKUP($I41,'taxon-match_2026-08-31'!$A$2:$N$122,6,FALSE),IF(_xlpm.x=0,"",_xlpm.x)))</f>
        <v>(Meissner, 1900)</v>
      </c>
      <c r="K41" t="str">
        <f>IF($I41="","",_xlfn.LET(_xlpm.x,VLOOKUP($I41,'taxon-match_2026-08-31'!$A$2:$N$122,4,FALSE),IF(_xlpm.x=0,"",_xlpm.x)))</f>
        <v>urn:lsid:marinespecies.org:taxname:160831</v>
      </c>
      <c r="L41" t="str">
        <f>IF($I41="","",_xlfn.LET(_xlpm.x,VLOOKUP($I41,'taxon-match_2026-08-31'!$A$2:$N$122,7,FALSE),IF(_xlpm.x=0,"",_xlpm.x)))</f>
        <v>Animalia</v>
      </c>
      <c r="M41" t="str">
        <f>IF($I41="","",_xlfn.LET(_xlpm.x,VLOOKUP($I41,'taxon-match_2026-08-31'!$A$2:$N$122,8,FALSE),IF(_xlpm.x=0,"",_xlpm.x)))</f>
        <v>Echinodermata</v>
      </c>
      <c r="N41" t="str">
        <f>IF($I41="","",_xlfn.LET(_xlpm.x,VLOOKUP($I41,'taxon-match_2026-08-31'!$A$2:$N$122,9,FALSE),IF(_xlpm.x=0,"",_xlpm.x)))</f>
        <v>Echinoidea</v>
      </c>
      <c r="O41" t="str">
        <f>IF($I41="","",_xlfn.LET(_xlpm.x,VLOOKUP($I41,'taxon-match_2026-08-31'!$A$2:$N$122,10,FALSE),IF(_xlpm.x=0,"",_xlpm.x)))</f>
        <v>Camarodonta</v>
      </c>
      <c r="P41" t="str">
        <f>IF($I41="","",_xlfn.LET(_xlpm.x,VLOOKUP($I41,'taxon-match_2026-08-31'!$A$2:$N$122,11,FALSE),IF(_xlpm.x=0,"",_xlpm.x)))</f>
        <v>Echinidae</v>
      </c>
      <c r="Q41" t="str">
        <f>IF($I41="","",_xlfn.LET(_xlpm.x,VLOOKUP($I41,'taxon-match_2026-08-31'!$A$2:$N$122,12,FALSE),IF(_xlpm.x=0,"",_xlpm.x)))</f>
        <v>Sterechinus</v>
      </c>
      <c r="R41" t="str">
        <f>IF($I41="","",_xlfn.LET(_xlpm.x,VLOOKUP($I41,'taxon-match_2026-08-31'!$A$2:$N$122,14,FALSE),IF(_xlpm.x=0,"",_xlpm.x)))</f>
        <v>neumayeri</v>
      </c>
      <c r="S41" s="2" t="s">
        <v>2609</v>
      </c>
      <c r="T41" t="s">
        <v>89</v>
      </c>
      <c r="U41" t="s">
        <v>61</v>
      </c>
      <c r="V41" t="s">
        <v>60</v>
      </c>
      <c r="W41" t="s">
        <v>77</v>
      </c>
      <c r="X41" t="str">
        <f>IF(T41="","",_xlfn.LET(_xlpm.x,VLOOKUP(T41,'Drop-down_menus'!$F$2:$G$16,2,FALSE),IF(_xlpm.x=0,"",_xlpm.x)))</f>
        <v/>
      </c>
      <c r="Y41" t="str">
        <f>IF(U41="","",_xlfn.LET(_xlpm.x,VLOOKUP(U41,'Drop-down_menus'!$F$2:$G$16,2,FALSE),IF(_xlpm.x=0,"",_xlpm.x)))</f>
        <v>https://orcid.org/0000-0001-5748-602X</v>
      </c>
      <c r="Z41" t="str">
        <f>IF(V41="","",_xlfn.LET(_xlpm.x,VLOOKUP(V41,'Drop-down_menus'!$F$2:$G$16,2,FALSE),IF(_xlpm.x=0,"",_xlpm.x)))</f>
        <v>https://orcid.org/0000-0002-9708-1761</v>
      </c>
      <c r="AA41" t="str">
        <f>IF(W41="","",_xlfn.LET(_xlpm.x,VLOOKUP(W41,'Drop-down_menus'!$F$2:$G$16,2,FALSE),IF(_xlpm.x=0,"",_xlpm.x)))</f>
        <v>https://orcid.org/0000-0002-9037-7623</v>
      </c>
      <c r="AB41" t="s">
        <v>678</v>
      </c>
      <c r="AC41" t="s">
        <v>701</v>
      </c>
      <c r="AD41" t="s">
        <v>702</v>
      </c>
      <c r="AE41" t="s">
        <v>703</v>
      </c>
      <c r="AF41" t="s">
        <v>703</v>
      </c>
      <c r="AG41" t="s">
        <v>704</v>
      </c>
    </row>
    <row r="42" spans="1:33" x14ac:dyDescent="0.2">
      <c r="A42" t="s">
        <v>59</v>
      </c>
      <c r="C42">
        <v>14</v>
      </c>
      <c r="D42" t="s">
        <v>700</v>
      </c>
      <c r="F42" t="s">
        <v>694</v>
      </c>
      <c r="H42" t="s">
        <v>694</v>
      </c>
      <c r="I42" t="s">
        <v>694</v>
      </c>
      <c r="J42" t="str">
        <f>IF($I42="","",_xlfn.LET(_xlpm.x,VLOOKUP($I42,'taxon-match_2026-08-31'!$A$2:$N$122,6,FALSE),IF(_xlpm.x=0,"",_xlpm.x)))</f>
        <v>(Meissner, 1900)</v>
      </c>
      <c r="K42" t="str">
        <f>IF($I42="","",_xlfn.LET(_xlpm.x,VLOOKUP($I42,'taxon-match_2026-08-31'!$A$2:$N$122,4,FALSE),IF(_xlpm.x=0,"",_xlpm.x)))</f>
        <v>urn:lsid:marinespecies.org:taxname:160831</v>
      </c>
      <c r="L42" t="str">
        <f>IF($I42="","",_xlfn.LET(_xlpm.x,VLOOKUP($I42,'taxon-match_2026-08-31'!$A$2:$N$122,7,FALSE),IF(_xlpm.x=0,"",_xlpm.x)))</f>
        <v>Animalia</v>
      </c>
      <c r="M42" t="str">
        <f>IF($I42="","",_xlfn.LET(_xlpm.x,VLOOKUP($I42,'taxon-match_2026-08-31'!$A$2:$N$122,8,FALSE),IF(_xlpm.x=0,"",_xlpm.x)))</f>
        <v>Echinodermata</v>
      </c>
      <c r="N42" t="str">
        <f>IF($I42="","",_xlfn.LET(_xlpm.x,VLOOKUP($I42,'taxon-match_2026-08-31'!$A$2:$N$122,9,FALSE),IF(_xlpm.x=0,"",_xlpm.x)))</f>
        <v>Echinoidea</v>
      </c>
      <c r="O42" t="str">
        <f>IF($I42="","",_xlfn.LET(_xlpm.x,VLOOKUP($I42,'taxon-match_2026-08-31'!$A$2:$N$122,10,FALSE),IF(_xlpm.x=0,"",_xlpm.x)))</f>
        <v>Camarodonta</v>
      </c>
      <c r="P42" t="str">
        <f>IF($I42="","",_xlfn.LET(_xlpm.x,VLOOKUP($I42,'taxon-match_2026-08-31'!$A$2:$N$122,11,FALSE),IF(_xlpm.x=0,"",_xlpm.x)))</f>
        <v>Echinidae</v>
      </c>
      <c r="Q42" t="str">
        <f>IF($I42="","",_xlfn.LET(_xlpm.x,VLOOKUP($I42,'taxon-match_2026-08-31'!$A$2:$N$122,12,FALSE),IF(_xlpm.x=0,"",_xlpm.x)))</f>
        <v>Sterechinus</v>
      </c>
      <c r="R42" t="str">
        <f>IF($I42="","",_xlfn.LET(_xlpm.x,VLOOKUP($I42,'taxon-match_2026-08-31'!$A$2:$N$122,14,FALSE),IF(_xlpm.x=0,"",_xlpm.x)))</f>
        <v>neumayeri</v>
      </c>
      <c r="S42" s="2" t="s">
        <v>2609</v>
      </c>
      <c r="T42" t="s">
        <v>89</v>
      </c>
      <c r="U42" t="s">
        <v>61</v>
      </c>
      <c r="V42" t="s">
        <v>60</v>
      </c>
      <c r="W42" t="s">
        <v>77</v>
      </c>
      <c r="X42" t="str">
        <f>IF(T42="","",_xlfn.LET(_xlpm.x,VLOOKUP(T42,'Drop-down_menus'!$F$2:$G$16,2,FALSE),IF(_xlpm.x=0,"",_xlpm.x)))</f>
        <v/>
      </c>
      <c r="Y42" t="str">
        <f>IF(U42="","",_xlfn.LET(_xlpm.x,VLOOKUP(U42,'Drop-down_menus'!$F$2:$G$16,2,FALSE),IF(_xlpm.x=0,"",_xlpm.x)))</f>
        <v>https://orcid.org/0000-0001-5748-602X</v>
      </c>
      <c r="Z42" t="str">
        <f>IF(V42="","",_xlfn.LET(_xlpm.x,VLOOKUP(V42,'Drop-down_menus'!$F$2:$G$16,2,FALSE),IF(_xlpm.x=0,"",_xlpm.x)))</f>
        <v>https://orcid.org/0000-0002-9708-1761</v>
      </c>
      <c r="AA42" t="str">
        <f>IF(W42="","",_xlfn.LET(_xlpm.x,VLOOKUP(W42,'Drop-down_menus'!$F$2:$G$16,2,FALSE),IF(_xlpm.x=0,"",_xlpm.x)))</f>
        <v>https://orcid.org/0000-0002-9037-7623</v>
      </c>
      <c r="AB42" t="s">
        <v>678</v>
      </c>
      <c r="AC42" t="s">
        <v>701</v>
      </c>
      <c r="AD42" t="s">
        <v>702</v>
      </c>
      <c r="AE42" t="s">
        <v>703</v>
      </c>
      <c r="AF42" t="s">
        <v>703</v>
      </c>
      <c r="AG42" t="s">
        <v>704</v>
      </c>
    </row>
    <row r="43" spans="1:33" x14ac:dyDescent="0.2">
      <c r="A43" t="s">
        <v>59</v>
      </c>
      <c r="C43">
        <v>15</v>
      </c>
      <c r="D43" t="s">
        <v>700</v>
      </c>
      <c r="F43" t="s">
        <v>694</v>
      </c>
      <c r="H43" t="s">
        <v>694</v>
      </c>
      <c r="I43" t="s">
        <v>694</v>
      </c>
      <c r="J43" t="str">
        <f>IF($I43="","",_xlfn.LET(_xlpm.x,VLOOKUP($I43,'taxon-match_2026-08-31'!$A$2:$N$122,6,FALSE),IF(_xlpm.x=0,"",_xlpm.x)))</f>
        <v>(Meissner, 1900)</v>
      </c>
      <c r="K43" t="str">
        <f>IF($I43="","",_xlfn.LET(_xlpm.x,VLOOKUP($I43,'taxon-match_2026-08-31'!$A$2:$N$122,4,FALSE),IF(_xlpm.x=0,"",_xlpm.x)))</f>
        <v>urn:lsid:marinespecies.org:taxname:160831</v>
      </c>
      <c r="L43" t="str">
        <f>IF($I43="","",_xlfn.LET(_xlpm.x,VLOOKUP($I43,'taxon-match_2026-08-31'!$A$2:$N$122,7,FALSE),IF(_xlpm.x=0,"",_xlpm.x)))</f>
        <v>Animalia</v>
      </c>
      <c r="M43" t="str">
        <f>IF($I43="","",_xlfn.LET(_xlpm.x,VLOOKUP($I43,'taxon-match_2026-08-31'!$A$2:$N$122,8,FALSE),IF(_xlpm.x=0,"",_xlpm.x)))</f>
        <v>Echinodermata</v>
      </c>
      <c r="N43" t="str">
        <f>IF($I43="","",_xlfn.LET(_xlpm.x,VLOOKUP($I43,'taxon-match_2026-08-31'!$A$2:$N$122,9,FALSE),IF(_xlpm.x=0,"",_xlpm.x)))</f>
        <v>Echinoidea</v>
      </c>
      <c r="O43" t="str">
        <f>IF($I43="","",_xlfn.LET(_xlpm.x,VLOOKUP($I43,'taxon-match_2026-08-31'!$A$2:$N$122,10,FALSE),IF(_xlpm.x=0,"",_xlpm.x)))</f>
        <v>Camarodonta</v>
      </c>
      <c r="P43" t="str">
        <f>IF($I43="","",_xlfn.LET(_xlpm.x,VLOOKUP($I43,'taxon-match_2026-08-31'!$A$2:$N$122,11,FALSE),IF(_xlpm.x=0,"",_xlpm.x)))</f>
        <v>Echinidae</v>
      </c>
      <c r="Q43" t="str">
        <f>IF($I43="","",_xlfn.LET(_xlpm.x,VLOOKUP($I43,'taxon-match_2026-08-31'!$A$2:$N$122,12,FALSE),IF(_xlpm.x=0,"",_xlpm.x)))</f>
        <v>Sterechinus</v>
      </c>
      <c r="R43" t="str">
        <f>IF($I43="","",_xlfn.LET(_xlpm.x,VLOOKUP($I43,'taxon-match_2026-08-31'!$A$2:$N$122,14,FALSE),IF(_xlpm.x=0,"",_xlpm.x)))</f>
        <v>neumayeri</v>
      </c>
      <c r="S43" s="2" t="s">
        <v>2609</v>
      </c>
      <c r="T43" t="s">
        <v>89</v>
      </c>
      <c r="U43" t="s">
        <v>61</v>
      </c>
      <c r="V43" t="s">
        <v>60</v>
      </c>
      <c r="W43" t="s">
        <v>77</v>
      </c>
      <c r="X43" t="str">
        <f>IF(T43="","",_xlfn.LET(_xlpm.x,VLOOKUP(T43,'Drop-down_menus'!$F$2:$G$16,2,FALSE),IF(_xlpm.x=0,"",_xlpm.x)))</f>
        <v/>
      </c>
      <c r="Y43" t="str">
        <f>IF(U43="","",_xlfn.LET(_xlpm.x,VLOOKUP(U43,'Drop-down_menus'!$F$2:$G$16,2,FALSE),IF(_xlpm.x=0,"",_xlpm.x)))</f>
        <v>https://orcid.org/0000-0001-5748-602X</v>
      </c>
      <c r="Z43" t="str">
        <f>IF(V43="","",_xlfn.LET(_xlpm.x,VLOOKUP(V43,'Drop-down_menus'!$F$2:$G$16,2,FALSE),IF(_xlpm.x=0,"",_xlpm.x)))</f>
        <v>https://orcid.org/0000-0002-9708-1761</v>
      </c>
      <c r="AA43" t="str">
        <f>IF(W43="","",_xlfn.LET(_xlpm.x,VLOOKUP(W43,'Drop-down_menus'!$F$2:$G$16,2,FALSE),IF(_xlpm.x=0,"",_xlpm.x)))</f>
        <v>https://orcid.org/0000-0002-9037-7623</v>
      </c>
      <c r="AB43" t="s">
        <v>678</v>
      </c>
      <c r="AC43" t="s">
        <v>701</v>
      </c>
      <c r="AD43" t="s">
        <v>702</v>
      </c>
      <c r="AE43" t="s">
        <v>703</v>
      </c>
      <c r="AF43" t="s">
        <v>703</v>
      </c>
      <c r="AG43" t="s">
        <v>704</v>
      </c>
    </row>
    <row r="44" spans="1:33" x14ac:dyDescent="0.2">
      <c r="A44" t="s">
        <v>59</v>
      </c>
      <c r="C44">
        <v>16</v>
      </c>
      <c r="D44" t="s">
        <v>700</v>
      </c>
      <c r="F44" t="s">
        <v>694</v>
      </c>
      <c r="H44" t="s">
        <v>694</v>
      </c>
      <c r="I44" t="s">
        <v>694</v>
      </c>
      <c r="J44" t="str">
        <f>IF($I44="","",_xlfn.LET(_xlpm.x,VLOOKUP($I44,'taxon-match_2026-08-31'!$A$2:$N$122,6,FALSE),IF(_xlpm.x=0,"",_xlpm.x)))</f>
        <v>(Meissner, 1900)</v>
      </c>
      <c r="K44" t="str">
        <f>IF($I44="","",_xlfn.LET(_xlpm.x,VLOOKUP($I44,'taxon-match_2026-08-31'!$A$2:$N$122,4,FALSE),IF(_xlpm.x=0,"",_xlpm.x)))</f>
        <v>urn:lsid:marinespecies.org:taxname:160831</v>
      </c>
      <c r="L44" t="str">
        <f>IF($I44="","",_xlfn.LET(_xlpm.x,VLOOKUP($I44,'taxon-match_2026-08-31'!$A$2:$N$122,7,FALSE),IF(_xlpm.x=0,"",_xlpm.x)))</f>
        <v>Animalia</v>
      </c>
      <c r="M44" t="str">
        <f>IF($I44="","",_xlfn.LET(_xlpm.x,VLOOKUP($I44,'taxon-match_2026-08-31'!$A$2:$N$122,8,FALSE),IF(_xlpm.x=0,"",_xlpm.x)))</f>
        <v>Echinodermata</v>
      </c>
      <c r="N44" t="str">
        <f>IF($I44="","",_xlfn.LET(_xlpm.x,VLOOKUP($I44,'taxon-match_2026-08-31'!$A$2:$N$122,9,FALSE),IF(_xlpm.x=0,"",_xlpm.x)))</f>
        <v>Echinoidea</v>
      </c>
      <c r="O44" t="str">
        <f>IF($I44="","",_xlfn.LET(_xlpm.x,VLOOKUP($I44,'taxon-match_2026-08-31'!$A$2:$N$122,10,FALSE),IF(_xlpm.x=0,"",_xlpm.x)))</f>
        <v>Camarodonta</v>
      </c>
      <c r="P44" t="str">
        <f>IF($I44="","",_xlfn.LET(_xlpm.x,VLOOKUP($I44,'taxon-match_2026-08-31'!$A$2:$N$122,11,FALSE),IF(_xlpm.x=0,"",_xlpm.x)))</f>
        <v>Echinidae</v>
      </c>
      <c r="Q44" t="str">
        <f>IF($I44="","",_xlfn.LET(_xlpm.x,VLOOKUP($I44,'taxon-match_2026-08-31'!$A$2:$N$122,12,FALSE),IF(_xlpm.x=0,"",_xlpm.x)))</f>
        <v>Sterechinus</v>
      </c>
      <c r="R44" t="str">
        <f>IF($I44="","",_xlfn.LET(_xlpm.x,VLOOKUP($I44,'taxon-match_2026-08-31'!$A$2:$N$122,14,FALSE),IF(_xlpm.x=0,"",_xlpm.x)))</f>
        <v>neumayeri</v>
      </c>
      <c r="S44" s="2" t="s">
        <v>2609</v>
      </c>
      <c r="T44" t="s">
        <v>89</v>
      </c>
      <c r="U44" t="s">
        <v>61</v>
      </c>
      <c r="V44" t="s">
        <v>60</v>
      </c>
      <c r="W44" t="s">
        <v>77</v>
      </c>
      <c r="X44" t="str">
        <f>IF(T44="","",_xlfn.LET(_xlpm.x,VLOOKUP(T44,'Drop-down_menus'!$F$2:$G$16,2,FALSE),IF(_xlpm.x=0,"",_xlpm.x)))</f>
        <v/>
      </c>
      <c r="Y44" t="str">
        <f>IF(U44="","",_xlfn.LET(_xlpm.x,VLOOKUP(U44,'Drop-down_menus'!$F$2:$G$16,2,FALSE),IF(_xlpm.x=0,"",_xlpm.x)))</f>
        <v>https://orcid.org/0000-0001-5748-602X</v>
      </c>
      <c r="Z44" t="str">
        <f>IF(V44="","",_xlfn.LET(_xlpm.x,VLOOKUP(V44,'Drop-down_menus'!$F$2:$G$16,2,FALSE),IF(_xlpm.x=0,"",_xlpm.x)))</f>
        <v>https://orcid.org/0000-0002-9708-1761</v>
      </c>
      <c r="AA44" t="str">
        <f>IF(W44="","",_xlfn.LET(_xlpm.x,VLOOKUP(W44,'Drop-down_menus'!$F$2:$G$16,2,FALSE),IF(_xlpm.x=0,"",_xlpm.x)))</f>
        <v>https://orcid.org/0000-0002-9037-7623</v>
      </c>
      <c r="AB44" t="s">
        <v>678</v>
      </c>
      <c r="AC44" t="s">
        <v>701</v>
      </c>
      <c r="AD44" t="s">
        <v>702</v>
      </c>
      <c r="AE44" t="s">
        <v>703</v>
      </c>
      <c r="AF44" t="s">
        <v>703</v>
      </c>
      <c r="AG44" t="s">
        <v>704</v>
      </c>
    </row>
    <row r="45" spans="1:33" x14ac:dyDescent="0.2">
      <c r="A45" t="s">
        <v>59</v>
      </c>
      <c r="C45">
        <v>17</v>
      </c>
      <c r="D45" t="s">
        <v>700</v>
      </c>
      <c r="F45" t="s">
        <v>694</v>
      </c>
      <c r="H45" t="s">
        <v>694</v>
      </c>
      <c r="I45" t="s">
        <v>694</v>
      </c>
      <c r="J45" t="str">
        <f>IF($I45="","",_xlfn.LET(_xlpm.x,VLOOKUP($I45,'taxon-match_2026-08-31'!$A$2:$N$122,6,FALSE),IF(_xlpm.x=0,"",_xlpm.x)))</f>
        <v>(Meissner, 1900)</v>
      </c>
      <c r="K45" t="str">
        <f>IF($I45="","",_xlfn.LET(_xlpm.x,VLOOKUP($I45,'taxon-match_2026-08-31'!$A$2:$N$122,4,FALSE),IF(_xlpm.x=0,"",_xlpm.x)))</f>
        <v>urn:lsid:marinespecies.org:taxname:160831</v>
      </c>
      <c r="L45" t="str">
        <f>IF($I45="","",_xlfn.LET(_xlpm.x,VLOOKUP($I45,'taxon-match_2026-08-31'!$A$2:$N$122,7,FALSE),IF(_xlpm.x=0,"",_xlpm.x)))</f>
        <v>Animalia</v>
      </c>
      <c r="M45" t="str">
        <f>IF($I45="","",_xlfn.LET(_xlpm.x,VLOOKUP($I45,'taxon-match_2026-08-31'!$A$2:$N$122,8,FALSE),IF(_xlpm.x=0,"",_xlpm.x)))</f>
        <v>Echinodermata</v>
      </c>
      <c r="N45" t="str">
        <f>IF($I45="","",_xlfn.LET(_xlpm.x,VLOOKUP($I45,'taxon-match_2026-08-31'!$A$2:$N$122,9,FALSE),IF(_xlpm.x=0,"",_xlpm.x)))</f>
        <v>Echinoidea</v>
      </c>
      <c r="O45" t="str">
        <f>IF($I45="","",_xlfn.LET(_xlpm.x,VLOOKUP($I45,'taxon-match_2026-08-31'!$A$2:$N$122,10,FALSE),IF(_xlpm.x=0,"",_xlpm.x)))</f>
        <v>Camarodonta</v>
      </c>
      <c r="P45" t="str">
        <f>IF($I45="","",_xlfn.LET(_xlpm.x,VLOOKUP($I45,'taxon-match_2026-08-31'!$A$2:$N$122,11,FALSE),IF(_xlpm.x=0,"",_xlpm.x)))</f>
        <v>Echinidae</v>
      </c>
      <c r="Q45" t="str">
        <f>IF($I45="","",_xlfn.LET(_xlpm.x,VLOOKUP($I45,'taxon-match_2026-08-31'!$A$2:$N$122,12,FALSE),IF(_xlpm.x=0,"",_xlpm.x)))</f>
        <v>Sterechinus</v>
      </c>
      <c r="R45" t="str">
        <f>IF($I45="","",_xlfn.LET(_xlpm.x,VLOOKUP($I45,'taxon-match_2026-08-31'!$A$2:$N$122,14,FALSE),IF(_xlpm.x=0,"",_xlpm.x)))</f>
        <v>neumayeri</v>
      </c>
      <c r="S45" s="2" t="s">
        <v>2609</v>
      </c>
      <c r="T45" t="s">
        <v>89</v>
      </c>
      <c r="U45" t="s">
        <v>61</v>
      </c>
      <c r="V45" t="s">
        <v>60</v>
      </c>
      <c r="W45" t="s">
        <v>77</v>
      </c>
      <c r="X45" t="str">
        <f>IF(T45="","",_xlfn.LET(_xlpm.x,VLOOKUP(T45,'Drop-down_menus'!$F$2:$G$16,2,FALSE),IF(_xlpm.x=0,"",_xlpm.x)))</f>
        <v/>
      </c>
      <c r="Y45" t="str">
        <f>IF(U45="","",_xlfn.LET(_xlpm.x,VLOOKUP(U45,'Drop-down_menus'!$F$2:$G$16,2,FALSE),IF(_xlpm.x=0,"",_xlpm.x)))</f>
        <v>https://orcid.org/0000-0001-5748-602X</v>
      </c>
      <c r="Z45" t="str">
        <f>IF(V45="","",_xlfn.LET(_xlpm.x,VLOOKUP(V45,'Drop-down_menus'!$F$2:$G$16,2,FALSE),IF(_xlpm.x=0,"",_xlpm.x)))</f>
        <v>https://orcid.org/0000-0002-9708-1761</v>
      </c>
      <c r="AA45" t="str">
        <f>IF(W45="","",_xlfn.LET(_xlpm.x,VLOOKUP(W45,'Drop-down_menus'!$F$2:$G$16,2,FALSE),IF(_xlpm.x=0,"",_xlpm.x)))</f>
        <v>https://orcid.org/0000-0002-9037-7623</v>
      </c>
      <c r="AB45" t="s">
        <v>678</v>
      </c>
      <c r="AC45" t="s">
        <v>701</v>
      </c>
      <c r="AD45" t="s">
        <v>702</v>
      </c>
      <c r="AE45" t="s">
        <v>703</v>
      </c>
      <c r="AF45" t="s">
        <v>703</v>
      </c>
      <c r="AG45" t="s">
        <v>704</v>
      </c>
    </row>
    <row r="46" spans="1:33" x14ac:dyDescent="0.2">
      <c r="A46" t="s">
        <v>59</v>
      </c>
      <c r="C46">
        <v>18</v>
      </c>
      <c r="D46" t="s">
        <v>700</v>
      </c>
      <c r="F46" t="s">
        <v>694</v>
      </c>
      <c r="H46" t="s">
        <v>694</v>
      </c>
      <c r="I46" t="s">
        <v>694</v>
      </c>
      <c r="J46" t="str">
        <f>IF($I46="","",_xlfn.LET(_xlpm.x,VLOOKUP($I46,'taxon-match_2026-08-31'!$A$2:$N$122,6,FALSE),IF(_xlpm.x=0,"",_xlpm.x)))</f>
        <v>(Meissner, 1900)</v>
      </c>
      <c r="K46" t="str">
        <f>IF($I46="","",_xlfn.LET(_xlpm.x,VLOOKUP($I46,'taxon-match_2026-08-31'!$A$2:$N$122,4,FALSE),IF(_xlpm.x=0,"",_xlpm.x)))</f>
        <v>urn:lsid:marinespecies.org:taxname:160831</v>
      </c>
      <c r="L46" t="str">
        <f>IF($I46="","",_xlfn.LET(_xlpm.x,VLOOKUP($I46,'taxon-match_2026-08-31'!$A$2:$N$122,7,FALSE),IF(_xlpm.x=0,"",_xlpm.x)))</f>
        <v>Animalia</v>
      </c>
      <c r="M46" t="str">
        <f>IF($I46="","",_xlfn.LET(_xlpm.x,VLOOKUP($I46,'taxon-match_2026-08-31'!$A$2:$N$122,8,FALSE),IF(_xlpm.x=0,"",_xlpm.x)))</f>
        <v>Echinodermata</v>
      </c>
      <c r="N46" t="str">
        <f>IF($I46="","",_xlfn.LET(_xlpm.x,VLOOKUP($I46,'taxon-match_2026-08-31'!$A$2:$N$122,9,FALSE),IF(_xlpm.x=0,"",_xlpm.x)))</f>
        <v>Echinoidea</v>
      </c>
      <c r="O46" t="str">
        <f>IF($I46="","",_xlfn.LET(_xlpm.x,VLOOKUP($I46,'taxon-match_2026-08-31'!$A$2:$N$122,10,FALSE),IF(_xlpm.x=0,"",_xlpm.x)))</f>
        <v>Camarodonta</v>
      </c>
      <c r="P46" t="str">
        <f>IF($I46="","",_xlfn.LET(_xlpm.x,VLOOKUP($I46,'taxon-match_2026-08-31'!$A$2:$N$122,11,FALSE),IF(_xlpm.x=0,"",_xlpm.x)))</f>
        <v>Echinidae</v>
      </c>
      <c r="Q46" t="str">
        <f>IF($I46="","",_xlfn.LET(_xlpm.x,VLOOKUP($I46,'taxon-match_2026-08-31'!$A$2:$N$122,12,FALSE),IF(_xlpm.x=0,"",_xlpm.x)))</f>
        <v>Sterechinus</v>
      </c>
      <c r="R46" t="str">
        <f>IF($I46="","",_xlfn.LET(_xlpm.x,VLOOKUP($I46,'taxon-match_2026-08-31'!$A$2:$N$122,14,FALSE),IF(_xlpm.x=0,"",_xlpm.x)))</f>
        <v>neumayeri</v>
      </c>
      <c r="S46" s="2" t="s">
        <v>2609</v>
      </c>
      <c r="T46" t="s">
        <v>89</v>
      </c>
      <c r="U46" t="s">
        <v>61</v>
      </c>
      <c r="V46" t="s">
        <v>60</v>
      </c>
      <c r="W46" t="s">
        <v>77</v>
      </c>
      <c r="X46" t="str">
        <f>IF(T46="","",_xlfn.LET(_xlpm.x,VLOOKUP(T46,'Drop-down_menus'!$F$2:$G$16,2,FALSE),IF(_xlpm.x=0,"",_xlpm.x)))</f>
        <v/>
      </c>
      <c r="Y46" t="str">
        <f>IF(U46="","",_xlfn.LET(_xlpm.x,VLOOKUP(U46,'Drop-down_menus'!$F$2:$G$16,2,FALSE),IF(_xlpm.x=0,"",_xlpm.x)))</f>
        <v>https://orcid.org/0000-0001-5748-602X</v>
      </c>
      <c r="Z46" t="str">
        <f>IF(V46="","",_xlfn.LET(_xlpm.x,VLOOKUP(V46,'Drop-down_menus'!$F$2:$G$16,2,FALSE),IF(_xlpm.x=0,"",_xlpm.x)))</f>
        <v>https://orcid.org/0000-0002-9708-1761</v>
      </c>
      <c r="AA46" t="str">
        <f>IF(W46="","",_xlfn.LET(_xlpm.x,VLOOKUP(W46,'Drop-down_menus'!$F$2:$G$16,2,FALSE),IF(_xlpm.x=0,"",_xlpm.x)))</f>
        <v>https://orcid.org/0000-0002-9037-7623</v>
      </c>
      <c r="AB46" t="s">
        <v>678</v>
      </c>
      <c r="AC46" t="s">
        <v>701</v>
      </c>
      <c r="AD46" t="s">
        <v>702</v>
      </c>
      <c r="AE46" t="s">
        <v>703</v>
      </c>
      <c r="AF46" t="s">
        <v>703</v>
      </c>
      <c r="AG46" t="s">
        <v>704</v>
      </c>
    </row>
    <row r="47" spans="1:33" x14ac:dyDescent="0.2">
      <c r="A47" t="s">
        <v>59</v>
      </c>
      <c r="C47">
        <v>19</v>
      </c>
      <c r="D47" t="s">
        <v>700</v>
      </c>
      <c r="F47" t="s">
        <v>694</v>
      </c>
      <c r="H47" t="s">
        <v>694</v>
      </c>
      <c r="I47" t="s">
        <v>694</v>
      </c>
      <c r="J47" t="str">
        <f>IF($I47="","",_xlfn.LET(_xlpm.x,VLOOKUP($I47,'taxon-match_2026-08-31'!$A$2:$N$122,6,FALSE),IF(_xlpm.x=0,"",_xlpm.x)))</f>
        <v>(Meissner, 1900)</v>
      </c>
      <c r="K47" t="str">
        <f>IF($I47="","",_xlfn.LET(_xlpm.x,VLOOKUP($I47,'taxon-match_2026-08-31'!$A$2:$N$122,4,FALSE),IF(_xlpm.x=0,"",_xlpm.x)))</f>
        <v>urn:lsid:marinespecies.org:taxname:160831</v>
      </c>
      <c r="L47" t="str">
        <f>IF($I47="","",_xlfn.LET(_xlpm.x,VLOOKUP($I47,'taxon-match_2026-08-31'!$A$2:$N$122,7,FALSE),IF(_xlpm.x=0,"",_xlpm.x)))</f>
        <v>Animalia</v>
      </c>
      <c r="M47" t="str">
        <f>IF($I47="","",_xlfn.LET(_xlpm.x,VLOOKUP($I47,'taxon-match_2026-08-31'!$A$2:$N$122,8,FALSE),IF(_xlpm.x=0,"",_xlpm.x)))</f>
        <v>Echinodermata</v>
      </c>
      <c r="N47" t="str">
        <f>IF($I47="","",_xlfn.LET(_xlpm.x,VLOOKUP($I47,'taxon-match_2026-08-31'!$A$2:$N$122,9,FALSE),IF(_xlpm.x=0,"",_xlpm.x)))</f>
        <v>Echinoidea</v>
      </c>
      <c r="O47" t="str">
        <f>IF($I47="","",_xlfn.LET(_xlpm.x,VLOOKUP($I47,'taxon-match_2026-08-31'!$A$2:$N$122,10,FALSE),IF(_xlpm.x=0,"",_xlpm.x)))</f>
        <v>Camarodonta</v>
      </c>
      <c r="P47" t="str">
        <f>IF($I47="","",_xlfn.LET(_xlpm.x,VLOOKUP($I47,'taxon-match_2026-08-31'!$A$2:$N$122,11,FALSE),IF(_xlpm.x=0,"",_xlpm.x)))</f>
        <v>Echinidae</v>
      </c>
      <c r="Q47" t="str">
        <f>IF($I47="","",_xlfn.LET(_xlpm.x,VLOOKUP($I47,'taxon-match_2026-08-31'!$A$2:$N$122,12,FALSE),IF(_xlpm.x=0,"",_xlpm.x)))</f>
        <v>Sterechinus</v>
      </c>
      <c r="R47" t="str">
        <f>IF($I47="","",_xlfn.LET(_xlpm.x,VLOOKUP($I47,'taxon-match_2026-08-31'!$A$2:$N$122,14,FALSE),IF(_xlpm.x=0,"",_xlpm.x)))</f>
        <v>neumayeri</v>
      </c>
      <c r="S47" s="2" t="s">
        <v>2609</v>
      </c>
      <c r="T47" t="s">
        <v>89</v>
      </c>
      <c r="U47" t="s">
        <v>61</v>
      </c>
      <c r="V47" t="s">
        <v>60</v>
      </c>
      <c r="W47" t="s">
        <v>77</v>
      </c>
      <c r="X47" t="str">
        <f>IF(T47="","",_xlfn.LET(_xlpm.x,VLOOKUP(T47,'Drop-down_menus'!$F$2:$G$16,2,FALSE),IF(_xlpm.x=0,"",_xlpm.x)))</f>
        <v/>
      </c>
      <c r="Y47" t="str">
        <f>IF(U47="","",_xlfn.LET(_xlpm.x,VLOOKUP(U47,'Drop-down_menus'!$F$2:$G$16,2,FALSE),IF(_xlpm.x=0,"",_xlpm.x)))</f>
        <v>https://orcid.org/0000-0001-5748-602X</v>
      </c>
      <c r="Z47" t="str">
        <f>IF(V47="","",_xlfn.LET(_xlpm.x,VLOOKUP(V47,'Drop-down_menus'!$F$2:$G$16,2,FALSE),IF(_xlpm.x=0,"",_xlpm.x)))</f>
        <v>https://orcid.org/0000-0002-9708-1761</v>
      </c>
      <c r="AA47" t="str">
        <f>IF(W47="","",_xlfn.LET(_xlpm.x,VLOOKUP(W47,'Drop-down_menus'!$F$2:$G$16,2,FALSE),IF(_xlpm.x=0,"",_xlpm.x)))</f>
        <v>https://orcid.org/0000-0002-9037-7623</v>
      </c>
      <c r="AB47" t="s">
        <v>678</v>
      </c>
      <c r="AC47" t="s">
        <v>701</v>
      </c>
      <c r="AD47" t="s">
        <v>702</v>
      </c>
      <c r="AE47" t="s">
        <v>703</v>
      </c>
      <c r="AF47" t="s">
        <v>703</v>
      </c>
      <c r="AG47" t="s">
        <v>704</v>
      </c>
    </row>
    <row r="48" spans="1:33" x14ac:dyDescent="0.2">
      <c r="A48" t="s">
        <v>59</v>
      </c>
      <c r="C48">
        <v>20</v>
      </c>
      <c r="D48" t="s">
        <v>700</v>
      </c>
      <c r="F48" t="s">
        <v>694</v>
      </c>
      <c r="H48" t="s">
        <v>694</v>
      </c>
      <c r="I48" t="s">
        <v>694</v>
      </c>
      <c r="J48" t="str">
        <f>IF($I48="","",_xlfn.LET(_xlpm.x,VLOOKUP($I48,'taxon-match_2026-08-31'!$A$2:$N$122,6,FALSE),IF(_xlpm.x=0,"",_xlpm.x)))</f>
        <v>(Meissner, 1900)</v>
      </c>
      <c r="K48" t="str">
        <f>IF($I48="","",_xlfn.LET(_xlpm.x,VLOOKUP($I48,'taxon-match_2026-08-31'!$A$2:$N$122,4,FALSE),IF(_xlpm.x=0,"",_xlpm.x)))</f>
        <v>urn:lsid:marinespecies.org:taxname:160831</v>
      </c>
      <c r="L48" t="str">
        <f>IF($I48="","",_xlfn.LET(_xlpm.x,VLOOKUP($I48,'taxon-match_2026-08-31'!$A$2:$N$122,7,FALSE),IF(_xlpm.x=0,"",_xlpm.x)))</f>
        <v>Animalia</v>
      </c>
      <c r="M48" t="str">
        <f>IF($I48="","",_xlfn.LET(_xlpm.x,VLOOKUP($I48,'taxon-match_2026-08-31'!$A$2:$N$122,8,FALSE),IF(_xlpm.x=0,"",_xlpm.x)))</f>
        <v>Echinodermata</v>
      </c>
      <c r="N48" t="str">
        <f>IF($I48="","",_xlfn.LET(_xlpm.x,VLOOKUP($I48,'taxon-match_2026-08-31'!$A$2:$N$122,9,FALSE),IF(_xlpm.x=0,"",_xlpm.x)))</f>
        <v>Echinoidea</v>
      </c>
      <c r="O48" t="str">
        <f>IF($I48="","",_xlfn.LET(_xlpm.x,VLOOKUP($I48,'taxon-match_2026-08-31'!$A$2:$N$122,10,FALSE),IF(_xlpm.x=0,"",_xlpm.x)))</f>
        <v>Camarodonta</v>
      </c>
      <c r="P48" t="str">
        <f>IF($I48="","",_xlfn.LET(_xlpm.x,VLOOKUP($I48,'taxon-match_2026-08-31'!$A$2:$N$122,11,FALSE),IF(_xlpm.x=0,"",_xlpm.x)))</f>
        <v>Echinidae</v>
      </c>
      <c r="Q48" t="str">
        <f>IF($I48="","",_xlfn.LET(_xlpm.x,VLOOKUP($I48,'taxon-match_2026-08-31'!$A$2:$N$122,12,FALSE),IF(_xlpm.x=0,"",_xlpm.x)))</f>
        <v>Sterechinus</v>
      </c>
      <c r="R48" t="str">
        <f>IF($I48="","",_xlfn.LET(_xlpm.x,VLOOKUP($I48,'taxon-match_2026-08-31'!$A$2:$N$122,14,FALSE),IF(_xlpm.x=0,"",_xlpm.x)))</f>
        <v>neumayeri</v>
      </c>
      <c r="S48" s="2" t="s">
        <v>2609</v>
      </c>
      <c r="T48" t="s">
        <v>89</v>
      </c>
      <c r="U48" t="s">
        <v>61</v>
      </c>
      <c r="V48" t="s">
        <v>60</v>
      </c>
      <c r="W48" t="s">
        <v>77</v>
      </c>
      <c r="X48" t="str">
        <f>IF(T48="","",_xlfn.LET(_xlpm.x,VLOOKUP(T48,'Drop-down_menus'!$F$2:$G$16,2,FALSE),IF(_xlpm.x=0,"",_xlpm.x)))</f>
        <v/>
      </c>
      <c r="Y48" t="str">
        <f>IF(U48="","",_xlfn.LET(_xlpm.x,VLOOKUP(U48,'Drop-down_menus'!$F$2:$G$16,2,FALSE),IF(_xlpm.x=0,"",_xlpm.x)))</f>
        <v>https://orcid.org/0000-0001-5748-602X</v>
      </c>
      <c r="Z48" t="str">
        <f>IF(V48="","",_xlfn.LET(_xlpm.x,VLOOKUP(V48,'Drop-down_menus'!$F$2:$G$16,2,FALSE),IF(_xlpm.x=0,"",_xlpm.x)))</f>
        <v>https://orcid.org/0000-0002-9708-1761</v>
      </c>
      <c r="AA48" t="str">
        <f>IF(W48="","",_xlfn.LET(_xlpm.x,VLOOKUP(W48,'Drop-down_menus'!$F$2:$G$16,2,FALSE),IF(_xlpm.x=0,"",_xlpm.x)))</f>
        <v>https://orcid.org/0000-0002-9037-7623</v>
      </c>
      <c r="AB48" t="s">
        <v>678</v>
      </c>
      <c r="AC48" t="s">
        <v>701</v>
      </c>
      <c r="AD48" t="s">
        <v>702</v>
      </c>
      <c r="AE48" t="s">
        <v>703</v>
      </c>
      <c r="AF48" t="s">
        <v>703</v>
      </c>
      <c r="AG48" t="s">
        <v>704</v>
      </c>
    </row>
    <row r="49" spans="1:33" x14ac:dyDescent="0.2">
      <c r="A49" t="s">
        <v>59</v>
      </c>
      <c r="C49">
        <v>21</v>
      </c>
      <c r="D49" t="s">
        <v>700</v>
      </c>
      <c r="F49" t="s">
        <v>694</v>
      </c>
      <c r="H49" t="s">
        <v>694</v>
      </c>
      <c r="I49" t="s">
        <v>694</v>
      </c>
      <c r="J49" t="str">
        <f>IF($I49="","",_xlfn.LET(_xlpm.x,VLOOKUP($I49,'taxon-match_2026-08-31'!$A$2:$N$122,6,FALSE),IF(_xlpm.x=0,"",_xlpm.x)))</f>
        <v>(Meissner, 1900)</v>
      </c>
      <c r="K49" t="str">
        <f>IF($I49="","",_xlfn.LET(_xlpm.x,VLOOKUP($I49,'taxon-match_2026-08-31'!$A$2:$N$122,4,FALSE),IF(_xlpm.x=0,"",_xlpm.x)))</f>
        <v>urn:lsid:marinespecies.org:taxname:160831</v>
      </c>
      <c r="L49" t="str">
        <f>IF($I49="","",_xlfn.LET(_xlpm.x,VLOOKUP($I49,'taxon-match_2026-08-31'!$A$2:$N$122,7,FALSE),IF(_xlpm.x=0,"",_xlpm.x)))</f>
        <v>Animalia</v>
      </c>
      <c r="M49" t="str">
        <f>IF($I49="","",_xlfn.LET(_xlpm.x,VLOOKUP($I49,'taxon-match_2026-08-31'!$A$2:$N$122,8,FALSE),IF(_xlpm.x=0,"",_xlpm.x)))</f>
        <v>Echinodermata</v>
      </c>
      <c r="N49" t="str">
        <f>IF($I49="","",_xlfn.LET(_xlpm.x,VLOOKUP($I49,'taxon-match_2026-08-31'!$A$2:$N$122,9,FALSE),IF(_xlpm.x=0,"",_xlpm.x)))</f>
        <v>Echinoidea</v>
      </c>
      <c r="O49" t="str">
        <f>IF($I49="","",_xlfn.LET(_xlpm.x,VLOOKUP($I49,'taxon-match_2026-08-31'!$A$2:$N$122,10,FALSE),IF(_xlpm.x=0,"",_xlpm.x)))</f>
        <v>Camarodonta</v>
      </c>
      <c r="P49" t="str">
        <f>IF($I49="","",_xlfn.LET(_xlpm.x,VLOOKUP($I49,'taxon-match_2026-08-31'!$A$2:$N$122,11,FALSE),IF(_xlpm.x=0,"",_xlpm.x)))</f>
        <v>Echinidae</v>
      </c>
      <c r="Q49" t="str">
        <f>IF($I49="","",_xlfn.LET(_xlpm.x,VLOOKUP($I49,'taxon-match_2026-08-31'!$A$2:$N$122,12,FALSE),IF(_xlpm.x=0,"",_xlpm.x)))</f>
        <v>Sterechinus</v>
      </c>
      <c r="R49" t="str">
        <f>IF($I49="","",_xlfn.LET(_xlpm.x,VLOOKUP($I49,'taxon-match_2026-08-31'!$A$2:$N$122,14,FALSE),IF(_xlpm.x=0,"",_xlpm.x)))</f>
        <v>neumayeri</v>
      </c>
      <c r="S49" s="2" t="s">
        <v>2609</v>
      </c>
      <c r="T49" t="s">
        <v>89</v>
      </c>
      <c r="U49" t="s">
        <v>61</v>
      </c>
      <c r="V49" t="s">
        <v>60</v>
      </c>
      <c r="W49" t="s">
        <v>77</v>
      </c>
      <c r="X49" t="str">
        <f>IF(T49="","",_xlfn.LET(_xlpm.x,VLOOKUP(T49,'Drop-down_menus'!$F$2:$G$16,2,FALSE),IF(_xlpm.x=0,"",_xlpm.x)))</f>
        <v/>
      </c>
      <c r="Y49" t="str">
        <f>IF(U49="","",_xlfn.LET(_xlpm.x,VLOOKUP(U49,'Drop-down_menus'!$F$2:$G$16,2,FALSE),IF(_xlpm.x=0,"",_xlpm.x)))</f>
        <v>https://orcid.org/0000-0001-5748-602X</v>
      </c>
      <c r="Z49" t="str">
        <f>IF(V49="","",_xlfn.LET(_xlpm.x,VLOOKUP(V49,'Drop-down_menus'!$F$2:$G$16,2,FALSE),IF(_xlpm.x=0,"",_xlpm.x)))</f>
        <v>https://orcid.org/0000-0002-9708-1761</v>
      </c>
      <c r="AA49" t="str">
        <f>IF(W49="","",_xlfn.LET(_xlpm.x,VLOOKUP(W49,'Drop-down_menus'!$F$2:$G$16,2,FALSE),IF(_xlpm.x=0,"",_xlpm.x)))</f>
        <v>https://orcid.org/0000-0002-9037-7623</v>
      </c>
      <c r="AB49" t="s">
        <v>678</v>
      </c>
      <c r="AC49" t="s">
        <v>701</v>
      </c>
      <c r="AD49" t="s">
        <v>702</v>
      </c>
      <c r="AE49" t="s">
        <v>703</v>
      </c>
      <c r="AF49" t="s">
        <v>703</v>
      </c>
      <c r="AG49" t="s">
        <v>704</v>
      </c>
    </row>
    <row r="50" spans="1:33" x14ac:dyDescent="0.2">
      <c r="A50" t="s">
        <v>59</v>
      </c>
      <c r="C50">
        <v>22</v>
      </c>
      <c r="D50" t="s">
        <v>700</v>
      </c>
      <c r="F50" t="s">
        <v>694</v>
      </c>
      <c r="H50" t="s">
        <v>694</v>
      </c>
      <c r="I50" t="s">
        <v>694</v>
      </c>
      <c r="J50" t="str">
        <f>IF($I50="","",_xlfn.LET(_xlpm.x,VLOOKUP($I50,'taxon-match_2026-08-31'!$A$2:$N$122,6,FALSE),IF(_xlpm.x=0,"",_xlpm.x)))</f>
        <v>(Meissner, 1900)</v>
      </c>
      <c r="K50" t="str">
        <f>IF($I50="","",_xlfn.LET(_xlpm.x,VLOOKUP($I50,'taxon-match_2026-08-31'!$A$2:$N$122,4,FALSE),IF(_xlpm.x=0,"",_xlpm.x)))</f>
        <v>urn:lsid:marinespecies.org:taxname:160831</v>
      </c>
      <c r="L50" t="str">
        <f>IF($I50="","",_xlfn.LET(_xlpm.x,VLOOKUP($I50,'taxon-match_2026-08-31'!$A$2:$N$122,7,FALSE),IF(_xlpm.x=0,"",_xlpm.x)))</f>
        <v>Animalia</v>
      </c>
      <c r="M50" t="str">
        <f>IF($I50="","",_xlfn.LET(_xlpm.x,VLOOKUP($I50,'taxon-match_2026-08-31'!$A$2:$N$122,8,FALSE),IF(_xlpm.x=0,"",_xlpm.x)))</f>
        <v>Echinodermata</v>
      </c>
      <c r="N50" t="str">
        <f>IF($I50="","",_xlfn.LET(_xlpm.x,VLOOKUP($I50,'taxon-match_2026-08-31'!$A$2:$N$122,9,FALSE),IF(_xlpm.x=0,"",_xlpm.x)))</f>
        <v>Echinoidea</v>
      </c>
      <c r="O50" t="str">
        <f>IF($I50="","",_xlfn.LET(_xlpm.x,VLOOKUP($I50,'taxon-match_2026-08-31'!$A$2:$N$122,10,FALSE),IF(_xlpm.x=0,"",_xlpm.x)))</f>
        <v>Camarodonta</v>
      </c>
      <c r="P50" t="str">
        <f>IF($I50="","",_xlfn.LET(_xlpm.x,VLOOKUP($I50,'taxon-match_2026-08-31'!$A$2:$N$122,11,FALSE),IF(_xlpm.x=0,"",_xlpm.x)))</f>
        <v>Echinidae</v>
      </c>
      <c r="Q50" t="str">
        <f>IF($I50="","",_xlfn.LET(_xlpm.x,VLOOKUP($I50,'taxon-match_2026-08-31'!$A$2:$N$122,12,FALSE),IF(_xlpm.x=0,"",_xlpm.x)))</f>
        <v>Sterechinus</v>
      </c>
      <c r="R50" t="str">
        <f>IF($I50="","",_xlfn.LET(_xlpm.x,VLOOKUP($I50,'taxon-match_2026-08-31'!$A$2:$N$122,14,FALSE),IF(_xlpm.x=0,"",_xlpm.x)))</f>
        <v>neumayeri</v>
      </c>
      <c r="S50" s="2" t="s">
        <v>2609</v>
      </c>
      <c r="T50" t="s">
        <v>89</v>
      </c>
      <c r="U50" t="s">
        <v>61</v>
      </c>
      <c r="V50" t="s">
        <v>60</v>
      </c>
      <c r="W50" t="s">
        <v>77</v>
      </c>
      <c r="X50" t="str">
        <f>IF(T50="","",_xlfn.LET(_xlpm.x,VLOOKUP(T50,'Drop-down_menus'!$F$2:$G$16,2,FALSE),IF(_xlpm.x=0,"",_xlpm.x)))</f>
        <v/>
      </c>
      <c r="Y50" t="str">
        <f>IF(U50="","",_xlfn.LET(_xlpm.x,VLOOKUP(U50,'Drop-down_menus'!$F$2:$G$16,2,FALSE),IF(_xlpm.x=0,"",_xlpm.x)))</f>
        <v>https://orcid.org/0000-0001-5748-602X</v>
      </c>
      <c r="Z50" t="str">
        <f>IF(V50="","",_xlfn.LET(_xlpm.x,VLOOKUP(V50,'Drop-down_menus'!$F$2:$G$16,2,FALSE),IF(_xlpm.x=0,"",_xlpm.x)))</f>
        <v>https://orcid.org/0000-0002-9708-1761</v>
      </c>
      <c r="AA50" t="str">
        <f>IF(W50="","",_xlfn.LET(_xlpm.x,VLOOKUP(W50,'Drop-down_menus'!$F$2:$G$16,2,FALSE),IF(_xlpm.x=0,"",_xlpm.x)))</f>
        <v>https://orcid.org/0000-0002-9037-7623</v>
      </c>
      <c r="AB50" t="s">
        <v>678</v>
      </c>
      <c r="AC50" t="s">
        <v>701</v>
      </c>
      <c r="AD50" t="s">
        <v>702</v>
      </c>
      <c r="AE50" t="s">
        <v>703</v>
      </c>
      <c r="AF50" t="s">
        <v>703</v>
      </c>
      <c r="AG50" t="s">
        <v>704</v>
      </c>
    </row>
    <row r="51" spans="1:33" x14ac:dyDescent="0.2">
      <c r="A51" t="s">
        <v>59</v>
      </c>
      <c r="C51">
        <v>23</v>
      </c>
      <c r="D51" t="s">
        <v>700</v>
      </c>
      <c r="F51" t="s">
        <v>694</v>
      </c>
      <c r="H51" t="s">
        <v>694</v>
      </c>
      <c r="I51" t="s">
        <v>694</v>
      </c>
      <c r="J51" t="str">
        <f>IF($I51="","",_xlfn.LET(_xlpm.x,VLOOKUP($I51,'taxon-match_2026-08-31'!$A$2:$N$122,6,FALSE),IF(_xlpm.x=0,"",_xlpm.x)))</f>
        <v>(Meissner, 1900)</v>
      </c>
      <c r="K51" t="str">
        <f>IF($I51="","",_xlfn.LET(_xlpm.x,VLOOKUP($I51,'taxon-match_2026-08-31'!$A$2:$N$122,4,FALSE),IF(_xlpm.x=0,"",_xlpm.x)))</f>
        <v>urn:lsid:marinespecies.org:taxname:160831</v>
      </c>
      <c r="L51" t="str">
        <f>IF($I51="","",_xlfn.LET(_xlpm.x,VLOOKUP($I51,'taxon-match_2026-08-31'!$A$2:$N$122,7,FALSE),IF(_xlpm.x=0,"",_xlpm.x)))</f>
        <v>Animalia</v>
      </c>
      <c r="M51" t="str">
        <f>IF($I51="","",_xlfn.LET(_xlpm.x,VLOOKUP($I51,'taxon-match_2026-08-31'!$A$2:$N$122,8,FALSE),IF(_xlpm.x=0,"",_xlpm.x)))</f>
        <v>Echinodermata</v>
      </c>
      <c r="N51" t="str">
        <f>IF($I51="","",_xlfn.LET(_xlpm.x,VLOOKUP($I51,'taxon-match_2026-08-31'!$A$2:$N$122,9,FALSE),IF(_xlpm.x=0,"",_xlpm.x)))</f>
        <v>Echinoidea</v>
      </c>
      <c r="O51" t="str">
        <f>IF($I51="","",_xlfn.LET(_xlpm.x,VLOOKUP($I51,'taxon-match_2026-08-31'!$A$2:$N$122,10,FALSE),IF(_xlpm.x=0,"",_xlpm.x)))</f>
        <v>Camarodonta</v>
      </c>
      <c r="P51" t="str">
        <f>IF($I51="","",_xlfn.LET(_xlpm.x,VLOOKUP($I51,'taxon-match_2026-08-31'!$A$2:$N$122,11,FALSE),IF(_xlpm.x=0,"",_xlpm.x)))</f>
        <v>Echinidae</v>
      </c>
      <c r="Q51" t="str">
        <f>IF($I51="","",_xlfn.LET(_xlpm.x,VLOOKUP($I51,'taxon-match_2026-08-31'!$A$2:$N$122,12,FALSE),IF(_xlpm.x=0,"",_xlpm.x)))</f>
        <v>Sterechinus</v>
      </c>
      <c r="R51" t="str">
        <f>IF($I51="","",_xlfn.LET(_xlpm.x,VLOOKUP($I51,'taxon-match_2026-08-31'!$A$2:$N$122,14,FALSE),IF(_xlpm.x=0,"",_xlpm.x)))</f>
        <v>neumayeri</v>
      </c>
      <c r="S51" s="2" t="s">
        <v>2609</v>
      </c>
      <c r="T51" t="s">
        <v>89</v>
      </c>
      <c r="U51" t="s">
        <v>61</v>
      </c>
      <c r="V51" t="s">
        <v>60</v>
      </c>
      <c r="W51" t="s">
        <v>77</v>
      </c>
      <c r="X51" t="str">
        <f>IF(T51="","",_xlfn.LET(_xlpm.x,VLOOKUP(T51,'Drop-down_menus'!$F$2:$G$16,2,FALSE),IF(_xlpm.x=0,"",_xlpm.x)))</f>
        <v/>
      </c>
      <c r="Y51" t="str">
        <f>IF(U51="","",_xlfn.LET(_xlpm.x,VLOOKUP(U51,'Drop-down_menus'!$F$2:$G$16,2,FALSE),IF(_xlpm.x=0,"",_xlpm.x)))</f>
        <v>https://orcid.org/0000-0001-5748-602X</v>
      </c>
      <c r="Z51" t="str">
        <f>IF(V51="","",_xlfn.LET(_xlpm.x,VLOOKUP(V51,'Drop-down_menus'!$F$2:$G$16,2,FALSE),IF(_xlpm.x=0,"",_xlpm.x)))</f>
        <v>https://orcid.org/0000-0002-9708-1761</v>
      </c>
      <c r="AA51" t="str">
        <f>IF(W51="","",_xlfn.LET(_xlpm.x,VLOOKUP(W51,'Drop-down_menus'!$F$2:$G$16,2,FALSE),IF(_xlpm.x=0,"",_xlpm.x)))</f>
        <v>https://orcid.org/0000-0002-9037-7623</v>
      </c>
      <c r="AB51" t="s">
        <v>678</v>
      </c>
      <c r="AC51" t="s">
        <v>701</v>
      </c>
      <c r="AD51" t="s">
        <v>702</v>
      </c>
      <c r="AE51" t="s">
        <v>703</v>
      </c>
      <c r="AF51" t="s">
        <v>703</v>
      </c>
      <c r="AG51" t="s">
        <v>704</v>
      </c>
    </row>
    <row r="52" spans="1:33" x14ac:dyDescent="0.2">
      <c r="A52" t="s">
        <v>59</v>
      </c>
      <c r="C52">
        <v>24</v>
      </c>
      <c r="D52" t="s">
        <v>700</v>
      </c>
      <c r="F52" t="s">
        <v>694</v>
      </c>
      <c r="H52" t="s">
        <v>694</v>
      </c>
      <c r="I52" t="s">
        <v>694</v>
      </c>
      <c r="J52" t="str">
        <f>IF($I52="","",_xlfn.LET(_xlpm.x,VLOOKUP($I52,'taxon-match_2026-08-31'!$A$2:$N$122,6,FALSE),IF(_xlpm.x=0,"",_xlpm.x)))</f>
        <v>(Meissner, 1900)</v>
      </c>
      <c r="K52" t="str">
        <f>IF($I52="","",_xlfn.LET(_xlpm.x,VLOOKUP($I52,'taxon-match_2026-08-31'!$A$2:$N$122,4,FALSE),IF(_xlpm.x=0,"",_xlpm.x)))</f>
        <v>urn:lsid:marinespecies.org:taxname:160831</v>
      </c>
      <c r="L52" t="str">
        <f>IF($I52="","",_xlfn.LET(_xlpm.x,VLOOKUP($I52,'taxon-match_2026-08-31'!$A$2:$N$122,7,FALSE),IF(_xlpm.x=0,"",_xlpm.x)))</f>
        <v>Animalia</v>
      </c>
      <c r="M52" t="str">
        <f>IF($I52="","",_xlfn.LET(_xlpm.x,VLOOKUP($I52,'taxon-match_2026-08-31'!$A$2:$N$122,8,FALSE),IF(_xlpm.x=0,"",_xlpm.x)))</f>
        <v>Echinodermata</v>
      </c>
      <c r="N52" t="str">
        <f>IF($I52="","",_xlfn.LET(_xlpm.x,VLOOKUP($I52,'taxon-match_2026-08-31'!$A$2:$N$122,9,FALSE),IF(_xlpm.x=0,"",_xlpm.x)))</f>
        <v>Echinoidea</v>
      </c>
      <c r="O52" t="str">
        <f>IF($I52="","",_xlfn.LET(_xlpm.x,VLOOKUP($I52,'taxon-match_2026-08-31'!$A$2:$N$122,10,FALSE),IF(_xlpm.x=0,"",_xlpm.x)))</f>
        <v>Camarodonta</v>
      </c>
      <c r="P52" t="str">
        <f>IF($I52="","",_xlfn.LET(_xlpm.x,VLOOKUP($I52,'taxon-match_2026-08-31'!$A$2:$N$122,11,FALSE),IF(_xlpm.x=0,"",_xlpm.x)))</f>
        <v>Echinidae</v>
      </c>
      <c r="Q52" t="str">
        <f>IF($I52="","",_xlfn.LET(_xlpm.x,VLOOKUP($I52,'taxon-match_2026-08-31'!$A$2:$N$122,12,FALSE),IF(_xlpm.x=0,"",_xlpm.x)))</f>
        <v>Sterechinus</v>
      </c>
      <c r="R52" t="str">
        <f>IF($I52="","",_xlfn.LET(_xlpm.x,VLOOKUP($I52,'taxon-match_2026-08-31'!$A$2:$N$122,14,FALSE),IF(_xlpm.x=0,"",_xlpm.x)))</f>
        <v>neumayeri</v>
      </c>
      <c r="S52" s="2" t="s">
        <v>2609</v>
      </c>
      <c r="T52" t="s">
        <v>89</v>
      </c>
      <c r="U52" t="s">
        <v>61</v>
      </c>
      <c r="V52" t="s">
        <v>60</v>
      </c>
      <c r="W52" t="s">
        <v>77</v>
      </c>
      <c r="X52" t="str">
        <f>IF(T52="","",_xlfn.LET(_xlpm.x,VLOOKUP(T52,'Drop-down_menus'!$F$2:$G$16,2,FALSE),IF(_xlpm.x=0,"",_xlpm.x)))</f>
        <v/>
      </c>
      <c r="Y52" t="str">
        <f>IF(U52="","",_xlfn.LET(_xlpm.x,VLOOKUP(U52,'Drop-down_menus'!$F$2:$G$16,2,FALSE),IF(_xlpm.x=0,"",_xlpm.x)))</f>
        <v>https://orcid.org/0000-0001-5748-602X</v>
      </c>
      <c r="Z52" t="str">
        <f>IF(V52="","",_xlfn.LET(_xlpm.x,VLOOKUP(V52,'Drop-down_menus'!$F$2:$G$16,2,FALSE),IF(_xlpm.x=0,"",_xlpm.x)))</f>
        <v>https://orcid.org/0000-0002-9708-1761</v>
      </c>
      <c r="AA52" t="str">
        <f>IF(W52="","",_xlfn.LET(_xlpm.x,VLOOKUP(W52,'Drop-down_menus'!$F$2:$G$16,2,FALSE),IF(_xlpm.x=0,"",_xlpm.x)))</f>
        <v>https://orcid.org/0000-0002-9037-7623</v>
      </c>
      <c r="AB52" t="s">
        <v>678</v>
      </c>
      <c r="AC52" t="s">
        <v>701</v>
      </c>
      <c r="AD52" t="s">
        <v>702</v>
      </c>
      <c r="AE52" t="s">
        <v>703</v>
      </c>
      <c r="AF52" t="s">
        <v>703</v>
      </c>
      <c r="AG52" t="s">
        <v>704</v>
      </c>
    </row>
    <row r="53" spans="1:33" x14ac:dyDescent="0.2">
      <c r="A53" t="s">
        <v>59</v>
      </c>
      <c r="C53">
        <v>25</v>
      </c>
      <c r="D53" t="s">
        <v>700</v>
      </c>
      <c r="F53" t="s">
        <v>694</v>
      </c>
      <c r="H53" t="s">
        <v>694</v>
      </c>
      <c r="I53" t="s">
        <v>694</v>
      </c>
      <c r="J53" t="str">
        <f>IF($I53="","",_xlfn.LET(_xlpm.x,VLOOKUP($I53,'taxon-match_2026-08-31'!$A$2:$N$122,6,FALSE),IF(_xlpm.x=0,"",_xlpm.x)))</f>
        <v>(Meissner, 1900)</v>
      </c>
      <c r="K53" t="str">
        <f>IF($I53="","",_xlfn.LET(_xlpm.x,VLOOKUP($I53,'taxon-match_2026-08-31'!$A$2:$N$122,4,FALSE),IF(_xlpm.x=0,"",_xlpm.x)))</f>
        <v>urn:lsid:marinespecies.org:taxname:160831</v>
      </c>
      <c r="L53" t="str">
        <f>IF($I53="","",_xlfn.LET(_xlpm.x,VLOOKUP($I53,'taxon-match_2026-08-31'!$A$2:$N$122,7,FALSE),IF(_xlpm.x=0,"",_xlpm.x)))</f>
        <v>Animalia</v>
      </c>
      <c r="M53" t="str">
        <f>IF($I53="","",_xlfn.LET(_xlpm.x,VLOOKUP($I53,'taxon-match_2026-08-31'!$A$2:$N$122,8,FALSE),IF(_xlpm.x=0,"",_xlpm.x)))</f>
        <v>Echinodermata</v>
      </c>
      <c r="N53" t="str">
        <f>IF($I53="","",_xlfn.LET(_xlpm.x,VLOOKUP($I53,'taxon-match_2026-08-31'!$A$2:$N$122,9,FALSE),IF(_xlpm.x=0,"",_xlpm.x)))</f>
        <v>Echinoidea</v>
      </c>
      <c r="O53" t="str">
        <f>IF($I53="","",_xlfn.LET(_xlpm.x,VLOOKUP($I53,'taxon-match_2026-08-31'!$A$2:$N$122,10,FALSE),IF(_xlpm.x=0,"",_xlpm.x)))</f>
        <v>Camarodonta</v>
      </c>
      <c r="P53" t="str">
        <f>IF($I53="","",_xlfn.LET(_xlpm.x,VLOOKUP($I53,'taxon-match_2026-08-31'!$A$2:$N$122,11,FALSE),IF(_xlpm.x=0,"",_xlpm.x)))</f>
        <v>Echinidae</v>
      </c>
      <c r="Q53" t="str">
        <f>IF($I53="","",_xlfn.LET(_xlpm.x,VLOOKUP($I53,'taxon-match_2026-08-31'!$A$2:$N$122,12,FALSE),IF(_xlpm.x=0,"",_xlpm.x)))</f>
        <v>Sterechinus</v>
      </c>
      <c r="R53" t="str">
        <f>IF($I53="","",_xlfn.LET(_xlpm.x,VLOOKUP($I53,'taxon-match_2026-08-31'!$A$2:$N$122,14,FALSE),IF(_xlpm.x=0,"",_xlpm.x)))</f>
        <v>neumayeri</v>
      </c>
      <c r="S53" s="2" t="s">
        <v>2609</v>
      </c>
      <c r="T53" t="s">
        <v>89</v>
      </c>
      <c r="U53" t="s">
        <v>61</v>
      </c>
      <c r="V53" t="s">
        <v>60</v>
      </c>
      <c r="W53" t="s">
        <v>77</v>
      </c>
      <c r="X53" t="str">
        <f>IF(T53="","",_xlfn.LET(_xlpm.x,VLOOKUP(T53,'Drop-down_menus'!$F$2:$G$16,2,FALSE),IF(_xlpm.x=0,"",_xlpm.x)))</f>
        <v/>
      </c>
      <c r="Y53" t="str">
        <f>IF(U53="","",_xlfn.LET(_xlpm.x,VLOOKUP(U53,'Drop-down_menus'!$F$2:$G$16,2,FALSE),IF(_xlpm.x=0,"",_xlpm.x)))</f>
        <v>https://orcid.org/0000-0001-5748-602X</v>
      </c>
      <c r="Z53" t="str">
        <f>IF(V53="","",_xlfn.LET(_xlpm.x,VLOOKUP(V53,'Drop-down_menus'!$F$2:$G$16,2,FALSE),IF(_xlpm.x=0,"",_xlpm.x)))</f>
        <v>https://orcid.org/0000-0002-9708-1761</v>
      </c>
      <c r="AA53" t="str">
        <f>IF(W53="","",_xlfn.LET(_xlpm.x,VLOOKUP(W53,'Drop-down_menus'!$F$2:$G$16,2,FALSE),IF(_xlpm.x=0,"",_xlpm.x)))</f>
        <v>https://orcid.org/0000-0002-9037-7623</v>
      </c>
      <c r="AB53" t="s">
        <v>678</v>
      </c>
      <c r="AC53" t="s">
        <v>701</v>
      </c>
      <c r="AD53" t="s">
        <v>702</v>
      </c>
      <c r="AE53" t="s">
        <v>703</v>
      </c>
      <c r="AF53" t="s">
        <v>703</v>
      </c>
      <c r="AG53" t="s">
        <v>704</v>
      </c>
    </row>
    <row r="54" spans="1:33" x14ac:dyDescent="0.2">
      <c r="A54" t="s">
        <v>59</v>
      </c>
      <c r="C54">
        <v>26</v>
      </c>
      <c r="D54" t="s">
        <v>700</v>
      </c>
      <c r="F54" t="s">
        <v>694</v>
      </c>
      <c r="H54" t="s">
        <v>694</v>
      </c>
      <c r="I54" t="s">
        <v>694</v>
      </c>
      <c r="J54" t="str">
        <f>IF($I54="","",_xlfn.LET(_xlpm.x,VLOOKUP($I54,'taxon-match_2026-08-31'!$A$2:$N$122,6,FALSE),IF(_xlpm.x=0,"",_xlpm.x)))</f>
        <v>(Meissner, 1900)</v>
      </c>
      <c r="K54" t="str">
        <f>IF($I54="","",_xlfn.LET(_xlpm.x,VLOOKUP($I54,'taxon-match_2026-08-31'!$A$2:$N$122,4,FALSE),IF(_xlpm.x=0,"",_xlpm.x)))</f>
        <v>urn:lsid:marinespecies.org:taxname:160831</v>
      </c>
      <c r="L54" t="str">
        <f>IF($I54="","",_xlfn.LET(_xlpm.x,VLOOKUP($I54,'taxon-match_2026-08-31'!$A$2:$N$122,7,FALSE),IF(_xlpm.x=0,"",_xlpm.x)))</f>
        <v>Animalia</v>
      </c>
      <c r="M54" t="str">
        <f>IF($I54="","",_xlfn.LET(_xlpm.x,VLOOKUP($I54,'taxon-match_2026-08-31'!$A$2:$N$122,8,FALSE),IF(_xlpm.x=0,"",_xlpm.x)))</f>
        <v>Echinodermata</v>
      </c>
      <c r="N54" t="str">
        <f>IF($I54="","",_xlfn.LET(_xlpm.x,VLOOKUP($I54,'taxon-match_2026-08-31'!$A$2:$N$122,9,FALSE),IF(_xlpm.x=0,"",_xlpm.x)))</f>
        <v>Echinoidea</v>
      </c>
      <c r="O54" t="str">
        <f>IF($I54="","",_xlfn.LET(_xlpm.x,VLOOKUP($I54,'taxon-match_2026-08-31'!$A$2:$N$122,10,FALSE),IF(_xlpm.x=0,"",_xlpm.x)))</f>
        <v>Camarodonta</v>
      </c>
      <c r="P54" t="str">
        <f>IF($I54="","",_xlfn.LET(_xlpm.x,VLOOKUP($I54,'taxon-match_2026-08-31'!$A$2:$N$122,11,FALSE),IF(_xlpm.x=0,"",_xlpm.x)))</f>
        <v>Echinidae</v>
      </c>
      <c r="Q54" t="str">
        <f>IF($I54="","",_xlfn.LET(_xlpm.x,VLOOKUP($I54,'taxon-match_2026-08-31'!$A$2:$N$122,12,FALSE),IF(_xlpm.x=0,"",_xlpm.x)))</f>
        <v>Sterechinus</v>
      </c>
      <c r="R54" t="str">
        <f>IF($I54="","",_xlfn.LET(_xlpm.x,VLOOKUP($I54,'taxon-match_2026-08-31'!$A$2:$N$122,14,FALSE),IF(_xlpm.x=0,"",_xlpm.x)))</f>
        <v>neumayeri</v>
      </c>
      <c r="S54" s="2" t="s">
        <v>2609</v>
      </c>
      <c r="T54" t="s">
        <v>89</v>
      </c>
      <c r="U54" t="s">
        <v>61</v>
      </c>
      <c r="V54" t="s">
        <v>60</v>
      </c>
      <c r="W54" t="s">
        <v>77</v>
      </c>
      <c r="X54" t="str">
        <f>IF(T54="","",_xlfn.LET(_xlpm.x,VLOOKUP(T54,'Drop-down_menus'!$F$2:$G$16,2,FALSE),IF(_xlpm.x=0,"",_xlpm.x)))</f>
        <v/>
      </c>
      <c r="Y54" t="str">
        <f>IF(U54="","",_xlfn.LET(_xlpm.x,VLOOKUP(U54,'Drop-down_menus'!$F$2:$G$16,2,FALSE),IF(_xlpm.x=0,"",_xlpm.x)))</f>
        <v>https://orcid.org/0000-0001-5748-602X</v>
      </c>
      <c r="Z54" t="str">
        <f>IF(V54="","",_xlfn.LET(_xlpm.x,VLOOKUP(V54,'Drop-down_menus'!$F$2:$G$16,2,FALSE),IF(_xlpm.x=0,"",_xlpm.x)))</f>
        <v>https://orcid.org/0000-0002-9708-1761</v>
      </c>
      <c r="AA54" t="str">
        <f>IF(W54="","",_xlfn.LET(_xlpm.x,VLOOKUP(W54,'Drop-down_menus'!$F$2:$G$16,2,FALSE),IF(_xlpm.x=0,"",_xlpm.x)))</f>
        <v>https://orcid.org/0000-0002-9037-7623</v>
      </c>
      <c r="AB54" t="s">
        <v>678</v>
      </c>
      <c r="AC54" t="s">
        <v>701</v>
      </c>
      <c r="AD54" t="s">
        <v>702</v>
      </c>
      <c r="AE54" t="s">
        <v>703</v>
      </c>
      <c r="AF54" t="s">
        <v>703</v>
      </c>
      <c r="AG54" t="s">
        <v>704</v>
      </c>
    </row>
    <row r="55" spans="1:33" x14ac:dyDescent="0.2">
      <c r="A55" t="s">
        <v>59</v>
      </c>
      <c r="C55">
        <v>27</v>
      </c>
      <c r="D55" t="s">
        <v>700</v>
      </c>
      <c r="F55" t="s">
        <v>694</v>
      </c>
      <c r="H55" t="s">
        <v>694</v>
      </c>
      <c r="I55" t="s">
        <v>694</v>
      </c>
      <c r="J55" t="str">
        <f>IF($I55="","",_xlfn.LET(_xlpm.x,VLOOKUP($I55,'taxon-match_2026-08-31'!$A$2:$N$122,6,FALSE),IF(_xlpm.x=0,"",_xlpm.x)))</f>
        <v>(Meissner, 1900)</v>
      </c>
      <c r="K55" t="str">
        <f>IF($I55="","",_xlfn.LET(_xlpm.x,VLOOKUP($I55,'taxon-match_2026-08-31'!$A$2:$N$122,4,FALSE),IF(_xlpm.x=0,"",_xlpm.x)))</f>
        <v>urn:lsid:marinespecies.org:taxname:160831</v>
      </c>
      <c r="L55" t="str">
        <f>IF($I55="","",_xlfn.LET(_xlpm.x,VLOOKUP($I55,'taxon-match_2026-08-31'!$A$2:$N$122,7,FALSE),IF(_xlpm.x=0,"",_xlpm.x)))</f>
        <v>Animalia</v>
      </c>
      <c r="M55" t="str">
        <f>IF($I55="","",_xlfn.LET(_xlpm.x,VLOOKUP($I55,'taxon-match_2026-08-31'!$A$2:$N$122,8,FALSE),IF(_xlpm.x=0,"",_xlpm.x)))</f>
        <v>Echinodermata</v>
      </c>
      <c r="N55" t="str">
        <f>IF($I55="","",_xlfn.LET(_xlpm.x,VLOOKUP($I55,'taxon-match_2026-08-31'!$A$2:$N$122,9,FALSE),IF(_xlpm.x=0,"",_xlpm.x)))</f>
        <v>Echinoidea</v>
      </c>
      <c r="O55" t="str">
        <f>IF($I55="","",_xlfn.LET(_xlpm.x,VLOOKUP($I55,'taxon-match_2026-08-31'!$A$2:$N$122,10,FALSE),IF(_xlpm.x=0,"",_xlpm.x)))</f>
        <v>Camarodonta</v>
      </c>
      <c r="P55" t="str">
        <f>IF($I55="","",_xlfn.LET(_xlpm.x,VLOOKUP($I55,'taxon-match_2026-08-31'!$A$2:$N$122,11,FALSE),IF(_xlpm.x=0,"",_xlpm.x)))</f>
        <v>Echinidae</v>
      </c>
      <c r="Q55" t="str">
        <f>IF($I55="","",_xlfn.LET(_xlpm.x,VLOOKUP($I55,'taxon-match_2026-08-31'!$A$2:$N$122,12,FALSE),IF(_xlpm.x=0,"",_xlpm.x)))</f>
        <v>Sterechinus</v>
      </c>
      <c r="R55" t="str">
        <f>IF($I55="","",_xlfn.LET(_xlpm.x,VLOOKUP($I55,'taxon-match_2026-08-31'!$A$2:$N$122,14,FALSE),IF(_xlpm.x=0,"",_xlpm.x)))</f>
        <v>neumayeri</v>
      </c>
      <c r="S55" s="2" t="s">
        <v>2609</v>
      </c>
      <c r="T55" t="s">
        <v>89</v>
      </c>
      <c r="U55" t="s">
        <v>61</v>
      </c>
      <c r="V55" t="s">
        <v>60</v>
      </c>
      <c r="W55" t="s">
        <v>77</v>
      </c>
      <c r="X55" t="str">
        <f>IF(T55="","",_xlfn.LET(_xlpm.x,VLOOKUP(T55,'Drop-down_menus'!$F$2:$G$16,2,FALSE),IF(_xlpm.x=0,"",_xlpm.x)))</f>
        <v/>
      </c>
      <c r="Y55" t="str">
        <f>IF(U55="","",_xlfn.LET(_xlpm.x,VLOOKUP(U55,'Drop-down_menus'!$F$2:$G$16,2,FALSE),IF(_xlpm.x=0,"",_xlpm.x)))</f>
        <v>https://orcid.org/0000-0001-5748-602X</v>
      </c>
      <c r="Z55" t="str">
        <f>IF(V55="","",_xlfn.LET(_xlpm.x,VLOOKUP(V55,'Drop-down_menus'!$F$2:$G$16,2,FALSE),IF(_xlpm.x=0,"",_xlpm.x)))</f>
        <v>https://orcid.org/0000-0002-9708-1761</v>
      </c>
      <c r="AA55" t="str">
        <f>IF(W55="","",_xlfn.LET(_xlpm.x,VLOOKUP(W55,'Drop-down_menus'!$F$2:$G$16,2,FALSE),IF(_xlpm.x=0,"",_xlpm.x)))</f>
        <v>https://orcid.org/0000-0002-9037-7623</v>
      </c>
      <c r="AB55" t="s">
        <v>678</v>
      </c>
      <c r="AC55" t="s">
        <v>701</v>
      </c>
      <c r="AD55" t="s">
        <v>702</v>
      </c>
      <c r="AE55" t="s">
        <v>703</v>
      </c>
      <c r="AF55" t="s">
        <v>703</v>
      </c>
      <c r="AG55" t="s">
        <v>704</v>
      </c>
    </row>
    <row r="56" spans="1:33" x14ac:dyDescent="0.2">
      <c r="A56" t="s">
        <v>59</v>
      </c>
      <c r="C56">
        <v>28</v>
      </c>
      <c r="D56" t="s">
        <v>700</v>
      </c>
      <c r="F56" t="s">
        <v>694</v>
      </c>
      <c r="H56" t="s">
        <v>694</v>
      </c>
      <c r="I56" t="s">
        <v>694</v>
      </c>
      <c r="J56" t="str">
        <f>IF($I56="","",_xlfn.LET(_xlpm.x,VLOOKUP($I56,'taxon-match_2026-08-31'!$A$2:$N$122,6,FALSE),IF(_xlpm.x=0,"",_xlpm.x)))</f>
        <v>(Meissner, 1900)</v>
      </c>
      <c r="K56" t="str">
        <f>IF($I56="","",_xlfn.LET(_xlpm.x,VLOOKUP($I56,'taxon-match_2026-08-31'!$A$2:$N$122,4,FALSE),IF(_xlpm.x=0,"",_xlpm.x)))</f>
        <v>urn:lsid:marinespecies.org:taxname:160831</v>
      </c>
      <c r="L56" t="str">
        <f>IF($I56="","",_xlfn.LET(_xlpm.x,VLOOKUP($I56,'taxon-match_2026-08-31'!$A$2:$N$122,7,FALSE),IF(_xlpm.x=0,"",_xlpm.x)))</f>
        <v>Animalia</v>
      </c>
      <c r="M56" t="str">
        <f>IF($I56="","",_xlfn.LET(_xlpm.x,VLOOKUP($I56,'taxon-match_2026-08-31'!$A$2:$N$122,8,FALSE),IF(_xlpm.x=0,"",_xlpm.x)))</f>
        <v>Echinodermata</v>
      </c>
      <c r="N56" t="str">
        <f>IF($I56="","",_xlfn.LET(_xlpm.x,VLOOKUP($I56,'taxon-match_2026-08-31'!$A$2:$N$122,9,FALSE),IF(_xlpm.x=0,"",_xlpm.x)))</f>
        <v>Echinoidea</v>
      </c>
      <c r="O56" t="str">
        <f>IF($I56="","",_xlfn.LET(_xlpm.x,VLOOKUP($I56,'taxon-match_2026-08-31'!$A$2:$N$122,10,FALSE),IF(_xlpm.x=0,"",_xlpm.x)))</f>
        <v>Camarodonta</v>
      </c>
      <c r="P56" t="str">
        <f>IF($I56="","",_xlfn.LET(_xlpm.x,VLOOKUP($I56,'taxon-match_2026-08-31'!$A$2:$N$122,11,FALSE),IF(_xlpm.x=0,"",_xlpm.x)))</f>
        <v>Echinidae</v>
      </c>
      <c r="Q56" t="str">
        <f>IF($I56="","",_xlfn.LET(_xlpm.x,VLOOKUP($I56,'taxon-match_2026-08-31'!$A$2:$N$122,12,FALSE),IF(_xlpm.x=0,"",_xlpm.x)))</f>
        <v>Sterechinus</v>
      </c>
      <c r="R56" t="str">
        <f>IF($I56="","",_xlfn.LET(_xlpm.x,VLOOKUP($I56,'taxon-match_2026-08-31'!$A$2:$N$122,14,FALSE),IF(_xlpm.x=0,"",_xlpm.x)))</f>
        <v>neumayeri</v>
      </c>
      <c r="S56" s="2" t="s">
        <v>2609</v>
      </c>
      <c r="T56" t="s">
        <v>89</v>
      </c>
      <c r="U56" t="s">
        <v>61</v>
      </c>
      <c r="V56" t="s">
        <v>60</v>
      </c>
      <c r="W56" t="s">
        <v>77</v>
      </c>
      <c r="X56" t="str">
        <f>IF(T56="","",_xlfn.LET(_xlpm.x,VLOOKUP(T56,'Drop-down_menus'!$F$2:$G$16,2,FALSE),IF(_xlpm.x=0,"",_xlpm.x)))</f>
        <v/>
      </c>
      <c r="Y56" t="str">
        <f>IF(U56="","",_xlfn.LET(_xlpm.x,VLOOKUP(U56,'Drop-down_menus'!$F$2:$G$16,2,FALSE),IF(_xlpm.x=0,"",_xlpm.x)))</f>
        <v>https://orcid.org/0000-0001-5748-602X</v>
      </c>
      <c r="Z56" t="str">
        <f>IF(V56="","",_xlfn.LET(_xlpm.x,VLOOKUP(V56,'Drop-down_menus'!$F$2:$G$16,2,FALSE),IF(_xlpm.x=0,"",_xlpm.x)))</f>
        <v>https://orcid.org/0000-0002-9708-1761</v>
      </c>
      <c r="AA56" t="str">
        <f>IF(W56="","",_xlfn.LET(_xlpm.x,VLOOKUP(W56,'Drop-down_menus'!$F$2:$G$16,2,FALSE),IF(_xlpm.x=0,"",_xlpm.x)))</f>
        <v>https://orcid.org/0000-0002-9037-7623</v>
      </c>
      <c r="AB56" t="s">
        <v>678</v>
      </c>
      <c r="AC56" t="s">
        <v>701</v>
      </c>
      <c r="AD56" t="s">
        <v>702</v>
      </c>
      <c r="AE56" t="s">
        <v>703</v>
      </c>
      <c r="AF56" t="s">
        <v>703</v>
      </c>
      <c r="AG56" t="s">
        <v>704</v>
      </c>
    </row>
    <row r="57" spans="1:33" x14ac:dyDescent="0.2">
      <c r="A57" t="s">
        <v>59</v>
      </c>
      <c r="C57">
        <v>29</v>
      </c>
      <c r="D57" t="s">
        <v>700</v>
      </c>
      <c r="F57" t="s">
        <v>694</v>
      </c>
      <c r="H57" t="s">
        <v>694</v>
      </c>
      <c r="I57" t="s">
        <v>694</v>
      </c>
      <c r="J57" t="str">
        <f>IF($I57="","",_xlfn.LET(_xlpm.x,VLOOKUP($I57,'taxon-match_2026-08-31'!$A$2:$N$122,6,FALSE),IF(_xlpm.x=0,"",_xlpm.x)))</f>
        <v>(Meissner, 1900)</v>
      </c>
      <c r="K57" t="str">
        <f>IF($I57="","",_xlfn.LET(_xlpm.x,VLOOKUP($I57,'taxon-match_2026-08-31'!$A$2:$N$122,4,FALSE),IF(_xlpm.x=0,"",_xlpm.x)))</f>
        <v>urn:lsid:marinespecies.org:taxname:160831</v>
      </c>
      <c r="L57" t="str">
        <f>IF($I57="","",_xlfn.LET(_xlpm.x,VLOOKUP($I57,'taxon-match_2026-08-31'!$A$2:$N$122,7,FALSE),IF(_xlpm.x=0,"",_xlpm.x)))</f>
        <v>Animalia</v>
      </c>
      <c r="M57" t="str">
        <f>IF($I57="","",_xlfn.LET(_xlpm.x,VLOOKUP($I57,'taxon-match_2026-08-31'!$A$2:$N$122,8,FALSE),IF(_xlpm.x=0,"",_xlpm.x)))</f>
        <v>Echinodermata</v>
      </c>
      <c r="N57" t="str">
        <f>IF($I57="","",_xlfn.LET(_xlpm.x,VLOOKUP($I57,'taxon-match_2026-08-31'!$A$2:$N$122,9,FALSE),IF(_xlpm.x=0,"",_xlpm.x)))</f>
        <v>Echinoidea</v>
      </c>
      <c r="O57" t="str">
        <f>IF($I57="","",_xlfn.LET(_xlpm.x,VLOOKUP($I57,'taxon-match_2026-08-31'!$A$2:$N$122,10,FALSE),IF(_xlpm.x=0,"",_xlpm.x)))</f>
        <v>Camarodonta</v>
      </c>
      <c r="P57" t="str">
        <f>IF($I57="","",_xlfn.LET(_xlpm.x,VLOOKUP($I57,'taxon-match_2026-08-31'!$A$2:$N$122,11,FALSE),IF(_xlpm.x=0,"",_xlpm.x)))</f>
        <v>Echinidae</v>
      </c>
      <c r="Q57" t="str">
        <f>IF($I57="","",_xlfn.LET(_xlpm.x,VLOOKUP($I57,'taxon-match_2026-08-31'!$A$2:$N$122,12,FALSE),IF(_xlpm.x=0,"",_xlpm.x)))</f>
        <v>Sterechinus</v>
      </c>
      <c r="R57" t="str">
        <f>IF($I57="","",_xlfn.LET(_xlpm.x,VLOOKUP($I57,'taxon-match_2026-08-31'!$A$2:$N$122,14,FALSE),IF(_xlpm.x=0,"",_xlpm.x)))</f>
        <v>neumayeri</v>
      </c>
      <c r="S57" s="2" t="s">
        <v>2609</v>
      </c>
      <c r="T57" t="s">
        <v>89</v>
      </c>
      <c r="U57" t="s">
        <v>61</v>
      </c>
      <c r="V57" t="s">
        <v>60</v>
      </c>
      <c r="W57" t="s">
        <v>77</v>
      </c>
      <c r="X57" t="str">
        <f>IF(T57="","",_xlfn.LET(_xlpm.x,VLOOKUP(T57,'Drop-down_menus'!$F$2:$G$16,2,FALSE),IF(_xlpm.x=0,"",_xlpm.x)))</f>
        <v/>
      </c>
      <c r="Y57" t="str">
        <f>IF(U57="","",_xlfn.LET(_xlpm.x,VLOOKUP(U57,'Drop-down_menus'!$F$2:$G$16,2,FALSE),IF(_xlpm.x=0,"",_xlpm.x)))</f>
        <v>https://orcid.org/0000-0001-5748-602X</v>
      </c>
      <c r="Z57" t="str">
        <f>IF(V57="","",_xlfn.LET(_xlpm.x,VLOOKUP(V57,'Drop-down_menus'!$F$2:$G$16,2,FALSE),IF(_xlpm.x=0,"",_xlpm.x)))</f>
        <v>https://orcid.org/0000-0002-9708-1761</v>
      </c>
      <c r="AA57" t="str">
        <f>IF(W57="","",_xlfn.LET(_xlpm.x,VLOOKUP(W57,'Drop-down_menus'!$F$2:$G$16,2,FALSE),IF(_xlpm.x=0,"",_xlpm.x)))</f>
        <v>https://orcid.org/0000-0002-9037-7623</v>
      </c>
      <c r="AB57" t="s">
        <v>678</v>
      </c>
      <c r="AC57" t="s">
        <v>701</v>
      </c>
      <c r="AD57" t="s">
        <v>702</v>
      </c>
      <c r="AE57" t="s">
        <v>703</v>
      </c>
      <c r="AF57" t="s">
        <v>703</v>
      </c>
      <c r="AG57" t="s">
        <v>704</v>
      </c>
    </row>
    <row r="58" spans="1:33" x14ac:dyDescent="0.2">
      <c r="A58" t="s">
        <v>59</v>
      </c>
      <c r="C58">
        <v>30</v>
      </c>
      <c r="D58" t="s">
        <v>700</v>
      </c>
      <c r="F58" t="s">
        <v>694</v>
      </c>
      <c r="H58" t="s">
        <v>694</v>
      </c>
      <c r="I58" t="s">
        <v>694</v>
      </c>
      <c r="J58" t="str">
        <f>IF($I58="","",_xlfn.LET(_xlpm.x,VLOOKUP($I58,'taxon-match_2026-08-31'!$A$2:$N$122,6,FALSE),IF(_xlpm.x=0,"",_xlpm.x)))</f>
        <v>(Meissner, 1900)</v>
      </c>
      <c r="K58" t="str">
        <f>IF($I58="","",_xlfn.LET(_xlpm.x,VLOOKUP($I58,'taxon-match_2026-08-31'!$A$2:$N$122,4,FALSE),IF(_xlpm.x=0,"",_xlpm.x)))</f>
        <v>urn:lsid:marinespecies.org:taxname:160831</v>
      </c>
      <c r="L58" t="str">
        <f>IF($I58="","",_xlfn.LET(_xlpm.x,VLOOKUP($I58,'taxon-match_2026-08-31'!$A$2:$N$122,7,FALSE),IF(_xlpm.x=0,"",_xlpm.x)))</f>
        <v>Animalia</v>
      </c>
      <c r="M58" t="str">
        <f>IF($I58="","",_xlfn.LET(_xlpm.x,VLOOKUP($I58,'taxon-match_2026-08-31'!$A$2:$N$122,8,FALSE),IF(_xlpm.x=0,"",_xlpm.x)))</f>
        <v>Echinodermata</v>
      </c>
      <c r="N58" t="str">
        <f>IF($I58="","",_xlfn.LET(_xlpm.x,VLOOKUP($I58,'taxon-match_2026-08-31'!$A$2:$N$122,9,FALSE),IF(_xlpm.x=0,"",_xlpm.x)))</f>
        <v>Echinoidea</v>
      </c>
      <c r="O58" t="str">
        <f>IF($I58="","",_xlfn.LET(_xlpm.x,VLOOKUP($I58,'taxon-match_2026-08-31'!$A$2:$N$122,10,FALSE),IF(_xlpm.x=0,"",_xlpm.x)))</f>
        <v>Camarodonta</v>
      </c>
      <c r="P58" t="str">
        <f>IF($I58="","",_xlfn.LET(_xlpm.x,VLOOKUP($I58,'taxon-match_2026-08-31'!$A$2:$N$122,11,FALSE),IF(_xlpm.x=0,"",_xlpm.x)))</f>
        <v>Echinidae</v>
      </c>
      <c r="Q58" t="str">
        <f>IF($I58="","",_xlfn.LET(_xlpm.x,VLOOKUP($I58,'taxon-match_2026-08-31'!$A$2:$N$122,12,FALSE),IF(_xlpm.x=0,"",_xlpm.x)))</f>
        <v>Sterechinus</v>
      </c>
      <c r="R58" t="str">
        <f>IF($I58="","",_xlfn.LET(_xlpm.x,VLOOKUP($I58,'taxon-match_2026-08-31'!$A$2:$N$122,14,FALSE),IF(_xlpm.x=0,"",_xlpm.x)))</f>
        <v>neumayeri</v>
      </c>
      <c r="S58" s="2" t="s">
        <v>2609</v>
      </c>
      <c r="T58" t="s">
        <v>89</v>
      </c>
      <c r="U58" t="s">
        <v>61</v>
      </c>
      <c r="V58" t="s">
        <v>60</v>
      </c>
      <c r="W58" t="s">
        <v>77</v>
      </c>
      <c r="X58" t="str">
        <f>IF(T58="","",_xlfn.LET(_xlpm.x,VLOOKUP(T58,'Drop-down_menus'!$F$2:$G$16,2,FALSE),IF(_xlpm.x=0,"",_xlpm.x)))</f>
        <v/>
      </c>
      <c r="Y58" t="str">
        <f>IF(U58="","",_xlfn.LET(_xlpm.x,VLOOKUP(U58,'Drop-down_menus'!$F$2:$G$16,2,FALSE),IF(_xlpm.x=0,"",_xlpm.x)))</f>
        <v>https://orcid.org/0000-0001-5748-602X</v>
      </c>
      <c r="Z58" t="str">
        <f>IF(V58="","",_xlfn.LET(_xlpm.x,VLOOKUP(V58,'Drop-down_menus'!$F$2:$G$16,2,FALSE),IF(_xlpm.x=0,"",_xlpm.x)))</f>
        <v>https://orcid.org/0000-0002-9708-1761</v>
      </c>
      <c r="AA58" t="str">
        <f>IF(W58="","",_xlfn.LET(_xlpm.x,VLOOKUP(W58,'Drop-down_menus'!$F$2:$G$16,2,FALSE),IF(_xlpm.x=0,"",_xlpm.x)))</f>
        <v>https://orcid.org/0000-0002-9037-7623</v>
      </c>
      <c r="AB58" t="s">
        <v>678</v>
      </c>
      <c r="AC58" t="s">
        <v>701</v>
      </c>
      <c r="AD58" t="s">
        <v>702</v>
      </c>
      <c r="AE58" t="s">
        <v>703</v>
      </c>
      <c r="AF58" t="s">
        <v>703</v>
      </c>
      <c r="AG58" t="s">
        <v>704</v>
      </c>
    </row>
    <row r="59" spans="1:33" hidden="1" x14ac:dyDescent="0.2">
      <c r="A59" t="s">
        <v>59</v>
      </c>
      <c r="C59">
        <v>31</v>
      </c>
      <c r="D59" t="s">
        <v>705</v>
      </c>
      <c r="I59" t="s">
        <v>2611</v>
      </c>
      <c r="J59" t="str">
        <f>IF($I59="","",_xlfn.LET(_xlpm.x,VLOOKUP($I59,'taxon-match_2026-08-31'!$A$2:$N$122,6,FALSE),IF(_xlpm.x=0,"",_xlpm.x)))</f>
        <v/>
      </c>
      <c r="K59" t="str">
        <f>IF($I59="","",_xlfn.LET(_xlpm.x,VLOOKUP($I59,'taxon-match_2026-08-31'!$A$2:$N$122,4,FALSE),IF(_xlpm.x=0,"",_xlpm.x)))</f>
        <v/>
      </c>
      <c r="L59" t="str">
        <f>IF($I59="","",_xlfn.LET(_xlpm.x,VLOOKUP($I59,'taxon-match_2026-08-31'!$A$2:$N$122,7,FALSE),IF(_xlpm.x=0,"",_xlpm.x)))</f>
        <v/>
      </c>
      <c r="M59" t="str">
        <f>IF($I59="","",_xlfn.LET(_xlpm.x,VLOOKUP($I59,'taxon-match_2026-08-31'!$A$2:$N$122,8,FALSE),IF(_xlpm.x=0,"",_xlpm.x)))</f>
        <v/>
      </c>
      <c r="N59" t="str">
        <f>IF($I59="","",_xlfn.LET(_xlpm.x,VLOOKUP($I59,'taxon-match_2026-08-31'!$A$2:$N$122,9,FALSE),IF(_xlpm.x=0,"",_xlpm.x)))</f>
        <v/>
      </c>
      <c r="O59" t="str">
        <f>IF($I59="","",_xlfn.LET(_xlpm.x,VLOOKUP($I59,'taxon-match_2026-08-31'!$A$2:$N$122,10,FALSE),IF(_xlpm.x=0,"",_xlpm.x)))</f>
        <v/>
      </c>
      <c r="P59" t="str">
        <f>IF($I59="","",_xlfn.LET(_xlpm.x,VLOOKUP($I59,'taxon-match_2026-08-31'!$A$2:$N$122,11,FALSE),IF(_xlpm.x=0,"",_xlpm.x)))</f>
        <v/>
      </c>
      <c r="Q59" t="str">
        <f>IF($I59="","",_xlfn.LET(_xlpm.x,VLOOKUP($I59,'taxon-match_2026-08-31'!$A$2:$N$122,12,FALSE),IF(_xlpm.x=0,"",_xlpm.x)))</f>
        <v/>
      </c>
      <c r="R59" t="str">
        <f>IF($I59="","",_xlfn.LET(_xlpm.x,VLOOKUP($I59,'taxon-match_2026-08-31'!$A$2:$N$122,14,FALSE),IF(_xlpm.x=0,"",_xlpm.x)))</f>
        <v/>
      </c>
      <c r="T59" t="s">
        <v>89</v>
      </c>
      <c r="X59" t="str">
        <f>IF(T59="","",_xlfn.LET(_xlpm.x,VLOOKUP(T59,'Drop-down_menus'!$F$2:$G$16,2,FALSE),IF(_xlpm.x=0,"",_xlpm.x)))</f>
        <v/>
      </c>
      <c r="Y59" t="str">
        <f>IF(U59="","",_xlfn.LET(_xlpm.x,VLOOKUP(U59,'Drop-down_menus'!$F$2:$G$16,2,FALSE),IF(_xlpm.x=0,"",_xlpm.x)))</f>
        <v/>
      </c>
      <c r="Z59" t="str">
        <f>IF(V59="","",_xlfn.LET(_xlpm.x,VLOOKUP(V59,'Drop-down_menus'!$F$2:$G$16,2,FALSE),IF(_xlpm.x=0,"",_xlpm.x)))</f>
        <v/>
      </c>
      <c r="AA59" t="str">
        <f>IF(W59="","",_xlfn.LET(_xlpm.x,VLOOKUP(W59,'Drop-down_menus'!$F$2:$G$16,2,FALSE),IF(_xlpm.x=0,"",_xlpm.x)))</f>
        <v/>
      </c>
    </row>
    <row r="60" spans="1:33" hidden="1" x14ac:dyDescent="0.2">
      <c r="A60" t="s">
        <v>59</v>
      </c>
      <c r="C60">
        <v>32</v>
      </c>
      <c r="D60" t="s">
        <v>705</v>
      </c>
      <c r="I60" t="s">
        <v>2611</v>
      </c>
      <c r="J60" t="str">
        <f>IF($I60="","",_xlfn.LET(_xlpm.x,VLOOKUP($I60,'taxon-match_2026-08-31'!$A$2:$N$122,6,FALSE),IF(_xlpm.x=0,"",_xlpm.x)))</f>
        <v/>
      </c>
      <c r="K60" t="str">
        <f>IF($I60="","",_xlfn.LET(_xlpm.x,VLOOKUP($I60,'taxon-match_2026-08-31'!$A$2:$N$122,4,FALSE),IF(_xlpm.x=0,"",_xlpm.x)))</f>
        <v/>
      </c>
      <c r="L60" t="str">
        <f>IF($I60="","",_xlfn.LET(_xlpm.x,VLOOKUP($I60,'taxon-match_2026-08-31'!$A$2:$N$122,7,FALSE),IF(_xlpm.x=0,"",_xlpm.x)))</f>
        <v/>
      </c>
      <c r="M60" t="str">
        <f>IF($I60="","",_xlfn.LET(_xlpm.x,VLOOKUP($I60,'taxon-match_2026-08-31'!$A$2:$N$122,8,FALSE),IF(_xlpm.x=0,"",_xlpm.x)))</f>
        <v/>
      </c>
      <c r="N60" t="str">
        <f>IF($I60="","",_xlfn.LET(_xlpm.x,VLOOKUP($I60,'taxon-match_2026-08-31'!$A$2:$N$122,9,FALSE),IF(_xlpm.x=0,"",_xlpm.x)))</f>
        <v/>
      </c>
      <c r="O60" t="str">
        <f>IF($I60="","",_xlfn.LET(_xlpm.x,VLOOKUP($I60,'taxon-match_2026-08-31'!$A$2:$N$122,10,FALSE),IF(_xlpm.x=0,"",_xlpm.x)))</f>
        <v/>
      </c>
      <c r="P60" t="str">
        <f>IF($I60="","",_xlfn.LET(_xlpm.x,VLOOKUP($I60,'taxon-match_2026-08-31'!$A$2:$N$122,11,FALSE),IF(_xlpm.x=0,"",_xlpm.x)))</f>
        <v/>
      </c>
      <c r="Q60" t="str">
        <f>IF($I60="","",_xlfn.LET(_xlpm.x,VLOOKUP($I60,'taxon-match_2026-08-31'!$A$2:$N$122,12,FALSE),IF(_xlpm.x=0,"",_xlpm.x)))</f>
        <v/>
      </c>
      <c r="R60" t="str">
        <f>IF($I60="","",_xlfn.LET(_xlpm.x,VLOOKUP($I60,'taxon-match_2026-08-31'!$A$2:$N$122,14,FALSE),IF(_xlpm.x=0,"",_xlpm.x)))</f>
        <v/>
      </c>
      <c r="T60" t="s">
        <v>89</v>
      </c>
      <c r="X60" t="str">
        <f>IF(T60="","",_xlfn.LET(_xlpm.x,VLOOKUP(T60,'Drop-down_menus'!$F$2:$G$16,2,FALSE),IF(_xlpm.x=0,"",_xlpm.x)))</f>
        <v/>
      </c>
      <c r="Y60" t="str">
        <f>IF(U60="","",_xlfn.LET(_xlpm.x,VLOOKUP(U60,'Drop-down_menus'!$F$2:$G$16,2,FALSE),IF(_xlpm.x=0,"",_xlpm.x)))</f>
        <v/>
      </c>
      <c r="Z60" t="str">
        <f>IF(V60="","",_xlfn.LET(_xlpm.x,VLOOKUP(V60,'Drop-down_menus'!$F$2:$G$16,2,FALSE),IF(_xlpm.x=0,"",_xlpm.x)))</f>
        <v/>
      </c>
      <c r="AA60" t="str">
        <f>IF(W60="","",_xlfn.LET(_xlpm.x,VLOOKUP(W60,'Drop-down_menus'!$F$2:$G$16,2,FALSE),IF(_xlpm.x=0,"",_xlpm.x)))</f>
        <v/>
      </c>
    </row>
    <row r="61" spans="1:33" hidden="1" x14ac:dyDescent="0.2">
      <c r="A61" t="s">
        <v>59</v>
      </c>
      <c r="C61">
        <v>33</v>
      </c>
      <c r="D61" t="s">
        <v>705</v>
      </c>
      <c r="I61" t="s">
        <v>2611</v>
      </c>
      <c r="J61" t="str">
        <f>IF($I61="","",_xlfn.LET(_xlpm.x,VLOOKUP($I61,'taxon-match_2026-08-31'!$A$2:$N$122,6,FALSE),IF(_xlpm.x=0,"",_xlpm.x)))</f>
        <v/>
      </c>
      <c r="K61" t="str">
        <f>IF($I61="","",_xlfn.LET(_xlpm.x,VLOOKUP($I61,'taxon-match_2026-08-31'!$A$2:$N$122,4,FALSE),IF(_xlpm.x=0,"",_xlpm.x)))</f>
        <v/>
      </c>
      <c r="L61" t="str">
        <f>IF($I61="","",_xlfn.LET(_xlpm.x,VLOOKUP($I61,'taxon-match_2026-08-31'!$A$2:$N$122,7,FALSE),IF(_xlpm.x=0,"",_xlpm.x)))</f>
        <v/>
      </c>
      <c r="M61" t="str">
        <f>IF($I61="","",_xlfn.LET(_xlpm.x,VLOOKUP($I61,'taxon-match_2026-08-31'!$A$2:$N$122,8,FALSE),IF(_xlpm.x=0,"",_xlpm.x)))</f>
        <v/>
      </c>
      <c r="N61" t="str">
        <f>IF($I61="","",_xlfn.LET(_xlpm.x,VLOOKUP($I61,'taxon-match_2026-08-31'!$A$2:$N$122,9,FALSE),IF(_xlpm.x=0,"",_xlpm.x)))</f>
        <v/>
      </c>
      <c r="O61" t="str">
        <f>IF($I61="","",_xlfn.LET(_xlpm.x,VLOOKUP($I61,'taxon-match_2026-08-31'!$A$2:$N$122,10,FALSE),IF(_xlpm.x=0,"",_xlpm.x)))</f>
        <v/>
      </c>
      <c r="P61" t="str">
        <f>IF($I61="","",_xlfn.LET(_xlpm.x,VLOOKUP($I61,'taxon-match_2026-08-31'!$A$2:$N$122,11,FALSE),IF(_xlpm.x=0,"",_xlpm.x)))</f>
        <v/>
      </c>
      <c r="Q61" t="str">
        <f>IF($I61="","",_xlfn.LET(_xlpm.x,VLOOKUP($I61,'taxon-match_2026-08-31'!$A$2:$N$122,12,FALSE),IF(_xlpm.x=0,"",_xlpm.x)))</f>
        <v/>
      </c>
      <c r="R61" t="str">
        <f>IF($I61="","",_xlfn.LET(_xlpm.x,VLOOKUP($I61,'taxon-match_2026-08-31'!$A$2:$N$122,14,FALSE),IF(_xlpm.x=0,"",_xlpm.x)))</f>
        <v/>
      </c>
      <c r="T61" t="s">
        <v>89</v>
      </c>
      <c r="X61" t="str">
        <f>IF(T61="","",_xlfn.LET(_xlpm.x,VLOOKUP(T61,'Drop-down_menus'!$F$2:$G$16,2,FALSE),IF(_xlpm.x=0,"",_xlpm.x)))</f>
        <v/>
      </c>
      <c r="Y61" t="str">
        <f>IF(U61="","",_xlfn.LET(_xlpm.x,VLOOKUP(U61,'Drop-down_menus'!$F$2:$G$16,2,FALSE),IF(_xlpm.x=0,"",_xlpm.x)))</f>
        <v/>
      </c>
      <c r="Z61" t="str">
        <f>IF(V61="","",_xlfn.LET(_xlpm.x,VLOOKUP(V61,'Drop-down_menus'!$F$2:$G$16,2,FALSE),IF(_xlpm.x=0,"",_xlpm.x)))</f>
        <v/>
      </c>
      <c r="AA61" t="str">
        <f>IF(W61="","",_xlfn.LET(_xlpm.x,VLOOKUP(W61,'Drop-down_menus'!$F$2:$G$16,2,FALSE),IF(_xlpm.x=0,"",_xlpm.x)))</f>
        <v/>
      </c>
    </row>
    <row r="62" spans="1:33" hidden="1" x14ac:dyDescent="0.2">
      <c r="A62" t="s">
        <v>59</v>
      </c>
      <c r="C62">
        <v>34</v>
      </c>
      <c r="D62" t="s">
        <v>705</v>
      </c>
      <c r="I62" t="s">
        <v>2611</v>
      </c>
      <c r="J62" t="str">
        <f>IF($I62="","",_xlfn.LET(_xlpm.x,VLOOKUP($I62,'taxon-match_2026-08-31'!$A$2:$N$122,6,FALSE),IF(_xlpm.x=0,"",_xlpm.x)))</f>
        <v/>
      </c>
      <c r="K62" t="str">
        <f>IF($I62="","",_xlfn.LET(_xlpm.x,VLOOKUP($I62,'taxon-match_2026-08-31'!$A$2:$N$122,4,FALSE),IF(_xlpm.x=0,"",_xlpm.x)))</f>
        <v/>
      </c>
      <c r="L62" t="str">
        <f>IF($I62="","",_xlfn.LET(_xlpm.x,VLOOKUP($I62,'taxon-match_2026-08-31'!$A$2:$N$122,7,FALSE),IF(_xlpm.x=0,"",_xlpm.x)))</f>
        <v/>
      </c>
      <c r="M62" t="str">
        <f>IF($I62="","",_xlfn.LET(_xlpm.x,VLOOKUP($I62,'taxon-match_2026-08-31'!$A$2:$N$122,8,FALSE),IF(_xlpm.x=0,"",_xlpm.x)))</f>
        <v/>
      </c>
      <c r="N62" t="str">
        <f>IF($I62="","",_xlfn.LET(_xlpm.x,VLOOKUP($I62,'taxon-match_2026-08-31'!$A$2:$N$122,9,FALSE),IF(_xlpm.x=0,"",_xlpm.x)))</f>
        <v/>
      </c>
      <c r="O62" t="str">
        <f>IF($I62="","",_xlfn.LET(_xlpm.x,VLOOKUP($I62,'taxon-match_2026-08-31'!$A$2:$N$122,10,FALSE),IF(_xlpm.x=0,"",_xlpm.x)))</f>
        <v/>
      </c>
      <c r="P62" t="str">
        <f>IF($I62="","",_xlfn.LET(_xlpm.x,VLOOKUP($I62,'taxon-match_2026-08-31'!$A$2:$N$122,11,FALSE),IF(_xlpm.x=0,"",_xlpm.x)))</f>
        <v/>
      </c>
      <c r="Q62" t="str">
        <f>IF($I62="","",_xlfn.LET(_xlpm.x,VLOOKUP($I62,'taxon-match_2026-08-31'!$A$2:$N$122,12,FALSE),IF(_xlpm.x=0,"",_xlpm.x)))</f>
        <v/>
      </c>
      <c r="R62" t="str">
        <f>IF($I62="","",_xlfn.LET(_xlpm.x,VLOOKUP($I62,'taxon-match_2026-08-31'!$A$2:$N$122,14,FALSE),IF(_xlpm.x=0,"",_xlpm.x)))</f>
        <v/>
      </c>
      <c r="T62" t="s">
        <v>89</v>
      </c>
      <c r="X62" t="str">
        <f>IF(T62="","",_xlfn.LET(_xlpm.x,VLOOKUP(T62,'Drop-down_menus'!$F$2:$G$16,2,FALSE),IF(_xlpm.x=0,"",_xlpm.x)))</f>
        <v/>
      </c>
      <c r="Y62" t="str">
        <f>IF(U62="","",_xlfn.LET(_xlpm.x,VLOOKUP(U62,'Drop-down_menus'!$F$2:$G$16,2,FALSE),IF(_xlpm.x=0,"",_xlpm.x)))</f>
        <v/>
      </c>
      <c r="Z62" t="str">
        <f>IF(V62="","",_xlfn.LET(_xlpm.x,VLOOKUP(V62,'Drop-down_menus'!$F$2:$G$16,2,FALSE),IF(_xlpm.x=0,"",_xlpm.x)))</f>
        <v/>
      </c>
      <c r="AA62" t="str">
        <f>IF(W62="","",_xlfn.LET(_xlpm.x,VLOOKUP(W62,'Drop-down_menus'!$F$2:$G$16,2,FALSE),IF(_xlpm.x=0,"",_xlpm.x)))</f>
        <v/>
      </c>
    </row>
    <row r="63" spans="1:33" hidden="1" x14ac:dyDescent="0.2">
      <c r="A63" t="s">
        <v>59</v>
      </c>
      <c r="C63">
        <v>35</v>
      </c>
      <c r="D63" t="s">
        <v>705</v>
      </c>
      <c r="I63" t="s">
        <v>2611</v>
      </c>
      <c r="J63" t="str">
        <f>IF($I63="","",_xlfn.LET(_xlpm.x,VLOOKUP($I63,'taxon-match_2026-08-31'!$A$2:$N$122,6,FALSE),IF(_xlpm.x=0,"",_xlpm.x)))</f>
        <v/>
      </c>
      <c r="K63" t="str">
        <f>IF($I63="","",_xlfn.LET(_xlpm.x,VLOOKUP($I63,'taxon-match_2026-08-31'!$A$2:$N$122,4,FALSE),IF(_xlpm.x=0,"",_xlpm.x)))</f>
        <v/>
      </c>
      <c r="L63" t="str">
        <f>IF($I63="","",_xlfn.LET(_xlpm.x,VLOOKUP($I63,'taxon-match_2026-08-31'!$A$2:$N$122,7,FALSE),IF(_xlpm.x=0,"",_xlpm.x)))</f>
        <v/>
      </c>
      <c r="M63" t="str">
        <f>IF($I63="","",_xlfn.LET(_xlpm.x,VLOOKUP($I63,'taxon-match_2026-08-31'!$A$2:$N$122,8,FALSE),IF(_xlpm.x=0,"",_xlpm.x)))</f>
        <v/>
      </c>
      <c r="N63" t="str">
        <f>IF($I63="","",_xlfn.LET(_xlpm.x,VLOOKUP($I63,'taxon-match_2026-08-31'!$A$2:$N$122,9,FALSE),IF(_xlpm.x=0,"",_xlpm.x)))</f>
        <v/>
      </c>
      <c r="O63" t="str">
        <f>IF($I63="","",_xlfn.LET(_xlpm.x,VLOOKUP($I63,'taxon-match_2026-08-31'!$A$2:$N$122,10,FALSE),IF(_xlpm.x=0,"",_xlpm.x)))</f>
        <v/>
      </c>
      <c r="P63" t="str">
        <f>IF($I63="","",_xlfn.LET(_xlpm.x,VLOOKUP($I63,'taxon-match_2026-08-31'!$A$2:$N$122,11,FALSE),IF(_xlpm.x=0,"",_xlpm.x)))</f>
        <v/>
      </c>
      <c r="Q63" t="str">
        <f>IF($I63="","",_xlfn.LET(_xlpm.x,VLOOKUP($I63,'taxon-match_2026-08-31'!$A$2:$N$122,12,FALSE),IF(_xlpm.x=0,"",_xlpm.x)))</f>
        <v/>
      </c>
      <c r="R63" t="str">
        <f>IF($I63="","",_xlfn.LET(_xlpm.x,VLOOKUP($I63,'taxon-match_2026-08-31'!$A$2:$N$122,14,FALSE),IF(_xlpm.x=0,"",_xlpm.x)))</f>
        <v/>
      </c>
      <c r="T63" t="s">
        <v>89</v>
      </c>
      <c r="X63" t="str">
        <f>IF(T63="","",_xlfn.LET(_xlpm.x,VLOOKUP(T63,'Drop-down_menus'!$F$2:$G$16,2,FALSE),IF(_xlpm.x=0,"",_xlpm.x)))</f>
        <v/>
      </c>
      <c r="Y63" t="str">
        <f>IF(U63="","",_xlfn.LET(_xlpm.x,VLOOKUP(U63,'Drop-down_menus'!$F$2:$G$16,2,FALSE),IF(_xlpm.x=0,"",_xlpm.x)))</f>
        <v/>
      </c>
      <c r="Z63" t="str">
        <f>IF(V63="","",_xlfn.LET(_xlpm.x,VLOOKUP(V63,'Drop-down_menus'!$F$2:$G$16,2,FALSE),IF(_xlpm.x=0,"",_xlpm.x)))</f>
        <v/>
      </c>
      <c r="AA63" t="str">
        <f>IF(W63="","",_xlfn.LET(_xlpm.x,VLOOKUP(W63,'Drop-down_menus'!$F$2:$G$16,2,FALSE),IF(_xlpm.x=0,"",_xlpm.x)))</f>
        <v/>
      </c>
    </row>
    <row r="64" spans="1:33" hidden="1" x14ac:dyDescent="0.2">
      <c r="A64" t="s">
        <v>59</v>
      </c>
      <c r="C64">
        <v>36</v>
      </c>
      <c r="D64" t="s">
        <v>700</v>
      </c>
      <c r="F64" t="s">
        <v>706</v>
      </c>
      <c r="H64" t="s">
        <v>706</v>
      </c>
      <c r="I64" s="2" t="s">
        <v>700</v>
      </c>
      <c r="J64" t="str">
        <f>IF($I64="","",_xlfn.LET(_xlpm.x,VLOOKUP($I64,'taxon-match_2026-08-31'!$A$2:$N$122,6,FALSE),IF(_xlpm.x=0,"",_xlpm.x)))</f>
        <v/>
      </c>
      <c r="K64" t="str">
        <f>IF($I64="","",_xlfn.LET(_xlpm.x,VLOOKUP($I64,'taxon-match_2026-08-31'!$A$2:$N$122,4,FALSE),IF(_xlpm.x=0,"",_xlpm.x)))</f>
        <v>urn:lsid:marinespecies.org:taxname:1</v>
      </c>
      <c r="L64" t="str">
        <f>IF($I64="","",_xlfn.LET(_xlpm.x,VLOOKUP($I64,'taxon-match_2026-08-31'!$A$2:$N$122,7,FALSE),IF(_xlpm.x=0,"",_xlpm.x)))</f>
        <v/>
      </c>
      <c r="M64" t="str">
        <f>IF($I64="","",_xlfn.LET(_xlpm.x,VLOOKUP($I64,'taxon-match_2026-08-31'!$A$2:$N$122,8,FALSE),IF(_xlpm.x=0,"",_xlpm.x)))</f>
        <v/>
      </c>
      <c r="N64" t="str">
        <f>IF($I64="","",_xlfn.LET(_xlpm.x,VLOOKUP($I64,'taxon-match_2026-08-31'!$A$2:$N$122,9,FALSE),IF(_xlpm.x=0,"",_xlpm.x)))</f>
        <v/>
      </c>
      <c r="O64" t="str">
        <f>IF($I64="","",_xlfn.LET(_xlpm.x,VLOOKUP($I64,'taxon-match_2026-08-31'!$A$2:$N$122,10,FALSE),IF(_xlpm.x=0,"",_xlpm.x)))</f>
        <v/>
      </c>
      <c r="P64" t="str">
        <f>IF($I64="","",_xlfn.LET(_xlpm.x,VLOOKUP($I64,'taxon-match_2026-08-31'!$A$2:$N$122,11,FALSE),IF(_xlpm.x=0,"",_xlpm.x)))</f>
        <v/>
      </c>
      <c r="Q64" t="str">
        <f>IF($I64="","",_xlfn.LET(_xlpm.x,VLOOKUP($I64,'taxon-match_2026-08-31'!$A$2:$N$122,12,FALSE),IF(_xlpm.x=0,"",_xlpm.x)))</f>
        <v/>
      </c>
      <c r="R64" t="str">
        <f>IF($I64="","",_xlfn.LET(_xlpm.x,VLOOKUP($I64,'taxon-match_2026-08-31'!$A$2:$N$122,14,FALSE),IF(_xlpm.x=0,"",_xlpm.x)))</f>
        <v/>
      </c>
      <c r="S64" s="2" t="s">
        <v>2608</v>
      </c>
      <c r="T64" t="s">
        <v>60</v>
      </c>
      <c r="X64" t="str">
        <f>IF(T64="","",_xlfn.LET(_xlpm.x,VLOOKUP(T64,'Drop-down_menus'!$F$2:$G$16,2,FALSE),IF(_xlpm.x=0,"",_xlpm.x)))</f>
        <v>https://orcid.org/0000-0002-9708-1761</v>
      </c>
      <c r="Y64" t="str">
        <f>IF(U64="","",_xlfn.LET(_xlpm.x,VLOOKUP(U64,'Drop-down_menus'!$F$2:$G$16,2,FALSE),IF(_xlpm.x=0,"",_xlpm.x)))</f>
        <v/>
      </c>
      <c r="Z64" t="str">
        <f>IF(V64="","",_xlfn.LET(_xlpm.x,VLOOKUP(V64,'Drop-down_menus'!$F$2:$G$16,2,FALSE),IF(_xlpm.x=0,"",_xlpm.x)))</f>
        <v/>
      </c>
      <c r="AA64" t="str">
        <f>IF(W64="","",_xlfn.LET(_xlpm.x,VLOOKUP(W64,'Drop-down_menus'!$F$2:$G$16,2,FALSE),IF(_xlpm.x=0,"",_xlpm.x)))</f>
        <v/>
      </c>
      <c r="AB64" t="s">
        <v>701</v>
      </c>
      <c r="AE64" t="s">
        <v>707</v>
      </c>
    </row>
    <row r="65" spans="1:31" hidden="1" x14ac:dyDescent="0.2">
      <c r="A65" t="s">
        <v>59</v>
      </c>
      <c r="C65">
        <v>37</v>
      </c>
      <c r="D65" t="s">
        <v>700</v>
      </c>
      <c r="F65" t="s">
        <v>706</v>
      </c>
      <c r="H65" t="s">
        <v>706</v>
      </c>
      <c r="I65" s="2" t="s">
        <v>700</v>
      </c>
      <c r="J65" t="str">
        <f>IF($I65="","",_xlfn.LET(_xlpm.x,VLOOKUP($I65,'taxon-match_2026-08-31'!$A$2:$N$122,6,FALSE),IF(_xlpm.x=0,"",_xlpm.x)))</f>
        <v/>
      </c>
      <c r="K65" t="str">
        <f>IF($I65="","",_xlfn.LET(_xlpm.x,VLOOKUP($I65,'taxon-match_2026-08-31'!$A$2:$N$122,4,FALSE),IF(_xlpm.x=0,"",_xlpm.x)))</f>
        <v>urn:lsid:marinespecies.org:taxname:1</v>
      </c>
      <c r="L65" t="str">
        <f>IF($I65="","",_xlfn.LET(_xlpm.x,VLOOKUP($I65,'taxon-match_2026-08-31'!$A$2:$N$122,7,FALSE),IF(_xlpm.x=0,"",_xlpm.x)))</f>
        <v/>
      </c>
      <c r="M65" t="str">
        <f>IF($I65="","",_xlfn.LET(_xlpm.x,VLOOKUP($I65,'taxon-match_2026-08-31'!$A$2:$N$122,8,FALSE),IF(_xlpm.x=0,"",_xlpm.x)))</f>
        <v/>
      </c>
      <c r="N65" t="str">
        <f>IF($I65="","",_xlfn.LET(_xlpm.x,VLOOKUP($I65,'taxon-match_2026-08-31'!$A$2:$N$122,9,FALSE),IF(_xlpm.x=0,"",_xlpm.x)))</f>
        <v/>
      </c>
      <c r="O65" t="str">
        <f>IF($I65="","",_xlfn.LET(_xlpm.x,VLOOKUP($I65,'taxon-match_2026-08-31'!$A$2:$N$122,10,FALSE),IF(_xlpm.x=0,"",_xlpm.x)))</f>
        <v/>
      </c>
      <c r="P65" t="str">
        <f>IF($I65="","",_xlfn.LET(_xlpm.x,VLOOKUP($I65,'taxon-match_2026-08-31'!$A$2:$N$122,11,FALSE),IF(_xlpm.x=0,"",_xlpm.x)))</f>
        <v/>
      </c>
      <c r="Q65" t="str">
        <f>IF($I65="","",_xlfn.LET(_xlpm.x,VLOOKUP($I65,'taxon-match_2026-08-31'!$A$2:$N$122,12,FALSE),IF(_xlpm.x=0,"",_xlpm.x)))</f>
        <v/>
      </c>
      <c r="R65" t="str">
        <f>IF($I65="","",_xlfn.LET(_xlpm.x,VLOOKUP($I65,'taxon-match_2026-08-31'!$A$2:$N$122,14,FALSE),IF(_xlpm.x=0,"",_xlpm.x)))</f>
        <v/>
      </c>
      <c r="S65" s="2" t="s">
        <v>2608</v>
      </c>
      <c r="T65" t="s">
        <v>60</v>
      </c>
      <c r="X65" t="str">
        <f>IF(T65="","",_xlfn.LET(_xlpm.x,VLOOKUP(T65,'Drop-down_menus'!$F$2:$G$16,2,FALSE),IF(_xlpm.x=0,"",_xlpm.x)))</f>
        <v>https://orcid.org/0000-0002-9708-1761</v>
      </c>
      <c r="Y65" t="str">
        <f>IF(U65="","",_xlfn.LET(_xlpm.x,VLOOKUP(U65,'Drop-down_menus'!$F$2:$G$16,2,FALSE),IF(_xlpm.x=0,"",_xlpm.x)))</f>
        <v/>
      </c>
      <c r="Z65" t="str">
        <f>IF(V65="","",_xlfn.LET(_xlpm.x,VLOOKUP(V65,'Drop-down_menus'!$F$2:$G$16,2,FALSE),IF(_xlpm.x=0,"",_xlpm.x)))</f>
        <v/>
      </c>
      <c r="AA65" t="str">
        <f>IF(W65="","",_xlfn.LET(_xlpm.x,VLOOKUP(W65,'Drop-down_menus'!$F$2:$G$16,2,FALSE),IF(_xlpm.x=0,"",_xlpm.x)))</f>
        <v/>
      </c>
      <c r="AB65" t="s">
        <v>701</v>
      </c>
      <c r="AE65" t="s">
        <v>707</v>
      </c>
    </row>
    <row r="66" spans="1:31" hidden="1" x14ac:dyDescent="0.2">
      <c r="A66" t="s">
        <v>59</v>
      </c>
      <c r="C66">
        <v>38</v>
      </c>
      <c r="D66" t="s">
        <v>700</v>
      </c>
      <c r="F66" t="s">
        <v>706</v>
      </c>
      <c r="H66" t="s">
        <v>706</v>
      </c>
      <c r="I66" s="2" t="s">
        <v>700</v>
      </c>
      <c r="J66" t="str">
        <f>IF($I66="","",_xlfn.LET(_xlpm.x,VLOOKUP($I66,'taxon-match_2026-08-31'!$A$2:$N$122,6,FALSE),IF(_xlpm.x=0,"",_xlpm.x)))</f>
        <v/>
      </c>
      <c r="K66" t="str">
        <f>IF($I66="","",_xlfn.LET(_xlpm.x,VLOOKUP($I66,'taxon-match_2026-08-31'!$A$2:$N$122,4,FALSE),IF(_xlpm.x=0,"",_xlpm.x)))</f>
        <v>urn:lsid:marinespecies.org:taxname:1</v>
      </c>
      <c r="L66" t="str">
        <f>IF($I66="","",_xlfn.LET(_xlpm.x,VLOOKUP($I66,'taxon-match_2026-08-31'!$A$2:$N$122,7,FALSE),IF(_xlpm.x=0,"",_xlpm.x)))</f>
        <v/>
      </c>
      <c r="M66" t="str">
        <f>IF($I66="","",_xlfn.LET(_xlpm.x,VLOOKUP($I66,'taxon-match_2026-08-31'!$A$2:$N$122,8,FALSE),IF(_xlpm.x=0,"",_xlpm.x)))</f>
        <v/>
      </c>
      <c r="N66" t="str">
        <f>IF($I66="","",_xlfn.LET(_xlpm.x,VLOOKUP($I66,'taxon-match_2026-08-31'!$A$2:$N$122,9,FALSE),IF(_xlpm.x=0,"",_xlpm.x)))</f>
        <v/>
      </c>
      <c r="O66" t="str">
        <f>IF($I66="","",_xlfn.LET(_xlpm.x,VLOOKUP($I66,'taxon-match_2026-08-31'!$A$2:$N$122,10,FALSE),IF(_xlpm.x=0,"",_xlpm.x)))</f>
        <v/>
      </c>
      <c r="P66" t="str">
        <f>IF($I66="","",_xlfn.LET(_xlpm.x,VLOOKUP($I66,'taxon-match_2026-08-31'!$A$2:$N$122,11,FALSE),IF(_xlpm.x=0,"",_xlpm.x)))</f>
        <v/>
      </c>
      <c r="Q66" t="str">
        <f>IF($I66="","",_xlfn.LET(_xlpm.x,VLOOKUP($I66,'taxon-match_2026-08-31'!$A$2:$N$122,12,FALSE),IF(_xlpm.x=0,"",_xlpm.x)))</f>
        <v/>
      </c>
      <c r="R66" t="str">
        <f>IF($I66="","",_xlfn.LET(_xlpm.x,VLOOKUP($I66,'taxon-match_2026-08-31'!$A$2:$N$122,14,FALSE),IF(_xlpm.x=0,"",_xlpm.x)))</f>
        <v/>
      </c>
      <c r="S66" s="2" t="s">
        <v>2608</v>
      </c>
      <c r="T66" t="s">
        <v>60</v>
      </c>
      <c r="X66" t="str">
        <f>IF(T66="","",_xlfn.LET(_xlpm.x,VLOOKUP(T66,'Drop-down_menus'!$F$2:$G$16,2,FALSE),IF(_xlpm.x=0,"",_xlpm.x)))</f>
        <v>https://orcid.org/0000-0002-9708-1761</v>
      </c>
      <c r="Y66" t="str">
        <f>IF(U66="","",_xlfn.LET(_xlpm.x,VLOOKUP(U66,'Drop-down_menus'!$F$2:$G$16,2,FALSE),IF(_xlpm.x=0,"",_xlpm.x)))</f>
        <v/>
      </c>
      <c r="Z66" t="str">
        <f>IF(V66="","",_xlfn.LET(_xlpm.x,VLOOKUP(V66,'Drop-down_menus'!$F$2:$G$16,2,FALSE),IF(_xlpm.x=0,"",_xlpm.x)))</f>
        <v/>
      </c>
      <c r="AA66" t="str">
        <f>IF(W66="","",_xlfn.LET(_xlpm.x,VLOOKUP(W66,'Drop-down_menus'!$F$2:$G$16,2,FALSE),IF(_xlpm.x=0,"",_xlpm.x)))</f>
        <v/>
      </c>
      <c r="AB66" t="s">
        <v>701</v>
      </c>
      <c r="AE66" t="s">
        <v>707</v>
      </c>
    </row>
    <row r="67" spans="1:31" hidden="1" x14ac:dyDescent="0.2">
      <c r="A67" t="s">
        <v>59</v>
      </c>
      <c r="C67">
        <v>39</v>
      </c>
      <c r="D67" t="s">
        <v>700</v>
      </c>
      <c r="F67" t="s">
        <v>706</v>
      </c>
      <c r="H67" t="s">
        <v>706</v>
      </c>
      <c r="I67" s="2" t="s">
        <v>700</v>
      </c>
      <c r="J67" t="str">
        <f>IF($I67="","",_xlfn.LET(_xlpm.x,VLOOKUP($I67,'taxon-match_2026-08-31'!$A$2:$N$122,6,FALSE),IF(_xlpm.x=0,"",_xlpm.x)))</f>
        <v/>
      </c>
      <c r="K67" t="str">
        <f>IF($I67="","",_xlfn.LET(_xlpm.x,VLOOKUP($I67,'taxon-match_2026-08-31'!$A$2:$N$122,4,FALSE),IF(_xlpm.x=0,"",_xlpm.x)))</f>
        <v>urn:lsid:marinespecies.org:taxname:1</v>
      </c>
      <c r="L67" t="str">
        <f>IF($I67="","",_xlfn.LET(_xlpm.x,VLOOKUP($I67,'taxon-match_2026-08-31'!$A$2:$N$122,7,FALSE),IF(_xlpm.x=0,"",_xlpm.x)))</f>
        <v/>
      </c>
      <c r="M67" t="str">
        <f>IF($I67="","",_xlfn.LET(_xlpm.x,VLOOKUP($I67,'taxon-match_2026-08-31'!$A$2:$N$122,8,FALSE),IF(_xlpm.x=0,"",_xlpm.x)))</f>
        <v/>
      </c>
      <c r="N67" t="str">
        <f>IF($I67="","",_xlfn.LET(_xlpm.x,VLOOKUP($I67,'taxon-match_2026-08-31'!$A$2:$N$122,9,FALSE),IF(_xlpm.x=0,"",_xlpm.x)))</f>
        <v/>
      </c>
      <c r="O67" t="str">
        <f>IF($I67="","",_xlfn.LET(_xlpm.x,VLOOKUP($I67,'taxon-match_2026-08-31'!$A$2:$N$122,10,FALSE),IF(_xlpm.x=0,"",_xlpm.x)))</f>
        <v/>
      </c>
      <c r="P67" t="str">
        <f>IF($I67="","",_xlfn.LET(_xlpm.x,VLOOKUP($I67,'taxon-match_2026-08-31'!$A$2:$N$122,11,FALSE),IF(_xlpm.x=0,"",_xlpm.x)))</f>
        <v/>
      </c>
      <c r="Q67" t="str">
        <f>IF($I67="","",_xlfn.LET(_xlpm.x,VLOOKUP($I67,'taxon-match_2026-08-31'!$A$2:$N$122,12,FALSE),IF(_xlpm.x=0,"",_xlpm.x)))</f>
        <v/>
      </c>
      <c r="R67" t="str">
        <f>IF($I67="","",_xlfn.LET(_xlpm.x,VLOOKUP($I67,'taxon-match_2026-08-31'!$A$2:$N$122,14,FALSE),IF(_xlpm.x=0,"",_xlpm.x)))</f>
        <v/>
      </c>
      <c r="S67" s="2" t="s">
        <v>2608</v>
      </c>
      <c r="T67" t="s">
        <v>60</v>
      </c>
      <c r="X67" t="str">
        <f>IF(T67="","",_xlfn.LET(_xlpm.x,VLOOKUP(T67,'Drop-down_menus'!$F$2:$G$16,2,FALSE),IF(_xlpm.x=0,"",_xlpm.x)))</f>
        <v>https://orcid.org/0000-0002-9708-1761</v>
      </c>
      <c r="Y67" t="str">
        <f>IF(U67="","",_xlfn.LET(_xlpm.x,VLOOKUP(U67,'Drop-down_menus'!$F$2:$G$16,2,FALSE),IF(_xlpm.x=0,"",_xlpm.x)))</f>
        <v/>
      </c>
      <c r="Z67" t="str">
        <f>IF(V67="","",_xlfn.LET(_xlpm.x,VLOOKUP(V67,'Drop-down_menus'!$F$2:$G$16,2,FALSE),IF(_xlpm.x=0,"",_xlpm.x)))</f>
        <v/>
      </c>
      <c r="AA67" t="str">
        <f>IF(W67="","",_xlfn.LET(_xlpm.x,VLOOKUP(W67,'Drop-down_menus'!$F$2:$G$16,2,FALSE),IF(_xlpm.x=0,"",_xlpm.x)))</f>
        <v/>
      </c>
      <c r="AB67" t="s">
        <v>701</v>
      </c>
      <c r="AE67" t="s">
        <v>707</v>
      </c>
    </row>
    <row r="68" spans="1:31" hidden="1" x14ac:dyDescent="0.2">
      <c r="A68" t="s">
        <v>59</v>
      </c>
      <c r="C68">
        <v>40</v>
      </c>
      <c r="D68" t="s">
        <v>700</v>
      </c>
      <c r="F68" t="s">
        <v>706</v>
      </c>
      <c r="H68" t="s">
        <v>706</v>
      </c>
      <c r="I68" s="2" t="s">
        <v>700</v>
      </c>
      <c r="J68" t="str">
        <f>IF($I68="","",_xlfn.LET(_xlpm.x,VLOOKUP($I68,'taxon-match_2026-08-31'!$A$2:$N$122,6,FALSE),IF(_xlpm.x=0,"",_xlpm.x)))</f>
        <v/>
      </c>
      <c r="K68" t="str">
        <f>IF($I68="","",_xlfn.LET(_xlpm.x,VLOOKUP($I68,'taxon-match_2026-08-31'!$A$2:$N$122,4,FALSE),IF(_xlpm.x=0,"",_xlpm.x)))</f>
        <v>urn:lsid:marinespecies.org:taxname:1</v>
      </c>
      <c r="L68" t="str">
        <f>IF($I68="","",_xlfn.LET(_xlpm.x,VLOOKUP($I68,'taxon-match_2026-08-31'!$A$2:$N$122,7,FALSE),IF(_xlpm.x=0,"",_xlpm.x)))</f>
        <v/>
      </c>
      <c r="M68" t="str">
        <f>IF($I68="","",_xlfn.LET(_xlpm.x,VLOOKUP($I68,'taxon-match_2026-08-31'!$A$2:$N$122,8,FALSE),IF(_xlpm.x=0,"",_xlpm.x)))</f>
        <v/>
      </c>
      <c r="N68" t="str">
        <f>IF($I68="","",_xlfn.LET(_xlpm.x,VLOOKUP($I68,'taxon-match_2026-08-31'!$A$2:$N$122,9,FALSE),IF(_xlpm.x=0,"",_xlpm.x)))</f>
        <v/>
      </c>
      <c r="O68" t="str">
        <f>IF($I68="","",_xlfn.LET(_xlpm.x,VLOOKUP($I68,'taxon-match_2026-08-31'!$A$2:$N$122,10,FALSE),IF(_xlpm.x=0,"",_xlpm.x)))</f>
        <v/>
      </c>
      <c r="P68" t="str">
        <f>IF($I68="","",_xlfn.LET(_xlpm.x,VLOOKUP($I68,'taxon-match_2026-08-31'!$A$2:$N$122,11,FALSE),IF(_xlpm.x=0,"",_xlpm.x)))</f>
        <v/>
      </c>
      <c r="Q68" t="str">
        <f>IF($I68="","",_xlfn.LET(_xlpm.x,VLOOKUP($I68,'taxon-match_2026-08-31'!$A$2:$N$122,12,FALSE),IF(_xlpm.x=0,"",_xlpm.x)))</f>
        <v/>
      </c>
      <c r="R68" t="str">
        <f>IF($I68="","",_xlfn.LET(_xlpm.x,VLOOKUP($I68,'taxon-match_2026-08-31'!$A$2:$N$122,14,FALSE),IF(_xlpm.x=0,"",_xlpm.x)))</f>
        <v/>
      </c>
      <c r="S68" s="2" t="s">
        <v>2608</v>
      </c>
      <c r="T68" t="s">
        <v>60</v>
      </c>
      <c r="X68" t="str">
        <f>IF(T68="","",_xlfn.LET(_xlpm.x,VLOOKUP(T68,'Drop-down_menus'!$F$2:$G$16,2,FALSE),IF(_xlpm.x=0,"",_xlpm.x)))</f>
        <v>https://orcid.org/0000-0002-9708-1761</v>
      </c>
      <c r="Y68" t="str">
        <f>IF(U68="","",_xlfn.LET(_xlpm.x,VLOOKUP(U68,'Drop-down_menus'!$F$2:$G$16,2,FALSE),IF(_xlpm.x=0,"",_xlpm.x)))</f>
        <v/>
      </c>
      <c r="Z68" t="str">
        <f>IF(V68="","",_xlfn.LET(_xlpm.x,VLOOKUP(V68,'Drop-down_menus'!$F$2:$G$16,2,FALSE),IF(_xlpm.x=0,"",_xlpm.x)))</f>
        <v/>
      </c>
      <c r="AA68" t="str">
        <f>IF(W68="","",_xlfn.LET(_xlpm.x,VLOOKUP(W68,'Drop-down_menus'!$F$2:$G$16,2,FALSE),IF(_xlpm.x=0,"",_xlpm.x)))</f>
        <v/>
      </c>
      <c r="AB68" t="s">
        <v>701</v>
      </c>
      <c r="AE68" t="s">
        <v>707</v>
      </c>
    </row>
    <row r="69" spans="1:31" hidden="1" x14ac:dyDescent="0.2">
      <c r="A69" t="s">
        <v>59</v>
      </c>
      <c r="C69">
        <v>41</v>
      </c>
      <c r="D69" t="s">
        <v>700</v>
      </c>
      <c r="F69" t="s">
        <v>708</v>
      </c>
      <c r="H69" t="s">
        <v>708</v>
      </c>
      <c r="I69" s="2" t="s">
        <v>700</v>
      </c>
      <c r="J69" t="str">
        <f>IF($I69="","",_xlfn.LET(_xlpm.x,VLOOKUP($I69,'taxon-match_2026-08-31'!$A$2:$N$122,6,FALSE),IF(_xlpm.x=0,"",_xlpm.x)))</f>
        <v/>
      </c>
      <c r="K69" t="str">
        <f>IF($I69="","",_xlfn.LET(_xlpm.x,VLOOKUP($I69,'taxon-match_2026-08-31'!$A$2:$N$122,4,FALSE),IF(_xlpm.x=0,"",_xlpm.x)))</f>
        <v>urn:lsid:marinespecies.org:taxname:1</v>
      </c>
      <c r="L69" t="str">
        <f>IF($I69="","",_xlfn.LET(_xlpm.x,VLOOKUP($I69,'taxon-match_2026-08-31'!$A$2:$N$122,7,FALSE),IF(_xlpm.x=0,"",_xlpm.x)))</f>
        <v/>
      </c>
      <c r="M69" t="str">
        <f>IF($I69="","",_xlfn.LET(_xlpm.x,VLOOKUP($I69,'taxon-match_2026-08-31'!$A$2:$N$122,8,FALSE),IF(_xlpm.x=0,"",_xlpm.x)))</f>
        <v/>
      </c>
      <c r="N69" t="str">
        <f>IF($I69="","",_xlfn.LET(_xlpm.x,VLOOKUP($I69,'taxon-match_2026-08-31'!$A$2:$N$122,9,FALSE),IF(_xlpm.x=0,"",_xlpm.x)))</f>
        <v/>
      </c>
      <c r="O69" t="str">
        <f>IF($I69="","",_xlfn.LET(_xlpm.x,VLOOKUP($I69,'taxon-match_2026-08-31'!$A$2:$N$122,10,FALSE),IF(_xlpm.x=0,"",_xlpm.x)))</f>
        <v/>
      </c>
      <c r="P69" t="str">
        <f>IF($I69="","",_xlfn.LET(_xlpm.x,VLOOKUP($I69,'taxon-match_2026-08-31'!$A$2:$N$122,11,FALSE),IF(_xlpm.x=0,"",_xlpm.x)))</f>
        <v/>
      </c>
      <c r="Q69" t="str">
        <f>IF($I69="","",_xlfn.LET(_xlpm.x,VLOOKUP($I69,'taxon-match_2026-08-31'!$A$2:$N$122,12,FALSE),IF(_xlpm.x=0,"",_xlpm.x)))</f>
        <v/>
      </c>
      <c r="R69" t="str">
        <f>IF($I69="","",_xlfn.LET(_xlpm.x,VLOOKUP($I69,'taxon-match_2026-08-31'!$A$2:$N$122,14,FALSE),IF(_xlpm.x=0,"",_xlpm.x)))</f>
        <v/>
      </c>
      <c r="S69" s="2" t="s">
        <v>2608</v>
      </c>
      <c r="T69" t="s">
        <v>60</v>
      </c>
      <c r="X69" t="str">
        <f>IF(T69="","",_xlfn.LET(_xlpm.x,VLOOKUP(T69,'Drop-down_menus'!$F$2:$G$16,2,FALSE),IF(_xlpm.x=0,"",_xlpm.x)))</f>
        <v>https://orcid.org/0000-0002-9708-1761</v>
      </c>
      <c r="Y69" t="str">
        <f>IF(U69="","",_xlfn.LET(_xlpm.x,VLOOKUP(U69,'Drop-down_menus'!$F$2:$G$16,2,FALSE),IF(_xlpm.x=0,"",_xlpm.x)))</f>
        <v/>
      </c>
      <c r="Z69" t="str">
        <f>IF(V69="","",_xlfn.LET(_xlpm.x,VLOOKUP(V69,'Drop-down_menus'!$F$2:$G$16,2,FALSE),IF(_xlpm.x=0,"",_xlpm.x)))</f>
        <v/>
      </c>
      <c r="AA69" t="str">
        <f>IF(W69="","",_xlfn.LET(_xlpm.x,VLOOKUP(W69,'Drop-down_menus'!$F$2:$G$16,2,FALSE),IF(_xlpm.x=0,"",_xlpm.x)))</f>
        <v/>
      </c>
      <c r="AB69" t="s">
        <v>701</v>
      </c>
      <c r="AE69" t="s">
        <v>707</v>
      </c>
    </row>
    <row r="70" spans="1:31" hidden="1" x14ac:dyDescent="0.2">
      <c r="A70" t="s">
        <v>59</v>
      </c>
      <c r="C70">
        <v>42</v>
      </c>
      <c r="D70" t="s">
        <v>700</v>
      </c>
      <c r="F70" t="s">
        <v>708</v>
      </c>
      <c r="H70" t="s">
        <v>708</v>
      </c>
      <c r="I70" s="2" t="s">
        <v>700</v>
      </c>
      <c r="J70" t="str">
        <f>IF($I70="","",_xlfn.LET(_xlpm.x,VLOOKUP($I70,'taxon-match_2026-08-31'!$A$2:$N$122,6,FALSE),IF(_xlpm.x=0,"",_xlpm.x)))</f>
        <v/>
      </c>
      <c r="K70" t="str">
        <f>IF($I70="","",_xlfn.LET(_xlpm.x,VLOOKUP($I70,'taxon-match_2026-08-31'!$A$2:$N$122,4,FALSE),IF(_xlpm.x=0,"",_xlpm.x)))</f>
        <v>urn:lsid:marinespecies.org:taxname:1</v>
      </c>
      <c r="L70" t="str">
        <f>IF($I70="","",_xlfn.LET(_xlpm.x,VLOOKUP($I70,'taxon-match_2026-08-31'!$A$2:$N$122,7,FALSE),IF(_xlpm.x=0,"",_xlpm.x)))</f>
        <v/>
      </c>
      <c r="M70" t="str">
        <f>IF($I70="","",_xlfn.LET(_xlpm.x,VLOOKUP($I70,'taxon-match_2026-08-31'!$A$2:$N$122,8,FALSE),IF(_xlpm.x=0,"",_xlpm.x)))</f>
        <v/>
      </c>
      <c r="N70" t="str">
        <f>IF($I70="","",_xlfn.LET(_xlpm.x,VLOOKUP($I70,'taxon-match_2026-08-31'!$A$2:$N$122,9,FALSE),IF(_xlpm.x=0,"",_xlpm.x)))</f>
        <v/>
      </c>
      <c r="O70" t="str">
        <f>IF($I70="","",_xlfn.LET(_xlpm.x,VLOOKUP($I70,'taxon-match_2026-08-31'!$A$2:$N$122,10,FALSE),IF(_xlpm.x=0,"",_xlpm.x)))</f>
        <v/>
      </c>
      <c r="P70" t="str">
        <f>IF($I70="","",_xlfn.LET(_xlpm.x,VLOOKUP($I70,'taxon-match_2026-08-31'!$A$2:$N$122,11,FALSE),IF(_xlpm.x=0,"",_xlpm.x)))</f>
        <v/>
      </c>
      <c r="Q70" t="str">
        <f>IF($I70="","",_xlfn.LET(_xlpm.x,VLOOKUP($I70,'taxon-match_2026-08-31'!$A$2:$N$122,12,FALSE),IF(_xlpm.x=0,"",_xlpm.x)))</f>
        <v/>
      </c>
      <c r="R70" t="str">
        <f>IF($I70="","",_xlfn.LET(_xlpm.x,VLOOKUP($I70,'taxon-match_2026-08-31'!$A$2:$N$122,14,FALSE),IF(_xlpm.x=0,"",_xlpm.x)))</f>
        <v/>
      </c>
      <c r="S70" s="2" t="s">
        <v>2608</v>
      </c>
      <c r="T70" t="s">
        <v>60</v>
      </c>
      <c r="X70" t="str">
        <f>IF(T70="","",_xlfn.LET(_xlpm.x,VLOOKUP(T70,'Drop-down_menus'!$F$2:$G$16,2,FALSE),IF(_xlpm.x=0,"",_xlpm.x)))</f>
        <v>https://orcid.org/0000-0002-9708-1761</v>
      </c>
      <c r="Y70" t="str">
        <f>IF(U70="","",_xlfn.LET(_xlpm.x,VLOOKUP(U70,'Drop-down_menus'!$F$2:$G$16,2,FALSE),IF(_xlpm.x=0,"",_xlpm.x)))</f>
        <v/>
      </c>
      <c r="Z70" t="str">
        <f>IF(V70="","",_xlfn.LET(_xlpm.x,VLOOKUP(V70,'Drop-down_menus'!$F$2:$G$16,2,FALSE),IF(_xlpm.x=0,"",_xlpm.x)))</f>
        <v/>
      </c>
      <c r="AA70" t="str">
        <f>IF(W70="","",_xlfn.LET(_xlpm.x,VLOOKUP(W70,'Drop-down_menus'!$F$2:$G$16,2,FALSE),IF(_xlpm.x=0,"",_xlpm.x)))</f>
        <v/>
      </c>
      <c r="AB70" t="s">
        <v>701</v>
      </c>
      <c r="AE70" t="s">
        <v>707</v>
      </c>
    </row>
    <row r="71" spans="1:31" hidden="1" x14ac:dyDescent="0.2">
      <c r="A71" t="s">
        <v>59</v>
      </c>
      <c r="C71">
        <v>43</v>
      </c>
      <c r="D71" t="s">
        <v>700</v>
      </c>
      <c r="F71" t="s">
        <v>708</v>
      </c>
      <c r="H71" t="s">
        <v>708</v>
      </c>
      <c r="I71" s="2" t="s">
        <v>700</v>
      </c>
      <c r="J71" t="str">
        <f>IF($I71="","",_xlfn.LET(_xlpm.x,VLOOKUP($I71,'taxon-match_2026-08-31'!$A$2:$N$122,6,FALSE),IF(_xlpm.x=0,"",_xlpm.x)))</f>
        <v/>
      </c>
      <c r="K71" t="str">
        <f>IF($I71="","",_xlfn.LET(_xlpm.x,VLOOKUP($I71,'taxon-match_2026-08-31'!$A$2:$N$122,4,FALSE),IF(_xlpm.x=0,"",_xlpm.x)))</f>
        <v>urn:lsid:marinespecies.org:taxname:1</v>
      </c>
      <c r="L71" t="str">
        <f>IF($I71="","",_xlfn.LET(_xlpm.x,VLOOKUP($I71,'taxon-match_2026-08-31'!$A$2:$N$122,7,FALSE),IF(_xlpm.x=0,"",_xlpm.x)))</f>
        <v/>
      </c>
      <c r="M71" t="str">
        <f>IF($I71="","",_xlfn.LET(_xlpm.x,VLOOKUP($I71,'taxon-match_2026-08-31'!$A$2:$N$122,8,FALSE),IF(_xlpm.x=0,"",_xlpm.x)))</f>
        <v/>
      </c>
      <c r="N71" t="str">
        <f>IF($I71="","",_xlfn.LET(_xlpm.x,VLOOKUP($I71,'taxon-match_2026-08-31'!$A$2:$N$122,9,FALSE),IF(_xlpm.x=0,"",_xlpm.x)))</f>
        <v/>
      </c>
      <c r="O71" t="str">
        <f>IF($I71="","",_xlfn.LET(_xlpm.x,VLOOKUP($I71,'taxon-match_2026-08-31'!$A$2:$N$122,10,FALSE),IF(_xlpm.x=0,"",_xlpm.x)))</f>
        <v/>
      </c>
      <c r="P71" t="str">
        <f>IF($I71="","",_xlfn.LET(_xlpm.x,VLOOKUP($I71,'taxon-match_2026-08-31'!$A$2:$N$122,11,FALSE),IF(_xlpm.x=0,"",_xlpm.x)))</f>
        <v/>
      </c>
      <c r="Q71" t="str">
        <f>IF($I71="","",_xlfn.LET(_xlpm.x,VLOOKUP($I71,'taxon-match_2026-08-31'!$A$2:$N$122,12,FALSE),IF(_xlpm.x=0,"",_xlpm.x)))</f>
        <v/>
      </c>
      <c r="R71" t="str">
        <f>IF($I71="","",_xlfn.LET(_xlpm.x,VLOOKUP($I71,'taxon-match_2026-08-31'!$A$2:$N$122,14,FALSE),IF(_xlpm.x=0,"",_xlpm.x)))</f>
        <v/>
      </c>
      <c r="S71" s="2" t="s">
        <v>2608</v>
      </c>
      <c r="T71" t="s">
        <v>60</v>
      </c>
      <c r="X71" t="str">
        <f>IF(T71="","",_xlfn.LET(_xlpm.x,VLOOKUP(T71,'Drop-down_menus'!$F$2:$G$16,2,FALSE),IF(_xlpm.x=0,"",_xlpm.x)))</f>
        <v>https://orcid.org/0000-0002-9708-1761</v>
      </c>
      <c r="Y71" t="str">
        <f>IF(U71="","",_xlfn.LET(_xlpm.x,VLOOKUP(U71,'Drop-down_menus'!$F$2:$G$16,2,FALSE),IF(_xlpm.x=0,"",_xlpm.x)))</f>
        <v/>
      </c>
      <c r="Z71" t="str">
        <f>IF(V71="","",_xlfn.LET(_xlpm.x,VLOOKUP(V71,'Drop-down_menus'!$F$2:$G$16,2,FALSE),IF(_xlpm.x=0,"",_xlpm.x)))</f>
        <v/>
      </c>
      <c r="AA71" t="str">
        <f>IF(W71="","",_xlfn.LET(_xlpm.x,VLOOKUP(W71,'Drop-down_menus'!$F$2:$G$16,2,FALSE),IF(_xlpm.x=0,"",_xlpm.x)))</f>
        <v/>
      </c>
      <c r="AB71" t="s">
        <v>701</v>
      </c>
      <c r="AE71" t="s">
        <v>707</v>
      </c>
    </row>
    <row r="72" spans="1:31" hidden="1" x14ac:dyDescent="0.2">
      <c r="A72" t="s">
        <v>59</v>
      </c>
      <c r="C72">
        <v>44</v>
      </c>
      <c r="D72" t="s">
        <v>700</v>
      </c>
      <c r="F72" t="s">
        <v>708</v>
      </c>
      <c r="H72" t="s">
        <v>708</v>
      </c>
      <c r="I72" s="2" t="s">
        <v>700</v>
      </c>
      <c r="J72" t="str">
        <f>IF($I72="","",_xlfn.LET(_xlpm.x,VLOOKUP($I72,'taxon-match_2026-08-31'!$A$2:$N$122,6,FALSE),IF(_xlpm.x=0,"",_xlpm.x)))</f>
        <v/>
      </c>
      <c r="K72" t="str">
        <f>IF($I72="","",_xlfn.LET(_xlpm.x,VLOOKUP($I72,'taxon-match_2026-08-31'!$A$2:$N$122,4,FALSE),IF(_xlpm.x=0,"",_xlpm.x)))</f>
        <v>urn:lsid:marinespecies.org:taxname:1</v>
      </c>
      <c r="L72" t="str">
        <f>IF($I72="","",_xlfn.LET(_xlpm.x,VLOOKUP($I72,'taxon-match_2026-08-31'!$A$2:$N$122,7,FALSE),IF(_xlpm.x=0,"",_xlpm.x)))</f>
        <v/>
      </c>
      <c r="M72" t="str">
        <f>IF($I72="","",_xlfn.LET(_xlpm.x,VLOOKUP($I72,'taxon-match_2026-08-31'!$A$2:$N$122,8,FALSE),IF(_xlpm.x=0,"",_xlpm.x)))</f>
        <v/>
      </c>
      <c r="N72" t="str">
        <f>IF($I72="","",_xlfn.LET(_xlpm.x,VLOOKUP($I72,'taxon-match_2026-08-31'!$A$2:$N$122,9,FALSE),IF(_xlpm.x=0,"",_xlpm.x)))</f>
        <v/>
      </c>
      <c r="O72" t="str">
        <f>IF($I72="","",_xlfn.LET(_xlpm.x,VLOOKUP($I72,'taxon-match_2026-08-31'!$A$2:$N$122,10,FALSE),IF(_xlpm.x=0,"",_xlpm.x)))</f>
        <v/>
      </c>
      <c r="P72" t="str">
        <f>IF($I72="","",_xlfn.LET(_xlpm.x,VLOOKUP($I72,'taxon-match_2026-08-31'!$A$2:$N$122,11,FALSE),IF(_xlpm.x=0,"",_xlpm.x)))</f>
        <v/>
      </c>
      <c r="Q72" t="str">
        <f>IF($I72="","",_xlfn.LET(_xlpm.x,VLOOKUP($I72,'taxon-match_2026-08-31'!$A$2:$N$122,12,FALSE),IF(_xlpm.x=0,"",_xlpm.x)))</f>
        <v/>
      </c>
      <c r="R72" t="str">
        <f>IF($I72="","",_xlfn.LET(_xlpm.x,VLOOKUP($I72,'taxon-match_2026-08-31'!$A$2:$N$122,14,FALSE),IF(_xlpm.x=0,"",_xlpm.x)))</f>
        <v/>
      </c>
      <c r="S72" s="2" t="s">
        <v>2608</v>
      </c>
      <c r="T72" t="s">
        <v>60</v>
      </c>
      <c r="X72" t="str">
        <f>IF(T72="","",_xlfn.LET(_xlpm.x,VLOOKUP(T72,'Drop-down_menus'!$F$2:$G$16,2,FALSE),IF(_xlpm.x=0,"",_xlpm.x)))</f>
        <v>https://orcid.org/0000-0002-9708-1761</v>
      </c>
      <c r="Y72" t="str">
        <f>IF(U72="","",_xlfn.LET(_xlpm.x,VLOOKUP(U72,'Drop-down_menus'!$F$2:$G$16,2,FALSE),IF(_xlpm.x=0,"",_xlpm.x)))</f>
        <v/>
      </c>
      <c r="Z72" t="str">
        <f>IF(V72="","",_xlfn.LET(_xlpm.x,VLOOKUP(V72,'Drop-down_menus'!$F$2:$G$16,2,FALSE),IF(_xlpm.x=0,"",_xlpm.x)))</f>
        <v/>
      </c>
      <c r="AA72" t="str">
        <f>IF(W72="","",_xlfn.LET(_xlpm.x,VLOOKUP(W72,'Drop-down_menus'!$F$2:$G$16,2,FALSE),IF(_xlpm.x=0,"",_xlpm.x)))</f>
        <v/>
      </c>
      <c r="AB72" t="s">
        <v>701</v>
      </c>
      <c r="AE72" t="s">
        <v>707</v>
      </c>
    </row>
    <row r="73" spans="1:31" hidden="1" x14ac:dyDescent="0.2">
      <c r="A73" t="s">
        <v>59</v>
      </c>
      <c r="C73">
        <v>45</v>
      </c>
      <c r="D73" t="s">
        <v>700</v>
      </c>
      <c r="F73" t="s">
        <v>708</v>
      </c>
      <c r="H73" t="s">
        <v>708</v>
      </c>
      <c r="I73" s="2" t="s">
        <v>700</v>
      </c>
      <c r="J73" t="str">
        <f>IF($I73="","",_xlfn.LET(_xlpm.x,VLOOKUP($I73,'taxon-match_2026-08-31'!$A$2:$N$122,6,FALSE),IF(_xlpm.x=0,"",_xlpm.x)))</f>
        <v/>
      </c>
      <c r="K73" t="str">
        <f>IF($I73="","",_xlfn.LET(_xlpm.x,VLOOKUP($I73,'taxon-match_2026-08-31'!$A$2:$N$122,4,FALSE),IF(_xlpm.x=0,"",_xlpm.x)))</f>
        <v>urn:lsid:marinespecies.org:taxname:1</v>
      </c>
      <c r="L73" t="str">
        <f>IF($I73="","",_xlfn.LET(_xlpm.x,VLOOKUP($I73,'taxon-match_2026-08-31'!$A$2:$N$122,7,FALSE),IF(_xlpm.x=0,"",_xlpm.x)))</f>
        <v/>
      </c>
      <c r="M73" t="str">
        <f>IF($I73="","",_xlfn.LET(_xlpm.x,VLOOKUP($I73,'taxon-match_2026-08-31'!$A$2:$N$122,8,FALSE),IF(_xlpm.x=0,"",_xlpm.x)))</f>
        <v/>
      </c>
      <c r="N73" t="str">
        <f>IF($I73="","",_xlfn.LET(_xlpm.x,VLOOKUP($I73,'taxon-match_2026-08-31'!$A$2:$N$122,9,FALSE),IF(_xlpm.x=0,"",_xlpm.x)))</f>
        <v/>
      </c>
      <c r="O73" t="str">
        <f>IF($I73="","",_xlfn.LET(_xlpm.x,VLOOKUP($I73,'taxon-match_2026-08-31'!$A$2:$N$122,10,FALSE),IF(_xlpm.x=0,"",_xlpm.x)))</f>
        <v/>
      </c>
      <c r="P73" t="str">
        <f>IF($I73="","",_xlfn.LET(_xlpm.x,VLOOKUP($I73,'taxon-match_2026-08-31'!$A$2:$N$122,11,FALSE),IF(_xlpm.x=0,"",_xlpm.x)))</f>
        <v/>
      </c>
      <c r="Q73" t="str">
        <f>IF($I73="","",_xlfn.LET(_xlpm.x,VLOOKUP($I73,'taxon-match_2026-08-31'!$A$2:$N$122,12,FALSE),IF(_xlpm.x=0,"",_xlpm.x)))</f>
        <v/>
      </c>
      <c r="R73" t="str">
        <f>IF($I73="","",_xlfn.LET(_xlpm.x,VLOOKUP($I73,'taxon-match_2026-08-31'!$A$2:$N$122,14,FALSE),IF(_xlpm.x=0,"",_xlpm.x)))</f>
        <v/>
      </c>
      <c r="S73" s="2" t="s">
        <v>2608</v>
      </c>
      <c r="T73" t="s">
        <v>60</v>
      </c>
      <c r="X73" t="str">
        <f>IF(T73="","",_xlfn.LET(_xlpm.x,VLOOKUP(T73,'Drop-down_menus'!$F$2:$G$16,2,FALSE),IF(_xlpm.x=0,"",_xlpm.x)))</f>
        <v>https://orcid.org/0000-0002-9708-1761</v>
      </c>
      <c r="Y73" t="str">
        <f>IF(U73="","",_xlfn.LET(_xlpm.x,VLOOKUP(U73,'Drop-down_menus'!$F$2:$G$16,2,FALSE),IF(_xlpm.x=0,"",_xlpm.x)))</f>
        <v/>
      </c>
      <c r="Z73" t="str">
        <f>IF(V73="","",_xlfn.LET(_xlpm.x,VLOOKUP(V73,'Drop-down_menus'!$F$2:$G$16,2,FALSE),IF(_xlpm.x=0,"",_xlpm.x)))</f>
        <v/>
      </c>
      <c r="AA73" t="str">
        <f>IF(W73="","",_xlfn.LET(_xlpm.x,VLOOKUP(W73,'Drop-down_menus'!$F$2:$G$16,2,FALSE),IF(_xlpm.x=0,"",_xlpm.x)))</f>
        <v/>
      </c>
      <c r="AB73" t="s">
        <v>701</v>
      </c>
      <c r="AE73" t="s">
        <v>707</v>
      </c>
    </row>
    <row r="74" spans="1:31" hidden="1" x14ac:dyDescent="0.2">
      <c r="A74" t="s">
        <v>59</v>
      </c>
      <c r="C74">
        <v>46</v>
      </c>
      <c r="D74" t="s">
        <v>700</v>
      </c>
      <c r="F74" t="s">
        <v>709</v>
      </c>
      <c r="H74" t="s">
        <v>709</v>
      </c>
      <c r="I74" s="2" t="s">
        <v>700</v>
      </c>
      <c r="J74" t="str">
        <f>IF($I74="","",_xlfn.LET(_xlpm.x,VLOOKUP($I74,'taxon-match_2026-08-31'!$A$2:$N$122,6,FALSE),IF(_xlpm.x=0,"",_xlpm.x)))</f>
        <v/>
      </c>
      <c r="K74" t="str">
        <f>IF($I74="","",_xlfn.LET(_xlpm.x,VLOOKUP($I74,'taxon-match_2026-08-31'!$A$2:$N$122,4,FALSE),IF(_xlpm.x=0,"",_xlpm.x)))</f>
        <v>urn:lsid:marinespecies.org:taxname:1</v>
      </c>
      <c r="L74" t="str">
        <f>IF($I74="","",_xlfn.LET(_xlpm.x,VLOOKUP($I74,'taxon-match_2026-08-31'!$A$2:$N$122,7,FALSE),IF(_xlpm.x=0,"",_xlpm.x)))</f>
        <v/>
      </c>
      <c r="M74" t="str">
        <f>IF($I74="","",_xlfn.LET(_xlpm.x,VLOOKUP($I74,'taxon-match_2026-08-31'!$A$2:$N$122,8,FALSE),IF(_xlpm.x=0,"",_xlpm.x)))</f>
        <v/>
      </c>
      <c r="N74" t="str">
        <f>IF($I74="","",_xlfn.LET(_xlpm.x,VLOOKUP($I74,'taxon-match_2026-08-31'!$A$2:$N$122,9,FALSE),IF(_xlpm.x=0,"",_xlpm.x)))</f>
        <v/>
      </c>
      <c r="O74" t="str">
        <f>IF($I74="","",_xlfn.LET(_xlpm.x,VLOOKUP($I74,'taxon-match_2026-08-31'!$A$2:$N$122,10,FALSE),IF(_xlpm.x=0,"",_xlpm.x)))</f>
        <v/>
      </c>
      <c r="P74" t="str">
        <f>IF($I74="","",_xlfn.LET(_xlpm.x,VLOOKUP($I74,'taxon-match_2026-08-31'!$A$2:$N$122,11,FALSE),IF(_xlpm.x=0,"",_xlpm.x)))</f>
        <v/>
      </c>
      <c r="Q74" t="str">
        <f>IF($I74="","",_xlfn.LET(_xlpm.x,VLOOKUP($I74,'taxon-match_2026-08-31'!$A$2:$N$122,12,FALSE),IF(_xlpm.x=0,"",_xlpm.x)))</f>
        <v/>
      </c>
      <c r="R74" t="str">
        <f>IF($I74="","",_xlfn.LET(_xlpm.x,VLOOKUP($I74,'taxon-match_2026-08-31'!$A$2:$N$122,14,FALSE),IF(_xlpm.x=0,"",_xlpm.x)))</f>
        <v/>
      </c>
      <c r="S74" s="2" t="s">
        <v>2608</v>
      </c>
      <c r="T74" t="s">
        <v>60</v>
      </c>
      <c r="X74" t="str">
        <f>IF(T74="","",_xlfn.LET(_xlpm.x,VLOOKUP(T74,'Drop-down_menus'!$F$2:$G$16,2,FALSE),IF(_xlpm.x=0,"",_xlpm.x)))</f>
        <v>https://orcid.org/0000-0002-9708-1761</v>
      </c>
      <c r="Y74" t="str">
        <f>IF(U74="","",_xlfn.LET(_xlpm.x,VLOOKUP(U74,'Drop-down_menus'!$F$2:$G$16,2,FALSE),IF(_xlpm.x=0,"",_xlpm.x)))</f>
        <v/>
      </c>
      <c r="Z74" t="str">
        <f>IF(V74="","",_xlfn.LET(_xlpm.x,VLOOKUP(V74,'Drop-down_menus'!$F$2:$G$16,2,FALSE),IF(_xlpm.x=0,"",_xlpm.x)))</f>
        <v/>
      </c>
      <c r="AA74" t="str">
        <f>IF(W74="","",_xlfn.LET(_xlpm.x,VLOOKUP(W74,'Drop-down_menus'!$F$2:$G$16,2,FALSE),IF(_xlpm.x=0,"",_xlpm.x)))</f>
        <v/>
      </c>
      <c r="AB74" t="s">
        <v>701</v>
      </c>
      <c r="AE74" t="s">
        <v>707</v>
      </c>
    </row>
    <row r="75" spans="1:31" hidden="1" x14ac:dyDescent="0.2">
      <c r="A75" t="s">
        <v>59</v>
      </c>
      <c r="C75">
        <v>47</v>
      </c>
      <c r="D75" t="s">
        <v>700</v>
      </c>
      <c r="F75" t="s">
        <v>709</v>
      </c>
      <c r="H75" t="s">
        <v>709</v>
      </c>
      <c r="I75" s="2" t="s">
        <v>700</v>
      </c>
      <c r="J75" t="str">
        <f>IF($I75="","",_xlfn.LET(_xlpm.x,VLOOKUP($I75,'taxon-match_2026-08-31'!$A$2:$N$122,6,FALSE),IF(_xlpm.x=0,"",_xlpm.x)))</f>
        <v/>
      </c>
      <c r="K75" t="str">
        <f>IF($I75="","",_xlfn.LET(_xlpm.x,VLOOKUP($I75,'taxon-match_2026-08-31'!$A$2:$N$122,4,FALSE),IF(_xlpm.x=0,"",_xlpm.x)))</f>
        <v>urn:lsid:marinespecies.org:taxname:1</v>
      </c>
      <c r="L75" t="str">
        <f>IF($I75="","",_xlfn.LET(_xlpm.x,VLOOKUP($I75,'taxon-match_2026-08-31'!$A$2:$N$122,7,FALSE),IF(_xlpm.x=0,"",_xlpm.x)))</f>
        <v/>
      </c>
      <c r="M75" t="str">
        <f>IF($I75="","",_xlfn.LET(_xlpm.x,VLOOKUP($I75,'taxon-match_2026-08-31'!$A$2:$N$122,8,FALSE),IF(_xlpm.x=0,"",_xlpm.x)))</f>
        <v/>
      </c>
      <c r="N75" t="str">
        <f>IF($I75="","",_xlfn.LET(_xlpm.x,VLOOKUP($I75,'taxon-match_2026-08-31'!$A$2:$N$122,9,FALSE),IF(_xlpm.x=0,"",_xlpm.x)))</f>
        <v/>
      </c>
      <c r="O75" t="str">
        <f>IF($I75="","",_xlfn.LET(_xlpm.x,VLOOKUP($I75,'taxon-match_2026-08-31'!$A$2:$N$122,10,FALSE),IF(_xlpm.x=0,"",_xlpm.x)))</f>
        <v/>
      </c>
      <c r="P75" t="str">
        <f>IF($I75="","",_xlfn.LET(_xlpm.x,VLOOKUP($I75,'taxon-match_2026-08-31'!$A$2:$N$122,11,FALSE),IF(_xlpm.x=0,"",_xlpm.x)))</f>
        <v/>
      </c>
      <c r="Q75" t="str">
        <f>IF($I75="","",_xlfn.LET(_xlpm.x,VLOOKUP($I75,'taxon-match_2026-08-31'!$A$2:$N$122,12,FALSE),IF(_xlpm.x=0,"",_xlpm.x)))</f>
        <v/>
      </c>
      <c r="R75" t="str">
        <f>IF($I75="","",_xlfn.LET(_xlpm.x,VLOOKUP($I75,'taxon-match_2026-08-31'!$A$2:$N$122,14,FALSE),IF(_xlpm.x=0,"",_xlpm.x)))</f>
        <v/>
      </c>
      <c r="S75" s="2" t="s">
        <v>2608</v>
      </c>
      <c r="T75" t="s">
        <v>60</v>
      </c>
      <c r="X75" t="str">
        <f>IF(T75="","",_xlfn.LET(_xlpm.x,VLOOKUP(T75,'Drop-down_menus'!$F$2:$G$16,2,FALSE),IF(_xlpm.x=0,"",_xlpm.x)))</f>
        <v>https://orcid.org/0000-0002-9708-1761</v>
      </c>
      <c r="Y75" t="str">
        <f>IF(U75="","",_xlfn.LET(_xlpm.x,VLOOKUP(U75,'Drop-down_menus'!$F$2:$G$16,2,FALSE),IF(_xlpm.x=0,"",_xlpm.x)))</f>
        <v/>
      </c>
      <c r="Z75" t="str">
        <f>IF(V75="","",_xlfn.LET(_xlpm.x,VLOOKUP(V75,'Drop-down_menus'!$F$2:$G$16,2,FALSE),IF(_xlpm.x=0,"",_xlpm.x)))</f>
        <v/>
      </c>
      <c r="AA75" t="str">
        <f>IF(W75="","",_xlfn.LET(_xlpm.x,VLOOKUP(W75,'Drop-down_menus'!$F$2:$G$16,2,FALSE),IF(_xlpm.x=0,"",_xlpm.x)))</f>
        <v/>
      </c>
      <c r="AB75" t="s">
        <v>701</v>
      </c>
      <c r="AE75" t="s">
        <v>707</v>
      </c>
    </row>
    <row r="76" spans="1:31" hidden="1" x14ac:dyDescent="0.2">
      <c r="A76" t="s">
        <v>59</v>
      </c>
      <c r="C76">
        <v>48</v>
      </c>
      <c r="D76" t="s">
        <v>700</v>
      </c>
      <c r="F76" t="s">
        <v>709</v>
      </c>
      <c r="H76" t="s">
        <v>709</v>
      </c>
      <c r="I76" s="2" t="s">
        <v>700</v>
      </c>
      <c r="J76" t="str">
        <f>IF($I76="","",_xlfn.LET(_xlpm.x,VLOOKUP($I76,'taxon-match_2026-08-31'!$A$2:$N$122,6,FALSE),IF(_xlpm.x=0,"",_xlpm.x)))</f>
        <v/>
      </c>
      <c r="K76" t="str">
        <f>IF($I76="","",_xlfn.LET(_xlpm.x,VLOOKUP($I76,'taxon-match_2026-08-31'!$A$2:$N$122,4,FALSE),IF(_xlpm.x=0,"",_xlpm.x)))</f>
        <v>urn:lsid:marinespecies.org:taxname:1</v>
      </c>
      <c r="L76" t="str">
        <f>IF($I76="","",_xlfn.LET(_xlpm.x,VLOOKUP($I76,'taxon-match_2026-08-31'!$A$2:$N$122,7,FALSE),IF(_xlpm.x=0,"",_xlpm.x)))</f>
        <v/>
      </c>
      <c r="M76" t="str">
        <f>IF($I76="","",_xlfn.LET(_xlpm.x,VLOOKUP($I76,'taxon-match_2026-08-31'!$A$2:$N$122,8,FALSE),IF(_xlpm.x=0,"",_xlpm.x)))</f>
        <v/>
      </c>
      <c r="N76" t="str">
        <f>IF($I76="","",_xlfn.LET(_xlpm.x,VLOOKUP($I76,'taxon-match_2026-08-31'!$A$2:$N$122,9,FALSE),IF(_xlpm.x=0,"",_xlpm.x)))</f>
        <v/>
      </c>
      <c r="O76" t="str">
        <f>IF($I76="","",_xlfn.LET(_xlpm.x,VLOOKUP($I76,'taxon-match_2026-08-31'!$A$2:$N$122,10,FALSE),IF(_xlpm.x=0,"",_xlpm.x)))</f>
        <v/>
      </c>
      <c r="P76" t="str">
        <f>IF($I76="","",_xlfn.LET(_xlpm.x,VLOOKUP($I76,'taxon-match_2026-08-31'!$A$2:$N$122,11,FALSE),IF(_xlpm.x=0,"",_xlpm.x)))</f>
        <v/>
      </c>
      <c r="Q76" t="str">
        <f>IF($I76="","",_xlfn.LET(_xlpm.x,VLOOKUP($I76,'taxon-match_2026-08-31'!$A$2:$N$122,12,FALSE),IF(_xlpm.x=0,"",_xlpm.x)))</f>
        <v/>
      </c>
      <c r="R76" t="str">
        <f>IF($I76="","",_xlfn.LET(_xlpm.x,VLOOKUP($I76,'taxon-match_2026-08-31'!$A$2:$N$122,14,FALSE),IF(_xlpm.x=0,"",_xlpm.x)))</f>
        <v/>
      </c>
      <c r="S76" s="2" t="s">
        <v>2608</v>
      </c>
      <c r="T76" t="s">
        <v>60</v>
      </c>
      <c r="X76" t="str">
        <f>IF(T76="","",_xlfn.LET(_xlpm.x,VLOOKUP(T76,'Drop-down_menus'!$F$2:$G$16,2,FALSE),IF(_xlpm.x=0,"",_xlpm.x)))</f>
        <v>https://orcid.org/0000-0002-9708-1761</v>
      </c>
      <c r="Y76" t="str">
        <f>IF(U76="","",_xlfn.LET(_xlpm.x,VLOOKUP(U76,'Drop-down_menus'!$F$2:$G$16,2,FALSE),IF(_xlpm.x=0,"",_xlpm.x)))</f>
        <v/>
      </c>
      <c r="Z76" t="str">
        <f>IF(V76="","",_xlfn.LET(_xlpm.x,VLOOKUP(V76,'Drop-down_menus'!$F$2:$G$16,2,FALSE),IF(_xlpm.x=0,"",_xlpm.x)))</f>
        <v/>
      </c>
      <c r="AA76" t="str">
        <f>IF(W76="","",_xlfn.LET(_xlpm.x,VLOOKUP(W76,'Drop-down_menus'!$F$2:$G$16,2,FALSE),IF(_xlpm.x=0,"",_xlpm.x)))</f>
        <v/>
      </c>
      <c r="AB76" t="s">
        <v>701</v>
      </c>
      <c r="AE76" t="s">
        <v>707</v>
      </c>
    </row>
    <row r="77" spans="1:31" hidden="1" x14ac:dyDescent="0.2">
      <c r="A77" t="s">
        <v>59</v>
      </c>
      <c r="C77">
        <v>49</v>
      </c>
      <c r="D77" t="s">
        <v>700</v>
      </c>
      <c r="F77" t="s">
        <v>709</v>
      </c>
      <c r="H77" t="s">
        <v>709</v>
      </c>
      <c r="I77" s="2" t="s">
        <v>700</v>
      </c>
      <c r="J77" t="str">
        <f>IF($I77="","",_xlfn.LET(_xlpm.x,VLOOKUP($I77,'taxon-match_2026-08-31'!$A$2:$N$122,6,FALSE),IF(_xlpm.x=0,"",_xlpm.x)))</f>
        <v/>
      </c>
      <c r="K77" t="str">
        <f>IF($I77="","",_xlfn.LET(_xlpm.x,VLOOKUP($I77,'taxon-match_2026-08-31'!$A$2:$N$122,4,FALSE),IF(_xlpm.x=0,"",_xlpm.x)))</f>
        <v>urn:lsid:marinespecies.org:taxname:1</v>
      </c>
      <c r="L77" t="str">
        <f>IF($I77="","",_xlfn.LET(_xlpm.x,VLOOKUP($I77,'taxon-match_2026-08-31'!$A$2:$N$122,7,FALSE),IF(_xlpm.x=0,"",_xlpm.x)))</f>
        <v/>
      </c>
      <c r="M77" t="str">
        <f>IF($I77="","",_xlfn.LET(_xlpm.x,VLOOKUP($I77,'taxon-match_2026-08-31'!$A$2:$N$122,8,FALSE),IF(_xlpm.x=0,"",_xlpm.x)))</f>
        <v/>
      </c>
      <c r="N77" t="str">
        <f>IF($I77="","",_xlfn.LET(_xlpm.x,VLOOKUP($I77,'taxon-match_2026-08-31'!$A$2:$N$122,9,FALSE),IF(_xlpm.x=0,"",_xlpm.x)))</f>
        <v/>
      </c>
      <c r="O77" t="str">
        <f>IF($I77="","",_xlfn.LET(_xlpm.x,VLOOKUP($I77,'taxon-match_2026-08-31'!$A$2:$N$122,10,FALSE),IF(_xlpm.x=0,"",_xlpm.x)))</f>
        <v/>
      </c>
      <c r="P77" t="str">
        <f>IF($I77="","",_xlfn.LET(_xlpm.x,VLOOKUP($I77,'taxon-match_2026-08-31'!$A$2:$N$122,11,FALSE),IF(_xlpm.x=0,"",_xlpm.x)))</f>
        <v/>
      </c>
      <c r="Q77" t="str">
        <f>IF($I77="","",_xlfn.LET(_xlpm.x,VLOOKUP($I77,'taxon-match_2026-08-31'!$A$2:$N$122,12,FALSE),IF(_xlpm.x=0,"",_xlpm.x)))</f>
        <v/>
      </c>
      <c r="R77" t="str">
        <f>IF($I77="","",_xlfn.LET(_xlpm.x,VLOOKUP($I77,'taxon-match_2026-08-31'!$A$2:$N$122,14,FALSE),IF(_xlpm.x=0,"",_xlpm.x)))</f>
        <v/>
      </c>
      <c r="S77" s="2" t="s">
        <v>2608</v>
      </c>
      <c r="T77" t="s">
        <v>60</v>
      </c>
      <c r="X77" t="str">
        <f>IF(T77="","",_xlfn.LET(_xlpm.x,VLOOKUP(T77,'Drop-down_menus'!$F$2:$G$16,2,FALSE),IF(_xlpm.x=0,"",_xlpm.x)))</f>
        <v>https://orcid.org/0000-0002-9708-1761</v>
      </c>
      <c r="Y77" t="str">
        <f>IF(U77="","",_xlfn.LET(_xlpm.x,VLOOKUP(U77,'Drop-down_menus'!$F$2:$G$16,2,FALSE),IF(_xlpm.x=0,"",_xlpm.x)))</f>
        <v/>
      </c>
      <c r="Z77" t="str">
        <f>IF(V77="","",_xlfn.LET(_xlpm.x,VLOOKUP(V77,'Drop-down_menus'!$F$2:$G$16,2,FALSE),IF(_xlpm.x=0,"",_xlpm.x)))</f>
        <v/>
      </c>
      <c r="AA77" t="str">
        <f>IF(W77="","",_xlfn.LET(_xlpm.x,VLOOKUP(W77,'Drop-down_menus'!$F$2:$G$16,2,FALSE),IF(_xlpm.x=0,"",_xlpm.x)))</f>
        <v/>
      </c>
      <c r="AB77" t="s">
        <v>701</v>
      </c>
      <c r="AE77" t="s">
        <v>707</v>
      </c>
    </row>
    <row r="78" spans="1:31" hidden="1" x14ac:dyDescent="0.2">
      <c r="A78" t="s">
        <v>59</v>
      </c>
      <c r="C78">
        <v>50</v>
      </c>
      <c r="D78" t="s">
        <v>700</v>
      </c>
      <c r="F78" t="s">
        <v>709</v>
      </c>
      <c r="H78" t="s">
        <v>709</v>
      </c>
      <c r="I78" s="2" t="s">
        <v>700</v>
      </c>
      <c r="J78" t="str">
        <f>IF($I78="","",_xlfn.LET(_xlpm.x,VLOOKUP($I78,'taxon-match_2026-08-31'!$A$2:$N$122,6,FALSE),IF(_xlpm.x=0,"",_xlpm.x)))</f>
        <v/>
      </c>
      <c r="K78" t="str">
        <f>IF($I78="","",_xlfn.LET(_xlpm.x,VLOOKUP($I78,'taxon-match_2026-08-31'!$A$2:$N$122,4,FALSE),IF(_xlpm.x=0,"",_xlpm.x)))</f>
        <v>urn:lsid:marinespecies.org:taxname:1</v>
      </c>
      <c r="L78" t="str">
        <f>IF($I78="","",_xlfn.LET(_xlpm.x,VLOOKUP($I78,'taxon-match_2026-08-31'!$A$2:$N$122,7,FALSE),IF(_xlpm.x=0,"",_xlpm.x)))</f>
        <v/>
      </c>
      <c r="M78" t="str">
        <f>IF($I78="","",_xlfn.LET(_xlpm.x,VLOOKUP($I78,'taxon-match_2026-08-31'!$A$2:$N$122,8,FALSE),IF(_xlpm.x=0,"",_xlpm.x)))</f>
        <v/>
      </c>
      <c r="N78" t="str">
        <f>IF($I78="","",_xlfn.LET(_xlpm.x,VLOOKUP($I78,'taxon-match_2026-08-31'!$A$2:$N$122,9,FALSE),IF(_xlpm.x=0,"",_xlpm.x)))</f>
        <v/>
      </c>
      <c r="O78" t="str">
        <f>IF($I78="","",_xlfn.LET(_xlpm.x,VLOOKUP($I78,'taxon-match_2026-08-31'!$A$2:$N$122,10,FALSE),IF(_xlpm.x=0,"",_xlpm.x)))</f>
        <v/>
      </c>
      <c r="P78" t="str">
        <f>IF($I78="","",_xlfn.LET(_xlpm.x,VLOOKUP($I78,'taxon-match_2026-08-31'!$A$2:$N$122,11,FALSE),IF(_xlpm.x=0,"",_xlpm.x)))</f>
        <v/>
      </c>
      <c r="Q78" t="str">
        <f>IF($I78="","",_xlfn.LET(_xlpm.x,VLOOKUP($I78,'taxon-match_2026-08-31'!$A$2:$N$122,12,FALSE),IF(_xlpm.x=0,"",_xlpm.x)))</f>
        <v/>
      </c>
      <c r="R78" t="str">
        <f>IF($I78="","",_xlfn.LET(_xlpm.x,VLOOKUP($I78,'taxon-match_2026-08-31'!$A$2:$N$122,14,FALSE),IF(_xlpm.x=0,"",_xlpm.x)))</f>
        <v/>
      </c>
      <c r="S78" s="2" t="s">
        <v>2608</v>
      </c>
      <c r="T78" t="s">
        <v>60</v>
      </c>
      <c r="X78" t="str">
        <f>IF(T78="","",_xlfn.LET(_xlpm.x,VLOOKUP(T78,'Drop-down_menus'!$F$2:$G$16,2,FALSE),IF(_xlpm.x=0,"",_xlpm.x)))</f>
        <v>https://orcid.org/0000-0002-9708-1761</v>
      </c>
      <c r="Y78" t="str">
        <f>IF(U78="","",_xlfn.LET(_xlpm.x,VLOOKUP(U78,'Drop-down_menus'!$F$2:$G$16,2,FALSE),IF(_xlpm.x=0,"",_xlpm.x)))</f>
        <v/>
      </c>
      <c r="Z78" t="str">
        <f>IF(V78="","",_xlfn.LET(_xlpm.x,VLOOKUP(V78,'Drop-down_menus'!$F$2:$G$16,2,FALSE),IF(_xlpm.x=0,"",_xlpm.x)))</f>
        <v/>
      </c>
      <c r="AA78" t="str">
        <f>IF(W78="","",_xlfn.LET(_xlpm.x,VLOOKUP(W78,'Drop-down_menus'!$F$2:$G$16,2,FALSE),IF(_xlpm.x=0,"",_xlpm.x)))</f>
        <v/>
      </c>
      <c r="AB78" t="s">
        <v>701</v>
      </c>
      <c r="AE78" t="s">
        <v>707</v>
      </c>
    </row>
    <row r="79" spans="1:31" hidden="1" x14ac:dyDescent="0.2">
      <c r="A79" t="s">
        <v>59</v>
      </c>
      <c r="C79">
        <v>51</v>
      </c>
      <c r="D79" t="s">
        <v>700</v>
      </c>
      <c r="F79" t="s">
        <v>710</v>
      </c>
      <c r="H79" t="s">
        <v>710</v>
      </c>
      <c r="I79" s="2" t="s">
        <v>700</v>
      </c>
      <c r="J79" t="str">
        <f>IF($I79="","",_xlfn.LET(_xlpm.x,VLOOKUP($I79,'taxon-match_2026-08-31'!$A$2:$N$122,6,FALSE),IF(_xlpm.x=0,"",_xlpm.x)))</f>
        <v/>
      </c>
      <c r="K79" t="str">
        <f>IF($I79="","",_xlfn.LET(_xlpm.x,VLOOKUP($I79,'taxon-match_2026-08-31'!$A$2:$N$122,4,FALSE),IF(_xlpm.x=0,"",_xlpm.x)))</f>
        <v>urn:lsid:marinespecies.org:taxname:1</v>
      </c>
      <c r="L79" t="str">
        <f>IF($I79="","",_xlfn.LET(_xlpm.x,VLOOKUP($I79,'taxon-match_2026-08-31'!$A$2:$N$122,7,FALSE),IF(_xlpm.x=0,"",_xlpm.x)))</f>
        <v/>
      </c>
      <c r="M79" t="str">
        <f>IF($I79="","",_xlfn.LET(_xlpm.x,VLOOKUP($I79,'taxon-match_2026-08-31'!$A$2:$N$122,8,FALSE),IF(_xlpm.x=0,"",_xlpm.x)))</f>
        <v/>
      </c>
      <c r="N79" t="str">
        <f>IF($I79="","",_xlfn.LET(_xlpm.x,VLOOKUP($I79,'taxon-match_2026-08-31'!$A$2:$N$122,9,FALSE),IF(_xlpm.x=0,"",_xlpm.x)))</f>
        <v/>
      </c>
      <c r="O79" t="str">
        <f>IF($I79="","",_xlfn.LET(_xlpm.x,VLOOKUP($I79,'taxon-match_2026-08-31'!$A$2:$N$122,10,FALSE),IF(_xlpm.x=0,"",_xlpm.x)))</f>
        <v/>
      </c>
      <c r="P79" t="str">
        <f>IF($I79="","",_xlfn.LET(_xlpm.x,VLOOKUP($I79,'taxon-match_2026-08-31'!$A$2:$N$122,11,FALSE),IF(_xlpm.x=0,"",_xlpm.x)))</f>
        <v/>
      </c>
      <c r="Q79" t="str">
        <f>IF($I79="","",_xlfn.LET(_xlpm.x,VLOOKUP($I79,'taxon-match_2026-08-31'!$A$2:$N$122,12,FALSE),IF(_xlpm.x=0,"",_xlpm.x)))</f>
        <v/>
      </c>
      <c r="R79" t="str">
        <f>IF($I79="","",_xlfn.LET(_xlpm.x,VLOOKUP($I79,'taxon-match_2026-08-31'!$A$2:$N$122,14,FALSE),IF(_xlpm.x=0,"",_xlpm.x)))</f>
        <v/>
      </c>
      <c r="S79" s="2" t="s">
        <v>2608</v>
      </c>
      <c r="T79" t="s">
        <v>60</v>
      </c>
      <c r="X79" t="str">
        <f>IF(T79="","",_xlfn.LET(_xlpm.x,VLOOKUP(T79,'Drop-down_menus'!$F$2:$G$16,2,FALSE),IF(_xlpm.x=0,"",_xlpm.x)))</f>
        <v>https://orcid.org/0000-0002-9708-1761</v>
      </c>
      <c r="Y79" t="str">
        <f>IF(U79="","",_xlfn.LET(_xlpm.x,VLOOKUP(U79,'Drop-down_menus'!$F$2:$G$16,2,FALSE),IF(_xlpm.x=0,"",_xlpm.x)))</f>
        <v/>
      </c>
      <c r="Z79" t="str">
        <f>IF(V79="","",_xlfn.LET(_xlpm.x,VLOOKUP(V79,'Drop-down_menus'!$F$2:$G$16,2,FALSE),IF(_xlpm.x=0,"",_xlpm.x)))</f>
        <v/>
      </c>
      <c r="AA79" t="str">
        <f>IF(W79="","",_xlfn.LET(_xlpm.x,VLOOKUP(W79,'Drop-down_menus'!$F$2:$G$16,2,FALSE),IF(_xlpm.x=0,"",_xlpm.x)))</f>
        <v/>
      </c>
      <c r="AB79" t="s">
        <v>701</v>
      </c>
      <c r="AE79" t="s">
        <v>707</v>
      </c>
    </row>
    <row r="80" spans="1:31" hidden="1" x14ac:dyDescent="0.2">
      <c r="A80" t="s">
        <v>59</v>
      </c>
      <c r="C80">
        <v>52</v>
      </c>
      <c r="D80" t="s">
        <v>700</v>
      </c>
      <c r="F80" t="s">
        <v>710</v>
      </c>
      <c r="H80" t="s">
        <v>710</v>
      </c>
      <c r="I80" s="2" t="s">
        <v>700</v>
      </c>
      <c r="J80" t="str">
        <f>IF($I80="","",_xlfn.LET(_xlpm.x,VLOOKUP($I80,'taxon-match_2026-08-31'!$A$2:$N$122,6,FALSE),IF(_xlpm.x=0,"",_xlpm.x)))</f>
        <v/>
      </c>
      <c r="K80" t="str">
        <f>IF($I80="","",_xlfn.LET(_xlpm.x,VLOOKUP($I80,'taxon-match_2026-08-31'!$A$2:$N$122,4,FALSE),IF(_xlpm.x=0,"",_xlpm.x)))</f>
        <v>urn:lsid:marinespecies.org:taxname:1</v>
      </c>
      <c r="L80" t="str">
        <f>IF($I80="","",_xlfn.LET(_xlpm.x,VLOOKUP($I80,'taxon-match_2026-08-31'!$A$2:$N$122,7,FALSE),IF(_xlpm.x=0,"",_xlpm.x)))</f>
        <v/>
      </c>
      <c r="M80" t="str">
        <f>IF($I80="","",_xlfn.LET(_xlpm.x,VLOOKUP($I80,'taxon-match_2026-08-31'!$A$2:$N$122,8,FALSE),IF(_xlpm.x=0,"",_xlpm.x)))</f>
        <v/>
      </c>
      <c r="N80" t="str">
        <f>IF($I80="","",_xlfn.LET(_xlpm.x,VLOOKUP($I80,'taxon-match_2026-08-31'!$A$2:$N$122,9,FALSE),IF(_xlpm.x=0,"",_xlpm.x)))</f>
        <v/>
      </c>
      <c r="O80" t="str">
        <f>IF($I80="","",_xlfn.LET(_xlpm.x,VLOOKUP($I80,'taxon-match_2026-08-31'!$A$2:$N$122,10,FALSE),IF(_xlpm.x=0,"",_xlpm.x)))</f>
        <v/>
      </c>
      <c r="P80" t="str">
        <f>IF($I80="","",_xlfn.LET(_xlpm.x,VLOOKUP($I80,'taxon-match_2026-08-31'!$A$2:$N$122,11,FALSE),IF(_xlpm.x=0,"",_xlpm.x)))</f>
        <v/>
      </c>
      <c r="Q80" t="str">
        <f>IF($I80="","",_xlfn.LET(_xlpm.x,VLOOKUP($I80,'taxon-match_2026-08-31'!$A$2:$N$122,12,FALSE),IF(_xlpm.x=0,"",_xlpm.x)))</f>
        <v/>
      </c>
      <c r="R80" t="str">
        <f>IF($I80="","",_xlfn.LET(_xlpm.x,VLOOKUP($I80,'taxon-match_2026-08-31'!$A$2:$N$122,14,FALSE),IF(_xlpm.x=0,"",_xlpm.x)))</f>
        <v/>
      </c>
      <c r="S80" s="2" t="s">
        <v>2608</v>
      </c>
      <c r="T80" t="s">
        <v>60</v>
      </c>
      <c r="X80" t="str">
        <f>IF(T80="","",_xlfn.LET(_xlpm.x,VLOOKUP(T80,'Drop-down_menus'!$F$2:$G$16,2,FALSE),IF(_xlpm.x=0,"",_xlpm.x)))</f>
        <v>https://orcid.org/0000-0002-9708-1761</v>
      </c>
      <c r="Y80" t="str">
        <f>IF(U80="","",_xlfn.LET(_xlpm.x,VLOOKUP(U80,'Drop-down_menus'!$F$2:$G$16,2,FALSE),IF(_xlpm.x=0,"",_xlpm.x)))</f>
        <v/>
      </c>
      <c r="Z80" t="str">
        <f>IF(V80="","",_xlfn.LET(_xlpm.x,VLOOKUP(V80,'Drop-down_menus'!$F$2:$G$16,2,FALSE),IF(_xlpm.x=0,"",_xlpm.x)))</f>
        <v/>
      </c>
      <c r="AA80" t="str">
        <f>IF(W80="","",_xlfn.LET(_xlpm.x,VLOOKUP(W80,'Drop-down_menus'!$F$2:$G$16,2,FALSE),IF(_xlpm.x=0,"",_xlpm.x)))</f>
        <v/>
      </c>
      <c r="AB80" t="s">
        <v>701</v>
      </c>
      <c r="AE80" t="s">
        <v>707</v>
      </c>
    </row>
    <row r="81" spans="1:37" hidden="1" x14ac:dyDescent="0.2">
      <c r="A81" t="s">
        <v>59</v>
      </c>
      <c r="C81">
        <v>53</v>
      </c>
      <c r="D81" t="s">
        <v>700</v>
      </c>
      <c r="F81" t="s">
        <v>710</v>
      </c>
      <c r="H81" t="s">
        <v>710</v>
      </c>
      <c r="I81" s="2" t="s">
        <v>700</v>
      </c>
      <c r="J81" t="str">
        <f>IF($I81="","",_xlfn.LET(_xlpm.x,VLOOKUP($I81,'taxon-match_2026-08-31'!$A$2:$N$122,6,FALSE),IF(_xlpm.x=0,"",_xlpm.x)))</f>
        <v/>
      </c>
      <c r="K81" t="str">
        <f>IF($I81="","",_xlfn.LET(_xlpm.x,VLOOKUP($I81,'taxon-match_2026-08-31'!$A$2:$N$122,4,FALSE),IF(_xlpm.x=0,"",_xlpm.x)))</f>
        <v>urn:lsid:marinespecies.org:taxname:1</v>
      </c>
      <c r="L81" t="str">
        <f>IF($I81="","",_xlfn.LET(_xlpm.x,VLOOKUP($I81,'taxon-match_2026-08-31'!$A$2:$N$122,7,FALSE),IF(_xlpm.x=0,"",_xlpm.x)))</f>
        <v/>
      </c>
      <c r="M81" t="str">
        <f>IF($I81="","",_xlfn.LET(_xlpm.x,VLOOKUP($I81,'taxon-match_2026-08-31'!$A$2:$N$122,8,FALSE),IF(_xlpm.x=0,"",_xlpm.x)))</f>
        <v/>
      </c>
      <c r="N81" t="str">
        <f>IF($I81="","",_xlfn.LET(_xlpm.x,VLOOKUP($I81,'taxon-match_2026-08-31'!$A$2:$N$122,9,FALSE),IF(_xlpm.x=0,"",_xlpm.x)))</f>
        <v/>
      </c>
      <c r="O81" t="str">
        <f>IF($I81="","",_xlfn.LET(_xlpm.x,VLOOKUP($I81,'taxon-match_2026-08-31'!$A$2:$N$122,10,FALSE),IF(_xlpm.x=0,"",_xlpm.x)))</f>
        <v/>
      </c>
      <c r="P81" t="str">
        <f>IF($I81="","",_xlfn.LET(_xlpm.x,VLOOKUP($I81,'taxon-match_2026-08-31'!$A$2:$N$122,11,FALSE),IF(_xlpm.x=0,"",_xlpm.x)))</f>
        <v/>
      </c>
      <c r="Q81" t="str">
        <f>IF($I81="","",_xlfn.LET(_xlpm.x,VLOOKUP($I81,'taxon-match_2026-08-31'!$A$2:$N$122,12,FALSE),IF(_xlpm.x=0,"",_xlpm.x)))</f>
        <v/>
      </c>
      <c r="R81" t="str">
        <f>IF($I81="","",_xlfn.LET(_xlpm.x,VLOOKUP($I81,'taxon-match_2026-08-31'!$A$2:$N$122,14,FALSE),IF(_xlpm.x=0,"",_xlpm.x)))</f>
        <v/>
      </c>
      <c r="S81" s="2" t="s">
        <v>2608</v>
      </c>
      <c r="T81" t="s">
        <v>60</v>
      </c>
      <c r="X81" t="str">
        <f>IF(T81="","",_xlfn.LET(_xlpm.x,VLOOKUP(T81,'Drop-down_menus'!$F$2:$G$16,2,FALSE),IF(_xlpm.x=0,"",_xlpm.x)))</f>
        <v>https://orcid.org/0000-0002-9708-1761</v>
      </c>
      <c r="Y81" t="str">
        <f>IF(U81="","",_xlfn.LET(_xlpm.x,VLOOKUP(U81,'Drop-down_menus'!$F$2:$G$16,2,FALSE),IF(_xlpm.x=0,"",_xlpm.x)))</f>
        <v/>
      </c>
      <c r="Z81" t="str">
        <f>IF(V81="","",_xlfn.LET(_xlpm.x,VLOOKUP(V81,'Drop-down_menus'!$F$2:$G$16,2,FALSE),IF(_xlpm.x=0,"",_xlpm.x)))</f>
        <v/>
      </c>
      <c r="AA81" t="str">
        <f>IF(W81="","",_xlfn.LET(_xlpm.x,VLOOKUP(W81,'Drop-down_menus'!$F$2:$G$16,2,FALSE),IF(_xlpm.x=0,"",_xlpm.x)))</f>
        <v/>
      </c>
      <c r="AB81" t="s">
        <v>701</v>
      </c>
      <c r="AE81" t="s">
        <v>707</v>
      </c>
    </row>
    <row r="82" spans="1:37" hidden="1" x14ac:dyDescent="0.2">
      <c r="A82" t="s">
        <v>59</v>
      </c>
      <c r="C82">
        <v>54</v>
      </c>
      <c r="D82" t="s">
        <v>700</v>
      </c>
      <c r="F82" t="s">
        <v>710</v>
      </c>
      <c r="H82" t="s">
        <v>710</v>
      </c>
      <c r="I82" s="2" t="s">
        <v>700</v>
      </c>
      <c r="J82" t="str">
        <f>IF($I82="","",_xlfn.LET(_xlpm.x,VLOOKUP($I82,'taxon-match_2026-08-31'!$A$2:$N$122,6,FALSE),IF(_xlpm.x=0,"",_xlpm.x)))</f>
        <v/>
      </c>
      <c r="K82" t="str">
        <f>IF($I82="","",_xlfn.LET(_xlpm.x,VLOOKUP($I82,'taxon-match_2026-08-31'!$A$2:$N$122,4,FALSE),IF(_xlpm.x=0,"",_xlpm.x)))</f>
        <v>urn:lsid:marinespecies.org:taxname:1</v>
      </c>
      <c r="L82" t="str">
        <f>IF($I82="","",_xlfn.LET(_xlpm.x,VLOOKUP($I82,'taxon-match_2026-08-31'!$A$2:$N$122,7,FALSE),IF(_xlpm.x=0,"",_xlpm.x)))</f>
        <v/>
      </c>
      <c r="M82" t="str">
        <f>IF($I82="","",_xlfn.LET(_xlpm.x,VLOOKUP($I82,'taxon-match_2026-08-31'!$A$2:$N$122,8,FALSE),IF(_xlpm.x=0,"",_xlpm.x)))</f>
        <v/>
      </c>
      <c r="N82" t="str">
        <f>IF($I82="","",_xlfn.LET(_xlpm.x,VLOOKUP($I82,'taxon-match_2026-08-31'!$A$2:$N$122,9,FALSE),IF(_xlpm.x=0,"",_xlpm.x)))</f>
        <v/>
      </c>
      <c r="O82" t="str">
        <f>IF($I82="","",_xlfn.LET(_xlpm.x,VLOOKUP($I82,'taxon-match_2026-08-31'!$A$2:$N$122,10,FALSE),IF(_xlpm.x=0,"",_xlpm.x)))</f>
        <v/>
      </c>
      <c r="P82" t="str">
        <f>IF($I82="","",_xlfn.LET(_xlpm.x,VLOOKUP($I82,'taxon-match_2026-08-31'!$A$2:$N$122,11,FALSE),IF(_xlpm.x=0,"",_xlpm.x)))</f>
        <v/>
      </c>
      <c r="Q82" t="str">
        <f>IF($I82="","",_xlfn.LET(_xlpm.x,VLOOKUP($I82,'taxon-match_2026-08-31'!$A$2:$N$122,12,FALSE),IF(_xlpm.x=0,"",_xlpm.x)))</f>
        <v/>
      </c>
      <c r="R82" t="str">
        <f>IF($I82="","",_xlfn.LET(_xlpm.x,VLOOKUP($I82,'taxon-match_2026-08-31'!$A$2:$N$122,14,FALSE),IF(_xlpm.x=0,"",_xlpm.x)))</f>
        <v/>
      </c>
      <c r="S82" s="2" t="s">
        <v>2608</v>
      </c>
      <c r="T82" t="s">
        <v>60</v>
      </c>
      <c r="X82" t="str">
        <f>IF(T82="","",_xlfn.LET(_xlpm.x,VLOOKUP(T82,'Drop-down_menus'!$F$2:$G$16,2,FALSE),IF(_xlpm.x=0,"",_xlpm.x)))</f>
        <v>https://orcid.org/0000-0002-9708-1761</v>
      </c>
      <c r="Y82" t="str">
        <f>IF(U82="","",_xlfn.LET(_xlpm.x,VLOOKUP(U82,'Drop-down_menus'!$F$2:$G$16,2,FALSE),IF(_xlpm.x=0,"",_xlpm.x)))</f>
        <v/>
      </c>
      <c r="Z82" t="str">
        <f>IF(V82="","",_xlfn.LET(_xlpm.x,VLOOKUP(V82,'Drop-down_menus'!$F$2:$G$16,2,FALSE),IF(_xlpm.x=0,"",_xlpm.x)))</f>
        <v/>
      </c>
      <c r="AA82" t="str">
        <f>IF(W82="","",_xlfn.LET(_xlpm.x,VLOOKUP(W82,'Drop-down_menus'!$F$2:$G$16,2,FALSE),IF(_xlpm.x=0,"",_xlpm.x)))</f>
        <v/>
      </c>
      <c r="AB82" t="s">
        <v>701</v>
      </c>
      <c r="AE82" t="s">
        <v>707</v>
      </c>
    </row>
    <row r="83" spans="1:37" hidden="1" x14ac:dyDescent="0.2">
      <c r="A83" t="s">
        <v>59</v>
      </c>
      <c r="C83">
        <v>55</v>
      </c>
      <c r="D83" t="s">
        <v>700</v>
      </c>
      <c r="F83" t="s">
        <v>710</v>
      </c>
      <c r="H83" t="s">
        <v>710</v>
      </c>
      <c r="I83" s="2" t="s">
        <v>700</v>
      </c>
      <c r="J83" t="str">
        <f>IF($I83="","",_xlfn.LET(_xlpm.x,VLOOKUP($I83,'taxon-match_2026-08-31'!$A$2:$N$122,6,FALSE),IF(_xlpm.x=0,"",_xlpm.x)))</f>
        <v/>
      </c>
      <c r="K83" t="str">
        <f>IF($I83="","",_xlfn.LET(_xlpm.x,VLOOKUP($I83,'taxon-match_2026-08-31'!$A$2:$N$122,4,FALSE),IF(_xlpm.x=0,"",_xlpm.x)))</f>
        <v>urn:lsid:marinespecies.org:taxname:1</v>
      </c>
      <c r="L83" t="str">
        <f>IF($I83="","",_xlfn.LET(_xlpm.x,VLOOKUP($I83,'taxon-match_2026-08-31'!$A$2:$N$122,7,FALSE),IF(_xlpm.x=0,"",_xlpm.x)))</f>
        <v/>
      </c>
      <c r="M83" t="str">
        <f>IF($I83="","",_xlfn.LET(_xlpm.x,VLOOKUP($I83,'taxon-match_2026-08-31'!$A$2:$N$122,8,FALSE),IF(_xlpm.x=0,"",_xlpm.x)))</f>
        <v/>
      </c>
      <c r="N83" t="str">
        <f>IF($I83="","",_xlfn.LET(_xlpm.x,VLOOKUP($I83,'taxon-match_2026-08-31'!$A$2:$N$122,9,FALSE),IF(_xlpm.x=0,"",_xlpm.x)))</f>
        <v/>
      </c>
      <c r="O83" t="str">
        <f>IF($I83="","",_xlfn.LET(_xlpm.x,VLOOKUP($I83,'taxon-match_2026-08-31'!$A$2:$N$122,10,FALSE),IF(_xlpm.x=0,"",_xlpm.x)))</f>
        <v/>
      </c>
      <c r="P83" t="str">
        <f>IF($I83="","",_xlfn.LET(_xlpm.x,VLOOKUP($I83,'taxon-match_2026-08-31'!$A$2:$N$122,11,FALSE),IF(_xlpm.x=0,"",_xlpm.x)))</f>
        <v/>
      </c>
      <c r="Q83" t="str">
        <f>IF($I83="","",_xlfn.LET(_xlpm.x,VLOOKUP($I83,'taxon-match_2026-08-31'!$A$2:$N$122,12,FALSE),IF(_xlpm.x=0,"",_xlpm.x)))</f>
        <v/>
      </c>
      <c r="R83" t="str">
        <f>IF($I83="","",_xlfn.LET(_xlpm.x,VLOOKUP($I83,'taxon-match_2026-08-31'!$A$2:$N$122,14,FALSE),IF(_xlpm.x=0,"",_xlpm.x)))</f>
        <v/>
      </c>
      <c r="S83" s="2" t="s">
        <v>2608</v>
      </c>
      <c r="T83" t="s">
        <v>60</v>
      </c>
      <c r="X83" t="str">
        <f>IF(T83="","",_xlfn.LET(_xlpm.x,VLOOKUP(T83,'Drop-down_menus'!$F$2:$G$16,2,FALSE),IF(_xlpm.x=0,"",_xlpm.x)))</f>
        <v>https://orcid.org/0000-0002-9708-1761</v>
      </c>
      <c r="Y83" t="str">
        <f>IF(U83="","",_xlfn.LET(_xlpm.x,VLOOKUP(U83,'Drop-down_menus'!$F$2:$G$16,2,FALSE),IF(_xlpm.x=0,"",_xlpm.x)))</f>
        <v/>
      </c>
      <c r="Z83" t="str">
        <f>IF(V83="","",_xlfn.LET(_xlpm.x,VLOOKUP(V83,'Drop-down_menus'!$F$2:$G$16,2,FALSE),IF(_xlpm.x=0,"",_xlpm.x)))</f>
        <v/>
      </c>
      <c r="AA83" t="str">
        <f>IF(W83="","",_xlfn.LET(_xlpm.x,VLOOKUP(W83,'Drop-down_menus'!$F$2:$G$16,2,FALSE),IF(_xlpm.x=0,"",_xlpm.x)))</f>
        <v/>
      </c>
      <c r="AB83" t="s">
        <v>701</v>
      </c>
      <c r="AE83" t="s">
        <v>707</v>
      </c>
    </row>
    <row r="84" spans="1:37" hidden="1" x14ac:dyDescent="0.2">
      <c r="A84" s="2" t="s">
        <v>88</v>
      </c>
      <c r="C84">
        <v>171</v>
      </c>
      <c r="D84" t="s">
        <v>711</v>
      </c>
      <c r="I84" t="s">
        <v>2611</v>
      </c>
      <c r="J84" t="str">
        <f>IF($I84="","",_xlfn.LET(_xlpm.x,VLOOKUP($I84,'taxon-match_2026-08-31'!$A$2:$N$122,6,FALSE),IF(_xlpm.x=0,"",_xlpm.x)))</f>
        <v/>
      </c>
      <c r="K84" t="str">
        <f>IF($I84="","",_xlfn.LET(_xlpm.x,VLOOKUP($I84,'taxon-match_2026-08-31'!$A$2:$N$122,4,FALSE),IF(_xlpm.x=0,"",_xlpm.x)))</f>
        <v/>
      </c>
      <c r="L84" t="str">
        <f>IF($I84="","",_xlfn.LET(_xlpm.x,VLOOKUP($I84,'taxon-match_2026-08-31'!$A$2:$N$122,7,FALSE),IF(_xlpm.x=0,"",_xlpm.x)))</f>
        <v/>
      </c>
      <c r="M84" t="str">
        <f>IF($I84="","",_xlfn.LET(_xlpm.x,VLOOKUP($I84,'taxon-match_2026-08-31'!$A$2:$N$122,8,FALSE),IF(_xlpm.x=0,"",_xlpm.x)))</f>
        <v/>
      </c>
      <c r="N84" t="str">
        <f>IF($I84="","",_xlfn.LET(_xlpm.x,VLOOKUP($I84,'taxon-match_2026-08-31'!$A$2:$N$122,9,FALSE),IF(_xlpm.x=0,"",_xlpm.x)))</f>
        <v/>
      </c>
      <c r="O84" t="str">
        <f>IF($I84="","",_xlfn.LET(_xlpm.x,VLOOKUP($I84,'taxon-match_2026-08-31'!$A$2:$N$122,10,FALSE),IF(_xlpm.x=0,"",_xlpm.x)))</f>
        <v/>
      </c>
      <c r="P84" t="str">
        <f>IF($I84="","",_xlfn.LET(_xlpm.x,VLOOKUP($I84,'taxon-match_2026-08-31'!$A$2:$N$122,11,FALSE),IF(_xlpm.x=0,"",_xlpm.x)))</f>
        <v/>
      </c>
      <c r="Q84" t="str">
        <f>IF($I84="","",_xlfn.LET(_xlpm.x,VLOOKUP($I84,'taxon-match_2026-08-31'!$A$2:$N$122,12,FALSE),IF(_xlpm.x=0,"",_xlpm.x)))</f>
        <v/>
      </c>
      <c r="R84" t="str">
        <f>IF($I84="","",_xlfn.LET(_xlpm.x,VLOOKUP($I84,'taxon-match_2026-08-31'!$A$2:$N$122,14,FALSE),IF(_xlpm.x=0,"",_xlpm.x)))</f>
        <v/>
      </c>
      <c r="T84" t="s">
        <v>89</v>
      </c>
      <c r="X84" t="str">
        <f>IF(T84="","",_xlfn.LET(_xlpm.x,VLOOKUP(T84,'Drop-down_menus'!$F$2:$G$16,2,FALSE),IF(_xlpm.x=0,"",_xlpm.x)))</f>
        <v/>
      </c>
      <c r="Y84" t="str">
        <f>IF(U84="","",_xlfn.LET(_xlpm.x,VLOOKUP(U84,'Drop-down_menus'!$F$2:$G$16,2,FALSE),IF(_xlpm.x=0,"",_xlpm.x)))</f>
        <v/>
      </c>
      <c r="Z84" t="str">
        <f>IF(V84="","",_xlfn.LET(_xlpm.x,VLOOKUP(V84,'Drop-down_menus'!$F$2:$G$16,2,FALSE),IF(_xlpm.x=0,"",_xlpm.x)))</f>
        <v/>
      </c>
      <c r="AA84" t="str">
        <f>IF(W84="","",_xlfn.LET(_xlpm.x,VLOOKUP(W84,'Drop-down_menus'!$F$2:$G$16,2,FALSE),IF(_xlpm.x=0,"",_xlpm.x)))</f>
        <v/>
      </c>
      <c r="AB84" t="s">
        <v>701</v>
      </c>
      <c r="AE84" t="s">
        <v>707</v>
      </c>
    </row>
    <row r="85" spans="1:37" hidden="1" x14ac:dyDescent="0.2">
      <c r="A85" s="2" t="s">
        <v>88</v>
      </c>
      <c r="C85">
        <v>172</v>
      </c>
      <c r="D85" t="s">
        <v>711</v>
      </c>
      <c r="I85" t="s">
        <v>2611</v>
      </c>
      <c r="J85" t="str">
        <f>IF($I85="","",_xlfn.LET(_xlpm.x,VLOOKUP($I85,'taxon-match_2026-08-31'!$A$2:$N$122,6,FALSE),IF(_xlpm.x=0,"",_xlpm.x)))</f>
        <v/>
      </c>
      <c r="K85" t="str">
        <f>IF($I85="","",_xlfn.LET(_xlpm.x,VLOOKUP($I85,'taxon-match_2026-08-31'!$A$2:$N$122,4,FALSE),IF(_xlpm.x=0,"",_xlpm.x)))</f>
        <v/>
      </c>
      <c r="L85" t="str">
        <f>IF($I85="","",_xlfn.LET(_xlpm.x,VLOOKUP($I85,'taxon-match_2026-08-31'!$A$2:$N$122,7,FALSE),IF(_xlpm.x=0,"",_xlpm.x)))</f>
        <v/>
      </c>
      <c r="M85" t="str">
        <f>IF($I85="","",_xlfn.LET(_xlpm.x,VLOOKUP($I85,'taxon-match_2026-08-31'!$A$2:$N$122,8,FALSE),IF(_xlpm.x=0,"",_xlpm.x)))</f>
        <v/>
      </c>
      <c r="N85" t="str">
        <f>IF($I85="","",_xlfn.LET(_xlpm.x,VLOOKUP($I85,'taxon-match_2026-08-31'!$A$2:$N$122,9,FALSE),IF(_xlpm.x=0,"",_xlpm.x)))</f>
        <v/>
      </c>
      <c r="O85" t="str">
        <f>IF($I85="","",_xlfn.LET(_xlpm.x,VLOOKUP($I85,'taxon-match_2026-08-31'!$A$2:$N$122,10,FALSE),IF(_xlpm.x=0,"",_xlpm.x)))</f>
        <v/>
      </c>
      <c r="P85" t="str">
        <f>IF($I85="","",_xlfn.LET(_xlpm.x,VLOOKUP($I85,'taxon-match_2026-08-31'!$A$2:$N$122,11,FALSE),IF(_xlpm.x=0,"",_xlpm.x)))</f>
        <v/>
      </c>
      <c r="Q85" t="str">
        <f>IF($I85="","",_xlfn.LET(_xlpm.x,VLOOKUP($I85,'taxon-match_2026-08-31'!$A$2:$N$122,12,FALSE),IF(_xlpm.x=0,"",_xlpm.x)))</f>
        <v/>
      </c>
      <c r="R85" t="str">
        <f>IF($I85="","",_xlfn.LET(_xlpm.x,VLOOKUP($I85,'taxon-match_2026-08-31'!$A$2:$N$122,14,FALSE),IF(_xlpm.x=0,"",_xlpm.x)))</f>
        <v/>
      </c>
      <c r="T85" t="s">
        <v>89</v>
      </c>
      <c r="X85" t="str">
        <f>IF(T85="","",_xlfn.LET(_xlpm.x,VLOOKUP(T85,'Drop-down_menus'!$F$2:$G$16,2,FALSE),IF(_xlpm.x=0,"",_xlpm.x)))</f>
        <v/>
      </c>
      <c r="Y85" t="str">
        <f>IF(U85="","",_xlfn.LET(_xlpm.x,VLOOKUP(U85,'Drop-down_menus'!$F$2:$G$16,2,FALSE),IF(_xlpm.x=0,"",_xlpm.x)))</f>
        <v/>
      </c>
      <c r="Z85" t="str">
        <f>IF(V85="","",_xlfn.LET(_xlpm.x,VLOOKUP(V85,'Drop-down_menus'!$F$2:$G$16,2,FALSE),IF(_xlpm.x=0,"",_xlpm.x)))</f>
        <v/>
      </c>
      <c r="AA85" t="str">
        <f>IF(W85="","",_xlfn.LET(_xlpm.x,VLOOKUP(W85,'Drop-down_menus'!$F$2:$G$16,2,FALSE),IF(_xlpm.x=0,"",_xlpm.x)))</f>
        <v/>
      </c>
      <c r="AB85" t="s">
        <v>701</v>
      </c>
      <c r="AE85" t="s">
        <v>707</v>
      </c>
    </row>
    <row r="86" spans="1:37" hidden="1" x14ac:dyDescent="0.2">
      <c r="A86" s="2" t="s">
        <v>88</v>
      </c>
      <c r="C86">
        <v>173</v>
      </c>
      <c r="D86" t="s">
        <v>711</v>
      </c>
      <c r="I86" t="s">
        <v>2611</v>
      </c>
      <c r="J86" t="str">
        <f>IF($I86="","",_xlfn.LET(_xlpm.x,VLOOKUP($I86,'taxon-match_2026-08-31'!$A$2:$N$122,6,FALSE),IF(_xlpm.x=0,"",_xlpm.x)))</f>
        <v/>
      </c>
      <c r="K86" t="str">
        <f>IF($I86="","",_xlfn.LET(_xlpm.x,VLOOKUP($I86,'taxon-match_2026-08-31'!$A$2:$N$122,4,FALSE),IF(_xlpm.x=0,"",_xlpm.x)))</f>
        <v/>
      </c>
      <c r="L86" t="str">
        <f>IF($I86="","",_xlfn.LET(_xlpm.x,VLOOKUP($I86,'taxon-match_2026-08-31'!$A$2:$N$122,7,FALSE),IF(_xlpm.x=0,"",_xlpm.x)))</f>
        <v/>
      </c>
      <c r="M86" t="str">
        <f>IF($I86="","",_xlfn.LET(_xlpm.x,VLOOKUP($I86,'taxon-match_2026-08-31'!$A$2:$N$122,8,FALSE),IF(_xlpm.x=0,"",_xlpm.x)))</f>
        <v/>
      </c>
      <c r="N86" t="str">
        <f>IF($I86="","",_xlfn.LET(_xlpm.x,VLOOKUP($I86,'taxon-match_2026-08-31'!$A$2:$N$122,9,FALSE),IF(_xlpm.x=0,"",_xlpm.x)))</f>
        <v/>
      </c>
      <c r="O86" t="str">
        <f>IF($I86="","",_xlfn.LET(_xlpm.x,VLOOKUP($I86,'taxon-match_2026-08-31'!$A$2:$N$122,10,FALSE),IF(_xlpm.x=0,"",_xlpm.x)))</f>
        <v/>
      </c>
      <c r="P86" t="str">
        <f>IF($I86="","",_xlfn.LET(_xlpm.x,VLOOKUP($I86,'taxon-match_2026-08-31'!$A$2:$N$122,11,FALSE),IF(_xlpm.x=0,"",_xlpm.x)))</f>
        <v/>
      </c>
      <c r="Q86" t="str">
        <f>IF($I86="","",_xlfn.LET(_xlpm.x,VLOOKUP($I86,'taxon-match_2026-08-31'!$A$2:$N$122,12,FALSE),IF(_xlpm.x=0,"",_xlpm.x)))</f>
        <v/>
      </c>
      <c r="R86" t="str">
        <f>IF($I86="","",_xlfn.LET(_xlpm.x,VLOOKUP($I86,'taxon-match_2026-08-31'!$A$2:$N$122,14,FALSE),IF(_xlpm.x=0,"",_xlpm.x)))</f>
        <v/>
      </c>
      <c r="T86" t="s">
        <v>89</v>
      </c>
      <c r="X86" t="str">
        <f>IF(T86="","",_xlfn.LET(_xlpm.x,VLOOKUP(T86,'Drop-down_menus'!$F$2:$G$16,2,FALSE),IF(_xlpm.x=0,"",_xlpm.x)))</f>
        <v/>
      </c>
      <c r="Y86" t="str">
        <f>IF(U86="","",_xlfn.LET(_xlpm.x,VLOOKUP(U86,'Drop-down_menus'!$F$2:$G$16,2,FALSE),IF(_xlpm.x=0,"",_xlpm.x)))</f>
        <v/>
      </c>
      <c r="Z86" t="str">
        <f>IF(V86="","",_xlfn.LET(_xlpm.x,VLOOKUP(V86,'Drop-down_menus'!$F$2:$G$16,2,FALSE),IF(_xlpm.x=0,"",_xlpm.x)))</f>
        <v/>
      </c>
      <c r="AA86" t="str">
        <f>IF(W86="","",_xlfn.LET(_xlpm.x,VLOOKUP(W86,'Drop-down_menus'!$F$2:$G$16,2,FALSE),IF(_xlpm.x=0,"",_xlpm.x)))</f>
        <v/>
      </c>
      <c r="AB86" t="s">
        <v>701</v>
      </c>
      <c r="AE86" t="s">
        <v>707</v>
      </c>
    </row>
    <row r="87" spans="1:37" hidden="1" x14ac:dyDescent="0.2">
      <c r="A87" s="2" t="s">
        <v>88</v>
      </c>
      <c r="C87">
        <v>174</v>
      </c>
      <c r="D87" t="s">
        <v>711</v>
      </c>
      <c r="I87" t="s">
        <v>2611</v>
      </c>
      <c r="J87" t="str">
        <f>IF($I87="","",_xlfn.LET(_xlpm.x,VLOOKUP($I87,'taxon-match_2026-08-31'!$A$2:$N$122,6,FALSE),IF(_xlpm.x=0,"",_xlpm.x)))</f>
        <v/>
      </c>
      <c r="K87" t="str">
        <f>IF($I87="","",_xlfn.LET(_xlpm.x,VLOOKUP($I87,'taxon-match_2026-08-31'!$A$2:$N$122,4,FALSE),IF(_xlpm.x=0,"",_xlpm.x)))</f>
        <v/>
      </c>
      <c r="L87" t="str">
        <f>IF($I87="","",_xlfn.LET(_xlpm.x,VLOOKUP($I87,'taxon-match_2026-08-31'!$A$2:$N$122,7,FALSE),IF(_xlpm.x=0,"",_xlpm.x)))</f>
        <v/>
      </c>
      <c r="M87" t="str">
        <f>IF($I87="","",_xlfn.LET(_xlpm.x,VLOOKUP($I87,'taxon-match_2026-08-31'!$A$2:$N$122,8,FALSE),IF(_xlpm.x=0,"",_xlpm.x)))</f>
        <v/>
      </c>
      <c r="N87" t="str">
        <f>IF($I87="","",_xlfn.LET(_xlpm.x,VLOOKUP($I87,'taxon-match_2026-08-31'!$A$2:$N$122,9,FALSE),IF(_xlpm.x=0,"",_xlpm.x)))</f>
        <v/>
      </c>
      <c r="O87" t="str">
        <f>IF($I87="","",_xlfn.LET(_xlpm.x,VLOOKUP($I87,'taxon-match_2026-08-31'!$A$2:$N$122,10,FALSE),IF(_xlpm.x=0,"",_xlpm.x)))</f>
        <v/>
      </c>
      <c r="P87" t="str">
        <f>IF($I87="","",_xlfn.LET(_xlpm.x,VLOOKUP($I87,'taxon-match_2026-08-31'!$A$2:$N$122,11,FALSE),IF(_xlpm.x=0,"",_xlpm.x)))</f>
        <v/>
      </c>
      <c r="Q87" t="str">
        <f>IF($I87="","",_xlfn.LET(_xlpm.x,VLOOKUP($I87,'taxon-match_2026-08-31'!$A$2:$N$122,12,FALSE),IF(_xlpm.x=0,"",_xlpm.x)))</f>
        <v/>
      </c>
      <c r="R87" t="str">
        <f>IF($I87="","",_xlfn.LET(_xlpm.x,VLOOKUP($I87,'taxon-match_2026-08-31'!$A$2:$N$122,14,FALSE),IF(_xlpm.x=0,"",_xlpm.x)))</f>
        <v/>
      </c>
      <c r="T87" t="s">
        <v>89</v>
      </c>
      <c r="X87" t="str">
        <f>IF(T87="","",_xlfn.LET(_xlpm.x,VLOOKUP(T87,'Drop-down_menus'!$F$2:$G$16,2,FALSE),IF(_xlpm.x=0,"",_xlpm.x)))</f>
        <v/>
      </c>
      <c r="Y87" t="str">
        <f>IF(U87="","",_xlfn.LET(_xlpm.x,VLOOKUP(U87,'Drop-down_menus'!$F$2:$G$16,2,FALSE),IF(_xlpm.x=0,"",_xlpm.x)))</f>
        <v/>
      </c>
      <c r="Z87" t="str">
        <f>IF(V87="","",_xlfn.LET(_xlpm.x,VLOOKUP(V87,'Drop-down_menus'!$F$2:$G$16,2,FALSE),IF(_xlpm.x=0,"",_xlpm.x)))</f>
        <v/>
      </c>
      <c r="AA87" t="str">
        <f>IF(W87="","",_xlfn.LET(_xlpm.x,VLOOKUP(W87,'Drop-down_menus'!$F$2:$G$16,2,FALSE),IF(_xlpm.x=0,"",_xlpm.x)))</f>
        <v/>
      </c>
      <c r="AB87" t="s">
        <v>701</v>
      </c>
      <c r="AE87" t="s">
        <v>707</v>
      </c>
    </row>
    <row r="88" spans="1:37" hidden="1" x14ac:dyDescent="0.2">
      <c r="A88" s="2" t="s">
        <v>88</v>
      </c>
      <c r="C88">
        <v>175</v>
      </c>
      <c r="D88" t="s">
        <v>711</v>
      </c>
      <c r="I88" t="s">
        <v>2611</v>
      </c>
      <c r="J88" t="str">
        <f>IF($I88="","",_xlfn.LET(_xlpm.x,VLOOKUP($I88,'taxon-match_2026-08-31'!$A$2:$N$122,6,FALSE),IF(_xlpm.x=0,"",_xlpm.x)))</f>
        <v/>
      </c>
      <c r="K88" t="str">
        <f>IF($I88="","",_xlfn.LET(_xlpm.x,VLOOKUP($I88,'taxon-match_2026-08-31'!$A$2:$N$122,4,FALSE),IF(_xlpm.x=0,"",_xlpm.x)))</f>
        <v/>
      </c>
      <c r="L88" t="str">
        <f>IF($I88="","",_xlfn.LET(_xlpm.x,VLOOKUP($I88,'taxon-match_2026-08-31'!$A$2:$N$122,7,FALSE),IF(_xlpm.x=0,"",_xlpm.x)))</f>
        <v/>
      </c>
      <c r="M88" t="str">
        <f>IF($I88="","",_xlfn.LET(_xlpm.x,VLOOKUP($I88,'taxon-match_2026-08-31'!$A$2:$N$122,8,FALSE),IF(_xlpm.x=0,"",_xlpm.x)))</f>
        <v/>
      </c>
      <c r="N88" t="str">
        <f>IF($I88="","",_xlfn.LET(_xlpm.x,VLOOKUP($I88,'taxon-match_2026-08-31'!$A$2:$N$122,9,FALSE),IF(_xlpm.x=0,"",_xlpm.x)))</f>
        <v/>
      </c>
      <c r="O88" t="str">
        <f>IF($I88="","",_xlfn.LET(_xlpm.x,VLOOKUP($I88,'taxon-match_2026-08-31'!$A$2:$N$122,10,FALSE),IF(_xlpm.x=0,"",_xlpm.x)))</f>
        <v/>
      </c>
      <c r="P88" t="str">
        <f>IF($I88="","",_xlfn.LET(_xlpm.x,VLOOKUP($I88,'taxon-match_2026-08-31'!$A$2:$N$122,11,FALSE),IF(_xlpm.x=0,"",_xlpm.x)))</f>
        <v/>
      </c>
      <c r="Q88" t="str">
        <f>IF($I88="","",_xlfn.LET(_xlpm.x,VLOOKUP($I88,'taxon-match_2026-08-31'!$A$2:$N$122,12,FALSE),IF(_xlpm.x=0,"",_xlpm.x)))</f>
        <v/>
      </c>
      <c r="R88" t="str">
        <f>IF($I88="","",_xlfn.LET(_xlpm.x,VLOOKUP($I88,'taxon-match_2026-08-31'!$A$2:$N$122,14,FALSE),IF(_xlpm.x=0,"",_xlpm.x)))</f>
        <v/>
      </c>
      <c r="T88" t="s">
        <v>89</v>
      </c>
      <c r="X88" t="str">
        <f>IF(T88="","",_xlfn.LET(_xlpm.x,VLOOKUP(T88,'Drop-down_menus'!$F$2:$G$16,2,FALSE),IF(_xlpm.x=0,"",_xlpm.x)))</f>
        <v/>
      </c>
      <c r="Y88" t="str">
        <f>IF(U88="","",_xlfn.LET(_xlpm.x,VLOOKUP(U88,'Drop-down_menus'!$F$2:$G$16,2,FALSE),IF(_xlpm.x=0,"",_xlpm.x)))</f>
        <v/>
      </c>
      <c r="Z88" t="str">
        <f>IF(V88="","",_xlfn.LET(_xlpm.x,VLOOKUP(V88,'Drop-down_menus'!$F$2:$G$16,2,FALSE),IF(_xlpm.x=0,"",_xlpm.x)))</f>
        <v/>
      </c>
      <c r="AA88" t="str">
        <f>IF(W88="","",_xlfn.LET(_xlpm.x,VLOOKUP(W88,'Drop-down_menus'!$F$2:$G$16,2,FALSE),IF(_xlpm.x=0,"",_xlpm.x)))</f>
        <v/>
      </c>
      <c r="AB88" t="s">
        <v>701</v>
      </c>
      <c r="AE88" t="s">
        <v>707</v>
      </c>
    </row>
    <row r="89" spans="1:37" hidden="1" x14ac:dyDescent="0.2">
      <c r="A89" s="2" t="s">
        <v>124</v>
      </c>
      <c r="C89">
        <v>541</v>
      </c>
      <c r="D89" t="s">
        <v>700</v>
      </c>
      <c r="F89" t="s">
        <v>712</v>
      </c>
      <c r="G89">
        <v>1</v>
      </c>
      <c r="H89" t="s">
        <v>712</v>
      </c>
      <c r="I89" t="s">
        <v>712</v>
      </c>
      <c r="J89" t="str">
        <f>IF($I89="","",_xlfn.LET(_xlpm.x,VLOOKUP($I89,'taxon-match_2026-08-31'!$A$2:$N$122,6,FALSE),IF(_xlpm.x=0,"",_xlpm.x)))</f>
        <v>Gray, 1821</v>
      </c>
      <c r="K89" t="str">
        <f>IF($I89="","",_xlfn.LET(_xlpm.x,VLOOKUP($I89,'taxon-match_2026-08-31'!$A$2:$N$122,4,FALSE),IF(_xlpm.x=0,"",_xlpm.x)))</f>
        <v>urn:lsid:marinespecies.org:taxname:55</v>
      </c>
      <c r="L89" t="str">
        <f>IF($I89="","",_xlfn.LET(_xlpm.x,VLOOKUP($I89,'taxon-match_2026-08-31'!$A$2:$N$122,7,FALSE),IF(_xlpm.x=0,"",_xlpm.x)))</f>
        <v>Animalia</v>
      </c>
      <c r="M89" t="str">
        <f>IF($I89="","",_xlfn.LET(_xlpm.x,VLOOKUP($I89,'taxon-match_2026-08-31'!$A$2:$N$122,8,FALSE),IF(_xlpm.x=0,"",_xlpm.x)))</f>
        <v>Mollusca</v>
      </c>
      <c r="N89" t="str">
        <f>IF($I89="","",_xlfn.LET(_xlpm.x,VLOOKUP($I89,'taxon-match_2026-08-31'!$A$2:$N$122,9,FALSE),IF(_xlpm.x=0,"",_xlpm.x)))</f>
        <v>Polyplacophora</v>
      </c>
      <c r="O89" t="str">
        <f>IF($I89="","",_xlfn.LET(_xlpm.x,VLOOKUP($I89,'taxon-match_2026-08-31'!$A$2:$N$122,10,FALSE),IF(_xlpm.x=0,"",_xlpm.x)))</f>
        <v/>
      </c>
      <c r="P89" t="str">
        <f>IF($I89="","",_xlfn.LET(_xlpm.x,VLOOKUP($I89,'taxon-match_2026-08-31'!$A$2:$N$122,11,FALSE),IF(_xlpm.x=0,"",_xlpm.x)))</f>
        <v/>
      </c>
      <c r="Q89" t="str">
        <f>IF($I89="","",_xlfn.LET(_xlpm.x,VLOOKUP($I89,'taxon-match_2026-08-31'!$A$2:$N$122,12,FALSE),IF(_xlpm.x=0,"",_xlpm.x)))</f>
        <v/>
      </c>
      <c r="R89" t="str">
        <f>IF($I89="","",_xlfn.LET(_xlpm.x,VLOOKUP($I89,'taxon-match_2026-08-31'!$A$2:$N$122,14,FALSE),IF(_xlpm.x=0,"",_xlpm.x)))</f>
        <v/>
      </c>
      <c r="S89" s="2" t="s">
        <v>2358</v>
      </c>
      <c r="T89" t="s">
        <v>68</v>
      </c>
      <c r="X89" t="str">
        <f>IF(T89="","",_xlfn.LET(_xlpm.x,VLOOKUP(T89,'Drop-down_menus'!$F$2:$G$16,2,FALSE),IF(_xlpm.x=0,"",_xlpm.x)))</f>
        <v>https://orcid.org/0000-0002-0981-7442</v>
      </c>
      <c r="Y89" t="str">
        <f>IF(U89="","",_xlfn.LET(_xlpm.x,VLOOKUP(U89,'Drop-down_menus'!$F$2:$G$16,2,FALSE),IF(_xlpm.x=0,"",_xlpm.x)))</f>
        <v/>
      </c>
      <c r="Z89" t="str">
        <f>IF(V89="","",_xlfn.LET(_xlpm.x,VLOOKUP(V89,'Drop-down_menus'!$F$2:$G$16,2,FALSE),IF(_xlpm.x=0,"",_xlpm.x)))</f>
        <v/>
      </c>
      <c r="AA89" t="str">
        <f>IF(W89="","",_xlfn.LET(_xlpm.x,VLOOKUP(W89,'Drop-down_menus'!$F$2:$G$16,2,FALSE),IF(_xlpm.x=0,"",_xlpm.x)))</f>
        <v/>
      </c>
      <c r="AB89" t="s">
        <v>678</v>
      </c>
      <c r="AE89" t="s">
        <v>713</v>
      </c>
    </row>
    <row r="90" spans="1:37" hidden="1" x14ac:dyDescent="0.2">
      <c r="A90" s="2" t="s">
        <v>124</v>
      </c>
      <c r="C90">
        <v>542</v>
      </c>
      <c r="D90" t="s">
        <v>700</v>
      </c>
      <c r="F90" t="s">
        <v>714</v>
      </c>
      <c r="G90">
        <v>5</v>
      </c>
      <c r="H90" s="2" t="s">
        <v>2098</v>
      </c>
      <c r="I90" t="s">
        <v>2098</v>
      </c>
      <c r="J90" t="str">
        <f>IF($I90="","",_xlfn.LET(_xlpm.x,VLOOKUP($I90,'taxon-match_2026-08-31'!$A$2:$N$122,6,FALSE),IF(_xlpm.x=0,"",_xlpm.x)))</f>
        <v>Savigny, 1822</v>
      </c>
      <c r="K90" t="str">
        <f>IF($I90="","",_xlfn.LET(_xlpm.x,VLOOKUP($I90,'taxon-match_2026-08-31'!$A$2:$N$122,4,FALSE),IF(_xlpm.x=0,"",_xlpm.x)))</f>
        <v>urn:lsid:marinespecies.org:taxname:2041</v>
      </c>
      <c r="L90" t="str">
        <f>IF($I90="","",_xlfn.LET(_xlpm.x,VLOOKUP($I90,'taxon-match_2026-08-31'!$A$2:$N$122,7,FALSE),IF(_xlpm.x=0,"",_xlpm.x)))</f>
        <v>Animalia</v>
      </c>
      <c r="M90" t="str">
        <f>IF($I90="","",_xlfn.LET(_xlpm.x,VLOOKUP($I90,'taxon-match_2026-08-31'!$A$2:$N$122,8,FALSE),IF(_xlpm.x=0,"",_xlpm.x)))</f>
        <v>Annelida</v>
      </c>
      <c r="N90" t="str">
        <f>IF($I90="","",_xlfn.LET(_xlpm.x,VLOOKUP($I90,'taxon-match_2026-08-31'!$A$2:$N$122,9,FALSE),IF(_xlpm.x=0,"",_xlpm.x)))</f>
        <v>Clitellata</v>
      </c>
      <c r="O90" t="str">
        <f>IF($I90="","",_xlfn.LET(_xlpm.x,VLOOKUP($I90,'taxon-match_2026-08-31'!$A$2:$N$122,10,FALSE),IF(_xlpm.x=0,"",_xlpm.x)))</f>
        <v/>
      </c>
      <c r="P90" t="str">
        <f>IF($I90="","",_xlfn.LET(_xlpm.x,VLOOKUP($I90,'taxon-match_2026-08-31'!$A$2:$N$122,11,FALSE),IF(_xlpm.x=0,"",_xlpm.x)))</f>
        <v/>
      </c>
      <c r="Q90" t="str">
        <f>IF($I90="","",_xlfn.LET(_xlpm.x,VLOOKUP($I90,'taxon-match_2026-08-31'!$A$2:$N$122,12,FALSE),IF(_xlpm.x=0,"",_xlpm.x)))</f>
        <v/>
      </c>
      <c r="R90" t="str">
        <f>IF($I90="","",_xlfn.LET(_xlpm.x,VLOOKUP($I90,'taxon-match_2026-08-31'!$A$2:$N$122,14,FALSE),IF(_xlpm.x=0,"",_xlpm.x)))</f>
        <v/>
      </c>
      <c r="S90" s="2" t="s">
        <v>2358</v>
      </c>
      <c r="T90" t="s">
        <v>68</v>
      </c>
      <c r="X90" t="str">
        <f>IF(T90="","",_xlfn.LET(_xlpm.x,VLOOKUP(T90,'Drop-down_menus'!$F$2:$G$16,2,FALSE),IF(_xlpm.x=0,"",_xlpm.x)))</f>
        <v>https://orcid.org/0000-0002-0981-7442</v>
      </c>
      <c r="Y90" t="str">
        <f>IF(U90="","",_xlfn.LET(_xlpm.x,VLOOKUP(U90,'Drop-down_menus'!$F$2:$G$16,2,FALSE),IF(_xlpm.x=0,"",_xlpm.x)))</f>
        <v/>
      </c>
      <c r="Z90" t="str">
        <f>IF(V90="","",_xlfn.LET(_xlpm.x,VLOOKUP(V90,'Drop-down_menus'!$F$2:$G$16,2,FALSE),IF(_xlpm.x=0,"",_xlpm.x)))</f>
        <v/>
      </c>
      <c r="AA90" t="str">
        <f>IF(W90="","",_xlfn.LET(_xlpm.x,VLOOKUP(W90,'Drop-down_menus'!$F$2:$G$16,2,FALSE),IF(_xlpm.x=0,"",_xlpm.x)))</f>
        <v/>
      </c>
      <c r="AB90" t="s">
        <v>678</v>
      </c>
      <c r="AE90" t="s">
        <v>713</v>
      </c>
      <c r="AK90" s="2" t="s">
        <v>715</v>
      </c>
    </row>
    <row r="91" spans="1:37" hidden="1" x14ac:dyDescent="0.2">
      <c r="A91" s="2" t="s">
        <v>119</v>
      </c>
      <c r="C91">
        <v>449</v>
      </c>
      <c r="D91" t="s">
        <v>700</v>
      </c>
      <c r="F91" t="s">
        <v>691</v>
      </c>
      <c r="H91" s="2" t="s">
        <v>700</v>
      </c>
      <c r="I91" s="2" t="s">
        <v>700</v>
      </c>
      <c r="J91" t="str">
        <f>IF($I91="","",_xlfn.LET(_xlpm.x,VLOOKUP($I91,'taxon-match_2026-08-31'!$A$2:$N$122,6,FALSE),IF(_xlpm.x=0,"",_xlpm.x)))</f>
        <v/>
      </c>
      <c r="K91" t="str">
        <f>IF($I91="","",_xlfn.LET(_xlpm.x,VLOOKUP($I91,'taxon-match_2026-08-31'!$A$2:$N$122,4,FALSE),IF(_xlpm.x=0,"",_xlpm.x)))</f>
        <v>urn:lsid:marinespecies.org:taxname:1</v>
      </c>
      <c r="L91" t="str">
        <f>IF($I91="","",_xlfn.LET(_xlpm.x,VLOOKUP($I91,'taxon-match_2026-08-31'!$A$2:$N$122,7,FALSE),IF(_xlpm.x=0,"",_xlpm.x)))</f>
        <v/>
      </c>
      <c r="M91" t="str">
        <f>IF($I91="","",_xlfn.LET(_xlpm.x,VLOOKUP($I91,'taxon-match_2026-08-31'!$A$2:$N$122,8,FALSE),IF(_xlpm.x=0,"",_xlpm.x)))</f>
        <v/>
      </c>
      <c r="N91" t="str">
        <f>IF($I91="","",_xlfn.LET(_xlpm.x,VLOOKUP($I91,'taxon-match_2026-08-31'!$A$2:$N$122,9,FALSE),IF(_xlpm.x=0,"",_xlpm.x)))</f>
        <v/>
      </c>
      <c r="O91" t="str">
        <f>IF($I91="","",_xlfn.LET(_xlpm.x,VLOOKUP($I91,'taxon-match_2026-08-31'!$A$2:$N$122,10,FALSE),IF(_xlpm.x=0,"",_xlpm.x)))</f>
        <v/>
      </c>
      <c r="P91" t="str">
        <f>IF($I91="","",_xlfn.LET(_xlpm.x,VLOOKUP($I91,'taxon-match_2026-08-31'!$A$2:$N$122,11,FALSE),IF(_xlpm.x=0,"",_xlpm.x)))</f>
        <v/>
      </c>
      <c r="Q91" t="str">
        <f>IF($I91="","",_xlfn.LET(_xlpm.x,VLOOKUP($I91,'taxon-match_2026-08-31'!$A$2:$N$122,12,FALSE),IF(_xlpm.x=0,"",_xlpm.x)))</f>
        <v/>
      </c>
      <c r="R91" t="str">
        <f>IF($I91="","",_xlfn.LET(_xlpm.x,VLOOKUP($I91,'taxon-match_2026-08-31'!$A$2:$N$122,14,FALSE),IF(_xlpm.x=0,"",_xlpm.x)))</f>
        <v/>
      </c>
      <c r="S91" s="2" t="s">
        <v>2608</v>
      </c>
      <c r="T91" t="s">
        <v>79</v>
      </c>
      <c r="X91" t="str">
        <f>IF(T91="","",_xlfn.LET(_xlpm.x,VLOOKUP(T91,'Drop-down_menus'!$F$2:$G$16,2,FALSE),IF(_xlpm.x=0,"",_xlpm.x)))</f>
        <v/>
      </c>
      <c r="Y91" t="str">
        <f>IF(U91="","",_xlfn.LET(_xlpm.x,VLOOKUP(U91,'Drop-down_menus'!$F$2:$G$16,2,FALSE),IF(_xlpm.x=0,"",_xlpm.x)))</f>
        <v/>
      </c>
      <c r="Z91" t="str">
        <f>IF(V91="","",_xlfn.LET(_xlpm.x,VLOOKUP(V91,'Drop-down_menus'!$F$2:$G$16,2,FALSE),IF(_xlpm.x=0,"",_xlpm.x)))</f>
        <v/>
      </c>
      <c r="AA91" t="str">
        <f>IF(W91="","",_xlfn.LET(_xlpm.x,VLOOKUP(W91,'Drop-down_menus'!$F$2:$G$16,2,FALSE),IF(_xlpm.x=0,"",_xlpm.x)))</f>
        <v/>
      </c>
      <c r="AB91" t="s">
        <v>678</v>
      </c>
      <c r="AE91" t="s">
        <v>679</v>
      </c>
    </row>
    <row r="92" spans="1:37" hidden="1" x14ac:dyDescent="0.2">
      <c r="A92" s="2" t="s">
        <v>119</v>
      </c>
      <c r="C92">
        <v>450</v>
      </c>
      <c r="D92" t="s">
        <v>700</v>
      </c>
      <c r="F92" t="s">
        <v>691</v>
      </c>
      <c r="H92" s="2" t="s">
        <v>700</v>
      </c>
      <c r="I92" s="2" t="s">
        <v>700</v>
      </c>
      <c r="J92" t="str">
        <f>IF($I92="","",_xlfn.LET(_xlpm.x,VLOOKUP($I92,'taxon-match_2026-08-31'!$A$2:$N$122,6,FALSE),IF(_xlpm.x=0,"",_xlpm.x)))</f>
        <v/>
      </c>
      <c r="K92" t="str">
        <f>IF($I92="","",_xlfn.LET(_xlpm.x,VLOOKUP($I92,'taxon-match_2026-08-31'!$A$2:$N$122,4,FALSE),IF(_xlpm.x=0,"",_xlpm.x)))</f>
        <v>urn:lsid:marinespecies.org:taxname:1</v>
      </c>
      <c r="L92" t="str">
        <f>IF($I92="","",_xlfn.LET(_xlpm.x,VLOOKUP($I92,'taxon-match_2026-08-31'!$A$2:$N$122,7,FALSE),IF(_xlpm.x=0,"",_xlpm.x)))</f>
        <v/>
      </c>
      <c r="M92" t="str">
        <f>IF($I92="","",_xlfn.LET(_xlpm.x,VLOOKUP($I92,'taxon-match_2026-08-31'!$A$2:$N$122,8,FALSE),IF(_xlpm.x=0,"",_xlpm.x)))</f>
        <v/>
      </c>
      <c r="N92" t="str">
        <f>IF($I92="","",_xlfn.LET(_xlpm.x,VLOOKUP($I92,'taxon-match_2026-08-31'!$A$2:$N$122,9,FALSE),IF(_xlpm.x=0,"",_xlpm.x)))</f>
        <v/>
      </c>
      <c r="O92" t="str">
        <f>IF($I92="","",_xlfn.LET(_xlpm.x,VLOOKUP($I92,'taxon-match_2026-08-31'!$A$2:$N$122,10,FALSE),IF(_xlpm.x=0,"",_xlpm.x)))</f>
        <v/>
      </c>
      <c r="P92" t="str">
        <f>IF($I92="","",_xlfn.LET(_xlpm.x,VLOOKUP($I92,'taxon-match_2026-08-31'!$A$2:$N$122,11,FALSE),IF(_xlpm.x=0,"",_xlpm.x)))</f>
        <v/>
      </c>
      <c r="Q92" t="str">
        <f>IF($I92="","",_xlfn.LET(_xlpm.x,VLOOKUP($I92,'taxon-match_2026-08-31'!$A$2:$N$122,12,FALSE),IF(_xlpm.x=0,"",_xlpm.x)))</f>
        <v/>
      </c>
      <c r="R92" t="str">
        <f>IF($I92="","",_xlfn.LET(_xlpm.x,VLOOKUP($I92,'taxon-match_2026-08-31'!$A$2:$N$122,14,FALSE),IF(_xlpm.x=0,"",_xlpm.x)))</f>
        <v/>
      </c>
      <c r="S92" s="2" t="s">
        <v>2608</v>
      </c>
      <c r="T92" t="s">
        <v>79</v>
      </c>
      <c r="X92" t="str">
        <f>IF(T92="","",_xlfn.LET(_xlpm.x,VLOOKUP(T92,'Drop-down_menus'!$F$2:$G$16,2,FALSE),IF(_xlpm.x=0,"",_xlpm.x)))</f>
        <v/>
      </c>
      <c r="Y92" t="str">
        <f>IF(U92="","",_xlfn.LET(_xlpm.x,VLOOKUP(U92,'Drop-down_menus'!$F$2:$G$16,2,FALSE),IF(_xlpm.x=0,"",_xlpm.x)))</f>
        <v/>
      </c>
      <c r="Z92" t="str">
        <f>IF(V92="","",_xlfn.LET(_xlpm.x,VLOOKUP(V92,'Drop-down_menus'!$F$2:$G$16,2,FALSE),IF(_xlpm.x=0,"",_xlpm.x)))</f>
        <v/>
      </c>
      <c r="AA92" t="str">
        <f>IF(W92="","",_xlfn.LET(_xlpm.x,VLOOKUP(W92,'Drop-down_menus'!$F$2:$G$16,2,FALSE),IF(_xlpm.x=0,"",_xlpm.x)))</f>
        <v/>
      </c>
      <c r="AB92" t="s">
        <v>678</v>
      </c>
      <c r="AE92" t="s">
        <v>679</v>
      </c>
    </row>
    <row r="93" spans="1:37" hidden="1" x14ac:dyDescent="0.2">
      <c r="A93" s="2" t="s">
        <v>119</v>
      </c>
      <c r="C93">
        <v>451</v>
      </c>
      <c r="D93" t="s">
        <v>700</v>
      </c>
      <c r="F93" t="s">
        <v>686</v>
      </c>
      <c r="G93">
        <v>50</v>
      </c>
      <c r="H93" t="s">
        <v>686</v>
      </c>
      <c r="I93" t="s">
        <v>686</v>
      </c>
      <c r="J93" t="str">
        <f>IF($I93="","",_xlfn.LET(_xlpm.x,VLOOKUP($I93,'taxon-match_2026-08-31'!$A$2:$N$122,6,FALSE),IF(_xlpm.x=0,"",_xlpm.x)))</f>
        <v>Latreille, 1816</v>
      </c>
      <c r="K93" t="str">
        <f>IF($I93="","",_xlfn.LET(_xlpm.x,VLOOKUP($I93,'taxon-match_2026-08-31'!$A$2:$N$122,4,FALSE),IF(_xlpm.x=0,"",_xlpm.x)))</f>
        <v>urn:lsid:marinespecies.org:taxname:1135</v>
      </c>
      <c r="L93" t="str">
        <f>IF($I93="","",_xlfn.LET(_xlpm.x,VLOOKUP($I93,'taxon-match_2026-08-31'!$A$2:$N$122,7,FALSE),IF(_xlpm.x=0,"",_xlpm.x)))</f>
        <v>Animalia</v>
      </c>
      <c r="M93" t="str">
        <f>IF($I93="","",_xlfn.LET(_xlpm.x,VLOOKUP($I93,'taxon-match_2026-08-31'!$A$2:$N$122,8,FALSE),IF(_xlpm.x=0,"",_xlpm.x)))</f>
        <v>Arthropoda</v>
      </c>
      <c r="N93" t="str">
        <f>IF($I93="","",_xlfn.LET(_xlpm.x,VLOOKUP($I93,'taxon-match_2026-08-31'!$A$2:$N$122,9,FALSE),IF(_xlpm.x=0,"",_xlpm.x)))</f>
        <v>Malacostraca</v>
      </c>
      <c r="O93" t="str">
        <f>IF($I93="","",_xlfn.LET(_xlpm.x,VLOOKUP($I93,'taxon-match_2026-08-31'!$A$2:$N$122,10,FALSE),IF(_xlpm.x=0,"",_xlpm.x)))</f>
        <v>Amphipoda</v>
      </c>
      <c r="P93" t="str">
        <f>IF($I93="","",_xlfn.LET(_xlpm.x,VLOOKUP($I93,'taxon-match_2026-08-31'!$A$2:$N$122,11,FALSE),IF(_xlpm.x=0,"",_xlpm.x)))</f>
        <v/>
      </c>
      <c r="Q93" t="str">
        <f>IF($I93="","",_xlfn.LET(_xlpm.x,VLOOKUP($I93,'taxon-match_2026-08-31'!$A$2:$N$122,12,FALSE),IF(_xlpm.x=0,"",_xlpm.x)))</f>
        <v/>
      </c>
      <c r="R93" t="str">
        <f>IF($I93="","",_xlfn.LET(_xlpm.x,VLOOKUP($I93,'taxon-match_2026-08-31'!$A$2:$N$122,14,FALSE),IF(_xlpm.x=0,"",_xlpm.x)))</f>
        <v/>
      </c>
      <c r="S93" s="2" t="s">
        <v>2359</v>
      </c>
      <c r="T93" t="s">
        <v>79</v>
      </c>
      <c r="X93" t="str">
        <f>IF(T93="","",_xlfn.LET(_xlpm.x,VLOOKUP(T93,'Drop-down_menus'!$F$2:$G$16,2,FALSE),IF(_xlpm.x=0,"",_xlpm.x)))</f>
        <v/>
      </c>
      <c r="Y93" t="str">
        <f>IF(U93="","",_xlfn.LET(_xlpm.x,VLOOKUP(U93,'Drop-down_menus'!$F$2:$G$16,2,FALSE),IF(_xlpm.x=0,"",_xlpm.x)))</f>
        <v/>
      </c>
      <c r="Z93" t="str">
        <f>IF(V93="","",_xlfn.LET(_xlpm.x,VLOOKUP(V93,'Drop-down_menus'!$F$2:$G$16,2,FALSE),IF(_xlpm.x=0,"",_xlpm.x)))</f>
        <v/>
      </c>
      <c r="AA93" t="str">
        <f>IF(W93="","",_xlfn.LET(_xlpm.x,VLOOKUP(W93,'Drop-down_menus'!$F$2:$G$16,2,FALSE),IF(_xlpm.x=0,"",_xlpm.x)))</f>
        <v/>
      </c>
      <c r="AB93" t="s">
        <v>678</v>
      </c>
      <c r="AE93" t="s">
        <v>684</v>
      </c>
    </row>
    <row r="94" spans="1:37" hidden="1" x14ac:dyDescent="0.2">
      <c r="A94" s="2" t="s">
        <v>119</v>
      </c>
      <c r="C94">
        <v>452</v>
      </c>
      <c r="D94" t="s">
        <v>700</v>
      </c>
      <c r="F94" t="s">
        <v>693</v>
      </c>
      <c r="G94">
        <v>35</v>
      </c>
      <c r="H94" t="s">
        <v>693</v>
      </c>
      <c r="I94" t="s">
        <v>693</v>
      </c>
      <c r="J94" t="str">
        <f>IF($I94="","",_xlfn.LET(_xlpm.x,VLOOKUP($I94,'taxon-match_2026-08-31'!$A$2:$N$122,6,FALSE),IF(_xlpm.x=0,"",_xlpm.x)))</f>
        <v>Cuvier, 1795</v>
      </c>
      <c r="K94" t="str">
        <f>IF($I94="","",_xlfn.LET(_xlpm.x,VLOOKUP($I94,'taxon-match_2026-08-31'!$A$2:$N$122,4,FALSE),IF(_xlpm.x=0,"",_xlpm.x)))</f>
        <v>urn:lsid:marinespecies.org:taxname:101</v>
      </c>
      <c r="L94" t="str">
        <f>IF($I94="","",_xlfn.LET(_xlpm.x,VLOOKUP($I94,'taxon-match_2026-08-31'!$A$2:$N$122,7,FALSE),IF(_xlpm.x=0,"",_xlpm.x)))</f>
        <v>Animalia</v>
      </c>
      <c r="M94" t="str">
        <f>IF($I94="","",_xlfn.LET(_xlpm.x,VLOOKUP($I94,'taxon-match_2026-08-31'!$A$2:$N$122,8,FALSE),IF(_xlpm.x=0,"",_xlpm.x)))</f>
        <v>Mollusca</v>
      </c>
      <c r="N94" t="str">
        <f>IF($I94="","",_xlfn.LET(_xlpm.x,VLOOKUP($I94,'taxon-match_2026-08-31'!$A$2:$N$122,9,FALSE),IF(_xlpm.x=0,"",_xlpm.x)))</f>
        <v>Gastropoda</v>
      </c>
      <c r="O94" t="str">
        <f>IF($I94="","",_xlfn.LET(_xlpm.x,VLOOKUP($I94,'taxon-match_2026-08-31'!$A$2:$N$122,10,FALSE),IF(_xlpm.x=0,"",_xlpm.x)))</f>
        <v/>
      </c>
      <c r="P94" t="str">
        <f>IF($I94="","",_xlfn.LET(_xlpm.x,VLOOKUP($I94,'taxon-match_2026-08-31'!$A$2:$N$122,11,FALSE),IF(_xlpm.x=0,"",_xlpm.x)))</f>
        <v/>
      </c>
      <c r="Q94" t="str">
        <f>IF($I94="","",_xlfn.LET(_xlpm.x,VLOOKUP($I94,'taxon-match_2026-08-31'!$A$2:$N$122,12,FALSE),IF(_xlpm.x=0,"",_xlpm.x)))</f>
        <v/>
      </c>
      <c r="R94" t="str">
        <f>IF($I94="","",_xlfn.LET(_xlpm.x,VLOOKUP($I94,'taxon-match_2026-08-31'!$A$2:$N$122,14,FALSE),IF(_xlpm.x=0,"",_xlpm.x)))</f>
        <v/>
      </c>
      <c r="S94" s="2" t="s">
        <v>2358</v>
      </c>
      <c r="T94" t="s">
        <v>79</v>
      </c>
      <c r="X94" t="str">
        <f>IF(T94="","",_xlfn.LET(_xlpm.x,VLOOKUP(T94,'Drop-down_menus'!$F$2:$G$16,2,FALSE),IF(_xlpm.x=0,"",_xlpm.x)))</f>
        <v/>
      </c>
      <c r="Y94" t="str">
        <f>IF(U94="","",_xlfn.LET(_xlpm.x,VLOOKUP(U94,'Drop-down_menus'!$F$2:$G$16,2,FALSE),IF(_xlpm.x=0,"",_xlpm.x)))</f>
        <v/>
      </c>
      <c r="Z94" t="str">
        <f>IF(V94="","",_xlfn.LET(_xlpm.x,VLOOKUP(V94,'Drop-down_menus'!$F$2:$G$16,2,FALSE),IF(_xlpm.x=0,"",_xlpm.x)))</f>
        <v/>
      </c>
      <c r="AA94" t="str">
        <f>IF(W94="","",_xlfn.LET(_xlpm.x,VLOOKUP(W94,'Drop-down_menus'!$F$2:$G$16,2,FALSE),IF(_xlpm.x=0,"",_xlpm.x)))</f>
        <v/>
      </c>
      <c r="AB94" t="s">
        <v>678</v>
      </c>
      <c r="AE94" t="s">
        <v>684</v>
      </c>
    </row>
    <row r="95" spans="1:37" hidden="1" x14ac:dyDescent="0.2">
      <c r="A95" s="2" t="s">
        <v>119</v>
      </c>
      <c r="C95">
        <v>453</v>
      </c>
      <c r="D95" t="s">
        <v>700</v>
      </c>
      <c r="F95" t="s">
        <v>716</v>
      </c>
      <c r="G95">
        <v>7</v>
      </c>
      <c r="H95" t="s">
        <v>716</v>
      </c>
      <c r="I95" t="s">
        <v>716</v>
      </c>
      <c r="J95" t="str">
        <f>IF($I95="","",_xlfn.LET(_xlpm.x,VLOOKUP($I95,'taxon-match_2026-08-31'!$A$2:$N$122,6,FALSE),IF(_xlpm.x=0,"",_xlpm.x)))</f>
        <v>Johnston, 1846</v>
      </c>
      <c r="K95" t="str">
        <f>IF($I95="","",_xlfn.LET(_xlpm.x,VLOOKUP($I95,'taxon-match_2026-08-31'!$A$2:$N$122,4,FALSE),IF(_xlpm.x=0,"",_xlpm.x)))</f>
        <v>urn:lsid:marinespecies.org:taxname:982</v>
      </c>
      <c r="L95" t="str">
        <f>IF($I95="","",_xlfn.LET(_xlpm.x,VLOOKUP($I95,'taxon-match_2026-08-31'!$A$2:$N$122,7,FALSE),IF(_xlpm.x=0,"",_xlpm.x)))</f>
        <v>Animalia</v>
      </c>
      <c r="M95" t="str">
        <f>IF($I95="","",_xlfn.LET(_xlpm.x,VLOOKUP($I95,'taxon-match_2026-08-31'!$A$2:$N$122,8,FALSE),IF(_xlpm.x=0,"",_xlpm.x)))</f>
        <v>Annelida</v>
      </c>
      <c r="N95" t="str">
        <f>IF($I95="","",_xlfn.LET(_xlpm.x,VLOOKUP($I95,'taxon-match_2026-08-31'!$A$2:$N$122,9,FALSE),IF(_xlpm.x=0,"",_xlpm.x)))</f>
        <v>Polychaeta</v>
      </c>
      <c r="O95" t="str">
        <f>IF($I95="","",_xlfn.LET(_xlpm.x,VLOOKUP($I95,'taxon-match_2026-08-31'!$A$2:$N$122,10,FALSE),IF(_xlpm.x=0,"",_xlpm.x)))</f>
        <v>Terebellida</v>
      </c>
      <c r="P95" t="str">
        <f>IF($I95="","",_xlfn.LET(_xlpm.x,VLOOKUP($I95,'taxon-match_2026-08-31'!$A$2:$N$122,11,FALSE),IF(_xlpm.x=0,"",_xlpm.x)))</f>
        <v>Terebellidae</v>
      </c>
      <c r="Q95" t="str">
        <f>IF($I95="","",_xlfn.LET(_xlpm.x,VLOOKUP($I95,'taxon-match_2026-08-31'!$A$2:$N$122,12,FALSE),IF(_xlpm.x=0,"",_xlpm.x)))</f>
        <v/>
      </c>
      <c r="R95" t="str">
        <f>IF($I95="","",_xlfn.LET(_xlpm.x,VLOOKUP($I95,'taxon-match_2026-08-31'!$A$2:$N$122,14,FALSE),IF(_xlpm.x=0,"",_xlpm.x)))</f>
        <v/>
      </c>
      <c r="S95" s="2" t="s">
        <v>2360</v>
      </c>
      <c r="T95" t="s">
        <v>79</v>
      </c>
      <c r="X95" t="str">
        <f>IF(T95="","",_xlfn.LET(_xlpm.x,VLOOKUP(T95,'Drop-down_menus'!$F$2:$G$16,2,FALSE),IF(_xlpm.x=0,"",_xlpm.x)))</f>
        <v/>
      </c>
      <c r="Y95" t="str">
        <f>IF(U95="","",_xlfn.LET(_xlpm.x,VLOOKUP(U95,'Drop-down_menus'!$F$2:$G$16,2,FALSE),IF(_xlpm.x=0,"",_xlpm.x)))</f>
        <v/>
      </c>
      <c r="Z95" t="str">
        <f>IF(V95="","",_xlfn.LET(_xlpm.x,VLOOKUP(V95,'Drop-down_menus'!$F$2:$G$16,2,FALSE),IF(_xlpm.x=0,"",_xlpm.x)))</f>
        <v/>
      </c>
      <c r="AA95" t="str">
        <f>IF(W95="","",_xlfn.LET(_xlpm.x,VLOOKUP(W95,'Drop-down_menus'!$F$2:$G$16,2,FALSE),IF(_xlpm.x=0,"",_xlpm.x)))</f>
        <v/>
      </c>
      <c r="AB95" t="s">
        <v>678</v>
      </c>
      <c r="AE95" t="s">
        <v>684</v>
      </c>
    </row>
    <row r="96" spans="1:37" hidden="1" x14ac:dyDescent="0.2">
      <c r="A96" s="2" t="s">
        <v>119</v>
      </c>
      <c r="C96">
        <v>454</v>
      </c>
      <c r="D96" t="s">
        <v>700</v>
      </c>
      <c r="F96" t="s">
        <v>677</v>
      </c>
      <c r="G96">
        <v>2</v>
      </c>
      <c r="H96" t="s">
        <v>677</v>
      </c>
      <c r="I96" t="s">
        <v>677</v>
      </c>
      <c r="J96" t="str">
        <f>IF($I96="","",_xlfn.LET(_xlpm.x,VLOOKUP($I96,'taxon-match_2026-08-31'!$A$2:$N$122,6,FALSE),IF(_xlpm.x=0,"",_xlpm.x)))</f>
        <v>Grant, 1836</v>
      </c>
      <c r="K96" t="str">
        <f>IF($I96="","",_xlfn.LET(_xlpm.x,VLOOKUP($I96,'taxon-match_2026-08-31'!$A$2:$N$122,4,FALSE),IF(_xlpm.x=0,"",_xlpm.x)))</f>
        <v>urn:lsid:marinespecies.org:taxname:558</v>
      </c>
      <c r="L96" t="str">
        <f>IF($I96="","",_xlfn.LET(_xlpm.x,VLOOKUP($I96,'taxon-match_2026-08-31'!$A$2:$N$122,7,FALSE),IF(_xlpm.x=0,"",_xlpm.x)))</f>
        <v>Animalia</v>
      </c>
      <c r="M96" t="str">
        <f>IF($I96="","",_xlfn.LET(_xlpm.x,VLOOKUP($I96,'taxon-match_2026-08-31'!$A$2:$N$122,8,FALSE),IF(_xlpm.x=0,"",_xlpm.x)))</f>
        <v>Porifera</v>
      </c>
      <c r="N96" t="str">
        <f>IF($I96="","",_xlfn.LET(_xlpm.x,VLOOKUP($I96,'taxon-match_2026-08-31'!$A$2:$N$122,9,FALSE),IF(_xlpm.x=0,"",_xlpm.x)))</f>
        <v/>
      </c>
      <c r="O96" t="str">
        <f>IF($I96="","",_xlfn.LET(_xlpm.x,VLOOKUP($I96,'taxon-match_2026-08-31'!$A$2:$N$122,10,FALSE),IF(_xlpm.x=0,"",_xlpm.x)))</f>
        <v/>
      </c>
      <c r="P96" t="str">
        <f>IF($I96="","",_xlfn.LET(_xlpm.x,VLOOKUP($I96,'taxon-match_2026-08-31'!$A$2:$N$122,11,FALSE),IF(_xlpm.x=0,"",_xlpm.x)))</f>
        <v/>
      </c>
      <c r="Q96" t="str">
        <f>IF($I96="","",_xlfn.LET(_xlpm.x,VLOOKUP($I96,'taxon-match_2026-08-31'!$A$2:$N$122,12,FALSE),IF(_xlpm.x=0,"",_xlpm.x)))</f>
        <v/>
      </c>
      <c r="R96" t="str">
        <f>IF($I96="","",_xlfn.LET(_xlpm.x,VLOOKUP($I96,'taxon-match_2026-08-31'!$A$2:$N$122,14,FALSE),IF(_xlpm.x=0,"",_xlpm.x)))</f>
        <v/>
      </c>
      <c r="S96" s="2" t="s">
        <v>2357</v>
      </c>
      <c r="T96" t="s">
        <v>79</v>
      </c>
      <c r="X96" t="str">
        <f>IF(T96="","",_xlfn.LET(_xlpm.x,VLOOKUP(T96,'Drop-down_menus'!$F$2:$G$16,2,FALSE),IF(_xlpm.x=0,"",_xlpm.x)))</f>
        <v/>
      </c>
      <c r="Y96" t="str">
        <f>IF(U96="","",_xlfn.LET(_xlpm.x,VLOOKUP(U96,'Drop-down_menus'!$F$2:$G$16,2,FALSE),IF(_xlpm.x=0,"",_xlpm.x)))</f>
        <v/>
      </c>
      <c r="Z96" t="str">
        <f>IF(V96="","",_xlfn.LET(_xlpm.x,VLOOKUP(V96,'Drop-down_menus'!$F$2:$G$16,2,FALSE),IF(_xlpm.x=0,"",_xlpm.x)))</f>
        <v/>
      </c>
      <c r="AA96" t="str">
        <f>IF(W96="","",_xlfn.LET(_xlpm.x,VLOOKUP(W96,'Drop-down_menus'!$F$2:$G$16,2,FALSE),IF(_xlpm.x=0,"",_xlpm.x)))</f>
        <v/>
      </c>
      <c r="AB96" t="s">
        <v>678</v>
      </c>
      <c r="AE96" t="s">
        <v>684</v>
      </c>
    </row>
    <row r="97" spans="1:34" hidden="1" x14ac:dyDescent="0.2">
      <c r="A97" s="2" t="s">
        <v>119</v>
      </c>
      <c r="C97">
        <v>455</v>
      </c>
      <c r="D97" t="s">
        <v>700</v>
      </c>
      <c r="F97" t="s">
        <v>692</v>
      </c>
      <c r="G97">
        <v>6</v>
      </c>
      <c r="H97" t="s">
        <v>692</v>
      </c>
      <c r="I97" t="s">
        <v>692</v>
      </c>
      <c r="J97" t="str">
        <f>IF($I97="","",_xlfn.LET(_xlpm.x,VLOOKUP($I97,'taxon-match_2026-08-31'!$A$2:$N$122,6,FALSE),IF(_xlpm.x=0,"",_xlpm.x)))</f>
        <v>de Blainville, 1830</v>
      </c>
      <c r="K97" t="str">
        <f>IF($I97="","",_xlfn.LET(_xlpm.x,VLOOKUP($I97,'taxon-match_2026-08-31'!$A$2:$N$122,4,FALSE),IF(_xlpm.x=0,"",_xlpm.x)))</f>
        <v>urn:lsid:marinespecies.org:taxname:123080</v>
      </c>
      <c r="L97" t="str">
        <f>IF($I97="","",_xlfn.LET(_xlpm.x,VLOOKUP($I97,'taxon-match_2026-08-31'!$A$2:$N$122,7,FALSE),IF(_xlpm.x=0,"",_xlpm.x)))</f>
        <v>Animalia</v>
      </c>
      <c r="M97" t="str">
        <f>IF($I97="","",_xlfn.LET(_xlpm.x,VLOOKUP($I97,'taxon-match_2026-08-31'!$A$2:$N$122,8,FALSE),IF(_xlpm.x=0,"",_xlpm.x)))</f>
        <v>Echinodermata</v>
      </c>
      <c r="N97" t="str">
        <f>IF($I97="","",_xlfn.LET(_xlpm.x,VLOOKUP($I97,'taxon-match_2026-08-31'!$A$2:$N$122,9,FALSE),IF(_xlpm.x=0,"",_xlpm.x)))</f>
        <v>Asteroidea</v>
      </c>
      <c r="O97" t="str">
        <f>IF($I97="","",_xlfn.LET(_xlpm.x,VLOOKUP($I97,'taxon-match_2026-08-31'!$A$2:$N$122,10,FALSE),IF(_xlpm.x=0,"",_xlpm.x)))</f>
        <v/>
      </c>
      <c r="P97" t="str">
        <f>IF($I97="","",_xlfn.LET(_xlpm.x,VLOOKUP($I97,'taxon-match_2026-08-31'!$A$2:$N$122,11,FALSE),IF(_xlpm.x=0,"",_xlpm.x)))</f>
        <v/>
      </c>
      <c r="Q97" t="str">
        <f>IF($I97="","",_xlfn.LET(_xlpm.x,VLOOKUP($I97,'taxon-match_2026-08-31'!$A$2:$N$122,12,FALSE),IF(_xlpm.x=0,"",_xlpm.x)))</f>
        <v/>
      </c>
      <c r="R97" t="str">
        <f>IF($I97="","",_xlfn.LET(_xlpm.x,VLOOKUP($I97,'taxon-match_2026-08-31'!$A$2:$N$122,14,FALSE),IF(_xlpm.x=0,"",_xlpm.x)))</f>
        <v/>
      </c>
      <c r="S97" s="2" t="s">
        <v>2358</v>
      </c>
      <c r="T97" t="s">
        <v>79</v>
      </c>
      <c r="X97" t="str">
        <f>IF(T97="","",_xlfn.LET(_xlpm.x,VLOOKUP(T97,'Drop-down_menus'!$F$2:$G$16,2,FALSE),IF(_xlpm.x=0,"",_xlpm.x)))</f>
        <v/>
      </c>
      <c r="Y97" t="str">
        <f>IF(U97="","",_xlfn.LET(_xlpm.x,VLOOKUP(U97,'Drop-down_menus'!$F$2:$G$16,2,FALSE),IF(_xlpm.x=0,"",_xlpm.x)))</f>
        <v/>
      </c>
      <c r="Z97" t="str">
        <f>IF(V97="","",_xlfn.LET(_xlpm.x,VLOOKUP(V97,'Drop-down_menus'!$F$2:$G$16,2,FALSE),IF(_xlpm.x=0,"",_xlpm.x)))</f>
        <v/>
      </c>
      <c r="AA97" t="str">
        <f>IF(W97="","",_xlfn.LET(_xlpm.x,VLOOKUP(W97,'Drop-down_menus'!$F$2:$G$16,2,FALSE),IF(_xlpm.x=0,"",_xlpm.x)))</f>
        <v/>
      </c>
      <c r="AB97" t="s">
        <v>678</v>
      </c>
      <c r="AE97" t="s">
        <v>684</v>
      </c>
    </row>
    <row r="98" spans="1:34" hidden="1" x14ac:dyDescent="0.2">
      <c r="A98" s="2" t="s">
        <v>119</v>
      </c>
      <c r="C98">
        <v>456</v>
      </c>
      <c r="D98" t="s">
        <v>700</v>
      </c>
      <c r="F98" t="s">
        <v>691</v>
      </c>
      <c r="G98">
        <v>5</v>
      </c>
      <c r="H98" s="2" t="s">
        <v>700</v>
      </c>
      <c r="I98" s="2" t="s">
        <v>700</v>
      </c>
      <c r="J98" t="str">
        <f>IF($I98="","",_xlfn.LET(_xlpm.x,VLOOKUP($I98,'taxon-match_2026-08-31'!$A$2:$N$122,6,FALSE),IF(_xlpm.x=0,"",_xlpm.x)))</f>
        <v/>
      </c>
      <c r="K98" t="str">
        <f>IF($I98="","",_xlfn.LET(_xlpm.x,VLOOKUP($I98,'taxon-match_2026-08-31'!$A$2:$N$122,4,FALSE),IF(_xlpm.x=0,"",_xlpm.x)))</f>
        <v>urn:lsid:marinespecies.org:taxname:1</v>
      </c>
      <c r="L98" t="str">
        <f>IF($I98="","",_xlfn.LET(_xlpm.x,VLOOKUP($I98,'taxon-match_2026-08-31'!$A$2:$N$122,7,FALSE),IF(_xlpm.x=0,"",_xlpm.x)))</f>
        <v/>
      </c>
      <c r="M98" t="str">
        <f>IF($I98="","",_xlfn.LET(_xlpm.x,VLOOKUP($I98,'taxon-match_2026-08-31'!$A$2:$N$122,8,FALSE),IF(_xlpm.x=0,"",_xlpm.x)))</f>
        <v/>
      </c>
      <c r="N98" t="str">
        <f>IF($I98="","",_xlfn.LET(_xlpm.x,VLOOKUP($I98,'taxon-match_2026-08-31'!$A$2:$N$122,9,FALSE),IF(_xlpm.x=0,"",_xlpm.x)))</f>
        <v/>
      </c>
      <c r="O98" t="str">
        <f>IF($I98="","",_xlfn.LET(_xlpm.x,VLOOKUP($I98,'taxon-match_2026-08-31'!$A$2:$N$122,10,FALSE),IF(_xlpm.x=0,"",_xlpm.x)))</f>
        <v/>
      </c>
      <c r="P98" t="str">
        <f>IF($I98="","",_xlfn.LET(_xlpm.x,VLOOKUP($I98,'taxon-match_2026-08-31'!$A$2:$N$122,11,FALSE),IF(_xlpm.x=0,"",_xlpm.x)))</f>
        <v/>
      </c>
      <c r="Q98" t="str">
        <f>IF($I98="","",_xlfn.LET(_xlpm.x,VLOOKUP($I98,'taxon-match_2026-08-31'!$A$2:$N$122,12,FALSE),IF(_xlpm.x=0,"",_xlpm.x)))</f>
        <v/>
      </c>
      <c r="R98" t="str">
        <f>IF($I98="","",_xlfn.LET(_xlpm.x,VLOOKUP($I98,'taxon-match_2026-08-31'!$A$2:$N$122,14,FALSE),IF(_xlpm.x=0,"",_xlpm.x)))</f>
        <v/>
      </c>
      <c r="S98" s="2" t="s">
        <v>2608</v>
      </c>
      <c r="T98" t="s">
        <v>79</v>
      </c>
      <c r="X98" t="str">
        <f>IF(T98="","",_xlfn.LET(_xlpm.x,VLOOKUP(T98,'Drop-down_menus'!$F$2:$G$16,2,FALSE),IF(_xlpm.x=0,"",_xlpm.x)))</f>
        <v/>
      </c>
      <c r="Y98" t="str">
        <f>IF(U98="","",_xlfn.LET(_xlpm.x,VLOOKUP(U98,'Drop-down_menus'!$F$2:$G$16,2,FALSE),IF(_xlpm.x=0,"",_xlpm.x)))</f>
        <v/>
      </c>
      <c r="Z98" t="str">
        <f>IF(V98="","",_xlfn.LET(_xlpm.x,VLOOKUP(V98,'Drop-down_menus'!$F$2:$G$16,2,FALSE),IF(_xlpm.x=0,"",_xlpm.x)))</f>
        <v/>
      </c>
      <c r="AA98" t="str">
        <f>IF(W98="","",_xlfn.LET(_xlpm.x,VLOOKUP(W98,'Drop-down_menus'!$F$2:$G$16,2,FALSE),IF(_xlpm.x=0,"",_xlpm.x)))</f>
        <v/>
      </c>
      <c r="AB98" t="s">
        <v>678</v>
      </c>
      <c r="AE98" t="s">
        <v>684</v>
      </c>
    </row>
    <row r="99" spans="1:34" hidden="1" x14ac:dyDescent="0.2">
      <c r="A99" s="2" t="s">
        <v>119</v>
      </c>
      <c r="C99">
        <v>457</v>
      </c>
      <c r="D99" t="s">
        <v>700</v>
      </c>
      <c r="F99" t="s">
        <v>687</v>
      </c>
      <c r="G99">
        <v>12</v>
      </c>
      <c r="H99" t="s">
        <v>687</v>
      </c>
      <c r="I99" t="s">
        <v>687</v>
      </c>
      <c r="J99" t="str">
        <f>IF($I99="","",_xlfn.LET(_xlpm.x,VLOOKUP($I99,'taxon-match_2026-08-31'!$A$2:$N$122,6,FALSE),IF(_xlpm.x=0,"",_xlpm.x)))</f>
        <v>Latreille, 1816</v>
      </c>
      <c r="K99" t="str">
        <f>IF($I99="","",_xlfn.LET(_xlpm.x,VLOOKUP($I99,'taxon-match_2026-08-31'!$A$2:$N$122,4,FALSE),IF(_xlpm.x=0,"",_xlpm.x)))</f>
        <v>urn:lsid:marinespecies.org:taxname:1131</v>
      </c>
      <c r="L99" t="str">
        <f>IF($I99="","",_xlfn.LET(_xlpm.x,VLOOKUP($I99,'taxon-match_2026-08-31'!$A$2:$N$122,7,FALSE),IF(_xlpm.x=0,"",_xlpm.x)))</f>
        <v>Animalia</v>
      </c>
      <c r="M99" t="str">
        <f>IF($I99="","",_xlfn.LET(_xlpm.x,VLOOKUP($I99,'taxon-match_2026-08-31'!$A$2:$N$122,8,FALSE),IF(_xlpm.x=0,"",_xlpm.x)))</f>
        <v>Arthropoda</v>
      </c>
      <c r="N99" t="str">
        <f>IF($I99="","",_xlfn.LET(_xlpm.x,VLOOKUP($I99,'taxon-match_2026-08-31'!$A$2:$N$122,9,FALSE),IF(_xlpm.x=0,"",_xlpm.x)))</f>
        <v>Malacostraca</v>
      </c>
      <c r="O99" t="str">
        <f>IF($I99="","",_xlfn.LET(_xlpm.x,VLOOKUP($I99,'taxon-match_2026-08-31'!$A$2:$N$122,10,FALSE),IF(_xlpm.x=0,"",_xlpm.x)))</f>
        <v>Isopoda</v>
      </c>
      <c r="P99" t="str">
        <f>IF($I99="","",_xlfn.LET(_xlpm.x,VLOOKUP($I99,'taxon-match_2026-08-31'!$A$2:$N$122,11,FALSE),IF(_xlpm.x=0,"",_xlpm.x)))</f>
        <v/>
      </c>
      <c r="Q99" t="str">
        <f>IF($I99="","",_xlfn.LET(_xlpm.x,VLOOKUP($I99,'taxon-match_2026-08-31'!$A$2:$N$122,12,FALSE),IF(_xlpm.x=0,"",_xlpm.x)))</f>
        <v/>
      </c>
      <c r="R99" t="str">
        <f>IF($I99="","",_xlfn.LET(_xlpm.x,VLOOKUP($I99,'taxon-match_2026-08-31'!$A$2:$N$122,14,FALSE),IF(_xlpm.x=0,"",_xlpm.x)))</f>
        <v/>
      </c>
      <c r="S99" s="2" t="s">
        <v>2359</v>
      </c>
      <c r="T99" t="s">
        <v>79</v>
      </c>
      <c r="X99" t="str">
        <f>IF(T99="","",_xlfn.LET(_xlpm.x,VLOOKUP(T99,'Drop-down_menus'!$F$2:$G$16,2,FALSE),IF(_xlpm.x=0,"",_xlpm.x)))</f>
        <v/>
      </c>
      <c r="Y99" t="str">
        <f>IF(U99="","",_xlfn.LET(_xlpm.x,VLOOKUP(U99,'Drop-down_menus'!$F$2:$G$16,2,FALSE),IF(_xlpm.x=0,"",_xlpm.x)))</f>
        <v/>
      </c>
      <c r="Z99" t="str">
        <f>IF(V99="","",_xlfn.LET(_xlpm.x,VLOOKUP(V99,'Drop-down_menus'!$F$2:$G$16,2,FALSE),IF(_xlpm.x=0,"",_xlpm.x)))</f>
        <v/>
      </c>
      <c r="AA99" t="str">
        <f>IF(W99="","",_xlfn.LET(_xlpm.x,VLOOKUP(W99,'Drop-down_menus'!$F$2:$G$16,2,FALSE),IF(_xlpm.x=0,"",_xlpm.x)))</f>
        <v/>
      </c>
      <c r="AB99" t="s">
        <v>678</v>
      </c>
      <c r="AE99" t="s">
        <v>689</v>
      </c>
    </row>
    <row r="100" spans="1:34" hidden="1" x14ac:dyDescent="0.2">
      <c r="A100" s="2" t="s">
        <v>119</v>
      </c>
      <c r="C100">
        <v>458</v>
      </c>
      <c r="D100" t="s">
        <v>700</v>
      </c>
      <c r="F100" t="s">
        <v>688</v>
      </c>
      <c r="G100">
        <v>7</v>
      </c>
      <c r="H100" t="s">
        <v>688</v>
      </c>
      <c r="I100" t="s">
        <v>688</v>
      </c>
      <c r="J100" t="str">
        <f>IF($I100="","",_xlfn.LET(_xlpm.x,VLOOKUP($I100,'taxon-match_2026-08-31'!$A$2:$N$122,6,FALSE),IF(_xlpm.x=0,"",_xlpm.x)))</f>
        <v>Krøyer, 1846</v>
      </c>
      <c r="K100" t="str">
        <f>IF($I100="","",_xlfn.LET(_xlpm.x,VLOOKUP($I100,'taxon-match_2026-08-31'!$A$2:$N$122,4,FALSE),IF(_xlpm.x=0,"",_xlpm.x)))</f>
        <v>urn:lsid:marinespecies.org:taxname:1137</v>
      </c>
      <c r="L100" t="str">
        <f>IF($I100="","",_xlfn.LET(_xlpm.x,VLOOKUP($I100,'taxon-match_2026-08-31'!$A$2:$N$122,7,FALSE),IF(_xlpm.x=0,"",_xlpm.x)))</f>
        <v>Animalia</v>
      </c>
      <c r="M100" t="str">
        <f>IF($I100="","",_xlfn.LET(_xlpm.x,VLOOKUP($I100,'taxon-match_2026-08-31'!$A$2:$N$122,8,FALSE),IF(_xlpm.x=0,"",_xlpm.x)))</f>
        <v>Arthropoda</v>
      </c>
      <c r="N100" t="str">
        <f>IF($I100="","",_xlfn.LET(_xlpm.x,VLOOKUP($I100,'taxon-match_2026-08-31'!$A$2:$N$122,9,FALSE),IF(_xlpm.x=0,"",_xlpm.x)))</f>
        <v>Malacostraca</v>
      </c>
      <c r="O100" t="str">
        <f>IF($I100="","",_xlfn.LET(_xlpm.x,VLOOKUP($I100,'taxon-match_2026-08-31'!$A$2:$N$122,10,FALSE),IF(_xlpm.x=0,"",_xlpm.x)))</f>
        <v>Cumacea</v>
      </c>
      <c r="P100" t="str">
        <f>IF($I100="","",_xlfn.LET(_xlpm.x,VLOOKUP($I100,'taxon-match_2026-08-31'!$A$2:$N$122,11,FALSE),IF(_xlpm.x=0,"",_xlpm.x)))</f>
        <v/>
      </c>
      <c r="Q100" t="str">
        <f>IF($I100="","",_xlfn.LET(_xlpm.x,VLOOKUP($I100,'taxon-match_2026-08-31'!$A$2:$N$122,12,FALSE),IF(_xlpm.x=0,"",_xlpm.x)))</f>
        <v/>
      </c>
      <c r="R100" t="str">
        <f>IF($I100="","",_xlfn.LET(_xlpm.x,VLOOKUP($I100,'taxon-match_2026-08-31'!$A$2:$N$122,14,FALSE),IF(_xlpm.x=0,"",_xlpm.x)))</f>
        <v/>
      </c>
      <c r="S100" s="2" t="s">
        <v>2359</v>
      </c>
      <c r="T100" t="s">
        <v>79</v>
      </c>
      <c r="X100" t="str">
        <f>IF(T100="","",_xlfn.LET(_xlpm.x,VLOOKUP(T100,'Drop-down_menus'!$F$2:$G$16,2,FALSE),IF(_xlpm.x=0,"",_xlpm.x)))</f>
        <v/>
      </c>
      <c r="Y100" t="str">
        <f>IF(U100="","",_xlfn.LET(_xlpm.x,VLOOKUP(U100,'Drop-down_menus'!$F$2:$G$16,2,FALSE),IF(_xlpm.x=0,"",_xlpm.x)))</f>
        <v/>
      </c>
      <c r="Z100" t="str">
        <f>IF(V100="","",_xlfn.LET(_xlpm.x,VLOOKUP(V100,'Drop-down_menus'!$F$2:$G$16,2,FALSE),IF(_xlpm.x=0,"",_xlpm.x)))</f>
        <v/>
      </c>
      <c r="AA100" t="str">
        <f>IF(W100="","",_xlfn.LET(_xlpm.x,VLOOKUP(W100,'Drop-down_menus'!$F$2:$G$16,2,FALSE),IF(_xlpm.x=0,"",_xlpm.x)))</f>
        <v/>
      </c>
      <c r="AB100" t="s">
        <v>678</v>
      </c>
      <c r="AE100" t="s">
        <v>689</v>
      </c>
    </row>
    <row r="101" spans="1:34" hidden="1" x14ac:dyDescent="0.2">
      <c r="A101" s="2" t="s">
        <v>119</v>
      </c>
      <c r="C101">
        <v>459</v>
      </c>
      <c r="D101" t="s">
        <v>700</v>
      </c>
      <c r="F101" t="s">
        <v>717</v>
      </c>
      <c r="G101">
        <v>1</v>
      </c>
      <c r="H101" t="s">
        <v>717</v>
      </c>
      <c r="I101" t="s">
        <v>717</v>
      </c>
      <c r="J101" t="str">
        <f>IF($I101="","",_xlfn.LET(_xlpm.x,VLOOKUP($I101,'taxon-match_2026-08-31'!$A$2:$N$122,6,FALSE),IF(_xlpm.x=0,"",_xlpm.x)))</f>
        <v/>
      </c>
      <c r="K101" t="str">
        <f>IF($I101="","",_xlfn.LET(_xlpm.x,VLOOKUP($I101,'taxon-match_2026-08-31'!$A$2:$N$122,4,FALSE),IF(_xlpm.x=0,"",_xlpm.x)))</f>
        <v>urn:lsid:marinespecies.org:taxname:51</v>
      </c>
      <c r="L101" t="str">
        <f>IF($I101="","",_xlfn.LET(_xlpm.x,VLOOKUP($I101,'taxon-match_2026-08-31'!$A$2:$N$122,7,FALSE),IF(_xlpm.x=0,"",_xlpm.x)))</f>
        <v>Animalia</v>
      </c>
      <c r="M101" t="str">
        <f>IF($I101="","",_xlfn.LET(_xlpm.x,VLOOKUP($I101,'taxon-match_2026-08-31'!$A$2:$N$122,8,FALSE),IF(_xlpm.x=0,"",_xlpm.x)))</f>
        <v>Mollusca</v>
      </c>
      <c r="N101" t="str">
        <f>IF($I101="","",_xlfn.LET(_xlpm.x,VLOOKUP($I101,'taxon-match_2026-08-31'!$A$2:$N$122,9,FALSE),IF(_xlpm.x=0,"",_xlpm.x)))</f>
        <v/>
      </c>
      <c r="O101" t="str">
        <f>IF($I101="","",_xlfn.LET(_xlpm.x,VLOOKUP($I101,'taxon-match_2026-08-31'!$A$2:$N$122,10,FALSE),IF(_xlpm.x=0,"",_xlpm.x)))</f>
        <v/>
      </c>
      <c r="P101" t="str">
        <f>IF($I101="","",_xlfn.LET(_xlpm.x,VLOOKUP($I101,'taxon-match_2026-08-31'!$A$2:$N$122,11,FALSE),IF(_xlpm.x=0,"",_xlpm.x)))</f>
        <v/>
      </c>
      <c r="Q101" t="str">
        <f>IF($I101="","",_xlfn.LET(_xlpm.x,VLOOKUP($I101,'taxon-match_2026-08-31'!$A$2:$N$122,12,FALSE),IF(_xlpm.x=0,"",_xlpm.x)))</f>
        <v/>
      </c>
      <c r="R101" t="str">
        <f>IF($I101="","",_xlfn.LET(_xlpm.x,VLOOKUP($I101,'taxon-match_2026-08-31'!$A$2:$N$122,14,FALSE),IF(_xlpm.x=0,"",_xlpm.x)))</f>
        <v/>
      </c>
      <c r="S101" s="2" t="s">
        <v>2357</v>
      </c>
      <c r="T101" t="s">
        <v>79</v>
      </c>
      <c r="X101" t="str">
        <f>IF(T101="","",_xlfn.LET(_xlpm.x,VLOOKUP(T101,'Drop-down_menus'!$F$2:$G$16,2,FALSE),IF(_xlpm.x=0,"",_xlpm.x)))</f>
        <v/>
      </c>
      <c r="Y101" t="str">
        <f>IF(U101="","",_xlfn.LET(_xlpm.x,VLOOKUP(U101,'Drop-down_menus'!$F$2:$G$16,2,FALSE),IF(_xlpm.x=0,"",_xlpm.x)))</f>
        <v/>
      </c>
      <c r="Z101" t="str">
        <f>IF(V101="","",_xlfn.LET(_xlpm.x,VLOOKUP(V101,'Drop-down_menus'!$F$2:$G$16,2,FALSE),IF(_xlpm.x=0,"",_xlpm.x)))</f>
        <v/>
      </c>
      <c r="AA101" t="str">
        <f>IF(W101="","",_xlfn.LET(_xlpm.x,VLOOKUP(W101,'Drop-down_menus'!$F$2:$G$16,2,FALSE),IF(_xlpm.x=0,"",_xlpm.x)))</f>
        <v/>
      </c>
      <c r="AB101" t="s">
        <v>678</v>
      </c>
      <c r="AE101" t="s">
        <v>689</v>
      </c>
      <c r="AH101" s="2" t="s">
        <v>718</v>
      </c>
    </row>
    <row r="102" spans="1:34" hidden="1" x14ac:dyDescent="0.2">
      <c r="A102" s="2" t="s">
        <v>119</v>
      </c>
      <c r="C102">
        <v>460</v>
      </c>
      <c r="D102" t="s">
        <v>700</v>
      </c>
      <c r="F102" t="s">
        <v>719</v>
      </c>
      <c r="G102">
        <v>2</v>
      </c>
      <c r="H102" t="s">
        <v>719</v>
      </c>
      <c r="I102" t="s">
        <v>719</v>
      </c>
      <c r="J102" t="str">
        <f>IF($I102="","",_xlfn.LET(_xlpm.x,VLOOKUP($I102,'taxon-match_2026-08-31'!$A$2:$N$122,6,FALSE),IF(_xlpm.x=0,"",_xlpm.x)))</f>
        <v>Gray, 1840</v>
      </c>
      <c r="K102" t="str">
        <f>IF($I102="","",_xlfn.LET(_xlpm.x,VLOOKUP($I102,'taxon-match_2026-08-31'!$A$2:$N$122,4,FALSE),IF(_xlpm.x=0,"",_xlpm.x)))</f>
        <v>urn:lsid:marinespecies.org:taxname:123084</v>
      </c>
      <c r="L102" t="str">
        <f>IF($I102="","",_xlfn.LET(_xlpm.x,VLOOKUP($I102,'taxon-match_2026-08-31'!$A$2:$N$122,7,FALSE),IF(_xlpm.x=0,"",_xlpm.x)))</f>
        <v>Animalia</v>
      </c>
      <c r="M102" t="str">
        <f>IF($I102="","",_xlfn.LET(_xlpm.x,VLOOKUP($I102,'taxon-match_2026-08-31'!$A$2:$N$122,8,FALSE),IF(_xlpm.x=0,"",_xlpm.x)))</f>
        <v>Echinodermata</v>
      </c>
      <c r="N102" t="str">
        <f>IF($I102="","",_xlfn.LET(_xlpm.x,VLOOKUP($I102,'taxon-match_2026-08-31'!$A$2:$N$122,9,FALSE),IF(_xlpm.x=0,"",_xlpm.x)))</f>
        <v>Ophiuroidea</v>
      </c>
      <c r="O102" t="str">
        <f>IF($I102="","",_xlfn.LET(_xlpm.x,VLOOKUP($I102,'taxon-match_2026-08-31'!$A$2:$N$122,10,FALSE),IF(_xlpm.x=0,"",_xlpm.x)))</f>
        <v/>
      </c>
      <c r="P102" t="str">
        <f>IF($I102="","",_xlfn.LET(_xlpm.x,VLOOKUP($I102,'taxon-match_2026-08-31'!$A$2:$N$122,11,FALSE),IF(_xlpm.x=0,"",_xlpm.x)))</f>
        <v/>
      </c>
      <c r="Q102" t="str">
        <f>IF($I102="","",_xlfn.LET(_xlpm.x,VLOOKUP($I102,'taxon-match_2026-08-31'!$A$2:$N$122,12,FALSE),IF(_xlpm.x=0,"",_xlpm.x)))</f>
        <v/>
      </c>
      <c r="R102" t="str">
        <f>IF($I102="","",_xlfn.LET(_xlpm.x,VLOOKUP($I102,'taxon-match_2026-08-31'!$A$2:$N$122,14,FALSE),IF(_xlpm.x=0,"",_xlpm.x)))</f>
        <v/>
      </c>
      <c r="S102" s="2" t="s">
        <v>2358</v>
      </c>
      <c r="T102" t="s">
        <v>79</v>
      </c>
      <c r="X102" t="str">
        <f>IF(T102="","",_xlfn.LET(_xlpm.x,VLOOKUP(T102,'Drop-down_menus'!$F$2:$G$16,2,FALSE),IF(_xlpm.x=0,"",_xlpm.x)))</f>
        <v/>
      </c>
      <c r="Y102" t="str">
        <f>IF(U102="","",_xlfn.LET(_xlpm.x,VLOOKUP(U102,'Drop-down_menus'!$F$2:$G$16,2,FALSE),IF(_xlpm.x=0,"",_xlpm.x)))</f>
        <v/>
      </c>
      <c r="Z102" t="str">
        <f>IF(V102="","",_xlfn.LET(_xlpm.x,VLOOKUP(V102,'Drop-down_menus'!$F$2:$G$16,2,FALSE),IF(_xlpm.x=0,"",_xlpm.x)))</f>
        <v/>
      </c>
      <c r="AA102" t="str">
        <f>IF(W102="","",_xlfn.LET(_xlpm.x,VLOOKUP(W102,'Drop-down_menus'!$F$2:$G$16,2,FALSE),IF(_xlpm.x=0,"",_xlpm.x)))</f>
        <v/>
      </c>
      <c r="AB102" t="s">
        <v>678</v>
      </c>
      <c r="AE102" t="s">
        <v>689</v>
      </c>
    </row>
    <row r="103" spans="1:34" hidden="1" x14ac:dyDescent="0.2">
      <c r="A103" s="2" t="s">
        <v>119</v>
      </c>
      <c r="C103">
        <v>461</v>
      </c>
      <c r="D103" s="2" t="s">
        <v>700</v>
      </c>
      <c r="F103" t="s">
        <v>690</v>
      </c>
      <c r="G103">
        <v>6</v>
      </c>
      <c r="H103" t="s">
        <v>690</v>
      </c>
      <c r="I103" t="s">
        <v>690</v>
      </c>
      <c r="J103" t="str">
        <f>IF($I103="","",_xlfn.LET(_xlpm.x,VLOOKUP($I103,'taxon-match_2026-08-31'!$A$2:$N$122,6,FALSE),IF(_xlpm.x=0,"",_xlpm.x)))</f>
        <v>Grube, 1850</v>
      </c>
      <c r="K103" t="str">
        <f>IF($I103="","",_xlfn.LET(_xlpm.x,VLOOKUP($I103,'taxon-match_2026-08-31'!$A$2:$N$122,4,FALSE),IF(_xlpm.x=0,"",_xlpm.x)))</f>
        <v>urn:lsid:marinespecies.org:taxname:883</v>
      </c>
      <c r="L103" t="str">
        <f>IF($I103="","",_xlfn.LET(_xlpm.x,VLOOKUP($I103,'taxon-match_2026-08-31'!$A$2:$N$122,7,FALSE),IF(_xlpm.x=0,"",_xlpm.x)))</f>
        <v>Animalia</v>
      </c>
      <c r="M103" t="str">
        <f>IF($I103="","",_xlfn.LET(_xlpm.x,VLOOKUP($I103,'taxon-match_2026-08-31'!$A$2:$N$122,8,FALSE),IF(_xlpm.x=0,"",_xlpm.x)))</f>
        <v>Annelida</v>
      </c>
      <c r="N103" t="str">
        <f>IF($I103="","",_xlfn.LET(_xlpm.x,VLOOKUP($I103,'taxon-match_2026-08-31'!$A$2:$N$122,9,FALSE),IF(_xlpm.x=0,"",_xlpm.x)))</f>
        <v>Polychaeta</v>
      </c>
      <c r="O103" t="str">
        <f>IF($I103="","",_xlfn.LET(_xlpm.x,VLOOKUP($I103,'taxon-match_2026-08-31'!$A$2:$N$122,10,FALSE),IF(_xlpm.x=0,"",_xlpm.x)))</f>
        <v/>
      </c>
      <c r="P103" t="str">
        <f>IF($I103="","",_xlfn.LET(_xlpm.x,VLOOKUP($I103,'taxon-match_2026-08-31'!$A$2:$N$122,11,FALSE),IF(_xlpm.x=0,"",_xlpm.x)))</f>
        <v/>
      </c>
      <c r="Q103" t="str">
        <f>IF($I103="","",_xlfn.LET(_xlpm.x,VLOOKUP($I103,'taxon-match_2026-08-31'!$A$2:$N$122,12,FALSE),IF(_xlpm.x=0,"",_xlpm.x)))</f>
        <v/>
      </c>
      <c r="R103" t="str">
        <f>IF($I103="","",_xlfn.LET(_xlpm.x,VLOOKUP($I103,'taxon-match_2026-08-31'!$A$2:$N$122,14,FALSE),IF(_xlpm.x=0,"",_xlpm.x)))</f>
        <v/>
      </c>
      <c r="S103" s="2" t="s">
        <v>2358</v>
      </c>
      <c r="T103" t="s">
        <v>79</v>
      </c>
      <c r="X103" t="str">
        <f>IF(T103="","",_xlfn.LET(_xlpm.x,VLOOKUP(T103,'Drop-down_menus'!$F$2:$G$16,2,FALSE),IF(_xlpm.x=0,"",_xlpm.x)))</f>
        <v/>
      </c>
      <c r="Y103" t="str">
        <f>IF(U103="","",_xlfn.LET(_xlpm.x,VLOOKUP(U103,'Drop-down_menus'!$F$2:$G$16,2,FALSE),IF(_xlpm.x=0,"",_xlpm.x)))</f>
        <v/>
      </c>
      <c r="Z103" t="str">
        <f>IF(V103="","",_xlfn.LET(_xlpm.x,VLOOKUP(V103,'Drop-down_menus'!$F$2:$G$16,2,FALSE),IF(_xlpm.x=0,"",_xlpm.x)))</f>
        <v/>
      </c>
      <c r="AA103" t="str">
        <f>IF(W103="","",_xlfn.LET(_xlpm.x,VLOOKUP(W103,'Drop-down_menus'!$F$2:$G$16,2,FALSE),IF(_xlpm.x=0,"",_xlpm.x)))</f>
        <v/>
      </c>
      <c r="AB103" t="s">
        <v>678</v>
      </c>
      <c r="AE103" t="s">
        <v>689</v>
      </c>
    </row>
    <row r="104" spans="1:34" hidden="1" x14ac:dyDescent="0.2">
      <c r="A104" s="2" t="s">
        <v>119</v>
      </c>
      <c r="C104">
        <v>462</v>
      </c>
      <c r="D104" t="s">
        <v>700</v>
      </c>
      <c r="F104" t="s">
        <v>691</v>
      </c>
      <c r="G104">
        <v>14</v>
      </c>
      <c r="H104" s="2" t="s">
        <v>700</v>
      </c>
      <c r="I104" s="2" t="s">
        <v>700</v>
      </c>
      <c r="J104" t="str">
        <f>IF($I104="","",_xlfn.LET(_xlpm.x,VLOOKUP($I104,'taxon-match_2026-08-31'!$A$2:$N$122,6,FALSE),IF(_xlpm.x=0,"",_xlpm.x)))</f>
        <v/>
      </c>
      <c r="K104" t="str">
        <f>IF($I104="","",_xlfn.LET(_xlpm.x,VLOOKUP($I104,'taxon-match_2026-08-31'!$A$2:$N$122,4,FALSE),IF(_xlpm.x=0,"",_xlpm.x)))</f>
        <v>urn:lsid:marinespecies.org:taxname:1</v>
      </c>
      <c r="L104" t="str">
        <f>IF($I104="","",_xlfn.LET(_xlpm.x,VLOOKUP($I104,'taxon-match_2026-08-31'!$A$2:$N$122,7,FALSE),IF(_xlpm.x=0,"",_xlpm.x)))</f>
        <v/>
      </c>
      <c r="M104" t="str">
        <f>IF($I104="","",_xlfn.LET(_xlpm.x,VLOOKUP($I104,'taxon-match_2026-08-31'!$A$2:$N$122,8,FALSE),IF(_xlpm.x=0,"",_xlpm.x)))</f>
        <v/>
      </c>
      <c r="N104" t="str">
        <f>IF($I104="","",_xlfn.LET(_xlpm.x,VLOOKUP($I104,'taxon-match_2026-08-31'!$A$2:$N$122,9,FALSE),IF(_xlpm.x=0,"",_xlpm.x)))</f>
        <v/>
      </c>
      <c r="O104" t="str">
        <f>IF($I104="","",_xlfn.LET(_xlpm.x,VLOOKUP($I104,'taxon-match_2026-08-31'!$A$2:$N$122,10,FALSE),IF(_xlpm.x=0,"",_xlpm.x)))</f>
        <v/>
      </c>
      <c r="P104" t="str">
        <f>IF($I104="","",_xlfn.LET(_xlpm.x,VLOOKUP($I104,'taxon-match_2026-08-31'!$A$2:$N$122,11,FALSE),IF(_xlpm.x=0,"",_xlpm.x)))</f>
        <v/>
      </c>
      <c r="Q104" t="str">
        <f>IF($I104="","",_xlfn.LET(_xlpm.x,VLOOKUP($I104,'taxon-match_2026-08-31'!$A$2:$N$122,12,FALSE),IF(_xlpm.x=0,"",_xlpm.x)))</f>
        <v/>
      </c>
      <c r="R104" t="str">
        <f>IF($I104="","",_xlfn.LET(_xlpm.x,VLOOKUP($I104,'taxon-match_2026-08-31'!$A$2:$N$122,14,FALSE),IF(_xlpm.x=0,"",_xlpm.x)))</f>
        <v/>
      </c>
      <c r="S104" s="2" t="s">
        <v>2608</v>
      </c>
      <c r="T104" t="s">
        <v>79</v>
      </c>
      <c r="X104" t="str">
        <f>IF(T104="","",_xlfn.LET(_xlpm.x,VLOOKUP(T104,'Drop-down_menus'!$F$2:$G$16,2,FALSE),IF(_xlpm.x=0,"",_xlpm.x)))</f>
        <v/>
      </c>
      <c r="Y104" t="str">
        <f>IF(U104="","",_xlfn.LET(_xlpm.x,VLOOKUP(U104,'Drop-down_menus'!$F$2:$G$16,2,FALSE),IF(_xlpm.x=0,"",_xlpm.x)))</f>
        <v/>
      </c>
      <c r="Z104" t="str">
        <f>IF(V104="","",_xlfn.LET(_xlpm.x,VLOOKUP(V104,'Drop-down_menus'!$F$2:$G$16,2,FALSE),IF(_xlpm.x=0,"",_xlpm.x)))</f>
        <v/>
      </c>
      <c r="AA104" t="str">
        <f>IF(W104="","",_xlfn.LET(_xlpm.x,VLOOKUP(W104,'Drop-down_menus'!$F$2:$G$16,2,FALSE),IF(_xlpm.x=0,"",_xlpm.x)))</f>
        <v/>
      </c>
      <c r="AB104" t="s">
        <v>678</v>
      </c>
      <c r="AE104" t="s">
        <v>689</v>
      </c>
    </row>
    <row r="105" spans="1:34" hidden="1" x14ac:dyDescent="0.2">
      <c r="A105" s="2" t="s">
        <v>78</v>
      </c>
      <c r="C105">
        <v>470</v>
      </c>
      <c r="D105" t="s">
        <v>700</v>
      </c>
      <c r="F105" t="s">
        <v>686</v>
      </c>
      <c r="G105">
        <v>465</v>
      </c>
      <c r="H105" t="s">
        <v>686</v>
      </c>
      <c r="I105" t="s">
        <v>686</v>
      </c>
      <c r="J105" t="str">
        <f>IF($I105="","",_xlfn.LET(_xlpm.x,VLOOKUP($I105,'taxon-match_2026-08-31'!$A$2:$N$122,6,FALSE),IF(_xlpm.x=0,"",_xlpm.x)))</f>
        <v>Latreille, 1816</v>
      </c>
      <c r="K105" t="str">
        <f>IF($I105="","",_xlfn.LET(_xlpm.x,VLOOKUP($I105,'taxon-match_2026-08-31'!$A$2:$N$122,4,FALSE),IF(_xlpm.x=0,"",_xlpm.x)))</f>
        <v>urn:lsid:marinespecies.org:taxname:1135</v>
      </c>
      <c r="L105" t="str">
        <f>IF($I105="","",_xlfn.LET(_xlpm.x,VLOOKUP($I105,'taxon-match_2026-08-31'!$A$2:$N$122,7,FALSE),IF(_xlpm.x=0,"",_xlpm.x)))</f>
        <v>Animalia</v>
      </c>
      <c r="M105" t="str">
        <f>IF($I105="","",_xlfn.LET(_xlpm.x,VLOOKUP($I105,'taxon-match_2026-08-31'!$A$2:$N$122,8,FALSE),IF(_xlpm.x=0,"",_xlpm.x)))</f>
        <v>Arthropoda</v>
      </c>
      <c r="N105" t="str">
        <f>IF($I105="","",_xlfn.LET(_xlpm.x,VLOOKUP($I105,'taxon-match_2026-08-31'!$A$2:$N$122,9,FALSE),IF(_xlpm.x=0,"",_xlpm.x)))</f>
        <v>Malacostraca</v>
      </c>
      <c r="O105" t="str">
        <f>IF($I105="","",_xlfn.LET(_xlpm.x,VLOOKUP($I105,'taxon-match_2026-08-31'!$A$2:$N$122,10,FALSE),IF(_xlpm.x=0,"",_xlpm.x)))</f>
        <v>Amphipoda</v>
      </c>
      <c r="P105" t="str">
        <f>IF($I105="","",_xlfn.LET(_xlpm.x,VLOOKUP($I105,'taxon-match_2026-08-31'!$A$2:$N$122,11,FALSE),IF(_xlpm.x=0,"",_xlpm.x)))</f>
        <v/>
      </c>
      <c r="Q105" t="str">
        <f>IF($I105="","",_xlfn.LET(_xlpm.x,VLOOKUP($I105,'taxon-match_2026-08-31'!$A$2:$N$122,12,FALSE),IF(_xlpm.x=0,"",_xlpm.x)))</f>
        <v/>
      </c>
      <c r="R105" t="str">
        <f>IF($I105="","",_xlfn.LET(_xlpm.x,VLOOKUP($I105,'taxon-match_2026-08-31'!$A$2:$N$122,14,FALSE),IF(_xlpm.x=0,"",_xlpm.x)))</f>
        <v/>
      </c>
      <c r="S105" s="2" t="s">
        <v>2359</v>
      </c>
      <c r="T105" t="s">
        <v>79</v>
      </c>
      <c r="X105" t="str">
        <f>IF(T105="","",_xlfn.LET(_xlpm.x,VLOOKUP(T105,'Drop-down_menus'!$F$2:$G$16,2,FALSE),IF(_xlpm.x=0,"",_xlpm.x)))</f>
        <v/>
      </c>
      <c r="Y105" t="str">
        <f>IF(U105="","",_xlfn.LET(_xlpm.x,VLOOKUP(U105,'Drop-down_menus'!$F$2:$G$16,2,FALSE),IF(_xlpm.x=0,"",_xlpm.x)))</f>
        <v/>
      </c>
      <c r="Z105" t="str">
        <f>IF(V105="","",_xlfn.LET(_xlpm.x,VLOOKUP(V105,'Drop-down_menus'!$F$2:$G$16,2,FALSE),IF(_xlpm.x=0,"",_xlpm.x)))</f>
        <v/>
      </c>
      <c r="AA105" t="str">
        <f>IF(W105="","",_xlfn.LET(_xlpm.x,VLOOKUP(W105,'Drop-down_menus'!$F$2:$G$16,2,FALSE),IF(_xlpm.x=0,"",_xlpm.x)))</f>
        <v/>
      </c>
      <c r="AB105" t="s">
        <v>678</v>
      </c>
      <c r="AE105" t="s">
        <v>679</v>
      </c>
    </row>
    <row r="106" spans="1:34" x14ac:dyDescent="0.2">
      <c r="A106" s="2" t="s">
        <v>78</v>
      </c>
      <c r="C106">
        <v>471</v>
      </c>
      <c r="D106" t="s">
        <v>700</v>
      </c>
      <c r="F106" t="s">
        <v>720</v>
      </c>
      <c r="G106">
        <v>62</v>
      </c>
      <c r="H106" t="s">
        <v>720</v>
      </c>
      <c r="I106" t="s">
        <v>720</v>
      </c>
      <c r="J106" t="str">
        <f>IF($I106="","",_xlfn.LET(_xlpm.x,VLOOKUP($I106,'taxon-match_2026-08-31'!$A$2:$N$122,6,FALSE),IF(_xlpm.x=0,"",_xlpm.x)))</f>
        <v>(McIntosh, 1876)</v>
      </c>
      <c r="K106" t="str">
        <f>IF($I106="","",_xlfn.LET(_xlpm.x,VLOOKUP($I106,'taxon-match_2026-08-31'!$A$2:$N$122,4,FALSE),IF(_xlpm.x=0,"",_xlpm.x)))</f>
        <v>urn:lsid:marinespecies.org:taxname:1776775</v>
      </c>
      <c r="L106" t="str">
        <f>IF($I106="","",_xlfn.LET(_xlpm.x,VLOOKUP($I106,'taxon-match_2026-08-31'!$A$2:$N$122,7,FALSE),IF(_xlpm.x=0,"",_xlpm.x)))</f>
        <v>Animalia</v>
      </c>
      <c r="M106" t="str">
        <f>IF($I106="","",_xlfn.LET(_xlpm.x,VLOOKUP($I106,'taxon-match_2026-08-31'!$A$2:$N$122,8,FALSE),IF(_xlpm.x=0,"",_xlpm.x)))</f>
        <v>Nemertea</v>
      </c>
      <c r="N106" t="str">
        <f>IF($I106="","",_xlfn.LET(_xlpm.x,VLOOKUP($I106,'taxon-match_2026-08-31'!$A$2:$N$122,9,FALSE),IF(_xlpm.x=0,"",_xlpm.x)))</f>
        <v>Pilidiophora</v>
      </c>
      <c r="O106" t="str">
        <f>IF($I106="","",_xlfn.LET(_xlpm.x,VLOOKUP($I106,'taxon-match_2026-08-31'!$A$2:$N$122,10,FALSE),IF(_xlpm.x=0,"",_xlpm.x)))</f>
        <v>Heteronemertea</v>
      </c>
      <c r="P106" t="str">
        <f>IF($I106="","",_xlfn.LET(_xlpm.x,VLOOKUP($I106,'taxon-match_2026-08-31'!$A$2:$N$122,11,FALSE),IF(_xlpm.x=0,"",_xlpm.x)))</f>
        <v>Lineidae</v>
      </c>
      <c r="Q106" t="str">
        <f>IF($I106="","",_xlfn.LET(_xlpm.x,VLOOKUP($I106,'taxon-match_2026-08-31'!$A$2:$N$122,12,FALSE),IF(_xlpm.x=0,"",_xlpm.x)))</f>
        <v>Parborlasia</v>
      </c>
      <c r="R106" t="str">
        <f>IF($I106="","",_xlfn.LET(_xlpm.x,VLOOKUP($I106,'taxon-match_2026-08-31'!$A$2:$N$122,14,FALSE),IF(_xlpm.x=0,"",_xlpm.x)))</f>
        <v>corrugatus</v>
      </c>
      <c r="S106" s="2" t="s">
        <v>2609</v>
      </c>
      <c r="T106" t="s">
        <v>79</v>
      </c>
      <c r="X106" t="str">
        <f>IF(T106="","",_xlfn.LET(_xlpm.x,VLOOKUP(T106,'Drop-down_menus'!$F$2:$G$16,2,FALSE),IF(_xlpm.x=0,"",_xlpm.x)))</f>
        <v/>
      </c>
      <c r="Y106" t="str">
        <f>IF(U106="","",_xlfn.LET(_xlpm.x,VLOOKUP(U106,'Drop-down_menus'!$F$2:$G$16,2,FALSE),IF(_xlpm.x=0,"",_xlpm.x)))</f>
        <v/>
      </c>
      <c r="Z106" t="str">
        <f>IF(V106="","",_xlfn.LET(_xlpm.x,VLOOKUP(V106,'Drop-down_menus'!$F$2:$G$16,2,FALSE),IF(_xlpm.x=0,"",_xlpm.x)))</f>
        <v/>
      </c>
      <c r="AA106" t="str">
        <f>IF(W106="","",_xlfn.LET(_xlpm.x,VLOOKUP(W106,'Drop-down_menus'!$F$2:$G$16,2,FALSE),IF(_xlpm.x=0,"",_xlpm.x)))</f>
        <v/>
      </c>
      <c r="AB106" t="s">
        <v>678</v>
      </c>
      <c r="AH106" s="2" t="s">
        <v>695</v>
      </c>
    </row>
    <row r="107" spans="1:34" hidden="1" x14ac:dyDescent="0.2">
      <c r="A107" s="2" t="s">
        <v>75</v>
      </c>
      <c r="C107">
        <v>93</v>
      </c>
      <c r="D107" t="s">
        <v>711</v>
      </c>
      <c r="E107" t="s">
        <v>721</v>
      </c>
      <c r="I107" t="s">
        <v>2611</v>
      </c>
      <c r="J107" t="str">
        <f>IF($I107="","",_xlfn.LET(_xlpm.x,VLOOKUP($I107,'taxon-match_2026-08-31'!$A$2:$N$122,6,FALSE),IF(_xlpm.x=0,"",_xlpm.x)))</f>
        <v/>
      </c>
      <c r="K107" t="str">
        <f>IF($I107="","",_xlfn.LET(_xlpm.x,VLOOKUP($I107,'taxon-match_2026-08-31'!$A$2:$N$122,4,FALSE),IF(_xlpm.x=0,"",_xlpm.x)))</f>
        <v/>
      </c>
      <c r="L107" t="str">
        <f>IF($I107="","",_xlfn.LET(_xlpm.x,VLOOKUP($I107,'taxon-match_2026-08-31'!$A$2:$N$122,7,FALSE),IF(_xlpm.x=0,"",_xlpm.x)))</f>
        <v/>
      </c>
      <c r="M107" t="str">
        <f>IF($I107="","",_xlfn.LET(_xlpm.x,VLOOKUP($I107,'taxon-match_2026-08-31'!$A$2:$N$122,8,FALSE),IF(_xlpm.x=0,"",_xlpm.x)))</f>
        <v/>
      </c>
      <c r="N107" t="str">
        <f>IF($I107="","",_xlfn.LET(_xlpm.x,VLOOKUP($I107,'taxon-match_2026-08-31'!$A$2:$N$122,9,FALSE),IF(_xlpm.x=0,"",_xlpm.x)))</f>
        <v/>
      </c>
      <c r="O107" t="str">
        <f>IF($I107="","",_xlfn.LET(_xlpm.x,VLOOKUP($I107,'taxon-match_2026-08-31'!$A$2:$N$122,10,FALSE),IF(_xlpm.x=0,"",_xlpm.x)))</f>
        <v/>
      </c>
      <c r="P107" t="str">
        <f>IF($I107="","",_xlfn.LET(_xlpm.x,VLOOKUP($I107,'taxon-match_2026-08-31'!$A$2:$N$122,11,FALSE),IF(_xlpm.x=0,"",_xlpm.x)))</f>
        <v/>
      </c>
      <c r="Q107" t="str">
        <f>IF($I107="","",_xlfn.LET(_xlpm.x,VLOOKUP($I107,'taxon-match_2026-08-31'!$A$2:$N$122,12,FALSE),IF(_xlpm.x=0,"",_xlpm.x)))</f>
        <v/>
      </c>
      <c r="R107" t="str">
        <f>IF($I107="","",_xlfn.LET(_xlpm.x,VLOOKUP($I107,'taxon-match_2026-08-31'!$A$2:$N$122,14,FALSE),IF(_xlpm.x=0,"",_xlpm.x)))</f>
        <v/>
      </c>
      <c r="T107" t="s">
        <v>71</v>
      </c>
      <c r="X107" t="str">
        <f>IF(T107="","",_xlfn.LET(_xlpm.x,VLOOKUP(T107,'Drop-down_menus'!$F$2:$G$16,2,FALSE),IF(_xlpm.x=0,"",_xlpm.x)))</f>
        <v>https://orcid.org/0009-0002-6669-2911</v>
      </c>
      <c r="Y107" t="str">
        <f>IF(U107="","",_xlfn.LET(_xlpm.x,VLOOKUP(U107,'Drop-down_menus'!$F$2:$G$16,2,FALSE),IF(_xlpm.x=0,"",_xlpm.x)))</f>
        <v/>
      </c>
      <c r="Z107" t="str">
        <f>IF(V107="","",_xlfn.LET(_xlpm.x,VLOOKUP(V107,'Drop-down_menus'!$F$2:$G$16,2,FALSE),IF(_xlpm.x=0,"",_xlpm.x)))</f>
        <v/>
      </c>
      <c r="AA107" t="str">
        <f>IF(W107="","",_xlfn.LET(_xlpm.x,VLOOKUP(W107,'Drop-down_menus'!$F$2:$G$16,2,FALSE),IF(_xlpm.x=0,"",_xlpm.x)))</f>
        <v/>
      </c>
      <c r="AB107" t="s">
        <v>722</v>
      </c>
      <c r="AE107" t="s">
        <v>723</v>
      </c>
    </row>
    <row r="108" spans="1:34" hidden="1" x14ac:dyDescent="0.2">
      <c r="A108" s="2" t="s">
        <v>75</v>
      </c>
      <c r="C108">
        <v>94</v>
      </c>
      <c r="D108" t="s">
        <v>711</v>
      </c>
      <c r="E108" t="s">
        <v>721</v>
      </c>
      <c r="I108" t="s">
        <v>2611</v>
      </c>
      <c r="J108" t="str">
        <f>IF($I108="","",_xlfn.LET(_xlpm.x,VLOOKUP($I108,'taxon-match_2026-08-31'!$A$2:$N$122,6,FALSE),IF(_xlpm.x=0,"",_xlpm.x)))</f>
        <v/>
      </c>
      <c r="K108" t="str">
        <f>IF($I108="","",_xlfn.LET(_xlpm.x,VLOOKUP($I108,'taxon-match_2026-08-31'!$A$2:$N$122,4,FALSE),IF(_xlpm.x=0,"",_xlpm.x)))</f>
        <v/>
      </c>
      <c r="L108" t="str">
        <f>IF($I108="","",_xlfn.LET(_xlpm.x,VLOOKUP($I108,'taxon-match_2026-08-31'!$A$2:$N$122,7,FALSE),IF(_xlpm.x=0,"",_xlpm.x)))</f>
        <v/>
      </c>
      <c r="M108" t="str">
        <f>IF($I108="","",_xlfn.LET(_xlpm.x,VLOOKUP($I108,'taxon-match_2026-08-31'!$A$2:$N$122,8,FALSE),IF(_xlpm.x=0,"",_xlpm.x)))</f>
        <v/>
      </c>
      <c r="N108" t="str">
        <f>IF($I108="","",_xlfn.LET(_xlpm.x,VLOOKUP($I108,'taxon-match_2026-08-31'!$A$2:$N$122,9,FALSE),IF(_xlpm.x=0,"",_xlpm.x)))</f>
        <v/>
      </c>
      <c r="O108" t="str">
        <f>IF($I108="","",_xlfn.LET(_xlpm.x,VLOOKUP($I108,'taxon-match_2026-08-31'!$A$2:$N$122,10,FALSE),IF(_xlpm.x=0,"",_xlpm.x)))</f>
        <v/>
      </c>
      <c r="P108" t="str">
        <f>IF($I108="","",_xlfn.LET(_xlpm.x,VLOOKUP($I108,'taxon-match_2026-08-31'!$A$2:$N$122,11,FALSE),IF(_xlpm.x=0,"",_xlpm.x)))</f>
        <v/>
      </c>
      <c r="Q108" t="str">
        <f>IF($I108="","",_xlfn.LET(_xlpm.x,VLOOKUP($I108,'taxon-match_2026-08-31'!$A$2:$N$122,12,FALSE),IF(_xlpm.x=0,"",_xlpm.x)))</f>
        <v/>
      </c>
      <c r="R108" t="str">
        <f>IF($I108="","",_xlfn.LET(_xlpm.x,VLOOKUP($I108,'taxon-match_2026-08-31'!$A$2:$N$122,14,FALSE),IF(_xlpm.x=0,"",_xlpm.x)))</f>
        <v/>
      </c>
      <c r="T108" t="s">
        <v>71</v>
      </c>
      <c r="X108" t="str">
        <f>IF(T108="","",_xlfn.LET(_xlpm.x,VLOOKUP(T108,'Drop-down_menus'!$F$2:$G$16,2,FALSE),IF(_xlpm.x=0,"",_xlpm.x)))</f>
        <v>https://orcid.org/0009-0002-6669-2911</v>
      </c>
      <c r="Y108" t="str">
        <f>IF(U108="","",_xlfn.LET(_xlpm.x,VLOOKUP(U108,'Drop-down_menus'!$F$2:$G$16,2,FALSE),IF(_xlpm.x=0,"",_xlpm.x)))</f>
        <v/>
      </c>
      <c r="Z108" t="str">
        <f>IF(V108="","",_xlfn.LET(_xlpm.x,VLOOKUP(V108,'Drop-down_menus'!$F$2:$G$16,2,FALSE),IF(_xlpm.x=0,"",_xlpm.x)))</f>
        <v/>
      </c>
      <c r="AA108" t="str">
        <f>IF(W108="","",_xlfn.LET(_xlpm.x,VLOOKUP(W108,'Drop-down_menus'!$F$2:$G$16,2,FALSE),IF(_xlpm.x=0,"",_xlpm.x)))</f>
        <v/>
      </c>
      <c r="AB108" t="s">
        <v>722</v>
      </c>
      <c r="AE108" t="s">
        <v>723</v>
      </c>
    </row>
    <row r="109" spans="1:34" hidden="1" x14ac:dyDescent="0.2">
      <c r="A109" s="2" t="s">
        <v>75</v>
      </c>
      <c r="C109">
        <v>95</v>
      </c>
      <c r="D109" t="s">
        <v>711</v>
      </c>
      <c r="E109" t="s">
        <v>724</v>
      </c>
      <c r="I109" t="s">
        <v>2611</v>
      </c>
      <c r="J109" t="str">
        <f>IF($I109="","",_xlfn.LET(_xlpm.x,VLOOKUP($I109,'taxon-match_2026-08-31'!$A$2:$N$122,6,FALSE),IF(_xlpm.x=0,"",_xlpm.x)))</f>
        <v/>
      </c>
      <c r="K109" t="str">
        <f>IF($I109="","",_xlfn.LET(_xlpm.x,VLOOKUP($I109,'taxon-match_2026-08-31'!$A$2:$N$122,4,FALSE),IF(_xlpm.x=0,"",_xlpm.x)))</f>
        <v/>
      </c>
      <c r="L109" t="str">
        <f>IF($I109="","",_xlfn.LET(_xlpm.x,VLOOKUP($I109,'taxon-match_2026-08-31'!$A$2:$N$122,7,FALSE),IF(_xlpm.x=0,"",_xlpm.x)))</f>
        <v/>
      </c>
      <c r="M109" t="str">
        <f>IF($I109="","",_xlfn.LET(_xlpm.x,VLOOKUP($I109,'taxon-match_2026-08-31'!$A$2:$N$122,8,FALSE),IF(_xlpm.x=0,"",_xlpm.x)))</f>
        <v/>
      </c>
      <c r="N109" t="str">
        <f>IF($I109="","",_xlfn.LET(_xlpm.x,VLOOKUP($I109,'taxon-match_2026-08-31'!$A$2:$N$122,9,FALSE),IF(_xlpm.x=0,"",_xlpm.x)))</f>
        <v/>
      </c>
      <c r="O109" t="str">
        <f>IF($I109="","",_xlfn.LET(_xlpm.x,VLOOKUP($I109,'taxon-match_2026-08-31'!$A$2:$N$122,10,FALSE),IF(_xlpm.x=0,"",_xlpm.x)))</f>
        <v/>
      </c>
      <c r="P109" t="str">
        <f>IF($I109="","",_xlfn.LET(_xlpm.x,VLOOKUP($I109,'taxon-match_2026-08-31'!$A$2:$N$122,11,FALSE),IF(_xlpm.x=0,"",_xlpm.x)))</f>
        <v/>
      </c>
      <c r="Q109" t="str">
        <f>IF($I109="","",_xlfn.LET(_xlpm.x,VLOOKUP($I109,'taxon-match_2026-08-31'!$A$2:$N$122,12,FALSE),IF(_xlpm.x=0,"",_xlpm.x)))</f>
        <v/>
      </c>
      <c r="R109" t="str">
        <f>IF($I109="","",_xlfn.LET(_xlpm.x,VLOOKUP($I109,'taxon-match_2026-08-31'!$A$2:$N$122,14,FALSE),IF(_xlpm.x=0,"",_xlpm.x)))</f>
        <v/>
      </c>
      <c r="T109" t="s">
        <v>71</v>
      </c>
      <c r="X109" t="str">
        <f>IF(T109="","",_xlfn.LET(_xlpm.x,VLOOKUP(T109,'Drop-down_menus'!$F$2:$G$16,2,FALSE),IF(_xlpm.x=0,"",_xlpm.x)))</f>
        <v>https://orcid.org/0009-0002-6669-2911</v>
      </c>
      <c r="Y109" t="str">
        <f>IF(U109="","",_xlfn.LET(_xlpm.x,VLOOKUP(U109,'Drop-down_menus'!$F$2:$G$16,2,FALSE),IF(_xlpm.x=0,"",_xlpm.x)))</f>
        <v/>
      </c>
      <c r="Z109" t="str">
        <f>IF(V109="","",_xlfn.LET(_xlpm.x,VLOOKUP(V109,'Drop-down_menus'!$F$2:$G$16,2,FALSE),IF(_xlpm.x=0,"",_xlpm.x)))</f>
        <v/>
      </c>
      <c r="AA109" t="str">
        <f>IF(W109="","",_xlfn.LET(_xlpm.x,VLOOKUP(W109,'Drop-down_menus'!$F$2:$G$16,2,FALSE),IF(_xlpm.x=0,"",_xlpm.x)))</f>
        <v/>
      </c>
      <c r="AB109" t="s">
        <v>722</v>
      </c>
      <c r="AE109" t="s">
        <v>723</v>
      </c>
    </row>
    <row r="110" spans="1:34" hidden="1" x14ac:dyDescent="0.2">
      <c r="A110" s="2" t="s">
        <v>75</v>
      </c>
      <c r="C110">
        <v>96</v>
      </c>
      <c r="D110" t="s">
        <v>711</v>
      </c>
      <c r="E110" t="s">
        <v>724</v>
      </c>
      <c r="I110" t="s">
        <v>2611</v>
      </c>
      <c r="J110" t="str">
        <f>IF($I110="","",_xlfn.LET(_xlpm.x,VLOOKUP($I110,'taxon-match_2026-08-31'!$A$2:$N$122,6,FALSE),IF(_xlpm.x=0,"",_xlpm.x)))</f>
        <v/>
      </c>
      <c r="K110" t="str">
        <f>IF($I110="","",_xlfn.LET(_xlpm.x,VLOOKUP($I110,'taxon-match_2026-08-31'!$A$2:$N$122,4,FALSE),IF(_xlpm.x=0,"",_xlpm.x)))</f>
        <v/>
      </c>
      <c r="L110" t="str">
        <f>IF($I110="","",_xlfn.LET(_xlpm.x,VLOOKUP($I110,'taxon-match_2026-08-31'!$A$2:$N$122,7,FALSE),IF(_xlpm.x=0,"",_xlpm.x)))</f>
        <v/>
      </c>
      <c r="M110" t="str">
        <f>IF($I110="","",_xlfn.LET(_xlpm.x,VLOOKUP($I110,'taxon-match_2026-08-31'!$A$2:$N$122,8,FALSE),IF(_xlpm.x=0,"",_xlpm.x)))</f>
        <v/>
      </c>
      <c r="N110" t="str">
        <f>IF($I110="","",_xlfn.LET(_xlpm.x,VLOOKUP($I110,'taxon-match_2026-08-31'!$A$2:$N$122,9,FALSE),IF(_xlpm.x=0,"",_xlpm.x)))</f>
        <v/>
      </c>
      <c r="O110" t="str">
        <f>IF($I110="","",_xlfn.LET(_xlpm.x,VLOOKUP($I110,'taxon-match_2026-08-31'!$A$2:$N$122,10,FALSE),IF(_xlpm.x=0,"",_xlpm.x)))</f>
        <v/>
      </c>
      <c r="P110" t="str">
        <f>IF($I110="","",_xlfn.LET(_xlpm.x,VLOOKUP($I110,'taxon-match_2026-08-31'!$A$2:$N$122,11,FALSE),IF(_xlpm.x=0,"",_xlpm.x)))</f>
        <v/>
      </c>
      <c r="Q110" t="str">
        <f>IF($I110="","",_xlfn.LET(_xlpm.x,VLOOKUP($I110,'taxon-match_2026-08-31'!$A$2:$N$122,12,FALSE),IF(_xlpm.x=0,"",_xlpm.x)))</f>
        <v/>
      </c>
      <c r="R110" t="str">
        <f>IF($I110="","",_xlfn.LET(_xlpm.x,VLOOKUP($I110,'taxon-match_2026-08-31'!$A$2:$N$122,14,FALSE),IF(_xlpm.x=0,"",_xlpm.x)))</f>
        <v/>
      </c>
      <c r="T110" t="s">
        <v>71</v>
      </c>
      <c r="X110" t="str">
        <f>IF(T110="","",_xlfn.LET(_xlpm.x,VLOOKUP(T110,'Drop-down_menus'!$F$2:$G$16,2,FALSE),IF(_xlpm.x=0,"",_xlpm.x)))</f>
        <v>https://orcid.org/0009-0002-6669-2911</v>
      </c>
      <c r="Y110" t="str">
        <f>IF(U110="","",_xlfn.LET(_xlpm.x,VLOOKUP(U110,'Drop-down_menus'!$F$2:$G$16,2,FALSE),IF(_xlpm.x=0,"",_xlpm.x)))</f>
        <v/>
      </c>
      <c r="Z110" t="str">
        <f>IF(V110="","",_xlfn.LET(_xlpm.x,VLOOKUP(V110,'Drop-down_menus'!$F$2:$G$16,2,FALSE),IF(_xlpm.x=0,"",_xlpm.x)))</f>
        <v/>
      </c>
      <c r="AA110" t="str">
        <f>IF(W110="","",_xlfn.LET(_xlpm.x,VLOOKUP(W110,'Drop-down_menus'!$F$2:$G$16,2,FALSE),IF(_xlpm.x=0,"",_xlpm.x)))</f>
        <v/>
      </c>
      <c r="AB110" t="s">
        <v>722</v>
      </c>
      <c r="AE110" t="s">
        <v>723</v>
      </c>
    </row>
    <row r="111" spans="1:34" hidden="1" x14ac:dyDescent="0.2">
      <c r="A111" s="2" t="s">
        <v>75</v>
      </c>
      <c r="C111">
        <v>97</v>
      </c>
      <c r="D111" t="s">
        <v>711</v>
      </c>
      <c r="E111" t="s">
        <v>725</v>
      </c>
      <c r="I111" t="s">
        <v>2611</v>
      </c>
      <c r="J111" t="str">
        <f>IF($I111="","",_xlfn.LET(_xlpm.x,VLOOKUP($I111,'taxon-match_2026-08-31'!$A$2:$N$122,6,FALSE),IF(_xlpm.x=0,"",_xlpm.x)))</f>
        <v/>
      </c>
      <c r="K111" t="str">
        <f>IF($I111="","",_xlfn.LET(_xlpm.x,VLOOKUP($I111,'taxon-match_2026-08-31'!$A$2:$N$122,4,FALSE),IF(_xlpm.x=0,"",_xlpm.x)))</f>
        <v/>
      </c>
      <c r="L111" t="str">
        <f>IF($I111="","",_xlfn.LET(_xlpm.x,VLOOKUP($I111,'taxon-match_2026-08-31'!$A$2:$N$122,7,FALSE),IF(_xlpm.x=0,"",_xlpm.x)))</f>
        <v/>
      </c>
      <c r="M111" t="str">
        <f>IF($I111="","",_xlfn.LET(_xlpm.x,VLOOKUP($I111,'taxon-match_2026-08-31'!$A$2:$N$122,8,FALSE),IF(_xlpm.x=0,"",_xlpm.x)))</f>
        <v/>
      </c>
      <c r="N111" t="str">
        <f>IF($I111="","",_xlfn.LET(_xlpm.x,VLOOKUP($I111,'taxon-match_2026-08-31'!$A$2:$N$122,9,FALSE),IF(_xlpm.x=0,"",_xlpm.x)))</f>
        <v/>
      </c>
      <c r="O111" t="str">
        <f>IF($I111="","",_xlfn.LET(_xlpm.x,VLOOKUP($I111,'taxon-match_2026-08-31'!$A$2:$N$122,10,FALSE),IF(_xlpm.x=0,"",_xlpm.x)))</f>
        <v/>
      </c>
      <c r="P111" t="str">
        <f>IF($I111="","",_xlfn.LET(_xlpm.x,VLOOKUP($I111,'taxon-match_2026-08-31'!$A$2:$N$122,11,FALSE),IF(_xlpm.x=0,"",_xlpm.x)))</f>
        <v/>
      </c>
      <c r="Q111" t="str">
        <f>IF($I111="","",_xlfn.LET(_xlpm.x,VLOOKUP($I111,'taxon-match_2026-08-31'!$A$2:$N$122,12,FALSE),IF(_xlpm.x=0,"",_xlpm.x)))</f>
        <v/>
      </c>
      <c r="R111" t="str">
        <f>IF($I111="","",_xlfn.LET(_xlpm.x,VLOOKUP($I111,'taxon-match_2026-08-31'!$A$2:$N$122,14,FALSE),IF(_xlpm.x=0,"",_xlpm.x)))</f>
        <v/>
      </c>
      <c r="T111" t="s">
        <v>71</v>
      </c>
      <c r="X111" t="str">
        <f>IF(T111="","",_xlfn.LET(_xlpm.x,VLOOKUP(T111,'Drop-down_menus'!$F$2:$G$16,2,FALSE),IF(_xlpm.x=0,"",_xlpm.x)))</f>
        <v>https://orcid.org/0009-0002-6669-2911</v>
      </c>
      <c r="Y111" t="str">
        <f>IF(U111="","",_xlfn.LET(_xlpm.x,VLOOKUP(U111,'Drop-down_menus'!$F$2:$G$16,2,FALSE),IF(_xlpm.x=0,"",_xlpm.x)))</f>
        <v/>
      </c>
      <c r="Z111" t="str">
        <f>IF(V111="","",_xlfn.LET(_xlpm.x,VLOOKUP(V111,'Drop-down_menus'!$F$2:$G$16,2,FALSE),IF(_xlpm.x=0,"",_xlpm.x)))</f>
        <v/>
      </c>
      <c r="AA111" t="str">
        <f>IF(W111="","",_xlfn.LET(_xlpm.x,VLOOKUP(W111,'Drop-down_menus'!$F$2:$G$16,2,FALSE),IF(_xlpm.x=0,"",_xlpm.x)))</f>
        <v/>
      </c>
      <c r="AB111" t="s">
        <v>722</v>
      </c>
      <c r="AE111" t="s">
        <v>726</v>
      </c>
    </row>
    <row r="112" spans="1:34" hidden="1" x14ac:dyDescent="0.2">
      <c r="A112" s="2" t="s">
        <v>75</v>
      </c>
      <c r="C112">
        <v>98</v>
      </c>
      <c r="D112" t="s">
        <v>711</v>
      </c>
      <c r="E112" t="s">
        <v>727</v>
      </c>
      <c r="I112" t="s">
        <v>2611</v>
      </c>
      <c r="J112" t="str">
        <f>IF($I112="","",_xlfn.LET(_xlpm.x,VLOOKUP($I112,'taxon-match_2026-08-31'!$A$2:$N$122,6,FALSE),IF(_xlpm.x=0,"",_xlpm.x)))</f>
        <v/>
      </c>
      <c r="K112" t="str">
        <f>IF($I112="","",_xlfn.LET(_xlpm.x,VLOOKUP($I112,'taxon-match_2026-08-31'!$A$2:$N$122,4,FALSE),IF(_xlpm.x=0,"",_xlpm.x)))</f>
        <v/>
      </c>
      <c r="L112" t="str">
        <f>IF($I112="","",_xlfn.LET(_xlpm.x,VLOOKUP($I112,'taxon-match_2026-08-31'!$A$2:$N$122,7,FALSE),IF(_xlpm.x=0,"",_xlpm.x)))</f>
        <v/>
      </c>
      <c r="M112" t="str">
        <f>IF($I112="","",_xlfn.LET(_xlpm.x,VLOOKUP($I112,'taxon-match_2026-08-31'!$A$2:$N$122,8,FALSE),IF(_xlpm.x=0,"",_xlpm.x)))</f>
        <v/>
      </c>
      <c r="N112" t="str">
        <f>IF($I112="","",_xlfn.LET(_xlpm.x,VLOOKUP($I112,'taxon-match_2026-08-31'!$A$2:$N$122,9,FALSE),IF(_xlpm.x=0,"",_xlpm.x)))</f>
        <v/>
      </c>
      <c r="O112" t="str">
        <f>IF($I112="","",_xlfn.LET(_xlpm.x,VLOOKUP($I112,'taxon-match_2026-08-31'!$A$2:$N$122,10,FALSE),IF(_xlpm.x=0,"",_xlpm.x)))</f>
        <v/>
      </c>
      <c r="P112" t="str">
        <f>IF($I112="","",_xlfn.LET(_xlpm.x,VLOOKUP($I112,'taxon-match_2026-08-31'!$A$2:$N$122,11,FALSE),IF(_xlpm.x=0,"",_xlpm.x)))</f>
        <v/>
      </c>
      <c r="Q112" t="str">
        <f>IF($I112="","",_xlfn.LET(_xlpm.x,VLOOKUP($I112,'taxon-match_2026-08-31'!$A$2:$N$122,12,FALSE),IF(_xlpm.x=0,"",_xlpm.x)))</f>
        <v/>
      </c>
      <c r="R112" t="str">
        <f>IF($I112="","",_xlfn.LET(_xlpm.x,VLOOKUP($I112,'taxon-match_2026-08-31'!$A$2:$N$122,14,FALSE),IF(_xlpm.x=0,"",_xlpm.x)))</f>
        <v/>
      </c>
      <c r="T112" t="s">
        <v>71</v>
      </c>
      <c r="X112" t="str">
        <f>IF(T112="","",_xlfn.LET(_xlpm.x,VLOOKUP(T112,'Drop-down_menus'!$F$2:$G$16,2,FALSE),IF(_xlpm.x=0,"",_xlpm.x)))</f>
        <v>https://orcid.org/0009-0002-6669-2911</v>
      </c>
      <c r="Y112" t="str">
        <f>IF(U112="","",_xlfn.LET(_xlpm.x,VLOOKUP(U112,'Drop-down_menus'!$F$2:$G$16,2,FALSE),IF(_xlpm.x=0,"",_xlpm.x)))</f>
        <v/>
      </c>
      <c r="Z112" t="str">
        <f>IF(V112="","",_xlfn.LET(_xlpm.x,VLOOKUP(V112,'Drop-down_menus'!$F$2:$G$16,2,FALSE),IF(_xlpm.x=0,"",_xlpm.x)))</f>
        <v/>
      </c>
      <c r="AA112" t="str">
        <f>IF(W112="","",_xlfn.LET(_xlpm.x,VLOOKUP(W112,'Drop-down_menus'!$F$2:$G$16,2,FALSE),IF(_xlpm.x=0,"",_xlpm.x)))</f>
        <v/>
      </c>
      <c r="AB112" t="s">
        <v>722</v>
      </c>
      <c r="AE112" t="s">
        <v>726</v>
      </c>
    </row>
    <row r="113" spans="1:31" hidden="1" x14ac:dyDescent="0.2">
      <c r="A113" s="2" t="s">
        <v>75</v>
      </c>
      <c r="C113">
        <v>99</v>
      </c>
      <c r="D113" t="s">
        <v>711</v>
      </c>
      <c r="E113" t="s">
        <v>728</v>
      </c>
      <c r="I113" t="s">
        <v>2611</v>
      </c>
      <c r="J113" t="str">
        <f>IF($I113="","",_xlfn.LET(_xlpm.x,VLOOKUP($I113,'taxon-match_2026-08-31'!$A$2:$N$122,6,FALSE),IF(_xlpm.x=0,"",_xlpm.x)))</f>
        <v/>
      </c>
      <c r="K113" t="str">
        <f>IF($I113="","",_xlfn.LET(_xlpm.x,VLOOKUP($I113,'taxon-match_2026-08-31'!$A$2:$N$122,4,FALSE),IF(_xlpm.x=0,"",_xlpm.x)))</f>
        <v/>
      </c>
      <c r="L113" t="str">
        <f>IF($I113="","",_xlfn.LET(_xlpm.x,VLOOKUP($I113,'taxon-match_2026-08-31'!$A$2:$N$122,7,FALSE),IF(_xlpm.x=0,"",_xlpm.x)))</f>
        <v/>
      </c>
      <c r="M113" t="str">
        <f>IF($I113="","",_xlfn.LET(_xlpm.x,VLOOKUP($I113,'taxon-match_2026-08-31'!$A$2:$N$122,8,FALSE),IF(_xlpm.x=0,"",_xlpm.x)))</f>
        <v/>
      </c>
      <c r="N113" t="str">
        <f>IF($I113="","",_xlfn.LET(_xlpm.x,VLOOKUP($I113,'taxon-match_2026-08-31'!$A$2:$N$122,9,FALSE),IF(_xlpm.x=0,"",_xlpm.x)))</f>
        <v/>
      </c>
      <c r="O113" t="str">
        <f>IF($I113="","",_xlfn.LET(_xlpm.x,VLOOKUP($I113,'taxon-match_2026-08-31'!$A$2:$N$122,10,FALSE),IF(_xlpm.x=0,"",_xlpm.x)))</f>
        <v/>
      </c>
      <c r="P113" t="str">
        <f>IF($I113="","",_xlfn.LET(_xlpm.x,VLOOKUP($I113,'taxon-match_2026-08-31'!$A$2:$N$122,11,FALSE),IF(_xlpm.x=0,"",_xlpm.x)))</f>
        <v/>
      </c>
      <c r="Q113" t="str">
        <f>IF($I113="","",_xlfn.LET(_xlpm.x,VLOOKUP($I113,'taxon-match_2026-08-31'!$A$2:$N$122,12,FALSE),IF(_xlpm.x=0,"",_xlpm.x)))</f>
        <v/>
      </c>
      <c r="R113" t="str">
        <f>IF($I113="","",_xlfn.LET(_xlpm.x,VLOOKUP($I113,'taxon-match_2026-08-31'!$A$2:$N$122,14,FALSE),IF(_xlpm.x=0,"",_xlpm.x)))</f>
        <v/>
      </c>
      <c r="T113" t="s">
        <v>71</v>
      </c>
      <c r="X113" t="str">
        <f>IF(T113="","",_xlfn.LET(_xlpm.x,VLOOKUP(T113,'Drop-down_menus'!$F$2:$G$16,2,FALSE),IF(_xlpm.x=0,"",_xlpm.x)))</f>
        <v>https://orcid.org/0009-0002-6669-2911</v>
      </c>
      <c r="Y113" t="str">
        <f>IF(U113="","",_xlfn.LET(_xlpm.x,VLOOKUP(U113,'Drop-down_menus'!$F$2:$G$16,2,FALSE),IF(_xlpm.x=0,"",_xlpm.x)))</f>
        <v/>
      </c>
      <c r="Z113" t="str">
        <f>IF(V113="","",_xlfn.LET(_xlpm.x,VLOOKUP(V113,'Drop-down_menus'!$F$2:$G$16,2,FALSE),IF(_xlpm.x=0,"",_xlpm.x)))</f>
        <v/>
      </c>
      <c r="AA113" t="str">
        <f>IF(W113="","",_xlfn.LET(_xlpm.x,VLOOKUP(W113,'Drop-down_menus'!$F$2:$G$16,2,FALSE),IF(_xlpm.x=0,"",_xlpm.x)))</f>
        <v/>
      </c>
      <c r="AE113" t="s">
        <v>726</v>
      </c>
    </row>
    <row r="114" spans="1:31" hidden="1" x14ac:dyDescent="0.2">
      <c r="A114" s="2" t="s">
        <v>75</v>
      </c>
      <c r="C114">
        <v>100</v>
      </c>
      <c r="D114" t="s">
        <v>711</v>
      </c>
      <c r="E114" t="s">
        <v>729</v>
      </c>
      <c r="I114" t="s">
        <v>2611</v>
      </c>
      <c r="J114" t="str">
        <f>IF($I114="","",_xlfn.LET(_xlpm.x,VLOOKUP($I114,'taxon-match_2026-08-31'!$A$2:$N$122,6,FALSE),IF(_xlpm.x=0,"",_xlpm.x)))</f>
        <v/>
      </c>
      <c r="K114" t="str">
        <f>IF($I114="","",_xlfn.LET(_xlpm.x,VLOOKUP($I114,'taxon-match_2026-08-31'!$A$2:$N$122,4,FALSE),IF(_xlpm.x=0,"",_xlpm.x)))</f>
        <v/>
      </c>
      <c r="L114" t="str">
        <f>IF($I114="","",_xlfn.LET(_xlpm.x,VLOOKUP($I114,'taxon-match_2026-08-31'!$A$2:$N$122,7,FALSE),IF(_xlpm.x=0,"",_xlpm.x)))</f>
        <v/>
      </c>
      <c r="M114" t="str">
        <f>IF($I114="","",_xlfn.LET(_xlpm.x,VLOOKUP($I114,'taxon-match_2026-08-31'!$A$2:$N$122,8,FALSE),IF(_xlpm.x=0,"",_xlpm.x)))</f>
        <v/>
      </c>
      <c r="N114" t="str">
        <f>IF($I114="","",_xlfn.LET(_xlpm.x,VLOOKUP($I114,'taxon-match_2026-08-31'!$A$2:$N$122,9,FALSE),IF(_xlpm.x=0,"",_xlpm.x)))</f>
        <v/>
      </c>
      <c r="O114" t="str">
        <f>IF($I114="","",_xlfn.LET(_xlpm.x,VLOOKUP($I114,'taxon-match_2026-08-31'!$A$2:$N$122,10,FALSE),IF(_xlpm.x=0,"",_xlpm.x)))</f>
        <v/>
      </c>
      <c r="P114" t="str">
        <f>IF($I114="","",_xlfn.LET(_xlpm.x,VLOOKUP($I114,'taxon-match_2026-08-31'!$A$2:$N$122,11,FALSE),IF(_xlpm.x=0,"",_xlpm.x)))</f>
        <v/>
      </c>
      <c r="Q114" t="str">
        <f>IF($I114="","",_xlfn.LET(_xlpm.x,VLOOKUP($I114,'taxon-match_2026-08-31'!$A$2:$N$122,12,FALSE),IF(_xlpm.x=0,"",_xlpm.x)))</f>
        <v/>
      </c>
      <c r="R114" t="str">
        <f>IF($I114="","",_xlfn.LET(_xlpm.x,VLOOKUP($I114,'taxon-match_2026-08-31'!$A$2:$N$122,14,FALSE),IF(_xlpm.x=0,"",_xlpm.x)))</f>
        <v/>
      </c>
      <c r="T114" t="s">
        <v>71</v>
      </c>
      <c r="X114" t="str">
        <f>IF(T114="","",_xlfn.LET(_xlpm.x,VLOOKUP(T114,'Drop-down_menus'!$F$2:$G$16,2,FALSE),IF(_xlpm.x=0,"",_xlpm.x)))</f>
        <v>https://orcid.org/0009-0002-6669-2911</v>
      </c>
      <c r="Y114" t="str">
        <f>IF(U114="","",_xlfn.LET(_xlpm.x,VLOOKUP(U114,'Drop-down_menus'!$F$2:$G$16,2,FALSE),IF(_xlpm.x=0,"",_xlpm.x)))</f>
        <v/>
      </c>
      <c r="Z114" t="str">
        <f>IF(V114="","",_xlfn.LET(_xlpm.x,VLOOKUP(V114,'Drop-down_menus'!$F$2:$G$16,2,FALSE),IF(_xlpm.x=0,"",_xlpm.x)))</f>
        <v/>
      </c>
      <c r="AA114" t="str">
        <f>IF(W114="","",_xlfn.LET(_xlpm.x,VLOOKUP(W114,'Drop-down_menus'!$F$2:$G$16,2,FALSE),IF(_xlpm.x=0,"",_xlpm.x)))</f>
        <v/>
      </c>
      <c r="AB114" t="s">
        <v>730</v>
      </c>
      <c r="AE114" t="s">
        <v>731</v>
      </c>
    </row>
    <row r="115" spans="1:31" hidden="1" x14ac:dyDescent="0.2">
      <c r="A115" s="2" t="s">
        <v>75</v>
      </c>
      <c r="C115">
        <v>101</v>
      </c>
      <c r="D115" t="s">
        <v>711</v>
      </c>
      <c r="E115" t="s">
        <v>732</v>
      </c>
      <c r="I115" t="s">
        <v>2611</v>
      </c>
      <c r="J115" t="str">
        <f>IF($I115="","",_xlfn.LET(_xlpm.x,VLOOKUP($I115,'taxon-match_2026-08-31'!$A$2:$N$122,6,FALSE),IF(_xlpm.x=0,"",_xlpm.x)))</f>
        <v/>
      </c>
      <c r="K115" t="str">
        <f>IF($I115="","",_xlfn.LET(_xlpm.x,VLOOKUP($I115,'taxon-match_2026-08-31'!$A$2:$N$122,4,FALSE),IF(_xlpm.x=0,"",_xlpm.x)))</f>
        <v/>
      </c>
      <c r="L115" t="str">
        <f>IF($I115="","",_xlfn.LET(_xlpm.x,VLOOKUP($I115,'taxon-match_2026-08-31'!$A$2:$N$122,7,FALSE),IF(_xlpm.x=0,"",_xlpm.x)))</f>
        <v/>
      </c>
      <c r="M115" t="str">
        <f>IF($I115="","",_xlfn.LET(_xlpm.x,VLOOKUP($I115,'taxon-match_2026-08-31'!$A$2:$N$122,8,FALSE),IF(_xlpm.x=0,"",_xlpm.x)))</f>
        <v/>
      </c>
      <c r="N115" t="str">
        <f>IF($I115="","",_xlfn.LET(_xlpm.x,VLOOKUP($I115,'taxon-match_2026-08-31'!$A$2:$N$122,9,FALSE),IF(_xlpm.x=0,"",_xlpm.x)))</f>
        <v/>
      </c>
      <c r="O115" t="str">
        <f>IF($I115="","",_xlfn.LET(_xlpm.x,VLOOKUP($I115,'taxon-match_2026-08-31'!$A$2:$N$122,10,FALSE),IF(_xlpm.x=0,"",_xlpm.x)))</f>
        <v/>
      </c>
      <c r="P115" t="str">
        <f>IF($I115="","",_xlfn.LET(_xlpm.x,VLOOKUP($I115,'taxon-match_2026-08-31'!$A$2:$N$122,11,FALSE),IF(_xlpm.x=0,"",_xlpm.x)))</f>
        <v/>
      </c>
      <c r="Q115" t="str">
        <f>IF($I115="","",_xlfn.LET(_xlpm.x,VLOOKUP($I115,'taxon-match_2026-08-31'!$A$2:$N$122,12,FALSE),IF(_xlpm.x=0,"",_xlpm.x)))</f>
        <v/>
      </c>
      <c r="R115" t="str">
        <f>IF($I115="","",_xlfn.LET(_xlpm.x,VLOOKUP($I115,'taxon-match_2026-08-31'!$A$2:$N$122,14,FALSE),IF(_xlpm.x=0,"",_xlpm.x)))</f>
        <v/>
      </c>
      <c r="T115" t="s">
        <v>71</v>
      </c>
      <c r="X115" t="str">
        <f>IF(T115="","",_xlfn.LET(_xlpm.x,VLOOKUP(T115,'Drop-down_menus'!$F$2:$G$16,2,FALSE),IF(_xlpm.x=0,"",_xlpm.x)))</f>
        <v>https://orcid.org/0009-0002-6669-2911</v>
      </c>
      <c r="Y115" t="str">
        <f>IF(U115="","",_xlfn.LET(_xlpm.x,VLOOKUP(U115,'Drop-down_menus'!$F$2:$G$16,2,FALSE),IF(_xlpm.x=0,"",_xlpm.x)))</f>
        <v/>
      </c>
      <c r="Z115" t="str">
        <f>IF(V115="","",_xlfn.LET(_xlpm.x,VLOOKUP(V115,'Drop-down_menus'!$F$2:$G$16,2,FALSE),IF(_xlpm.x=0,"",_xlpm.x)))</f>
        <v/>
      </c>
      <c r="AA115" t="str">
        <f>IF(W115="","",_xlfn.LET(_xlpm.x,VLOOKUP(W115,'Drop-down_menus'!$F$2:$G$16,2,FALSE),IF(_xlpm.x=0,"",_xlpm.x)))</f>
        <v/>
      </c>
      <c r="AE115" t="s">
        <v>726</v>
      </c>
    </row>
    <row r="116" spans="1:31" hidden="1" x14ac:dyDescent="0.2">
      <c r="A116" s="2" t="s">
        <v>75</v>
      </c>
      <c r="C116">
        <v>102</v>
      </c>
      <c r="D116" t="s">
        <v>711</v>
      </c>
      <c r="E116" t="s">
        <v>721</v>
      </c>
      <c r="I116" t="s">
        <v>2611</v>
      </c>
      <c r="J116" t="str">
        <f>IF($I116="","",_xlfn.LET(_xlpm.x,VLOOKUP($I116,'taxon-match_2026-08-31'!$A$2:$N$122,6,FALSE),IF(_xlpm.x=0,"",_xlpm.x)))</f>
        <v/>
      </c>
      <c r="K116" t="str">
        <f>IF($I116="","",_xlfn.LET(_xlpm.x,VLOOKUP($I116,'taxon-match_2026-08-31'!$A$2:$N$122,4,FALSE),IF(_xlpm.x=0,"",_xlpm.x)))</f>
        <v/>
      </c>
      <c r="L116" t="str">
        <f>IF($I116="","",_xlfn.LET(_xlpm.x,VLOOKUP($I116,'taxon-match_2026-08-31'!$A$2:$N$122,7,FALSE),IF(_xlpm.x=0,"",_xlpm.x)))</f>
        <v/>
      </c>
      <c r="M116" t="str">
        <f>IF($I116="","",_xlfn.LET(_xlpm.x,VLOOKUP($I116,'taxon-match_2026-08-31'!$A$2:$N$122,8,FALSE),IF(_xlpm.x=0,"",_xlpm.x)))</f>
        <v/>
      </c>
      <c r="N116" t="str">
        <f>IF($I116="","",_xlfn.LET(_xlpm.x,VLOOKUP($I116,'taxon-match_2026-08-31'!$A$2:$N$122,9,FALSE),IF(_xlpm.x=0,"",_xlpm.x)))</f>
        <v/>
      </c>
      <c r="O116" t="str">
        <f>IF($I116="","",_xlfn.LET(_xlpm.x,VLOOKUP($I116,'taxon-match_2026-08-31'!$A$2:$N$122,10,FALSE),IF(_xlpm.x=0,"",_xlpm.x)))</f>
        <v/>
      </c>
      <c r="P116" t="str">
        <f>IF($I116="","",_xlfn.LET(_xlpm.x,VLOOKUP($I116,'taxon-match_2026-08-31'!$A$2:$N$122,11,FALSE),IF(_xlpm.x=0,"",_xlpm.x)))</f>
        <v/>
      </c>
      <c r="Q116" t="str">
        <f>IF($I116="","",_xlfn.LET(_xlpm.x,VLOOKUP($I116,'taxon-match_2026-08-31'!$A$2:$N$122,12,FALSE),IF(_xlpm.x=0,"",_xlpm.x)))</f>
        <v/>
      </c>
      <c r="R116" t="str">
        <f>IF($I116="","",_xlfn.LET(_xlpm.x,VLOOKUP($I116,'taxon-match_2026-08-31'!$A$2:$N$122,14,FALSE),IF(_xlpm.x=0,"",_xlpm.x)))</f>
        <v/>
      </c>
      <c r="T116" t="s">
        <v>71</v>
      </c>
      <c r="X116" t="str">
        <f>IF(T116="","",_xlfn.LET(_xlpm.x,VLOOKUP(T116,'Drop-down_menus'!$F$2:$G$16,2,FALSE),IF(_xlpm.x=0,"",_xlpm.x)))</f>
        <v>https://orcid.org/0009-0002-6669-2911</v>
      </c>
      <c r="Y116" t="str">
        <f>IF(U116="","",_xlfn.LET(_xlpm.x,VLOOKUP(U116,'Drop-down_menus'!$F$2:$G$16,2,FALSE),IF(_xlpm.x=0,"",_xlpm.x)))</f>
        <v/>
      </c>
      <c r="Z116" t="str">
        <f>IF(V116="","",_xlfn.LET(_xlpm.x,VLOOKUP(V116,'Drop-down_menus'!$F$2:$G$16,2,FALSE),IF(_xlpm.x=0,"",_xlpm.x)))</f>
        <v/>
      </c>
      <c r="AA116" t="str">
        <f>IF(W116="","",_xlfn.LET(_xlpm.x,VLOOKUP(W116,'Drop-down_menus'!$F$2:$G$16,2,FALSE),IF(_xlpm.x=0,"",_xlpm.x)))</f>
        <v/>
      </c>
      <c r="AB116" t="s">
        <v>722</v>
      </c>
      <c r="AE116" t="s">
        <v>723</v>
      </c>
    </row>
    <row r="117" spans="1:31" hidden="1" x14ac:dyDescent="0.2">
      <c r="A117" s="2" t="s">
        <v>75</v>
      </c>
      <c r="C117">
        <v>103</v>
      </c>
      <c r="D117" t="s">
        <v>711</v>
      </c>
      <c r="E117" t="s">
        <v>721</v>
      </c>
      <c r="I117" t="s">
        <v>2611</v>
      </c>
      <c r="J117" t="str">
        <f>IF($I117="","",_xlfn.LET(_xlpm.x,VLOOKUP($I117,'taxon-match_2026-08-31'!$A$2:$N$122,6,FALSE),IF(_xlpm.x=0,"",_xlpm.x)))</f>
        <v/>
      </c>
      <c r="K117" t="str">
        <f>IF($I117="","",_xlfn.LET(_xlpm.x,VLOOKUP($I117,'taxon-match_2026-08-31'!$A$2:$N$122,4,FALSE),IF(_xlpm.x=0,"",_xlpm.x)))</f>
        <v/>
      </c>
      <c r="L117" t="str">
        <f>IF($I117="","",_xlfn.LET(_xlpm.x,VLOOKUP($I117,'taxon-match_2026-08-31'!$A$2:$N$122,7,FALSE),IF(_xlpm.x=0,"",_xlpm.x)))</f>
        <v/>
      </c>
      <c r="M117" t="str">
        <f>IF($I117="","",_xlfn.LET(_xlpm.x,VLOOKUP($I117,'taxon-match_2026-08-31'!$A$2:$N$122,8,FALSE),IF(_xlpm.x=0,"",_xlpm.x)))</f>
        <v/>
      </c>
      <c r="N117" t="str">
        <f>IF($I117="","",_xlfn.LET(_xlpm.x,VLOOKUP($I117,'taxon-match_2026-08-31'!$A$2:$N$122,9,FALSE),IF(_xlpm.x=0,"",_xlpm.x)))</f>
        <v/>
      </c>
      <c r="O117" t="str">
        <f>IF($I117="","",_xlfn.LET(_xlpm.x,VLOOKUP($I117,'taxon-match_2026-08-31'!$A$2:$N$122,10,FALSE),IF(_xlpm.x=0,"",_xlpm.x)))</f>
        <v/>
      </c>
      <c r="P117" t="str">
        <f>IF($I117="","",_xlfn.LET(_xlpm.x,VLOOKUP($I117,'taxon-match_2026-08-31'!$A$2:$N$122,11,FALSE),IF(_xlpm.x=0,"",_xlpm.x)))</f>
        <v/>
      </c>
      <c r="Q117" t="str">
        <f>IF($I117="","",_xlfn.LET(_xlpm.x,VLOOKUP($I117,'taxon-match_2026-08-31'!$A$2:$N$122,12,FALSE),IF(_xlpm.x=0,"",_xlpm.x)))</f>
        <v/>
      </c>
      <c r="R117" t="str">
        <f>IF($I117="","",_xlfn.LET(_xlpm.x,VLOOKUP($I117,'taxon-match_2026-08-31'!$A$2:$N$122,14,FALSE),IF(_xlpm.x=0,"",_xlpm.x)))</f>
        <v/>
      </c>
      <c r="T117" t="s">
        <v>71</v>
      </c>
      <c r="X117" t="str">
        <f>IF(T117="","",_xlfn.LET(_xlpm.x,VLOOKUP(T117,'Drop-down_menus'!$F$2:$G$16,2,FALSE),IF(_xlpm.x=0,"",_xlpm.x)))</f>
        <v>https://orcid.org/0009-0002-6669-2911</v>
      </c>
      <c r="Y117" t="str">
        <f>IF(U117="","",_xlfn.LET(_xlpm.x,VLOOKUP(U117,'Drop-down_menus'!$F$2:$G$16,2,FALSE),IF(_xlpm.x=0,"",_xlpm.x)))</f>
        <v/>
      </c>
      <c r="Z117" t="str">
        <f>IF(V117="","",_xlfn.LET(_xlpm.x,VLOOKUP(V117,'Drop-down_menus'!$F$2:$G$16,2,FALSE),IF(_xlpm.x=0,"",_xlpm.x)))</f>
        <v/>
      </c>
      <c r="AA117" t="str">
        <f>IF(W117="","",_xlfn.LET(_xlpm.x,VLOOKUP(W117,'Drop-down_menus'!$F$2:$G$16,2,FALSE),IF(_xlpm.x=0,"",_xlpm.x)))</f>
        <v/>
      </c>
      <c r="AB117" t="s">
        <v>722</v>
      </c>
      <c r="AE117" t="s">
        <v>723</v>
      </c>
    </row>
    <row r="118" spans="1:31" hidden="1" x14ac:dyDescent="0.2">
      <c r="A118" s="2" t="s">
        <v>75</v>
      </c>
      <c r="C118">
        <v>104</v>
      </c>
      <c r="D118" t="s">
        <v>711</v>
      </c>
      <c r="E118" t="s">
        <v>724</v>
      </c>
      <c r="I118" t="s">
        <v>2611</v>
      </c>
      <c r="J118" t="str">
        <f>IF($I118="","",_xlfn.LET(_xlpm.x,VLOOKUP($I118,'taxon-match_2026-08-31'!$A$2:$N$122,6,FALSE),IF(_xlpm.x=0,"",_xlpm.x)))</f>
        <v/>
      </c>
      <c r="K118" t="str">
        <f>IF($I118="","",_xlfn.LET(_xlpm.x,VLOOKUP($I118,'taxon-match_2026-08-31'!$A$2:$N$122,4,FALSE),IF(_xlpm.x=0,"",_xlpm.x)))</f>
        <v/>
      </c>
      <c r="L118" t="str">
        <f>IF($I118="","",_xlfn.LET(_xlpm.x,VLOOKUP($I118,'taxon-match_2026-08-31'!$A$2:$N$122,7,FALSE),IF(_xlpm.x=0,"",_xlpm.x)))</f>
        <v/>
      </c>
      <c r="M118" t="str">
        <f>IF($I118="","",_xlfn.LET(_xlpm.x,VLOOKUP($I118,'taxon-match_2026-08-31'!$A$2:$N$122,8,FALSE),IF(_xlpm.x=0,"",_xlpm.x)))</f>
        <v/>
      </c>
      <c r="N118" t="str">
        <f>IF($I118="","",_xlfn.LET(_xlpm.x,VLOOKUP($I118,'taxon-match_2026-08-31'!$A$2:$N$122,9,FALSE),IF(_xlpm.x=0,"",_xlpm.x)))</f>
        <v/>
      </c>
      <c r="O118" t="str">
        <f>IF($I118="","",_xlfn.LET(_xlpm.x,VLOOKUP($I118,'taxon-match_2026-08-31'!$A$2:$N$122,10,FALSE),IF(_xlpm.x=0,"",_xlpm.x)))</f>
        <v/>
      </c>
      <c r="P118" t="str">
        <f>IF($I118="","",_xlfn.LET(_xlpm.x,VLOOKUP($I118,'taxon-match_2026-08-31'!$A$2:$N$122,11,FALSE),IF(_xlpm.x=0,"",_xlpm.x)))</f>
        <v/>
      </c>
      <c r="Q118" t="str">
        <f>IF($I118="","",_xlfn.LET(_xlpm.x,VLOOKUP($I118,'taxon-match_2026-08-31'!$A$2:$N$122,12,FALSE),IF(_xlpm.x=0,"",_xlpm.x)))</f>
        <v/>
      </c>
      <c r="R118" t="str">
        <f>IF($I118="","",_xlfn.LET(_xlpm.x,VLOOKUP($I118,'taxon-match_2026-08-31'!$A$2:$N$122,14,FALSE),IF(_xlpm.x=0,"",_xlpm.x)))</f>
        <v/>
      </c>
      <c r="T118" t="s">
        <v>71</v>
      </c>
      <c r="X118" t="str">
        <f>IF(T118="","",_xlfn.LET(_xlpm.x,VLOOKUP(T118,'Drop-down_menus'!$F$2:$G$16,2,FALSE),IF(_xlpm.x=0,"",_xlpm.x)))</f>
        <v>https://orcid.org/0009-0002-6669-2911</v>
      </c>
      <c r="Y118" t="str">
        <f>IF(U118="","",_xlfn.LET(_xlpm.x,VLOOKUP(U118,'Drop-down_menus'!$F$2:$G$16,2,FALSE),IF(_xlpm.x=0,"",_xlpm.x)))</f>
        <v/>
      </c>
      <c r="Z118" t="str">
        <f>IF(V118="","",_xlfn.LET(_xlpm.x,VLOOKUP(V118,'Drop-down_menus'!$F$2:$G$16,2,FALSE),IF(_xlpm.x=0,"",_xlpm.x)))</f>
        <v/>
      </c>
      <c r="AA118" t="str">
        <f>IF(W118="","",_xlfn.LET(_xlpm.x,VLOOKUP(W118,'Drop-down_menus'!$F$2:$G$16,2,FALSE),IF(_xlpm.x=0,"",_xlpm.x)))</f>
        <v/>
      </c>
      <c r="AB118" t="s">
        <v>722</v>
      </c>
      <c r="AE118" t="s">
        <v>723</v>
      </c>
    </row>
    <row r="119" spans="1:31" hidden="1" x14ac:dyDescent="0.2">
      <c r="A119" s="2" t="s">
        <v>75</v>
      </c>
      <c r="C119">
        <v>105</v>
      </c>
      <c r="D119" t="s">
        <v>711</v>
      </c>
      <c r="E119" t="s">
        <v>724</v>
      </c>
      <c r="I119" t="s">
        <v>2611</v>
      </c>
      <c r="J119" t="str">
        <f>IF($I119="","",_xlfn.LET(_xlpm.x,VLOOKUP($I119,'taxon-match_2026-08-31'!$A$2:$N$122,6,FALSE),IF(_xlpm.x=0,"",_xlpm.x)))</f>
        <v/>
      </c>
      <c r="K119" t="str">
        <f>IF($I119="","",_xlfn.LET(_xlpm.x,VLOOKUP($I119,'taxon-match_2026-08-31'!$A$2:$N$122,4,FALSE),IF(_xlpm.x=0,"",_xlpm.x)))</f>
        <v/>
      </c>
      <c r="L119" t="str">
        <f>IF($I119="","",_xlfn.LET(_xlpm.x,VLOOKUP($I119,'taxon-match_2026-08-31'!$A$2:$N$122,7,FALSE),IF(_xlpm.x=0,"",_xlpm.x)))</f>
        <v/>
      </c>
      <c r="M119" t="str">
        <f>IF($I119="","",_xlfn.LET(_xlpm.x,VLOOKUP($I119,'taxon-match_2026-08-31'!$A$2:$N$122,8,FALSE),IF(_xlpm.x=0,"",_xlpm.x)))</f>
        <v/>
      </c>
      <c r="N119" t="str">
        <f>IF($I119="","",_xlfn.LET(_xlpm.x,VLOOKUP($I119,'taxon-match_2026-08-31'!$A$2:$N$122,9,FALSE),IF(_xlpm.x=0,"",_xlpm.x)))</f>
        <v/>
      </c>
      <c r="O119" t="str">
        <f>IF($I119="","",_xlfn.LET(_xlpm.x,VLOOKUP($I119,'taxon-match_2026-08-31'!$A$2:$N$122,10,FALSE),IF(_xlpm.x=0,"",_xlpm.x)))</f>
        <v/>
      </c>
      <c r="P119" t="str">
        <f>IF($I119="","",_xlfn.LET(_xlpm.x,VLOOKUP($I119,'taxon-match_2026-08-31'!$A$2:$N$122,11,FALSE),IF(_xlpm.x=0,"",_xlpm.x)))</f>
        <v/>
      </c>
      <c r="Q119" t="str">
        <f>IF($I119="","",_xlfn.LET(_xlpm.x,VLOOKUP($I119,'taxon-match_2026-08-31'!$A$2:$N$122,12,FALSE),IF(_xlpm.x=0,"",_xlpm.x)))</f>
        <v/>
      </c>
      <c r="R119" t="str">
        <f>IF($I119="","",_xlfn.LET(_xlpm.x,VLOOKUP($I119,'taxon-match_2026-08-31'!$A$2:$N$122,14,FALSE),IF(_xlpm.x=0,"",_xlpm.x)))</f>
        <v/>
      </c>
      <c r="T119" t="s">
        <v>71</v>
      </c>
      <c r="X119" t="str">
        <f>IF(T119="","",_xlfn.LET(_xlpm.x,VLOOKUP(T119,'Drop-down_menus'!$F$2:$G$16,2,FALSE),IF(_xlpm.x=0,"",_xlpm.x)))</f>
        <v>https://orcid.org/0009-0002-6669-2911</v>
      </c>
      <c r="Y119" t="str">
        <f>IF(U119="","",_xlfn.LET(_xlpm.x,VLOOKUP(U119,'Drop-down_menus'!$F$2:$G$16,2,FALSE),IF(_xlpm.x=0,"",_xlpm.x)))</f>
        <v/>
      </c>
      <c r="Z119" t="str">
        <f>IF(V119="","",_xlfn.LET(_xlpm.x,VLOOKUP(V119,'Drop-down_menus'!$F$2:$G$16,2,FALSE),IF(_xlpm.x=0,"",_xlpm.x)))</f>
        <v/>
      </c>
      <c r="AA119" t="str">
        <f>IF(W119="","",_xlfn.LET(_xlpm.x,VLOOKUP(W119,'Drop-down_menus'!$F$2:$G$16,2,FALSE),IF(_xlpm.x=0,"",_xlpm.x)))</f>
        <v/>
      </c>
      <c r="AB119" t="s">
        <v>722</v>
      </c>
      <c r="AE119" t="s">
        <v>723</v>
      </c>
    </row>
    <row r="120" spans="1:31" hidden="1" x14ac:dyDescent="0.2">
      <c r="A120" s="2" t="s">
        <v>75</v>
      </c>
      <c r="C120">
        <v>106</v>
      </c>
      <c r="D120" t="s">
        <v>711</v>
      </c>
      <c r="E120" t="s">
        <v>725</v>
      </c>
      <c r="I120" t="s">
        <v>2611</v>
      </c>
      <c r="J120" t="str">
        <f>IF($I120="","",_xlfn.LET(_xlpm.x,VLOOKUP($I120,'taxon-match_2026-08-31'!$A$2:$N$122,6,FALSE),IF(_xlpm.x=0,"",_xlpm.x)))</f>
        <v/>
      </c>
      <c r="K120" t="str">
        <f>IF($I120="","",_xlfn.LET(_xlpm.x,VLOOKUP($I120,'taxon-match_2026-08-31'!$A$2:$N$122,4,FALSE),IF(_xlpm.x=0,"",_xlpm.x)))</f>
        <v/>
      </c>
      <c r="L120" t="str">
        <f>IF($I120="","",_xlfn.LET(_xlpm.x,VLOOKUP($I120,'taxon-match_2026-08-31'!$A$2:$N$122,7,FALSE),IF(_xlpm.x=0,"",_xlpm.x)))</f>
        <v/>
      </c>
      <c r="M120" t="str">
        <f>IF($I120="","",_xlfn.LET(_xlpm.x,VLOOKUP($I120,'taxon-match_2026-08-31'!$A$2:$N$122,8,FALSE),IF(_xlpm.x=0,"",_xlpm.x)))</f>
        <v/>
      </c>
      <c r="N120" t="str">
        <f>IF($I120="","",_xlfn.LET(_xlpm.x,VLOOKUP($I120,'taxon-match_2026-08-31'!$A$2:$N$122,9,FALSE),IF(_xlpm.x=0,"",_xlpm.x)))</f>
        <v/>
      </c>
      <c r="O120" t="str">
        <f>IF($I120="","",_xlfn.LET(_xlpm.x,VLOOKUP($I120,'taxon-match_2026-08-31'!$A$2:$N$122,10,FALSE),IF(_xlpm.x=0,"",_xlpm.x)))</f>
        <v/>
      </c>
      <c r="P120" t="str">
        <f>IF($I120="","",_xlfn.LET(_xlpm.x,VLOOKUP($I120,'taxon-match_2026-08-31'!$A$2:$N$122,11,FALSE),IF(_xlpm.x=0,"",_xlpm.x)))</f>
        <v/>
      </c>
      <c r="Q120" t="str">
        <f>IF($I120="","",_xlfn.LET(_xlpm.x,VLOOKUP($I120,'taxon-match_2026-08-31'!$A$2:$N$122,12,FALSE),IF(_xlpm.x=0,"",_xlpm.x)))</f>
        <v/>
      </c>
      <c r="R120" t="str">
        <f>IF($I120="","",_xlfn.LET(_xlpm.x,VLOOKUP($I120,'taxon-match_2026-08-31'!$A$2:$N$122,14,FALSE),IF(_xlpm.x=0,"",_xlpm.x)))</f>
        <v/>
      </c>
      <c r="T120" t="s">
        <v>71</v>
      </c>
      <c r="X120" t="str">
        <f>IF(T120="","",_xlfn.LET(_xlpm.x,VLOOKUP(T120,'Drop-down_menus'!$F$2:$G$16,2,FALSE),IF(_xlpm.x=0,"",_xlpm.x)))</f>
        <v>https://orcid.org/0009-0002-6669-2911</v>
      </c>
      <c r="Y120" t="str">
        <f>IF(U120="","",_xlfn.LET(_xlpm.x,VLOOKUP(U120,'Drop-down_menus'!$F$2:$G$16,2,FALSE),IF(_xlpm.x=0,"",_xlpm.x)))</f>
        <v/>
      </c>
      <c r="Z120" t="str">
        <f>IF(V120="","",_xlfn.LET(_xlpm.x,VLOOKUP(V120,'Drop-down_menus'!$F$2:$G$16,2,FALSE),IF(_xlpm.x=0,"",_xlpm.x)))</f>
        <v/>
      </c>
      <c r="AA120" t="str">
        <f>IF(W120="","",_xlfn.LET(_xlpm.x,VLOOKUP(W120,'Drop-down_menus'!$F$2:$G$16,2,FALSE),IF(_xlpm.x=0,"",_xlpm.x)))</f>
        <v/>
      </c>
      <c r="AB120" t="s">
        <v>722</v>
      </c>
      <c r="AE120" t="s">
        <v>726</v>
      </c>
    </row>
    <row r="121" spans="1:31" hidden="1" x14ac:dyDescent="0.2">
      <c r="A121" s="2" t="s">
        <v>75</v>
      </c>
      <c r="C121">
        <v>107</v>
      </c>
      <c r="D121" t="s">
        <v>711</v>
      </c>
      <c r="E121" t="s">
        <v>727</v>
      </c>
      <c r="I121" t="s">
        <v>2611</v>
      </c>
      <c r="J121" t="str">
        <f>IF($I121="","",_xlfn.LET(_xlpm.x,VLOOKUP($I121,'taxon-match_2026-08-31'!$A$2:$N$122,6,FALSE),IF(_xlpm.x=0,"",_xlpm.x)))</f>
        <v/>
      </c>
      <c r="K121" t="str">
        <f>IF($I121="","",_xlfn.LET(_xlpm.x,VLOOKUP($I121,'taxon-match_2026-08-31'!$A$2:$N$122,4,FALSE),IF(_xlpm.x=0,"",_xlpm.x)))</f>
        <v/>
      </c>
      <c r="L121" t="str">
        <f>IF($I121="","",_xlfn.LET(_xlpm.x,VLOOKUP($I121,'taxon-match_2026-08-31'!$A$2:$N$122,7,FALSE),IF(_xlpm.x=0,"",_xlpm.x)))</f>
        <v/>
      </c>
      <c r="M121" t="str">
        <f>IF($I121="","",_xlfn.LET(_xlpm.x,VLOOKUP($I121,'taxon-match_2026-08-31'!$A$2:$N$122,8,FALSE),IF(_xlpm.x=0,"",_xlpm.x)))</f>
        <v/>
      </c>
      <c r="N121" t="str">
        <f>IF($I121="","",_xlfn.LET(_xlpm.x,VLOOKUP($I121,'taxon-match_2026-08-31'!$A$2:$N$122,9,FALSE),IF(_xlpm.x=0,"",_xlpm.x)))</f>
        <v/>
      </c>
      <c r="O121" t="str">
        <f>IF($I121="","",_xlfn.LET(_xlpm.x,VLOOKUP($I121,'taxon-match_2026-08-31'!$A$2:$N$122,10,FALSE),IF(_xlpm.x=0,"",_xlpm.x)))</f>
        <v/>
      </c>
      <c r="P121" t="str">
        <f>IF($I121="","",_xlfn.LET(_xlpm.x,VLOOKUP($I121,'taxon-match_2026-08-31'!$A$2:$N$122,11,FALSE),IF(_xlpm.x=0,"",_xlpm.x)))</f>
        <v/>
      </c>
      <c r="Q121" t="str">
        <f>IF($I121="","",_xlfn.LET(_xlpm.x,VLOOKUP($I121,'taxon-match_2026-08-31'!$A$2:$N$122,12,FALSE),IF(_xlpm.x=0,"",_xlpm.x)))</f>
        <v/>
      </c>
      <c r="R121" t="str">
        <f>IF($I121="","",_xlfn.LET(_xlpm.x,VLOOKUP($I121,'taxon-match_2026-08-31'!$A$2:$N$122,14,FALSE),IF(_xlpm.x=0,"",_xlpm.x)))</f>
        <v/>
      </c>
      <c r="T121" t="s">
        <v>71</v>
      </c>
      <c r="X121" t="str">
        <f>IF(T121="","",_xlfn.LET(_xlpm.x,VLOOKUP(T121,'Drop-down_menus'!$F$2:$G$16,2,FALSE),IF(_xlpm.x=0,"",_xlpm.x)))</f>
        <v>https://orcid.org/0009-0002-6669-2911</v>
      </c>
      <c r="Y121" t="str">
        <f>IF(U121="","",_xlfn.LET(_xlpm.x,VLOOKUP(U121,'Drop-down_menus'!$F$2:$G$16,2,FALSE),IF(_xlpm.x=0,"",_xlpm.x)))</f>
        <v/>
      </c>
      <c r="Z121" t="str">
        <f>IF(V121="","",_xlfn.LET(_xlpm.x,VLOOKUP(V121,'Drop-down_menus'!$F$2:$G$16,2,FALSE),IF(_xlpm.x=0,"",_xlpm.x)))</f>
        <v/>
      </c>
      <c r="AA121" t="str">
        <f>IF(W121="","",_xlfn.LET(_xlpm.x,VLOOKUP(W121,'Drop-down_menus'!$F$2:$G$16,2,FALSE),IF(_xlpm.x=0,"",_xlpm.x)))</f>
        <v/>
      </c>
      <c r="AB121" t="s">
        <v>722</v>
      </c>
      <c r="AE121" t="s">
        <v>726</v>
      </c>
    </row>
    <row r="122" spans="1:31" hidden="1" x14ac:dyDescent="0.2">
      <c r="A122" s="2" t="s">
        <v>75</v>
      </c>
      <c r="C122">
        <v>108</v>
      </c>
      <c r="D122" t="s">
        <v>711</v>
      </c>
      <c r="E122" t="s">
        <v>728</v>
      </c>
      <c r="I122" t="s">
        <v>2611</v>
      </c>
      <c r="J122" t="str">
        <f>IF($I122="","",_xlfn.LET(_xlpm.x,VLOOKUP($I122,'taxon-match_2026-08-31'!$A$2:$N$122,6,FALSE),IF(_xlpm.x=0,"",_xlpm.x)))</f>
        <v/>
      </c>
      <c r="K122" t="str">
        <f>IF($I122="","",_xlfn.LET(_xlpm.x,VLOOKUP($I122,'taxon-match_2026-08-31'!$A$2:$N$122,4,FALSE),IF(_xlpm.x=0,"",_xlpm.x)))</f>
        <v/>
      </c>
      <c r="L122" t="str">
        <f>IF($I122="","",_xlfn.LET(_xlpm.x,VLOOKUP($I122,'taxon-match_2026-08-31'!$A$2:$N$122,7,FALSE),IF(_xlpm.x=0,"",_xlpm.x)))</f>
        <v/>
      </c>
      <c r="M122" t="str">
        <f>IF($I122="","",_xlfn.LET(_xlpm.x,VLOOKUP($I122,'taxon-match_2026-08-31'!$A$2:$N$122,8,FALSE),IF(_xlpm.x=0,"",_xlpm.x)))</f>
        <v/>
      </c>
      <c r="N122" t="str">
        <f>IF($I122="","",_xlfn.LET(_xlpm.x,VLOOKUP($I122,'taxon-match_2026-08-31'!$A$2:$N$122,9,FALSE),IF(_xlpm.x=0,"",_xlpm.x)))</f>
        <v/>
      </c>
      <c r="O122" t="str">
        <f>IF($I122="","",_xlfn.LET(_xlpm.x,VLOOKUP($I122,'taxon-match_2026-08-31'!$A$2:$N$122,10,FALSE),IF(_xlpm.x=0,"",_xlpm.x)))</f>
        <v/>
      </c>
      <c r="P122" t="str">
        <f>IF($I122="","",_xlfn.LET(_xlpm.x,VLOOKUP($I122,'taxon-match_2026-08-31'!$A$2:$N$122,11,FALSE),IF(_xlpm.x=0,"",_xlpm.x)))</f>
        <v/>
      </c>
      <c r="Q122" t="str">
        <f>IF($I122="","",_xlfn.LET(_xlpm.x,VLOOKUP($I122,'taxon-match_2026-08-31'!$A$2:$N$122,12,FALSE),IF(_xlpm.x=0,"",_xlpm.x)))</f>
        <v/>
      </c>
      <c r="R122" t="str">
        <f>IF($I122="","",_xlfn.LET(_xlpm.x,VLOOKUP($I122,'taxon-match_2026-08-31'!$A$2:$N$122,14,FALSE),IF(_xlpm.x=0,"",_xlpm.x)))</f>
        <v/>
      </c>
      <c r="T122" t="s">
        <v>71</v>
      </c>
      <c r="X122" t="str">
        <f>IF(T122="","",_xlfn.LET(_xlpm.x,VLOOKUP(T122,'Drop-down_menus'!$F$2:$G$16,2,FALSE),IF(_xlpm.x=0,"",_xlpm.x)))</f>
        <v>https://orcid.org/0009-0002-6669-2911</v>
      </c>
      <c r="Y122" t="str">
        <f>IF(U122="","",_xlfn.LET(_xlpm.x,VLOOKUP(U122,'Drop-down_menus'!$F$2:$G$16,2,FALSE),IF(_xlpm.x=0,"",_xlpm.x)))</f>
        <v/>
      </c>
      <c r="Z122" t="str">
        <f>IF(V122="","",_xlfn.LET(_xlpm.x,VLOOKUP(V122,'Drop-down_menus'!$F$2:$G$16,2,FALSE),IF(_xlpm.x=0,"",_xlpm.x)))</f>
        <v/>
      </c>
      <c r="AA122" t="str">
        <f>IF(W122="","",_xlfn.LET(_xlpm.x,VLOOKUP(W122,'Drop-down_menus'!$F$2:$G$16,2,FALSE),IF(_xlpm.x=0,"",_xlpm.x)))</f>
        <v/>
      </c>
      <c r="AE122" t="s">
        <v>726</v>
      </c>
    </row>
    <row r="123" spans="1:31" hidden="1" x14ac:dyDescent="0.2">
      <c r="A123" s="2" t="s">
        <v>75</v>
      </c>
      <c r="C123">
        <v>109</v>
      </c>
      <c r="D123" t="s">
        <v>711</v>
      </c>
      <c r="E123" t="s">
        <v>729</v>
      </c>
      <c r="I123" t="s">
        <v>2611</v>
      </c>
      <c r="J123" t="str">
        <f>IF($I123="","",_xlfn.LET(_xlpm.x,VLOOKUP($I123,'taxon-match_2026-08-31'!$A$2:$N$122,6,FALSE),IF(_xlpm.x=0,"",_xlpm.x)))</f>
        <v/>
      </c>
      <c r="K123" t="str">
        <f>IF($I123="","",_xlfn.LET(_xlpm.x,VLOOKUP($I123,'taxon-match_2026-08-31'!$A$2:$N$122,4,FALSE),IF(_xlpm.x=0,"",_xlpm.x)))</f>
        <v/>
      </c>
      <c r="L123" t="str">
        <f>IF($I123="","",_xlfn.LET(_xlpm.x,VLOOKUP($I123,'taxon-match_2026-08-31'!$A$2:$N$122,7,FALSE),IF(_xlpm.x=0,"",_xlpm.x)))</f>
        <v/>
      </c>
      <c r="M123" t="str">
        <f>IF($I123="","",_xlfn.LET(_xlpm.x,VLOOKUP($I123,'taxon-match_2026-08-31'!$A$2:$N$122,8,FALSE),IF(_xlpm.x=0,"",_xlpm.x)))</f>
        <v/>
      </c>
      <c r="N123" t="str">
        <f>IF($I123="","",_xlfn.LET(_xlpm.x,VLOOKUP($I123,'taxon-match_2026-08-31'!$A$2:$N$122,9,FALSE),IF(_xlpm.x=0,"",_xlpm.x)))</f>
        <v/>
      </c>
      <c r="O123" t="str">
        <f>IF($I123="","",_xlfn.LET(_xlpm.x,VLOOKUP($I123,'taxon-match_2026-08-31'!$A$2:$N$122,10,FALSE),IF(_xlpm.x=0,"",_xlpm.x)))</f>
        <v/>
      </c>
      <c r="P123" t="str">
        <f>IF($I123="","",_xlfn.LET(_xlpm.x,VLOOKUP($I123,'taxon-match_2026-08-31'!$A$2:$N$122,11,FALSE),IF(_xlpm.x=0,"",_xlpm.x)))</f>
        <v/>
      </c>
      <c r="Q123" t="str">
        <f>IF($I123="","",_xlfn.LET(_xlpm.x,VLOOKUP($I123,'taxon-match_2026-08-31'!$A$2:$N$122,12,FALSE),IF(_xlpm.x=0,"",_xlpm.x)))</f>
        <v/>
      </c>
      <c r="R123" t="str">
        <f>IF($I123="","",_xlfn.LET(_xlpm.x,VLOOKUP($I123,'taxon-match_2026-08-31'!$A$2:$N$122,14,FALSE),IF(_xlpm.x=0,"",_xlpm.x)))</f>
        <v/>
      </c>
      <c r="T123" t="s">
        <v>71</v>
      </c>
      <c r="X123" t="str">
        <f>IF(T123="","",_xlfn.LET(_xlpm.x,VLOOKUP(T123,'Drop-down_menus'!$F$2:$G$16,2,FALSE),IF(_xlpm.x=0,"",_xlpm.x)))</f>
        <v>https://orcid.org/0009-0002-6669-2911</v>
      </c>
      <c r="Y123" t="str">
        <f>IF(U123="","",_xlfn.LET(_xlpm.x,VLOOKUP(U123,'Drop-down_menus'!$F$2:$G$16,2,FALSE),IF(_xlpm.x=0,"",_xlpm.x)))</f>
        <v/>
      </c>
      <c r="Z123" t="str">
        <f>IF(V123="","",_xlfn.LET(_xlpm.x,VLOOKUP(V123,'Drop-down_menus'!$F$2:$G$16,2,FALSE),IF(_xlpm.x=0,"",_xlpm.x)))</f>
        <v/>
      </c>
      <c r="AA123" t="str">
        <f>IF(W123="","",_xlfn.LET(_xlpm.x,VLOOKUP(W123,'Drop-down_menus'!$F$2:$G$16,2,FALSE),IF(_xlpm.x=0,"",_xlpm.x)))</f>
        <v/>
      </c>
      <c r="AB123" t="s">
        <v>730</v>
      </c>
      <c r="AE123" t="s">
        <v>731</v>
      </c>
    </row>
    <row r="124" spans="1:31" hidden="1" x14ac:dyDescent="0.2">
      <c r="A124" s="2" t="s">
        <v>75</v>
      </c>
      <c r="C124">
        <v>110</v>
      </c>
      <c r="D124" t="s">
        <v>711</v>
      </c>
      <c r="E124" t="s">
        <v>732</v>
      </c>
      <c r="I124" t="s">
        <v>2611</v>
      </c>
      <c r="J124" t="str">
        <f>IF($I124="","",_xlfn.LET(_xlpm.x,VLOOKUP($I124,'taxon-match_2026-08-31'!$A$2:$N$122,6,FALSE),IF(_xlpm.x=0,"",_xlpm.x)))</f>
        <v/>
      </c>
      <c r="K124" t="str">
        <f>IF($I124="","",_xlfn.LET(_xlpm.x,VLOOKUP($I124,'taxon-match_2026-08-31'!$A$2:$N$122,4,FALSE),IF(_xlpm.x=0,"",_xlpm.x)))</f>
        <v/>
      </c>
      <c r="L124" t="str">
        <f>IF($I124="","",_xlfn.LET(_xlpm.x,VLOOKUP($I124,'taxon-match_2026-08-31'!$A$2:$N$122,7,FALSE),IF(_xlpm.x=0,"",_xlpm.x)))</f>
        <v/>
      </c>
      <c r="M124" t="str">
        <f>IF($I124="","",_xlfn.LET(_xlpm.x,VLOOKUP($I124,'taxon-match_2026-08-31'!$A$2:$N$122,8,FALSE),IF(_xlpm.x=0,"",_xlpm.x)))</f>
        <v/>
      </c>
      <c r="N124" t="str">
        <f>IF($I124="","",_xlfn.LET(_xlpm.x,VLOOKUP($I124,'taxon-match_2026-08-31'!$A$2:$N$122,9,FALSE),IF(_xlpm.x=0,"",_xlpm.x)))</f>
        <v/>
      </c>
      <c r="O124" t="str">
        <f>IF($I124="","",_xlfn.LET(_xlpm.x,VLOOKUP($I124,'taxon-match_2026-08-31'!$A$2:$N$122,10,FALSE),IF(_xlpm.x=0,"",_xlpm.x)))</f>
        <v/>
      </c>
      <c r="P124" t="str">
        <f>IF($I124="","",_xlfn.LET(_xlpm.x,VLOOKUP($I124,'taxon-match_2026-08-31'!$A$2:$N$122,11,FALSE),IF(_xlpm.x=0,"",_xlpm.x)))</f>
        <v/>
      </c>
      <c r="Q124" t="str">
        <f>IF($I124="","",_xlfn.LET(_xlpm.x,VLOOKUP($I124,'taxon-match_2026-08-31'!$A$2:$N$122,12,FALSE),IF(_xlpm.x=0,"",_xlpm.x)))</f>
        <v/>
      </c>
      <c r="R124" t="str">
        <f>IF($I124="","",_xlfn.LET(_xlpm.x,VLOOKUP($I124,'taxon-match_2026-08-31'!$A$2:$N$122,14,FALSE),IF(_xlpm.x=0,"",_xlpm.x)))</f>
        <v/>
      </c>
      <c r="T124" t="s">
        <v>71</v>
      </c>
      <c r="X124" t="str">
        <f>IF(T124="","",_xlfn.LET(_xlpm.x,VLOOKUP(T124,'Drop-down_menus'!$F$2:$G$16,2,FALSE),IF(_xlpm.x=0,"",_xlpm.x)))</f>
        <v>https://orcid.org/0009-0002-6669-2911</v>
      </c>
      <c r="Y124" t="str">
        <f>IF(U124="","",_xlfn.LET(_xlpm.x,VLOOKUP(U124,'Drop-down_menus'!$F$2:$G$16,2,FALSE),IF(_xlpm.x=0,"",_xlpm.x)))</f>
        <v/>
      </c>
      <c r="Z124" t="str">
        <f>IF(V124="","",_xlfn.LET(_xlpm.x,VLOOKUP(V124,'Drop-down_menus'!$F$2:$G$16,2,FALSE),IF(_xlpm.x=0,"",_xlpm.x)))</f>
        <v/>
      </c>
      <c r="AA124" t="str">
        <f>IF(W124="","",_xlfn.LET(_xlpm.x,VLOOKUP(W124,'Drop-down_menus'!$F$2:$G$16,2,FALSE),IF(_xlpm.x=0,"",_xlpm.x)))</f>
        <v/>
      </c>
      <c r="AE124" t="s">
        <v>726</v>
      </c>
    </row>
    <row r="125" spans="1:31" hidden="1" x14ac:dyDescent="0.2">
      <c r="A125" s="2" t="s">
        <v>75</v>
      </c>
      <c r="C125">
        <v>111</v>
      </c>
      <c r="D125" t="s">
        <v>711</v>
      </c>
      <c r="E125" t="s">
        <v>721</v>
      </c>
      <c r="I125" t="s">
        <v>2611</v>
      </c>
      <c r="J125" t="str">
        <f>IF($I125="","",_xlfn.LET(_xlpm.x,VLOOKUP($I125,'taxon-match_2026-08-31'!$A$2:$N$122,6,FALSE),IF(_xlpm.x=0,"",_xlpm.x)))</f>
        <v/>
      </c>
      <c r="K125" t="str">
        <f>IF($I125="","",_xlfn.LET(_xlpm.x,VLOOKUP($I125,'taxon-match_2026-08-31'!$A$2:$N$122,4,FALSE),IF(_xlpm.x=0,"",_xlpm.x)))</f>
        <v/>
      </c>
      <c r="L125" t="str">
        <f>IF($I125="","",_xlfn.LET(_xlpm.x,VLOOKUP($I125,'taxon-match_2026-08-31'!$A$2:$N$122,7,FALSE),IF(_xlpm.x=0,"",_xlpm.x)))</f>
        <v/>
      </c>
      <c r="M125" t="str">
        <f>IF($I125="","",_xlfn.LET(_xlpm.x,VLOOKUP($I125,'taxon-match_2026-08-31'!$A$2:$N$122,8,FALSE),IF(_xlpm.x=0,"",_xlpm.x)))</f>
        <v/>
      </c>
      <c r="N125" t="str">
        <f>IF($I125="","",_xlfn.LET(_xlpm.x,VLOOKUP($I125,'taxon-match_2026-08-31'!$A$2:$N$122,9,FALSE),IF(_xlpm.x=0,"",_xlpm.x)))</f>
        <v/>
      </c>
      <c r="O125" t="str">
        <f>IF($I125="","",_xlfn.LET(_xlpm.x,VLOOKUP($I125,'taxon-match_2026-08-31'!$A$2:$N$122,10,FALSE),IF(_xlpm.x=0,"",_xlpm.x)))</f>
        <v/>
      </c>
      <c r="P125" t="str">
        <f>IF($I125="","",_xlfn.LET(_xlpm.x,VLOOKUP($I125,'taxon-match_2026-08-31'!$A$2:$N$122,11,FALSE),IF(_xlpm.x=0,"",_xlpm.x)))</f>
        <v/>
      </c>
      <c r="Q125" t="str">
        <f>IF($I125="","",_xlfn.LET(_xlpm.x,VLOOKUP($I125,'taxon-match_2026-08-31'!$A$2:$N$122,12,FALSE),IF(_xlpm.x=0,"",_xlpm.x)))</f>
        <v/>
      </c>
      <c r="R125" t="str">
        <f>IF($I125="","",_xlfn.LET(_xlpm.x,VLOOKUP($I125,'taxon-match_2026-08-31'!$A$2:$N$122,14,FALSE),IF(_xlpm.x=0,"",_xlpm.x)))</f>
        <v/>
      </c>
      <c r="T125" t="s">
        <v>71</v>
      </c>
      <c r="X125" t="str">
        <f>IF(T125="","",_xlfn.LET(_xlpm.x,VLOOKUP(T125,'Drop-down_menus'!$F$2:$G$16,2,FALSE),IF(_xlpm.x=0,"",_xlpm.x)))</f>
        <v>https://orcid.org/0009-0002-6669-2911</v>
      </c>
      <c r="Y125" t="str">
        <f>IF(U125="","",_xlfn.LET(_xlpm.x,VLOOKUP(U125,'Drop-down_menus'!$F$2:$G$16,2,FALSE),IF(_xlpm.x=0,"",_xlpm.x)))</f>
        <v/>
      </c>
      <c r="Z125" t="str">
        <f>IF(V125="","",_xlfn.LET(_xlpm.x,VLOOKUP(V125,'Drop-down_menus'!$F$2:$G$16,2,FALSE),IF(_xlpm.x=0,"",_xlpm.x)))</f>
        <v/>
      </c>
      <c r="AA125" t="str">
        <f>IF(W125="","",_xlfn.LET(_xlpm.x,VLOOKUP(W125,'Drop-down_menus'!$F$2:$G$16,2,FALSE),IF(_xlpm.x=0,"",_xlpm.x)))</f>
        <v/>
      </c>
      <c r="AB125" s="21" t="s">
        <v>722</v>
      </c>
      <c r="AE125" t="s">
        <v>723</v>
      </c>
    </row>
    <row r="126" spans="1:31" hidden="1" x14ac:dyDescent="0.2">
      <c r="A126" s="2" t="s">
        <v>75</v>
      </c>
      <c r="C126">
        <v>112</v>
      </c>
      <c r="D126" t="s">
        <v>711</v>
      </c>
      <c r="E126" t="s">
        <v>721</v>
      </c>
      <c r="I126" t="s">
        <v>2611</v>
      </c>
      <c r="J126" t="str">
        <f>IF($I126="","",_xlfn.LET(_xlpm.x,VLOOKUP($I126,'taxon-match_2026-08-31'!$A$2:$N$122,6,FALSE),IF(_xlpm.x=0,"",_xlpm.x)))</f>
        <v/>
      </c>
      <c r="K126" t="str">
        <f>IF($I126="","",_xlfn.LET(_xlpm.x,VLOOKUP($I126,'taxon-match_2026-08-31'!$A$2:$N$122,4,FALSE),IF(_xlpm.x=0,"",_xlpm.x)))</f>
        <v/>
      </c>
      <c r="L126" t="str">
        <f>IF($I126="","",_xlfn.LET(_xlpm.x,VLOOKUP($I126,'taxon-match_2026-08-31'!$A$2:$N$122,7,FALSE),IF(_xlpm.x=0,"",_xlpm.x)))</f>
        <v/>
      </c>
      <c r="M126" t="str">
        <f>IF($I126="","",_xlfn.LET(_xlpm.x,VLOOKUP($I126,'taxon-match_2026-08-31'!$A$2:$N$122,8,FALSE),IF(_xlpm.x=0,"",_xlpm.x)))</f>
        <v/>
      </c>
      <c r="N126" t="str">
        <f>IF($I126="","",_xlfn.LET(_xlpm.x,VLOOKUP($I126,'taxon-match_2026-08-31'!$A$2:$N$122,9,FALSE),IF(_xlpm.x=0,"",_xlpm.x)))</f>
        <v/>
      </c>
      <c r="O126" t="str">
        <f>IF($I126="","",_xlfn.LET(_xlpm.x,VLOOKUP($I126,'taxon-match_2026-08-31'!$A$2:$N$122,10,FALSE),IF(_xlpm.x=0,"",_xlpm.x)))</f>
        <v/>
      </c>
      <c r="P126" t="str">
        <f>IF($I126="","",_xlfn.LET(_xlpm.x,VLOOKUP($I126,'taxon-match_2026-08-31'!$A$2:$N$122,11,FALSE),IF(_xlpm.x=0,"",_xlpm.x)))</f>
        <v/>
      </c>
      <c r="Q126" t="str">
        <f>IF($I126="","",_xlfn.LET(_xlpm.x,VLOOKUP($I126,'taxon-match_2026-08-31'!$A$2:$N$122,12,FALSE),IF(_xlpm.x=0,"",_xlpm.x)))</f>
        <v/>
      </c>
      <c r="R126" t="str">
        <f>IF($I126="","",_xlfn.LET(_xlpm.x,VLOOKUP($I126,'taxon-match_2026-08-31'!$A$2:$N$122,14,FALSE),IF(_xlpm.x=0,"",_xlpm.x)))</f>
        <v/>
      </c>
      <c r="T126" t="s">
        <v>71</v>
      </c>
      <c r="X126" t="str">
        <f>IF(T126="","",_xlfn.LET(_xlpm.x,VLOOKUP(T126,'Drop-down_menus'!$F$2:$G$16,2,FALSE),IF(_xlpm.x=0,"",_xlpm.x)))</f>
        <v>https://orcid.org/0009-0002-6669-2911</v>
      </c>
      <c r="Y126" t="str">
        <f>IF(U126="","",_xlfn.LET(_xlpm.x,VLOOKUP(U126,'Drop-down_menus'!$F$2:$G$16,2,FALSE),IF(_xlpm.x=0,"",_xlpm.x)))</f>
        <v/>
      </c>
      <c r="Z126" t="str">
        <f>IF(V126="","",_xlfn.LET(_xlpm.x,VLOOKUP(V126,'Drop-down_menus'!$F$2:$G$16,2,FALSE),IF(_xlpm.x=0,"",_xlpm.x)))</f>
        <v/>
      </c>
      <c r="AA126" t="str">
        <f>IF(W126="","",_xlfn.LET(_xlpm.x,VLOOKUP(W126,'Drop-down_menus'!$F$2:$G$16,2,FALSE),IF(_xlpm.x=0,"",_xlpm.x)))</f>
        <v/>
      </c>
      <c r="AB126" s="21" t="s">
        <v>722</v>
      </c>
      <c r="AE126" t="s">
        <v>723</v>
      </c>
    </row>
    <row r="127" spans="1:31" hidden="1" x14ac:dyDescent="0.2">
      <c r="A127" s="2" t="s">
        <v>75</v>
      </c>
      <c r="C127">
        <v>113</v>
      </c>
      <c r="D127" t="s">
        <v>711</v>
      </c>
      <c r="E127" t="s">
        <v>724</v>
      </c>
      <c r="I127" t="s">
        <v>2611</v>
      </c>
      <c r="J127" t="str">
        <f>IF($I127="","",_xlfn.LET(_xlpm.x,VLOOKUP($I127,'taxon-match_2026-08-31'!$A$2:$N$122,6,FALSE),IF(_xlpm.x=0,"",_xlpm.x)))</f>
        <v/>
      </c>
      <c r="K127" t="str">
        <f>IF($I127="","",_xlfn.LET(_xlpm.x,VLOOKUP($I127,'taxon-match_2026-08-31'!$A$2:$N$122,4,FALSE),IF(_xlpm.x=0,"",_xlpm.x)))</f>
        <v/>
      </c>
      <c r="L127" t="str">
        <f>IF($I127="","",_xlfn.LET(_xlpm.x,VLOOKUP($I127,'taxon-match_2026-08-31'!$A$2:$N$122,7,FALSE),IF(_xlpm.x=0,"",_xlpm.x)))</f>
        <v/>
      </c>
      <c r="M127" t="str">
        <f>IF($I127="","",_xlfn.LET(_xlpm.x,VLOOKUP($I127,'taxon-match_2026-08-31'!$A$2:$N$122,8,FALSE),IF(_xlpm.x=0,"",_xlpm.x)))</f>
        <v/>
      </c>
      <c r="N127" t="str">
        <f>IF($I127="","",_xlfn.LET(_xlpm.x,VLOOKUP($I127,'taxon-match_2026-08-31'!$A$2:$N$122,9,FALSE),IF(_xlpm.x=0,"",_xlpm.x)))</f>
        <v/>
      </c>
      <c r="O127" t="str">
        <f>IF($I127="","",_xlfn.LET(_xlpm.x,VLOOKUP($I127,'taxon-match_2026-08-31'!$A$2:$N$122,10,FALSE),IF(_xlpm.x=0,"",_xlpm.x)))</f>
        <v/>
      </c>
      <c r="P127" t="str">
        <f>IF($I127="","",_xlfn.LET(_xlpm.x,VLOOKUP($I127,'taxon-match_2026-08-31'!$A$2:$N$122,11,FALSE),IF(_xlpm.x=0,"",_xlpm.x)))</f>
        <v/>
      </c>
      <c r="Q127" t="str">
        <f>IF($I127="","",_xlfn.LET(_xlpm.x,VLOOKUP($I127,'taxon-match_2026-08-31'!$A$2:$N$122,12,FALSE),IF(_xlpm.x=0,"",_xlpm.x)))</f>
        <v/>
      </c>
      <c r="R127" t="str">
        <f>IF($I127="","",_xlfn.LET(_xlpm.x,VLOOKUP($I127,'taxon-match_2026-08-31'!$A$2:$N$122,14,FALSE),IF(_xlpm.x=0,"",_xlpm.x)))</f>
        <v/>
      </c>
      <c r="T127" t="s">
        <v>71</v>
      </c>
      <c r="X127" t="str">
        <f>IF(T127="","",_xlfn.LET(_xlpm.x,VLOOKUP(T127,'Drop-down_menus'!$F$2:$G$16,2,FALSE),IF(_xlpm.x=0,"",_xlpm.x)))</f>
        <v>https://orcid.org/0009-0002-6669-2911</v>
      </c>
      <c r="Y127" t="str">
        <f>IF(U127="","",_xlfn.LET(_xlpm.x,VLOOKUP(U127,'Drop-down_menus'!$F$2:$G$16,2,FALSE),IF(_xlpm.x=0,"",_xlpm.x)))</f>
        <v/>
      </c>
      <c r="Z127" t="str">
        <f>IF(V127="","",_xlfn.LET(_xlpm.x,VLOOKUP(V127,'Drop-down_menus'!$F$2:$G$16,2,FALSE),IF(_xlpm.x=0,"",_xlpm.x)))</f>
        <v/>
      </c>
      <c r="AA127" t="str">
        <f>IF(W127="","",_xlfn.LET(_xlpm.x,VLOOKUP(W127,'Drop-down_menus'!$F$2:$G$16,2,FALSE),IF(_xlpm.x=0,"",_xlpm.x)))</f>
        <v/>
      </c>
      <c r="AB127" s="21" t="s">
        <v>722</v>
      </c>
      <c r="AE127" t="s">
        <v>723</v>
      </c>
    </row>
    <row r="128" spans="1:31" hidden="1" x14ac:dyDescent="0.2">
      <c r="A128" s="2" t="s">
        <v>75</v>
      </c>
      <c r="C128">
        <v>114</v>
      </c>
      <c r="D128" t="s">
        <v>711</v>
      </c>
      <c r="E128" t="s">
        <v>724</v>
      </c>
      <c r="I128" t="s">
        <v>2611</v>
      </c>
      <c r="J128" t="str">
        <f>IF($I128="","",_xlfn.LET(_xlpm.x,VLOOKUP($I128,'taxon-match_2026-08-31'!$A$2:$N$122,6,FALSE),IF(_xlpm.x=0,"",_xlpm.x)))</f>
        <v/>
      </c>
      <c r="K128" t="str">
        <f>IF($I128="","",_xlfn.LET(_xlpm.x,VLOOKUP($I128,'taxon-match_2026-08-31'!$A$2:$N$122,4,FALSE),IF(_xlpm.x=0,"",_xlpm.x)))</f>
        <v/>
      </c>
      <c r="L128" t="str">
        <f>IF($I128="","",_xlfn.LET(_xlpm.x,VLOOKUP($I128,'taxon-match_2026-08-31'!$A$2:$N$122,7,FALSE),IF(_xlpm.x=0,"",_xlpm.x)))</f>
        <v/>
      </c>
      <c r="M128" t="str">
        <f>IF($I128="","",_xlfn.LET(_xlpm.x,VLOOKUP($I128,'taxon-match_2026-08-31'!$A$2:$N$122,8,FALSE),IF(_xlpm.x=0,"",_xlpm.x)))</f>
        <v/>
      </c>
      <c r="N128" t="str">
        <f>IF($I128="","",_xlfn.LET(_xlpm.x,VLOOKUP($I128,'taxon-match_2026-08-31'!$A$2:$N$122,9,FALSE),IF(_xlpm.x=0,"",_xlpm.x)))</f>
        <v/>
      </c>
      <c r="O128" t="str">
        <f>IF($I128="","",_xlfn.LET(_xlpm.x,VLOOKUP($I128,'taxon-match_2026-08-31'!$A$2:$N$122,10,FALSE),IF(_xlpm.x=0,"",_xlpm.x)))</f>
        <v/>
      </c>
      <c r="P128" t="str">
        <f>IF($I128="","",_xlfn.LET(_xlpm.x,VLOOKUP($I128,'taxon-match_2026-08-31'!$A$2:$N$122,11,FALSE),IF(_xlpm.x=0,"",_xlpm.x)))</f>
        <v/>
      </c>
      <c r="Q128" t="str">
        <f>IF($I128="","",_xlfn.LET(_xlpm.x,VLOOKUP($I128,'taxon-match_2026-08-31'!$A$2:$N$122,12,FALSE),IF(_xlpm.x=0,"",_xlpm.x)))</f>
        <v/>
      </c>
      <c r="R128" t="str">
        <f>IF($I128="","",_xlfn.LET(_xlpm.x,VLOOKUP($I128,'taxon-match_2026-08-31'!$A$2:$N$122,14,FALSE),IF(_xlpm.x=0,"",_xlpm.x)))</f>
        <v/>
      </c>
      <c r="T128" t="s">
        <v>71</v>
      </c>
      <c r="X128" t="str">
        <f>IF(T128="","",_xlfn.LET(_xlpm.x,VLOOKUP(T128,'Drop-down_menus'!$F$2:$G$16,2,FALSE),IF(_xlpm.x=0,"",_xlpm.x)))</f>
        <v>https://orcid.org/0009-0002-6669-2911</v>
      </c>
      <c r="Y128" t="str">
        <f>IF(U128="","",_xlfn.LET(_xlpm.x,VLOOKUP(U128,'Drop-down_menus'!$F$2:$G$16,2,FALSE),IF(_xlpm.x=0,"",_xlpm.x)))</f>
        <v/>
      </c>
      <c r="Z128" t="str">
        <f>IF(V128="","",_xlfn.LET(_xlpm.x,VLOOKUP(V128,'Drop-down_menus'!$F$2:$G$16,2,FALSE),IF(_xlpm.x=0,"",_xlpm.x)))</f>
        <v/>
      </c>
      <c r="AA128" t="str">
        <f>IF(W128="","",_xlfn.LET(_xlpm.x,VLOOKUP(W128,'Drop-down_menus'!$F$2:$G$16,2,FALSE),IF(_xlpm.x=0,"",_xlpm.x)))</f>
        <v/>
      </c>
      <c r="AB128" s="21" t="s">
        <v>722</v>
      </c>
      <c r="AE128" t="s">
        <v>723</v>
      </c>
    </row>
    <row r="129" spans="1:31" hidden="1" x14ac:dyDescent="0.2">
      <c r="A129" s="2" t="s">
        <v>75</v>
      </c>
      <c r="C129">
        <v>115</v>
      </c>
      <c r="D129" t="s">
        <v>711</v>
      </c>
      <c r="E129" t="s">
        <v>725</v>
      </c>
      <c r="I129" t="s">
        <v>2611</v>
      </c>
      <c r="J129" t="str">
        <f>IF($I129="","",_xlfn.LET(_xlpm.x,VLOOKUP($I129,'taxon-match_2026-08-31'!$A$2:$N$122,6,FALSE),IF(_xlpm.x=0,"",_xlpm.x)))</f>
        <v/>
      </c>
      <c r="K129" t="str">
        <f>IF($I129="","",_xlfn.LET(_xlpm.x,VLOOKUP($I129,'taxon-match_2026-08-31'!$A$2:$N$122,4,FALSE),IF(_xlpm.x=0,"",_xlpm.x)))</f>
        <v/>
      </c>
      <c r="L129" t="str">
        <f>IF($I129="","",_xlfn.LET(_xlpm.x,VLOOKUP($I129,'taxon-match_2026-08-31'!$A$2:$N$122,7,FALSE),IF(_xlpm.x=0,"",_xlpm.x)))</f>
        <v/>
      </c>
      <c r="M129" t="str">
        <f>IF($I129="","",_xlfn.LET(_xlpm.x,VLOOKUP($I129,'taxon-match_2026-08-31'!$A$2:$N$122,8,FALSE),IF(_xlpm.x=0,"",_xlpm.x)))</f>
        <v/>
      </c>
      <c r="N129" t="str">
        <f>IF($I129="","",_xlfn.LET(_xlpm.x,VLOOKUP($I129,'taxon-match_2026-08-31'!$A$2:$N$122,9,FALSE),IF(_xlpm.x=0,"",_xlpm.x)))</f>
        <v/>
      </c>
      <c r="O129" t="str">
        <f>IF($I129="","",_xlfn.LET(_xlpm.x,VLOOKUP($I129,'taxon-match_2026-08-31'!$A$2:$N$122,10,FALSE),IF(_xlpm.x=0,"",_xlpm.x)))</f>
        <v/>
      </c>
      <c r="P129" t="str">
        <f>IF($I129="","",_xlfn.LET(_xlpm.x,VLOOKUP($I129,'taxon-match_2026-08-31'!$A$2:$N$122,11,FALSE),IF(_xlpm.x=0,"",_xlpm.x)))</f>
        <v/>
      </c>
      <c r="Q129" t="str">
        <f>IF($I129="","",_xlfn.LET(_xlpm.x,VLOOKUP($I129,'taxon-match_2026-08-31'!$A$2:$N$122,12,FALSE),IF(_xlpm.x=0,"",_xlpm.x)))</f>
        <v/>
      </c>
      <c r="R129" t="str">
        <f>IF($I129="","",_xlfn.LET(_xlpm.x,VLOOKUP($I129,'taxon-match_2026-08-31'!$A$2:$N$122,14,FALSE),IF(_xlpm.x=0,"",_xlpm.x)))</f>
        <v/>
      </c>
      <c r="T129" t="s">
        <v>71</v>
      </c>
      <c r="X129" t="str">
        <f>IF(T129="","",_xlfn.LET(_xlpm.x,VLOOKUP(T129,'Drop-down_menus'!$F$2:$G$16,2,FALSE),IF(_xlpm.x=0,"",_xlpm.x)))</f>
        <v>https://orcid.org/0009-0002-6669-2911</v>
      </c>
      <c r="Y129" t="str">
        <f>IF(U129="","",_xlfn.LET(_xlpm.x,VLOOKUP(U129,'Drop-down_menus'!$F$2:$G$16,2,FALSE),IF(_xlpm.x=0,"",_xlpm.x)))</f>
        <v/>
      </c>
      <c r="Z129" t="str">
        <f>IF(V129="","",_xlfn.LET(_xlpm.x,VLOOKUP(V129,'Drop-down_menus'!$F$2:$G$16,2,FALSE),IF(_xlpm.x=0,"",_xlpm.x)))</f>
        <v/>
      </c>
      <c r="AA129" t="str">
        <f>IF(W129="","",_xlfn.LET(_xlpm.x,VLOOKUP(W129,'Drop-down_menus'!$F$2:$G$16,2,FALSE),IF(_xlpm.x=0,"",_xlpm.x)))</f>
        <v/>
      </c>
      <c r="AB129" s="21" t="s">
        <v>722</v>
      </c>
      <c r="AE129" t="s">
        <v>726</v>
      </c>
    </row>
    <row r="130" spans="1:31" hidden="1" x14ac:dyDescent="0.2">
      <c r="A130" s="2" t="s">
        <v>75</v>
      </c>
      <c r="C130">
        <v>116</v>
      </c>
      <c r="D130" t="s">
        <v>711</v>
      </c>
      <c r="E130" t="s">
        <v>727</v>
      </c>
      <c r="I130" t="s">
        <v>2611</v>
      </c>
      <c r="J130" t="str">
        <f>IF($I130="","",_xlfn.LET(_xlpm.x,VLOOKUP($I130,'taxon-match_2026-08-31'!$A$2:$N$122,6,FALSE),IF(_xlpm.x=0,"",_xlpm.x)))</f>
        <v/>
      </c>
      <c r="K130" t="str">
        <f>IF($I130="","",_xlfn.LET(_xlpm.x,VLOOKUP($I130,'taxon-match_2026-08-31'!$A$2:$N$122,4,FALSE),IF(_xlpm.x=0,"",_xlpm.x)))</f>
        <v/>
      </c>
      <c r="L130" t="str">
        <f>IF($I130="","",_xlfn.LET(_xlpm.x,VLOOKUP($I130,'taxon-match_2026-08-31'!$A$2:$N$122,7,FALSE),IF(_xlpm.x=0,"",_xlpm.x)))</f>
        <v/>
      </c>
      <c r="M130" t="str">
        <f>IF($I130="","",_xlfn.LET(_xlpm.x,VLOOKUP($I130,'taxon-match_2026-08-31'!$A$2:$N$122,8,FALSE),IF(_xlpm.x=0,"",_xlpm.x)))</f>
        <v/>
      </c>
      <c r="N130" t="str">
        <f>IF($I130="","",_xlfn.LET(_xlpm.x,VLOOKUP($I130,'taxon-match_2026-08-31'!$A$2:$N$122,9,FALSE),IF(_xlpm.x=0,"",_xlpm.x)))</f>
        <v/>
      </c>
      <c r="O130" t="str">
        <f>IF($I130="","",_xlfn.LET(_xlpm.x,VLOOKUP($I130,'taxon-match_2026-08-31'!$A$2:$N$122,10,FALSE),IF(_xlpm.x=0,"",_xlpm.x)))</f>
        <v/>
      </c>
      <c r="P130" t="str">
        <f>IF($I130="","",_xlfn.LET(_xlpm.x,VLOOKUP($I130,'taxon-match_2026-08-31'!$A$2:$N$122,11,FALSE),IF(_xlpm.x=0,"",_xlpm.x)))</f>
        <v/>
      </c>
      <c r="Q130" t="str">
        <f>IF($I130="","",_xlfn.LET(_xlpm.x,VLOOKUP($I130,'taxon-match_2026-08-31'!$A$2:$N$122,12,FALSE),IF(_xlpm.x=0,"",_xlpm.x)))</f>
        <v/>
      </c>
      <c r="R130" t="str">
        <f>IF($I130="","",_xlfn.LET(_xlpm.x,VLOOKUP($I130,'taxon-match_2026-08-31'!$A$2:$N$122,14,FALSE),IF(_xlpm.x=0,"",_xlpm.x)))</f>
        <v/>
      </c>
      <c r="T130" t="s">
        <v>71</v>
      </c>
      <c r="X130" t="str">
        <f>IF(T130="","",_xlfn.LET(_xlpm.x,VLOOKUP(T130,'Drop-down_menus'!$F$2:$G$16,2,FALSE),IF(_xlpm.x=0,"",_xlpm.x)))</f>
        <v>https://orcid.org/0009-0002-6669-2911</v>
      </c>
      <c r="Y130" t="str">
        <f>IF(U130="","",_xlfn.LET(_xlpm.x,VLOOKUP(U130,'Drop-down_menus'!$F$2:$G$16,2,FALSE),IF(_xlpm.x=0,"",_xlpm.x)))</f>
        <v/>
      </c>
      <c r="Z130" t="str">
        <f>IF(V130="","",_xlfn.LET(_xlpm.x,VLOOKUP(V130,'Drop-down_menus'!$F$2:$G$16,2,FALSE),IF(_xlpm.x=0,"",_xlpm.x)))</f>
        <v/>
      </c>
      <c r="AA130" t="str">
        <f>IF(W130="","",_xlfn.LET(_xlpm.x,VLOOKUP(W130,'Drop-down_menus'!$F$2:$G$16,2,FALSE),IF(_xlpm.x=0,"",_xlpm.x)))</f>
        <v/>
      </c>
      <c r="AB130" s="21" t="s">
        <v>722</v>
      </c>
      <c r="AE130" t="s">
        <v>726</v>
      </c>
    </row>
    <row r="131" spans="1:31" hidden="1" x14ac:dyDescent="0.2">
      <c r="A131" s="2" t="s">
        <v>75</v>
      </c>
      <c r="C131">
        <v>117</v>
      </c>
      <c r="D131" t="s">
        <v>711</v>
      </c>
      <c r="E131" t="s">
        <v>728</v>
      </c>
      <c r="I131" t="s">
        <v>2611</v>
      </c>
      <c r="J131" t="str">
        <f>IF($I131="","",_xlfn.LET(_xlpm.x,VLOOKUP($I131,'taxon-match_2026-08-31'!$A$2:$N$122,6,FALSE),IF(_xlpm.x=0,"",_xlpm.x)))</f>
        <v/>
      </c>
      <c r="K131" t="str">
        <f>IF($I131="","",_xlfn.LET(_xlpm.x,VLOOKUP($I131,'taxon-match_2026-08-31'!$A$2:$N$122,4,FALSE),IF(_xlpm.x=0,"",_xlpm.x)))</f>
        <v/>
      </c>
      <c r="L131" t="str">
        <f>IF($I131="","",_xlfn.LET(_xlpm.x,VLOOKUP($I131,'taxon-match_2026-08-31'!$A$2:$N$122,7,FALSE),IF(_xlpm.x=0,"",_xlpm.x)))</f>
        <v/>
      </c>
      <c r="M131" t="str">
        <f>IF($I131="","",_xlfn.LET(_xlpm.x,VLOOKUP($I131,'taxon-match_2026-08-31'!$A$2:$N$122,8,FALSE),IF(_xlpm.x=0,"",_xlpm.x)))</f>
        <v/>
      </c>
      <c r="N131" t="str">
        <f>IF($I131="","",_xlfn.LET(_xlpm.x,VLOOKUP($I131,'taxon-match_2026-08-31'!$A$2:$N$122,9,FALSE),IF(_xlpm.x=0,"",_xlpm.x)))</f>
        <v/>
      </c>
      <c r="O131" t="str">
        <f>IF($I131="","",_xlfn.LET(_xlpm.x,VLOOKUP($I131,'taxon-match_2026-08-31'!$A$2:$N$122,10,FALSE),IF(_xlpm.x=0,"",_xlpm.x)))</f>
        <v/>
      </c>
      <c r="P131" t="str">
        <f>IF($I131="","",_xlfn.LET(_xlpm.x,VLOOKUP($I131,'taxon-match_2026-08-31'!$A$2:$N$122,11,FALSE),IF(_xlpm.x=0,"",_xlpm.x)))</f>
        <v/>
      </c>
      <c r="Q131" t="str">
        <f>IF($I131="","",_xlfn.LET(_xlpm.x,VLOOKUP($I131,'taxon-match_2026-08-31'!$A$2:$N$122,12,FALSE),IF(_xlpm.x=0,"",_xlpm.x)))</f>
        <v/>
      </c>
      <c r="R131" t="str">
        <f>IF($I131="","",_xlfn.LET(_xlpm.x,VLOOKUP($I131,'taxon-match_2026-08-31'!$A$2:$N$122,14,FALSE),IF(_xlpm.x=0,"",_xlpm.x)))</f>
        <v/>
      </c>
      <c r="T131" t="s">
        <v>71</v>
      </c>
      <c r="X131" t="str">
        <f>IF(T131="","",_xlfn.LET(_xlpm.x,VLOOKUP(T131,'Drop-down_menus'!$F$2:$G$16,2,FALSE),IF(_xlpm.x=0,"",_xlpm.x)))</f>
        <v>https://orcid.org/0009-0002-6669-2911</v>
      </c>
      <c r="Y131" t="str">
        <f>IF(U131="","",_xlfn.LET(_xlpm.x,VLOOKUP(U131,'Drop-down_menus'!$F$2:$G$16,2,FALSE),IF(_xlpm.x=0,"",_xlpm.x)))</f>
        <v/>
      </c>
      <c r="Z131" t="str">
        <f>IF(V131="","",_xlfn.LET(_xlpm.x,VLOOKUP(V131,'Drop-down_menus'!$F$2:$G$16,2,FALSE),IF(_xlpm.x=0,"",_xlpm.x)))</f>
        <v/>
      </c>
      <c r="AA131" t="str">
        <f>IF(W131="","",_xlfn.LET(_xlpm.x,VLOOKUP(W131,'Drop-down_menus'!$F$2:$G$16,2,FALSE),IF(_xlpm.x=0,"",_xlpm.x)))</f>
        <v/>
      </c>
      <c r="AE131" t="s">
        <v>726</v>
      </c>
    </row>
    <row r="132" spans="1:31" hidden="1" x14ac:dyDescent="0.2">
      <c r="A132" s="2" t="s">
        <v>75</v>
      </c>
      <c r="C132">
        <v>118</v>
      </c>
      <c r="D132" t="s">
        <v>711</v>
      </c>
      <c r="E132" t="s">
        <v>729</v>
      </c>
      <c r="I132" t="s">
        <v>2611</v>
      </c>
      <c r="J132" t="str">
        <f>IF($I132="","",_xlfn.LET(_xlpm.x,VLOOKUP($I132,'taxon-match_2026-08-31'!$A$2:$N$122,6,FALSE),IF(_xlpm.x=0,"",_xlpm.x)))</f>
        <v/>
      </c>
      <c r="K132" t="str">
        <f>IF($I132="","",_xlfn.LET(_xlpm.x,VLOOKUP($I132,'taxon-match_2026-08-31'!$A$2:$N$122,4,FALSE),IF(_xlpm.x=0,"",_xlpm.x)))</f>
        <v/>
      </c>
      <c r="L132" t="str">
        <f>IF($I132="","",_xlfn.LET(_xlpm.x,VLOOKUP($I132,'taxon-match_2026-08-31'!$A$2:$N$122,7,FALSE),IF(_xlpm.x=0,"",_xlpm.x)))</f>
        <v/>
      </c>
      <c r="M132" t="str">
        <f>IF($I132="","",_xlfn.LET(_xlpm.x,VLOOKUP($I132,'taxon-match_2026-08-31'!$A$2:$N$122,8,FALSE),IF(_xlpm.x=0,"",_xlpm.x)))</f>
        <v/>
      </c>
      <c r="N132" t="str">
        <f>IF($I132="","",_xlfn.LET(_xlpm.x,VLOOKUP($I132,'taxon-match_2026-08-31'!$A$2:$N$122,9,FALSE),IF(_xlpm.x=0,"",_xlpm.x)))</f>
        <v/>
      </c>
      <c r="O132" t="str">
        <f>IF($I132="","",_xlfn.LET(_xlpm.x,VLOOKUP($I132,'taxon-match_2026-08-31'!$A$2:$N$122,10,FALSE),IF(_xlpm.x=0,"",_xlpm.x)))</f>
        <v/>
      </c>
      <c r="P132" t="str">
        <f>IF($I132="","",_xlfn.LET(_xlpm.x,VLOOKUP($I132,'taxon-match_2026-08-31'!$A$2:$N$122,11,FALSE),IF(_xlpm.x=0,"",_xlpm.x)))</f>
        <v/>
      </c>
      <c r="Q132" t="str">
        <f>IF($I132="","",_xlfn.LET(_xlpm.x,VLOOKUP($I132,'taxon-match_2026-08-31'!$A$2:$N$122,12,FALSE),IF(_xlpm.x=0,"",_xlpm.x)))</f>
        <v/>
      </c>
      <c r="R132" t="str">
        <f>IF($I132="","",_xlfn.LET(_xlpm.x,VLOOKUP($I132,'taxon-match_2026-08-31'!$A$2:$N$122,14,FALSE),IF(_xlpm.x=0,"",_xlpm.x)))</f>
        <v/>
      </c>
      <c r="T132" t="s">
        <v>71</v>
      </c>
      <c r="X132" t="str">
        <f>IF(T132="","",_xlfn.LET(_xlpm.x,VLOOKUP(T132,'Drop-down_menus'!$F$2:$G$16,2,FALSE),IF(_xlpm.x=0,"",_xlpm.x)))</f>
        <v>https://orcid.org/0009-0002-6669-2911</v>
      </c>
      <c r="Y132" t="str">
        <f>IF(U132="","",_xlfn.LET(_xlpm.x,VLOOKUP(U132,'Drop-down_menus'!$F$2:$G$16,2,FALSE),IF(_xlpm.x=0,"",_xlpm.x)))</f>
        <v/>
      </c>
      <c r="Z132" t="str">
        <f>IF(V132="","",_xlfn.LET(_xlpm.x,VLOOKUP(V132,'Drop-down_menus'!$F$2:$G$16,2,FALSE),IF(_xlpm.x=0,"",_xlpm.x)))</f>
        <v/>
      </c>
      <c r="AA132" t="str">
        <f>IF(W132="","",_xlfn.LET(_xlpm.x,VLOOKUP(W132,'Drop-down_menus'!$F$2:$G$16,2,FALSE),IF(_xlpm.x=0,"",_xlpm.x)))</f>
        <v/>
      </c>
      <c r="AB132" t="s">
        <v>730</v>
      </c>
      <c r="AE132" t="s">
        <v>731</v>
      </c>
    </row>
    <row r="133" spans="1:31" hidden="1" x14ac:dyDescent="0.2">
      <c r="A133" s="2" t="s">
        <v>75</v>
      </c>
      <c r="C133">
        <v>119</v>
      </c>
      <c r="D133" t="s">
        <v>711</v>
      </c>
      <c r="E133" t="s">
        <v>732</v>
      </c>
      <c r="I133" t="s">
        <v>2611</v>
      </c>
      <c r="J133" t="str">
        <f>IF($I133="","",_xlfn.LET(_xlpm.x,VLOOKUP($I133,'taxon-match_2026-08-31'!$A$2:$N$122,6,FALSE),IF(_xlpm.x=0,"",_xlpm.x)))</f>
        <v/>
      </c>
      <c r="K133" t="str">
        <f>IF($I133="","",_xlfn.LET(_xlpm.x,VLOOKUP($I133,'taxon-match_2026-08-31'!$A$2:$N$122,4,FALSE),IF(_xlpm.x=0,"",_xlpm.x)))</f>
        <v/>
      </c>
      <c r="L133" t="str">
        <f>IF($I133="","",_xlfn.LET(_xlpm.x,VLOOKUP($I133,'taxon-match_2026-08-31'!$A$2:$N$122,7,FALSE),IF(_xlpm.x=0,"",_xlpm.x)))</f>
        <v/>
      </c>
      <c r="M133" t="str">
        <f>IF($I133="","",_xlfn.LET(_xlpm.x,VLOOKUP($I133,'taxon-match_2026-08-31'!$A$2:$N$122,8,FALSE),IF(_xlpm.x=0,"",_xlpm.x)))</f>
        <v/>
      </c>
      <c r="N133" t="str">
        <f>IF($I133="","",_xlfn.LET(_xlpm.x,VLOOKUP($I133,'taxon-match_2026-08-31'!$A$2:$N$122,9,FALSE),IF(_xlpm.x=0,"",_xlpm.x)))</f>
        <v/>
      </c>
      <c r="O133" t="str">
        <f>IF($I133="","",_xlfn.LET(_xlpm.x,VLOOKUP($I133,'taxon-match_2026-08-31'!$A$2:$N$122,10,FALSE),IF(_xlpm.x=0,"",_xlpm.x)))</f>
        <v/>
      </c>
      <c r="P133" t="str">
        <f>IF($I133="","",_xlfn.LET(_xlpm.x,VLOOKUP($I133,'taxon-match_2026-08-31'!$A$2:$N$122,11,FALSE),IF(_xlpm.x=0,"",_xlpm.x)))</f>
        <v/>
      </c>
      <c r="Q133" t="str">
        <f>IF($I133="","",_xlfn.LET(_xlpm.x,VLOOKUP($I133,'taxon-match_2026-08-31'!$A$2:$N$122,12,FALSE),IF(_xlpm.x=0,"",_xlpm.x)))</f>
        <v/>
      </c>
      <c r="R133" t="str">
        <f>IF($I133="","",_xlfn.LET(_xlpm.x,VLOOKUP($I133,'taxon-match_2026-08-31'!$A$2:$N$122,14,FALSE),IF(_xlpm.x=0,"",_xlpm.x)))</f>
        <v/>
      </c>
      <c r="T133" t="s">
        <v>71</v>
      </c>
      <c r="X133" t="str">
        <f>IF(T133="","",_xlfn.LET(_xlpm.x,VLOOKUP(T133,'Drop-down_menus'!$F$2:$G$16,2,FALSE),IF(_xlpm.x=0,"",_xlpm.x)))</f>
        <v>https://orcid.org/0009-0002-6669-2911</v>
      </c>
      <c r="Y133" t="str">
        <f>IF(U133="","",_xlfn.LET(_xlpm.x,VLOOKUP(U133,'Drop-down_menus'!$F$2:$G$16,2,FALSE),IF(_xlpm.x=0,"",_xlpm.x)))</f>
        <v/>
      </c>
      <c r="Z133" t="str">
        <f>IF(V133="","",_xlfn.LET(_xlpm.x,VLOOKUP(V133,'Drop-down_menus'!$F$2:$G$16,2,FALSE),IF(_xlpm.x=0,"",_xlpm.x)))</f>
        <v/>
      </c>
      <c r="AA133" t="str">
        <f>IF(W133="","",_xlfn.LET(_xlpm.x,VLOOKUP(W133,'Drop-down_menus'!$F$2:$G$16,2,FALSE),IF(_xlpm.x=0,"",_xlpm.x)))</f>
        <v/>
      </c>
      <c r="AE133" t="s">
        <v>726</v>
      </c>
    </row>
    <row r="134" spans="1:31" hidden="1" x14ac:dyDescent="0.2">
      <c r="A134" s="2" t="s">
        <v>75</v>
      </c>
      <c r="C134">
        <v>120</v>
      </c>
      <c r="D134" t="s">
        <v>711</v>
      </c>
      <c r="E134" t="s">
        <v>733</v>
      </c>
      <c r="I134" t="s">
        <v>2611</v>
      </c>
      <c r="J134" t="str">
        <f>IF($I134="","",_xlfn.LET(_xlpm.x,VLOOKUP($I134,'taxon-match_2026-08-31'!$A$2:$N$122,6,FALSE),IF(_xlpm.x=0,"",_xlpm.x)))</f>
        <v/>
      </c>
      <c r="K134" t="str">
        <f>IF($I134="","",_xlfn.LET(_xlpm.x,VLOOKUP($I134,'taxon-match_2026-08-31'!$A$2:$N$122,4,FALSE),IF(_xlpm.x=0,"",_xlpm.x)))</f>
        <v/>
      </c>
      <c r="L134" t="str">
        <f>IF($I134="","",_xlfn.LET(_xlpm.x,VLOOKUP($I134,'taxon-match_2026-08-31'!$A$2:$N$122,7,FALSE),IF(_xlpm.x=0,"",_xlpm.x)))</f>
        <v/>
      </c>
      <c r="M134" t="str">
        <f>IF($I134="","",_xlfn.LET(_xlpm.x,VLOOKUP($I134,'taxon-match_2026-08-31'!$A$2:$N$122,8,FALSE),IF(_xlpm.x=0,"",_xlpm.x)))</f>
        <v/>
      </c>
      <c r="N134" t="str">
        <f>IF($I134="","",_xlfn.LET(_xlpm.x,VLOOKUP($I134,'taxon-match_2026-08-31'!$A$2:$N$122,9,FALSE),IF(_xlpm.x=0,"",_xlpm.x)))</f>
        <v/>
      </c>
      <c r="O134" t="str">
        <f>IF($I134="","",_xlfn.LET(_xlpm.x,VLOOKUP($I134,'taxon-match_2026-08-31'!$A$2:$N$122,10,FALSE),IF(_xlpm.x=0,"",_xlpm.x)))</f>
        <v/>
      </c>
      <c r="P134" t="str">
        <f>IF($I134="","",_xlfn.LET(_xlpm.x,VLOOKUP($I134,'taxon-match_2026-08-31'!$A$2:$N$122,11,FALSE),IF(_xlpm.x=0,"",_xlpm.x)))</f>
        <v/>
      </c>
      <c r="Q134" t="str">
        <f>IF($I134="","",_xlfn.LET(_xlpm.x,VLOOKUP($I134,'taxon-match_2026-08-31'!$A$2:$N$122,12,FALSE),IF(_xlpm.x=0,"",_xlpm.x)))</f>
        <v/>
      </c>
      <c r="R134" t="str">
        <f>IF($I134="","",_xlfn.LET(_xlpm.x,VLOOKUP($I134,'taxon-match_2026-08-31'!$A$2:$N$122,14,FALSE),IF(_xlpm.x=0,"",_xlpm.x)))</f>
        <v/>
      </c>
      <c r="T134" t="s">
        <v>71</v>
      </c>
      <c r="X134" t="str">
        <f>IF(T134="","",_xlfn.LET(_xlpm.x,VLOOKUP(T134,'Drop-down_menus'!$F$2:$G$16,2,FALSE),IF(_xlpm.x=0,"",_xlpm.x)))</f>
        <v>https://orcid.org/0009-0002-6669-2911</v>
      </c>
      <c r="Y134" t="str">
        <f>IF(U134="","",_xlfn.LET(_xlpm.x,VLOOKUP(U134,'Drop-down_menus'!$F$2:$G$16,2,FALSE),IF(_xlpm.x=0,"",_xlpm.x)))</f>
        <v/>
      </c>
      <c r="Z134" t="str">
        <f>IF(V134="","",_xlfn.LET(_xlpm.x,VLOOKUP(V134,'Drop-down_menus'!$F$2:$G$16,2,FALSE),IF(_xlpm.x=0,"",_xlpm.x)))</f>
        <v/>
      </c>
      <c r="AA134" t="str">
        <f>IF(W134="","",_xlfn.LET(_xlpm.x,VLOOKUP(W134,'Drop-down_menus'!$F$2:$G$16,2,FALSE),IF(_xlpm.x=0,"",_xlpm.x)))</f>
        <v/>
      </c>
      <c r="AB134" t="s">
        <v>734</v>
      </c>
      <c r="AE134" t="s">
        <v>735</v>
      </c>
    </row>
    <row r="135" spans="1:31" hidden="1" x14ac:dyDescent="0.2">
      <c r="A135" s="2" t="s">
        <v>75</v>
      </c>
      <c r="C135">
        <v>121</v>
      </c>
      <c r="D135" t="s">
        <v>711</v>
      </c>
      <c r="E135" t="s">
        <v>736</v>
      </c>
      <c r="I135" t="s">
        <v>2611</v>
      </c>
      <c r="J135" t="str">
        <f>IF($I135="","",_xlfn.LET(_xlpm.x,VLOOKUP($I135,'taxon-match_2026-08-31'!$A$2:$N$122,6,FALSE),IF(_xlpm.x=0,"",_xlpm.x)))</f>
        <v/>
      </c>
      <c r="K135" t="str">
        <f>IF($I135="","",_xlfn.LET(_xlpm.x,VLOOKUP($I135,'taxon-match_2026-08-31'!$A$2:$N$122,4,FALSE),IF(_xlpm.x=0,"",_xlpm.x)))</f>
        <v/>
      </c>
      <c r="L135" t="str">
        <f>IF($I135="","",_xlfn.LET(_xlpm.x,VLOOKUP($I135,'taxon-match_2026-08-31'!$A$2:$N$122,7,FALSE),IF(_xlpm.x=0,"",_xlpm.x)))</f>
        <v/>
      </c>
      <c r="M135" t="str">
        <f>IF($I135="","",_xlfn.LET(_xlpm.x,VLOOKUP($I135,'taxon-match_2026-08-31'!$A$2:$N$122,8,FALSE),IF(_xlpm.x=0,"",_xlpm.x)))</f>
        <v/>
      </c>
      <c r="N135" t="str">
        <f>IF($I135="","",_xlfn.LET(_xlpm.x,VLOOKUP($I135,'taxon-match_2026-08-31'!$A$2:$N$122,9,FALSE),IF(_xlpm.x=0,"",_xlpm.x)))</f>
        <v/>
      </c>
      <c r="O135" t="str">
        <f>IF($I135="","",_xlfn.LET(_xlpm.x,VLOOKUP($I135,'taxon-match_2026-08-31'!$A$2:$N$122,10,FALSE),IF(_xlpm.x=0,"",_xlpm.x)))</f>
        <v/>
      </c>
      <c r="P135" t="str">
        <f>IF($I135="","",_xlfn.LET(_xlpm.x,VLOOKUP($I135,'taxon-match_2026-08-31'!$A$2:$N$122,11,FALSE),IF(_xlpm.x=0,"",_xlpm.x)))</f>
        <v/>
      </c>
      <c r="Q135" t="str">
        <f>IF($I135="","",_xlfn.LET(_xlpm.x,VLOOKUP($I135,'taxon-match_2026-08-31'!$A$2:$N$122,12,FALSE),IF(_xlpm.x=0,"",_xlpm.x)))</f>
        <v/>
      </c>
      <c r="R135" t="str">
        <f>IF($I135="","",_xlfn.LET(_xlpm.x,VLOOKUP($I135,'taxon-match_2026-08-31'!$A$2:$N$122,14,FALSE),IF(_xlpm.x=0,"",_xlpm.x)))</f>
        <v/>
      </c>
      <c r="T135" t="s">
        <v>71</v>
      </c>
      <c r="X135" t="str">
        <f>IF(T135="","",_xlfn.LET(_xlpm.x,VLOOKUP(T135,'Drop-down_menus'!$F$2:$G$16,2,FALSE),IF(_xlpm.x=0,"",_xlpm.x)))</f>
        <v>https://orcid.org/0009-0002-6669-2911</v>
      </c>
      <c r="Y135" t="str">
        <f>IF(U135="","",_xlfn.LET(_xlpm.x,VLOOKUP(U135,'Drop-down_menus'!$F$2:$G$16,2,FALSE),IF(_xlpm.x=0,"",_xlpm.x)))</f>
        <v/>
      </c>
      <c r="Z135" t="str">
        <f>IF(V135="","",_xlfn.LET(_xlpm.x,VLOOKUP(V135,'Drop-down_menus'!$F$2:$G$16,2,FALSE),IF(_xlpm.x=0,"",_xlpm.x)))</f>
        <v/>
      </c>
      <c r="AA135" t="str">
        <f>IF(W135="","",_xlfn.LET(_xlpm.x,VLOOKUP(W135,'Drop-down_menus'!$F$2:$G$16,2,FALSE),IF(_xlpm.x=0,"",_xlpm.x)))</f>
        <v/>
      </c>
      <c r="AB135" t="s">
        <v>702</v>
      </c>
      <c r="AE135" t="s">
        <v>737</v>
      </c>
    </row>
    <row r="136" spans="1:31" hidden="1" x14ac:dyDescent="0.2">
      <c r="A136" s="2" t="s">
        <v>75</v>
      </c>
      <c r="C136">
        <v>122</v>
      </c>
      <c r="D136" t="s">
        <v>711</v>
      </c>
      <c r="E136" t="s">
        <v>733</v>
      </c>
      <c r="I136" t="s">
        <v>2611</v>
      </c>
      <c r="J136" t="str">
        <f>IF($I136="","",_xlfn.LET(_xlpm.x,VLOOKUP($I136,'taxon-match_2026-08-31'!$A$2:$N$122,6,FALSE),IF(_xlpm.x=0,"",_xlpm.x)))</f>
        <v/>
      </c>
      <c r="K136" t="str">
        <f>IF($I136="","",_xlfn.LET(_xlpm.x,VLOOKUP($I136,'taxon-match_2026-08-31'!$A$2:$N$122,4,FALSE),IF(_xlpm.x=0,"",_xlpm.x)))</f>
        <v/>
      </c>
      <c r="L136" t="str">
        <f>IF($I136="","",_xlfn.LET(_xlpm.x,VLOOKUP($I136,'taxon-match_2026-08-31'!$A$2:$N$122,7,FALSE),IF(_xlpm.x=0,"",_xlpm.x)))</f>
        <v/>
      </c>
      <c r="M136" t="str">
        <f>IF($I136="","",_xlfn.LET(_xlpm.x,VLOOKUP($I136,'taxon-match_2026-08-31'!$A$2:$N$122,8,FALSE),IF(_xlpm.x=0,"",_xlpm.x)))</f>
        <v/>
      </c>
      <c r="N136" t="str">
        <f>IF($I136="","",_xlfn.LET(_xlpm.x,VLOOKUP($I136,'taxon-match_2026-08-31'!$A$2:$N$122,9,FALSE),IF(_xlpm.x=0,"",_xlpm.x)))</f>
        <v/>
      </c>
      <c r="O136" t="str">
        <f>IF($I136="","",_xlfn.LET(_xlpm.x,VLOOKUP($I136,'taxon-match_2026-08-31'!$A$2:$N$122,10,FALSE),IF(_xlpm.x=0,"",_xlpm.x)))</f>
        <v/>
      </c>
      <c r="P136" t="str">
        <f>IF($I136="","",_xlfn.LET(_xlpm.x,VLOOKUP($I136,'taxon-match_2026-08-31'!$A$2:$N$122,11,FALSE),IF(_xlpm.x=0,"",_xlpm.x)))</f>
        <v/>
      </c>
      <c r="Q136" t="str">
        <f>IF($I136="","",_xlfn.LET(_xlpm.x,VLOOKUP($I136,'taxon-match_2026-08-31'!$A$2:$N$122,12,FALSE),IF(_xlpm.x=0,"",_xlpm.x)))</f>
        <v/>
      </c>
      <c r="R136" t="str">
        <f>IF($I136="","",_xlfn.LET(_xlpm.x,VLOOKUP($I136,'taxon-match_2026-08-31'!$A$2:$N$122,14,FALSE),IF(_xlpm.x=0,"",_xlpm.x)))</f>
        <v/>
      </c>
      <c r="T136" t="s">
        <v>71</v>
      </c>
      <c r="X136" t="str">
        <f>IF(T136="","",_xlfn.LET(_xlpm.x,VLOOKUP(T136,'Drop-down_menus'!$F$2:$G$16,2,FALSE),IF(_xlpm.x=0,"",_xlpm.x)))</f>
        <v>https://orcid.org/0009-0002-6669-2911</v>
      </c>
      <c r="Y136" t="str">
        <f>IF(U136="","",_xlfn.LET(_xlpm.x,VLOOKUP(U136,'Drop-down_menus'!$F$2:$G$16,2,FALSE),IF(_xlpm.x=0,"",_xlpm.x)))</f>
        <v/>
      </c>
      <c r="Z136" t="str">
        <f>IF(V136="","",_xlfn.LET(_xlpm.x,VLOOKUP(V136,'Drop-down_menus'!$F$2:$G$16,2,FALSE),IF(_xlpm.x=0,"",_xlpm.x)))</f>
        <v/>
      </c>
      <c r="AA136" t="str">
        <f>IF(W136="","",_xlfn.LET(_xlpm.x,VLOOKUP(W136,'Drop-down_menus'!$F$2:$G$16,2,FALSE),IF(_xlpm.x=0,"",_xlpm.x)))</f>
        <v/>
      </c>
      <c r="AB136" t="s">
        <v>734</v>
      </c>
      <c r="AE136" t="s">
        <v>735</v>
      </c>
    </row>
    <row r="137" spans="1:31" hidden="1" x14ac:dyDescent="0.2">
      <c r="A137" s="2" t="s">
        <v>75</v>
      </c>
      <c r="C137">
        <v>123</v>
      </c>
      <c r="D137" t="s">
        <v>711</v>
      </c>
      <c r="E137" t="s">
        <v>736</v>
      </c>
      <c r="I137" t="s">
        <v>2611</v>
      </c>
      <c r="J137" t="str">
        <f>IF($I137="","",_xlfn.LET(_xlpm.x,VLOOKUP($I137,'taxon-match_2026-08-31'!$A$2:$N$122,6,FALSE),IF(_xlpm.x=0,"",_xlpm.x)))</f>
        <v/>
      </c>
      <c r="K137" t="str">
        <f>IF($I137="","",_xlfn.LET(_xlpm.x,VLOOKUP($I137,'taxon-match_2026-08-31'!$A$2:$N$122,4,FALSE),IF(_xlpm.x=0,"",_xlpm.x)))</f>
        <v/>
      </c>
      <c r="L137" t="str">
        <f>IF($I137="","",_xlfn.LET(_xlpm.x,VLOOKUP($I137,'taxon-match_2026-08-31'!$A$2:$N$122,7,FALSE),IF(_xlpm.x=0,"",_xlpm.x)))</f>
        <v/>
      </c>
      <c r="M137" t="str">
        <f>IF($I137="","",_xlfn.LET(_xlpm.x,VLOOKUP($I137,'taxon-match_2026-08-31'!$A$2:$N$122,8,FALSE),IF(_xlpm.x=0,"",_xlpm.x)))</f>
        <v/>
      </c>
      <c r="N137" t="str">
        <f>IF($I137="","",_xlfn.LET(_xlpm.x,VLOOKUP($I137,'taxon-match_2026-08-31'!$A$2:$N$122,9,FALSE),IF(_xlpm.x=0,"",_xlpm.x)))</f>
        <v/>
      </c>
      <c r="O137" t="str">
        <f>IF($I137="","",_xlfn.LET(_xlpm.x,VLOOKUP($I137,'taxon-match_2026-08-31'!$A$2:$N$122,10,FALSE),IF(_xlpm.x=0,"",_xlpm.x)))</f>
        <v/>
      </c>
      <c r="P137" t="str">
        <f>IF($I137="","",_xlfn.LET(_xlpm.x,VLOOKUP($I137,'taxon-match_2026-08-31'!$A$2:$N$122,11,FALSE),IF(_xlpm.x=0,"",_xlpm.x)))</f>
        <v/>
      </c>
      <c r="Q137" t="str">
        <f>IF($I137="","",_xlfn.LET(_xlpm.x,VLOOKUP($I137,'taxon-match_2026-08-31'!$A$2:$N$122,12,FALSE),IF(_xlpm.x=0,"",_xlpm.x)))</f>
        <v/>
      </c>
      <c r="R137" t="str">
        <f>IF($I137="","",_xlfn.LET(_xlpm.x,VLOOKUP($I137,'taxon-match_2026-08-31'!$A$2:$N$122,14,FALSE),IF(_xlpm.x=0,"",_xlpm.x)))</f>
        <v/>
      </c>
      <c r="T137" t="s">
        <v>71</v>
      </c>
      <c r="X137" t="str">
        <f>IF(T137="","",_xlfn.LET(_xlpm.x,VLOOKUP(T137,'Drop-down_menus'!$F$2:$G$16,2,FALSE),IF(_xlpm.x=0,"",_xlpm.x)))</f>
        <v>https://orcid.org/0009-0002-6669-2911</v>
      </c>
      <c r="Y137" t="str">
        <f>IF(U137="","",_xlfn.LET(_xlpm.x,VLOOKUP(U137,'Drop-down_menus'!$F$2:$G$16,2,FALSE),IF(_xlpm.x=0,"",_xlpm.x)))</f>
        <v/>
      </c>
      <c r="Z137" t="str">
        <f>IF(V137="","",_xlfn.LET(_xlpm.x,VLOOKUP(V137,'Drop-down_menus'!$F$2:$G$16,2,FALSE),IF(_xlpm.x=0,"",_xlpm.x)))</f>
        <v/>
      </c>
      <c r="AA137" t="str">
        <f>IF(W137="","",_xlfn.LET(_xlpm.x,VLOOKUP(W137,'Drop-down_menus'!$F$2:$G$16,2,FALSE),IF(_xlpm.x=0,"",_xlpm.x)))</f>
        <v/>
      </c>
      <c r="AB137" t="s">
        <v>702</v>
      </c>
      <c r="AE137" t="s">
        <v>737</v>
      </c>
    </row>
    <row r="138" spans="1:31" hidden="1" x14ac:dyDescent="0.2">
      <c r="A138" s="2" t="s">
        <v>75</v>
      </c>
      <c r="C138">
        <v>124</v>
      </c>
      <c r="D138" t="s">
        <v>711</v>
      </c>
      <c r="E138" t="s">
        <v>733</v>
      </c>
      <c r="I138" t="s">
        <v>2611</v>
      </c>
      <c r="J138" t="str">
        <f>IF($I138="","",_xlfn.LET(_xlpm.x,VLOOKUP($I138,'taxon-match_2026-08-31'!$A$2:$N$122,6,FALSE),IF(_xlpm.x=0,"",_xlpm.x)))</f>
        <v/>
      </c>
      <c r="K138" t="str">
        <f>IF($I138="","",_xlfn.LET(_xlpm.x,VLOOKUP($I138,'taxon-match_2026-08-31'!$A$2:$N$122,4,FALSE),IF(_xlpm.x=0,"",_xlpm.x)))</f>
        <v/>
      </c>
      <c r="L138" t="str">
        <f>IF($I138="","",_xlfn.LET(_xlpm.x,VLOOKUP($I138,'taxon-match_2026-08-31'!$A$2:$N$122,7,FALSE),IF(_xlpm.x=0,"",_xlpm.x)))</f>
        <v/>
      </c>
      <c r="M138" t="str">
        <f>IF($I138="","",_xlfn.LET(_xlpm.x,VLOOKUP($I138,'taxon-match_2026-08-31'!$A$2:$N$122,8,FALSE),IF(_xlpm.x=0,"",_xlpm.x)))</f>
        <v/>
      </c>
      <c r="N138" t="str">
        <f>IF($I138="","",_xlfn.LET(_xlpm.x,VLOOKUP($I138,'taxon-match_2026-08-31'!$A$2:$N$122,9,FALSE),IF(_xlpm.x=0,"",_xlpm.x)))</f>
        <v/>
      </c>
      <c r="O138" t="str">
        <f>IF($I138="","",_xlfn.LET(_xlpm.x,VLOOKUP($I138,'taxon-match_2026-08-31'!$A$2:$N$122,10,FALSE),IF(_xlpm.x=0,"",_xlpm.x)))</f>
        <v/>
      </c>
      <c r="P138" t="str">
        <f>IF($I138="","",_xlfn.LET(_xlpm.x,VLOOKUP($I138,'taxon-match_2026-08-31'!$A$2:$N$122,11,FALSE),IF(_xlpm.x=0,"",_xlpm.x)))</f>
        <v/>
      </c>
      <c r="Q138" t="str">
        <f>IF($I138="","",_xlfn.LET(_xlpm.x,VLOOKUP($I138,'taxon-match_2026-08-31'!$A$2:$N$122,12,FALSE),IF(_xlpm.x=0,"",_xlpm.x)))</f>
        <v/>
      </c>
      <c r="R138" t="str">
        <f>IF($I138="","",_xlfn.LET(_xlpm.x,VLOOKUP($I138,'taxon-match_2026-08-31'!$A$2:$N$122,14,FALSE),IF(_xlpm.x=0,"",_xlpm.x)))</f>
        <v/>
      </c>
      <c r="T138" t="s">
        <v>71</v>
      </c>
      <c r="X138" t="str">
        <f>IF(T138="","",_xlfn.LET(_xlpm.x,VLOOKUP(T138,'Drop-down_menus'!$F$2:$G$16,2,FALSE),IF(_xlpm.x=0,"",_xlpm.x)))</f>
        <v>https://orcid.org/0009-0002-6669-2911</v>
      </c>
      <c r="Y138" t="str">
        <f>IF(U138="","",_xlfn.LET(_xlpm.x,VLOOKUP(U138,'Drop-down_menus'!$F$2:$G$16,2,FALSE),IF(_xlpm.x=0,"",_xlpm.x)))</f>
        <v/>
      </c>
      <c r="Z138" t="str">
        <f>IF(V138="","",_xlfn.LET(_xlpm.x,VLOOKUP(V138,'Drop-down_menus'!$F$2:$G$16,2,FALSE),IF(_xlpm.x=0,"",_xlpm.x)))</f>
        <v/>
      </c>
      <c r="AA138" t="str">
        <f>IF(W138="","",_xlfn.LET(_xlpm.x,VLOOKUP(W138,'Drop-down_menus'!$F$2:$G$16,2,FALSE),IF(_xlpm.x=0,"",_xlpm.x)))</f>
        <v/>
      </c>
      <c r="AB138" t="s">
        <v>734</v>
      </c>
      <c r="AE138" t="s">
        <v>735</v>
      </c>
    </row>
    <row r="139" spans="1:31" hidden="1" x14ac:dyDescent="0.2">
      <c r="A139" s="2" t="s">
        <v>75</v>
      </c>
      <c r="C139">
        <v>125</v>
      </c>
      <c r="D139" t="s">
        <v>711</v>
      </c>
      <c r="E139" t="s">
        <v>736</v>
      </c>
      <c r="I139" t="s">
        <v>2611</v>
      </c>
      <c r="J139" t="str">
        <f>IF($I139="","",_xlfn.LET(_xlpm.x,VLOOKUP($I139,'taxon-match_2026-08-31'!$A$2:$N$122,6,FALSE),IF(_xlpm.x=0,"",_xlpm.x)))</f>
        <v/>
      </c>
      <c r="K139" t="str">
        <f>IF($I139="","",_xlfn.LET(_xlpm.x,VLOOKUP($I139,'taxon-match_2026-08-31'!$A$2:$N$122,4,FALSE),IF(_xlpm.x=0,"",_xlpm.x)))</f>
        <v/>
      </c>
      <c r="L139" t="str">
        <f>IF($I139="","",_xlfn.LET(_xlpm.x,VLOOKUP($I139,'taxon-match_2026-08-31'!$A$2:$N$122,7,FALSE),IF(_xlpm.x=0,"",_xlpm.x)))</f>
        <v/>
      </c>
      <c r="M139" t="str">
        <f>IF($I139="","",_xlfn.LET(_xlpm.x,VLOOKUP($I139,'taxon-match_2026-08-31'!$A$2:$N$122,8,FALSE),IF(_xlpm.x=0,"",_xlpm.x)))</f>
        <v/>
      </c>
      <c r="N139" t="str">
        <f>IF($I139="","",_xlfn.LET(_xlpm.x,VLOOKUP($I139,'taxon-match_2026-08-31'!$A$2:$N$122,9,FALSE),IF(_xlpm.x=0,"",_xlpm.x)))</f>
        <v/>
      </c>
      <c r="O139" t="str">
        <f>IF($I139="","",_xlfn.LET(_xlpm.x,VLOOKUP($I139,'taxon-match_2026-08-31'!$A$2:$N$122,10,FALSE),IF(_xlpm.x=0,"",_xlpm.x)))</f>
        <v/>
      </c>
      <c r="P139" t="str">
        <f>IF($I139="","",_xlfn.LET(_xlpm.x,VLOOKUP($I139,'taxon-match_2026-08-31'!$A$2:$N$122,11,FALSE),IF(_xlpm.x=0,"",_xlpm.x)))</f>
        <v/>
      </c>
      <c r="Q139" t="str">
        <f>IF($I139="","",_xlfn.LET(_xlpm.x,VLOOKUP($I139,'taxon-match_2026-08-31'!$A$2:$N$122,12,FALSE),IF(_xlpm.x=0,"",_xlpm.x)))</f>
        <v/>
      </c>
      <c r="R139" t="str">
        <f>IF($I139="","",_xlfn.LET(_xlpm.x,VLOOKUP($I139,'taxon-match_2026-08-31'!$A$2:$N$122,14,FALSE),IF(_xlpm.x=0,"",_xlpm.x)))</f>
        <v/>
      </c>
      <c r="T139" t="s">
        <v>71</v>
      </c>
      <c r="X139" t="str">
        <f>IF(T139="","",_xlfn.LET(_xlpm.x,VLOOKUP(T139,'Drop-down_menus'!$F$2:$G$16,2,FALSE),IF(_xlpm.x=0,"",_xlpm.x)))</f>
        <v>https://orcid.org/0009-0002-6669-2911</v>
      </c>
      <c r="Y139" t="str">
        <f>IF(U139="","",_xlfn.LET(_xlpm.x,VLOOKUP(U139,'Drop-down_menus'!$F$2:$G$16,2,FALSE),IF(_xlpm.x=0,"",_xlpm.x)))</f>
        <v/>
      </c>
      <c r="Z139" t="str">
        <f>IF(V139="","",_xlfn.LET(_xlpm.x,VLOOKUP(V139,'Drop-down_menus'!$F$2:$G$16,2,FALSE),IF(_xlpm.x=0,"",_xlpm.x)))</f>
        <v/>
      </c>
      <c r="AA139" t="str">
        <f>IF(W139="","",_xlfn.LET(_xlpm.x,VLOOKUP(W139,'Drop-down_menus'!$F$2:$G$16,2,FALSE),IF(_xlpm.x=0,"",_xlpm.x)))</f>
        <v/>
      </c>
      <c r="AB139" t="s">
        <v>702</v>
      </c>
      <c r="AE139" t="s">
        <v>737</v>
      </c>
    </row>
    <row r="140" spans="1:31" hidden="1" x14ac:dyDescent="0.2">
      <c r="A140" s="2" t="s">
        <v>75</v>
      </c>
      <c r="C140">
        <v>126</v>
      </c>
      <c r="D140" t="s">
        <v>711</v>
      </c>
      <c r="E140" t="s">
        <v>738</v>
      </c>
      <c r="I140" t="s">
        <v>2611</v>
      </c>
      <c r="J140" t="str">
        <f>IF($I140="","",_xlfn.LET(_xlpm.x,VLOOKUP($I140,'taxon-match_2026-08-31'!$A$2:$N$122,6,FALSE),IF(_xlpm.x=0,"",_xlpm.x)))</f>
        <v/>
      </c>
      <c r="K140" t="str">
        <f>IF($I140="","",_xlfn.LET(_xlpm.x,VLOOKUP($I140,'taxon-match_2026-08-31'!$A$2:$N$122,4,FALSE),IF(_xlpm.x=0,"",_xlpm.x)))</f>
        <v/>
      </c>
      <c r="L140" t="str">
        <f>IF($I140="","",_xlfn.LET(_xlpm.x,VLOOKUP($I140,'taxon-match_2026-08-31'!$A$2:$N$122,7,FALSE),IF(_xlpm.x=0,"",_xlpm.x)))</f>
        <v/>
      </c>
      <c r="M140" t="str">
        <f>IF($I140="","",_xlfn.LET(_xlpm.x,VLOOKUP($I140,'taxon-match_2026-08-31'!$A$2:$N$122,8,FALSE),IF(_xlpm.x=0,"",_xlpm.x)))</f>
        <v/>
      </c>
      <c r="N140" t="str">
        <f>IF($I140="","",_xlfn.LET(_xlpm.x,VLOOKUP($I140,'taxon-match_2026-08-31'!$A$2:$N$122,9,FALSE),IF(_xlpm.x=0,"",_xlpm.x)))</f>
        <v/>
      </c>
      <c r="O140" t="str">
        <f>IF($I140="","",_xlfn.LET(_xlpm.x,VLOOKUP($I140,'taxon-match_2026-08-31'!$A$2:$N$122,10,FALSE),IF(_xlpm.x=0,"",_xlpm.x)))</f>
        <v/>
      </c>
      <c r="P140" t="str">
        <f>IF($I140="","",_xlfn.LET(_xlpm.x,VLOOKUP($I140,'taxon-match_2026-08-31'!$A$2:$N$122,11,FALSE),IF(_xlpm.x=0,"",_xlpm.x)))</f>
        <v/>
      </c>
      <c r="Q140" t="str">
        <f>IF($I140="","",_xlfn.LET(_xlpm.x,VLOOKUP($I140,'taxon-match_2026-08-31'!$A$2:$N$122,12,FALSE),IF(_xlpm.x=0,"",_xlpm.x)))</f>
        <v/>
      </c>
      <c r="R140" t="str">
        <f>IF($I140="","",_xlfn.LET(_xlpm.x,VLOOKUP($I140,'taxon-match_2026-08-31'!$A$2:$N$122,14,FALSE),IF(_xlpm.x=0,"",_xlpm.x)))</f>
        <v/>
      </c>
      <c r="T140" t="s">
        <v>71</v>
      </c>
      <c r="X140" t="str">
        <f>IF(T140="","",_xlfn.LET(_xlpm.x,VLOOKUP(T140,'Drop-down_menus'!$F$2:$G$16,2,FALSE),IF(_xlpm.x=0,"",_xlpm.x)))</f>
        <v>https://orcid.org/0009-0002-6669-2911</v>
      </c>
      <c r="Y140" t="str">
        <f>IF(U140="","",_xlfn.LET(_xlpm.x,VLOOKUP(U140,'Drop-down_menus'!$F$2:$G$16,2,FALSE),IF(_xlpm.x=0,"",_xlpm.x)))</f>
        <v/>
      </c>
      <c r="Z140" t="str">
        <f>IF(V140="","",_xlfn.LET(_xlpm.x,VLOOKUP(V140,'Drop-down_menus'!$F$2:$G$16,2,FALSE),IF(_xlpm.x=0,"",_xlpm.x)))</f>
        <v/>
      </c>
      <c r="AA140" t="str">
        <f>IF(W140="","",_xlfn.LET(_xlpm.x,VLOOKUP(W140,'Drop-down_menus'!$F$2:$G$16,2,FALSE),IF(_xlpm.x=0,"",_xlpm.x)))</f>
        <v/>
      </c>
      <c r="AE140" t="s">
        <v>739</v>
      </c>
    </row>
    <row r="141" spans="1:31" hidden="1" x14ac:dyDescent="0.2">
      <c r="A141" s="2" t="s">
        <v>75</v>
      </c>
      <c r="C141">
        <v>127</v>
      </c>
      <c r="D141" t="s">
        <v>711</v>
      </c>
      <c r="E141" t="s">
        <v>740</v>
      </c>
      <c r="I141" t="s">
        <v>2611</v>
      </c>
      <c r="J141" t="str">
        <f>IF($I141="","",_xlfn.LET(_xlpm.x,VLOOKUP($I141,'taxon-match_2026-08-31'!$A$2:$N$122,6,FALSE),IF(_xlpm.x=0,"",_xlpm.x)))</f>
        <v/>
      </c>
      <c r="K141" t="str">
        <f>IF($I141="","",_xlfn.LET(_xlpm.x,VLOOKUP($I141,'taxon-match_2026-08-31'!$A$2:$N$122,4,FALSE),IF(_xlpm.x=0,"",_xlpm.x)))</f>
        <v/>
      </c>
      <c r="L141" t="str">
        <f>IF($I141="","",_xlfn.LET(_xlpm.x,VLOOKUP($I141,'taxon-match_2026-08-31'!$A$2:$N$122,7,FALSE),IF(_xlpm.x=0,"",_xlpm.x)))</f>
        <v/>
      </c>
      <c r="M141" t="str">
        <f>IF($I141="","",_xlfn.LET(_xlpm.x,VLOOKUP($I141,'taxon-match_2026-08-31'!$A$2:$N$122,8,FALSE),IF(_xlpm.x=0,"",_xlpm.x)))</f>
        <v/>
      </c>
      <c r="N141" t="str">
        <f>IF($I141="","",_xlfn.LET(_xlpm.x,VLOOKUP($I141,'taxon-match_2026-08-31'!$A$2:$N$122,9,FALSE),IF(_xlpm.x=0,"",_xlpm.x)))</f>
        <v/>
      </c>
      <c r="O141" t="str">
        <f>IF($I141="","",_xlfn.LET(_xlpm.x,VLOOKUP($I141,'taxon-match_2026-08-31'!$A$2:$N$122,10,FALSE),IF(_xlpm.x=0,"",_xlpm.x)))</f>
        <v/>
      </c>
      <c r="P141" t="str">
        <f>IF($I141="","",_xlfn.LET(_xlpm.x,VLOOKUP($I141,'taxon-match_2026-08-31'!$A$2:$N$122,11,FALSE),IF(_xlpm.x=0,"",_xlpm.x)))</f>
        <v/>
      </c>
      <c r="Q141" t="str">
        <f>IF($I141="","",_xlfn.LET(_xlpm.x,VLOOKUP($I141,'taxon-match_2026-08-31'!$A$2:$N$122,12,FALSE),IF(_xlpm.x=0,"",_xlpm.x)))</f>
        <v/>
      </c>
      <c r="R141" t="str">
        <f>IF($I141="","",_xlfn.LET(_xlpm.x,VLOOKUP($I141,'taxon-match_2026-08-31'!$A$2:$N$122,14,FALSE),IF(_xlpm.x=0,"",_xlpm.x)))</f>
        <v/>
      </c>
      <c r="T141" t="s">
        <v>71</v>
      </c>
      <c r="X141" t="str">
        <f>IF(T141="","",_xlfn.LET(_xlpm.x,VLOOKUP(T141,'Drop-down_menus'!$F$2:$G$16,2,FALSE),IF(_xlpm.x=0,"",_xlpm.x)))</f>
        <v>https://orcid.org/0009-0002-6669-2911</v>
      </c>
      <c r="Y141" t="str">
        <f>IF(U141="","",_xlfn.LET(_xlpm.x,VLOOKUP(U141,'Drop-down_menus'!$F$2:$G$16,2,FALSE),IF(_xlpm.x=0,"",_xlpm.x)))</f>
        <v/>
      </c>
      <c r="Z141" t="str">
        <f>IF(V141="","",_xlfn.LET(_xlpm.x,VLOOKUP(V141,'Drop-down_menus'!$F$2:$G$16,2,FALSE),IF(_xlpm.x=0,"",_xlpm.x)))</f>
        <v/>
      </c>
      <c r="AA141" t="str">
        <f>IF(W141="","",_xlfn.LET(_xlpm.x,VLOOKUP(W141,'Drop-down_menus'!$F$2:$G$16,2,FALSE),IF(_xlpm.x=0,"",_xlpm.x)))</f>
        <v/>
      </c>
      <c r="AE141" t="s">
        <v>739</v>
      </c>
    </row>
    <row r="142" spans="1:31" hidden="1" x14ac:dyDescent="0.2">
      <c r="A142" s="2" t="s">
        <v>88</v>
      </c>
      <c r="C142">
        <v>176</v>
      </c>
      <c r="D142" t="s">
        <v>711</v>
      </c>
      <c r="E142" t="s">
        <v>721</v>
      </c>
      <c r="I142" t="s">
        <v>2611</v>
      </c>
      <c r="J142" t="str">
        <f>IF($I142="","",_xlfn.LET(_xlpm.x,VLOOKUP($I142,'taxon-match_2026-08-31'!$A$2:$N$122,6,FALSE),IF(_xlpm.x=0,"",_xlpm.x)))</f>
        <v/>
      </c>
      <c r="K142" t="str">
        <f>IF($I142="","",_xlfn.LET(_xlpm.x,VLOOKUP($I142,'taxon-match_2026-08-31'!$A$2:$N$122,4,FALSE),IF(_xlpm.x=0,"",_xlpm.x)))</f>
        <v/>
      </c>
      <c r="L142" t="str">
        <f>IF($I142="","",_xlfn.LET(_xlpm.x,VLOOKUP($I142,'taxon-match_2026-08-31'!$A$2:$N$122,7,FALSE),IF(_xlpm.x=0,"",_xlpm.x)))</f>
        <v/>
      </c>
      <c r="M142" t="str">
        <f>IF($I142="","",_xlfn.LET(_xlpm.x,VLOOKUP($I142,'taxon-match_2026-08-31'!$A$2:$N$122,8,FALSE),IF(_xlpm.x=0,"",_xlpm.x)))</f>
        <v/>
      </c>
      <c r="N142" t="str">
        <f>IF($I142="","",_xlfn.LET(_xlpm.x,VLOOKUP($I142,'taxon-match_2026-08-31'!$A$2:$N$122,9,FALSE),IF(_xlpm.x=0,"",_xlpm.x)))</f>
        <v/>
      </c>
      <c r="O142" t="str">
        <f>IF($I142="","",_xlfn.LET(_xlpm.x,VLOOKUP($I142,'taxon-match_2026-08-31'!$A$2:$N$122,10,FALSE),IF(_xlpm.x=0,"",_xlpm.x)))</f>
        <v/>
      </c>
      <c r="P142" t="str">
        <f>IF($I142="","",_xlfn.LET(_xlpm.x,VLOOKUP($I142,'taxon-match_2026-08-31'!$A$2:$N$122,11,FALSE),IF(_xlpm.x=0,"",_xlpm.x)))</f>
        <v/>
      </c>
      <c r="Q142" t="str">
        <f>IF($I142="","",_xlfn.LET(_xlpm.x,VLOOKUP($I142,'taxon-match_2026-08-31'!$A$2:$N$122,12,FALSE),IF(_xlpm.x=0,"",_xlpm.x)))</f>
        <v/>
      </c>
      <c r="R142" t="str">
        <f>IF($I142="","",_xlfn.LET(_xlpm.x,VLOOKUP($I142,'taxon-match_2026-08-31'!$A$2:$N$122,14,FALSE),IF(_xlpm.x=0,"",_xlpm.x)))</f>
        <v/>
      </c>
      <c r="T142" t="s">
        <v>71</v>
      </c>
      <c r="X142" t="str">
        <f>IF(T142="","",_xlfn.LET(_xlpm.x,VLOOKUP(T142,'Drop-down_menus'!$F$2:$G$16,2,FALSE),IF(_xlpm.x=0,"",_xlpm.x)))</f>
        <v>https://orcid.org/0009-0002-6669-2911</v>
      </c>
      <c r="Y142" t="str">
        <f>IF(U142="","",_xlfn.LET(_xlpm.x,VLOOKUP(U142,'Drop-down_menus'!$F$2:$G$16,2,FALSE),IF(_xlpm.x=0,"",_xlpm.x)))</f>
        <v/>
      </c>
      <c r="Z142" t="str">
        <f>IF(V142="","",_xlfn.LET(_xlpm.x,VLOOKUP(V142,'Drop-down_menus'!$F$2:$G$16,2,FALSE),IF(_xlpm.x=0,"",_xlpm.x)))</f>
        <v/>
      </c>
      <c r="AA142" t="str">
        <f>IF(W142="","",_xlfn.LET(_xlpm.x,VLOOKUP(W142,'Drop-down_menus'!$F$2:$G$16,2,FALSE),IF(_xlpm.x=0,"",_xlpm.x)))</f>
        <v/>
      </c>
      <c r="AB142" t="s">
        <v>722</v>
      </c>
      <c r="AE142" t="s">
        <v>723</v>
      </c>
    </row>
    <row r="143" spans="1:31" hidden="1" x14ac:dyDescent="0.2">
      <c r="A143" s="2" t="s">
        <v>88</v>
      </c>
      <c r="C143">
        <v>177</v>
      </c>
      <c r="D143" t="s">
        <v>711</v>
      </c>
      <c r="E143" t="s">
        <v>721</v>
      </c>
      <c r="I143" t="s">
        <v>2611</v>
      </c>
      <c r="J143" t="str">
        <f>IF($I143="","",_xlfn.LET(_xlpm.x,VLOOKUP($I143,'taxon-match_2026-08-31'!$A$2:$N$122,6,FALSE),IF(_xlpm.x=0,"",_xlpm.x)))</f>
        <v/>
      </c>
      <c r="K143" t="str">
        <f>IF($I143="","",_xlfn.LET(_xlpm.x,VLOOKUP($I143,'taxon-match_2026-08-31'!$A$2:$N$122,4,FALSE),IF(_xlpm.x=0,"",_xlpm.x)))</f>
        <v/>
      </c>
      <c r="L143" t="str">
        <f>IF($I143="","",_xlfn.LET(_xlpm.x,VLOOKUP($I143,'taxon-match_2026-08-31'!$A$2:$N$122,7,FALSE),IF(_xlpm.x=0,"",_xlpm.x)))</f>
        <v/>
      </c>
      <c r="M143" t="str">
        <f>IF($I143="","",_xlfn.LET(_xlpm.x,VLOOKUP($I143,'taxon-match_2026-08-31'!$A$2:$N$122,8,FALSE),IF(_xlpm.x=0,"",_xlpm.x)))</f>
        <v/>
      </c>
      <c r="N143" t="str">
        <f>IF($I143="","",_xlfn.LET(_xlpm.x,VLOOKUP($I143,'taxon-match_2026-08-31'!$A$2:$N$122,9,FALSE),IF(_xlpm.x=0,"",_xlpm.x)))</f>
        <v/>
      </c>
      <c r="O143" t="str">
        <f>IF($I143="","",_xlfn.LET(_xlpm.x,VLOOKUP($I143,'taxon-match_2026-08-31'!$A$2:$N$122,10,FALSE),IF(_xlpm.x=0,"",_xlpm.x)))</f>
        <v/>
      </c>
      <c r="P143" t="str">
        <f>IF($I143="","",_xlfn.LET(_xlpm.x,VLOOKUP($I143,'taxon-match_2026-08-31'!$A$2:$N$122,11,FALSE),IF(_xlpm.x=0,"",_xlpm.x)))</f>
        <v/>
      </c>
      <c r="Q143" t="str">
        <f>IF($I143="","",_xlfn.LET(_xlpm.x,VLOOKUP($I143,'taxon-match_2026-08-31'!$A$2:$N$122,12,FALSE),IF(_xlpm.x=0,"",_xlpm.x)))</f>
        <v/>
      </c>
      <c r="R143" t="str">
        <f>IF($I143="","",_xlfn.LET(_xlpm.x,VLOOKUP($I143,'taxon-match_2026-08-31'!$A$2:$N$122,14,FALSE),IF(_xlpm.x=0,"",_xlpm.x)))</f>
        <v/>
      </c>
      <c r="T143" t="s">
        <v>71</v>
      </c>
      <c r="X143" t="str">
        <f>IF(T143="","",_xlfn.LET(_xlpm.x,VLOOKUP(T143,'Drop-down_menus'!$F$2:$G$16,2,FALSE),IF(_xlpm.x=0,"",_xlpm.x)))</f>
        <v>https://orcid.org/0009-0002-6669-2911</v>
      </c>
      <c r="Y143" t="str">
        <f>IF(U143="","",_xlfn.LET(_xlpm.x,VLOOKUP(U143,'Drop-down_menus'!$F$2:$G$16,2,FALSE),IF(_xlpm.x=0,"",_xlpm.x)))</f>
        <v/>
      </c>
      <c r="Z143" t="str">
        <f>IF(V143="","",_xlfn.LET(_xlpm.x,VLOOKUP(V143,'Drop-down_menus'!$F$2:$G$16,2,FALSE),IF(_xlpm.x=0,"",_xlpm.x)))</f>
        <v/>
      </c>
      <c r="AA143" t="str">
        <f>IF(W143="","",_xlfn.LET(_xlpm.x,VLOOKUP(W143,'Drop-down_menus'!$F$2:$G$16,2,FALSE),IF(_xlpm.x=0,"",_xlpm.x)))</f>
        <v/>
      </c>
      <c r="AB143" t="s">
        <v>722</v>
      </c>
      <c r="AE143" t="s">
        <v>723</v>
      </c>
    </row>
    <row r="144" spans="1:31" hidden="1" x14ac:dyDescent="0.2">
      <c r="A144" s="2" t="s">
        <v>88</v>
      </c>
      <c r="C144">
        <v>178</v>
      </c>
      <c r="D144" t="s">
        <v>711</v>
      </c>
      <c r="E144" t="s">
        <v>724</v>
      </c>
      <c r="I144" t="s">
        <v>2611</v>
      </c>
      <c r="J144" t="str">
        <f>IF($I144="","",_xlfn.LET(_xlpm.x,VLOOKUP($I144,'taxon-match_2026-08-31'!$A$2:$N$122,6,FALSE),IF(_xlpm.x=0,"",_xlpm.x)))</f>
        <v/>
      </c>
      <c r="K144" t="str">
        <f>IF($I144="","",_xlfn.LET(_xlpm.x,VLOOKUP($I144,'taxon-match_2026-08-31'!$A$2:$N$122,4,FALSE),IF(_xlpm.x=0,"",_xlpm.x)))</f>
        <v/>
      </c>
      <c r="L144" t="str">
        <f>IF($I144="","",_xlfn.LET(_xlpm.x,VLOOKUP($I144,'taxon-match_2026-08-31'!$A$2:$N$122,7,FALSE),IF(_xlpm.x=0,"",_xlpm.x)))</f>
        <v/>
      </c>
      <c r="M144" t="str">
        <f>IF($I144="","",_xlfn.LET(_xlpm.x,VLOOKUP($I144,'taxon-match_2026-08-31'!$A$2:$N$122,8,FALSE),IF(_xlpm.x=0,"",_xlpm.x)))</f>
        <v/>
      </c>
      <c r="N144" t="str">
        <f>IF($I144="","",_xlfn.LET(_xlpm.x,VLOOKUP($I144,'taxon-match_2026-08-31'!$A$2:$N$122,9,FALSE),IF(_xlpm.x=0,"",_xlpm.x)))</f>
        <v/>
      </c>
      <c r="O144" t="str">
        <f>IF($I144="","",_xlfn.LET(_xlpm.x,VLOOKUP($I144,'taxon-match_2026-08-31'!$A$2:$N$122,10,FALSE),IF(_xlpm.x=0,"",_xlpm.x)))</f>
        <v/>
      </c>
      <c r="P144" t="str">
        <f>IF($I144="","",_xlfn.LET(_xlpm.x,VLOOKUP($I144,'taxon-match_2026-08-31'!$A$2:$N$122,11,FALSE),IF(_xlpm.x=0,"",_xlpm.x)))</f>
        <v/>
      </c>
      <c r="Q144" t="str">
        <f>IF($I144="","",_xlfn.LET(_xlpm.x,VLOOKUP($I144,'taxon-match_2026-08-31'!$A$2:$N$122,12,FALSE),IF(_xlpm.x=0,"",_xlpm.x)))</f>
        <v/>
      </c>
      <c r="R144" t="str">
        <f>IF($I144="","",_xlfn.LET(_xlpm.x,VLOOKUP($I144,'taxon-match_2026-08-31'!$A$2:$N$122,14,FALSE),IF(_xlpm.x=0,"",_xlpm.x)))</f>
        <v/>
      </c>
      <c r="T144" t="s">
        <v>71</v>
      </c>
      <c r="X144" t="str">
        <f>IF(T144="","",_xlfn.LET(_xlpm.x,VLOOKUP(T144,'Drop-down_menus'!$F$2:$G$16,2,FALSE),IF(_xlpm.x=0,"",_xlpm.x)))</f>
        <v>https://orcid.org/0009-0002-6669-2911</v>
      </c>
      <c r="Y144" t="str">
        <f>IF(U144="","",_xlfn.LET(_xlpm.x,VLOOKUP(U144,'Drop-down_menus'!$F$2:$G$16,2,FALSE),IF(_xlpm.x=0,"",_xlpm.x)))</f>
        <v/>
      </c>
      <c r="Z144" t="str">
        <f>IF(V144="","",_xlfn.LET(_xlpm.x,VLOOKUP(V144,'Drop-down_menus'!$F$2:$G$16,2,FALSE),IF(_xlpm.x=0,"",_xlpm.x)))</f>
        <v/>
      </c>
      <c r="AA144" t="str">
        <f>IF(W144="","",_xlfn.LET(_xlpm.x,VLOOKUP(W144,'Drop-down_menus'!$F$2:$G$16,2,FALSE),IF(_xlpm.x=0,"",_xlpm.x)))</f>
        <v/>
      </c>
      <c r="AB144" t="s">
        <v>722</v>
      </c>
      <c r="AE144" t="s">
        <v>723</v>
      </c>
    </row>
    <row r="145" spans="1:31" hidden="1" x14ac:dyDescent="0.2">
      <c r="A145" s="2" t="s">
        <v>88</v>
      </c>
      <c r="C145">
        <v>179</v>
      </c>
      <c r="D145" t="s">
        <v>711</v>
      </c>
      <c r="E145" t="s">
        <v>724</v>
      </c>
      <c r="I145" t="s">
        <v>2611</v>
      </c>
      <c r="J145" t="str">
        <f>IF($I145="","",_xlfn.LET(_xlpm.x,VLOOKUP($I145,'taxon-match_2026-08-31'!$A$2:$N$122,6,FALSE),IF(_xlpm.x=0,"",_xlpm.x)))</f>
        <v/>
      </c>
      <c r="K145" t="str">
        <f>IF($I145="","",_xlfn.LET(_xlpm.x,VLOOKUP($I145,'taxon-match_2026-08-31'!$A$2:$N$122,4,FALSE),IF(_xlpm.x=0,"",_xlpm.x)))</f>
        <v/>
      </c>
      <c r="L145" t="str">
        <f>IF($I145="","",_xlfn.LET(_xlpm.x,VLOOKUP($I145,'taxon-match_2026-08-31'!$A$2:$N$122,7,FALSE),IF(_xlpm.x=0,"",_xlpm.x)))</f>
        <v/>
      </c>
      <c r="M145" t="str">
        <f>IF($I145="","",_xlfn.LET(_xlpm.x,VLOOKUP($I145,'taxon-match_2026-08-31'!$A$2:$N$122,8,FALSE),IF(_xlpm.x=0,"",_xlpm.x)))</f>
        <v/>
      </c>
      <c r="N145" t="str">
        <f>IF($I145="","",_xlfn.LET(_xlpm.x,VLOOKUP($I145,'taxon-match_2026-08-31'!$A$2:$N$122,9,FALSE),IF(_xlpm.x=0,"",_xlpm.x)))</f>
        <v/>
      </c>
      <c r="O145" t="str">
        <f>IF($I145="","",_xlfn.LET(_xlpm.x,VLOOKUP($I145,'taxon-match_2026-08-31'!$A$2:$N$122,10,FALSE),IF(_xlpm.x=0,"",_xlpm.x)))</f>
        <v/>
      </c>
      <c r="P145" t="str">
        <f>IF($I145="","",_xlfn.LET(_xlpm.x,VLOOKUP($I145,'taxon-match_2026-08-31'!$A$2:$N$122,11,FALSE),IF(_xlpm.x=0,"",_xlpm.x)))</f>
        <v/>
      </c>
      <c r="Q145" t="str">
        <f>IF($I145="","",_xlfn.LET(_xlpm.x,VLOOKUP($I145,'taxon-match_2026-08-31'!$A$2:$N$122,12,FALSE),IF(_xlpm.x=0,"",_xlpm.x)))</f>
        <v/>
      </c>
      <c r="R145" t="str">
        <f>IF($I145="","",_xlfn.LET(_xlpm.x,VLOOKUP($I145,'taxon-match_2026-08-31'!$A$2:$N$122,14,FALSE),IF(_xlpm.x=0,"",_xlpm.x)))</f>
        <v/>
      </c>
      <c r="T145" t="s">
        <v>71</v>
      </c>
      <c r="X145" t="str">
        <f>IF(T145="","",_xlfn.LET(_xlpm.x,VLOOKUP(T145,'Drop-down_menus'!$F$2:$G$16,2,FALSE),IF(_xlpm.x=0,"",_xlpm.x)))</f>
        <v>https://orcid.org/0009-0002-6669-2911</v>
      </c>
      <c r="Y145" t="str">
        <f>IF(U145="","",_xlfn.LET(_xlpm.x,VLOOKUP(U145,'Drop-down_menus'!$F$2:$G$16,2,FALSE),IF(_xlpm.x=0,"",_xlpm.x)))</f>
        <v/>
      </c>
      <c r="Z145" t="str">
        <f>IF(V145="","",_xlfn.LET(_xlpm.x,VLOOKUP(V145,'Drop-down_menus'!$F$2:$G$16,2,FALSE),IF(_xlpm.x=0,"",_xlpm.x)))</f>
        <v/>
      </c>
      <c r="AA145" t="str">
        <f>IF(W145="","",_xlfn.LET(_xlpm.x,VLOOKUP(W145,'Drop-down_menus'!$F$2:$G$16,2,FALSE),IF(_xlpm.x=0,"",_xlpm.x)))</f>
        <v/>
      </c>
      <c r="AB145" t="s">
        <v>722</v>
      </c>
      <c r="AE145" t="s">
        <v>723</v>
      </c>
    </row>
    <row r="146" spans="1:31" hidden="1" x14ac:dyDescent="0.2">
      <c r="A146" s="2" t="s">
        <v>88</v>
      </c>
      <c r="C146">
        <v>180</v>
      </c>
      <c r="D146" t="s">
        <v>711</v>
      </c>
      <c r="E146" s="2" t="s">
        <v>725</v>
      </c>
      <c r="I146" t="s">
        <v>2611</v>
      </c>
      <c r="J146" t="str">
        <f>IF($I146="","",_xlfn.LET(_xlpm.x,VLOOKUP($I146,'taxon-match_2026-08-31'!$A$2:$N$122,6,FALSE),IF(_xlpm.x=0,"",_xlpm.x)))</f>
        <v/>
      </c>
      <c r="K146" t="str">
        <f>IF($I146="","",_xlfn.LET(_xlpm.x,VLOOKUP($I146,'taxon-match_2026-08-31'!$A$2:$N$122,4,FALSE),IF(_xlpm.x=0,"",_xlpm.x)))</f>
        <v/>
      </c>
      <c r="L146" t="str">
        <f>IF($I146="","",_xlfn.LET(_xlpm.x,VLOOKUP($I146,'taxon-match_2026-08-31'!$A$2:$N$122,7,FALSE),IF(_xlpm.x=0,"",_xlpm.x)))</f>
        <v/>
      </c>
      <c r="M146" t="str">
        <f>IF($I146="","",_xlfn.LET(_xlpm.x,VLOOKUP($I146,'taxon-match_2026-08-31'!$A$2:$N$122,8,FALSE),IF(_xlpm.x=0,"",_xlpm.x)))</f>
        <v/>
      </c>
      <c r="N146" t="str">
        <f>IF($I146="","",_xlfn.LET(_xlpm.x,VLOOKUP($I146,'taxon-match_2026-08-31'!$A$2:$N$122,9,FALSE),IF(_xlpm.x=0,"",_xlpm.x)))</f>
        <v/>
      </c>
      <c r="O146" t="str">
        <f>IF($I146="","",_xlfn.LET(_xlpm.x,VLOOKUP($I146,'taxon-match_2026-08-31'!$A$2:$N$122,10,FALSE),IF(_xlpm.x=0,"",_xlpm.x)))</f>
        <v/>
      </c>
      <c r="P146" t="str">
        <f>IF($I146="","",_xlfn.LET(_xlpm.x,VLOOKUP($I146,'taxon-match_2026-08-31'!$A$2:$N$122,11,FALSE),IF(_xlpm.x=0,"",_xlpm.x)))</f>
        <v/>
      </c>
      <c r="Q146" t="str">
        <f>IF($I146="","",_xlfn.LET(_xlpm.x,VLOOKUP($I146,'taxon-match_2026-08-31'!$A$2:$N$122,12,FALSE),IF(_xlpm.x=0,"",_xlpm.x)))</f>
        <v/>
      </c>
      <c r="R146" t="str">
        <f>IF($I146="","",_xlfn.LET(_xlpm.x,VLOOKUP($I146,'taxon-match_2026-08-31'!$A$2:$N$122,14,FALSE),IF(_xlpm.x=0,"",_xlpm.x)))</f>
        <v/>
      </c>
      <c r="T146" t="s">
        <v>71</v>
      </c>
      <c r="X146" t="str">
        <f>IF(T146="","",_xlfn.LET(_xlpm.x,VLOOKUP(T146,'Drop-down_menus'!$F$2:$G$16,2,FALSE),IF(_xlpm.x=0,"",_xlpm.x)))</f>
        <v>https://orcid.org/0009-0002-6669-2911</v>
      </c>
      <c r="Y146" t="str">
        <f>IF(U146="","",_xlfn.LET(_xlpm.x,VLOOKUP(U146,'Drop-down_menus'!$F$2:$G$16,2,FALSE),IF(_xlpm.x=0,"",_xlpm.x)))</f>
        <v/>
      </c>
      <c r="Z146" t="str">
        <f>IF(V146="","",_xlfn.LET(_xlpm.x,VLOOKUP(V146,'Drop-down_menus'!$F$2:$G$16,2,FALSE),IF(_xlpm.x=0,"",_xlpm.x)))</f>
        <v/>
      </c>
      <c r="AA146" t="str">
        <f>IF(W146="","",_xlfn.LET(_xlpm.x,VLOOKUP(W146,'Drop-down_menus'!$F$2:$G$16,2,FALSE),IF(_xlpm.x=0,"",_xlpm.x)))</f>
        <v/>
      </c>
      <c r="AB146" t="s">
        <v>722</v>
      </c>
      <c r="AE146" t="s">
        <v>726</v>
      </c>
    </row>
    <row r="147" spans="1:31" hidden="1" x14ac:dyDescent="0.2">
      <c r="A147" s="2" t="s">
        <v>88</v>
      </c>
      <c r="C147">
        <v>181</v>
      </c>
      <c r="D147" t="s">
        <v>711</v>
      </c>
      <c r="E147" t="s">
        <v>727</v>
      </c>
      <c r="I147" t="s">
        <v>2611</v>
      </c>
      <c r="J147" t="str">
        <f>IF($I147="","",_xlfn.LET(_xlpm.x,VLOOKUP($I147,'taxon-match_2026-08-31'!$A$2:$N$122,6,FALSE),IF(_xlpm.x=0,"",_xlpm.x)))</f>
        <v/>
      </c>
      <c r="K147" t="str">
        <f>IF($I147="","",_xlfn.LET(_xlpm.x,VLOOKUP($I147,'taxon-match_2026-08-31'!$A$2:$N$122,4,FALSE),IF(_xlpm.x=0,"",_xlpm.x)))</f>
        <v/>
      </c>
      <c r="L147" t="str">
        <f>IF($I147="","",_xlfn.LET(_xlpm.x,VLOOKUP($I147,'taxon-match_2026-08-31'!$A$2:$N$122,7,FALSE),IF(_xlpm.x=0,"",_xlpm.x)))</f>
        <v/>
      </c>
      <c r="M147" t="str">
        <f>IF($I147="","",_xlfn.LET(_xlpm.x,VLOOKUP($I147,'taxon-match_2026-08-31'!$A$2:$N$122,8,FALSE),IF(_xlpm.x=0,"",_xlpm.x)))</f>
        <v/>
      </c>
      <c r="N147" t="str">
        <f>IF($I147="","",_xlfn.LET(_xlpm.x,VLOOKUP($I147,'taxon-match_2026-08-31'!$A$2:$N$122,9,FALSE),IF(_xlpm.x=0,"",_xlpm.x)))</f>
        <v/>
      </c>
      <c r="O147" t="str">
        <f>IF($I147="","",_xlfn.LET(_xlpm.x,VLOOKUP($I147,'taxon-match_2026-08-31'!$A$2:$N$122,10,FALSE),IF(_xlpm.x=0,"",_xlpm.x)))</f>
        <v/>
      </c>
      <c r="P147" t="str">
        <f>IF($I147="","",_xlfn.LET(_xlpm.x,VLOOKUP($I147,'taxon-match_2026-08-31'!$A$2:$N$122,11,FALSE),IF(_xlpm.x=0,"",_xlpm.x)))</f>
        <v/>
      </c>
      <c r="Q147" t="str">
        <f>IF($I147="","",_xlfn.LET(_xlpm.x,VLOOKUP($I147,'taxon-match_2026-08-31'!$A$2:$N$122,12,FALSE),IF(_xlpm.x=0,"",_xlpm.x)))</f>
        <v/>
      </c>
      <c r="R147" t="str">
        <f>IF($I147="","",_xlfn.LET(_xlpm.x,VLOOKUP($I147,'taxon-match_2026-08-31'!$A$2:$N$122,14,FALSE),IF(_xlpm.x=0,"",_xlpm.x)))</f>
        <v/>
      </c>
      <c r="T147" t="s">
        <v>71</v>
      </c>
      <c r="X147" t="str">
        <f>IF(T147="","",_xlfn.LET(_xlpm.x,VLOOKUP(T147,'Drop-down_menus'!$F$2:$G$16,2,FALSE),IF(_xlpm.x=0,"",_xlpm.x)))</f>
        <v>https://orcid.org/0009-0002-6669-2911</v>
      </c>
      <c r="Y147" t="str">
        <f>IF(U147="","",_xlfn.LET(_xlpm.x,VLOOKUP(U147,'Drop-down_menus'!$F$2:$G$16,2,FALSE),IF(_xlpm.x=0,"",_xlpm.x)))</f>
        <v/>
      </c>
      <c r="Z147" t="str">
        <f>IF(V147="","",_xlfn.LET(_xlpm.x,VLOOKUP(V147,'Drop-down_menus'!$F$2:$G$16,2,FALSE),IF(_xlpm.x=0,"",_xlpm.x)))</f>
        <v/>
      </c>
      <c r="AA147" t="str">
        <f>IF(W147="","",_xlfn.LET(_xlpm.x,VLOOKUP(W147,'Drop-down_menus'!$F$2:$G$16,2,FALSE),IF(_xlpm.x=0,"",_xlpm.x)))</f>
        <v/>
      </c>
      <c r="AB147" t="s">
        <v>722</v>
      </c>
      <c r="AE147" t="s">
        <v>726</v>
      </c>
    </row>
    <row r="148" spans="1:31" hidden="1" x14ac:dyDescent="0.2">
      <c r="A148" s="2" t="s">
        <v>88</v>
      </c>
      <c r="C148">
        <v>182</v>
      </c>
      <c r="D148" t="s">
        <v>711</v>
      </c>
      <c r="E148" t="s">
        <v>728</v>
      </c>
      <c r="I148" t="s">
        <v>2611</v>
      </c>
      <c r="J148" t="str">
        <f>IF($I148="","",_xlfn.LET(_xlpm.x,VLOOKUP($I148,'taxon-match_2026-08-31'!$A$2:$N$122,6,FALSE),IF(_xlpm.x=0,"",_xlpm.x)))</f>
        <v/>
      </c>
      <c r="K148" t="str">
        <f>IF($I148="","",_xlfn.LET(_xlpm.x,VLOOKUP($I148,'taxon-match_2026-08-31'!$A$2:$N$122,4,FALSE),IF(_xlpm.x=0,"",_xlpm.x)))</f>
        <v/>
      </c>
      <c r="L148" t="str">
        <f>IF($I148="","",_xlfn.LET(_xlpm.x,VLOOKUP($I148,'taxon-match_2026-08-31'!$A$2:$N$122,7,FALSE),IF(_xlpm.x=0,"",_xlpm.x)))</f>
        <v/>
      </c>
      <c r="M148" t="str">
        <f>IF($I148="","",_xlfn.LET(_xlpm.x,VLOOKUP($I148,'taxon-match_2026-08-31'!$A$2:$N$122,8,FALSE),IF(_xlpm.x=0,"",_xlpm.x)))</f>
        <v/>
      </c>
      <c r="N148" t="str">
        <f>IF($I148="","",_xlfn.LET(_xlpm.x,VLOOKUP($I148,'taxon-match_2026-08-31'!$A$2:$N$122,9,FALSE),IF(_xlpm.x=0,"",_xlpm.x)))</f>
        <v/>
      </c>
      <c r="O148" t="str">
        <f>IF($I148="","",_xlfn.LET(_xlpm.x,VLOOKUP($I148,'taxon-match_2026-08-31'!$A$2:$N$122,10,FALSE),IF(_xlpm.x=0,"",_xlpm.x)))</f>
        <v/>
      </c>
      <c r="P148" t="str">
        <f>IF($I148="","",_xlfn.LET(_xlpm.x,VLOOKUP($I148,'taxon-match_2026-08-31'!$A$2:$N$122,11,FALSE),IF(_xlpm.x=0,"",_xlpm.x)))</f>
        <v/>
      </c>
      <c r="Q148" t="str">
        <f>IF($I148="","",_xlfn.LET(_xlpm.x,VLOOKUP($I148,'taxon-match_2026-08-31'!$A$2:$N$122,12,FALSE),IF(_xlpm.x=0,"",_xlpm.x)))</f>
        <v/>
      </c>
      <c r="R148" t="str">
        <f>IF($I148="","",_xlfn.LET(_xlpm.x,VLOOKUP($I148,'taxon-match_2026-08-31'!$A$2:$N$122,14,FALSE),IF(_xlpm.x=0,"",_xlpm.x)))</f>
        <v/>
      </c>
      <c r="T148" t="s">
        <v>71</v>
      </c>
      <c r="X148" t="str">
        <f>IF(T148="","",_xlfn.LET(_xlpm.x,VLOOKUP(T148,'Drop-down_menus'!$F$2:$G$16,2,FALSE),IF(_xlpm.x=0,"",_xlpm.x)))</f>
        <v>https://orcid.org/0009-0002-6669-2911</v>
      </c>
      <c r="Y148" t="str">
        <f>IF(U148="","",_xlfn.LET(_xlpm.x,VLOOKUP(U148,'Drop-down_menus'!$F$2:$G$16,2,FALSE),IF(_xlpm.x=0,"",_xlpm.x)))</f>
        <v/>
      </c>
      <c r="Z148" t="str">
        <f>IF(V148="","",_xlfn.LET(_xlpm.x,VLOOKUP(V148,'Drop-down_menus'!$F$2:$G$16,2,FALSE),IF(_xlpm.x=0,"",_xlpm.x)))</f>
        <v/>
      </c>
      <c r="AA148" t="str">
        <f>IF(W148="","",_xlfn.LET(_xlpm.x,VLOOKUP(W148,'Drop-down_menus'!$F$2:$G$16,2,FALSE),IF(_xlpm.x=0,"",_xlpm.x)))</f>
        <v/>
      </c>
    </row>
    <row r="149" spans="1:31" hidden="1" x14ac:dyDescent="0.2">
      <c r="A149" s="2" t="s">
        <v>90</v>
      </c>
      <c r="C149">
        <v>183</v>
      </c>
      <c r="D149" t="s">
        <v>711</v>
      </c>
      <c r="E149" t="s">
        <v>741</v>
      </c>
      <c r="I149" t="s">
        <v>2611</v>
      </c>
      <c r="J149" t="str">
        <f>IF($I149="","",_xlfn.LET(_xlpm.x,VLOOKUP($I149,'taxon-match_2026-08-31'!$A$2:$N$122,6,FALSE),IF(_xlpm.x=0,"",_xlpm.x)))</f>
        <v/>
      </c>
      <c r="K149" t="str">
        <f>IF($I149="","",_xlfn.LET(_xlpm.x,VLOOKUP($I149,'taxon-match_2026-08-31'!$A$2:$N$122,4,FALSE),IF(_xlpm.x=0,"",_xlpm.x)))</f>
        <v/>
      </c>
      <c r="L149" t="str">
        <f>IF($I149="","",_xlfn.LET(_xlpm.x,VLOOKUP($I149,'taxon-match_2026-08-31'!$A$2:$N$122,7,FALSE),IF(_xlpm.x=0,"",_xlpm.x)))</f>
        <v/>
      </c>
      <c r="M149" t="str">
        <f>IF($I149="","",_xlfn.LET(_xlpm.x,VLOOKUP($I149,'taxon-match_2026-08-31'!$A$2:$N$122,8,FALSE),IF(_xlpm.x=0,"",_xlpm.x)))</f>
        <v/>
      </c>
      <c r="N149" t="str">
        <f>IF($I149="","",_xlfn.LET(_xlpm.x,VLOOKUP($I149,'taxon-match_2026-08-31'!$A$2:$N$122,9,FALSE),IF(_xlpm.x=0,"",_xlpm.x)))</f>
        <v/>
      </c>
      <c r="O149" t="str">
        <f>IF($I149="","",_xlfn.LET(_xlpm.x,VLOOKUP($I149,'taxon-match_2026-08-31'!$A$2:$N$122,10,FALSE),IF(_xlpm.x=0,"",_xlpm.x)))</f>
        <v/>
      </c>
      <c r="P149" t="str">
        <f>IF($I149="","",_xlfn.LET(_xlpm.x,VLOOKUP($I149,'taxon-match_2026-08-31'!$A$2:$N$122,11,FALSE),IF(_xlpm.x=0,"",_xlpm.x)))</f>
        <v/>
      </c>
      <c r="Q149" t="str">
        <f>IF($I149="","",_xlfn.LET(_xlpm.x,VLOOKUP($I149,'taxon-match_2026-08-31'!$A$2:$N$122,12,FALSE),IF(_xlpm.x=0,"",_xlpm.x)))</f>
        <v/>
      </c>
      <c r="R149" t="str">
        <f>IF($I149="","",_xlfn.LET(_xlpm.x,VLOOKUP($I149,'taxon-match_2026-08-31'!$A$2:$N$122,14,FALSE),IF(_xlpm.x=0,"",_xlpm.x)))</f>
        <v/>
      </c>
      <c r="T149" t="s">
        <v>71</v>
      </c>
      <c r="X149" t="str">
        <f>IF(T149="","",_xlfn.LET(_xlpm.x,VLOOKUP(T149,'Drop-down_menus'!$F$2:$G$16,2,FALSE),IF(_xlpm.x=0,"",_xlpm.x)))</f>
        <v>https://orcid.org/0009-0002-6669-2911</v>
      </c>
      <c r="Y149" t="str">
        <f>IF(U149="","",_xlfn.LET(_xlpm.x,VLOOKUP(U149,'Drop-down_menus'!$F$2:$G$16,2,FALSE),IF(_xlpm.x=0,"",_xlpm.x)))</f>
        <v/>
      </c>
      <c r="Z149" t="str">
        <f>IF(V149="","",_xlfn.LET(_xlpm.x,VLOOKUP(V149,'Drop-down_menus'!$F$2:$G$16,2,FALSE),IF(_xlpm.x=0,"",_xlpm.x)))</f>
        <v/>
      </c>
      <c r="AA149" t="str">
        <f>IF(W149="","",_xlfn.LET(_xlpm.x,VLOOKUP(W149,'Drop-down_menus'!$F$2:$G$16,2,FALSE),IF(_xlpm.x=0,"",_xlpm.x)))</f>
        <v/>
      </c>
      <c r="AE149" t="s">
        <v>739</v>
      </c>
    </row>
    <row r="150" spans="1:31" hidden="1" x14ac:dyDescent="0.2">
      <c r="A150" s="2" t="s">
        <v>90</v>
      </c>
      <c r="C150">
        <v>184</v>
      </c>
      <c r="D150" t="s">
        <v>711</v>
      </c>
      <c r="E150" t="s">
        <v>721</v>
      </c>
      <c r="I150" t="s">
        <v>2611</v>
      </c>
      <c r="J150" t="str">
        <f>IF($I150="","",_xlfn.LET(_xlpm.x,VLOOKUP($I150,'taxon-match_2026-08-31'!$A$2:$N$122,6,FALSE),IF(_xlpm.x=0,"",_xlpm.x)))</f>
        <v/>
      </c>
      <c r="K150" t="str">
        <f>IF($I150="","",_xlfn.LET(_xlpm.x,VLOOKUP($I150,'taxon-match_2026-08-31'!$A$2:$N$122,4,FALSE),IF(_xlpm.x=0,"",_xlpm.x)))</f>
        <v/>
      </c>
      <c r="L150" t="str">
        <f>IF($I150="","",_xlfn.LET(_xlpm.x,VLOOKUP($I150,'taxon-match_2026-08-31'!$A$2:$N$122,7,FALSE),IF(_xlpm.x=0,"",_xlpm.x)))</f>
        <v/>
      </c>
      <c r="M150" t="str">
        <f>IF($I150="","",_xlfn.LET(_xlpm.x,VLOOKUP($I150,'taxon-match_2026-08-31'!$A$2:$N$122,8,FALSE),IF(_xlpm.x=0,"",_xlpm.x)))</f>
        <v/>
      </c>
      <c r="N150" t="str">
        <f>IF($I150="","",_xlfn.LET(_xlpm.x,VLOOKUP($I150,'taxon-match_2026-08-31'!$A$2:$N$122,9,FALSE),IF(_xlpm.x=0,"",_xlpm.x)))</f>
        <v/>
      </c>
      <c r="O150" t="str">
        <f>IF($I150="","",_xlfn.LET(_xlpm.x,VLOOKUP($I150,'taxon-match_2026-08-31'!$A$2:$N$122,10,FALSE),IF(_xlpm.x=0,"",_xlpm.x)))</f>
        <v/>
      </c>
      <c r="P150" t="str">
        <f>IF($I150="","",_xlfn.LET(_xlpm.x,VLOOKUP($I150,'taxon-match_2026-08-31'!$A$2:$N$122,11,FALSE),IF(_xlpm.x=0,"",_xlpm.x)))</f>
        <v/>
      </c>
      <c r="Q150" t="str">
        <f>IF($I150="","",_xlfn.LET(_xlpm.x,VLOOKUP($I150,'taxon-match_2026-08-31'!$A$2:$N$122,12,FALSE),IF(_xlpm.x=0,"",_xlpm.x)))</f>
        <v/>
      </c>
      <c r="R150" t="str">
        <f>IF($I150="","",_xlfn.LET(_xlpm.x,VLOOKUP($I150,'taxon-match_2026-08-31'!$A$2:$N$122,14,FALSE),IF(_xlpm.x=0,"",_xlpm.x)))</f>
        <v/>
      </c>
      <c r="T150" t="s">
        <v>71</v>
      </c>
      <c r="X150" t="str">
        <f>IF(T150="","",_xlfn.LET(_xlpm.x,VLOOKUP(T150,'Drop-down_menus'!$F$2:$G$16,2,FALSE),IF(_xlpm.x=0,"",_xlpm.x)))</f>
        <v>https://orcid.org/0009-0002-6669-2911</v>
      </c>
      <c r="Y150" t="str">
        <f>IF(U150="","",_xlfn.LET(_xlpm.x,VLOOKUP(U150,'Drop-down_menus'!$F$2:$G$16,2,FALSE),IF(_xlpm.x=0,"",_xlpm.x)))</f>
        <v/>
      </c>
      <c r="Z150" t="str">
        <f>IF(V150="","",_xlfn.LET(_xlpm.x,VLOOKUP(V150,'Drop-down_menus'!$F$2:$G$16,2,FALSE),IF(_xlpm.x=0,"",_xlpm.x)))</f>
        <v/>
      </c>
      <c r="AA150" t="str">
        <f>IF(W150="","",_xlfn.LET(_xlpm.x,VLOOKUP(W150,'Drop-down_menus'!$F$2:$G$16,2,FALSE),IF(_xlpm.x=0,"",_xlpm.x)))</f>
        <v/>
      </c>
      <c r="AB150" t="s">
        <v>722</v>
      </c>
      <c r="AE150" t="s">
        <v>723</v>
      </c>
    </row>
    <row r="151" spans="1:31" hidden="1" x14ac:dyDescent="0.2">
      <c r="A151" s="2" t="s">
        <v>90</v>
      </c>
      <c r="C151">
        <v>185</v>
      </c>
      <c r="D151" t="s">
        <v>711</v>
      </c>
      <c r="E151" t="s">
        <v>721</v>
      </c>
      <c r="I151" t="s">
        <v>2611</v>
      </c>
      <c r="J151" t="str">
        <f>IF($I151="","",_xlfn.LET(_xlpm.x,VLOOKUP($I151,'taxon-match_2026-08-31'!$A$2:$N$122,6,FALSE),IF(_xlpm.x=0,"",_xlpm.x)))</f>
        <v/>
      </c>
      <c r="K151" t="str">
        <f>IF($I151="","",_xlfn.LET(_xlpm.x,VLOOKUP($I151,'taxon-match_2026-08-31'!$A$2:$N$122,4,FALSE),IF(_xlpm.x=0,"",_xlpm.x)))</f>
        <v/>
      </c>
      <c r="L151" t="str">
        <f>IF($I151="","",_xlfn.LET(_xlpm.x,VLOOKUP($I151,'taxon-match_2026-08-31'!$A$2:$N$122,7,FALSE),IF(_xlpm.x=0,"",_xlpm.x)))</f>
        <v/>
      </c>
      <c r="M151" t="str">
        <f>IF($I151="","",_xlfn.LET(_xlpm.x,VLOOKUP($I151,'taxon-match_2026-08-31'!$A$2:$N$122,8,FALSE),IF(_xlpm.x=0,"",_xlpm.x)))</f>
        <v/>
      </c>
      <c r="N151" t="str">
        <f>IF($I151="","",_xlfn.LET(_xlpm.x,VLOOKUP($I151,'taxon-match_2026-08-31'!$A$2:$N$122,9,FALSE),IF(_xlpm.x=0,"",_xlpm.x)))</f>
        <v/>
      </c>
      <c r="O151" t="str">
        <f>IF($I151="","",_xlfn.LET(_xlpm.x,VLOOKUP($I151,'taxon-match_2026-08-31'!$A$2:$N$122,10,FALSE),IF(_xlpm.x=0,"",_xlpm.x)))</f>
        <v/>
      </c>
      <c r="P151" t="str">
        <f>IF($I151="","",_xlfn.LET(_xlpm.x,VLOOKUP($I151,'taxon-match_2026-08-31'!$A$2:$N$122,11,FALSE),IF(_xlpm.x=0,"",_xlpm.x)))</f>
        <v/>
      </c>
      <c r="Q151" t="str">
        <f>IF($I151="","",_xlfn.LET(_xlpm.x,VLOOKUP($I151,'taxon-match_2026-08-31'!$A$2:$N$122,12,FALSE),IF(_xlpm.x=0,"",_xlpm.x)))</f>
        <v/>
      </c>
      <c r="R151" t="str">
        <f>IF($I151="","",_xlfn.LET(_xlpm.x,VLOOKUP($I151,'taxon-match_2026-08-31'!$A$2:$N$122,14,FALSE),IF(_xlpm.x=0,"",_xlpm.x)))</f>
        <v/>
      </c>
      <c r="T151" t="s">
        <v>71</v>
      </c>
      <c r="X151" t="str">
        <f>IF(T151="","",_xlfn.LET(_xlpm.x,VLOOKUP(T151,'Drop-down_menus'!$F$2:$G$16,2,FALSE),IF(_xlpm.x=0,"",_xlpm.x)))</f>
        <v>https://orcid.org/0009-0002-6669-2911</v>
      </c>
      <c r="Y151" t="str">
        <f>IF(U151="","",_xlfn.LET(_xlpm.x,VLOOKUP(U151,'Drop-down_menus'!$F$2:$G$16,2,FALSE),IF(_xlpm.x=0,"",_xlpm.x)))</f>
        <v/>
      </c>
      <c r="Z151" t="str">
        <f>IF(V151="","",_xlfn.LET(_xlpm.x,VLOOKUP(V151,'Drop-down_menus'!$F$2:$G$16,2,FALSE),IF(_xlpm.x=0,"",_xlpm.x)))</f>
        <v/>
      </c>
      <c r="AA151" t="str">
        <f>IF(W151="","",_xlfn.LET(_xlpm.x,VLOOKUP(W151,'Drop-down_menus'!$F$2:$G$16,2,FALSE),IF(_xlpm.x=0,"",_xlpm.x)))</f>
        <v/>
      </c>
      <c r="AB151" t="s">
        <v>722</v>
      </c>
      <c r="AE151" t="s">
        <v>723</v>
      </c>
    </row>
    <row r="152" spans="1:31" hidden="1" x14ac:dyDescent="0.2">
      <c r="A152" s="2" t="s">
        <v>90</v>
      </c>
      <c r="C152">
        <v>186</v>
      </c>
      <c r="D152" t="s">
        <v>711</v>
      </c>
      <c r="E152" t="s">
        <v>724</v>
      </c>
      <c r="I152" t="s">
        <v>2611</v>
      </c>
      <c r="J152" t="str">
        <f>IF($I152="","",_xlfn.LET(_xlpm.x,VLOOKUP($I152,'taxon-match_2026-08-31'!$A$2:$N$122,6,FALSE),IF(_xlpm.x=0,"",_xlpm.x)))</f>
        <v/>
      </c>
      <c r="K152" t="str">
        <f>IF($I152="","",_xlfn.LET(_xlpm.x,VLOOKUP($I152,'taxon-match_2026-08-31'!$A$2:$N$122,4,FALSE),IF(_xlpm.x=0,"",_xlpm.x)))</f>
        <v/>
      </c>
      <c r="L152" t="str">
        <f>IF($I152="","",_xlfn.LET(_xlpm.x,VLOOKUP($I152,'taxon-match_2026-08-31'!$A$2:$N$122,7,FALSE),IF(_xlpm.x=0,"",_xlpm.x)))</f>
        <v/>
      </c>
      <c r="M152" t="str">
        <f>IF($I152="","",_xlfn.LET(_xlpm.x,VLOOKUP($I152,'taxon-match_2026-08-31'!$A$2:$N$122,8,FALSE),IF(_xlpm.x=0,"",_xlpm.x)))</f>
        <v/>
      </c>
      <c r="N152" t="str">
        <f>IF($I152="","",_xlfn.LET(_xlpm.x,VLOOKUP($I152,'taxon-match_2026-08-31'!$A$2:$N$122,9,FALSE),IF(_xlpm.x=0,"",_xlpm.x)))</f>
        <v/>
      </c>
      <c r="O152" t="str">
        <f>IF($I152="","",_xlfn.LET(_xlpm.x,VLOOKUP($I152,'taxon-match_2026-08-31'!$A$2:$N$122,10,FALSE),IF(_xlpm.x=0,"",_xlpm.x)))</f>
        <v/>
      </c>
      <c r="P152" t="str">
        <f>IF($I152="","",_xlfn.LET(_xlpm.x,VLOOKUP($I152,'taxon-match_2026-08-31'!$A$2:$N$122,11,FALSE),IF(_xlpm.x=0,"",_xlpm.x)))</f>
        <v/>
      </c>
      <c r="Q152" t="str">
        <f>IF($I152="","",_xlfn.LET(_xlpm.x,VLOOKUP($I152,'taxon-match_2026-08-31'!$A$2:$N$122,12,FALSE),IF(_xlpm.x=0,"",_xlpm.x)))</f>
        <v/>
      </c>
      <c r="R152" t="str">
        <f>IF($I152="","",_xlfn.LET(_xlpm.x,VLOOKUP($I152,'taxon-match_2026-08-31'!$A$2:$N$122,14,FALSE),IF(_xlpm.x=0,"",_xlpm.x)))</f>
        <v/>
      </c>
      <c r="T152" t="s">
        <v>71</v>
      </c>
      <c r="X152" t="str">
        <f>IF(T152="","",_xlfn.LET(_xlpm.x,VLOOKUP(T152,'Drop-down_menus'!$F$2:$G$16,2,FALSE),IF(_xlpm.x=0,"",_xlpm.x)))</f>
        <v>https://orcid.org/0009-0002-6669-2911</v>
      </c>
      <c r="Y152" t="str">
        <f>IF(U152="","",_xlfn.LET(_xlpm.x,VLOOKUP(U152,'Drop-down_menus'!$F$2:$G$16,2,FALSE),IF(_xlpm.x=0,"",_xlpm.x)))</f>
        <v/>
      </c>
      <c r="Z152" t="str">
        <f>IF(V152="","",_xlfn.LET(_xlpm.x,VLOOKUP(V152,'Drop-down_menus'!$F$2:$G$16,2,FALSE),IF(_xlpm.x=0,"",_xlpm.x)))</f>
        <v/>
      </c>
      <c r="AA152" t="str">
        <f>IF(W152="","",_xlfn.LET(_xlpm.x,VLOOKUP(W152,'Drop-down_menus'!$F$2:$G$16,2,FALSE),IF(_xlpm.x=0,"",_xlpm.x)))</f>
        <v/>
      </c>
      <c r="AB152" t="s">
        <v>722</v>
      </c>
      <c r="AE152" t="s">
        <v>723</v>
      </c>
    </row>
    <row r="153" spans="1:31" hidden="1" x14ac:dyDescent="0.2">
      <c r="A153" s="2" t="s">
        <v>90</v>
      </c>
      <c r="C153">
        <v>187</v>
      </c>
      <c r="D153" t="s">
        <v>711</v>
      </c>
      <c r="E153" t="s">
        <v>724</v>
      </c>
      <c r="I153" t="s">
        <v>2611</v>
      </c>
      <c r="J153" t="str">
        <f>IF($I153="","",_xlfn.LET(_xlpm.x,VLOOKUP($I153,'taxon-match_2026-08-31'!$A$2:$N$122,6,FALSE),IF(_xlpm.x=0,"",_xlpm.x)))</f>
        <v/>
      </c>
      <c r="K153" t="str">
        <f>IF($I153="","",_xlfn.LET(_xlpm.x,VLOOKUP($I153,'taxon-match_2026-08-31'!$A$2:$N$122,4,FALSE),IF(_xlpm.x=0,"",_xlpm.x)))</f>
        <v/>
      </c>
      <c r="L153" t="str">
        <f>IF($I153="","",_xlfn.LET(_xlpm.x,VLOOKUP($I153,'taxon-match_2026-08-31'!$A$2:$N$122,7,FALSE),IF(_xlpm.x=0,"",_xlpm.x)))</f>
        <v/>
      </c>
      <c r="M153" t="str">
        <f>IF($I153="","",_xlfn.LET(_xlpm.x,VLOOKUP($I153,'taxon-match_2026-08-31'!$A$2:$N$122,8,FALSE),IF(_xlpm.x=0,"",_xlpm.x)))</f>
        <v/>
      </c>
      <c r="N153" t="str">
        <f>IF($I153="","",_xlfn.LET(_xlpm.x,VLOOKUP($I153,'taxon-match_2026-08-31'!$A$2:$N$122,9,FALSE),IF(_xlpm.x=0,"",_xlpm.x)))</f>
        <v/>
      </c>
      <c r="O153" t="str">
        <f>IF($I153="","",_xlfn.LET(_xlpm.x,VLOOKUP($I153,'taxon-match_2026-08-31'!$A$2:$N$122,10,FALSE),IF(_xlpm.x=0,"",_xlpm.x)))</f>
        <v/>
      </c>
      <c r="P153" t="str">
        <f>IF($I153="","",_xlfn.LET(_xlpm.x,VLOOKUP($I153,'taxon-match_2026-08-31'!$A$2:$N$122,11,FALSE),IF(_xlpm.x=0,"",_xlpm.x)))</f>
        <v/>
      </c>
      <c r="Q153" t="str">
        <f>IF($I153="","",_xlfn.LET(_xlpm.x,VLOOKUP($I153,'taxon-match_2026-08-31'!$A$2:$N$122,12,FALSE),IF(_xlpm.x=0,"",_xlpm.x)))</f>
        <v/>
      </c>
      <c r="R153" t="str">
        <f>IF($I153="","",_xlfn.LET(_xlpm.x,VLOOKUP($I153,'taxon-match_2026-08-31'!$A$2:$N$122,14,FALSE),IF(_xlpm.x=0,"",_xlpm.x)))</f>
        <v/>
      </c>
      <c r="T153" t="s">
        <v>71</v>
      </c>
      <c r="X153" t="str">
        <f>IF(T153="","",_xlfn.LET(_xlpm.x,VLOOKUP(T153,'Drop-down_menus'!$F$2:$G$16,2,FALSE),IF(_xlpm.x=0,"",_xlpm.x)))</f>
        <v>https://orcid.org/0009-0002-6669-2911</v>
      </c>
      <c r="Y153" t="str">
        <f>IF(U153="","",_xlfn.LET(_xlpm.x,VLOOKUP(U153,'Drop-down_menus'!$F$2:$G$16,2,FALSE),IF(_xlpm.x=0,"",_xlpm.x)))</f>
        <v/>
      </c>
      <c r="Z153" t="str">
        <f>IF(V153="","",_xlfn.LET(_xlpm.x,VLOOKUP(V153,'Drop-down_menus'!$F$2:$G$16,2,FALSE),IF(_xlpm.x=0,"",_xlpm.x)))</f>
        <v/>
      </c>
      <c r="AA153" t="str">
        <f>IF(W153="","",_xlfn.LET(_xlpm.x,VLOOKUP(W153,'Drop-down_menus'!$F$2:$G$16,2,FALSE),IF(_xlpm.x=0,"",_xlpm.x)))</f>
        <v/>
      </c>
      <c r="AB153" t="s">
        <v>722</v>
      </c>
      <c r="AE153" t="s">
        <v>723</v>
      </c>
    </row>
    <row r="154" spans="1:31" hidden="1" x14ac:dyDescent="0.2">
      <c r="A154" s="2" t="s">
        <v>90</v>
      </c>
      <c r="C154">
        <v>188</v>
      </c>
      <c r="D154" t="s">
        <v>711</v>
      </c>
      <c r="E154" t="s">
        <v>728</v>
      </c>
      <c r="I154" t="s">
        <v>2611</v>
      </c>
      <c r="J154" t="str">
        <f>IF($I154="","",_xlfn.LET(_xlpm.x,VLOOKUP($I154,'taxon-match_2026-08-31'!$A$2:$N$122,6,FALSE),IF(_xlpm.x=0,"",_xlpm.x)))</f>
        <v/>
      </c>
      <c r="K154" t="str">
        <f>IF($I154="","",_xlfn.LET(_xlpm.x,VLOOKUP($I154,'taxon-match_2026-08-31'!$A$2:$N$122,4,FALSE),IF(_xlpm.x=0,"",_xlpm.x)))</f>
        <v/>
      </c>
      <c r="L154" t="str">
        <f>IF($I154="","",_xlfn.LET(_xlpm.x,VLOOKUP($I154,'taxon-match_2026-08-31'!$A$2:$N$122,7,FALSE),IF(_xlpm.x=0,"",_xlpm.x)))</f>
        <v/>
      </c>
      <c r="M154" t="str">
        <f>IF($I154="","",_xlfn.LET(_xlpm.x,VLOOKUP($I154,'taxon-match_2026-08-31'!$A$2:$N$122,8,FALSE),IF(_xlpm.x=0,"",_xlpm.x)))</f>
        <v/>
      </c>
      <c r="N154" t="str">
        <f>IF($I154="","",_xlfn.LET(_xlpm.x,VLOOKUP($I154,'taxon-match_2026-08-31'!$A$2:$N$122,9,FALSE),IF(_xlpm.x=0,"",_xlpm.x)))</f>
        <v/>
      </c>
      <c r="O154" t="str">
        <f>IF($I154="","",_xlfn.LET(_xlpm.x,VLOOKUP($I154,'taxon-match_2026-08-31'!$A$2:$N$122,10,FALSE),IF(_xlpm.x=0,"",_xlpm.x)))</f>
        <v/>
      </c>
      <c r="P154" t="str">
        <f>IF($I154="","",_xlfn.LET(_xlpm.x,VLOOKUP($I154,'taxon-match_2026-08-31'!$A$2:$N$122,11,FALSE),IF(_xlpm.x=0,"",_xlpm.x)))</f>
        <v/>
      </c>
      <c r="Q154" t="str">
        <f>IF($I154="","",_xlfn.LET(_xlpm.x,VLOOKUP($I154,'taxon-match_2026-08-31'!$A$2:$N$122,12,FALSE),IF(_xlpm.x=0,"",_xlpm.x)))</f>
        <v/>
      </c>
      <c r="R154" t="str">
        <f>IF($I154="","",_xlfn.LET(_xlpm.x,VLOOKUP($I154,'taxon-match_2026-08-31'!$A$2:$N$122,14,FALSE),IF(_xlpm.x=0,"",_xlpm.x)))</f>
        <v/>
      </c>
      <c r="T154" t="s">
        <v>71</v>
      </c>
      <c r="X154" t="str">
        <f>IF(T154="","",_xlfn.LET(_xlpm.x,VLOOKUP(T154,'Drop-down_menus'!$F$2:$G$16,2,FALSE),IF(_xlpm.x=0,"",_xlpm.x)))</f>
        <v>https://orcid.org/0009-0002-6669-2911</v>
      </c>
      <c r="Y154" t="str">
        <f>IF(U154="","",_xlfn.LET(_xlpm.x,VLOOKUP(U154,'Drop-down_menus'!$F$2:$G$16,2,FALSE),IF(_xlpm.x=0,"",_xlpm.x)))</f>
        <v/>
      </c>
      <c r="Z154" t="str">
        <f>IF(V154="","",_xlfn.LET(_xlpm.x,VLOOKUP(V154,'Drop-down_menus'!$F$2:$G$16,2,FALSE),IF(_xlpm.x=0,"",_xlpm.x)))</f>
        <v/>
      </c>
      <c r="AA154" t="str">
        <f>IF(W154="","",_xlfn.LET(_xlpm.x,VLOOKUP(W154,'Drop-down_menus'!$F$2:$G$16,2,FALSE),IF(_xlpm.x=0,"",_xlpm.x)))</f>
        <v/>
      </c>
      <c r="AE154" t="s">
        <v>726</v>
      </c>
    </row>
    <row r="155" spans="1:31" hidden="1" x14ac:dyDescent="0.2">
      <c r="A155" s="2" t="s">
        <v>91</v>
      </c>
      <c r="C155">
        <v>189</v>
      </c>
      <c r="D155" t="s">
        <v>711</v>
      </c>
      <c r="E155" t="s">
        <v>741</v>
      </c>
      <c r="I155" t="s">
        <v>2611</v>
      </c>
      <c r="J155" t="str">
        <f>IF($I155="","",_xlfn.LET(_xlpm.x,VLOOKUP($I155,'taxon-match_2026-08-31'!$A$2:$N$122,6,FALSE),IF(_xlpm.x=0,"",_xlpm.x)))</f>
        <v/>
      </c>
      <c r="K155" t="str">
        <f>IF($I155="","",_xlfn.LET(_xlpm.x,VLOOKUP($I155,'taxon-match_2026-08-31'!$A$2:$N$122,4,FALSE),IF(_xlpm.x=0,"",_xlpm.x)))</f>
        <v/>
      </c>
      <c r="L155" t="str">
        <f>IF($I155="","",_xlfn.LET(_xlpm.x,VLOOKUP($I155,'taxon-match_2026-08-31'!$A$2:$N$122,7,FALSE),IF(_xlpm.x=0,"",_xlpm.x)))</f>
        <v/>
      </c>
      <c r="M155" t="str">
        <f>IF($I155="","",_xlfn.LET(_xlpm.x,VLOOKUP($I155,'taxon-match_2026-08-31'!$A$2:$N$122,8,FALSE),IF(_xlpm.x=0,"",_xlpm.x)))</f>
        <v/>
      </c>
      <c r="N155" t="str">
        <f>IF($I155="","",_xlfn.LET(_xlpm.x,VLOOKUP($I155,'taxon-match_2026-08-31'!$A$2:$N$122,9,FALSE),IF(_xlpm.x=0,"",_xlpm.x)))</f>
        <v/>
      </c>
      <c r="O155" t="str">
        <f>IF($I155="","",_xlfn.LET(_xlpm.x,VLOOKUP($I155,'taxon-match_2026-08-31'!$A$2:$N$122,10,FALSE),IF(_xlpm.x=0,"",_xlpm.x)))</f>
        <v/>
      </c>
      <c r="P155" t="str">
        <f>IF($I155="","",_xlfn.LET(_xlpm.x,VLOOKUP($I155,'taxon-match_2026-08-31'!$A$2:$N$122,11,FALSE),IF(_xlpm.x=0,"",_xlpm.x)))</f>
        <v/>
      </c>
      <c r="Q155" t="str">
        <f>IF($I155="","",_xlfn.LET(_xlpm.x,VLOOKUP($I155,'taxon-match_2026-08-31'!$A$2:$N$122,12,FALSE),IF(_xlpm.x=0,"",_xlpm.x)))</f>
        <v/>
      </c>
      <c r="R155" t="str">
        <f>IF($I155="","",_xlfn.LET(_xlpm.x,VLOOKUP($I155,'taxon-match_2026-08-31'!$A$2:$N$122,14,FALSE),IF(_xlpm.x=0,"",_xlpm.x)))</f>
        <v/>
      </c>
      <c r="T155" t="s">
        <v>71</v>
      </c>
      <c r="X155" t="str">
        <f>IF(T155="","",_xlfn.LET(_xlpm.x,VLOOKUP(T155,'Drop-down_menus'!$F$2:$G$16,2,FALSE),IF(_xlpm.x=0,"",_xlpm.x)))</f>
        <v>https://orcid.org/0009-0002-6669-2911</v>
      </c>
      <c r="Y155" t="str">
        <f>IF(U155="","",_xlfn.LET(_xlpm.x,VLOOKUP(U155,'Drop-down_menus'!$F$2:$G$16,2,FALSE),IF(_xlpm.x=0,"",_xlpm.x)))</f>
        <v/>
      </c>
      <c r="Z155" t="str">
        <f>IF(V155="","",_xlfn.LET(_xlpm.x,VLOOKUP(V155,'Drop-down_menus'!$F$2:$G$16,2,FALSE),IF(_xlpm.x=0,"",_xlpm.x)))</f>
        <v/>
      </c>
      <c r="AA155" t="str">
        <f>IF(W155="","",_xlfn.LET(_xlpm.x,VLOOKUP(W155,'Drop-down_menus'!$F$2:$G$16,2,FALSE),IF(_xlpm.x=0,"",_xlpm.x)))</f>
        <v/>
      </c>
      <c r="AE155" t="s">
        <v>739</v>
      </c>
    </row>
    <row r="156" spans="1:31" hidden="1" x14ac:dyDescent="0.2">
      <c r="A156" s="2" t="s">
        <v>91</v>
      </c>
      <c r="C156">
        <v>190</v>
      </c>
      <c r="D156" t="s">
        <v>711</v>
      </c>
      <c r="E156" t="s">
        <v>721</v>
      </c>
      <c r="I156" t="s">
        <v>2611</v>
      </c>
      <c r="J156" t="str">
        <f>IF($I156="","",_xlfn.LET(_xlpm.x,VLOOKUP($I156,'taxon-match_2026-08-31'!$A$2:$N$122,6,FALSE),IF(_xlpm.x=0,"",_xlpm.x)))</f>
        <v/>
      </c>
      <c r="K156" t="str">
        <f>IF($I156="","",_xlfn.LET(_xlpm.x,VLOOKUP($I156,'taxon-match_2026-08-31'!$A$2:$N$122,4,FALSE),IF(_xlpm.x=0,"",_xlpm.x)))</f>
        <v/>
      </c>
      <c r="L156" t="str">
        <f>IF($I156="","",_xlfn.LET(_xlpm.x,VLOOKUP($I156,'taxon-match_2026-08-31'!$A$2:$N$122,7,FALSE),IF(_xlpm.x=0,"",_xlpm.x)))</f>
        <v/>
      </c>
      <c r="M156" t="str">
        <f>IF($I156="","",_xlfn.LET(_xlpm.x,VLOOKUP($I156,'taxon-match_2026-08-31'!$A$2:$N$122,8,FALSE),IF(_xlpm.x=0,"",_xlpm.x)))</f>
        <v/>
      </c>
      <c r="N156" t="str">
        <f>IF($I156="","",_xlfn.LET(_xlpm.x,VLOOKUP($I156,'taxon-match_2026-08-31'!$A$2:$N$122,9,FALSE),IF(_xlpm.x=0,"",_xlpm.x)))</f>
        <v/>
      </c>
      <c r="O156" t="str">
        <f>IF($I156="","",_xlfn.LET(_xlpm.x,VLOOKUP($I156,'taxon-match_2026-08-31'!$A$2:$N$122,10,FALSE),IF(_xlpm.x=0,"",_xlpm.x)))</f>
        <v/>
      </c>
      <c r="P156" t="str">
        <f>IF($I156="","",_xlfn.LET(_xlpm.x,VLOOKUP($I156,'taxon-match_2026-08-31'!$A$2:$N$122,11,FALSE),IF(_xlpm.x=0,"",_xlpm.x)))</f>
        <v/>
      </c>
      <c r="Q156" t="str">
        <f>IF($I156="","",_xlfn.LET(_xlpm.x,VLOOKUP($I156,'taxon-match_2026-08-31'!$A$2:$N$122,12,FALSE),IF(_xlpm.x=0,"",_xlpm.x)))</f>
        <v/>
      </c>
      <c r="R156" t="str">
        <f>IF($I156="","",_xlfn.LET(_xlpm.x,VLOOKUP($I156,'taxon-match_2026-08-31'!$A$2:$N$122,14,FALSE),IF(_xlpm.x=0,"",_xlpm.x)))</f>
        <v/>
      </c>
      <c r="T156" t="s">
        <v>71</v>
      </c>
      <c r="X156" t="str">
        <f>IF(T156="","",_xlfn.LET(_xlpm.x,VLOOKUP(T156,'Drop-down_menus'!$F$2:$G$16,2,FALSE),IF(_xlpm.x=0,"",_xlpm.x)))</f>
        <v>https://orcid.org/0009-0002-6669-2911</v>
      </c>
      <c r="Y156" t="str">
        <f>IF(U156="","",_xlfn.LET(_xlpm.x,VLOOKUP(U156,'Drop-down_menus'!$F$2:$G$16,2,FALSE),IF(_xlpm.x=0,"",_xlpm.x)))</f>
        <v/>
      </c>
      <c r="Z156" t="str">
        <f>IF(V156="","",_xlfn.LET(_xlpm.x,VLOOKUP(V156,'Drop-down_menus'!$F$2:$G$16,2,FALSE),IF(_xlpm.x=0,"",_xlpm.x)))</f>
        <v/>
      </c>
      <c r="AA156" t="str">
        <f>IF(W156="","",_xlfn.LET(_xlpm.x,VLOOKUP(W156,'Drop-down_menus'!$F$2:$G$16,2,FALSE),IF(_xlpm.x=0,"",_xlpm.x)))</f>
        <v/>
      </c>
      <c r="AB156" t="s">
        <v>722</v>
      </c>
      <c r="AE156" t="s">
        <v>723</v>
      </c>
    </row>
    <row r="157" spans="1:31" hidden="1" x14ac:dyDescent="0.2">
      <c r="A157" s="2" t="s">
        <v>91</v>
      </c>
      <c r="C157">
        <v>191</v>
      </c>
      <c r="D157" t="s">
        <v>711</v>
      </c>
      <c r="E157" t="s">
        <v>721</v>
      </c>
      <c r="I157" t="s">
        <v>2611</v>
      </c>
      <c r="J157" t="str">
        <f>IF($I157="","",_xlfn.LET(_xlpm.x,VLOOKUP($I157,'taxon-match_2026-08-31'!$A$2:$N$122,6,FALSE),IF(_xlpm.x=0,"",_xlpm.x)))</f>
        <v/>
      </c>
      <c r="K157" t="str">
        <f>IF($I157="","",_xlfn.LET(_xlpm.x,VLOOKUP($I157,'taxon-match_2026-08-31'!$A$2:$N$122,4,FALSE),IF(_xlpm.x=0,"",_xlpm.x)))</f>
        <v/>
      </c>
      <c r="L157" t="str">
        <f>IF($I157="","",_xlfn.LET(_xlpm.x,VLOOKUP($I157,'taxon-match_2026-08-31'!$A$2:$N$122,7,FALSE),IF(_xlpm.x=0,"",_xlpm.x)))</f>
        <v/>
      </c>
      <c r="M157" t="str">
        <f>IF($I157="","",_xlfn.LET(_xlpm.x,VLOOKUP($I157,'taxon-match_2026-08-31'!$A$2:$N$122,8,FALSE),IF(_xlpm.x=0,"",_xlpm.x)))</f>
        <v/>
      </c>
      <c r="N157" t="str">
        <f>IF($I157="","",_xlfn.LET(_xlpm.x,VLOOKUP($I157,'taxon-match_2026-08-31'!$A$2:$N$122,9,FALSE),IF(_xlpm.x=0,"",_xlpm.x)))</f>
        <v/>
      </c>
      <c r="O157" t="str">
        <f>IF($I157="","",_xlfn.LET(_xlpm.x,VLOOKUP($I157,'taxon-match_2026-08-31'!$A$2:$N$122,10,FALSE),IF(_xlpm.x=0,"",_xlpm.x)))</f>
        <v/>
      </c>
      <c r="P157" t="str">
        <f>IF($I157="","",_xlfn.LET(_xlpm.x,VLOOKUP($I157,'taxon-match_2026-08-31'!$A$2:$N$122,11,FALSE),IF(_xlpm.x=0,"",_xlpm.x)))</f>
        <v/>
      </c>
      <c r="Q157" t="str">
        <f>IF($I157="","",_xlfn.LET(_xlpm.x,VLOOKUP($I157,'taxon-match_2026-08-31'!$A$2:$N$122,12,FALSE),IF(_xlpm.x=0,"",_xlpm.x)))</f>
        <v/>
      </c>
      <c r="R157" t="str">
        <f>IF($I157="","",_xlfn.LET(_xlpm.x,VLOOKUP($I157,'taxon-match_2026-08-31'!$A$2:$N$122,14,FALSE),IF(_xlpm.x=0,"",_xlpm.x)))</f>
        <v/>
      </c>
      <c r="T157" t="s">
        <v>71</v>
      </c>
      <c r="X157" t="str">
        <f>IF(T157="","",_xlfn.LET(_xlpm.x,VLOOKUP(T157,'Drop-down_menus'!$F$2:$G$16,2,FALSE),IF(_xlpm.x=0,"",_xlpm.x)))</f>
        <v>https://orcid.org/0009-0002-6669-2911</v>
      </c>
      <c r="Y157" t="str">
        <f>IF(U157="","",_xlfn.LET(_xlpm.x,VLOOKUP(U157,'Drop-down_menus'!$F$2:$G$16,2,FALSE),IF(_xlpm.x=0,"",_xlpm.x)))</f>
        <v/>
      </c>
      <c r="Z157" t="str">
        <f>IF(V157="","",_xlfn.LET(_xlpm.x,VLOOKUP(V157,'Drop-down_menus'!$F$2:$G$16,2,FALSE),IF(_xlpm.x=0,"",_xlpm.x)))</f>
        <v/>
      </c>
      <c r="AA157" t="str">
        <f>IF(W157="","",_xlfn.LET(_xlpm.x,VLOOKUP(W157,'Drop-down_menus'!$F$2:$G$16,2,FALSE),IF(_xlpm.x=0,"",_xlpm.x)))</f>
        <v/>
      </c>
      <c r="AB157" t="s">
        <v>722</v>
      </c>
      <c r="AE157" t="s">
        <v>723</v>
      </c>
    </row>
    <row r="158" spans="1:31" hidden="1" x14ac:dyDescent="0.2">
      <c r="A158" s="2" t="s">
        <v>91</v>
      </c>
      <c r="C158">
        <v>192</v>
      </c>
      <c r="D158" t="s">
        <v>711</v>
      </c>
      <c r="E158" t="s">
        <v>724</v>
      </c>
      <c r="I158" t="s">
        <v>2611</v>
      </c>
      <c r="J158" t="str">
        <f>IF($I158="","",_xlfn.LET(_xlpm.x,VLOOKUP($I158,'taxon-match_2026-08-31'!$A$2:$N$122,6,FALSE),IF(_xlpm.x=0,"",_xlpm.x)))</f>
        <v/>
      </c>
      <c r="K158" t="str">
        <f>IF($I158="","",_xlfn.LET(_xlpm.x,VLOOKUP($I158,'taxon-match_2026-08-31'!$A$2:$N$122,4,FALSE),IF(_xlpm.x=0,"",_xlpm.x)))</f>
        <v/>
      </c>
      <c r="L158" t="str">
        <f>IF($I158="","",_xlfn.LET(_xlpm.x,VLOOKUP($I158,'taxon-match_2026-08-31'!$A$2:$N$122,7,FALSE),IF(_xlpm.x=0,"",_xlpm.x)))</f>
        <v/>
      </c>
      <c r="M158" t="str">
        <f>IF($I158="","",_xlfn.LET(_xlpm.x,VLOOKUP($I158,'taxon-match_2026-08-31'!$A$2:$N$122,8,FALSE),IF(_xlpm.x=0,"",_xlpm.x)))</f>
        <v/>
      </c>
      <c r="N158" t="str">
        <f>IF($I158="","",_xlfn.LET(_xlpm.x,VLOOKUP($I158,'taxon-match_2026-08-31'!$A$2:$N$122,9,FALSE),IF(_xlpm.x=0,"",_xlpm.x)))</f>
        <v/>
      </c>
      <c r="O158" t="str">
        <f>IF($I158="","",_xlfn.LET(_xlpm.x,VLOOKUP($I158,'taxon-match_2026-08-31'!$A$2:$N$122,10,FALSE),IF(_xlpm.x=0,"",_xlpm.x)))</f>
        <v/>
      </c>
      <c r="P158" t="str">
        <f>IF($I158="","",_xlfn.LET(_xlpm.x,VLOOKUP($I158,'taxon-match_2026-08-31'!$A$2:$N$122,11,FALSE),IF(_xlpm.x=0,"",_xlpm.x)))</f>
        <v/>
      </c>
      <c r="Q158" t="str">
        <f>IF($I158="","",_xlfn.LET(_xlpm.x,VLOOKUP($I158,'taxon-match_2026-08-31'!$A$2:$N$122,12,FALSE),IF(_xlpm.x=0,"",_xlpm.x)))</f>
        <v/>
      </c>
      <c r="R158" t="str">
        <f>IF($I158="","",_xlfn.LET(_xlpm.x,VLOOKUP($I158,'taxon-match_2026-08-31'!$A$2:$N$122,14,FALSE),IF(_xlpm.x=0,"",_xlpm.x)))</f>
        <v/>
      </c>
      <c r="T158" t="s">
        <v>71</v>
      </c>
      <c r="X158" t="str">
        <f>IF(T158="","",_xlfn.LET(_xlpm.x,VLOOKUP(T158,'Drop-down_menus'!$F$2:$G$16,2,FALSE),IF(_xlpm.x=0,"",_xlpm.x)))</f>
        <v>https://orcid.org/0009-0002-6669-2911</v>
      </c>
      <c r="Y158" t="str">
        <f>IF(U158="","",_xlfn.LET(_xlpm.x,VLOOKUP(U158,'Drop-down_menus'!$F$2:$G$16,2,FALSE),IF(_xlpm.x=0,"",_xlpm.x)))</f>
        <v/>
      </c>
      <c r="Z158" t="str">
        <f>IF(V158="","",_xlfn.LET(_xlpm.x,VLOOKUP(V158,'Drop-down_menus'!$F$2:$G$16,2,FALSE),IF(_xlpm.x=0,"",_xlpm.x)))</f>
        <v/>
      </c>
      <c r="AA158" t="str">
        <f>IF(W158="","",_xlfn.LET(_xlpm.x,VLOOKUP(W158,'Drop-down_menus'!$F$2:$G$16,2,FALSE),IF(_xlpm.x=0,"",_xlpm.x)))</f>
        <v/>
      </c>
      <c r="AB158" t="s">
        <v>722</v>
      </c>
      <c r="AE158" t="s">
        <v>723</v>
      </c>
    </row>
    <row r="159" spans="1:31" hidden="1" x14ac:dyDescent="0.2">
      <c r="A159" s="2" t="s">
        <v>91</v>
      </c>
      <c r="C159">
        <v>193</v>
      </c>
      <c r="D159" t="s">
        <v>711</v>
      </c>
      <c r="E159" t="s">
        <v>724</v>
      </c>
      <c r="I159" t="s">
        <v>2611</v>
      </c>
      <c r="J159" t="str">
        <f>IF($I159="","",_xlfn.LET(_xlpm.x,VLOOKUP($I159,'taxon-match_2026-08-31'!$A$2:$N$122,6,FALSE),IF(_xlpm.x=0,"",_xlpm.x)))</f>
        <v/>
      </c>
      <c r="K159" t="str">
        <f>IF($I159="","",_xlfn.LET(_xlpm.x,VLOOKUP($I159,'taxon-match_2026-08-31'!$A$2:$N$122,4,FALSE),IF(_xlpm.x=0,"",_xlpm.x)))</f>
        <v/>
      </c>
      <c r="L159" t="str">
        <f>IF($I159="","",_xlfn.LET(_xlpm.x,VLOOKUP($I159,'taxon-match_2026-08-31'!$A$2:$N$122,7,FALSE),IF(_xlpm.x=0,"",_xlpm.x)))</f>
        <v/>
      </c>
      <c r="M159" t="str">
        <f>IF($I159="","",_xlfn.LET(_xlpm.x,VLOOKUP($I159,'taxon-match_2026-08-31'!$A$2:$N$122,8,FALSE),IF(_xlpm.x=0,"",_xlpm.x)))</f>
        <v/>
      </c>
      <c r="N159" t="str">
        <f>IF($I159="","",_xlfn.LET(_xlpm.x,VLOOKUP($I159,'taxon-match_2026-08-31'!$A$2:$N$122,9,FALSE),IF(_xlpm.x=0,"",_xlpm.x)))</f>
        <v/>
      </c>
      <c r="O159" t="str">
        <f>IF($I159="","",_xlfn.LET(_xlpm.x,VLOOKUP($I159,'taxon-match_2026-08-31'!$A$2:$N$122,10,FALSE),IF(_xlpm.x=0,"",_xlpm.x)))</f>
        <v/>
      </c>
      <c r="P159" t="str">
        <f>IF($I159="","",_xlfn.LET(_xlpm.x,VLOOKUP($I159,'taxon-match_2026-08-31'!$A$2:$N$122,11,FALSE),IF(_xlpm.x=0,"",_xlpm.x)))</f>
        <v/>
      </c>
      <c r="Q159" t="str">
        <f>IF($I159="","",_xlfn.LET(_xlpm.x,VLOOKUP($I159,'taxon-match_2026-08-31'!$A$2:$N$122,12,FALSE),IF(_xlpm.x=0,"",_xlpm.x)))</f>
        <v/>
      </c>
      <c r="R159" t="str">
        <f>IF($I159="","",_xlfn.LET(_xlpm.x,VLOOKUP($I159,'taxon-match_2026-08-31'!$A$2:$N$122,14,FALSE),IF(_xlpm.x=0,"",_xlpm.x)))</f>
        <v/>
      </c>
      <c r="T159" t="s">
        <v>71</v>
      </c>
      <c r="X159" t="str">
        <f>IF(T159="","",_xlfn.LET(_xlpm.x,VLOOKUP(T159,'Drop-down_menus'!$F$2:$G$16,2,FALSE),IF(_xlpm.x=0,"",_xlpm.x)))</f>
        <v>https://orcid.org/0009-0002-6669-2911</v>
      </c>
      <c r="Y159" t="str">
        <f>IF(U159="","",_xlfn.LET(_xlpm.x,VLOOKUP(U159,'Drop-down_menus'!$F$2:$G$16,2,FALSE),IF(_xlpm.x=0,"",_xlpm.x)))</f>
        <v/>
      </c>
      <c r="Z159" t="str">
        <f>IF(V159="","",_xlfn.LET(_xlpm.x,VLOOKUP(V159,'Drop-down_menus'!$F$2:$G$16,2,FALSE),IF(_xlpm.x=0,"",_xlpm.x)))</f>
        <v/>
      </c>
      <c r="AA159" t="str">
        <f>IF(W159="","",_xlfn.LET(_xlpm.x,VLOOKUP(W159,'Drop-down_menus'!$F$2:$G$16,2,FALSE),IF(_xlpm.x=0,"",_xlpm.x)))</f>
        <v/>
      </c>
      <c r="AB159" t="s">
        <v>722</v>
      </c>
      <c r="AE159" t="s">
        <v>723</v>
      </c>
    </row>
    <row r="160" spans="1:31" hidden="1" x14ac:dyDescent="0.2">
      <c r="A160" s="2" t="s">
        <v>91</v>
      </c>
      <c r="C160">
        <v>194</v>
      </c>
      <c r="D160" t="s">
        <v>711</v>
      </c>
      <c r="E160" t="s">
        <v>728</v>
      </c>
      <c r="I160" t="s">
        <v>2611</v>
      </c>
      <c r="J160" t="str">
        <f>IF($I160="","",_xlfn.LET(_xlpm.x,VLOOKUP($I160,'taxon-match_2026-08-31'!$A$2:$N$122,6,FALSE),IF(_xlpm.x=0,"",_xlpm.x)))</f>
        <v/>
      </c>
      <c r="K160" t="str">
        <f>IF($I160="","",_xlfn.LET(_xlpm.x,VLOOKUP($I160,'taxon-match_2026-08-31'!$A$2:$N$122,4,FALSE),IF(_xlpm.x=0,"",_xlpm.x)))</f>
        <v/>
      </c>
      <c r="L160" t="str">
        <f>IF($I160="","",_xlfn.LET(_xlpm.x,VLOOKUP($I160,'taxon-match_2026-08-31'!$A$2:$N$122,7,FALSE),IF(_xlpm.x=0,"",_xlpm.x)))</f>
        <v/>
      </c>
      <c r="M160" t="str">
        <f>IF($I160="","",_xlfn.LET(_xlpm.x,VLOOKUP($I160,'taxon-match_2026-08-31'!$A$2:$N$122,8,FALSE),IF(_xlpm.x=0,"",_xlpm.x)))</f>
        <v/>
      </c>
      <c r="N160" t="str">
        <f>IF($I160="","",_xlfn.LET(_xlpm.x,VLOOKUP($I160,'taxon-match_2026-08-31'!$A$2:$N$122,9,FALSE),IF(_xlpm.x=0,"",_xlpm.x)))</f>
        <v/>
      </c>
      <c r="O160" t="str">
        <f>IF($I160="","",_xlfn.LET(_xlpm.x,VLOOKUP($I160,'taxon-match_2026-08-31'!$A$2:$N$122,10,FALSE),IF(_xlpm.x=0,"",_xlpm.x)))</f>
        <v/>
      </c>
      <c r="P160" t="str">
        <f>IF($I160="","",_xlfn.LET(_xlpm.x,VLOOKUP($I160,'taxon-match_2026-08-31'!$A$2:$N$122,11,FALSE),IF(_xlpm.x=0,"",_xlpm.x)))</f>
        <v/>
      </c>
      <c r="Q160" t="str">
        <f>IF($I160="","",_xlfn.LET(_xlpm.x,VLOOKUP($I160,'taxon-match_2026-08-31'!$A$2:$N$122,12,FALSE),IF(_xlpm.x=0,"",_xlpm.x)))</f>
        <v/>
      </c>
      <c r="R160" t="str">
        <f>IF($I160="","",_xlfn.LET(_xlpm.x,VLOOKUP($I160,'taxon-match_2026-08-31'!$A$2:$N$122,14,FALSE),IF(_xlpm.x=0,"",_xlpm.x)))</f>
        <v/>
      </c>
      <c r="T160" t="s">
        <v>71</v>
      </c>
      <c r="X160" t="str">
        <f>IF(T160="","",_xlfn.LET(_xlpm.x,VLOOKUP(T160,'Drop-down_menus'!$F$2:$G$16,2,FALSE),IF(_xlpm.x=0,"",_xlpm.x)))</f>
        <v>https://orcid.org/0009-0002-6669-2911</v>
      </c>
      <c r="Y160" t="str">
        <f>IF(U160="","",_xlfn.LET(_xlpm.x,VLOOKUP(U160,'Drop-down_menus'!$F$2:$G$16,2,FALSE),IF(_xlpm.x=0,"",_xlpm.x)))</f>
        <v/>
      </c>
      <c r="Z160" t="str">
        <f>IF(V160="","",_xlfn.LET(_xlpm.x,VLOOKUP(V160,'Drop-down_menus'!$F$2:$G$16,2,FALSE),IF(_xlpm.x=0,"",_xlpm.x)))</f>
        <v/>
      </c>
      <c r="AA160" t="str">
        <f>IF(W160="","",_xlfn.LET(_xlpm.x,VLOOKUP(W160,'Drop-down_menus'!$F$2:$G$16,2,FALSE),IF(_xlpm.x=0,"",_xlpm.x)))</f>
        <v/>
      </c>
      <c r="AE160" t="s">
        <v>726</v>
      </c>
    </row>
    <row r="161" spans="1:31" hidden="1" x14ac:dyDescent="0.2">
      <c r="A161" s="2" t="s">
        <v>92</v>
      </c>
      <c r="C161">
        <v>195</v>
      </c>
      <c r="D161" t="s">
        <v>711</v>
      </c>
      <c r="E161" t="s">
        <v>741</v>
      </c>
      <c r="I161" t="s">
        <v>2611</v>
      </c>
      <c r="J161" t="str">
        <f>IF($I161="","",_xlfn.LET(_xlpm.x,VLOOKUP($I161,'taxon-match_2026-08-31'!$A$2:$N$122,6,FALSE),IF(_xlpm.x=0,"",_xlpm.x)))</f>
        <v/>
      </c>
      <c r="K161" t="str">
        <f>IF($I161="","",_xlfn.LET(_xlpm.x,VLOOKUP($I161,'taxon-match_2026-08-31'!$A$2:$N$122,4,FALSE),IF(_xlpm.x=0,"",_xlpm.x)))</f>
        <v/>
      </c>
      <c r="L161" t="str">
        <f>IF($I161="","",_xlfn.LET(_xlpm.x,VLOOKUP($I161,'taxon-match_2026-08-31'!$A$2:$N$122,7,FALSE),IF(_xlpm.x=0,"",_xlpm.x)))</f>
        <v/>
      </c>
      <c r="M161" t="str">
        <f>IF($I161="","",_xlfn.LET(_xlpm.x,VLOOKUP($I161,'taxon-match_2026-08-31'!$A$2:$N$122,8,FALSE),IF(_xlpm.x=0,"",_xlpm.x)))</f>
        <v/>
      </c>
      <c r="N161" t="str">
        <f>IF($I161="","",_xlfn.LET(_xlpm.x,VLOOKUP($I161,'taxon-match_2026-08-31'!$A$2:$N$122,9,FALSE),IF(_xlpm.x=0,"",_xlpm.x)))</f>
        <v/>
      </c>
      <c r="O161" t="str">
        <f>IF($I161="","",_xlfn.LET(_xlpm.x,VLOOKUP($I161,'taxon-match_2026-08-31'!$A$2:$N$122,10,FALSE),IF(_xlpm.x=0,"",_xlpm.x)))</f>
        <v/>
      </c>
      <c r="P161" t="str">
        <f>IF($I161="","",_xlfn.LET(_xlpm.x,VLOOKUP($I161,'taxon-match_2026-08-31'!$A$2:$N$122,11,FALSE),IF(_xlpm.x=0,"",_xlpm.x)))</f>
        <v/>
      </c>
      <c r="Q161" t="str">
        <f>IF($I161="","",_xlfn.LET(_xlpm.x,VLOOKUP($I161,'taxon-match_2026-08-31'!$A$2:$N$122,12,FALSE),IF(_xlpm.x=0,"",_xlpm.x)))</f>
        <v/>
      </c>
      <c r="R161" t="str">
        <f>IF($I161="","",_xlfn.LET(_xlpm.x,VLOOKUP($I161,'taxon-match_2026-08-31'!$A$2:$N$122,14,FALSE),IF(_xlpm.x=0,"",_xlpm.x)))</f>
        <v/>
      </c>
      <c r="T161" t="s">
        <v>71</v>
      </c>
      <c r="X161" t="str">
        <f>IF(T161="","",_xlfn.LET(_xlpm.x,VLOOKUP(T161,'Drop-down_menus'!$F$2:$G$16,2,FALSE),IF(_xlpm.x=0,"",_xlpm.x)))</f>
        <v>https://orcid.org/0009-0002-6669-2911</v>
      </c>
      <c r="Y161" t="str">
        <f>IF(U161="","",_xlfn.LET(_xlpm.x,VLOOKUP(U161,'Drop-down_menus'!$F$2:$G$16,2,FALSE),IF(_xlpm.x=0,"",_xlpm.x)))</f>
        <v/>
      </c>
      <c r="Z161" t="str">
        <f>IF(V161="","",_xlfn.LET(_xlpm.x,VLOOKUP(V161,'Drop-down_menus'!$F$2:$G$16,2,FALSE),IF(_xlpm.x=0,"",_xlpm.x)))</f>
        <v/>
      </c>
      <c r="AA161" t="str">
        <f>IF(W161="","",_xlfn.LET(_xlpm.x,VLOOKUP(W161,'Drop-down_menus'!$F$2:$G$16,2,FALSE),IF(_xlpm.x=0,"",_xlpm.x)))</f>
        <v/>
      </c>
      <c r="AE161" t="s">
        <v>739</v>
      </c>
    </row>
    <row r="162" spans="1:31" hidden="1" x14ac:dyDescent="0.2">
      <c r="A162" s="2" t="s">
        <v>92</v>
      </c>
      <c r="C162">
        <v>196</v>
      </c>
      <c r="D162" t="s">
        <v>711</v>
      </c>
      <c r="E162" t="s">
        <v>721</v>
      </c>
      <c r="I162" t="s">
        <v>2611</v>
      </c>
      <c r="J162" t="str">
        <f>IF($I162="","",_xlfn.LET(_xlpm.x,VLOOKUP($I162,'taxon-match_2026-08-31'!$A$2:$N$122,6,FALSE),IF(_xlpm.x=0,"",_xlpm.x)))</f>
        <v/>
      </c>
      <c r="K162" t="str">
        <f>IF($I162="","",_xlfn.LET(_xlpm.x,VLOOKUP($I162,'taxon-match_2026-08-31'!$A$2:$N$122,4,FALSE),IF(_xlpm.x=0,"",_xlpm.x)))</f>
        <v/>
      </c>
      <c r="L162" t="str">
        <f>IF($I162="","",_xlfn.LET(_xlpm.x,VLOOKUP($I162,'taxon-match_2026-08-31'!$A$2:$N$122,7,FALSE),IF(_xlpm.x=0,"",_xlpm.x)))</f>
        <v/>
      </c>
      <c r="M162" t="str">
        <f>IF($I162="","",_xlfn.LET(_xlpm.x,VLOOKUP($I162,'taxon-match_2026-08-31'!$A$2:$N$122,8,FALSE),IF(_xlpm.x=0,"",_xlpm.x)))</f>
        <v/>
      </c>
      <c r="N162" t="str">
        <f>IF($I162="","",_xlfn.LET(_xlpm.x,VLOOKUP($I162,'taxon-match_2026-08-31'!$A$2:$N$122,9,FALSE),IF(_xlpm.x=0,"",_xlpm.x)))</f>
        <v/>
      </c>
      <c r="O162" t="str">
        <f>IF($I162="","",_xlfn.LET(_xlpm.x,VLOOKUP($I162,'taxon-match_2026-08-31'!$A$2:$N$122,10,FALSE),IF(_xlpm.x=0,"",_xlpm.x)))</f>
        <v/>
      </c>
      <c r="P162" t="str">
        <f>IF($I162="","",_xlfn.LET(_xlpm.x,VLOOKUP($I162,'taxon-match_2026-08-31'!$A$2:$N$122,11,FALSE),IF(_xlpm.x=0,"",_xlpm.x)))</f>
        <v/>
      </c>
      <c r="Q162" t="str">
        <f>IF($I162="","",_xlfn.LET(_xlpm.x,VLOOKUP($I162,'taxon-match_2026-08-31'!$A$2:$N$122,12,FALSE),IF(_xlpm.x=0,"",_xlpm.x)))</f>
        <v/>
      </c>
      <c r="R162" t="str">
        <f>IF($I162="","",_xlfn.LET(_xlpm.x,VLOOKUP($I162,'taxon-match_2026-08-31'!$A$2:$N$122,14,FALSE),IF(_xlpm.x=0,"",_xlpm.x)))</f>
        <v/>
      </c>
      <c r="T162" t="s">
        <v>71</v>
      </c>
      <c r="X162" t="str">
        <f>IF(T162="","",_xlfn.LET(_xlpm.x,VLOOKUP(T162,'Drop-down_menus'!$F$2:$G$16,2,FALSE),IF(_xlpm.x=0,"",_xlpm.x)))</f>
        <v>https://orcid.org/0009-0002-6669-2911</v>
      </c>
      <c r="Y162" t="str">
        <f>IF(U162="","",_xlfn.LET(_xlpm.x,VLOOKUP(U162,'Drop-down_menus'!$F$2:$G$16,2,FALSE),IF(_xlpm.x=0,"",_xlpm.x)))</f>
        <v/>
      </c>
      <c r="Z162" t="str">
        <f>IF(V162="","",_xlfn.LET(_xlpm.x,VLOOKUP(V162,'Drop-down_menus'!$F$2:$G$16,2,FALSE),IF(_xlpm.x=0,"",_xlpm.x)))</f>
        <v/>
      </c>
      <c r="AA162" t="str">
        <f>IF(W162="","",_xlfn.LET(_xlpm.x,VLOOKUP(W162,'Drop-down_menus'!$F$2:$G$16,2,FALSE),IF(_xlpm.x=0,"",_xlpm.x)))</f>
        <v/>
      </c>
      <c r="AB162" t="s">
        <v>722</v>
      </c>
      <c r="AE162" t="s">
        <v>723</v>
      </c>
    </row>
    <row r="163" spans="1:31" hidden="1" x14ac:dyDescent="0.2">
      <c r="A163" s="2" t="s">
        <v>92</v>
      </c>
      <c r="C163">
        <v>197</v>
      </c>
      <c r="D163" t="s">
        <v>711</v>
      </c>
      <c r="E163" t="s">
        <v>721</v>
      </c>
      <c r="I163" t="s">
        <v>2611</v>
      </c>
      <c r="J163" t="str">
        <f>IF($I163="","",_xlfn.LET(_xlpm.x,VLOOKUP($I163,'taxon-match_2026-08-31'!$A$2:$N$122,6,FALSE),IF(_xlpm.x=0,"",_xlpm.x)))</f>
        <v/>
      </c>
      <c r="K163" t="str">
        <f>IF($I163="","",_xlfn.LET(_xlpm.x,VLOOKUP($I163,'taxon-match_2026-08-31'!$A$2:$N$122,4,FALSE),IF(_xlpm.x=0,"",_xlpm.x)))</f>
        <v/>
      </c>
      <c r="L163" t="str">
        <f>IF($I163="","",_xlfn.LET(_xlpm.x,VLOOKUP($I163,'taxon-match_2026-08-31'!$A$2:$N$122,7,FALSE),IF(_xlpm.x=0,"",_xlpm.x)))</f>
        <v/>
      </c>
      <c r="M163" t="str">
        <f>IF($I163="","",_xlfn.LET(_xlpm.x,VLOOKUP($I163,'taxon-match_2026-08-31'!$A$2:$N$122,8,FALSE),IF(_xlpm.x=0,"",_xlpm.x)))</f>
        <v/>
      </c>
      <c r="N163" t="str">
        <f>IF($I163="","",_xlfn.LET(_xlpm.x,VLOOKUP($I163,'taxon-match_2026-08-31'!$A$2:$N$122,9,FALSE),IF(_xlpm.x=0,"",_xlpm.x)))</f>
        <v/>
      </c>
      <c r="O163" t="str">
        <f>IF($I163="","",_xlfn.LET(_xlpm.x,VLOOKUP($I163,'taxon-match_2026-08-31'!$A$2:$N$122,10,FALSE),IF(_xlpm.x=0,"",_xlpm.x)))</f>
        <v/>
      </c>
      <c r="P163" t="str">
        <f>IF($I163="","",_xlfn.LET(_xlpm.x,VLOOKUP($I163,'taxon-match_2026-08-31'!$A$2:$N$122,11,FALSE),IF(_xlpm.x=0,"",_xlpm.x)))</f>
        <v/>
      </c>
      <c r="Q163" t="str">
        <f>IF($I163="","",_xlfn.LET(_xlpm.x,VLOOKUP($I163,'taxon-match_2026-08-31'!$A$2:$N$122,12,FALSE),IF(_xlpm.x=0,"",_xlpm.x)))</f>
        <v/>
      </c>
      <c r="R163" t="str">
        <f>IF($I163="","",_xlfn.LET(_xlpm.x,VLOOKUP($I163,'taxon-match_2026-08-31'!$A$2:$N$122,14,FALSE),IF(_xlpm.x=0,"",_xlpm.x)))</f>
        <v/>
      </c>
      <c r="T163" t="s">
        <v>71</v>
      </c>
      <c r="X163" t="str">
        <f>IF(T163="","",_xlfn.LET(_xlpm.x,VLOOKUP(T163,'Drop-down_menus'!$F$2:$G$16,2,FALSE),IF(_xlpm.x=0,"",_xlpm.x)))</f>
        <v>https://orcid.org/0009-0002-6669-2911</v>
      </c>
      <c r="Y163" t="str">
        <f>IF(U163="","",_xlfn.LET(_xlpm.x,VLOOKUP(U163,'Drop-down_menus'!$F$2:$G$16,2,FALSE),IF(_xlpm.x=0,"",_xlpm.x)))</f>
        <v/>
      </c>
      <c r="Z163" t="str">
        <f>IF(V163="","",_xlfn.LET(_xlpm.x,VLOOKUP(V163,'Drop-down_menus'!$F$2:$G$16,2,FALSE),IF(_xlpm.x=0,"",_xlpm.x)))</f>
        <v/>
      </c>
      <c r="AA163" t="str">
        <f>IF(W163="","",_xlfn.LET(_xlpm.x,VLOOKUP(W163,'Drop-down_menus'!$F$2:$G$16,2,FALSE),IF(_xlpm.x=0,"",_xlpm.x)))</f>
        <v/>
      </c>
      <c r="AB163" t="s">
        <v>722</v>
      </c>
      <c r="AE163" t="s">
        <v>723</v>
      </c>
    </row>
    <row r="164" spans="1:31" hidden="1" x14ac:dyDescent="0.2">
      <c r="A164" s="2" t="s">
        <v>92</v>
      </c>
      <c r="C164">
        <v>198</v>
      </c>
      <c r="D164" t="s">
        <v>711</v>
      </c>
      <c r="E164" t="s">
        <v>724</v>
      </c>
      <c r="I164" t="s">
        <v>2611</v>
      </c>
      <c r="J164" t="str">
        <f>IF($I164="","",_xlfn.LET(_xlpm.x,VLOOKUP($I164,'taxon-match_2026-08-31'!$A$2:$N$122,6,FALSE),IF(_xlpm.x=0,"",_xlpm.x)))</f>
        <v/>
      </c>
      <c r="K164" t="str">
        <f>IF($I164="","",_xlfn.LET(_xlpm.x,VLOOKUP($I164,'taxon-match_2026-08-31'!$A$2:$N$122,4,FALSE),IF(_xlpm.x=0,"",_xlpm.x)))</f>
        <v/>
      </c>
      <c r="L164" t="str">
        <f>IF($I164="","",_xlfn.LET(_xlpm.x,VLOOKUP($I164,'taxon-match_2026-08-31'!$A$2:$N$122,7,FALSE),IF(_xlpm.x=0,"",_xlpm.x)))</f>
        <v/>
      </c>
      <c r="M164" t="str">
        <f>IF($I164="","",_xlfn.LET(_xlpm.x,VLOOKUP($I164,'taxon-match_2026-08-31'!$A$2:$N$122,8,FALSE),IF(_xlpm.x=0,"",_xlpm.x)))</f>
        <v/>
      </c>
      <c r="N164" t="str">
        <f>IF($I164="","",_xlfn.LET(_xlpm.x,VLOOKUP($I164,'taxon-match_2026-08-31'!$A$2:$N$122,9,FALSE),IF(_xlpm.x=0,"",_xlpm.x)))</f>
        <v/>
      </c>
      <c r="O164" t="str">
        <f>IF($I164="","",_xlfn.LET(_xlpm.x,VLOOKUP($I164,'taxon-match_2026-08-31'!$A$2:$N$122,10,FALSE),IF(_xlpm.x=0,"",_xlpm.x)))</f>
        <v/>
      </c>
      <c r="P164" t="str">
        <f>IF($I164="","",_xlfn.LET(_xlpm.x,VLOOKUP($I164,'taxon-match_2026-08-31'!$A$2:$N$122,11,FALSE),IF(_xlpm.x=0,"",_xlpm.x)))</f>
        <v/>
      </c>
      <c r="Q164" t="str">
        <f>IF($I164="","",_xlfn.LET(_xlpm.x,VLOOKUP($I164,'taxon-match_2026-08-31'!$A$2:$N$122,12,FALSE),IF(_xlpm.x=0,"",_xlpm.x)))</f>
        <v/>
      </c>
      <c r="R164" t="str">
        <f>IF($I164="","",_xlfn.LET(_xlpm.x,VLOOKUP($I164,'taxon-match_2026-08-31'!$A$2:$N$122,14,FALSE),IF(_xlpm.x=0,"",_xlpm.x)))</f>
        <v/>
      </c>
      <c r="T164" t="s">
        <v>71</v>
      </c>
      <c r="X164" t="str">
        <f>IF(T164="","",_xlfn.LET(_xlpm.x,VLOOKUP(T164,'Drop-down_menus'!$F$2:$G$16,2,FALSE),IF(_xlpm.x=0,"",_xlpm.x)))</f>
        <v>https://orcid.org/0009-0002-6669-2911</v>
      </c>
      <c r="Y164" t="str">
        <f>IF(U164="","",_xlfn.LET(_xlpm.x,VLOOKUP(U164,'Drop-down_menus'!$F$2:$G$16,2,FALSE),IF(_xlpm.x=0,"",_xlpm.x)))</f>
        <v/>
      </c>
      <c r="Z164" t="str">
        <f>IF(V164="","",_xlfn.LET(_xlpm.x,VLOOKUP(V164,'Drop-down_menus'!$F$2:$G$16,2,FALSE),IF(_xlpm.x=0,"",_xlpm.x)))</f>
        <v/>
      </c>
      <c r="AA164" t="str">
        <f>IF(W164="","",_xlfn.LET(_xlpm.x,VLOOKUP(W164,'Drop-down_menus'!$F$2:$G$16,2,FALSE),IF(_xlpm.x=0,"",_xlpm.x)))</f>
        <v/>
      </c>
      <c r="AB164" t="s">
        <v>722</v>
      </c>
      <c r="AE164" t="s">
        <v>723</v>
      </c>
    </row>
    <row r="165" spans="1:31" hidden="1" x14ac:dyDescent="0.2">
      <c r="A165" s="2" t="s">
        <v>92</v>
      </c>
      <c r="C165">
        <v>199</v>
      </c>
      <c r="D165" t="s">
        <v>711</v>
      </c>
      <c r="E165" t="s">
        <v>724</v>
      </c>
      <c r="I165" t="s">
        <v>2611</v>
      </c>
      <c r="J165" t="str">
        <f>IF($I165="","",_xlfn.LET(_xlpm.x,VLOOKUP($I165,'taxon-match_2026-08-31'!$A$2:$N$122,6,FALSE),IF(_xlpm.x=0,"",_xlpm.x)))</f>
        <v/>
      </c>
      <c r="K165" t="str">
        <f>IF($I165="","",_xlfn.LET(_xlpm.x,VLOOKUP($I165,'taxon-match_2026-08-31'!$A$2:$N$122,4,FALSE),IF(_xlpm.x=0,"",_xlpm.x)))</f>
        <v/>
      </c>
      <c r="L165" t="str">
        <f>IF($I165="","",_xlfn.LET(_xlpm.x,VLOOKUP($I165,'taxon-match_2026-08-31'!$A$2:$N$122,7,FALSE),IF(_xlpm.x=0,"",_xlpm.x)))</f>
        <v/>
      </c>
      <c r="M165" t="str">
        <f>IF($I165="","",_xlfn.LET(_xlpm.x,VLOOKUP($I165,'taxon-match_2026-08-31'!$A$2:$N$122,8,FALSE),IF(_xlpm.x=0,"",_xlpm.x)))</f>
        <v/>
      </c>
      <c r="N165" t="str">
        <f>IF($I165="","",_xlfn.LET(_xlpm.x,VLOOKUP($I165,'taxon-match_2026-08-31'!$A$2:$N$122,9,FALSE),IF(_xlpm.x=0,"",_xlpm.x)))</f>
        <v/>
      </c>
      <c r="O165" t="str">
        <f>IF($I165="","",_xlfn.LET(_xlpm.x,VLOOKUP($I165,'taxon-match_2026-08-31'!$A$2:$N$122,10,FALSE),IF(_xlpm.x=0,"",_xlpm.x)))</f>
        <v/>
      </c>
      <c r="P165" t="str">
        <f>IF($I165="","",_xlfn.LET(_xlpm.x,VLOOKUP($I165,'taxon-match_2026-08-31'!$A$2:$N$122,11,FALSE),IF(_xlpm.x=0,"",_xlpm.x)))</f>
        <v/>
      </c>
      <c r="Q165" t="str">
        <f>IF($I165="","",_xlfn.LET(_xlpm.x,VLOOKUP($I165,'taxon-match_2026-08-31'!$A$2:$N$122,12,FALSE),IF(_xlpm.x=0,"",_xlpm.x)))</f>
        <v/>
      </c>
      <c r="R165" t="str">
        <f>IF($I165="","",_xlfn.LET(_xlpm.x,VLOOKUP($I165,'taxon-match_2026-08-31'!$A$2:$N$122,14,FALSE),IF(_xlpm.x=0,"",_xlpm.x)))</f>
        <v/>
      </c>
      <c r="T165" t="s">
        <v>71</v>
      </c>
      <c r="X165" t="str">
        <f>IF(T165="","",_xlfn.LET(_xlpm.x,VLOOKUP(T165,'Drop-down_menus'!$F$2:$G$16,2,FALSE),IF(_xlpm.x=0,"",_xlpm.x)))</f>
        <v>https://orcid.org/0009-0002-6669-2911</v>
      </c>
      <c r="Y165" t="str">
        <f>IF(U165="","",_xlfn.LET(_xlpm.x,VLOOKUP(U165,'Drop-down_menus'!$F$2:$G$16,2,FALSE),IF(_xlpm.x=0,"",_xlpm.x)))</f>
        <v/>
      </c>
      <c r="Z165" t="str">
        <f>IF(V165="","",_xlfn.LET(_xlpm.x,VLOOKUP(V165,'Drop-down_menus'!$F$2:$G$16,2,FALSE),IF(_xlpm.x=0,"",_xlpm.x)))</f>
        <v/>
      </c>
      <c r="AA165" t="str">
        <f>IF(W165="","",_xlfn.LET(_xlpm.x,VLOOKUP(W165,'Drop-down_menus'!$F$2:$G$16,2,FALSE),IF(_xlpm.x=0,"",_xlpm.x)))</f>
        <v/>
      </c>
      <c r="AB165" t="s">
        <v>722</v>
      </c>
      <c r="AE165" t="s">
        <v>723</v>
      </c>
    </row>
    <row r="166" spans="1:31" hidden="1" x14ac:dyDescent="0.2">
      <c r="A166" s="2" t="s">
        <v>92</v>
      </c>
      <c r="C166">
        <v>200</v>
      </c>
      <c r="D166" t="s">
        <v>711</v>
      </c>
      <c r="E166" t="s">
        <v>728</v>
      </c>
      <c r="I166" t="s">
        <v>2611</v>
      </c>
      <c r="J166" t="str">
        <f>IF($I166="","",_xlfn.LET(_xlpm.x,VLOOKUP($I166,'taxon-match_2026-08-31'!$A$2:$N$122,6,FALSE),IF(_xlpm.x=0,"",_xlpm.x)))</f>
        <v/>
      </c>
      <c r="K166" t="str">
        <f>IF($I166="","",_xlfn.LET(_xlpm.x,VLOOKUP($I166,'taxon-match_2026-08-31'!$A$2:$N$122,4,FALSE),IF(_xlpm.x=0,"",_xlpm.x)))</f>
        <v/>
      </c>
      <c r="L166" t="str">
        <f>IF($I166="","",_xlfn.LET(_xlpm.x,VLOOKUP($I166,'taxon-match_2026-08-31'!$A$2:$N$122,7,FALSE),IF(_xlpm.x=0,"",_xlpm.x)))</f>
        <v/>
      </c>
      <c r="M166" t="str">
        <f>IF($I166="","",_xlfn.LET(_xlpm.x,VLOOKUP($I166,'taxon-match_2026-08-31'!$A$2:$N$122,8,FALSE),IF(_xlpm.x=0,"",_xlpm.x)))</f>
        <v/>
      </c>
      <c r="N166" t="str">
        <f>IF($I166="","",_xlfn.LET(_xlpm.x,VLOOKUP($I166,'taxon-match_2026-08-31'!$A$2:$N$122,9,FALSE),IF(_xlpm.x=0,"",_xlpm.x)))</f>
        <v/>
      </c>
      <c r="O166" t="str">
        <f>IF($I166="","",_xlfn.LET(_xlpm.x,VLOOKUP($I166,'taxon-match_2026-08-31'!$A$2:$N$122,10,FALSE),IF(_xlpm.x=0,"",_xlpm.x)))</f>
        <v/>
      </c>
      <c r="P166" t="str">
        <f>IF($I166="","",_xlfn.LET(_xlpm.x,VLOOKUP($I166,'taxon-match_2026-08-31'!$A$2:$N$122,11,FALSE),IF(_xlpm.x=0,"",_xlpm.x)))</f>
        <v/>
      </c>
      <c r="Q166" t="str">
        <f>IF($I166="","",_xlfn.LET(_xlpm.x,VLOOKUP($I166,'taxon-match_2026-08-31'!$A$2:$N$122,12,FALSE),IF(_xlpm.x=0,"",_xlpm.x)))</f>
        <v/>
      </c>
      <c r="R166" t="str">
        <f>IF($I166="","",_xlfn.LET(_xlpm.x,VLOOKUP($I166,'taxon-match_2026-08-31'!$A$2:$N$122,14,FALSE),IF(_xlpm.x=0,"",_xlpm.x)))</f>
        <v/>
      </c>
      <c r="T166" t="s">
        <v>71</v>
      </c>
      <c r="X166" t="str">
        <f>IF(T166="","",_xlfn.LET(_xlpm.x,VLOOKUP(T166,'Drop-down_menus'!$F$2:$G$16,2,FALSE),IF(_xlpm.x=0,"",_xlpm.x)))</f>
        <v>https://orcid.org/0009-0002-6669-2911</v>
      </c>
      <c r="Y166" t="str">
        <f>IF(U166="","",_xlfn.LET(_xlpm.x,VLOOKUP(U166,'Drop-down_menus'!$F$2:$G$16,2,FALSE),IF(_xlpm.x=0,"",_xlpm.x)))</f>
        <v/>
      </c>
      <c r="Z166" t="str">
        <f>IF(V166="","",_xlfn.LET(_xlpm.x,VLOOKUP(V166,'Drop-down_menus'!$F$2:$G$16,2,FALSE),IF(_xlpm.x=0,"",_xlpm.x)))</f>
        <v/>
      </c>
      <c r="AA166" t="str">
        <f>IF(W166="","",_xlfn.LET(_xlpm.x,VLOOKUP(W166,'Drop-down_menus'!$F$2:$G$16,2,FALSE),IF(_xlpm.x=0,"",_xlpm.x)))</f>
        <v/>
      </c>
      <c r="AE166" t="s">
        <v>726</v>
      </c>
    </row>
    <row r="167" spans="1:31" hidden="1" x14ac:dyDescent="0.2">
      <c r="A167" s="2" t="s">
        <v>93</v>
      </c>
      <c r="C167">
        <v>201</v>
      </c>
      <c r="D167" t="s">
        <v>711</v>
      </c>
      <c r="E167" t="s">
        <v>741</v>
      </c>
      <c r="I167" t="s">
        <v>2611</v>
      </c>
      <c r="J167" t="str">
        <f>IF($I167="","",_xlfn.LET(_xlpm.x,VLOOKUP($I167,'taxon-match_2026-08-31'!$A$2:$N$122,6,FALSE),IF(_xlpm.x=0,"",_xlpm.x)))</f>
        <v/>
      </c>
      <c r="K167" t="str">
        <f>IF($I167="","",_xlfn.LET(_xlpm.x,VLOOKUP($I167,'taxon-match_2026-08-31'!$A$2:$N$122,4,FALSE),IF(_xlpm.x=0,"",_xlpm.x)))</f>
        <v/>
      </c>
      <c r="L167" t="str">
        <f>IF($I167="","",_xlfn.LET(_xlpm.x,VLOOKUP($I167,'taxon-match_2026-08-31'!$A$2:$N$122,7,FALSE),IF(_xlpm.x=0,"",_xlpm.x)))</f>
        <v/>
      </c>
      <c r="M167" t="str">
        <f>IF($I167="","",_xlfn.LET(_xlpm.x,VLOOKUP($I167,'taxon-match_2026-08-31'!$A$2:$N$122,8,FALSE),IF(_xlpm.x=0,"",_xlpm.x)))</f>
        <v/>
      </c>
      <c r="N167" t="str">
        <f>IF($I167="","",_xlfn.LET(_xlpm.x,VLOOKUP($I167,'taxon-match_2026-08-31'!$A$2:$N$122,9,FALSE),IF(_xlpm.x=0,"",_xlpm.x)))</f>
        <v/>
      </c>
      <c r="O167" t="str">
        <f>IF($I167="","",_xlfn.LET(_xlpm.x,VLOOKUP($I167,'taxon-match_2026-08-31'!$A$2:$N$122,10,FALSE),IF(_xlpm.x=0,"",_xlpm.x)))</f>
        <v/>
      </c>
      <c r="P167" t="str">
        <f>IF($I167="","",_xlfn.LET(_xlpm.x,VLOOKUP($I167,'taxon-match_2026-08-31'!$A$2:$N$122,11,FALSE),IF(_xlpm.x=0,"",_xlpm.x)))</f>
        <v/>
      </c>
      <c r="Q167" t="str">
        <f>IF($I167="","",_xlfn.LET(_xlpm.x,VLOOKUP($I167,'taxon-match_2026-08-31'!$A$2:$N$122,12,FALSE),IF(_xlpm.x=0,"",_xlpm.x)))</f>
        <v/>
      </c>
      <c r="R167" t="str">
        <f>IF($I167="","",_xlfn.LET(_xlpm.x,VLOOKUP($I167,'taxon-match_2026-08-31'!$A$2:$N$122,14,FALSE),IF(_xlpm.x=0,"",_xlpm.x)))</f>
        <v/>
      </c>
      <c r="T167" t="s">
        <v>71</v>
      </c>
      <c r="X167" t="str">
        <f>IF(T167="","",_xlfn.LET(_xlpm.x,VLOOKUP(T167,'Drop-down_menus'!$F$2:$G$16,2,FALSE),IF(_xlpm.x=0,"",_xlpm.x)))</f>
        <v>https://orcid.org/0009-0002-6669-2911</v>
      </c>
      <c r="Y167" t="str">
        <f>IF(U167="","",_xlfn.LET(_xlpm.x,VLOOKUP(U167,'Drop-down_menus'!$F$2:$G$16,2,FALSE),IF(_xlpm.x=0,"",_xlpm.x)))</f>
        <v/>
      </c>
      <c r="Z167" t="str">
        <f>IF(V167="","",_xlfn.LET(_xlpm.x,VLOOKUP(V167,'Drop-down_menus'!$F$2:$G$16,2,FALSE),IF(_xlpm.x=0,"",_xlpm.x)))</f>
        <v/>
      </c>
      <c r="AA167" t="str">
        <f>IF(W167="","",_xlfn.LET(_xlpm.x,VLOOKUP(W167,'Drop-down_menus'!$F$2:$G$16,2,FALSE),IF(_xlpm.x=0,"",_xlpm.x)))</f>
        <v/>
      </c>
      <c r="AE167" t="s">
        <v>739</v>
      </c>
    </row>
    <row r="168" spans="1:31" hidden="1" x14ac:dyDescent="0.2">
      <c r="A168" s="2" t="s">
        <v>93</v>
      </c>
      <c r="C168">
        <v>202</v>
      </c>
      <c r="D168" t="s">
        <v>711</v>
      </c>
      <c r="E168" t="s">
        <v>721</v>
      </c>
      <c r="I168" t="s">
        <v>2611</v>
      </c>
      <c r="J168" t="str">
        <f>IF($I168="","",_xlfn.LET(_xlpm.x,VLOOKUP($I168,'taxon-match_2026-08-31'!$A$2:$N$122,6,FALSE),IF(_xlpm.x=0,"",_xlpm.x)))</f>
        <v/>
      </c>
      <c r="K168" t="str">
        <f>IF($I168="","",_xlfn.LET(_xlpm.x,VLOOKUP($I168,'taxon-match_2026-08-31'!$A$2:$N$122,4,FALSE),IF(_xlpm.x=0,"",_xlpm.x)))</f>
        <v/>
      </c>
      <c r="L168" t="str">
        <f>IF($I168="","",_xlfn.LET(_xlpm.x,VLOOKUP($I168,'taxon-match_2026-08-31'!$A$2:$N$122,7,FALSE),IF(_xlpm.x=0,"",_xlpm.x)))</f>
        <v/>
      </c>
      <c r="M168" t="str">
        <f>IF($I168="","",_xlfn.LET(_xlpm.x,VLOOKUP($I168,'taxon-match_2026-08-31'!$A$2:$N$122,8,FALSE),IF(_xlpm.x=0,"",_xlpm.x)))</f>
        <v/>
      </c>
      <c r="N168" t="str">
        <f>IF($I168="","",_xlfn.LET(_xlpm.x,VLOOKUP($I168,'taxon-match_2026-08-31'!$A$2:$N$122,9,FALSE),IF(_xlpm.x=0,"",_xlpm.x)))</f>
        <v/>
      </c>
      <c r="O168" t="str">
        <f>IF($I168="","",_xlfn.LET(_xlpm.x,VLOOKUP($I168,'taxon-match_2026-08-31'!$A$2:$N$122,10,FALSE),IF(_xlpm.x=0,"",_xlpm.x)))</f>
        <v/>
      </c>
      <c r="P168" t="str">
        <f>IF($I168="","",_xlfn.LET(_xlpm.x,VLOOKUP($I168,'taxon-match_2026-08-31'!$A$2:$N$122,11,FALSE),IF(_xlpm.x=0,"",_xlpm.x)))</f>
        <v/>
      </c>
      <c r="Q168" t="str">
        <f>IF($I168="","",_xlfn.LET(_xlpm.x,VLOOKUP($I168,'taxon-match_2026-08-31'!$A$2:$N$122,12,FALSE),IF(_xlpm.x=0,"",_xlpm.x)))</f>
        <v/>
      </c>
      <c r="R168" t="str">
        <f>IF($I168="","",_xlfn.LET(_xlpm.x,VLOOKUP($I168,'taxon-match_2026-08-31'!$A$2:$N$122,14,FALSE),IF(_xlpm.x=0,"",_xlpm.x)))</f>
        <v/>
      </c>
      <c r="T168" t="s">
        <v>71</v>
      </c>
      <c r="X168" t="str">
        <f>IF(T168="","",_xlfn.LET(_xlpm.x,VLOOKUP(T168,'Drop-down_menus'!$F$2:$G$16,2,FALSE),IF(_xlpm.x=0,"",_xlpm.x)))</f>
        <v>https://orcid.org/0009-0002-6669-2911</v>
      </c>
      <c r="Y168" t="str">
        <f>IF(U168="","",_xlfn.LET(_xlpm.x,VLOOKUP(U168,'Drop-down_menus'!$F$2:$G$16,2,FALSE),IF(_xlpm.x=0,"",_xlpm.x)))</f>
        <v/>
      </c>
      <c r="Z168" t="str">
        <f>IF(V168="","",_xlfn.LET(_xlpm.x,VLOOKUP(V168,'Drop-down_menus'!$F$2:$G$16,2,FALSE),IF(_xlpm.x=0,"",_xlpm.x)))</f>
        <v/>
      </c>
      <c r="AA168" t="str">
        <f>IF(W168="","",_xlfn.LET(_xlpm.x,VLOOKUP(W168,'Drop-down_menus'!$F$2:$G$16,2,FALSE),IF(_xlpm.x=0,"",_xlpm.x)))</f>
        <v/>
      </c>
      <c r="AB168" t="s">
        <v>722</v>
      </c>
      <c r="AE168" t="s">
        <v>723</v>
      </c>
    </row>
    <row r="169" spans="1:31" hidden="1" x14ac:dyDescent="0.2">
      <c r="A169" s="2" t="s">
        <v>93</v>
      </c>
      <c r="C169">
        <v>203</v>
      </c>
      <c r="D169" t="s">
        <v>711</v>
      </c>
      <c r="E169" t="s">
        <v>721</v>
      </c>
      <c r="I169" t="s">
        <v>2611</v>
      </c>
      <c r="J169" t="str">
        <f>IF($I169="","",_xlfn.LET(_xlpm.x,VLOOKUP($I169,'taxon-match_2026-08-31'!$A$2:$N$122,6,FALSE),IF(_xlpm.x=0,"",_xlpm.x)))</f>
        <v/>
      </c>
      <c r="K169" t="str">
        <f>IF($I169="","",_xlfn.LET(_xlpm.x,VLOOKUP($I169,'taxon-match_2026-08-31'!$A$2:$N$122,4,FALSE),IF(_xlpm.x=0,"",_xlpm.x)))</f>
        <v/>
      </c>
      <c r="L169" t="str">
        <f>IF($I169="","",_xlfn.LET(_xlpm.x,VLOOKUP($I169,'taxon-match_2026-08-31'!$A$2:$N$122,7,FALSE),IF(_xlpm.x=0,"",_xlpm.x)))</f>
        <v/>
      </c>
      <c r="M169" t="str">
        <f>IF($I169="","",_xlfn.LET(_xlpm.x,VLOOKUP($I169,'taxon-match_2026-08-31'!$A$2:$N$122,8,FALSE),IF(_xlpm.x=0,"",_xlpm.x)))</f>
        <v/>
      </c>
      <c r="N169" t="str">
        <f>IF($I169="","",_xlfn.LET(_xlpm.x,VLOOKUP($I169,'taxon-match_2026-08-31'!$A$2:$N$122,9,FALSE),IF(_xlpm.x=0,"",_xlpm.x)))</f>
        <v/>
      </c>
      <c r="O169" t="str">
        <f>IF($I169="","",_xlfn.LET(_xlpm.x,VLOOKUP($I169,'taxon-match_2026-08-31'!$A$2:$N$122,10,FALSE),IF(_xlpm.x=0,"",_xlpm.x)))</f>
        <v/>
      </c>
      <c r="P169" t="str">
        <f>IF($I169="","",_xlfn.LET(_xlpm.x,VLOOKUP($I169,'taxon-match_2026-08-31'!$A$2:$N$122,11,FALSE),IF(_xlpm.x=0,"",_xlpm.x)))</f>
        <v/>
      </c>
      <c r="Q169" t="str">
        <f>IF($I169="","",_xlfn.LET(_xlpm.x,VLOOKUP($I169,'taxon-match_2026-08-31'!$A$2:$N$122,12,FALSE),IF(_xlpm.x=0,"",_xlpm.x)))</f>
        <v/>
      </c>
      <c r="R169" t="str">
        <f>IF($I169="","",_xlfn.LET(_xlpm.x,VLOOKUP($I169,'taxon-match_2026-08-31'!$A$2:$N$122,14,FALSE),IF(_xlpm.x=0,"",_xlpm.x)))</f>
        <v/>
      </c>
      <c r="T169" t="s">
        <v>71</v>
      </c>
      <c r="X169" t="str">
        <f>IF(T169="","",_xlfn.LET(_xlpm.x,VLOOKUP(T169,'Drop-down_menus'!$F$2:$G$16,2,FALSE),IF(_xlpm.x=0,"",_xlpm.x)))</f>
        <v>https://orcid.org/0009-0002-6669-2911</v>
      </c>
      <c r="Y169" t="str">
        <f>IF(U169="","",_xlfn.LET(_xlpm.x,VLOOKUP(U169,'Drop-down_menus'!$F$2:$G$16,2,FALSE),IF(_xlpm.x=0,"",_xlpm.x)))</f>
        <v/>
      </c>
      <c r="Z169" t="str">
        <f>IF(V169="","",_xlfn.LET(_xlpm.x,VLOOKUP(V169,'Drop-down_menus'!$F$2:$G$16,2,FALSE),IF(_xlpm.x=0,"",_xlpm.x)))</f>
        <v/>
      </c>
      <c r="AA169" t="str">
        <f>IF(W169="","",_xlfn.LET(_xlpm.x,VLOOKUP(W169,'Drop-down_menus'!$F$2:$G$16,2,FALSE),IF(_xlpm.x=0,"",_xlpm.x)))</f>
        <v/>
      </c>
      <c r="AB169" t="s">
        <v>722</v>
      </c>
      <c r="AE169" t="s">
        <v>723</v>
      </c>
    </row>
    <row r="170" spans="1:31" hidden="1" x14ac:dyDescent="0.2">
      <c r="A170" s="2" t="s">
        <v>93</v>
      </c>
      <c r="C170">
        <v>204</v>
      </c>
      <c r="D170" t="s">
        <v>711</v>
      </c>
      <c r="E170" t="s">
        <v>724</v>
      </c>
      <c r="I170" t="s">
        <v>2611</v>
      </c>
      <c r="J170" t="str">
        <f>IF($I170="","",_xlfn.LET(_xlpm.x,VLOOKUP($I170,'taxon-match_2026-08-31'!$A$2:$N$122,6,FALSE),IF(_xlpm.x=0,"",_xlpm.x)))</f>
        <v/>
      </c>
      <c r="K170" t="str">
        <f>IF($I170="","",_xlfn.LET(_xlpm.x,VLOOKUP($I170,'taxon-match_2026-08-31'!$A$2:$N$122,4,FALSE),IF(_xlpm.x=0,"",_xlpm.x)))</f>
        <v/>
      </c>
      <c r="L170" t="str">
        <f>IF($I170="","",_xlfn.LET(_xlpm.x,VLOOKUP($I170,'taxon-match_2026-08-31'!$A$2:$N$122,7,FALSE),IF(_xlpm.x=0,"",_xlpm.x)))</f>
        <v/>
      </c>
      <c r="M170" t="str">
        <f>IF($I170="","",_xlfn.LET(_xlpm.x,VLOOKUP($I170,'taxon-match_2026-08-31'!$A$2:$N$122,8,FALSE),IF(_xlpm.x=0,"",_xlpm.x)))</f>
        <v/>
      </c>
      <c r="N170" t="str">
        <f>IF($I170="","",_xlfn.LET(_xlpm.x,VLOOKUP($I170,'taxon-match_2026-08-31'!$A$2:$N$122,9,FALSE),IF(_xlpm.x=0,"",_xlpm.x)))</f>
        <v/>
      </c>
      <c r="O170" t="str">
        <f>IF($I170="","",_xlfn.LET(_xlpm.x,VLOOKUP($I170,'taxon-match_2026-08-31'!$A$2:$N$122,10,FALSE),IF(_xlpm.x=0,"",_xlpm.x)))</f>
        <v/>
      </c>
      <c r="P170" t="str">
        <f>IF($I170="","",_xlfn.LET(_xlpm.x,VLOOKUP($I170,'taxon-match_2026-08-31'!$A$2:$N$122,11,FALSE),IF(_xlpm.x=0,"",_xlpm.x)))</f>
        <v/>
      </c>
      <c r="Q170" t="str">
        <f>IF($I170="","",_xlfn.LET(_xlpm.x,VLOOKUP($I170,'taxon-match_2026-08-31'!$A$2:$N$122,12,FALSE),IF(_xlpm.x=0,"",_xlpm.x)))</f>
        <v/>
      </c>
      <c r="R170" t="str">
        <f>IF($I170="","",_xlfn.LET(_xlpm.x,VLOOKUP($I170,'taxon-match_2026-08-31'!$A$2:$N$122,14,FALSE),IF(_xlpm.x=0,"",_xlpm.x)))</f>
        <v/>
      </c>
      <c r="T170" t="s">
        <v>71</v>
      </c>
      <c r="X170" t="str">
        <f>IF(T170="","",_xlfn.LET(_xlpm.x,VLOOKUP(T170,'Drop-down_menus'!$F$2:$G$16,2,FALSE),IF(_xlpm.x=0,"",_xlpm.x)))</f>
        <v>https://orcid.org/0009-0002-6669-2911</v>
      </c>
      <c r="Y170" t="str">
        <f>IF(U170="","",_xlfn.LET(_xlpm.x,VLOOKUP(U170,'Drop-down_menus'!$F$2:$G$16,2,FALSE),IF(_xlpm.x=0,"",_xlpm.x)))</f>
        <v/>
      </c>
      <c r="Z170" t="str">
        <f>IF(V170="","",_xlfn.LET(_xlpm.x,VLOOKUP(V170,'Drop-down_menus'!$F$2:$G$16,2,FALSE),IF(_xlpm.x=0,"",_xlpm.x)))</f>
        <v/>
      </c>
      <c r="AA170" t="str">
        <f>IF(W170="","",_xlfn.LET(_xlpm.x,VLOOKUP(W170,'Drop-down_menus'!$F$2:$G$16,2,FALSE),IF(_xlpm.x=0,"",_xlpm.x)))</f>
        <v/>
      </c>
      <c r="AB170" t="s">
        <v>722</v>
      </c>
      <c r="AE170" t="s">
        <v>723</v>
      </c>
    </row>
    <row r="171" spans="1:31" hidden="1" x14ac:dyDescent="0.2">
      <c r="A171" s="2" t="s">
        <v>93</v>
      </c>
      <c r="C171">
        <v>205</v>
      </c>
      <c r="D171" t="s">
        <v>711</v>
      </c>
      <c r="E171" t="s">
        <v>724</v>
      </c>
      <c r="I171" t="s">
        <v>2611</v>
      </c>
      <c r="J171" t="str">
        <f>IF($I171="","",_xlfn.LET(_xlpm.x,VLOOKUP($I171,'taxon-match_2026-08-31'!$A$2:$N$122,6,FALSE),IF(_xlpm.x=0,"",_xlpm.x)))</f>
        <v/>
      </c>
      <c r="K171" t="str">
        <f>IF($I171="","",_xlfn.LET(_xlpm.x,VLOOKUP($I171,'taxon-match_2026-08-31'!$A$2:$N$122,4,FALSE),IF(_xlpm.x=0,"",_xlpm.x)))</f>
        <v/>
      </c>
      <c r="L171" t="str">
        <f>IF($I171="","",_xlfn.LET(_xlpm.x,VLOOKUP($I171,'taxon-match_2026-08-31'!$A$2:$N$122,7,FALSE),IF(_xlpm.x=0,"",_xlpm.x)))</f>
        <v/>
      </c>
      <c r="M171" t="str">
        <f>IF($I171="","",_xlfn.LET(_xlpm.x,VLOOKUP($I171,'taxon-match_2026-08-31'!$A$2:$N$122,8,FALSE),IF(_xlpm.x=0,"",_xlpm.x)))</f>
        <v/>
      </c>
      <c r="N171" t="str">
        <f>IF($I171="","",_xlfn.LET(_xlpm.x,VLOOKUP($I171,'taxon-match_2026-08-31'!$A$2:$N$122,9,FALSE),IF(_xlpm.x=0,"",_xlpm.x)))</f>
        <v/>
      </c>
      <c r="O171" t="str">
        <f>IF($I171="","",_xlfn.LET(_xlpm.x,VLOOKUP($I171,'taxon-match_2026-08-31'!$A$2:$N$122,10,FALSE),IF(_xlpm.x=0,"",_xlpm.x)))</f>
        <v/>
      </c>
      <c r="P171" t="str">
        <f>IF($I171="","",_xlfn.LET(_xlpm.x,VLOOKUP($I171,'taxon-match_2026-08-31'!$A$2:$N$122,11,FALSE),IF(_xlpm.x=0,"",_xlpm.x)))</f>
        <v/>
      </c>
      <c r="Q171" t="str">
        <f>IF($I171="","",_xlfn.LET(_xlpm.x,VLOOKUP($I171,'taxon-match_2026-08-31'!$A$2:$N$122,12,FALSE),IF(_xlpm.x=0,"",_xlpm.x)))</f>
        <v/>
      </c>
      <c r="R171" t="str">
        <f>IF($I171="","",_xlfn.LET(_xlpm.x,VLOOKUP($I171,'taxon-match_2026-08-31'!$A$2:$N$122,14,FALSE),IF(_xlpm.x=0,"",_xlpm.x)))</f>
        <v/>
      </c>
      <c r="T171" t="s">
        <v>71</v>
      </c>
      <c r="X171" t="str">
        <f>IF(T171="","",_xlfn.LET(_xlpm.x,VLOOKUP(T171,'Drop-down_menus'!$F$2:$G$16,2,FALSE),IF(_xlpm.x=0,"",_xlpm.x)))</f>
        <v>https://orcid.org/0009-0002-6669-2911</v>
      </c>
      <c r="Y171" t="str">
        <f>IF(U171="","",_xlfn.LET(_xlpm.x,VLOOKUP(U171,'Drop-down_menus'!$F$2:$G$16,2,FALSE),IF(_xlpm.x=0,"",_xlpm.x)))</f>
        <v/>
      </c>
      <c r="Z171" t="str">
        <f>IF(V171="","",_xlfn.LET(_xlpm.x,VLOOKUP(V171,'Drop-down_menus'!$F$2:$G$16,2,FALSE),IF(_xlpm.x=0,"",_xlpm.x)))</f>
        <v/>
      </c>
      <c r="AA171" t="str">
        <f>IF(W171="","",_xlfn.LET(_xlpm.x,VLOOKUP(W171,'Drop-down_menus'!$F$2:$G$16,2,FALSE),IF(_xlpm.x=0,"",_xlpm.x)))</f>
        <v/>
      </c>
      <c r="AB171" t="s">
        <v>722</v>
      </c>
      <c r="AE171" t="s">
        <v>723</v>
      </c>
    </row>
    <row r="172" spans="1:31" hidden="1" x14ac:dyDescent="0.2">
      <c r="A172" s="2" t="s">
        <v>93</v>
      </c>
      <c r="C172">
        <v>206</v>
      </c>
      <c r="D172" t="s">
        <v>711</v>
      </c>
      <c r="E172" t="s">
        <v>728</v>
      </c>
      <c r="I172" t="s">
        <v>2611</v>
      </c>
      <c r="J172" t="str">
        <f>IF($I172="","",_xlfn.LET(_xlpm.x,VLOOKUP($I172,'taxon-match_2026-08-31'!$A$2:$N$122,6,FALSE),IF(_xlpm.x=0,"",_xlpm.x)))</f>
        <v/>
      </c>
      <c r="K172" t="str">
        <f>IF($I172="","",_xlfn.LET(_xlpm.x,VLOOKUP($I172,'taxon-match_2026-08-31'!$A$2:$N$122,4,FALSE),IF(_xlpm.x=0,"",_xlpm.x)))</f>
        <v/>
      </c>
      <c r="L172" t="str">
        <f>IF($I172="","",_xlfn.LET(_xlpm.x,VLOOKUP($I172,'taxon-match_2026-08-31'!$A$2:$N$122,7,FALSE),IF(_xlpm.x=0,"",_xlpm.x)))</f>
        <v/>
      </c>
      <c r="M172" t="str">
        <f>IF($I172="","",_xlfn.LET(_xlpm.x,VLOOKUP($I172,'taxon-match_2026-08-31'!$A$2:$N$122,8,FALSE),IF(_xlpm.x=0,"",_xlpm.x)))</f>
        <v/>
      </c>
      <c r="N172" t="str">
        <f>IF($I172="","",_xlfn.LET(_xlpm.x,VLOOKUP($I172,'taxon-match_2026-08-31'!$A$2:$N$122,9,FALSE),IF(_xlpm.x=0,"",_xlpm.x)))</f>
        <v/>
      </c>
      <c r="O172" t="str">
        <f>IF($I172="","",_xlfn.LET(_xlpm.x,VLOOKUP($I172,'taxon-match_2026-08-31'!$A$2:$N$122,10,FALSE),IF(_xlpm.x=0,"",_xlpm.x)))</f>
        <v/>
      </c>
      <c r="P172" t="str">
        <f>IF($I172="","",_xlfn.LET(_xlpm.x,VLOOKUP($I172,'taxon-match_2026-08-31'!$A$2:$N$122,11,FALSE),IF(_xlpm.x=0,"",_xlpm.x)))</f>
        <v/>
      </c>
      <c r="Q172" t="str">
        <f>IF($I172="","",_xlfn.LET(_xlpm.x,VLOOKUP($I172,'taxon-match_2026-08-31'!$A$2:$N$122,12,FALSE),IF(_xlpm.x=0,"",_xlpm.x)))</f>
        <v/>
      </c>
      <c r="R172" t="str">
        <f>IF($I172="","",_xlfn.LET(_xlpm.x,VLOOKUP($I172,'taxon-match_2026-08-31'!$A$2:$N$122,14,FALSE),IF(_xlpm.x=0,"",_xlpm.x)))</f>
        <v/>
      </c>
      <c r="T172" t="s">
        <v>71</v>
      </c>
      <c r="X172" t="str">
        <f>IF(T172="","",_xlfn.LET(_xlpm.x,VLOOKUP(T172,'Drop-down_menus'!$F$2:$G$16,2,FALSE),IF(_xlpm.x=0,"",_xlpm.x)))</f>
        <v>https://orcid.org/0009-0002-6669-2911</v>
      </c>
      <c r="Y172" t="str">
        <f>IF(U172="","",_xlfn.LET(_xlpm.x,VLOOKUP(U172,'Drop-down_menus'!$F$2:$G$16,2,FALSE),IF(_xlpm.x=0,"",_xlpm.x)))</f>
        <v/>
      </c>
      <c r="Z172" t="str">
        <f>IF(V172="","",_xlfn.LET(_xlpm.x,VLOOKUP(V172,'Drop-down_menus'!$F$2:$G$16,2,FALSE),IF(_xlpm.x=0,"",_xlpm.x)))</f>
        <v/>
      </c>
      <c r="AA172" t="str">
        <f>IF(W172="","",_xlfn.LET(_xlpm.x,VLOOKUP(W172,'Drop-down_menus'!$F$2:$G$16,2,FALSE),IF(_xlpm.x=0,"",_xlpm.x)))</f>
        <v/>
      </c>
      <c r="AE172" t="s">
        <v>726</v>
      </c>
    </row>
    <row r="173" spans="1:31" hidden="1" x14ac:dyDescent="0.2">
      <c r="A173" s="2" t="s">
        <v>94</v>
      </c>
      <c r="C173">
        <v>207</v>
      </c>
      <c r="D173" t="s">
        <v>711</v>
      </c>
      <c r="E173" t="s">
        <v>741</v>
      </c>
      <c r="I173" t="s">
        <v>2611</v>
      </c>
      <c r="J173" t="str">
        <f>IF($I173="","",_xlfn.LET(_xlpm.x,VLOOKUP($I173,'taxon-match_2026-08-31'!$A$2:$N$122,6,FALSE),IF(_xlpm.x=0,"",_xlpm.x)))</f>
        <v/>
      </c>
      <c r="K173" t="str">
        <f>IF($I173="","",_xlfn.LET(_xlpm.x,VLOOKUP($I173,'taxon-match_2026-08-31'!$A$2:$N$122,4,FALSE),IF(_xlpm.x=0,"",_xlpm.x)))</f>
        <v/>
      </c>
      <c r="L173" t="str">
        <f>IF($I173="","",_xlfn.LET(_xlpm.x,VLOOKUP($I173,'taxon-match_2026-08-31'!$A$2:$N$122,7,FALSE),IF(_xlpm.x=0,"",_xlpm.x)))</f>
        <v/>
      </c>
      <c r="M173" t="str">
        <f>IF($I173="","",_xlfn.LET(_xlpm.x,VLOOKUP($I173,'taxon-match_2026-08-31'!$A$2:$N$122,8,FALSE),IF(_xlpm.x=0,"",_xlpm.x)))</f>
        <v/>
      </c>
      <c r="N173" t="str">
        <f>IF($I173="","",_xlfn.LET(_xlpm.x,VLOOKUP($I173,'taxon-match_2026-08-31'!$A$2:$N$122,9,FALSE),IF(_xlpm.x=0,"",_xlpm.x)))</f>
        <v/>
      </c>
      <c r="O173" t="str">
        <f>IF($I173="","",_xlfn.LET(_xlpm.x,VLOOKUP($I173,'taxon-match_2026-08-31'!$A$2:$N$122,10,FALSE),IF(_xlpm.x=0,"",_xlpm.x)))</f>
        <v/>
      </c>
      <c r="P173" t="str">
        <f>IF($I173="","",_xlfn.LET(_xlpm.x,VLOOKUP($I173,'taxon-match_2026-08-31'!$A$2:$N$122,11,FALSE),IF(_xlpm.x=0,"",_xlpm.x)))</f>
        <v/>
      </c>
      <c r="Q173" t="str">
        <f>IF($I173="","",_xlfn.LET(_xlpm.x,VLOOKUP($I173,'taxon-match_2026-08-31'!$A$2:$N$122,12,FALSE),IF(_xlpm.x=0,"",_xlpm.x)))</f>
        <v/>
      </c>
      <c r="R173" t="str">
        <f>IF($I173="","",_xlfn.LET(_xlpm.x,VLOOKUP($I173,'taxon-match_2026-08-31'!$A$2:$N$122,14,FALSE),IF(_xlpm.x=0,"",_xlpm.x)))</f>
        <v/>
      </c>
      <c r="T173" t="s">
        <v>71</v>
      </c>
      <c r="X173" t="str">
        <f>IF(T173="","",_xlfn.LET(_xlpm.x,VLOOKUP(T173,'Drop-down_menus'!$F$2:$G$16,2,FALSE),IF(_xlpm.x=0,"",_xlpm.x)))</f>
        <v>https://orcid.org/0009-0002-6669-2911</v>
      </c>
      <c r="Y173" t="str">
        <f>IF(U173="","",_xlfn.LET(_xlpm.x,VLOOKUP(U173,'Drop-down_menus'!$F$2:$G$16,2,FALSE),IF(_xlpm.x=0,"",_xlpm.x)))</f>
        <v/>
      </c>
      <c r="Z173" t="str">
        <f>IF(V173="","",_xlfn.LET(_xlpm.x,VLOOKUP(V173,'Drop-down_menus'!$F$2:$G$16,2,FALSE),IF(_xlpm.x=0,"",_xlpm.x)))</f>
        <v/>
      </c>
      <c r="AA173" t="str">
        <f>IF(W173="","",_xlfn.LET(_xlpm.x,VLOOKUP(W173,'Drop-down_menus'!$F$2:$G$16,2,FALSE),IF(_xlpm.x=0,"",_xlpm.x)))</f>
        <v/>
      </c>
      <c r="AE173" t="s">
        <v>739</v>
      </c>
    </row>
    <row r="174" spans="1:31" hidden="1" x14ac:dyDescent="0.2">
      <c r="A174" s="2" t="s">
        <v>94</v>
      </c>
      <c r="C174">
        <v>208</v>
      </c>
      <c r="D174" t="s">
        <v>711</v>
      </c>
      <c r="E174" t="s">
        <v>721</v>
      </c>
      <c r="I174" t="s">
        <v>2611</v>
      </c>
      <c r="J174" t="str">
        <f>IF($I174="","",_xlfn.LET(_xlpm.x,VLOOKUP($I174,'taxon-match_2026-08-31'!$A$2:$N$122,6,FALSE),IF(_xlpm.x=0,"",_xlpm.x)))</f>
        <v/>
      </c>
      <c r="K174" t="str">
        <f>IF($I174="","",_xlfn.LET(_xlpm.x,VLOOKUP($I174,'taxon-match_2026-08-31'!$A$2:$N$122,4,FALSE),IF(_xlpm.x=0,"",_xlpm.x)))</f>
        <v/>
      </c>
      <c r="L174" t="str">
        <f>IF($I174="","",_xlfn.LET(_xlpm.x,VLOOKUP($I174,'taxon-match_2026-08-31'!$A$2:$N$122,7,FALSE),IF(_xlpm.x=0,"",_xlpm.x)))</f>
        <v/>
      </c>
      <c r="M174" t="str">
        <f>IF($I174="","",_xlfn.LET(_xlpm.x,VLOOKUP($I174,'taxon-match_2026-08-31'!$A$2:$N$122,8,FALSE),IF(_xlpm.x=0,"",_xlpm.x)))</f>
        <v/>
      </c>
      <c r="N174" t="str">
        <f>IF($I174="","",_xlfn.LET(_xlpm.x,VLOOKUP($I174,'taxon-match_2026-08-31'!$A$2:$N$122,9,FALSE),IF(_xlpm.x=0,"",_xlpm.x)))</f>
        <v/>
      </c>
      <c r="O174" t="str">
        <f>IF($I174="","",_xlfn.LET(_xlpm.x,VLOOKUP($I174,'taxon-match_2026-08-31'!$A$2:$N$122,10,FALSE),IF(_xlpm.x=0,"",_xlpm.x)))</f>
        <v/>
      </c>
      <c r="P174" t="str">
        <f>IF($I174="","",_xlfn.LET(_xlpm.x,VLOOKUP($I174,'taxon-match_2026-08-31'!$A$2:$N$122,11,FALSE),IF(_xlpm.x=0,"",_xlpm.x)))</f>
        <v/>
      </c>
      <c r="Q174" t="str">
        <f>IF($I174="","",_xlfn.LET(_xlpm.x,VLOOKUP($I174,'taxon-match_2026-08-31'!$A$2:$N$122,12,FALSE),IF(_xlpm.x=0,"",_xlpm.x)))</f>
        <v/>
      </c>
      <c r="R174" t="str">
        <f>IF($I174="","",_xlfn.LET(_xlpm.x,VLOOKUP($I174,'taxon-match_2026-08-31'!$A$2:$N$122,14,FALSE),IF(_xlpm.x=0,"",_xlpm.x)))</f>
        <v/>
      </c>
      <c r="T174" t="s">
        <v>71</v>
      </c>
      <c r="X174" t="str">
        <f>IF(T174="","",_xlfn.LET(_xlpm.x,VLOOKUP(T174,'Drop-down_menus'!$F$2:$G$16,2,FALSE),IF(_xlpm.x=0,"",_xlpm.x)))</f>
        <v>https://orcid.org/0009-0002-6669-2911</v>
      </c>
      <c r="Y174" t="str">
        <f>IF(U174="","",_xlfn.LET(_xlpm.x,VLOOKUP(U174,'Drop-down_menus'!$F$2:$G$16,2,FALSE),IF(_xlpm.x=0,"",_xlpm.x)))</f>
        <v/>
      </c>
      <c r="Z174" t="str">
        <f>IF(V174="","",_xlfn.LET(_xlpm.x,VLOOKUP(V174,'Drop-down_menus'!$F$2:$G$16,2,FALSE),IF(_xlpm.x=0,"",_xlpm.x)))</f>
        <v/>
      </c>
      <c r="AA174" t="str">
        <f>IF(W174="","",_xlfn.LET(_xlpm.x,VLOOKUP(W174,'Drop-down_menus'!$F$2:$G$16,2,FALSE),IF(_xlpm.x=0,"",_xlpm.x)))</f>
        <v/>
      </c>
      <c r="AB174" t="s">
        <v>722</v>
      </c>
      <c r="AE174" t="s">
        <v>723</v>
      </c>
    </row>
    <row r="175" spans="1:31" hidden="1" x14ac:dyDescent="0.2">
      <c r="A175" s="2" t="s">
        <v>94</v>
      </c>
      <c r="C175">
        <v>209</v>
      </c>
      <c r="D175" t="s">
        <v>711</v>
      </c>
      <c r="E175" t="s">
        <v>721</v>
      </c>
      <c r="I175" t="s">
        <v>2611</v>
      </c>
      <c r="J175" t="str">
        <f>IF($I175="","",_xlfn.LET(_xlpm.x,VLOOKUP($I175,'taxon-match_2026-08-31'!$A$2:$N$122,6,FALSE),IF(_xlpm.x=0,"",_xlpm.x)))</f>
        <v/>
      </c>
      <c r="K175" t="str">
        <f>IF($I175="","",_xlfn.LET(_xlpm.x,VLOOKUP($I175,'taxon-match_2026-08-31'!$A$2:$N$122,4,FALSE),IF(_xlpm.x=0,"",_xlpm.x)))</f>
        <v/>
      </c>
      <c r="L175" t="str">
        <f>IF($I175="","",_xlfn.LET(_xlpm.x,VLOOKUP($I175,'taxon-match_2026-08-31'!$A$2:$N$122,7,FALSE),IF(_xlpm.x=0,"",_xlpm.x)))</f>
        <v/>
      </c>
      <c r="M175" t="str">
        <f>IF($I175="","",_xlfn.LET(_xlpm.x,VLOOKUP($I175,'taxon-match_2026-08-31'!$A$2:$N$122,8,FALSE),IF(_xlpm.x=0,"",_xlpm.x)))</f>
        <v/>
      </c>
      <c r="N175" t="str">
        <f>IF($I175="","",_xlfn.LET(_xlpm.x,VLOOKUP($I175,'taxon-match_2026-08-31'!$A$2:$N$122,9,FALSE),IF(_xlpm.x=0,"",_xlpm.x)))</f>
        <v/>
      </c>
      <c r="O175" t="str">
        <f>IF($I175="","",_xlfn.LET(_xlpm.x,VLOOKUP($I175,'taxon-match_2026-08-31'!$A$2:$N$122,10,FALSE),IF(_xlpm.x=0,"",_xlpm.x)))</f>
        <v/>
      </c>
      <c r="P175" t="str">
        <f>IF($I175="","",_xlfn.LET(_xlpm.x,VLOOKUP($I175,'taxon-match_2026-08-31'!$A$2:$N$122,11,FALSE),IF(_xlpm.x=0,"",_xlpm.x)))</f>
        <v/>
      </c>
      <c r="Q175" t="str">
        <f>IF($I175="","",_xlfn.LET(_xlpm.x,VLOOKUP($I175,'taxon-match_2026-08-31'!$A$2:$N$122,12,FALSE),IF(_xlpm.x=0,"",_xlpm.x)))</f>
        <v/>
      </c>
      <c r="R175" t="str">
        <f>IF($I175="","",_xlfn.LET(_xlpm.x,VLOOKUP($I175,'taxon-match_2026-08-31'!$A$2:$N$122,14,FALSE),IF(_xlpm.x=0,"",_xlpm.x)))</f>
        <v/>
      </c>
      <c r="T175" t="s">
        <v>71</v>
      </c>
      <c r="X175" t="str">
        <f>IF(T175="","",_xlfn.LET(_xlpm.x,VLOOKUP(T175,'Drop-down_menus'!$F$2:$G$16,2,FALSE),IF(_xlpm.x=0,"",_xlpm.x)))</f>
        <v>https://orcid.org/0009-0002-6669-2911</v>
      </c>
      <c r="Y175" t="str">
        <f>IF(U175="","",_xlfn.LET(_xlpm.x,VLOOKUP(U175,'Drop-down_menus'!$F$2:$G$16,2,FALSE),IF(_xlpm.x=0,"",_xlpm.x)))</f>
        <v/>
      </c>
      <c r="Z175" t="str">
        <f>IF(V175="","",_xlfn.LET(_xlpm.x,VLOOKUP(V175,'Drop-down_menus'!$F$2:$G$16,2,FALSE),IF(_xlpm.x=0,"",_xlpm.x)))</f>
        <v/>
      </c>
      <c r="AA175" t="str">
        <f>IF(W175="","",_xlfn.LET(_xlpm.x,VLOOKUP(W175,'Drop-down_menus'!$F$2:$G$16,2,FALSE),IF(_xlpm.x=0,"",_xlpm.x)))</f>
        <v/>
      </c>
      <c r="AB175" t="s">
        <v>722</v>
      </c>
      <c r="AE175" t="s">
        <v>723</v>
      </c>
    </row>
    <row r="176" spans="1:31" hidden="1" x14ac:dyDescent="0.2">
      <c r="A176" s="2" t="s">
        <v>94</v>
      </c>
      <c r="C176">
        <v>210</v>
      </c>
      <c r="D176" t="s">
        <v>711</v>
      </c>
      <c r="E176" t="s">
        <v>724</v>
      </c>
      <c r="I176" t="s">
        <v>2611</v>
      </c>
      <c r="J176" t="str">
        <f>IF($I176="","",_xlfn.LET(_xlpm.x,VLOOKUP($I176,'taxon-match_2026-08-31'!$A$2:$N$122,6,FALSE),IF(_xlpm.x=0,"",_xlpm.x)))</f>
        <v/>
      </c>
      <c r="K176" t="str">
        <f>IF($I176="","",_xlfn.LET(_xlpm.x,VLOOKUP($I176,'taxon-match_2026-08-31'!$A$2:$N$122,4,FALSE),IF(_xlpm.x=0,"",_xlpm.x)))</f>
        <v/>
      </c>
      <c r="L176" t="str">
        <f>IF($I176="","",_xlfn.LET(_xlpm.x,VLOOKUP($I176,'taxon-match_2026-08-31'!$A$2:$N$122,7,FALSE),IF(_xlpm.x=0,"",_xlpm.x)))</f>
        <v/>
      </c>
      <c r="M176" t="str">
        <f>IF($I176="","",_xlfn.LET(_xlpm.x,VLOOKUP($I176,'taxon-match_2026-08-31'!$A$2:$N$122,8,FALSE),IF(_xlpm.x=0,"",_xlpm.x)))</f>
        <v/>
      </c>
      <c r="N176" t="str">
        <f>IF($I176="","",_xlfn.LET(_xlpm.x,VLOOKUP($I176,'taxon-match_2026-08-31'!$A$2:$N$122,9,FALSE),IF(_xlpm.x=0,"",_xlpm.x)))</f>
        <v/>
      </c>
      <c r="O176" t="str">
        <f>IF($I176="","",_xlfn.LET(_xlpm.x,VLOOKUP($I176,'taxon-match_2026-08-31'!$A$2:$N$122,10,FALSE),IF(_xlpm.x=0,"",_xlpm.x)))</f>
        <v/>
      </c>
      <c r="P176" t="str">
        <f>IF($I176="","",_xlfn.LET(_xlpm.x,VLOOKUP($I176,'taxon-match_2026-08-31'!$A$2:$N$122,11,FALSE),IF(_xlpm.x=0,"",_xlpm.x)))</f>
        <v/>
      </c>
      <c r="Q176" t="str">
        <f>IF($I176="","",_xlfn.LET(_xlpm.x,VLOOKUP($I176,'taxon-match_2026-08-31'!$A$2:$N$122,12,FALSE),IF(_xlpm.x=0,"",_xlpm.x)))</f>
        <v/>
      </c>
      <c r="R176" t="str">
        <f>IF($I176="","",_xlfn.LET(_xlpm.x,VLOOKUP($I176,'taxon-match_2026-08-31'!$A$2:$N$122,14,FALSE),IF(_xlpm.x=0,"",_xlpm.x)))</f>
        <v/>
      </c>
      <c r="T176" t="s">
        <v>71</v>
      </c>
      <c r="X176" t="str">
        <f>IF(T176="","",_xlfn.LET(_xlpm.x,VLOOKUP(T176,'Drop-down_menus'!$F$2:$G$16,2,FALSE),IF(_xlpm.x=0,"",_xlpm.x)))</f>
        <v>https://orcid.org/0009-0002-6669-2911</v>
      </c>
      <c r="Y176" t="str">
        <f>IF(U176="","",_xlfn.LET(_xlpm.x,VLOOKUP(U176,'Drop-down_menus'!$F$2:$G$16,2,FALSE),IF(_xlpm.x=0,"",_xlpm.x)))</f>
        <v/>
      </c>
      <c r="Z176" t="str">
        <f>IF(V176="","",_xlfn.LET(_xlpm.x,VLOOKUP(V176,'Drop-down_menus'!$F$2:$G$16,2,FALSE),IF(_xlpm.x=0,"",_xlpm.x)))</f>
        <v/>
      </c>
      <c r="AA176" t="str">
        <f>IF(W176="","",_xlfn.LET(_xlpm.x,VLOOKUP(W176,'Drop-down_menus'!$F$2:$G$16,2,FALSE),IF(_xlpm.x=0,"",_xlpm.x)))</f>
        <v/>
      </c>
      <c r="AB176" t="s">
        <v>722</v>
      </c>
      <c r="AE176" t="s">
        <v>723</v>
      </c>
    </row>
    <row r="177" spans="1:37" hidden="1" x14ac:dyDescent="0.2">
      <c r="A177" s="2" t="s">
        <v>94</v>
      </c>
      <c r="C177">
        <v>211</v>
      </c>
      <c r="D177" t="s">
        <v>711</v>
      </c>
      <c r="E177" t="s">
        <v>724</v>
      </c>
      <c r="I177" t="s">
        <v>2611</v>
      </c>
      <c r="J177" t="str">
        <f>IF($I177="","",_xlfn.LET(_xlpm.x,VLOOKUP($I177,'taxon-match_2026-08-31'!$A$2:$N$122,6,FALSE),IF(_xlpm.x=0,"",_xlpm.x)))</f>
        <v/>
      </c>
      <c r="K177" t="str">
        <f>IF($I177="","",_xlfn.LET(_xlpm.x,VLOOKUP($I177,'taxon-match_2026-08-31'!$A$2:$N$122,4,FALSE),IF(_xlpm.x=0,"",_xlpm.x)))</f>
        <v/>
      </c>
      <c r="L177" t="str">
        <f>IF($I177="","",_xlfn.LET(_xlpm.x,VLOOKUP($I177,'taxon-match_2026-08-31'!$A$2:$N$122,7,FALSE),IF(_xlpm.x=0,"",_xlpm.x)))</f>
        <v/>
      </c>
      <c r="M177" t="str">
        <f>IF($I177="","",_xlfn.LET(_xlpm.x,VLOOKUP($I177,'taxon-match_2026-08-31'!$A$2:$N$122,8,FALSE),IF(_xlpm.x=0,"",_xlpm.x)))</f>
        <v/>
      </c>
      <c r="N177" t="str">
        <f>IF($I177="","",_xlfn.LET(_xlpm.x,VLOOKUP($I177,'taxon-match_2026-08-31'!$A$2:$N$122,9,FALSE),IF(_xlpm.x=0,"",_xlpm.x)))</f>
        <v/>
      </c>
      <c r="O177" t="str">
        <f>IF($I177="","",_xlfn.LET(_xlpm.x,VLOOKUP($I177,'taxon-match_2026-08-31'!$A$2:$N$122,10,FALSE),IF(_xlpm.x=0,"",_xlpm.x)))</f>
        <v/>
      </c>
      <c r="P177" t="str">
        <f>IF($I177="","",_xlfn.LET(_xlpm.x,VLOOKUP($I177,'taxon-match_2026-08-31'!$A$2:$N$122,11,FALSE),IF(_xlpm.x=0,"",_xlpm.x)))</f>
        <v/>
      </c>
      <c r="Q177" t="str">
        <f>IF($I177="","",_xlfn.LET(_xlpm.x,VLOOKUP($I177,'taxon-match_2026-08-31'!$A$2:$N$122,12,FALSE),IF(_xlpm.x=0,"",_xlpm.x)))</f>
        <v/>
      </c>
      <c r="R177" t="str">
        <f>IF($I177="","",_xlfn.LET(_xlpm.x,VLOOKUP($I177,'taxon-match_2026-08-31'!$A$2:$N$122,14,FALSE),IF(_xlpm.x=0,"",_xlpm.x)))</f>
        <v/>
      </c>
      <c r="T177" t="s">
        <v>71</v>
      </c>
      <c r="X177" t="str">
        <f>IF(T177="","",_xlfn.LET(_xlpm.x,VLOOKUP(T177,'Drop-down_menus'!$F$2:$G$16,2,FALSE),IF(_xlpm.x=0,"",_xlpm.x)))</f>
        <v>https://orcid.org/0009-0002-6669-2911</v>
      </c>
      <c r="Y177" t="str">
        <f>IF(U177="","",_xlfn.LET(_xlpm.x,VLOOKUP(U177,'Drop-down_menus'!$F$2:$G$16,2,FALSE),IF(_xlpm.x=0,"",_xlpm.x)))</f>
        <v/>
      </c>
      <c r="Z177" t="str">
        <f>IF(V177="","",_xlfn.LET(_xlpm.x,VLOOKUP(V177,'Drop-down_menus'!$F$2:$G$16,2,FALSE),IF(_xlpm.x=0,"",_xlpm.x)))</f>
        <v/>
      </c>
      <c r="AA177" t="str">
        <f>IF(W177="","",_xlfn.LET(_xlpm.x,VLOOKUP(W177,'Drop-down_menus'!$F$2:$G$16,2,FALSE),IF(_xlpm.x=0,"",_xlpm.x)))</f>
        <v/>
      </c>
      <c r="AB177" t="s">
        <v>722</v>
      </c>
      <c r="AE177" t="s">
        <v>723</v>
      </c>
    </row>
    <row r="178" spans="1:37" hidden="1" x14ac:dyDescent="0.2">
      <c r="A178" s="2" t="s">
        <v>94</v>
      </c>
      <c r="C178">
        <v>212</v>
      </c>
      <c r="D178" t="s">
        <v>711</v>
      </c>
      <c r="E178" t="s">
        <v>728</v>
      </c>
      <c r="I178" t="s">
        <v>2611</v>
      </c>
      <c r="J178" t="str">
        <f>IF($I178="","",_xlfn.LET(_xlpm.x,VLOOKUP($I178,'taxon-match_2026-08-31'!$A$2:$N$122,6,FALSE),IF(_xlpm.x=0,"",_xlpm.x)))</f>
        <v/>
      </c>
      <c r="K178" t="str">
        <f>IF($I178="","",_xlfn.LET(_xlpm.x,VLOOKUP($I178,'taxon-match_2026-08-31'!$A$2:$N$122,4,FALSE),IF(_xlpm.x=0,"",_xlpm.x)))</f>
        <v/>
      </c>
      <c r="L178" t="str">
        <f>IF($I178="","",_xlfn.LET(_xlpm.x,VLOOKUP($I178,'taxon-match_2026-08-31'!$A$2:$N$122,7,FALSE),IF(_xlpm.x=0,"",_xlpm.x)))</f>
        <v/>
      </c>
      <c r="M178" t="str">
        <f>IF($I178="","",_xlfn.LET(_xlpm.x,VLOOKUP($I178,'taxon-match_2026-08-31'!$A$2:$N$122,8,FALSE),IF(_xlpm.x=0,"",_xlpm.x)))</f>
        <v/>
      </c>
      <c r="N178" t="str">
        <f>IF($I178="","",_xlfn.LET(_xlpm.x,VLOOKUP($I178,'taxon-match_2026-08-31'!$A$2:$N$122,9,FALSE),IF(_xlpm.x=0,"",_xlpm.x)))</f>
        <v/>
      </c>
      <c r="O178" t="str">
        <f>IF($I178="","",_xlfn.LET(_xlpm.x,VLOOKUP($I178,'taxon-match_2026-08-31'!$A$2:$N$122,10,FALSE),IF(_xlpm.x=0,"",_xlpm.x)))</f>
        <v/>
      </c>
      <c r="P178" t="str">
        <f>IF($I178="","",_xlfn.LET(_xlpm.x,VLOOKUP($I178,'taxon-match_2026-08-31'!$A$2:$N$122,11,FALSE),IF(_xlpm.x=0,"",_xlpm.x)))</f>
        <v/>
      </c>
      <c r="Q178" t="str">
        <f>IF($I178="","",_xlfn.LET(_xlpm.x,VLOOKUP($I178,'taxon-match_2026-08-31'!$A$2:$N$122,12,FALSE),IF(_xlpm.x=0,"",_xlpm.x)))</f>
        <v/>
      </c>
      <c r="R178" t="str">
        <f>IF($I178="","",_xlfn.LET(_xlpm.x,VLOOKUP($I178,'taxon-match_2026-08-31'!$A$2:$N$122,14,FALSE),IF(_xlpm.x=0,"",_xlpm.x)))</f>
        <v/>
      </c>
      <c r="T178" t="s">
        <v>71</v>
      </c>
      <c r="X178" t="str">
        <f>IF(T178="","",_xlfn.LET(_xlpm.x,VLOOKUP(T178,'Drop-down_menus'!$F$2:$G$16,2,FALSE),IF(_xlpm.x=0,"",_xlpm.x)))</f>
        <v>https://orcid.org/0009-0002-6669-2911</v>
      </c>
      <c r="Y178" t="str">
        <f>IF(U178="","",_xlfn.LET(_xlpm.x,VLOOKUP(U178,'Drop-down_menus'!$F$2:$G$16,2,FALSE),IF(_xlpm.x=0,"",_xlpm.x)))</f>
        <v/>
      </c>
      <c r="Z178" t="str">
        <f>IF(V178="","",_xlfn.LET(_xlpm.x,VLOOKUP(V178,'Drop-down_menus'!$F$2:$G$16,2,FALSE),IF(_xlpm.x=0,"",_xlpm.x)))</f>
        <v/>
      </c>
      <c r="AA178" t="str">
        <f>IF(W178="","",_xlfn.LET(_xlpm.x,VLOOKUP(W178,'Drop-down_menus'!$F$2:$G$16,2,FALSE),IF(_xlpm.x=0,"",_xlpm.x)))</f>
        <v/>
      </c>
      <c r="AE178" t="s">
        <v>726</v>
      </c>
    </row>
    <row r="179" spans="1:37" hidden="1" x14ac:dyDescent="0.2">
      <c r="A179" s="21" t="s">
        <v>95</v>
      </c>
      <c r="C179">
        <v>213</v>
      </c>
      <c r="D179" t="s">
        <v>711</v>
      </c>
      <c r="E179" t="s">
        <v>741</v>
      </c>
      <c r="I179" t="s">
        <v>2611</v>
      </c>
      <c r="J179" t="str">
        <f>IF($I179="","",_xlfn.LET(_xlpm.x,VLOOKUP($I179,'taxon-match_2026-08-31'!$A$2:$N$122,6,FALSE),IF(_xlpm.x=0,"",_xlpm.x)))</f>
        <v/>
      </c>
      <c r="K179" t="str">
        <f>IF($I179="","",_xlfn.LET(_xlpm.x,VLOOKUP($I179,'taxon-match_2026-08-31'!$A$2:$N$122,4,FALSE),IF(_xlpm.x=0,"",_xlpm.x)))</f>
        <v/>
      </c>
      <c r="L179" t="str">
        <f>IF($I179="","",_xlfn.LET(_xlpm.x,VLOOKUP($I179,'taxon-match_2026-08-31'!$A$2:$N$122,7,FALSE),IF(_xlpm.x=0,"",_xlpm.x)))</f>
        <v/>
      </c>
      <c r="M179" t="str">
        <f>IF($I179="","",_xlfn.LET(_xlpm.x,VLOOKUP($I179,'taxon-match_2026-08-31'!$A$2:$N$122,8,FALSE),IF(_xlpm.x=0,"",_xlpm.x)))</f>
        <v/>
      </c>
      <c r="N179" t="str">
        <f>IF($I179="","",_xlfn.LET(_xlpm.x,VLOOKUP($I179,'taxon-match_2026-08-31'!$A$2:$N$122,9,FALSE),IF(_xlpm.x=0,"",_xlpm.x)))</f>
        <v/>
      </c>
      <c r="O179" t="str">
        <f>IF($I179="","",_xlfn.LET(_xlpm.x,VLOOKUP($I179,'taxon-match_2026-08-31'!$A$2:$N$122,10,FALSE),IF(_xlpm.x=0,"",_xlpm.x)))</f>
        <v/>
      </c>
      <c r="P179" t="str">
        <f>IF($I179="","",_xlfn.LET(_xlpm.x,VLOOKUP($I179,'taxon-match_2026-08-31'!$A$2:$N$122,11,FALSE),IF(_xlpm.x=0,"",_xlpm.x)))</f>
        <v/>
      </c>
      <c r="Q179" t="str">
        <f>IF($I179="","",_xlfn.LET(_xlpm.x,VLOOKUP($I179,'taxon-match_2026-08-31'!$A$2:$N$122,12,FALSE),IF(_xlpm.x=0,"",_xlpm.x)))</f>
        <v/>
      </c>
      <c r="R179" t="str">
        <f>IF($I179="","",_xlfn.LET(_xlpm.x,VLOOKUP($I179,'taxon-match_2026-08-31'!$A$2:$N$122,14,FALSE),IF(_xlpm.x=0,"",_xlpm.x)))</f>
        <v/>
      </c>
      <c r="T179" t="s">
        <v>71</v>
      </c>
      <c r="X179" t="str">
        <f>IF(T179="","",_xlfn.LET(_xlpm.x,VLOOKUP(T179,'Drop-down_menus'!$F$2:$G$16,2,FALSE),IF(_xlpm.x=0,"",_xlpm.x)))</f>
        <v>https://orcid.org/0009-0002-6669-2911</v>
      </c>
      <c r="Y179" t="str">
        <f>IF(U179="","",_xlfn.LET(_xlpm.x,VLOOKUP(U179,'Drop-down_menus'!$F$2:$G$16,2,FALSE),IF(_xlpm.x=0,"",_xlpm.x)))</f>
        <v/>
      </c>
      <c r="Z179" t="str">
        <f>IF(V179="","",_xlfn.LET(_xlpm.x,VLOOKUP(V179,'Drop-down_menus'!$F$2:$G$16,2,FALSE),IF(_xlpm.x=0,"",_xlpm.x)))</f>
        <v/>
      </c>
      <c r="AA179" t="str">
        <f>IF(W179="","",_xlfn.LET(_xlpm.x,VLOOKUP(W179,'Drop-down_menus'!$F$2:$G$16,2,FALSE),IF(_xlpm.x=0,"",_xlpm.x)))</f>
        <v/>
      </c>
      <c r="AE179" t="s">
        <v>739</v>
      </c>
    </row>
    <row r="180" spans="1:37" hidden="1" x14ac:dyDescent="0.2">
      <c r="A180" s="21" t="s">
        <v>95</v>
      </c>
      <c r="B180" s="21"/>
      <c r="C180">
        <v>214</v>
      </c>
      <c r="D180" s="21" t="s">
        <v>711</v>
      </c>
      <c r="E180" s="21" t="s">
        <v>721</v>
      </c>
      <c r="G180" s="21"/>
      <c r="I180" t="s">
        <v>2611</v>
      </c>
      <c r="J180" t="str">
        <f>IF($I180="","",_xlfn.LET(_xlpm.x,VLOOKUP($I180,'taxon-match_2026-08-31'!$A$2:$N$122,6,FALSE),IF(_xlpm.x=0,"",_xlpm.x)))</f>
        <v/>
      </c>
      <c r="K180" t="str">
        <f>IF($I180="","",_xlfn.LET(_xlpm.x,VLOOKUP($I180,'taxon-match_2026-08-31'!$A$2:$N$122,4,FALSE),IF(_xlpm.x=0,"",_xlpm.x)))</f>
        <v/>
      </c>
      <c r="L180" t="str">
        <f>IF($I180="","",_xlfn.LET(_xlpm.x,VLOOKUP($I180,'taxon-match_2026-08-31'!$A$2:$N$122,7,FALSE),IF(_xlpm.x=0,"",_xlpm.x)))</f>
        <v/>
      </c>
      <c r="M180" t="str">
        <f>IF($I180="","",_xlfn.LET(_xlpm.x,VLOOKUP($I180,'taxon-match_2026-08-31'!$A$2:$N$122,8,FALSE),IF(_xlpm.x=0,"",_xlpm.x)))</f>
        <v/>
      </c>
      <c r="N180" t="str">
        <f>IF($I180="","",_xlfn.LET(_xlpm.x,VLOOKUP($I180,'taxon-match_2026-08-31'!$A$2:$N$122,9,FALSE),IF(_xlpm.x=0,"",_xlpm.x)))</f>
        <v/>
      </c>
      <c r="O180" t="str">
        <f>IF($I180="","",_xlfn.LET(_xlpm.x,VLOOKUP($I180,'taxon-match_2026-08-31'!$A$2:$N$122,10,FALSE),IF(_xlpm.x=0,"",_xlpm.x)))</f>
        <v/>
      </c>
      <c r="P180" t="str">
        <f>IF($I180="","",_xlfn.LET(_xlpm.x,VLOOKUP($I180,'taxon-match_2026-08-31'!$A$2:$N$122,11,FALSE),IF(_xlpm.x=0,"",_xlpm.x)))</f>
        <v/>
      </c>
      <c r="Q180" t="str">
        <f>IF($I180="","",_xlfn.LET(_xlpm.x,VLOOKUP($I180,'taxon-match_2026-08-31'!$A$2:$N$122,12,FALSE),IF(_xlpm.x=0,"",_xlpm.x)))</f>
        <v/>
      </c>
      <c r="R180" t="str">
        <f>IF($I180="","",_xlfn.LET(_xlpm.x,VLOOKUP($I180,'taxon-match_2026-08-31'!$A$2:$N$122,14,FALSE),IF(_xlpm.x=0,"",_xlpm.x)))</f>
        <v/>
      </c>
      <c r="T180" s="21" t="s">
        <v>71</v>
      </c>
      <c r="U180" s="21"/>
      <c r="V180" s="21"/>
      <c r="W180" s="21"/>
      <c r="X180" t="str">
        <f>IF(T180="","",_xlfn.LET(_xlpm.x,VLOOKUP(T180,'Drop-down_menus'!$F$2:$G$16,2,FALSE),IF(_xlpm.x=0,"",_xlpm.x)))</f>
        <v>https://orcid.org/0009-0002-6669-2911</v>
      </c>
      <c r="Y180" t="str">
        <f>IF(U180="","",_xlfn.LET(_xlpm.x,VLOOKUP(U180,'Drop-down_menus'!$F$2:$G$16,2,FALSE),IF(_xlpm.x=0,"",_xlpm.x)))</f>
        <v/>
      </c>
      <c r="Z180" t="str">
        <f>IF(V180="","",_xlfn.LET(_xlpm.x,VLOOKUP(V180,'Drop-down_menus'!$F$2:$G$16,2,FALSE),IF(_xlpm.x=0,"",_xlpm.x)))</f>
        <v/>
      </c>
      <c r="AA180" t="str">
        <f>IF(W180="","",_xlfn.LET(_xlpm.x,VLOOKUP(W180,'Drop-down_menus'!$F$2:$G$16,2,FALSE),IF(_xlpm.x=0,"",_xlpm.x)))</f>
        <v/>
      </c>
      <c r="AB180" s="21" t="s">
        <v>722</v>
      </c>
      <c r="AC180" s="21"/>
      <c r="AD180" s="21"/>
      <c r="AE180" s="21" t="s">
        <v>723</v>
      </c>
      <c r="AF180" s="21"/>
      <c r="AG180" s="21"/>
      <c r="AH180" s="21"/>
      <c r="AI180" s="21"/>
      <c r="AJ180" s="21"/>
      <c r="AK180" s="21"/>
    </row>
    <row r="181" spans="1:37" hidden="1" x14ac:dyDescent="0.2">
      <c r="A181" s="21" t="s">
        <v>95</v>
      </c>
      <c r="B181" s="21"/>
      <c r="C181">
        <v>215</v>
      </c>
      <c r="D181" s="21" t="s">
        <v>711</v>
      </c>
      <c r="E181" s="21" t="s">
        <v>721</v>
      </c>
      <c r="G181" s="21"/>
      <c r="I181" t="s">
        <v>2611</v>
      </c>
      <c r="J181" t="str">
        <f>IF($I181="","",_xlfn.LET(_xlpm.x,VLOOKUP($I181,'taxon-match_2026-08-31'!$A$2:$N$122,6,FALSE),IF(_xlpm.x=0,"",_xlpm.x)))</f>
        <v/>
      </c>
      <c r="K181" t="str">
        <f>IF($I181="","",_xlfn.LET(_xlpm.x,VLOOKUP($I181,'taxon-match_2026-08-31'!$A$2:$N$122,4,FALSE),IF(_xlpm.x=0,"",_xlpm.x)))</f>
        <v/>
      </c>
      <c r="L181" t="str">
        <f>IF($I181="","",_xlfn.LET(_xlpm.x,VLOOKUP($I181,'taxon-match_2026-08-31'!$A$2:$N$122,7,FALSE),IF(_xlpm.x=0,"",_xlpm.x)))</f>
        <v/>
      </c>
      <c r="M181" t="str">
        <f>IF($I181="","",_xlfn.LET(_xlpm.x,VLOOKUP($I181,'taxon-match_2026-08-31'!$A$2:$N$122,8,FALSE),IF(_xlpm.x=0,"",_xlpm.x)))</f>
        <v/>
      </c>
      <c r="N181" t="str">
        <f>IF($I181="","",_xlfn.LET(_xlpm.x,VLOOKUP($I181,'taxon-match_2026-08-31'!$A$2:$N$122,9,FALSE),IF(_xlpm.x=0,"",_xlpm.x)))</f>
        <v/>
      </c>
      <c r="O181" t="str">
        <f>IF($I181="","",_xlfn.LET(_xlpm.x,VLOOKUP($I181,'taxon-match_2026-08-31'!$A$2:$N$122,10,FALSE),IF(_xlpm.x=0,"",_xlpm.x)))</f>
        <v/>
      </c>
      <c r="P181" t="str">
        <f>IF($I181="","",_xlfn.LET(_xlpm.x,VLOOKUP($I181,'taxon-match_2026-08-31'!$A$2:$N$122,11,FALSE),IF(_xlpm.x=0,"",_xlpm.x)))</f>
        <v/>
      </c>
      <c r="Q181" t="str">
        <f>IF($I181="","",_xlfn.LET(_xlpm.x,VLOOKUP($I181,'taxon-match_2026-08-31'!$A$2:$N$122,12,FALSE),IF(_xlpm.x=0,"",_xlpm.x)))</f>
        <v/>
      </c>
      <c r="R181" t="str">
        <f>IF($I181="","",_xlfn.LET(_xlpm.x,VLOOKUP($I181,'taxon-match_2026-08-31'!$A$2:$N$122,14,FALSE),IF(_xlpm.x=0,"",_xlpm.x)))</f>
        <v/>
      </c>
      <c r="T181" s="21" t="s">
        <v>71</v>
      </c>
      <c r="U181" s="21"/>
      <c r="V181" s="21"/>
      <c r="W181" s="21"/>
      <c r="X181" t="str">
        <f>IF(T181="","",_xlfn.LET(_xlpm.x,VLOOKUP(T181,'Drop-down_menus'!$F$2:$G$16,2,FALSE),IF(_xlpm.x=0,"",_xlpm.x)))</f>
        <v>https://orcid.org/0009-0002-6669-2911</v>
      </c>
      <c r="Y181" t="str">
        <f>IF(U181="","",_xlfn.LET(_xlpm.x,VLOOKUP(U181,'Drop-down_menus'!$F$2:$G$16,2,FALSE),IF(_xlpm.x=0,"",_xlpm.x)))</f>
        <v/>
      </c>
      <c r="Z181" t="str">
        <f>IF(V181="","",_xlfn.LET(_xlpm.x,VLOOKUP(V181,'Drop-down_menus'!$F$2:$G$16,2,FALSE),IF(_xlpm.x=0,"",_xlpm.x)))</f>
        <v/>
      </c>
      <c r="AA181" t="str">
        <f>IF(W181="","",_xlfn.LET(_xlpm.x,VLOOKUP(W181,'Drop-down_menus'!$F$2:$G$16,2,FALSE),IF(_xlpm.x=0,"",_xlpm.x)))</f>
        <v/>
      </c>
      <c r="AB181" s="21" t="s">
        <v>722</v>
      </c>
      <c r="AC181" s="21"/>
      <c r="AD181" s="21"/>
      <c r="AE181" s="21" t="s">
        <v>723</v>
      </c>
      <c r="AF181" s="21"/>
      <c r="AG181" s="21"/>
      <c r="AH181" s="21"/>
      <c r="AI181" s="21"/>
      <c r="AJ181" s="21"/>
      <c r="AK181" s="21"/>
    </row>
    <row r="182" spans="1:37" hidden="1" x14ac:dyDescent="0.2">
      <c r="A182" s="21" t="s">
        <v>95</v>
      </c>
      <c r="B182" s="21"/>
      <c r="C182">
        <v>216</v>
      </c>
      <c r="D182" s="21" t="s">
        <v>711</v>
      </c>
      <c r="E182" s="21" t="s">
        <v>724</v>
      </c>
      <c r="G182" s="21"/>
      <c r="I182" t="s">
        <v>2611</v>
      </c>
      <c r="J182" t="str">
        <f>IF($I182="","",_xlfn.LET(_xlpm.x,VLOOKUP($I182,'taxon-match_2026-08-31'!$A$2:$N$122,6,FALSE),IF(_xlpm.x=0,"",_xlpm.x)))</f>
        <v/>
      </c>
      <c r="K182" t="str">
        <f>IF($I182="","",_xlfn.LET(_xlpm.x,VLOOKUP($I182,'taxon-match_2026-08-31'!$A$2:$N$122,4,FALSE),IF(_xlpm.x=0,"",_xlpm.x)))</f>
        <v/>
      </c>
      <c r="L182" t="str">
        <f>IF($I182="","",_xlfn.LET(_xlpm.x,VLOOKUP($I182,'taxon-match_2026-08-31'!$A$2:$N$122,7,FALSE),IF(_xlpm.x=0,"",_xlpm.x)))</f>
        <v/>
      </c>
      <c r="M182" t="str">
        <f>IF($I182="","",_xlfn.LET(_xlpm.x,VLOOKUP($I182,'taxon-match_2026-08-31'!$A$2:$N$122,8,FALSE),IF(_xlpm.x=0,"",_xlpm.x)))</f>
        <v/>
      </c>
      <c r="N182" t="str">
        <f>IF($I182="","",_xlfn.LET(_xlpm.x,VLOOKUP($I182,'taxon-match_2026-08-31'!$A$2:$N$122,9,FALSE),IF(_xlpm.x=0,"",_xlpm.x)))</f>
        <v/>
      </c>
      <c r="O182" t="str">
        <f>IF($I182="","",_xlfn.LET(_xlpm.x,VLOOKUP($I182,'taxon-match_2026-08-31'!$A$2:$N$122,10,FALSE),IF(_xlpm.x=0,"",_xlpm.x)))</f>
        <v/>
      </c>
      <c r="P182" t="str">
        <f>IF($I182="","",_xlfn.LET(_xlpm.x,VLOOKUP($I182,'taxon-match_2026-08-31'!$A$2:$N$122,11,FALSE),IF(_xlpm.x=0,"",_xlpm.x)))</f>
        <v/>
      </c>
      <c r="Q182" t="str">
        <f>IF($I182="","",_xlfn.LET(_xlpm.x,VLOOKUP($I182,'taxon-match_2026-08-31'!$A$2:$N$122,12,FALSE),IF(_xlpm.x=0,"",_xlpm.x)))</f>
        <v/>
      </c>
      <c r="R182" t="str">
        <f>IF($I182="","",_xlfn.LET(_xlpm.x,VLOOKUP($I182,'taxon-match_2026-08-31'!$A$2:$N$122,14,FALSE),IF(_xlpm.x=0,"",_xlpm.x)))</f>
        <v/>
      </c>
      <c r="T182" s="21" t="s">
        <v>71</v>
      </c>
      <c r="U182" s="21"/>
      <c r="V182" s="21"/>
      <c r="W182" s="21"/>
      <c r="X182" t="str">
        <f>IF(T182="","",_xlfn.LET(_xlpm.x,VLOOKUP(T182,'Drop-down_menus'!$F$2:$G$16,2,FALSE),IF(_xlpm.x=0,"",_xlpm.x)))</f>
        <v>https://orcid.org/0009-0002-6669-2911</v>
      </c>
      <c r="Y182" t="str">
        <f>IF(U182="","",_xlfn.LET(_xlpm.x,VLOOKUP(U182,'Drop-down_menus'!$F$2:$G$16,2,FALSE),IF(_xlpm.x=0,"",_xlpm.x)))</f>
        <v/>
      </c>
      <c r="Z182" t="str">
        <f>IF(V182="","",_xlfn.LET(_xlpm.x,VLOOKUP(V182,'Drop-down_menus'!$F$2:$G$16,2,FALSE),IF(_xlpm.x=0,"",_xlpm.x)))</f>
        <v/>
      </c>
      <c r="AA182" t="str">
        <f>IF(W182="","",_xlfn.LET(_xlpm.x,VLOOKUP(W182,'Drop-down_menus'!$F$2:$G$16,2,FALSE),IF(_xlpm.x=0,"",_xlpm.x)))</f>
        <v/>
      </c>
      <c r="AB182" s="21" t="s">
        <v>722</v>
      </c>
      <c r="AC182" s="21"/>
      <c r="AD182" s="21"/>
      <c r="AE182" s="21" t="s">
        <v>723</v>
      </c>
      <c r="AF182" s="21"/>
      <c r="AG182" s="21"/>
      <c r="AH182" s="21"/>
      <c r="AI182" s="21"/>
      <c r="AJ182" s="21"/>
      <c r="AK182" s="21"/>
    </row>
    <row r="183" spans="1:37" hidden="1" x14ac:dyDescent="0.2">
      <c r="A183" s="21" t="s">
        <v>95</v>
      </c>
      <c r="B183" s="21"/>
      <c r="C183">
        <v>217</v>
      </c>
      <c r="D183" s="21" t="s">
        <v>711</v>
      </c>
      <c r="E183" s="21" t="s">
        <v>724</v>
      </c>
      <c r="G183" s="21"/>
      <c r="I183" t="s">
        <v>2611</v>
      </c>
      <c r="J183" t="str">
        <f>IF($I183="","",_xlfn.LET(_xlpm.x,VLOOKUP($I183,'taxon-match_2026-08-31'!$A$2:$N$122,6,FALSE),IF(_xlpm.x=0,"",_xlpm.x)))</f>
        <v/>
      </c>
      <c r="K183" t="str">
        <f>IF($I183="","",_xlfn.LET(_xlpm.x,VLOOKUP($I183,'taxon-match_2026-08-31'!$A$2:$N$122,4,FALSE),IF(_xlpm.x=0,"",_xlpm.x)))</f>
        <v/>
      </c>
      <c r="L183" t="str">
        <f>IF($I183="","",_xlfn.LET(_xlpm.x,VLOOKUP($I183,'taxon-match_2026-08-31'!$A$2:$N$122,7,FALSE),IF(_xlpm.x=0,"",_xlpm.x)))</f>
        <v/>
      </c>
      <c r="M183" t="str">
        <f>IF($I183="","",_xlfn.LET(_xlpm.x,VLOOKUP($I183,'taxon-match_2026-08-31'!$A$2:$N$122,8,FALSE),IF(_xlpm.x=0,"",_xlpm.x)))</f>
        <v/>
      </c>
      <c r="N183" t="str">
        <f>IF($I183="","",_xlfn.LET(_xlpm.x,VLOOKUP($I183,'taxon-match_2026-08-31'!$A$2:$N$122,9,FALSE),IF(_xlpm.x=0,"",_xlpm.x)))</f>
        <v/>
      </c>
      <c r="O183" t="str">
        <f>IF($I183="","",_xlfn.LET(_xlpm.x,VLOOKUP($I183,'taxon-match_2026-08-31'!$A$2:$N$122,10,FALSE),IF(_xlpm.x=0,"",_xlpm.x)))</f>
        <v/>
      </c>
      <c r="P183" t="str">
        <f>IF($I183="","",_xlfn.LET(_xlpm.x,VLOOKUP($I183,'taxon-match_2026-08-31'!$A$2:$N$122,11,FALSE),IF(_xlpm.x=0,"",_xlpm.x)))</f>
        <v/>
      </c>
      <c r="Q183" t="str">
        <f>IF($I183="","",_xlfn.LET(_xlpm.x,VLOOKUP($I183,'taxon-match_2026-08-31'!$A$2:$N$122,12,FALSE),IF(_xlpm.x=0,"",_xlpm.x)))</f>
        <v/>
      </c>
      <c r="R183" t="str">
        <f>IF($I183="","",_xlfn.LET(_xlpm.x,VLOOKUP($I183,'taxon-match_2026-08-31'!$A$2:$N$122,14,FALSE),IF(_xlpm.x=0,"",_xlpm.x)))</f>
        <v/>
      </c>
      <c r="T183" s="21" t="s">
        <v>71</v>
      </c>
      <c r="U183" s="21"/>
      <c r="V183" s="21"/>
      <c r="W183" s="21"/>
      <c r="X183" t="str">
        <f>IF(T183="","",_xlfn.LET(_xlpm.x,VLOOKUP(T183,'Drop-down_menus'!$F$2:$G$16,2,FALSE),IF(_xlpm.x=0,"",_xlpm.x)))</f>
        <v>https://orcid.org/0009-0002-6669-2911</v>
      </c>
      <c r="Y183" t="str">
        <f>IF(U183="","",_xlfn.LET(_xlpm.x,VLOOKUP(U183,'Drop-down_menus'!$F$2:$G$16,2,FALSE),IF(_xlpm.x=0,"",_xlpm.x)))</f>
        <v/>
      </c>
      <c r="Z183" t="str">
        <f>IF(V183="","",_xlfn.LET(_xlpm.x,VLOOKUP(V183,'Drop-down_menus'!$F$2:$G$16,2,FALSE),IF(_xlpm.x=0,"",_xlpm.x)))</f>
        <v/>
      </c>
      <c r="AA183" t="str">
        <f>IF(W183="","",_xlfn.LET(_xlpm.x,VLOOKUP(W183,'Drop-down_menus'!$F$2:$G$16,2,FALSE),IF(_xlpm.x=0,"",_xlpm.x)))</f>
        <v/>
      </c>
      <c r="AB183" s="21" t="s">
        <v>722</v>
      </c>
      <c r="AC183" s="21"/>
      <c r="AD183" s="21"/>
      <c r="AE183" s="21" t="s">
        <v>723</v>
      </c>
      <c r="AF183" s="21"/>
      <c r="AG183" s="21"/>
      <c r="AH183" s="21"/>
      <c r="AI183" s="21"/>
      <c r="AJ183" s="21"/>
      <c r="AK183" s="21"/>
    </row>
    <row r="184" spans="1:37" hidden="1" x14ac:dyDescent="0.2">
      <c r="A184" s="21" t="s">
        <v>95</v>
      </c>
      <c r="B184" s="21"/>
      <c r="C184">
        <v>218</v>
      </c>
      <c r="D184" s="21" t="s">
        <v>711</v>
      </c>
      <c r="E184" s="21" t="s">
        <v>728</v>
      </c>
      <c r="G184" s="21"/>
      <c r="I184" t="s">
        <v>2611</v>
      </c>
      <c r="J184" t="str">
        <f>IF($I184="","",_xlfn.LET(_xlpm.x,VLOOKUP($I184,'taxon-match_2026-08-31'!$A$2:$N$122,6,FALSE),IF(_xlpm.x=0,"",_xlpm.x)))</f>
        <v/>
      </c>
      <c r="K184" t="str">
        <f>IF($I184="","",_xlfn.LET(_xlpm.x,VLOOKUP($I184,'taxon-match_2026-08-31'!$A$2:$N$122,4,FALSE),IF(_xlpm.x=0,"",_xlpm.x)))</f>
        <v/>
      </c>
      <c r="L184" t="str">
        <f>IF($I184="","",_xlfn.LET(_xlpm.x,VLOOKUP($I184,'taxon-match_2026-08-31'!$A$2:$N$122,7,FALSE),IF(_xlpm.x=0,"",_xlpm.x)))</f>
        <v/>
      </c>
      <c r="M184" t="str">
        <f>IF($I184="","",_xlfn.LET(_xlpm.x,VLOOKUP($I184,'taxon-match_2026-08-31'!$A$2:$N$122,8,FALSE),IF(_xlpm.x=0,"",_xlpm.x)))</f>
        <v/>
      </c>
      <c r="N184" t="str">
        <f>IF($I184="","",_xlfn.LET(_xlpm.x,VLOOKUP($I184,'taxon-match_2026-08-31'!$A$2:$N$122,9,FALSE),IF(_xlpm.x=0,"",_xlpm.x)))</f>
        <v/>
      </c>
      <c r="O184" t="str">
        <f>IF($I184="","",_xlfn.LET(_xlpm.x,VLOOKUP($I184,'taxon-match_2026-08-31'!$A$2:$N$122,10,FALSE),IF(_xlpm.x=0,"",_xlpm.x)))</f>
        <v/>
      </c>
      <c r="P184" t="str">
        <f>IF($I184="","",_xlfn.LET(_xlpm.x,VLOOKUP($I184,'taxon-match_2026-08-31'!$A$2:$N$122,11,FALSE),IF(_xlpm.x=0,"",_xlpm.x)))</f>
        <v/>
      </c>
      <c r="Q184" t="str">
        <f>IF($I184="","",_xlfn.LET(_xlpm.x,VLOOKUP($I184,'taxon-match_2026-08-31'!$A$2:$N$122,12,FALSE),IF(_xlpm.x=0,"",_xlpm.x)))</f>
        <v/>
      </c>
      <c r="R184" t="str">
        <f>IF($I184="","",_xlfn.LET(_xlpm.x,VLOOKUP($I184,'taxon-match_2026-08-31'!$A$2:$N$122,14,FALSE),IF(_xlpm.x=0,"",_xlpm.x)))</f>
        <v/>
      </c>
      <c r="T184" s="21" t="s">
        <v>71</v>
      </c>
      <c r="U184" s="21"/>
      <c r="V184" s="21"/>
      <c r="W184" s="21"/>
      <c r="X184" t="str">
        <f>IF(T184="","",_xlfn.LET(_xlpm.x,VLOOKUP(T184,'Drop-down_menus'!$F$2:$G$16,2,FALSE),IF(_xlpm.x=0,"",_xlpm.x)))</f>
        <v>https://orcid.org/0009-0002-6669-2911</v>
      </c>
      <c r="Y184" t="str">
        <f>IF(U184="","",_xlfn.LET(_xlpm.x,VLOOKUP(U184,'Drop-down_menus'!$F$2:$G$16,2,FALSE),IF(_xlpm.x=0,"",_xlpm.x)))</f>
        <v/>
      </c>
      <c r="Z184" t="str">
        <f>IF(V184="","",_xlfn.LET(_xlpm.x,VLOOKUP(V184,'Drop-down_menus'!$F$2:$G$16,2,FALSE),IF(_xlpm.x=0,"",_xlpm.x)))</f>
        <v/>
      </c>
      <c r="AA184" t="str">
        <f>IF(W184="","",_xlfn.LET(_xlpm.x,VLOOKUP(W184,'Drop-down_menus'!$F$2:$G$16,2,FALSE),IF(_xlpm.x=0,"",_xlpm.x)))</f>
        <v/>
      </c>
      <c r="AB184" s="21"/>
      <c r="AC184" s="21"/>
      <c r="AD184" s="21"/>
      <c r="AE184" s="21" t="s">
        <v>726</v>
      </c>
      <c r="AF184" s="21"/>
      <c r="AG184" s="21"/>
      <c r="AH184" s="21"/>
      <c r="AI184" s="21"/>
      <c r="AJ184" s="21"/>
      <c r="AK184" s="21"/>
    </row>
    <row r="185" spans="1:37" hidden="1" x14ac:dyDescent="0.2">
      <c r="A185" s="21" t="s">
        <v>96</v>
      </c>
      <c r="B185" s="21"/>
      <c r="C185">
        <v>219</v>
      </c>
      <c r="D185" s="21" t="s">
        <v>711</v>
      </c>
      <c r="E185" s="21" t="s">
        <v>741</v>
      </c>
      <c r="G185" s="21"/>
      <c r="I185" t="s">
        <v>2611</v>
      </c>
      <c r="J185" t="str">
        <f>IF($I185="","",_xlfn.LET(_xlpm.x,VLOOKUP($I185,'taxon-match_2026-08-31'!$A$2:$N$122,6,FALSE),IF(_xlpm.x=0,"",_xlpm.x)))</f>
        <v/>
      </c>
      <c r="K185" t="str">
        <f>IF($I185="","",_xlfn.LET(_xlpm.x,VLOOKUP($I185,'taxon-match_2026-08-31'!$A$2:$N$122,4,FALSE),IF(_xlpm.x=0,"",_xlpm.x)))</f>
        <v/>
      </c>
      <c r="L185" t="str">
        <f>IF($I185="","",_xlfn.LET(_xlpm.x,VLOOKUP($I185,'taxon-match_2026-08-31'!$A$2:$N$122,7,FALSE),IF(_xlpm.x=0,"",_xlpm.x)))</f>
        <v/>
      </c>
      <c r="M185" t="str">
        <f>IF($I185="","",_xlfn.LET(_xlpm.x,VLOOKUP($I185,'taxon-match_2026-08-31'!$A$2:$N$122,8,FALSE),IF(_xlpm.x=0,"",_xlpm.x)))</f>
        <v/>
      </c>
      <c r="N185" t="str">
        <f>IF($I185="","",_xlfn.LET(_xlpm.x,VLOOKUP($I185,'taxon-match_2026-08-31'!$A$2:$N$122,9,FALSE),IF(_xlpm.x=0,"",_xlpm.x)))</f>
        <v/>
      </c>
      <c r="O185" t="str">
        <f>IF($I185="","",_xlfn.LET(_xlpm.x,VLOOKUP($I185,'taxon-match_2026-08-31'!$A$2:$N$122,10,FALSE),IF(_xlpm.x=0,"",_xlpm.x)))</f>
        <v/>
      </c>
      <c r="P185" t="str">
        <f>IF($I185="","",_xlfn.LET(_xlpm.x,VLOOKUP($I185,'taxon-match_2026-08-31'!$A$2:$N$122,11,FALSE),IF(_xlpm.x=0,"",_xlpm.x)))</f>
        <v/>
      </c>
      <c r="Q185" t="str">
        <f>IF($I185="","",_xlfn.LET(_xlpm.x,VLOOKUP($I185,'taxon-match_2026-08-31'!$A$2:$N$122,12,FALSE),IF(_xlpm.x=0,"",_xlpm.x)))</f>
        <v/>
      </c>
      <c r="R185" t="str">
        <f>IF($I185="","",_xlfn.LET(_xlpm.x,VLOOKUP($I185,'taxon-match_2026-08-31'!$A$2:$N$122,14,FALSE),IF(_xlpm.x=0,"",_xlpm.x)))</f>
        <v/>
      </c>
      <c r="T185" s="21" t="s">
        <v>71</v>
      </c>
      <c r="U185" s="21"/>
      <c r="V185" s="21"/>
      <c r="W185" s="21"/>
      <c r="X185" t="str">
        <f>IF(T185="","",_xlfn.LET(_xlpm.x,VLOOKUP(T185,'Drop-down_menus'!$F$2:$G$16,2,FALSE),IF(_xlpm.x=0,"",_xlpm.x)))</f>
        <v>https://orcid.org/0009-0002-6669-2911</v>
      </c>
      <c r="Y185" t="str">
        <f>IF(U185="","",_xlfn.LET(_xlpm.x,VLOOKUP(U185,'Drop-down_menus'!$F$2:$G$16,2,FALSE),IF(_xlpm.x=0,"",_xlpm.x)))</f>
        <v/>
      </c>
      <c r="Z185" t="str">
        <f>IF(V185="","",_xlfn.LET(_xlpm.x,VLOOKUP(V185,'Drop-down_menus'!$F$2:$G$16,2,FALSE),IF(_xlpm.x=0,"",_xlpm.x)))</f>
        <v/>
      </c>
      <c r="AA185" t="str">
        <f>IF(W185="","",_xlfn.LET(_xlpm.x,VLOOKUP(W185,'Drop-down_menus'!$F$2:$G$16,2,FALSE),IF(_xlpm.x=0,"",_xlpm.x)))</f>
        <v/>
      </c>
      <c r="AB185" s="21"/>
      <c r="AC185" s="21"/>
      <c r="AD185" s="21"/>
      <c r="AE185" s="21" t="s">
        <v>739</v>
      </c>
      <c r="AF185" s="21"/>
      <c r="AG185" s="21"/>
      <c r="AH185" s="21"/>
      <c r="AI185" s="21"/>
      <c r="AJ185" s="21"/>
      <c r="AK185" s="21"/>
    </row>
    <row r="186" spans="1:37" hidden="1" x14ac:dyDescent="0.2">
      <c r="A186" s="21" t="s">
        <v>96</v>
      </c>
      <c r="B186" s="21"/>
      <c r="C186">
        <v>220</v>
      </c>
      <c r="D186" s="21" t="s">
        <v>711</v>
      </c>
      <c r="E186" s="21" t="s">
        <v>721</v>
      </c>
      <c r="G186" s="21"/>
      <c r="I186" t="s">
        <v>2611</v>
      </c>
      <c r="J186" t="str">
        <f>IF($I186="","",_xlfn.LET(_xlpm.x,VLOOKUP($I186,'taxon-match_2026-08-31'!$A$2:$N$122,6,FALSE),IF(_xlpm.x=0,"",_xlpm.x)))</f>
        <v/>
      </c>
      <c r="K186" t="str">
        <f>IF($I186="","",_xlfn.LET(_xlpm.x,VLOOKUP($I186,'taxon-match_2026-08-31'!$A$2:$N$122,4,FALSE),IF(_xlpm.x=0,"",_xlpm.x)))</f>
        <v/>
      </c>
      <c r="L186" t="str">
        <f>IF($I186="","",_xlfn.LET(_xlpm.x,VLOOKUP($I186,'taxon-match_2026-08-31'!$A$2:$N$122,7,FALSE),IF(_xlpm.x=0,"",_xlpm.x)))</f>
        <v/>
      </c>
      <c r="M186" t="str">
        <f>IF($I186="","",_xlfn.LET(_xlpm.x,VLOOKUP($I186,'taxon-match_2026-08-31'!$A$2:$N$122,8,FALSE),IF(_xlpm.x=0,"",_xlpm.x)))</f>
        <v/>
      </c>
      <c r="N186" t="str">
        <f>IF($I186="","",_xlfn.LET(_xlpm.x,VLOOKUP($I186,'taxon-match_2026-08-31'!$A$2:$N$122,9,FALSE),IF(_xlpm.x=0,"",_xlpm.x)))</f>
        <v/>
      </c>
      <c r="O186" t="str">
        <f>IF($I186="","",_xlfn.LET(_xlpm.x,VLOOKUP($I186,'taxon-match_2026-08-31'!$A$2:$N$122,10,FALSE),IF(_xlpm.x=0,"",_xlpm.x)))</f>
        <v/>
      </c>
      <c r="P186" t="str">
        <f>IF($I186="","",_xlfn.LET(_xlpm.x,VLOOKUP($I186,'taxon-match_2026-08-31'!$A$2:$N$122,11,FALSE),IF(_xlpm.x=0,"",_xlpm.x)))</f>
        <v/>
      </c>
      <c r="Q186" t="str">
        <f>IF($I186="","",_xlfn.LET(_xlpm.x,VLOOKUP($I186,'taxon-match_2026-08-31'!$A$2:$N$122,12,FALSE),IF(_xlpm.x=0,"",_xlpm.x)))</f>
        <v/>
      </c>
      <c r="R186" t="str">
        <f>IF($I186="","",_xlfn.LET(_xlpm.x,VLOOKUP($I186,'taxon-match_2026-08-31'!$A$2:$N$122,14,FALSE),IF(_xlpm.x=0,"",_xlpm.x)))</f>
        <v/>
      </c>
      <c r="T186" s="21" t="s">
        <v>71</v>
      </c>
      <c r="U186" s="21"/>
      <c r="V186" s="21"/>
      <c r="W186" s="21"/>
      <c r="X186" t="str">
        <f>IF(T186="","",_xlfn.LET(_xlpm.x,VLOOKUP(T186,'Drop-down_menus'!$F$2:$G$16,2,FALSE),IF(_xlpm.x=0,"",_xlpm.x)))</f>
        <v>https://orcid.org/0009-0002-6669-2911</v>
      </c>
      <c r="Y186" t="str">
        <f>IF(U186="","",_xlfn.LET(_xlpm.x,VLOOKUP(U186,'Drop-down_menus'!$F$2:$G$16,2,FALSE),IF(_xlpm.x=0,"",_xlpm.x)))</f>
        <v/>
      </c>
      <c r="Z186" t="str">
        <f>IF(V186="","",_xlfn.LET(_xlpm.x,VLOOKUP(V186,'Drop-down_menus'!$F$2:$G$16,2,FALSE),IF(_xlpm.x=0,"",_xlpm.x)))</f>
        <v/>
      </c>
      <c r="AA186" t="str">
        <f>IF(W186="","",_xlfn.LET(_xlpm.x,VLOOKUP(W186,'Drop-down_menus'!$F$2:$G$16,2,FALSE),IF(_xlpm.x=0,"",_xlpm.x)))</f>
        <v/>
      </c>
      <c r="AB186" s="21" t="s">
        <v>722</v>
      </c>
      <c r="AC186" s="21"/>
      <c r="AD186" s="21"/>
      <c r="AE186" s="21" t="s">
        <v>723</v>
      </c>
      <c r="AF186" s="21"/>
      <c r="AG186" s="21"/>
      <c r="AH186" s="21"/>
      <c r="AI186" s="21"/>
      <c r="AJ186" s="21"/>
      <c r="AK186" s="21"/>
    </row>
    <row r="187" spans="1:37" hidden="1" x14ac:dyDescent="0.2">
      <c r="A187" s="21" t="s">
        <v>96</v>
      </c>
      <c r="B187" s="21"/>
      <c r="C187">
        <v>221</v>
      </c>
      <c r="D187" s="21" t="s">
        <v>711</v>
      </c>
      <c r="E187" s="21" t="s">
        <v>721</v>
      </c>
      <c r="G187" s="21"/>
      <c r="I187" t="s">
        <v>2611</v>
      </c>
      <c r="J187" t="str">
        <f>IF($I187="","",_xlfn.LET(_xlpm.x,VLOOKUP($I187,'taxon-match_2026-08-31'!$A$2:$N$122,6,FALSE),IF(_xlpm.x=0,"",_xlpm.x)))</f>
        <v/>
      </c>
      <c r="K187" t="str">
        <f>IF($I187="","",_xlfn.LET(_xlpm.x,VLOOKUP($I187,'taxon-match_2026-08-31'!$A$2:$N$122,4,FALSE),IF(_xlpm.x=0,"",_xlpm.x)))</f>
        <v/>
      </c>
      <c r="L187" t="str">
        <f>IF($I187="","",_xlfn.LET(_xlpm.x,VLOOKUP($I187,'taxon-match_2026-08-31'!$A$2:$N$122,7,FALSE),IF(_xlpm.x=0,"",_xlpm.x)))</f>
        <v/>
      </c>
      <c r="M187" t="str">
        <f>IF($I187="","",_xlfn.LET(_xlpm.x,VLOOKUP($I187,'taxon-match_2026-08-31'!$A$2:$N$122,8,FALSE),IF(_xlpm.x=0,"",_xlpm.x)))</f>
        <v/>
      </c>
      <c r="N187" t="str">
        <f>IF($I187="","",_xlfn.LET(_xlpm.x,VLOOKUP($I187,'taxon-match_2026-08-31'!$A$2:$N$122,9,FALSE),IF(_xlpm.x=0,"",_xlpm.x)))</f>
        <v/>
      </c>
      <c r="O187" t="str">
        <f>IF($I187="","",_xlfn.LET(_xlpm.x,VLOOKUP($I187,'taxon-match_2026-08-31'!$A$2:$N$122,10,FALSE),IF(_xlpm.x=0,"",_xlpm.x)))</f>
        <v/>
      </c>
      <c r="P187" t="str">
        <f>IF($I187="","",_xlfn.LET(_xlpm.x,VLOOKUP($I187,'taxon-match_2026-08-31'!$A$2:$N$122,11,FALSE),IF(_xlpm.x=0,"",_xlpm.x)))</f>
        <v/>
      </c>
      <c r="Q187" t="str">
        <f>IF($I187="","",_xlfn.LET(_xlpm.x,VLOOKUP($I187,'taxon-match_2026-08-31'!$A$2:$N$122,12,FALSE),IF(_xlpm.x=0,"",_xlpm.x)))</f>
        <v/>
      </c>
      <c r="R187" t="str">
        <f>IF($I187="","",_xlfn.LET(_xlpm.x,VLOOKUP($I187,'taxon-match_2026-08-31'!$A$2:$N$122,14,FALSE),IF(_xlpm.x=0,"",_xlpm.x)))</f>
        <v/>
      </c>
      <c r="T187" s="21" t="s">
        <v>71</v>
      </c>
      <c r="U187" s="21"/>
      <c r="V187" s="21"/>
      <c r="W187" s="21"/>
      <c r="X187" t="str">
        <f>IF(T187="","",_xlfn.LET(_xlpm.x,VLOOKUP(T187,'Drop-down_menus'!$F$2:$G$16,2,FALSE),IF(_xlpm.x=0,"",_xlpm.x)))</f>
        <v>https://orcid.org/0009-0002-6669-2911</v>
      </c>
      <c r="Y187" t="str">
        <f>IF(U187="","",_xlfn.LET(_xlpm.x,VLOOKUP(U187,'Drop-down_menus'!$F$2:$G$16,2,FALSE),IF(_xlpm.x=0,"",_xlpm.x)))</f>
        <v/>
      </c>
      <c r="Z187" t="str">
        <f>IF(V187="","",_xlfn.LET(_xlpm.x,VLOOKUP(V187,'Drop-down_menus'!$F$2:$G$16,2,FALSE),IF(_xlpm.x=0,"",_xlpm.x)))</f>
        <v/>
      </c>
      <c r="AA187" t="str">
        <f>IF(W187="","",_xlfn.LET(_xlpm.x,VLOOKUP(W187,'Drop-down_menus'!$F$2:$G$16,2,FALSE),IF(_xlpm.x=0,"",_xlpm.x)))</f>
        <v/>
      </c>
      <c r="AB187" s="21" t="s">
        <v>722</v>
      </c>
      <c r="AC187" s="21"/>
      <c r="AD187" s="21"/>
      <c r="AE187" s="21" t="s">
        <v>723</v>
      </c>
      <c r="AF187" s="21"/>
      <c r="AG187" s="21"/>
      <c r="AH187" s="21"/>
      <c r="AI187" s="21"/>
      <c r="AJ187" s="21"/>
      <c r="AK187" s="21"/>
    </row>
    <row r="188" spans="1:37" hidden="1" x14ac:dyDescent="0.2">
      <c r="A188" s="21" t="s">
        <v>96</v>
      </c>
      <c r="B188" s="21"/>
      <c r="C188">
        <v>222</v>
      </c>
      <c r="D188" s="21" t="s">
        <v>711</v>
      </c>
      <c r="E188" s="21" t="s">
        <v>724</v>
      </c>
      <c r="G188" s="21"/>
      <c r="I188" t="s">
        <v>2611</v>
      </c>
      <c r="J188" t="str">
        <f>IF($I188="","",_xlfn.LET(_xlpm.x,VLOOKUP($I188,'taxon-match_2026-08-31'!$A$2:$N$122,6,FALSE),IF(_xlpm.x=0,"",_xlpm.x)))</f>
        <v/>
      </c>
      <c r="K188" t="str">
        <f>IF($I188="","",_xlfn.LET(_xlpm.x,VLOOKUP($I188,'taxon-match_2026-08-31'!$A$2:$N$122,4,FALSE),IF(_xlpm.x=0,"",_xlpm.x)))</f>
        <v/>
      </c>
      <c r="L188" t="str">
        <f>IF($I188="","",_xlfn.LET(_xlpm.x,VLOOKUP($I188,'taxon-match_2026-08-31'!$A$2:$N$122,7,FALSE),IF(_xlpm.x=0,"",_xlpm.x)))</f>
        <v/>
      </c>
      <c r="M188" t="str">
        <f>IF($I188="","",_xlfn.LET(_xlpm.x,VLOOKUP($I188,'taxon-match_2026-08-31'!$A$2:$N$122,8,FALSE),IF(_xlpm.x=0,"",_xlpm.x)))</f>
        <v/>
      </c>
      <c r="N188" t="str">
        <f>IF($I188="","",_xlfn.LET(_xlpm.x,VLOOKUP($I188,'taxon-match_2026-08-31'!$A$2:$N$122,9,FALSE),IF(_xlpm.x=0,"",_xlpm.x)))</f>
        <v/>
      </c>
      <c r="O188" t="str">
        <f>IF($I188="","",_xlfn.LET(_xlpm.x,VLOOKUP($I188,'taxon-match_2026-08-31'!$A$2:$N$122,10,FALSE),IF(_xlpm.x=0,"",_xlpm.x)))</f>
        <v/>
      </c>
      <c r="P188" t="str">
        <f>IF($I188="","",_xlfn.LET(_xlpm.x,VLOOKUP($I188,'taxon-match_2026-08-31'!$A$2:$N$122,11,FALSE),IF(_xlpm.x=0,"",_xlpm.x)))</f>
        <v/>
      </c>
      <c r="Q188" t="str">
        <f>IF($I188="","",_xlfn.LET(_xlpm.x,VLOOKUP($I188,'taxon-match_2026-08-31'!$A$2:$N$122,12,FALSE),IF(_xlpm.x=0,"",_xlpm.x)))</f>
        <v/>
      </c>
      <c r="R188" t="str">
        <f>IF($I188="","",_xlfn.LET(_xlpm.x,VLOOKUP($I188,'taxon-match_2026-08-31'!$A$2:$N$122,14,FALSE),IF(_xlpm.x=0,"",_xlpm.x)))</f>
        <v/>
      </c>
      <c r="T188" s="21" t="s">
        <v>71</v>
      </c>
      <c r="U188" s="21"/>
      <c r="V188" s="21"/>
      <c r="W188" s="21"/>
      <c r="X188" t="str">
        <f>IF(T188="","",_xlfn.LET(_xlpm.x,VLOOKUP(T188,'Drop-down_menus'!$F$2:$G$16,2,FALSE),IF(_xlpm.x=0,"",_xlpm.x)))</f>
        <v>https://orcid.org/0009-0002-6669-2911</v>
      </c>
      <c r="Y188" t="str">
        <f>IF(U188="","",_xlfn.LET(_xlpm.x,VLOOKUP(U188,'Drop-down_menus'!$F$2:$G$16,2,FALSE),IF(_xlpm.x=0,"",_xlpm.x)))</f>
        <v/>
      </c>
      <c r="Z188" t="str">
        <f>IF(V188="","",_xlfn.LET(_xlpm.x,VLOOKUP(V188,'Drop-down_menus'!$F$2:$G$16,2,FALSE),IF(_xlpm.x=0,"",_xlpm.x)))</f>
        <v/>
      </c>
      <c r="AA188" t="str">
        <f>IF(W188="","",_xlfn.LET(_xlpm.x,VLOOKUP(W188,'Drop-down_menus'!$F$2:$G$16,2,FALSE),IF(_xlpm.x=0,"",_xlpm.x)))</f>
        <v/>
      </c>
      <c r="AB188" s="21" t="s">
        <v>722</v>
      </c>
      <c r="AC188" s="21"/>
      <c r="AD188" s="21"/>
      <c r="AE188" s="21" t="s">
        <v>723</v>
      </c>
      <c r="AF188" s="21"/>
      <c r="AG188" s="21"/>
      <c r="AH188" s="21"/>
      <c r="AI188" s="21"/>
      <c r="AJ188" s="21"/>
      <c r="AK188" s="21"/>
    </row>
    <row r="189" spans="1:37" hidden="1" x14ac:dyDescent="0.2">
      <c r="A189" s="21" t="s">
        <v>96</v>
      </c>
      <c r="B189" s="21"/>
      <c r="C189">
        <v>223</v>
      </c>
      <c r="D189" s="21" t="s">
        <v>711</v>
      </c>
      <c r="E189" s="21" t="s">
        <v>724</v>
      </c>
      <c r="G189" s="21"/>
      <c r="I189" t="s">
        <v>2611</v>
      </c>
      <c r="J189" t="str">
        <f>IF($I189="","",_xlfn.LET(_xlpm.x,VLOOKUP($I189,'taxon-match_2026-08-31'!$A$2:$N$122,6,FALSE),IF(_xlpm.x=0,"",_xlpm.x)))</f>
        <v/>
      </c>
      <c r="K189" t="str">
        <f>IF($I189="","",_xlfn.LET(_xlpm.x,VLOOKUP($I189,'taxon-match_2026-08-31'!$A$2:$N$122,4,FALSE),IF(_xlpm.x=0,"",_xlpm.x)))</f>
        <v/>
      </c>
      <c r="L189" t="str">
        <f>IF($I189="","",_xlfn.LET(_xlpm.x,VLOOKUP($I189,'taxon-match_2026-08-31'!$A$2:$N$122,7,FALSE),IF(_xlpm.x=0,"",_xlpm.x)))</f>
        <v/>
      </c>
      <c r="M189" t="str">
        <f>IF($I189="","",_xlfn.LET(_xlpm.x,VLOOKUP($I189,'taxon-match_2026-08-31'!$A$2:$N$122,8,FALSE),IF(_xlpm.x=0,"",_xlpm.x)))</f>
        <v/>
      </c>
      <c r="N189" t="str">
        <f>IF($I189="","",_xlfn.LET(_xlpm.x,VLOOKUP($I189,'taxon-match_2026-08-31'!$A$2:$N$122,9,FALSE),IF(_xlpm.x=0,"",_xlpm.x)))</f>
        <v/>
      </c>
      <c r="O189" t="str">
        <f>IF($I189="","",_xlfn.LET(_xlpm.x,VLOOKUP($I189,'taxon-match_2026-08-31'!$A$2:$N$122,10,FALSE),IF(_xlpm.x=0,"",_xlpm.x)))</f>
        <v/>
      </c>
      <c r="P189" t="str">
        <f>IF($I189="","",_xlfn.LET(_xlpm.x,VLOOKUP($I189,'taxon-match_2026-08-31'!$A$2:$N$122,11,FALSE),IF(_xlpm.x=0,"",_xlpm.x)))</f>
        <v/>
      </c>
      <c r="Q189" t="str">
        <f>IF($I189="","",_xlfn.LET(_xlpm.x,VLOOKUP($I189,'taxon-match_2026-08-31'!$A$2:$N$122,12,FALSE),IF(_xlpm.x=0,"",_xlpm.x)))</f>
        <v/>
      </c>
      <c r="R189" t="str">
        <f>IF($I189="","",_xlfn.LET(_xlpm.x,VLOOKUP($I189,'taxon-match_2026-08-31'!$A$2:$N$122,14,FALSE),IF(_xlpm.x=0,"",_xlpm.x)))</f>
        <v/>
      </c>
      <c r="T189" s="21" t="s">
        <v>71</v>
      </c>
      <c r="U189" s="21"/>
      <c r="V189" s="21"/>
      <c r="W189" s="21"/>
      <c r="X189" t="str">
        <f>IF(T189="","",_xlfn.LET(_xlpm.x,VLOOKUP(T189,'Drop-down_menus'!$F$2:$G$16,2,FALSE),IF(_xlpm.x=0,"",_xlpm.x)))</f>
        <v>https://orcid.org/0009-0002-6669-2911</v>
      </c>
      <c r="Y189" t="str">
        <f>IF(U189="","",_xlfn.LET(_xlpm.x,VLOOKUP(U189,'Drop-down_menus'!$F$2:$G$16,2,FALSE),IF(_xlpm.x=0,"",_xlpm.x)))</f>
        <v/>
      </c>
      <c r="Z189" t="str">
        <f>IF(V189="","",_xlfn.LET(_xlpm.x,VLOOKUP(V189,'Drop-down_menus'!$F$2:$G$16,2,FALSE),IF(_xlpm.x=0,"",_xlpm.x)))</f>
        <v/>
      </c>
      <c r="AA189" t="str">
        <f>IF(W189="","",_xlfn.LET(_xlpm.x,VLOOKUP(W189,'Drop-down_menus'!$F$2:$G$16,2,FALSE),IF(_xlpm.x=0,"",_xlpm.x)))</f>
        <v/>
      </c>
      <c r="AB189" s="21" t="s">
        <v>722</v>
      </c>
      <c r="AC189" s="21"/>
      <c r="AD189" s="21"/>
      <c r="AE189" s="21" t="s">
        <v>723</v>
      </c>
      <c r="AF189" s="21"/>
      <c r="AG189" s="21"/>
      <c r="AH189" s="21"/>
      <c r="AI189" s="21"/>
      <c r="AJ189" s="21"/>
      <c r="AK189" s="21"/>
    </row>
    <row r="190" spans="1:37" hidden="1" x14ac:dyDescent="0.2">
      <c r="A190" s="21" t="s">
        <v>96</v>
      </c>
      <c r="B190" s="21"/>
      <c r="C190">
        <v>224</v>
      </c>
      <c r="D190" s="21" t="s">
        <v>711</v>
      </c>
      <c r="E190" s="21" t="s">
        <v>728</v>
      </c>
      <c r="G190" s="21"/>
      <c r="I190" t="s">
        <v>2611</v>
      </c>
      <c r="J190" t="str">
        <f>IF($I190="","",_xlfn.LET(_xlpm.x,VLOOKUP($I190,'taxon-match_2026-08-31'!$A$2:$N$122,6,FALSE),IF(_xlpm.x=0,"",_xlpm.x)))</f>
        <v/>
      </c>
      <c r="K190" t="str">
        <f>IF($I190="","",_xlfn.LET(_xlpm.x,VLOOKUP($I190,'taxon-match_2026-08-31'!$A$2:$N$122,4,FALSE),IF(_xlpm.x=0,"",_xlpm.x)))</f>
        <v/>
      </c>
      <c r="L190" t="str">
        <f>IF($I190="","",_xlfn.LET(_xlpm.x,VLOOKUP($I190,'taxon-match_2026-08-31'!$A$2:$N$122,7,FALSE),IF(_xlpm.x=0,"",_xlpm.x)))</f>
        <v/>
      </c>
      <c r="M190" t="str">
        <f>IF($I190="","",_xlfn.LET(_xlpm.x,VLOOKUP($I190,'taxon-match_2026-08-31'!$A$2:$N$122,8,FALSE),IF(_xlpm.x=0,"",_xlpm.x)))</f>
        <v/>
      </c>
      <c r="N190" t="str">
        <f>IF($I190="","",_xlfn.LET(_xlpm.x,VLOOKUP($I190,'taxon-match_2026-08-31'!$A$2:$N$122,9,FALSE),IF(_xlpm.x=0,"",_xlpm.x)))</f>
        <v/>
      </c>
      <c r="O190" t="str">
        <f>IF($I190="","",_xlfn.LET(_xlpm.x,VLOOKUP($I190,'taxon-match_2026-08-31'!$A$2:$N$122,10,FALSE),IF(_xlpm.x=0,"",_xlpm.x)))</f>
        <v/>
      </c>
      <c r="P190" t="str">
        <f>IF($I190="","",_xlfn.LET(_xlpm.x,VLOOKUP($I190,'taxon-match_2026-08-31'!$A$2:$N$122,11,FALSE),IF(_xlpm.x=0,"",_xlpm.x)))</f>
        <v/>
      </c>
      <c r="Q190" t="str">
        <f>IF($I190="","",_xlfn.LET(_xlpm.x,VLOOKUP($I190,'taxon-match_2026-08-31'!$A$2:$N$122,12,FALSE),IF(_xlpm.x=0,"",_xlpm.x)))</f>
        <v/>
      </c>
      <c r="R190" t="str">
        <f>IF($I190="","",_xlfn.LET(_xlpm.x,VLOOKUP($I190,'taxon-match_2026-08-31'!$A$2:$N$122,14,FALSE),IF(_xlpm.x=0,"",_xlpm.x)))</f>
        <v/>
      </c>
      <c r="T190" s="21" t="s">
        <v>71</v>
      </c>
      <c r="U190" s="21"/>
      <c r="V190" s="21"/>
      <c r="W190" s="21"/>
      <c r="X190" t="str">
        <f>IF(T190="","",_xlfn.LET(_xlpm.x,VLOOKUP(T190,'Drop-down_menus'!$F$2:$G$16,2,FALSE),IF(_xlpm.x=0,"",_xlpm.x)))</f>
        <v>https://orcid.org/0009-0002-6669-2911</v>
      </c>
      <c r="Y190" t="str">
        <f>IF(U190="","",_xlfn.LET(_xlpm.x,VLOOKUP(U190,'Drop-down_menus'!$F$2:$G$16,2,FALSE),IF(_xlpm.x=0,"",_xlpm.x)))</f>
        <v/>
      </c>
      <c r="Z190" t="str">
        <f>IF(V190="","",_xlfn.LET(_xlpm.x,VLOOKUP(V190,'Drop-down_menus'!$F$2:$G$16,2,FALSE),IF(_xlpm.x=0,"",_xlpm.x)))</f>
        <v/>
      </c>
      <c r="AA190" t="str">
        <f>IF(W190="","",_xlfn.LET(_xlpm.x,VLOOKUP(W190,'Drop-down_menus'!$F$2:$G$16,2,FALSE),IF(_xlpm.x=0,"",_xlpm.x)))</f>
        <v/>
      </c>
      <c r="AB190" s="21"/>
      <c r="AC190" s="21"/>
      <c r="AD190" s="21"/>
      <c r="AE190" s="21" t="s">
        <v>726</v>
      </c>
      <c r="AF190" s="21"/>
      <c r="AG190" s="21"/>
      <c r="AH190" s="21"/>
      <c r="AI190" s="21"/>
      <c r="AJ190" s="21"/>
      <c r="AK190" s="21"/>
    </row>
    <row r="191" spans="1:37" hidden="1" x14ac:dyDescent="0.2">
      <c r="A191" s="21" t="s">
        <v>97</v>
      </c>
      <c r="B191" s="21"/>
      <c r="C191">
        <v>225</v>
      </c>
      <c r="D191" s="21" t="s">
        <v>711</v>
      </c>
      <c r="E191" s="21" t="s">
        <v>741</v>
      </c>
      <c r="G191" s="21"/>
      <c r="I191" t="s">
        <v>2611</v>
      </c>
      <c r="J191" t="str">
        <f>IF($I191="","",_xlfn.LET(_xlpm.x,VLOOKUP($I191,'taxon-match_2026-08-31'!$A$2:$N$122,6,FALSE),IF(_xlpm.x=0,"",_xlpm.x)))</f>
        <v/>
      </c>
      <c r="K191" t="str">
        <f>IF($I191="","",_xlfn.LET(_xlpm.x,VLOOKUP($I191,'taxon-match_2026-08-31'!$A$2:$N$122,4,FALSE),IF(_xlpm.x=0,"",_xlpm.x)))</f>
        <v/>
      </c>
      <c r="L191" t="str">
        <f>IF($I191="","",_xlfn.LET(_xlpm.x,VLOOKUP($I191,'taxon-match_2026-08-31'!$A$2:$N$122,7,FALSE),IF(_xlpm.x=0,"",_xlpm.x)))</f>
        <v/>
      </c>
      <c r="M191" t="str">
        <f>IF($I191="","",_xlfn.LET(_xlpm.x,VLOOKUP($I191,'taxon-match_2026-08-31'!$A$2:$N$122,8,FALSE),IF(_xlpm.x=0,"",_xlpm.x)))</f>
        <v/>
      </c>
      <c r="N191" t="str">
        <f>IF($I191="","",_xlfn.LET(_xlpm.x,VLOOKUP($I191,'taxon-match_2026-08-31'!$A$2:$N$122,9,FALSE),IF(_xlpm.x=0,"",_xlpm.x)))</f>
        <v/>
      </c>
      <c r="O191" t="str">
        <f>IF($I191="","",_xlfn.LET(_xlpm.x,VLOOKUP($I191,'taxon-match_2026-08-31'!$A$2:$N$122,10,FALSE),IF(_xlpm.x=0,"",_xlpm.x)))</f>
        <v/>
      </c>
      <c r="P191" t="str">
        <f>IF($I191="","",_xlfn.LET(_xlpm.x,VLOOKUP($I191,'taxon-match_2026-08-31'!$A$2:$N$122,11,FALSE),IF(_xlpm.x=0,"",_xlpm.x)))</f>
        <v/>
      </c>
      <c r="Q191" t="str">
        <f>IF($I191="","",_xlfn.LET(_xlpm.x,VLOOKUP($I191,'taxon-match_2026-08-31'!$A$2:$N$122,12,FALSE),IF(_xlpm.x=0,"",_xlpm.x)))</f>
        <v/>
      </c>
      <c r="R191" t="str">
        <f>IF($I191="","",_xlfn.LET(_xlpm.x,VLOOKUP($I191,'taxon-match_2026-08-31'!$A$2:$N$122,14,FALSE),IF(_xlpm.x=0,"",_xlpm.x)))</f>
        <v/>
      </c>
      <c r="T191" s="21" t="s">
        <v>71</v>
      </c>
      <c r="U191" s="21"/>
      <c r="V191" s="21"/>
      <c r="W191" s="21"/>
      <c r="X191" t="str">
        <f>IF(T191="","",_xlfn.LET(_xlpm.x,VLOOKUP(T191,'Drop-down_menus'!$F$2:$G$16,2,FALSE),IF(_xlpm.x=0,"",_xlpm.x)))</f>
        <v>https://orcid.org/0009-0002-6669-2911</v>
      </c>
      <c r="Y191" t="str">
        <f>IF(U191="","",_xlfn.LET(_xlpm.x,VLOOKUP(U191,'Drop-down_menus'!$F$2:$G$16,2,FALSE),IF(_xlpm.x=0,"",_xlpm.x)))</f>
        <v/>
      </c>
      <c r="Z191" t="str">
        <f>IF(V191="","",_xlfn.LET(_xlpm.x,VLOOKUP(V191,'Drop-down_menus'!$F$2:$G$16,2,FALSE),IF(_xlpm.x=0,"",_xlpm.x)))</f>
        <v/>
      </c>
      <c r="AA191" t="str">
        <f>IF(W191="","",_xlfn.LET(_xlpm.x,VLOOKUP(W191,'Drop-down_menus'!$F$2:$G$16,2,FALSE),IF(_xlpm.x=0,"",_xlpm.x)))</f>
        <v/>
      </c>
      <c r="AB191" s="21"/>
      <c r="AC191" s="21"/>
      <c r="AD191" s="21"/>
      <c r="AE191" s="21" t="s">
        <v>739</v>
      </c>
      <c r="AF191" s="21"/>
      <c r="AG191" s="21"/>
      <c r="AH191" s="21"/>
      <c r="AI191" s="21"/>
      <c r="AJ191" s="21"/>
      <c r="AK191" s="21"/>
    </row>
    <row r="192" spans="1:37" hidden="1" x14ac:dyDescent="0.2">
      <c r="A192" s="21" t="s">
        <v>97</v>
      </c>
      <c r="B192" s="21"/>
      <c r="C192">
        <v>226</v>
      </c>
      <c r="D192" s="21" t="s">
        <v>711</v>
      </c>
      <c r="E192" s="21" t="s">
        <v>721</v>
      </c>
      <c r="G192" s="21"/>
      <c r="I192" t="s">
        <v>2611</v>
      </c>
      <c r="J192" t="str">
        <f>IF($I192="","",_xlfn.LET(_xlpm.x,VLOOKUP($I192,'taxon-match_2026-08-31'!$A$2:$N$122,6,FALSE),IF(_xlpm.x=0,"",_xlpm.x)))</f>
        <v/>
      </c>
      <c r="K192" t="str">
        <f>IF($I192="","",_xlfn.LET(_xlpm.x,VLOOKUP($I192,'taxon-match_2026-08-31'!$A$2:$N$122,4,FALSE),IF(_xlpm.x=0,"",_xlpm.x)))</f>
        <v/>
      </c>
      <c r="L192" t="str">
        <f>IF($I192="","",_xlfn.LET(_xlpm.x,VLOOKUP($I192,'taxon-match_2026-08-31'!$A$2:$N$122,7,FALSE),IF(_xlpm.x=0,"",_xlpm.x)))</f>
        <v/>
      </c>
      <c r="M192" t="str">
        <f>IF($I192="","",_xlfn.LET(_xlpm.x,VLOOKUP($I192,'taxon-match_2026-08-31'!$A$2:$N$122,8,FALSE),IF(_xlpm.x=0,"",_xlpm.x)))</f>
        <v/>
      </c>
      <c r="N192" t="str">
        <f>IF($I192="","",_xlfn.LET(_xlpm.x,VLOOKUP($I192,'taxon-match_2026-08-31'!$A$2:$N$122,9,FALSE),IF(_xlpm.x=0,"",_xlpm.x)))</f>
        <v/>
      </c>
      <c r="O192" t="str">
        <f>IF($I192="","",_xlfn.LET(_xlpm.x,VLOOKUP($I192,'taxon-match_2026-08-31'!$A$2:$N$122,10,FALSE),IF(_xlpm.x=0,"",_xlpm.x)))</f>
        <v/>
      </c>
      <c r="P192" t="str">
        <f>IF($I192="","",_xlfn.LET(_xlpm.x,VLOOKUP($I192,'taxon-match_2026-08-31'!$A$2:$N$122,11,FALSE),IF(_xlpm.x=0,"",_xlpm.x)))</f>
        <v/>
      </c>
      <c r="Q192" t="str">
        <f>IF($I192="","",_xlfn.LET(_xlpm.x,VLOOKUP($I192,'taxon-match_2026-08-31'!$A$2:$N$122,12,FALSE),IF(_xlpm.x=0,"",_xlpm.x)))</f>
        <v/>
      </c>
      <c r="R192" t="str">
        <f>IF($I192="","",_xlfn.LET(_xlpm.x,VLOOKUP($I192,'taxon-match_2026-08-31'!$A$2:$N$122,14,FALSE),IF(_xlpm.x=0,"",_xlpm.x)))</f>
        <v/>
      </c>
      <c r="T192" s="21" t="s">
        <v>71</v>
      </c>
      <c r="U192" s="21"/>
      <c r="V192" s="21"/>
      <c r="W192" s="21"/>
      <c r="X192" t="str">
        <f>IF(T192="","",_xlfn.LET(_xlpm.x,VLOOKUP(T192,'Drop-down_menus'!$F$2:$G$16,2,FALSE),IF(_xlpm.x=0,"",_xlpm.x)))</f>
        <v>https://orcid.org/0009-0002-6669-2911</v>
      </c>
      <c r="Y192" t="str">
        <f>IF(U192="","",_xlfn.LET(_xlpm.x,VLOOKUP(U192,'Drop-down_menus'!$F$2:$G$16,2,FALSE),IF(_xlpm.x=0,"",_xlpm.x)))</f>
        <v/>
      </c>
      <c r="Z192" t="str">
        <f>IF(V192="","",_xlfn.LET(_xlpm.x,VLOOKUP(V192,'Drop-down_menus'!$F$2:$G$16,2,FALSE),IF(_xlpm.x=0,"",_xlpm.x)))</f>
        <v/>
      </c>
      <c r="AA192" t="str">
        <f>IF(W192="","",_xlfn.LET(_xlpm.x,VLOOKUP(W192,'Drop-down_menus'!$F$2:$G$16,2,FALSE),IF(_xlpm.x=0,"",_xlpm.x)))</f>
        <v/>
      </c>
      <c r="AB192" s="21" t="s">
        <v>722</v>
      </c>
      <c r="AC192" s="21"/>
      <c r="AD192" s="21"/>
      <c r="AE192" s="21" t="s">
        <v>723</v>
      </c>
      <c r="AF192" s="21"/>
      <c r="AG192" s="21"/>
      <c r="AH192" s="21"/>
      <c r="AI192" s="21"/>
      <c r="AJ192" s="21"/>
      <c r="AK192" s="21"/>
    </row>
    <row r="193" spans="1:37" hidden="1" x14ac:dyDescent="0.2">
      <c r="A193" s="21" t="s">
        <v>97</v>
      </c>
      <c r="B193" s="21"/>
      <c r="C193">
        <v>227</v>
      </c>
      <c r="D193" s="21" t="s">
        <v>711</v>
      </c>
      <c r="E193" s="21" t="s">
        <v>721</v>
      </c>
      <c r="G193" s="21"/>
      <c r="I193" t="s">
        <v>2611</v>
      </c>
      <c r="J193" t="str">
        <f>IF($I193="","",_xlfn.LET(_xlpm.x,VLOOKUP($I193,'taxon-match_2026-08-31'!$A$2:$N$122,6,FALSE),IF(_xlpm.x=0,"",_xlpm.x)))</f>
        <v/>
      </c>
      <c r="K193" t="str">
        <f>IF($I193="","",_xlfn.LET(_xlpm.x,VLOOKUP($I193,'taxon-match_2026-08-31'!$A$2:$N$122,4,FALSE),IF(_xlpm.x=0,"",_xlpm.x)))</f>
        <v/>
      </c>
      <c r="L193" t="str">
        <f>IF($I193="","",_xlfn.LET(_xlpm.x,VLOOKUP($I193,'taxon-match_2026-08-31'!$A$2:$N$122,7,FALSE),IF(_xlpm.x=0,"",_xlpm.x)))</f>
        <v/>
      </c>
      <c r="M193" t="str">
        <f>IF($I193="","",_xlfn.LET(_xlpm.x,VLOOKUP($I193,'taxon-match_2026-08-31'!$A$2:$N$122,8,FALSE),IF(_xlpm.x=0,"",_xlpm.x)))</f>
        <v/>
      </c>
      <c r="N193" t="str">
        <f>IF($I193="","",_xlfn.LET(_xlpm.x,VLOOKUP($I193,'taxon-match_2026-08-31'!$A$2:$N$122,9,FALSE),IF(_xlpm.x=0,"",_xlpm.x)))</f>
        <v/>
      </c>
      <c r="O193" t="str">
        <f>IF($I193="","",_xlfn.LET(_xlpm.x,VLOOKUP($I193,'taxon-match_2026-08-31'!$A$2:$N$122,10,FALSE),IF(_xlpm.x=0,"",_xlpm.x)))</f>
        <v/>
      </c>
      <c r="P193" t="str">
        <f>IF($I193="","",_xlfn.LET(_xlpm.x,VLOOKUP($I193,'taxon-match_2026-08-31'!$A$2:$N$122,11,FALSE),IF(_xlpm.x=0,"",_xlpm.x)))</f>
        <v/>
      </c>
      <c r="Q193" t="str">
        <f>IF($I193="","",_xlfn.LET(_xlpm.x,VLOOKUP($I193,'taxon-match_2026-08-31'!$A$2:$N$122,12,FALSE),IF(_xlpm.x=0,"",_xlpm.x)))</f>
        <v/>
      </c>
      <c r="R193" t="str">
        <f>IF($I193="","",_xlfn.LET(_xlpm.x,VLOOKUP($I193,'taxon-match_2026-08-31'!$A$2:$N$122,14,FALSE),IF(_xlpm.x=0,"",_xlpm.x)))</f>
        <v/>
      </c>
      <c r="T193" s="21" t="s">
        <v>71</v>
      </c>
      <c r="U193" s="21"/>
      <c r="V193" s="21"/>
      <c r="W193" s="21"/>
      <c r="X193" t="str">
        <f>IF(T193="","",_xlfn.LET(_xlpm.x,VLOOKUP(T193,'Drop-down_menus'!$F$2:$G$16,2,FALSE),IF(_xlpm.x=0,"",_xlpm.x)))</f>
        <v>https://orcid.org/0009-0002-6669-2911</v>
      </c>
      <c r="Y193" t="str">
        <f>IF(U193="","",_xlfn.LET(_xlpm.x,VLOOKUP(U193,'Drop-down_menus'!$F$2:$G$16,2,FALSE),IF(_xlpm.x=0,"",_xlpm.x)))</f>
        <v/>
      </c>
      <c r="Z193" t="str">
        <f>IF(V193="","",_xlfn.LET(_xlpm.x,VLOOKUP(V193,'Drop-down_menus'!$F$2:$G$16,2,FALSE),IF(_xlpm.x=0,"",_xlpm.x)))</f>
        <v/>
      </c>
      <c r="AA193" t="str">
        <f>IF(W193="","",_xlfn.LET(_xlpm.x,VLOOKUP(W193,'Drop-down_menus'!$F$2:$G$16,2,FALSE),IF(_xlpm.x=0,"",_xlpm.x)))</f>
        <v/>
      </c>
      <c r="AB193" s="21" t="s">
        <v>722</v>
      </c>
      <c r="AC193" s="21"/>
      <c r="AD193" s="21"/>
      <c r="AE193" s="21" t="s">
        <v>723</v>
      </c>
      <c r="AF193" s="21"/>
      <c r="AG193" s="21"/>
      <c r="AH193" s="21" t="s">
        <v>742</v>
      </c>
      <c r="AI193" s="21"/>
      <c r="AJ193" s="21"/>
      <c r="AK193" s="21"/>
    </row>
    <row r="194" spans="1:37" hidden="1" x14ac:dyDescent="0.2">
      <c r="A194" s="21" t="s">
        <v>97</v>
      </c>
      <c r="B194" s="21"/>
      <c r="C194">
        <v>228</v>
      </c>
      <c r="D194" s="21" t="s">
        <v>711</v>
      </c>
      <c r="E194" s="21" t="s">
        <v>724</v>
      </c>
      <c r="G194" s="21"/>
      <c r="I194" t="s">
        <v>2611</v>
      </c>
      <c r="J194" t="str">
        <f>IF($I194="","",_xlfn.LET(_xlpm.x,VLOOKUP($I194,'taxon-match_2026-08-31'!$A$2:$N$122,6,FALSE),IF(_xlpm.x=0,"",_xlpm.x)))</f>
        <v/>
      </c>
      <c r="K194" t="str">
        <f>IF($I194="","",_xlfn.LET(_xlpm.x,VLOOKUP($I194,'taxon-match_2026-08-31'!$A$2:$N$122,4,FALSE),IF(_xlpm.x=0,"",_xlpm.x)))</f>
        <v/>
      </c>
      <c r="L194" t="str">
        <f>IF($I194="","",_xlfn.LET(_xlpm.x,VLOOKUP($I194,'taxon-match_2026-08-31'!$A$2:$N$122,7,FALSE),IF(_xlpm.x=0,"",_xlpm.x)))</f>
        <v/>
      </c>
      <c r="M194" t="str">
        <f>IF($I194="","",_xlfn.LET(_xlpm.x,VLOOKUP($I194,'taxon-match_2026-08-31'!$A$2:$N$122,8,FALSE),IF(_xlpm.x=0,"",_xlpm.x)))</f>
        <v/>
      </c>
      <c r="N194" t="str">
        <f>IF($I194="","",_xlfn.LET(_xlpm.x,VLOOKUP($I194,'taxon-match_2026-08-31'!$A$2:$N$122,9,FALSE),IF(_xlpm.x=0,"",_xlpm.x)))</f>
        <v/>
      </c>
      <c r="O194" t="str">
        <f>IF($I194="","",_xlfn.LET(_xlpm.x,VLOOKUP($I194,'taxon-match_2026-08-31'!$A$2:$N$122,10,FALSE),IF(_xlpm.x=0,"",_xlpm.x)))</f>
        <v/>
      </c>
      <c r="P194" t="str">
        <f>IF($I194="","",_xlfn.LET(_xlpm.x,VLOOKUP($I194,'taxon-match_2026-08-31'!$A$2:$N$122,11,FALSE),IF(_xlpm.x=0,"",_xlpm.x)))</f>
        <v/>
      </c>
      <c r="Q194" t="str">
        <f>IF($I194="","",_xlfn.LET(_xlpm.x,VLOOKUP($I194,'taxon-match_2026-08-31'!$A$2:$N$122,12,FALSE),IF(_xlpm.x=0,"",_xlpm.x)))</f>
        <v/>
      </c>
      <c r="R194" t="str">
        <f>IF($I194="","",_xlfn.LET(_xlpm.x,VLOOKUP($I194,'taxon-match_2026-08-31'!$A$2:$N$122,14,FALSE),IF(_xlpm.x=0,"",_xlpm.x)))</f>
        <v/>
      </c>
      <c r="T194" s="21" t="s">
        <v>71</v>
      </c>
      <c r="U194" s="21"/>
      <c r="V194" s="21"/>
      <c r="W194" s="21"/>
      <c r="X194" t="str">
        <f>IF(T194="","",_xlfn.LET(_xlpm.x,VLOOKUP(T194,'Drop-down_menus'!$F$2:$G$16,2,FALSE),IF(_xlpm.x=0,"",_xlpm.x)))</f>
        <v>https://orcid.org/0009-0002-6669-2911</v>
      </c>
      <c r="Y194" t="str">
        <f>IF(U194="","",_xlfn.LET(_xlpm.x,VLOOKUP(U194,'Drop-down_menus'!$F$2:$G$16,2,FALSE),IF(_xlpm.x=0,"",_xlpm.x)))</f>
        <v/>
      </c>
      <c r="Z194" t="str">
        <f>IF(V194="","",_xlfn.LET(_xlpm.x,VLOOKUP(V194,'Drop-down_menus'!$F$2:$G$16,2,FALSE),IF(_xlpm.x=0,"",_xlpm.x)))</f>
        <v/>
      </c>
      <c r="AA194" t="str">
        <f>IF(W194="","",_xlfn.LET(_xlpm.x,VLOOKUP(W194,'Drop-down_menus'!$F$2:$G$16,2,FALSE),IF(_xlpm.x=0,"",_xlpm.x)))</f>
        <v/>
      </c>
      <c r="AB194" s="21" t="s">
        <v>722</v>
      </c>
      <c r="AC194" s="21"/>
      <c r="AD194" s="21"/>
      <c r="AE194" s="21" t="s">
        <v>723</v>
      </c>
      <c r="AF194" s="21"/>
      <c r="AG194" s="21"/>
      <c r="AH194" s="21"/>
      <c r="AI194" s="21"/>
      <c r="AJ194" s="21"/>
      <c r="AK194" s="21"/>
    </row>
    <row r="195" spans="1:37" hidden="1" x14ac:dyDescent="0.2">
      <c r="A195" s="21" t="s">
        <v>97</v>
      </c>
      <c r="B195" s="21"/>
      <c r="C195">
        <v>229</v>
      </c>
      <c r="D195" s="21" t="s">
        <v>711</v>
      </c>
      <c r="E195" s="21" t="s">
        <v>724</v>
      </c>
      <c r="G195" s="21"/>
      <c r="I195" t="s">
        <v>2611</v>
      </c>
      <c r="J195" t="str">
        <f>IF($I195="","",_xlfn.LET(_xlpm.x,VLOOKUP($I195,'taxon-match_2026-08-31'!$A$2:$N$122,6,FALSE),IF(_xlpm.x=0,"",_xlpm.x)))</f>
        <v/>
      </c>
      <c r="K195" t="str">
        <f>IF($I195="","",_xlfn.LET(_xlpm.x,VLOOKUP($I195,'taxon-match_2026-08-31'!$A$2:$N$122,4,FALSE),IF(_xlpm.x=0,"",_xlpm.x)))</f>
        <v/>
      </c>
      <c r="L195" t="str">
        <f>IF($I195="","",_xlfn.LET(_xlpm.x,VLOOKUP($I195,'taxon-match_2026-08-31'!$A$2:$N$122,7,FALSE),IF(_xlpm.x=0,"",_xlpm.x)))</f>
        <v/>
      </c>
      <c r="M195" t="str">
        <f>IF($I195="","",_xlfn.LET(_xlpm.x,VLOOKUP($I195,'taxon-match_2026-08-31'!$A$2:$N$122,8,FALSE),IF(_xlpm.x=0,"",_xlpm.x)))</f>
        <v/>
      </c>
      <c r="N195" t="str">
        <f>IF($I195="","",_xlfn.LET(_xlpm.x,VLOOKUP($I195,'taxon-match_2026-08-31'!$A$2:$N$122,9,FALSE),IF(_xlpm.x=0,"",_xlpm.x)))</f>
        <v/>
      </c>
      <c r="O195" t="str">
        <f>IF($I195="","",_xlfn.LET(_xlpm.x,VLOOKUP($I195,'taxon-match_2026-08-31'!$A$2:$N$122,10,FALSE),IF(_xlpm.x=0,"",_xlpm.x)))</f>
        <v/>
      </c>
      <c r="P195" t="str">
        <f>IF($I195="","",_xlfn.LET(_xlpm.x,VLOOKUP($I195,'taxon-match_2026-08-31'!$A$2:$N$122,11,FALSE),IF(_xlpm.x=0,"",_xlpm.x)))</f>
        <v/>
      </c>
      <c r="Q195" t="str">
        <f>IF($I195="","",_xlfn.LET(_xlpm.x,VLOOKUP($I195,'taxon-match_2026-08-31'!$A$2:$N$122,12,FALSE),IF(_xlpm.x=0,"",_xlpm.x)))</f>
        <v/>
      </c>
      <c r="R195" t="str">
        <f>IF($I195="","",_xlfn.LET(_xlpm.x,VLOOKUP($I195,'taxon-match_2026-08-31'!$A$2:$N$122,14,FALSE),IF(_xlpm.x=0,"",_xlpm.x)))</f>
        <v/>
      </c>
      <c r="T195" s="21" t="s">
        <v>71</v>
      </c>
      <c r="U195" s="21"/>
      <c r="V195" s="21"/>
      <c r="W195" s="21"/>
      <c r="X195" t="str">
        <f>IF(T195="","",_xlfn.LET(_xlpm.x,VLOOKUP(T195,'Drop-down_menus'!$F$2:$G$16,2,FALSE),IF(_xlpm.x=0,"",_xlpm.x)))</f>
        <v>https://orcid.org/0009-0002-6669-2911</v>
      </c>
      <c r="Y195" t="str">
        <f>IF(U195="","",_xlfn.LET(_xlpm.x,VLOOKUP(U195,'Drop-down_menus'!$F$2:$G$16,2,FALSE),IF(_xlpm.x=0,"",_xlpm.x)))</f>
        <v/>
      </c>
      <c r="Z195" t="str">
        <f>IF(V195="","",_xlfn.LET(_xlpm.x,VLOOKUP(V195,'Drop-down_menus'!$F$2:$G$16,2,FALSE),IF(_xlpm.x=0,"",_xlpm.x)))</f>
        <v/>
      </c>
      <c r="AA195" t="str">
        <f>IF(W195="","",_xlfn.LET(_xlpm.x,VLOOKUP(W195,'Drop-down_menus'!$F$2:$G$16,2,FALSE),IF(_xlpm.x=0,"",_xlpm.x)))</f>
        <v/>
      </c>
      <c r="AB195" s="21" t="s">
        <v>722</v>
      </c>
      <c r="AC195" s="21"/>
      <c r="AD195" s="21"/>
      <c r="AE195" s="21" t="s">
        <v>723</v>
      </c>
      <c r="AF195" s="21"/>
      <c r="AG195" s="21"/>
      <c r="AH195" s="21"/>
      <c r="AI195" s="21"/>
      <c r="AJ195" s="21"/>
      <c r="AK195" s="21"/>
    </row>
    <row r="196" spans="1:37" hidden="1" x14ac:dyDescent="0.2">
      <c r="A196" s="21" t="s">
        <v>97</v>
      </c>
      <c r="B196" s="21"/>
      <c r="C196">
        <v>230</v>
      </c>
      <c r="D196" s="21" t="s">
        <v>711</v>
      </c>
      <c r="E196" s="21" t="s">
        <v>728</v>
      </c>
      <c r="G196" s="21"/>
      <c r="I196" t="s">
        <v>2611</v>
      </c>
      <c r="J196" t="str">
        <f>IF($I196="","",_xlfn.LET(_xlpm.x,VLOOKUP($I196,'taxon-match_2026-08-31'!$A$2:$N$122,6,FALSE),IF(_xlpm.x=0,"",_xlpm.x)))</f>
        <v/>
      </c>
      <c r="K196" t="str">
        <f>IF($I196="","",_xlfn.LET(_xlpm.x,VLOOKUP($I196,'taxon-match_2026-08-31'!$A$2:$N$122,4,FALSE),IF(_xlpm.x=0,"",_xlpm.x)))</f>
        <v/>
      </c>
      <c r="L196" t="str">
        <f>IF($I196="","",_xlfn.LET(_xlpm.x,VLOOKUP($I196,'taxon-match_2026-08-31'!$A$2:$N$122,7,FALSE),IF(_xlpm.x=0,"",_xlpm.x)))</f>
        <v/>
      </c>
      <c r="M196" t="str">
        <f>IF($I196="","",_xlfn.LET(_xlpm.x,VLOOKUP($I196,'taxon-match_2026-08-31'!$A$2:$N$122,8,FALSE),IF(_xlpm.x=0,"",_xlpm.x)))</f>
        <v/>
      </c>
      <c r="N196" t="str">
        <f>IF($I196="","",_xlfn.LET(_xlpm.x,VLOOKUP($I196,'taxon-match_2026-08-31'!$A$2:$N$122,9,FALSE),IF(_xlpm.x=0,"",_xlpm.x)))</f>
        <v/>
      </c>
      <c r="O196" t="str">
        <f>IF($I196="","",_xlfn.LET(_xlpm.x,VLOOKUP($I196,'taxon-match_2026-08-31'!$A$2:$N$122,10,FALSE),IF(_xlpm.x=0,"",_xlpm.x)))</f>
        <v/>
      </c>
      <c r="P196" t="str">
        <f>IF($I196="","",_xlfn.LET(_xlpm.x,VLOOKUP($I196,'taxon-match_2026-08-31'!$A$2:$N$122,11,FALSE),IF(_xlpm.x=0,"",_xlpm.x)))</f>
        <v/>
      </c>
      <c r="Q196" t="str">
        <f>IF($I196="","",_xlfn.LET(_xlpm.x,VLOOKUP($I196,'taxon-match_2026-08-31'!$A$2:$N$122,12,FALSE),IF(_xlpm.x=0,"",_xlpm.x)))</f>
        <v/>
      </c>
      <c r="R196" t="str">
        <f>IF($I196="","",_xlfn.LET(_xlpm.x,VLOOKUP($I196,'taxon-match_2026-08-31'!$A$2:$N$122,14,FALSE),IF(_xlpm.x=0,"",_xlpm.x)))</f>
        <v/>
      </c>
      <c r="T196" s="21" t="s">
        <v>71</v>
      </c>
      <c r="U196" s="21"/>
      <c r="V196" s="21"/>
      <c r="W196" s="21"/>
      <c r="X196" t="str">
        <f>IF(T196="","",_xlfn.LET(_xlpm.x,VLOOKUP(T196,'Drop-down_menus'!$F$2:$G$16,2,FALSE),IF(_xlpm.x=0,"",_xlpm.x)))</f>
        <v>https://orcid.org/0009-0002-6669-2911</v>
      </c>
      <c r="Y196" t="str">
        <f>IF(U196="","",_xlfn.LET(_xlpm.x,VLOOKUP(U196,'Drop-down_menus'!$F$2:$G$16,2,FALSE),IF(_xlpm.x=0,"",_xlpm.x)))</f>
        <v/>
      </c>
      <c r="Z196" t="str">
        <f>IF(V196="","",_xlfn.LET(_xlpm.x,VLOOKUP(V196,'Drop-down_menus'!$F$2:$G$16,2,FALSE),IF(_xlpm.x=0,"",_xlpm.x)))</f>
        <v/>
      </c>
      <c r="AA196" t="str">
        <f>IF(W196="","",_xlfn.LET(_xlpm.x,VLOOKUP(W196,'Drop-down_menus'!$F$2:$G$16,2,FALSE),IF(_xlpm.x=0,"",_xlpm.x)))</f>
        <v/>
      </c>
      <c r="AB196" s="21"/>
      <c r="AC196" s="21"/>
      <c r="AD196" s="21"/>
      <c r="AE196" s="21" t="s">
        <v>726</v>
      </c>
      <c r="AF196" s="21"/>
      <c r="AG196" s="21"/>
      <c r="AH196" s="21"/>
      <c r="AI196" s="21"/>
      <c r="AJ196" s="21"/>
      <c r="AK196" s="21"/>
    </row>
    <row r="197" spans="1:37" hidden="1" x14ac:dyDescent="0.2">
      <c r="A197" s="21" t="s">
        <v>99</v>
      </c>
      <c r="B197" s="21"/>
      <c r="C197">
        <v>231</v>
      </c>
      <c r="D197" s="21" t="s">
        <v>711</v>
      </c>
      <c r="E197" s="21" t="s">
        <v>741</v>
      </c>
      <c r="G197" s="21"/>
      <c r="I197" t="s">
        <v>2611</v>
      </c>
      <c r="J197" t="str">
        <f>IF($I197="","",_xlfn.LET(_xlpm.x,VLOOKUP($I197,'taxon-match_2026-08-31'!$A$2:$N$122,6,FALSE),IF(_xlpm.x=0,"",_xlpm.x)))</f>
        <v/>
      </c>
      <c r="K197" t="str">
        <f>IF($I197="","",_xlfn.LET(_xlpm.x,VLOOKUP($I197,'taxon-match_2026-08-31'!$A$2:$N$122,4,FALSE),IF(_xlpm.x=0,"",_xlpm.x)))</f>
        <v/>
      </c>
      <c r="L197" t="str">
        <f>IF($I197="","",_xlfn.LET(_xlpm.x,VLOOKUP($I197,'taxon-match_2026-08-31'!$A$2:$N$122,7,FALSE),IF(_xlpm.x=0,"",_xlpm.x)))</f>
        <v/>
      </c>
      <c r="M197" t="str">
        <f>IF($I197="","",_xlfn.LET(_xlpm.x,VLOOKUP($I197,'taxon-match_2026-08-31'!$A$2:$N$122,8,FALSE),IF(_xlpm.x=0,"",_xlpm.x)))</f>
        <v/>
      </c>
      <c r="N197" t="str">
        <f>IF($I197="","",_xlfn.LET(_xlpm.x,VLOOKUP($I197,'taxon-match_2026-08-31'!$A$2:$N$122,9,FALSE),IF(_xlpm.x=0,"",_xlpm.x)))</f>
        <v/>
      </c>
      <c r="O197" t="str">
        <f>IF($I197="","",_xlfn.LET(_xlpm.x,VLOOKUP($I197,'taxon-match_2026-08-31'!$A$2:$N$122,10,FALSE),IF(_xlpm.x=0,"",_xlpm.x)))</f>
        <v/>
      </c>
      <c r="P197" t="str">
        <f>IF($I197="","",_xlfn.LET(_xlpm.x,VLOOKUP($I197,'taxon-match_2026-08-31'!$A$2:$N$122,11,FALSE),IF(_xlpm.x=0,"",_xlpm.x)))</f>
        <v/>
      </c>
      <c r="Q197" t="str">
        <f>IF($I197="","",_xlfn.LET(_xlpm.x,VLOOKUP($I197,'taxon-match_2026-08-31'!$A$2:$N$122,12,FALSE),IF(_xlpm.x=0,"",_xlpm.x)))</f>
        <v/>
      </c>
      <c r="R197" t="str">
        <f>IF($I197="","",_xlfn.LET(_xlpm.x,VLOOKUP($I197,'taxon-match_2026-08-31'!$A$2:$N$122,14,FALSE),IF(_xlpm.x=0,"",_xlpm.x)))</f>
        <v/>
      </c>
      <c r="T197" s="21" t="s">
        <v>71</v>
      </c>
      <c r="U197" s="21"/>
      <c r="V197" s="21"/>
      <c r="W197" s="21"/>
      <c r="X197" t="str">
        <f>IF(T197="","",_xlfn.LET(_xlpm.x,VLOOKUP(T197,'Drop-down_menus'!$F$2:$G$16,2,FALSE),IF(_xlpm.x=0,"",_xlpm.x)))</f>
        <v>https://orcid.org/0009-0002-6669-2911</v>
      </c>
      <c r="Y197" t="str">
        <f>IF(U197="","",_xlfn.LET(_xlpm.x,VLOOKUP(U197,'Drop-down_menus'!$F$2:$G$16,2,FALSE),IF(_xlpm.x=0,"",_xlpm.x)))</f>
        <v/>
      </c>
      <c r="Z197" t="str">
        <f>IF(V197="","",_xlfn.LET(_xlpm.x,VLOOKUP(V197,'Drop-down_menus'!$F$2:$G$16,2,FALSE),IF(_xlpm.x=0,"",_xlpm.x)))</f>
        <v/>
      </c>
      <c r="AA197" t="str">
        <f>IF(W197="","",_xlfn.LET(_xlpm.x,VLOOKUP(W197,'Drop-down_menus'!$F$2:$G$16,2,FALSE),IF(_xlpm.x=0,"",_xlpm.x)))</f>
        <v/>
      </c>
      <c r="AB197" s="21"/>
      <c r="AC197" s="21"/>
      <c r="AD197" s="21"/>
      <c r="AE197" s="21" t="s">
        <v>739</v>
      </c>
      <c r="AF197" s="21"/>
      <c r="AG197" s="21"/>
      <c r="AH197" s="21"/>
      <c r="AI197" s="21"/>
      <c r="AJ197" s="21"/>
      <c r="AK197" s="21"/>
    </row>
    <row r="198" spans="1:37" hidden="1" x14ac:dyDescent="0.2">
      <c r="A198" s="21" t="s">
        <v>99</v>
      </c>
      <c r="B198" s="21"/>
      <c r="C198">
        <v>232</v>
      </c>
      <c r="D198" s="21" t="s">
        <v>711</v>
      </c>
      <c r="E198" s="21" t="s">
        <v>721</v>
      </c>
      <c r="G198" s="21"/>
      <c r="I198" t="s">
        <v>2611</v>
      </c>
      <c r="J198" t="str">
        <f>IF($I198="","",_xlfn.LET(_xlpm.x,VLOOKUP($I198,'taxon-match_2026-08-31'!$A$2:$N$122,6,FALSE),IF(_xlpm.x=0,"",_xlpm.x)))</f>
        <v/>
      </c>
      <c r="K198" t="str">
        <f>IF($I198="","",_xlfn.LET(_xlpm.x,VLOOKUP($I198,'taxon-match_2026-08-31'!$A$2:$N$122,4,FALSE),IF(_xlpm.x=0,"",_xlpm.x)))</f>
        <v/>
      </c>
      <c r="L198" t="str">
        <f>IF($I198="","",_xlfn.LET(_xlpm.x,VLOOKUP($I198,'taxon-match_2026-08-31'!$A$2:$N$122,7,FALSE),IF(_xlpm.x=0,"",_xlpm.x)))</f>
        <v/>
      </c>
      <c r="M198" t="str">
        <f>IF($I198="","",_xlfn.LET(_xlpm.x,VLOOKUP($I198,'taxon-match_2026-08-31'!$A$2:$N$122,8,FALSE),IF(_xlpm.x=0,"",_xlpm.x)))</f>
        <v/>
      </c>
      <c r="N198" t="str">
        <f>IF($I198="","",_xlfn.LET(_xlpm.x,VLOOKUP($I198,'taxon-match_2026-08-31'!$A$2:$N$122,9,FALSE),IF(_xlpm.x=0,"",_xlpm.x)))</f>
        <v/>
      </c>
      <c r="O198" t="str">
        <f>IF($I198="","",_xlfn.LET(_xlpm.x,VLOOKUP($I198,'taxon-match_2026-08-31'!$A$2:$N$122,10,FALSE),IF(_xlpm.x=0,"",_xlpm.x)))</f>
        <v/>
      </c>
      <c r="P198" t="str">
        <f>IF($I198="","",_xlfn.LET(_xlpm.x,VLOOKUP($I198,'taxon-match_2026-08-31'!$A$2:$N$122,11,FALSE),IF(_xlpm.x=0,"",_xlpm.x)))</f>
        <v/>
      </c>
      <c r="Q198" t="str">
        <f>IF($I198="","",_xlfn.LET(_xlpm.x,VLOOKUP($I198,'taxon-match_2026-08-31'!$A$2:$N$122,12,FALSE),IF(_xlpm.x=0,"",_xlpm.x)))</f>
        <v/>
      </c>
      <c r="R198" t="str">
        <f>IF($I198="","",_xlfn.LET(_xlpm.x,VLOOKUP($I198,'taxon-match_2026-08-31'!$A$2:$N$122,14,FALSE),IF(_xlpm.x=0,"",_xlpm.x)))</f>
        <v/>
      </c>
      <c r="T198" s="21" t="s">
        <v>71</v>
      </c>
      <c r="U198" s="21"/>
      <c r="V198" s="21"/>
      <c r="W198" s="21"/>
      <c r="X198" t="str">
        <f>IF(T198="","",_xlfn.LET(_xlpm.x,VLOOKUP(T198,'Drop-down_menus'!$F$2:$G$16,2,FALSE),IF(_xlpm.x=0,"",_xlpm.x)))</f>
        <v>https://orcid.org/0009-0002-6669-2911</v>
      </c>
      <c r="Y198" t="str">
        <f>IF(U198="","",_xlfn.LET(_xlpm.x,VLOOKUP(U198,'Drop-down_menus'!$F$2:$G$16,2,FALSE),IF(_xlpm.x=0,"",_xlpm.x)))</f>
        <v/>
      </c>
      <c r="Z198" t="str">
        <f>IF(V198="","",_xlfn.LET(_xlpm.x,VLOOKUP(V198,'Drop-down_menus'!$F$2:$G$16,2,FALSE),IF(_xlpm.x=0,"",_xlpm.x)))</f>
        <v/>
      </c>
      <c r="AA198" t="str">
        <f>IF(W198="","",_xlfn.LET(_xlpm.x,VLOOKUP(W198,'Drop-down_menus'!$F$2:$G$16,2,FALSE),IF(_xlpm.x=0,"",_xlpm.x)))</f>
        <v/>
      </c>
      <c r="AB198" s="21" t="s">
        <v>722</v>
      </c>
      <c r="AC198" s="21"/>
      <c r="AD198" s="21"/>
      <c r="AE198" s="21" t="s">
        <v>723</v>
      </c>
    </row>
    <row r="199" spans="1:37" hidden="1" x14ac:dyDescent="0.2">
      <c r="A199" s="21" t="s">
        <v>99</v>
      </c>
      <c r="B199" s="21"/>
      <c r="C199">
        <v>233</v>
      </c>
      <c r="D199" s="21" t="s">
        <v>711</v>
      </c>
      <c r="E199" s="21" t="s">
        <v>721</v>
      </c>
      <c r="G199" s="21"/>
      <c r="I199" t="s">
        <v>2611</v>
      </c>
      <c r="J199" t="str">
        <f>IF($I199="","",_xlfn.LET(_xlpm.x,VLOOKUP($I199,'taxon-match_2026-08-31'!$A$2:$N$122,6,FALSE),IF(_xlpm.x=0,"",_xlpm.x)))</f>
        <v/>
      </c>
      <c r="K199" t="str">
        <f>IF($I199="","",_xlfn.LET(_xlpm.x,VLOOKUP($I199,'taxon-match_2026-08-31'!$A$2:$N$122,4,FALSE),IF(_xlpm.x=0,"",_xlpm.x)))</f>
        <v/>
      </c>
      <c r="L199" t="str">
        <f>IF($I199="","",_xlfn.LET(_xlpm.x,VLOOKUP($I199,'taxon-match_2026-08-31'!$A$2:$N$122,7,FALSE),IF(_xlpm.x=0,"",_xlpm.x)))</f>
        <v/>
      </c>
      <c r="M199" t="str">
        <f>IF($I199="","",_xlfn.LET(_xlpm.x,VLOOKUP($I199,'taxon-match_2026-08-31'!$A$2:$N$122,8,FALSE),IF(_xlpm.x=0,"",_xlpm.x)))</f>
        <v/>
      </c>
      <c r="N199" t="str">
        <f>IF($I199="","",_xlfn.LET(_xlpm.x,VLOOKUP($I199,'taxon-match_2026-08-31'!$A$2:$N$122,9,FALSE),IF(_xlpm.x=0,"",_xlpm.x)))</f>
        <v/>
      </c>
      <c r="O199" t="str">
        <f>IF($I199="","",_xlfn.LET(_xlpm.x,VLOOKUP($I199,'taxon-match_2026-08-31'!$A$2:$N$122,10,FALSE),IF(_xlpm.x=0,"",_xlpm.x)))</f>
        <v/>
      </c>
      <c r="P199" t="str">
        <f>IF($I199="","",_xlfn.LET(_xlpm.x,VLOOKUP($I199,'taxon-match_2026-08-31'!$A$2:$N$122,11,FALSE),IF(_xlpm.x=0,"",_xlpm.x)))</f>
        <v/>
      </c>
      <c r="Q199" t="str">
        <f>IF($I199="","",_xlfn.LET(_xlpm.x,VLOOKUP($I199,'taxon-match_2026-08-31'!$A$2:$N$122,12,FALSE),IF(_xlpm.x=0,"",_xlpm.x)))</f>
        <v/>
      </c>
      <c r="R199" t="str">
        <f>IF($I199="","",_xlfn.LET(_xlpm.x,VLOOKUP($I199,'taxon-match_2026-08-31'!$A$2:$N$122,14,FALSE),IF(_xlpm.x=0,"",_xlpm.x)))</f>
        <v/>
      </c>
      <c r="T199" s="21" t="s">
        <v>71</v>
      </c>
      <c r="U199" s="21"/>
      <c r="V199" s="21"/>
      <c r="W199" s="21"/>
      <c r="X199" t="str">
        <f>IF(T199="","",_xlfn.LET(_xlpm.x,VLOOKUP(T199,'Drop-down_menus'!$F$2:$G$16,2,FALSE),IF(_xlpm.x=0,"",_xlpm.x)))</f>
        <v>https://orcid.org/0009-0002-6669-2911</v>
      </c>
      <c r="Y199" t="str">
        <f>IF(U199="","",_xlfn.LET(_xlpm.x,VLOOKUP(U199,'Drop-down_menus'!$F$2:$G$16,2,FALSE),IF(_xlpm.x=0,"",_xlpm.x)))</f>
        <v/>
      </c>
      <c r="Z199" t="str">
        <f>IF(V199="","",_xlfn.LET(_xlpm.x,VLOOKUP(V199,'Drop-down_menus'!$F$2:$G$16,2,FALSE),IF(_xlpm.x=0,"",_xlpm.x)))</f>
        <v/>
      </c>
      <c r="AA199" t="str">
        <f>IF(W199="","",_xlfn.LET(_xlpm.x,VLOOKUP(W199,'Drop-down_menus'!$F$2:$G$16,2,FALSE),IF(_xlpm.x=0,"",_xlpm.x)))</f>
        <v/>
      </c>
      <c r="AB199" s="21" t="s">
        <v>722</v>
      </c>
      <c r="AC199" s="21"/>
      <c r="AD199" s="21"/>
      <c r="AE199" s="21" t="s">
        <v>723</v>
      </c>
    </row>
    <row r="200" spans="1:37" hidden="1" x14ac:dyDescent="0.2">
      <c r="A200" s="21" t="s">
        <v>99</v>
      </c>
      <c r="B200" s="21"/>
      <c r="C200">
        <v>234</v>
      </c>
      <c r="D200" s="21" t="s">
        <v>711</v>
      </c>
      <c r="E200" s="21" t="s">
        <v>724</v>
      </c>
      <c r="G200" s="21"/>
      <c r="I200" t="s">
        <v>2611</v>
      </c>
      <c r="J200" t="str">
        <f>IF($I200="","",_xlfn.LET(_xlpm.x,VLOOKUP($I200,'taxon-match_2026-08-31'!$A$2:$N$122,6,FALSE),IF(_xlpm.x=0,"",_xlpm.x)))</f>
        <v/>
      </c>
      <c r="K200" t="str">
        <f>IF($I200="","",_xlfn.LET(_xlpm.x,VLOOKUP($I200,'taxon-match_2026-08-31'!$A$2:$N$122,4,FALSE),IF(_xlpm.x=0,"",_xlpm.x)))</f>
        <v/>
      </c>
      <c r="L200" t="str">
        <f>IF($I200="","",_xlfn.LET(_xlpm.x,VLOOKUP($I200,'taxon-match_2026-08-31'!$A$2:$N$122,7,FALSE),IF(_xlpm.x=0,"",_xlpm.x)))</f>
        <v/>
      </c>
      <c r="M200" t="str">
        <f>IF($I200="","",_xlfn.LET(_xlpm.x,VLOOKUP($I200,'taxon-match_2026-08-31'!$A$2:$N$122,8,FALSE),IF(_xlpm.x=0,"",_xlpm.x)))</f>
        <v/>
      </c>
      <c r="N200" t="str">
        <f>IF($I200="","",_xlfn.LET(_xlpm.x,VLOOKUP($I200,'taxon-match_2026-08-31'!$A$2:$N$122,9,FALSE),IF(_xlpm.x=0,"",_xlpm.x)))</f>
        <v/>
      </c>
      <c r="O200" t="str">
        <f>IF($I200="","",_xlfn.LET(_xlpm.x,VLOOKUP($I200,'taxon-match_2026-08-31'!$A$2:$N$122,10,FALSE),IF(_xlpm.x=0,"",_xlpm.x)))</f>
        <v/>
      </c>
      <c r="P200" t="str">
        <f>IF($I200="","",_xlfn.LET(_xlpm.x,VLOOKUP($I200,'taxon-match_2026-08-31'!$A$2:$N$122,11,FALSE),IF(_xlpm.x=0,"",_xlpm.x)))</f>
        <v/>
      </c>
      <c r="Q200" t="str">
        <f>IF($I200="","",_xlfn.LET(_xlpm.x,VLOOKUP($I200,'taxon-match_2026-08-31'!$A$2:$N$122,12,FALSE),IF(_xlpm.x=0,"",_xlpm.x)))</f>
        <v/>
      </c>
      <c r="R200" t="str">
        <f>IF($I200="","",_xlfn.LET(_xlpm.x,VLOOKUP($I200,'taxon-match_2026-08-31'!$A$2:$N$122,14,FALSE),IF(_xlpm.x=0,"",_xlpm.x)))</f>
        <v/>
      </c>
      <c r="T200" s="21" t="s">
        <v>71</v>
      </c>
      <c r="U200" s="21"/>
      <c r="V200" s="21"/>
      <c r="W200" s="21"/>
      <c r="X200" t="str">
        <f>IF(T200="","",_xlfn.LET(_xlpm.x,VLOOKUP(T200,'Drop-down_menus'!$F$2:$G$16,2,FALSE),IF(_xlpm.x=0,"",_xlpm.x)))</f>
        <v>https://orcid.org/0009-0002-6669-2911</v>
      </c>
      <c r="Y200" t="str">
        <f>IF(U200="","",_xlfn.LET(_xlpm.x,VLOOKUP(U200,'Drop-down_menus'!$F$2:$G$16,2,FALSE),IF(_xlpm.x=0,"",_xlpm.x)))</f>
        <v/>
      </c>
      <c r="Z200" t="str">
        <f>IF(V200="","",_xlfn.LET(_xlpm.x,VLOOKUP(V200,'Drop-down_menus'!$F$2:$G$16,2,FALSE),IF(_xlpm.x=0,"",_xlpm.x)))</f>
        <v/>
      </c>
      <c r="AA200" t="str">
        <f>IF(W200="","",_xlfn.LET(_xlpm.x,VLOOKUP(W200,'Drop-down_menus'!$F$2:$G$16,2,FALSE),IF(_xlpm.x=0,"",_xlpm.x)))</f>
        <v/>
      </c>
      <c r="AB200" s="21" t="s">
        <v>722</v>
      </c>
      <c r="AC200" s="21"/>
      <c r="AD200" s="21"/>
      <c r="AE200" s="21" t="s">
        <v>723</v>
      </c>
    </row>
    <row r="201" spans="1:37" hidden="1" x14ac:dyDescent="0.2">
      <c r="A201" s="21" t="s">
        <v>99</v>
      </c>
      <c r="B201" s="21"/>
      <c r="C201">
        <v>235</v>
      </c>
      <c r="D201" s="21" t="s">
        <v>711</v>
      </c>
      <c r="E201" s="21" t="s">
        <v>724</v>
      </c>
      <c r="G201" s="21"/>
      <c r="I201" t="s">
        <v>2611</v>
      </c>
      <c r="J201" t="str">
        <f>IF($I201="","",_xlfn.LET(_xlpm.x,VLOOKUP($I201,'taxon-match_2026-08-31'!$A$2:$N$122,6,FALSE),IF(_xlpm.x=0,"",_xlpm.x)))</f>
        <v/>
      </c>
      <c r="K201" t="str">
        <f>IF($I201="","",_xlfn.LET(_xlpm.x,VLOOKUP($I201,'taxon-match_2026-08-31'!$A$2:$N$122,4,FALSE),IF(_xlpm.x=0,"",_xlpm.x)))</f>
        <v/>
      </c>
      <c r="L201" t="str">
        <f>IF($I201="","",_xlfn.LET(_xlpm.x,VLOOKUP($I201,'taxon-match_2026-08-31'!$A$2:$N$122,7,FALSE),IF(_xlpm.x=0,"",_xlpm.x)))</f>
        <v/>
      </c>
      <c r="M201" t="str">
        <f>IF($I201="","",_xlfn.LET(_xlpm.x,VLOOKUP($I201,'taxon-match_2026-08-31'!$A$2:$N$122,8,FALSE),IF(_xlpm.x=0,"",_xlpm.x)))</f>
        <v/>
      </c>
      <c r="N201" t="str">
        <f>IF($I201="","",_xlfn.LET(_xlpm.x,VLOOKUP($I201,'taxon-match_2026-08-31'!$A$2:$N$122,9,FALSE),IF(_xlpm.x=0,"",_xlpm.x)))</f>
        <v/>
      </c>
      <c r="O201" t="str">
        <f>IF($I201="","",_xlfn.LET(_xlpm.x,VLOOKUP($I201,'taxon-match_2026-08-31'!$A$2:$N$122,10,FALSE),IF(_xlpm.x=0,"",_xlpm.x)))</f>
        <v/>
      </c>
      <c r="P201" t="str">
        <f>IF($I201="","",_xlfn.LET(_xlpm.x,VLOOKUP($I201,'taxon-match_2026-08-31'!$A$2:$N$122,11,FALSE),IF(_xlpm.x=0,"",_xlpm.x)))</f>
        <v/>
      </c>
      <c r="Q201" t="str">
        <f>IF($I201="","",_xlfn.LET(_xlpm.x,VLOOKUP($I201,'taxon-match_2026-08-31'!$A$2:$N$122,12,FALSE),IF(_xlpm.x=0,"",_xlpm.x)))</f>
        <v/>
      </c>
      <c r="R201" t="str">
        <f>IF($I201="","",_xlfn.LET(_xlpm.x,VLOOKUP($I201,'taxon-match_2026-08-31'!$A$2:$N$122,14,FALSE),IF(_xlpm.x=0,"",_xlpm.x)))</f>
        <v/>
      </c>
      <c r="T201" s="21" t="s">
        <v>71</v>
      </c>
      <c r="U201" s="21"/>
      <c r="V201" s="21"/>
      <c r="W201" s="21"/>
      <c r="X201" t="str">
        <f>IF(T201="","",_xlfn.LET(_xlpm.x,VLOOKUP(T201,'Drop-down_menus'!$F$2:$G$16,2,FALSE),IF(_xlpm.x=0,"",_xlpm.x)))</f>
        <v>https://orcid.org/0009-0002-6669-2911</v>
      </c>
      <c r="Y201" t="str">
        <f>IF(U201="","",_xlfn.LET(_xlpm.x,VLOOKUP(U201,'Drop-down_menus'!$F$2:$G$16,2,FALSE),IF(_xlpm.x=0,"",_xlpm.x)))</f>
        <v/>
      </c>
      <c r="Z201" t="str">
        <f>IF(V201="","",_xlfn.LET(_xlpm.x,VLOOKUP(V201,'Drop-down_menus'!$F$2:$G$16,2,FALSE),IF(_xlpm.x=0,"",_xlpm.x)))</f>
        <v/>
      </c>
      <c r="AA201" t="str">
        <f>IF(W201="","",_xlfn.LET(_xlpm.x,VLOOKUP(W201,'Drop-down_menus'!$F$2:$G$16,2,FALSE),IF(_xlpm.x=0,"",_xlpm.x)))</f>
        <v/>
      </c>
      <c r="AB201" s="21" t="s">
        <v>722</v>
      </c>
      <c r="AC201" s="21"/>
      <c r="AD201" s="21"/>
      <c r="AE201" s="21" t="s">
        <v>723</v>
      </c>
    </row>
    <row r="202" spans="1:37" hidden="1" x14ac:dyDescent="0.2">
      <c r="A202" s="21" t="s">
        <v>99</v>
      </c>
      <c r="B202" s="21"/>
      <c r="C202">
        <v>236</v>
      </c>
      <c r="D202" s="21" t="s">
        <v>711</v>
      </c>
      <c r="E202" s="21" t="s">
        <v>728</v>
      </c>
      <c r="G202" s="21"/>
      <c r="I202" t="s">
        <v>2611</v>
      </c>
      <c r="J202" t="str">
        <f>IF($I202="","",_xlfn.LET(_xlpm.x,VLOOKUP($I202,'taxon-match_2026-08-31'!$A$2:$N$122,6,FALSE),IF(_xlpm.x=0,"",_xlpm.x)))</f>
        <v/>
      </c>
      <c r="K202" t="str">
        <f>IF($I202="","",_xlfn.LET(_xlpm.x,VLOOKUP($I202,'taxon-match_2026-08-31'!$A$2:$N$122,4,FALSE),IF(_xlpm.x=0,"",_xlpm.x)))</f>
        <v/>
      </c>
      <c r="L202" t="str">
        <f>IF($I202="","",_xlfn.LET(_xlpm.x,VLOOKUP($I202,'taxon-match_2026-08-31'!$A$2:$N$122,7,FALSE),IF(_xlpm.x=0,"",_xlpm.x)))</f>
        <v/>
      </c>
      <c r="M202" t="str">
        <f>IF($I202="","",_xlfn.LET(_xlpm.x,VLOOKUP($I202,'taxon-match_2026-08-31'!$A$2:$N$122,8,FALSE),IF(_xlpm.x=0,"",_xlpm.x)))</f>
        <v/>
      </c>
      <c r="N202" t="str">
        <f>IF($I202="","",_xlfn.LET(_xlpm.x,VLOOKUP($I202,'taxon-match_2026-08-31'!$A$2:$N$122,9,FALSE),IF(_xlpm.x=0,"",_xlpm.x)))</f>
        <v/>
      </c>
      <c r="O202" t="str">
        <f>IF($I202="","",_xlfn.LET(_xlpm.x,VLOOKUP($I202,'taxon-match_2026-08-31'!$A$2:$N$122,10,FALSE),IF(_xlpm.x=0,"",_xlpm.x)))</f>
        <v/>
      </c>
      <c r="P202" t="str">
        <f>IF($I202="","",_xlfn.LET(_xlpm.x,VLOOKUP($I202,'taxon-match_2026-08-31'!$A$2:$N$122,11,FALSE),IF(_xlpm.x=0,"",_xlpm.x)))</f>
        <v/>
      </c>
      <c r="Q202" t="str">
        <f>IF($I202="","",_xlfn.LET(_xlpm.x,VLOOKUP($I202,'taxon-match_2026-08-31'!$A$2:$N$122,12,FALSE),IF(_xlpm.x=0,"",_xlpm.x)))</f>
        <v/>
      </c>
      <c r="R202" t="str">
        <f>IF($I202="","",_xlfn.LET(_xlpm.x,VLOOKUP($I202,'taxon-match_2026-08-31'!$A$2:$N$122,14,FALSE),IF(_xlpm.x=0,"",_xlpm.x)))</f>
        <v/>
      </c>
      <c r="T202" s="21" t="s">
        <v>71</v>
      </c>
      <c r="U202" s="21"/>
      <c r="V202" s="21"/>
      <c r="W202" s="21"/>
      <c r="X202" t="str">
        <f>IF(T202="","",_xlfn.LET(_xlpm.x,VLOOKUP(T202,'Drop-down_menus'!$F$2:$G$16,2,FALSE),IF(_xlpm.x=0,"",_xlpm.x)))</f>
        <v>https://orcid.org/0009-0002-6669-2911</v>
      </c>
      <c r="Y202" t="str">
        <f>IF(U202="","",_xlfn.LET(_xlpm.x,VLOOKUP(U202,'Drop-down_menus'!$F$2:$G$16,2,FALSE),IF(_xlpm.x=0,"",_xlpm.x)))</f>
        <v/>
      </c>
      <c r="Z202" t="str">
        <f>IF(V202="","",_xlfn.LET(_xlpm.x,VLOOKUP(V202,'Drop-down_menus'!$F$2:$G$16,2,FALSE),IF(_xlpm.x=0,"",_xlpm.x)))</f>
        <v/>
      </c>
      <c r="AA202" t="str">
        <f>IF(W202="","",_xlfn.LET(_xlpm.x,VLOOKUP(W202,'Drop-down_menus'!$F$2:$G$16,2,FALSE),IF(_xlpm.x=0,"",_xlpm.x)))</f>
        <v/>
      </c>
      <c r="AB202" s="21"/>
      <c r="AC202" s="21"/>
      <c r="AD202" s="21"/>
      <c r="AE202" s="21" t="s">
        <v>726</v>
      </c>
    </row>
    <row r="203" spans="1:37" hidden="1" x14ac:dyDescent="0.2">
      <c r="A203" s="21" t="s">
        <v>100</v>
      </c>
      <c r="B203" s="21"/>
      <c r="C203">
        <v>237</v>
      </c>
      <c r="D203" s="21" t="s">
        <v>711</v>
      </c>
      <c r="E203" s="21" t="s">
        <v>741</v>
      </c>
      <c r="G203" s="21"/>
      <c r="I203" t="s">
        <v>2611</v>
      </c>
      <c r="J203" t="str">
        <f>IF($I203="","",_xlfn.LET(_xlpm.x,VLOOKUP($I203,'taxon-match_2026-08-31'!$A$2:$N$122,6,FALSE),IF(_xlpm.x=0,"",_xlpm.x)))</f>
        <v/>
      </c>
      <c r="K203" t="str">
        <f>IF($I203="","",_xlfn.LET(_xlpm.x,VLOOKUP($I203,'taxon-match_2026-08-31'!$A$2:$N$122,4,FALSE),IF(_xlpm.x=0,"",_xlpm.x)))</f>
        <v/>
      </c>
      <c r="L203" t="str">
        <f>IF($I203="","",_xlfn.LET(_xlpm.x,VLOOKUP($I203,'taxon-match_2026-08-31'!$A$2:$N$122,7,FALSE),IF(_xlpm.x=0,"",_xlpm.x)))</f>
        <v/>
      </c>
      <c r="M203" t="str">
        <f>IF($I203="","",_xlfn.LET(_xlpm.x,VLOOKUP($I203,'taxon-match_2026-08-31'!$A$2:$N$122,8,FALSE),IF(_xlpm.x=0,"",_xlpm.x)))</f>
        <v/>
      </c>
      <c r="N203" t="str">
        <f>IF($I203="","",_xlfn.LET(_xlpm.x,VLOOKUP($I203,'taxon-match_2026-08-31'!$A$2:$N$122,9,FALSE),IF(_xlpm.x=0,"",_xlpm.x)))</f>
        <v/>
      </c>
      <c r="O203" t="str">
        <f>IF($I203="","",_xlfn.LET(_xlpm.x,VLOOKUP($I203,'taxon-match_2026-08-31'!$A$2:$N$122,10,FALSE),IF(_xlpm.x=0,"",_xlpm.x)))</f>
        <v/>
      </c>
      <c r="P203" t="str">
        <f>IF($I203="","",_xlfn.LET(_xlpm.x,VLOOKUP($I203,'taxon-match_2026-08-31'!$A$2:$N$122,11,FALSE),IF(_xlpm.x=0,"",_xlpm.x)))</f>
        <v/>
      </c>
      <c r="Q203" t="str">
        <f>IF($I203="","",_xlfn.LET(_xlpm.x,VLOOKUP($I203,'taxon-match_2026-08-31'!$A$2:$N$122,12,FALSE),IF(_xlpm.x=0,"",_xlpm.x)))</f>
        <v/>
      </c>
      <c r="R203" t="str">
        <f>IF($I203="","",_xlfn.LET(_xlpm.x,VLOOKUP($I203,'taxon-match_2026-08-31'!$A$2:$N$122,14,FALSE),IF(_xlpm.x=0,"",_xlpm.x)))</f>
        <v/>
      </c>
      <c r="T203" s="21" t="s">
        <v>71</v>
      </c>
      <c r="U203" s="21"/>
      <c r="V203" s="21"/>
      <c r="W203" s="21"/>
      <c r="X203" t="str">
        <f>IF(T203="","",_xlfn.LET(_xlpm.x,VLOOKUP(T203,'Drop-down_menus'!$F$2:$G$16,2,FALSE),IF(_xlpm.x=0,"",_xlpm.x)))</f>
        <v>https://orcid.org/0009-0002-6669-2911</v>
      </c>
      <c r="Y203" t="str">
        <f>IF(U203="","",_xlfn.LET(_xlpm.x,VLOOKUP(U203,'Drop-down_menus'!$F$2:$G$16,2,FALSE),IF(_xlpm.x=0,"",_xlpm.x)))</f>
        <v/>
      </c>
      <c r="Z203" t="str">
        <f>IF(V203="","",_xlfn.LET(_xlpm.x,VLOOKUP(V203,'Drop-down_menus'!$F$2:$G$16,2,FALSE),IF(_xlpm.x=0,"",_xlpm.x)))</f>
        <v/>
      </c>
      <c r="AA203" t="str">
        <f>IF(W203="","",_xlfn.LET(_xlpm.x,VLOOKUP(W203,'Drop-down_menus'!$F$2:$G$16,2,FALSE),IF(_xlpm.x=0,"",_xlpm.x)))</f>
        <v/>
      </c>
      <c r="AB203" s="21"/>
      <c r="AC203" s="21"/>
      <c r="AD203" s="21"/>
      <c r="AE203" s="21" t="s">
        <v>739</v>
      </c>
    </row>
    <row r="204" spans="1:37" hidden="1" x14ac:dyDescent="0.2">
      <c r="A204" s="21" t="s">
        <v>100</v>
      </c>
      <c r="B204" s="21"/>
      <c r="C204">
        <v>238</v>
      </c>
      <c r="D204" s="21" t="s">
        <v>711</v>
      </c>
      <c r="E204" s="21" t="s">
        <v>721</v>
      </c>
      <c r="G204" s="21"/>
      <c r="I204" t="s">
        <v>2611</v>
      </c>
      <c r="J204" t="str">
        <f>IF($I204="","",_xlfn.LET(_xlpm.x,VLOOKUP($I204,'taxon-match_2026-08-31'!$A$2:$N$122,6,FALSE),IF(_xlpm.x=0,"",_xlpm.x)))</f>
        <v/>
      </c>
      <c r="K204" t="str">
        <f>IF($I204="","",_xlfn.LET(_xlpm.x,VLOOKUP($I204,'taxon-match_2026-08-31'!$A$2:$N$122,4,FALSE),IF(_xlpm.x=0,"",_xlpm.x)))</f>
        <v/>
      </c>
      <c r="L204" t="str">
        <f>IF($I204="","",_xlfn.LET(_xlpm.x,VLOOKUP($I204,'taxon-match_2026-08-31'!$A$2:$N$122,7,FALSE),IF(_xlpm.x=0,"",_xlpm.x)))</f>
        <v/>
      </c>
      <c r="M204" t="str">
        <f>IF($I204="","",_xlfn.LET(_xlpm.x,VLOOKUP($I204,'taxon-match_2026-08-31'!$A$2:$N$122,8,FALSE),IF(_xlpm.x=0,"",_xlpm.x)))</f>
        <v/>
      </c>
      <c r="N204" t="str">
        <f>IF($I204="","",_xlfn.LET(_xlpm.x,VLOOKUP($I204,'taxon-match_2026-08-31'!$A$2:$N$122,9,FALSE),IF(_xlpm.x=0,"",_xlpm.x)))</f>
        <v/>
      </c>
      <c r="O204" t="str">
        <f>IF($I204="","",_xlfn.LET(_xlpm.x,VLOOKUP($I204,'taxon-match_2026-08-31'!$A$2:$N$122,10,FALSE),IF(_xlpm.x=0,"",_xlpm.x)))</f>
        <v/>
      </c>
      <c r="P204" t="str">
        <f>IF($I204="","",_xlfn.LET(_xlpm.x,VLOOKUP($I204,'taxon-match_2026-08-31'!$A$2:$N$122,11,FALSE),IF(_xlpm.x=0,"",_xlpm.x)))</f>
        <v/>
      </c>
      <c r="Q204" t="str">
        <f>IF($I204="","",_xlfn.LET(_xlpm.x,VLOOKUP($I204,'taxon-match_2026-08-31'!$A$2:$N$122,12,FALSE),IF(_xlpm.x=0,"",_xlpm.x)))</f>
        <v/>
      </c>
      <c r="R204" t="str">
        <f>IF($I204="","",_xlfn.LET(_xlpm.x,VLOOKUP($I204,'taxon-match_2026-08-31'!$A$2:$N$122,14,FALSE),IF(_xlpm.x=0,"",_xlpm.x)))</f>
        <v/>
      </c>
      <c r="T204" s="21" t="s">
        <v>71</v>
      </c>
      <c r="U204" s="21"/>
      <c r="V204" s="21"/>
      <c r="W204" s="21"/>
      <c r="X204" t="str">
        <f>IF(T204="","",_xlfn.LET(_xlpm.x,VLOOKUP(T204,'Drop-down_menus'!$F$2:$G$16,2,FALSE),IF(_xlpm.x=0,"",_xlpm.x)))</f>
        <v>https://orcid.org/0009-0002-6669-2911</v>
      </c>
      <c r="Y204" t="str">
        <f>IF(U204="","",_xlfn.LET(_xlpm.x,VLOOKUP(U204,'Drop-down_menus'!$F$2:$G$16,2,FALSE),IF(_xlpm.x=0,"",_xlpm.x)))</f>
        <v/>
      </c>
      <c r="Z204" t="str">
        <f>IF(V204="","",_xlfn.LET(_xlpm.x,VLOOKUP(V204,'Drop-down_menus'!$F$2:$G$16,2,FALSE),IF(_xlpm.x=0,"",_xlpm.x)))</f>
        <v/>
      </c>
      <c r="AA204" t="str">
        <f>IF(W204="","",_xlfn.LET(_xlpm.x,VLOOKUP(W204,'Drop-down_menus'!$F$2:$G$16,2,FALSE),IF(_xlpm.x=0,"",_xlpm.x)))</f>
        <v/>
      </c>
      <c r="AB204" s="21" t="s">
        <v>722</v>
      </c>
      <c r="AC204" s="21"/>
      <c r="AD204" s="21"/>
      <c r="AE204" s="21" t="s">
        <v>723</v>
      </c>
    </row>
    <row r="205" spans="1:37" hidden="1" x14ac:dyDescent="0.2">
      <c r="A205" s="21" t="s">
        <v>100</v>
      </c>
      <c r="B205" s="21"/>
      <c r="C205">
        <v>239</v>
      </c>
      <c r="D205" s="21" t="s">
        <v>711</v>
      </c>
      <c r="E205" s="21" t="s">
        <v>721</v>
      </c>
      <c r="G205" s="21"/>
      <c r="I205" t="s">
        <v>2611</v>
      </c>
      <c r="J205" t="str">
        <f>IF($I205="","",_xlfn.LET(_xlpm.x,VLOOKUP($I205,'taxon-match_2026-08-31'!$A$2:$N$122,6,FALSE),IF(_xlpm.x=0,"",_xlpm.x)))</f>
        <v/>
      </c>
      <c r="K205" t="str">
        <f>IF($I205="","",_xlfn.LET(_xlpm.x,VLOOKUP($I205,'taxon-match_2026-08-31'!$A$2:$N$122,4,FALSE),IF(_xlpm.x=0,"",_xlpm.x)))</f>
        <v/>
      </c>
      <c r="L205" t="str">
        <f>IF($I205="","",_xlfn.LET(_xlpm.x,VLOOKUP($I205,'taxon-match_2026-08-31'!$A$2:$N$122,7,FALSE),IF(_xlpm.x=0,"",_xlpm.x)))</f>
        <v/>
      </c>
      <c r="M205" t="str">
        <f>IF($I205="","",_xlfn.LET(_xlpm.x,VLOOKUP($I205,'taxon-match_2026-08-31'!$A$2:$N$122,8,FALSE),IF(_xlpm.x=0,"",_xlpm.x)))</f>
        <v/>
      </c>
      <c r="N205" t="str">
        <f>IF($I205="","",_xlfn.LET(_xlpm.x,VLOOKUP($I205,'taxon-match_2026-08-31'!$A$2:$N$122,9,FALSE),IF(_xlpm.x=0,"",_xlpm.x)))</f>
        <v/>
      </c>
      <c r="O205" t="str">
        <f>IF($I205="","",_xlfn.LET(_xlpm.x,VLOOKUP($I205,'taxon-match_2026-08-31'!$A$2:$N$122,10,FALSE),IF(_xlpm.x=0,"",_xlpm.x)))</f>
        <v/>
      </c>
      <c r="P205" t="str">
        <f>IF($I205="","",_xlfn.LET(_xlpm.x,VLOOKUP($I205,'taxon-match_2026-08-31'!$A$2:$N$122,11,FALSE),IF(_xlpm.x=0,"",_xlpm.x)))</f>
        <v/>
      </c>
      <c r="Q205" t="str">
        <f>IF($I205="","",_xlfn.LET(_xlpm.x,VLOOKUP($I205,'taxon-match_2026-08-31'!$A$2:$N$122,12,FALSE),IF(_xlpm.x=0,"",_xlpm.x)))</f>
        <v/>
      </c>
      <c r="R205" t="str">
        <f>IF($I205="","",_xlfn.LET(_xlpm.x,VLOOKUP($I205,'taxon-match_2026-08-31'!$A$2:$N$122,14,FALSE),IF(_xlpm.x=0,"",_xlpm.x)))</f>
        <v/>
      </c>
      <c r="T205" s="21" t="s">
        <v>71</v>
      </c>
      <c r="U205" s="21"/>
      <c r="V205" s="21"/>
      <c r="W205" s="21"/>
      <c r="X205" t="str">
        <f>IF(T205="","",_xlfn.LET(_xlpm.x,VLOOKUP(T205,'Drop-down_menus'!$F$2:$G$16,2,FALSE),IF(_xlpm.x=0,"",_xlpm.x)))</f>
        <v>https://orcid.org/0009-0002-6669-2911</v>
      </c>
      <c r="Y205" t="str">
        <f>IF(U205="","",_xlfn.LET(_xlpm.x,VLOOKUP(U205,'Drop-down_menus'!$F$2:$G$16,2,FALSE),IF(_xlpm.x=0,"",_xlpm.x)))</f>
        <v/>
      </c>
      <c r="Z205" t="str">
        <f>IF(V205="","",_xlfn.LET(_xlpm.x,VLOOKUP(V205,'Drop-down_menus'!$F$2:$G$16,2,FALSE),IF(_xlpm.x=0,"",_xlpm.x)))</f>
        <v/>
      </c>
      <c r="AA205" t="str">
        <f>IF(W205="","",_xlfn.LET(_xlpm.x,VLOOKUP(W205,'Drop-down_menus'!$F$2:$G$16,2,FALSE),IF(_xlpm.x=0,"",_xlpm.x)))</f>
        <v/>
      </c>
      <c r="AB205" s="21" t="s">
        <v>722</v>
      </c>
      <c r="AC205" s="21"/>
      <c r="AD205" s="21"/>
      <c r="AE205" s="21" t="s">
        <v>723</v>
      </c>
    </row>
    <row r="206" spans="1:37" hidden="1" x14ac:dyDescent="0.2">
      <c r="A206" s="21" t="s">
        <v>100</v>
      </c>
      <c r="B206" s="21"/>
      <c r="C206">
        <v>240</v>
      </c>
      <c r="D206" s="21" t="s">
        <v>711</v>
      </c>
      <c r="E206" s="21" t="s">
        <v>724</v>
      </c>
      <c r="G206" s="21"/>
      <c r="I206" t="s">
        <v>2611</v>
      </c>
      <c r="J206" t="str">
        <f>IF($I206="","",_xlfn.LET(_xlpm.x,VLOOKUP($I206,'taxon-match_2026-08-31'!$A$2:$N$122,6,FALSE),IF(_xlpm.x=0,"",_xlpm.x)))</f>
        <v/>
      </c>
      <c r="K206" t="str">
        <f>IF($I206="","",_xlfn.LET(_xlpm.x,VLOOKUP($I206,'taxon-match_2026-08-31'!$A$2:$N$122,4,FALSE),IF(_xlpm.x=0,"",_xlpm.x)))</f>
        <v/>
      </c>
      <c r="L206" t="str">
        <f>IF($I206="","",_xlfn.LET(_xlpm.x,VLOOKUP($I206,'taxon-match_2026-08-31'!$A$2:$N$122,7,FALSE),IF(_xlpm.x=0,"",_xlpm.x)))</f>
        <v/>
      </c>
      <c r="M206" t="str">
        <f>IF($I206="","",_xlfn.LET(_xlpm.x,VLOOKUP($I206,'taxon-match_2026-08-31'!$A$2:$N$122,8,FALSE),IF(_xlpm.x=0,"",_xlpm.x)))</f>
        <v/>
      </c>
      <c r="N206" t="str">
        <f>IF($I206="","",_xlfn.LET(_xlpm.x,VLOOKUP($I206,'taxon-match_2026-08-31'!$A$2:$N$122,9,FALSE),IF(_xlpm.x=0,"",_xlpm.x)))</f>
        <v/>
      </c>
      <c r="O206" t="str">
        <f>IF($I206="","",_xlfn.LET(_xlpm.x,VLOOKUP($I206,'taxon-match_2026-08-31'!$A$2:$N$122,10,FALSE),IF(_xlpm.x=0,"",_xlpm.x)))</f>
        <v/>
      </c>
      <c r="P206" t="str">
        <f>IF($I206="","",_xlfn.LET(_xlpm.x,VLOOKUP($I206,'taxon-match_2026-08-31'!$A$2:$N$122,11,FALSE),IF(_xlpm.x=0,"",_xlpm.x)))</f>
        <v/>
      </c>
      <c r="Q206" t="str">
        <f>IF($I206="","",_xlfn.LET(_xlpm.x,VLOOKUP($I206,'taxon-match_2026-08-31'!$A$2:$N$122,12,FALSE),IF(_xlpm.x=0,"",_xlpm.x)))</f>
        <v/>
      </c>
      <c r="R206" t="str">
        <f>IF($I206="","",_xlfn.LET(_xlpm.x,VLOOKUP($I206,'taxon-match_2026-08-31'!$A$2:$N$122,14,FALSE),IF(_xlpm.x=0,"",_xlpm.x)))</f>
        <v/>
      </c>
      <c r="T206" s="21" t="s">
        <v>71</v>
      </c>
      <c r="U206" s="21"/>
      <c r="V206" s="21"/>
      <c r="W206" s="21"/>
      <c r="X206" t="str">
        <f>IF(T206="","",_xlfn.LET(_xlpm.x,VLOOKUP(T206,'Drop-down_menus'!$F$2:$G$16,2,FALSE),IF(_xlpm.x=0,"",_xlpm.x)))</f>
        <v>https://orcid.org/0009-0002-6669-2911</v>
      </c>
      <c r="Y206" t="str">
        <f>IF(U206="","",_xlfn.LET(_xlpm.x,VLOOKUP(U206,'Drop-down_menus'!$F$2:$G$16,2,FALSE),IF(_xlpm.x=0,"",_xlpm.x)))</f>
        <v/>
      </c>
      <c r="Z206" t="str">
        <f>IF(V206="","",_xlfn.LET(_xlpm.x,VLOOKUP(V206,'Drop-down_menus'!$F$2:$G$16,2,FALSE),IF(_xlpm.x=0,"",_xlpm.x)))</f>
        <v/>
      </c>
      <c r="AA206" t="str">
        <f>IF(W206="","",_xlfn.LET(_xlpm.x,VLOOKUP(W206,'Drop-down_menus'!$F$2:$G$16,2,FALSE),IF(_xlpm.x=0,"",_xlpm.x)))</f>
        <v/>
      </c>
      <c r="AB206" s="21" t="s">
        <v>722</v>
      </c>
      <c r="AC206" s="21"/>
      <c r="AD206" s="21"/>
      <c r="AE206" s="21" t="s">
        <v>723</v>
      </c>
    </row>
    <row r="207" spans="1:37" hidden="1" x14ac:dyDescent="0.2">
      <c r="A207" s="21" t="s">
        <v>100</v>
      </c>
      <c r="B207" s="21"/>
      <c r="C207">
        <v>241</v>
      </c>
      <c r="D207" s="21" t="s">
        <v>711</v>
      </c>
      <c r="E207" s="21" t="s">
        <v>724</v>
      </c>
      <c r="G207" s="21"/>
      <c r="I207" t="s">
        <v>2611</v>
      </c>
      <c r="J207" t="str">
        <f>IF($I207="","",_xlfn.LET(_xlpm.x,VLOOKUP($I207,'taxon-match_2026-08-31'!$A$2:$N$122,6,FALSE),IF(_xlpm.x=0,"",_xlpm.x)))</f>
        <v/>
      </c>
      <c r="K207" t="str">
        <f>IF($I207="","",_xlfn.LET(_xlpm.x,VLOOKUP($I207,'taxon-match_2026-08-31'!$A$2:$N$122,4,FALSE),IF(_xlpm.x=0,"",_xlpm.x)))</f>
        <v/>
      </c>
      <c r="L207" t="str">
        <f>IF($I207="","",_xlfn.LET(_xlpm.x,VLOOKUP($I207,'taxon-match_2026-08-31'!$A$2:$N$122,7,FALSE),IF(_xlpm.x=0,"",_xlpm.x)))</f>
        <v/>
      </c>
      <c r="M207" t="str">
        <f>IF($I207="","",_xlfn.LET(_xlpm.x,VLOOKUP($I207,'taxon-match_2026-08-31'!$A$2:$N$122,8,FALSE),IF(_xlpm.x=0,"",_xlpm.x)))</f>
        <v/>
      </c>
      <c r="N207" t="str">
        <f>IF($I207="","",_xlfn.LET(_xlpm.x,VLOOKUP($I207,'taxon-match_2026-08-31'!$A$2:$N$122,9,FALSE),IF(_xlpm.x=0,"",_xlpm.x)))</f>
        <v/>
      </c>
      <c r="O207" t="str">
        <f>IF($I207="","",_xlfn.LET(_xlpm.x,VLOOKUP($I207,'taxon-match_2026-08-31'!$A$2:$N$122,10,FALSE),IF(_xlpm.x=0,"",_xlpm.x)))</f>
        <v/>
      </c>
      <c r="P207" t="str">
        <f>IF($I207="","",_xlfn.LET(_xlpm.x,VLOOKUP($I207,'taxon-match_2026-08-31'!$A$2:$N$122,11,FALSE),IF(_xlpm.x=0,"",_xlpm.x)))</f>
        <v/>
      </c>
      <c r="Q207" t="str">
        <f>IF($I207="","",_xlfn.LET(_xlpm.x,VLOOKUP($I207,'taxon-match_2026-08-31'!$A$2:$N$122,12,FALSE),IF(_xlpm.x=0,"",_xlpm.x)))</f>
        <v/>
      </c>
      <c r="R207" t="str">
        <f>IF($I207="","",_xlfn.LET(_xlpm.x,VLOOKUP($I207,'taxon-match_2026-08-31'!$A$2:$N$122,14,FALSE),IF(_xlpm.x=0,"",_xlpm.x)))</f>
        <v/>
      </c>
      <c r="T207" s="21" t="s">
        <v>71</v>
      </c>
      <c r="U207" s="21"/>
      <c r="V207" s="21"/>
      <c r="W207" s="21"/>
      <c r="X207" t="str">
        <f>IF(T207="","",_xlfn.LET(_xlpm.x,VLOOKUP(T207,'Drop-down_menus'!$F$2:$G$16,2,FALSE),IF(_xlpm.x=0,"",_xlpm.x)))</f>
        <v>https://orcid.org/0009-0002-6669-2911</v>
      </c>
      <c r="Y207" t="str">
        <f>IF(U207="","",_xlfn.LET(_xlpm.x,VLOOKUP(U207,'Drop-down_menus'!$F$2:$G$16,2,FALSE),IF(_xlpm.x=0,"",_xlpm.x)))</f>
        <v/>
      </c>
      <c r="Z207" t="str">
        <f>IF(V207="","",_xlfn.LET(_xlpm.x,VLOOKUP(V207,'Drop-down_menus'!$F$2:$G$16,2,FALSE),IF(_xlpm.x=0,"",_xlpm.x)))</f>
        <v/>
      </c>
      <c r="AA207" t="str">
        <f>IF(W207="","",_xlfn.LET(_xlpm.x,VLOOKUP(W207,'Drop-down_menus'!$F$2:$G$16,2,FALSE),IF(_xlpm.x=0,"",_xlpm.x)))</f>
        <v/>
      </c>
      <c r="AB207" s="21" t="s">
        <v>722</v>
      </c>
      <c r="AC207" s="21"/>
      <c r="AD207" s="21"/>
      <c r="AE207" s="21" t="s">
        <v>723</v>
      </c>
    </row>
    <row r="208" spans="1:37" hidden="1" x14ac:dyDescent="0.2">
      <c r="A208" s="21" t="s">
        <v>100</v>
      </c>
      <c r="B208" s="21"/>
      <c r="C208">
        <v>242</v>
      </c>
      <c r="D208" s="21" t="s">
        <v>711</v>
      </c>
      <c r="E208" s="21" t="s">
        <v>728</v>
      </c>
      <c r="G208" s="21"/>
      <c r="I208" t="s">
        <v>2611</v>
      </c>
      <c r="J208" t="str">
        <f>IF($I208="","",_xlfn.LET(_xlpm.x,VLOOKUP($I208,'taxon-match_2026-08-31'!$A$2:$N$122,6,FALSE),IF(_xlpm.x=0,"",_xlpm.x)))</f>
        <v/>
      </c>
      <c r="K208" t="str">
        <f>IF($I208="","",_xlfn.LET(_xlpm.x,VLOOKUP($I208,'taxon-match_2026-08-31'!$A$2:$N$122,4,FALSE),IF(_xlpm.x=0,"",_xlpm.x)))</f>
        <v/>
      </c>
      <c r="L208" t="str">
        <f>IF($I208="","",_xlfn.LET(_xlpm.x,VLOOKUP($I208,'taxon-match_2026-08-31'!$A$2:$N$122,7,FALSE),IF(_xlpm.x=0,"",_xlpm.x)))</f>
        <v/>
      </c>
      <c r="M208" t="str">
        <f>IF($I208="","",_xlfn.LET(_xlpm.x,VLOOKUP($I208,'taxon-match_2026-08-31'!$A$2:$N$122,8,FALSE),IF(_xlpm.x=0,"",_xlpm.x)))</f>
        <v/>
      </c>
      <c r="N208" t="str">
        <f>IF($I208="","",_xlfn.LET(_xlpm.x,VLOOKUP($I208,'taxon-match_2026-08-31'!$A$2:$N$122,9,FALSE),IF(_xlpm.x=0,"",_xlpm.x)))</f>
        <v/>
      </c>
      <c r="O208" t="str">
        <f>IF($I208="","",_xlfn.LET(_xlpm.x,VLOOKUP($I208,'taxon-match_2026-08-31'!$A$2:$N$122,10,FALSE),IF(_xlpm.x=0,"",_xlpm.x)))</f>
        <v/>
      </c>
      <c r="P208" t="str">
        <f>IF($I208="","",_xlfn.LET(_xlpm.x,VLOOKUP($I208,'taxon-match_2026-08-31'!$A$2:$N$122,11,FALSE),IF(_xlpm.x=0,"",_xlpm.x)))</f>
        <v/>
      </c>
      <c r="Q208" t="str">
        <f>IF($I208="","",_xlfn.LET(_xlpm.x,VLOOKUP($I208,'taxon-match_2026-08-31'!$A$2:$N$122,12,FALSE),IF(_xlpm.x=0,"",_xlpm.x)))</f>
        <v/>
      </c>
      <c r="R208" t="str">
        <f>IF($I208="","",_xlfn.LET(_xlpm.x,VLOOKUP($I208,'taxon-match_2026-08-31'!$A$2:$N$122,14,FALSE),IF(_xlpm.x=0,"",_xlpm.x)))</f>
        <v/>
      </c>
      <c r="T208" s="21" t="s">
        <v>71</v>
      </c>
      <c r="U208" s="21"/>
      <c r="V208" s="21"/>
      <c r="W208" s="21"/>
      <c r="X208" t="str">
        <f>IF(T208="","",_xlfn.LET(_xlpm.x,VLOOKUP(T208,'Drop-down_menus'!$F$2:$G$16,2,FALSE),IF(_xlpm.x=0,"",_xlpm.x)))</f>
        <v>https://orcid.org/0009-0002-6669-2911</v>
      </c>
      <c r="Y208" t="str">
        <f>IF(U208="","",_xlfn.LET(_xlpm.x,VLOOKUP(U208,'Drop-down_menus'!$F$2:$G$16,2,FALSE),IF(_xlpm.x=0,"",_xlpm.x)))</f>
        <v/>
      </c>
      <c r="Z208" t="str">
        <f>IF(V208="","",_xlfn.LET(_xlpm.x,VLOOKUP(V208,'Drop-down_menus'!$F$2:$G$16,2,FALSE),IF(_xlpm.x=0,"",_xlpm.x)))</f>
        <v/>
      </c>
      <c r="AA208" t="str">
        <f>IF(W208="","",_xlfn.LET(_xlpm.x,VLOOKUP(W208,'Drop-down_menus'!$F$2:$G$16,2,FALSE),IF(_xlpm.x=0,"",_xlpm.x)))</f>
        <v/>
      </c>
      <c r="AB208" s="21"/>
      <c r="AC208" s="21"/>
      <c r="AD208" s="21"/>
      <c r="AE208" s="21" t="s">
        <v>726</v>
      </c>
    </row>
    <row r="209" spans="1:31" hidden="1" x14ac:dyDescent="0.2">
      <c r="A209" s="21" t="s">
        <v>102</v>
      </c>
      <c r="B209" s="21"/>
      <c r="C209">
        <v>243</v>
      </c>
      <c r="D209" s="21" t="s">
        <v>711</v>
      </c>
      <c r="E209" s="21" t="s">
        <v>741</v>
      </c>
      <c r="G209" s="21"/>
      <c r="I209" t="s">
        <v>2611</v>
      </c>
      <c r="J209" t="str">
        <f>IF($I209="","",_xlfn.LET(_xlpm.x,VLOOKUP($I209,'taxon-match_2026-08-31'!$A$2:$N$122,6,FALSE),IF(_xlpm.x=0,"",_xlpm.x)))</f>
        <v/>
      </c>
      <c r="K209" t="str">
        <f>IF($I209="","",_xlfn.LET(_xlpm.x,VLOOKUP($I209,'taxon-match_2026-08-31'!$A$2:$N$122,4,FALSE),IF(_xlpm.x=0,"",_xlpm.x)))</f>
        <v/>
      </c>
      <c r="L209" t="str">
        <f>IF($I209="","",_xlfn.LET(_xlpm.x,VLOOKUP($I209,'taxon-match_2026-08-31'!$A$2:$N$122,7,FALSE),IF(_xlpm.x=0,"",_xlpm.x)))</f>
        <v/>
      </c>
      <c r="M209" t="str">
        <f>IF($I209="","",_xlfn.LET(_xlpm.x,VLOOKUP($I209,'taxon-match_2026-08-31'!$A$2:$N$122,8,FALSE),IF(_xlpm.x=0,"",_xlpm.x)))</f>
        <v/>
      </c>
      <c r="N209" t="str">
        <f>IF($I209="","",_xlfn.LET(_xlpm.x,VLOOKUP($I209,'taxon-match_2026-08-31'!$A$2:$N$122,9,FALSE),IF(_xlpm.x=0,"",_xlpm.x)))</f>
        <v/>
      </c>
      <c r="O209" t="str">
        <f>IF($I209="","",_xlfn.LET(_xlpm.x,VLOOKUP($I209,'taxon-match_2026-08-31'!$A$2:$N$122,10,FALSE),IF(_xlpm.x=0,"",_xlpm.x)))</f>
        <v/>
      </c>
      <c r="P209" t="str">
        <f>IF($I209="","",_xlfn.LET(_xlpm.x,VLOOKUP($I209,'taxon-match_2026-08-31'!$A$2:$N$122,11,FALSE),IF(_xlpm.x=0,"",_xlpm.x)))</f>
        <v/>
      </c>
      <c r="Q209" t="str">
        <f>IF($I209="","",_xlfn.LET(_xlpm.x,VLOOKUP($I209,'taxon-match_2026-08-31'!$A$2:$N$122,12,FALSE),IF(_xlpm.x=0,"",_xlpm.x)))</f>
        <v/>
      </c>
      <c r="R209" t="str">
        <f>IF($I209="","",_xlfn.LET(_xlpm.x,VLOOKUP($I209,'taxon-match_2026-08-31'!$A$2:$N$122,14,FALSE),IF(_xlpm.x=0,"",_xlpm.x)))</f>
        <v/>
      </c>
      <c r="T209" s="21" t="s">
        <v>71</v>
      </c>
      <c r="U209" s="21"/>
      <c r="V209" s="21"/>
      <c r="W209" s="21"/>
      <c r="X209" t="str">
        <f>IF(T209="","",_xlfn.LET(_xlpm.x,VLOOKUP(T209,'Drop-down_menus'!$F$2:$G$16,2,FALSE),IF(_xlpm.x=0,"",_xlpm.x)))</f>
        <v>https://orcid.org/0009-0002-6669-2911</v>
      </c>
      <c r="Y209" t="str">
        <f>IF(U209="","",_xlfn.LET(_xlpm.x,VLOOKUP(U209,'Drop-down_menus'!$F$2:$G$16,2,FALSE),IF(_xlpm.x=0,"",_xlpm.x)))</f>
        <v/>
      </c>
      <c r="Z209" t="str">
        <f>IF(V209="","",_xlfn.LET(_xlpm.x,VLOOKUP(V209,'Drop-down_menus'!$F$2:$G$16,2,FALSE),IF(_xlpm.x=0,"",_xlpm.x)))</f>
        <v/>
      </c>
      <c r="AA209" t="str">
        <f>IF(W209="","",_xlfn.LET(_xlpm.x,VLOOKUP(W209,'Drop-down_menus'!$F$2:$G$16,2,FALSE),IF(_xlpm.x=0,"",_xlpm.x)))</f>
        <v/>
      </c>
      <c r="AB209" s="21"/>
      <c r="AC209" s="21"/>
      <c r="AD209" s="21"/>
      <c r="AE209" s="21" t="s">
        <v>739</v>
      </c>
    </row>
    <row r="210" spans="1:31" hidden="1" x14ac:dyDescent="0.2">
      <c r="A210" s="21" t="s">
        <v>102</v>
      </c>
      <c r="B210" s="21"/>
      <c r="C210">
        <v>244</v>
      </c>
      <c r="D210" s="21" t="s">
        <v>711</v>
      </c>
      <c r="E210" s="21" t="s">
        <v>721</v>
      </c>
      <c r="G210" s="21"/>
      <c r="I210" t="s">
        <v>2611</v>
      </c>
      <c r="J210" t="str">
        <f>IF($I210="","",_xlfn.LET(_xlpm.x,VLOOKUP($I210,'taxon-match_2026-08-31'!$A$2:$N$122,6,FALSE),IF(_xlpm.x=0,"",_xlpm.x)))</f>
        <v/>
      </c>
      <c r="K210" t="str">
        <f>IF($I210="","",_xlfn.LET(_xlpm.x,VLOOKUP($I210,'taxon-match_2026-08-31'!$A$2:$N$122,4,FALSE),IF(_xlpm.x=0,"",_xlpm.x)))</f>
        <v/>
      </c>
      <c r="L210" t="str">
        <f>IF($I210="","",_xlfn.LET(_xlpm.x,VLOOKUP($I210,'taxon-match_2026-08-31'!$A$2:$N$122,7,FALSE),IF(_xlpm.x=0,"",_xlpm.x)))</f>
        <v/>
      </c>
      <c r="M210" t="str">
        <f>IF($I210="","",_xlfn.LET(_xlpm.x,VLOOKUP($I210,'taxon-match_2026-08-31'!$A$2:$N$122,8,FALSE),IF(_xlpm.x=0,"",_xlpm.x)))</f>
        <v/>
      </c>
      <c r="N210" t="str">
        <f>IF($I210="","",_xlfn.LET(_xlpm.x,VLOOKUP($I210,'taxon-match_2026-08-31'!$A$2:$N$122,9,FALSE),IF(_xlpm.x=0,"",_xlpm.x)))</f>
        <v/>
      </c>
      <c r="O210" t="str">
        <f>IF($I210="","",_xlfn.LET(_xlpm.x,VLOOKUP($I210,'taxon-match_2026-08-31'!$A$2:$N$122,10,FALSE),IF(_xlpm.x=0,"",_xlpm.x)))</f>
        <v/>
      </c>
      <c r="P210" t="str">
        <f>IF($I210="","",_xlfn.LET(_xlpm.x,VLOOKUP($I210,'taxon-match_2026-08-31'!$A$2:$N$122,11,FALSE),IF(_xlpm.x=0,"",_xlpm.x)))</f>
        <v/>
      </c>
      <c r="Q210" t="str">
        <f>IF($I210="","",_xlfn.LET(_xlpm.x,VLOOKUP($I210,'taxon-match_2026-08-31'!$A$2:$N$122,12,FALSE),IF(_xlpm.x=0,"",_xlpm.x)))</f>
        <v/>
      </c>
      <c r="R210" t="str">
        <f>IF($I210="","",_xlfn.LET(_xlpm.x,VLOOKUP($I210,'taxon-match_2026-08-31'!$A$2:$N$122,14,FALSE),IF(_xlpm.x=0,"",_xlpm.x)))</f>
        <v/>
      </c>
      <c r="T210" s="21" t="s">
        <v>71</v>
      </c>
      <c r="U210" s="21"/>
      <c r="V210" s="21"/>
      <c r="W210" s="21"/>
      <c r="X210" t="str">
        <f>IF(T210="","",_xlfn.LET(_xlpm.x,VLOOKUP(T210,'Drop-down_menus'!$F$2:$G$16,2,FALSE),IF(_xlpm.x=0,"",_xlpm.x)))</f>
        <v>https://orcid.org/0009-0002-6669-2911</v>
      </c>
      <c r="Y210" t="str">
        <f>IF(U210="","",_xlfn.LET(_xlpm.x,VLOOKUP(U210,'Drop-down_menus'!$F$2:$G$16,2,FALSE),IF(_xlpm.x=0,"",_xlpm.x)))</f>
        <v/>
      </c>
      <c r="Z210" t="str">
        <f>IF(V210="","",_xlfn.LET(_xlpm.x,VLOOKUP(V210,'Drop-down_menus'!$F$2:$G$16,2,FALSE),IF(_xlpm.x=0,"",_xlpm.x)))</f>
        <v/>
      </c>
      <c r="AA210" t="str">
        <f>IF(W210="","",_xlfn.LET(_xlpm.x,VLOOKUP(W210,'Drop-down_menus'!$F$2:$G$16,2,FALSE),IF(_xlpm.x=0,"",_xlpm.x)))</f>
        <v/>
      </c>
      <c r="AB210" s="21" t="s">
        <v>722</v>
      </c>
      <c r="AC210" s="21"/>
      <c r="AD210" s="21"/>
      <c r="AE210" s="21" t="s">
        <v>723</v>
      </c>
    </row>
    <row r="211" spans="1:31" hidden="1" x14ac:dyDescent="0.2">
      <c r="A211" s="21" t="s">
        <v>102</v>
      </c>
      <c r="B211" s="21"/>
      <c r="C211">
        <v>245</v>
      </c>
      <c r="D211" s="21" t="s">
        <v>711</v>
      </c>
      <c r="E211" s="21" t="s">
        <v>721</v>
      </c>
      <c r="G211" s="21"/>
      <c r="I211" t="s">
        <v>2611</v>
      </c>
      <c r="J211" t="str">
        <f>IF($I211="","",_xlfn.LET(_xlpm.x,VLOOKUP($I211,'taxon-match_2026-08-31'!$A$2:$N$122,6,FALSE),IF(_xlpm.x=0,"",_xlpm.x)))</f>
        <v/>
      </c>
      <c r="K211" t="str">
        <f>IF($I211="","",_xlfn.LET(_xlpm.x,VLOOKUP($I211,'taxon-match_2026-08-31'!$A$2:$N$122,4,FALSE),IF(_xlpm.x=0,"",_xlpm.x)))</f>
        <v/>
      </c>
      <c r="L211" t="str">
        <f>IF($I211="","",_xlfn.LET(_xlpm.x,VLOOKUP($I211,'taxon-match_2026-08-31'!$A$2:$N$122,7,FALSE),IF(_xlpm.x=0,"",_xlpm.x)))</f>
        <v/>
      </c>
      <c r="M211" t="str">
        <f>IF($I211="","",_xlfn.LET(_xlpm.x,VLOOKUP($I211,'taxon-match_2026-08-31'!$A$2:$N$122,8,FALSE),IF(_xlpm.x=0,"",_xlpm.x)))</f>
        <v/>
      </c>
      <c r="N211" t="str">
        <f>IF($I211="","",_xlfn.LET(_xlpm.x,VLOOKUP($I211,'taxon-match_2026-08-31'!$A$2:$N$122,9,FALSE),IF(_xlpm.x=0,"",_xlpm.x)))</f>
        <v/>
      </c>
      <c r="O211" t="str">
        <f>IF($I211="","",_xlfn.LET(_xlpm.x,VLOOKUP($I211,'taxon-match_2026-08-31'!$A$2:$N$122,10,FALSE),IF(_xlpm.x=0,"",_xlpm.x)))</f>
        <v/>
      </c>
      <c r="P211" t="str">
        <f>IF($I211="","",_xlfn.LET(_xlpm.x,VLOOKUP($I211,'taxon-match_2026-08-31'!$A$2:$N$122,11,FALSE),IF(_xlpm.x=0,"",_xlpm.x)))</f>
        <v/>
      </c>
      <c r="Q211" t="str">
        <f>IF($I211="","",_xlfn.LET(_xlpm.x,VLOOKUP($I211,'taxon-match_2026-08-31'!$A$2:$N$122,12,FALSE),IF(_xlpm.x=0,"",_xlpm.x)))</f>
        <v/>
      </c>
      <c r="R211" t="str">
        <f>IF($I211="","",_xlfn.LET(_xlpm.x,VLOOKUP($I211,'taxon-match_2026-08-31'!$A$2:$N$122,14,FALSE),IF(_xlpm.x=0,"",_xlpm.x)))</f>
        <v/>
      </c>
      <c r="T211" s="21" t="s">
        <v>71</v>
      </c>
      <c r="U211" s="21"/>
      <c r="V211" s="21"/>
      <c r="W211" s="21"/>
      <c r="X211" t="str">
        <f>IF(T211="","",_xlfn.LET(_xlpm.x,VLOOKUP(T211,'Drop-down_menus'!$F$2:$G$16,2,FALSE),IF(_xlpm.x=0,"",_xlpm.x)))</f>
        <v>https://orcid.org/0009-0002-6669-2911</v>
      </c>
      <c r="Y211" t="str">
        <f>IF(U211="","",_xlfn.LET(_xlpm.x,VLOOKUP(U211,'Drop-down_menus'!$F$2:$G$16,2,FALSE),IF(_xlpm.x=0,"",_xlpm.x)))</f>
        <v/>
      </c>
      <c r="Z211" t="str">
        <f>IF(V211="","",_xlfn.LET(_xlpm.x,VLOOKUP(V211,'Drop-down_menus'!$F$2:$G$16,2,FALSE),IF(_xlpm.x=0,"",_xlpm.x)))</f>
        <v/>
      </c>
      <c r="AA211" t="str">
        <f>IF(W211="","",_xlfn.LET(_xlpm.x,VLOOKUP(W211,'Drop-down_menus'!$F$2:$G$16,2,FALSE),IF(_xlpm.x=0,"",_xlpm.x)))</f>
        <v/>
      </c>
      <c r="AB211" s="21" t="s">
        <v>722</v>
      </c>
      <c r="AC211" s="21"/>
      <c r="AD211" s="21"/>
      <c r="AE211" s="21" t="s">
        <v>723</v>
      </c>
    </row>
    <row r="212" spans="1:31" hidden="1" x14ac:dyDescent="0.2">
      <c r="A212" s="21" t="s">
        <v>102</v>
      </c>
      <c r="B212" s="21"/>
      <c r="C212">
        <v>246</v>
      </c>
      <c r="D212" s="21" t="s">
        <v>711</v>
      </c>
      <c r="E212" s="21" t="s">
        <v>724</v>
      </c>
      <c r="G212" s="21"/>
      <c r="I212" t="s">
        <v>2611</v>
      </c>
      <c r="J212" t="str">
        <f>IF($I212="","",_xlfn.LET(_xlpm.x,VLOOKUP($I212,'taxon-match_2026-08-31'!$A$2:$N$122,6,FALSE),IF(_xlpm.x=0,"",_xlpm.x)))</f>
        <v/>
      </c>
      <c r="K212" t="str">
        <f>IF($I212="","",_xlfn.LET(_xlpm.x,VLOOKUP($I212,'taxon-match_2026-08-31'!$A$2:$N$122,4,FALSE),IF(_xlpm.x=0,"",_xlpm.x)))</f>
        <v/>
      </c>
      <c r="L212" t="str">
        <f>IF($I212="","",_xlfn.LET(_xlpm.x,VLOOKUP($I212,'taxon-match_2026-08-31'!$A$2:$N$122,7,FALSE),IF(_xlpm.x=0,"",_xlpm.x)))</f>
        <v/>
      </c>
      <c r="M212" t="str">
        <f>IF($I212="","",_xlfn.LET(_xlpm.x,VLOOKUP($I212,'taxon-match_2026-08-31'!$A$2:$N$122,8,FALSE),IF(_xlpm.x=0,"",_xlpm.x)))</f>
        <v/>
      </c>
      <c r="N212" t="str">
        <f>IF($I212="","",_xlfn.LET(_xlpm.x,VLOOKUP($I212,'taxon-match_2026-08-31'!$A$2:$N$122,9,FALSE),IF(_xlpm.x=0,"",_xlpm.x)))</f>
        <v/>
      </c>
      <c r="O212" t="str">
        <f>IF($I212="","",_xlfn.LET(_xlpm.x,VLOOKUP($I212,'taxon-match_2026-08-31'!$A$2:$N$122,10,FALSE),IF(_xlpm.x=0,"",_xlpm.x)))</f>
        <v/>
      </c>
      <c r="P212" t="str">
        <f>IF($I212="","",_xlfn.LET(_xlpm.x,VLOOKUP($I212,'taxon-match_2026-08-31'!$A$2:$N$122,11,FALSE),IF(_xlpm.x=0,"",_xlpm.x)))</f>
        <v/>
      </c>
      <c r="Q212" t="str">
        <f>IF($I212="","",_xlfn.LET(_xlpm.x,VLOOKUP($I212,'taxon-match_2026-08-31'!$A$2:$N$122,12,FALSE),IF(_xlpm.x=0,"",_xlpm.x)))</f>
        <v/>
      </c>
      <c r="R212" t="str">
        <f>IF($I212="","",_xlfn.LET(_xlpm.x,VLOOKUP($I212,'taxon-match_2026-08-31'!$A$2:$N$122,14,FALSE),IF(_xlpm.x=0,"",_xlpm.x)))</f>
        <v/>
      </c>
      <c r="T212" s="21" t="s">
        <v>71</v>
      </c>
      <c r="U212" s="21"/>
      <c r="V212" s="21"/>
      <c r="W212" s="21"/>
      <c r="X212" t="str">
        <f>IF(T212="","",_xlfn.LET(_xlpm.x,VLOOKUP(T212,'Drop-down_menus'!$F$2:$G$16,2,FALSE),IF(_xlpm.x=0,"",_xlpm.x)))</f>
        <v>https://orcid.org/0009-0002-6669-2911</v>
      </c>
      <c r="Y212" t="str">
        <f>IF(U212="","",_xlfn.LET(_xlpm.x,VLOOKUP(U212,'Drop-down_menus'!$F$2:$G$16,2,FALSE),IF(_xlpm.x=0,"",_xlpm.x)))</f>
        <v/>
      </c>
      <c r="Z212" t="str">
        <f>IF(V212="","",_xlfn.LET(_xlpm.x,VLOOKUP(V212,'Drop-down_menus'!$F$2:$G$16,2,FALSE),IF(_xlpm.x=0,"",_xlpm.x)))</f>
        <v/>
      </c>
      <c r="AA212" t="str">
        <f>IF(W212="","",_xlfn.LET(_xlpm.x,VLOOKUP(W212,'Drop-down_menus'!$F$2:$G$16,2,FALSE),IF(_xlpm.x=0,"",_xlpm.x)))</f>
        <v/>
      </c>
      <c r="AB212" s="21" t="s">
        <v>722</v>
      </c>
      <c r="AC212" s="21"/>
      <c r="AD212" s="21"/>
      <c r="AE212" s="21" t="s">
        <v>723</v>
      </c>
    </row>
    <row r="213" spans="1:31" hidden="1" x14ac:dyDescent="0.2">
      <c r="A213" s="21" t="s">
        <v>102</v>
      </c>
      <c r="B213" s="21"/>
      <c r="C213">
        <v>247</v>
      </c>
      <c r="D213" s="21" t="s">
        <v>711</v>
      </c>
      <c r="E213" s="21" t="s">
        <v>724</v>
      </c>
      <c r="G213" s="21"/>
      <c r="I213" t="s">
        <v>2611</v>
      </c>
      <c r="J213" t="str">
        <f>IF($I213="","",_xlfn.LET(_xlpm.x,VLOOKUP($I213,'taxon-match_2026-08-31'!$A$2:$N$122,6,FALSE),IF(_xlpm.x=0,"",_xlpm.x)))</f>
        <v/>
      </c>
      <c r="K213" t="str">
        <f>IF($I213="","",_xlfn.LET(_xlpm.x,VLOOKUP($I213,'taxon-match_2026-08-31'!$A$2:$N$122,4,FALSE),IF(_xlpm.x=0,"",_xlpm.x)))</f>
        <v/>
      </c>
      <c r="L213" t="str">
        <f>IF($I213="","",_xlfn.LET(_xlpm.x,VLOOKUP($I213,'taxon-match_2026-08-31'!$A$2:$N$122,7,FALSE),IF(_xlpm.x=0,"",_xlpm.x)))</f>
        <v/>
      </c>
      <c r="M213" t="str">
        <f>IF($I213="","",_xlfn.LET(_xlpm.x,VLOOKUP($I213,'taxon-match_2026-08-31'!$A$2:$N$122,8,FALSE),IF(_xlpm.x=0,"",_xlpm.x)))</f>
        <v/>
      </c>
      <c r="N213" t="str">
        <f>IF($I213="","",_xlfn.LET(_xlpm.x,VLOOKUP($I213,'taxon-match_2026-08-31'!$A$2:$N$122,9,FALSE),IF(_xlpm.x=0,"",_xlpm.x)))</f>
        <v/>
      </c>
      <c r="O213" t="str">
        <f>IF($I213="","",_xlfn.LET(_xlpm.x,VLOOKUP($I213,'taxon-match_2026-08-31'!$A$2:$N$122,10,FALSE),IF(_xlpm.x=0,"",_xlpm.x)))</f>
        <v/>
      </c>
      <c r="P213" t="str">
        <f>IF($I213="","",_xlfn.LET(_xlpm.x,VLOOKUP($I213,'taxon-match_2026-08-31'!$A$2:$N$122,11,FALSE),IF(_xlpm.x=0,"",_xlpm.x)))</f>
        <v/>
      </c>
      <c r="Q213" t="str">
        <f>IF($I213="","",_xlfn.LET(_xlpm.x,VLOOKUP($I213,'taxon-match_2026-08-31'!$A$2:$N$122,12,FALSE),IF(_xlpm.x=0,"",_xlpm.x)))</f>
        <v/>
      </c>
      <c r="R213" t="str">
        <f>IF($I213="","",_xlfn.LET(_xlpm.x,VLOOKUP($I213,'taxon-match_2026-08-31'!$A$2:$N$122,14,FALSE),IF(_xlpm.x=0,"",_xlpm.x)))</f>
        <v/>
      </c>
      <c r="T213" s="21" t="s">
        <v>71</v>
      </c>
      <c r="U213" s="21"/>
      <c r="V213" s="21"/>
      <c r="W213" s="21"/>
      <c r="X213" t="str">
        <f>IF(T213="","",_xlfn.LET(_xlpm.x,VLOOKUP(T213,'Drop-down_menus'!$F$2:$G$16,2,FALSE),IF(_xlpm.x=0,"",_xlpm.x)))</f>
        <v>https://orcid.org/0009-0002-6669-2911</v>
      </c>
      <c r="Y213" t="str">
        <f>IF(U213="","",_xlfn.LET(_xlpm.x,VLOOKUP(U213,'Drop-down_menus'!$F$2:$G$16,2,FALSE),IF(_xlpm.x=0,"",_xlpm.x)))</f>
        <v/>
      </c>
      <c r="Z213" t="str">
        <f>IF(V213="","",_xlfn.LET(_xlpm.x,VLOOKUP(V213,'Drop-down_menus'!$F$2:$G$16,2,FALSE),IF(_xlpm.x=0,"",_xlpm.x)))</f>
        <v/>
      </c>
      <c r="AA213" t="str">
        <f>IF(W213="","",_xlfn.LET(_xlpm.x,VLOOKUP(W213,'Drop-down_menus'!$F$2:$G$16,2,FALSE),IF(_xlpm.x=0,"",_xlpm.x)))</f>
        <v/>
      </c>
      <c r="AB213" s="21" t="s">
        <v>722</v>
      </c>
      <c r="AC213" s="21"/>
      <c r="AD213" s="21"/>
      <c r="AE213" s="21" t="s">
        <v>723</v>
      </c>
    </row>
    <row r="214" spans="1:31" hidden="1" x14ac:dyDescent="0.2">
      <c r="A214" s="21" t="s">
        <v>102</v>
      </c>
      <c r="B214" s="21"/>
      <c r="C214">
        <v>248</v>
      </c>
      <c r="D214" s="21" t="s">
        <v>711</v>
      </c>
      <c r="E214" s="21" t="s">
        <v>728</v>
      </c>
      <c r="G214" s="21"/>
      <c r="I214" t="s">
        <v>2611</v>
      </c>
      <c r="J214" t="str">
        <f>IF($I214="","",_xlfn.LET(_xlpm.x,VLOOKUP($I214,'taxon-match_2026-08-31'!$A$2:$N$122,6,FALSE),IF(_xlpm.x=0,"",_xlpm.x)))</f>
        <v/>
      </c>
      <c r="K214" t="str">
        <f>IF($I214="","",_xlfn.LET(_xlpm.x,VLOOKUP($I214,'taxon-match_2026-08-31'!$A$2:$N$122,4,FALSE),IF(_xlpm.x=0,"",_xlpm.x)))</f>
        <v/>
      </c>
      <c r="L214" t="str">
        <f>IF($I214="","",_xlfn.LET(_xlpm.x,VLOOKUP($I214,'taxon-match_2026-08-31'!$A$2:$N$122,7,FALSE),IF(_xlpm.x=0,"",_xlpm.x)))</f>
        <v/>
      </c>
      <c r="M214" t="str">
        <f>IF($I214="","",_xlfn.LET(_xlpm.x,VLOOKUP($I214,'taxon-match_2026-08-31'!$A$2:$N$122,8,FALSE),IF(_xlpm.x=0,"",_xlpm.x)))</f>
        <v/>
      </c>
      <c r="N214" t="str">
        <f>IF($I214="","",_xlfn.LET(_xlpm.x,VLOOKUP($I214,'taxon-match_2026-08-31'!$A$2:$N$122,9,FALSE),IF(_xlpm.x=0,"",_xlpm.x)))</f>
        <v/>
      </c>
      <c r="O214" t="str">
        <f>IF($I214="","",_xlfn.LET(_xlpm.x,VLOOKUP($I214,'taxon-match_2026-08-31'!$A$2:$N$122,10,FALSE),IF(_xlpm.x=0,"",_xlpm.x)))</f>
        <v/>
      </c>
      <c r="P214" t="str">
        <f>IF($I214="","",_xlfn.LET(_xlpm.x,VLOOKUP($I214,'taxon-match_2026-08-31'!$A$2:$N$122,11,FALSE),IF(_xlpm.x=0,"",_xlpm.x)))</f>
        <v/>
      </c>
      <c r="Q214" t="str">
        <f>IF($I214="","",_xlfn.LET(_xlpm.x,VLOOKUP($I214,'taxon-match_2026-08-31'!$A$2:$N$122,12,FALSE),IF(_xlpm.x=0,"",_xlpm.x)))</f>
        <v/>
      </c>
      <c r="R214" t="str">
        <f>IF($I214="","",_xlfn.LET(_xlpm.x,VLOOKUP($I214,'taxon-match_2026-08-31'!$A$2:$N$122,14,FALSE),IF(_xlpm.x=0,"",_xlpm.x)))</f>
        <v/>
      </c>
      <c r="T214" s="21" t="s">
        <v>71</v>
      </c>
      <c r="U214" s="21"/>
      <c r="V214" s="21"/>
      <c r="W214" s="21"/>
      <c r="X214" t="str">
        <f>IF(T214="","",_xlfn.LET(_xlpm.x,VLOOKUP(T214,'Drop-down_menus'!$F$2:$G$16,2,FALSE),IF(_xlpm.x=0,"",_xlpm.x)))</f>
        <v>https://orcid.org/0009-0002-6669-2911</v>
      </c>
      <c r="Y214" t="str">
        <f>IF(U214="","",_xlfn.LET(_xlpm.x,VLOOKUP(U214,'Drop-down_menus'!$F$2:$G$16,2,FALSE),IF(_xlpm.x=0,"",_xlpm.x)))</f>
        <v/>
      </c>
      <c r="Z214" t="str">
        <f>IF(V214="","",_xlfn.LET(_xlpm.x,VLOOKUP(V214,'Drop-down_menus'!$F$2:$G$16,2,FALSE),IF(_xlpm.x=0,"",_xlpm.x)))</f>
        <v/>
      </c>
      <c r="AA214" t="str">
        <f>IF(W214="","",_xlfn.LET(_xlpm.x,VLOOKUP(W214,'Drop-down_menus'!$F$2:$G$16,2,FALSE),IF(_xlpm.x=0,"",_xlpm.x)))</f>
        <v/>
      </c>
      <c r="AB214" s="21"/>
      <c r="AC214" s="21"/>
      <c r="AD214" s="21"/>
      <c r="AE214" s="21" t="s">
        <v>726</v>
      </c>
    </row>
    <row r="215" spans="1:31" hidden="1" x14ac:dyDescent="0.2">
      <c r="A215" s="21" t="s">
        <v>104</v>
      </c>
      <c r="B215" s="21"/>
      <c r="C215">
        <v>249</v>
      </c>
      <c r="D215" s="21" t="s">
        <v>711</v>
      </c>
      <c r="E215" s="21" t="s">
        <v>741</v>
      </c>
      <c r="G215" s="21"/>
      <c r="I215" t="s">
        <v>2611</v>
      </c>
      <c r="J215" t="str">
        <f>IF($I215="","",_xlfn.LET(_xlpm.x,VLOOKUP($I215,'taxon-match_2026-08-31'!$A$2:$N$122,6,FALSE),IF(_xlpm.x=0,"",_xlpm.x)))</f>
        <v/>
      </c>
      <c r="K215" t="str">
        <f>IF($I215="","",_xlfn.LET(_xlpm.x,VLOOKUP($I215,'taxon-match_2026-08-31'!$A$2:$N$122,4,FALSE),IF(_xlpm.x=0,"",_xlpm.x)))</f>
        <v/>
      </c>
      <c r="L215" t="str">
        <f>IF($I215="","",_xlfn.LET(_xlpm.x,VLOOKUP($I215,'taxon-match_2026-08-31'!$A$2:$N$122,7,FALSE),IF(_xlpm.x=0,"",_xlpm.x)))</f>
        <v/>
      </c>
      <c r="M215" t="str">
        <f>IF($I215="","",_xlfn.LET(_xlpm.x,VLOOKUP($I215,'taxon-match_2026-08-31'!$A$2:$N$122,8,FALSE),IF(_xlpm.x=0,"",_xlpm.x)))</f>
        <v/>
      </c>
      <c r="N215" t="str">
        <f>IF($I215="","",_xlfn.LET(_xlpm.x,VLOOKUP($I215,'taxon-match_2026-08-31'!$A$2:$N$122,9,FALSE),IF(_xlpm.x=0,"",_xlpm.x)))</f>
        <v/>
      </c>
      <c r="O215" t="str">
        <f>IF($I215="","",_xlfn.LET(_xlpm.x,VLOOKUP($I215,'taxon-match_2026-08-31'!$A$2:$N$122,10,FALSE),IF(_xlpm.x=0,"",_xlpm.x)))</f>
        <v/>
      </c>
      <c r="P215" t="str">
        <f>IF($I215="","",_xlfn.LET(_xlpm.x,VLOOKUP($I215,'taxon-match_2026-08-31'!$A$2:$N$122,11,FALSE),IF(_xlpm.x=0,"",_xlpm.x)))</f>
        <v/>
      </c>
      <c r="Q215" t="str">
        <f>IF($I215="","",_xlfn.LET(_xlpm.x,VLOOKUP($I215,'taxon-match_2026-08-31'!$A$2:$N$122,12,FALSE),IF(_xlpm.x=0,"",_xlpm.x)))</f>
        <v/>
      </c>
      <c r="R215" t="str">
        <f>IF($I215="","",_xlfn.LET(_xlpm.x,VLOOKUP($I215,'taxon-match_2026-08-31'!$A$2:$N$122,14,FALSE),IF(_xlpm.x=0,"",_xlpm.x)))</f>
        <v/>
      </c>
      <c r="T215" s="21" t="s">
        <v>71</v>
      </c>
      <c r="U215" s="21"/>
      <c r="V215" s="21"/>
      <c r="W215" s="21"/>
      <c r="X215" t="str">
        <f>IF(T215="","",_xlfn.LET(_xlpm.x,VLOOKUP(T215,'Drop-down_menus'!$F$2:$G$16,2,FALSE),IF(_xlpm.x=0,"",_xlpm.x)))</f>
        <v>https://orcid.org/0009-0002-6669-2911</v>
      </c>
      <c r="Y215" t="str">
        <f>IF(U215="","",_xlfn.LET(_xlpm.x,VLOOKUP(U215,'Drop-down_menus'!$F$2:$G$16,2,FALSE),IF(_xlpm.x=0,"",_xlpm.x)))</f>
        <v/>
      </c>
      <c r="Z215" t="str">
        <f>IF(V215="","",_xlfn.LET(_xlpm.x,VLOOKUP(V215,'Drop-down_menus'!$F$2:$G$16,2,FALSE),IF(_xlpm.x=0,"",_xlpm.x)))</f>
        <v/>
      </c>
      <c r="AA215" t="str">
        <f>IF(W215="","",_xlfn.LET(_xlpm.x,VLOOKUP(W215,'Drop-down_menus'!$F$2:$G$16,2,FALSE),IF(_xlpm.x=0,"",_xlpm.x)))</f>
        <v/>
      </c>
      <c r="AB215" s="21"/>
      <c r="AC215" s="21"/>
      <c r="AD215" s="21"/>
      <c r="AE215" s="21" t="s">
        <v>739</v>
      </c>
    </row>
    <row r="216" spans="1:31" hidden="1" x14ac:dyDescent="0.2">
      <c r="A216" s="21" t="s">
        <v>104</v>
      </c>
      <c r="B216" s="21"/>
      <c r="C216">
        <v>250</v>
      </c>
      <c r="D216" s="21" t="s">
        <v>711</v>
      </c>
      <c r="E216" s="21" t="s">
        <v>721</v>
      </c>
      <c r="G216" s="21"/>
      <c r="I216" t="s">
        <v>2611</v>
      </c>
      <c r="J216" t="str">
        <f>IF($I216="","",_xlfn.LET(_xlpm.x,VLOOKUP($I216,'taxon-match_2026-08-31'!$A$2:$N$122,6,FALSE),IF(_xlpm.x=0,"",_xlpm.x)))</f>
        <v/>
      </c>
      <c r="K216" t="str">
        <f>IF($I216="","",_xlfn.LET(_xlpm.x,VLOOKUP($I216,'taxon-match_2026-08-31'!$A$2:$N$122,4,FALSE),IF(_xlpm.x=0,"",_xlpm.x)))</f>
        <v/>
      </c>
      <c r="L216" t="str">
        <f>IF($I216="","",_xlfn.LET(_xlpm.x,VLOOKUP($I216,'taxon-match_2026-08-31'!$A$2:$N$122,7,FALSE),IF(_xlpm.x=0,"",_xlpm.x)))</f>
        <v/>
      </c>
      <c r="M216" t="str">
        <f>IF($I216="","",_xlfn.LET(_xlpm.x,VLOOKUP($I216,'taxon-match_2026-08-31'!$A$2:$N$122,8,FALSE),IF(_xlpm.x=0,"",_xlpm.x)))</f>
        <v/>
      </c>
      <c r="N216" t="str">
        <f>IF($I216="","",_xlfn.LET(_xlpm.x,VLOOKUP($I216,'taxon-match_2026-08-31'!$A$2:$N$122,9,FALSE),IF(_xlpm.x=0,"",_xlpm.x)))</f>
        <v/>
      </c>
      <c r="O216" t="str">
        <f>IF($I216="","",_xlfn.LET(_xlpm.x,VLOOKUP($I216,'taxon-match_2026-08-31'!$A$2:$N$122,10,FALSE),IF(_xlpm.x=0,"",_xlpm.x)))</f>
        <v/>
      </c>
      <c r="P216" t="str">
        <f>IF($I216="","",_xlfn.LET(_xlpm.x,VLOOKUP($I216,'taxon-match_2026-08-31'!$A$2:$N$122,11,FALSE),IF(_xlpm.x=0,"",_xlpm.x)))</f>
        <v/>
      </c>
      <c r="Q216" t="str">
        <f>IF($I216="","",_xlfn.LET(_xlpm.x,VLOOKUP($I216,'taxon-match_2026-08-31'!$A$2:$N$122,12,FALSE),IF(_xlpm.x=0,"",_xlpm.x)))</f>
        <v/>
      </c>
      <c r="R216" t="str">
        <f>IF($I216="","",_xlfn.LET(_xlpm.x,VLOOKUP($I216,'taxon-match_2026-08-31'!$A$2:$N$122,14,FALSE),IF(_xlpm.x=0,"",_xlpm.x)))</f>
        <v/>
      </c>
      <c r="T216" s="21" t="s">
        <v>71</v>
      </c>
      <c r="U216" s="21"/>
      <c r="V216" s="21"/>
      <c r="W216" s="21"/>
      <c r="X216" t="str">
        <f>IF(T216="","",_xlfn.LET(_xlpm.x,VLOOKUP(T216,'Drop-down_menus'!$F$2:$G$16,2,FALSE),IF(_xlpm.x=0,"",_xlpm.x)))</f>
        <v>https://orcid.org/0009-0002-6669-2911</v>
      </c>
      <c r="Y216" t="str">
        <f>IF(U216="","",_xlfn.LET(_xlpm.x,VLOOKUP(U216,'Drop-down_menus'!$F$2:$G$16,2,FALSE),IF(_xlpm.x=0,"",_xlpm.x)))</f>
        <v/>
      </c>
      <c r="Z216" t="str">
        <f>IF(V216="","",_xlfn.LET(_xlpm.x,VLOOKUP(V216,'Drop-down_menus'!$F$2:$G$16,2,FALSE),IF(_xlpm.x=0,"",_xlpm.x)))</f>
        <v/>
      </c>
      <c r="AA216" t="str">
        <f>IF(W216="","",_xlfn.LET(_xlpm.x,VLOOKUP(W216,'Drop-down_menus'!$F$2:$G$16,2,FALSE),IF(_xlpm.x=0,"",_xlpm.x)))</f>
        <v/>
      </c>
      <c r="AB216" s="21" t="s">
        <v>722</v>
      </c>
      <c r="AC216" s="21"/>
      <c r="AD216" s="21"/>
      <c r="AE216" s="21" t="s">
        <v>723</v>
      </c>
    </row>
    <row r="217" spans="1:31" hidden="1" x14ac:dyDescent="0.2">
      <c r="A217" s="21" t="s">
        <v>104</v>
      </c>
      <c r="B217" s="21"/>
      <c r="C217">
        <v>251</v>
      </c>
      <c r="D217" s="21" t="s">
        <v>711</v>
      </c>
      <c r="E217" s="21" t="s">
        <v>721</v>
      </c>
      <c r="G217" s="21"/>
      <c r="I217" t="s">
        <v>2611</v>
      </c>
      <c r="J217" t="str">
        <f>IF($I217="","",_xlfn.LET(_xlpm.x,VLOOKUP($I217,'taxon-match_2026-08-31'!$A$2:$N$122,6,FALSE),IF(_xlpm.x=0,"",_xlpm.x)))</f>
        <v/>
      </c>
      <c r="K217" t="str">
        <f>IF($I217="","",_xlfn.LET(_xlpm.x,VLOOKUP($I217,'taxon-match_2026-08-31'!$A$2:$N$122,4,FALSE),IF(_xlpm.x=0,"",_xlpm.x)))</f>
        <v/>
      </c>
      <c r="L217" t="str">
        <f>IF($I217="","",_xlfn.LET(_xlpm.x,VLOOKUP($I217,'taxon-match_2026-08-31'!$A$2:$N$122,7,FALSE),IF(_xlpm.x=0,"",_xlpm.x)))</f>
        <v/>
      </c>
      <c r="M217" t="str">
        <f>IF($I217="","",_xlfn.LET(_xlpm.x,VLOOKUP($I217,'taxon-match_2026-08-31'!$A$2:$N$122,8,FALSE),IF(_xlpm.x=0,"",_xlpm.x)))</f>
        <v/>
      </c>
      <c r="N217" t="str">
        <f>IF($I217="","",_xlfn.LET(_xlpm.x,VLOOKUP($I217,'taxon-match_2026-08-31'!$A$2:$N$122,9,FALSE),IF(_xlpm.x=0,"",_xlpm.x)))</f>
        <v/>
      </c>
      <c r="O217" t="str">
        <f>IF($I217="","",_xlfn.LET(_xlpm.x,VLOOKUP($I217,'taxon-match_2026-08-31'!$A$2:$N$122,10,FALSE),IF(_xlpm.x=0,"",_xlpm.x)))</f>
        <v/>
      </c>
      <c r="P217" t="str">
        <f>IF($I217="","",_xlfn.LET(_xlpm.x,VLOOKUP($I217,'taxon-match_2026-08-31'!$A$2:$N$122,11,FALSE),IF(_xlpm.x=0,"",_xlpm.x)))</f>
        <v/>
      </c>
      <c r="Q217" t="str">
        <f>IF($I217="","",_xlfn.LET(_xlpm.x,VLOOKUP($I217,'taxon-match_2026-08-31'!$A$2:$N$122,12,FALSE),IF(_xlpm.x=0,"",_xlpm.x)))</f>
        <v/>
      </c>
      <c r="R217" t="str">
        <f>IF($I217="","",_xlfn.LET(_xlpm.x,VLOOKUP($I217,'taxon-match_2026-08-31'!$A$2:$N$122,14,FALSE),IF(_xlpm.x=0,"",_xlpm.x)))</f>
        <v/>
      </c>
      <c r="T217" s="21" t="s">
        <v>71</v>
      </c>
      <c r="U217" s="21"/>
      <c r="V217" s="21"/>
      <c r="W217" s="21"/>
      <c r="X217" t="str">
        <f>IF(T217="","",_xlfn.LET(_xlpm.x,VLOOKUP(T217,'Drop-down_menus'!$F$2:$G$16,2,FALSE),IF(_xlpm.x=0,"",_xlpm.x)))</f>
        <v>https://orcid.org/0009-0002-6669-2911</v>
      </c>
      <c r="Y217" t="str">
        <f>IF(U217="","",_xlfn.LET(_xlpm.x,VLOOKUP(U217,'Drop-down_menus'!$F$2:$G$16,2,FALSE),IF(_xlpm.x=0,"",_xlpm.x)))</f>
        <v/>
      </c>
      <c r="Z217" t="str">
        <f>IF(V217="","",_xlfn.LET(_xlpm.x,VLOOKUP(V217,'Drop-down_menus'!$F$2:$G$16,2,FALSE),IF(_xlpm.x=0,"",_xlpm.x)))</f>
        <v/>
      </c>
      <c r="AA217" t="str">
        <f>IF(W217="","",_xlfn.LET(_xlpm.x,VLOOKUP(W217,'Drop-down_menus'!$F$2:$G$16,2,FALSE),IF(_xlpm.x=0,"",_xlpm.x)))</f>
        <v/>
      </c>
      <c r="AB217" s="21" t="s">
        <v>722</v>
      </c>
      <c r="AC217" s="21"/>
      <c r="AD217" s="21"/>
      <c r="AE217" s="21" t="s">
        <v>723</v>
      </c>
    </row>
    <row r="218" spans="1:31" hidden="1" x14ac:dyDescent="0.2">
      <c r="A218" s="21" t="s">
        <v>104</v>
      </c>
      <c r="B218" s="21"/>
      <c r="C218">
        <v>252</v>
      </c>
      <c r="D218" s="21" t="s">
        <v>711</v>
      </c>
      <c r="E218" s="21" t="s">
        <v>724</v>
      </c>
      <c r="G218" s="21"/>
      <c r="I218" t="s">
        <v>2611</v>
      </c>
      <c r="J218" t="str">
        <f>IF($I218="","",_xlfn.LET(_xlpm.x,VLOOKUP($I218,'taxon-match_2026-08-31'!$A$2:$N$122,6,FALSE),IF(_xlpm.x=0,"",_xlpm.x)))</f>
        <v/>
      </c>
      <c r="K218" t="str">
        <f>IF($I218="","",_xlfn.LET(_xlpm.x,VLOOKUP($I218,'taxon-match_2026-08-31'!$A$2:$N$122,4,FALSE),IF(_xlpm.x=0,"",_xlpm.x)))</f>
        <v/>
      </c>
      <c r="L218" t="str">
        <f>IF($I218="","",_xlfn.LET(_xlpm.x,VLOOKUP($I218,'taxon-match_2026-08-31'!$A$2:$N$122,7,FALSE),IF(_xlpm.x=0,"",_xlpm.x)))</f>
        <v/>
      </c>
      <c r="M218" t="str">
        <f>IF($I218="","",_xlfn.LET(_xlpm.x,VLOOKUP($I218,'taxon-match_2026-08-31'!$A$2:$N$122,8,FALSE),IF(_xlpm.x=0,"",_xlpm.x)))</f>
        <v/>
      </c>
      <c r="N218" t="str">
        <f>IF($I218="","",_xlfn.LET(_xlpm.x,VLOOKUP($I218,'taxon-match_2026-08-31'!$A$2:$N$122,9,FALSE),IF(_xlpm.x=0,"",_xlpm.x)))</f>
        <v/>
      </c>
      <c r="O218" t="str">
        <f>IF($I218="","",_xlfn.LET(_xlpm.x,VLOOKUP($I218,'taxon-match_2026-08-31'!$A$2:$N$122,10,FALSE),IF(_xlpm.x=0,"",_xlpm.x)))</f>
        <v/>
      </c>
      <c r="P218" t="str">
        <f>IF($I218="","",_xlfn.LET(_xlpm.x,VLOOKUP($I218,'taxon-match_2026-08-31'!$A$2:$N$122,11,FALSE),IF(_xlpm.x=0,"",_xlpm.x)))</f>
        <v/>
      </c>
      <c r="Q218" t="str">
        <f>IF($I218="","",_xlfn.LET(_xlpm.x,VLOOKUP($I218,'taxon-match_2026-08-31'!$A$2:$N$122,12,FALSE),IF(_xlpm.x=0,"",_xlpm.x)))</f>
        <v/>
      </c>
      <c r="R218" t="str">
        <f>IF($I218="","",_xlfn.LET(_xlpm.x,VLOOKUP($I218,'taxon-match_2026-08-31'!$A$2:$N$122,14,FALSE),IF(_xlpm.x=0,"",_xlpm.x)))</f>
        <v/>
      </c>
      <c r="T218" s="21" t="s">
        <v>71</v>
      </c>
      <c r="U218" s="21"/>
      <c r="V218" s="21"/>
      <c r="W218" s="21"/>
      <c r="X218" t="str">
        <f>IF(T218="","",_xlfn.LET(_xlpm.x,VLOOKUP(T218,'Drop-down_menus'!$F$2:$G$16,2,FALSE),IF(_xlpm.x=0,"",_xlpm.x)))</f>
        <v>https://orcid.org/0009-0002-6669-2911</v>
      </c>
      <c r="Y218" t="str">
        <f>IF(U218="","",_xlfn.LET(_xlpm.x,VLOOKUP(U218,'Drop-down_menus'!$F$2:$G$16,2,FALSE),IF(_xlpm.x=0,"",_xlpm.x)))</f>
        <v/>
      </c>
      <c r="Z218" t="str">
        <f>IF(V218="","",_xlfn.LET(_xlpm.x,VLOOKUP(V218,'Drop-down_menus'!$F$2:$G$16,2,FALSE),IF(_xlpm.x=0,"",_xlpm.x)))</f>
        <v/>
      </c>
      <c r="AA218" t="str">
        <f>IF(W218="","",_xlfn.LET(_xlpm.x,VLOOKUP(W218,'Drop-down_menus'!$F$2:$G$16,2,FALSE),IF(_xlpm.x=0,"",_xlpm.x)))</f>
        <v/>
      </c>
      <c r="AB218" s="21" t="s">
        <v>722</v>
      </c>
      <c r="AC218" s="21"/>
      <c r="AD218" s="21"/>
      <c r="AE218" s="21" t="s">
        <v>723</v>
      </c>
    </row>
    <row r="219" spans="1:31" hidden="1" x14ac:dyDescent="0.2">
      <c r="A219" s="21" t="s">
        <v>104</v>
      </c>
      <c r="B219" s="21"/>
      <c r="C219">
        <v>253</v>
      </c>
      <c r="D219" s="21" t="s">
        <v>711</v>
      </c>
      <c r="E219" s="21" t="s">
        <v>724</v>
      </c>
      <c r="G219" s="21"/>
      <c r="I219" t="s">
        <v>2611</v>
      </c>
      <c r="J219" t="str">
        <f>IF($I219="","",_xlfn.LET(_xlpm.x,VLOOKUP($I219,'taxon-match_2026-08-31'!$A$2:$N$122,6,FALSE),IF(_xlpm.x=0,"",_xlpm.x)))</f>
        <v/>
      </c>
      <c r="K219" t="str">
        <f>IF($I219="","",_xlfn.LET(_xlpm.x,VLOOKUP($I219,'taxon-match_2026-08-31'!$A$2:$N$122,4,FALSE),IF(_xlpm.x=0,"",_xlpm.x)))</f>
        <v/>
      </c>
      <c r="L219" t="str">
        <f>IF($I219="","",_xlfn.LET(_xlpm.x,VLOOKUP($I219,'taxon-match_2026-08-31'!$A$2:$N$122,7,FALSE),IF(_xlpm.x=0,"",_xlpm.x)))</f>
        <v/>
      </c>
      <c r="M219" t="str">
        <f>IF($I219="","",_xlfn.LET(_xlpm.x,VLOOKUP($I219,'taxon-match_2026-08-31'!$A$2:$N$122,8,FALSE),IF(_xlpm.x=0,"",_xlpm.x)))</f>
        <v/>
      </c>
      <c r="N219" t="str">
        <f>IF($I219="","",_xlfn.LET(_xlpm.x,VLOOKUP($I219,'taxon-match_2026-08-31'!$A$2:$N$122,9,FALSE),IF(_xlpm.x=0,"",_xlpm.x)))</f>
        <v/>
      </c>
      <c r="O219" t="str">
        <f>IF($I219="","",_xlfn.LET(_xlpm.x,VLOOKUP($I219,'taxon-match_2026-08-31'!$A$2:$N$122,10,FALSE),IF(_xlpm.x=0,"",_xlpm.x)))</f>
        <v/>
      </c>
      <c r="P219" t="str">
        <f>IF($I219="","",_xlfn.LET(_xlpm.x,VLOOKUP($I219,'taxon-match_2026-08-31'!$A$2:$N$122,11,FALSE),IF(_xlpm.x=0,"",_xlpm.x)))</f>
        <v/>
      </c>
      <c r="Q219" t="str">
        <f>IF($I219="","",_xlfn.LET(_xlpm.x,VLOOKUP($I219,'taxon-match_2026-08-31'!$A$2:$N$122,12,FALSE),IF(_xlpm.x=0,"",_xlpm.x)))</f>
        <v/>
      </c>
      <c r="R219" t="str">
        <f>IF($I219="","",_xlfn.LET(_xlpm.x,VLOOKUP($I219,'taxon-match_2026-08-31'!$A$2:$N$122,14,FALSE),IF(_xlpm.x=0,"",_xlpm.x)))</f>
        <v/>
      </c>
      <c r="T219" s="21" t="s">
        <v>71</v>
      </c>
      <c r="U219" s="21"/>
      <c r="V219" s="21"/>
      <c r="W219" s="21"/>
      <c r="X219" t="str">
        <f>IF(T219="","",_xlfn.LET(_xlpm.x,VLOOKUP(T219,'Drop-down_menus'!$F$2:$G$16,2,FALSE),IF(_xlpm.x=0,"",_xlpm.x)))</f>
        <v>https://orcid.org/0009-0002-6669-2911</v>
      </c>
      <c r="Y219" t="str">
        <f>IF(U219="","",_xlfn.LET(_xlpm.x,VLOOKUP(U219,'Drop-down_menus'!$F$2:$G$16,2,FALSE),IF(_xlpm.x=0,"",_xlpm.x)))</f>
        <v/>
      </c>
      <c r="Z219" t="str">
        <f>IF(V219="","",_xlfn.LET(_xlpm.x,VLOOKUP(V219,'Drop-down_menus'!$F$2:$G$16,2,FALSE),IF(_xlpm.x=0,"",_xlpm.x)))</f>
        <v/>
      </c>
      <c r="AA219" t="str">
        <f>IF(W219="","",_xlfn.LET(_xlpm.x,VLOOKUP(W219,'Drop-down_menus'!$F$2:$G$16,2,FALSE),IF(_xlpm.x=0,"",_xlpm.x)))</f>
        <v/>
      </c>
      <c r="AB219" s="21" t="s">
        <v>722</v>
      </c>
      <c r="AC219" s="21"/>
      <c r="AD219" s="21"/>
      <c r="AE219" s="21" t="s">
        <v>723</v>
      </c>
    </row>
    <row r="220" spans="1:31" hidden="1" x14ac:dyDescent="0.2">
      <c r="A220" s="21" t="s">
        <v>104</v>
      </c>
      <c r="B220" s="21"/>
      <c r="C220">
        <v>254</v>
      </c>
      <c r="D220" s="21" t="s">
        <v>711</v>
      </c>
      <c r="E220" s="21" t="s">
        <v>728</v>
      </c>
      <c r="G220" s="21"/>
      <c r="I220" t="s">
        <v>2611</v>
      </c>
      <c r="J220" t="str">
        <f>IF($I220="","",_xlfn.LET(_xlpm.x,VLOOKUP($I220,'taxon-match_2026-08-31'!$A$2:$N$122,6,FALSE),IF(_xlpm.x=0,"",_xlpm.x)))</f>
        <v/>
      </c>
      <c r="K220" t="str">
        <f>IF($I220="","",_xlfn.LET(_xlpm.x,VLOOKUP($I220,'taxon-match_2026-08-31'!$A$2:$N$122,4,FALSE),IF(_xlpm.x=0,"",_xlpm.x)))</f>
        <v/>
      </c>
      <c r="L220" t="str">
        <f>IF($I220="","",_xlfn.LET(_xlpm.x,VLOOKUP($I220,'taxon-match_2026-08-31'!$A$2:$N$122,7,FALSE),IF(_xlpm.x=0,"",_xlpm.x)))</f>
        <v/>
      </c>
      <c r="M220" t="str">
        <f>IF($I220="","",_xlfn.LET(_xlpm.x,VLOOKUP($I220,'taxon-match_2026-08-31'!$A$2:$N$122,8,FALSE),IF(_xlpm.x=0,"",_xlpm.x)))</f>
        <v/>
      </c>
      <c r="N220" t="str">
        <f>IF($I220="","",_xlfn.LET(_xlpm.x,VLOOKUP($I220,'taxon-match_2026-08-31'!$A$2:$N$122,9,FALSE),IF(_xlpm.x=0,"",_xlpm.x)))</f>
        <v/>
      </c>
      <c r="O220" t="str">
        <f>IF($I220="","",_xlfn.LET(_xlpm.x,VLOOKUP($I220,'taxon-match_2026-08-31'!$A$2:$N$122,10,FALSE),IF(_xlpm.x=0,"",_xlpm.x)))</f>
        <v/>
      </c>
      <c r="P220" t="str">
        <f>IF($I220="","",_xlfn.LET(_xlpm.x,VLOOKUP($I220,'taxon-match_2026-08-31'!$A$2:$N$122,11,FALSE),IF(_xlpm.x=0,"",_xlpm.x)))</f>
        <v/>
      </c>
      <c r="Q220" t="str">
        <f>IF($I220="","",_xlfn.LET(_xlpm.x,VLOOKUP($I220,'taxon-match_2026-08-31'!$A$2:$N$122,12,FALSE),IF(_xlpm.x=0,"",_xlpm.x)))</f>
        <v/>
      </c>
      <c r="R220" t="str">
        <f>IF($I220="","",_xlfn.LET(_xlpm.x,VLOOKUP($I220,'taxon-match_2026-08-31'!$A$2:$N$122,14,FALSE),IF(_xlpm.x=0,"",_xlpm.x)))</f>
        <v/>
      </c>
      <c r="T220" s="21" t="s">
        <v>71</v>
      </c>
      <c r="U220" s="21"/>
      <c r="V220" s="21"/>
      <c r="W220" s="21"/>
      <c r="X220" t="str">
        <f>IF(T220="","",_xlfn.LET(_xlpm.x,VLOOKUP(T220,'Drop-down_menus'!$F$2:$G$16,2,FALSE),IF(_xlpm.x=0,"",_xlpm.x)))</f>
        <v>https://orcid.org/0009-0002-6669-2911</v>
      </c>
      <c r="Y220" t="str">
        <f>IF(U220="","",_xlfn.LET(_xlpm.x,VLOOKUP(U220,'Drop-down_menus'!$F$2:$G$16,2,FALSE),IF(_xlpm.x=0,"",_xlpm.x)))</f>
        <v/>
      </c>
      <c r="Z220" t="str">
        <f>IF(V220="","",_xlfn.LET(_xlpm.x,VLOOKUP(V220,'Drop-down_menus'!$F$2:$G$16,2,FALSE),IF(_xlpm.x=0,"",_xlpm.x)))</f>
        <v/>
      </c>
      <c r="AA220" t="str">
        <f>IF(W220="","",_xlfn.LET(_xlpm.x,VLOOKUP(W220,'Drop-down_menus'!$F$2:$G$16,2,FALSE),IF(_xlpm.x=0,"",_xlpm.x)))</f>
        <v/>
      </c>
      <c r="AB220" s="21"/>
      <c r="AC220" s="21"/>
      <c r="AD220" s="21"/>
      <c r="AE220" s="21" t="s">
        <v>726</v>
      </c>
    </row>
    <row r="221" spans="1:31" hidden="1" x14ac:dyDescent="0.2">
      <c r="A221" s="21" t="s">
        <v>135</v>
      </c>
      <c r="B221" s="21"/>
      <c r="C221">
        <v>727</v>
      </c>
      <c r="D221" s="21" t="s">
        <v>700</v>
      </c>
      <c r="E221" s="21"/>
      <c r="F221" t="s">
        <v>691</v>
      </c>
      <c r="G221" s="21"/>
      <c r="H221" s="2" t="s">
        <v>700</v>
      </c>
      <c r="I221" s="2" t="s">
        <v>700</v>
      </c>
      <c r="J221" t="str">
        <f>IF($I221="","",_xlfn.LET(_xlpm.x,VLOOKUP($I221,'taxon-match_2026-08-31'!$A$2:$N$122,6,FALSE),IF(_xlpm.x=0,"",_xlpm.x)))</f>
        <v/>
      </c>
      <c r="K221" t="str">
        <f>IF($I221="","",_xlfn.LET(_xlpm.x,VLOOKUP($I221,'taxon-match_2026-08-31'!$A$2:$N$122,4,FALSE),IF(_xlpm.x=0,"",_xlpm.x)))</f>
        <v>urn:lsid:marinespecies.org:taxname:1</v>
      </c>
      <c r="L221" t="str">
        <f>IF($I221="","",_xlfn.LET(_xlpm.x,VLOOKUP($I221,'taxon-match_2026-08-31'!$A$2:$N$122,7,FALSE),IF(_xlpm.x=0,"",_xlpm.x)))</f>
        <v/>
      </c>
      <c r="M221" t="str">
        <f>IF($I221="","",_xlfn.LET(_xlpm.x,VLOOKUP($I221,'taxon-match_2026-08-31'!$A$2:$N$122,8,FALSE),IF(_xlpm.x=0,"",_xlpm.x)))</f>
        <v/>
      </c>
      <c r="N221" t="str">
        <f>IF($I221="","",_xlfn.LET(_xlpm.x,VLOOKUP($I221,'taxon-match_2026-08-31'!$A$2:$N$122,9,FALSE),IF(_xlpm.x=0,"",_xlpm.x)))</f>
        <v/>
      </c>
      <c r="O221" t="str">
        <f>IF($I221="","",_xlfn.LET(_xlpm.x,VLOOKUP($I221,'taxon-match_2026-08-31'!$A$2:$N$122,10,FALSE),IF(_xlpm.x=0,"",_xlpm.x)))</f>
        <v/>
      </c>
      <c r="P221" t="str">
        <f>IF($I221="","",_xlfn.LET(_xlpm.x,VLOOKUP($I221,'taxon-match_2026-08-31'!$A$2:$N$122,11,FALSE),IF(_xlpm.x=0,"",_xlpm.x)))</f>
        <v/>
      </c>
      <c r="Q221" t="str">
        <f>IF($I221="","",_xlfn.LET(_xlpm.x,VLOOKUP($I221,'taxon-match_2026-08-31'!$A$2:$N$122,12,FALSE),IF(_xlpm.x=0,"",_xlpm.x)))</f>
        <v/>
      </c>
      <c r="R221" t="str">
        <f>IF($I221="","",_xlfn.LET(_xlpm.x,VLOOKUP($I221,'taxon-match_2026-08-31'!$A$2:$N$122,14,FALSE),IF(_xlpm.x=0,"",_xlpm.x)))</f>
        <v/>
      </c>
      <c r="S221" s="2" t="s">
        <v>2608</v>
      </c>
      <c r="T221" t="s">
        <v>79</v>
      </c>
      <c r="U221" s="21"/>
      <c r="V221" s="21"/>
      <c r="W221" s="21"/>
      <c r="X221" t="str">
        <f>IF(T221="","",_xlfn.LET(_xlpm.x,VLOOKUP(T221,'Drop-down_menus'!$F$2:$G$16,2,FALSE),IF(_xlpm.x=0,"",_xlpm.x)))</f>
        <v/>
      </c>
      <c r="Y221" t="str">
        <f>IF(U221="","",_xlfn.LET(_xlpm.x,VLOOKUP(U221,'Drop-down_menus'!$F$2:$G$16,2,FALSE),IF(_xlpm.x=0,"",_xlpm.x)))</f>
        <v/>
      </c>
      <c r="Z221" t="str">
        <f>IF(V221="","",_xlfn.LET(_xlpm.x,VLOOKUP(V221,'Drop-down_menus'!$F$2:$G$16,2,FALSE),IF(_xlpm.x=0,"",_xlpm.x)))</f>
        <v/>
      </c>
      <c r="AA221" t="str">
        <f>IF(W221="","",_xlfn.LET(_xlpm.x,VLOOKUP(W221,'Drop-down_menus'!$F$2:$G$16,2,FALSE),IF(_xlpm.x=0,"",_xlpm.x)))</f>
        <v/>
      </c>
      <c r="AB221" t="s">
        <v>678</v>
      </c>
      <c r="AC221" s="21"/>
      <c r="AD221" s="21"/>
      <c r="AE221" t="s">
        <v>679</v>
      </c>
    </row>
    <row r="222" spans="1:31" hidden="1" x14ac:dyDescent="0.2">
      <c r="A222" s="21" t="s">
        <v>135</v>
      </c>
      <c r="B222" s="21"/>
      <c r="C222">
        <v>728</v>
      </c>
      <c r="D222" s="21" t="s">
        <v>700</v>
      </c>
      <c r="E222" s="21"/>
      <c r="F222" t="s">
        <v>691</v>
      </c>
      <c r="G222" s="21"/>
      <c r="H222" s="2" t="s">
        <v>700</v>
      </c>
      <c r="I222" s="2" t="s">
        <v>700</v>
      </c>
      <c r="J222" t="str">
        <f>IF($I222="","",_xlfn.LET(_xlpm.x,VLOOKUP($I222,'taxon-match_2026-08-31'!$A$2:$N$122,6,FALSE),IF(_xlpm.x=0,"",_xlpm.x)))</f>
        <v/>
      </c>
      <c r="K222" t="str">
        <f>IF($I222="","",_xlfn.LET(_xlpm.x,VLOOKUP($I222,'taxon-match_2026-08-31'!$A$2:$N$122,4,FALSE),IF(_xlpm.x=0,"",_xlpm.x)))</f>
        <v>urn:lsid:marinespecies.org:taxname:1</v>
      </c>
      <c r="L222" t="str">
        <f>IF($I222="","",_xlfn.LET(_xlpm.x,VLOOKUP($I222,'taxon-match_2026-08-31'!$A$2:$N$122,7,FALSE),IF(_xlpm.x=0,"",_xlpm.x)))</f>
        <v/>
      </c>
      <c r="M222" t="str">
        <f>IF($I222="","",_xlfn.LET(_xlpm.x,VLOOKUP($I222,'taxon-match_2026-08-31'!$A$2:$N$122,8,FALSE),IF(_xlpm.x=0,"",_xlpm.x)))</f>
        <v/>
      </c>
      <c r="N222" t="str">
        <f>IF($I222="","",_xlfn.LET(_xlpm.x,VLOOKUP($I222,'taxon-match_2026-08-31'!$A$2:$N$122,9,FALSE),IF(_xlpm.x=0,"",_xlpm.x)))</f>
        <v/>
      </c>
      <c r="O222" t="str">
        <f>IF($I222="","",_xlfn.LET(_xlpm.x,VLOOKUP($I222,'taxon-match_2026-08-31'!$A$2:$N$122,10,FALSE),IF(_xlpm.x=0,"",_xlpm.x)))</f>
        <v/>
      </c>
      <c r="P222" t="str">
        <f>IF($I222="","",_xlfn.LET(_xlpm.x,VLOOKUP($I222,'taxon-match_2026-08-31'!$A$2:$N$122,11,FALSE),IF(_xlpm.x=0,"",_xlpm.x)))</f>
        <v/>
      </c>
      <c r="Q222" t="str">
        <f>IF($I222="","",_xlfn.LET(_xlpm.x,VLOOKUP($I222,'taxon-match_2026-08-31'!$A$2:$N$122,12,FALSE),IF(_xlpm.x=0,"",_xlpm.x)))</f>
        <v/>
      </c>
      <c r="R222" t="str">
        <f>IF($I222="","",_xlfn.LET(_xlpm.x,VLOOKUP($I222,'taxon-match_2026-08-31'!$A$2:$N$122,14,FALSE),IF(_xlpm.x=0,"",_xlpm.x)))</f>
        <v/>
      </c>
      <c r="S222" s="2" t="s">
        <v>2608</v>
      </c>
      <c r="T222" t="s">
        <v>79</v>
      </c>
      <c r="U222" s="21"/>
      <c r="V222" s="21"/>
      <c r="W222" s="21"/>
      <c r="X222" t="str">
        <f>IF(T222="","",_xlfn.LET(_xlpm.x,VLOOKUP(T222,'Drop-down_menus'!$F$2:$G$16,2,FALSE),IF(_xlpm.x=0,"",_xlpm.x)))</f>
        <v/>
      </c>
      <c r="Y222" t="str">
        <f>IF(U222="","",_xlfn.LET(_xlpm.x,VLOOKUP(U222,'Drop-down_menus'!$F$2:$G$16,2,FALSE),IF(_xlpm.x=0,"",_xlpm.x)))</f>
        <v/>
      </c>
      <c r="Z222" t="str">
        <f>IF(V222="","",_xlfn.LET(_xlpm.x,VLOOKUP(V222,'Drop-down_menus'!$F$2:$G$16,2,FALSE),IF(_xlpm.x=0,"",_xlpm.x)))</f>
        <v/>
      </c>
      <c r="AA222" t="str">
        <f>IF(W222="","",_xlfn.LET(_xlpm.x,VLOOKUP(W222,'Drop-down_menus'!$F$2:$G$16,2,FALSE),IF(_xlpm.x=0,"",_xlpm.x)))</f>
        <v/>
      </c>
      <c r="AB222" t="s">
        <v>678</v>
      </c>
      <c r="AC222" s="21"/>
      <c r="AD222" s="21"/>
      <c r="AE222" s="21" t="s">
        <v>679</v>
      </c>
    </row>
    <row r="223" spans="1:31" hidden="1" x14ac:dyDescent="0.2">
      <c r="A223" s="21" t="s">
        <v>135</v>
      </c>
      <c r="B223" s="21"/>
      <c r="C223">
        <v>729</v>
      </c>
      <c r="D223" s="21" t="s">
        <v>700</v>
      </c>
      <c r="E223" s="21"/>
      <c r="F223" t="s">
        <v>686</v>
      </c>
      <c r="G223" s="21">
        <v>150</v>
      </c>
      <c r="H223" t="s">
        <v>686</v>
      </c>
      <c r="I223" t="s">
        <v>686</v>
      </c>
      <c r="J223" t="str">
        <f>IF($I223="","",_xlfn.LET(_xlpm.x,VLOOKUP($I223,'taxon-match_2026-08-31'!$A$2:$N$122,6,FALSE),IF(_xlpm.x=0,"",_xlpm.x)))</f>
        <v>Latreille, 1816</v>
      </c>
      <c r="K223" t="str">
        <f>IF($I223="","",_xlfn.LET(_xlpm.x,VLOOKUP($I223,'taxon-match_2026-08-31'!$A$2:$N$122,4,FALSE),IF(_xlpm.x=0,"",_xlpm.x)))</f>
        <v>urn:lsid:marinespecies.org:taxname:1135</v>
      </c>
      <c r="L223" t="str">
        <f>IF($I223="","",_xlfn.LET(_xlpm.x,VLOOKUP($I223,'taxon-match_2026-08-31'!$A$2:$N$122,7,FALSE),IF(_xlpm.x=0,"",_xlpm.x)))</f>
        <v>Animalia</v>
      </c>
      <c r="M223" t="str">
        <f>IF($I223="","",_xlfn.LET(_xlpm.x,VLOOKUP($I223,'taxon-match_2026-08-31'!$A$2:$N$122,8,FALSE),IF(_xlpm.x=0,"",_xlpm.x)))</f>
        <v>Arthropoda</v>
      </c>
      <c r="N223" t="str">
        <f>IF($I223="","",_xlfn.LET(_xlpm.x,VLOOKUP($I223,'taxon-match_2026-08-31'!$A$2:$N$122,9,FALSE),IF(_xlpm.x=0,"",_xlpm.x)))</f>
        <v>Malacostraca</v>
      </c>
      <c r="O223" t="str">
        <f>IF($I223="","",_xlfn.LET(_xlpm.x,VLOOKUP($I223,'taxon-match_2026-08-31'!$A$2:$N$122,10,FALSE),IF(_xlpm.x=0,"",_xlpm.x)))</f>
        <v>Amphipoda</v>
      </c>
      <c r="P223" t="str">
        <f>IF($I223="","",_xlfn.LET(_xlpm.x,VLOOKUP($I223,'taxon-match_2026-08-31'!$A$2:$N$122,11,FALSE),IF(_xlpm.x=0,"",_xlpm.x)))</f>
        <v/>
      </c>
      <c r="Q223" t="str">
        <f>IF($I223="","",_xlfn.LET(_xlpm.x,VLOOKUP($I223,'taxon-match_2026-08-31'!$A$2:$N$122,12,FALSE),IF(_xlpm.x=0,"",_xlpm.x)))</f>
        <v/>
      </c>
      <c r="R223" t="str">
        <f>IF($I223="","",_xlfn.LET(_xlpm.x,VLOOKUP($I223,'taxon-match_2026-08-31'!$A$2:$N$122,14,FALSE),IF(_xlpm.x=0,"",_xlpm.x)))</f>
        <v/>
      </c>
      <c r="S223" s="2" t="s">
        <v>2359</v>
      </c>
      <c r="T223" t="s">
        <v>79</v>
      </c>
      <c r="U223" s="21"/>
      <c r="V223" s="21"/>
      <c r="W223" s="21"/>
      <c r="X223" t="str">
        <f>IF(T223="","",_xlfn.LET(_xlpm.x,VLOOKUP(T223,'Drop-down_menus'!$F$2:$G$16,2,FALSE),IF(_xlpm.x=0,"",_xlpm.x)))</f>
        <v/>
      </c>
      <c r="Y223" t="str">
        <f>IF(U223="","",_xlfn.LET(_xlpm.x,VLOOKUP(U223,'Drop-down_menus'!$F$2:$G$16,2,FALSE),IF(_xlpm.x=0,"",_xlpm.x)))</f>
        <v/>
      </c>
      <c r="Z223" t="str">
        <f>IF(V223="","",_xlfn.LET(_xlpm.x,VLOOKUP(V223,'Drop-down_menus'!$F$2:$G$16,2,FALSE),IF(_xlpm.x=0,"",_xlpm.x)))</f>
        <v/>
      </c>
      <c r="AA223" t="str">
        <f>IF(W223="","",_xlfn.LET(_xlpm.x,VLOOKUP(W223,'Drop-down_menus'!$F$2:$G$16,2,FALSE),IF(_xlpm.x=0,"",_xlpm.x)))</f>
        <v/>
      </c>
      <c r="AB223" t="s">
        <v>678</v>
      </c>
      <c r="AC223" s="21"/>
      <c r="AD223" s="21"/>
      <c r="AE223" t="s">
        <v>684</v>
      </c>
    </row>
    <row r="224" spans="1:31" hidden="1" x14ac:dyDescent="0.2">
      <c r="A224" s="21" t="s">
        <v>135</v>
      </c>
      <c r="B224" s="21"/>
      <c r="C224">
        <v>730</v>
      </c>
      <c r="D224" s="21" t="s">
        <v>700</v>
      </c>
      <c r="E224" s="21"/>
      <c r="F224" t="s">
        <v>687</v>
      </c>
      <c r="G224" s="21">
        <v>15</v>
      </c>
      <c r="H224" t="s">
        <v>687</v>
      </c>
      <c r="I224" t="s">
        <v>687</v>
      </c>
      <c r="J224" t="str">
        <f>IF($I224="","",_xlfn.LET(_xlpm.x,VLOOKUP($I224,'taxon-match_2026-08-31'!$A$2:$N$122,6,FALSE),IF(_xlpm.x=0,"",_xlpm.x)))</f>
        <v>Latreille, 1816</v>
      </c>
      <c r="K224" t="str">
        <f>IF($I224="","",_xlfn.LET(_xlpm.x,VLOOKUP($I224,'taxon-match_2026-08-31'!$A$2:$N$122,4,FALSE),IF(_xlpm.x=0,"",_xlpm.x)))</f>
        <v>urn:lsid:marinespecies.org:taxname:1131</v>
      </c>
      <c r="L224" t="str">
        <f>IF($I224="","",_xlfn.LET(_xlpm.x,VLOOKUP($I224,'taxon-match_2026-08-31'!$A$2:$N$122,7,FALSE),IF(_xlpm.x=0,"",_xlpm.x)))</f>
        <v>Animalia</v>
      </c>
      <c r="M224" t="str">
        <f>IF($I224="","",_xlfn.LET(_xlpm.x,VLOOKUP($I224,'taxon-match_2026-08-31'!$A$2:$N$122,8,FALSE),IF(_xlpm.x=0,"",_xlpm.x)))</f>
        <v>Arthropoda</v>
      </c>
      <c r="N224" t="str">
        <f>IF($I224="","",_xlfn.LET(_xlpm.x,VLOOKUP($I224,'taxon-match_2026-08-31'!$A$2:$N$122,9,FALSE),IF(_xlpm.x=0,"",_xlpm.x)))</f>
        <v>Malacostraca</v>
      </c>
      <c r="O224" t="str">
        <f>IF($I224="","",_xlfn.LET(_xlpm.x,VLOOKUP($I224,'taxon-match_2026-08-31'!$A$2:$N$122,10,FALSE),IF(_xlpm.x=0,"",_xlpm.x)))</f>
        <v>Isopoda</v>
      </c>
      <c r="P224" t="str">
        <f>IF($I224="","",_xlfn.LET(_xlpm.x,VLOOKUP($I224,'taxon-match_2026-08-31'!$A$2:$N$122,11,FALSE),IF(_xlpm.x=0,"",_xlpm.x)))</f>
        <v/>
      </c>
      <c r="Q224" t="str">
        <f>IF($I224="","",_xlfn.LET(_xlpm.x,VLOOKUP($I224,'taxon-match_2026-08-31'!$A$2:$N$122,12,FALSE),IF(_xlpm.x=0,"",_xlpm.x)))</f>
        <v/>
      </c>
      <c r="R224" t="str">
        <f>IF($I224="","",_xlfn.LET(_xlpm.x,VLOOKUP($I224,'taxon-match_2026-08-31'!$A$2:$N$122,14,FALSE),IF(_xlpm.x=0,"",_xlpm.x)))</f>
        <v/>
      </c>
      <c r="S224" s="2" t="s">
        <v>2359</v>
      </c>
      <c r="T224" t="s">
        <v>79</v>
      </c>
      <c r="U224" s="21"/>
      <c r="V224" s="21"/>
      <c r="W224" s="21"/>
      <c r="X224" t="str">
        <f>IF(T224="","",_xlfn.LET(_xlpm.x,VLOOKUP(T224,'Drop-down_menus'!$F$2:$G$16,2,FALSE),IF(_xlpm.x=0,"",_xlpm.x)))</f>
        <v/>
      </c>
      <c r="Y224" t="str">
        <f>IF(U224="","",_xlfn.LET(_xlpm.x,VLOOKUP(U224,'Drop-down_menus'!$F$2:$G$16,2,FALSE),IF(_xlpm.x=0,"",_xlpm.x)))</f>
        <v/>
      </c>
      <c r="Z224" t="str">
        <f>IF(V224="","",_xlfn.LET(_xlpm.x,VLOOKUP(V224,'Drop-down_menus'!$F$2:$G$16,2,FALSE),IF(_xlpm.x=0,"",_xlpm.x)))</f>
        <v/>
      </c>
      <c r="AA224" t="str">
        <f>IF(W224="","",_xlfn.LET(_xlpm.x,VLOOKUP(W224,'Drop-down_menus'!$F$2:$G$16,2,FALSE),IF(_xlpm.x=0,"",_xlpm.x)))</f>
        <v/>
      </c>
      <c r="AB224" t="s">
        <v>678</v>
      </c>
      <c r="AC224" s="21"/>
      <c r="AD224" s="21"/>
      <c r="AE224" t="s">
        <v>689</v>
      </c>
    </row>
    <row r="225" spans="1:31" hidden="1" x14ac:dyDescent="0.2">
      <c r="A225" s="21" t="s">
        <v>135</v>
      </c>
      <c r="B225" s="21"/>
      <c r="C225">
        <v>731</v>
      </c>
      <c r="D225" s="21" t="s">
        <v>700</v>
      </c>
      <c r="E225" s="21"/>
      <c r="F225" t="s">
        <v>691</v>
      </c>
      <c r="G225" s="21">
        <v>7</v>
      </c>
      <c r="H225" s="2" t="s">
        <v>700</v>
      </c>
      <c r="I225" s="2" t="s">
        <v>700</v>
      </c>
      <c r="J225" t="str">
        <f>IF($I225="","",_xlfn.LET(_xlpm.x,VLOOKUP($I225,'taxon-match_2026-08-31'!$A$2:$N$122,6,FALSE),IF(_xlpm.x=0,"",_xlpm.x)))</f>
        <v/>
      </c>
      <c r="K225" t="str">
        <f>IF($I225="","",_xlfn.LET(_xlpm.x,VLOOKUP($I225,'taxon-match_2026-08-31'!$A$2:$N$122,4,FALSE),IF(_xlpm.x=0,"",_xlpm.x)))</f>
        <v>urn:lsid:marinespecies.org:taxname:1</v>
      </c>
      <c r="L225" t="str">
        <f>IF($I225="","",_xlfn.LET(_xlpm.x,VLOOKUP($I225,'taxon-match_2026-08-31'!$A$2:$N$122,7,FALSE),IF(_xlpm.x=0,"",_xlpm.x)))</f>
        <v/>
      </c>
      <c r="M225" t="str">
        <f>IF($I225="","",_xlfn.LET(_xlpm.x,VLOOKUP($I225,'taxon-match_2026-08-31'!$A$2:$N$122,8,FALSE),IF(_xlpm.x=0,"",_xlpm.x)))</f>
        <v/>
      </c>
      <c r="N225" t="str">
        <f>IF($I225="","",_xlfn.LET(_xlpm.x,VLOOKUP($I225,'taxon-match_2026-08-31'!$A$2:$N$122,9,FALSE),IF(_xlpm.x=0,"",_xlpm.x)))</f>
        <v/>
      </c>
      <c r="O225" t="str">
        <f>IF($I225="","",_xlfn.LET(_xlpm.x,VLOOKUP($I225,'taxon-match_2026-08-31'!$A$2:$N$122,10,FALSE),IF(_xlpm.x=0,"",_xlpm.x)))</f>
        <v/>
      </c>
      <c r="P225" t="str">
        <f>IF($I225="","",_xlfn.LET(_xlpm.x,VLOOKUP($I225,'taxon-match_2026-08-31'!$A$2:$N$122,11,FALSE),IF(_xlpm.x=0,"",_xlpm.x)))</f>
        <v/>
      </c>
      <c r="Q225" t="str">
        <f>IF($I225="","",_xlfn.LET(_xlpm.x,VLOOKUP($I225,'taxon-match_2026-08-31'!$A$2:$N$122,12,FALSE),IF(_xlpm.x=0,"",_xlpm.x)))</f>
        <v/>
      </c>
      <c r="R225" t="str">
        <f>IF($I225="","",_xlfn.LET(_xlpm.x,VLOOKUP($I225,'taxon-match_2026-08-31'!$A$2:$N$122,14,FALSE),IF(_xlpm.x=0,"",_xlpm.x)))</f>
        <v/>
      </c>
      <c r="S225" s="2" t="s">
        <v>2608</v>
      </c>
      <c r="T225" t="s">
        <v>79</v>
      </c>
      <c r="U225" s="21"/>
      <c r="V225" s="21"/>
      <c r="W225" s="21"/>
      <c r="X225" t="str">
        <f>IF(T225="","",_xlfn.LET(_xlpm.x,VLOOKUP(T225,'Drop-down_menus'!$F$2:$G$16,2,FALSE),IF(_xlpm.x=0,"",_xlpm.x)))</f>
        <v/>
      </c>
      <c r="Y225" t="str">
        <f>IF(U225="","",_xlfn.LET(_xlpm.x,VLOOKUP(U225,'Drop-down_menus'!$F$2:$G$16,2,FALSE),IF(_xlpm.x=0,"",_xlpm.x)))</f>
        <v/>
      </c>
      <c r="Z225" t="str">
        <f>IF(V225="","",_xlfn.LET(_xlpm.x,VLOOKUP(V225,'Drop-down_menus'!$F$2:$G$16,2,FALSE),IF(_xlpm.x=0,"",_xlpm.x)))</f>
        <v/>
      </c>
      <c r="AA225" t="str">
        <f>IF(W225="","",_xlfn.LET(_xlpm.x,VLOOKUP(W225,'Drop-down_menus'!$F$2:$G$16,2,FALSE),IF(_xlpm.x=0,"",_xlpm.x)))</f>
        <v/>
      </c>
      <c r="AB225" t="s">
        <v>678</v>
      </c>
      <c r="AC225" s="21"/>
      <c r="AD225" s="21"/>
      <c r="AE225" t="s">
        <v>689</v>
      </c>
    </row>
    <row r="226" spans="1:31" hidden="1" x14ac:dyDescent="0.2">
      <c r="A226" s="21" t="s">
        <v>135</v>
      </c>
      <c r="B226" s="21"/>
      <c r="C226">
        <v>732</v>
      </c>
      <c r="D226" s="21" t="s">
        <v>700</v>
      </c>
      <c r="E226" s="21"/>
      <c r="F226" t="s">
        <v>690</v>
      </c>
      <c r="G226" s="21">
        <v>4</v>
      </c>
      <c r="H226" t="s">
        <v>690</v>
      </c>
      <c r="I226" t="s">
        <v>690</v>
      </c>
      <c r="J226" t="str">
        <f>IF($I226="","",_xlfn.LET(_xlpm.x,VLOOKUP($I226,'taxon-match_2026-08-31'!$A$2:$N$122,6,FALSE),IF(_xlpm.x=0,"",_xlpm.x)))</f>
        <v>Grube, 1850</v>
      </c>
      <c r="K226" t="str">
        <f>IF($I226="","",_xlfn.LET(_xlpm.x,VLOOKUP($I226,'taxon-match_2026-08-31'!$A$2:$N$122,4,FALSE),IF(_xlpm.x=0,"",_xlpm.x)))</f>
        <v>urn:lsid:marinespecies.org:taxname:883</v>
      </c>
      <c r="L226" t="str">
        <f>IF($I226="","",_xlfn.LET(_xlpm.x,VLOOKUP($I226,'taxon-match_2026-08-31'!$A$2:$N$122,7,FALSE),IF(_xlpm.x=0,"",_xlpm.x)))</f>
        <v>Animalia</v>
      </c>
      <c r="M226" t="str">
        <f>IF($I226="","",_xlfn.LET(_xlpm.x,VLOOKUP($I226,'taxon-match_2026-08-31'!$A$2:$N$122,8,FALSE),IF(_xlpm.x=0,"",_xlpm.x)))</f>
        <v>Annelida</v>
      </c>
      <c r="N226" t="str">
        <f>IF($I226="","",_xlfn.LET(_xlpm.x,VLOOKUP($I226,'taxon-match_2026-08-31'!$A$2:$N$122,9,FALSE),IF(_xlpm.x=0,"",_xlpm.x)))</f>
        <v>Polychaeta</v>
      </c>
      <c r="O226" t="str">
        <f>IF($I226="","",_xlfn.LET(_xlpm.x,VLOOKUP($I226,'taxon-match_2026-08-31'!$A$2:$N$122,10,FALSE),IF(_xlpm.x=0,"",_xlpm.x)))</f>
        <v/>
      </c>
      <c r="P226" t="str">
        <f>IF($I226="","",_xlfn.LET(_xlpm.x,VLOOKUP($I226,'taxon-match_2026-08-31'!$A$2:$N$122,11,FALSE),IF(_xlpm.x=0,"",_xlpm.x)))</f>
        <v/>
      </c>
      <c r="Q226" t="str">
        <f>IF($I226="","",_xlfn.LET(_xlpm.x,VLOOKUP($I226,'taxon-match_2026-08-31'!$A$2:$N$122,12,FALSE),IF(_xlpm.x=0,"",_xlpm.x)))</f>
        <v/>
      </c>
      <c r="R226" t="str">
        <f>IF($I226="","",_xlfn.LET(_xlpm.x,VLOOKUP($I226,'taxon-match_2026-08-31'!$A$2:$N$122,14,FALSE),IF(_xlpm.x=0,"",_xlpm.x)))</f>
        <v/>
      </c>
      <c r="S226" s="2" t="s">
        <v>2358</v>
      </c>
      <c r="T226" t="s">
        <v>79</v>
      </c>
      <c r="U226" s="21"/>
      <c r="V226" s="21"/>
      <c r="W226" s="21"/>
      <c r="X226" t="str">
        <f>IF(T226="","",_xlfn.LET(_xlpm.x,VLOOKUP(T226,'Drop-down_menus'!$F$2:$G$16,2,FALSE),IF(_xlpm.x=0,"",_xlpm.x)))</f>
        <v/>
      </c>
      <c r="Y226" t="str">
        <f>IF(U226="","",_xlfn.LET(_xlpm.x,VLOOKUP(U226,'Drop-down_menus'!$F$2:$G$16,2,FALSE),IF(_xlpm.x=0,"",_xlpm.x)))</f>
        <v/>
      </c>
      <c r="Z226" t="str">
        <f>IF(V226="","",_xlfn.LET(_xlpm.x,VLOOKUP(V226,'Drop-down_menus'!$F$2:$G$16,2,FALSE),IF(_xlpm.x=0,"",_xlpm.x)))</f>
        <v/>
      </c>
      <c r="AA226" t="str">
        <f>IF(W226="","",_xlfn.LET(_xlpm.x,VLOOKUP(W226,'Drop-down_menus'!$F$2:$G$16,2,FALSE),IF(_xlpm.x=0,"",_xlpm.x)))</f>
        <v/>
      </c>
      <c r="AB226" t="s">
        <v>678</v>
      </c>
      <c r="AC226" s="21"/>
      <c r="AD226" s="21"/>
      <c r="AE226" t="s">
        <v>689</v>
      </c>
    </row>
    <row r="227" spans="1:31" x14ac:dyDescent="0.2">
      <c r="A227" s="21" t="s">
        <v>135</v>
      </c>
      <c r="B227" s="21"/>
      <c r="C227">
        <v>733</v>
      </c>
      <c r="D227" s="21" t="s">
        <v>700</v>
      </c>
      <c r="E227" s="21"/>
      <c r="F227" t="s">
        <v>743</v>
      </c>
      <c r="G227" s="21">
        <v>1</v>
      </c>
      <c r="H227" s="2" t="s">
        <v>743</v>
      </c>
      <c r="I227" s="2" t="s">
        <v>889</v>
      </c>
      <c r="J227" t="str">
        <f>IF($I227="","",_xlfn.LET(_xlpm.x,VLOOKUP($I227,'taxon-match_2026-08-31'!$A$2:$N$122,6,FALSE),IF(_xlpm.x=0,"",_xlpm.x)))</f>
        <v>(Bergh, 1884)</v>
      </c>
      <c r="K227" t="str">
        <f>IF($I227="","",_xlfn.LET(_xlpm.x,VLOOKUP($I227,'taxon-match_2026-08-31'!$A$2:$N$122,4,FALSE),IF(_xlpm.x=0,"",_xlpm.x)))</f>
        <v>urn:lsid:marinespecies.org:taxname:411132</v>
      </c>
      <c r="L227" t="str">
        <f>IF($I227="","",_xlfn.LET(_xlpm.x,VLOOKUP($I227,'taxon-match_2026-08-31'!$A$2:$N$122,7,FALSE),IF(_xlpm.x=0,"",_xlpm.x)))</f>
        <v>Animalia</v>
      </c>
      <c r="M227" t="str">
        <f>IF($I227="","",_xlfn.LET(_xlpm.x,VLOOKUP($I227,'taxon-match_2026-08-31'!$A$2:$N$122,8,FALSE),IF(_xlpm.x=0,"",_xlpm.x)))</f>
        <v>Mollusca</v>
      </c>
      <c r="N227" t="str">
        <f>IF($I227="","",_xlfn.LET(_xlpm.x,VLOOKUP($I227,'taxon-match_2026-08-31'!$A$2:$N$122,9,FALSE),IF(_xlpm.x=0,"",_xlpm.x)))</f>
        <v>Gastropoda</v>
      </c>
      <c r="O227" t="str">
        <f>IF($I227="","",_xlfn.LET(_xlpm.x,VLOOKUP($I227,'taxon-match_2026-08-31'!$A$2:$N$122,10,FALSE),IF(_xlpm.x=0,"",_xlpm.x)))</f>
        <v>Doridida</v>
      </c>
      <c r="P227" t="str">
        <f>IF($I227="","",_xlfn.LET(_xlpm.x,VLOOKUP($I227,'taxon-match_2026-08-31'!$A$2:$N$122,11,FALSE),IF(_xlpm.x=0,"",_xlpm.x)))</f>
        <v>Dorididae</v>
      </c>
      <c r="Q227" t="str">
        <f>IF($I227="","",_xlfn.LET(_xlpm.x,VLOOKUP($I227,'taxon-match_2026-08-31'!$A$2:$N$122,12,FALSE),IF(_xlpm.x=0,"",_xlpm.x)))</f>
        <v>Doris</v>
      </c>
      <c r="R227" t="str">
        <f>IF($I227="","",_xlfn.LET(_xlpm.x,VLOOKUP($I227,'taxon-match_2026-08-31'!$A$2:$N$122,14,FALSE),IF(_xlpm.x=0,"",_xlpm.x)))</f>
        <v>kerguelenensis</v>
      </c>
      <c r="S227" s="2" t="s">
        <v>2609</v>
      </c>
      <c r="T227" t="s">
        <v>79</v>
      </c>
      <c r="U227" s="21"/>
      <c r="V227" s="21"/>
      <c r="W227" s="21"/>
      <c r="X227" t="str">
        <f>IF(T227="","",_xlfn.LET(_xlpm.x,VLOOKUP(T227,'Drop-down_menus'!$F$2:$G$16,2,FALSE),IF(_xlpm.x=0,"",_xlpm.x)))</f>
        <v/>
      </c>
      <c r="Y227" t="str">
        <f>IF(U227="","",_xlfn.LET(_xlpm.x,VLOOKUP(U227,'Drop-down_menus'!$F$2:$G$16,2,FALSE),IF(_xlpm.x=0,"",_xlpm.x)))</f>
        <v/>
      </c>
      <c r="Z227" t="str">
        <f>IF(V227="","",_xlfn.LET(_xlpm.x,VLOOKUP(V227,'Drop-down_menus'!$F$2:$G$16,2,FALSE),IF(_xlpm.x=0,"",_xlpm.x)))</f>
        <v/>
      </c>
      <c r="AA227" t="str">
        <f>IF(W227="","",_xlfn.LET(_xlpm.x,VLOOKUP(W227,'Drop-down_menus'!$F$2:$G$16,2,FALSE),IF(_xlpm.x=0,"",_xlpm.x)))</f>
        <v/>
      </c>
      <c r="AB227" t="s">
        <v>678</v>
      </c>
      <c r="AC227" s="21"/>
      <c r="AD227" s="21"/>
      <c r="AE227" t="s">
        <v>689</v>
      </c>
    </row>
    <row r="228" spans="1:31" hidden="1" x14ac:dyDescent="0.2">
      <c r="A228" s="21" t="s">
        <v>135</v>
      </c>
      <c r="B228" s="21"/>
      <c r="C228">
        <v>734</v>
      </c>
      <c r="D228" s="21" t="s">
        <v>700</v>
      </c>
      <c r="E228" s="21"/>
      <c r="F228" t="s">
        <v>692</v>
      </c>
      <c r="G228" s="21">
        <v>1</v>
      </c>
      <c r="H228" t="s">
        <v>692</v>
      </c>
      <c r="I228" t="s">
        <v>692</v>
      </c>
      <c r="J228" t="str">
        <f>IF($I228="","",_xlfn.LET(_xlpm.x,VLOOKUP($I228,'taxon-match_2026-08-31'!$A$2:$N$122,6,FALSE),IF(_xlpm.x=0,"",_xlpm.x)))</f>
        <v>de Blainville, 1830</v>
      </c>
      <c r="K228" t="str">
        <f>IF($I228="","",_xlfn.LET(_xlpm.x,VLOOKUP($I228,'taxon-match_2026-08-31'!$A$2:$N$122,4,FALSE),IF(_xlpm.x=0,"",_xlpm.x)))</f>
        <v>urn:lsid:marinespecies.org:taxname:123080</v>
      </c>
      <c r="L228" t="str">
        <f>IF($I228="","",_xlfn.LET(_xlpm.x,VLOOKUP($I228,'taxon-match_2026-08-31'!$A$2:$N$122,7,FALSE),IF(_xlpm.x=0,"",_xlpm.x)))</f>
        <v>Animalia</v>
      </c>
      <c r="M228" t="str">
        <f>IF($I228="","",_xlfn.LET(_xlpm.x,VLOOKUP($I228,'taxon-match_2026-08-31'!$A$2:$N$122,8,FALSE),IF(_xlpm.x=0,"",_xlpm.x)))</f>
        <v>Echinodermata</v>
      </c>
      <c r="N228" t="str">
        <f>IF($I228="","",_xlfn.LET(_xlpm.x,VLOOKUP($I228,'taxon-match_2026-08-31'!$A$2:$N$122,9,FALSE),IF(_xlpm.x=0,"",_xlpm.x)))</f>
        <v>Asteroidea</v>
      </c>
      <c r="O228" t="str">
        <f>IF($I228="","",_xlfn.LET(_xlpm.x,VLOOKUP($I228,'taxon-match_2026-08-31'!$A$2:$N$122,10,FALSE),IF(_xlpm.x=0,"",_xlpm.x)))</f>
        <v/>
      </c>
      <c r="P228" t="str">
        <f>IF($I228="","",_xlfn.LET(_xlpm.x,VLOOKUP($I228,'taxon-match_2026-08-31'!$A$2:$N$122,11,FALSE),IF(_xlpm.x=0,"",_xlpm.x)))</f>
        <v/>
      </c>
      <c r="Q228" t="str">
        <f>IF($I228="","",_xlfn.LET(_xlpm.x,VLOOKUP($I228,'taxon-match_2026-08-31'!$A$2:$N$122,12,FALSE),IF(_xlpm.x=0,"",_xlpm.x)))</f>
        <v/>
      </c>
      <c r="R228" t="str">
        <f>IF($I228="","",_xlfn.LET(_xlpm.x,VLOOKUP($I228,'taxon-match_2026-08-31'!$A$2:$N$122,14,FALSE),IF(_xlpm.x=0,"",_xlpm.x)))</f>
        <v/>
      </c>
      <c r="S228" s="2" t="s">
        <v>2358</v>
      </c>
      <c r="T228" t="s">
        <v>79</v>
      </c>
      <c r="U228" s="21"/>
      <c r="V228" s="21"/>
      <c r="W228" s="21"/>
      <c r="X228" t="str">
        <f>IF(T228="","",_xlfn.LET(_xlpm.x,VLOOKUP(T228,'Drop-down_menus'!$F$2:$G$16,2,FALSE),IF(_xlpm.x=0,"",_xlpm.x)))</f>
        <v/>
      </c>
      <c r="Y228" t="str">
        <f>IF(U228="","",_xlfn.LET(_xlpm.x,VLOOKUP(U228,'Drop-down_menus'!$F$2:$G$16,2,FALSE),IF(_xlpm.x=0,"",_xlpm.x)))</f>
        <v/>
      </c>
      <c r="Z228" t="str">
        <f>IF(V228="","",_xlfn.LET(_xlpm.x,VLOOKUP(V228,'Drop-down_menus'!$F$2:$G$16,2,FALSE),IF(_xlpm.x=0,"",_xlpm.x)))</f>
        <v/>
      </c>
      <c r="AA228" t="str">
        <f>IF(W228="","",_xlfn.LET(_xlpm.x,VLOOKUP(W228,'Drop-down_menus'!$F$2:$G$16,2,FALSE),IF(_xlpm.x=0,"",_xlpm.x)))</f>
        <v/>
      </c>
      <c r="AB228" t="s">
        <v>678</v>
      </c>
      <c r="AC228" s="21"/>
      <c r="AD228" s="21"/>
      <c r="AE228" t="s">
        <v>689</v>
      </c>
    </row>
    <row r="229" spans="1:31" hidden="1" x14ac:dyDescent="0.2">
      <c r="A229" s="21" t="s">
        <v>135</v>
      </c>
      <c r="C229">
        <v>735</v>
      </c>
      <c r="D229" s="21" t="s">
        <v>700</v>
      </c>
      <c r="F229" t="s">
        <v>719</v>
      </c>
      <c r="G229" s="21">
        <v>1</v>
      </c>
      <c r="H229" t="s">
        <v>719</v>
      </c>
      <c r="I229" t="s">
        <v>719</v>
      </c>
      <c r="J229" t="str">
        <f>IF($I229="","",_xlfn.LET(_xlpm.x,VLOOKUP($I229,'taxon-match_2026-08-31'!$A$2:$N$122,6,FALSE),IF(_xlpm.x=0,"",_xlpm.x)))</f>
        <v>Gray, 1840</v>
      </c>
      <c r="K229" t="str">
        <f>IF($I229="","",_xlfn.LET(_xlpm.x,VLOOKUP($I229,'taxon-match_2026-08-31'!$A$2:$N$122,4,FALSE),IF(_xlpm.x=0,"",_xlpm.x)))</f>
        <v>urn:lsid:marinespecies.org:taxname:123084</v>
      </c>
      <c r="L229" t="str">
        <f>IF($I229="","",_xlfn.LET(_xlpm.x,VLOOKUP($I229,'taxon-match_2026-08-31'!$A$2:$N$122,7,FALSE),IF(_xlpm.x=0,"",_xlpm.x)))</f>
        <v>Animalia</v>
      </c>
      <c r="M229" t="str">
        <f>IF($I229="","",_xlfn.LET(_xlpm.x,VLOOKUP($I229,'taxon-match_2026-08-31'!$A$2:$N$122,8,FALSE),IF(_xlpm.x=0,"",_xlpm.x)))</f>
        <v>Echinodermata</v>
      </c>
      <c r="N229" t="str">
        <f>IF($I229="","",_xlfn.LET(_xlpm.x,VLOOKUP($I229,'taxon-match_2026-08-31'!$A$2:$N$122,9,FALSE),IF(_xlpm.x=0,"",_xlpm.x)))</f>
        <v>Ophiuroidea</v>
      </c>
      <c r="O229" t="str">
        <f>IF($I229="","",_xlfn.LET(_xlpm.x,VLOOKUP($I229,'taxon-match_2026-08-31'!$A$2:$N$122,10,FALSE),IF(_xlpm.x=0,"",_xlpm.x)))</f>
        <v/>
      </c>
      <c r="P229" t="str">
        <f>IF($I229="","",_xlfn.LET(_xlpm.x,VLOOKUP($I229,'taxon-match_2026-08-31'!$A$2:$N$122,11,FALSE),IF(_xlpm.x=0,"",_xlpm.x)))</f>
        <v/>
      </c>
      <c r="Q229" t="str">
        <f>IF($I229="","",_xlfn.LET(_xlpm.x,VLOOKUP($I229,'taxon-match_2026-08-31'!$A$2:$N$122,12,FALSE),IF(_xlpm.x=0,"",_xlpm.x)))</f>
        <v/>
      </c>
      <c r="R229" t="str">
        <f>IF($I229="","",_xlfn.LET(_xlpm.x,VLOOKUP($I229,'taxon-match_2026-08-31'!$A$2:$N$122,14,FALSE),IF(_xlpm.x=0,"",_xlpm.x)))</f>
        <v/>
      </c>
      <c r="S229" s="2" t="s">
        <v>2358</v>
      </c>
      <c r="T229" t="s">
        <v>79</v>
      </c>
      <c r="X229" t="str">
        <f>IF(T229="","",_xlfn.LET(_xlpm.x,VLOOKUP(T229,'Drop-down_menus'!$F$2:$G$16,2,FALSE),IF(_xlpm.x=0,"",_xlpm.x)))</f>
        <v/>
      </c>
      <c r="Y229" t="str">
        <f>IF(U229="","",_xlfn.LET(_xlpm.x,VLOOKUP(U229,'Drop-down_menus'!$F$2:$G$16,2,FALSE),IF(_xlpm.x=0,"",_xlpm.x)))</f>
        <v/>
      </c>
      <c r="Z229" t="str">
        <f>IF(V229="","",_xlfn.LET(_xlpm.x,VLOOKUP(V229,'Drop-down_menus'!$F$2:$G$16,2,FALSE),IF(_xlpm.x=0,"",_xlpm.x)))</f>
        <v/>
      </c>
      <c r="AA229" t="str">
        <f>IF(W229="","",_xlfn.LET(_xlpm.x,VLOOKUP(W229,'Drop-down_menus'!$F$2:$G$16,2,FALSE),IF(_xlpm.x=0,"",_xlpm.x)))</f>
        <v/>
      </c>
      <c r="AB229" t="s">
        <v>678</v>
      </c>
      <c r="AE229" t="s">
        <v>689</v>
      </c>
    </row>
    <row r="230" spans="1:31" hidden="1" x14ac:dyDescent="0.2">
      <c r="A230" s="21" t="s">
        <v>135</v>
      </c>
      <c r="C230">
        <v>736</v>
      </c>
      <c r="D230" s="21" t="s">
        <v>700</v>
      </c>
      <c r="F230" t="s">
        <v>693</v>
      </c>
      <c r="G230" s="21">
        <v>19</v>
      </c>
      <c r="H230" t="s">
        <v>693</v>
      </c>
      <c r="I230" t="s">
        <v>693</v>
      </c>
      <c r="J230" t="str">
        <f>IF($I230="","",_xlfn.LET(_xlpm.x,VLOOKUP($I230,'taxon-match_2026-08-31'!$A$2:$N$122,6,FALSE),IF(_xlpm.x=0,"",_xlpm.x)))</f>
        <v>Cuvier, 1795</v>
      </c>
      <c r="K230" t="str">
        <f>IF($I230="","",_xlfn.LET(_xlpm.x,VLOOKUP($I230,'taxon-match_2026-08-31'!$A$2:$N$122,4,FALSE),IF(_xlpm.x=0,"",_xlpm.x)))</f>
        <v>urn:lsid:marinespecies.org:taxname:101</v>
      </c>
      <c r="L230" t="str">
        <f>IF($I230="","",_xlfn.LET(_xlpm.x,VLOOKUP($I230,'taxon-match_2026-08-31'!$A$2:$N$122,7,FALSE),IF(_xlpm.x=0,"",_xlpm.x)))</f>
        <v>Animalia</v>
      </c>
      <c r="M230" t="str">
        <f>IF($I230="","",_xlfn.LET(_xlpm.x,VLOOKUP($I230,'taxon-match_2026-08-31'!$A$2:$N$122,8,FALSE),IF(_xlpm.x=0,"",_xlpm.x)))</f>
        <v>Mollusca</v>
      </c>
      <c r="N230" t="str">
        <f>IF($I230="","",_xlfn.LET(_xlpm.x,VLOOKUP($I230,'taxon-match_2026-08-31'!$A$2:$N$122,9,FALSE),IF(_xlpm.x=0,"",_xlpm.x)))</f>
        <v>Gastropoda</v>
      </c>
      <c r="O230" t="str">
        <f>IF($I230="","",_xlfn.LET(_xlpm.x,VLOOKUP($I230,'taxon-match_2026-08-31'!$A$2:$N$122,10,FALSE),IF(_xlpm.x=0,"",_xlpm.x)))</f>
        <v/>
      </c>
      <c r="P230" t="str">
        <f>IF($I230="","",_xlfn.LET(_xlpm.x,VLOOKUP($I230,'taxon-match_2026-08-31'!$A$2:$N$122,11,FALSE),IF(_xlpm.x=0,"",_xlpm.x)))</f>
        <v/>
      </c>
      <c r="Q230" t="str">
        <f>IF($I230="","",_xlfn.LET(_xlpm.x,VLOOKUP($I230,'taxon-match_2026-08-31'!$A$2:$N$122,12,FALSE),IF(_xlpm.x=0,"",_xlpm.x)))</f>
        <v/>
      </c>
      <c r="R230" t="str">
        <f>IF($I230="","",_xlfn.LET(_xlpm.x,VLOOKUP($I230,'taxon-match_2026-08-31'!$A$2:$N$122,14,FALSE),IF(_xlpm.x=0,"",_xlpm.x)))</f>
        <v/>
      </c>
      <c r="S230" s="2" t="s">
        <v>2358</v>
      </c>
      <c r="T230" t="s">
        <v>79</v>
      </c>
      <c r="X230" t="str">
        <f>IF(T230="","",_xlfn.LET(_xlpm.x,VLOOKUP(T230,'Drop-down_menus'!$F$2:$G$16,2,FALSE),IF(_xlpm.x=0,"",_xlpm.x)))</f>
        <v/>
      </c>
      <c r="Y230" t="str">
        <f>IF(U230="","",_xlfn.LET(_xlpm.x,VLOOKUP(U230,'Drop-down_menus'!$F$2:$G$16,2,FALSE),IF(_xlpm.x=0,"",_xlpm.x)))</f>
        <v/>
      </c>
      <c r="Z230" t="str">
        <f>IF(V230="","",_xlfn.LET(_xlpm.x,VLOOKUP(V230,'Drop-down_menus'!$F$2:$G$16,2,FALSE),IF(_xlpm.x=0,"",_xlpm.x)))</f>
        <v/>
      </c>
      <c r="AA230" t="str">
        <f>IF(W230="","",_xlfn.LET(_xlpm.x,VLOOKUP(W230,'Drop-down_menus'!$F$2:$G$16,2,FALSE),IF(_xlpm.x=0,"",_xlpm.x)))</f>
        <v/>
      </c>
      <c r="AB230" t="s">
        <v>678</v>
      </c>
      <c r="AE230" t="s">
        <v>689</v>
      </c>
    </row>
    <row r="231" spans="1:31" hidden="1" x14ac:dyDescent="0.2">
      <c r="A231" s="21" t="s">
        <v>135</v>
      </c>
      <c r="C231">
        <v>737</v>
      </c>
      <c r="D231" s="21" t="s">
        <v>700</v>
      </c>
      <c r="F231" t="s">
        <v>685</v>
      </c>
      <c r="G231" s="21">
        <v>7</v>
      </c>
      <c r="H231" t="s">
        <v>685</v>
      </c>
      <c r="I231" t="s">
        <v>685</v>
      </c>
      <c r="J231" t="str">
        <f>IF($I231="","",_xlfn.LET(_xlpm.x,VLOOKUP($I231,'taxon-match_2026-08-31'!$A$2:$N$122,6,FALSE),IF(_xlpm.x=0,"",_xlpm.x)))</f>
        <v>Linnaeus, 1758</v>
      </c>
      <c r="K231" t="str">
        <f>IF($I231="","",_xlfn.LET(_xlpm.x,VLOOKUP($I231,'taxon-match_2026-08-31'!$A$2:$N$122,4,FALSE),IF(_xlpm.x=0,"",_xlpm.x)))</f>
        <v>urn:lsid:marinespecies.org:taxname:105</v>
      </c>
      <c r="L231" t="str">
        <f>IF($I231="","",_xlfn.LET(_xlpm.x,VLOOKUP($I231,'taxon-match_2026-08-31'!$A$2:$N$122,7,FALSE),IF(_xlpm.x=0,"",_xlpm.x)))</f>
        <v>Animalia</v>
      </c>
      <c r="M231" t="str">
        <f>IF($I231="","",_xlfn.LET(_xlpm.x,VLOOKUP($I231,'taxon-match_2026-08-31'!$A$2:$N$122,8,FALSE),IF(_xlpm.x=0,"",_xlpm.x)))</f>
        <v>Mollusca</v>
      </c>
      <c r="N231" t="str">
        <f>IF($I231="","",_xlfn.LET(_xlpm.x,VLOOKUP($I231,'taxon-match_2026-08-31'!$A$2:$N$122,9,FALSE),IF(_xlpm.x=0,"",_xlpm.x)))</f>
        <v>Bivalvia</v>
      </c>
      <c r="O231" t="str">
        <f>IF($I231="","",_xlfn.LET(_xlpm.x,VLOOKUP($I231,'taxon-match_2026-08-31'!$A$2:$N$122,10,FALSE),IF(_xlpm.x=0,"",_xlpm.x)))</f>
        <v/>
      </c>
      <c r="P231" t="str">
        <f>IF($I231="","",_xlfn.LET(_xlpm.x,VLOOKUP($I231,'taxon-match_2026-08-31'!$A$2:$N$122,11,FALSE),IF(_xlpm.x=0,"",_xlpm.x)))</f>
        <v/>
      </c>
      <c r="Q231" t="str">
        <f>IF($I231="","",_xlfn.LET(_xlpm.x,VLOOKUP($I231,'taxon-match_2026-08-31'!$A$2:$N$122,12,FALSE),IF(_xlpm.x=0,"",_xlpm.x)))</f>
        <v/>
      </c>
      <c r="R231" t="str">
        <f>IF($I231="","",_xlfn.LET(_xlpm.x,VLOOKUP($I231,'taxon-match_2026-08-31'!$A$2:$N$122,14,FALSE),IF(_xlpm.x=0,"",_xlpm.x)))</f>
        <v/>
      </c>
      <c r="S231" s="2" t="s">
        <v>2358</v>
      </c>
      <c r="T231" t="s">
        <v>79</v>
      </c>
      <c r="X231" t="str">
        <f>IF(T231="","",_xlfn.LET(_xlpm.x,VLOOKUP(T231,'Drop-down_menus'!$F$2:$G$16,2,FALSE),IF(_xlpm.x=0,"",_xlpm.x)))</f>
        <v/>
      </c>
      <c r="Y231" t="str">
        <f>IF(U231="","",_xlfn.LET(_xlpm.x,VLOOKUP(U231,'Drop-down_menus'!$F$2:$G$16,2,FALSE),IF(_xlpm.x=0,"",_xlpm.x)))</f>
        <v/>
      </c>
      <c r="Z231" t="str">
        <f>IF(V231="","",_xlfn.LET(_xlpm.x,VLOOKUP(V231,'Drop-down_menus'!$F$2:$G$16,2,FALSE),IF(_xlpm.x=0,"",_xlpm.x)))</f>
        <v/>
      </c>
      <c r="AA231" t="str">
        <f>IF(W231="","",_xlfn.LET(_xlpm.x,VLOOKUP(W231,'Drop-down_menus'!$F$2:$G$16,2,FALSE),IF(_xlpm.x=0,"",_xlpm.x)))</f>
        <v/>
      </c>
      <c r="AB231" t="s">
        <v>678</v>
      </c>
      <c r="AE231" t="s">
        <v>689</v>
      </c>
    </row>
    <row r="232" spans="1:31" x14ac:dyDescent="0.2">
      <c r="A232" s="2" t="s">
        <v>84</v>
      </c>
      <c r="C232">
        <v>301</v>
      </c>
      <c r="D232" s="21" t="s">
        <v>700</v>
      </c>
      <c r="F232" t="s">
        <v>744</v>
      </c>
      <c r="H232" t="s">
        <v>744</v>
      </c>
      <c r="I232" t="s">
        <v>744</v>
      </c>
      <c r="J232" t="str">
        <f>IF($I232="","",_xlfn.LET(_xlpm.x,VLOOKUP($I232,'taxon-match_2026-08-31'!$A$2:$N$122,6,FALSE),IF(_xlpm.x=0,"",_xlpm.x)))</f>
        <v>(Turner) Bory, 1826</v>
      </c>
      <c r="K232" t="str">
        <f>IF($I232="","",_xlfn.LET(_xlpm.x,VLOOKUP($I232,'taxon-match_2026-08-31'!$A$2:$N$122,4,FALSE),IF(_xlpm.x=0,"",_xlpm.x)))</f>
        <v>urn:lsid:marinespecies.org:taxname:325522</v>
      </c>
      <c r="L232" t="str">
        <f>IF($I232="","",_xlfn.LET(_xlpm.x,VLOOKUP($I232,'taxon-match_2026-08-31'!$A$2:$N$122,7,FALSE),IF(_xlpm.x=0,"",_xlpm.x)))</f>
        <v>Plantae</v>
      </c>
      <c r="M232" t="str">
        <f>IF($I232="","",_xlfn.LET(_xlpm.x,VLOOKUP($I232,'taxon-match_2026-08-31'!$A$2:$N$122,8,FALSE),IF(_xlpm.x=0,"",_xlpm.x)))</f>
        <v>Rhodophyta</v>
      </c>
      <c r="N232" t="str">
        <f>IF($I232="","",_xlfn.LET(_xlpm.x,VLOOKUP($I232,'taxon-match_2026-08-31'!$A$2:$N$122,9,FALSE),IF(_xlpm.x=0,"",_xlpm.x)))</f>
        <v>Florideophyceae</v>
      </c>
      <c r="O232" t="str">
        <f>IF($I232="","",_xlfn.LET(_xlpm.x,VLOOKUP($I232,'taxon-match_2026-08-31'!$A$2:$N$122,10,FALSE),IF(_xlpm.x=0,"",_xlpm.x)))</f>
        <v>Gigartinales</v>
      </c>
      <c r="P232" t="str">
        <f>IF($I232="","",_xlfn.LET(_xlpm.x,VLOOKUP($I232,'taxon-match_2026-08-31'!$A$2:$N$122,11,FALSE),IF(_xlpm.x=0,"",_xlpm.x)))</f>
        <v>Gigartinaceae</v>
      </c>
      <c r="Q232" t="str">
        <f>IF($I232="","",_xlfn.LET(_xlpm.x,VLOOKUP($I232,'taxon-match_2026-08-31'!$A$2:$N$122,12,FALSE),IF(_xlpm.x=0,"",_xlpm.x)))</f>
        <v>Iridaea</v>
      </c>
      <c r="R232" t="str">
        <f>IF($I232="","",_xlfn.LET(_xlpm.x,VLOOKUP($I232,'taxon-match_2026-08-31'!$A$2:$N$122,14,FALSE),IF(_xlpm.x=0,"",_xlpm.x)))</f>
        <v>cordata</v>
      </c>
      <c r="S232" s="2" t="s">
        <v>2609</v>
      </c>
      <c r="T232" s="2" t="s">
        <v>60</v>
      </c>
      <c r="X232" t="str">
        <f>IF(T232="","",_xlfn.LET(_xlpm.x,VLOOKUP(T232,'Drop-down_menus'!$F$2:$G$16,2,FALSE),IF(_xlpm.x=0,"",_xlpm.x)))</f>
        <v>https://orcid.org/0000-0002-9708-1761</v>
      </c>
      <c r="Y232" t="str">
        <f>IF(U232="","",_xlfn.LET(_xlpm.x,VLOOKUP(U232,'Drop-down_menus'!$F$2:$G$16,2,FALSE),IF(_xlpm.x=0,"",_xlpm.x)))</f>
        <v/>
      </c>
      <c r="Z232" t="str">
        <f>IF(V232="","",_xlfn.LET(_xlpm.x,VLOOKUP(V232,'Drop-down_menus'!$F$2:$G$16,2,FALSE),IF(_xlpm.x=0,"",_xlpm.x)))</f>
        <v/>
      </c>
      <c r="AA232" t="str">
        <f>IF(W232="","",_xlfn.LET(_xlpm.x,VLOOKUP(W232,'Drop-down_menus'!$F$2:$G$16,2,FALSE),IF(_xlpm.x=0,"",_xlpm.x)))</f>
        <v/>
      </c>
      <c r="AB232" t="s">
        <v>702</v>
      </c>
      <c r="AE232" t="s">
        <v>745</v>
      </c>
    </row>
    <row r="233" spans="1:31" x14ac:dyDescent="0.2">
      <c r="A233" s="2" t="s">
        <v>84</v>
      </c>
      <c r="C233">
        <v>302</v>
      </c>
      <c r="D233" s="21" t="s">
        <v>700</v>
      </c>
      <c r="F233" t="s">
        <v>746</v>
      </c>
      <c r="H233" t="s">
        <v>746</v>
      </c>
      <c r="I233" t="s">
        <v>746</v>
      </c>
      <c r="J233" t="str">
        <f>IF($I233="","",_xlfn.LET(_xlpm.x,VLOOKUP($I233,'taxon-match_2026-08-31'!$A$2:$N$122,6,FALSE),IF(_xlpm.x=0,"",_xlpm.x)))</f>
        <v>(Hariot) Fredericq &amp; R.L.Moe, 2009</v>
      </c>
      <c r="K233" t="str">
        <f>IF($I233="","",_xlfn.LET(_xlpm.x,VLOOKUP($I233,'taxon-match_2026-08-31'!$A$2:$N$122,4,FALSE),IF(_xlpm.x=0,"",_xlpm.x)))</f>
        <v>urn:lsid:marinespecies.org:taxname:377122</v>
      </c>
      <c r="L233" t="str">
        <f>IF($I233="","",_xlfn.LET(_xlpm.x,VLOOKUP($I233,'taxon-match_2026-08-31'!$A$2:$N$122,7,FALSE),IF(_xlpm.x=0,"",_xlpm.x)))</f>
        <v>Plantae</v>
      </c>
      <c r="M233" t="str">
        <f>IF($I233="","",_xlfn.LET(_xlpm.x,VLOOKUP($I233,'taxon-match_2026-08-31'!$A$2:$N$122,8,FALSE),IF(_xlpm.x=0,"",_xlpm.x)))</f>
        <v>Rhodophyta</v>
      </c>
      <c r="N233" t="str">
        <f>IF($I233="","",_xlfn.LET(_xlpm.x,VLOOKUP($I233,'taxon-match_2026-08-31'!$A$2:$N$122,9,FALSE),IF(_xlpm.x=0,"",_xlpm.x)))</f>
        <v>Florideophyceae</v>
      </c>
      <c r="O233" t="str">
        <f>IF($I233="","",_xlfn.LET(_xlpm.x,VLOOKUP($I233,'taxon-match_2026-08-31'!$A$2:$N$122,10,FALSE),IF(_xlpm.x=0,"",_xlpm.x)))</f>
        <v>Plocamiales</v>
      </c>
      <c r="P233" t="str">
        <f>IF($I233="","",_xlfn.LET(_xlpm.x,VLOOKUP($I233,'taxon-match_2026-08-31'!$A$2:$N$122,11,FALSE),IF(_xlpm.x=0,"",_xlpm.x)))</f>
        <v>Sarcodiaceae</v>
      </c>
      <c r="Q233" t="str">
        <f>IF($I233="","",_xlfn.LET(_xlpm.x,VLOOKUP($I233,'taxon-match_2026-08-31'!$A$2:$N$122,12,FALSE),IF(_xlpm.x=0,"",_xlpm.x)))</f>
        <v>Trematocarpus</v>
      </c>
      <c r="R233" t="str">
        <f>IF($I233="","",_xlfn.LET(_xlpm.x,VLOOKUP($I233,'taxon-match_2026-08-31'!$A$2:$N$122,14,FALSE),IF(_xlpm.x=0,"",_xlpm.x)))</f>
        <v>antarcticus</v>
      </c>
      <c r="S233" s="2" t="s">
        <v>2609</v>
      </c>
      <c r="T233" s="2" t="s">
        <v>60</v>
      </c>
      <c r="X233" t="str">
        <f>IF(T233="","",_xlfn.LET(_xlpm.x,VLOOKUP(T233,'Drop-down_menus'!$F$2:$G$16,2,FALSE),IF(_xlpm.x=0,"",_xlpm.x)))</f>
        <v>https://orcid.org/0000-0002-9708-1761</v>
      </c>
      <c r="Y233" t="str">
        <f>IF(U233="","",_xlfn.LET(_xlpm.x,VLOOKUP(U233,'Drop-down_menus'!$F$2:$G$16,2,FALSE),IF(_xlpm.x=0,"",_xlpm.x)))</f>
        <v/>
      </c>
      <c r="Z233" t="str">
        <f>IF(V233="","",_xlfn.LET(_xlpm.x,VLOOKUP(V233,'Drop-down_menus'!$F$2:$G$16,2,FALSE),IF(_xlpm.x=0,"",_xlpm.x)))</f>
        <v/>
      </c>
      <c r="AA233" t="str">
        <f>IF(W233="","",_xlfn.LET(_xlpm.x,VLOOKUP(W233,'Drop-down_menus'!$F$2:$G$16,2,FALSE),IF(_xlpm.x=0,"",_xlpm.x)))</f>
        <v/>
      </c>
      <c r="AB233" t="s">
        <v>702</v>
      </c>
      <c r="AE233" t="s">
        <v>745</v>
      </c>
    </row>
    <row r="234" spans="1:31" hidden="1" x14ac:dyDescent="0.2">
      <c r="A234" s="2" t="s">
        <v>84</v>
      </c>
      <c r="C234">
        <v>303</v>
      </c>
      <c r="D234" s="21" t="s">
        <v>700</v>
      </c>
      <c r="F234" t="s">
        <v>747</v>
      </c>
      <c r="H234" t="s">
        <v>747</v>
      </c>
      <c r="I234" t="s">
        <v>747</v>
      </c>
      <c r="J234" t="str">
        <f>IF($I234="","",_xlfn.LET(_xlpm.x,VLOOKUP($I234,'taxon-match_2026-08-31'!$A$2:$N$122,6,FALSE),IF(_xlpm.x=0,"",_xlpm.x)))</f>
        <v>J.V.Lamouroux, 1813</v>
      </c>
      <c r="K234" t="str">
        <f>IF($I234="","",_xlfn.LET(_xlpm.x,VLOOKUP($I234,'taxon-match_2026-08-31'!$A$2:$N$122,4,FALSE),IF(_xlpm.x=0,"",_xlpm.x)))</f>
        <v>urn:lsid:marinespecies.org:taxname:144223</v>
      </c>
      <c r="L234" t="str">
        <f>IF($I234="","",_xlfn.LET(_xlpm.x,VLOOKUP($I234,'taxon-match_2026-08-31'!$A$2:$N$122,7,FALSE),IF(_xlpm.x=0,"",_xlpm.x)))</f>
        <v>Plantae</v>
      </c>
      <c r="M234" t="str">
        <f>IF($I234="","",_xlfn.LET(_xlpm.x,VLOOKUP($I234,'taxon-match_2026-08-31'!$A$2:$N$122,8,FALSE),IF(_xlpm.x=0,"",_xlpm.x)))</f>
        <v>Rhodophyta</v>
      </c>
      <c r="N234" t="str">
        <f>IF($I234="","",_xlfn.LET(_xlpm.x,VLOOKUP($I234,'taxon-match_2026-08-31'!$A$2:$N$122,9,FALSE),IF(_xlpm.x=0,"",_xlpm.x)))</f>
        <v>Florideophyceae</v>
      </c>
      <c r="O234" t="str">
        <f>IF($I234="","",_xlfn.LET(_xlpm.x,VLOOKUP($I234,'taxon-match_2026-08-31'!$A$2:$N$122,10,FALSE),IF(_xlpm.x=0,"",_xlpm.x)))</f>
        <v>Plocamiales</v>
      </c>
      <c r="P234" t="str">
        <f>IF($I234="","",_xlfn.LET(_xlpm.x,VLOOKUP($I234,'taxon-match_2026-08-31'!$A$2:$N$122,11,FALSE),IF(_xlpm.x=0,"",_xlpm.x)))</f>
        <v>Plocamiaceae</v>
      </c>
      <c r="Q234" t="str">
        <f>IF($I234="","",_xlfn.LET(_xlpm.x,VLOOKUP($I234,'taxon-match_2026-08-31'!$A$2:$N$122,12,FALSE),IF(_xlpm.x=0,"",_xlpm.x)))</f>
        <v>Plocamium</v>
      </c>
      <c r="R234" t="str">
        <f>IF($I234="","",_xlfn.LET(_xlpm.x,VLOOKUP($I234,'taxon-match_2026-08-31'!$A$2:$N$122,14,FALSE),IF(_xlpm.x=0,"",_xlpm.x)))</f>
        <v/>
      </c>
      <c r="S234" s="2" t="s">
        <v>2361</v>
      </c>
      <c r="T234" s="2" t="s">
        <v>60</v>
      </c>
      <c r="X234" t="str">
        <f>IF(T234="","",_xlfn.LET(_xlpm.x,VLOOKUP(T234,'Drop-down_menus'!$F$2:$G$16,2,FALSE),IF(_xlpm.x=0,"",_xlpm.x)))</f>
        <v>https://orcid.org/0000-0002-9708-1761</v>
      </c>
      <c r="Y234" t="str">
        <f>IF(U234="","",_xlfn.LET(_xlpm.x,VLOOKUP(U234,'Drop-down_menus'!$F$2:$G$16,2,FALSE),IF(_xlpm.x=0,"",_xlpm.x)))</f>
        <v/>
      </c>
      <c r="Z234" t="str">
        <f>IF(V234="","",_xlfn.LET(_xlpm.x,VLOOKUP(V234,'Drop-down_menus'!$F$2:$G$16,2,FALSE),IF(_xlpm.x=0,"",_xlpm.x)))</f>
        <v/>
      </c>
      <c r="AA234" t="str">
        <f>IF(W234="","",_xlfn.LET(_xlpm.x,VLOOKUP(W234,'Drop-down_menus'!$F$2:$G$16,2,FALSE),IF(_xlpm.x=0,"",_xlpm.x)))</f>
        <v/>
      </c>
      <c r="AB234" t="s">
        <v>702</v>
      </c>
      <c r="AE234" t="s">
        <v>745</v>
      </c>
    </row>
    <row r="235" spans="1:31" hidden="1" x14ac:dyDescent="0.2">
      <c r="A235" s="2" t="s">
        <v>84</v>
      </c>
      <c r="C235">
        <v>304</v>
      </c>
      <c r="D235" s="21" t="s">
        <v>700</v>
      </c>
      <c r="F235" t="s">
        <v>683</v>
      </c>
      <c r="H235" t="s">
        <v>683</v>
      </c>
      <c r="I235" s="2" t="s">
        <v>700</v>
      </c>
      <c r="J235" t="str">
        <f>IF($I235="","",_xlfn.LET(_xlpm.x,VLOOKUP($I235,'taxon-match_2026-08-31'!$A$2:$N$122,6,FALSE),IF(_xlpm.x=0,"",_xlpm.x)))</f>
        <v/>
      </c>
      <c r="K235" t="str">
        <f>IF($I235="","",_xlfn.LET(_xlpm.x,VLOOKUP($I235,'taxon-match_2026-08-31'!$A$2:$N$122,4,FALSE),IF(_xlpm.x=0,"",_xlpm.x)))</f>
        <v>urn:lsid:marinespecies.org:taxname:1</v>
      </c>
      <c r="L235" t="str">
        <f>IF($I235="","",_xlfn.LET(_xlpm.x,VLOOKUP($I235,'taxon-match_2026-08-31'!$A$2:$N$122,7,FALSE),IF(_xlpm.x=0,"",_xlpm.x)))</f>
        <v/>
      </c>
      <c r="M235" t="str">
        <f>IF($I235="","",_xlfn.LET(_xlpm.x,VLOOKUP($I235,'taxon-match_2026-08-31'!$A$2:$N$122,8,FALSE),IF(_xlpm.x=0,"",_xlpm.x)))</f>
        <v/>
      </c>
      <c r="N235" t="str">
        <f>IF($I235="","",_xlfn.LET(_xlpm.x,VLOOKUP($I235,'taxon-match_2026-08-31'!$A$2:$N$122,9,FALSE),IF(_xlpm.x=0,"",_xlpm.x)))</f>
        <v/>
      </c>
      <c r="O235" t="str">
        <f>IF($I235="","",_xlfn.LET(_xlpm.x,VLOOKUP($I235,'taxon-match_2026-08-31'!$A$2:$N$122,10,FALSE),IF(_xlpm.x=0,"",_xlpm.x)))</f>
        <v/>
      </c>
      <c r="P235" t="str">
        <f>IF($I235="","",_xlfn.LET(_xlpm.x,VLOOKUP($I235,'taxon-match_2026-08-31'!$A$2:$N$122,11,FALSE),IF(_xlpm.x=0,"",_xlpm.x)))</f>
        <v/>
      </c>
      <c r="Q235" t="str">
        <f>IF($I235="","",_xlfn.LET(_xlpm.x,VLOOKUP($I235,'taxon-match_2026-08-31'!$A$2:$N$122,12,FALSE),IF(_xlpm.x=0,"",_xlpm.x)))</f>
        <v/>
      </c>
      <c r="R235" t="str">
        <f>IF($I235="","",_xlfn.LET(_xlpm.x,VLOOKUP($I235,'taxon-match_2026-08-31'!$A$2:$N$122,14,FALSE),IF(_xlpm.x=0,"",_xlpm.x)))</f>
        <v/>
      </c>
      <c r="S235" s="2" t="s">
        <v>2608</v>
      </c>
      <c r="T235" s="2" t="s">
        <v>60</v>
      </c>
      <c r="X235" t="str">
        <f>IF(T235="","",_xlfn.LET(_xlpm.x,VLOOKUP(T235,'Drop-down_menus'!$F$2:$G$16,2,FALSE),IF(_xlpm.x=0,"",_xlpm.x)))</f>
        <v>https://orcid.org/0000-0002-9708-1761</v>
      </c>
      <c r="Y235" t="str">
        <f>IF(U235="","",_xlfn.LET(_xlpm.x,VLOOKUP(U235,'Drop-down_menus'!$F$2:$G$16,2,FALSE),IF(_xlpm.x=0,"",_xlpm.x)))</f>
        <v/>
      </c>
      <c r="Z235" t="str">
        <f>IF(V235="","",_xlfn.LET(_xlpm.x,VLOOKUP(V235,'Drop-down_menus'!$F$2:$G$16,2,FALSE),IF(_xlpm.x=0,"",_xlpm.x)))</f>
        <v/>
      </c>
      <c r="AA235" t="str">
        <f>IF(W235="","",_xlfn.LET(_xlpm.x,VLOOKUP(W235,'Drop-down_menus'!$F$2:$G$16,2,FALSE),IF(_xlpm.x=0,"",_xlpm.x)))</f>
        <v/>
      </c>
      <c r="AB235" t="s">
        <v>702</v>
      </c>
      <c r="AE235" t="s">
        <v>745</v>
      </c>
    </row>
    <row r="236" spans="1:31" hidden="1" x14ac:dyDescent="0.2">
      <c r="A236" s="2" t="s">
        <v>84</v>
      </c>
      <c r="C236">
        <v>305</v>
      </c>
      <c r="D236" s="21" t="s">
        <v>700</v>
      </c>
      <c r="F236" t="s">
        <v>686</v>
      </c>
      <c r="H236" t="s">
        <v>686</v>
      </c>
      <c r="I236" t="s">
        <v>686</v>
      </c>
      <c r="J236" t="str">
        <f>IF($I236="","",_xlfn.LET(_xlpm.x,VLOOKUP($I236,'taxon-match_2026-08-31'!$A$2:$N$122,6,FALSE),IF(_xlpm.x=0,"",_xlpm.x)))</f>
        <v>Latreille, 1816</v>
      </c>
      <c r="K236" t="str">
        <f>IF($I236="","",_xlfn.LET(_xlpm.x,VLOOKUP($I236,'taxon-match_2026-08-31'!$A$2:$N$122,4,FALSE),IF(_xlpm.x=0,"",_xlpm.x)))</f>
        <v>urn:lsid:marinespecies.org:taxname:1135</v>
      </c>
      <c r="L236" t="str">
        <f>IF($I236="","",_xlfn.LET(_xlpm.x,VLOOKUP($I236,'taxon-match_2026-08-31'!$A$2:$N$122,7,FALSE),IF(_xlpm.x=0,"",_xlpm.x)))</f>
        <v>Animalia</v>
      </c>
      <c r="M236" t="str">
        <f>IF($I236="","",_xlfn.LET(_xlpm.x,VLOOKUP($I236,'taxon-match_2026-08-31'!$A$2:$N$122,8,FALSE),IF(_xlpm.x=0,"",_xlpm.x)))</f>
        <v>Arthropoda</v>
      </c>
      <c r="N236" t="str">
        <f>IF($I236="","",_xlfn.LET(_xlpm.x,VLOOKUP($I236,'taxon-match_2026-08-31'!$A$2:$N$122,9,FALSE),IF(_xlpm.x=0,"",_xlpm.x)))</f>
        <v>Malacostraca</v>
      </c>
      <c r="O236" t="str">
        <f>IF($I236="","",_xlfn.LET(_xlpm.x,VLOOKUP($I236,'taxon-match_2026-08-31'!$A$2:$N$122,10,FALSE),IF(_xlpm.x=0,"",_xlpm.x)))</f>
        <v>Amphipoda</v>
      </c>
      <c r="P236" t="str">
        <f>IF($I236="","",_xlfn.LET(_xlpm.x,VLOOKUP($I236,'taxon-match_2026-08-31'!$A$2:$N$122,11,FALSE),IF(_xlpm.x=0,"",_xlpm.x)))</f>
        <v/>
      </c>
      <c r="Q236" t="str">
        <f>IF($I236="","",_xlfn.LET(_xlpm.x,VLOOKUP($I236,'taxon-match_2026-08-31'!$A$2:$N$122,12,FALSE),IF(_xlpm.x=0,"",_xlpm.x)))</f>
        <v/>
      </c>
      <c r="R236" t="str">
        <f>IF($I236="","",_xlfn.LET(_xlpm.x,VLOOKUP($I236,'taxon-match_2026-08-31'!$A$2:$N$122,14,FALSE),IF(_xlpm.x=0,"",_xlpm.x)))</f>
        <v/>
      </c>
      <c r="S236" s="2" t="s">
        <v>2359</v>
      </c>
      <c r="T236" s="2" t="s">
        <v>60</v>
      </c>
      <c r="X236" t="str">
        <f>IF(T236="","",_xlfn.LET(_xlpm.x,VLOOKUP(T236,'Drop-down_menus'!$F$2:$G$16,2,FALSE),IF(_xlpm.x=0,"",_xlpm.x)))</f>
        <v>https://orcid.org/0000-0002-9708-1761</v>
      </c>
      <c r="Y236" t="str">
        <f>IF(U236="","",_xlfn.LET(_xlpm.x,VLOOKUP(U236,'Drop-down_menus'!$F$2:$G$16,2,FALSE),IF(_xlpm.x=0,"",_xlpm.x)))</f>
        <v/>
      </c>
      <c r="Z236" t="str">
        <f>IF(V236="","",_xlfn.LET(_xlpm.x,VLOOKUP(V236,'Drop-down_menus'!$F$2:$G$16,2,FALSE),IF(_xlpm.x=0,"",_xlpm.x)))</f>
        <v/>
      </c>
      <c r="AA236" t="str">
        <f>IF(W236="","",_xlfn.LET(_xlpm.x,VLOOKUP(W236,'Drop-down_menus'!$F$2:$G$16,2,FALSE),IF(_xlpm.x=0,"",_xlpm.x)))</f>
        <v/>
      </c>
      <c r="AB236" t="s">
        <v>702</v>
      </c>
      <c r="AE236" t="s">
        <v>745</v>
      </c>
    </row>
    <row r="237" spans="1:31" hidden="1" x14ac:dyDescent="0.2">
      <c r="A237" s="2" t="s">
        <v>84</v>
      </c>
      <c r="C237">
        <v>306</v>
      </c>
      <c r="D237" s="21" t="s">
        <v>700</v>
      </c>
      <c r="F237" t="s">
        <v>748</v>
      </c>
      <c r="H237" t="s">
        <v>748</v>
      </c>
      <c r="I237" t="s">
        <v>748</v>
      </c>
      <c r="J237" t="str">
        <f>IF($I237="","",_xlfn.LET(_xlpm.x,VLOOKUP($I237,'taxon-match_2026-08-31'!$A$2:$N$122,6,FALSE),IF(_xlpm.x=0,"",_xlpm.x)))</f>
        <v>Thiele, 1893</v>
      </c>
      <c r="K237" t="str">
        <f>IF($I237="","",_xlfn.LET(_xlpm.x,VLOOKUP($I237,'taxon-match_2026-08-31'!$A$2:$N$122,4,FALSE),IF(_xlpm.x=0,"",_xlpm.x)))</f>
        <v>urn:lsid:marinespecies.org:taxname:196989</v>
      </c>
      <c r="L237" t="str">
        <f>IF($I237="","",_xlfn.LET(_xlpm.x,VLOOKUP($I237,'taxon-match_2026-08-31'!$A$2:$N$122,7,FALSE),IF(_xlpm.x=0,"",_xlpm.x)))</f>
        <v>Animalia</v>
      </c>
      <c r="M237" t="str">
        <f>IF($I237="","",_xlfn.LET(_xlpm.x,VLOOKUP($I237,'taxon-match_2026-08-31'!$A$2:$N$122,8,FALSE),IF(_xlpm.x=0,"",_xlpm.x)))</f>
        <v>Mollusca</v>
      </c>
      <c r="N237" t="str">
        <f>IF($I237="","",_xlfn.LET(_xlpm.x,VLOOKUP($I237,'taxon-match_2026-08-31'!$A$2:$N$122,9,FALSE),IF(_xlpm.x=0,"",_xlpm.x)))</f>
        <v>Gastropoda</v>
      </c>
      <c r="O237" t="str">
        <f>IF($I237="","",_xlfn.LET(_xlpm.x,VLOOKUP($I237,'taxon-match_2026-08-31'!$A$2:$N$122,10,FALSE),IF(_xlpm.x=0,"",_xlpm.x)))</f>
        <v>Trochida</v>
      </c>
      <c r="P237" t="str">
        <f>IF($I237="","",_xlfn.LET(_xlpm.x,VLOOKUP($I237,'taxon-match_2026-08-31'!$A$2:$N$122,11,FALSE),IF(_xlpm.x=0,"",_xlpm.x)))</f>
        <v>Calliostomatidae</v>
      </c>
      <c r="Q237" t="str">
        <f>IF($I237="","",_xlfn.LET(_xlpm.x,VLOOKUP($I237,'taxon-match_2026-08-31'!$A$2:$N$122,12,FALSE),IF(_xlpm.x=0,"",_xlpm.x)))</f>
        <v>Margarella</v>
      </c>
      <c r="R237" t="str">
        <f>IF($I237="","",_xlfn.LET(_xlpm.x,VLOOKUP($I237,'taxon-match_2026-08-31'!$A$2:$N$122,14,FALSE),IF(_xlpm.x=0,"",_xlpm.x)))</f>
        <v/>
      </c>
      <c r="S237" s="2" t="s">
        <v>2361</v>
      </c>
      <c r="T237" s="2" t="s">
        <v>60</v>
      </c>
      <c r="X237" t="str">
        <f>IF(T237="","",_xlfn.LET(_xlpm.x,VLOOKUP(T237,'Drop-down_menus'!$F$2:$G$16,2,FALSE),IF(_xlpm.x=0,"",_xlpm.x)))</f>
        <v>https://orcid.org/0000-0002-9708-1761</v>
      </c>
      <c r="Y237" t="str">
        <f>IF(U237="","",_xlfn.LET(_xlpm.x,VLOOKUP(U237,'Drop-down_menus'!$F$2:$G$16,2,FALSE),IF(_xlpm.x=0,"",_xlpm.x)))</f>
        <v/>
      </c>
      <c r="Z237" t="str">
        <f>IF(V237="","",_xlfn.LET(_xlpm.x,VLOOKUP(V237,'Drop-down_menus'!$F$2:$G$16,2,FALSE),IF(_xlpm.x=0,"",_xlpm.x)))</f>
        <v/>
      </c>
      <c r="AA237" t="str">
        <f>IF(W237="","",_xlfn.LET(_xlpm.x,VLOOKUP(W237,'Drop-down_menus'!$F$2:$G$16,2,FALSE),IF(_xlpm.x=0,"",_xlpm.x)))</f>
        <v/>
      </c>
      <c r="AB237" t="s">
        <v>702</v>
      </c>
      <c r="AE237" t="s">
        <v>745</v>
      </c>
    </row>
    <row r="238" spans="1:31" hidden="1" x14ac:dyDescent="0.2">
      <c r="A238" s="2" t="s">
        <v>84</v>
      </c>
      <c r="C238">
        <v>307</v>
      </c>
      <c r="D238" s="21" t="s">
        <v>700</v>
      </c>
      <c r="F238" t="s">
        <v>748</v>
      </c>
      <c r="G238">
        <v>1</v>
      </c>
      <c r="H238" t="s">
        <v>748</v>
      </c>
      <c r="I238" t="s">
        <v>748</v>
      </c>
      <c r="J238" t="str">
        <f>IF($I238="","",_xlfn.LET(_xlpm.x,VLOOKUP($I238,'taxon-match_2026-08-31'!$A$2:$N$122,6,FALSE),IF(_xlpm.x=0,"",_xlpm.x)))</f>
        <v>Thiele, 1893</v>
      </c>
      <c r="K238" t="str">
        <f>IF($I238="","",_xlfn.LET(_xlpm.x,VLOOKUP($I238,'taxon-match_2026-08-31'!$A$2:$N$122,4,FALSE),IF(_xlpm.x=0,"",_xlpm.x)))</f>
        <v>urn:lsid:marinespecies.org:taxname:196989</v>
      </c>
      <c r="L238" t="str">
        <f>IF($I238="","",_xlfn.LET(_xlpm.x,VLOOKUP($I238,'taxon-match_2026-08-31'!$A$2:$N$122,7,FALSE),IF(_xlpm.x=0,"",_xlpm.x)))</f>
        <v>Animalia</v>
      </c>
      <c r="M238" t="str">
        <f>IF($I238="","",_xlfn.LET(_xlpm.x,VLOOKUP($I238,'taxon-match_2026-08-31'!$A$2:$N$122,8,FALSE),IF(_xlpm.x=0,"",_xlpm.x)))</f>
        <v>Mollusca</v>
      </c>
      <c r="N238" t="str">
        <f>IF($I238="","",_xlfn.LET(_xlpm.x,VLOOKUP($I238,'taxon-match_2026-08-31'!$A$2:$N$122,9,FALSE),IF(_xlpm.x=0,"",_xlpm.x)))</f>
        <v>Gastropoda</v>
      </c>
      <c r="O238" t="str">
        <f>IF($I238="","",_xlfn.LET(_xlpm.x,VLOOKUP($I238,'taxon-match_2026-08-31'!$A$2:$N$122,10,FALSE),IF(_xlpm.x=0,"",_xlpm.x)))</f>
        <v>Trochida</v>
      </c>
      <c r="P238" t="str">
        <f>IF($I238="","",_xlfn.LET(_xlpm.x,VLOOKUP($I238,'taxon-match_2026-08-31'!$A$2:$N$122,11,FALSE),IF(_xlpm.x=0,"",_xlpm.x)))</f>
        <v>Calliostomatidae</v>
      </c>
      <c r="Q238" t="str">
        <f>IF($I238="","",_xlfn.LET(_xlpm.x,VLOOKUP($I238,'taxon-match_2026-08-31'!$A$2:$N$122,12,FALSE),IF(_xlpm.x=0,"",_xlpm.x)))</f>
        <v>Margarella</v>
      </c>
      <c r="R238" t="str">
        <f>IF($I238="","",_xlfn.LET(_xlpm.x,VLOOKUP($I238,'taxon-match_2026-08-31'!$A$2:$N$122,14,FALSE),IF(_xlpm.x=0,"",_xlpm.x)))</f>
        <v/>
      </c>
      <c r="S238" s="2" t="s">
        <v>2361</v>
      </c>
      <c r="T238" s="2" t="s">
        <v>60</v>
      </c>
      <c r="X238" t="str">
        <f>IF(T238="","",_xlfn.LET(_xlpm.x,VLOOKUP(T238,'Drop-down_menus'!$F$2:$G$16,2,FALSE),IF(_xlpm.x=0,"",_xlpm.x)))</f>
        <v>https://orcid.org/0000-0002-9708-1761</v>
      </c>
      <c r="Y238" t="str">
        <f>IF(U238="","",_xlfn.LET(_xlpm.x,VLOOKUP(U238,'Drop-down_menus'!$F$2:$G$16,2,FALSE),IF(_xlpm.x=0,"",_xlpm.x)))</f>
        <v/>
      </c>
      <c r="Z238" t="str">
        <f>IF(V238="","",_xlfn.LET(_xlpm.x,VLOOKUP(V238,'Drop-down_menus'!$F$2:$G$16,2,FALSE),IF(_xlpm.x=0,"",_xlpm.x)))</f>
        <v/>
      </c>
      <c r="AA238" t="str">
        <f>IF(W238="","",_xlfn.LET(_xlpm.x,VLOOKUP(W238,'Drop-down_menus'!$F$2:$G$16,2,FALSE),IF(_xlpm.x=0,"",_xlpm.x)))</f>
        <v/>
      </c>
      <c r="AB238" t="s">
        <v>702</v>
      </c>
      <c r="AE238" t="s">
        <v>745</v>
      </c>
    </row>
    <row r="239" spans="1:31" x14ac:dyDescent="0.2">
      <c r="A239" s="2" t="s">
        <v>84</v>
      </c>
      <c r="C239">
        <v>308</v>
      </c>
      <c r="D239" s="21" t="s">
        <v>700</v>
      </c>
      <c r="F239" t="s">
        <v>694</v>
      </c>
      <c r="G239">
        <v>1</v>
      </c>
      <c r="H239" t="s">
        <v>694</v>
      </c>
      <c r="I239" t="s">
        <v>694</v>
      </c>
      <c r="J239" t="str">
        <f>IF($I239="","",_xlfn.LET(_xlpm.x,VLOOKUP($I239,'taxon-match_2026-08-31'!$A$2:$N$122,6,FALSE),IF(_xlpm.x=0,"",_xlpm.x)))</f>
        <v>(Meissner, 1900)</v>
      </c>
      <c r="K239" t="str">
        <f>IF($I239="","",_xlfn.LET(_xlpm.x,VLOOKUP($I239,'taxon-match_2026-08-31'!$A$2:$N$122,4,FALSE),IF(_xlpm.x=0,"",_xlpm.x)))</f>
        <v>urn:lsid:marinespecies.org:taxname:160831</v>
      </c>
      <c r="L239" t="str">
        <f>IF($I239="","",_xlfn.LET(_xlpm.x,VLOOKUP($I239,'taxon-match_2026-08-31'!$A$2:$N$122,7,FALSE),IF(_xlpm.x=0,"",_xlpm.x)))</f>
        <v>Animalia</v>
      </c>
      <c r="M239" t="str">
        <f>IF($I239="","",_xlfn.LET(_xlpm.x,VLOOKUP($I239,'taxon-match_2026-08-31'!$A$2:$N$122,8,FALSE),IF(_xlpm.x=0,"",_xlpm.x)))</f>
        <v>Echinodermata</v>
      </c>
      <c r="N239" t="str">
        <f>IF($I239="","",_xlfn.LET(_xlpm.x,VLOOKUP($I239,'taxon-match_2026-08-31'!$A$2:$N$122,9,FALSE),IF(_xlpm.x=0,"",_xlpm.x)))</f>
        <v>Echinoidea</v>
      </c>
      <c r="O239" t="str">
        <f>IF($I239="","",_xlfn.LET(_xlpm.x,VLOOKUP($I239,'taxon-match_2026-08-31'!$A$2:$N$122,10,FALSE),IF(_xlpm.x=0,"",_xlpm.x)))</f>
        <v>Camarodonta</v>
      </c>
      <c r="P239" t="str">
        <f>IF($I239="","",_xlfn.LET(_xlpm.x,VLOOKUP($I239,'taxon-match_2026-08-31'!$A$2:$N$122,11,FALSE),IF(_xlpm.x=0,"",_xlpm.x)))</f>
        <v>Echinidae</v>
      </c>
      <c r="Q239" t="str">
        <f>IF($I239="","",_xlfn.LET(_xlpm.x,VLOOKUP($I239,'taxon-match_2026-08-31'!$A$2:$N$122,12,FALSE),IF(_xlpm.x=0,"",_xlpm.x)))</f>
        <v>Sterechinus</v>
      </c>
      <c r="R239" t="str">
        <f>IF($I239="","",_xlfn.LET(_xlpm.x,VLOOKUP($I239,'taxon-match_2026-08-31'!$A$2:$N$122,14,FALSE),IF(_xlpm.x=0,"",_xlpm.x)))</f>
        <v>neumayeri</v>
      </c>
      <c r="S239" s="2" t="s">
        <v>2609</v>
      </c>
      <c r="T239" s="2" t="s">
        <v>60</v>
      </c>
      <c r="X239" t="str">
        <f>IF(T239="","",_xlfn.LET(_xlpm.x,VLOOKUP(T239,'Drop-down_menus'!$F$2:$G$16,2,FALSE),IF(_xlpm.x=0,"",_xlpm.x)))</f>
        <v>https://orcid.org/0000-0002-9708-1761</v>
      </c>
      <c r="Y239" t="str">
        <f>IF(U239="","",_xlfn.LET(_xlpm.x,VLOOKUP(U239,'Drop-down_menus'!$F$2:$G$16,2,FALSE),IF(_xlpm.x=0,"",_xlpm.x)))</f>
        <v/>
      </c>
      <c r="Z239" t="str">
        <f>IF(V239="","",_xlfn.LET(_xlpm.x,VLOOKUP(V239,'Drop-down_menus'!$F$2:$G$16,2,FALSE),IF(_xlpm.x=0,"",_xlpm.x)))</f>
        <v/>
      </c>
      <c r="AA239" t="str">
        <f>IF(W239="","",_xlfn.LET(_xlpm.x,VLOOKUP(W239,'Drop-down_menus'!$F$2:$G$16,2,FALSE),IF(_xlpm.x=0,"",_xlpm.x)))</f>
        <v/>
      </c>
      <c r="AB239" t="s">
        <v>702</v>
      </c>
      <c r="AE239" t="s">
        <v>745</v>
      </c>
    </row>
    <row r="240" spans="1:31" x14ac:dyDescent="0.2">
      <c r="A240" s="2" t="s">
        <v>84</v>
      </c>
      <c r="C240">
        <v>309</v>
      </c>
      <c r="D240" s="21" t="s">
        <v>700</v>
      </c>
      <c r="F240" t="s">
        <v>694</v>
      </c>
      <c r="G240">
        <v>1</v>
      </c>
      <c r="H240" t="s">
        <v>694</v>
      </c>
      <c r="I240" t="s">
        <v>694</v>
      </c>
      <c r="J240" t="str">
        <f>IF($I240="","",_xlfn.LET(_xlpm.x,VLOOKUP($I240,'taxon-match_2026-08-31'!$A$2:$N$122,6,FALSE),IF(_xlpm.x=0,"",_xlpm.x)))</f>
        <v>(Meissner, 1900)</v>
      </c>
      <c r="K240" t="str">
        <f>IF($I240="","",_xlfn.LET(_xlpm.x,VLOOKUP($I240,'taxon-match_2026-08-31'!$A$2:$N$122,4,FALSE),IF(_xlpm.x=0,"",_xlpm.x)))</f>
        <v>urn:lsid:marinespecies.org:taxname:160831</v>
      </c>
      <c r="L240" t="str">
        <f>IF($I240="","",_xlfn.LET(_xlpm.x,VLOOKUP($I240,'taxon-match_2026-08-31'!$A$2:$N$122,7,FALSE),IF(_xlpm.x=0,"",_xlpm.x)))</f>
        <v>Animalia</v>
      </c>
      <c r="M240" t="str">
        <f>IF($I240="","",_xlfn.LET(_xlpm.x,VLOOKUP($I240,'taxon-match_2026-08-31'!$A$2:$N$122,8,FALSE),IF(_xlpm.x=0,"",_xlpm.x)))</f>
        <v>Echinodermata</v>
      </c>
      <c r="N240" t="str">
        <f>IF($I240="","",_xlfn.LET(_xlpm.x,VLOOKUP($I240,'taxon-match_2026-08-31'!$A$2:$N$122,9,FALSE),IF(_xlpm.x=0,"",_xlpm.x)))</f>
        <v>Echinoidea</v>
      </c>
      <c r="O240" t="str">
        <f>IF($I240="","",_xlfn.LET(_xlpm.x,VLOOKUP($I240,'taxon-match_2026-08-31'!$A$2:$N$122,10,FALSE),IF(_xlpm.x=0,"",_xlpm.x)))</f>
        <v>Camarodonta</v>
      </c>
      <c r="P240" t="str">
        <f>IF($I240="","",_xlfn.LET(_xlpm.x,VLOOKUP($I240,'taxon-match_2026-08-31'!$A$2:$N$122,11,FALSE),IF(_xlpm.x=0,"",_xlpm.x)))</f>
        <v>Echinidae</v>
      </c>
      <c r="Q240" t="str">
        <f>IF($I240="","",_xlfn.LET(_xlpm.x,VLOOKUP($I240,'taxon-match_2026-08-31'!$A$2:$N$122,12,FALSE),IF(_xlpm.x=0,"",_xlpm.x)))</f>
        <v>Sterechinus</v>
      </c>
      <c r="R240" t="str">
        <f>IF($I240="","",_xlfn.LET(_xlpm.x,VLOOKUP($I240,'taxon-match_2026-08-31'!$A$2:$N$122,14,FALSE),IF(_xlpm.x=0,"",_xlpm.x)))</f>
        <v>neumayeri</v>
      </c>
      <c r="S240" s="2" t="s">
        <v>2609</v>
      </c>
      <c r="T240" s="2" t="s">
        <v>60</v>
      </c>
      <c r="X240" t="str">
        <f>IF(T240="","",_xlfn.LET(_xlpm.x,VLOOKUP(T240,'Drop-down_menus'!$F$2:$G$16,2,FALSE),IF(_xlpm.x=0,"",_xlpm.x)))</f>
        <v>https://orcid.org/0000-0002-9708-1761</v>
      </c>
      <c r="Y240" t="str">
        <f>IF(U240="","",_xlfn.LET(_xlpm.x,VLOOKUP(U240,'Drop-down_menus'!$F$2:$G$16,2,FALSE),IF(_xlpm.x=0,"",_xlpm.x)))</f>
        <v/>
      </c>
      <c r="Z240" t="str">
        <f>IF(V240="","",_xlfn.LET(_xlpm.x,VLOOKUP(V240,'Drop-down_menus'!$F$2:$G$16,2,FALSE),IF(_xlpm.x=0,"",_xlpm.x)))</f>
        <v/>
      </c>
      <c r="AA240" t="str">
        <f>IF(W240="","",_xlfn.LET(_xlpm.x,VLOOKUP(W240,'Drop-down_menus'!$F$2:$G$16,2,FALSE),IF(_xlpm.x=0,"",_xlpm.x)))</f>
        <v/>
      </c>
      <c r="AB240" t="s">
        <v>702</v>
      </c>
      <c r="AE240" t="s">
        <v>745</v>
      </c>
    </row>
    <row r="241" spans="1:31" x14ac:dyDescent="0.2">
      <c r="A241" s="2" t="s">
        <v>84</v>
      </c>
      <c r="C241">
        <v>310</v>
      </c>
      <c r="D241" s="21" t="s">
        <v>700</v>
      </c>
      <c r="F241" t="s">
        <v>694</v>
      </c>
      <c r="G241">
        <v>1</v>
      </c>
      <c r="H241" t="s">
        <v>694</v>
      </c>
      <c r="I241" t="s">
        <v>694</v>
      </c>
      <c r="J241" t="str">
        <f>IF($I241="","",_xlfn.LET(_xlpm.x,VLOOKUP($I241,'taxon-match_2026-08-31'!$A$2:$N$122,6,FALSE),IF(_xlpm.x=0,"",_xlpm.x)))</f>
        <v>(Meissner, 1900)</v>
      </c>
      <c r="K241" t="str">
        <f>IF($I241="","",_xlfn.LET(_xlpm.x,VLOOKUP($I241,'taxon-match_2026-08-31'!$A$2:$N$122,4,FALSE),IF(_xlpm.x=0,"",_xlpm.x)))</f>
        <v>urn:lsid:marinespecies.org:taxname:160831</v>
      </c>
      <c r="L241" t="str">
        <f>IF($I241="","",_xlfn.LET(_xlpm.x,VLOOKUP($I241,'taxon-match_2026-08-31'!$A$2:$N$122,7,FALSE),IF(_xlpm.x=0,"",_xlpm.x)))</f>
        <v>Animalia</v>
      </c>
      <c r="M241" t="str">
        <f>IF($I241="","",_xlfn.LET(_xlpm.x,VLOOKUP($I241,'taxon-match_2026-08-31'!$A$2:$N$122,8,FALSE),IF(_xlpm.x=0,"",_xlpm.x)))</f>
        <v>Echinodermata</v>
      </c>
      <c r="N241" t="str">
        <f>IF($I241="","",_xlfn.LET(_xlpm.x,VLOOKUP($I241,'taxon-match_2026-08-31'!$A$2:$N$122,9,FALSE),IF(_xlpm.x=0,"",_xlpm.x)))</f>
        <v>Echinoidea</v>
      </c>
      <c r="O241" t="str">
        <f>IF($I241="","",_xlfn.LET(_xlpm.x,VLOOKUP($I241,'taxon-match_2026-08-31'!$A$2:$N$122,10,FALSE),IF(_xlpm.x=0,"",_xlpm.x)))</f>
        <v>Camarodonta</v>
      </c>
      <c r="P241" t="str">
        <f>IF($I241="","",_xlfn.LET(_xlpm.x,VLOOKUP($I241,'taxon-match_2026-08-31'!$A$2:$N$122,11,FALSE),IF(_xlpm.x=0,"",_xlpm.x)))</f>
        <v>Echinidae</v>
      </c>
      <c r="Q241" t="str">
        <f>IF($I241="","",_xlfn.LET(_xlpm.x,VLOOKUP($I241,'taxon-match_2026-08-31'!$A$2:$N$122,12,FALSE),IF(_xlpm.x=0,"",_xlpm.x)))</f>
        <v>Sterechinus</v>
      </c>
      <c r="R241" t="str">
        <f>IF($I241="","",_xlfn.LET(_xlpm.x,VLOOKUP($I241,'taxon-match_2026-08-31'!$A$2:$N$122,14,FALSE),IF(_xlpm.x=0,"",_xlpm.x)))</f>
        <v>neumayeri</v>
      </c>
      <c r="S241" s="2" t="s">
        <v>2609</v>
      </c>
      <c r="T241" s="2" t="s">
        <v>60</v>
      </c>
      <c r="X241" t="str">
        <f>IF(T241="","",_xlfn.LET(_xlpm.x,VLOOKUP(T241,'Drop-down_menus'!$F$2:$G$16,2,FALSE),IF(_xlpm.x=0,"",_xlpm.x)))</f>
        <v>https://orcid.org/0000-0002-9708-1761</v>
      </c>
      <c r="Y241" t="str">
        <f>IF(U241="","",_xlfn.LET(_xlpm.x,VLOOKUP(U241,'Drop-down_menus'!$F$2:$G$16,2,FALSE),IF(_xlpm.x=0,"",_xlpm.x)))</f>
        <v/>
      </c>
      <c r="Z241" t="str">
        <f>IF(V241="","",_xlfn.LET(_xlpm.x,VLOOKUP(V241,'Drop-down_menus'!$F$2:$G$16,2,FALSE),IF(_xlpm.x=0,"",_xlpm.x)))</f>
        <v/>
      </c>
      <c r="AA241" t="str">
        <f>IF(W241="","",_xlfn.LET(_xlpm.x,VLOOKUP(W241,'Drop-down_menus'!$F$2:$G$16,2,FALSE),IF(_xlpm.x=0,"",_xlpm.x)))</f>
        <v/>
      </c>
      <c r="AB241" t="s">
        <v>702</v>
      </c>
      <c r="AE241" t="s">
        <v>745</v>
      </c>
    </row>
    <row r="242" spans="1:31" x14ac:dyDescent="0.2">
      <c r="A242" s="2" t="s">
        <v>84</v>
      </c>
      <c r="C242">
        <v>311</v>
      </c>
      <c r="D242" s="21" t="s">
        <v>700</v>
      </c>
      <c r="F242" t="s">
        <v>694</v>
      </c>
      <c r="G242">
        <v>1</v>
      </c>
      <c r="H242" t="s">
        <v>694</v>
      </c>
      <c r="I242" t="s">
        <v>694</v>
      </c>
      <c r="J242" t="str">
        <f>IF($I242="","",_xlfn.LET(_xlpm.x,VLOOKUP($I242,'taxon-match_2026-08-31'!$A$2:$N$122,6,FALSE),IF(_xlpm.x=0,"",_xlpm.x)))</f>
        <v>(Meissner, 1900)</v>
      </c>
      <c r="K242" t="str">
        <f>IF($I242="","",_xlfn.LET(_xlpm.x,VLOOKUP($I242,'taxon-match_2026-08-31'!$A$2:$N$122,4,FALSE),IF(_xlpm.x=0,"",_xlpm.x)))</f>
        <v>urn:lsid:marinespecies.org:taxname:160831</v>
      </c>
      <c r="L242" t="str">
        <f>IF($I242="","",_xlfn.LET(_xlpm.x,VLOOKUP($I242,'taxon-match_2026-08-31'!$A$2:$N$122,7,FALSE),IF(_xlpm.x=0,"",_xlpm.x)))</f>
        <v>Animalia</v>
      </c>
      <c r="M242" t="str">
        <f>IF($I242="","",_xlfn.LET(_xlpm.x,VLOOKUP($I242,'taxon-match_2026-08-31'!$A$2:$N$122,8,FALSE),IF(_xlpm.x=0,"",_xlpm.x)))</f>
        <v>Echinodermata</v>
      </c>
      <c r="N242" t="str">
        <f>IF($I242="","",_xlfn.LET(_xlpm.x,VLOOKUP($I242,'taxon-match_2026-08-31'!$A$2:$N$122,9,FALSE),IF(_xlpm.x=0,"",_xlpm.x)))</f>
        <v>Echinoidea</v>
      </c>
      <c r="O242" t="str">
        <f>IF($I242="","",_xlfn.LET(_xlpm.x,VLOOKUP($I242,'taxon-match_2026-08-31'!$A$2:$N$122,10,FALSE),IF(_xlpm.x=0,"",_xlpm.x)))</f>
        <v>Camarodonta</v>
      </c>
      <c r="P242" t="str">
        <f>IF($I242="","",_xlfn.LET(_xlpm.x,VLOOKUP($I242,'taxon-match_2026-08-31'!$A$2:$N$122,11,FALSE),IF(_xlpm.x=0,"",_xlpm.x)))</f>
        <v>Echinidae</v>
      </c>
      <c r="Q242" t="str">
        <f>IF($I242="","",_xlfn.LET(_xlpm.x,VLOOKUP($I242,'taxon-match_2026-08-31'!$A$2:$N$122,12,FALSE),IF(_xlpm.x=0,"",_xlpm.x)))</f>
        <v>Sterechinus</v>
      </c>
      <c r="R242" t="str">
        <f>IF($I242="","",_xlfn.LET(_xlpm.x,VLOOKUP($I242,'taxon-match_2026-08-31'!$A$2:$N$122,14,FALSE),IF(_xlpm.x=0,"",_xlpm.x)))</f>
        <v>neumayeri</v>
      </c>
      <c r="S242" s="2" t="s">
        <v>2609</v>
      </c>
      <c r="T242" s="2" t="s">
        <v>60</v>
      </c>
      <c r="X242" t="str">
        <f>IF(T242="","",_xlfn.LET(_xlpm.x,VLOOKUP(T242,'Drop-down_menus'!$F$2:$G$16,2,FALSE),IF(_xlpm.x=0,"",_xlpm.x)))</f>
        <v>https://orcid.org/0000-0002-9708-1761</v>
      </c>
      <c r="Y242" t="str">
        <f>IF(U242="","",_xlfn.LET(_xlpm.x,VLOOKUP(U242,'Drop-down_menus'!$F$2:$G$16,2,FALSE),IF(_xlpm.x=0,"",_xlpm.x)))</f>
        <v/>
      </c>
      <c r="Z242" t="str">
        <f>IF(V242="","",_xlfn.LET(_xlpm.x,VLOOKUP(V242,'Drop-down_menus'!$F$2:$G$16,2,FALSE),IF(_xlpm.x=0,"",_xlpm.x)))</f>
        <v/>
      </c>
      <c r="AA242" t="str">
        <f>IF(W242="","",_xlfn.LET(_xlpm.x,VLOOKUP(W242,'Drop-down_menus'!$F$2:$G$16,2,FALSE),IF(_xlpm.x=0,"",_xlpm.x)))</f>
        <v/>
      </c>
      <c r="AB242" t="s">
        <v>702</v>
      </c>
      <c r="AE242" t="s">
        <v>745</v>
      </c>
    </row>
    <row r="243" spans="1:31" hidden="1" x14ac:dyDescent="0.2">
      <c r="A243" s="2" t="s">
        <v>84</v>
      </c>
      <c r="C243">
        <v>312</v>
      </c>
      <c r="D243" s="21" t="s">
        <v>700</v>
      </c>
      <c r="F243" t="s">
        <v>749</v>
      </c>
      <c r="G243">
        <v>1</v>
      </c>
      <c r="H243" t="s">
        <v>749</v>
      </c>
      <c r="I243" t="s">
        <v>749</v>
      </c>
      <c r="J243" t="str">
        <f>IF($I243="","",_xlfn.LET(_xlpm.x,VLOOKUP($I243,'taxon-match_2026-08-31'!$A$2:$N$122,6,FALSE),IF(_xlpm.x=0,"",_xlpm.x)))</f>
        <v>T. Soot-Ryen, 1951</v>
      </c>
      <c r="K243" t="str">
        <f>IF($I243="","",_xlfn.LET(_xlpm.x,VLOOKUP($I243,'taxon-match_2026-08-31'!$A$2:$N$122,4,FALSE),IF(_xlpm.x=0,"",_xlpm.x)))</f>
        <v>urn:lsid:marinespecies.org:taxname:868254</v>
      </c>
      <c r="L243" t="str">
        <f>IF($I243="","",_xlfn.LET(_xlpm.x,VLOOKUP($I243,'taxon-match_2026-08-31'!$A$2:$N$122,7,FALSE),IF(_xlpm.x=0,"",_xlpm.x)))</f>
        <v>Animalia</v>
      </c>
      <c r="M243" t="str">
        <f>IF($I243="","",_xlfn.LET(_xlpm.x,VLOOKUP($I243,'taxon-match_2026-08-31'!$A$2:$N$122,8,FALSE),IF(_xlpm.x=0,"",_xlpm.x)))</f>
        <v>Mollusca</v>
      </c>
      <c r="N243" t="str">
        <f>IF($I243="","",_xlfn.LET(_xlpm.x,VLOOKUP($I243,'taxon-match_2026-08-31'!$A$2:$N$122,9,FALSE),IF(_xlpm.x=0,"",_xlpm.x)))</f>
        <v>Bivalvia</v>
      </c>
      <c r="O243" t="str">
        <f>IF($I243="","",_xlfn.LET(_xlpm.x,VLOOKUP($I243,'taxon-match_2026-08-31'!$A$2:$N$122,10,FALSE),IF(_xlpm.x=0,"",_xlpm.x)))</f>
        <v>Nuculanida</v>
      </c>
      <c r="P243" t="str">
        <f>IF($I243="","",_xlfn.LET(_xlpm.x,VLOOKUP($I243,'taxon-match_2026-08-31'!$A$2:$N$122,11,FALSE),IF(_xlpm.x=0,"",_xlpm.x)))</f>
        <v>Sareptidae</v>
      </c>
      <c r="Q243" t="str">
        <f>IF($I243="","",_xlfn.LET(_xlpm.x,VLOOKUP($I243,'taxon-match_2026-08-31'!$A$2:$N$122,12,FALSE),IF(_xlpm.x=0,"",_xlpm.x)))</f>
        <v>Aequiyoldia</v>
      </c>
      <c r="R243" t="str">
        <f>IF($I243="","",_xlfn.LET(_xlpm.x,VLOOKUP($I243,'taxon-match_2026-08-31'!$A$2:$N$122,14,FALSE),IF(_xlpm.x=0,"",_xlpm.x)))</f>
        <v/>
      </c>
      <c r="S243" s="2" t="s">
        <v>2361</v>
      </c>
      <c r="T243" s="2" t="s">
        <v>60</v>
      </c>
      <c r="X243" t="str">
        <f>IF(T243="","",_xlfn.LET(_xlpm.x,VLOOKUP(T243,'Drop-down_menus'!$F$2:$G$16,2,FALSE),IF(_xlpm.x=0,"",_xlpm.x)))</f>
        <v>https://orcid.org/0000-0002-9708-1761</v>
      </c>
      <c r="Y243" t="str">
        <f>IF(U243="","",_xlfn.LET(_xlpm.x,VLOOKUP(U243,'Drop-down_menus'!$F$2:$G$16,2,FALSE),IF(_xlpm.x=0,"",_xlpm.x)))</f>
        <v/>
      </c>
      <c r="Z243" t="str">
        <f>IF(V243="","",_xlfn.LET(_xlpm.x,VLOOKUP(V243,'Drop-down_menus'!$F$2:$G$16,2,FALSE),IF(_xlpm.x=0,"",_xlpm.x)))</f>
        <v/>
      </c>
      <c r="AA243" t="str">
        <f>IF(W243="","",_xlfn.LET(_xlpm.x,VLOOKUP(W243,'Drop-down_menus'!$F$2:$G$16,2,FALSE),IF(_xlpm.x=0,"",_xlpm.x)))</f>
        <v/>
      </c>
      <c r="AB243" t="s">
        <v>702</v>
      </c>
      <c r="AE243" t="s">
        <v>745</v>
      </c>
    </row>
    <row r="244" spans="1:31" hidden="1" x14ac:dyDescent="0.2">
      <c r="A244" s="2" t="s">
        <v>84</v>
      </c>
      <c r="C244">
        <v>313</v>
      </c>
      <c r="D244" s="21" t="s">
        <v>700</v>
      </c>
      <c r="F244" t="s">
        <v>749</v>
      </c>
      <c r="G244">
        <v>1</v>
      </c>
      <c r="H244" t="s">
        <v>749</v>
      </c>
      <c r="I244" t="s">
        <v>749</v>
      </c>
      <c r="J244" t="str">
        <f>IF($I244="","",_xlfn.LET(_xlpm.x,VLOOKUP($I244,'taxon-match_2026-08-31'!$A$2:$N$122,6,FALSE),IF(_xlpm.x=0,"",_xlpm.x)))</f>
        <v>T. Soot-Ryen, 1951</v>
      </c>
      <c r="K244" t="str">
        <f>IF($I244="","",_xlfn.LET(_xlpm.x,VLOOKUP($I244,'taxon-match_2026-08-31'!$A$2:$N$122,4,FALSE),IF(_xlpm.x=0,"",_xlpm.x)))</f>
        <v>urn:lsid:marinespecies.org:taxname:868254</v>
      </c>
      <c r="L244" t="str">
        <f>IF($I244="","",_xlfn.LET(_xlpm.x,VLOOKUP($I244,'taxon-match_2026-08-31'!$A$2:$N$122,7,FALSE),IF(_xlpm.x=0,"",_xlpm.x)))</f>
        <v>Animalia</v>
      </c>
      <c r="M244" t="str">
        <f>IF($I244="","",_xlfn.LET(_xlpm.x,VLOOKUP($I244,'taxon-match_2026-08-31'!$A$2:$N$122,8,FALSE),IF(_xlpm.x=0,"",_xlpm.x)))</f>
        <v>Mollusca</v>
      </c>
      <c r="N244" t="str">
        <f>IF($I244="","",_xlfn.LET(_xlpm.x,VLOOKUP($I244,'taxon-match_2026-08-31'!$A$2:$N$122,9,FALSE),IF(_xlpm.x=0,"",_xlpm.x)))</f>
        <v>Bivalvia</v>
      </c>
      <c r="O244" t="str">
        <f>IF($I244="","",_xlfn.LET(_xlpm.x,VLOOKUP($I244,'taxon-match_2026-08-31'!$A$2:$N$122,10,FALSE),IF(_xlpm.x=0,"",_xlpm.x)))</f>
        <v>Nuculanida</v>
      </c>
      <c r="P244" t="str">
        <f>IF($I244="","",_xlfn.LET(_xlpm.x,VLOOKUP($I244,'taxon-match_2026-08-31'!$A$2:$N$122,11,FALSE),IF(_xlpm.x=0,"",_xlpm.x)))</f>
        <v>Sareptidae</v>
      </c>
      <c r="Q244" t="str">
        <f>IF($I244="","",_xlfn.LET(_xlpm.x,VLOOKUP($I244,'taxon-match_2026-08-31'!$A$2:$N$122,12,FALSE),IF(_xlpm.x=0,"",_xlpm.x)))</f>
        <v>Aequiyoldia</v>
      </c>
      <c r="R244" t="str">
        <f>IF($I244="","",_xlfn.LET(_xlpm.x,VLOOKUP($I244,'taxon-match_2026-08-31'!$A$2:$N$122,14,FALSE),IF(_xlpm.x=0,"",_xlpm.x)))</f>
        <v/>
      </c>
      <c r="S244" s="2" t="s">
        <v>2361</v>
      </c>
      <c r="T244" s="2" t="s">
        <v>60</v>
      </c>
      <c r="X244" t="str">
        <f>IF(T244="","",_xlfn.LET(_xlpm.x,VLOOKUP(T244,'Drop-down_menus'!$F$2:$G$16,2,FALSE),IF(_xlpm.x=0,"",_xlpm.x)))</f>
        <v>https://orcid.org/0000-0002-9708-1761</v>
      </c>
      <c r="Y244" t="str">
        <f>IF(U244="","",_xlfn.LET(_xlpm.x,VLOOKUP(U244,'Drop-down_menus'!$F$2:$G$16,2,FALSE),IF(_xlpm.x=0,"",_xlpm.x)))</f>
        <v/>
      </c>
      <c r="Z244" t="str">
        <f>IF(V244="","",_xlfn.LET(_xlpm.x,VLOOKUP(V244,'Drop-down_menus'!$F$2:$G$16,2,FALSE),IF(_xlpm.x=0,"",_xlpm.x)))</f>
        <v/>
      </c>
      <c r="AA244" t="str">
        <f>IF(W244="","",_xlfn.LET(_xlpm.x,VLOOKUP(W244,'Drop-down_menus'!$F$2:$G$16,2,FALSE),IF(_xlpm.x=0,"",_xlpm.x)))</f>
        <v/>
      </c>
      <c r="AB244" t="s">
        <v>702</v>
      </c>
      <c r="AE244" t="s">
        <v>745</v>
      </c>
    </row>
    <row r="245" spans="1:31" hidden="1" x14ac:dyDescent="0.2">
      <c r="A245" s="2" t="s">
        <v>84</v>
      </c>
      <c r="C245">
        <v>314</v>
      </c>
      <c r="D245" s="21" t="s">
        <v>700</v>
      </c>
      <c r="F245" t="s">
        <v>749</v>
      </c>
      <c r="G245">
        <v>1</v>
      </c>
      <c r="H245" t="s">
        <v>749</v>
      </c>
      <c r="I245" t="s">
        <v>749</v>
      </c>
      <c r="J245" t="str">
        <f>IF($I245="","",_xlfn.LET(_xlpm.x,VLOOKUP($I245,'taxon-match_2026-08-31'!$A$2:$N$122,6,FALSE),IF(_xlpm.x=0,"",_xlpm.x)))</f>
        <v>T. Soot-Ryen, 1951</v>
      </c>
      <c r="K245" t="str">
        <f>IF($I245="","",_xlfn.LET(_xlpm.x,VLOOKUP($I245,'taxon-match_2026-08-31'!$A$2:$N$122,4,FALSE),IF(_xlpm.x=0,"",_xlpm.x)))</f>
        <v>urn:lsid:marinespecies.org:taxname:868254</v>
      </c>
      <c r="L245" t="str">
        <f>IF($I245="","",_xlfn.LET(_xlpm.x,VLOOKUP($I245,'taxon-match_2026-08-31'!$A$2:$N$122,7,FALSE),IF(_xlpm.x=0,"",_xlpm.x)))</f>
        <v>Animalia</v>
      </c>
      <c r="M245" t="str">
        <f>IF($I245="","",_xlfn.LET(_xlpm.x,VLOOKUP($I245,'taxon-match_2026-08-31'!$A$2:$N$122,8,FALSE),IF(_xlpm.x=0,"",_xlpm.x)))</f>
        <v>Mollusca</v>
      </c>
      <c r="N245" t="str">
        <f>IF($I245="","",_xlfn.LET(_xlpm.x,VLOOKUP($I245,'taxon-match_2026-08-31'!$A$2:$N$122,9,FALSE),IF(_xlpm.x=0,"",_xlpm.x)))</f>
        <v>Bivalvia</v>
      </c>
      <c r="O245" t="str">
        <f>IF($I245="","",_xlfn.LET(_xlpm.x,VLOOKUP($I245,'taxon-match_2026-08-31'!$A$2:$N$122,10,FALSE),IF(_xlpm.x=0,"",_xlpm.x)))</f>
        <v>Nuculanida</v>
      </c>
      <c r="P245" t="str">
        <f>IF($I245="","",_xlfn.LET(_xlpm.x,VLOOKUP($I245,'taxon-match_2026-08-31'!$A$2:$N$122,11,FALSE),IF(_xlpm.x=0,"",_xlpm.x)))</f>
        <v>Sareptidae</v>
      </c>
      <c r="Q245" t="str">
        <f>IF($I245="","",_xlfn.LET(_xlpm.x,VLOOKUP($I245,'taxon-match_2026-08-31'!$A$2:$N$122,12,FALSE),IF(_xlpm.x=0,"",_xlpm.x)))</f>
        <v>Aequiyoldia</v>
      </c>
      <c r="R245" t="str">
        <f>IF($I245="","",_xlfn.LET(_xlpm.x,VLOOKUP($I245,'taxon-match_2026-08-31'!$A$2:$N$122,14,FALSE),IF(_xlpm.x=0,"",_xlpm.x)))</f>
        <v/>
      </c>
      <c r="S245" s="2" t="s">
        <v>2361</v>
      </c>
      <c r="T245" s="2" t="s">
        <v>60</v>
      </c>
      <c r="X245" t="str">
        <f>IF(T245="","",_xlfn.LET(_xlpm.x,VLOOKUP(T245,'Drop-down_menus'!$F$2:$G$16,2,FALSE),IF(_xlpm.x=0,"",_xlpm.x)))</f>
        <v>https://orcid.org/0000-0002-9708-1761</v>
      </c>
      <c r="Y245" t="str">
        <f>IF(U245="","",_xlfn.LET(_xlpm.x,VLOOKUP(U245,'Drop-down_menus'!$F$2:$G$16,2,FALSE),IF(_xlpm.x=0,"",_xlpm.x)))</f>
        <v/>
      </c>
      <c r="Z245" t="str">
        <f>IF(V245="","",_xlfn.LET(_xlpm.x,VLOOKUP(V245,'Drop-down_menus'!$F$2:$G$16,2,FALSE),IF(_xlpm.x=0,"",_xlpm.x)))</f>
        <v/>
      </c>
      <c r="AA245" t="str">
        <f>IF(W245="","",_xlfn.LET(_xlpm.x,VLOOKUP(W245,'Drop-down_menus'!$F$2:$G$16,2,FALSE),IF(_xlpm.x=0,"",_xlpm.x)))</f>
        <v/>
      </c>
      <c r="AB245" t="s">
        <v>702</v>
      </c>
      <c r="AE245" t="s">
        <v>745</v>
      </c>
    </row>
    <row r="246" spans="1:31" hidden="1" x14ac:dyDescent="0.2">
      <c r="A246" s="2" t="s">
        <v>84</v>
      </c>
      <c r="C246">
        <v>315</v>
      </c>
      <c r="D246" s="21" t="s">
        <v>700</v>
      </c>
      <c r="F246" t="s">
        <v>749</v>
      </c>
      <c r="G246">
        <v>1</v>
      </c>
      <c r="H246" t="s">
        <v>749</v>
      </c>
      <c r="I246" t="s">
        <v>749</v>
      </c>
      <c r="J246" t="str">
        <f>IF($I246="","",_xlfn.LET(_xlpm.x,VLOOKUP($I246,'taxon-match_2026-08-31'!$A$2:$N$122,6,FALSE),IF(_xlpm.x=0,"",_xlpm.x)))</f>
        <v>T. Soot-Ryen, 1951</v>
      </c>
      <c r="K246" t="str">
        <f>IF($I246="","",_xlfn.LET(_xlpm.x,VLOOKUP($I246,'taxon-match_2026-08-31'!$A$2:$N$122,4,FALSE),IF(_xlpm.x=0,"",_xlpm.x)))</f>
        <v>urn:lsid:marinespecies.org:taxname:868254</v>
      </c>
      <c r="L246" t="str">
        <f>IF($I246="","",_xlfn.LET(_xlpm.x,VLOOKUP($I246,'taxon-match_2026-08-31'!$A$2:$N$122,7,FALSE),IF(_xlpm.x=0,"",_xlpm.x)))</f>
        <v>Animalia</v>
      </c>
      <c r="M246" t="str">
        <f>IF($I246="","",_xlfn.LET(_xlpm.x,VLOOKUP($I246,'taxon-match_2026-08-31'!$A$2:$N$122,8,FALSE),IF(_xlpm.x=0,"",_xlpm.x)))</f>
        <v>Mollusca</v>
      </c>
      <c r="N246" t="str">
        <f>IF($I246="","",_xlfn.LET(_xlpm.x,VLOOKUP($I246,'taxon-match_2026-08-31'!$A$2:$N$122,9,FALSE),IF(_xlpm.x=0,"",_xlpm.x)))</f>
        <v>Bivalvia</v>
      </c>
      <c r="O246" t="str">
        <f>IF($I246="","",_xlfn.LET(_xlpm.x,VLOOKUP($I246,'taxon-match_2026-08-31'!$A$2:$N$122,10,FALSE),IF(_xlpm.x=0,"",_xlpm.x)))</f>
        <v>Nuculanida</v>
      </c>
      <c r="P246" t="str">
        <f>IF($I246="","",_xlfn.LET(_xlpm.x,VLOOKUP($I246,'taxon-match_2026-08-31'!$A$2:$N$122,11,FALSE),IF(_xlpm.x=0,"",_xlpm.x)))</f>
        <v>Sareptidae</v>
      </c>
      <c r="Q246" t="str">
        <f>IF($I246="","",_xlfn.LET(_xlpm.x,VLOOKUP($I246,'taxon-match_2026-08-31'!$A$2:$N$122,12,FALSE),IF(_xlpm.x=0,"",_xlpm.x)))</f>
        <v>Aequiyoldia</v>
      </c>
      <c r="R246" t="str">
        <f>IF($I246="","",_xlfn.LET(_xlpm.x,VLOOKUP($I246,'taxon-match_2026-08-31'!$A$2:$N$122,14,FALSE),IF(_xlpm.x=0,"",_xlpm.x)))</f>
        <v/>
      </c>
      <c r="S246" s="2" t="s">
        <v>2361</v>
      </c>
      <c r="T246" s="2" t="s">
        <v>60</v>
      </c>
      <c r="X246" t="str">
        <f>IF(T246="","",_xlfn.LET(_xlpm.x,VLOOKUP(T246,'Drop-down_menus'!$F$2:$G$16,2,FALSE),IF(_xlpm.x=0,"",_xlpm.x)))</f>
        <v>https://orcid.org/0000-0002-9708-1761</v>
      </c>
      <c r="Y246" t="str">
        <f>IF(U246="","",_xlfn.LET(_xlpm.x,VLOOKUP(U246,'Drop-down_menus'!$F$2:$G$16,2,FALSE),IF(_xlpm.x=0,"",_xlpm.x)))</f>
        <v/>
      </c>
      <c r="Z246" t="str">
        <f>IF(V246="","",_xlfn.LET(_xlpm.x,VLOOKUP(V246,'Drop-down_menus'!$F$2:$G$16,2,FALSE),IF(_xlpm.x=0,"",_xlpm.x)))</f>
        <v/>
      </c>
      <c r="AA246" t="str">
        <f>IF(W246="","",_xlfn.LET(_xlpm.x,VLOOKUP(W246,'Drop-down_menus'!$F$2:$G$16,2,FALSE),IF(_xlpm.x=0,"",_xlpm.x)))</f>
        <v/>
      </c>
      <c r="AB246" t="s">
        <v>702</v>
      </c>
      <c r="AE246" t="s">
        <v>745</v>
      </c>
    </row>
    <row r="247" spans="1:31" hidden="1" x14ac:dyDescent="0.2">
      <c r="A247" s="2" t="s">
        <v>84</v>
      </c>
      <c r="C247">
        <v>316</v>
      </c>
      <c r="D247" s="21" t="s">
        <v>700</v>
      </c>
      <c r="F247" t="s">
        <v>749</v>
      </c>
      <c r="G247">
        <v>1</v>
      </c>
      <c r="H247" t="s">
        <v>749</v>
      </c>
      <c r="I247" t="s">
        <v>749</v>
      </c>
      <c r="J247" t="str">
        <f>IF($I247="","",_xlfn.LET(_xlpm.x,VLOOKUP($I247,'taxon-match_2026-08-31'!$A$2:$N$122,6,FALSE),IF(_xlpm.x=0,"",_xlpm.x)))</f>
        <v>T. Soot-Ryen, 1951</v>
      </c>
      <c r="K247" t="str">
        <f>IF($I247="","",_xlfn.LET(_xlpm.x,VLOOKUP($I247,'taxon-match_2026-08-31'!$A$2:$N$122,4,FALSE),IF(_xlpm.x=0,"",_xlpm.x)))</f>
        <v>urn:lsid:marinespecies.org:taxname:868254</v>
      </c>
      <c r="L247" t="str">
        <f>IF($I247="","",_xlfn.LET(_xlpm.x,VLOOKUP($I247,'taxon-match_2026-08-31'!$A$2:$N$122,7,FALSE),IF(_xlpm.x=0,"",_xlpm.x)))</f>
        <v>Animalia</v>
      </c>
      <c r="M247" t="str">
        <f>IF($I247="","",_xlfn.LET(_xlpm.x,VLOOKUP($I247,'taxon-match_2026-08-31'!$A$2:$N$122,8,FALSE),IF(_xlpm.x=0,"",_xlpm.x)))</f>
        <v>Mollusca</v>
      </c>
      <c r="N247" t="str">
        <f>IF($I247="","",_xlfn.LET(_xlpm.x,VLOOKUP($I247,'taxon-match_2026-08-31'!$A$2:$N$122,9,FALSE),IF(_xlpm.x=0,"",_xlpm.x)))</f>
        <v>Bivalvia</v>
      </c>
      <c r="O247" t="str">
        <f>IF($I247="","",_xlfn.LET(_xlpm.x,VLOOKUP($I247,'taxon-match_2026-08-31'!$A$2:$N$122,10,FALSE),IF(_xlpm.x=0,"",_xlpm.x)))</f>
        <v>Nuculanida</v>
      </c>
      <c r="P247" t="str">
        <f>IF($I247="","",_xlfn.LET(_xlpm.x,VLOOKUP($I247,'taxon-match_2026-08-31'!$A$2:$N$122,11,FALSE),IF(_xlpm.x=0,"",_xlpm.x)))</f>
        <v>Sareptidae</v>
      </c>
      <c r="Q247" t="str">
        <f>IF($I247="","",_xlfn.LET(_xlpm.x,VLOOKUP($I247,'taxon-match_2026-08-31'!$A$2:$N$122,12,FALSE),IF(_xlpm.x=0,"",_xlpm.x)))</f>
        <v>Aequiyoldia</v>
      </c>
      <c r="R247" t="str">
        <f>IF($I247="","",_xlfn.LET(_xlpm.x,VLOOKUP($I247,'taxon-match_2026-08-31'!$A$2:$N$122,14,FALSE),IF(_xlpm.x=0,"",_xlpm.x)))</f>
        <v/>
      </c>
      <c r="S247" s="2" t="s">
        <v>2361</v>
      </c>
      <c r="T247" s="2" t="s">
        <v>60</v>
      </c>
      <c r="X247" t="str">
        <f>IF(T247="","",_xlfn.LET(_xlpm.x,VLOOKUP(T247,'Drop-down_menus'!$F$2:$G$16,2,FALSE),IF(_xlpm.x=0,"",_xlpm.x)))</f>
        <v>https://orcid.org/0000-0002-9708-1761</v>
      </c>
      <c r="Y247" t="str">
        <f>IF(U247="","",_xlfn.LET(_xlpm.x,VLOOKUP(U247,'Drop-down_menus'!$F$2:$G$16,2,FALSE),IF(_xlpm.x=0,"",_xlpm.x)))</f>
        <v/>
      </c>
      <c r="Z247" t="str">
        <f>IF(V247="","",_xlfn.LET(_xlpm.x,VLOOKUP(V247,'Drop-down_menus'!$F$2:$G$16,2,FALSE),IF(_xlpm.x=0,"",_xlpm.x)))</f>
        <v/>
      </c>
      <c r="AA247" t="str">
        <f>IF(W247="","",_xlfn.LET(_xlpm.x,VLOOKUP(W247,'Drop-down_menus'!$F$2:$G$16,2,FALSE),IF(_xlpm.x=0,"",_xlpm.x)))</f>
        <v/>
      </c>
      <c r="AB247" t="s">
        <v>702</v>
      </c>
      <c r="AE247" t="s">
        <v>745</v>
      </c>
    </row>
    <row r="248" spans="1:31" hidden="1" x14ac:dyDescent="0.2">
      <c r="A248" s="2" t="s">
        <v>84</v>
      </c>
      <c r="C248">
        <v>317</v>
      </c>
      <c r="D248" s="21" t="s">
        <v>700</v>
      </c>
      <c r="F248" t="s">
        <v>749</v>
      </c>
      <c r="G248">
        <v>1</v>
      </c>
      <c r="H248" t="s">
        <v>749</v>
      </c>
      <c r="I248" t="s">
        <v>749</v>
      </c>
      <c r="J248" t="str">
        <f>IF($I248="","",_xlfn.LET(_xlpm.x,VLOOKUP($I248,'taxon-match_2026-08-31'!$A$2:$N$122,6,FALSE),IF(_xlpm.x=0,"",_xlpm.x)))</f>
        <v>T. Soot-Ryen, 1951</v>
      </c>
      <c r="K248" t="str">
        <f>IF($I248="","",_xlfn.LET(_xlpm.x,VLOOKUP($I248,'taxon-match_2026-08-31'!$A$2:$N$122,4,FALSE),IF(_xlpm.x=0,"",_xlpm.x)))</f>
        <v>urn:lsid:marinespecies.org:taxname:868254</v>
      </c>
      <c r="L248" t="str">
        <f>IF($I248="","",_xlfn.LET(_xlpm.x,VLOOKUP($I248,'taxon-match_2026-08-31'!$A$2:$N$122,7,FALSE),IF(_xlpm.x=0,"",_xlpm.x)))</f>
        <v>Animalia</v>
      </c>
      <c r="M248" t="str">
        <f>IF($I248="","",_xlfn.LET(_xlpm.x,VLOOKUP($I248,'taxon-match_2026-08-31'!$A$2:$N$122,8,FALSE),IF(_xlpm.x=0,"",_xlpm.x)))</f>
        <v>Mollusca</v>
      </c>
      <c r="N248" t="str">
        <f>IF($I248="","",_xlfn.LET(_xlpm.x,VLOOKUP($I248,'taxon-match_2026-08-31'!$A$2:$N$122,9,FALSE),IF(_xlpm.x=0,"",_xlpm.x)))</f>
        <v>Bivalvia</v>
      </c>
      <c r="O248" t="str">
        <f>IF($I248="","",_xlfn.LET(_xlpm.x,VLOOKUP($I248,'taxon-match_2026-08-31'!$A$2:$N$122,10,FALSE),IF(_xlpm.x=0,"",_xlpm.x)))</f>
        <v>Nuculanida</v>
      </c>
      <c r="P248" t="str">
        <f>IF($I248="","",_xlfn.LET(_xlpm.x,VLOOKUP($I248,'taxon-match_2026-08-31'!$A$2:$N$122,11,FALSE),IF(_xlpm.x=0,"",_xlpm.x)))</f>
        <v>Sareptidae</v>
      </c>
      <c r="Q248" t="str">
        <f>IF($I248="","",_xlfn.LET(_xlpm.x,VLOOKUP($I248,'taxon-match_2026-08-31'!$A$2:$N$122,12,FALSE),IF(_xlpm.x=0,"",_xlpm.x)))</f>
        <v>Aequiyoldia</v>
      </c>
      <c r="R248" t="str">
        <f>IF($I248="","",_xlfn.LET(_xlpm.x,VLOOKUP($I248,'taxon-match_2026-08-31'!$A$2:$N$122,14,FALSE),IF(_xlpm.x=0,"",_xlpm.x)))</f>
        <v/>
      </c>
      <c r="S248" s="2" t="s">
        <v>2361</v>
      </c>
      <c r="T248" s="2" t="s">
        <v>60</v>
      </c>
      <c r="X248" t="str">
        <f>IF(T248="","",_xlfn.LET(_xlpm.x,VLOOKUP(T248,'Drop-down_menus'!$F$2:$G$16,2,FALSE),IF(_xlpm.x=0,"",_xlpm.x)))</f>
        <v>https://orcid.org/0000-0002-9708-1761</v>
      </c>
      <c r="Y248" t="str">
        <f>IF(U248="","",_xlfn.LET(_xlpm.x,VLOOKUP(U248,'Drop-down_menus'!$F$2:$G$16,2,FALSE),IF(_xlpm.x=0,"",_xlpm.x)))</f>
        <v/>
      </c>
      <c r="Z248" t="str">
        <f>IF(V248="","",_xlfn.LET(_xlpm.x,VLOOKUP(V248,'Drop-down_menus'!$F$2:$G$16,2,FALSE),IF(_xlpm.x=0,"",_xlpm.x)))</f>
        <v/>
      </c>
      <c r="AA248" t="str">
        <f>IF(W248="","",_xlfn.LET(_xlpm.x,VLOOKUP(W248,'Drop-down_menus'!$F$2:$G$16,2,FALSE),IF(_xlpm.x=0,"",_xlpm.x)))</f>
        <v/>
      </c>
      <c r="AB248" t="s">
        <v>702</v>
      </c>
      <c r="AE248" t="s">
        <v>745</v>
      </c>
    </row>
    <row r="249" spans="1:31" hidden="1" x14ac:dyDescent="0.2">
      <c r="A249" s="2" t="s">
        <v>84</v>
      </c>
      <c r="C249">
        <v>318</v>
      </c>
      <c r="D249" s="21" t="s">
        <v>700</v>
      </c>
      <c r="F249" t="s">
        <v>750</v>
      </c>
      <c r="G249">
        <v>1</v>
      </c>
      <c r="H249" t="s">
        <v>750</v>
      </c>
      <c r="I249" t="s">
        <v>750</v>
      </c>
      <c r="J249" t="str">
        <f>IF($I249="","",_xlfn.LET(_xlpm.x,VLOOKUP($I249,'taxon-match_2026-08-31'!$A$2:$N$122,6,FALSE),IF(_xlpm.x=0,"",_xlpm.x)))</f>
        <v>Linnaeus, 1758</v>
      </c>
      <c r="K249" t="str">
        <f>IF($I249="","",_xlfn.LET(_xlpm.x,VLOOKUP($I249,'taxon-match_2026-08-31'!$A$2:$N$122,4,FALSE),IF(_xlpm.x=0,"",_xlpm.x)))</f>
        <v>urn:lsid:marinespecies.org:taxname:137914</v>
      </c>
      <c r="L249" t="str">
        <f>IF($I249="","",_xlfn.LET(_xlpm.x,VLOOKUP($I249,'taxon-match_2026-08-31'!$A$2:$N$122,7,FALSE),IF(_xlpm.x=0,"",_xlpm.x)))</f>
        <v>Animalia</v>
      </c>
      <c r="M249" t="str">
        <f>IF($I249="","",_xlfn.LET(_xlpm.x,VLOOKUP($I249,'taxon-match_2026-08-31'!$A$2:$N$122,8,FALSE),IF(_xlpm.x=0,"",_xlpm.x)))</f>
        <v>Mollusca</v>
      </c>
      <c r="N249" t="str">
        <f>IF($I249="","",_xlfn.LET(_xlpm.x,VLOOKUP($I249,'taxon-match_2026-08-31'!$A$2:$N$122,9,FALSE),IF(_xlpm.x=0,"",_xlpm.x)))</f>
        <v>Gastropoda</v>
      </c>
      <c r="O249" t="str">
        <f>IF($I249="","",_xlfn.LET(_xlpm.x,VLOOKUP($I249,'taxon-match_2026-08-31'!$A$2:$N$122,10,FALSE),IF(_xlpm.x=0,"",_xlpm.x)))</f>
        <v>Doridida</v>
      </c>
      <c r="P249" t="str">
        <f>IF($I249="","",_xlfn.LET(_xlpm.x,VLOOKUP($I249,'taxon-match_2026-08-31'!$A$2:$N$122,11,FALSE),IF(_xlpm.x=0,"",_xlpm.x)))</f>
        <v>Dorididae</v>
      </c>
      <c r="Q249" t="str">
        <f>IF($I249="","",_xlfn.LET(_xlpm.x,VLOOKUP($I249,'taxon-match_2026-08-31'!$A$2:$N$122,12,FALSE),IF(_xlpm.x=0,"",_xlpm.x)))</f>
        <v>Doris</v>
      </c>
      <c r="R249" t="str">
        <f>IF($I249="","",_xlfn.LET(_xlpm.x,VLOOKUP($I249,'taxon-match_2026-08-31'!$A$2:$N$122,14,FALSE),IF(_xlpm.x=0,"",_xlpm.x)))</f>
        <v/>
      </c>
      <c r="S249" s="2" t="s">
        <v>2361</v>
      </c>
      <c r="T249" s="2" t="s">
        <v>60</v>
      </c>
      <c r="X249" t="str">
        <f>IF(T249="","",_xlfn.LET(_xlpm.x,VLOOKUP(T249,'Drop-down_menus'!$F$2:$G$16,2,FALSE),IF(_xlpm.x=0,"",_xlpm.x)))</f>
        <v>https://orcid.org/0000-0002-9708-1761</v>
      </c>
      <c r="Y249" t="str">
        <f>IF(U249="","",_xlfn.LET(_xlpm.x,VLOOKUP(U249,'Drop-down_menus'!$F$2:$G$16,2,FALSE),IF(_xlpm.x=0,"",_xlpm.x)))</f>
        <v/>
      </c>
      <c r="Z249" t="str">
        <f>IF(V249="","",_xlfn.LET(_xlpm.x,VLOOKUP(V249,'Drop-down_menus'!$F$2:$G$16,2,FALSE),IF(_xlpm.x=0,"",_xlpm.x)))</f>
        <v/>
      </c>
      <c r="AA249" t="str">
        <f>IF(W249="","",_xlfn.LET(_xlpm.x,VLOOKUP(W249,'Drop-down_menus'!$F$2:$G$16,2,FALSE),IF(_xlpm.x=0,"",_xlpm.x)))</f>
        <v/>
      </c>
      <c r="AB249" t="s">
        <v>702</v>
      </c>
      <c r="AE249" t="s">
        <v>745</v>
      </c>
    </row>
    <row r="250" spans="1:31" hidden="1" x14ac:dyDescent="0.2">
      <c r="A250" s="2" t="s">
        <v>84</v>
      </c>
      <c r="C250">
        <v>319</v>
      </c>
      <c r="D250" s="21" t="s">
        <v>700</v>
      </c>
      <c r="F250" t="s">
        <v>687</v>
      </c>
      <c r="H250" t="s">
        <v>687</v>
      </c>
      <c r="I250" t="s">
        <v>687</v>
      </c>
      <c r="J250" t="str">
        <f>IF($I250="","",_xlfn.LET(_xlpm.x,VLOOKUP($I250,'taxon-match_2026-08-31'!$A$2:$N$122,6,FALSE),IF(_xlpm.x=0,"",_xlpm.x)))</f>
        <v>Latreille, 1816</v>
      </c>
      <c r="K250" t="str">
        <f>IF($I250="","",_xlfn.LET(_xlpm.x,VLOOKUP($I250,'taxon-match_2026-08-31'!$A$2:$N$122,4,FALSE),IF(_xlpm.x=0,"",_xlpm.x)))</f>
        <v>urn:lsid:marinespecies.org:taxname:1131</v>
      </c>
      <c r="L250" t="str">
        <f>IF($I250="","",_xlfn.LET(_xlpm.x,VLOOKUP($I250,'taxon-match_2026-08-31'!$A$2:$N$122,7,FALSE),IF(_xlpm.x=0,"",_xlpm.x)))</f>
        <v>Animalia</v>
      </c>
      <c r="M250" t="str">
        <f>IF($I250="","",_xlfn.LET(_xlpm.x,VLOOKUP($I250,'taxon-match_2026-08-31'!$A$2:$N$122,8,FALSE),IF(_xlpm.x=0,"",_xlpm.x)))</f>
        <v>Arthropoda</v>
      </c>
      <c r="N250" t="str">
        <f>IF($I250="","",_xlfn.LET(_xlpm.x,VLOOKUP($I250,'taxon-match_2026-08-31'!$A$2:$N$122,9,FALSE),IF(_xlpm.x=0,"",_xlpm.x)))</f>
        <v>Malacostraca</v>
      </c>
      <c r="O250" t="str">
        <f>IF($I250="","",_xlfn.LET(_xlpm.x,VLOOKUP($I250,'taxon-match_2026-08-31'!$A$2:$N$122,10,FALSE),IF(_xlpm.x=0,"",_xlpm.x)))</f>
        <v>Isopoda</v>
      </c>
      <c r="P250" t="str">
        <f>IF($I250="","",_xlfn.LET(_xlpm.x,VLOOKUP($I250,'taxon-match_2026-08-31'!$A$2:$N$122,11,FALSE),IF(_xlpm.x=0,"",_xlpm.x)))</f>
        <v/>
      </c>
      <c r="Q250" t="str">
        <f>IF($I250="","",_xlfn.LET(_xlpm.x,VLOOKUP($I250,'taxon-match_2026-08-31'!$A$2:$N$122,12,FALSE),IF(_xlpm.x=0,"",_xlpm.x)))</f>
        <v/>
      </c>
      <c r="R250" t="str">
        <f>IF($I250="","",_xlfn.LET(_xlpm.x,VLOOKUP($I250,'taxon-match_2026-08-31'!$A$2:$N$122,14,FALSE),IF(_xlpm.x=0,"",_xlpm.x)))</f>
        <v/>
      </c>
      <c r="S250" s="2" t="s">
        <v>2359</v>
      </c>
      <c r="T250" s="2" t="s">
        <v>60</v>
      </c>
      <c r="X250" t="str">
        <f>IF(T250="","",_xlfn.LET(_xlpm.x,VLOOKUP(T250,'Drop-down_menus'!$F$2:$G$16,2,FALSE),IF(_xlpm.x=0,"",_xlpm.x)))</f>
        <v>https://orcid.org/0000-0002-9708-1761</v>
      </c>
      <c r="Y250" t="str">
        <f>IF(U250="","",_xlfn.LET(_xlpm.x,VLOOKUP(U250,'Drop-down_menus'!$F$2:$G$16,2,FALSE),IF(_xlpm.x=0,"",_xlpm.x)))</f>
        <v/>
      </c>
      <c r="Z250" t="str">
        <f>IF(V250="","",_xlfn.LET(_xlpm.x,VLOOKUP(V250,'Drop-down_menus'!$F$2:$G$16,2,FALSE),IF(_xlpm.x=0,"",_xlpm.x)))</f>
        <v/>
      </c>
      <c r="AA250" t="str">
        <f>IF(W250="","",_xlfn.LET(_xlpm.x,VLOOKUP(W250,'Drop-down_menus'!$F$2:$G$16,2,FALSE),IF(_xlpm.x=0,"",_xlpm.x)))</f>
        <v/>
      </c>
      <c r="AB250" t="s">
        <v>702</v>
      </c>
      <c r="AE250" t="s">
        <v>745</v>
      </c>
    </row>
    <row r="251" spans="1:31" x14ac:dyDescent="0.2">
      <c r="A251" s="2" t="s">
        <v>84</v>
      </c>
      <c r="C251">
        <v>320</v>
      </c>
      <c r="D251" s="21" t="s">
        <v>700</v>
      </c>
      <c r="F251" t="s">
        <v>751</v>
      </c>
      <c r="G251">
        <v>1</v>
      </c>
      <c r="H251" t="s">
        <v>751</v>
      </c>
      <c r="I251" t="s">
        <v>751</v>
      </c>
      <c r="J251" t="str">
        <f>IF($I251="","",_xlfn.LET(_xlpm.x,VLOOKUP($I251,'taxon-match_2026-08-31'!$A$2:$N$122,6,FALSE),IF(_xlpm.x=0,"",_xlpm.x)))</f>
        <v>(P. P. King, 1832)</v>
      </c>
      <c r="K251" t="str">
        <f>IF($I251="","",_xlfn.LET(_xlpm.x,VLOOKUP($I251,'taxon-match_2026-08-31'!$A$2:$N$122,4,FALSE),IF(_xlpm.x=0,"",_xlpm.x)))</f>
        <v>urn:lsid:marinespecies.org:taxname:197217</v>
      </c>
      <c r="L251" t="str">
        <f>IF($I251="","",_xlfn.LET(_xlpm.x,VLOOKUP($I251,'taxon-match_2026-08-31'!$A$2:$N$122,7,FALSE),IF(_xlpm.x=0,"",_xlpm.x)))</f>
        <v>Animalia</v>
      </c>
      <c r="M251" t="str">
        <f>IF($I251="","",_xlfn.LET(_xlpm.x,VLOOKUP($I251,'taxon-match_2026-08-31'!$A$2:$N$122,8,FALSE),IF(_xlpm.x=0,"",_xlpm.x)))</f>
        <v>Mollusca</v>
      </c>
      <c r="N251" t="str">
        <f>IF($I251="","",_xlfn.LET(_xlpm.x,VLOOKUP($I251,'taxon-match_2026-08-31'!$A$2:$N$122,9,FALSE),IF(_xlpm.x=0,"",_xlpm.x)))</f>
        <v>Bivalvia</v>
      </c>
      <c r="O251" t="str">
        <f>IF($I251="","",_xlfn.LET(_xlpm.x,VLOOKUP($I251,'taxon-match_2026-08-31'!$A$2:$N$122,10,FALSE),IF(_xlpm.x=0,"",_xlpm.x)))</f>
        <v/>
      </c>
      <c r="P251" t="str">
        <f>IF($I251="","",_xlfn.LET(_xlpm.x,VLOOKUP($I251,'taxon-match_2026-08-31'!$A$2:$N$122,11,FALSE),IF(_xlpm.x=0,"",_xlpm.x)))</f>
        <v>Laternulidae</v>
      </c>
      <c r="Q251" t="str">
        <f>IF($I251="","",_xlfn.LET(_xlpm.x,VLOOKUP($I251,'taxon-match_2026-08-31'!$A$2:$N$122,12,FALSE),IF(_xlpm.x=0,"",_xlpm.x)))</f>
        <v>Laternula</v>
      </c>
      <c r="R251" t="str">
        <f>IF($I251="","",_xlfn.LET(_xlpm.x,VLOOKUP($I251,'taxon-match_2026-08-31'!$A$2:$N$122,14,FALSE),IF(_xlpm.x=0,"",_xlpm.x)))</f>
        <v>elliptica</v>
      </c>
      <c r="S251" s="2" t="s">
        <v>2609</v>
      </c>
      <c r="T251" s="2" t="s">
        <v>60</v>
      </c>
      <c r="X251" t="str">
        <f>IF(T251="","",_xlfn.LET(_xlpm.x,VLOOKUP(T251,'Drop-down_menus'!$F$2:$G$16,2,FALSE),IF(_xlpm.x=0,"",_xlpm.x)))</f>
        <v>https://orcid.org/0000-0002-9708-1761</v>
      </c>
      <c r="Y251" t="str">
        <f>IF(U251="","",_xlfn.LET(_xlpm.x,VLOOKUP(U251,'Drop-down_menus'!$F$2:$G$16,2,FALSE),IF(_xlpm.x=0,"",_xlpm.x)))</f>
        <v/>
      </c>
      <c r="Z251" t="str">
        <f>IF(V251="","",_xlfn.LET(_xlpm.x,VLOOKUP(V251,'Drop-down_menus'!$F$2:$G$16,2,FALSE),IF(_xlpm.x=0,"",_xlpm.x)))</f>
        <v/>
      </c>
      <c r="AA251" t="str">
        <f>IF(W251="","",_xlfn.LET(_xlpm.x,VLOOKUP(W251,'Drop-down_menus'!$F$2:$G$16,2,FALSE),IF(_xlpm.x=0,"",_xlpm.x)))</f>
        <v/>
      </c>
      <c r="AB251" t="s">
        <v>702</v>
      </c>
      <c r="AE251" t="s">
        <v>745</v>
      </c>
    </row>
    <row r="252" spans="1:31" x14ac:dyDescent="0.2">
      <c r="A252" s="2" t="s">
        <v>84</v>
      </c>
      <c r="C252">
        <v>321</v>
      </c>
      <c r="D252" s="21" t="s">
        <v>700</v>
      </c>
      <c r="F252" t="s">
        <v>744</v>
      </c>
      <c r="H252" t="s">
        <v>744</v>
      </c>
      <c r="I252" t="s">
        <v>744</v>
      </c>
      <c r="J252" t="str">
        <f>IF($I252="","",_xlfn.LET(_xlpm.x,VLOOKUP($I252,'taxon-match_2026-08-31'!$A$2:$N$122,6,FALSE),IF(_xlpm.x=0,"",_xlpm.x)))</f>
        <v>(Turner) Bory, 1826</v>
      </c>
      <c r="K252" t="str">
        <f>IF($I252="","",_xlfn.LET(_xlpm.x,VLOOKUP($I252,'taxon-match_2026-08-31'!$A$2:$N$122,4,FALSE),IF(_xlpm.x=0,"",_xlpm.x)))</f>
        <v>urn:lsid:marinespecies.org:taxname:325522</v>
      </c>
      <c r="L252" t="str">
        <f>IF($I252="","",_xlfn.LET(_xlpm.x,VLOOKUP($I252,'taxon-match_2026-08-31'!$A$2:$N$122,7,FALSE),IF(_xlpm.x=0,"",_xlpm.x)))</f>
        <v>Plantae</v>
      </c>
      <c r="M252" t="str">
        <f>IF($I252="","",_xlfn.LET(_xlpm.x,VLOOKUP($I252,'taxon-match_2026-08-31'!$A$2:$N$122,8,FALSE),IF(_xlpm.x=0,"",_xlpm.x)))</f>
        <v>Rhodophyta</v>
      </c>
      <c r="N252" t="str">
        <f>IF($I252="","",_xlfn.LET(_xlpm.x,VLOOKUP($I252,'taxon-match_2026-08-31'!$A$2:$N$122,9,FALSE),IF(_xlpm.x=0,"",_xlpm.x)))</f>
        <v>Florideophyceae</v>
      </c>
      <c r="O252" t="str">
        <f>IF($I252="","",_xlfn.LET(_xlpm.x,VLOOKUP($I252,'taxon-match_2026-08-31'!$A$2:$N$122,10,FALSE),IF(_xlpm.x=0,"",_xlpm.x)))</f>
        <v>Gigartinales</v>
      </c>
      <c r="P252" t="str">
        <f>IF($I252="","",_xlfn.LET(_xlpm.x,VLOOKUP($I252,'taxon-match_2026-08-31'!$A$2:$N$122,11,FALSE),IF(_xlpm.x=0,"",_xlpm.x)))</f>
        <v>Gigartinaceae</v>
      </c>
      <c r="Q252" t="str">
        <f>IF($I252="","",_xlfn.LET(_xlpm.x,VLOOKUP($I252,'taxon-match_2026-08-31'!$A$2:$N$122,12,FALSE),IF(_xlpm.x=0,"",_xlpm.x)))</f>
        <v>Iridaea</v>
      </c>
      <c r="R252" t="str">
        <f>IF($I252="","",_xlfn.LET(_xlpm.x,VLOOKUP($I252,'taxon-match_2026-08-31'!$A$2:$N$122,14,FALSE),IF(_xlpm.x=0,"",_xlpm.x)))</f>
        <v>cordata</v>
      </c>
      <c r="S252" s="2" t="s">
        <v>2609</v>
      </c>
      <c r="T252" s="2" t="s">
        <v>60</v>
      </c>
      <c r="X252" t="str">
        <f>IF(T252="","",_xlfn.LET(_xlpm.x,VLOOKUP(T252,'Drop-down_menus'!$F$2:$G$16,2,FALSE),IF(_xlpm.x=0,"",_xlpm.x)))</f>
        <v>https://orcid.org/0000-0002-9708-1761</v>
      </c>
      <c r="Y252" t="str">
        <f>IF(U252="","",_xlfn.LET(_xlpm.x,VLOOKUP(U252,'Drop-down_menus'!$F$2:$G$16,2,FALSE),IF(_xlpm.x=0,"",_xlpm.x)))</f>
        <v/>
      </c>
      <c r="Z252" t="str">
        <f>IF(V252="","",_xlfn.LET(_xlpm.x,VLOOKUP(V252,'Drop-down_menus'!$F$2:$G$16,2,FALSE),IF(_xlpm.x=0,"",_xlpm.x)))</f>
        <v/>
      </c>
      <c r="AA252" t="str">
        <f>IF(W252="","",_xlfn.LET(_xlpm.x,VLOOKUP(W252,'Drop-down_menus'!$F$2:$G$16,2,FALSE),IF(_xlpm.x=0,"",_xlpm.x)))</f>
        <v/>
      </c>
      <c r="AB252" t="s">
        <v>702</v>
      </c>
      <c r="AE252" t="s">
        <v>745</v>
      </c>
    </row>
    <row r="253" spans="1:31" x14ac:dyDescent="0.2">
      <c r="A253" s="2" t="s">
        <v>84</v>
      </c>
      <c r="C253">
        <v>322</v>
      </c>
      <c r="D253" s="21" t="s">
        <v>700</v>
      </c>
      <c r="F253" t="s">
        <v>746</v>
      </c>
      <c r="H253" t="s">
        <v>746</v>
      </c>
      <c r="I253" t="s">
        <v>746</v>
      </c>
      <c r="J253" t="str">
        <f>IF($I253="","",_xlfn.LET(_xlpm.x,VLOOKUP($I253,'taxon-match_2026-08-31'!$A$2:$N$122,6,FALSE),IF(_xlpm.x=0,"",_xlpm.x)))</f>
        <v>(Hariot) Fredericq &amp; R.L.Moe, 2009</v>
      </c>
      <c r="K253" t="str">
        <f>IF($I253="","",_xlfn.LET(_xlpm.x,VLOOKUP($I253,'taxon-match_2026-08-31'!$A$2:$N$122,4,FALSE),IF(_xlpm.x=0,"",_xlpm.x)))</f>
        <v>urn:lsid:marinespecies.org:taxname:377122</v>
      </c>
      <c r="L253" t="str">
        <f>IF($I253="","",_xlfn.LET(_xlpm.x,VLOOKUP($I253,'taxon-match_2026-08-31'!$A$2:$N$122,7,FALSE),IF(_xlpm.x=0,"",_xlpm.x)))</f>
        <v>Plantae</v>
      </c>
      <c r="M253" t="str">
        <f>IF($I253="","",_xlfn.LET(_xlpm.x,VLOOKUP($I253,'taxon-match_2026-08-31'!$A$2:$N$122,8,FALSE),IF(_xlpm.x=0,"",_xlpm.x)))</f>
        <v>Rhodophyta</v>
      </c>
      <c r="N253" t="str">
        <f>IF($I253="","",_xlfn.LET(_xlpm.x,VLOOKUP($I253,'taxon-match_2026-08-31'!$A$2:$N$122,9,FALSE),IF(_xlpm.x=0,"",_xlpm.x)))</f>
        <v>Florideophyceae</v>
      </c>
      <c r="O253" t="str">
        <f>IF($I253="","",_xlfn.LET(_xlpm.x,VLOOKUP($I253,'taxon-match_2026-08-31'!$A$2:$N$122,10,FALSE),IF(_xlpm.x=0,"",_xlpm.x)))</f>
        <v>Plocamiales</v>
      </c>
      <c r="P253" t="str">
        <f>IF($I253="","",_xlfn.LET(_xlpm.x,VLOOKUP($I253,'taxon-match_2026-08-31'!$A$2:$N$122,11,FALSE),IF(_xlpm.x=0,"",_xlpm.x)))</f>
        <v>Sarcodiaceae</v>
      </c>
      <c r="Q253" t="str">
        <f>IF($I253="","",_xlfn.LET(_xlpm.x,VLOOKUP($I253,'taxon-match_2026-08-31'!$A$2:$N$122,12,FALSE),IF(_xlpm.x=0,"",_xlpm.x)))</f>
        <v>Trematocarpus</v>
      </c>
      <c r="R253" t="str">
        <f>IF($I253="","",_xlfn.LET(_xlpm.x,VLOOKUP($I253,'taxon-match_2026-08-31'!$A$2:$N$122,14,FALSE),IF(_xlpm.x=0,"",_xlpm.x)))</f>
        <v>antarcticus</v>
      </c>
      <c r="S253" s="2" t="s">
        <v>2609</v>
      </c>
      <c r="T253" s="2" t="s">
        <v>60</v>
      </c>
      <c r="X253" t="str">
        <f>IF(T253="","",_xlfn.LET(_xlpm.x,VLOOKUP(T253,'Drop-down_menus'!$F$2:$G$16,2,FALSE),IF(_xlpm.x=0,"",_xlpm.x)))</f>
        <v>https://orcid.org/0000-0002-9708-1761</v>
      </c>
      <c r="Y253" t="str">
        <f>IF(U253="","",_xlfn.LET(_xlpm.x,VLOOKUP(U253,'Drop-down_menus'!$F$2:$G$16,2,FALSE),IF(_xlpm.x=0,"",_xlpm.x)))</f>
        <v/>
      </c>
      <c r="Z253" t="str">
        <f>IF(V253="","",_xlfn.LET(_xlpm.x,VLOOKUP(V253,'Drop-down_menus'!$F$2:$G$16,2,FALSE),IF(_xlpm.x=0,"",_xlpm.x)))</f>
        <v/>
      </c>
      <c r="AA253" t="str">
        <f>IF(W253="","",_xlfn.LET(_xlpm.x,VLOOKUP(W253,'Drop-down_menus'!$F$2:$G$16,2,FALSE),IF(_xlpm.x=0,"",_xlpm.x)))</f>
        <v/>
      </c>
      <c r="AB253" t="s">
        <v>702</v>
      </c>
      <c r="AE253" t="s">
        <v>745</v>
      </c>
    </row>
    <row r="254" spans="1:31" hidden="1" x14ac:dyDescent="0.2">
      <c r="A254" s="2" t="s">
        <v>84</v>
      </c>
      <c r="C254">
        <v>323</v>
      </c>
      <c r="D254" s="21" t="s">
        <v>700</v>
      </c>
      <c r="F254" t="s">
        <v>747</v>
      </c>
      <c r="H254" t="s">
        <v>747</v>
      </c>
      <c r="I254" t="s">
        <v>747</v>
      </c>
      <c r="J254" t="str">
        <f>IF($I254="","",_xlfn.LET(_xlpm.x,VLOOKUP($I254,'taxon-match_2026-08-31'!$A$2:$N$122,6,FALSE),IF(_xlpm.x=0,"",_xlpm.x)))</f>
        <v>J.V.Lamouroux, 1813</v>
      </c>
      <c r="K254" t="str">
        <f>IF($I254="","",_xlfn.LET(_xlpm.x,VLOOKUP($I254,'taxon-match_2026-08-31'!$A$2:$N$122,4,FALSE),IF(_xlpm.x=0,"",_xlpm.x)))</f>
        <v>urn:lsid:marinespecies.org:taxname:144223</v>
      </c>
      <c r="L254" t="str">
        <f>IF($I254="","",_xlfn.LET(_xlpm.x,VLOOKUP($I254,'taxon-match_2026-08-31'!$A$2:$N$122,7,FALSE),IF(_xlpm.x=0,"",_xlpm.x)))</f>
        <v>Plantae</v>
      </c>
      <c r="M254" t="str">
        <f>IF($I254="","",_xlfn.LET(_xlpm.x,VLOOKUP($I254,'taxon-match_2026-08-31'!$A$2:$N$122,8,FALSE),IF(_xlpm.x=0,"",_xlpm.x)))</f>
        <v>Rhodophyta</v>
      </c>
      <c r="N254" t="str">
        <f>IF($I254="","",_xlfn.LET(_xlpm.x,VLOOKUP($I254,'taxon-match_2026-08-31'!$A$2:$N$122,9,FALSE),IF(_xlpm.x=0,"",_xlpm.x)))</f>
        <v>Florideophyceae</v>
      </c>
      <c r="O254" t="str">
        <f>IF($I254="","",_xlfn.LET(_xlpm.x,VLOOKUP($I254,'taxon-match_2026-08-31'!$A$2:$N$122,10,FALSE),IF(_xlpm.x=0,"",_xlpm.x)))</f>
        <v>Plocamiales</v>
      </c>
      <c r="P254" t="str">
        <f>IF($I254="","",_xlfn.LET(_xlpm.x,VLOOKUP($I254,'taxon-match_2026-08-31'!$A$2:$N$122,11,FALSE),IF(_xlpm.x=0,"",_xlpm.x)))</f>
        <v>Plocamiaceae</v>
      </c>
      <c r="Q254" t="str">
        <f>IF($I254="","",_xlfn.LET(_xlpm.x,VLOOKUP($I254,'taxon-match_2026-08-31'!$A$2:$N$122,12,FALSE),IF(_xlpm.x=0,"",_xlpm.x)))</f>
        <v>Plocamium</v>
      </c>
      <c r="R254" t="str">
        <f>IF($I254="","",_xlfn.LET(_xlpm.x,VLOOKUP($I254,'taxon-match_2026-08-31'!$A$2:$N$122,14,FALSE),IF(_xlpm.x=0,"",_xlpm.x)))</f>
        <v/>
      </c>
      <c r="S254" s="2" t="s">
        <v>2361</v>
      </c>
      <c r="T254" s="2" t="s">
        <v>60</v>
      </c>
      <c r="X254" t="str">
        <f>IF(T254="","",_xlfn.LET(_xlpm.x,VLOOKUP(T254,'Drop-down_menus'!$F$2:$G$16,2,FALSE),IF(_xlpm.x=0,"",_xlpm.x)))</f>
        <v>https://orcid.org/0000-0002-9708-1761</v>
      </c>
      <c r="Y254" t="str">
        <f>IF(U254="","",_xlfn.LET(_xlpm.x,VLOOKUP(U254,'Drop-down_menus'!$F$2:$G$16,2,FALSE),IF(_xlpm.x=0,"",_xlpm.x)))</f>
        <v/>
      </c>
      <c r="Z254" t="str">
        <f>IF(V254="","",_xlfn.LET(_xlpm.x,VLOOKUP(V254,'Drop-down_menus'!$F$2:$G$16,2,FALSE),IF(_xlpm.x=0,"",_xlpm.x)))</f>
        <v/>
      </c>
      <c r="AA254" t="str">
        <f>IF(W254="","",_xlfn.LET(_xlpm.x,VLOOKUP(W254,'Drop-down_menus'!$F$2:$G$16,2,FALSE),IF(_xlpm.x=0,"",_xlpm.x)))</f>
        <v/>
      </c>
      <c r="AB254" t="s">
        <v>702</v>
      </c>
      <c r="AE254" t="s">
        <v>745</v>
      </c>
    </row>
    <row r="255" spans="1:31" hidden="1" x14ac:dyDescent="0.2">
      <c r="A255" s="2" t="s">
        <v>84</v>
      </c>
      <c r="C255">
        <v>324</v>
      </c>
      <c r="D255" s="21" t="s">
        <v>700</v>
      </c>
      <c r="F255" t="s">
        <v>687</v>
      </c>
      <c r="H255" t="s">
        <v>687</v>
      </c>
      <c r="I255" t="s">
        <v>687</v>
      </c>
      <c r="J255" t="str">
        <f>IF($I255="","",_xlfn.LET(_xlpm.x,VLOOKUP($I255,'taxon-match_2026-08-31'!$A$2:$N$122,6,FALSE),IF(_xlpm.x=0,"",_xlpm.x)))</f>
        <v>Latreille, 1816</v>
      </c>
      <c r="K255" t="str">
        <f>IF($I255="","",_xlfn.LET(_xlpm.x,VLOOKUP($I255,'taxon-match_2026-08-31'!$A$2:$N$122,4,FALSE),IF(_xlpm.x=0,"",_xlpm.x)))</f>
        <v>urn:lsid:marinespecies.org:taxname:1131</v>
      </c>
      <c r="L255" t="str">
        <f>IF($I255="","",_xlfn.LET(_xlpm.x,VLOOKUP($I255,'taxon-match_2026-08-31'!$A$2:$N$122,7,FALSE),IF(_xlpm.x=0,"",_xlpm.x)))</f>
        <v>Animalia</v>
      </c>
      <c r="M255" t="str">
        <f>IF($I255="","",_xlfn.LET(_xlpm.x,VLOOKUP($I255,'taxon-match_2026-08-31'!$A$2:$N$122,8,FALSE),IF(_xlpm.x=0,"",_xlpm.x)))</f>
        <v>Arthropoda</v>
      </c>
      <c r="N255" t="str">
        <f>IF($I255="","",_xlfn.LET(_xlpm.x,VLOOKUP($I255,'taxon-match_2026-08-31'!$A$2:$N$122,9,FALSE),IF(_xlpm.x=0,"",_xlpm.x)))</f>
        <v>Malacostraca</v>
      </c>
      <c r="O255" t="str">
        <f>IF($I255="","",_xlfn.LET(_xlpm.x,VLOOKUP($I255,'taxon-match_2026-08-31'!$A$2:$N$122,10,FALSE),IF(_xlpm.x=0,"",_xlpm.x)))</f>
        <v>Isopoda</v>
      </c>
      <c r="P255" t="str">
        <f>IF($I255="","",_xlfn.LET(_xlpm.x,VLOOKUP($I255,'taxon-match_2026-08-31'!$A$2:$N$122,11,FALSE),IF(_xlpm.x=0,"",_xlpm.x)))</f>
        <v/>
      </c>
      <c r="Q255" t="str">
        <f>IF($I255="","",_xlfn.LET(_xlpm.x,VLOOKUP($I255,'taxon-match_2026-08-31'!$A$2:$N$122,12,FALSE),IF(_xlpm.x=0,"",_xlpm.x)))</f>
        <v/>
      </c>
      <c r="R255" t="str">
        <f>IF($I255="","",_xlfn.LET(_xlpm.x,VLOOKUP($I255,'taxon-match_2026-08-31'!$A$2:$N$122,14,FALSE),IF(_xlpm.x=0,"",_xlpm.x)))</f>
        <v/>
      </c>
      <c r="S255" s="2" t="s">
        <v>2359</v>
      </c>
      <c r="T255" s="2" t="s">
        <v>60</v>
      </c>
      <c r="X255" t="str">
        <f>IF(T255="","",_xlfn.LET(_xlpm.x,VLOOKUP(T255,'Drop-down_menus'!$F$2:$G$16,2,FALSE),IF(_xlpm.x=0,"",_xlpm.x)))</f>
        <v>https://orcid.org/0000-0002-9708-1761</v>
      </c>
      <c r="Y255" t="str">
        <f>IF(U255="","",_xlfn.LET(_xlpm.x,VLOOKUP(U255,'Drop-down_menus'!$F$2:$G$16,2,FALSE),IF(_xlpm.x=0,"",_xlpm.x)))</f>
        <v/>
      </c>
      <c r="Z255" t="str">
        <f>IF(V255="","",_xlfn.LET(_xlpm.x,VLOOKUP(V255,'Drop-down_menus'!$F$2:$G$16,2,FALSE),IF(_xlpm.x=0,"",_xlpm.x)))</f>
        <v/>
      </c>
      <c r="AA255" t="str">
        <f>IF(W255="","",_xlfn.LET(_xlpm.x,VLOOKUP(W255,'Drop-down_menus'!$F$2:$G$16,2,FALSE),IF(_xlpm.x=0,"",_xlpm.x)))</f>
        <v/>
      </c>
      <c r="AB255" t="s">
        <v>702</v>
      </c>
      <c r="AE255" t="s">
        <v>745</v>
      </c>
    </row>
    <row r="256" spans="1:31" hidden="1" x14ac:dyDescent="0.2">
      <c r="A256" s="2" t="s">
        <v>84</v>
      </c>
      <c r="C256">
        <v>325</v>
      </c>
      <c r="D256" s="21" t="s">
        <v>700</v>
      </c>
      <c r="F256" t="s">
        <v>686</v>
      </c>
      <c r="H256" t="s">
        <v>686</v>
      </c>
      <c r="I256" t="s">
        <v>686</v>
      </c>
      <c r="J256" t="str">
        <f>IF($I256="","",_xlfn.LET(_xlpm.x,VLOOKUP($I256,'taxon-match_2026-08-31'!$A$2:$N$122,6,FALSE),IF(_xlpm.x=0,"",_xlpm.x)))</f>
        <v>Latreille, 1816</v>
      </c>
      <c r="K256" t="str">
        <f>IF($I256="","",_xlfn.LET(_xlpm.x,VLOOKUP($I256,'taxon-match_2026-08-31'!$A$2:$N$122,4,FALSE),IF(_xlpm.x=0,"",_xlpm.x)))</f>
        <v>urn:lsid:marinespecies.org:taxname:1135</v>
      </c>
      <c r="L256" t="str">
        <f>IF($I256="","",_xlfn.LET(_xlpm.x,VLOOKUP($I256,'taxon-match_2026-08-31'!$A$2:$N$122,7,FALSE),IF(_xlpm.x=0,"",_xlpm.x)))</f>
        <v>Animalia</v>
      </c>
      <c r="M256" t="str">
        <f>IF($I256="","",_xlfn.LET(_xlpm.x,VLOOKUP($I256,'taxon-match_2026-08-31'!$A$2:$N$122,8,FALSE),IF(_xlpm.x=0,"",_xlpm.x)))</f>
        <v>Arthropoda</v>
      </c>
      <c r="N256" t="str">
        <f>IF($I256="","",_xlfn.LET(_xlpm.x,VLOOKUP($I256,'taxon-match_2026-08-31'!$A$2:$N$122,9,FALSE),IF(_xlpm.x=0,"",_xlpm.x)))</f>
        <v>Malacostraca</v>
      </c>
      <c r="O256" t="str">
        <f>IF($I256="","",_xlfn.LET(_xlpm.x,VLOOKUP($I256,'taxon-match_2026-08-31'!$A$2:$N$122,10,FALSE),IF(_xlpm.x=0,"",_xlpm.x)))</f>
        <v>Amphipoda</v>
      </c>
      <c r="P256" t="str">
        <f>IF($I256="","",_xlfn.LET(_xlpm.x,VLOOKUP($I256,'taxon-match_2026-08-31'!$A$2:$N$122,11,FALSE),IF(_xlpm.x=0,"",_xlpm.x)))</f>
        <v/>
      </c>
      <c r="Q256" t="str">
        <f>IF($I256="","",_xlfn.LET(_xlpm.x,VLOOKUP($I256,'taxon-match_2026-08-31'!$A$2:$N$122,12,FALSE),IF(_xlpm.x=0,"",_xlpm.x)))</f>
        <v/>
      </c>
      <c r="R256" t="str">
        <f>IF($I256="","",_xlfn.LET(_xlpm.x,VLOOKUP($I256,'taxon-match_2026-08-31'!$A$2:$N$122,14,FALSE),IF(_xlpm.x=0,"",_xlpm.x)))</f>
        <v/>
      </c>
      <c r="S256" s="2" t="s">
        <v>2359</v>
      </c>
      <c r="T256" s="2" t="s">
        <v>60</v>
      </c>
      <c r="X256" t="str">
        <f>IF(T256="","",_xlfn.LET(_xlpm.x,VLOOKUP(T256,'Drop-down_menus'!$F$2:$G$16,2,FALSE),IF(_xlpm.x=0,"",_xlpm.x)))</f>
        <v>https://orcid.org/0000-0002-9708-1761</v>
      </c>
      <c r="Y256" t="str">
        <f>IF(U256="","",_xlfn.LET(_xlpm.x,VLOOKUP(U256,'Drop-down_menus'!$F$2:$G$16,2,FALSE),IF(_xlpm.x=0,"",_xlpm.x)))</f>
        <v/>
      </c>
      <c r="Z256" t="str">
        <f>IF(V256="","",_xlfn.LET(_xlpm.x,VLOOKUP(V256,'Drop-down_menus'!$F$2:$G$16,2,FALSE),IF(_xlpm.x=0,"",_xlpm.x)))</f>
        <v/>
      </c>
      <c r="AA256" t="str">
        <f>IF(W256="","",_xlfn.LET(_xlpm.x,VLOOKUP(W256,'Drop-down_menus'!$F$2:$G$16,2,FALSE),IF(_xlpm.x=0,"",_xlpm.x)))</f>
        <v/>
      </c>
      <c r="AB256" t="s">
        <v>702</v>
      </c>
      <c r="AE256" t="s">
        <v>745</v>
      </c>
    </row>
    <row r="257" spans="1:31" hidden="1" x14ac:dyDescent="0.2">
      <c r="A257" s="2" t="s">
        <v>84</v>
      </c>
      <c r="C257">
        <v>326</v>
      </c>
      <c r="D257" s="21" t="s">
        <v>700</v>
      </c>
      <c r="F257" t="s">
        <v>750</v>
      </c>
      <c r="G257">
        <v>1</v>
      </c>
      <c r="H257" t="s">
        <v>750</v>
      </c>
      <c r="I257" t="s">
        <v>750</v>
      </c>
      <c r="J257" t="str">
        <f>IF($I257="","",_xlfn.LET(_xlpm.x,VLOOKUP($I257,'taxon-match_2026-08-31'!$A$2:$N$122,6,FALSE),IF(_xlpm.x=0,"",_xlpm.x)))</f>
        <v>Linnaeus, 1758</v>
      </c>
      <c r="K257" t="str">
        <f>IF($I257="","",_xlfn.LET(_xlpm.x,VLOOKUP($I257,'taxon-match_2026-08-31'!$A$2:$N$122,4,FALSE),IF(_xlpm.x=0,"",_xlpm.x)))</f>
        <v>urn:lsid:marinespecies.org:taxname:137914</v>
      </c>
      <c r="L257" t="str">
        <f>IF($I257="","",_xlfn.LET(_xlpm.x,VLOOKUP($I257,'taxon-match_2026-08-31'!$A$2:$N$122,7,FALSE),IF(_xlpm.x=0,"",_xlpm.x)))</f>
        <v>Animalia</v>
      </c>
      <c r="M257" t="str">
        <f>IF($I257="","",_xlfn.LET(_xlpm.x,VLOOKUP($I257,'taxon-match_2026-08-31'!$A$2:$N$122,8,FALSE),IF(_xlpm.x=0,"",_xlpm.x)))</f>
        <v>Mollusca</v>
      </c>
      <c r="N257" t="str">
        <f>IF($I257="","",_xlfn.LET(_xlpm.x,VLOOKUP($I257,'taxon-match_2026-08-31'!$A$2:$N$122,9,FALSE),IF(_xlpm.x=0,"",_xlpm.x)))</f>
        <v>Gastropoda</v>
      </c>
      <c r="O257" t="str">
        <f>IF($I257="","",_xlfn.LET(_xlpm.x,VLOOKUP($I257,'taxon-match_2026-08-31'!$A$2:$N$122,10,FALSE),IF(_xlpm.x=0,"",_xlpm.x)))</f>
        <v>Doridida</v>
      </c>
      <c r="P257" t="str">
        <f>IF($I257="","",_xlfn.LET(_xlpm.x,VLOOKUP($I257,'taxon-match_2026-08-31'!$A$2:$N$122,11,FALSE),IF(_xlpm.x=0,"",_xlpm.x)))</f>
        <v>Dorididae</v>
      </c>
      <c r="Q257" t="str">
        <f>IF($I257="","",_xlfn.LET(_xlpm.x,VLOOKUP($I257,'taxon-match_2026-08-31'!$A$2:$N$122,12,FALSE),IF(_xlpm.x=0,"",_xlpm.x)))</f>
        <v>Doris</v>
      </c>
      <c r="R257" t="str">
        <f>IF($I257="","",_xlfn.LET(_xlpm.x,VLOOKUP($I257,'taxon-match_2026-08-31'!$A$2:$N$122,14,FALSE),IF(_xlpm.x=0,"",_xlpm.x)))</f>
        <v/>
      </c>
      <c r="S257" s="2" t="s">
        <v>2361</v>
      </c>
      <c r="T257" s="2" t="s">
        <v>60</v>
      </c>
      <c r="X257" t="str">
        <f>IF(T257="","",_xlfn.LET(_xlpm.x,VLOOKUP(T257,'Drop-down_menus'!$F$2:$G$16,2,FALSE),IF(_xlpm.x=0,"",_xlpm.x)))</f>
        <v>https://orcid.org/0000-0002-9708-1761</v>
      </c>
      <c r="Y257" t="str">
        <f>IF(U257="","",_xlfn.LET(_xlpm.x,VLOOKUP(U257,'Drop-down_menus'!$F$2:$G$16,2,FALSE),IF(_xlpm.x=0,"",_xlpm.x)))</f>
        <v/>
      </c>
      <c r="Z257" t="str">
        <f>IF(V257="","",_xlfn.LET(_xlpm.x,VLOOKUP(V257,'Drop-down_menus'!$F$2:$G$16,2,FALSE),IF(_xlpm.x=0,"",_xlpm.x)))</f>
        <v/>
      </c>
      <c r="AA257" t="str">
        <f>IF(W257="","",_xlfn.LET(_xlpm.x,VLOOKUP(W257,'Drop-down_menus'!$F$2:$G$16,2,FALSE),IF(_xlpm.x=0,"",_xlpm.x)))</f>
        <v/>
      </c>
      <c r="AB257" t="s">
        <v>702</v>
      </c>
      <c r="AE257" t="s">
        <v>745</v>
      </c>
    </row>
    <row r="258" spans="1:31" x14ac:dyDescent="0.2">
      <c r="A258" s="2" t="s">
        <v>84</v>
      </c>
      <c r="C258">
        <v>327</v>
      </c>
      <c r="D258" s="21" t="s">
        <v>700</v>
      </c>
      <c r="F258" t="s">
        <v>911</v>
      </c>
      <c r="G258">
        <v>1</v>
      </c>
      <c r="H258" t="s">
        <v>911</v>
      </c>
      <c r="I258" t="s">
        <v>911</v>
      </c>
      <c r="J258" t="str">
        <f>IF($I258="","",_xlfn.LET(_xlpm.x,VLOOKUP($I258,'taxon-match_2026-08-31'!$A$2:$N$122,6,FALSE),IF(_xlpm.x=0,"",_xlpm.x)))</f>
        <v>Sluiter, 1905</v>
      </c>
      <c r="K258" t="str">
        <f>IF($I258="","",_xlfn.LET(_xlpm.x,VLOOKUP($I258,'taxon-match_2026-08-31'!$A$2:$N$122,4,FALSE),IF(_xlpm.x=0,"",_xlpm.x)))</f>
        <v>urn:lsid:marinespecies.org:taxname:252638</v>
      </c>
      <c r="L258" t="str">
        <f>IF($I258="","",_xlfn.LET(_xlpm.x,VLOOKUP($I258,'taxon-match_2026-08-31'!$A$2:$N$122,7,FALSE),IF(_xlpm.x=0,"",_xlpm.x)))</f>
        <v>Animalia</v>
      </c>
      <c r="M258" t="str">
        <f>IF($I258="","",_xlfn.LET(_xlpm.x,VLOOKUP($I258,'taxon-match_2026-08-31'!$A$2:$N$122,8,FALSE),IF(_xlpm.x=0,"",_xlpm.x)))</f>
        <v>Chordata</v>
      </c>
      <c r="N258" t="str">
        <f>IF($I258="","",_xlfn.LET(_xlpm.x,VLOOKUP($I258,'taxon-match_2026-08-31'!$A$2:$N$122,9,FALSE),IF(_xlpm.x=0,"",_xlpm.x)))</f>
        <v>Ascidiacea</v>
      </c>
      <c r="O258" t="str">
        <f>IF($I258="","",_xlfn.LET(_xlpm.x,VLOOKUP($I258,'taxon-match_2026-08-31'!$A$2:$N$122,10,FALSE),IF(_xlpm.x=0,"",_xlpm.x)))</f>
        <v>Phlebobranchia</v>
      </c>
      <c r="P258" t="str">
        <f>IF($I258="","",_xlfn.LET(_xlpm.x,VLOOKUP($I258,'taxon-match_2026-08-31'!$A$2:$N$122,11,FALSE),IF(_xlpm.x=0,"",_xlpm.x)))</f>
        <v>Corellidae</v>
      </c>
      <c r="Q258" t="str">
        <f>IF($I258="","",_xlfn.LET(_xlpm.x,VLOOKUP($I258,'taxon-match_2026-08-31'!$A$2:$N$122,12,FALSE),IF(_xlpm.x=0,"",_xlpm.x)))</f>
        <v>Corella</v>
      </c>
      <c r="R258" t="str">
        <f>IF($I258="","",_xlfn.LET(_xlpm.x,VLOOKUP($I258,'taxon-match_2026-08-31'!$A$2:$N$122,14,FALSE),IF(_xlpm.x=0,"",_xlpm.x)))</f>
        <v>antarctica</v>
      </c>
      <c r="S258" s="2" t="s">
        <v>2609</v>
      </c>
      <c r="T258" s="2" t="s">
        <v>60</v>
      </c>
      <c r="X258" t="str">
        <f>IF(T258="","",_xlfn.LET(_xlpm.x,VLOOKUP(T258,'Drop-down_menus'!$F$2:$G$16,2,FALSE),IF(_xlpm.x=0,"",_xlpm.x)))</f>
        <v>https://orcid.org/0000-0002-9708-1761</v>
      </c>
      <c r="Y258" t="str">
        <f>IF(U258="","",_xlfn.LET(_xlpm.x,VLOOKUP(U258,'Drop-down_menus'!$F$2:$G$16,2,FALSE),IF(_xlpm.x=0,"",_xlpm.x)))</f>
        <v/>
      </c>
      <c r="Z258" t="str">
        <f>IF(V258="","",_xlfn.LET(_xlpm.x,VLOOKUP(V258,'Drop-down_menus'!$F$2:$G$16,2,FALSE),IF(_xlpm.x=0,"",_xlpm.x)))</f>
        <v/>
      </c>
      <c r="AA258" t="str">
        <f>IF(W258="","",_xlfn.LET(_xlpm.x,VLOOKUP(W258,'Drop-down_menus'!$F$2:$G$16,2,FALSE),IF(_xlpm.x=0,"",_xlpm.x)))</f>
        <v/>
      </c>
      <c r="AB258" t="s">
        <v>702</v>
      </c>
      <c r="AE258" t="s">
        <v>745</v>
      </c>
    </row>
    <row r="259" spans="1:31" x14ac:dyDescent="0.2">
      <c r="A259" s="2" t="s">
        <v>84</v>
      </c>
      <c r="C259">
        <v>328</v>
      </c>
      <c r="D259" s="21" t="s">
        <v>700</v>
      </c>
      <c r="F259" t="s">
        <v>694</v>
      </c>
      <c r="G259">
        <v>1</v>
      </c>
      <c r="H259" t="s">
        <v>694</v>
      </c>
      <c r="I259" t="s">
        <v>694</v>
      </c>
      <c r="J259" t="str">
        <f>IF($I259="","",_xlfn.LET(_xlpm.x,VLOOKUP($I259,'taxon-match_2026-08-31'!$A$2:$N$122,6,FALSE),IF(_xlpm.x=0,"",_xlpm.x)))</f>
        <v>(Meissner, 1900)</v>
      </c>
      <c r="K259" t="str">
        <f>IF($I259="","",_xlfn.LET(_xlpm.x,VLOOKUP($I259,'taxon-match_2026-08-31'!$A$2:$N$122,4,FALSE),IF(_xlpm.x=0,"",_xlpm.x)))</f>
        <v>urn:lsid:marinespecies.org:taxname:160831</v>
      </c>
      <c r="L259" t="str">
        <f>IF($I259="","",_xlfn.LET(_xlpm.x,VLOOKUP($I259,'taxon-match_2026-08-31'!$A$2:$N$122,7,FALSE),IF(_xlpm.x=0,"",_xlpm.x)))</f>
        <v>Animalia</v>
      </c>
      <c r="M259" t="str">
        <f>IF($I259="","",_xlfn.LET(_xlpm.x,VLOOKUP($I259,'taxon-match_2026-08-31'!$A$2:$N$122,8,FALSE),IF(_xlpm.x=0,"",_xlpm.x)))</f>
        <v>Echinodermata</v>
      </c>
      <c r="N259" t="str">
        <f>IF($I259="","",_xlfn.LET(_xlpm.x,VLOOKUP($I259,'taxon-match_2026-08-31'!$A$2:$N$122,9,FALSE),IF(_xlpm.x=0,"",_xlpm.x)))</f>
        <v>Echinoidea</v>
      </c>
      <c r="O259" t="str">
        <f>IF($I259="","",_xlfn.LET(_xlpm.x,VLOOKUP($I259,'taxon-match_2026-08-31'!$A$2:$N$122,10,FALSE),IF(_xlpm.x=0,"",_xlpm.x)))</f>
        <v>Camarodonta</v>
      </c>
      <c r="P259" t="str">
        <f>IF($I259="","",_xlfn.LET(_xlpm.x,VLOOKUP($I259,'taxon-match_2026-08-31'!$A$2:$N$122,11,FALSE),IF(_xlpm.x=0,"",_xlpm.x)))</f>
        <v>Echinidae</v>
      </c>
      <c r="Q259" t="str">
        <f>IF($I259="","",_xlfn.LET(_xlpm.x,VLOOKUP($I259,'taxon-match_2026-08-31'!$A$2:$N$122,12,FALSE),IF(_xlpm.x=0,"",_xlpm.x)))</f>
        <v>Sterechinus</v>
      </c>
      <c r="R259" t="str">
        <f>IF($I259="","",_xlfn.LET(_xlpm.x,VLOOKUP($I259,'taxon-match_2026-08-31'!$A$2:$N$122,14,FALSE),IF(_xlpm.x=0,"",_xlpm.x)))</f>
        <v>neumayeri</v>
      </c>
      <c r="S259" s="2" t="s">
        <v>2609</v>
      </c>
      <c r="T259" s="2" t="s">
        <v>60</v>
      </c>
      <c r="X259" t="str">
        <f>IF(T259="","",_xlfn.LET(_xlpm.x,VLOOKUP(T259,'Drop-down_menus'!$F$2:$G$16,2,FALSE),IF(_xlpm.x=0,"",_xlpm.x)))</f>
        <v>https://orcid.org/0000-0002-9708-1761</v>
      </c>
      <c r="Y259" t="str">
        <f>IF(U259="","",_xlfn.LET(_xlpm.x,VLOOKUP(U259,'Drop-down_menus'!$F$2:$G$16,2,FALSE),IF(_xlpm.x=0,"",_xlpm.x)))</f>
        <v/>
      </c>
      <c r="Z259" t="str">
        <f>IF(V259="","",_xlfn.LET(_xlpm.x,VLOOKUP(V259,'Drop-down_menus'!$F$2:$G$16,2,FALSE),IF(_xlpm.x=0,"",_xlpm.x)))</f>
        <v/>
      </c>
      <c r="AA259" t="str">
        <f>IF(W259="","",_xlfn.LET(_xlpm.x,VLOOKUP(W259,'Drop-down_menus'!$F$2:$G$16,2,FALSE),IF(_xlpm.x=0,"",_xlpm.x)))</f>
        <v/>
      </c>
      <c r="AB259" t="s">
        <v>702</v>
      </c>
      <c r="AE259" t="s">
        <v>745</v>
      </c>
    </row>
    <row r="260" spans="1:31" hidden="1" x14ac:dyDescent="0.2">
      <c r="A260" s="2" t="s">
        <v>84</v>
      </c>
      <c r="C260">
        <v>329</v>
      </c>
      <c r="D260" s="21" t="s">
        <v>700</v>
      </c>
      <c r="F260" t="s">
        <v>690</v>
      </c>
      <c r="G260">
        <v>1</v>
      </c>
      <c r="H260" t="s">
        <v>690</v>
      </c>
      <c r="I260" t="s">
        <v>690</v>
      </c>
      <c r="J260" t="str">
        <f>IF($I260="","",_xlfn.LET(_xlpm.x,VLOOKUP($I260,'taxon-match_2026-08-31'!$A$2:$N$122,6,FALSE),IF(_xlpm.x=0,"",_xlpm.x)))</f>
        <v>Grube, 1850</v>
      </c>
      <c r="K260" t="str">
        <f>IF($I260="","",_xlfn.LET(_xlpm.x,VLOOKUP($I260,'taxon-match_2026-08-31'!$A$2:$N$122,4,FALSE),IF(_xlpm.x=0,"",_xlpm.x)))</f>
        <v>urn:lsid:marinespecies.org:taxname:883</v>
      </c>
      <c r="L260" t="str">
        <f>IF($I260="","",_xlfn.LET(_xlpm.x,VLOOKUP($I260,'taxon-match_2026-08-31'!$A$2:$N$122,7,FALSE),IF(_xlpm.x=0,"",_xlpm.x)))</f>
        <v>Animalia</v>
      </c>
      <c r="M260" t="str">
        <f>IF($I260="","",_xlfn.LET(_xlpm.x,VLOOKUP($I260,'taxon-match_2026-08-31'!$A$2:$N$122,8,FALSE),IF(_xlpm.x=0,"",_xlpm.x)))</f>
        <v>Annelida</v>
      </c>
      <c r="N260" t="str">
        <f>IF($I260="","",_xlfn.LET(_xlpm.x,VLOOKUP($I260,'taxon-match_2026-08-31'!$A$2:$N$122,9,FALSE),IF(_xlpm.x=0,"",_xlpm.x)))</f>
        <v>Polychaeta</v>
      </c>
      <c r="O260" t="str">
        <f>IF($I260="","",_xlfn.LET(_xlpm.x,VLOOKUP($I260,'taxon-match_2026-08-31'!$A$2:$N$122,10,FALSE),IF(_xlpm.x=0,"",_xlpm.x)))</f>
        <v/>
      </c>
      <c r="P260" t="str">
        <f>IF($I260="","",_xlfn.LET(_xlpm.x,VLOOKUP($I260,'taxon-match_2026-08-31'!$A$2:$N$122,11,FALSE),IF(_xlpm.x=0,"",_xlpm.x)))</f>
        <v/>
      </c>
      <c r="Q260" t="str">
        <f>IF($I260="","",_xlfn.LET(_xlpm.x,VLOOKUP($I260,'taxon-match_2026-08-31'!$A$2:$N$122,12,FALSE),IF(_xlpm.x=0,"",_xlpm.x)))</f>
        <v/>
      </c>
      <c r="R260" t="str">
        <f>IF($I260="","",_xlfn.LET(_xlpm.x,VLOOKUP($I260,'taxon-match_2026-08-31'!$A$2:$N$122,14,FALSE),IF(_xlpm.x=0,"",_xlpm.x)))</f>
        <v/>
      </c>
      <c r="S260" s="2" t="s">
        <v>2358</v>
      </c>
      <c r="T260" s="2" t="s">
        <v>60</v>
      </c>
      <c r="X260" t="str">
        <f>IF(T260="","",_xlfn.LET(_xlpm.x,VLOOKUP(T260,'Drop-down_menus'!$F$2:$G$16,2,FALSE),IF(_xlpm.x=0,"",_xlpm.x)))</f>
        <v>https://orcid.org/0000-0002-9708-1761</v>
      </c>
      <c r="Y260" t="str">
        <f>IF(U260="","",_xlfn.LET(_xlpm.x,VLOOKUP(U260,'Drop-down_menus'!$F$2:$G$16,2,FALSE),IF(_xlpm.x=0,"",_xlpm.x)))</f>
        <v/>
      </c>
      <c r="Z260" t="str">
        <f>IF(V260="","",_xlfn.LET(_xlpm.x,VLOOKUP(V260,'Drop-down_menus'!$F$2:$G$16,2,FALSE),IF(_xlpm.x=0,"",_xlpm.x)))</f>
        <v/>
      </c>
      <c r="AA260" t="str">
        <f>IF(W260="","",_xlfn.LET(_xlpm.x,VLOOKUP(W260,'Drop-down_menus'!$F$2:$G$16,2,FALSE),IF(_xlpm.x=0,"",_xlpm.x)))</f>
        <v/>
      </c>
      <c r="AB260" t="s">
        <v>702</v>
      </c>
      <c r="AE260" t="s">
        <v>745</v>
      </c>
    </row>
    <row r="261" spans="1:31" hidden="1" x14ac:dyDescent="0.2">
      <c r="A261" s="2" t="s">
        <v>84</v>
      </c>
      <c r="C261">
        <v>330</v>
      </c>
      <c r="D261" s="21" t="s">
        <v>700</v>
      </c>
      <c r="F261" t="s">
        <v>690</v>
      </c>
      <c r="G261">
        <v>1</v>
      </c>
      <c r="H261" t="s">
        <v>690</v>
      </c>
      <c r="I261" t="s">
        <v>690</v>
      </c>
      <c r="J261" t="str">
        <f>IF($I261="","",_xlfn.LET(_xlpm.x,VLOOKUP($I261,'taxon-match_2026-08-31'!$A$2:$N$122,6,FALSE),IF(_xlpm.x=0,"",_xlpm.x)))</f>
        <v>Grube, 1850</v>
      </c>
      <c r="K261" t="str">
        <f>IF($I261="","",_xlfn.LET(_xlpm.x,VLOOKUP($I261,'taxon-match_2026-08-31'!$A$2:$N$122,4,FALSE),IF(_xlpm.x=0,"",_xlpm.x)))</f>
        <v>urn:lsid:marinespecies.org:taxname:883</v>
      </c>
      <c r="L261" t="str">
        <f>IF($I261="","",_xlfn.LET(_xlpm.x,VLOOKUP($I261,'taxon-match_2026-08-31'!$A$2:$N$122,7,FALSE),IF(_xlpm.x=0,"",_xlpm.x)))</f>
        <v>Animalia</v>
      </c>
      <c r="M261" t="str">
        <f>IF($I261="","",_xlfn.LET(_xlpm.x,VLOOKUP($I261,'taxon-match_2026-08-31'!$A$2:$N$122,8,FALSE),IF(_xlpm.x=0,"",_xlpm.x)))</f>
        <v>Annelida</v>
      </c>
      <c r="N261" t="str">
        <f>IF($I261="","",_xlfn.LET(_xlpm.x,VLOOKUP($I261,'taxon-match_2026-08-31'!$A$2:$N$122,9,FALSE),IF(_xlpm.x=0,"",_xlpm.x)))</f>
        <v>Polychaeta</v>
      </c>
      <c r="O261" t="str">
        <f>IF($I261="","",_xlfn.LET(_xlpm.x,VLOOKUP($I261,'taxon-match_2026-08-31'!$A$2:$N$122,10,FALSE),IF(_xlpm.x=0,"",_xlpm.x)))</f>
        <v/>
      </c>
      <c r="P261" t="str">
        <f>IF($I261="","",_xlfn.LET(_xlpm.x,VLOOKUP($I261,'taxon-match_2026-08-31'!$A$2:$N$122,11,FALSE),IF(_xlpm.x=0,"",_xlpm.x)))</f>
        <v/>
      </c>
      <c r="Q261" t="str">
        <f>IF($I261="","",_xlfn.LET(_xlpm.x,VLOOKUP($I261,'taxon-match_2026-08-31'!$A$2:$N$122,12,FALSE),IF(_xlpm.x=0,"",_xlpm.x)))</f>
        <v/>
      </c>
      <c r="R261" t="str">
        <f>IF($I261="","",_xlfn.LET(_xlpm.x,VLOOKUP($I261,'taxon-match_2026-08-31'!$A$2:$N$122,14,FALSE),IF(_xlpm.x=0,"",_xlpm.x)))</f>
        <v/>
      </c>
      <c r="S261" s="2" t="s">
        <v>2358</v>
      </c>
      <c r="T261" s="2" t="s">
        <v>60</v>
      </c>
      <c r="X261" t="str">
        <f>IF(T261="","",_xlfn.LET(_xlpm.x,VLOOKUP(T261,'Drop-down_menus'!$F$2:$G$16,2,FALSE),IF(_xlpm.x=0,"",_xlpm.x)))</f>
        <v>https://orcid.org/0000-0002-9708-1761</v>
      </c>
      <c r="Y261" t="str">
        <f>IF(U261="","",_xlfn.LET(_xlpm.x,VLOOKUP(U261,'Drop-down_menus'!$F$2:$G$16,2,FALSE),IF(_xlpm.x=0,"",_xlpm.x)))</f>
        <v/>
      </c>
      <c r="Z261" t="str">
        <f>IF(V261="","",_xlfn.LET(_xlpm.x,VLOOKUP(V261,'Drop-down_menus'!$F$2:$G$16,2,FALSE),IF(_xlpm.x=0,"",_xlpm.x)))</f>
        <v/>
      </c>
      <c r="AA261" t="str">
        <f>IF(W261="","",_xlfn.LET(_xlpm.x,VLOOKUP(W261,'Drop-down_menus'!$F$2:$G$16,2,FALSE),IF(_xlpm.x=0,"",_xlpm.x)))</f>
        <v/>
      </c>
      <c r="AB261" t="s">
        <v>702</v>
      </c>
      <c r="AE261" t="s">
        <v>745</v>
      </c>
    </row>
    <row r="262" spans="1:31" hidden="1" x14ac:dyDescent="0.2">
      <c r="A262" s="2" t="s">
        <v>84</v>
      </c>
      <c r="C262">
        <v>331</v>
      </c>
      <c r="D262" s="21" t="s">
        <v>700</v>
      </c>
      <c r="I262" t="s">
        <v>2611</v>
      </c>
      <c r="J262" t="str">
        <f>IF($I262="","",_xlfn.LET(_xlpm.x,VLOOKUP($I262,'taxon-match_2026-08-31'!$A$2:$N$122,6,FALSE),IF(_xlpm.x=0,"",_xlpm.x)))</f>
        <v/>
      </c>
      <c r="K262" t="str">
        <f>IF($I262="","",_xlfn.LET(_xlpm.x,VLOOKUP($I262,'taxon-match_2026-08-31'!$A$2:$N$122,4,FALSE),IF(_xlpm.x=0,"",_xlpm.x)))</f>
        <v/>
      </c>
      <c r="L262" t="str">
        <f>IF($I262="","",_xlfn.LET(_xlpm.x,VLOOKUP($I262,'taxon-match_2026-08-31'!$A$2:$N$122,7,FALSE),IF(_xlpm.x=0,"",_xlpm.x)))</f>
        <v/>
      </c>
      <c r="M262" t="str">
        <f>IF($I262="","",_xlfn.LET(_xlpm.x,VLOOKUP($I262,'taxon-match_2026-08-31'!$A$2:$N$122,8,FALSE),IF(_xlpm.x=0,"",_xlpm.x)))</f>
        <v/>
      </c>
      <c r="N262" t="str">
        <f>IF($I262="","",_xlfn.LET(_xlpm.x,VLOOKUP($I262,'taxon-match_2026-08-31'!$A$2:$N$122,9,FALSE),IF(_xlpm.x=0,"",_xlpm.x)))</f>
        <v/>
      </c>
      <c r="O262" t="str">
        <f>IF($I262="","",_xlfn.LET(_xlpm.x,VLOOKUP($I262,'taxon-match_2026-08-31'!$A$2:$N$122,10,FALSE),IF(_xlpm.x=0,"",_xlpm.x)))</f>
        <v/>
      </c>
      <c r="P262" t="str">
        <f>IF($I262="","",_xlfn.LET(_xlpm.x,VLOOKUP($I262,'taxon-match_2026-08-31'!$A$2:$N$122,11,FALSE),IF(_xlpm.x=0,"",_xlpm.x)))</f>
        <v/>
      </c>
      <c r="Q262" t="str">
        <f>IF($I262="","",_xlfn.LET(_xlpm.x,VLOOKUP($I262,'taxon-match_2026-08-31'!$A$2:$N$122,12,FALSE),IF(_xlpm.x=0,"",_xlpm.x)))</f>
        <v/>
      </c>
      <c r="R262" t="str">
        <f>IF($I262="","",_xlfn.LET(_xlpm.x,VLOOKUP($I262,'taxon-match_2026-08-31'!$A$2:$N$122,14,FALSE),IF(_xlpm.x=0,"",_xlpm.x)))</f>
        <v/>
      </c>
      <c r="T262" s="2" t="s">
        <v>60</v>
      </c>
      <c r="X262" t="str">
        <f>IF(T262="","",_xlfn.LET(_xlpm.x,VLOOKUP(T262,'Drop-down_menus'!$F$2:$G$16,2,FALSE),IF(_xlpm.x=0,"",_xlpm.x)))</f>
        <v>https://orcid.org/0000-0002-9708-1761</v>
      </c>
      <c r="Y262" t="str">
        <f>IF(U262="","",_xlfn.LET(_xlpm.x,VLOOKUP(U262,'Drop-down_menus'!$F$2:$G$16,2,FALSE),IF(_xlpm.x=0,"",_xlpm.x)))</f>
        <v/>
      </c>
      <c r="Z262" t="str">
        <f>IF(V262="","",_xlfn.LET(_xlpm.x,VLOOKUP(V262,'Drop-down_menus'!$F$2:$G$16,2,FALSE),IF(_xlpm.x=0,"",_xlpm.x)))</f>
        <v/>
      </c>
      <c r="AA262" t="str">
        <f>IF(W262="","",_xlfn.LET(_xlpm.x,VLOOKUP(W262,'Drop-down_menus'!$F$2:$G$16,2,FALSE),IF(_xlpm.x=0,"",_xlpm.x)))</f>
        <v/>
      </c>
      <c r="AB262" t="s">
        <v>702</v>
      </c>
      <c r="AE262" t="s">
        <v>745</v>
      </c>
    </row>
    <row r="263" spans="1:31" hidden="1" x14ac:dyDescent="0.2">
      <c r="A263" s="2" t="s">
        <v>84</v>
      </c>
      <c r="C263">
        <v>332</v>
      </c>
      <c r="D263" s="21" t="s">
        <v>700</v>
      </c>
      <c r="F263" t="s">
        <v>690</v>
      </c>
      <c r="G263">
        <v>1</v>
      </c>
      <c r="H263" t="s">
        <v>690</v>
      </c>
      <c r="I263" t="s">
        <v>690</v>
      </c>
      <c r="J263" t="str">
        <f>IF($I263="","",_xlfn.LET(_xlpm.x,VLOOKUP($I263,'taxon-match_2026-08-31'!$A$2:$N$122,6,FALSE),IF(_xlpm.x=0,"",_xlpm.x)))</f>
        <v>Grube, 1850</v>
      </c>
      <c r="K263" t="str">
        <f>IF($I263="","",_xlfn.LET(_xlpm.x,VLOOKUP($I263,'taxon-match_2026-08-31'!$A$2:$N$122,4,FALSE),IF(_xlpm.x=0,"",_xlpm.x)))</f>
        <v>urn:lsid:marinespecies.org:taxname:883</v>
      </c>
      <c r="L263" t="str">
        <f>IF($I263="","",_xlfn.LET(_xlpm.x,VLOOKUP($I263,'taxon-match_2026-08-31'!$A$2:$N$122,7,FALSE),IF(_xlpm.x=0,"",_xlpm.x)))</f>
        <v>Animalia</v>
      </c>
      <c r="M263" t="str">
        <f>IF($I263="","",_xlfn.LET(_xlpm.x,VLOOKUP($I263,'taxon-match_2026-08-31'!$A$2:$N$122,8,FALSE),IF(_xlpm.x=0,"",_xlpm.x)))</f>
        <v>Annelida</v>
      </c>
      <c r="N263" t="str">
        <f>IF($I263="","",_xlfn.LET(_xlpm.x,VLOOKUP($I263,'taxon-match_2026-08-31'!$A$2:$N$122,9,FALSE),IF(_xlpm.x=0,"",_xlpm.x)))</f>
        <v>Polychaeta</v>
      </c>
      <c r="O263" t="str">
        <f>IF($I263="","",_xlfn.LET(_xlpm.x,VLOOKUP($I263,'taxon-match_2026-08-31'!$A$2:$N$122,10,FALSE),IF(_xlpm.x=0,"",_xlpm.x)))</f>
        <v/>
      </c>
      <c r="P263" t="str">
        <f>IF($I263="","",_xlfn.LET(_xlpm.x,VLOOKUP($I263,'taxon-match_2026-08-31'!$A$2:$N$122,11,FALSE),IF(_xlpm.x=0,"",_xlpm.x)))</f>
        <v/>
      </c>
      <c r="Q263" t="str">
        <f>IF($I263="","",_xlfn.LET(_xlpm.x,VLOOKUP($I263,'taxon-match_2026-08-31'!$A$2:$N$122,12,FALSE),IF(_xlpm.x=0,"",_xlpm.x)))</f>
        <v/>
      </c>
      <c r="R263" t="str">
        <f>IF($I263="","",_xlfn.LET(_xlpm.x,VLOOKUP($I263,'taxon-match_2026-08-31'!$A$2:$N$122,14,FALSE),IF(_xlpm.x=0,"",_xlpm.x)))</f>
        <v/>
      </c>
      <c r="S263" s="2" t="s">
        <v>2358</v>
      </c>
      <c r="T263" s="2" t="s">
        <v>60</v>
      </c>
      <c r="X263" t="str">
        <f>IF(T263="","",_xlfn.LET(_xlpm.x,VLOOKUP(T263,'Drop-down_menus'!$F$2:$G$16,2,FALSE),IF(_xlpm.x=0,"",_xlpm.x)))</f>
        <v>https://orcid.org/0000-0002-9708-1761</v>
      </c>
      <c r="Y263" t="str">
        <f>IF(U263="","",_xlfn.LET(_xlpm.x,VLOOKUP(U263,'Drop-down_menus'!$F$2:$G$16,2,FALSE),IF(_xlpm.x=0,"",_xlpm.x)))</f>
        <v/>
      </c>
      <c r="Z263" t="str">
        <f>IF(V263="","",_xlfn.LET(_xlpm.x,VLOOKUP(V263,'Drop-down_menus'!$F$2:$G$16,2,FALSE),IF(_xlpm.x=0,"",_xlpm.x)))</f>
        <v/>
      </c>
      <c r="AA263" t="str">
        <f>IF(W263="","",_xlfn.LET(_xlpm.x,VLOOKUP(W263,'Drop-down_menus'!$F$2:$G$16,2,FALSE),IF(_xlpm.x=0,"",_xlpm.x)))</f>
        <v/>
      </c>
      <c r="AB263" t="s">
        <v>702</v>
      </c>
      <c r="AE263" t="s">
        <v>745</v>
      </c>
    </row>
    <row r="264" spans="1:31" hidden="1" x14ac:dyDescent="0.2">
      <c r="A264" s="2" t="s">
        <v>84</v>
      </c>
      <c r="C264">
        <v>333</v>
      </c>
      <c r="D264" s="21" t="s">
        <v>700</v>
      </c>
      <c r="F264" t="s">
        <v>690</v>
      </c>
      <c r="G264">
        <v>1</v>
      </c>
      <c r="H264" t="s">
        <v>690</v>
      </c>
      <c r="I264" t="s">
        <v>690</v>
      </c>
      <c r="J264" t="str">
        <f>IF($I264="","",_xlfn.LET(_xlpm.x,VLOOKUP($I264,'taxon-match_2026-08-31'!$A$2:$N$122,6,FALSE),IF(_xlpm.x=0,"",_xlpm.x)))</f>
        <v>Grube, 1850</v>
      </c>
      <c r="K264" t="str">
        <f>IF($I264="","",_xlfn.LET(_xlpm.x,VLOOKUP($I264,'taxon-match_2026-08-31'!$A$2:$N$122,4,FALSE),IF(_xlpm.x=0,"",_xlpm.x)))</f>
        <v>urn:lsid:marinespecies.org:taxname:883</v>
      </c>
      <c r="L264" t="str">
        <f>IF($I264="","",_xlfn.LET(_xlpm.x,VLOOKUP($I264,'taxon-match_2026-08-31'!$A$2:$N$122,7,FALSE),IF(_xlpm.x=0,"",_xlpm.x)))</f>
        <v>Animalia</v>
      </c>
      <c r="M264" t="str">
        <f>IF($I264="","",_xlfn.LET(_xlpm.x,VLOOKUP($I264,'taxon-match_2026-08-31'!$A$2:$N$122,8,FALSE),IF(_xlpm.x=0,"",_xlpm.x)))</f>
        <v>Annelida</v>
      </c>
      <c r="N264" t="str">
        <f>IF($I264="","",_xlfn.LET(_xlpm.x,VLOOKUP($I264,'taxon-match_2026-08-31'!$A$2:$N$122,9,FALSE),IF(_xlpm.x=0,"",_xlpm.x)))</f>
        <v>Polychaeta</v>
      </c>
      <c r="O264" t="str">
        <f>IF($I264="","",_xlfn.LET(_xlpm.x,VLOOKUP($I264,'taxon-match_2026-08-31'!$A$2:$N$122,10,FALSE),IF(_xlpm.x=0,"",_xlpm.x)))</f>
        <v/>
      </c>
      <c r="P264" t="str">
        <f>IF($I264="","",_xlfn.LET(_xlpm.x,VLOOKUP($I264,'taxon-match_2026-08-31'!$A$2:$N$122,11,FALSE),IF(_xlpm.x=0,"",_xlpm.x)))</f>
        <v/>
      </c>
      <c r="Q264" t="str">
        <f>IF($I264="","",_xlfn.LET(_xlpm.x,VLOOKUP($I264,'taxon-match_2026-08-31'!$A$2:$N$122,12,FALSE),IF(_xlpm.x=0,"",_xlpm.x)))</f>
        <v/>
      </c>
      <c r="R264" t="str">
        <f>IF($I264="","",_xlfn.LET(_xlpm.x,VLOOKUP($I264,'taxon-match_2026-08-31'!$A$2:$N$122,14,FALSE),IF(_xlpm.x=0,"",_xlpm.x)))</f>
        <v/>
      </c>
      <c r="S264" s="2" t="s">
        <v>2358</v>
      </c>
      <c r="T264" s="2" t="s">
        <v>60</v>
      </c>
      <c r="X264" t="str">
        <f>IF(T264="","",_xlfn.LET(_xlpm.x,VLOOKUP(T264,'Drop-down_menus'!$F$2:$G$16,2,FALSE),IF(_xlpm.x=0,"",_xlpm.x)))</f>
        <v>https://orcid.org/0000-0002-9708-1761</v>
      </c>
      <c r="Y264" t="str">
        <f>IF(U264="","",_xlfn.LET(_xlpm.x,VLOOKUP(U264,'Drop-down_menus'!$F$2:$G$16,2,FALSE),IF(_xlpm.x=0,"",_xlpm.x)))</f>
        <v/>
      </c>
      <c r="Z264" t="str">
        <f>IF(V264="","",_xlfn.LET(_xlpm.x,VLOOKUP(V264,'Drop-down_menus'!$F$2:$G$16,2,FALSE),IF(_xlpm.x=0,"",_xlpm.x)))</f>
        <v/>
      </c>
      <c r="AA264" t="str">
        <f>IF(W264="","",_xlfn.LET(_xlpm.x,VLOOKUP(W264,'Drop-down_menus'!$F$2:$G$16,2,FALSE),IF(_xlpm.x=0,"",_xlpm.x)))</f>
        <v/>
      </c>
      <c r="AB264" t="s">
        <v>702</v>
      </c>
      <c r="AE264" t="s">
        <v>745</v>
      </c>
    </row>
    <row r="265" spans="1:31" hidden="1" x14ac:dyDescent="0.2">
      <c r="A265" s="2" t="s">
        <v>84</v>
      </c>
      <c r="C265">
        <v>334</v>
      </c>
      <c r="D265" s="21" t="s">
        <v>700</v>
      </c>
      <c r="F265" t="s">
        <v>748</v>
      </c>
      <c r="G265">
        <v>1</v>
      </c>
      <c r="H265" t="s">
        <v>748</v>
      </c>
      <c r="I265" t="s">
        <v>748</v>
      </c>
      <c r="J265" t="str">
        <f>IF($I265="","",_xlfn.LET(_xlpm.x,VLOOKUP($I265,'taxon-match_2026-08-31'!$A$2:$N$122,6,FALSE),IF(_xlpm.x=0,"",_xlpm.x)))</f>
        <v>Thiele, 1893</v>
      </c>
      <c r="K265" t="str">
        <f>IF($I265="","",_xlfn.LET(_xlpm.x,VLOOKUP($I265,'taxon-match_2026-08-31'!$A$2:$N$122,4,FALSE),IF(_xlpm.x=0,"",_xlpm.x)))</f>
        <v>urn:lsid:marinespecies.org:taxname:196989</v>
      </c>
      <c r="L265" t="str">
        <f>IF($I265="","",_xlfn.LET(_xlpm.x,VLOOKUP($I265,'taxon-match_2026-08-31'!$A$2:$N$122,7,FALSE),IF(_xlpm.x=0,"",_xlpm.x)))</f>
        <v>Animalia</v>
      </c>
      <c r="M265" t="str">
        <f>IF($I265="","",_xlfn.LET(_xlpm.x,VLOOKUP($I265,'taxon-match_2026-08-31'!$A$2:$N$122,8,FALSE),IF(_xlpm.x=0,"",_xlpm.x)))</f>
        <v>Mollusca</v>
      </c>
      <c r="N265" t="str">
        <f>IF($I265="","",_xlfn.LET(_xlpm.x,VLOOKUP($I265,'taxon-match_2026-08-31'!$A$2:$N$122,9,FALSE),IF(_xlpm.x=0,"",_xlpm.x)))</f>
        <v>Gastropoda</v>
      </c>
      <c r="O265" t="str">
        <f>IF($I265="","",_xlfn.LET(_xlpm.x,VLOOKUP($I265,'taxon-match_2026-08-31'!$A$2:$N$122,10,FALSE),IF(_xlpm.x=0,"",_xlpm.x)))</f>
        <v>Trochida</v>
      </c>
      <c r="P265" t="str">
        <f>IF($I265="","",_xlfn.LET(_xlpm.x,VLOOKUP($I265,'taxon-match_2026-08-31'!$A$2:$N$122,11,FALSE),IF(_xlpm.x=0,"",_xlpm.x)))</f>
        <v>Calliostomatidae</v>
      </c>
      <c r="Q265" t="str">
        <f>IF($I265="","",_xlfn.LET(_xlpm.x,VLOOKUP($I265,'taxon-match_2026-08-31'!$A$2:$N$122,12,FALSE),IF(_xlpm.x=0,"",_xlpm.x)))</f>
        <v>Margarella</v>
      </c>
      <c r="R265" t="str">
        <f>IF($I265="","",_xlfn.LET(_xlpm.x,VLOOKUP($I265,'taxon-match_2026-08-31'!$A$2:$N$122,14,FALSE),IF(_xlpm.x=0,"",_xlpm.x)))</f>
        <v/>
      </c>
      <c r="S265" s="2" t="s">
        <v>2361</v>
      </c>
      <c r="T265" s="2" t="s">
        <v>60</v>
      </c>
      <c r="X265" t="str">
        <f>IF(T265="","",_xlfn.LET(_xlpm.x,VLOOKUP(T265,'Drop-down_menus'!$F$2:$G$16,2,FALSE),IF(_xlpm.x=0,"",_xlpm.x)))</f>
        <v>https://orcid.org/0000-0002-9708-1761</v>
      </c>
      <c r="Y265" t="str">
        <f>IF(U265="","",_xlfn.LET(_xlpm.x,VLOOKUP(U265,'Drop-down_menus'!$F$2:$G$16,2,FALSE),IF(_xlpm.x=0,"",_xlpm.x)))</f>
        <v/>
      </c>
      <c r="Z265" t="str">
        <f>IF(V265="","",_xlfn.LET(_xlpm.x,VLOOKUP(V265,'Drop-down_menus'!$F$2:$G$16,2,FALSE),IF(_xlpm.x=0,"",_xlpm.x)))</f>
        <v/>
      </c>
      <c r="AA265" t="str">
        <f>IF(W265="","",_xlfn.LET(_xlpm.x,VLOOKUP(W265,'Drop-down_menus'!$F$2:$G$16,2,FALSE),IF(_xlpm.x=0,"",_xlpm.x)))</f>
        <v/>
      </c>
      <c r="AB265" t="s">
        <v>702</v>
      </c>
      <c r="AE265" t="s">
        <v>745</v>
      </c>
    </row>
    <row r="266" spans="1:31" hidden="1" x14ac:dyDescent="0.2">
      <c r="A266" s="2" t="s">
        <v>84</v>
      </c>
      <c r="C266">
        <v>335</v>
      </c>
      <c r="D266" s="21" t="s">
        <v>700</v>
      </c>
      <c r="F266" t="s">
        <v>748</v>
      </c>
      <c r="G266">
        <v>1</v>
      </c>
      <c r="H266" t="s">
        <v>748</v>
      </c>
      <c r="I266" t="s">
        <v>748</v>
      </c>
      <c r="J266" t="str">
        <f>IF($I266="","",_xlfn.LET(_xlpm.x,VLOOKUP($I266,'taxon-match_2026-08-31'!$A$2:$N$122,6,FALSE),IF(_xlpm.x=0,"",_xlpm.x)))</f>
        <v>Thiele, 1893</v>
      </c>
      <c r="K266" t="str">
        <f>IF($I266="","",_xlfn.LET(_xlpm.x,VLOOKUP($I266,'taxon-match_2026-08-31'!$A$2:$N$122,4,FALSE),IF(_xlpm.x=0,"",_xlpm.x)))</f>
        <v>urn:lsid:marinespecies.org:taxname:196989</v>
      </c>
      <c r="L266" t="str">
        <f>IF($I266="","",_xlfn.LET(_xlpm.x,VLOOKUP($I266,'taxon-match_2026-08-31'!$A$2:$N$122,7,FALSE),IF(_xlpm.x=0,"",_xlpm.x)))</f>
        <v>Animalia</v>
      </c>
      <c r="M266" t="str">
        <f>IF($I266="","",_xlfn.LET(_xlpm.x,VLOOKUP($I266,'taxon-match_2026-08-31'!$A$2:$N$122,8,FALSE),IF(_xlpm.x=0,"",_xlpm.x)))</f>
        <v>Mollusca</v>
      </c>
      <c r="N266" t="str">
        <f>IF($I266="","",_xlfn.LET(_xlpm.x,VLOOKUP($I266,'taxon-match_2026-08-31'!$A$2:$N$122,9,FALSE),IF(_xlpm.x=0,"",_xlpm.x)))</f>
        <v>Gastropoda</v>
      </c>
      <c r="O266" t="str">
        <f>IF($I266="","",_xlfn.LET(_xlpm.x,VLOOKUP($I266,'taxon-match_2026-08-31'!$A$2:$N$122,10,FALSE),IF(_xlpm.x=0,"",_xlpm.x)))</f>
        <v>Trochida</v>
      </c>
      <c r="P266" t="str">
        <f>IF($I266="","",_xlfn.LET(_xlpm.x,VLOOKUP($I266,'taxon-match_2026-08-31'!$A$2:$N$122,11,FALSE),IF(_xlpm.x=0,"",_xlpm.x)))</f>
        <v>Calliostomatidae</v>
      </c>
      <c r="Q266" t="str">
        <f>IF($I266="","",_xlfn.LET(_xlpm.x,VLOOKUP($I266,'taxon-match_2026-08-31'!$A$2:$N$122,12,FALSE),IF(_xlpm.x=0,"",_xlpm.x)))</f>
        <v>Margarella</v>
      </c>
      <c r="R266" t="str">
        <f>IF($I266="","",_xlfn.LET(_xlpm.x,VLOOKUP($I266,'taxon-match_2026-08-31'!$A$2:$N$122,14,FALSE),IF(_xlpm.x=0,"",_xlpm.x)))</f>
        <v/>
      </c>
      <c r="S266" s="2" t="s">
        <v>2361</v>
      </c>
      <c r="T266" s="2" t="s">
        <v>60</v>
      </c>
      <c r="X266" t="str">
        <f>IF(T266="","",_xlfn.LET(_xlpm.x,VLOOKUP(T266,'Drop-down_menus'!$F$2:$G$16,2,FALSE),IF(_xlpm.x=0,"",_xlpm.x)))</f>
        <v>https://orcid.org/0000-0002-9708-1761</v>
      </c>
      <c r="Y266" t="str">
        <f>IF(U266="","",_xlfn.LET(_xlpm.x,VLOOKUP(U266,'Drop-down_menus'!$F$2:$G$16,2,FALSE),IF(_xlpm.x=0,"",_xlpm.x)))</f>
        <v/>
      </c>
      <c r="Z266" t="str">
        <f>IF(V266="","",_xlfn.LET(_xlpm.x,VLOOKUP(V266,'Drop-down_menus'!$F$2:$G$16,2,FALSE),IF(_xlpm.x=0,"",_xlpm.x)))</f>
        <v/>
      </c>
      <c r="AA266" t="str">
        <f>IF(W266="","",_xlfn.LET(_xlpm.x,VLOOKUP(W266,'Drop-down_menus'!$F$2:$G$16,2,FALSE),IF(_xlpm.x=0,"",_xlpm.x)))</f>
        <v/>
      </c>
      <c r="AB266" t="s">
        <v>702</v>
      </c>
      <c r="AE266" t="s">
        <v>745</v>
      </c>
    </row>
    <row r="267" spans="1:31" x14ac:dyDescent="0.2">
      <c r="A267" s="2" t="s">
        <v>84</v>
      </c>
      <c r="C267">
        <v>336</v>
      </c>
      <c r="D267" s="21" t="s">
        <v>700</v>
      </c>
      <c r="F267" t="s">
        <v>744</v>
      </c>
      <c r="H267" t="s">
        <v>744</v>
      </c>
      <c r="I267" t="s">
        <v>744</v>
      </c>
      <c r="J267" t="str">
        <f>IF($I267="","",_xlfn.LET(_xlpm.x,VLOOKUP($I267,'taxon-match_2026-08-31'!$A$2:$N$122,6,FALSE),IF(_xlpm.x=0,"",_xlpm.x)))</f>
        <v>(Turner) Bory, 1826</v>
      </c>
      <c r="K267" t="str">
        <f>IF($I267="","",_xlfn.LET(_xlpm.x,VLOOKUP($I267,'taxon-match_2026-08-31'!$A$2:$N$122,4,FALSE),IF(_xlpm.x=0,"",_xlpm.x)))</f>
        <v>urn:lsid:marinespecies.org:taxname:325522</v>
      </c>
      <c r="L267" t="str">
        <f>IF($I267="","",_xlfn.LET(_xlpm.x,VLOOKUP($I267,'taxon-match_2026-08-31'!$A$2:$N$122,7,FALSE),IF(_xlpm.x=0,"",_xlpm.x)))</f>
        <v>Plantae</v>
      </c>
      <c r="M267" t="str">
        <f>IF($I267="","",_xlfn.LET(_xlpm.x,VLOOKUP($I267,'taxon-match_2026-08-31'!$A$2:$N$122,8,FALSE),IF(_xlpm.x=0,"",_xlpm.x)))</f>
        <v>Rhodophyta</v>
      </c>
      <c r="N267" t="str">
        <f>IF($I267="","",_xlfn.LET(_xlpm.x,VLOOKUP($I267,'taxon-match_2026-08-31'!$A$2:$N$122,9,FALSE),IF(_xlpm.x=0,"",_xlpm.x)))</f>
        <v>Florideophyceae</v>
      </c>
      <c r="O267" t="str">
        <f>IF($I267="","",_xlfn.LET(_xlpm.x,VLOOKUP($I267,'taxon-match_2026-08-31'!$A$2:$N$122,10,FALSE),IF(_xlpm.x=0,"",_xlpm.x)))</f>
        <v>Gigartinales</v>
      </c>
      <c r="P267" t="str">
        <f>IF($I267="","",_xlfn.LET(_xlpm.x,VLOOKUP($I267,'taxon-match_2026-08-31'!$A$2:$N$122,11,FALSE),IF(_xlpm.x=0,"",_xlpm.x)))</f>
        <v>Gigartinaceae</v>
      </c>
      <c r="Q267" t="str">
        <f>IF($I267="","",_xlfn.LET(_xlpm.x,VLOOKUP($I267,'taxon-match_2026-08-31'!$A$2:$N$122,12,FALSE),IF(_xlpm.x=0,"",_xlpm.x)))</f>
        <v>Iridaea</v>
      </c>
      <c r="R267" t="str">
        <f>IF($I267="","",_xlfn.LET(_xlpm.x,VLOOKUP($I267,'taxon-match_2026-08-31'!$A$2:$N$122,14,FALSE),IF(_xlpm.x=0,"",_xlpm.x)))</f>
        <v>cordata</v>
      </c>
      <c r="S267" s="2" t="s">
        <v>2609</v>
      </c>
      <c r="T267" s="2" t="s">
        <v>60</v>
      </c>
      <c r="X267" t="str">
        <f>IF(T267="","",_xlfn.LET(_xlpm.x,VLOOKUP(T267,'Drop-down_menus'!$F$2:$G$16,2,FALSE),IF(_xlpm.x=0,"",_xlpm.x)))</f>
        <v>https://orcid.org/0000-0002-9708-1761</v>
      </c>
      <c r="Y267" t="str">
        <f>IF(U267="","",_xlfn.LET(_xlpm.x,VLOOKUP(U267,'Drop-down_menus'!$F$2:$G$16,2,FALSE),IF(_xlpm.x=0,"",_xlpm.x)))</f>
        <v/>
      </c>
      <c r="Z267" t="str">
        <f>IF(V267="","",_xlfn.LET(_xlpm.x,VLOOKUP(V267,'Drop-down_menus'!$F$2:$G$16,2,FALSE),IF(_xlpm.x=0,"",_xlpm.x)))</f>
        <v/>
      </c>
      <c r="AA267" t="str">
        <f>IF(W267="","",_xlfn.LET(_xlpm.x,VLOOKUP(W267,'Drop-down_menus'!$F$2:$G$16,2,FALSE),IF(_xlpm.x=0,"",_xlpm.x)))</f>
        <v/>
      </c>
      <c r="AB267" t="s">
        <v>702</v>
      </c>
      <c r="AE267" t="s">
        <v>745</v>
      </c>
    </row>
    <row r="268" spans="1:31" x14ac:dyDescent="0.2">
      <c r="A268" s="2" t="s">
        <v>84</v>
      </c>
      <c r="C268">
        <v>337</v>
      </c>
      <c r="D268" s="21" t="s">
        <v>700</v>
      </c>
      <c r="F268" t="s">
        <v>746</v>
      </c>
      <c r="H268" t="s">
        <v>746</v>
      </c>
      <c r="I268" t="s">
        <v>746</v>
      </c>
      <c r="J268" t="str">
        <f>IF($I268="","",_xlfn.LET(_xlpm.x,VLOOKUP($I268,'taxon-match_2026-08-31'!$A$2:$N$122,6,FALSE),IF(_xlpm.x=0,"",_xlpm.x)))</f>
        <v>(Hariot) Fredericq &amp; R.L.Moe, 2009</v>
      </c>
      <c r="K268" t="str">
        <f>IF($I268="","",_xlfn.LET(_xlpm.x,VLOOKUP($I268,'taxon-match_2026-08-31'!$A$2:$N$122,4,FALSE),IF(_xlpm.x=0,"",_xlpm.x)))</f>
        <v>urn:lsid:marinespecies.org:taxname:377122</v>
      </c>
      <c r="L268" t="str">
        <f>IF($I268="","",_xlfn.LET(_xlpm.x,VLOOKUP($I268,'taxon-match_2026-08-31'!$A$2:$N$122,7,FALSE),IF(_xlpm.x=0,"",_xlpm.x)))</f>
        <v>Plantae</v>
      </c>
      <c r="M268" t="str">
        <f>IF($I268="","",_xlfn.LET(_xlpm.x,VLOOKUP($I268,'taxon-match_2026-08-31'!$A$2:$N$122,8,FALSE),IF(_xlpm.x=0,"",_xlpm.x)))</f>
        <v>Rhodophyta</v>
      </c>
      <c r="N268" t="str">
        <f>IF($I268="","",_xlfn.LET(_xlpm.x,VLOOKUP($I268,'taxon-match_2026-08-31'!$A$2:$N$122,9,FALSE),IF(_xlpm.x=0,"",_xlpm.x)))</f>
        <v>Florideophyceae</v>
      </c>
      <c r="O268" t="str">
        <f>IF($I268="","",_xlfn.LET(_xlpm.x,VLOOKUP($I268,'taxon-match_2026-08-31'!$A$2:$N$122,10,FALSE),IF(_xlpm.x=0,"",_xlpm.x)))</f>
        <v>Plocamiales</v>
      </c>
      <c r="P268" t="str">
        <f>IF($I268="","",_xlfn.LET(_xlpm.x,VLOOKUP($I268,'taxon-match_2026-08-31'!$A$2:$N$122,11,FALSE),IF(_xlpm.x=0,"",_xlpm.x)))</f>
        <v>Sarcodiaceae</v>
      </c>
      <c r="Q268" t="str">
        <f>IF($I268="","",_xlfn.LET(_xlpm.x,VLOOKUP($I268,'taxon-match_2026-08-31'!$A$2:$N$122,12,FALSE),IF(_xlpm.x=0,"",_xlpm.x)))</f>
        <v>Trematocarpus</v>
      </c>
      <c r="R268" t="str">
        <f>IF($I268="","",_xlfn.LET(_xlpm.x,VLOOKUP($I268,'taxon-match_2026-08-31'!$A$2:$N$122,14,FALSE),IF(_xlpm.x=0,"",_xlpm.x)))</f>
        <v>antarcticus</v>
      </c>
      <c r="S268" s="2" t="s">
        <v>2609</v>
      </c>
      <c r="T268" s="2" t="s">
        <v>60</v>
      </c>
      <c r="X268" t="str">
        <f>IF(T268="","",_xlfn.LET(_xlpm.x,VLOOKUP(T268,'Drop-down_menus'!$F$2:$G$16,2,FALSE),IF(_xlpm.x=0,"",_xlpm.x)))</f>
        <v>https://orcid.org/0000-0002-9708-1761</v>
      </c>
      <c r="Y268" t="str">
        <f>IF(U268="","",_xlfn.LET(_xlpm.x,VLOOKUP(U268,'Drop-down_menus'!$F$2:$G$16,2,FALSE),IF(_xlpm.x=0,"",_xlpm.x)))</f>
        <v/>
      </c>
      <c r="Z268" t="str">
        <f>IF(V268="","",_xlfn.LET(_xlpm.x,VLOOKUP(V268,'Drop-down_menus'!$F$2:$G$16,2,FALSE),IF(_xlpm.x=0,"",_xlpm.x)))</f>
        <v/>
      </c>
      <c r="AA268" t="str">
        <f>IF(W268="","",_xlfn.LET(_xlpm.x,VLOOKUP(W268,'Drop-down_menus'!$F$2:$G$16,2,FALSE),IF(_xlpm.x=0,"",_xlpm.x)))</f>
        <v/>
      </c>
      <c r="AB268" t="s">
        <v>702</v>
      </c>
      <c r="AE268" t="s">
        <v>745</v>
      </c>
    </row>
    <row r="269" spans="1:31" hidden="1" x14ac:dyDescent="0.2">
      <c r="A269" s="2" t="s">
        <v>84</v>
      </c>
      <c r="C269">
        <v>338</v>
      </c>
      <c r="D269" s="21" t="s">
        <v>700</v>
      </c>
      <c r="F269" t="s">
        <v>747</v>
      </c>
      <c r="H269" t="s">
        <v>747</v>
      </c>
      <c r="I269" t="s">
        <v>747</v>
      </c>
      <c r="J269" t="str">
        <f>IF($I269="","",_xlfn.LET(_xlpm.x,VLOOKUP($I269,'taxon-match_2026-08-31'!$A$2:$N$122,6,FALSE),IF(_xlpm.x=0,"",_xlpm.x)))</f>
        <v>J.V.Lamouroux, 1813</v>
      </c>
      <c r="K269" t="str">
        <f>IF($I269="","",_xlfn.LET(_xlpm.x,VLOOKUP($I269,'taxon-match_2026-08-31'!$A$2:$N$122,4,FALSE),IF(_xlpm.x=0,"",_xlpm.x)))</f>
        <v>urn:lsid:marinespecies.org:taxname:144223</v>
      </c>
      <c r="L269" t="str">
        <f>IF($I269="","",_xlfn.LET(_xlpm.x,VLOOKUP($I269,'taxon-match_2026-08-31'!$A$2:$N$122,7,FALSE),IF(_xlpm.x=0,"",_xlpm.x)))</f>
        <v>Plantae</v>
      </c>
      <c r="M269" t="str">
        <f>IF($I269="","",_xlfn.LET(_xlpm.x,VLOOKUP($I269,'taxon-match_2026-08-31'!$A$2:$N$122,8,FALSE),IF(_xlpm.x=0,"",_xlpm.x)))</f>
        <v>Rhodophyta</v>
      </c>
      <c r="N269" t="str">
        <f>IF($I269="","",_xlfn.LET(_xlpm.x,VLOOKUP($I269,'taxon-match_2026-08-31'!$A$2:$N$122,9,FALSE),IF(_xlpm.x=0,"",_xlpm.x)))</f>
        <v>Florideophyceae</v>
      </c>
      <c r="O269" t="str">
        <f>IF($I269="","",_xlfn.LET(_xlpm.x,VLOOKUP($I269,'taxon-match_2026-08-31'!$A$2:$N$122,10,FALSE),IF(_xlpm.x=0,"",_xlpm.x)))</f>
        <v>Plocamiales</v>
      </c>
      <c r="P269" t="str">
        <f>IF($I269="","",_xlfn.LET(_xlpm.x,VLOOKUP($I269,'taxon-match_2026-08-31'!$A$2:$N$122,11,FALSE),IF(_xlpm.x=0,"",_xlpm.x)))</f>
        <v>Plocamiaceae</v>
      </c>
      <c r="Q269" t="str">
        <f>IF($I269="","",_xlfn.LET(_xlpm.x,VLOOKUP($I269,'taxon-match_2026-08-31'!$A$2:$N$122,12,FALSE),IF(_xlpm.x=0,"",_xlpm.x)))</f>
        <v>Plocamium</v>
      </c>
      <c r="R269" t="str">
        <f>IF($I269="","",_xlfn.LET(_xlpm.x,VLOOKUP($I269,'taxon-match_2026-08-31'!$A$2:$N$122,14,FALSE),IF(_xlpm.x=0,"",_xlpm.x)))</f>
        <v/>
      </c>
      <c r="S269" s="2" t="s">
        <v>2361</v>
      </c>
      <c r="T269" s="2" t="s">
        <v>60</v>
      </c>
      <c r="X269" t="str">
        <f>IF(T269="","",_xlfn.LET(_xlpm.x,VLOOKUP(T269,'Drop-down_menus'!$F$2:$G$16,2,FALSE),IF(_xlpm.x=0,"",_xlpm.x)))</f>
        <v>https://orcid.org/0000-0002-9708-1761</v>
      </c>
      <c r="Y269" t="str">
        <f>IF(U269="","",_xlfn.LET(_xlpm.x,VLOOKUP(U269,'Drop-down_menus'!$F$2:$G$16,2,FALSE),IF(_xlpm.x=0,"",_xlpm.x)))</f>
        <v/>
      </c>
      <c r="Z269" t="str">
        <f>IF(V269="","",_xlfn.LET(_xlpm.x,VLOOKUP(V269,'Drop-down_menus'!$F$2:$G$16,2,FALSE),IF(_xlpm.x=0,"",_xlpm.x)))</f>
        <v/>
      </c>
      <c r="AA269" t="str">
        <f>IF(W269="","",_xlfn.LET(_xlpm.x,VLOOKUP(W269,'Drop-down_menus'!$F$2:$G$16,2,FALSE),IF(_xlpm.x=0,"",_xlpm.x)))</f>
        <v/>
      </c>
      <c r="AB269" t="s">
        <v>702</v>
      </c>
      <c r="AE269" t="s">
        <v>745</v>
      </c>
    </row>
    <row r="270" spans="1:31" hidden="1" x14ac:dyDescent="0.2">
      <c r="A270" s="2" t="s">
        <v>84</v>
      </c>
      <c r="C270">
        <v>339</v>
      </c>
      <c r="D270" s="21" t="s">
        <v>700</v>
      </c>
      <c r="F270" t="s">
        <v>752</v>
      </c>
      <c r="H270" t="s">
        <v>752</v>
      </c>
      <c r="I270" t="s">
        <v>752</v>
      </c>
      <c r="J270" t="str">
        <f>IF($I270="","",_xlfn.LET(_xlpm.x,VLOOKUP($I270,'taxon-match_2026-08-31'!$A$2:$N$122,6,FALSE),IF(_xlpm.x=0,"",_xlpm.x)))</f>
        <v>Stackhouse, 1809</v>
      </c>
      <c r="K270" t="str">
        <f>IF($I270="","",_xlfn.LET(_xlpm.x,VLOOKUP($I270,'taxon-match_2026-08-31'!$A$2:$N$122,4,FALSE),IF(_xlpm.x=0,"",_xlpm.x)))</f>
        <v>urn:lsid:marinespecies.org:taxname:144155</v>
      </c>
      <c r="L270" t="str">
        <f>IF($I270="","",_xlfn.LET(_xlpm.x,VLOOKUP($I270,'taxon-match_2026-08-31'!$A$2:$N$122,7,FALSE),IF(_xlpm.x=0,"",_xlpm.x)))</f>
        <v>Plantae</v>
      </c>
      <c r="M270" t="str">
        <f>IF($I270="","",_xlfn.LET(_xlpm.x,VLOOKUP($I270,'taxon-match_2026-08-31'!$A$2:$N$122,8,FALSE),IF(_xlpm.x=0,"",_xlpm.x)))</f>
        <v>Rhodophyta</v>
      </c>
      <c r="N270" t="str">
        <f>IF($I270="","",_xlfn.LET(_xlpm.x,VLOOKUP($I270,'taxon-match_2026-08-31'!$A$2:$N$122,9,FALSE),IF(_xlpm.x=0,"",_xlpm.x)))</f>
        <v>Florideophyceae</v>
      </c>
      <c r="O270" t="str">
        <f>IF($I270="","",_xlfn.LET(_xlpm.x,VLOOKUP($I270,'taxon-match_2026-08-31'!$A$2:$N$122,10,FALSE),IF(_xlpm.x=0,"",_xlpm.x)))</f>
        <v>Gigartinales</v>
      </c>
      <c r="P270" t="str">
        <f>IF($I270="","",_xlfn.LET(_xlpm.x,VLOOKUP($I270,'taxon-match_2026-08-31'!$A$2:$N$122,11,FALSE),IF(_xlpm.x=0,"",_xlpm.x)))</f>
        <v>Gigartinaceae</v>
      </c>
      <c r="Q270" t="str">
        <f>IF($I270="","",_xlfn.LET(_xlpm.x,VLOOKUP($I270,'taxon-match_2026-08-31'!$A$2:$N$122,12,FALSE),IF(_xlpm.x=0,"",_xlpm.x)))</f>
        <v>Gigartina</v>
      </c>
      <c r="R270" t="str">
        <f>IF($I270="","",_xlfn.LET(_xlpm.x,VLOOKUP($I270,'taxon-match_2026-08-31'!$A$2:$N$122,14,FALSE),IF(_xlpm.x=0,"",_xlpm.x)))</f>
        <v/>
      </c>
      <c r="S270" s="2" t="s">
        <v>2361</v>
      </c>
      <c r="T270" s="2" t="s">
        <v>60</v>
      </c>
      <c r="X270" t="str">
        <f>IF(T270="","",_xlfn.LET(_xlpm.x,VLOOKUP(T270,'Drop-down_menus'!$F$2:$G$16,2,FALSE),IF(_xlpm.x=0,"",_xlpm.x)))</f>
        <v>https://orcid.org/0000-0002-9708-1761</v>
      </c>
      <c r="Y270" t="str">
        <f>IF(U270="","",_xlfn.LET(_xlpm.x,VLOOKUP(U270,'Drop-down_menus'!$F$2:$G$16,2,FALSE),IF(_xlpm.x=0,"",_xlpm.x)))</f>
        <v/>
      </c>
      <c r="Z270" t="str">
        <f>IF(V270="","",_xlfn.LET(_xlpm.x,VLOOKUP(V270,'Drop-down_menus'!$F$2:$G$16,2,FALSE),IF(_xlpm.x=0,"",_xlpm.x)))</f>
        <v/>
      </c>
      <c r="AA270" t="str">
        <f>IF(W270="","",_xlfn.LET(_xlpm.x,VLOOKUP(W270,'Drop-down_menus'!$F$2:$G$16,2,FALSE),IF(_xlpm.x=0,"",_xlpm.x)))</f>
        <v/>
      </c>
      <c r="AB270" t="s">
        <v>702</v>
      </c>
      <c r="AE270" t="s">
        <v>745</v>
      </c>
    </row>
    <row r="271" spans="1:31" hidden="1" x14ac:dyDescent="0.2">
      <c r="A271" s="2" t="s">
        <v>84</v>
      </c>
      <c r="C271">
        <v>340</v>
      </c>
      <c r="D271" s="21" t="s">
        <v>700</v>
      </c>
      <c r="F271" t="s">
        <v>683</v>
      </c>
      <c r="H271" t="s">
        <v>683</v>
      </c>
      <c r="I271" s="2" t="s">
        <v>700</v>
      </c>
      <c r="J271" t="str">
        <f>IF($I271="","",_xlfn.LET(_xlpm.x,VLOOKUP($I271,'taxon-match_2026-08-31'!$A$2:$N$122,6,FALSE),IF(_xlpm.x=0,"",_xlpm.x)))</f>
        <v/>
      </c>
      <c r="K271" t="str">
        <f>IF($I271="","",_xlfn.LET(_xlpm.x,VLOOKUP($I271,'taxon-match_2026-08-31'!$A$2:$N$122,4,FALSE),IF(_xlpm.x=0,"",_xlpm.x)))</f>
        <v>urn:lsid:marinespecies.org:taxname:1</v>
      </c>
      <c r="L271" t="str">
        <f>IF($I271="","",_xlfn.LET(_xlpm.x,VLOOKUP($I271,'taxon-match_2026-08-31'!$A$2:$N$122,7,FALSE),IF(_xlpm.x=0,"",_xlpm.x)))</f>
        <v/>
      </c>
      <c r="M271" t="str">
        <f>IF($I271="","",_xlfn.LET(_xlpm.x,VLOOKUP($I271,'taxon-match_2026-08-31'!$A$2:$N$122,8,FALSE),IF(_xlpm.x=0,"",_xlpm.x)))</f>
        <v/>
      </c>
      <c r="N271" t="str">
        <f>IF($I271="","",_xlfn.LET(_xlpm.x,VLOOKUP($I271,'taxon-match_2026-08-31'!$A$2:$N$122,9,FALSE),IF(_xlpm.x=0,"",_xlpm.x)))</f>
        <v/>
      </c>
      <c r="O271" t="str">
        <f>IF($I271="","",_xlfn.LET(_xlpm.x,VLOOKUP($I271,'taxon-match_2026-08-31'!$A$2:$N$122,10,FALSE),IF(_xlpm.x=0,"",_xlpm.x)))</f>
        <v/>
      </c>
      <c r="P271" t="str">
        <f>IF($I271="","",_xlfn.LET(_xlpm.x,VLOOKUP($I271,'taxon-match_2026-08-31'!$A$2:$N$122,11,FALSE),IF(_xlpm.x=0,"",_xlpm.x)))</f>
        <v/>
      </c>
      <c r="Q271" t="str">
        <f>IF($I271="","",_xlfn.LET(_xlpm.x,VLOOKUP($I271,'taxon-match_2026-08-31'!$A$2:$N$122,12,FALSE),IF(_xlpm.x=0,"",_xlpm.x)))</f>
        <v/>
      </c>
      <c r="R271" t="str">
        <f>IF($I271="","",_xlfn.LET(_xlpm.x,VLOOKUP($I271,'taxon-match_2026-08-31'!$A$2:$N$122,14,FALSE),IF(_xlpm.x=0,"",_xlpm.x)))</f>
        <v/>
      </c>
      <c r="S271" s="2" t="s">
        <v>2608</v>
      </c>
      <c r="T271" s="2" t="s">
        <v>60</v>
      </c>
      <c r="X271" t="str">
        <f>IF(T271="","",_xlfn.LET(_xlpm.x,VLOOKUP(T271,'Drop-down_menus'!$F$2:$G$16,2,FALSE),IF(_xlpm.x=0,"",_xlpm.x)))</f>
        <v>https://orcid.org/0000-0002-9708-1761</v>
      </c>
      <c r="Y271" t="str">
        <f>IF(U271="","",_xlfn.LET(_xlpm.x,VLOOKUP(U271,'Drop-down_menus'!$F$2:$G$16,2,FALSE),IF(_xlpm.x=0,"",_xlpm.x)))</f>
        <v/>
      </c>
      <c r="Z271" t="str">
        <f>IF(V271="","",_xlfn.LET(_xlpm.x,VLOOKUP(V271,'Drop-down_menus'!$F$2:$G$16,2,FALSE),IF(_xlpm.x=0,"",_xlpm.x)))</f>
        <v/>
      </c>
      <c r="AA271" t="str">
        <f>IF(W271="","",_xlfn.LET(_xlpm.x,VLOOKUP(W271,'Drop-down_menus'!$F$2:$G$16,2,FALSE),IF(_xlpm.x=0,"",_xlpm.x)))</f>
        <v/>
      </c>
      <c r="AB271" t="s">
        <v>702</v>
      </c>
      <c r="AE271" t="s">
        <v>745</v>
      </c>
    </row>
    <row r="272" spans="1:31" hidden="1" x14ac:dyDescent="0.2">
      <c r="A272" s="2" t="s">
        <v>84</v>
      </c>
      <c r="C272">
        <v>341</v>
      </c>
      <c r="D272" s="21" t="s">
        <v>700</v>
      </c>
      <c r="F272" t="s">
        <v>683</v>
      </c>
      <c r="H272" t="s">
        <v>683</v>
      </c>
      <c r="I272" s="2" t="s">
        <v>700</v>
      </c>
      <c r="J272" t="str">
        <f>IF($I272="","",_xlfn.LET(_xlpm.x,VLOOKUP($I272,'taxon-match_2026-08-31'!$A$2:$N$122,6,FALSE),IF(_xlpm.x=0,"",_xlpm.x)))</f>
        <v/>
      </c>
      <c r="K272" t="str">
        <f>IF($I272="","",_xlfn.LET(_xlpm.x,VLOOKUP($I272,'taxon-match_2026-08-31'!$A$2:$N$122,4,FALSE),IF(_xlpm.x=0,"",_xlpm.x)))</f>
        <v>urn:lsid:marinespecies.org:taxname:1</v>
      </c>
      <c r="L272" t="str">
        <f>IF($I272="","",_xlfn.LET(_xlpm.x,VLOOKUP($I272,'taxon-match_2026-08-31'!$A$2:$N$122,7,FALSE),IF(_xlpm.x=0,"",_xlpm.x)))</f>
        <v/>
      </c>
      <c r="M272" t="str">
        <f>IF($I272="","",_xlfn.LET(_xlpm.x,VLOOKUP($I272,'taxon-match_2026-08-31'!$A$2:$N$122,8,FALSE),IF(_xlpm.x=0,"",_xlpm.x)))</f>
        <v/>
      </c>
      <c r="N272" t="str">
        <f>IF($I272="","",_xlfn.LET(_xlpm.x,VLOOKUP($I272,'taxon-match_2026-08-31'!$A$2:$N$122,9,FALSE),IF(_xlpm.x=0,"",_xlpm.x)))</f>
        <v/>
      </c>
      <c r="O272" t="str">
        <f>IF($I272="","",_xlfn.LET(_xlpm.x,VLOOKUP($I272,'taxon-match_2026-08-31'!$A$2:$N$122,10,FALSE),IF(_xlpm.x=0,"",_xlpm.x)))</f>
        <v/>
      </c>
      <c r="P272" t="str">
        <f>IF($I272="","",_xlfn.LET(_xlpm.x,VLOOKUP($I272,'taxon-match_2026-08-31'!$A$2:$N$122,11,FALSE),IF(_xlpm.x=0,"",_xlpm.x)))</f>
        <v/>
      </c>
      <c r="Q272" t="str">
        <f>IF($I272="","",_xlfn.LET(_xlpm.x,VLOOKUP($I272,'taxon-match_2026-08-31'!$A$2:$N$122,12,FALSE),IF(_xlpm.x=0,"",_xlpm.x)))</f>
        <v/>
      </c>
      <c r="R272" t="str">
        <f>IF($I272="","",_xlfn.LET(_xlpm.x,VLOOKUP($I272,'taxon-match_2026-08-31'!$A$2:$N$122,14,FALSE),IF(_xlpm.x=0,"",_xlpm.x)))</f>
        <v/>
      </c>
      <c r="S272" s="2" t="s">
        <v>2608</v>
      </c>
      <c r="T272" s="2" t="s">
        <v>60</v>
      </c>
      <c r="X272" t="str">
        <f>IF(T272="","",_xlfn.LET(_xlpm.x,VLOOKUP(T272,'Drop-down_menus'!$F$2:$G$16,2,FALSE),IF(_xlpm.x=0,"",_xlpm.x)))</f>
        <v>https://orcid.org/0000-0002-9708-1761</v>
      </c>
      <c r="Y272" t="str">
        <f>IF(U272="","",_xlfn.LET(_xlpm.x,VLOOKUP(U272,'Drop-down_menus'!$F$2:$G$16,2,FALSE),IF(_xlpm.x=0,"",_xlpm.x)))</f>
        <v/>
      </c>
      <c r="Z272" t="str">
        <f>IF(V272="","",_xlfn.LET(_xlpm.x,VLOOKUP(V272,'Drop-down_menus'!$F$2:$G$16,2,FALSE),IF(_xlpm.x=0,"",_xlpm.x)))</f>
        <v/>
      </c>
      <c r="AA272" t="str">
        <f>IF(W272="","",_xlfn.LET(_xlpm.x,VLOOKUP(W272,'Drop-down_menus'!$F$2:$G$16,2,FALSE),IF(_xlpm.x=0,"",_xlpm.x)))</f>
        <v/>
      </c>
      <c r="AB272" t="s">
        <v>702</v>
      </c>
      <c r="AE272" t="s">
        <v>745</v>
      </c>
    </row>
    <row r="273" spans="1:31" hidden="1" x14ac:dyDescent="0.2">
      <c r="A273" s="2" t="s">
        <v>84</v>
      </c>
      <c r="C273">
        <v>342</v>
      </c>
      <c r="D273" s="21" t="s">
        <v>700</v>
      </c>
      <c r="F273" t="s">
        <v>686</v>
      </c>
      <c r="H273" t="s">
        <v>686</v>
      </c>
      <c r="I273" t="s">
        <v>686</v>
      </c>
      <c r="J273" t="str">
        <f>IF($I273="","",_xlfn.LET(_xlpm.x,VLOOKUP($I273,'taxon-match_2026-08-31'!$A$2:$N$122,6,FALSE),IF(_xlpm.x=0,"",_xlpm.x)))</f>
        <v>Latreille, 1816</v>
      </c>
      <c r="K273" t="str">
        <f>IF($I273="","",_xlfn.LET(_xlpm.x,VLOOKUP($I273,'taxon-match_2026-08-31'!$A$2:$N$122,4,FALSE),IF(_xlpm.x=0,"",_xlpm.x)))</f>
        <v>urn:lsid:marinespecies.org:taxname:1135</v>
      </c>
      <c r="L273" t="str">
        <f>IF($I273="","",_xlfn.LET(_xlpm.x,VLOOKUP($I273,'taxon-match_2026-08-31'!$A$2:$N$122,7,FALSE),IF(_xlpm.x=0,"",_xlpm.x)))</f>
        <v>Animalia</v>
      </c>
      <c r="M273" t="str">
        <f>IF($I273="","",_xlfn.LET(_xlpm.x,VLOOKUP($I273,'taxon-match_2026-08-31'!$A$2:$N$122,8,FALSE),IF(_xlpm.x=0,"",_xlpm.x)))</f>
        <v>Arthropoda</v>
      </c>
      <c r="N273" t="str">
        <f>IF($I273="","",_xlfn.LET(_xlpm.x,VLOOKUP($I273,'taxon-match_2026-08-31'!$A$2:$N$122,9,FALSE),IF(_xlpm.x=0,"",_xlpm.x)))</f>
        <v>Malacostraca</v>
      </c>
      <c r="O273" t="str">
        <f>IF($I273="","",_xlfn.LET(_xlpm.x,VLOOKUP($I273,'taxon-match_2026-08-31'!$A$2:$N$122,10,FALSE),IF(_xlpm.x=0,"",_xlpm.x)))</f>
        <v>Amphipoda</v>
      </c>
      <c r="P273" t="str">
        <f>IF($I273="","",_xlfn.LET(_xlpm.x,VLOOKUP($I273,'taxon-match_2026-08-31'!$A$2:$N$122,11,FALSE),IF(_xlpm.x=0,"",_xlpm.x)))</f>
        <v/>
      </c>
      <c r="Q273" t="str">
        <f>IF($I273="","",_xlfn.LET(_xlpm.x,VLOOKUP($I273,'taxon-match_2026-08-31'!$A$2:$N$122,12,FALSE),IF(_xlpm.x=0,"",_xlpm.x)))</f>
        <v/>
      </c>
      <c r="R273" t="str">
        <f>IF($I273="","",_xlfn.LET(_xlpm.x,VLOOKUP($I273,'taxon-match_2026-08-31'!$A$2:$N$122,14,FALSE),IF(_xlpm.x=0,"",_xlpm.x)))</f>
        <v/>
      </c>
      <c r="S273" s="2" t="s">
        <v>2359</v>
      </c>
      <c r="T273" s="2" t="s">
        <v>60</v>
      </c>
      <c r="X273" t="str">
        <f>IF(T273="","",_xlfn.LET(_xlpm.x,VLOOKUP(T273,'Drop-down_menus'!$F$2:$G$16,2,FALSE),IF(_xlpm.x=0,"",_xlpm.x)))</f>
        <v>https://orcid.org/0000-0002-9708-1761</v>
      </c>
      <c r="Y273" t="str">
        <f>IF(U273="","",_xlfn.LET(_xlpm.x,VLOOKUP(U273,'Drop-down_menus'!$F$2:$G$16,2,FALSE),IF(_xlpm.x=0,"",_xlpm.x)))</f>
        <v/>
      </c>
      <c r="Z273" t="str">
        <f>IF(V273="","",_xlfn.LET(_xlpm.x,VLOOKUP(V273,'Drop-down_menus'!$F$2:$G$16,2,FALSE),IF(_xlpm.x=0,"",_xlpm.x)))</f>
        <v/>
      </c>
      <c r="AA273" t="str">
        <f>IF(W273="","",_xlfn.LET(_xlpm.x,VLOOKUP(W273,'Drop-down_menus'!$F$2:$G$16,2,FALSE),IF(_xlpm.x=0,"",_xlpm.x)))</f>
        <v/>
      </c>
      <c r="AB273" t="s">
        <v>702</v>
      </c>
      <c r="AE273" t="s">
        <v>745</v>
      </c>
    </row>
    <row r="274" spans="1:31" hidden="1" x14ac:dyDescent="0.2">
      <c r="A274" s="2" t="s">
        <v>84</v>
      </c>
      <c r="C274">
        <v>343</v>
      </c>
      <c r="D274" s="21" t="s">
        <v>700</v>
      </c>
      <c r="F274" t="s">
        <v>687</v>
      </c>
      <c r="H274" t="s">
        <v>687</v>
      </c>
      <c r="I274" t="s">
        <v>687</v>
      </c>
      <c r="J274" t="str">
        <f>IF($I274="","",_xlfn.LET(_xlpm.x,VLOOKUP($I274,'taxon-match_2026-08-31'!$A$2:$N$122,6,FALSE),IF(_xlpm.x=0,"",_xlpm.x)))</f>
        <v>Latreille, 1816</v>
      </c>
      <c r="K274" t="str">
        <f>IF($I274="","",_xlfn.LET(_xlpm.x,VLOOKUP($I274,'taxon-match_2026-08-31'!$A$2:$N$122,4,FALSE),IF(_xlpm.x=0,"",_xlpm.x)))</f>
        <v>urn:lsid:marinespecies.org:taxname:1131</v>
      </c>
      <c r="L274" t="str">
        <f>IF($I274="","",_xlfn.LET(_xlpm.x,VLOOKUP($I274,'taxon-match_2026-08-31'!$A$2:$N$122,7,FALSE),IF(_xlpm.x=0,"",_xlpm.x)))</f>
        <v>Animalia</v>
      </c>
      <c r="M274" t="str">
        <f>IF($I274="","",_xlfn.LET(_xlpm.x,VLOOKUP($I274,'taxon-match_2026-08-31'!$A$2:$N$122,8,FALSE),IF(_xlpm.x=0,"",_xlpm.x)))</f>
        <v>Arthropoda</v>
      </c>
      <c r="N274" t="str">
        <f>IF($I274="","",_xlfn.LET(_xlpm.x,VLOOKUP($I274,'taxon-match_2026-08-31'!$A$2:$N$122,9,FALSE),IF(_xlpm.x=0,"",_xlpm.x)))</f>
        <v>Malacostraca</v>
      </c>
      <c r="O274" t="str">
        <f>IF($I274="","",_xlfn.LET(_xlpm.x,VLOOKUP($I274,'taxon-match_2026-08-31'!$A$2:$N$122,10,FALSE),IF(_xlpm.x=0,"",_xlpm.x)))</f>
        <v>Isopoda</v>
      </c>
      <c r="P274" t="str">
        <f>IF($I274="","",_xlfn.LET(_xlpm.x,VLOOKUP($I274,'taxon-match_2026-08-31'!$A$2:$N$122,11,FALSE),IF(_xlpm.x=0,"",_xlpm.x)))</f>
        <v/>
      </c>
      <c r="Q274" t="str">
        <f>IF($I274="","",_xlfn.LET(_xlpm.x,VLOOKUP($I274,'taxon-match_2026-08-31'!$A$2:$N$122,12,FALSE),IF(_xlpm.x=0,"",_xlpm.x)))</f>
        <v/>
      </c>
      <c r="R274" t="str">
        <f>IF($I274="","",_xlfn.LET(_xlpm.x,VLOOKUP($I274,'taxon-match_2026-08-31'!$A$2:$N$122,14,FALSE),IF(_xlpm.x=0,"",_xlpm.x)))</f>
        <v/>
      </c>
      <c r="S274" s="2" t="s">
        <v>2359</v>
      </c>
      <c r="T274" s="2" t="s">
        <v>60</v>
      </c>
      <c r="X274" t="str">
        <f>IF(T274="","",_xlfn.LET(_xlpm.x,VLOOKUP(T274,'Drop-down_menus'!$F$2:$G$16,2,FALSE),IF(_xlpm.x=0,"",_xlpm.x)))</f>
        <v>https://orcid.org/0000-0002-9708-1761</v>
      </c>
      <c r="Y274" t="str">
        <f>IF(U274="","",_xlfn.LET(_xlpm.x,VLOOKUP(U274,'Drop-down_menus'!$F$2:$G$16,2,FALSE),IF(_xlpm.x=0,"",_xlpm.x)))</f>
        <v/>
      </c>
      <c r="Z274" t="str">
        <f>IF(V274="","",_xlfn.LET(_xlpm.x,VLOOKUP(V274,'Drop-down_menus'!$F$2:$G$16,2,FALSE),IF(_xlpm.x=0,"",_xlpm.x)))</f>
        <v/>
      </c>
      <c r="AA274" t="str">
        <f>IF(W274="","",_xlfn.LET(_xlpm.x,VLOOKUP(W274,'Drop-down_menus'!$F$2:$G$16,2,FALSE),IF(_xlpm.x=0,"",_xlpm.x)))</f>
        <v/>
      </c>
      <c r="AB274" t="s">
        <v>702</v>
      </c>
      <c r="AE274" t="s">
        <v>745</v>
      </c>
    </row>
    <row r="275" spans="1:31" x14ac:dyDescent="0.2">
      <c r="A275" s="2" t="s">
        <v>84</v>
      </c>
      <c r="C275">
        <v>344</v>
      </c>
      <c r="D275" s="21" t="s">
        <v>700</v>
      </c>
      <c r="F275" t="s">
        <v>694</v>
      </c>
      <c r="G275">
        <v>1</v>
      </c>
      <c r="H275" t="s">
        <v>694</v>
      </c>
      <c r="I275" t="s">
        <v>694</v>
      </c>
      <c r="J275" t="str">
        <f>IF($I275="","",_xlfn.LET(_xlpm.x,VLOOKUP($I275,'taxon-match_2026-08-31'!$A$2:$N$122,6,FALSE),IF(_xlpm.x=0,"",_xlpm.x)))</f>
        <v>(Meissner, 1900)</v>
      </c>
      <c r="K275" t="str">
        <f>IF($I275="","",_xlfn.LET(_xlpm.x,VLOOKUP($I275,'taxon-match_2026-08-31'!$A$2:$N$122,4,FALSE),IF(_xlpm.x=0,"",_xlpm.x)))</f>
        <v>urn:lsid:marinespecies.org:taxname:160831</v>
      </c>
      <c r="L275" t="str">
        <f>IF($I275="","",_xlfn.LET(_xlpm.x,VLOOKUP($I275,'taxon-match_2026-08-31'!$A$2:$N$122,7,FALSE),IF(_xlpm.x=0,"",_xlpm.x)))</f>
        <v>Animalia</v>
      </c>
      <c r="M275" t="str">
        <f>IF($I275="","",_xlfn.LET(_xlpm.x,VLOOKUP($I275,'taxon-match_2026-08-31'!$A$2:$N$122,8,FALSE),IF(_xlpm.x=0,"",_xlpm.x)))</f>
        <v>Echinodermata</v>
      </c>
      <c r="N275" t="str">
        <f>IF($I275="","",_xlfn.LET(_xlpm.x,VLOOKUP($I275,'taxon-match_2026-08-31'!$A$2:$N$122,9,FALSE),IF(_xlpm.x=0,"",_xlpm.x)))</f>
        <v>Echinoidea</v>
      </c>
      <c r="O275" t="str">
        <f>IF($I275="","",_xlfn.LET(_xlpm.x,VLOOKUP($I275,'taxon-match_2026-08-31'!$A$2:$N$122,10,FALSE),IF(_xlpm.x=0,"",_xlpm.x)))</f>
        <v>Camarodonta</v>
      </c>
      <c r="P275" t="str">
        <f>IF($I275="","",_xlfn.LET(_xlpm.x,VLOOKUP($I275,'taxon-match_2026-08-31'!$A$2:$N$122,11,FALSE),IF(_xlpm.x=0,"",_xlpm.x)))</f>
        <v>Echinidae</v>
      </c>
      <c r="Q275" t="str">
        <f>IF($I275="","",_xlfn.LET(_xlpm.x,VLOOKUP($I275,'taxon-match_2026-08-31'!$A$2:$N$122,12,FALSE),IF(_xlpm.x=0,"",_xlpm.x)))</f>
        <v>Sterechinus</v>
      </c>
      <c r="R275" t="str">
        <f>IF($I275="","",_xlfn.LET(_xlpm.x,VLOOKUP($I275,'taxon-match_2026-08-31'!$A$2:$N$122,14,FALSE),IF(_xlpm.x=0,"",_xlpm.x)))</f>
        <v>neumayeri</v>
      </c>
      <c r="S275" s="2" t="s">
        <v>2609</v>
      </c>
      <c r="T275" s="2" t="s">
        <v>60</v>
      </c>
      <c r="X275" t="str">
        <f>IF(T275="","",_xlfn.LET(_xlpm.x,VLOOKUP(T275,'Drop-down_menus'!$F$2:$G$16,2,FALSE),IF(_xlpm.x=0,"",_xlpm.x)))</f>
        <v>https://orcid.org/0000-0002-9708-1761</v>
      </c>
      <c r="Y275" t="str">
        <f>IF(U275="","",_xlfn.LET(_xlpm.x,VLOOKUP(U275,'Drop-down_menus'!$F$2:$G$16,2,FALSE),IF(_xlpm.x=0,"",_xlpm.x)))</f>
        <v/>
      </c>
      <c r="Z275" t="str">
        <f>IF(V275="","",_xlfn.LET(_xlpm.x,VLOOKUP(V275,'Drop-down_menus'!$F$2:$G$16,2,FALSE),IF(_xlpm.x=0,"",_xlpm.x)))</f>
        <v/>
      </c>
      <c r="AA275" t="str">
        <f>IF(W275="","",_xlfn.LET(_xlpm.x,VLOOKUP(W275,'Drop-down_menus'!$F$2:$G$16,2,FALSE),IF(_xlpm.x=0,"",_xlpm.x)))</f>
        <v/>
      </c>
      <c r="AB275" t="s">
        <v>702</v>
      </c>
      <c r="AE275" t="s">
        <v>745</v>
      </c>
    </row>
    <row r="276" spans="1:31" hidden="1" x14ac:dyDescent="0.2">
      <c r="A276" s="2" t="s">
        <v>84</v>
      </c>
      <c r="C276">
        <v>345</v>
      </c>
      <c r="D276" s="21" t="s">
        <v>700</v>
      </c>
      <c r="F276" t="s">
        <v>753</v>
      </c>
      <c r="G276">
        <v>1</v>
      </c>
      <c r="H276" t="s">
        <v>753</v>
      </c>
      <c r="I276" t="s">
        <v>753</v>
      </c>
      <c r="J276" t="str">
        <f>IF($I276="","",_xlfn.LET(_xlpm.x,VLOOKUP($I276,'taxon-match_2026-08-31'!$A$2:$N$122,6,FALSE),IF(_xlpm.x=0,"",_xlpm.x)))</f>
        <v>Fisher, 1930</v>
      </c>
      <c r="K276" t="str">
        <f>IF($I276="","",_xlfn.LET(_xlpm.x,VLOOKUP($I276,'taxon-match_2026-08-31'!$A$2:$N$122,4,FALSE),IF(_xlpm.x=0,"",_xlpm.x)))</f>
        <v>urn:lsid:marinespecies.org:taxname:172551</v>
      </c>
      <c r="L276" t="str">
        <f>IF($I276="","",_xlfn.LET(_xlpm.x,VLOOKUP($I276,'taxon-match_2026-08-31'!$A$2:$N$122,7,FALSE),IF(_xlpm.x=0,"",_xlpm.x)))</f>
        <v>Animalia</v>
      </c>
      <c r="M276" t="str">
        <f>IF($I276="","",_xlfn.LET(_xlpm.x,VLOOKUP($I276,'taxon-match_2026-08-31'!$A$2:$N$122,8,FALSE),IF(_xlpm.x=0,"",_xlpm.x)))</f>
        <v>Echinodermata</v>
      </c>
      <c r="N276" t="str">
        <f>IF($I276="","",_xlfn.LET(_xlpm.x,VLOOKUP($I276,'taxon-match_2026-08-31'!$A$2:$N$122,9,FALSE),IF(_xlpm.x=0,"",_xlpm.x)))</f>
        <v>Asteroidea</v>
      </c>
      <c r="O276" t="str">
        <f>IF($I276="","",_xlfn.LET(_xlpm.x,VLOOKUP($I276,'taxon-match_2026-08-31'!$A$2:$N$122,10,FALSE),IF(_xlpm.x=0,"",_xlpm.x)))</f>
        <v>Forcipulatida</v>
      </c>
      <c r="P276" t="str">
        <f>IF($I276="","",_xlfn.LET(_xlpm.x,VLOOKUP($I276,'taxon-match_2026-08-31'!$A$2:$N$122,11,FALSE),IF(_xlpm.x=0,"",_xlpm.x)))</f>
        <v>Stichasteridae</v>
      </c>
      <c r="Q276" t="str">
        <f>IF($I276="","",_xlfn.LET(_xlpm.x,VLOOKUP($I276,'taxon-match_2026-08-31'!$A$2:$N$122,12,FALSE),IF(_xlpm.x=0,"",_xlpm.x)))</f>
        <v>Neosmilaster</v>
      </c>
      <c r="R276" t="str">
        <f>IF($I276="","",_xlfn.LET(_xlpm.x,VLOOKUP($I276,'taxon-match_2026-08-31'!$A$2:$N$122,14,FALSE),IF(_xlpm.x=0,"",_xlpm.x)))</f>
        <v/>
      </c>
      <c r="S276" s="2" t="s">
        <v>2361</v>
      </c>
      <c r="T276" s="2" t="s">
        <v>60</v>
      </c>
      <c r="X276" t="str">
        <f>IF(T276="","",_xlfn.LET(_xlpm.x,VLOOKUP(T276,'Drop-down_menus'!$F$2:$G$16,2,FALSE),IF(_xlpm.x=0,"",_xlpm.x)))</f>
        <v>https://orcid.org/0000-0002-9708-1761</v>
      </c>
      <c r="Y276" t="str">
        <f>IF(U276="","",_xlfn.LET(_xlpm.x,VLOOKUP(U276,'Drop-down_menus'!$F$2:$G$16,2,FALSE),IF(_xlpm.x=0,"",_xlpm.x)))</f>
        <v/>
      </c>
      <c r="Z276" t="str">
        <f>IF(V276="","",_xlfn.LET(_xlpm.x,VLOOKUP(V276,'Drop-down_menus'!$F$2:$G$16,2,FALSE),IF(_xlpm.x=0,"",_xlpm.x)))</f>
        <v/>
      </c>
      <c r="AA276" t="str">
        <f>IF(W276="","",_xlfn.LET(_xlpm.x,VLOOKUP(W276,'Drop-down_menus'!$F$2:$G$16,2,FALSE),IF(_xlpm.x=0,"",_xlpm.x)))</f>
        <v/>
      </c>
      <c r="AB276" t="s">
        <v>702</v>
      </c>
      <c r="AE276" t="s">
        <v>745</v>
      </c>
    </row>
    <row r="277" spans="1:31" hidden="1" x14ac:dyDescent="0.2">
      <c r="A277" s="2" t="s">
        <v>84</v>
      </c>
      <c r="C277">
        <v>346</v>
      </c>
      <c r="D277" s="21" t="s">
        <v>700</v>
      </c>
      <c r="F277" s="21" t="s">
        <v>750</v>
      </c>
      <c r="G277">
        <v>1</v>
      </c>
      <c r="H277" s="21" t="s">
        <v>750</v>
      </c>
      <c r="I277" t="s">
        <v>750</v>
      </c>
      <c r="J277" t="str">
        <f>IF($I277="","",_xlfn.LET(_xlpm.x,VLOOKUP($I277,'taxon-match_2026-08-31'!$A$2:$N$122,6,FALSE),IF(_xlpm.x=0,"",_xlpm.x)))</f>
        <v>Linnaeus, 1758</v>
      </c>
      <c r="K277" t="str">
        <f>IF($I277="","",_xlfn.LET(_xlpm.x,VLOOKUP($I277,'taxon-match_2026-08-31'!$A$2:$N$122,4,FALSE),IF(_xlpm.x=0,"",_xlpm.x)))</f>
        <v>urn:lsid:marinespecies.org:taxname:137914</v>
      </c>
      <c r="L277" t="str">
        <f>IF($I277="","",_xlfn.LET(_xlpm.x,VLOOKUP($I277,'taxon-match_2026-08-31'!$A$2:$N$122,7,FALSE),IF(_xlpm.x=0,"",_xlpm.x)))</f>
        <v>Animalia</v>
      </c>
      <c r="M277" t="str">
        <f>IF($I277="","",_xlfn.LET(_xlpm.x,VLOOKUP($I277,'taxon-match_2026-08-31'!$A$2:$N$122,8,FALSE),IF(_xlpm.x=0,"",_xlpm.x)))</f>
        <v>Mollusca</v>
      </c>
      <c r="N277" t="str">
        <f>IF($I277="","",_xlfn.LET(_xlpm.x,VLOOKUP($I277,'taxon-match_2026-08-31'!$A$2:$N$122,9,FALSE),IF(_xlpm.x=0,"",_xlpm.x)))</f>
        <v>Gastropoda</v>
      </c>
      <c r="O277" t="str">
        <f>IF($I277="","",_xlfn.LET(_xlpm.x,VLOOKUP($I277,'taxon-match_2026-08-31'!$A$2:$N$122,10,FALSE),IF(_xlpm.x=0,"",_xlpm.x)))</f>
        <v>Doridida</v>
      </c>
      <c r="P277" t="str">
        <f>IF($I277="","",_xlfn.LET(_xlpm.x,VLOOKUP($I277,'taxon-match_2026-08-31'!$A$2:$N$122,11,FALSE),IF(_xlpm.x=0,"",_xlpm.x)))</f>
        <v>Dorididae</v>
      </c>
      <c r="Q277" t="str">
        <f>IF($I277="","",_xlfn.LET(_xlpm.x,VLOOKUP($I277,'taxon-match_2026-08-31'!$A$2:$N$122,12,FALSE),IF(_xlpm.x=0,"",_xlpm.x)))</f>
        <v>Doris</v>
      </c>
      <c r="R277" t="str">
        <f>IF($I277="","",_xlfn.LET(_xlpm.x,VLOOKUP($I277,'taxon-match_2026-08-31'!$A$2:$N$122,14,FALSE),IF(_xlpm.x=0,"",_xlpm.x)))</f>
        <v/>
      </c>
      <c r="S277" s="2" t="s">
        <v>2361</v>
      </c>
      <c r="T277" s="2" t="s">
        <v>60</v>
      </c>
      <c r="X277" t="str">
        <f>IF(T277="","",_xlfn.LET(_xlpm.x,VLOOKUP(T277,'Drop-down_menus'!$F$2:$G$16,2,FALSE),IF(_xlpm.x=0,"",_xlpm.x)))</f>
        <v>https://orcid.org/0000-0002-9708-1761</v>
      </c>
      <c r="Y277" t="str">
        <f>IF(U277="","",_xlfn.LET(_xlpm.x,VLOOKUP(U277,'Drop-down_menus'!$F$2:$G$16,2,FALSE),IF(_xlpm.x=0,"",_xlpm.x)))</f>
        <v/>
      </c>
      <c r="Z277" t="str">
        <f>IF(V277="","",_xlfn.LET(_xlpm.x,VLOOKUP(V277,'Drop-down_menus'!$F$2:$G$16,2,FALSE),IF(_xlpm.x=0,"",_xlpm.x)))</f>
        <v/>
      </c>
      <c r="AA277" t="str">
        <f>IF(W277="","",_xlfn.LET(_xlpm.x,VLOOKUP(W277,'Drop-down_menus'!$F$2:$G$16,2,FALSE),IF(_xlpm.x=0,"",_xlpm.x)))</f>
        <v/>
      </c>
      <c r="AB277" t="s">
        <v>702</v>
      </c>
      <c r="AE277" t="s">
        <v>745</v>
      </c>
    </row>
    <row r="278" spans="1:31" hidden="1" x14ac:dyDescent="0.2">
      <c r="A278" s="2" t="s">
        <v>84</v>
      </c>
      <c r="C278">
        <v>347</v>
      </c>
      <c r="D278" s="21" t="s">
        <v>700</v>
      </c>
      <c r="F278" t="s">
        <v>690</v>
      </c>
      <c r="G278">
        <v>1</v>
      </c>
      <c r="H278" t="s">
        <v>690</v>
      </c>
      <c r="I278" t="s">
        <v>690</v>
      </c>
      <c r="J278" t="str">
        <f>IF($I278="","",_xlfn.LET(_xlpm.x,VLOOKUP($I278,'taxon-match_2026-08-31'!$A$2:$N$122,6,FALSE),IF(_xlpm.x=0,"",_xlpm.x)))</f>
        <v>Grube, 1850</v>
      </c>
      <c r="K278" t="str">
        <f>IF($I278="","",_xlfn.LET(_xlpm.x,VLOOKUP($I278,'taxon-match_2026-08-31'!$A$2:$N$122,4,FALSE),IF(_xlpm.x=0,"",_xlpm.x)))</f>
        <v>urn:lsid:marinespecies.org:taxname:883</v>
      </c>
      <c r="L278" t="str">
        <f>IF($I278="","",_xlfn.LET(_xlpm.x,VLOOKUP($I278,'taxon-match_2026-08-31'!$A$2:$N$122,7,FALSE),IF(_xlpm.x=0,"",_xlpm.x)))</f>
        <v>Animalia</v>
      </c>
      <c r="M278" t="str">
        <f>IF($I278="","",_xlfn.LET(_xlpm.x,VLOOKUP($I278,'taxon-match_2026-08-31'!$A$2:$N$122,8,FALSE),IF(_xlpm.x=0,"",_xlpm.x)))</f>
        <v>Annelida</v>
      </c>
      <c r="N278" t="str">
        <f>IF($I278="","",_xlfn.LET(_xlpm.x,VLOOKUP($I278,'taxon-match_2026-08-31'!$A$2:$N$122,9,FALSE),IF(_xlpm.x=0,"",_xlpm.x)))</f>
        <v>Polychaeta</v>
      </c>
      <c r="O278" t="str">
        <f>IF($I278="","",_xlfn.LET(_xlpm.x,VLOOKUP($I278,'taxon-match_2026-08-31'!$A$2:$N$122,10,FALSE),IF(_xlpm.x=0,"",_xlpm.x)))</f>
        <v/>
      </c>
      <c r="P278" t="str">
        <f>IF($I278="","",_xlfn.LET(_xlpm.x,VLOOKUP($I278,'taxon-match_2026-08-31'!$A$2:$N$122,11,FALSE),IF(_xlpm.x=0,"",_xlpm.x)))</f>
        <v/>
      </c>
      <c r="Q278" t="str">
        <f>IF($I278="","",_xlfn.LET(_xlpm.x,VLOOKUP($I278,'taxon-match_2026-08-31'!$A$2:$N$122,12,FALSE),IF(_xlpm.x=0,"",_xlpm.x)))</f>
        <v/>
      </c>
      <c r="R278" t="str">
        <f>IF($I278="","",_xlfn.LET(_xlpm.x,VLOOKUP($I278,'taxon-match_2026-08-31'!$A$2:$N$122,14,FALSE),IF(_xlpm.x=0,"",_xlpm.x)))</f>
        <v/>
      </c>
      <c r="S278" s="2" t="s">
        <v>2358</v>
      </c>
      <c r="T278" s="2" t="s">
        <v>60</v>
      </c>
      <c r="X278" t="str">
        <f>IF(T278="","",_xlfn.LET(_xlpm.x,VLOOKUP(T278,'Drop-down_menus'!$F$2:$G$16,2,FALSE),IF(_xlpm.x=0,"",_xlpm.x)))</f>
        <v>https://orcid.org/0000-0002-9708-1761</v>
      </c>
      <c r="Y278" t="str">
        <f>IF(U278="","",_xlfn.LET(_xlpm.x,VLOOKUP(U278,'Drop-down_menus'!$F$2:$G$16,2,FALSE),IF(_xlpm.x=0,"",_xlpm.x)))</f>
        <v/>
      </c>
      <c r="Z278" t="str">
        <f>IF(V278="","",_xlfn.LET(_xlpm.x,VLOOKUP(V278,'Drop-down_menus'!$F$2:$G$16,2,FALSE),IF(_xlpm.x=0,"",_xlpm.x)))</f>
        <v/>
      </c>
      <c r="AA278" t="str">
        <f>IF(W278="","",_xlfn.LET(_xlpm.x,VLOOKUP(W278,'Drop-down_menus'!$F$2:$G$16,2,FALSE),IF(_xlpm.x=0,"",_xlpm.x)))</f>
        <v/>
      </c>
      <c r="AB278" t="s">
        <v>702</v>
      </c>
      <c r="AE278" t="s">
        <v>745</v>
      </c>
    </row>
    <row r="279" spans="1:31" hidden="1" x14ac:dyDescent="0.2">
      <c r="A279" s="2" t="s">
        <v>84</v>
      </c>
      <c r="C279">
        <v>348</v>
      </c>
      <c r="D279" s="21" t="s">
        <v>700</v>
      </c>
      <c r="F279" t="s">
        <v>754</v>
      </c>
      <c r="G279">
        <v>1</v>
      </c>
      <c r="H279" t="s">
        <v>754</v>
      </c>
      <c r="I279" t="s">
        <v>754</v>
      </c>
      <c r="J279" t="str">
        <f>IF($I279="","",_xlfn.LET(_xlpm.x,VLOOKUP($I279,'taxon-match_2026-08-31'!$A$2:$N$122,6,FALSE),IF(_xlpm.x=0,"",_xlpm.x)))</f>
        <v/>
      </c>
      <c r="K279" t="str">
        <f>IF($I279="","",_xlfn.LET(_xlpm.x,VLOOKUP($I279,'taxon-match_2026-08-31'!$A$2:$N$122,4,FALSE),IF(_xlpm.x=0,"",_xlpm.x)))</f>
        <v>urn:lsid:marinespecies.org:taxname:152391</v>
      </c>
      <c r="L279" t="str">
        <f>IF($I279="","",_xlfn.LET(_xlpm.x,VLOOKUP($I279,'taxon-match_2026-08-31'!$A$2:$N$122,7,FALSE),IF(_xlpm.x=0,"",_xlpm.x)))</f>
        <v>Animalia</v>
      </c>
      <c r="M279" t="str">
        <f>IF($I279="","",_xlfn.LET(_xlpm.x,VLOOKUP($I279,'taxon-match_2026-08-31'!$A$2:$N$122,8,FALSE),IF(_xlpm.x=0,"",_xlpm.x)))</f>
        <v>Nemertea</v>
      </c>
      <c r="N279" t="str">
        <f>IF($I279="","",_xlfn.LET(_xlpm.x,VLOOKUP($I279,'taxon-match_2026-08-31'!$A$2:$N$122,9,FALSE),IF(_xlpm.x=0,"",_xlpm.x)))</f>
        <v/>
      </c>
      <c r="O279" t="str">
        <f>IF($I279="","",_xlfn.LET(_xlpm.x,VLOOKUP($I279,'taxon-match_2026-08-31'!$A$2:$N$122,10,FALSE),IF(_xlpm.x=0,"",_xlpm.x)))</f>
        <v/>
      </c>
      <c r="P279" t="str">
        <f>IF($I279="","",_xlfn.LET(_xlpm.x,VLOOKUP($I279,'taxon-match_2026-08-31'!$A$2:$N$122,11,FALSE),IF(_xlpm.x=0,"",_xlpm.x)))</f>
        <v/>
      </c>
      <c r="Q279" t="str">
        <f>IF($I279="","",_xlfn.LET(_xlpm.x,VLOOKUP($I279,'taxon-match_2026-08-31'!$A$2:$N$122,12,FALSE),IF(_xlpm.x=0,"",_xlpm.x)))</f>
        <v/>
      </c>
      <c r="R279" t="str">
        <f>IF($I279="","",_xlfn.LET(_xlpm.x,VLOOKUP($I279,'taxon-match_2026-08-31'!$A$2:$N$122,14,FALSE),IF(_xlpm.x=0,"",_xlpm.x)))</f>
        <v/>
      </c>
      <c r="S279" s="2" t="s">
        <v>2357</v>
      </c>
      <c r="T279" s="2" t="s">
        <v>60</v>
      </c>
      <c r="X279" t="str">
        <f>IF(T279="","",_xlfn.LET(_xlpm.x,VLOOKUP(T279,'Drop-down_menus'!$F$2:$G$16,2,FALSE),IF(_xlpm.x=0,"",_xlpm.x)))</f>
        <v>https://orcid.org/0000-0002-9708-1761</v>
      </c>
      <c r="Y279" t="str">
        <f>IF(U279="","",_xlfn.LET(_xlpm.x,VLOOKUP(U279,'Drop-down_menus'!$F$2:$G$16,2,FALSE),IF(_xlpm.x=0,"",_xlpm.x)))</f>
        <v/>
      </c>
      <c r="Z279" t="str">
        <f>IF(V279="","",_xlfn.LET(_xlpm.x,VLOOKUP(V279,'Drop-down_menus'!$F$2:$G$16,2,FALSE),IF(_xlpm.x=0,"",_xlpm.x)))</f>
        <v/>
      </c>
      <c r="AA279" t="str">
        <f>IF(W279="","",_xlfn.LET(_xlpm.x,VLOOKUP(W279,'Drop-down_menus'!$F$2:$G$16,2,FALSE),IF(_xlpm.x=0,"",_xlpm.x)))</f>
        <v/>
      </c>
      <c r="AB279" t="s">
        <v>702</v>
      </c>
      <c r="AE279" t="s">
        <v>745</v>
      </c>
    </row>
    <row r="280" spans="1:31" hidden="1" x14ac:dyDescent="0.2">
      <c r="A280" s="2" t="s">
        <v>84</v>
      </c>
      <c r="C280">
        <v>349</v>
      </c>
      <c r="D280" s="21" t="s">
        <v>700</v>
      </c>
      <c r="F280" t="s">
        <v>754</v>
      </c>
      <c r="G280">
        <v>1</v>
      </c>
      <c r="H280" t="s">
        <v>754</v>
      </c>
      <c r="I280" t="s">
        <v>754</v>
      </c>
      <c r="J280" t="str">
        <f>IF($I280="","",_xlfn.LET(_xlpm.x,VLOOKUP($I280,'taxon-match_2026-08-31'!$A$2:$N$122,6,FALSE),IF(_xlpm.x=0,"",_xlpm.x)))</f>
        <v/>
      </c>
      <c r="K280" t="str">
        <f>IF($I280="","",_xlfn.LET(_xlpm.x,VLOOKUP($I280,'taxon-match_2026-08-31'!$A$2:$N$122,4,FALSE),IF(_xlpm.x=0,"",_xlpm.x)))</f>
        <v>urn:lsid:marinespecies.org:taxname:152391</v>
      </c>
      <c r="L280" t="str">
        <f>IF($I280="","",_xlfn.LET(_xlpm.x,VLOOKUP($I280,'taxon-match_2026-08-31'!$A$2:$N$122,7,FALSE),IF(_xlpm.x=0,"",_xlpm.x)))</f>
        <v>Animalia</v>
      </c>
      <c r="M280" t="str">
        <f>IF($I280="","",_xlfn.LET(_xlpm.x,VLOOKUP($I280,'taxon-match_2026-08-31'!$A$2:$N$122,8,FALSE),IF(_xlpm.x=0,"",_xlpm.x)))</f>
        <v>Nemertea</v>
      </c>
      <c r="N280" t="str">
        <f>IF($I280="","",_xlfn.LET(_xlpm.x,VLOOKUP($I280,'taxon-match_2026-08-31'!$A$2:$N$122,9,FALSE),IF(_xlpm.x=0,"",_xlpm.x)))</f>
        <v/>
      </c>
      <c r="O280" t="str">
        <f>IF($I280="","",_xlfn.LET(_xlpm.x,VLOOKUP($I280,'taxon-match_2026-08-31'!$A$2:$N$122,10,FALSE),IF(_xlpm.x=0,"",_xlpm.x)))</f>
        <v/>
      </c>
      <c r="P280" t="str">
        <f>IF($I280="","",_xlfn.LET(_xlpm.x,VLOOKUP($I280,'taxon-match_2026-08-31'!$A$2:$N$122,11,FALSE),IF(_xlpm.x=0,"",_xlpm.x)))</f>
        <v/>
      </c>
      <c r="Q280" t="str">
        <f>IF($I280="","",_xlfn.LET(_xlpm.x,VLOOKUP($I280,'taxon-match_2026-08-31'!$A$2:$N$122,12,FALSE),IF(_xlpm.x=0,"",_xlpm.x)))</f>
        <v/>
      </c>
      <c r="R280" t="str">
        <f>IF($I280="","",_xlfn.LET(_xlpm.x,VLOOKUP($I280,'taxon-match_2026-08-31'!$A$2:$N$122,14,FALSE),IF(_xlpm.x=0,"",_xlpm.x)))</f>
        <v/>
      </c>
      <c r="S280" s="2" t="s">
        <v>2357</v>
      </c>
      <c r="T280" s="2" t="s">
        <v>60</v>
      </c>
      <c r="X280" t="str">
        <f>IF(T280="","",_xlfn.LET(_xlpm.x,VLOOKUP(T280,'Drop-down_menus'!$F$2:$G$16,2,FALSE),IF(_xlpm.x=0,"",_xlpm.x)))</f>
        <v>https://orcid.org/0000-0002-9708-1761</v>
      </c>
      <c r="Y280" t="str">
        <f>IF(U280="","",_xlfn.LET(_xlpm.x,VLOOKUP(U280,'Drop-down_menus'!$F$2:$G$16,2,FALSE),IF(_xlpm.x=0,"",_xlpm.x)))</f>
        <v/>
      </c>
      <c r="Z280" t="str">
        <f>IF(V280="","",_xlfn.LET(_xlpm.x,VLOOKUP(V280,'Drop-down_menus'!$F$2:$G$16,2,FALSE),IF(_xlpm.x=0,"",_xlpm.x)))</f>
        <v/>
      </c>
      <c r="AA280" t="str">
        <f>IF(W280="","",_xlfn.LET(_xlpm.x,VLOOKUP(W280,'Drop-down_menus'!$F$2:$G$16,2,FALSE),IF(_xlpm.x=0,"",_xlpm.x)))</f>
        <v/>
      </c>
      <c r="AB280" t="s">
        <v>702</v>
      </c>
      <c r="AE280" t="s">
        <v>745</v>
      </c>
    </row>
    <row r="281" spans="1:31" hidden="1" x14ac:dyDescent="0.2">
      <c r="A281" s="2" t="s">
        <v>84</v>
      </c>
      <c r="C281">
        <v>350</v>
      </c>
      <c r="D281" s="21" t="s">
        <v>700</v>
      </c>
      <c r="F281" t="s">
        <v>754</v>
      </c>
      <c r="G281">
        <v>1</v>
      </c>
      <c r="H281" t="s">
        <v>754</v>
      </c>
      <c r="I281" t="s">
        <v>754</v>
      </c>
      <c r="J281" t="str">
        <f>IF($I281="","",_xlfn.LET(_xlpm.x,VLOOKUP($I281,'taxon-match_2026-08-31'!$A$2:$N$122,6,FALSE),IF(_xlpm.x=0,"",_xlpm.x)))</f>
        <v/>
      </c>
      <c r="K281" t="str">
        <f>IF($I281="","",_xlfn.LET(_xlpm.x,VLOOKUP($I281,'taxon-match_2026-08-31'!$A$2:$N$122,4,FALSE),IF(_xlpm.x=0,"",_xlpm.x)))</f>
        <v>urn:lsid:marinespecies.org:taxname:152391</v>
      </c>
      <c r="L281" t="str">
        <f>IF($I281="","",_xlfn.LET(_xlpm.x,VLOOKUP($I281,'taxon-match_2026-08-31'!$A$2:$N$122,7,FALSE),IF(_xlpm.x=0,"",_xlpm.x)))</f>
        <v>Animalia</v>
      </c>
      <c r="M281" t="str">
        <f>IF($I281="","",_xlfn.LET(_xlpm.x,VLOOKUP($I281,'taxon-match_2026-08-31'!$A$2:$N$122,8,FALSE),IF(_xlpm.x=0,"",_xlpm.x)))</f>
        <v>Nemertea</v>
      </c>
      <c r="N281" t="str">
        <f>IF($I281="","",_xlfn.LET(_xlpm.x,VLOOKUP($I281,'taxon-match_2026-08-31'!$A$2:$N$122,9,FALSE),IF(_xlpm.x=0,"",_xlpm.x)))</f>
        <v/>
      </c>
      <c r="O281" t="str">
        <f>IF($I281="","",_xlfn.LET(_xlpm.x,VLOOKUP($I281,'taxon-match_2026-08-31'!$A$2:$N$122,10,FALSE),IF(_xlpm.x=0,"",_xlpm.x)))</f>
        <v/>
      </c>
      <c r="P281" t="str">
        <f>IF($I281="","",_xlfn.LET(_xlpm.x,VLOOKUP($I281,'taxon-match_2026-08-31'!$A$2:$N$122,11,FALSE),IF(_xlpm.x=0,"",_xlpm.x)))</f>
        <v/>
      </c>
      <c r="Q281" t="str">
        <f>IF($I281="","",_xlfn.LET(_xlpm.x,VLOOKUP($I281,'taxon-match_2026-08-31'!$A$2:$N$122,12,FALSE),IF(_xlpm.x=0,"",_xlpm.x)))</f>
        <v/>
      </c>
      <c r="R281" t="str">
        <f>IF($I281="","",_xlfn.LET(_xlpm.x,VLOOKUP($I281,'taxon-match_2026-08-31'!$A$2:$N$122,14,FALSE),IF(_xlpm.x=0,"",_xlpm.x)))</f>
        <v/>
      </c>
      <c r="S281" s="2" t="s">
        <v>2357</v>
      </c>
      <c r="T281" s="2" t="s">
        <v>60</v>
      </c>
      <c r="X281" t="str">
        <f>IF(T281="","",_xlfn.LET(_xlpm.x,VLOOKUP(T281,'Drop-down_menus'!$F$2:$G$16,2,FALSE),IF(_xlpm.x=0,"",_xlpm.x)))</f>
        <v>https://orcid.org/0000-0002-9708-1761</v>
      </c>
      <c r="Y281" t="str">
        <f>IF(U281="","",_xlfn.LET(_xlpm.x,VLOOKUP(U281,'Drop-down_menus'!$F$2:$G$16,2,FALSE),IF(_xlpm.x=0,"",_xlpm.x)))</f>
        <v/>
      </c>
      <c r="Z281" t="str">
        <f>IF(V281="","",_xlfn.LET(_xlpm.x,VLOOKUP(V281,'Drop-down_menus'!$F$2:$G$16,2,FALSE),IF(_xlpm.x=0,"",_xlpm.x)))</f>
        <v/>
      </c>
      <c r="AA281" t="str">
        <f>IF(W281="","",_xlfn.LET(_xlpm.x,VLOOKUP(W281,'Drop-down_menus'!$F$2:$G$16,2,FALSE),IF(_xlpm.x=0,"",_xlpm.x)))</f>
        <v/>
      </c>
      <c r="AB281" t="s">
        <v>702</v>
      </c>
      <c r="AE281" t="s">
        <v>745</v>
      </c>
    </row>
    <row r="282" spans="1:31" hidden="1" x14ac:dyDescent="0.2">
      <c r="A282" s="2" t="s">
        <v>84</v>
      </c>
      <c r="C282">
        <v>351</v>
      </c>
      <c r="D282" s="21" t="s">
        <v>700</v>
      </c>
      <c r="F282" t="s">
        <v>754</v>
      </c>
      <c r="G282">
        <v>1</v>
      </c>
      <c r="H282" t="s">
        <v>754</v>
      </c>
      <c r="I282" t="s">
        <v>754</v>
      </c>
      <c r="J282" t="str">
        <f>IF($I282="","",_xlfn.LET(_xlpm.x,VLOOKUP($I282,'taxon-match_2026-08-31'!$A$2:$N$122,6,FALSE),IF(_xlpm.x=0,"",_xlpm.x)))</f>
        <v/>
      </c>
      <c r="K282" t="str">
        <f>IF($I282="","",_xlfn.LET(_xlpm.x,VLOOKUP($I282,'taxon-match_2026-08-31'!$A$2:$N$122,4,FALSE),IF(_xlpm.x=0,"",_xlpm.x)))</f>
        <v>urn:lsid:marinespecies.org:taxname:152391</v>
      </c>
      <c r="L282" t="str">
        <f>IF($I282="","",_xlfn.LET(_xlpm.x,VLOOKUP($I282,'taxon-match_2026-08-31'!$A$2:$N$122,7,FALSE),IF(_xlpm.x=0,"",_xlpm.x)))</f>
        <v>Animalia</v>
      </c>
      <c r="M282" t="str">
        <f>IF($I282="","",_xlfn.LET(_xlpm.x,VLOOKUP($I282,'taxon-match_2026-08-31'!$A$2:$N$122,8,FALSE),IF(_xlpm.x=0,"",_xlpm.x)))</f>
        <v>Nemertea</v>
      </c>
      <c r="N282" t="str">
        <f>IF($I282="","",_xlfn.LET(_xlpm.x,VLOOKUP($I282,'taxon-match_2026-08-31'!$A$2:$N$122,9,FALSE),IF(_xlpm.x=0,"",_xlpm.x)))</f>
        <v/>
      </c>
      <c r="O282" t="str">
        <f>IF($I282="","",_xlfn.LET(_xlpm.x,VLOOKUP($I282,'taxon-match_2026-08-31'!$A$2:$N$122,10,FALSE),IF(_xlpm.x=0,"",_xlpm.x)))</f>
        <v/>
      </c>
      <c r="P282" t="str">
        <f>IF($I282="","",_xlfn.LET(_xlpm.x,VLOOKUP($I282,'taxon-match_2026-08-31'!$A$2:$N$122,11,FALSE),IF(_xlpm.x=0,"",_xlpm.x)))</f>
        <v/>
      </c>
      <c r="Q282" t="str">
        <f>IF($I282="","",_xlfn.LET(_xlpm.x,VLOOKUP($I282,'taxon-match_2026-08-31'!$A$2:$N$122,12,FALSE),IF(_xlpm.x=0,"",_xlpm.x)))</f>
        <v/>
      </c>
      <c r="R282" t="str">
        <f>IF($I282="","",_xlfn.LET(_xlpm.x,VLOOKUP($I282,'taxon-match_2026-08-31'!$A$2:$N$122,14,FALSE),IF(_xlpm.x=0,"",_xlpm.x)))</f>
        <v/>
      </c>
      <c r="S282" s="2" t="s">
        <v>2357</v>
      </c>
      <c r="T282" s="2" t="s">
        <v>60</v>
      </c>
      <c r="X282" t="str">
        <f>IF(T282="","",_xlfn.LET(_xlpm.x,VLOOKUP(T282,'Drop-down_menus'!$F$2:$G$16,2,FALSE),IF(_xlpm.x=0,"",_xlpm.x)))</f>
        <v>https://orcid.org/0000-0002-9708-1761</v>
      </c>
      <c r="Y282" t="str">
        <f>IF(U282="","",_xlfn.LET(_xlpm.x,VLOOKUP(U282,'Drop-down_menus'!$F$2:$G$16,2,FALSE),IF(_xlpm.x=0,"",_xlpm.x)))</f>
        <v/>
      </c>
      <c r="Z282" t="str">
        <f>IF(V282="","",_xlfn.LET(_xlpm.x,VLOOKUP(V282,'Drop-down_menus'!$F$2:$G$16,2,FALSE),IF(_xlpm.x=0,"",_xlpm.x)))</f>
        <v/>
      </c>
      <c r="AA282" t="str">
        <f>IF(W282="","",_xlfn.LET(_xlpm.x,VLOOKUP(W282,'Drop-down_menus'!$F$2:$G$16,2,FALSE),IF(_xlpm.x=0,"",_xlpm.x)))</f>
        <v/>
      </c>
      <c r="AB282" t="s">
        <v>702</v>
      </c>
      <c r="AE282" t="s">
        <v>745</v>
      </c>
    </row>
    <row r="283" spans="1:31" x14ac:dyDescent="0.2">
      <c r="A283" s="2" t="s">
        <v>84</v>
      </c>
      <c r="C283">
        <v>352</v>
      </c>
      <c r="D283" s="21" t="s">
        <v>700</v>
      </c>
      <c r="F283" t="s">
        <v>911</v>
      </c>
      <c r="G283">
        <v>1</v>
      </c>
      <c r="H283" t="s">
        <v>911</v>
      </c>
      <c r="I283" t="s">
        <v>911</v>
      </c>
      <c r="J283" t="str">
        <f>IF($I283="","",_xlfn.LET(_xlpm.x,VLOOKUP($I283,'taxon-match_2026-08-31'!$A$2:$N$122,6,FALSE),IF(_xlpm.x=0,"",_xlpm.x)))</f>
        <v>Sluiter, 1905</v>
      </c>
      <c r="K283" t="str">
        <f>IF($I283="","",_xlfn.LET(_xlpm.x,VLOOKUP($I283,'taxon-match_2026-08-31'!$A$2:$N$122,4,FALSE),IF(_xlpm.x=0,"",_xlpm.x)))</f>
        <v>urn:lsid:marinespecies.org:taxname:252638</v>
      </c>
      <c r="L283" t="str">
        <f>IF($I283="","",_xlfn.LET(_xlpm.x,VLOOKUP($I283,'taxon-match_2026-08-31'!$A$2:$N$122,7,FALSE),IF(_xlpm.x=0,"",_xlpm.x)))</f>
        <v>Animalia</v>
      </c>
      <c r="M283" t="str">
        <f>IF($I283="","",_xlfn.LET(_xlpm.x,VLOOKUP($I283,'taxon-match_2026-08-31'!$A$2:$N$122,8,FALSE),IF(_xlpm.x=0,"",_xlpm.x)))</f>
        <v>Chordata</v>
      </c>
      <c r="N283" t="str">
        <f>IF($I283="","",_xlfn.LET(_xlpm.x,VLOOKUP($I283,'taxon-match_2026-08-31'!$A$2:$N$122,9,FALSE),IF(_xlpm.x=0,"",_xlpm.x)))</f>
        <v>Ascidiacea</v>
      </c>
      <c r="O283" t="str">
        <f>IF($I283="","",_xlfn.LET(_xlpm.x,VLOOKUP($I283,'taxon-match_2026-08-31'!$A$2:$N$122,10,FALSE),IF(_xlpm.x=0,"",_xlpm.x)))</f>
        <v>Phlebobranchia</v>
      </c>
      <c r="P283" t="str">
        <f>IF($I283="","",_xlfn.LET(_xlpm.x,VLOOKUP($I283,'taxon-match_2026-08-31'!$A$2:$N$122,11,FALSE),IF(_xlpm.x=0,"",_xlpm.x)))</f>
        <v>Corellidae</v>
      </c>
      <c r="Q283" t="str">
        <f>IF($I283="","",_xlfn.LET(_xlpm.x,VLOOKUP($I283,'taxon-match_2026-08-31'!$A$2:$N$122,12,FALSE),IF(_xlpm.x=0,"",_xlpm.x)))</f>
        <v>Corella</v>
      </c>
      <c r="R283" t="str">
        <f>IF($I283="","",_xlfn.LET(_xlpm.x,VLOOKUP($I283,'taxon-match_2026-08-31'!$A$2:$N$122,14,FALSE),IF(_xlpm.x=0,"",_xlpm.x)))</f>
        <v>antarctica</v>
      </c>
      <c r="S283" s="2" t="s">
        <v>2609</v>
      </c>
      <c r="T283" s="2" t="s">
        <v>60</v>
      </c>
      <c r="X283" t="str">
        <f>IF(T283="","",_xlfn.LET(_xlpm.x,VLOOKUP(T283,'Drop-down_menus'!$F$2:$G$16,2,FALSE),IF(_xlpm.x=0,"",_xlpm.x)))</f>
        <v>https://orcid.org/0000-0002-9708-1761</v>
      </c>
      <c r="Y283" t="str">
        <f>IF(U283="","",_xlfn.LET(_xlpm.x,VLOOKUP(U283,'Drop-down_menus'!$F$2:$G$16,2,FALSE),IF(_xlpm.x=0,"",_xlpm.x)))</f>
        <v/>
      </c>
      <c r="Z283" t="str">
        <f>IF(V283="","",_xlfn.LET(_xlpm.x,VLOOKUP(V283,'Drop-down_menus'!$F$2:$G$16,2,FALSE),IF(_xlpm.x=0,"",_xlpm.x)))</f>
        <v/>
      </c>
      <c r="AA283" t="str">
        <f>IF(W283="","",_xlfn.LET(_xlpm.x,VLOOKUP(W283,'Drop-down_menus'!$F$2:$G$16,2,FALSE),IF(_xlpm.x=0,"",_xlpm.x)))</f>
        <v/>
      </c>
      <c r="AB283" t="s">
        <v>702</v>
      </c>
      <c r="AE283" t="s">
        <v>745</v>
      </c>
    </row>
    <row r="284" spans="1:31" hidden="1" x14ac:dyDescent="0.2">
      <c r="A284" s="2" t="s">
        <v>84</v>
      </c>
      <c r="C284">
        <v>353</v>
      </c>
      <c r="D284" t="s">
        <v>705</v>
      </c>
      <c r="I284" t="s">
        <v>2611</v>
      </c>
      <c r="J284" t="str">
        <f>IF($I284="","",_xlfn.LET(_xlpm.x,VLOOKUP($I284,'taxon-match_2026-08-31'!$A$2:$N$122,6,FALSE),IF(_xlpm.x=0,"",_xlpm.x)))</f>
        <v/>
      </c>
      <c r="K284" t="str">
        <f>IF($I284="","",_xlfn.LET(_xlpm.x,VLOOKUP($I284,'taxon-match_2026-08-31'!$A$2:$N$122,4,FALSE),IF(_xlpm.x=0,"",_xlpm.x)))</f>
        <v/>
      </c>
      <c r="L284" t="str">
        <f>IF($I284="","",_xlfn.LET(_xlpm.x,VLOOKUP($I284,'taxon-match_2026-08-31'!$A$2:$N$122,7,FALSE),IF(_xlpm.x=0,"",_xlpm.x)))</f>
        <v/>
      </c>
      <c r="M284" t="str">
        <f>IF($I284="","",_xlfn.LET(_xlpm.x,VLOOKUP($I284,'taxon-match_2026-08-31'!$A$2:$N$122,8,FALSE),IF(_xlpm.x=0,"",_xlpm.x)))</f>
        <v/>
      </c>
      <c r="N284" t="str">
        <f>IF($I284="","",_xlfn.LET(_xlpm.x,VLOOKUP($I284,'taxon-match_2026-08-31'!$A$2:$N$122,9,FALSE),IF(_xlpm.x=0,"",_xlpm.x)))</f>
        <v/>
      </c>
      <c r="O284" t="str">
        <f>IF($I284="","",_xlfn.LET(_xlpm.x,VLOOKUP($I284,'taxon-match_2026-08-31'!$A$2:$N$122,10,FALSE),IF(_xlpm.x=0,"",_xlpm.x)))</f>
        <v/>
      </c>
      <c r="P284" t="str">
        <f>IF($I284="","",_xlfn.LET(_xlpm.x,VLOOKUP($I284,'taxon-match_2026-08-31'!$A$2:$N$122,11,FALSE),IF(_xlpm.x=0,"",_xlpm.x)))</f>
        <v/>
      </c>
      <c r="Q284" t="str">
        <f>IF($I284="","",_xlfn.LET(_xlpm.x,VLOOKUP($I284,'taxon-match_2026-08-31'!$A$2:$N$122,12,FALSE),IF(_xlpm.x=0,"",_xlpm.x)))</f>
        <v/>
      </c>
      <c r="R284" t="str">
        <f>IF($I284="","",_xlfn.LET(_xlpm.x,VLOOKUP($I284,'taxon-match_2026-08-31'!$A$2:$N$122,14,FALSE),IF(_xlpm.x=0,"",_xlpm.x)))</f>
        <v/>
      </c>
      <c r="T284" s="2" t="s">
        <v>60</v>
      </c>
      <c r="X284" t="str">
        <f>IF(T284="","",_xlfn.LET(_xlpm.x,VLOOKUP(T284,'Drop-down_menus'!$F$2:$G$16,2,FALSE),IF(_xlpm.x=0,"",_xlpm.x)))</f>
        <v>https://orcid.org/0000-0002-9708-1761</v>
      </c>
      <c r="Y284" t="str">
        <f>IF(U284="","",_xlfn.LET(_xlpm.x,VLOOKUP(U284,'Drop-down_menus'!$F$2:$G$16,2,FALSE),IF(_xlpm.x=0,"",_xlpm.x)))</f>
        <v/>
      </c>
      <c r="Z284" t="str">
        <f>IF(V284="","",_xlfn.LET(_xlpm.x,VLOOKUP(V284,'Drop-down_menus'!$F$2:$G$16,2,FALSE),IF(_xlpm.x=0,"",_xlpm.x)))</f>
        <v/>
      </c>
      <c r="AA284" t="str">
        <f>IF(W284="","",_xlfn.LET(_xlpm.x,VLOOKUP(W284,'Drop-down_menus'!$F$2:$G$16,2,FALSE),IF(_xlpm.x=0,"",_xlpm.x)))</f>
        <v/>
      </c>
      <c r="AB284" t="s">
        <v>702</v>
      </c>
      <c r="AE284" t="s">
        <v>745</v>
      </c>
    </row>
    <row r="285" spans="1:31" hidden="1" x14ac:dyDescent="0.2">
      <c r="A285" s="2" t="s">
        <v>84</v>
      </c>
      <c r="C285">
        <v>354</v>
      </c>
      <c r="D285" t="s">
        <v>705</v>
      </c>
      <c r="I285" t="s">
        <v>2611</v>
      </c>
      <c r="J285" t="str">
        <f>IF($I285="","",_xlfn.LET(_xlpm.x,VLOOKUP($I285,'taxon-match_2026-08-31'!$A$2:$N$122,6,FALSE),IF(_xlpm.x=0,"",_xlpm.x)))</f>
        <v/>
      </c>
      <c r="K285" t="str">
        <f>IF($I285="","",_xlfn.LET(_xlpm.x,VLOOKUP($I285,'taxon-match_2026-08-31'!$A$2:$N$122,4,FALSE),IF(_xlpm.x=0,"",_xlpm.x)))</f>
        <v/>
      </c>
      <c r="L285" t="str">
        <f>IF($I285="","",_xlfn.LET(_xlpm.x,VLOOKUP($I285,'taxon-match_2026-08-31'!$A$2:$N$122,7,FALSE),IF(_xlpm.x=0,"",_xlpm.x)))</f>
        <v/>
      </c>
      <c r="M285" t="str">
        <f>IF($I285="","",_xlfn.LET(_xlpm.x,VLOOKUP($I285,'taxon-match_2026-08-31'!$A$2:$N$122,8,FALSE),IF(_xlpm.x=0,"",_xlpm.x)))</f>
        <v/>
      </c>
      <c r="N285" t="str">
        <f>IF($I285="","",_xlfn.LET(_xlpm.x,VLOOKUP($I285,'taxon-match_2026-08-31'!$A$2:$N$122,9,FALSE),IF(_xlpm.x=0,"",_xlpm.x)))</f>
        <v/>
      </c>
      <c r="O285" t="str">
        <f>IF($I285="","",_xlfn.LET(_xlpm.x,VLOOKUP($I285,'taxon-match_2026-08-31'!$A$2:$N$122,10,FALSE),IF(_xlpm.x=0,"",_xlpm.x)))</f>
        <v/>
      </c>
      <c r="P285" t="str">
        <f>IF($I285="","",_xlfn.LET(_xlpm.x,VLOOKUP($I285,'taxon-match_2026-08-31'!$A$2:$N$122,11,FALSE),IF(_xlpm.x=0,"",_xlpm.x)))</f>
        <v/>
      </c>
      <c r="Q285" t="str">
        <f>IF($I285="","",_xlfn.LET(_xlpm.x,VLOOKUP($I285,'taxon-match_2026-08-31'!$A$2:$N$122,12,FALSE),IF(_xlpm.x=0,"",_xlpm.x)))</f>
        <v/>
      </c>
      <c r="R285" t="str">
        <f>IF($I285="","",_xlfn.LET(_xlpm.x,VLOOKUP($I285,'taxon-match_2026-08-31'!$A$2:$N$122,14,FALSE),IF(_xlpm.x=0,"",_xlpm.x)))</f>
        <v/>
      </c>
      <c r="T285" s="2" t="s">
        <v>60</v>
      </c>
      <c r="X285" t="str">
        <f>IF(T285="","",_xlfn.LET(_xlpm.x,VLOOKUP(T285,'Drop-down_menus'!$F$2:$G$16,2,FALSE),IF(_xlpm.x=0,"",_xlpm.x)))</f>
        <v>https://orcid.org/0000-0002-9708-1761</v>
      </c>
      <c r="Y285" t="str">
        <f>IF(U285="","",_xlfn.LET(_xlpm.x,VLOOKUP(U285,'Drop-down_menus'!$F$2:$G$16,2,FALSE),IF(_xlpm.x=0,"",_xlpm.x)))</f>
        <v/>
      </c>
      <c r="Z285" t="str">
        <f>IF(V285="","",_xlfn.LET(_xlpm.x,VLOOKUP(V285,'Drop-down_menus'!$F$2:$G$16,2,FALSE),IF(_xlpm.x=0,"",_xlpm.x)))</f>
        <v/>
      </c>
      <c r="AA285" t="str">
        <f>IF(W285="","",_xlfn.LET(_xlpm.x,VLOOKUP(W285,'Drop-down_menus'!$F$2:$G$16,2,FALSE),IF(_xlpm.x=0,"",_xlpm.x)))</f>
        <v/>
      </c>
      <c r="AB285" t="s">
        <v>702</v>
      </c>
      <c r="AE285" t="s">
        <v>745</v>
      </c>
    </row>
    <row r="286" spans="1:31" hidden="1" x14ac:dyDescent="0.2">
      <c r="A286" s="2" t="s">
        <v>84</v>
      </c>
      <c r="C286">
        <v>355</v>
      </c>
      <c r="D286" t="s">
        <v>705</v>
      </c>
      <c r="I286" t="s">
        <v>2611</v>
      </c>
      <c r="J286" t="str">
        <f>IF($I286="","",_xlfn.LET(_xlpm.x,VLOOKUP($I286,'taxon-match_2026-08-31'!$A$2:$N$122,6,FALSE),IF(_xlpm.x=0,"",_xlpm.x)))</f>
        <v/>
      </c>
      <c r="K286" t="str">
        <f>IF($I286="","",_xlfn.LET(_xlpm.x,VLOOKUP($I286,'taxon-match_2026-08-31'!$A$2:$N$122,4,FALSE),IF(_xlpm.x=0,"",_xlpm.x)))</f>
        <v/>
      </c>
      <c r="L286" t="str">
        <f>IF($I286="","",_xlfn.LET(_xlpm.x,VLOOKUP($I286,'taxon-match_2026-08-31'!$A$2:$N$122,7,FALSE),IF(_xlpm.x=0,"",_xlpm.x)))</f>
        <v/>
      </c>
      <c r="M286" t="str">
        <f>IF($I286="","",_xlfn.LET(_xlpm.x,VLOOKUP($I286,'taxon-match_2026-08-31'!$A$2:$N$122,8,FALSE),IF(_xlpm.x=0,"",_xlpm.x)))</f>
        <v/>
      </c>
      <c r="N286" t="str">
        <f>IF($I286="","",_xlfn.LET(_xlpm.x,VLOOKUP($I286,'taxon-match_2026-08-31'!$A$2:$N$122,9,FALSE),IF(_xlpm.x=0,"",_xlpm.x)))</f>
        <v/>
      </c>
      <c r="O286" t="str">
        <f>IF($I286="","",_xlfn.LET(_xlpm.x,VLOOKUP($I286,'taxon-match_2026-08-31'!$A$2:$N$122,10,FALSE),IF(_xlpm.x=0,"",_xlpm.x)))</f>
        <v/>
      </c>
      <c r="P286" t="str">
        <f>IF($I286="","",_xlfn.LET(_xlpm.x,VLOOKUP($I286,'taxon-match_2026-08-31'!$A$2:$N$122,11,FALSE),IF(_xlpm.x=0,"",_xlpm.x)))</f>
        <v/>
      </c>
      <c r="Q286" t="str">
        <f>IF($I286="","",_xlfn.LET(_xlpm.x,VLOOKUP($I286,'taxon-match_2026-08-31'!$A$2:$N$122,12,FALSE),IF(_xlpm.x=0,"",_xlpm.x)))</f>
        <v/>
      </c>
      <c r="R286" t="str">
        <f>IF($I286="","",_xlfn.LET(_xlpm.x,VLOOKUP($I286,'taxon-match_2026-08-31'!$A$2:$N$122,14,FALSE),IF(_xlpm.x=0,"",_xlpm.x)))</f>
        <v/>
      </c>
      <c r="T286" s="2" t="s">
        <v>60</v>
      </c>
      <c r="X286" t="str">
        <f>IF(T286="","",_xlfn.LET(_xlpm.x,VLOOKUP(T286,'Drop-down_menus'!$F$2:$G$16,2,FALSE),IF(_xlpm.x=0,"",_xlpm.x)))</f>
        <v>https://orcid.org/0000-0002-9708-1761</v>
      </c>
      <c r="Y286" t="str">
        <f>IF(U286="","",_xlfn.LET(_xlpm.x,VLOOKUP(U286,'Drop-down_menus'!$F$2:$G$16,2,FALSE),IF(_xlpm.x=0,"",_xlpm.x)))</f>
        <v/>
      </c>
      <c r="Z286" t="str">
        <f>IF(V286="","",_xlfn.LET(_xlpm.x,VLOOKUP(V286,'Drop-down_menus'!$F$2:$G$16,2,FALSE),IF(_xlpm.x=0,"",_xlpm.x)))</f>
        <v/>
      </c>
      <c r="AA286" t="str">
        <f>IF(W286="","",_xlfn.LET(_xlpm.x,VLOOKUP(W286,'Drop-down_menus'!$F$2:$G$16,2,FALSE),IF(_xlpm.x=0,"",_xlpm.x)))</f>
        <v/>
      </c>
      <c r="AB286" t="s">
        <v>702</v>
      </c>
      <c r="AE286" t="s">
        <v>745</v>
      </c>
    </row>
    <row r="287" spans="1:31" hidden="1" x14ac:dyDescent="0.2">
      <c r="A287" s="2" t="s">
        <v>84</v>
      </c>
      <c r="C287">
        <v>356</v>
      </c>
      <c r="D287" t="s">
        <v>755</v>
      </c>
      <c r="I287" t="s">
        <v>2611</v>
      </c>
      <c r="J287" t="str">
        <f>IF($I287="","",_xlfn.LET(_xlpm.x,VLOOKUP($I287,'taxon-match_2026-08-31'!$A$2:$N$122,6,FALSE),IF(_xlpm.x=0,"",_xlpm.x)))</f>
        <v/>
      </c>
      <c r="K287" t="str">
        <f>IF($I287="","",_xlfn.LET(_xlpm.x,VLOOKUP($I287,'taxon-match_2026-08-31'!$A$2:$N$122,4,FALSE),IF(_xlpm.x=0,"",_xlpm.x)))</f>
        <v/>
      </c>
      <c r="L287" t="str">
        <f>IF($I287="","",_xlfn.LET(_xlpm.x,VLOOKUP($I287,'taxon-match_2026-08-31'!$A$2:$N$122,7,FALSE),IF(_xlpm.x=0,"",_xlpm.x)))</f>
        <v/>
      </c>
      <c r="M287" t="str">
        <f>IF($I287="","",_xlfn.LET(_xlpm.x,VLOOKUP($I287,'taxon-match_2026-08-31'!$A$2:$N$122,8,FALSE),IF(_xlpm.x=0,"",_xlpm.x)))</f>
        <v/>
      </c>
      <c r="N287" t="str">
        <f>IF($I287="","",_xlfn.LET(_xlpm.x,VLOOKUP($I287,'taxon-match_2026-08-31'!$A$2:$N$122,9,FALSE),IF(_xlpm.x=0,"",_xlpm.x)))</f>
        <v/>
      </c>
      <c r="O287" t="str">
        <f>IF($I287="","",_xlfn.LET(_xlpm.x,VLOOKUP($I287,'taxon-match_2026-08-31'!$A$2:$N$122,10,FALSE),IF(_xlpm.x=0,"",_xlpm.x)))</f>
        <v/>
      </c>
      <c r="P287" t="str">
        <f>IF($I287="","",_xlfn.LET(_xlpm.x,VLOOKUP($I287,'taxon-match_2026-08-31'!$A$2:$N$122,11,FALSE),IF(_xlpm.x=0,"",_xlpm.x)))</f>
        <v/>
      </c>
      <c r="Q287" t="str">
        <f>IF($I287="","",_xlfn.LET(_xlpm.x,VLOOKUP($I287,'taxon-match_2026-08-31'!$A$2:$N$122,12,FALSE),IF(_xlpm.x=0,"",_xlpm.x)))</f>
        <v/>
      </c>
      <c r="R287" t="str">
        <f>IF($I287="","",_xlfn.LET(_xlpm.x,VLOOKUP($I287,'taxon-match_2026-08-31'!$A$2:$N$122,14,FALSE),IF(_xlpm.x=0,"",_xlpm.x)))</f>
        <v/>
      </c>
      <c r="T287" s="2" t="s">
        <v>60</v>
      </c>
      <c r="X287" t="str">
        <f>IF(T287="","",_xlfn.LET(_xlpm.x,VLOOKUP(T287,'Drop-down_menus'!$F$2:$G$16,2,FALSE),IF(_xlpm.x=0,"",_xlpm.x)))</f>
        <v>https://orcid.org/0000-0002-9708-1761</v>
      </c>
      <c r="Y287" t="str">
        <f>IF(U287="","",_xlfn.LET(_xlpm.x,VLOOKUP(U287,'Drop-down_menus'!$F$2:$G$16,2,FALSE),IF(_xlpm.x=0,"",_xlpm.x)))</f>
        <v/>
      </c>
      <c r="Z287" t="str">
        <f>IF(V287="","",_xlfn.LET(_xlpm.x,VLOOKUP(V287,'Drop-down_menus'!$F$2:$G$16,2,FALSE),IF(_xlpm.x=0,"",_xlpm.x)))</f>
        <v/>
      </c>
      <c r="AA287" t="str">
        <f>IF(W287="","",_xlfn.LET(_xlpm.x,VLOOKUP(W287,'Drop-down_menus'!$F$2:$G$16,2,FALSE),IF(_xlpm.x=0,"",_xlpm.x)))</f>
        <v/>
      </c>
      <c r="AB287" t="s">
        <v>702</v>
      </c>
      <c r="AE287" t="s">
        <v>745</v>
      </c>
    </row>
    <row r="288" spans="1:31" hidden="1" x14ac:dyDescent="0.2">
      <c r="A288" s="2" t="s">
        <v>84</v>
      </c>
      <c r="C288">
        <v>357</v>
      </c>
      <c r="D288" t="s">
        <v>755</v>
      </c>
      <c r="I288" t="s">
        <v>2611</v>
      </c>
      <c r="J288" t="str">
        <f>IF($I288="","",_xlfn.LET(_xlpm.x,VLOOKUP($I288,'taxon-match_2026-08-31'!$A$2:$N$122,6,FALSE),IF(_xlpm.x=0,"",_xlpm.x)))</f>
        <v/>
      </c>
      <c r="K288" t="str">
        <f>IF($I288="","",_xlfn.LET(_xlpm.x,VLOOKUP($I288,'taxon-match_2026-08-31'!$A$2:$N$122,4,FALSE),IF(_xlpm.x=0,"",_xlpm.x)))</f>
        <v/>
      </c>
      <c r="L288" t="str">
        <f>IF($I288="","",_xlfn.LET(_xlpm.x,VLOOKUP($I288,'taxon-match_2026-08-31'!$A$2:$N$122,7,FALSE),IF(_xlpm.x=0,"",_xlpm.x)))</f>
        <v/>
      </c>
      <c r="M288" t="str">
        <f>IF($I288="","",_xlfn.LET(_xlpm.x,VLOOKUP($I288,'taxon-match_2026-08-31'!$A$2:$N$122,8,FALSE),IF(_xlpm.x=0,"",_xlpm.x)))</f>
        <v/>
      </c>
      <c r="N288" t="str">
        <f>IF($I288="","",_xlfn.LET(_xlpm.x,VLOOKUP($I288,'taxon-match_2026-08-31'!$A$2:$N$122,9,FALSE),IF(_xlpm.x=0,"",_xlpm.x)))</f>
        <v/>
      </c>
      <c r="O288" t="str">
        <f>IF($I288="","",_xlfn.LET(_xlpm.x,VLOOKUP($I288,'taxon-match_2026-08-31'!$A$2:$N$122,10,FALSE),IF(_xlpm.x=0,"",_xlpm.x)))</f>
        <v/>
      </c>
      <c r="P288" t="str">
        <f>IF($I288="","",_xlfn.LET(_xlpm.x,VLOOKUP($I288,'taxon-match_2026-08-31'!$A$2:$N$122,11,FALSE),IF(_xlpm.x=0,"",_xlpm.x)))</f>
        <v/>
      </c>
      <c r="Q288" t="str">
        <f>IF($I288="","",_xlfn.LET(_xlpm.x,VLOOKUP($I288,'taxon-match_2026-08-31'!$A$2:$N$122,12,FALSE),IF(_xlpm.x=0,"",_xlpm.x)))</f>
        <v/>
      </c>
      <c r="R288" t="str">
        <f>IF($I288="","",_xlfn.LET(_xlpm.x,VLOOKUP($I288,'taxon-match_2026-08-31'!$A$2:$N$122,14,FALSE),IF(_xlpm.x=0,"",_xlpm.x)))</f>
        <v/>
      </c>
      <c r="T288" s="2" t="s">
        <v>60</v>
      </c>
      <c r="X288" t="str">
        <f>IF(T288="","",_xlfn.LET(_xlpm.x,VLOOKUP(T288,'Drop-down_menus'!$F$2:$G$16,2,FALSE),IF(_xlpm.x=0,"",_xlpm.x)))</f>
        <v>https://orcid.org/0000-0002-9708-1761</v>
      </c>
      <c r="Y288" t="str">
        <f>IF(U288="","",_xlfn.LET(_xlpm.x,VLOOKUP(U288,'Drop-down_menus'!$F$2:$G$16,2,FALSE),IF(_xlpm.x=0,"",_xlpm.x)))</f>
        <v/>
      </c>
      <c r="Z288" t="str">
        <f>IF(V288="","",_xlfn.LET(_xlpm.x,VLOOKUP(V288,'Drop-down_menus'!$F$2:$G$16,2,FALSE),IF(_xlpm.x=0,"",_xlpm.x)))</f>
        <v/>
      </c>
      <c r="AA288" t="str">
        <f>IF(W288="","",_xlfn.LET(_xlpm.x,VLOOKUP(W288,'Drop-down_menus'!$F$2:$G$16,2,FALSE),IF(_xlpm.x=0,"",_xlpm.x)))</f>
        <v/>
      </c>
      <c r="AB288" t="s">
        <v>702</v>
      </c>
      <c r="AE288" t="s">
        <v>745</v>
      </c>
    </row>
    <row r="289" spans="1:31" hidden="1" x14ac:dyDescent="0.2">
      <c r="A289" s="2" t="s">
        <v>84</v>
      </c>
      <c r="C289">
        <v>358</v>
      </c>
      <c r="D289" t="s">
        <v>755</v>
      </c>
      <c r="I289" t="s">
        <v>2611</v>
      </c>
      <c r="J289" t="str">
        <f>IF($I289="","",_xlfn.LET(_xlpm.x,VLOOKUP($I289,'taxon-match_2026-08-31'!$A$2:$N$122,6,FALSE),IF(_xlpm.x=0,"",_xlpm.x)))</f>
        <v/>
      </c>
      <c r="K289" t="str">
        <f>IF($I289="","",_xlfn.LET(_xlpm.x,VLOOKUP($I289,'taxon-match_2026-08-31'!$A$2:$N$122,4,FALSE),IF(_xlpm.x=0,"",_xlpm.x)))</f>
        <v/>
      </c>
      <c r="L289" t="str">
        <f>IF($I289="","",_xlfn.LET(_xlpm.x,VLOOKUP($I289,'taxon-match_2026-08-31'!$A$2:$N$122,7,FALSE),IF(_xlpm.x=0,"",_xlpm.x)))</f>
        <v/>
      </c>
      <c r="M289" t="str">
        <f>IF($I289="","",_xlfn.LET(_xlpm.x,VLOOKUP($I289,'taxon-match_2026-08-31'!$A$2:$N$122,8,FALSE),IF(_xlpm.x=0,"",_xlpm.x)))</f>
        <v/>
      </c>
      <c r="N289" t="str">
        <f>IF($I289="","",_xlfn.LET(_xlpm.x,VLOOKUP($I289,'taxon-match_2026-08-31'!$A$2:$N$122,9,FALSE),IF(_xlpm.x=0,"",_xlpm.x)))</f>
        <v/>
      </c>
      <c r="O289" t="str">
        <f>IF($I289="","",_xlfn.LET(_xlpm.x,VLOOKUP($I289,'taxon-match_2026-08-31'!$A$2:$N$122,10,FALSE),IF(_xlpm.x=0,"",_xlpm.x)))</f>
        <v/>
      </c>
      <c r="P289" t="str">
        <f>IF($I289="","",_xlfn.LET(_xlpm.x,VLOOKUP($I289,'taxon-match_2026-08-31'!$A$2:$N$122,11,FALSE),IF(_xlpm.x=0,"",_xlpm.x)))</f>
        <v/>
      </c>
      <c r="Q289" t="str">
        <f>IF($I289="","",_xlfn.LET(_xlpm.x,VLOOKUP($I289,'taxon-match_2026-08-31'!$A$2:$N$122,12,FALSE),IF(_xlpm.x=0,"",_xlpm.x)))</f>
        <v/>
      </c>
      <c r="R289" t="str">
        <f>IF($I289="","",_xlfn.LET(_xlpm.x,VLOOKUP($I289,'taxon-match_2026-08-31'!$A$2:$N$122,14,FALSE),IF(_xlpm.x=0,"",_xlpm.x)))</f>
        <v/>
      </c>
      <c r="T289" s="2" t="s">
        <v>60</v>
      </c>
      <c r="X289" t="str">
        <f>IF(T289="","",_xlfn.LET(_xlpm.x,VLOOKUP(T289,'Drop-down_menus'!$F$2:$G$16,2,FALSE),IF(_xlpm.x=0,"",_xlpm.x)))</f>
        <v>https://orcid.org/0000-0002-9708-1761</v>
      </c>
      <c r="Y289" t="str">
        <f>IF(U289="","",_xlfn.LET(_xlpm.x,VLOOKUP(U289,'Drop-down_menus'!$F$2:$G$16,2,FALSE),IF(_xlpm.x=0,"",_xlpm.x)))</f>
        <v/>
      </c>
      <c r="Z289" t="str">
        <f>IF(V289="","",_xlfn.LET(_xlpm.x,VLOOKUP(V289,'Drop-down_menus'!$F$2:$G$16,2,FALSE),IF(_xlpm.x=0,"",_xlpm.x)))</f>
        <v/>
      </c>
      <c r="AA289" t="str">
        <f>IF(W289="","",_xlfn.LET(_xlpm.x,VLOOKUP(W289,'Drop-down_menus'!$F$2:$G$16,2,FALSE),IF(_xlpm.x=0,"",_xlpm.x)))</f>
        <v/>
      </c>
      <c r="AB289" t="s">
        <v>702</v>
      </c>
      <c r="AE289" t="s">
        <v>745</v>
      </c>
    </row>
    <row r="290" spans="1:31" x14ac:dyDescent="0.2">
      <c r="A290" s="2" t="s">
        <v>84</v>
      </c>
      <c r="C290">
        <v>366</v>
      </c>
      <c r="D290" s="21" t="s">
        <v>700</v>
      </c>
      <c r="F290" t="s">
        <v>694</v>
      </c>
      <c r="G290">
        <v>1</v>
      </c>
      <c r="H290" t="s">
        <v>694</v>
      </c>
      <c r="I290" t="s">
        <v>694</v>
      </c>
      <c r="J290" t="str">
        <f>IF($I290="","",_xlfn.LET(_xlpm.x,VLOOKUP($I290,'taxon-match_2026-08-31'!$A$2:$N$122,6,FALSE),IF(_xlpm.x=0,"",_xlpm.x)))</f>
        <v>(Meissner, 1900)</v>
      </c>
      <c r="K290" t="str">
        <f>IF($I290="","",_xlfn.LET(_xlpm.x,VLOOKUP($I290,'taxon-match_2026-08-31'!$A$2:$N$122,4,FALSE),IF(_xlpm.x=0,"",_xlpm.x)))</f>
        <v>urn:lsid:marinespecies.org:taxname:160831</v>
      </c>
      <c r="L290" t="str">
        <f>IF($I290="","",_xlfn.LET(_xlpm.x,VLOOKUP($I290,'taxon-match_2026-08-31'!$A$2:$N$122,7,FALSE),IF(_xlpm.x=0,"",_xlpm.x)))</f>
        <v>Animalia</v>
      </c>
      <c r="M290" t="str">
        <f>IF($I290="","",_xlfn.LET(_xlpm.x,VLOOKUP($I290,'taxon-match_2026-08-31'!$A$2:$N$122,8,FALSE),IF(_xlpm.x=0,"",_xlpm.x)))</f>
        <v>Echinodermata</v>
      </c>
      <c r="N290" t="str">
        <f>IF($I290="","",_xlfn.LET(_xlpm.x,VLOOKUP($I290,'taxon-match_2026-08-31'!$A$2:$N$122,9,FALSE),IF(_xlpm.x=0,"",_xlpm.x)))</f>
        <v>Echinoidea</v>
      </c>
      <c r="O290" t="str">
        <f>IF($I290="","",_xlfn.LET(_xlpm.x,VLOOKUP($I290,'taxon-match_2026-08-31'!$A$2:$N$122,10,FALSE),IF(_xlpm.x=0,"",_xlpm.x)))</f>
        <v>Camarodonta</v>
      </c>
      <c r="P290" t="str">
        <f>IF($I290="","",_xlfn.LET(_xlpm.x,VLOOKUP($I290,'taxon-match_2026-08-31'!$A$2:$N$122,11,FALSE),IF(_xlpm.x=0,"",_xlpm.x)))</f>
        <v>Echinidae</v>
      </c>
      <c r="Q290" t="str">
        <f>IF($I290="","",_xlfn.LET(_xlpm.x,VLOOKUP($I290,'taxon-match_2026-08-31'!$A$2:$N$122,12,FALSE),IF(_xlpm.x=0,"",_xlpm.x)))</f>
        <v>Sterechinus</v>
      </c>
      <c r="R290" t="str">
        <f>IF($I290="","",_xlfn.LET(_xlpm.x,VLOOKUP($I290,'taxon-match_2026-08-31'!$A$2:$N$122,14,FALSE),IF(_xlpm.x=0,"",_xlpm.x)))</f>
        <v>neumayeri</v>
      </c>
      <c r="S290" s="2" t="s">
        <v>2609</v>
      </c>
      <c r="X290" t="str">
        <f>IF(T290="","",_xlfn.LET(_xlpm.x,VLOOKUP(T290,'Drop-down_menus'!$F$2:$G$16,2,FALSE),IF(_xlpm.x=0,"",_xlpm.x)))</f>
        <v/>
      </c>
      <c r="Y290" t="str">
        <f>IF(U290="","",_xlfn.LET(_xlpm.x,VLOOKUP(U290,'Drop-down_menus'!$F$2:$G$16,2,FALSE),IF(_xlpm.x=0,"",_xlpm.x)))</f>
        <v/>
      </c>
      <c r="Z290" t="str">
        <f>IF(V290="","",_xlfn.LET(_xlpm.x,VLOOKUP(V290,'Drop-down_menus'!$F$2:$G$16,2,FALSE),IF(_xlpm.x=0,"",_xlpm.x)))</f>
        <v/>
      </c>
      <c r="AA290" t="str">
        <f>IF(W290="","",_xlfn.LET(_xlpm.x,VLOOKUP(W290,'Drop-down_menus'!$F$2:$G$16,2,FALSE),IF(_xlpm.x=0,"",_xlpm.x)))</f>
        <v/>
      </c>
      <c r="AB290" t="s">
        <v>678</v>
      </c>
      <c r="AE290" t="s">
        <v>707</v>
      </c>
    </row>
    <row r="291" spans="1:31" x14ac:dyDescent="0.2">
      <c r="A291" s="2" t="s">
        <v>84</v>
      </c>
      <c r="C291">
        <v>367</v>
      </c>
      <c r="D291" s="21" t="s">
        <v>700</v>
      </c>
      <c r="F291" t="s">
        <v>694</v>
      </c>
      <c r="G291">
        <v>1</v>
      </c>
      <c r="H291" t="s">
        <v>694</v>
      </c>
      <c r="I291" t="s">
        <v>694</v>
      </c>
      <c r="J291" t="str">
        <f>IF($I291="","",_xlfn.LET(_xlpm.x,VLOOKUP($I291,'taxon-match_2026-08-31'!$A$2:$N$122,6,FALSE),IF(_xlpm.x=0,"",_xlpm.x)))</f>
        <v>(Meissner, 1900)</v>
      </c>
      <c r="K291" t="str">
        <f>IF($I291="","",_xlfn.LET(_xlpm.x,VLOOKUP($I291,'taxon-match_2026-08-31'!$A$2:$N$122,4,FALSE),IF(_xlpm.x=0,"",_xlpm.x)))</f>
        <v>urn:lsid:marinespecies.org:taxname:160831</v>
      </c>
      <c r="L291" t="str">
        <f>IF($I291="","",_xlfn.LET(_xlpm.x,VLOOKUP($I291,'taxon-match_2026-08-31'!$A$2:$N$122,7,FALSE),IF(_xlpm.x=0,"",_xlpm.x)))</f>
        <v>Animalia</v>
      </c>
      <c r="M291" t="str">
        <f>IF($I291="","",_xlfn.LET(_xlpm.x,VLOOKUP($I291,'taxon-match_2026-08-31'!$A$2:$N$122,8,FALSE),IF(_xlpm.x=0,"",_xlpm.x)))</f>
        <v>Echinodermata</v>
      </c>
      <c r="N291" t="str">
        <f>IF($I291="","",_xlfn.LET(_xlpm.x,VLOOKUP($I291,'taxon-match_2026-08-31'!$A$2:$N$122,9,FALSE),IF(_xlpm.x=0,"",_xlpm.x)))</f>
        <v>Echinoidea</v>
      </c>
      <c r="O291" t="str">
        <f>IF($I291="","",_xlfn.LET(_xlpm.x,VLOOKUP($I291,'taxon-match_2026-08-31'!$A$2:$N$122,10,FALSE),IF(_xlpm.x=0,"",_xlpm.x)))</f>
        <v>Camarodonta</v>
      </c>
      <c r="P291" t="str">
        <f>IF($I291="","",_xlfn.LET(_xlpm.x,VLOOKUP($I291,'taxon-match_2026-08-31'!$A$2:$N$122,11,FALSE),IF(_xlpm.x=0,"",_xlpm.x)))</f>
        <v>Echinidae</v>
      </c>
      <c r="Q291" t="str">
        <f>IF($I291="","",_xlfn.LET(_xlpm.x,VLOOKUP($I291,'taxon-match_2026-08-31'!$A$2:$N$122,12,FALSE),IF(_xlpm.x=0,"",_xlpm.x)))</f>
        <v>Sterechinus</v>
      </c>
      <c r="R291" t="str">
        <f>IF($I291="","",_xlfn.LET(_xlpm.x,VLOOKUP($I291,'taxon-match_2026-08-31'!$A$2:$N$122,14,FALSE),IF(_xlpm.x=0,"",_xlpm.x)))</f>
        <v>neumayeri</v>
      </c>
      <c r="S291" s="2" t="s">
        <v>2609</v>
      </c>
      <c r="X291" t="str">
        <f>IF(T291="","",_xlfn.LET(_xlpm.x,VLOOKUP(T291,'Drop-down_menus'!$F$2:$G$16,2,FALSE),IF(_xlpm.x=0,"",_xlpm.x)))</f>
        <v/>
      </c>
      <c r="Y291" t="str">
        <f>IF(U291="","",_xlfn.LET(_xlpm.x,VLOOKUP(U291,'Drop-down_menus'!$F$2:$G$16,2,FALSE),IF(_xlpm.x=0,"",_xlpm.x)))</f>
        <v/>
      </c>
      <c r="Z291" t="str">
        <f>IF(V291="","",_xlfn.LET(_xlpm.x,VLOOKUP(V291,'Drop-down_menus'!$F$2:$G$16,2,FALSE),IF(_xlpm.x=0,"",_xlpm.x)))</f>
        <v/>
      </c>
      <c r="AA291" t="str">
        <f>IF(W291="","",_xlfn.LET(_xlpm.x,VLOOKUP(W291,'Drop-down_menus'!$F$2:$G$16,2,FALSE),IF(_xlpm.x=0,"",_xlpm.x)))</f>
        <v/>
      </c>
      <c r="AB291" t="s">
        <v>678</v>
      </c>
      <c r="AE291" t="s">
        <v>707</v>
      </c>
    </row>
    <row r="292" spans="1:31" x14ac:dyDescent="0.2">
      <c r="A292" s="2" t="s">
        <v>84</v>
      </c>
      <c r="C292">
        <v>368</v>
      </c>
      <c r="D292" s="21" t="s">
        <v>700</v>
      </c>
      <c r="F292" t="s">
        <v>694</v>
      </c>
      <c r="G292">
        <v>1</v>
      </c>
      <c r="H292" t="s">
        <v>694</v>
      </c>
      <c r="I292" t="s">
        <v>694</v>
      </c>
      <c r="J292" t="str">
        <f>IF($I292="","",_xlfn.LET(_xlpm.x,VLOOKUP($I292,'taxon-match_2026-08-31'!$A$2:$N$122,6,FALSE),IF(_xlpm.x=0,"",_xlpm.x)))</f>
        <v>(Meissner, 1900)</v>
      </c>
      <c r="K292" t="str">
        <f>IF($I292="","",_xlfn.LET(_xlpm.x,VLOOKUP($I292,'taxon-match_2026-08-31'!$A$2:$N$122,4,FALSE),IF(_xlpm.x=0,"",_xlpm.x)))</f>
        <v>urn:lsid:marinespecies.org:taxname:160831</v>
      </c>
      <c r="L292" t="str">
        <f>IF($I292="","",_xlfn.LET(_xlpm.x,VLOOKUP($I292,'taxon-match_2026-08-31'!$A$2:$N$122,7,FALSE),IF(_xlpm.x=0,"",_xlpm.x)))</f>
        <v>Animalia</v>
      </c>
      <c r="M292" t="str">
        <f>IF($I292="","",_xlfn.LET(_xlpm.x,VLOOKUP($I292,'taxon-match_2026-08-31'!$A$2:$N$122,8,FALSE),IF(_xlpm.x=0,"",_xlpm.x)))</f>
        <v>Echinodermata</v>
      </c>
      <c r="N292" t="str">
        <f>IF($I292="","",_xlfn.LET(_xlpm.x,VLOOKUP($I292,'taxon-match_2026-08-31'!$A$2:$N$122,9,FALSE),IF(_xlpm.x=0,"",_xlpm.x)))</f>
        <v>Echinoidea</v>
      </c>
      <c r="O292" t="str">
        <f>IF($I292="","",_xlfn.LET(_xlpm.x,VLOOKUP($I292,'taxon-match_2026-08-31'!$A$2:$N$122,10,FALSE),IF(_xlpm.x=0,"",_xlpm.x)))</f>
        <v>Camarodonta</v>
      </c>
      <c r="P292" t="str">
        <f>IF($I292="","",_xlfn.LET(_xlpm.x,VLOOKUP($I292,'taxon-match_2026-08-31'!$A$2:$N$122,11,FALSE),IF(_xlpm.x=0,"",_xlpm.x)))</f>
        <v>Echinidae</v>
      </c>
      <c r="Q292" t="str">
        <f>IF($I292="","",_xlfn.LET(_xlpm.x,VLOOKUP($I292,'taxon-match_2026-08-31'!$A$2:$N$122,12,FALSE),IF(_xlpm.x=0,"",_xlpm.x)))</f>
        <v>Sterechinus</v>
      </c>
      <c r="R292" t="str">
        <f>IF($I292="","",_xlfn.LET(_xlpm.x,VLOOKUP($I292,'taxon-match_2026-08-31'!$A$2:$N$122,14,FALSE),IF(_xlpm.x=0,"",_xlpm.x)))</f>
        <v>neumayeri</v>
      </c>
      <c r="S292" s="2" t="s">
        <v>2609</v>
      </c>
      <c r="X292" t="str">
        <f>IF(T292="","",_xlfn.LET(_xlpm.x,VLOOKUP(T292,'Drop-down_menus'!$F$2:$G$16,2,FALSE),IF(_xlpm.x=0,"",_xlpm.x)))</f>
        <v/>
      </c>
      <c r="Y292" t="str">
        <f>IF(U292="","",_xlfn.LET(_xlpm.x,VLOOKUP(U292,'Drop-down_menus'!$F$2:$G$16,2,FALSE),IF(_xlpm.x=0,"",_xlpm.x)))</f>
        <v/>
      </c>
      <c r="Z292" t="str">
        <f>IF(V292="","",_xlfn.LET(_xlpm.x,VLOOKUP(V292,'Drop-down_menus'!$F$2:$G$16,2,FALSE),IF(_xlpm.x=0,"",_xlpm.x)))</f>
        <v/>
      </c>
      <c r="AA292" t="str">
        <f>IF(W292="","",_xlfn.LET(_xlpm.x,VLOOKUP(W292,'Drop-down_menus'!$F$2:$G$16,2,FALSE),IF(_xlpm.x=0,"",_xlpm.x)))</f>
        <v/>
      </c>
      <c r="AB292" t="s">
        <v>678</v>
      </c>
      <c r="AE292" t="s">
        <v>707</v>
      </c>
    </row>
    <row r="293" spans="1:31" x14ac:dyDescent="0.2">
      <c r="A293" s="2" t="s">
        <v>84</v>
      </c>
      <c r="C293">
        <v>369</v>
      </c>
      <c r="D293" s="21" t="s">
        <v>700</v>
      </c>
      <c r="F293" t="s">
        <v>694</v>
      </c>
      <c r="G293">
        <v>1</v>
      </c>
      <c r="H293" t="s">
        <v>694</v>
      </c>
      <c r="I293" t="s">
        <v>694</v>
      </c>
      <c r="J293" t="str">
        <f>IF($I293="","",_xlfn.LET(_xlpm.x,VLOOKUP($I293,'taxon-match_2026-08-31'!$A$2:$N$122,6,FALSE),IF(_xlpm.x=0,"",_xlpm.x)))</f>
        <v>(Meissner, 1900)</v>
      </c>
      <c r="K293" t="str">
        <f>IF($I293="","",_xlfn.LET(_xlpm.x,VLOOKUP($I293,'taxon-match_2026-08-31'!$A$2:$N$122,4,FALSE),IF(_xlpm.x=0,"",_xlpm.x)))</f>
        <v>urn:lsid:marinespecies.org:taxname:160831</v>
      </c>
      <c r="L293" t="str">
        <f>IF($I293="","",_xlfn.LET(_xlpm.x,VLOOKUP($I293,'taxon-match_2026-08-31'!$A$2:$N$122,7,FALSE),IF(_xlpm.x=0,"",_xlpm.x)))</f>
        <v>Animalia</v>
      </c>
      <c r="M293" t="str">
        <f>IF($I293="","",_xlfn.LET(_xlpm.x,VLOOKUP($I293,'taxon-match_2026-08-31'!$A$2:$N$122,8,FALSE),IF(_xlpm.x=0,"",_xlpm.x)))</f>
        <v>Echinodermata</v>
      </c>
      <c r="N293" t="str">
        <f>IF($I293="","",_xlfn.LET(_xlpm.x,VLOOKUP($I293,'taxon-match_2026-08-31'!$A$2:$N$122,9,FALSE),IF(_xlpm.x=0,"",_xlpm.x)))</f>
        <v>Echinoidea</v>
      </c>
      <c r="O293" t="str">
        <f>IF($I293="","",_xlfn.LET(_xlpm.x,VLOOKUP($I293,'taxon-match_2026-08-31'!$A$2:$N$122,10,FALSE),IF(_xlpm.x=0,"",_xlpm.x)))</f>
        <v>Camarodonta</v>
      </c>
      <c r="P293" t="str">
        <f>IF($I293="","",_xlfn.LET(_xlpm.x,VLOOKUP($I293,'taxon-match_2026-08-31'!$A$2:$N$122,11,FALSE),IF(_xlpm.x=0,"",_xlpm.x)))</f>
        <v>Echinidae</v>
      </c>
      <c r="Q293" t="str">
        <f>IF($I293="","",_xlfn.LET(_xlpm.x,VLOOKUP($I293,'taxon-match_2026-08-31'!$A$2:$N$122,12,FALSE),IF(_xlpm.x=0,"",_xlpm.x)))</f>
        <v>Sterechinus</v>
      </c>
      <c r="R293" t="str">
        <f>IF($I293="","",_xlfn.LET(_xlpm.x,VLOOKUP($I293,'taxon-match_2026-08-31'!$A$2:$N$122,14,FALSE),IF(_xlpm.x=0,"",_xlpm.x)))</f>
        <v>neumayeri</v>
      </c>
      <c r="S293" s="2" t="s">
        <v>2609</v>
      </c>
      <c r="X293" t="str">
        <f>IF(T293="","",_xlfn.LET(_xlpm.x,VLOOKUP(T293,'Drop-down_menus'!$F$2:$G$16,2,FALSE),IF(_xlpm.x=0,"",_xlpm.x)))</f>
        <v/>
      </c>
      <c r="Y293" t="str">
        <f>IF(U293="","",_xlfn.LET(_xlpm.x,VLOOKUP(U293,'Drop-down_menus'!$F$2:$G$16,2,FALSE),IF(_xlpm.x=0,"",_xlpm.x)))</f>
        <v/>
      </c>
      <c r="Z293" t="str">
        <f>IF(V293="","",_xlfn.LET(_xlpm.x,VLOOKUP(V293,'Drop-down_menus'!$F$2:$G$16,2,FALSE),IF(_xlpm.x=0,"",_xlpm.x)))</f>
        <v/>
      </c>
      <c r="AA293" t="str">
        <f>IF(W293="","",_xlfn.LET(_xlpm.x,VLOOKUP(W293,'Drop-down_menus'!$F$2:$G$16,2,FALSE),IF(_xlpm.x=0,"",_xlpm.x)))</f>
        <v/>
      </c>
      <c r="AB293" t="s">
        <v>678</v>
      </c>
      <c r="AE293" t="s">
        <v>707</v>
      </c>
    </row>
    <row r="294" spans="1:31" hidden="1" x14ac:dyDescent="0.2">
      <c r="A294" s="2" t="s">
        <v>84</v>
      </c>
      <c r="C294">
        <v>370</v>
      </c>
      <c r="D294" s="21" t="s">
        <v>700</v>
      </c>
      <c r="F294" t="s">
        <v>750</v>
      </c>
      <c r="G294">
        <v>1</v>
      </c>
      <c r="H294" t="s">
        <v>750</v>
      </c>
      <c r="I294" t="s">
        <v>750</v>
      </c>
      <c r="J294" t="str">
        <f>IF($I294="","",_xlfn.LET(_xlpm.x,VLOOKUP($I294,'taxon-match_2026-08-31'!$A$2:$N$122,6,FALSE),IF(_xlpm.x=0,"",_xlpm.x)))</f>
        <v>Linnaeus, 1758</v>
      </c>
      <c r="K294" t="str">
        <f>IF($I294="","",_xlfn.LET(_xlpm.x,VLOOKUP($I294,'taxon-match_2026-08-31'!$A$2:$N$122,4,FALSE),IF(_xlpm.x=0,"",_xlpm.x)))</f>
        <v>urn:lsid:marinespecies.org:taxname:137914</v>
      </c>
      <c r="L294" t="str">
        <f>IF($I294="","",_xlfn.LET(_xlpm.x,VLOOKUP($I294,'taxon-match_2026-08-31'!$A$2:$N$122,7,FALSE),IF(_xlpm.x=0,"",_xlpm.x)))</f>
        <v>Animalia</v>
      </c>
      <c r="M294" t="str">
        <f>IF($I294="","",_xlfn.LET(_xlpm.x,VLOOKUP($I294,'taxon-match_2026-08-31'!$A$2:$N$122,8,FALSE),IF(_xlpm.x=0,"",_xlpm.x)))</f>
        <v>Mollusca</v>
      </c>
      <c r="N294" t="str">
        <f>IF($I294="","",_xlfn.LET(_xlpm.x,VLOOKUP($I294,'taxon-match_2026-08-31'!$A$2:$N$122,9,FALSE),IF(_xlpm.x=0,"",_xlpm.x)))</f>
        <v>Gastropoda</v>
      </c>
      <c r="O294" t="str">
        <f>IF($I294="","",_xlfn.LET(_xlpm.x,VLOOKUP($I294,'taxon-match_2026-08-31'!$A$2:$N$122,10,FALSE),IF(_xlpm.x=0,"",_xlpm.x)))</f>
        <v>Doridida</v>
      </c>
      <c r="P294" t="str">
        <f>IF($I294="","",_xlfn.LET(_xlpm.x,VLOOKUP($I294,'taxon-match_2026-08-31'!$A$2:$N$122,11,FALSE),IF(_xlpm.x=0,"",_xlpm.x)))</f>
        <v>Dorididae</v>
      </c>
      <c r="Q294" t="str">
        <f>IF($I294="","",_xlfn.LET(_xlpm.x,VLOOKUP($I294,'taxon-match_2026-08-31'!$A$2:$N$122,12,FALSE),IF(_xlpm.x=0,"",_xlpm.x)))</f>
        <v>Doris</v>
      </c>
      <c r="R294" t="str">
        <f>IF($I294="","",_xlfn.LET(_xlpm.x,VLOOKUP($I294,'taxon-match_2026-08-31'!$A$2:$N$122,14,FALSE),IF(_xlpm.x=0,"",_xlpm.x)))</f>
        <v/>
      </c>
      <c r="S294" s="2" t="s">
        <v>2361</v>
      </c>
      <c r="X294" t="str">
        <f>IF(T294="","",_xlfn.LET(_xlpm.x,VLOOKUP(T294,'Drop-down_menus'!$F$2:$G$16,2,FALSE),IF(_xlpm.x=0,"",_xlpm.x)))</f>
        <v/>
      </c>
      <c r="Y294" t="str">
        <f>IF(U294="","",_xlfn.LET(_xlpm.x,VLOOKUP(U294,'Drop-down_menus'!$F$2:$G$16,2,FALSE),IF(_xlpm.x=0,"",_xlpm.x)))</f>
        <v/>
      </c>
      <c r="Z294" t="str">
        <f>IF(V294="","",_xlfn.LET(_xlpm.x,VLOOKUP(V294,'Drop-down_menus'!$F$2:$G$16,2,FALSE),IF(_xlpm.x=0,"",_xlpm.x)))</f>
        <v/>
      </c>
      <c r="AA294" t="str">
        <f>IF(W294="","",_xlfn.LET(_xlpm.x,VLOOKUP(W294,'Drop-down_menus'!$F$2:$G$16,2,FALSE),IF(_xlpm.x=0,"",_xlpm.x)))</f>
        <v/>
      </c>
      <c r="AB294" t="s">
        <v>756</v>
      </c>
      <c r="AE294" t="s">
        <v>707</v>
      </c>
    </row>
    <row r="295" spans="1:31" x14ac:dyDescent="0.2">
      <c r="A295" s="2" t="s">
        <v>84</v>
      </c>
      <c r="C295">
        <v>371</v>
      </c>
      <c r="D295" s="21" t="s">
        <v>700</v>
      </c>
      <c r="F295" t="s">
        <v>751</v>
      </c>
      <c r="G295">
        <v>1</v>
      </c>
      <c r="H295" t="s">
        <v>751</v>
      </c>
      <c r="I295" t="s">
        <v>751</v>
      </c>
      <c r="J295" t="str">
        <f>IF($I295="","",_xlfn.LET(_xlpm.x,VLOOKUP($I295,'taxon-match_2026-08-31'!$A$2:$N$122,6,FALSE),IF(_xlpm.x=0,"",_xlpm.x)))</f>
        <v>(P. P. King, 1832)</v>
      </c>
      <c r="K295" t="str">
        <f>IF($I295="","",_xlfn.LET(_xlpm.x,VLOOKUP($I295,'taxon-match_2026-08-31'!$A$2:$N$122,4,FALSE),IF(_xlpm.x=0,"",_xlpm.x)))</f>
        <v>urn:lsid:marinespecies.org:taxname:197217</v>
      </c>
      <c r="L295" t="str">
        <f>IF($I295="","",_xlfn.LET(_xlpm.x,VLOOKUP($I295,'taxon-match_2026-08-31'!$A$2:$N$122,7,FALSE),IF(_xlpm.x=0,"",_xlpm.x)))</f>
        <v>Animalia</v>
      </c>
      <c r="M295" t="str">
        <f>IF($I295="","",_xlfn.LET(_xlpm.x,VLOOKUP($I295,'taxon-match_2026-08-31'!$A$2:$N$122,8,FALSE),IF(_xlpm.x=0,"",_xlpm.x)))</f>
        <v>Mollusca</v>
      </c>
      <c r="N295" t="str">
        <f>IF($I295="","",_xlfn.LET(_xlpm.x,VLOOKUP($I295,'taxon-match_2026-08-31'!$A$2:$N$122,9,FALSE),IF(_xlpm.x=0,"",_xlpm.x)))</f>
        <v>Bivalvia</v>
      </c>
      <c r="O295" t="str">
        <f>IF($I295="","",_xlfn.LET(_xlpm.x,VLOOKUP($I295,'taxon-match_2026-08-31'!$A$2:$N$122,10,FALSE),IF(_xlpm.x=0,"",_xlpm.x)))</f>
        <v/>
      </c>
      <c r="P295" t="str">
        <f>IF($I295="","",_xlfn.LET(_xlpm.x,VLOOKUP($I295,'taxon-match_2026-08-31'!$A$2:$N$122,11,FALSE),IF(_xlpm.x=0,"",_xlpm.x)))</f>
        <v>Laternulidae</v>
      </c>
      <c r="Q295" t="str">
        <f>IF($I295="","",_xlfn.LET(_xlpm.x,VLOOKUP($I295,'taxon-match_2026-08-31'!$A$2:$N$122,12,FALSE),IF(_xlpm.x=0,"",_xlpm.x)))</f>
        <v>Laternula</v>
      </c>
      <c r="R295" t="str">
        <f>IF($I295="","",_xlfn.LET(_xlpm.x,VLOOKUP($I295,'taxon-match_2026-08-31'!$A$2:$N$122,14,FALSE),IF(_xlpm.x=0,"",_xlpm.x)))</f>
        <v>elliptica</v>
      </c>
      <c r="S295" s="2" t="s">
        <v>2609</v>
      </c>
      <c r="X295" t="str">
        <f>IF(T295="","",_xlfn.LET(_xlpm.x,VLOOKUP(T295,'Drop-down_menus'!$F$2:$G$16,2,FALSE),IF(_xlpm.x=0,"",_xlpm.x)))</f>
        <v/>
      </c>
      <c r="Y295" t="str">
        <f>IF(U295="","",_xlfn.LET(_xlpm.x,VLOOKUP(U295,'Drop-down_menus'!$F$2:$G$16,2,FALSE),IF(_xlpm.x=0,"",_xlpm.x)))</f>
        <v/>
      </c>
      <c r="Z295" t="str">
        <f>IF(V295="","",_xlfn.LET(_xlpm.x,VLOOKUP(V295,'Drop-down_menus'!$F$2:$G$16,2,FALSE),IF(_xlpm.x=0,"",_xlpm.x)))</f>
        <v/>
      </c>
      <c r="AA295" t="str">
        <f>IF(W295="","",_xlfn.LET(_xlpm.x,VLOOKUP(W295,'Drop-down_menus'!$F$2:$G$16,2,FALSE),IF(_xlpm.x=0,"",_xlpm.x)))</f>
        <v/>
      </c>
      <c r="AB295" t="s">
        <v>756</v>
      </c>
      <c r="AE295" t="s">
        <v>707</v>
      </c>
    </row>
    <row r="296" spans="1:31" hidden="1" x14ac:dyDescent="0.2">
      <c r="A296" s="2" t="s">
        <v>84</v>
      </c>
      <c r="C296">
        <v>372</v>
      </c>
      <c r="D296" s="21" t="s">
        <v>700</v>
      </c>
      <c r="F296" t="s">
        <v>749</v>
      </c>
      <c r="G296">
        <v>1</v>
      </c>
      <c r="H296" t="s">
        <v>749</v>
      </c>
      <c r="I296" t="s">
        <v>749</v>
      </c>
      <c r="J296" t="str">
        <f>IF($I296="","",_xlfn.LET(_xlpm.x,VLOOKUP($I296,'taxon-match_2026-08-31'!$A$2:$N$122,6,FALSE),IF(_xlpm.x=0,"",_xlpm.x)))</f>
        <v>T. Soot-Ryen, 1951</v>
      </c>
      <c r="K296" t="str">
        <f>IF($I296="","",_xlfn.LET(_xlpm.x,VLOOKUP($I296,'taxon-match_2026-08-31'!$A$2:$N$122,4,FALSE),IF(_xlpm.x=0,"",_xlpm.x)))</f>
        <v>urn:lsid:marinespecies.org:taxname:868254</v>
      </c>
      <c r="L296" t="str">
        <f>IF($I296="","",_xlfn.LET(_xlpm.x,VLOOKUP($I296,'taxon-match_2026-08-31'!$A$2:$N$122,7,FALSE),IF(_xlpm.x=0,"",_xlpm.x)))</f>
        <v>Animalia</v>
      </c>
      <c r="M296" t="str">
        <f>IF($I296="","",_xlfn.LET(_xlpm.x,VLOOKUP($I296,'taxon-match_2026-08-31'!$A$2:$N$122,8,FALSE),IF(_xlpm.x=0,"",_xlpm.x)))</f>
        <v>Mollusca</v>
      </c>
      <c r="N296" t="str">
        <f>IF($I296="","",_xlfn.LET(_xlpm.x,VLOOKUP($I296,'taxon-match_2026-08-31'!$A$2:$N$122,9,FALSE),IF(_xlpm.x=0,"",_xlpm.x)))</f>
        <v>Bivalvia</v>
      </c>
      <c r="O296" t="str">
        <f>IF($I296="","",_xlfn.LET(_xlpm.x,VLOOKUP($I296,'taxon-match_2026-08-31'!$A$2:$N$122,10,FALSE),IF(_xlpm.x=0,"",_xlpm.x)))</f>
        <v>Nuculanida</v>
      </c>
      <c r="P296" t="str">
        <f>IF($I296="","",_xlfn.LET(_xlpm.x,VLOOKUP($I296,'taxon-match_2026-08-31'!$A$2:$N$122,11,FALSE),IF(_xlpm.x=0,"",_xlpm.x)))</f>
        <v>Sareptidae</v>
      </c>
      <c r="Q296" t="str">
        <f>IF($I296="","",_xlfn.LET(_xlpm.x,VLOOKUP($I296,'taxon-match_2026-08-31'!$A$2:$N$122,12,FALSE),IF(_xlpm.x=0,"",_xlpm.x)))</f>
        <v>Aequiyoldia</v>
      </c>
      <c r="R296" t="str">
        <f>IF($I296="","",_xlfn.LET(_xlpm.x,VLOOKUP($I296,'taxon-match_2026-08-31'!$A$2:$N$122,14,FALSE),IF(_xlpm.x=0,"",_xlpm.x)))</f>
        <v/>
      </c>
      <c r="S296" s="2" t="s">
        <v>2361</v>
      </c>
      <c r="X296" t="str">
        <f>IF(T296="","",_xlfn.LET(_xlpm.x,VLOOKUP(T296,'Drop-down_menus'!$F$2:$G$16,2,FALSE),IF(_xlpm.x=0,"",_xlpm.x)))</f>
        <v/>
      </c>
      <c r="Y296" t="str">
        <f>IF(U296="","",_xlfn.LET(_xlpm.x,VLOOKUP(U296,'Drop-down_menus'!$F$2:$G$16,2,FALSE),IF(_xlpm.x=0,"",_xlpm.x)))</f>
        <v/>
      </c>
      <c r="Z296" t="str">
        <f>IF(V296="","",_xlfn.LET(_xlpm.x,VLOOKUP(V296,'Drop-down_menus'!$F$2:$G$16,2,FALSE),IF(_xlpm.x=0,"",_xlpm.x)))</f>
        <v/>
      </c>
      <c r="AA296" t="str">
        <f>IF(W296="","",_xlfn.LET(_xlpm.x,VLOOKUP(W296,'Drop-down_menus'!$F$2:$G$16,2,FALSE),IF(_xlpm.x=0,"",_xlpm.x)))</f>
        <v/>
      </c>
      <c r="AB296" t="s">
        <v>678</v>
      </c>
      <c r="AE296" t="s">
        <v>707</v>
      </c>
    </row>
    <row r="297" spans="1:31" hidden="1" x14ac:dyDescent="0.2">
      <c r="A297" s="2" t="s">
        <v>84</v>
      </c>
      <c r="C297">
        <v>373</v>
      </c>
      <c r="D297" s="21" t="s">
        <v>700</v>
      </c>
      <c r="F297" t="s">
        <v>683</v>
      </c>
      <c r="H297" t="s">
        <v>683</v>
      </c>
      <c r="I297" s="2" t="s">
        <v>700</v>
      </c>
      <c r="J297" t="str">
        <f>IF($I297="","",_xlfn.LET(_xlpm.x,VLOOKUP($I297,'taxon-match_2026-08-31'!$A$2:$N$122,6,FALSE),IF(_xlpm.x=0,"",_xlpm.x)))</f>
        <v/>
      </c>
      <c r="K297" t="str">
        <f>IF($I297="","",_xlfn.LET(_xlpm.x,VLOOKUP($I297,'taxon-match_2026-08-31'!$A$2:$N$122,4,FALSE),IF(_xlpm.x=0,"",_xlpm.x)))</f>
        <v>urn:lsid:marinespecies.org:taxname:1</v>
      </c>
      <c r="L297" t="str">
        <f>IF($I297="","",_xlfn.LET(_xlpm.x,VLOOKUP($I297,'taxon-match_2026-08-31'!$A$2:$N$122,7,FALSE),IF(_xlpm.x=0,"",_xlpm.x)))</f>
        <v/>
      </c>
      <c r="M297" t="str">
        <f>IF($I297="","",_xlfn.LET(_xlpm.x,VLOOKUP($I297,'taxon-match_2026-08-31'!$A$2:$N$122,8,FALSE),IF(_xlpm.x=0,"",_xlpm.x)))</f>
        <v/>
      </c>
      <c r="N297" t="str">
        <f>IF($I297="","",_xlfn.LET(_xlpm.x,VLOOKUP($I297,'taxon-match_2026-08-31'!$A$2:$N$122,9,FALSE),IF(_xlpm.x=0,"",_xlpm.x)))</f>
        <v/>
      </c>
      <c r="O297" t="str">
        <f>IF($I297="","",_xlfn.LET(_xlpm.x,VLOOKUP($I297,'taxon-match_2026-08-31'!$A$2:$N$122,10,FALSE),IF(_xlpm.x=0,"",_xlpm.x)))</f>
        <v/>
      </c>
      <c r="P297" t="str">
        <f>IF($I297="","",_xlfn.LET(_xlpm.x,VLOOKUP($I297,'taxon-match_2026-08-31'!$A$2:$N$122,11,FALSE),IF(_xlpm.x=0,"",_xlpm.x)))</f>
        <v/>
      </c>
      <c r="Q297" t="str">
        <f>IF($I297="","",_xlfn.LET(_xlpm.x,VLOOKUP($I297,'taxon-match_2026-08-31'!$A$2:$N$122,12,FALSE),IF(_xlpm.x=0,"",_xlpm.x)))</f>
        <v/>
      </c>
      <c r="R297" t="str">
        <f>IF($I297="","",_xlfn.LET(_xlpm.x,VLOOKUP($I297,'taxon-match_2026-08-31'!$A$2:$N$122,14,FALSE),IF(_xlpm.x=0,"",_xlpm.x)))</f>
        <v/>
      </c>
      <c r="S297" s="2" t="s">
        <v>2608</v>
      </c>
      <c r="X297" t="str">
        <f>IF(T297="","",_xlfn.LET(_xlpm.x,VLOOKUP(T297,'Drop-down_menus'!$F$2:$G$16,2,FALSE),IF(_xlpm.x=0,"",_xlpm.x)))</f>
        <v/>
      </c>
      <c r="Y297" t="str">
        <f>IF(U297="","",_xlfn.LET(_xlpm.x,VLOOKUP(U297,'Drop-down_menus'!$F$2:$G$16,2,FALSE),IF(_xlpm.x=0,"",_xlpm.x)))</f>
        <v/>
      </c>
      <c r="Z297" t="str">
        <f>IF(V297="","",_xlfn.LET(_xlpm.x,VLOOKUP(V297,'Drop-down_menus'!$F$2:$G$16,2,FALSE),IF(_xlpm.x=0,"",_xlpm.x)))</f>
        <v/>
      </c>
      <c r="AA297" t="str">
        <f>IF(W297="","",_xlfn.LET(_xlpm.x,VLOOKUP(W297,'Drop-down_menus'!$F$2:$G$16,2,FALSE),IF(_xlpm.x=0,"",_xlpm.x)))</f>
        <v/>
      </c>
      <c r="AB297" t="s">
        <v>678</v>
      </c>
      <c r="AE297" t="s">
        <v>707</v>
      </c>
    </row>
    <row r="298" spans="1:31" hidden="1" x14ac:dyDescent="0.2">
      <c r="A298" s="2" t="s">
        <v>84</v>
      </c>
      <c r="C298">
        <v>374</v>
      </c>
      <c r="D298" s="21" t="s">
        <v>700</v>
      </c>
      <c r="F298" t="s">
        <v>750</v>
      </c>
      <c r="G298">
        <v>1</v>
      </c>
      <c r="H298" t="s">
        <v>683</v>
      </c>
      <c r="I298" s="2" t="s">
        <v>700</v>
      </c>
      <c r="J298" t="str">
        <f>IF($I298="","",_xlfn.LET(_xlpm.x,VLOOKUP($I298,'taxon-match_2026-08-31'!$A$2:$N$122,6,FALSE),IF(_xlpm.x=0,"",_xlpm.x)))</f>
        <v/>
      </c>
      <c r="K298" t="str">
        <f>IF($I298="","",_xlfn.LET(_xlpm.x,VLOOKUP($I298,'taxon-match_2026-08-31'!$A$2:$N$122,4,FALSE),IF(_xlpm.x=0,"",_xlpm.x)))</f>
        <v>urn:lsid:marinespecies.org:taxname:1</v>
      </c>
      <c r="L298" t="str">
        <f>IF($I298="","",_xlfn.LET(_xlpm.x,VLOOKUP($I298,'taxon-match_2026-08-31'!$A$2:$N$122,7,FALSE),IF(_xlpm.x=0,"",_xlpm.x)))</f>
        <v/>
      </c>
      <c r="M298" t="str">
        <f>IF($I298="","",_xlfn.LET(_xlpm.x,VLOOKUP($I298,'taxon-match_2026-08-31'!$A$2:$N$122,8,FALSE),IF(_xlpm.x=0,"",_xlpm.x)))</f>
        <v/>
      </c>
      <c r="N298" t="str">
        <f>IF($I298="","",_xlfn.LET(_xlpm.x,VLOOKUP($I298,'taxon-match_2026-08-31'!$A$2:$N$122,9,FALSE),IF(_xlpm.x=0,"",_xlpm.x)))</f>
        <v/>
      </c>
      <c r="O298" t="str">
        <f>IF($I298="","",_xlfn.LET(_xlpm.x,VLOOKUP($I298,'taxon-match_2026-08-31'!$A$2:$N$122,10,FALSE),IF(_xlpm.x=0,"",_xlpm.x)))</f>
        <v/>
      </c>
      <c r="P298" t="str">
        <f>IF($I298="","",_xlfn.LET(_xlpm.x,VLOOKUP($I298,'taxon-match_2026-08-31'!$A$2:$N$122,11,FALSE),IF(_xlpm.x=0,"",_xlpm.x)))</f>
        <v/>
      </c>
      <c r="Q298" t="str">
        <f>IF($I298="","",_xlfn.LET(_xlpm.x,VLOOKUP($I298,'taxon-match_2026-08-31'!$A$2:$N$122,12,FALSE),IF(_xlpm.x=0,"",_xlpm.x)))</f>
        <v/>
      </c>
      <c r="R298" t="str">
        <f>IF($I298="","",_xlfn.LET(_xlpm.x,VLOOKUP($I298,'taxon-match_2026-08-31'!$A$2:$N$122,14,FALSE),IF(_xlpm.x=0,"",_xlpm.x)))</f>
        <v/>
      </c>
      <c r="S298" s="2" t="s">
        <v>2608</v>
      </c>
      <c r="X298" t="str">
        <f>IF(T298="","",_xlfn.LET(_xlpm.x,VLOOKUP(T298,'Drop-down_menus'!$F$2:$G$16,2,FALSE),IF(_xlpm.x=0,"",_xlpm.x)))</f>
        <v/>
      </c>
      <c r="Y298" t="str">
        <f>IF(U298="","",_xlfn.LET(_xlpm.x,VLOOKUP(U298,'Drop-down_menus'!$F$2:$G$16,2,FALSE),IF(_xlpm.x=0,"",_xlpm.x)))</f>
        <v/>
      </c>
      <c r="Z298" t="str">
        <f>IF(V298="","",_xlfn.LET(_xlpm.x,VLOOKUP(V298,'Drop-down_menus'!$F$2:$G$16,2,FALSE),IF(_xlpm.x=0,"",_xlpm.x)))</f>
        <v/>
      </c>
      <c r="AA298" t="str">
        <f>IF(W298="","",_xlfn.LET(_xlpm.x,VLOOKUP(W298,'Drop-down_menus'!$F$2:$G$16,2,FALSE),IF(_xlpm.x=0,"",_xlpm.x)))</f>
        <v/>
      </c>
      <c r="AB298" t="s">
        <v>678</v>
      </c>
      <c r="AE298" t="s">
        <v>707</v>
      </c>
    </row>
    <row r="299" spans="1:31" hidden="1" x14ac:dyDescent="0.2">
      <c r="A299" s="2" t="s">
        <v>84</v>
      </c>
      <c r="C299">
        <v>375</v>
      </c>
      <c r="D299" s="21" t="s">
        <v>700</v>
      </c>
      <c r="F299" t="s">
        <v>752</v>
      </c>
      <c r="H299" t="s">
        <v>752</v>
      </c>
      <c r="I299" t="s">
        <v>752</v>
      </c>
      <c r="J299" t="str">
        <f>IF($I299="","",_xlfn.LET(_xlpm.x,VLOOKUP($I299,'taxon-match_2026-08-31'!$A$2:$N$122,6,FALSE),IF(_xlpm.x=0,"",_xlpm.x)))</f>
        <v>Stackhouse, 1809</v>
      </c>
      <c r="K299" t="str">
        <f>IF($I299="","",_xlfn.LET(_xlpm.x,VLOOKUP($I299,'taxon-match_2026-08-31'!$A$2:$N$122,4,FALSE),IF(_xlpm.x=0,"",_xlpm.x)))</f>
        <v>urn:lsid:marinespecies.org:taxname:144155</v>
      </c>
      <c r="L299" t="str">
        <f>IF($I299="","",_xlfn.LET(_xlpm.x,VLOOKUP($I299,'taxon-match_2026-08-31'!$A$2:$N$122,7,FALSE),IF(_xlpm.x=0,"",_xlpm.x)))</f>
        <v>Plantae</v>
      </c>
      <c r="M299" t="str">
        <f>IF($I299="","",_xlfn.LET(_xlpm.x,VLOOKUP($I299,'taxon-match_2026-08-31'!$A$2:$N$122,8,FALSE),IF(_xlpm.x=0,"",_xlpm.x)))</f>
        <v>Rhodophyta</v>
      </c>
      <c r="N299" t="str">
        <f>IF($I299="","",_xlfn.LET(_xlpm.x,VLOOKUP($I299,'taxon-match_2026-08-31'!$A$2:$N$122,9,FALSE),IF(_xlpm.x=0,"",_xlpm.x)))</f>
        <v>Florideophyceae</v>
      </c>
      <c r="O299" t="str">
        <f>IF($I299="","",_xlfn.LET(_xlpm.x,VLOOKUP($I299,'taxon-match_2026-08-31'!$A$2:$N$122,10,FALSE),IF(_xlpm.x=0,"",_xlpm.x)))</f>
        <v>Gigartinales</v>
      </c>
      <c r="P299" t="str">
        <f>IF($I299="","",_xlfn.LET(_xlpm.x,VLOOKUP($I299,'taxon-match_2026-08-31'!$A$2:$N$122,11,FALSE),IF(_xlpm.x=0,"",_xlpm.x)))</f>
        <v>Gigartinaceae</v>
      </c>
      <c r="Q299" t="str">
        <f>IF($I299="","",_xlfn.LET(_xlpm.x,VLOOKUP($I299,'taxon-match_2026-08-31'!$A$2:$N$122,12,FALSE),IF(_xlpm.x=0,"",_xlpm.x)))</f>
        <v>Gigartina</v>
      </c>
      <c r="R299" t="str">
        <f>IF($I299="","",_xlfn.LET(_xlpm.x,VLOOKUP($I299,'taxon-match_2026-08-31'!$A$2:$N$122,14,FALSE),IF(_xlpm.x=0,"",_xlpm.x)))</f>
        <v/>
      </c>
      <c r="S299" s="2" t="s">
        <v>2361</v>
      </c>
      <c r="X299" t="str">
        <f>IF(T299="","",_xlfn.LET(_xlpm.x,VLOOKUP(T299,'Drop-down_menus'!$F$2:$G$16,2,FALSE),IF(_xlpm.x=0,"",_xlpm.x)))</f>
        <v/>
      </c>
      <c r="Y299" t="str">
        <f>IF(U299="","",_xlfn.LET(_xlpm.x,VLOOKUP(U299,'Drop-down_menus'!$F$2:$G$16,2,FALSE),IF(_xlpm.x=0,"",_xlpm.x)))</f>
        <v/>
      </c>
      <c r="Z299" t="str">
        <f>IF(V299="","",_xlfn.LET(_xlpm.x,VLOOKUP(V299,'Drop-down_menus'!$F$2:$G$16,2,FALSE),IF(_xlpm.x=0,"",_xlpm.x)))</f>
        <v/>
      </c>
      <c r="AA299" t="str">
        <f>IF(W299="","",_xlfn.LET(_xlpm.x,VLOOKUP(W299,'Drop-down_menus'!$F$2:$G$16,2,FALSE),IF(_xlpm.x=0,"",_xlpm.x)))</f>
        <v/>
      </c>
      <c r="AB299" t="s">
        <v>678</v>
      </c>
      <c r="AE299" t="s">
        <v>707</v>
      </c>
    </row>
    <row r="300" spans="1:31" hidden="1" x14ac:dyDescent="0.2">
      <c r="A300" s="2" t="s">
        <v>84</v>
      </c>
      <c r="C300">
        <v>376</v>
      </c>
      <c r="D300" s="21" t="s">
        <v>700</v>
      </c>
      <c r="F300" t="s">
        <v>753</v>
      </c>
      <c r="G300">
        <v>1</v>
      </c>
      <c r="H300" t="s">
        <v>753</v>
      </c>
      <c r="I300" t="s">
        <v>753</v>
      </c>
      <c r="J300" t="str">
        <f>IF($I300="","",_xlfn.LET(_xlpm.x,VLOOKUP($I300,'taxon-match_2026-08-31'!$A$2:$N$122,6,FALSE),IF(_xlpm.x=0,"",_xlpm.x)))</f>
        <v>Fisher, 1930</v>
      </c>
      <c r="K300" t="str">
        <f>IF($I300="","",_xlfn.LET(_xlpm.x,VLOOKUP($I300,'taxon-match_2026-08-31'!$A$2:$N$122,4,FALSE),IF(_xlpm.x=0,"",_xlpm.x)))</f>
        <v>urn:lsid:marinespecies.org:taxname:172551</v>
      </c>
      <c r="L300" t="str">
        <f>IF($I300="","",_xlfn.LET(_xlpm.x,VLOOKUP($I300,'taxon-match_2026-08-31'!$A$2:$N$122,7,FALSE),IF(_xlpm.x=0,"",_xlpm.x)))</f>
        <v>Animalia</v>
      </c>
      <c r="M300" t="str">
        <f>IF($I300="","",_xlfn.LET(_xlpm.x,VLOOKUP($I300,'taxon-match_2026-08-31'!$A$2:$N$122,8,FALSE),IF(_xlpm.x=0,"",_xlpm.x)))</f>
        <v>Echinodermata</v>
      </c>
      <c r="N300" t="str">
        <f>IF($I300="","",_xlfn.LET(_xlpm.x,VLOOKUP($I300,'taxon-match_2026-08-31'!$A$2:$N$122,9,FALSE),IF(_xlpm.x=0,"",_xlpm.x)))</f>
        <v>Asteroidea</v>
      </c>
      <c r="O300" t="str">
        <f>IF($I300="","",_xlfn.LET(_xlpm.x,VLOOKUP($I300,'taxon-match_2026-08-31'!$A$2:$N$122,10,FALSE),IF(_xlpm.x=0,"",_xlpm.x)))</f>
        <v>Forcipulatida</v>
      </c>
      <c r="P300" t="str">
        <f>IF($I300="","",_xlfn.LET(_xlpm.x,VLOOKUP($I300,'taxon-match_2026-08-31'!$A$2:$N$122,11,FALSE),IF(_xlpm.x=0,"",_xlpm.x)))</f>
        <v>Stichasteridae</v>
      </c>
      <c r="Q300" t="str">
        <f>IF($I300="","",_xlfn.LET(_xlpm.x,VLOOKUP($I300,'taxon-match_2026-08-31'!$A$2:$N$122,12,FALSE),IF(_xlpm.x=0,"",_xlpm.x)))</f>
        <v>Neosmilaster</v>
      </c>
      <c r="R300" t="str">
        <f>IF($I300="","",_xlfn.LET(_xlpm.x,VLOOKUP($I300,'taxon-match_2026-08-31'!$A$2:$N$122,14,FALSE),IF(_xlpm.x=0,"",_xlpm.x)))</f>
        <v/>
      </c>
      <c r="S300" s="2" t="s">
        <v>2361</v>
      </c>
      <c r="X300" t="str">
        <f>IF(T300="","",_xlfn.LET(_xlpm.x,VLOOKUP(T300,'Drop-down_menus'!$F$2:$G$16,2,FALSE),IF(_xlpm.x=0,"",_xlpm.x)))</f>
        <v/>
      </c>
      <c r="Y300" t="str">
        <f>IF(U300="","",_xlfn.LET(_xlpm.x,VLOOKUP(U300,'Drop-down_menus'!$F$2:$G$16,2,FALSE),IF(_xlpm.x=0,"",_xlpm.x)))</f>
        <v/>
      </c>
      <c r="Z300" t="str">
        <f>IF(V300="","",_xlfn.LET(_xlpm.x,VLOOKUP(V300,'Drop-down_menus'!$F$2:$G$16,2,FALSE),IF(_xlpm.x=0,"",_xlpm.x)))</f>
        <v/>
      </c>
      <c r="AA300" t="str">
        <f>IF(W300="","",_xlfn.LET(_xlpm.x,VLOOKUP(W300,'Drop-down_menus'!$F$2:$G$16,2,FALSE),IF(_xlpm.x=0,"",_xlpm.x)))</f>
        <v/>
      </c>
      <c r="AB300" t="s">
        <v>678</v>
      </c>
      <c r="AE300" t="s">
        <v>707</v>
      </c>
    </row>
    <row r="301" spans="1:31" hidden="1" x14ac:dyDescent="0.2">
      <c r="A301" s="2" t="s">
        <v>84</v>
      </c>
      <c r="C301">
        <v>377</v>
      </c>
      <c r="D301" s="21" t="s">
        <v>700</v>
      </c>
      <c r="F301" t="s">
        <v>753</v>
      </c>
      <c r="G301">
        <v>1</v>
      </c>
      <c r="H301" t="s">
        <v>753</v>
      </c>
      <c r="I301" t="s">
        <v>753</v>
      </c>
      <c r="J301" t="str">
        <f>IF($I301="","",_xlfn.LET(_xlpm.x,VLOOKUP($I301,'taxon-match_2026-08-31'!$A$2:$N$122,6,FALSE),IF(_xlpm.x=0,"",_xlpm.x)))</f>
        <v>Fisher, 1930</v>
      </c>
      <c r="K301" t="str">
        <f>IF($I301="","",_xlfn.LET(_xlpm.x,VLOOKUP($I301,'taxon-match_2026-08-31'!$A$2:$N$122,4,FALSE),IF(_xlpm.x=0,"",_xlpm.x)))</f>
        <v>urn:lsid:marinespecies.org:taxname:172551</v>
      </c>
      <c r="L301" t="str">
        <f>IF($I301="","",_xlfn.LET(_xlpm.x,VLOOKUP($I301,'taxon-match_2026-08-31'!$A$2:$N$122,7,FALSE),IF(_xlpm.x=0,"",_xlpm.x)))</f>
        <v>Animalia</v>
      </c>
      <c r="M301" t="str">
        <f>IF($I301="","",_xlfn.LET(_xlpm.x,VLOOKUP($I301,'taxon-match_2026-08-31'!$A$2:$N$122,8,FALSE),IF(_xlpm.x=0,"",_xlpm.x)))</f>
        <v>Echinodermata</v>
      </c>
      <c r="N301" t="str">
        <f>IF($I301="","",_xlfn.LET(_xlpm.x,VLOOKUP($I301,'taxon-match_2026-08-31'!$A$2:$N$122,9,FALSE),IF(_xlpm.x=0,"",_xlpm.x)))</f>
        <v>Asteroidea</v>
      </c>
      <c r="O301" t="str">
        <f>IF($I301="","",_xlfn.LET(_xlpm.x,VLOOKUP($I301,'taxon-match_2026-08-31'!$A$2:$N$122,10,FALSE),IF(_xlpm.x=0,"",_xlpm.x)))</f>
        <v>Forcipulatida</v>
      </c>
      <c r="P301" t="str">
        <f>IF($I301="","",_xlfn.LET(_xlpm.x,VLOOKUP($I301,'taxon-match_2026-08-31'!$A$2:$N$122,11,FALSE),IF(_xlpm.x=0,"",_xlpm.x)))</f>
        <v>Stichasteridae</v>
      </c>
      <c r="Q301" t="str">
        <f>IF($I301="","",_xlfn.LET(_xlpm.x,VLOOKUP($I301,'taxon-match_2026-08-31'!$A$2:$N$122,12,FALSE),IF(_xlpm.x=0,"",_xlpm.x)))</f>
        <v>Neosmilaster</v>
      </c>
      <c r="R301" t="str">
        <f>IF($I301="","",_xlfn.LET(_xlpm.x,VLOOKUP($I301,'taxon-match_2026-08-31'!$A$2:$N$122,14,FALSE),IF(_xlpm.x=0,"",_xlpm.x)))</f>
        <v/>
      </c>
      <c r="S301" s="2" t="s">
        <v>2361</v>
      </c>
      <c r="X301" t="str">
        <f>IF(T301="","",_xlfn.LET(_xlpm.x,VLOOKUP(T301,'Drop-down_menus'!$F$2:$G$16,2,FALSE),IF(_xlpm.x=0,"",_xlpm.x)))</f>
        <v/>
      </c>
      <c r="Y301" t="str">
        <f>IF(U301="","",_xlfn.LET(_xlpm.x,VLOOKUP(U301,'Drop-down_menus'!$F$2:$G$16,2,FALSE),IF(_xlpm.x=0,"",_xlpm.x)))</f>
        <v/>
      </c>
      <c r="Z301" t="str">
        <f>IF(V301="","",_xlfn.LET(_xlpm.x,VLOOKUP(V301,'Drop-down_menus'!$F$2:$G$16,2,FALSE),IF(_xlpm.x=0,"",_xlpm.x)))</f>
        <v/>
      </c>
      <c r="AA301" t="str">
        <f>IF(W301="","",_xlfn.LET(_xlpm.x,VLOOKUP(W301,'Drop-down_menus'!$F$2:$G$16,2,FALSE),IF(_xlpm.x=0,"",_xlpm.x)))</f>
        <v/>
      </c>
      <c r="AB301" t="s">
        <v>756</v>
      </c>
      <c r="AE301" t="s">
        <v>707</v>
      </c>
    </row>
    <row r="302" spans="1:31" hidden="1" x14ac:dyDescent="0.2">
      <c r="A302" s="2" t="s">
        <v>84</v>
      </c>
      <c r="C302">
        <v>378</v>
      </c>
      <c r="D302" s="21" t="s">
        <v>700</v>
      </c>
      <c r="F302" t="s">
        <v>750</v>
      </c>
      <c r="G302">
        <v>1</v>
      </c>
      <c r="H302" t="s">
        <v>750</v>
      </c>
      <c r="I302" t="s">
        <v>750</v>
      </c>
      <c r="J302" t="str">
        <f>IF($I302="","",_xlfn.LET(_xlpm.x,VLOOKUP($I302,'taxon-match_2026-08-31'!$A$2:$N$122,6,FALSE),IF(_xlpm.x=0,"",_xlpm.x)))</f>
        <v>Linnaeus, 1758</v>
      </c>
      <c r="K302" t="str">
        <f>IF($I302="","",_xlfn.LET(_xlpm.x,VLOOKUP($I302,'taxon-match_2026-08-31'!$A$2:$N$122,4,FALSE),IF(_xlpm.x=0,"",_xlpm.x)))</f>
        <v>urn:lsid:marinespecies.org:taxname:137914</v>
      </c>
      <c r="L302" t="str">
        <f>IF($I302="","",_xlfn.LET(_xlpm.x,VLOOKUP($I302,'taxon-match_2026-08-31'!$A$2:$N$122,7,FALSE),IF(_xlpm.x=0,"",_xlpm.x)))</f>
        <v>Animalia</v>
      </c>
      <c r="M302" t="str">
        <f>IF($I302="","",_xlfn.LET(_xlpm.x,VLOOKUP($I302,'taxon-match_2026-08-31'!$A$2:$N$122,8,FALSE),IF(_xlpm.x=0,"",_xlpm.x)))</f>
        <v>Mollusca</v>
      </c>
      <c r="N302" t="str">
        <f>IF($I302="","",_xlfn.LET(_xlpm.x,VLOOKUP($I302,'taxon-match_2026-08-31'!$A$2:$N$122,9,FALSE),IF(_xlpm.x=0,"",_xlpm.x)))</f>
        <v>Gastropoda</v>
      </c>
      <c r="O302" t="str">
        <f>IF($I302="","",_xlfn.LET(_xlpm.x,VLOOKUP($I302,'taxon-match_2026-08-31'!$A$2:$N$122,10,FALSE),IF(_xlpm.x=0,"",_xlpm.x)))</f>
        <v>Doridida</v>
      </c>
      <c r="P302" t="str">
        <f>IF($I302="","",_xlfn.LET(_xlpm.x,VLOOKUP($I302,'taxon-match_2026-08-31'!$A$2:$N$122,11,FALSE),IF(_xlpm.x=0,"",_xlpm.x)))</f>
        <v>Dorididae</v>
      </c>
      <c r="Q302" t="str">
        <f>IF($I302="","",_xlfn.LET(_xlpm.x,VLOOKUP($I302,'taxon-match_2026-08-31'!$A$2:$N$122,12,FALSE),IF(_xlpm.x=0,"",_xlpm.x)))</f>
        <v>Doris</v>
      </c>
      <c r="R302" t="str">
        <f>IF($I302="","",_xlfn.LET(_xlpm.x,VLOOKUP($I302,'taxon-match_2026-08-31'!$A$2:$N$122,14,FALSE),IF(_xlpm.x=0,"",_xlpm.x)))</f>
        <v/>
      </c>
      <c r="S302" s="2" t="s">
        <v>2361</v>
      </c>
      <c r="X302" t="str">
        <f>IF(T302="","",_xlfn.LET(_xlpm.x,VLOOKUP(T302,'Drop-down_menus'!$F$2:$G$16,2,FALSE),IF(_xlpm.x=0,"",_xlpm.x)))</f>
        <v/>
      </c>
      <c r="Y302" t="str">
        <f>IF(U302="","",_xlfn.LET(_xlpm.x,VLOOKUP(U302,'Drop-down_menus'!$F$2:$G$16,2,FALSE),IF(_xlpm.x=0,"",_xlpm.x)))</f>
        <v/>
      </c>
      <c r="Z302" t="str">
        <f>IF(V302="","",_xlfn.LET(_xlpm.x,VLOOKUP(V302,'Drop-down_menus'!$F$2:$G$16,2,FALSE),IF(_xlpm.x=0,"",_xlpm.x)))</f>
        <v/>
      </c>
      <c r="AA302" t="str">
        <f>IF(W302="","",_xlfn.LET(_xlpm.x,VLOOKUP(W302,'Drop-down_menus'!$F$2:$G$16,2,FALSE),IF(_xlpm.x=0,"",_xlpm.x)))</f>
        <v/>
      </c>
      <c r="AB302" t="s">
        <v>756</v>
      </c>
      <c r="AE302" t="s">
        <v>707</v>
      </c>
    </row>
    <row r="303" spans="1:31" x14ac:dyDescent="0.2">
      <c r="A303" s="2" t="s">
        <v>84</v>
      </c>
      <c r="C303">
        <v>379</v>
      </c>
      <c r="D303" s="21" t="s">
        <v>700</v>
      </c>
      <c r="F303" t="s">
        <v>744</v>
      </c>
      <c r="G303">
        <v>1</v>
      </c>
      <c r="H303" t="s">
        <v>744</v>
      </c>
      <c r="I303" t="s">
        <v>744</v>
      </c>
      <c r="J303" t="str">
        <f>IF($I303="","",_xlfn.LET(_xlpm.x,VLOOKUP($I303,'taxon-match_2026-08-31'!$A$2:$N$122,6,FALSE),IF(_xlpm.x=0,"",_xlpm.x)))</f>
        <v>(Turner) Bory, 1826</v>
      </c>
      <c r="K303" t="str">
        <f>IF($I303="","",_xlfn.LET(_xlpm.x,VLOOKUP($I303,'taxon-match_2026-08-31'!$A$2:$N$122,4,FALSE),IF(_xlpm.x=0,"",_xlpm.x)))</f>
        <v>urn:lsid:marinespecies.org:taxname:325522</v>
      </c>
      <c r="L303" t="str">
        <f>IF($I303="","",_xlfn.LET(_xlpm.x,VLOOKUP($I303,'taxon-match_2026-08-31'!$A$2:$N$122,7,FALSE),IF(_xlpm.x=0,"",_xlpm.x)))</f>
        <v>Plantae</v>
      </c>
      <c r="M303" t="str">
        <f>IF($I303="","",_xlfn.LET(_xlpm.x,VLOOKUP($I303,'taxon-match_2026-08-31'!$A$2:$N$122,8,FALSE),IF(_xlpm.x=0,"",_xlpm.x)))</f>
        <v>Rhodophyta</v>
      </c>
      <c r="N303" t="str">
        <f>IF($I303="","",_xlfn.LET(_xlpm.x,VLOOKUP($I303,'taxon-match_2026-08-31'!$A$2:$N$122,9,FALSE),IF(_xlpm.x=0,"",_xlpm.x)))</f>
        <v>Florideophyceae</v>
      </c>
      <c r="O303" t="str">
        <f>IF($I303="","",_xlfn.LET(_xlpm.x,VLOOKUP($I303,'taxon-match_2026-08-31'!$A$2:$N$122,10,FALSE),IF(_xlpm.x=0,"",_xlpm.x)))</f>
        <v>Gigartinales</v>
      </c>
      <c r="P303" t="str">
        <f>IF($I303="","",_xlfn.LET(_xlpm.x,VLOOKUP($I303,'taxon-match_2026-08-31'!$A$2:$N$122,11,FALSE),IF(_xlpm.x=0,"",_xlpm.x)))</f>
        <v>Gigartinaceae</v>
      </c>
      <c r="Q303" t="str">
        <f>IF($I303="","",_xlfn.LET(_xlpm.x,VLOOKUP($I303,'taxon-match_2026-08-31'!$A$2:$N$122,12,FALSE),IF(_xlpm.x=0,"",_xlpm.x)))</f>
        <v>Iridaea</v>
      </c>
      <c r="R303" t="str">
        <f>IF($I303="","",_xlfn.LET(_xlpm.x,VLOOKUP($I303,'taxon-match_2026-08-31'!$A$2:$N$122,14,FALSE),IF(_xlpm.x=0,"",_xlpm.x)))</f>
        <v>cordata</v>
      </c>
      <c r="S303" s="2" t="s">
        <v>2609</v>
      </c>
      <c r="X303" t="str">
        <f>IF(T303="","",_xlfn.LET(_xlpm.x,VLOOKUP(T303,'Drop-down_menus'!$F$2:$G$16,2,FALSE),IF(_xlpm.x=0,"",_xlpm.x)))</f>
        <v/>
      </c>
      <c r="Y303" t="str">
        <f>IF(U303="","",_xlfn.LET(_xlpm.x,VLOOKUP(U303,'Drop-down_menus'!$F$2:$G$16,2,FALSE),IF(_xlpm.x=0,"",_xlpm.x)))</f>
        <v/>
      </c>
      <c r="Z303" t="str">
        <f>IF(V303="","",_xlfn.LET(_xlpm.x,VLOOKUP(V303,'Drop-down_menus'!$F$2:$G$16,2,FALSE),IF(_xlpm.x=0,"",_xlpm.x)))</f>
        <v/>
      </c>
      <c r="AA303" t="str">
        <f>IF(W303="","",_xlfn.LET(_xlpm.x,VLOOKUP(W303,'Drop-down_menus'!$F$2:$G$16,2,FALSE),IF(_xlpm.x=0,"",_xlpm.x)))</f>
        <v/>
      </c>
      <c r="AB303" t="s">
        <v>757</v>
      </c>
      <c r="AE303" t="s">
        <v>745</v>
      </c>
    </row>
    <row r="304" spans="1:31" x14ac:dyDescent="0.2">
      <c r="A304" s="2" t="s">
        <v>84</v>
      </c>
      <c r="C304">
        <v>380</v>
      </c>
      <c r="D304" s="21" t="s">
        <v>700</v>
      </c>
      <c r="F304" t="s">
        <v>746</v>
      </c>
      <c r="G304">
        <v>1</v>
      </c>
      <c r="H304" t="s">
        <v>746</v>
      </c>
      <c r="I304" t="s">
        <v>746</v>
      </c>
      <c r="J304" t="str">
        <f>IF($I304="","",_xlfn.LET(_xlpm.x,VLOOKUP($I304,'taxon-match_2026-08-31'!$A$2:$N$122,6,FALSE),IF(_xlpm.x=0,"",_xlpm.x)))</f>
        <v>(Hariot) Fredericq &amp; R.L.Moe, 2009</v>
      </c>
      <c r="K304" t="str">
        <f>IF($I304="","",_xlfn.LET(_xlpm.x,VLOOKUP($I304,'taxon-match_2026-08-31'!$A$2:$N$122,4,FALSE),IF(_xlpm.x=0,"",_xlpm.x)))</f>
        <v>urn:lsid:marinespecies.org:taxname:377122</v>
      </c>
      <c r="L304" t="str">
        <f>IF($I304="","",_xlfn.LET(_xlpm.x,VLOOKUP($I304,'taxon-match_2026-08-31'!$A$2:$N$122,7,FALSE),IF(_xlpm.x=0,"",_xlpm.x)))</f>
        <v>Plantae</v>
      </c>
      <c r="M304" t="str">
        <f>IF($I304="","",_xlfn.LET(_xlpm.x,VLOOKUP($I304,'taxon-match_2026-08-31'!$A$2:$N$122,8,FALSE),IF(_xlpm.x=0,"",_xlpm.x)))</f>
        <v>Rhodophyta</v>
      </c>
      <c r="N304" t="str">
        <f>IF($I304="","",_xlfn.LET(_xlpm.x,VLOOKUP($I304,'taxon-match_2026-08-31'!$A$2:$N$122,9,FALSE),IF(_xlpm.x=0,"",_xlpm.x)))</f>
        <v>Florideophyceae</v>
      </c>
      <c r="O304" t="str">
        <f>IF($I304="","",_xlfn.LET(_xlpm.x,VLOOKUP($I304,'taxon-match_2026-08-31'!$A$2:$N$122,10,FALSE),IF(_xlpm.x=0,"",_xlpm.x)))</f>
        <v>Plocamiales</v>
      </c>
      <c r="P304" t="str">
        <f>IF($I304="","",_xlfn.LET(_xlpm.x,VLOOKUP($I304,'taxon-match_2026-08-31'!$A$2:$N$122,11,FALSE),IF(_xlpm.x=0,"",_xlpm.x)))</f>
        <v>Sarcodiaceae</v>
      </c>
      <c r="Q304" t="str">
        <f>IF($I304="","",_xlfn.LET(_xlpm.x,VLOOKUP($I304,'taxon-match_2026-08-31'!$A$2:$N$122,12,FALSE),IF(_xlpm.x=0,"",_xlpm.x)))</f>
        <v>Trematocarpus</v>
      </c>
      <c r="R304" t="str">
        <f>IF($I304="","",_xlfn.LET(_xlpm.x,VLOOKUP($I304,'taxon-match_2026-08-31'!$A$2:$N$122,14,FALSE),IF(_xlpm.x=0,"",_xlpm.x)))</f>
        <v>antarcticus</v>
      </c>
      <c r="S304" s="2" t="s">
        <v>2609</v>
      </c>
      <c r="X304" t="str">
        <f>IF(T304="","",_xlfn.LET(_xlpm.x,VLOOKUP(T304,'Drop-down_menus'!$F$2:$G$16,2,FALSE),IF(_xlpm.x=0,"",_xlpm.x)))</f>
        <v/>
      </c>
      <c r="Y304" t="str">
        <f>IF(U304="","",_xlfn.LET(_xlpm.x,VLOOKUP(U304,'Drop-down_menus'!$F$2:$G$16,2,FALSE),IF(_xlpm.x=0,"",_xlpm.x)))</f>
        <v/>
      </c>
      <c r="Z304" t="str">
        <f>IF(V304="","",_xlfn.LET(_xlpm.x,VLOOKUP(V304,'Drop-down_menus'!$F$2:$G$16,2,FALSE),IF(_xlpm.x=0,"",_xlpm.x)))</f>
        <v/>
      </c>
      <c r="AA304" t="str">
        <f>IF(W304="","",_xlfn.LET(_xlpm.x,VLOOKUP(W304,'Drop-down_menus'!$F$2:$G$16,2,FALSE),IF(_xlpm.x=0,"",_xlpm.x)))</f>
        <v/>
      </c>
      <c r="AB304" t="s">
        <v>757</v>
      </c>
      <c r="AE304" t="s">
        <v>745</v>
      </c>
    </row>
    <row r="305" spans="1:31" hidden="1" x14ac:dyDescent="0.2">
      <c r="A305" s="2" t="s">
        <v>84</v>
      </c>
      <c r="C305">
        <v>381</v>
      </c>
      <c r="D305" s="21" t="s">
        <v>700</v>
      </c>
      <c r="F305" t="s">
        <v>747</v>
      </c>
      <c r="G305">
        <v>1</v>
      </c>
      <c r="H305" t="s">
        <v>747</v>
      </c>
      <c r="I305" t="s">
        <v>747</v>
      </c>
      <c r="J305" t="str">
        <f>IF($I305="","",_xlfn.LET(_xlpm.x,VLOOKUP($I305,'taxon-match_2026-08-31'!$A$2:$N$122,6,FALSE),IF(_xlpm.x=0,"",_xlpm.x)))</f>
        <v>J.V.Lamouroux, 1813</v>
      </c>
      <c r="K305" t="str">
        <f>IF($I305="","",_xlfn.LET(_xlpm.x,VLOOKUP($I305,'taxon-match_2026-08-31'!$A$2:$N$122,4,FALSE),IF(_xlpm.x=0,"",_xlpm.x)))</f>
        <v>urn:lsid:marinespecies.org:taxname:144223</v>
      </c>
      <c r="L305" t="str">
        <f>IF($I305="","",_xlfn.LET(_xlpm.x,VLOOKUP($I305,'taxon-match_2026-08-31'!$A$2:$N$122,7,FALSE),IF(_xlpm.x=0,"",_xlpm.x)))</f>
        <v>Plantae</v>
      </c>
      <c r="M305" t="str">
        <f>IF($I305="","",_xlfn.LET(_xlpm.x,VLOOKUP($I305,'taxon-match_2026-08-31'!$A$2:$N$122,8,FALSE),IF(_xlpm.x=0,"",_xlpm.x)))</f>
        <v>Rhodophyta</v>
      </c>
      <c r="N305" t="str">
        <f>IF($I305="","",_xlfn.LET(_xlpm.x,VLOOKUP($I305,'taxon-match_2026-08-31'!$A$2:$N$122,9,FALSE),IF(_xlpm.x=0,"",_xlpm.x)))</f>
        <v>Florideophyceae</v>
      </c>
      <c r="O305" t="str">
        <f>IF($I305="","",_xlfn.LET(_xlpm.x,VLOOKUP($I305,'taxon-match_2026-08-31'!$A$2:$N$122,10,FALSE),IF(_xlpm.x=0,"",_xlpm.x)))</f>
        <v>Plocamiales</v>
      </c>
      <c r="P305" t="str">
        <f>IF($I305="","",_xlfn.LET(_xlpm.x,VLOOKUP($I305,'taxon-match_2026-08-31'!$A$2:$N$122,11,FALSE),IF(_xlpm.x=0,"",_xlpm.x)))</f>
        <v>Plocamiaceae</v>
      </c>
      <c r="Q305" t="str">
        <f>IF($I305="","",_xlfn.LET(_xlpm.x,VLOOKUP($I305,'taxon-match_2026-08-31'!$A$2:$N$122,12,FALSE),IF(_xlpm.x=0,"",_xlpm.x)))</f>
        <v>Plocamium</v>
      </c>
      <c r="R305" t="str">
        <f>IF($I305="","",_xlfn.LET(_xlpm.x,VLOOKUP($I305,'taxon-match_2026-08-31'!$A$2:$N$122,14,FALSE),IF(_xlpm.x=0,"",_xlpm.x)))</f>
        <v/>
      </c>
      <c r="S305" s="2" t="s">
        <v>2361</v>
      </c>
      <c r="X305" t="str">
        <f>IF(T305="","",_xlfn.LET(_xlpm.x,VLOOKUP(T305,'Drop-down_menus'!$F$2:$G$16,2,FALSE),IF(_xlpm.x=0,"",_xlpm.x)))</f>
        <v/>
      </c>
      <c r="Y305" t="str">
        <f>IF(U305="","",_xlfn.LET(_xlpm.x,VLOOKUP(U305,'Drop-down_menus'!$F$2:$G$16,2,FALSE),IF(_xlpm.x=0,"",_xlpm.x)))</f>
        <v/>
      </c>
      <c r="Z305" t="str">
        <f>IF(V305="","",_xlfn.LET(_xlpm.x,VLOOKUP(V305,'Drop-down_menus'!$F$2:$G$16,2,FALSE),IF(_xlpm.x=0,"",_xlpm.x)))</f>
        <v/>
      </c>
      <c r="AA305" t="str">
        <f>IF(W305="","",_xlfn.LET(_xlpm.x,VLOOKUP(W305,'Drop-down_menus'!$F$2:$G$16,2,FALSE),IF(_xlpm.x=0,"",_xlpm.x)))</f>
        <v/>
      </c>
      <c r="AB305" t="s">
        <v>757</v>
      </c>
      <c r="AE305" t="s">
        <v>745</v>
      </c>
    </row>
    <row r="306" spans="1:31" hidden="1" x14ac:dyDescent="0.2">
      <c r="A306" s="2" t="s">
        <v>84</v>
      </c>
      <c r="C306">
        <v>382</v>
      </c>
      <c r="D306" s="21" t="s">
        <v>700</v>
      </c>
      <c r="F306" t="s">
        <v>683</v>
      </c>
      <c r="G306">
        <v>1</v>
      </c>
      <c r="H306" t="s">
        <v>683</v>
      </c>
      <c r="I306" s="2" t="s">
        <v>700</v>
      </c>
      <c r="J306" t="str">
        <f>IF($I306="","",_xlfn.LET(_xlpm.x,VLOOKUP($I306,'taxon-match_2026-08-31'!$A$2:$N$122,6,FALSE),IF(_xlpm.x=0,"",_xlpm.x)))</f>
        <v/>
      </c>
      <c r="K306" t="str">
        <f>IF($I306="","",_xlfn.LET(_xlpm.x,VLOOKUP($I306,'taxon-match_2026-08-31'!$A$2:$N$122,4,FALSE),IF(_xlpm.x=0,"",_xlpm.x)))</f>
        <v>urn:lsid:marinespecies.org:taxname:1</v>
      </c>
      <c r="L306" t="str">
        <f>IF($I306="","",_xlfn.LET(_xlpm.x,VLOOKUP($I306,'taxon-match_2026-08-31'!$A$2:$N$122,7,FALSE),IF(_xlpm.x=0,"",_xlpm.x)))</f>
        <v/>
      </c>
      <c r="M306" t="str">
        <f>IF($I306="","",_xlfn.LET(_xlpm.x,VLOOKUP($I306,'taxon-match_2026-08-31'!$A$2:$N$122,8,FALSE),IF(_xlpm.x=0,"",_xlpm.x)))</f>
        <v/>
      </c>
      <c r="N306" t="str">
        <f>IF($I306="","",_xlfn.LET(_xlpm.x,VLOOKUP($I306,'taxon-match_2026-08-31'!$A$2:$N$122,9,FALSE),IF(_xlpm.x=0,"",_xlpm.x)))</f>
        <v/>
      </c>
      <c r="O306" t="str">
        <f>IF($I306="","",_xlfn.LET(_xlpm.x,VLOOKUP($I306,'taxon-match_2026-08-31'!$A$2:$N$122,10,FALSE),IF(_xlpm.x=0,"",_xlpm.x)))</f>
        <v/>
      </c>
      <c r="P306" t="str">
        <f>IF($I306="","",_xlfn.LET(_xlpm.x,VLOOKUP($I306,'taxon-match_2026-08-31'!$A$2:$N$122,11,FALSE),IF(_xlpm.x=0,"",_xlpm.x)))</f>
        <v/>
      </c>
      <c r="Q306" t="str">
        <f>IF($I306="","",_xlfn.LET(_xlpm.x,VLOOKUP($I306,'taxon-match_2026-08-31'!$A$2:$N$122,12,FALSE),IF(_xlpm.x=0,"",_xlpm.x)))</f>
        <v/>
      </c>
      <c r="R306" t="str">
        <f>IF($I306="","",_xlfn.LET(_xlpm.x,VLOOKUP($I306,'taxon-match_2026-08-31'!$A$2:$N$122,14,FALSE),IF(_xlpm.x=0,"",_xlpm.x)))</f>
        <v/>
      </c>
      <c r="S306" s="2" t="s">
        <v>2608</v>
      </c>
      <c r="X306" t="str">
        <f>IF(T306="","",_xlfn.LET(_xlpm.x,VLOOKUP(T306,'Drop-down_menus'!$F$2:$G$16,2,FALSE),IF(_xlpm.x=0,"",_xlpm.x)))</f>
        <v/>
      </c>
      <c r="Y306" t="str">
        <f>IF(U306="","",_xlfn.LET(_xlpm.x,VLOOKUP(U306,'Drop-down_menus'!$F$2:$G$16,2,FALSE),IF(_xlpm.x=0,"",_xlpm.x)))</f>
        <v/>
      </c>
      <c r="Z306" t="str">
        <f>IF(V306="","",_xlfn.LET(_xlpm.x,VLOOKUP(V306,'Drop-down_menus'!$F$2:$G$16,2,FALSE),IF(_xlpm.x=0,"",_xlpm.x)))</f>
        <v/>
      </c>
      <c r="AA306" t="str">
        <f>IF(W306="","",_xlfn.LET(_xlpm.x,VLOOKUP(W306,'Drop-down_menus'!$F$2:$G$16,2,FALSE),IF(_xlpm.x=0,"",_xlpm.x)))</f>
        <v/>
      </c>
      <c r="AB306" t="s">
        <v>757</v>
      </c>
      <c r="AE306" t="s">
        <v>745</v>
      </c>
    </row>
    <row r="307" spans="1:31" hidden="1" x14ac:dyDescent="0.2">
      <c r="A307" s="2" t="s">
        <v>84</v>
      </c>
      <c r="C307">
        <v>383</v>
      </c>
      <c r="D307" s="21" t="s">
        <v>700</v>
      </c>
      <c r="F307" t="s">
        <v>748</v>
      </c>
      <c r="G307">
        <v>1</v>
      </c>
      <c r="H307" t="s">
        <v>748</v>
      </c>
      <c r="I307" t="s">
        <v>748</v>
      </c>
      <c r="J307" t="str">
        <f>IF($I307="","",_xlfn.LET(_xlpm.x,VLOOKUP($I307,'taxon-match_2026-08-31'!$A$2:$N$122,6,FALSE),IF(_xlpm.x=0,"",_xlpm.x)))</f>
        <v>Thiele, 1893</v>
      </c>
      <c r="K307" t="str">
        <f>IF($I307="","",_xlfn.LET(_xlpm.x,VLOOKUP($I307,'taxon-match_2026-08-31'!$A$2:$N$122,4,FALSE),IF(_xlpm.x=0,"",_xlpm.x)))</f>
        <v>urn:lsid:marinespecies.org:taxname:196989</v>
      </c>
      <c r="L307" t="str">
        <f>IF($I307="","",_xlfn.LET(_xlpm.x,VLOOKUP($I307,'taxon-match_2026-08-31'!$A$2:$N$122,7,FALSE),IF(_xlpm.x=0,"",_xlpm.x)))</f>
        <v>Animalia</v>
      </c>
      <c r="M307" t="str">
        <f>IF($I307="","",_xlfn.LET(_xlpm.x,VLOOKUP($I307,'taxon-match_2026-08-31'!$A$2:$N$122,8,FALSE),IF(_xlpm.x=0,"",_xlpm.x)))</f>
        <v>Mollusca</v>
      </c>
      <c r="N307" t="str">
        <f>IF($I307="","",_xlfn.LET(_xlpm.x,VLOOKUP($I307,'taxon-match_2026-08-31'!$A$2:$N$122,9,FALSE),IF(_xlpm.x=0,"",_xlpm.x)))</f>
        <v>Gastropoda</v>
      </c>
      <c r="O307" t="str">
        <f>IF($I307="","",_xlfn.LET(_xlpm.x,VLOOKUP($I307,'taxon-match_2026-08-31'!$A$2:$N$122,10,FALSE),IF(_xlpm.x=0,"",_xlpm.x)))</f>
        <v>Trochida</v>
      </c>
      <c r="P307" t="str">
        <f>IF($I307="","",_xlfn.LET(_xlpm.x,VLOOKUP($I307,'taxon-match_2026-08-31'!$A$2:$N$122,11,FALSE),IF(_xlpm.x=0,"",_xlpm.x)))</f>
        <v>Calliostomatidae</v>
      </c>
      <c r="Q307" t="str">
        <f>IF($I307="","",_xlfn.LET(_xlpm.x,VLOOKUP($I307,'taxon-match_2026-08-31'!$A$2:$N$122,12,FALSE),IF(_xlpm.x=0,"",_xlpm.x)))</f>
        <v>Margarella</v>
      </c>
      <c r="R307" t="str">
        <f>IF($I307="","",_xlfn.LET(_xlpm.x,VLOOKUP($I307,'taxon-match_2026-08-31'!$A$2:$N$122,14,FALSE),IF(_xlpm.x=0,"",_xlpm.x)))</f>
        <v/>
      </c>
      <c r="S307" s="2" t="s">
        <v>2361</v>
      </c>
      <c r="X307" t="str">
        <f>IF(T307="","",_xlfn.LET(_xlpm.x,VLOOKUP(T307,'Drop-down_menus'!$F$2:$G$16,2,FALSE),IF(_xlpm.x=0,"",_xlpm.x)))</f>
        <v/>
      </c>
      <c r="Y307" t="str">
        <f>IF(U307="","",_xlfn.LET(_xlpm.x,VLOOKUP(U307,'Drop-down_menus'!$F$2:$G$16,2,FALSE),IF(_xlpm.x=0,"",_xlpm.x)))</f>
        <v/>
      </c>
      <c r="Z307" t="str">
        <f>IF(V307="","",_xlfn.LET(_xlpm.x,VLOOKUP(V307,'Drop-down_menus'!$F$2:$G$16,2,FALSE),IF(_xlpm.x=0,"",_xlpm.x)))</f>
        <v/>
      </c>
      <c r="AA307" t="str">
        <f>IF(W307="","",_xlfn.LET(_xlpm.x,VLOOKUP(W307,'Drop-down_menus'!$F$2:$G$16,2,FALSE),IF(_xlpm.x=0,"",_xlpm.x)))</f>
        <v/>
      </c>
      <c r="AB307" t="s">
        <v>757</v>
      </c>
      <c r="AE307" t="s">
        <v>745</v>
      </c>
    </row>
    <row r="308" spans="1:31" hidden="1" x14ac:dyDescent="0.2">
      <c r="A308" s="2" t="s">
        <v>84</v>
      </c>
      <c r="C308">
        <v>384</v>
      </c>
      <c r="D308" s="21" t="s">
        <v>700</v>
      </c>
      <c r="F308" t="s">
        <v>748</v>
      </c>
      <c r="G308">
        <v>1</v>
      </c>
      <c r="H308" t="s">
        <v>748</v>
      </c>
      <c r="I308" t="s">
        <v>748</v>
      </c>
      <c r="J308" t="str">
        <f>IF($I308="","",_xlfn.LET(_xlpm.x,VLOOKUP($I308,'taxon-match_2026-08-31'!$A$2:$N$122,6,FALSE),IF(_xlpm.x=0,"",_xlpm.x)))</f>
        <v>Thiele, 1893</v>
      </c>
      <c r="K308" t="str">
        <f>IF($I308="","",_xlfn.LET(_xlpm.x,VLOOKUP($I308,'taxon-match_2026-08-31'!$A$2:$N$122,4,FALSE),IF(_xlpm.x=0,"",_xlpm.x)))</f>
        <v>urn:lsid:marinespecies.org:taxname:196989</v>
      </c>
      <c r="L308" t="str">
        <f>IF($I308="","",_xlfn.LET(_xlpm.x,VLOOKUP($I308,'taxon-match_2026-08-31'!$A$2:$N$122,7,FALSE),IF(_xlpm.x=0,"",_xlpm.x)))</f>
        <v>Animalia</v>
      </c>
      <c r="M308" t="str">
        <f>IF($I308="","",_xlfn.LET(_xlpm.x,VLOOKUP($I308,'taxon-match_2026-08-31'!$A$2:$N$122,8,FALSE),IF(_xlpm.x=0,"",_xlpm.x)))</f>
        <v>Mollusca</v>
      </c>
      <c r="N308" t="str">
        <f>IF($I308="","",_xlfn.LET(_xlpm.x,VLOOKUP($I308,'taxon-match_2026-08-31'!$A$2:$N$122,9,FALSE),IF(_xlpm.x=0,"",_xlpm.x)))</f>
        <v>Gastropoda</v>
      </c>
      <c r="O308" t="str">
        <f>IF($I308="","",_xlfn.LET(_xlpm.x,VLOOKUP($I308,'taxon-match_2026-08-31'!$A$2:$N$122,10,FALSE),IF(_xlpm.x=0,"",_xlpm.x)))</f>
        <v>Trochida</v>
      </c>
      <c r="P308" t="str">
        <f>IF($I308="","",_xlfn.LET(_xlpm.x,VLOOKUP($I308,'taxon-match_2026-08-31'!$A$2:$N$122,11,FALSE),IF(_xlpm.x=0,"",_xlpm.x)))</f>
        <v>Calliostomatidae</v>
      </c>
      <c r="Q308" t="str">
        <f>IF($I308="","",_xlfn.LET(_xlpm.x,VLOOKUP($I308,'taxon-match_2026-08-31'!$A$2:$N$122,12,FALSE),IF(_xlpm.x=0,"",_xlpm.x)))</f>
        <v>Margarella</v>
      </c>
      <c r="R308" t="str">
        <f>IF($I308="","",_xlfn.LET(_xlpm.x,VLOOKUP($I308,'taxon-match_2026-08-31'!$A$2:$N$122,14,FALSE),IF(_xlpm.x=0,"",_xlpm.x)))</f>
        <v/>
      </c>
      <c r="S308" s="2" t="s">
        <v>2361</v>
      </c>
      <c r="X308" t="str">
        <f>IF(T308="","",_xlfn.LET(_xlpm.x,VLOOKUP(T308,'Drop-down_menus'!$F$2:$G$16,2,FALSE),IF(_xlpm.x=0,"",_xlpm.x)))</f>
        <v/>
      </c>
      <c r="Y308" t="str">
        <f>IF(U308="","",_xlfn.LET(_xlpm.x,VLOOKUP(U308,'Drop-down_menus'!$F$2:$G$16,2,FALSE),IF(_xlpm.x=0,"",_xlpm.x)))</f>
        <v/>
      </c>
      <c r="Z308" t="str">
        <f>IF(V308="","",_xlfn.LET(_xlpm.x,VLOOKUP(V308,'Drop-down_menus'!$F$2:$G$16,2,FALSE),IF(_xlpm.x=0,"",_xlpm.x)))</f>
        <v/>
      </c>
      <c r="AA308" t="str">
        <f>IF(W308="","",_xlfn.LET(_xlpm.x,VLOOKUP(W308,'Drop-down_menus'!$F$2:$G$16,2,FALSE),IF(_xlpm.x=0,"",_xlpm.x)))</f>
        <v/>
      </c>
      <c r="AB308" t="s">
        <v>757</v>
      </c>
      <c r="AE308" t="s">
        <v>745</v>
      </c>
    </row>
    <row r="309" spans="1:31" x14ac:dyDescent="0.2">
      <c r="A309" s="2" t="s">
        <v>84</v>
      </c>
      <c r="C309">
        <v>385</v>
      </c>
      <c r="D309" s="21" t="s">
        <v>700</v>
      </c>
      <c r="F309" t="s">
        <v>694</v>
      </c>
      <c r="G309">
        <v>1</v>
      </c>
      <c r="H309" t="s">
        <v>694</v>
      </c>
      <c r="I309" t="s">
        <v>694</v>
      </c>
      <c r="J309" t="str">
        <f>IF($I309="","",_xlfn.LET(_xlpm.x,VLOOKUP($I309,'taxon-match_2026-08-31'!$A$2:$N$122,6,FALSE),IF(_xlpm.x=0,"",_xlpm.x)))</f>
        <v>(Meissner, 1900)</v>
      </c>
      <c r="K309" t="str">
        <f>IF($I309="","",_xlfn.LET(_xlpm.x,VLOOKUP($I309,'taxon-match_2026-08-31'!$A$2:$N$122,4,FALSE),IF(_xlpm.x=0,"",_xlpm.x)))</f>
        <v>urn:lsid:marinespecies.org:taxname:160831</v>
      </c>
      <c r="L309" t="str">
        <f>IF($I309="","",_xlfn.LET(_xlpm.x,VLOOKUP($I309,'taxon-match_2026-08-31'!$A$2:$N$122,7,FALSE),IF(_xlpm.x=0,"",_xlpm.x)))</f>
        <v>Animalia</v>
      </c>
      <c r="M309" t="str">
        <f>IF($I309="","",_xlfn.LET(_xlpm.x,VLOOKUP($I309,'taxon-match_2026-08-31'!$A$2:$N$122,8,FALSE),IF(_xlpm.x=0,"",_xlpm.x)))</f>
        <v>Echinodermata</v>
      </c>
      <c r="N309" t="str">
        <f>IF($I309="","",_xlfn.LET(_xlpm.x,VLOOKUP($I309,'taxon-match_2026-08-31'!$A$2:$N$122,9,FALSE),IF(_xlpm.x=0,"",_xlpm.x)))</f>
        <v>Echinoidea</v>
      </c>
      <c r="O309" t="str">
        <f>IF($I309="","",_xlfn.LET(_xlpm.x,VLOOKUP($I309,'taxon-match_2026-08-31'!$A$2:$N$122,10,FALSE),IF(_xlpm.x=0,"",_xlpm.x)))</f>
        <v>Camarodonta</v>
      </c>
      <c r="P309" t="str">
        <f>IF($I309="","",_xlfn.LET(_xlpm.x,VLOOKUP($I309,'taxon-match_2026-08-31'!$A$2:$N$122,11,FALSE),IF(_xlpm.x=0,"",_xlpm.x)))</f>
        <v>Echinidae</v>
      </c>
      <c r="Q309" t="str">
        <f>IF($I309="","",_xlfn.LET(_xlpm.x,VLOOKUP($I309,'taxon-match_2026-08-31'!$A$2:$N$122,12,FALSE),IF(_xlpm.x=0,"",_xlpm.x)))</f>
        <v>Sterechinus</v>
      </c>
      <c r="R309" t="str">
        <f>IF($I309="","",_xlfn.LET(_xlpm.x,VLOOKUP($I309,'taxon-match_2026-08-31'!$A$2:$N$122,14,FALSE),IF(_xlpm.x=0,"",_xlpm.x)))</f>
        <v>neumayeri</v>
      </c>
      <c r="S309" s="2" t="s">
        <v>2609</v>
      </c>
      <c r="X309" t="str">
        <f>IF(T309="","",_xlfn.LET(_xlpm.x,VLOOKUP(T309,'Drop-down_menus'!$F$2:$G$16,2,FALSE),IF(_xlpm.x=0,"",_xlpm.x)))</f>
        <v/>
      </c>
      <c r="Y309" t="str">
        <f>IF(U309="","",_xlfn.LET(_xlpm.x,VLOOKUP(U309,'Drop-down_menus'!$F$2:$G$16,2,FALSE),IF(_xlpm.x=0,"",_xlpm.x)))</f>
        <v/>
      </c>
      <c r="Z309" t="str">
        <f>IF(V309="","",_xlfn.LET(_xlpm.x,VLOOKUP(V309,'Drop-down_menus'!$F$2:$G$16,2,FALSE),IF(_xlpm.x=0,"",_xlpm.x)))</f>
        <v/>
      </c>
      <c r="AA309" t="str">
        <f>IF(W309="","",_xlfn.LET(_xlpm.x,VLOOKUP(W309,'Drop-down_menus'!$F$2:$G$16,2,FALSE),IF(_xlpm.x=0,"",_xlpm.x)))</f>
        <v/>
      </c>
      <c r="AB309" t="s">
        <v>757</v>
      </c>
      <c r="AE309" t="s">
        <v>745</v>
      </c>
    </row>
    <row r="310" spans="1:31" x14ac:dyDescent="0.2">
      <c r="A310" s="2" t="s">
        <v>84</v>
      </c>
      <c r="C310">
        <v>386</v>
      </c>
      <c r="D310" s="21" t="s">
        <v>700</v>
      </c>
      <c r="F310" t="s">
        <v>694</v>
      </c>
      <c r="G310">
        <v>1</v>
      </c>
      <c r="H310" t="s">
        <v>694</v>
      </c>
      <c r="I310" t="s">
        <v>694</v>
      </c>
      <c r="J310" t="str">
        <f>IF($I310="","",_xlfn.LET(_xlpm.x,VLOOKUP($I310,'taxon-match_2026-08-31'!$A$2:$N$122,6,FALSE),IF(_xlpm.x=0,"",_xlpm.x)))</f>
        <v>(Meissner, 1900)</v>
      </c>
      <c r="K310" t="str">
        <f>IF($I310="","",_xlfn.LET(_xlpm.x,VLOOKUP($I310,'taxon-match_2026-08-31'!$A$2:$N$122,4,FALSE),IF(_xlpm.x=0,"",_xlpm.x)))</f>
        <v>urn:lsid:marinespecies.org:taxname:160831</v>
      </c>
      <c r="L310" t="str">
        <f>IF($I310="","",_xlfn.LET(_xlpm.x,VLOOKUP($I310,'taxon-match_2026-08-31'!$A$2:$N$122,7,FALSE),IF(_xlpm.x=0,"",_xlpm.x)))</f>
        <v>Animalia</v>
      </c>
      <c r="M310" t="str">
        <f>IF($I310="","",_xlfn.LET(_xlpm.x,VLOOKUP($I310,'taxon-match_2026-08-31'!$A$2:$N$122,8,FALSE),IF(_xlpm.x=0,"",_xlpm.x)))</f>
        <v>Echinodermata</v>
      </c>
      <c r="N310" t="str">
        <f>IF($I310="","",_xlfn.LET(_xlpm.x,VLOOKUP($I310,'taxon-match_2026-08-31'!$A$2:$N$122,9,FALSE),IF(_xlpm.x=0,"",_xlpm.x)))</f>
        <v>Echinoidea</v>
      </c>
      <c r="O310" t="str">
        <f>IF($I310="","",_xlfn.LET(_xlpm.x,VLOOKUP($I310,'taxon-match_2026-08-31'!$A$2:$N$122,10,FALSE),IF(_xlpm.x=0,"",_xlpm.x)))</f>
        <v>Camarodonta</v>
      </c>
      <c r="P310" t="str">
        <f>IF($I310="","",_xlfn.LET(_xlpm.x,VLOOKUP($I310,'taxon-match_2026-08-31'!$A$2:$N$122,11,FALSE),IF(_xlpm.x=0,"",_xlpm.x)))</f>
        <v>Echinidae</v>
      </c>
      <c r="Q310" t="str">
        <f>IF($I310="","",_xlfn.LET(_xlpm.x,VLOOKUP($I310,'taxon-match_2026-08-31'!$A$2:$N$122,12,FALSE),IF(_xlpm.x=0,"",_xlpm.x)))</f>
        <v>Sterechinus</v>
      </c>
      <c r="R310" t="str">
        <f>IF($I310="","",_xlfn.LET(_xlpm.x,VLOOKUP($I310,'taxon-match_2026-08-31'!$A$2:$N$122,14,FALSE),IF(_xlpm.x=0,"",_xlpm.x)))</f>
        <v>neumayeri</v>
      </c>
      <c r="S310" s="2" t="s">
        <v>2609</v>
      </c>
      <c r="X310" t="str">
        <f>IF(T310="","",_xlfn.LET(_xlpm.x,VLOOKUP(T310,'Drop-down_menus'!$F$2:$G$16,2,FALSE),IF(_xlpm.x=0,"",_xlpm.x)))</f>
        <v/>
      </c>
      <c r="Y310" t="str">
        <f>IF(U310="","",_xlfn.LET(_xlpm.x,VLOOKUP(U310,'Drop-down_menus'!$F$2:$G$16,2,FALSE),IF(_xlpm.x=0,"",_xlpm.x)))</f>
        <v/>
      </c>
      <c r="Z310" t="str">
        <f>IF(V310="","",_xlfn.LET(_xlpm.x,VLOOKUP(V310,'Drop-down_menus'!$F$2:$G$16,2,FALSE),IF(_xlpm.x=0,"",_xlpm.x)))</f>
        <v/>
      </c>
      <c r="AA310" t="str">
        <f>IF(W310="","",_xlfn.LET(_xlpm.x,VLOOKUP(W310,'Drop-down_menus'!$F$2:$G$16,2,FALSE),IF(_xlpm.x=0,"",_xlpm.x)))</f>
        <v/>
      </c>
      <c r="AB310" t="s">
        <v>757</v>
      </c>
      <c r="AE310" t="s">
        <v>745</v>
      </c>
    </row>
    <row r="311" spans="1:31" x14ac:dyDescent="0.2">
      <c r="A311" s="2" t="s">
        <v>84</v>
      </c>
      <c r="C311">
        <v>387</v>
      </c>
      <c r="D311" s="21" t="s">
        <v>700</v>
      </c>
      <c r="F311" t="s">
        <v>694</v>
      </c>
      <c r="G311">
        <v>1</v>
      </c>
      <c r="H311" t="s">
        <v>694</v>
      </c>
      <c r="I311" t="s">
        <v>694</v>
      </c>
      <c r="J311" t="str">
        <f>IF($I311="","",_xlfn.LET(_xlpm.x,VLOOKUP($I311,'taxon-match_2026-08-31'!$A$2:$N$122,6,FALSE),IF(_xlpm.x=0,"",_xlpm.x)))</f>
        <v>(Meissner, 1900)</v>
      </c>
      <c r="K311" t="str">
        <f>IF($I311="","",_xlfn.LET(_xlpm.x,VLOOKUP($I311,'taxon-match_2026-08-31'!$A$2:$N$122,4,FALSE),IF(_xlpm.x=0,"",_xlpm.x)))</f>
        <v>urn:lsid:marinespecies.org:taxname:160831</v>
      </c>
      <c r="L311" t="str">
        <f>IF($I311="","",_xlfn.LET(_xlpm.x,VLOOKUP($I311,'taxon-match_2026-08-31'!$A$2:$N$122,7,FALSE),IF(_xlpm.x=0,"",_xlpm.x)))</f>
        <v>Animalia</v>
      </c>
      <c r="M311" t="str">
        <f>IF($I311="","",_xlfn.LET(_xlpm.x,VLOOKUP($I311,'taxon-match_2026-08-31'!$A$2:$N$122,8,FALSE),IF(_xlpm.x=0,"",_xlpm.x)))</f>
        <v>Echinodermata</v>
      </c>
      <c r="N311" t="str">
        <f>IF($I311="","",_xlfn.LET(_xlpm.x,VLOOKUP($I311,'taxon-match_2026-08-31'!$A$2:$N$122,9,FALSE),IF(_xlpm.x=0,"",_xlpm.x)))</f>
        <v>Echinoidea</v>
      </c>
      <c r="O311" t="str">
        <f>IF($I311="","",_xlfn.LET(_xlpm.x,VLOOKUP($I311,'taxon-match_2026-08-31'!$A$2:$N$122,10,FALSE),IF(_xlpm.x=0,"",_xlpm.x)))</f>
        <v>Camarodonta</v>
      </c>
      <c r="P311" t="str">
        <f>IF($I311="","",_xlfn.LET(_xlpm.x,VLOOKUP($I311,'taxon-match_2026-08-31'!$A$2:$N$122,11,FALSE),IF(_xlpm.x=0,"",_xlpm.x)))</f>
        <v>Echinidae</v>
      </c>
      <c r="Q311" t="str">
        <f>IF($I311="","",_xlfn.LET(_xlpm.x,VLOOKUP($I311,'taxon-match_2026-08-31'!$A$2:$N$122,12,FALSE),IF(_xlpm.x=0,"",_xlpm.x)))</f>
        <v>Sterechinus</v>
      </c>
      <c r="R311" t="str">
        <f>IF($I311="","",_xlfn.LET(_xlpm.x,VLOOKUP($I311,'taxon-match_2026-08-31'!$A$2:$N$122,14,FALSE),IF(_xlpm.x=0,"",_xlpm.x)))</f>
        <v>neumayeri</v>
      </c>
      <c r="S311" s="2" t="s">
        <v>2609</v>
      </c>
      <c r="X311" t="str">
        <f>IF(T311="","",_xlfn.LET(_xlpm.x,VLOOKUP(T311,'Drop-down_menus'!$F$2:$G$16,2,FALSE),IF(_xlpm.x=0,"",_xlpm.x)))</f>
        <v/>
      </c>
      <c r="Y311" t="str">
        <f>IF(U311="","",_xlfn.LET(_xlpm.x,VLOOKUP(U311,'Drop-down_menus'!$F$2:$G$16,2,FALSE),IF(_xlpm.x=0,"",_xlpm.x)))</f>
        <v/>
      </c>
      <c r="Z311" t="str">
        <f>IF(V311="","",_xlfn.LET(_xlpm.x,VLOOKUP(V311,'Drop-down_menus'!$F$2:$G$16,2,FALSE),IF(_xlpm.x=0,"",_xlpm.x)))</f>
        <v/>
      </c>
      <c r="AA311" t="str">
        <f>IF(W311="","",_xlfn.LET(_xlpm.x,VLOOKUP(W311,'Drop-down_menus'!$F$2:$G$16,2,FALSE),IF(_xlpm.x=0,"",_xlpm.x)))</f>
        <v/>
      </c>
      <c r="AB311" t="s">
        <v>757</v>
      </c>
      <c r="AE311" t="s">
        <v>745</v>
      </c>
    </row>
    <row r="312" spans="1:31" hidden="1" x14ac:dyDescent="0.2">
      <c r="A312" s="2" t="s">
        <v>84</v>
      </c>
      <c r="C312">
        <v>391</v>
      </c>
      <c r="D312" s="21" t="s">
        <v>700</v>
      </c>
      <c r="F312" t="s">
        <v>749</v>
      </c>
      <c r="G312">
        <v>1</v>
      </c>
      <c r="H312" t="s">
        <v>749</v>
      </c>
      <c r="I312" t="s">
        <v>749</v>
      </c>
      <c r="J312" t="str">
        <f>IF($I312="","",_xlfn.LET(_xlpm.x,VLOOKUP($I312,'taxon-match_2026-08-31'!$A$2:$N$122,6,FALSE),IF(_xlpm.x=0,"",_xlpm.x)))</f>
        <v>T. Soot-Ryen, 1951</v>
      </c>
      <c r="K312" t="str">
        <f>IF($I312="","",_xlfn.LET(_xlpm.x,VLOOKUP($I312,'taxon-match_2026-08-31'!$A$2:$N$122,4,FALSE),IF(_xlpm.x=0,"",_xlpm.x)))</f>
        <v>urn:lsid:marinespecies.org:taxname:868254</v>
      </c>
      <c r="L312" t="str">
        <f>IF($I312="","",_xlfn.LET(_xlpm.x,VLOOKUP($I312,'taxon-match_2026-08-31'!$A$2:$N$122,7,FALSE),IF(_xlpm.x=0,"",_xlpm.x)))</f>
        <v>Animalia</v>
      </c>
      <c r="M312" t="str">
        <f>IF($I312="","",_xlfn.LET(_xlpm.x,VLOOKUP($I312,'taxon-match_2026-08-31'!$A$2:$N$122,8,FALSE),IF(_xlpm.x=0,"",_xlpm.x)))</f>
        <v>Mollusca</v>
      </c>
      <c r="N312" t="str">
        <f>IF($I312="","",_xlfn.LET(_xlpm.x,VLOOKUP($I312,'taxon-match_2026-08-31'!$A$2:$N$122,9,FALSE),IF(_xlpm.x=0,"",_xlpm.x)))</f>
        <v>Bivalvia</v>
      </c>
      <c r="O312" t="str">
        <f>IF($I312="","",_xlfn.LET(_xlpm.x,VLOOKUP($I312,'taxon-match_2026-08-31'!$A$2:$N$122,10,FALSE),IF(_xlpm.x=0,"",_xlpm.x)))</f>
        <v>Nuculanida</v>
      </c>
      <c r="P312" t="str">
        <f>IF($I312="","",_xlfn.LET(_xlpm.x,VLOOKUP($I312,'taxon-match_2026-08-31'!$A$2:$N$122,11,FALSE),IF(_xlpm.x=0,"",_xlpm.x)))</f>
        <v>Sareptidae</v>
      </c>
      <c r="Q312" t="str">
        <f>IF($I312="","",_xlfn.LET(_xlpm.x,VLOOKUP($I312,'taxon-match_2026-08-31'!$A$2:$N$122,12,FALSE),IF(_xlpm.x=0,"",_xlpm.x)))</f>
        <v>Aequiyoldia</v>
      </c>
      <c r="R312" t="str">
        <f>IF($I312="","",_xlfn.LET(_xlpm.x,VLOOKUP($I312,'taxon-match_2026-08-31'!$A$2:$N$122,14,FALSE),IF(_xlpm.x=0,"",_xlpm.x)))</f>
        <v/>
      </c>
      <c r="S312" s="2" t="s">
        <v>2361</v>
      </c>
      <c r="X312" t="str">
        <f>IF(T312="","",_xlfn.LET(_xlpm.x,VLOOKUP(T312,'Drop-down_menus'!$F$2:$G$16,2,FALSE),IF(_xlpm.x=0,"",_xlpm.x)))</f>
        <v/>
      </c>
      <c r="Y312" t="str">
        <f>IF(U312="","",_xlfn.LET(_xlpm.x,VLOOKUP(U312,'Drop-down_menus'!$F$2:$G$16,2,FALSE),IF(_xlpm.x=0,"",_xlpm.x)))</f>
        <v/>
      </c>
      <c r="Z312" t="str">
        <f>IF(V312="","",_xlfn.LET(_xlpm.x,VLOOKUP(V312,'Drop-down_menus'!$F$2:$G$16,2,FALSE),IF(_xlpm.x=0,"",_xlpm.x)))</f>
        <v/>
      </c>
      <c r="AA312" t="str">
        <f>IF(W312="","",_xlfn.LET(_xlpm.x,VLOOKUP(W312,'Drop-down_menus'!$F$2:$G$16,2,FALSE),IF(_xlpm.x=0,"",_xlpm.x)))</f>
        <v/>
      </c>
      <c r="AB312" t="s">
        <v>757</v>
      </c>
      <c r="AE312" t="s">
        <v>745</v>
      </c>
    </row>
    <row r="313" spans="1:31" hidden="1" x14ac:dyDescent="0.2">
      <c r="A313" s="2" t="s">
        <v>84</v>
      </c>
      <c r="C313">
        <v>393</v>
      </c>
      <c r="D313" s="21" t="s">
        <v>700</v>
      </c>
      <c r="F313" t="s">
        <v>749</v>
      </c>
      <c r="G313">
        <v>1</v>
      </c>
      <c r="H313" t="s">
        <v>749</v>
      </c>
      <c r="I313" t="s">
        <v>749</v>
      </c>
      <c r="J313" t="str">
        <f>IF($I313="","",_xlfn.LET(_xlpm.x,VLOOKUP($I313,'taxon-match_2026-08-31'!$A$2:$N$122,6,FALSE),IF(_xlpm.x=0,"",_xlpm.x)))</f>
        <v>T. Soot-Ryen, 1951</v>
      </c>
      <c r="K313" t="str">
        <f>IF($I313="","",_xlfn.LET(_xlpm.x,VLOOKUP($I313,'taxon-match_2026-08-31'!$A$2:$N$122,4,FALSE),IF(_xlpm.x=0,"",_xlpm.x)))</f>
        <v>urn:lsid:marinespecies.org:taxname:868254</v>
      </c>
      <c r="L313" t="str">
        <f>IF($I313="","",_xlfn.LET(_xlpm.x,VLOOKUP($I313,'taxon-match_2026-08-31'!$A$2:$N$122,7,FALSE),IF(_xlpm.x=0,"",_xlpm.x)))</f>
        <v>Animalia</v>
      </c>
      <c r="M313" t="str">
        <f>IF($I313="","",_xlfn.LET(_xlpm.x,VLOOKUP($I313,'taxon-match_2026-08-31'!$A$2:$N$122,8,FALSE),IF(_xlpm.x=0,"",_xlpm.x)))</f>
        <v>Mollusca</v>
      </c>
      <c r="N313" t="str">
        <f>IF($I313="","",_xlfn.LET(_xlpm.x,VLOOKUP($I313,'taxon-match_2026-08-31'!$A$2:$N$122,9,FALSE),IF(_xlpm.x=0,"",_xlpm.x)))</f>
        <v>Bivalvia</v>
      </c>
      <c r="O313" t="str">
        <f>IF($I313="","",_xlfn.LET(_xlpm.x,VLOOKUP($I313,'taxon-match_2026-08-31'!$A$2:$N$122,10,FALSE),IF(_xlpm.x=0,"",_xlpm.x)))</f>
        <v>Nuculanida</v>
      </c>
      <c r="P313" t="str">
        <f>IF($I313="","",_xlfn.LET(_xlpm.x,VLOOKUP($I313,'taxon-match_2026-08-31'!$A$2:$N$122,11,FALSE),IF(_xlpm.x=0,"",_xlpm.x)))</f>
        <v>Sareptidae</v>
      </c>
      <c r="Q313" t="str">
        <f>IF($I313="","",_xlfn.LET(_xlpm.x,VLOOKUP($I313,'taxon-match_2026-08-31'!$A$2:$N$122,12,FALSE),IF(_xlpm.x=0,"",_xlpm.x)))</f>
        <v>Aequiyoldia</v>
      </c>
      <c r="R313" t="str">
        <f>IF($I313="","",_xlfn.LET(_xlpm.x,VLOOKUP($I313,'taxon-match_2026-08-31'!$A$2:$N$122,14,FALSE),IF(_xlpm.x=0,"",_xlpm.x)))</f>
        <v/>
      </c>
      <c r="S313" s="2" t="s">
        <v>2361</v>
      </c>
      <c r="X313" t="str">
        <f>IF(T313="","",_xlfn.LET(_xlpm.x,VLOOKUP(T313,'Drop-down_menus'!$F$2:$G$16,2,FALSE),IF(_xlpm.x=0,"",_xlpm.x)))</f>
        <v/>
      </c>
      <c r="Y313" t="str">
        <f>IF(U313="","",_xlfn.LET(_xlpm.x,VLOOKUP(U313,'Drop-down_menus'!$F$2:$G$16,2,FALSE),IF(_xlpm.x=0,"",_xlpm.x)))</f>
        <v/>
      </c>
      <c r="Z313" t="str">
        <f>IF(V313="","",_xlfn.LET(_xlpm.x,VLOOKUP(V313,'Drop-down_menus'!$F$2:$G$16,2,FALSE),IF(_xlpm.x=0,"",_xlpm.x)))</f>
        <v/>
      </c>
      <c r="AA313" t="str">
        <f>IF(W313="","",_xlfn.LET(_xlpm.x,VLOOKUP(W313,'Drop-down_menus'!$F$2:$G$16,2,FALSE),IF(_xlpm.x=0,"",_xlpm.x)))</f>
        <v/>
      </c>
      <c r="AB313" t="s">
        <v>757</v>
      </c>
      <c r="AE313" t="s">
        <v>745</v>
      </c>
    </row>
    <row r="314" spans="1:31" hidden="1" x14ac:dyDescent="0.2">
      <c r="A314" s="2" t="s">
        <v>84</v>
      </c>
      <c r="C314">
        <v>398</v>
      </c>
      <c r="D314" s="21" t="s">
        <v>700</v>
      </c>
      <c r="F314" t="s">
        <v>750</v>
      </c>
      <c r="G314">
        <v>1</v>
      </c>
      <c r="H314" t="s">
        <v>750</v>
      </c>
      <c r="I314" t="s">
        <v>750</v>
      </c>
      <c r="J314" t="str">
        <f>IF($I314="","",_xlfn.LET(_xlpm.x,VLOOKUP($I314,'taxon-match_2026-08-31'!$A$2:$N$122,6,FALSE),IF(_xlpm.x=0,"",_xlpm.x)))</f>
        <v>Linnaeus, 1758</v>
      </c>
      <c r="K314" t="str">
        <f>IF($I314="","",_xlfn.LET(_xlpm.x,VLOOKUP($I314,'taxon-match_2026-08-31'!$A$2:$N$122,4,FALSE),IF(_xlpm.x=0,"",_xlpm.x)))</f>
        <v>urn:lsid:marinespecies.org:taxname:137914</v>
      </c>
      <c r="L314" t="str">
        <f>IF($I314="","",_xlfn.LET(_xlpm.x,VLOOKUP($I314,'taxon-match_2026-08-31'!$A$2:$N$122,7,FALSE),IF(_xlpm.x=0,"",_xlpm.x)))</f>
        <v>Animalia</v>
      </c>
      <c r="M314" t="str">
        <f>IF($I314="","",_xlfn.LET(_xlpm.x,VLOOKUP($I314,'taxon-match_2026-08-31'!$A$2:$N$122,8,FALSE),IF(_xlpm.x=0,"",_xlpm.x)))</f>
        <v>Mollusca</v>
      </c>
      <c r="N314" t="str">
        <f>IF($I314="","",_xlfn.LET(_xlpm.x,VLOOKUP($I314,'taxon-match_2026-08-31'!$A$2:$N$122,9,FALSE),IF(_xlpm.x=0,"",_xlpm.x)))</f>
        <v>Gastropoda</v>
      </c>
      <c r="O314" t="str">
        <f>IF($I314="","",_xlfn.LET(_xlpm.x,VLOOKUP($I314,'taxon-match_2026-08-31'!$A$2:$N$122,10,FALSE),IF(_xlpm.x=0,"",_xlpm.x)))</f>
        <v>Doridida</v>
      </c>
      <c r="P314" t="str">
        <f>IF($I314="","",_xlfn.LET(_xlpm.x,VLOOKUP($I314,'taxon-match_2026-08-31'!$A$2:$N$122,11,FALSE),IF(_xlpm.x=0,"",_xlpm.x)))</f>
        <v>Dorididae</v>
      </c>
      <c r="Q314" t="str">
        <f>IF($I314="","",_xlfn.LET(_xlpm.x,VLOOKUP($I314,'taxon-match_2026-08-31'!$A$2:$N$122,12,FALSE),IF(_xlpm.x=0,"",_xlpm.x)))</f>
        <v>Doris</v>
      </c>
      <c r="R314" t="str">
        <f>IF($I314="","",_xlfn.LET(_xlpm.x,VLOOKUP($I314,'taxon-match_2026-08-31'!$A$2:$N$122,14,FALSE),IF(_xlpm.x=0,"",_xlpm.x)))</f>
        <v/>
      </c>
      <c r="S314" s="2" t="s">
        <v>2361</v>
      </c>
      <c r="X314" t="str">
        <f>IF(T314="","",_xlfn.LET(_xlpm.x,VLOOKUP(T314,'Drop-down_menus'!$F$2:$G$16,2,FALSE),IF(_xlpm.x=0,"",_xlpm.x)))</f>
        <v/>
      </c>
      <c r="Y314" t="str">
        <f>IF(U314="","",_xlfn.LET(_xlpm.x,VLOOKUP(U314,'Drop-down_menus'!$F$2:$G$16,2,FALSE),IF(_xlpm.x=0,"",_xlpm.x)))</f>
        <v/>
      </c>
      <c r="Z314" t="str">
        <f>IF(V314="","",_xlfn.LET(_xlpm.x,VLOOKUP(V314,'Drop-down_menus'!$F$2:$G$16,2,FALSE),IF(_xlpm.x=0,"",_xlpm.x)))</f>
        <v/>
      </c>
      <c r="AA314" t="str">
        <f>IF(W314="","",_xlfn.LET(_xlpm.x,VLOOKUP(W314,'Drop-down_menus'!$F$2:$G$16,2,FALSE),IF(_xlpm.x=0,"",_xlpm.x)))</f>
        <v/>
      </c>
      <c r="AB314" t="s">
        <v>757</v>
      </c>
      <c r="AE314" t="s">
        <v>745</v>
      </c>
    </row>
    <row r="315" spans="1:31" x14ac:dyDescent="0.2">
      <c r="A315" s="2" t="s">
        <v>84</v>
      </c>
      <c r="C315">
        <v>399</v>
      </c>
      <c r="D315" s="21" t="s">
        <v>700</v>
      </c>
      <c r="F315" t="s">
        <v>751</v>
      </c>
      <c r="G315">
        <v>1</v>
      </c>
      <c r="H315" t="s">
        <v>751</v>
      </c>
      <c r="I315" t="s">
        <v>751</v>
      </c>
      <c r="J315" t="str">
        <f>IF($I315="","",_xlfn.LET(_xlpm.x,VLOOKUP($I315,'taxon-match_2026-08-31'!$A$2:$N$122,6,FALSE),IF(_xlpm.x=0,"",_xlpm.x)))</f>
        <v>(P. P. King, 1832)</v>
      </c>
      <c r="K315" t="str">
        <f>IF($I315="","",_xlfn.LET(_xlpm.x,VLOOKUP($I315,'taxon-match_2026-08-31'!$A$2:$N$122,4,FALSE),IF(_xlpm.x=0,"",_xlpm.x)))</f>
        <v>urn:lsid:marinespecies.org:taxname:197217</v>
      </c>
      <c r="L315" t="str">
        <f>IF($I315="","",_xlfn.LET(_xlpm.x,VLOOKUP($I315,'taxon-match_2026-08-31'!$A$2:$N$122,7,FALSE),IF(_xlpm.x=0,"",_xlpm.x)))</f>
        <v>Animalia</v>
      </c>
      <c r="M315" t="str">
        <f>IF($I315="","",_xlfn.LET(_xlpm.x,VLOOKUP($I315,'taxon-match_2026-08-31'!$A$2:$N$122,8,FALSE),IF(_xlpm.x=0,"",_xlpm.x)))</f>
        <v>Mollusca</v>
      </c>
      <c r="N315" t="str">
        <f>IF($I315="","",_xlfn.LET(_xlpm.x,VLOOKUP($I315,'taxon-match_2026-08-31'!$A$2:$N$122,9,FALSE),IF(_xlpm.x=0,"",_xlpm.x)))</f>
        <v>Bivalvia</v>
      </c>
      <c r="O315" t="str">
        <f>IF($I315="","",_xlfn.LET(_xlpm.x,VLOOKUP($I315,'taxon-match_2026-08-31'!$A$2:$N$122,10,FALSE),IF(_xlpm.x=0,"",_xlpm.x)))</f>
        <v/>
      </c>
      <c r="P315" t="str">
        <f>IF($I315="","",_xlfn.LET(_xlpm.x,VLOOKUP($I315,'taxon-match_2026-08-31'!$A$2:$N$122,11,FALSE),IF(_xlpm.x=0,"",_xlpm.x)))</f>
        <v>Laternulidae</v>
      </c>
      <c r="Q315" t="str">
        <f>IF($I315="","",_xlfn.LET(_xlpm.x,VLOOKUP($I315,'taxon-match_2026-08-31'!$A$2:$N$122,12,FALSE),IF(_xlpm.x=0,"",_xlpm.x)))</f>
        <v>Laternula</v>
      </c>
      <c r="R315" t="str">
        <f>IF($I315="","",_xlfn.LET(_xlpm.x,VLOOKUP($I315,'taxon-match_2026-08-31'!$A$2:$N$122,14,FALSE),IF(_xlpm.x=0,"",_xlpm.x)))</f>
        <v>elliptica</v>
      </c>
      <c r="S315" s="2" t="s">
        <v>2609</v>
      </c>
      <c r="X315" t="str">
        <f>IF(T315="","",_xlfn.LET(_xlpm.x,VLOOKUP(T315,'Drop-down_menus'!$F$2:$G$16,2,FALSE),IF(_xlpm.x=0,"",_xlpm.x)))</f>
        <v/>
      </c>
      <c r="Y315" t="str">
        <f>IF(U315="","",_xlfn.LET(_xlpm.x,VLOOKUP(U315,'Drop-down_menus'!$F$2:$G$16,2,FALSE),IF(_xlpm.x=0,"",_xlpm.x)))</f>
        <v/>
      </c>
      <c r="Z315" t="str">
        <f>IF(V315="","",_xlfn.LET(_xlpm.x,VLOOKUP(V315,'Drop-down_menus'!$F$2:$G$16,2,FALSE),IF(_xlpm.x=0,"",_xlpm.x)))</f>
        <v/>
      </c>
      <c r="AA315" t="str">
        <f>IF(W315="","",_xlfn.LET(_xlpm.x,VLOOKUP(W315,'Drop-down_menus'!$F$2:$G$16,2,FALSE),IF(_xlpm.x=0,"",_xlpm.x)))</f>
        <v/>
      </c>
      <c r="AB315" t="s">
        <v>757</v>
      </c>
      <c r="AE315" t="s">
        <v>745</v>
      </c>
    </row>
    <row r="316" spans="1:31" x14ac:dyDescent="0.2">
      <c r="A316" s="2" t="s">
        <v>84</v>
      </c>
      <c r="C316">
        <v>400</v>
      </c>
      <c r="D316" s="21" t="s">
        <v>700</v>
      </c>
      <c r="F316" t="s">
        <v>751</v>
      </c>
      <c r="G316">
        <v>1</v>
      </c>
      <c r="H316" t="s">
        <v>751</v>
      </c>
      <c r="I316" t="s">
        <v>751</v>
      </c>
      <c r="J316" t="str">
        <f>IF($I316="","",_xlfn.LET(_xlpm.x,VLOOKUP($I316,'taxon-match_2026-08-31'!$A$2:$N$122,6,FALSE),IF(_xlpm.x=0,"",_xlpm.x)))</f>
        <v>(P. P. King, 1832)</v>
      </c>
      <c r="K316" t="str">
        <f>IF($I316="","",_xlfn.LET(_xlpm.x,VLOOKUP($I316,'taxon-match_2026-08-31'!$A$2:$N$122,4,FALSE),IF(_xlpm.x=0,"",_xlpm.x)))</f>
        <v>urn:lsid:marinespecies.org:taxname:197217</v>
      </c>
      <c r="L316" t="str">
        <f>IF($I316="","",_xlfn.LET(_xlpm.x,VLOOKUP($I316,'taxon-match_2026-08-31'!$A$2:$N$122,7,FALSE),IF(_xlpm.x=0,"",_xlpm.x)))</f>
        <v>Animalia</v>
      </c>
      <c r="M316" t="str">
        <f>IF($I316="","",_xlfn.LET(_xlpm.x,VLOOKUP($I316,'taxon-match_2026-08-31'!$A$2:$N$122,8,FALSE),IF(_xlpm.x=0,"",_xlpm.x)))</f>
        <v>Mollusca</v>
      </c>
      <c r="N316" t="str">
        <f>IF($I316="","",_xlfn.LET(_xlpm.x,VLOOKUP($I316,'taxon-match_2026-08-31'!$A$2:$N$122,9,FALSE),IF(_xlpm.x=0,"",_xlpm.x)))</f>
        <v>Bivalvia</v>
      </c>
      <c r="O316" t="str">
        <f>IF($I316="","",_xlfn.LET(_xlpm.x,VLOOKUP($I316,'taxon-match_2026-08-31'!$A$2:$N$122,10,FALSE),IF(_xlpm.x=0,"",_xlpm.x)))</f>
        <v/>
      </c>
      <c r="P316" t="str">
        <f>IF($I316="","",_xlfn.LET(_xlpm.x,VLOOKUP($I316,'taxon-match_2026-08-31'!$A$2:$N$122,11,FALSE),IF(_xlpm.x=0,"",_xlpm.x)))</f>
        <v>Laternulidae</v>
      </c>
      <c r="Q316" t="str">
        <f>IF($I316="","",_xlfn.LET(_xlpm.x,VLOOKUP($I316,'taxon-match_2026-08-31'!$A$2:$N$122,12,FALSE),IF(_xlpm.x=0,"",_xlpm.x)))</f>
        <v>Laternula</v>
      </c>
      <c r="R316" t="str">
        <f>IF($I316="","",_xlfn.LET(_xlpm.x,VLOOKUP($I316,'taxon-match_2026-08-31'!$A$2:$N$122,14,FALSE),IF(_xlpm.x=0,"",_xlpm.x)))</f>
        <v>elliptica</v>
      </c>
      <c r="S316" s="2" t="s">
        <v>2609</v>
      </c>
      <c r="X316" t="str">
        <f>IF(T316="","",_xlfn.LET(_xlpm.x,VLOOKUP(T316,'Drop-down_menus'!$F$2:$G$16,2,FALSE),IF(_xlpm.x=0,"",_xlpm.x)))</f>
        <v/>
      </c>
      <c r="Y316" t="str">
        <f>IF(U316="","",_xlfn.LET(_xlpm.x,VLOOKUP(U316,'Drop-down_menus'!$F$2:$G$16,2,FALSE),IF(_xlpm.x=0,"",_xlpm.x)))</f>
        <v/>
      </c>
      <c r="Z316" t="str">
        <f>IF(V316="","",_xlfn.LET(_xlpm.x,VLOOKUP(V316,'Drop-down_menus'!$F$2:$G$16,2,FALSE),IF(_xlpm.x=0,"",_xlpm.x)))</f>
        <v/>
      </c>
      <c r="AA316" t="str">
        <f>IF(W316="","",_xlfn.LET(_xlpm.x,VLOOKUP(W316,'Drop-down_menus'!$F$2:$G$16,2,FALSE),IF(_xlpm.x=0,"",_xlpm.x)))</f>
        <v/>
      </c>
      <c r="AB316" t="s">
        <v>757</v>
      </c>
      <c r="AE316" t="s">
        <v>745</v>
      </c>
    </row>
    <row r="317" spans="1:31" hidden="1" x14ac:dyDescent="0.2">
      <c r="A317" s="2" t="s">
        <v>84</v>
      </c>
      <c r="C317">
        <v>401</v>
      </c>
      <c r="D317" t="s">
        <v>705</v>
      </c>
      <c r="I317" t="s">
        <v>2611</v>
      </c>
      <c r="J317" t="str">
        <f>IF($I317="","",_xlfn.LET(_xlpm.x,VLOOKUP($I317,'taxon-match_2026-08-31'!$A$2:$N$122,6,FALSE),IF(_xlpm.x=0,"",_xlpm.x)))</f>
        <v/>
      </c>
      <c r="K317" t="str">
        <f>IF($I317="","",_xlfn.LET(_xlpm.x,VLOOKUP($I317,'taxon-match_2026-08-31'!$A$2:$N$122,4,FALSE),IF(_xlpm.x=0,"",_xlpm.x)))</f>
        <v/>
      </c>
      <c r="L317" t="str">
        <f>IF($I317="","",_xlfn.LET(_xlpm.x,VLOOKUP($I317,'taxon-match_2026-08-31'!$A$2:$N$122,7,FALSE),IF(_xlpm.x=0,"",_xlpm.x)))</f>
        <v/>
      </c>
      <c r="M317" t="str">
        <f>IF($I317="","",_xlfn.LET(_xlpm.x,VLOOKUP($I317,'taxon-match_2026-08-31'!$A$2:$N$122,8,FALSE),IF(_xlpm.x=0,"",_xlpm.x)))</f>
        <v/>
      </c>
      <c r="N317" t="str">
        <f>IF($I317="","",_xlfn.LET(_xlpm.x,VLOOKUP($I317,'taxon-match_2026-08-31'!$A$2:$N$122,9,FALSE),IF(_xlpm.x=0,"",_xlpm.x)))</f>
        <v/>
      </c>
      <c r="O317" t="str">
        <f>IF($I317="","",_xlfn.LET(_xlpm.x,VLOOKUP($I317,'taxon-match_2026-08-31'!$A$2:$N$122,10,FALSE),IF(_xlpm.x=0,"",_xlpm.x)))</f>
        <v/>
      </c>
      <c r="P317" t="str">
        <f>IF($I317="","",_xlfn.LET(_xlpm.x,VLOOKUP($I317,'taxon-match_2026-08-31'!$A$2:$N$122,11,FALSE),IF(_xlpm.x=0,"",_xlpm.x)))</f>
        <v/>
      </c>
      <c r="Q317" t="str">
        <f>IF($I317="","",_xlfn.LET(_xlpm.x,VLOOKUP($I317,'taxon-match_2026-08-31'!$A$2:$N$122,12,FALSE),IF(_xlpm.x=0,"",_xlpm.x)))</f>
        <v/>
      </c>
      <c r="R317" t="str">
        <f>IF($I317="","",_xlfn.LET(_xlpm.x,VLOOKUP($I317,'taxon-match_2026-08-31'!$A$2:$N$122,14,FALSE),IF(_xlpm.x=0,"",_xlpm.x)))</f>
        <v/>
      </c>
      <c r="X317" t="str">
        <f>IF(T317="","",_xlfn.LET(_xlpm.x,VLOOKUP(T317,'Drop-down_menus'!$F$2:$G$16,2,FALSE),IF(_xlpm.x=0,"",_xlpm.x)))</f>
        <v/>
      </c>
      <c r="Y317" t="str">
        <f>IF(U317="","",_xlfn.LET(_xlpm.x,VLOOKUP(U317,'Drop-down_menus'!$F$2:$G$16,2,FALSE),IF(_xlpm.x=0,"",_xlpm.x)))</f>
        <v/>
      </c>
      <c r="Z317" t="str">
        <f>IF(V317="","",_xlfn.LET(_xlpm.x,VLOOKUP(V317,'Drop-down_menus'!$F$2:$G$16,2,FALSE),IF(_xlpm.x=0,"",_xlpm.x)))</f>
        <v/>
      </c>
      <c r="AA317" t="str">
        <f>IF(W317="","",_xlfn.LET(_xlpm.x,VLOOKUP(W317,'Drop-down_menus'!$F$2:$G$16,2,FALSE),IF(_xlpm.x=0,"",_xlpm.x)))</f>
        <v/>
      </c>
    </row>
    <row r="318" spans="1:31" hidden="1" x14ac:dyDescent="0.2">
      <c r="A318" s="2" t="s">
        <v>84</v>
      </c>
      <c r="C318">
        <v>402</v>
      </c>
      <c r="D318" t="s">
        <v>755</v>
      </c>
      <c r="I318" t="s">
        <v>2611</v>
      </c>
      <c r="J318" t="str">
        <f>IF($I318="","",_xlfn.LET(_xlpm.x,VLOOKUP($I318,'taxon-match_2026-08-31'!$A$2:$N$122,6,FALSE),IF(_xlpm.x=0,"",_xlpm.x)))</f>
        <v/>
      </c>
      <c r="K318" t="str">
        <f>IF($I318="","",_xlfn.LET(_xlpm.x,VLOOKUP($I318,'taxon-match_2026-08-31'!$A$2:$N$122,4,FALSE),IF(_xlpm.x=0,"",_xlpm.x)))</f>
        <v/>
      </c>
      <c r="L318" t="str">
        <f>IF($I318="","",_xlfn.LET(_xlpm.x,VLOOKUP($I318,'taxon-match_2026-08-31'!$A$2:$N$122,7,FALSE),IF(_xlpm.x=0,"",_xlpm.x)))</f>
        <v/>
      </c>
      <c r="M318" t="str">
        <f>IF($I318="","",_xlfn.LET(_xlpm.x,VLOOKUP($I318,'taxon-match_2026-08-31'!$A$2:$N$122,8,FALSE),IF(_xlpm.x=0,"",_xlpm.x)))</f>
        <v/>
      </c>
      <c r="N318" t="str">
        <f>IF($I318="","",_xlfn.LET(_xlpm.x,VLOOKUP($I318,'taxon-match_2026-08-31'!$A$2:$N$122,9,FALSE),IF(_xlpm.x=0,"",_xlpm.x)))</f>
        <v/>
      </c>
      <c r="O318" t="str">
        <f>IF($I318="","",_xlfn.LET(_xlpm.x,VLOOKUP($I318,'taxon-match_2026-08-31'!$A$2:$N$122,10,FALSE),IF(_xlpm.x=0,"",_xlpm.x)))</f>
        <v/>
      </c>
      <c r="P318" t="str">
        <f>IF($I318="","",_xlfn.LET(_xlpm.x,VLOOKUP($I318,'taxon-match_2026-08-31'!$A$2:$N$122,11,FALSE),IF(_xlpm.x=0,"",_xlpm.x)))</f>
        <v/>
      </c>
      <c r="Q318" t="str">
        <f>IF($I318="","",_xlfn.LET(_xlpm.x,VLOOKUP($I318,'taxon-match_2026-08-31'!$A$2:$N$122,12,FALSE),IF(_xlpm.x=0,"",_xlpm.x)))</f>
        <v/>
      </c>
      <c r="R318" t="str">
        <f>IF($I318="","",_xlfn.LET(_xlpm.x,VLOOKUP($I318,'taxon-match_2026-08-31'!$A$2:$N$122,14,FALSE),IF(_xlpm.x=0,"",_xlpm.x)))</f>
        <v/>
      </c>
      <c r="X318" t="str">
        <f>IF(T318="","",_xlfn.LET(_xlpm.x,VLOOKUP(T318,'Drop-down_menus'!$F$2:$G$16,2,FALSE),IF(_xlpm.x=0,"",_xlpm.x)))</f>
        <v/>
      </c>
      <c r="Y318" t="str">
        <f>IF(U318="","",_xlfn.LET(_xlpm.x,VLOOKUP(U318,'Drop-down_menus'!$F$2:$G$16,2,FALSE),IF(_xlpm.x=0,"",_xlpm.x)))</f>
        <v/>
      </c>
      <c r="Z318" t="str">
        <f>IF(V318="","",_xlfn.LET(_xlpm.x,VLOOKUP(V318,'Drop-down_menus'!$F$2:$G$16,2,FALSE),IF(_xlpm.x=0,"",_xlpm.x)))</f>
        <v/>
      </c>
      <c r="AA318" t="str">
        <f>IF(W318="","",_xlfn.LET(_xlpm.x,VLOOKUP(W318,'Drop-down_menus'!$F$2:$G$16,2,FALSE),IF(_xlpm.x=0,"",_xlpm.x)))</f>
        <v/>
      </c>
    </row>
    <row r="319" spans="1:31" hidden="1" x14ac:dyDescent="0.2">
      <c r="A319" s="2" t="s">
        <v>84</v>
      </c>
      <c r="C319">
        <v>403</v>
      </c>
      <c r="D319" t="s">
        <v>758</v>
      </c>
      <c r="I319" t="s">
        <v>2611</v>
      </c>
      <c r="J319" t="str">
        <f>IF($I319="","",_xlfn.LET(_xlpm.x,VLOOKUP($I319,'taxon-match_2026-08-31'!$A$2:$N$122,6,FALSE),IF(_xlpm.x=0,"",_xlpm.x)))</f>
        <v/>
      </c>
      <c r="K319" t="str">
        <f>IF($I319="","",_xlfn.LET(_xlpm.x,VLOOKUP($I319,'taxon-match_2026-08-31'!$A$2:$N$122,4,FALSE),IF(_xlpm.x=0,"",_xlpm.x)))</f>
        <v/>
      </c>
      <c r="L319" t="str">
        <f>IF($I319="","",_xlfn.LET(_xlpm.x,VLOOKUP($I319,'taxon-match_2026-08-31'!$A$2:$N$122,7,FALSE),IF(_xlpm.x=0,"",_xlpm.x)))</f>
        <v/>
      </c>
      <c r="M319" t="str">
        <f>IF($I319="","",_xlfn.LET(_xlpm.x,VLOOKUP($I319,'taxon-match_2026-08-31'!$A$2:$N$122,8,FALSE),IF(_xlpm.x=0,"",_xlpm.x)))</f>
        <v/>
      </c>
      <c r="N319" t="str">
        <f>IF($I319="","",_xlfn.LET(_xlpm.x,VLOOKUP($I319,'taxon-match_2026-08-31'!$A$2:$N$122,9,FALSE),IF(_xlpm.x=0,"",_xlpm.x)))</f>
        <v/>
      </c>
      <c r="O319" t="str">
        <f>IF($I319="","",_xlfn.LET(_xlpm.x,VLOOKUP($I319,'taxon-match_2026-08-31'!$A$2:$N$122,10,FALSE),IF(_xlpm.x=0,"",_xlpm.x)))</f>
        <v/>
      </c>
      <c r="P319" t="str">
        <f>IF($I319="","",_xlfn.LET(_xlpm.x,VLOOKUP($I319,'taxon-match_2026-08-31'!$A$2:$N$122,11,FALSE),IF(_xlpm.x=0,"",_xlpm.x)))</f>
        <v/>
      </c>
      <c r="Q319" t="str">
        <f>IF($I319="","",_xlfn.LET(_xlpm.x,VLOOKUP($I319,'taxon-match_2026-08-31'!$A$2:$N$122,12,FALSE),IF(_xlpm.x=0,"",_xlpm.x)))</f>
        <v/>
      </c>
      <c r="R319" t="str">
        <f>IF($I319="","",_xlfn.LET(_xlpm.x,VLOOKUP($I319,'taxon-match_2026-08-31'!$A$2:$N$122,14,FALSE),IF(_xlpm.x=0,"",_xlpm.x)))</f>
        <v/>
      </c>
      <c r="X319" t="str">
        <f>IF(T319="","",_xlfn.LET(_xlpm.x,VLOOKUP(T319,'Drop-down_menus'!$F$2:$G$16,2,FALSE),IF(_xlpm.x=0,"",_xlpm.x)))</f>
        <v/>
      </c>
      <c r="Y319" t="str">
        <f>IF(U319="","",_xlfn.LET(_xlpm.x,VLOOKUP(U319,'Drop-down_menus'!$F$2:$G$16,2,FALSE),IF(_xlpm.x=0,"",_xlpm.x)))</f>
        <v/>
      </c>
      <c r="Z319" t="str">
        <f>IF(V319="","",_xlfn.LET(_xlpm.x,VLOOKUP(V319,'Drop-down_menus'!$F$2:$G$16,2,FALSE),IF(_xlpm.x=0,"",_xlpm.x)))</f>
        <v/>
      </c>
      <c r="AA319" t="str">
        <f>IF(W319="","",_xlfn.LET(_xlpm.x,VLOOKUP(W319,'Drop-down_menus'!$F$2:$G$16,2,FALSE),IF(_xlpm.x=0,"",_xlpm.x)))</f>
        <v/>
      </c>
    </row>
    <row r="320" spans="1:31" x14ac:dyDescent="0.2">
      <c r="A320" s="2" t="s">
        <v>84</v>
      </c>
      <c r="C320">
        <v>404</v>
      </c>
      <c r="D320" s="21" t="s">
        <v>700</v>
      </c>
      <c r="F320" t="s">
        <v>744</v>
      </c>
      <c r="G320">
        <v>1</v>
      </c>
      <c r="H320" t="s">
        <v>744</v>
      </c>
      <c r="I320" t="s">
        <v>744</v>
      </c>
      <c r="J320" t="str">
        <f>IF($I320="","",_xlfn.LET(_xlpm.x,VLOOKUP($I320,'taxon-match_2026-08-31'!$A$2:$N$122,6,FALSE),IF(_xlpm.x=0,"",_xlpm.x)))</f>
        <v>(Turner) Bory, 1826</v>
      </c>
      <c r="K320" t="str">
        <f>IF($I320="","",_xlfn.LET(_xlpm.x,VLOOKUP($I320,'taxon-match_2026-08-31'!$A$2:$N$122,4,FALSE),IF(_xlpm.x=0,"",_xlpm.x)))</f>
        <v>urn:lsid:marinespecies.org:taxname:325522</v>
      </c>
      <c r="L320" t="str">
        <f>IF($I320="","",_xlfn.LET(_xlpm.x,VLOOKUP($I320,'taxon-match_2026-08-31'!$A$2:$N$122,7,FALSE),IF(_xlpm.x=0,"",_xlpm.x)))</f>
        <v>Plantae</v>
      </c>
      <c r="M320" t="str">
        <f>IF($I320="","",_xlfn.LET(_xlpm.x,VLOOKUP($I320,'taxon-match_2026-08-31'!$A$2:$N$122,8,FALSE),IF(_xlpm.x=0,"",_xlpm.x)))</f>
        <v>Rhodophyta</v>
      </c>
      <c r="N320" t="str">
        <f>IF($I320="","",_xlfn.LET(_xlpm.x,VLOOKUP($I320,'taxon-match_2026-08-31'!$A$2:$N$122,9,FALSE),IF(_xlpm.x=0,"",_xlpm.x)))</f>
        <v>Florideophyceae</v>
      </c>
      <c r="O320" t="str">
        <f>IF($I320="","",_xlfn.LET(_xlpm.x,VLOOKUP($I320,'taxon-match_2026-08-31'!$A$2:$N$122,10,FALSE),IF(_xlpm.x=0,"",_xlpm.x)))</f>
        <v>Gigartinales</v>
      </c>
      <c r="P320" t="str">
        <f>IF($I320="","",_xlfn.LET(_xlpm.x,VLOOKUP($I320,'taxon-match_2026-08-31'!$A$2:$N$122,11,FALSE),IF(_xlpm.x=0,"",_xlpm.x)))</f>
        <v>Gigartinaceae</v>
      </c>
      <c r="Q320" t="str">
        <f>IF($I320="","",_xlfn.LET(_xlpm.x,VLOOKUP($I320,'taxon-match_2026-08-31'!$A$2:$N$122,12,FALSE),IF(_xlpm.x=0,"",_xlpm.x)))</f>
        <v>Iridaea</v>
      </c>
      <c r="R320" t="str">
        <f>IF($I320="","",_xlfn.LET(_xlpm.x,VLOOKUP($I320,'taxon-match_2026-08-31'!$A$2:$N$122,14,FALSE),IF(_xlpm.x=0,"",_xlpm.x)))</f>
        <v>cordata</v>
      </c>
      <c r="S320" s="2" t="s">
        <v>2609</v>
      </c>
      <c r="X320" t="str">
        <f>IF(T320="","",_xlfn.LET(_xlpm.x,VLOOKUP(T320,'Drop-down_menus'!$F$2:$G$16,2,FALSE),IF(_xlpm.x=0,"",_xlpm.x)))</f>
        <v/>
      </c>
      <c r="Y320" t="str">
        <f>IF(U320="","",_xlfn.LET(_xlpm.x,VLOOKUP(U320,'Drop-down_menus'!$F$2:$G$16,2,FALSE),IF(_xlpm.x=0,"",_xlpm.x)))</f>
        <v/>
      </c>
      <c r="Z320" t="str">
        <f>IF(V320="","",_xlfn.LET(_xlpm.x,VLOOKUP(V320,'Drop-down_menus'!$F$2:$G$16,2,FALSE),IF(_xlpm.x=0,"",_xlpm.x)))</f>
        <v/>
      </c>
      <c r="AA320" t="str">
        <f>IF(W320="","",_xlfn.LET(_xlpm.x,VLOOKUP(W320,'Drop-down_menus'!$F$2:$G$16,2,FALSE),IF(_xlpm.x=0,"",_xlpm.x)))</f>
        <v/>
      </c>
      <c r="AB320" t="s">
        <v>757</v>
      </c>
      <c r="AE320" t="s">
        <v>745</v>
      </c>
    </row>
    <row r="321" spans="1:31" x14ac:dyDescent="0.2">
      <c r="A321" s="2" t="s">
        <v>84</v>
      </c>
      <c r="C321">
        <v>405</v>
      </c>
      <c r="D321" s="21" t="s">
        <v>700</v>
      </c>
      <c r="F321" t="s">
        <v>746</v>
      </c>
      <c r="G321">
        <v>1</v>
      </c>
      <c r="H321" t="s">
        <v>746</v>
      </c>
      <c r="I321" t="s">
        <v>746</v>
      </c>
      <c r="J321" t="str">
        <f>IF($I321="","",_xlfn.LET(_xlpm.x,VLOOKUP($I321,'taxon-match_2026-08-31'!$A$2:$N$122,6,FALSE),IF(_xlpm.x=0,"",_xlpm.x)))</f>
        <v>(Hariot) Fredericq &amp; R.L.Moe, 2009</v>
      </c>
      <c r="K321" t="str">
        <f>IF($I321="","",_xlfn.LET(_xlpm.x,VLOOKUP($I321,'taxon-match_2026-08-31'!$A$2:$N$122,4,FALSE),IF(_xlpm.x=0,"",_xlpm.x)))</f>
        <v>urn:lsid:marinespecies.org:taxname:377122</v>
      </c>
      <c r="L321" t="str">
        <f>IF($I321="","",_xlfn.LET(_xlpm.x,VLOOKUP($I321,'taxon-match_2026-08-31'!$A$2:$N$122,7,FALSE),IF(_xlpm.x=0,"",_xlpm.x)))</f>
        <v>Plantae</v>
      </c>
      <c r="M321" t="str">
        <f>IF($I321="","",_xlfn.LET(_xlpm.x,VLOOKUP($I321,'taxon-match_2026-08-31'!$A$2:$N$122,8,FALSE),IF(_xlpm.x=0,"",_xlpm.x)))</f>
        <v>Rhodophyta</v>
      </c>
      <c r="N321" t="str">
        <f>IF($I321="","",_xlfn.LET(_xlpm.x,VLOOKUP($I321,'taxon-match_2026-08-31'!$A$2:$N$122,9,FALSE),IF(_xlpm.x=0,"",_xlpm.x)))</f>
        <v>Florideophyceae</v>
      </c>
      <c r="O321" t="str">
        <f>IF($I321="","",_xlfn.LET(_xlpm.x,VLOOKUP($I321,'taxon-match_2026-08-31'!$A$2:$N$122,10,FALSE),IF(_xlpm.x=0,"",_xlpm.x)))</f>
        <v>Plocamiales</v>
      </c>
      <c r="P321" t="str">
        <f>IF($I321="","",_xlfn.LET(_xlpm.x,VLOOKUP($I321,'taxon-match_2026-08-31'!$A$2:$N$122,11,FALSE),IF(_xlpm.x=0,"",_xlpm.x)))</f>
        <v>Sarcodiaceae</v>
      </c>
      <c r="Q321" t="str">
        <f>IF($I321="","",_xlfn.LET(_xlpm.x,VLOOKUP($I321,'taxon-match_2026-08-31'!$A$2:$N$122,12,FALSE),IF(_xlpm.x=0,"",_xlpm.x)))</f>
        <v>Trematocarpus</v>
      </c>
      <c r="R321" t="str">
        <f>IF($I321="","",_xlfn.LET(_xlpm.x,VLOOKUP($I321,'taxon-match_2026-08-31'!$A$2:$N$122,14,FALSE),IF(_xlpm.x=0,"",_xlpm.x)))</f>
        <v>antarcticus</v>
      </c>
      <c r="S321" s="2" t="s">
        <v>2609</v>
      </c>
      <c r="X321" t="str">
        <f>IF(T321="","",_xlfn.LET(_xlpm.x,VLOOKUP(T321,'Drop-down_menus'!$F$2:$G$16,2,FALSE),IF(_xlpm.x=0,"",_xlpm.x)))</f>
        <v/>
      </c>
      <c r="Y321" t="str">
        <f>IF(U321="","",_xlfn.LET(_xlpm.x,VLOOKUP(U321,'Drop-down_menus'!$F$2:$G$16,2,FALSE),IF(_xlpm.x=0,"",_xlpm.x)))</f>
        <v/>
      </c>
      <c r="Z321" t="str">
        <f>IF(V321="","",_xlfn.LET(_xlpm.x,VLOOKUP(V321,'Drop-down_menus'!$F$2:$G$16,2,FALSE),IF(_xlpm.x=0,"",_xlpm.x)))</f>
        <v/>
      </c>
      <c r="AA321" t="str">
        <f>IF(W321="","",_xlfn.LET(_xlpm.x,VLOOKUP(W321,'Drop-down_menus'!$F$2:$G$16,2,FALSE),IF(_xlpm.x=0,"",_xlpm.x)))</f>
        <v/>
      </c>
      <c r="AB321" t="s">
        <v>757</v>
      </c>
      <c r="AE321" t="s">
        <v>745</v>
      </c>
    </row>
    <row r="322" spans="1:31" hidden="1" x14ac:dyDescent="0.2">
      <c r="A322" s="2" t="s">
        <v>84</v>
      </c>
      <c r="C322">
        <v>406</v>
      </c>
      <c r="D322" s="21" t="s">
        <v>700</v>
      </c>
      <c r="F322" t="s">
        <v>747</v>
      </c>
      <c r="G322">
        <v>1</v>
      </c>
      <c r="H322" t="s">
        <v>747</v>
      </c>
      <c r="I322" t="s">
        <v>747</v>
      </c>
      <c r="J322" t="str">
        <f>IF($I322="","",_xlfn.LET(_xlpm.x,VLOOKUP($I322,'taxon-match_2026-08-31'!$A$2:$N$122,6,FALSE),IF(_xlpm.x=0,"",_xlpm.x)))</f>
        <v>J.V.Lamouroux, 1813</v>
      </c>
      <c r="K322" t="str">
        <f>IF($I322="","",_xlfn.LET(_xlpm.x,VLOOKUP($I322,'taxon-match_2026-08-31'!$A$2:$N$122,4,FALSE),IF(_xlpm.x=0,"",_xlpm.x)))</f>
        <v>urn:lsid:marinespecies.org:taxname:144223</v>
      </c>
      <c r="L322" t="str">
        <f>IF($I322="","",_xlfn.LET(_xlpm.x,VLOOKUP($I322,'taxon-match_2026-08-31'!$A$2:$N$122,7,FALSE),IF(_xlpm.x=0,"",_xlpm.x)))</f>
        <v>Plantae</v>
      </c>
      <c r="M322" t="str">
        <f>IF($I322="","",_xlfn.LET(_xlpm.x,VLOOKUP($I322,'taxon-match_2026-08-31'!$A$2:$N$122,8,FALSE),IF(_xlpm.x=0,"",_xlpm.x)))</f>
        <v>Rhodophyta</v>
      </c>
      <c r="N322" t="str">
        <f>IF($I322="","",_xlfn.LET(_xlpm.x,VLOOKUP($I322,'taxon-match_2026-08-31'!$A$2:$N$122,9,FALSE),IF(_xlpm.x=0,"",_xlpm.x)))</f>
        <v>Florideophyceae</v>
      </c>
      <c r="O322" t="str">
        <f>IF($I322="","",_xlfn.LET(_xlpm.x,VLOOKUP($I322,'taxon-match_2026-08-31'!$A$2:$N$122,10,FALSE),IF(_xlpm.x=0,"",_xlpm.x)))</f>
        <v>Plocamiales</v>
      </c>
      <c r="P322" t="str">
        <f>IF($I322="","",_xlfn.LET(_xlpm.x,VLOOKUP($I322,'taxon-match_2026-08-31'!$A$2:$N$122,11,FALSE),IF(_xlpm.x=0,"",_xlpm.x)))</f>
        <v>Plocamiaceae</v>
      </c>
      <c r="Q322" t="str">
        <f>IF($I322="","",_xlfn.LET(_xlpm.x,VLOOKUP($I322,'taxon-match_2026-08-31'!$A$2:$N$122,12,FALSE),IF(_xlpm.x=0,"",_xlpm.x)))</f>
        <v>Plocamium</v>
      </c>
      <c r="R322" t="str">
        <f>IF($I322="","",_xlfn.LET(_xlpm.x,VLOOKUP($I322,'taxon-match_2026-08-31'!$A$2:$N$122,14,FALSE),IF(_xlpm.x=0,"",_xlpm.x)))</f>
        <v/>
      </c>
      <c r="S322" s="2" t="s">
        <v>2361</v>
      </c>
      <c r="X322" t="str">
        <f>IF(T322="","",_xlfn.LET(_xlpm.x,VLOOKUP(T322,'Drop-down_menus'!$F$2:$G$16,2,FALSE),IF(_xlpm.x=0,"",_xlpm.x)))</f>
        <v/>
      </c>
      <c r="Y322" t="str">
        <f>IF(U322="","",_xlfn.LET(_xlpm.x,VLOOKUP(U322,'Drop-down_menus'!$F$2:$G$16,2,FALSE),IF(_xlpm.x=0,"",_xlpm.x)))</f>
        <v/>
      </c>
      <c r="Z322" t="str">
        <f>IF(V322="","",_xlfn.LET(_xlpm.x,VLOOKUP(V322,'Drop-down_menus'!$F$2:$G$16,2,FALSE),IF(_xlpm.x=0,"",_xlpm.x)))</f>
        <v/>
      </c>
      <c r="AA322" t="str">
        <f>IF(W322="","",_xlfn.LET(_xlpm.x,VLOOKUP(W322,'Drop-down_menus'!$F$2:$G$16,2,FALSE),IF(_xlpm.x=0,"",_xlpm.x)))</f>
        <v/>
      </c>
      <c r="AB322" t="s">
        <v>757</v>
      </c>
      <c r="AE322" t="s">
        <v>745</v>
      </c>
    </row>
    <row r="323" spans="1:31" hidden="1" x14ac:dyDescent="0.2">
      <c r="A323" s="2" t="s">
        <v>84</v>
      </c>
      <c r="C323">
        <v>407</v>
      </c>
      <c r="D323" s="21" t="s">
        <v>700</v>
      </c>
      <c r="F323" t="s">
        <v>750</v>
      </c>
      <c r="G323">
        <v>1</v>
      </c>
      <c r="H323" t="s">
        <v>750</v>
      </c>
      <c r="I323" t="s">
        <v>750</v>
      </c>
      <c r="J323" t="str">
        <f>IF($I323="","",_xlfn.LET(_xlpm.x,VLOOKUP($I323,'taxon-match_2026-08-31'!$A$2:$N$122,6,FALSE),IF(_xlpm.x=0,"",_xlpm.x)))</f>
        <v>Linnaeus, 1758</v>
      </c>
      <c r="K323" t="str">
        <f>IF($I323="","",_xlfn.LET(_xlpm.x,VLOOKUP($I323,'taxon-match_2026-08-31'!$A$2:$N$122,4,FALSE),IF(_xlpm.x=0,"",_xlpm.x)))</f>
        <v>urn:lsid:marinespecies.org:taxname:137914</v>
      </c>
      <c r="L323" t="str">
        <f>IF($I323="","",_xlfn.LET(_xlpm.x,VLOOKUP($I323,'taxon-match_2026-08-31'!$A$2:$N$122,7,FALSE),IF(_xlpm.x=0,"",_xlpm.x)))</f>
        <v>Animalia</v>
      </c>
      <c r="M323" t="str">
        <f>IF($I323="","",_xlfn.LET(_xlpm.x,VLOOKUP($I323,'taxon-match_2026-08-31'!$A$2:$N$122,8,FALSE),IF(_xlpm.x=0,"",_xlpm.x)))</f>
        <v>Mollusca</v>
      </c>
      <c r="N323" t="str">
        <f>IF($I323="","",_xlfn.LET(_xlpm.x,VLOOKUP($I323,'taxon-match_2026-08-31'!$A$2:$N$122,9,FALSE),IF(_xlpm.x=0,"",_xlpm.x)))</f>
        <v>Gastropoda</v>
      </c>
      <c r="O323" t="str">
        <f>IF($I323="","",_xlfn.LET(_xlpm.x,VLOOKUP($I323,'taxon-match_2026-08-31'!$A$2:$N$122,10,FALSE),IF(_xlpm.x=0,"",_xlpm.x)))</f>
        <v>Doridida</v>
      </c>
      <c r="P323" t="str">
        <f>IF($I323="","",_xlfn.LET(_xlpm.x,VLOOKUP($I323,'taxon-match_2026-08-31'!$A$2:$N$122,11,FALSE),IF(_xlpm.x=0,"",_xlpm.x)))</f>
        <v>Dorididae</v>
      </c>
      <c r="Q323" t="str">
        <f>IF($I323="","",_xlfn.LET(_xlpm.x,VLOOKUP($I323,'taxon-match_2026-08-31'!$A$2:$N$122,12,FALSE),IF(_xlpm.x=0,"",_xlpm.x)))</f>
        <v>Doris</v>
      </c>
      <c r="R323" t="str">
        <f>IF($I323="","",_xlfn.LET(_xlpm.x,VLOOKUP($I323,'taxon-match_2026-08-31'!$A$2:$N$122,14,FALSE),IF(_xlpm.x=0,"",_xlpm.x)))</f>
        <v/>
      </c>
      <c r="S323" s="2" t="s">
        <v>2361</v>
      </c>
      <c r="X323" t="str">
        <f>IF(T323="","",_xlfn.LET(_xlpm.x,VLOOKUP(T323,'Drop-down_menus'!$F$2:$G$16,2,FALSE),IF(_xlpm.x=0,"",_xlpm.x)))</f>
        <v/>
      </c>
      <c r="Y323" t="str">
        <f>IF(U323="","",_xlfn.LET(_xlpm.x,VLOOKUP(U323,'Drop-down_menus'!$F$2:$G$16,2,FALSE),IF(_xlpm.x=0,"",_xlpm.x)))</f>
        <v/>
      </c>
      <c r="Z323" t="str">
        <f>IF(V323="","",_xlfn.LET(_xlpm.x,VLOOKUP(V323,'Drop-down_menus'!$F$2:$G$16,2,FALSE),IF(_xlpm.x=0,"",_xlpm.x)))</f>
        <v/>
      </c>
      <c r="AA323" t="str">
        <f>IF(W323="","",_xlfn.LET(_xlpm.x,VLOOKUP(W323,'Drop-down_menus'!$F$2:$G$16,2,FALSE),IF(_xlpm.x=0,"",_xlpm.x)))</f>
        <v/>
      </c>
      <c r="AB323" t="s">
        <v>757</v>
      </c>
      <c r="AE323" t="s">
        <v>745</v>
      </c>
    </row>
    <row r="324" spans="1:31" x14ac:dyDescent="0.2">
      <c r="A324" s="2" t="s">
        <v>84</v>
      </c>
      <c r="C324">
        <v>408</v>
      </c>
      <c r="D324" s="21" t="s">
        <v>700</v>
      </c>
      <c r="F324" t="s">
        <v>694</v>
      </c>
      <c r="G324">
        <v>1</v>
      </c>
      <c r="H324" t="s">
        <v>694</v>
      </c>
      <c r="I324" t="s">
        <v>694</v>
      </c>
      <c r="J324" t="str">
        <f>IF($I324="","",_xlfn.LET(_xlpm.x,VLOOKUP($I324,'taxon-match_2026-08-31'!$A$2:$N$122,6,FALSE),IF(_xlpm.x=0,"",_xlpm.x)))</f>
        <v>(Meissner, 1900)</v>
      </c>
      <c r="K324" t="str">
        <f>IF($I324="","",_xlfn.LET(_xlpm.x,VLOOKUP($I324,'taxon-match_2026-08-31'!$A$2:$N$122,4,FALSE),IF(_xlpm.x=0,"",_xlpm.x)))</f>
        <v>urn:lsid:marinespecies.org:taxname:160831</v>
      </c>
      <c r="L324" t="str">
        <f>IF($I324="","",_xlfn.LET(_xlpm.x,VLOOKUP($I324,'taxon-match_2026-08-31'!$A$2:$N$122,7,FALSE),IF(_xlpm.x=0,"",_xlpm.x)))</f>
        <v>Animalia</v>
      </c>
      <c r="M324" t="str">
        <f>IF($I324="","",_xlfn.LET(_xlpm.x,VLOOKUP($I324,'taxon-match_2026-08-31'!$A$2:$N$122,8,FALSE),IF(_xlpm.x=0,"",_xlpm.x)))</f>
        <v>Echinodermata</v>
      </c>
      <c r="N324" t="str">
        <f>IF($I324="","",_xlfn.LET(_xlpm.x,VLOOKUP($I324,'taxon-match_2026-08-31'!$A$2:$N$122,9,FALSE),IF(_xlpm.x=0,"",_xlpm.x)))</f>
        <v>Echinoidea</v>
      </c>
      <c r="O324" t="str">
        <f>IF($I324="","",_xlfn.LET(_xlpm.x,VLOOKUP($I324,'taxon-match_2026-08-31'!$A$2:$N$122,10,FALSE),IF(_xlpm.x=0,"",_xlpm.x)))</f>
        <v>Camarodonta</v>
      </c>
      <c r="P324" t="str">
        <f>IF($I324="","",_xlfn.LET(_xlpm.x,VLOOKUP($I324,'taxon-match_2026-08-31'!$A$2:$N$122,11,FALSE),IF(_xlpm.x=0,"",_xlpm.x)))</f>
        <v>Echinidae</v>
      </c>
      <c r="Q324" t="str">
        <f>IF($I324="","",_xlfn.LET(_xlpm.x,VLOOKUP($I324,'taxon-match_2026-08-31'!$A$2:$N$122,12,FALSE),IF(_xlpm.x=0,"",_xlpm.x)))</f>
        <v>Sterechinus</v>
      </c>
      <c r="R324" t="str">
        <f>IF($I324="","",_xlfn.LET(_xlpm.x,VLOOKUP($I324,'taxon-match_2026-08-31'!$A$2:$N$122,14,FALSE),IF(_xlpm.x=0,"",_xlpm.x)))</f>
        <v>neumayeri</v>
      </c>
      <c r="S324" s="2" t="s">
        <v>2609</v>
      </c>
      <c r="X324" t="str">
        <f>IF(T324="","",_xlfn.LET(_xlpm.x,VLOOKUP(T324,'Drop-down_menus'!$F$2:$G$16,2,FALSE),IF(_xlpm.x=0,"",_xlpm.x)))</f>
        <v/>
      </c>
      <c r="Y324" t="str">
        <f>IF(U324="","",_xlfn.LET(_xlpm.x,VLOOKUP(U324,'Drop-down_menus'!$F$2:$G$16,2,FALSE),IF(_xlpm.x=0,"",_xlpm.x)))</f>
        <v/>
      </c>
      <c r="Z324" t="str">
        <f>IF(V324="","",_xlfn.LET(_xlpm.x,VLOOKUP(V324,'Drop-down_menus'!$F$2:$G$16,2,FALSE),IF(_xlpm.x=0,"",_xlpm.x)))</f>
        <v/>
      </c>
      <c r="AA324" t="str">
        <f>IF(W324="","",_xlfn.LET(_xlpm.x,VLOOKUP(W324,'Drop-down_menus'!$F$2:$G$16,2,FALSE),IF(_xlpm.x=0,"",_xlpm.x)))</f>
        <v/>
      </c>
      <c r="AB324" t="s">
        <v>757</v>
      </c>
      <c r="AE324" t="s">
        <v>745</v>
      </c>
    </row>
    <row r="325" spans="1:31" hidden="1" x14ac:dyDescent="0.2">
      <c r="A325" s="2" t="s">
        <v>84</v>
      </c>
      <c r="C325">
        <v>409</v>
      </c>
      <c r="D325" s="21" t="s">
        <v>700</v>
      </c>
      <c r="F325" t="s">
        <v>748</v>
      </c>
      <c r="G325">
        <v>1</v>
      </c>
      <c r="H325" t="s">
        <v>748</v>
      </c>
      <c r="I325" t="s">
        <v>748</v>
      </c>
      <c r="J325" t="str">
        <f>IF($I325="","",_xlfn.LET(_xlpm.x,VLOOKUP($I325,'taxon-match_2026-08-31'!$A$2:$N$122,6,FALSE),IF(_xlpm.x=0,"",_xlpm.x)))</f>
        <v>Thiele, 1893</v>
      </c>
      <c r="K325" t="str">
        <f>IF($I325="","",_xlfn.LET(_xlpm.x,VLOOKUP($I325,'taxon-match_2026-08-31'!$A$2:$N$122,4,FALSE),IF(_xlpm.x=0,"",_xlpm.x)))</f>
        <v>urn:lsid:marinespecies.org:taxname:196989</v>
      </c>
      <c r="L325" t="str">
        <f>IF($I325="","",_xlfn.LET(_xlpm.x,VLOOKUP($I325,'taxon-match_2026-08-31'!$A$2:$N$122,7,FALSE),IF(_xlpm.x=0,"",_xlpm.x)))</f>
        <v>Animalia</v>
      </c>
      <c r="M325" t="str">
        <f>IF($I325="","",_xlfn.LET(_xlpm.x,VLOOKUP($I325,'taxon-match_2026-08-31'!$A$2:$N$122,8,FALSE),IF(_xlpm.x=0,"",_xlpm.x)))</f>
        <v>Mollusca</v>
      </c>
      <c r="N325" t="str">
        <f>IF($I325="","",_xlfn.LET(_xlpm.x,VLOOKUP($I325,'taxon-match_2026-08-31'!$A$2:$N$122,9,FALSE),IF(_xlpm.x=0,"",_xlpm.x)))</f>
        <v>Gastropoda</v>
      </c>
      <c r="O325" t="str">
        <f>IF($I325="","",_xlfn.LET(_xlpm.x,VLOOKUP($I325,'taxon-match_2026-08-31'!$A$2:$N$122,10,FALSE),IF(_xlpm.x=0,"",_xlpm.x)))</f>
        <v>Trochida</v>
      </c>
      <c r="P325" t="str">
        <f>IF($I325="","",_xlfn.LET(_xlpm.x,VLOOKUP($I325,'taxon-match_2026-08-31'!$A$2:$N$122,11,FALSE),IF(_xlpm.x=0,"",_xlpm.x)))</f>
        <v>Calliostomatidae</v>
      </c>
      <c r="Q325" t="str">
        <f>IF($I325="","",_xlfn.LET(_xlpm.x,VLOOKUP($I325,'taxon-match_2026-08-31'!$A$2:$N$122,12,FALSE),IF(_xlpm.x=0,"",_xlpm.x)))</f>
        <v>Margarella</v>
      </c>
      <c r="R325" t="str">
        <f>IF($I325="","",_xlfn.LET(_xlpm.x,VLOOKUP($I325,'taxon-match_2026-08-31'!$A$2:$N$122,14,FALSE),IF(_xlpm.x=0,"",_xlpm.x)))</f>
        <v/>
      </c>
      <c r="S325" s="2" t="s">
        <v>2361</v>
      </c>
      <c r="X325" t="str">
        <f>IF(T325="","",_xlfn.LET(_xlpm.x,VLOOKUP(T325,'Drop-down_menus'!$F$2:$G$16,2,FALSE),IF(_xlpm.x=0,"",_xlpm.x)))</f>
        <v/>
      </c>
      <c r="Y325" t="str">
        <f>IF(U325="","",_xlfn.LET(_xlpm.x,VLOOKUP(U325,'Drop-down_menus'!$F$2:$G$16,2,FALSE),IF(_xlpm.x=0,"",_xlpm.x)))</f>
        <v/>
      </c>
      <c r="Z325" t="str">
        <f>IF(V325="","",_xlfn.LET(_xlpm.x,VLOOKUP(V325,'Drop-down_menus'!$F$2:$G$16,2,FALSE),IF(_xlpm.x=0,"",_xlpm.x)))</f>
        <v/>
      </c>
      <c r="AA325" t="str">
        <f>IF(W325="","",_xlfn.LET(_xlpm.x,VLOOKUP(W325,'Drop-down_menus'!$F$2:$G$16,2,FALSE),IF(_xlpm.x=0,"",_xlpm.x)))</f>
        <v/>
      </c>
      <c r="AB325" t="s">
        <v>757</v>
      </c>
      <c r="AE325" t="s">
        <v>745</v>
      </c>
    </row>
    <row r="326" spans="1:31" hidden="1" x14ac:dyDescent="0.2">
      <c r="A326" s="2" t="s">
        <v>84</v>
      </c>
      <c r="C326">
        <v>410</v>
      </c>
      <c r="D326" s="21" t="s">
        <v>700</v>
      </c>
      <c r="F326" t="s">
        <v>748</v>
      </c>
      <c r="G326">
        <v>1</v>
      </c>
      <c r="H326" t="s">
        <v>748</v>
      </c>
      <c r="I326" t="s">
        <v>748</v>
      </c>
      <c r="J326" t="str">
        <f>IF($I326="","",_xlfn.LET(_xlpm.x,VLOOKUP($I326,'taxon-match_2026-08-31'!$A$2:$N$122,6,FALSE),IF(_xlpm.x=0,"",_xlpm.x)))</f>
        <v>Thiele, 1893</v>
      </c>
      <c r="K326" t="str">
        <f>IF($I326="","",_xlfn.LET(_xlpm.x,VLOOKUP($I326,'taxon-match_2026-08-31'!$A$2:$N$122,4,FALSE),IF(_xlpm.x=0,"",_xlpm.x)))</f>
        <v>urn:lsid:marinespecies.org:taxname:196989</v>
      </c>
      <c r="L326" t="str">
        <f>IF($I326="","",_xlfn.LET(_xlpm.x,VLOOKUP($I326,'taxon-match_2026-08-31'!$A$2:$N$122,7,FALSE),IF(_xlpm.x=0,"",_xlpm.x)))</f>
        <v>Animalia</v>
      </c>
      <c r="M326" t="str">
        <f>IF($I326="","",_xlfn.LET(_xlpm.x,VLOOKUP($I326,'taxon-match_2026-08-31'!$A$2:$N$122,8,FALSE),IF(_xlpm.x=0,"",_xlpm.x)))</f>
        <v>Mollusca</v>
      </c>
      <c r="N326" t="str">
        <f>IF($I326="","",_xlfn.LET(_xlpm.x,VLOOKUP($I326,'taxon-match_2026-08-31'!$A$2:$N$122,9,FALSE),IF(_xlpm.x=0,"",_xlpm.x)))</f>
        <v>Gastropoda</v>
      </c>
      <c r="O326" t="str">
        <f>IF($I326="","",_xlfn.LET(_xlpm.x,VLOOKUP($I326,'taxon-match_2026-08-31'!$A$2:$N$122,10,FALSE),IF(_xlpm.x=0,"",_xlpm.x)))</f>
        <v>Trochida</v>
      </c>
      <c r="P326" t="str">
        <f>IF($I326="","",_xlfn.LET(_xlpm.x,VLOOKUP($I326,'taxon-match_2026-08-31'!$A$2:$N$122,11,FALSE),IF(_xlpm.x=0,"",_xlpm.x)))</f>
        <v>Calliostomatidae</v>
      </c>
      <c r="Q326" t="str">
        <f>IF($I326="","",_xlfn.LET(_xlpm.x,VLOOKUP($I326,'taxon-match_2026-08-31'!$A$2:$N$122,12,FALSE),IF(_xlpm.x=0,"",_xlpm.x)))</f>
        <v>Margarella</v>
      </c>
      <c r="R326" t="str">
        <f>IF($I326="","",_xlfn.LET(_xlpm.x,VLOOKUP($I326,'taxon-match_2026-08-31'!$A$2:$N$122,14,FALSE),IF(_xlpm.x=0,"",_xlpm.x)))</f>
        <v/>
      </c>
      <c r="S326" s="2" t="s">
        <v>2361</v>
      </c>
      <c r="X326" t="str">
        <f>IF(T326="","",_xlfn.LET(_xlpm.x,VLOOKUP(T326,'Drop-down_menus'!$F$2:$G$16,2,FALSE),IF(_xlpm.x=0,"",_xlpm.x)))</f>
        <v/>
      </c>
      <c r="Y326" t="str">
        <f>IF(U326="","",_xlfn.LET(_xlpm.x,VLOOKUP(U326,'Drop-down_menus'!$F$2:$G$16,2,FALSE),IF(_xlpm.x=0,"",_xlpm.x)))</f>
        <v/>
      </c>
      <c r="Z326" t="str">
        <f>IF(V326="","",_xlfn.LET(_xlpm.x,VLOOKUP(V326,'Drop-down_menus'!$F$2:$G$16,2,FALSE),IF(_xlpm.x=0,"",_xlpm.x)))</f>
        <v/>
      </c>
      <c r="AA326" t="str">
        <f>IF(W326="","",_xlfn.LET(_xlpm.x,VLOOKUP(W326,'Drop-down_menus'!$F$2:$G$16,2,FALSE),IF(_xlpm.x=0,"",_xlpm.x)))</f>
        <v/>
      </c>
      <c r="AB326" t="s">
        <v>757</v>
      </c>
      <c r="AE326" t="s">
        <v>745</v>
      </c>
    </row>
    <row r="327" spans="1:31" hidden="1" x14ac:dyDescent="0.2">
      <c r="A327" s="2" t="s">
        <v>84</v>
      </c>
      <c r="C327">
        <v>411</v>
      </c>
      <c r="D327" t="s">
        <v>705</v>
      </c>
      <c r="I327" t="s">
        <v>2611</v>
      </c>
      <c r="J327" t="str">
        <f>IF($I327="","",_xlfn.LET(_xlpm.x,VLOOKUP($I327,'taxon-match_2026-08-31'!$A$2:$N$122,6,FALSE),IF(_xlpm.x=0,"",_xlpm.x)))</f>
        <v/>
      </c>
      <c r="K327" t="str">
        <f>IF($I327="","",_xlfn.LET(_xlpm.x,VLOOKUP($I327,'taxon-match_2026-08-31'!$A$2:$N$122,4,FALSE),IF(_xlpm.x=0,"",_xlpm.x)))</f>
        <v/>
      </c>
      <c r="L327" t="str">
        <f>IF($I327="","",_xlfn.LET(_xlpm.x,VLOOKUP($I327,'taxon-match_2026-08-31'!$A$2:$N$122,7,FALSE),IF(_xlpm.x=0,"",_xlpm.x)))</f>
        <v/>
      </c>
      <c r="M327" t="str">
        <f>IF($I327="","",_xlfn.LET(_xlpm.x,VLOOKUP($I327,'taxon-match_2026-08-31'!$A$2:$N$122,8,FALSE),IF(_xlpm.x=0,"",_xlpm.x)))</f>
        <v/>
      </c>
      <c r="N327" t="str">
        <f>IF($I327="","",_xlfn.LET(_xlpm.x,VLOOKUP($I327,'taxon-match_2026-08-31'!$A$2:$N$122,9,FALSE),IF(_xlpm.x=0,"",_xlpm.x)))</f>
        <v/>
      </c>
      <c r="O327" t="str">
        <f>IF($I327="","",_xlfn.LET(_xlpm.x,VLOOKUP($I327,'taxon-match_2026-08-31'!$A$2:$N$122,10,FALSE),IF(_xlpm.x=0,"",_xlpm.x)))</f>
        <v/>
      </c>
      <c r="P327" t="str">
        <f>IF($I327="","",_xlfn.LET(_xlpm.x,VLOOKUP($I327,'taxon-match_2026-08-31'!$A$2:$N$122,11,FALSE),IF(_xlpm.x=0,"",_xlpm.x)))</f>
        <v/>
      </c>
      <c r="Q327" t="str">
        <f>IF($I327="","",_xlfn.LET(_xlpm.x,VLOOKUP($I327,'taxon-match_2026-08-31'!$A$2:$N$122,12,FALSE),IF(_xlpm.x=0,"",_xlpm.x)))</f>
        <v/>
      </c>
      <c r="R327" t="str">
        <f>IF($I327="","",_xlfn.LET(_xlpm.x,VLOOKUP($I327,'taxon-match_2026-08-31'!$A$2:$N$122,14,FALSE),IF(_xlpm.x=0,"",_xlpm.x)))</f>
        <v/>
      </c>
      <c r="X327" t="str">
        <f>IF(T327="","",_xlfn.LET(_xlpm.x,VLOOKUP(T327,'Drop-down_menus'!$F$2:$G$16,2,FALSE),IF(_xlpm.x=0,"",_xlpm.x)))</f>
        <v/>
      </c>
      <c r="Y327" t="str">
        <f>IF(U327="","",_xlfn.LET(_xlpm.x,VLOOKUP(U327,'Drop-down_menus'!$F$2:$G$16,2,FALSE),IF(_xlpm.x=0,"",_xlpm.x)))</f>
        <v/>
      </c>
      <c r="Z327" t="str">
        <f>IF(V327="","",_xlfn.LET(_xlpm.x,VLOOKUP(V327,'Drop-down_menus'!$F$2:$G$16,2,FALSE),IF(_xlpm.x=0,"",_xlpm.x)))</f>
        <v/>
      </c>
      <c r="AA327" t="str">
        <f>IF(W327="","",_xlfn.LET(_xlpm.x,VLOOKUP(W327,'Drop-down_menus'!$F$2:$G$16,2,FALSE),IF(_xlpm.x=0,"",_xlpm.x)))</f>
        <v/>
      </c>
    </row>
    <row r="328" spans="1:31" hidden="1" x14ac:dyDescent="0.2">
      <c r="A328" s="2" t="s">
        <v>84</v>
      </c>
      <c r="C328">
        <v>412</v>
      </c>
      <c r="D328" t="s">
        <v>755</v>
      </c>
      <c r="I328" t="s">
        <v>2611</v>
      </c>
      <c r="J328" t="str">
        <f>IF($I328="","",_xlfn.LET(_xlpm.x,VLOOKUP($I328,'taxon-match_2026-08-31'!$A$2:$N$122,6,FALSE),IF(_xlpm.x=0,"",_xlpm.x)))</f>
        <v/>
      </c>
      <c r="K328" t="str">
        <f>IF($I328="","",_xlfn.LET(_xlpm.x,VLOOKUP($I328,'taxon-match_2026-08-31'!$A$2:$N$122,4,FALSE),IF(_xlpm.x=0,"",_xlpm.x)))</f>
        <v/>
      </c>
      <c r="L328" t="str">
        <f>IF($I328="","",_xlfn.LET(_xlpm.x,VLOOKUP($I328,'taxon-match_2026-08-31'!$A$2:$N$122,7,FALSE),IF(_xlpm.x=0,"",_xlpm.x)))</f>
        <v/>
      </c>
      <c r="M328" t="str">
        <f>IF($I328="","",_xlfn.LET(_xlpm.x,VLOOKUP($I328,'taxon-match_2026-08-31'!$A$2:$N$122,8,FALSE),IF(_xlpm.x=0,"",_xlpm.x)))</f>
        <v/>
      </c>
      <c r="N328" t="str">
        <f>IF($I328="","",_xlfn.LET(_xlpm.x,VLOOKUP($I328,'taxon-match_2026-08-31'!$A$2:$N$122,9,FALSE),IF(_xlpm.x=0,"",_xlpm.x)))</f>
        <v/>
      </c>
      <c r="O328" t="str">
        <f>IF($I328="","",_xlfn.LET(_xlpm.x,VLOOKUP($I328,'taxon-match_2026-08-31'!$A$2:$N$122,10,FALSE),IF(_xlpm.x=0,"",_xlpm.x)))</f>
        <v/>
      </c>
      <c r="P328" t="str">
        <f>IF($I328="","",_xlfn.LET(_xlpm.x,VLOOKUP($I328,'taxon-match_2026-08-31'!$A$2:$N$122,11,FALSE),IF(_xlpm.x=0,"",_xlpm.x)))</f>
        <v/>
      </c>
      <c r="Q328" t="str">
        <f>IF($I328="","",_xlfn.LET(_xlpm.x,VLOOKUP($I328,'taxon-match_2026-08-31'!$A$2:$N$122,12,FALSE),IF(_xlpm.x=0,"",_xlpm.x)))</f>
        <v/>
      </c>
      <c r="R328" t="str">
        <f>IF($I328="","",_xlfn.LET(_xlpm.x,VLOOKUP($I328,'taxon-match_2026-08-31'!$A$2:$N$122,14,FALSE),IF(_xlpm.x=0,"",_xlpm.x)))</f>
        <v/>
      </c>
      <c r="X328" t="str">
        <f>IF(T328="","",_xlfn.LET(_xlpm.x,VLOOKUP(T328,'Drop-down_menus'!$F$2:$G$16,2,FALSE),IF(_xlpm.x=0,"",_xlpm.x)))</f>
        <v/>
      </c>
      <c r="Y328" t="str">
        <f>IF(U328="","",_xlfn.LET(_xlpm.x,VLOOKUP(U328,'Drop-down_menus'!$F$2:$G$16,2,FALSE),IF(_xlpm.x=0,"",_xlpm.x)))</f>
        <v/>
      </c>
      <c r="Z328" t="str">
        <f>IF(V328="","",_xlfn.LET(_xlpm.x,VLOOKUP(V328,'Drop-down_menus'!$F$2:$G$16,2,FALSE),IF(_xlpm.x=0,"",_xlpm.x)))</f>
        <v/>
      </c>
      <c r="AA328" t="str">
        <f>IF(W328="","",_xlfn.LET(_xlpm.x,VLOOKUP(W328,'Drop-down_menus'!$F$2:$G$16,2,FALSE),IF(_xlpm.x=0,"",_xlpm.x)))</f>
        <v/>
      </c>
    </row>
    <row r="329" spans="1:31" hidden="1" x14ac:dyDescent="0.2">
      <c r="A329" s="2" t="s">
        <v>84</v>
      </c>
      <c r="C329">
        <v>413</v>
      </c>
      <c r="D329" t="s">
        <v>758</v>
      </c>
      <c r="I329" t="s">
        <v>2611</v>
      </c>
      <c r="J329" t="str">
        <f>IF($I329="","",_xlfn.LET(_xlpm.x,VLOOKUP($I329,'taxon-match_2026-08-31'!$A$2:$N$122,6,FALSE),IF(_xlpm.x=0,"",_xlpm.x)))</f>
        <v/>
      </c>
      <c r="K329" t="str">
        <f>IF($I329="","",_xlfn.LET(_xlpm.x,VLOOKUP($I329,'taxon-match_2026-08-31'!$A$2:$N$122,4,FALSE),IF(_xlpm.x=0,"",_xlpm.x)))</f>
        <v/>
      </c>
      <c r="L329" t="str">
        <f>IF($I329="","",_xlfn.LET(_xlpm.x,VLOOKUP($I329,'taxon-match_2026-08-31'!$A$2:$N$122,7,FALSE),IF(_xlpm.x=0,"",_xlpm.x)))</f>
        <v/>
      </c>
      <c r="M329" t="str">
        <f>IF($I329="","",_xlfn.LET(_xlpm.x,VLOOKUP($I329,'taxon-match_2026-08-31'!$A$2:$N$122,8,FALSE),IF(_xlpm.x=0,"",_xlpm.x)))</f>
        <v/>
      </c>
      <c r="N329" t="str">
        <f>IF($I329="","",_xlfn.LET(_xlpm.x,VLOOKUP($I329,'taxon-match_2026-08-31'!$A$2:$N$122,9,FALSE),IF(_xlpm.x=0,"",_xlpm.x)))</f>
        <v/>
      </c>
      <c r="O329" t="str">
        <f>IF($I329="","",_xlfn.LET(_xlpm.x,VLOOKUP($I329,'taxon-match_2026-08-31'!$A$2:$N$122,10,FALSE),IF(_xlpm.x=0,"",_xlpm.x)))</f>
        <v/>
      </c>
      <c r="P329" t="str">
        <f>IF($I329="","",_xlfn.LET(_xlpm.x,VLOOKUP($I329,'taxon-match_2026-08-31'!$A$2:$N$122,11,FALSE),IF(_xlpm.x=0,"",_xlpm.x)))</f>
        <v/>
      </c>
      <c r="Q329" t="str">
        <f>IF($I329="","",_xlfn.LET(_xlpm.x,VLOOKUP($I329,'taxon-match_2026-08-31'!$A$2:$N$122,12,FALSE),IF(_xlpm.x=0,"",_xlpm.x)))</f>
        <v/>
      </c>
      <c r="R329" t="str">
        <f>IF($I329="","",_xlfn.LET(_xlpm.x,VLOOKUP($I329,'taxon-match_2026-08-31'!$A$2:$N$122,14,FALSE),IF(_xlpm.x=0,"",_xlpm.x)))</f>
        <v/>
      </c>
      <c r="X329" t="str">
        <f>IF(T329="","",_xlfn.LET(_xlpm.x,VLOOKUP(T329,'Drop-down_menus'!$F$2:$G$16,2,FALSE),IF(_xlpm.x=0,"",_xlpm.x)))</f>
        <v/>
      </c>
      <c r="Y329" t="str">
        <f>IF(U329="","",_xlfn.LET(_xlpm.x,VLOOKUP(U329,'Drop-down_menus'!$F$2:$G$16,2,FALSE),IF(_xlpm.x=0,"",_xlpm.x)))</f>
        <v/>
      </c>
      <c r="Z329" t="str">
        <f>IF(V329="","",_xlfn.LET(_xlpm.x,VLOOKUP(V329,'Drop-down_menus'!$F$2:$G$16,2,FALSE),IF(_xlpm.x=0,"",_xlpm.x)))</f>
        <v/>
      </c>
      <c r="AA329" t="str">
        <f>IF(W329="","",_xlfn.LET(_xlpm.x,VLOOKUP(W329,'Drop-down_menus'!$F$2:$G$16,2,FALSE),IF(_xlpm.x=0,"",_xlpm.x)))</f>
        <v/>
      </c>
    </row>
    <row r="330" spans="1:31" x14ac:dyDescent="0.2">
      <c r="A330" s="2" t="s">
        <v>84</v>
      </c>
      <c r="C330">
        <v>414</v>
      </c>
      <c r="D330" s="21" t="s">
        <v>700</v>
      </c>
      <c r="F330" t="s">
        <v>744</v>
      </c>
      <c r="G330">
        <v>1</v>
      </c>
      <c r="H330" t="s">
        <v>744</v>
      </c>
      <c r="I330" t="s">
        <v>744</v>
      </c>
      <c r="J330" t="str">
        <f>IF($I330="","",_xlfn.LET(_xlpm.x,VLOOKUP($I330,'taxon-match_2026-08-31'!$A$2:$N$122,6,FALSE),IF(_xlpm.x=0,"",_xlpm.x)))</f>
        <v>(Turner) Bory, 1826</v>
      </c>
      <c r="K330" t="str">
        <f>IF($I330="","",_xlfn.LET(_xlpm.x,VLOOKUP($I330,'taxon-match_2026-08-31'!$A$2:$N$122,4,FALSE),IF(_xlpm.x=0,"",_xlpm.x)))</f>
        <v>urn:lsid:marinespecies.org:taxname:325522</v>
      </c>
      <c r="L330" t="str">
        <f>IF($I330="","",_xlfn.LET(_xlpm.x,VLOOKUP($I330,'taxon-match_2026-08-31'!$A$2:$N$122,7,FALSE),IF(_xlpm.x=0,"",_xlpm.x)))</f>
        <v>Plantae</v>
      </c>
      <c r="M330" t="str">
        <f>IF($I330="","",_xlfn.LET(_xlpm.x,VLOOKUP($I330,'taxon-match_2026-08-31'!$A$2:$N$122,8,FALSE),IF(_xlpm.x=0,"",_xlpm.x)))</f>
        <v>Rhodophyta</v>
      </c>
      <c r="N330" t="str">
        <f>IF($I330="","",_xlfn.LET(_xlpm.x,VLOOKUP($I330,'taxon-match_2026-08-31'!$A$2:$N$122,9,FALSE),IF(_xlpm.x=0,"",_xlpm.x)))</f>
        <v>Florideophyceae</v>
      </c>
      <c r="O330" t="str">
        <f>IF($I330="","",_xlfn.LET(_xlpm.x,VLOOKUP($I330,'taxon-match_2026-08-31'!$A$2:$N$122,10,FALSE),IF(_xlpm.x=0,"",_xlpm.x)))</f>
        <v>Gigartinales</v>
      </c>
      <c r="P330" t="str">
        <f>IF($I330="","",_xlfn.LET(_xlpm.x,VLOOKUP($I330,'taxon-match_2026-08-31'!$A$2:$N$122,11,FALSE),IF(_xlpm.x=0,"",_xlpm.x)))</f>
        <v>Gigartinaceae</v>
      </c>
      <c r="Q330" t="str">
        <f>IF($I330="","",_xlfn.LET(_xlpm.x,VLOOKUP($I330,'taxon-match_2026-08-31'!$A$2:$N$122,12,FALSE),IF(_xlpm.x=0,"",_xlpm.x)))</f>
        <v>Iridaea</v>
      </c>
      <c r="R330" t="str">
        <f>IF($I330="","",_xlfn.LET(_xlpm.x,VLOOKUP($I330,'taxon-match_2026-08-31'!$A$2:$N$122,14,FALSE),IF(_xlpm.x=0,"",_xlpm.x)))</f>
        <v>cordata</v>
      </c>
      <c r="S330" s="2" t="s">
        <v>2609</v>
      </c>
      <c r="X330" t="str">
        <f>IF(T330="","",_xlfn.LET(_xlpm.x,VLOOKUP(T330,'Drop-down_menus'!$F$2:$G$16,2,FALSE),IF(_xlpm.x=0,"",_xlpm.x)))</f>
        <v/>
      </c>
      <c r="Y330" t="str">
        <f>IF(U330="","",_xlfn.LET(_xlpm.x,VLOOKUP(U330,'Drop-down_menus'!$F$2:$G$16,2,FALSE),IF(_xlpm.x=0,"",_xlpm.x)))</f>
        <v/>
      </c>
      <c r="Z330" t="str">
        <f>IF(V330="","",_xlfn.LET(_xlpm.x,VLOOKUP(V330,'Drop-down_menus'!$F$2:$G$16,2,FALSE),IF(_xlpm.x=0,"",_xlpm.x)))</f>
        <v/>
      </c>
      <c r="AA330" t="str">
        <f>IF(W330="","",_xlfn.LET(_xlpm.x,VLOOKUP(W330,'Drop-down_menus'!$F$2:$G$16,2,FALSE),IF(_xlpm.x=0,"",_xlpm.x)))</f>
        <v/>
      </c>
      <c r="AB330" t="s">
        <v>757</v>
      </c>
      <c r="AE330" t="s">
        <v>745</v>
      </c>
    </row>
    <row r="331" spans="1:31" x14ac:dyDescent="0.2">
      <c r="A331" s="2" t="s">
        <v>84</v>
      </c>
      <c r="C331">
        <v>415</v>
      </c>
      <c r="D331" s="21" t="s">
        <v>700</v>
      </c>
      <c r="F331" t="s">
        <v>746</v>
      </c>
      <c r="G331">
        <v>1</v>
      </c>
      <c r="H331" t="s">
        <v>746</v>
      </c>
      <c r="I331" t="s">
        <v>746</v>
      </c>
      <c r="J331" t="str">
        <f>IF($I331="","",_xlfn.LET(_xlpm.x,VLOOKUP($I331,'taxon-match_2026-08-31'!$A$2:$N$122,6,FALSE),IF(_xlpm.x=0,"",_xlpm.x)))</f>
        <v>(Hariot) Fredericq &amp; R.L.Moe, 2009</v>
      </c>
      <c r="K331" t="str">
        <f>IF($I331="","",_xlfn.LET(_xlpm.x,VLOOKUP($I331,'taxon-match_2026-08-31'!$A$2:$N$122,4,FALSE),IF(_xlpm.x=0,"",_xlpm.x)))</f>
        <v>urn:lsid:marinespecies.org:taxname:377122</v>
      </c>
      <c r="L331" t="str">
        <f>IF($I331="","",_xlfn.LET(_xlpm.x,VLOOKUP($I331,'taxon-match_2026-08-31'!$A$2:$N$122,7,FALSE),IF(_xlpm.x=0,"",_xlpm.x)))</f>
        <v>Plantae</v>
      </c>
      <c r="M331" t="str">
        <f>IF($I331="","",_xlfn.LET(_xlpm.x,VLOOKUP($I331,'taxon-match_2026-08-31'!$A$2:$N$122,8,FALSE),IF(_xlpm.x=0,"",_xlpm.x)))</f>
        <v>Rhodophyta</v>
      </c>
      <c r="N331" t="str">
        <f>IF($I331="","",_xlfn.LET(_xlpm.x,VLOOKUP($I331,'taxon-match_2026-08-31'!$A$2:$N$122,9,FALSE),IF(_xlpm.x=0,"",_xlpm.x)))</f>
        <v>Florideophyceae</v>
      </c>
      <c r="O331" t="str">
        <f>IF($I331="","",_xlfn.LET(_xlpm.x,VLOOKUP($I331,'taxon-match_2026-08-31'!$A$2:$N$122,10,FALSE),IF(_xlpm.x=0,"",_xlpm.x)))</f>
        <v>Plocamiales</v>
      </c>
      <c r="P331" t="str">
        <f>IF($I331="","",_xlfn.LET(_xlpm.x,VLOOKUP($I331,'taxon-match_2026-08-31'!$A$2:$N$122,11,FALSE),IF(_xlpm.x=0,"",_xlpm.x)))</f>
        <v>Sarcodiaceae</v>
      </c>
      <c r="Q331" t="str">
        <f>IF($I331="","",_xlfn.LET(_xlpm.x,VLOOKUP($I331,'taxon-match_2026-08-31'!$A$2:$N$122,12,FALSE),IF(_xlpm.x=0,"",_xlpm.x)))</f>
        <v>Trematocarpus</v>
      </c>
      <c r="R331" t="str">
        <f>IF($I331="","",_xlfn.LET(_xlpm.x,VLOOKUP($I331,'taxon-match_2026-08-31'!$A$2:$N$122,14,FALSE),IF(_xlpm.x=0,"",_xlpm.x)))</f>
        <v>antarcticus</v>
      </c>
      <c r="S331" s="2" t="s">
        <v>2609</v>
      </c>
      <c r="X331" t="str">
        <f>IF(T331="","",_xlfn.LET(_xlpm.x,VLOOKUP(T331,'Drop-down_menus'!$F$2:$G$16,2,FALSE),IF(_xlpm.x=0,"",_xlpm.x)))</f>
        <v/>
      </c>
      <c r="Y331" t="str">
        <f>IF(U331="","",_xlfn.LET(_xlpm.x,VLOOKUP(U331,'Drop-down_menus'!$F$2:$G$16,2,FALSE),IF(_xlpm.x=0,"",_xlpm.x)))</f>
        <v/>
      </c>
      <c r="Z331" t="str">
        <f>IF(V331="","",_xlfn.LET(_xlpm.x,VLOOKUP(V331,'Drop-down_menus'!$F$2:$G$16,2,FALSE),IF(_xlpm.x=0,"",_xlpm.x)))</f>
        <v/>
      </c>
      <c r="AA331" t="str">
        <f>IF(W331="","",_xlfn.LET(_xlpm.x,VLOOKUP(W331,'Drop-down_menus'!$F$2:$G$16,2,FALSE),IF(_xlpm.x=0,"",_xlpm.x)))</f>
        <v/>
      </c>
      <c r="AB331" t="s">
        <v>757</v>
      </c>
      <c r="AE331" t="s">
        <v>745</v>
      </c>
    </row>
    <row r="332" spans="1:31" hidden="1" x14ac:dyDescent="0.2">
      <c r="A332" s="2" t="s">
        <v>84</v>
      </c>
      <c r="C332">
        <v>416</v>
      </c>
      <c r="D332" s="21" t="s">
        <v>700</v>
      </c>
      <c r="F332" t="s">
        <v>747</v>
      </c>
      <c r="G332">
        <v>1</v>
      </c>
      <c r="H332" t="s">
        <v>747</v>
      </c>
      <c r="I332" t="s">
        <v>747</v>
      </c>
      <c r="J332" t="str">
        <f>IF($I332="","",_xlfn.LET(_xlpm.x,VLOOKUP($I332,'taxon-match_2026-08-31'!$A$2:$N$122,6,FALSE),IF(_xlpm.x=0,"",_xlpm.x)))</f>
        <v>J.V.Lamouroux, 1813</v>
      </c>
      <c r="K332" t="str">
        <f>IF($I332="","",_xlfn.LET(_xlpm.x,VLOOKUP($I332,'taxon-match_2026-08-31'!$A$2:$N$122,4,FALSE),IF(_xlpm.x=0,"",_xlpm.x)))</f>
        <v>urn:lsid:marinespecies.org:taxname:144223</v>
      </c>
      <c r="L332" t="str">
        <f>IF($I332="","",_xlfn.LET(_xlpm.x,VLOOKUP($I332,'taxon-match_2026-08-31'!$A$2:$N$122,7,FALSE),IF(_xlpm.x=0,"",_xlpm.x)))</f>
        <v>Plantae</v>
      </c>
      <c r="M332" t="str">
        <f>IF($I332="","",_xlfn.LET(_xlpm.x,VLOOKUP($I332,'taxon-match_2026-08-31'!$A$2:$N$122,8,FALSE),IF(_xlpm.x=0,"",_xlpm.x)))</f>
        <v>Rhodophyta</v>
      </c>
      <c r="N332" t="str">
        <f>IF($I332="","",_xlfn.LET(_xlpm.x,VLOOKUP($I332,'taxon-match_2026-08-31'!$A$2:$N$122,9,FALSE),IF(_xlpm.x=0,"",_xlpm.x)))</f>
        <v>Florideophyceae</v>
      </c>
      <c r="O332" t="str">
        <f>IF($I332="","",_xlfn.LET(_xlpm.x,VLOOKUP($I332,'taxon-match_2026-08-31'!$A$2:$N$122,10,FALSE),IF(_xlpm.x=0,"",_xlpm.x)))</f>
        <v>Plocamiales</v>
      </c>
      <c r="P332" t="str">
        <f>IF($I332="","",_xlfn.LET(_xlpm.x,VLOOKUP($I332,'taxon-match_2026-08-31'!$A$2:$N$122,11,FALSE),IF(_xlpm.x=0,"",_xlpm.x)))</f>
        <v>Plocamiaceae</v>
      </c>
      <c r="Q332" t="str">
        <f>IF($I332="","",_xlfn.LET(_xlpm.x,VLOOKUP($I332,'taxon-match_2026-08-31'!$A$2:$N$122,12,FALSE),IF(_xlpm.x=0,"",_xlpm.x)))</f>
        <v>Plocamium</v>
      </c>
      <c r="R332" t="str">
        <f>IF($I332="","",_xlfn.LET(_xlpm.x,VLOOKUP($I332,'taxon-match_2026-08-31'!$A$2:$N$122,14,FALSE),IF(_xlpm.x=0,"",_xlpm.x)))</f>
        <v/>
      </c>
      <c r="S332" s="2" t="s">
        <v>2361</v>
      </c>
      <c r="X332" t="str">
        <f>IF(T332="","",_xlfn.LET(_xlpm.x,VLOOKUP(T332,'Drop-down_menus'!$F$2:$G$16,2,FALSE),IF(_xlpm.x=0,"",_xlpm.x)))</f>
        <v/>
      </c>
      <c r="Y332" t="str">
        <f>IF(U332="","",_xlfn.LET(_xlpm.x,VLOOKUP(U332,'Drop-down_menus'!$F$2:$G$16,2,FALSE),IF(_xlpm.x=0,"",_xlpm.x)))</f>
        <v/>
      </c>
      <c r="Z332" t="str">
        <f>IF(V332="","",_xlfn.LET(_xlpm.x,VLOOKUP(V332,'Drop-down_menus'!$F$2:$G$16,2,FALSE),IF(_xlpm.x=0,"",_xlpm.x)))</f>
        <v/>
      </c>
      <c r="AA332" t="str">
        <f>IF(W332="","",_xlfn.LET(_xlpm.x,VLOOKUP(W332,'Drop-down_menus'!$F$2:$G$16,2,FALSE),IF(_xlpm.x=0,"",_xlpm.x)))</f>
        <v/>
      </c>
      <c r="AB332" t="s">
        <v>757</v>
      </c>
      <c r="AE332" t="s">
        <v>745</v>
      </c>
    </row>
    <row r="333" spans="1:31" hidden="1" x14ac:dyDescent="0.2">
      <c r="A333" s="2" t="s">
        <v>84</v>
      </c>
      <c r="C333">
        <v>417</v>
      </c>
      <c r="D333" s="21" t="s">
        <v>700</v>
      </c>
      <c r="F333" t="s">
        <v>752</v>
      </c>
      <c r="G333">
        <v>1</v>
      </c>
      <c r="H333" t="s">
        <v>752</v>
      </c>
      <c r="I333" t="s">
        <v>752</v>
      </c>
      <c r="J333" t="str">
        <f>IF($I333="","",_xlfn.LET(_xlpm.x,VLOOKUP($I333,'taxon-match_2026-08-31'!$A$2:$N$122,6,FALSE),IF(_xlpm.x=0,"",_xlpm.x)))</f>
        <v>Stackhouse, 1809</v>
      </c>
      <c r="K333" t="str">
        <f>IF($I333="","",_xlfn.LET(_xlpm.x,VLOOKUP($I333,'taxon-match_2026-08-31'!$A$2:$N$122,4,FALSE),IF(_xlpm.x=0,"",_xlpm.x)))</f>
        <v>urn:lsid:marinespecies.org:taxname:144155</v>
      </c>
      <c r="L333" t="str">
        <f>IF($I333="","",_xlfn.LET(_xlpm.x,VLOOKUP($I333,'taxon-match_2026-08-31'!$A$2:$N$122,7,FALSE),IF(_xlpm.x=0,"",_xlpm.x)))</f>
        <v>Plantae</v>
      </c>
      <c r="M333" t="str">
        <f>IF($I333="","",_xlfn.LET(_xlpm.x,VLOOKUP($I333,'taxon-match_2026-08-31'!$A$2:$N$122,8,FALSE),IF(_xlpm.x=0,"",_xlpm.x)))</f>
        <v>Rhodophyta</v>
      </c>
      <c r="N333" t="str">
        <f>IF($I333="","",_xlfn.LET(_xlpm.x,VLOOKUP($I333,'taxon-match_2026-08-31'!$A$2:$N$122,9,FALSE),IF(_xlpm.x=0,"",_xlpm.x)))</f>
        <v>Florideophyceae</v>
      </c>
      <c r="O333" t="str">
        <f>IF($I333="","",_xlfn.LET(_xlpm.x,VLOOKUP($I333,'taxon-match_2026-08-31'!$A$2:$N$122,10,FALSE),IF(_xlpm.x=0,"",_xlpm.x)))</f>
        <v>Gigartinales</v>
      </c>
      <c r="P333" t="str">
        <f>IF($I333="","",_xlfn.LET(_xlpm.x,VLOOKUP($I333,'taxon-match_2026-08-31'!$A$2:$N$122,11,FALSE),IF(_xlpm.x=0,"",_xlpm.x)))</f>
        <v>Gigartinaceae</v>
      </c>
      <c r="Q333" t="str">
        <f>IF($I333="","",_xlfn.LET(_xlpm.x,VLOOKUP($I333,'taxon-match_2026-08-31'!$A$2:$N$122,12,FALSE),IF(_xlpm.x=0,"",_xlpm.x)))</f>
        <v>Gigartina</v>
      </c>
      <c r="R333" t="str">
        <f>IF($I333="","",_xlfn.LET(_xlpm.x,VLOOKUP($I333,'taxon-match_2026-08-31'!$A$2:$N$122,14,FALSE),IF(_xlpm.x=0,"",_xlpm.x)))</f>
        <v/>
      </c>
      <c r="S333" s="2" t="s">
        <v>2361</v>
      </c>
      <c r="X333" t="str">
        <f>IF(T333="","",_xlfn.LET(_xlpm.x,VLOOKUP(T333,'Drop-down_menus'!$F$2:$G$16,2,FALSE),IF(_xlpm.x=0,"",_xlpm.x)))</f>
        <v/>
      </c>
      <c r="Y333" t="str">
        <f>IF(U333="","",_xlfn.LET(_xlpm.x,VLOOKUP(U333,'Drop-down_menus'!$F$2:$G$16,2,FALSE),IF(_xlpm.x=0,"",_xlpm.x)))</f>
        <v/>
      </c>
      <c r="Z333" t="str">
        <f>IF(V333="","",_xlfn.LET(_xlpm.x,VLOOKUP(V333,'Drop-down_menus'!$F$2:$G$16,2,FALSE),IF(_xlpm.x=0,"",_xlpm.x)))</f>
        <v/>
      </c>
      <c r="AA333" t="str">
        <f>IF(W333="","",_xlfn.LET(_xlpm.x,VLOOKUP(W333,'Drop-down_menus'!$F$2:$G$16,2,FALSE),IF(_xlpm.x=0,"",_xlpm.x)))</f>
        <v/>
      </c>
      <c r="AB333" t="s">
        <v>757</v>
      </c>
      <c r="AE333" t="s">
        <v>745</v>
      </c>
    </row>
    <row r="334" spans="1:31" hidden="1" x14ac:dyDescent="0.2">
      <c r="A334" s="2" t="s">
        <v>84</v>
      </c>
      <c r="C334">
        <v>418</v>
      </c>
      <c r="D334" s="21" t="s">
        <v>700</v>
      </c>
      <c r="F334" t="s">
        <v>683</v>
      </c>
      <c r="G334">
        <v>1</v>
      </c>
      <c r="H334" t="s">
        <v>683</v>
      </c>
      <c r="I334" s="2" t="s">
        <v>700</v>
      </c>
      <c r="J334" t="str">
        <f>IF($I334="","",_xlfn.LET(_xlpm.x,VLOOKUP($I334,'taxon-match_2026-08-31'!$A$2:$N$122,6,FALSE),IF(_xlpm.x=0,"",_xlpm.x)))</f>
        <v/>
      </c>
      <c r="K334" t="str">
        <f>IF($I334="","",_xlfn.LET(_xlpm.x,VLOOKUP($I334,'taxon-match_2026-08-31'!$A$2:$N$122,4,FALSE),IF(_xlpm.x=0,"",_xlpm.x)))</f>
        <v>urn:lsid:marinespecies.org:taxname:1</v>
      </c>
      <c r="L334" t="str">
        <f>IF($I334="","",_xlfn.LET(_xlpm.x,VLOOKUP($I334,'taxon-match_2026-08-31'!$A$2:$N$122,7,FALSE),IF(_xlpm.x=0,"",_xlpm.x)))</f>
        <v/>
      </c>
      <c r="M334" t="str">
        <f>IF($I334="","",_xlfn.LET(_xlpm.x,VLOOKUP($I334,'taxon-match_2026-08-31'!$A$2:$N$122,8,FALSE),IF(_xlpm.x=0,"",_xlpm.x)))</f>
        <v/>
      </c>
      <c r="N334" t="str">
        <f>IF($I334="","",_xlfn.LET(_xlpm.x,VLOOKUP($I334,'taxon-match_2026-08-31'!$A$2:$N$122,9,FALSE),IF(_xlpm.x=0,"",_xlpm.x)))</f>
        <v/>
      </c>
      <c r="O334" t="str">
        <f>IF($I334="","",_xlfn.LET(_xlpm.x,VLOOKUP($I334,'taxon-match_2026-08-31'!$A$2:$N$122,10,FALSE),IF(_xlpm.x=0,"",_xlpm.x)))</f>
        <v/>
      </c>
      <c r="P334" t="str">
        <f>IF($I334="","",_xlfn.LET(_xlpm.x,VLOOKUP($I334,'taxon-match_2026-08-31'!$A$2:$N$122,11,FALSE),IF(_xlpm.x=0,"",_xlpm.x)))</f>
        <v/>
      </c>
      <c r="Q334" t="str">
        <f>IF($I334="","",_xlfn.LET(_xlpm.x,VLOOKUP($I334,'taxon-match_2026-08-31'!$A$2:$N$122,12,FALSE),IF(_xlpm.x=0,"",_xlpm.x)))</f>
        <v/>
      </c>
      <c r="R334" t="str">
        <f>IF($I334="","",_xlfn.LET(_xlpm.x,VLOOKUP($I334,'taxon-match_2026-08-31'!$A$2:$N$122,14,FALSE),IF(_xlpm.x=0,"",_xlpm.x)))</f>
        <v/>
      </c>
      <c r="S334" s="2" t="s">
        <v>2608</v>
      </c>
      <c r="X334" t="str">
        <f>IF(T334="","",_xlfn.LET(_xlpm.x,VLOOKUP(T334,'Drop-down_menus'!$F$2:$G$16,2,FALSE),IF(_xlpm.x=0,"",_xlpm.x)))</f>
        <v/>
      </c>
      <c r="Y334" t="str">
        <f>IF(U334="","",_xlfn.LET(_xlpm.x,VLOOKUP(U334,'Drop-down_menus'!$F$2:$G$16,2,FALSE),IF(_xlpm.x=0,"",_xlpm.x)))</f>
        <v/>
      </c>
      <c r="Z334" t="str">
        <f>IF(V334="","",_xlfn.LET(_xlpm.x,VLOOKUP(V334,'Drop-down_menus'!$F$2:$G$16,2,FALSE),IF(_xlpm.x=0,"",_xlpm.x)))</f>
        <v/>
      </c>
      <c r="AA334" t="str">
        <f>IF(W334="","",_xlfn.LET(_xlpm.x,VLOOKUP(W334,'Drop-down_menus'!$F$2:$G$16,2,FALSE),IF(_xlpm.x=0,"",_xlpm.x)))</f>
        <v/>
      </c>
      <c r="AB334" t="s">
        <v>757</v>
      </c>
      <c r="AE334" t="s">
        <v>745</v>
      </c>
    </row>
    <row r="335" spans="1:31" x14ac:dyDescent="0.2">
      <c r="A335" s="2" t="s">
        <v>84</v>
      </c>
      <c r="C335">
        <v>420</v>
      </c>
      <c r="D335" s="21" t="s">
        <v>700</v>
      </c>
      <c r="F335" t="s">
        <v>694</v>
      </c>
      <c r="G335">
        <v>1</v>
      </c>
      <c r="H335" t="s">
        <v>694</v>
      </c>
      <c r="I335" t="s">
        <v>694</v>
      </c>
      <c r="J335" t="str">
        <f>IF($I335="","",_xlfn.LET(_xlpm.x,VLOOKUP($I335,'taxon-match_2026-08-31'!$A$2:$N$122,6,FALSE),IF(_xlpm.x=0,"",_xlpm.x)))</f>
        <v>(Meissner, 1900)</v>
      </c>
      <c r="K335" t="str">
        <f>IF($I335="","",_xlfn.LET(_xlpm.x,VLOOKUP($I335,'taxon-match_2026-08-31'!$A$2:$N$122,4,FALSE),IF(_xlpm.x=0,"",_xlpm.x)))</f>
        <v>urn:lsid:marinespecies.org:taxname:160831</v>
      </c>
      <c r="L335" t="str">
        <f>IF($I335="","",_xlfn.LET(_xlpm.x,VLOOKUP($I335,'taxon-match_2026-08-31'!$A$2:$N$122,7,FALSE),IF(_xlpm.x=0,"",_xlpm.x)))</f>
        <v>Animalia</v>
      </c>
      <c r="M335" t="str">
        <f>IF($I335="","",_xlfn.LET(_xlpm.x,VLOOKUP($I335,'taxon-match_2026-08-31'!$A$2:$N$122,8,FALSE),IF(_xlpm.x=0,"",_xlpm.x)))</f>
        <v>Echinodermata</v>
      </c>
      <c r="N335" t="str">
        <f>IF($I335="","",_xlfn.LET(_xlpm.x,VLOOKUP($I335,'taxon-match_2026-08-31'!$A$2:$N$122,9,FALSE),IF(_xlpm.x=0,"",_xlpm.x)))</f>
        <v>Echinoidea</v>
      </c>
      <c r="O335" t="str">
        <f>IF($I335="","",_xlfn.LET(_xlpm.x,VLOOKUP($I335,'taxon-match_2026-08-31'!$A$2:$N$122,10,FALSE),IF(_xlpm.x=0,"",_xlpm.x)))</f>
        <v>Camarodonta</v>
      </c>
      <c r="P335" t="str">
        <f>IF($I335="","",_xlfn.LET(_xlpm.x,VLOOKUP($I335,'taxon-match_2026-08-31'!$A$2:$N$122,11,FALSE),IF(_xlpm.x=0,"",_xlpm.x)))</f>
        <v>Echinidae</v>
      </c>
      <c r="Q335" t="str">
        <f>IF($I335="","",_xlfn.LET(_xlpm.x,VLOOKUP($I335,'taxon-match_2026-08-31'!$A$2:$N$122,12,FALSE),IF(_xlpm.x=0,"",_xlpm.x)))</f>
        <v>Sterechinus</v>
      </c>
      <c r="R335" t="str">
        <f>IF($I335="","",_xlfn.LET(_xlpm.x,VLOOKUP($I335,'taxon-match_2026-08-31'!$A$2:$N$122,14,FALSE),IF(_xlpm.x=0,"",_xlpm.x)))</f>
        <v>neumayeri</v>
      </c>
      <c r="S335" s="2" t="s">
        <v>2609</v>
      </c>
      <c r="X335" t="str">
        <f>IF(T335="","",_xlfn.LET(_xlpm.x,VLOOKUP(T335,'Drop-down_menus'!$F$2:$G$16,2,FALSE),IF(_xlpm.x=0,"",_xlpm.x)))</f>
        <v/>
      </c>
      <c r="Y335" t="str">
        <f>IF(U335="","",_xlfn.LET(_xlpm.x,VLOOKUP(U335,'Drop-down_menus'!$F$2:$G$16,2,FALSE),IF(_xlpm.x=0,"",_xlpm.x)))</f>
        <v/>
      </c>
      <c r="Z335" t="str">
        <f>IF(V335="","",_xlfn.LET(_xlpm.x,VLOOKUP(V335,'Drop-down_menus'!$F$2:$G$16,2,FALSE),IF(_xlpm.x=0,"",_xlpm.x)))</f>
        <v/>
      </c>
      <c r="AA335" t="str">
        <f>IF(W335="","",_xlfn.LET(_xlpm.x,VLOOKUP(W335,'Drop-down_menus'!$F$2:$G$16,2,FALSE),IF(_xlpm.x=0,"",_xlpm.x)))</f>
        <v/>
      </c>
      <c r="AB335" t="s">
        <v>757</v>
      </c>
      <c r="AE335" t="s">
        <v>745</v>
      </c>
    </row>
    <row r="336" spans="1:31" hidden="1" x14ac:dyDescent="0.2">
      <c r="A336" s="2" t="s">
        <v>84</v>
      </c>
      <c r="C336">
        <v>421</v>
      </c>
      <c r="D336" s="21" t="s">
        <v>700</v>
      </c>
      <c r="F336" t="s">
        <v>750</v>
      </c>
      <c r="G336">
        <v>1</v>
      </c>
      <c r="H336" t="s">
        <v>750</v>
      </c>
      <c r="I336" t="s">
        <v>750</v>
      </c>
      <c r="J336" t="str">
        <f>IF($I336="","",_xlfn.LET(_xlpm.x,VLOOKUP($I336,'taxon-match_2026-08-31'!$A$2:$N$122,6,FALSE),IF(_xlpm.x=0,"",_xlpm.x)))</f>
        <v>Linnaeus, 1758</v>
      </c>
      <c r="K336" t="str">
        <f>IF($I336="","",_xlfn.LET(_xlpm.x,VLOOKUP($I336,'taxon-match_2026-08-31'!$A$2:$N$122,4,FALSE),IF(_xlpm.x=0,"",_xlpm.x)))</f>
        <v>urn:lsid:marinespecies.org:taxname:137914</v>
      </c>
      <c r="L336" t="str">
        <f>IF($I336="","",_xlfn.LET(_xlpm.x,VLOOKUP($I336,'taxon-match_2026-08-31'!$A$2:$N$122,7,FALSE),IF(_xlpm.x=0,"",_xlpm.x)))</f>
        <v>Animalia</v>
      </c>
      <c r="M336" t="str">
        <f>IF($I336="","",_xlfn.LET(_xlpm.x,VLOOKUP($I336,'taxon-match_2026-08-31'!$A$2:$N$122,8,FALSE),IF(_xlpm.x=0,"",_xlpm.x)))</f>
        <v>Mollusca</v>
      </c>
      <c r="N336" t="str">
        <f>IF($I336="","",_xlfn.LET(_xlpm.x,VLOOKUP($I336,'taxon-match_2026-08-31'!$A$2:$N$122,9,FALSE),IF(_xlpm.x=0,"",_xlpm.x)))</f>
        <v>Gastropoda</v>
      </c>
      <c r="O336" t="str">
        <f>IF($I336="","",_xlfn.LET(_xlpm.x,VLOOKUP($I336,'taxon-match_2026-08-31'!$A$2:$N$122,10,FALSE),IF(_xlpm.x=0,"",_xlpm.x)))</f>
        <v>Doridida</v>
      </c>
      <c r="P336" t="str">
        <f>IF($I336="","",_xlfn.LET(_xlpm.x,VLOOKUP($I336,'taxon-match_2026-08-31'!$A$2:$N$122,11,FALSE),IF(_xlpm.x=0,"",_xlpm.x)))</f>
        <v>Dorididae</v>
      </c>
      <c r="Q336" t="str">
        <f>IF($I336="","",_xlfn.LET(_xlpm.x,VLOOKUP($I336,'taxon-match_2026-08-31'!$A$2:$N$122,12,FALSE),IF(_xlpm.x=0,"",_xlpm.x)))</f>
        <v>Doris</v>
      </c>
      <c r="R336" t="str">
        <f>IF($I336="","",_xlfn.LET(_xlpm.x,VLOOKUP($I336,'taxon-match_2026-08-31'!$A$2:$N$122,14,FALSE),IF(_xlpm.x=0,"",_xlpm.x)))</f>
        <v/>
      </c>
      <c r="S336" s="2" t="s">
        <v>2361</v>
      </c>
      <c r="X336" t="str">
        <f>IF(T336="","",_xlfn.LET(_xlpm.x,VLOOKUP(T336,'Drop-down_menus'!$F$2:$G$16,2,FALSE),IF(_xlpm.x=0,"",_xlpm.x)))</f>
        <v/>
      </c>
      <c r="Y336" t="str">
        <f>IF(U336="","",_xlfn.LET(_xlpm.x,VLOOKUP(U336,'Drop-down_menus'!$F$2:$G$16,2,FALSE),IF(_xlpm.x=0,"",_xlpm.x)))</f>
        <v/>
      </c>
      <c r="Z336" t="str">
        <f>IF(V336="","",_xlfn.LET(_xlpm.x,VLOOKUP(V336,'Drop-down_menus'!$F$2:$G$16,2,FALSE),IF(_xlpm.x=0,"",_xlpm.x)))</f>
        <v/>
      </c>
      <c r="AA336" t="str">
        <f>IF(W336="","",_xlfn.LET(_xlpm.x,VLOOKUP(W336,'Drop-down_menus'!$F$2:$G$16,2,FALSE),IF(_xlpm.x=0,"",_xlpm.x)))</f>
        <v/>
      </c>
      <c r="AB336" t="s">
        <v>757</v>
      </c>
      <c r="AE336" t="s">
        <v>745</v>
      </c>
    </row>
    <row r="337" spans="1:31" hidden="1" x14ac:dyDescent="0.2">
      <c r="A337" s="2" t="s">
        <v>84</v>
      </c>
      <c r="C337">
        <v>422</v>
      </c>
      <c r="D337" s="21" t="s">
        <v>700</v>
      </c>
      <c r="F337" t="s">
        <v>748</v>
      </c>
      <c r="G337">
        <v>1</v>
      </c>
      <c r="H337" t="s">
        <v>748</v>
      </c>
      <c r="I337" t="s">
        <v>748</v>
      </c>
      <c r="J337" t="str">
        <f>IF($I337="","",_xlfn.LET(_xlpm.x,VLOOKUP($I337,'taxon-match_2026-08-31'!$A$2:$N$122,6,FALSE),IF(_xlpm.x=0,"",_xlpm.x)))</f>
        <v>Thiele, 1893</v>
      </c>
      <c r="K337" t="str">
        <f>IF($I337="","",_xlfn.LET(_xlpm.x,VLOOKUP($I337,'taxon-match_2026-08-31'!$A$2:$N$122,4,FALSE),IF(_xlpm.x=0,"",_xlpm.x)))</f>
        <v>urn:lsid:marinespecies.org:taxname:196989</v>
      </c>
      <c r="L337" t="str">
        <f>IF($I337="","",_xlfn.LET(_xlpm.x,VLOOKUP($I337,'taxon-match_2026-08-31'!$A$2:$N$122,7,FALSE),IF(_xlpm.x=0,"",_xlpm.x)))</f>
        <v>Animalia</v>
      </c>
      <c r="M337" t="str">
        <f>IF($I337="","",_xlfn.LET(_xlpm.x,VLOOKUP($I337,'taxon-match_2026-08-31'!$A$2:$N$122,8,FALSE),IF(_xlpm.x=0,"",_xlpm.x)))</f>
        <v>Mollusca</v>
      </c>
      <c r="N337" t="str">
        <f>IF($I337="","",_xlfn.LET(_xlpm.x,VLOOKUP($I337,'taxon-match_2026-08-31'!$A$2:$N$122,9,FALSE),IF(_xlpm.x=0,"",_xlpm.x)))</f>
        <v>Gastropoda</v>
      </c>
      <c r="O337" t="str">
        <f>IF($I337="","",_xlfn.LET(_xlpm.x,VLOOKUP($I337,'taxon-match_2026-08-31'!$A$2:$N$122,10,FALSE),IF(_xlpm.x=0,"",_xlpm.x)))</f>
        <v>Trochida</v>
      </c>
      <c r="P337" t="str">
        <f>IF($I337="","",_xlfn.LET(_xlpm.x,VLOOKUP($I337,'taxon-match_2026-08-31'!$A$2:$N$122,11,FALSE),IF(_xlpm.x=0,"",_xlpm.x)))</f>
        <v>Calliostomatidae</v>
      </c>
      <c r="Q337" t="str">
        <f>IF($I337="","",_xlfn.LET(_xlpm.x,VLOOKUP($I337,'taxon-match_2026-08-31'!$A$2:$N$122,12,FALSE),IF(_xlpm.x=0,"",_xlpm.x)))</f>
        <v>Margarella</v>
      </c>
      <c r="R337" t="str">
        <f>IF($I337="","",_xlfn.LET(_xlpm.x,VLOOKUP($I337,'taxon-match_2026-08-31'!$A$2:$N$122,14,FALSE),IF(_xlpm.x=0,"",_xlpm.x)))</f>
        <v/>
      </c>
      <c r="S337" s="2" t="s">
        <v>2361</v>
      </c>
      <c r="X337" t="str">
        <f>IF(T337="","",_xlfn.LET(_xlpm.x,VLOOKUP(T337,'Drop-down_menus'!$F$2:$G$16,2,FALSE),IF(_xlpm.x=0,"",_xlpm.x)))</f>
        <v/>
      </c>
      <c r="Y337" t="str">
        <f>IF(U337="","",_xlfn.LET(_xlpm.x,VLOOKUP(U337,'Drop-down_menus'!$F$2:$G$16,2,FALSE),IF(_xlpm.x=0,"",_xlpm.x)))</f>
        <v/>
      </c>
      <c r="Z337" t="str">
        <f>IF(V337="","",_xlfn.LET(_xlpm.x,VLOOKUP(V337,'Drop-down_menus'!$F$2:$G$16,2,FALSE),IF(_xlpm.x=0,"",_xlpm.x)))</f>
        <v/>
      </c>
      <c r="AA337" t="str">
        <f>IF(W337="","",_xlfn.LET(_xlpm.x,VLOOKUP(W337,'Drop-down_menus'!$F$2:$G$16,2,FALSE),IF(_xlpm.x=0,"",_xlpm.x)))</f>
        <v/>
      </c>
      <c r="AB337" t="s">
        <v>757</v>
      </c>
      <c r="AE337" t="s">
        <v>745</v>
      </c>
    </row>
    <row r="338" spans="1:31" hidden="1" x14ac:dyDescent="0.2">
      <c r="A338" s="2" t="s">
        <v>84</v>
      </c>
      <c r="C338">
        <v>423</v>
      </c>
      <c r="D338" t="s">
        <v>705</v>
      </c>
      <c r="I338" t="s">
        <v>2611</v>
      </c>
      <c r="J338" t="str">
        <f>IF($I338="","",_xlfn.LET(_xlpm.x,VLOOKUP($I338,'taxon-match_2026-08-31'!$A$2:$N$122,6,FALSE),IF(_xlpm.x=0,"",_xlpm.x)))</f>
        <v/>
      </c>
      <c r="K338" t="str">
        <f>IF($I338="","",_xlfn.LET(_xlpm.x,VLOOKUP($I338,'taxon-match_2026-08-31'!$A$2:$N$122,4,FALSE),IF(_xlpm.x=0,"",_xlpm.x)))</f>
        <v/>
      </c>
      <c r="L338" t="str">
        <f>IF($I338="","",_xlfn.LET(_xlpm.x,VLOOKUP($I338,'taxon-match_2026-08-31'!$A$2:$N$122,7,FALSE),IF(_xlpm.x=0,"",_xlpm.x)))</f>
        <v/>
      </c>
      <c r="M338" t="str">
        <f>IF($I338="","",_xlfn.LET(_xlpm.x,VLOOKUP($I338,'taxon-match_2026-08-31'!$A$2:$N$122,8,FALSE),IF(_xlpm.x=0,"",_xlpm.x)))</f>
        <v/>
      </c>
      <c r="N338" t="str">
        <f>IF($I338="","",_xlfn.LET(_xlpm.x,VLOOKUP($I338,'taxon-match_2026-08-31'!$A$2:$N$122,9,FALSE),IF(_xlpm.x=0,"",_xlpm.x)))</f>
        <v/>
      </c>
      <c r="O338" t="str">
        <f>IF($I338="","",_xlfn.LET(_xlpm.x,VLOOKUP($I338,'taxon-match_2026-08-31'!$A$2:$N$122,10,FALSE),IF(_xlpm.x=0,"",_xlpm.x)))</f>
        <v/>
      </c>
      <c r="P338" t="str">
        <f>IF($I338="","",_xlfn.LET(_xlpm.x,VLOOKUP($I338,'taxon-match_2026-08-31'!$A$2:$N$122,11,FALSE),IF(_xlpm.x=0,"",_xlpm.x)))</f>
        <v/>
      </c>
      <c r="Q338" t="str">
        <f>IF($I338="","",_xlfn.LET(_xlpm.x,VLOOKUP($I338,'taxon-match_2026-08-31'!$A$2:$N$122,12,FALSE),IF(_xlpm.x=0,"",_xlpm.x)))</f>
        <v/>
      </c>
      <c r="R338" t="str">
        <f>IF($I338="","",_xlfn.LET(_xlpm.x,VLOOKUP($I338,'taxon-match_2026-08-31'!$A$2:$N$122,14,FALSE),IF(_xlpm.x=0,"",_xlpm.x)))</f>
        <v/>
      </c>
      <c r="X338" t="str">
        <f>IF(T338="","",_xlfn.LET(_xlpm.x,VLOOKUP(T338,'Drop-down_menus'!$F$2:$G$16,2,FALSE),IF(_xlpm.x=0,"",_xlpm.x)))</f>
        <v/>
      </c>
      <c r="Y338" t="str">
        <f>IF(U338="","",_xlfn.LET(_xlpm.x,VLOOKUP(U338,'Drop-down_menus'!$F$2:$G$16,2,FALSE),IF(_xlpm.x=0,"",_xlpm.x)))</f>
        <v/>
      </c>
      <c r="Z338" t="str">
        <f>IF(V338="","",_xlfn.LET(_xlpm.x,VLOOKUP(V338,'Drop-down_menus'!$F$2:$G$16,2,FALSE),IF(_xlpm.x=0,"",_xlpm.x)))</f>
        <v/>
      </c>
      <c r="AA338" t="str">
        <f>IF(W338="","",_xlfn.LET(_xlpm.x,VLOOKUP(W338,'Drop-down_menus'!$F$2:$G$16,2,FALSE),IF(_xlpm.x=0,"",_xlpm.x)))</f>
        <v/>
      </c>
    </row>
    <row r="339" spans="1:31" hidden="1" x14ac:dyDescent="0.2">
      <c r="A339" s="2" t="s">
        <v>84</v>
      </c>
      <c r="C339">
        <v>424</v>
      </c>
      <c r="D339" t="s">
        <v>755</v>
      </c>
      <c r="I339" t="s">
        <v>2611</v>
      </c>
      <c r="J339" t="str">
        <f>IF($I339="","",_xlfn.LET(_xlpm.x,VLOOKUP($I339,'taxon-match_2026-08-31'!$A$2:$N$122,6,FALSE),IF(_xlpm.x=0,"",_xlpm.x)))</f>
        <v/>
      </c>
      <c r="K339" t="str">
        <f>IF($I339="","",_xlfn.LET(_xlpm.x,VLOOKUP($I339,'taxon-match_2026-08-31'!$A$2:$N$122,4,FALSE),IF(_xlpm.x=0,"",_xlpm.x)))</f>
        <v/>
      </c>
      <c r="L339" t="str">
        <f>IF($I339="","",_xlfn.LET(_xlpm.x,VLOOKUP($I339,'taxon-match_2026-08-31'!$A$2:$N$122,7,FALSE),IF(_xlpm.x=0,"",_xlpm.x)))</f>
        <v/>
      </c>
      <c r="M339" t="str">
        <f>IF($I339="","",_xlfn.LET(_xlpm.x,VLOOKUP($I339,'taxon-match_2026-08-31'!$A$2:$N$122,8,FALSE),IF(_xlpm.x=0,"",_xlpm.x)))</f>
        <v/>
      </c>
      <c r="N339" t="str">
        <f>IF($I339="","",_xlfn.LET(_xlpm.x,VLOOKUP($I339,'taxon-match_2026-08-31'!$A$2:$N$122,9,FALSE),IF(_xlpm.x=0,"",_xlpm.x)))</f>
        <v/>
      </c>
      <c r="O339" t="str">
        <f>IF($I339="","",_xlfn.LET(_xlpm.x,VLOOKUP($I339,'taxon-match_2026-08-31'!$A$2:$N$122,10,FALSE),IF(_xlpm.x=0,"",_xlpm.x)))</f>
        <v/>
      </c>
      <c r="P339" t="str">
        <f>IF($I339="","",_xlfn.LET(_xlpm.x,VLOOKUP($I339,'taxon-match_2026-08-31'!$A$2:$N$122,11,FALSE),IF(_xlpm.x=0,"",_xlpm.x)))</f>
        <v/>
      </c>
      <c r="Q339" t="str">
        <f>IF($I339="","",_xlfn.LET(_xlpm.x,VLOOKUP($I339,'taxon-match_2026-08-31'!$A$2:$N$122,12,FALSE),IF(_xlpm.x=0,"",_xlpm.x)))</f>
        <v/>
      </c>
      <c r="R339" t="str">
        <f>IF($I339="","",_xlfn.LET(_xlpm.x,VLOOKUP($I339,'taxon-match_2026-08-31'!$A$2:$N$122,14,FALSE),IF(_xlpm.x=0,"",_xlpm.x)))</f>
        <v/>
      </c>
      <c r="X339" t="str">
        <f>IF(T339="","",_xlfn.LET(_xlpm.x,VLOOKUP(T339,'Drop-down_menus'!$F$2:$G$16,2,FALSE),IF(_xlpm.x=0,"",_xlpm.x)))</f>
        <v/>
      </c>
      <c r="Y339" t="str">
        <f>IF(U339="","",_xlfn.LET(_xlpm.x,VLOOKUP(U339,'Drop-down_menus'!$F$2:$G$16,2,FALSE),IF(_xlpm.x=0,"",_xlpm.x)))</f>
        <v/>
      </c>
      <c r="Z339" t="str">
        <f>IF(V339="","",_xlfn.LET(_xlpm.x,VLOOKUP(V339,'Drop-down_menus'!$F$2:$G$16,2,FALSE),IF(_xlpm.x=0,"",_xlpm.x)))</f>
        <v/>
      </c>
      <c r="AA339" t="str">
        <f>IF(W339="","",_xlfn.LET(_xlpm.x,VLOOKUP(W339,'Drop-down_menus'!$F$2:$G$16,2,FALSE),IF(_xlpm.x=0,"",_xlpm.x)))</f>
        <v/>
      </c>
    </row>
    <row r="340" spans="1:31" hidden="1" x14ac:dyDescent="0.2">
      <c r="A340" s="2" t="s">
        <v>84</v>
      </c>
      <c r="C340">
        <v>425</v>
      </c>
      <c r="D340" t="s">
        <v>758</v>
      </c>
      <c r="I340" t="s">
        <v>2611</v>
      </c>
      <c r="J340" t="str">
        <f>IF($I340="","",_xlfn.LET(_xlpm.x,VLOOKUP($I340,'taxon-match_2026-08-31'!$A$2:$N$122,6,FALSE),IF(_xlpm.x=0,"",_xlpm.x)))</f>
        <v/>
      </c>
      <c r="K340" t="str">
        <f>IF($I340="","",_xlfn.LET(_xlpm.x,VLOOKUP($I340,'taxon-match_2026-08-31'!$A$2:$N$122,4,FALSE),IF(_xlpm.x=0,"",_xlpm.x)))</f>
        <v/>
      </c>
      <c r="L340" t="str">
        <f>IF($I340="","",_xlfn.LET(_xlpm.x,VLOOKUP($I340,'taxon-match_2026-08-31'!$A$2:$N$122,7,FALSE),IF(_xlpm.x=0,"",_xlpm.x)))</f>
        <v/>
      </c>
      <c r="M340" t="str">
        <f>IF($I340="","",_xlfn.LET(_xlpm.x,VLOOKUP($I340,'taxon-match_2026-08-31'!$A$2:$N$122,8,FALSE),IF(_xlpm.x=0,"",_xlpm.x)))</f>
        <v/>
      </c>
      <c r="N340" t="str">
        <f>IF($I340="","",_xlfn.LET(_xlpm.x,VLOOKUP($I340,'taxon-match_2026-08-31'!$A$2:$N$122,9,FALSE),IF(_xlpm.x=0,"",_xlpm.x)))</f>
        <v/>
      </c>
      <c r="O340" t="str">
        <f>IF($I340="","",_xlfn.LET(_xlpm.x,VLOOKUP($I340,'taxon-match_2026-08-31'!$A$2:$N$122,10,FALSE),IF(_xlpm.x=0,"",_xlpm.x)))</f>
        <v/>
      </c>
      <c r="P340" t="str">
        <f>IF($I340="","",_xlfn.LET(_xlpm.x,VLOOKUP($I340,'taxon-match_2026-08-31'!$A$2:$N$122,11,FALSE),IF(_xlpm.x=0,"",_xlpm.x)))</f>
        <v/>
      </c>
      <c r="Q340" t="str">
        <f>IF($I340="","",_xlfn.LET(_xlpm.x,VLOOKUP($I340,'taxon-match_2026-08-31'!$A$2:$N$122,12,FALSE),IF(_xlpm.x=0,"",_xlpm.x)))</f>
        <v/>
      </c>
      <c r="R340" t="str">
        <f>IF($I340="","",_xlfn.LET(_xlpm.x,VLOOKUP($I340,'taxon-match_2026-08-31'!$A$2:$N$122,14,FALSE),IF(_xlpm.x=0,"",_xlpm.x)))</f>
        <v/>
      </c>
      <c r="X340" t="str">
        <f>IF(T340="","",_xlfn.LET(_xlpm.x,VLOOKUP(T340,'Drop-down_menus'!$F$2:$G$16,2,FALSE),IF(_xlpm.x=0,"",_xlpm.x)))</f>
        <v/>
      </c>
      <c r="Y340" t="str">
        <f>IF(U340="","",_xlfn.LET(_xlpm.x,VLOOKUP(U340,'Drop-down_menus'!$F$2:$G$16,2,FALSE),IF(_xlpm.x=0,"",_xlpm.x)))</f>
        <v/>
      </c>
      <c r="Z340" t="str">
        <f>IF(V340="","",_xlfn.LET(_xlpm.x,VLOOKUP(V340,'Drop-down_menus'!$F$2:$G$16,2,FALSE),IF(_xlpm.x=0,"",_xlpm.x)))</f>
        <v/>
      </c>
      <c r="AA340" t="str">
        <f>IF(W340="","",_xlfn.LET(_xlpm.x,VLOOKUP(W340,'Drop-down_menus'!$F$2:$G$16,2,FALSE),IF(_xlpm.x=0,"",_xlpm.x)))</f>
        <v/>
      </c>
    </row>
    <row r="341" spans="1:31" hidden="1" x14ac:dyDescent="0.2">
      <c r="A341" s="2" t="s">
        <v>84</v>
      </c>
      <c r="C341">
        <v>426</v>
      </c>
      <c r="D341" s="21" t="s">
        <v>700</v>
      </c>
      <c r="F341" t="s">
        <v>753</v>
      </c>
      <c r="G341">
        <v>1</v>
      </c>
      <c r="H341" t="s">
        <v>753</v>
      </c>
      <c r="I341" t="s">
        <v>753</v>
      </c>
      <c r="J341" t="str">
        <f>IF($I341="","",_xlfn.LET(_xlpm.x,VLOOKUP($I341,'taxon-match_2026-08-31'!$A$2:$N$122,6,FALSE),IF(_xlpm.x=0,"",_xlpm.x)))</f>
        <v>Fisher, 1930</v>
      </c>
      <c r="K341" t="str">
        <f>IF($I341="","",_xlfn.LET(_xlpm.x,VLOOKUP($I341,'taxon-match_2026-08-31'!$A$2:$N$122,4,FALSE),IF(_xlpm.x=0,"",_xlpm.x)))</f>
        <v>urn:lsid:marinespecies.org:taxname:172551</v>
      </c>
      <c r="L341" t="str">
        <f>IF($I341="","",_xlfn.LET(_xlpm.x,VLOOKUP($I341,'taxon-match_2026-08-31'!$A$2:$N$122,7,FALSE),IF(_xlpm.x=0,"",_xlpm.x)))</f>
        <v>Animalia</v>
      </c>
      <c r="M341" t="str">
        <f>IF($I341="","",_xlfn.LET(_xlpm.x,VLOOKUP($I341,'taxon-match_2026-08-31'!$A$2:$N$122,8,FALSE),IF(_xlpm.x=0,"",_xlpm.x)))</f>
        <v>Echinodermata</v>
      </c>
      <c r="N341" t="str">
        <f>IF($I341="","",_xlfn.LET(_xlpm.x,VLOOKUP($I341,'taxon-match_2026-08-31'!$A$2:$N$122,9,FALSE),IF(_xlpm.x=0,"",_xlpm.x)))</f>
        <v>Asteroidea</v>
      </c>
      <c r="O341" t="str">
        <f>IF($I341="","",_xlfn.LET(_xlpm.x,VLOOKUP($I341,'taxon-match_2026-08-31'!$A$2:$N$122,10,FALSE),IF(_xlpm.x=0,"",_xlpm.x)))</f>
        <v>Forcipulatida</v>
      </c>
      <c r="P341" t="str">
        <f>IF($I341="","",_xlfn.LET(_xlpm.x,VLOOKUP($I341,'taxon-match_2026-08-31'!$A$2:$N$122,11,FALSE),IF(_xlpm.x=0,"",_xlpm.x)))</f>
        <v>Stichasteridae</v>
      </c>
      <c r="Q341" t="str">
        <f>IF($I341="","",_xlfn.LET(_xlpm.x,VLOOKUP($I341,'taxon-match_2026-08-31'!$A$2:$N$122,12,FALSE),IF(_xlpm.x=0,"",_xlpm.x)))</f>
        <v>Neosmilaster</v>
      </c>
      <c r="R341" t="str">
        <f>IF($I341="","",_xlfn.LET(_xlpm.x,VLOOKUP($I341,'taxon-match_2026-08-31'!$A$2:$N$122,14,FALSE),IF(_xlpm.x=0,"",_xlpm.x)))</f>
        <v/>
      </c>
      <c r="S341" s="2" t="s">
        <v>2361</v>
      </c>
      <c r="T341" t="s">
        <v>89</v>
      </c>
      <c r="X341" t="str">
        <f>IF(T341="","",_xlfn.LET(_xlpm.x,VLOOKUP(T341,'Drop-down_menus'!$F$2:$G$16,2,FALSE),IF(_xlpm.x=0,"",_xlpm.x)))</f>
        <v/>
      </c>
      <c r="Y341" t="str">
        <f>IF(U341="","",_xlfn.LET(_xlpm.x,VLOOKUP(U341,'Drop-down_menus'!$F$2:$G$16,2,FALSE),IF(_xlpm.x=0,"",_xlpm.x)))</f>
        <v/>
      </c>
      <c r="Z341" t="str">
        <f>IF(V341="","",_xlfn.LET(_xlpm.x,VLOOKUP(V341,'Drop-down_menus'!$F$2:$G$16,2,FALSE),IF(_xlpm.x=0,"",_xlpm.x)))</f>
        <v/>
      </c>
      <c r="AA341" t="str">
        <f>IF(W341="","",_xlfn.LET(_xlpm.x,VLOOKUP(W341,'Drop-down_menus'!$F$2:$G$16,2,FALSE),IF(_xlpm.x=0,"",_xlpm.x)))</f>
        <v/>
      </c>
      <c r="AB341" t="s">
        <v>757</v>
      </c>
      <c r="AE341" t="s">
        <v>745</v>
      </c>
    </row>
    <row r="342" spans="1:31" x14ac:dyDescent="0.2">
      <c r="A342" s="2" t="s">
        <v>117</v>
      </c>
      <c r="C342">
        <v>554</v>
      </c>
      <c r="D342" s="21" t="s">
        <v>700</v>
      </c>
      <c r="F342" t="s">
        <v>751</v>
      </c>
      <c r="G342">
        <v>1</v>
      </c>
      <c r="H342" t="s">
        <v>751</v>
      </c>
      <c r="I342" t="s">
        <v>751</v>
      </c>
      <c r="J342" t="str">
        <f>IF($I342="","",_xlfn.LET(_xlpm.x,VLOOKUP($I342,'taxon-match_2026-08-31'!$A$2:$N$122,6,FALSE),IF(_xlpm.x=0,"",_xlpm.x)))</f>
        <v>(P. P. King, 1832)</v>
      </c>
      <c r="K342" t="str">
        <f>IF($I342="","",_xlfn.LET(_xlpm.x,VLOOKUP($I342,'taxon-match_2026-08-31'!$A$2:$N$122,4,FALSE),IF(_xlpm.x=0,"",_xlpm.x)))</f>
        <v>urn:lsid:marinespecies.org:taxname:197217</v>
      </c>
      <c r="L342" t="str">
        <f>IF($I342="","",_xlfn.LET(_xlpm.x,VLOOKUP($I342,'taxon-match_2026-08-31'!$A$2:$N$122,7,FALSE),IF(_xlpm.x=0,"",_xlpm.x)))</f>
        <v>Animalia</v>
      </c>
      <c r="M342" t="str">
        <f>IF($I342="","",_xlfn.LET(_xlpm.x,VLOOKUP($I342,'taxon-match_2026-08-31'!$A$2:$N$122,8,FALSE),IF(_xlpm.x=0,"",_xlpm.x)))</f>
        <v>Mollusca</v>
      </c>
      <c r="N342" t="str">
        <f>IF($I342="","",_xlfn.LET(_xlpm.x,VLOOKUP($I342,'taxon-match_2026-08-31'!$A$2:$N$122,9,FALSE),IF(_xlpm.x=0,"",_xlpm.x)))</f>
        <v>Bivalvia</v>
      </c>
      <c r="O342" t="str">
        <f>IF($I342="","",_xlfn.LET(_xlpm.x,VLOOKUP($I342,'taxon-match_2026-08-31'!$A$2:$N$122,10,FALSE),IF(_xlpm.x=0,"",_xlpm.x)))</f>
        <v/>
      </c>
      <c r="P342" t="str">
        <f>IF($I342="","",_xlfn.LET(_xlpm.x,VLOOKUP($I342,'taxon-match_2026-08-31'!$A$2:$N$122,11,FALSE),IF(_xlpm.x=0,"",_xlpm.x)))</f>
        <v>Laternulidae</v>
      </c>
      <c r="Q342" t="str">
        <f>IF($I342="","",_xlfn.LET(_xlpm.x,VLOOKUP($I342,'taxon-match_2026-08-31'!$A$2:$N$122,12,FALSE),IF(_xlpm.x=0,"",_xlpm.x)))</f>
        <v>Laternula</v>
      </c>
      <c r="R342" t="str">
        <f>IF($I342="","",_xlfn.LET(_xlpm.x,VLOOKUP($I342,'taxon-match_2026-08-31'!$A$2:$N$122,14,FALSE),IF(_xlpm.x=0,"",_xlpm.x)))</f>
        <v>elliptica</v>
      </c>
      <c r="S342" s="2" t="s">
        <v>2609</v>
      </c>
      <c r="T342" t="s">
        <v>89</v>
      </c>
      <c r="X342" t="str">
        <f>IF(T342="","",_xlfn.LET(_xlpm.x,VLOOKUP(T342,'Drop-down_menus'!$F$2:$G$16,2,FALSE),IF(_xlpm.x=0,"",_xlpm.x)))</f>
        <v/>
      </c>
      <c r="Y342" t="str">
        <f>IF(U342="","",_xlfn.LET(_xlpm.x,VLOOKUP(U342,'Drop-down_menus'!$F$2:$G$16,2,FALSE),IF(_xlpm.x=0,"",_xlpm.x)))</f>
        <v/>
      </c>
      <c r="Z342" t="str">
        <f>IF(V342="","",_xlfn.LET(_xlpm.x,VLOOKUP(V342,'Drop-down_menus'!$F$2:$G$16,2,FALSE),IF(_xlpm.x=0,"",_xlpm.x)))</f>
        <v/>
      </c>
      <c r="AA342" t="str">
        <f>IF(W342="","",_xlfn.LET(_xlpm.x,VLOOKUP(W342,'Drop-down_menus'!$F$2:$G$16,2,FALSE),IF(_xlpm.x=0,"",_xlpm.x)))</f>
        <v/>
      </c>
      <c r="AB342" t="s">
        <v>702</v>
      </c>
      <c r="AE342" t="s">
        <v>745</v>
      </c>
    </row>
    <row r="343" spans="1:31" x14ac:dyDescent="0.2">
      <c r="A343" s="2" t="s">
        <v>117</v>
      </c>
      <c r="C343">
        <v>555</v>
      </c>
      <c r="D343" s="21" t="s">
        <v>700</v>
      </c>
      <c r="F343" t="s">
        <v>751</v>
      </c>
      <c r="G343">
        <v>1</v>
      </c>
      <c r="H343" t="s">
        <v>751</v>
      </c>
      <c r="I343" t="s">
        <v>751</v>
      </c>
      <c r="J343" t="str">
        <f>IF($I343="","",_xlfn.LET(_xlpm.x,VLOOKUP($I343,'taxon-match_2026-08-31'!$A$2:$N$122,6,FALSE),IF(_xlpm.x=0,"",_xlpm.x)))</f>
        <v>(P. P. King, 1832)</v>
      </c>
      <c r="K343" t="str">
        <f>IF($I343="","",_xlfn.LET(_xlpm.x,VLOOKUP($I343,'taxon-match_2026-08-31'!$A$2:$N$122,4,FALSE),IF(_xlpm.x=0,"",_xlpm.x)))</f>
        <v>urn:lsid:marinespecies.org:taxname:197217</v>
      </c>
      <c r="L343" t="str">
        <f>IF($I343="","",_xlfn.LET(_xlpm.x,VLOOKUP($I343,'taxon-match_2026-08-31'!$A$2:$N$122,7,FALSE),IF(_xlpm.x=0,"",_xlpm.x)))</f>
        <v>Animalia</v>
      </c>
      <c r="M343" t="str">
        <f>IF($I343="","",_xlfn.LET(_xlpm.x,VLOOKUP($I343,'taxon-match_2026-08-31'!$A$2:$N$122,8,FALSE),IF(_xlpm.x=0,"",_xlpm.x)))</f>
        <v>Mollusca</v>
      </c>
      <c r="N343" t="str">
        <f>IF($I343="","",_xlfn.LET(_xlpm.x,VLOOKUP($I343,'taxon-match_2026-08-31'!$A$2:$N$122,9,FALSE),IF(_xlpm.x=0,"",_xlpm.x)))</f>
        <v>Bivalvia</v>
      </c>
      <c r="O343" t="str">
        <f>IF($I343="","",_xlfn.LET(_xlpm.x,VLOOKUP($I343,'taxon-match_2026-08-31'!$A$2:$N$122,10,FALSE),IF(_xlpm.x=0,"",_xlpm.x)))</f>
        <v/>
      </c>
      <c r="P343" t="str">
        <f>IF($I343="","",_xlfn.LET(_xlpm.x,VLOOKUP($I343,'taxon-match_2026-08-31'!$A$2:$N$122,11,FALSE),IF(_xlpm.x=0,"",_xlpm.x)))</f>
        <v>Laternulidae</v>
      </c>
      <c r="Q343" t="str">
        <f>IF($I343="","",_xlfn.LET(_xlpm.x,VLOOKUP($I343,'taxon-match_2026-08-31'!$A$2:$N$122,12,FALSE),IF(_xlpm.x=0,"",_xlpm.x)))</f>
        <v>Laternula</v>
      </c>
      <c r="R343" t="str">
        <f>IF($I343="","",_xlfn.LET(_xlpm.x,VLOOKUP($I343,'taxon-match_2026-08-31'!$A$2:$N$122,14,FALSE),IF(_xlpm.x=0,"",_xlpm.x)))</f>
        <v>elliptica</v>
      </c>
      <c r="S343" s="2" t="s">
        <v>2609</v>
      </c>
      <c r="T343" t="s">
        <v>89</v>
      </c>
      <c r="X343" t="str">
        <f>IF(T343="","",_xlfn.LET(_xlpm.x,VLOOKUP(T343,'Drop-down_menus'!$F$2:$G$16,2,FALSE),IF(_xlpm.x=0,"",_xlpm.x)))</f>
        <v/>
      </c>
      <c r="Y343" t="str">
        <f>IF(U343="","",_xlfn.LET(_xlpm.x,VLOOKUP(U343,'Drop-down_menus'!$F$2:$G$16,2,FALSE),IF(_xlpm.x=0,"",_xlpm.x)))</f>
        <v/>
      </c>
      <c r="Z343" t="str">
        <f>IF(V343="","",_xlfn.LET(_xlpm.x,VLOOKUP(V343,'Drop-down_menus'!$F$2:$G$16,2,FALSE),IF(_xlpm.x=0,"",_xlpm.x)))</f>
        <v/>
      </c>
      <c r="AA343" t="str">
        <f>IF(W343="","",_xlfn.LET(_xlpm.x,VLOOKUP(W343,'Drop-down_menus'!$F$2:$G$16,2,FALSE),IF(_xlpm.x=0,"",_xlpm.x)))</f>
        <v/>
      </c>
      <c r="AB343" t="s">
        <v>702</v>
      </c>
      <c r="AE343" t="s">
        <v>745</v>
      </c>
    </row>
    <row r="344" spans="1:31" x14ac:dyDescent="0.2">
      <c r="A344" s="2" t="s">
        <v>117</v>
      </c>
      <c r="C344">
        <v>556</v>
      </c>
      <c r="D344" s="21" t="s">
        <v>700</v>
      </c>
      <c r="F344" t="s">
        <v>751</v>
      </c>
      <c r="G344">
        <v>1</v>
      </c>
      <c r="H344" t="s">
        <v>751</v>
      </c>
      <c r="I344" t="s">
        <v>751</v>
      </c>
      <c r="J344" t="str">
        <f>IF($I344="","",_xlfn.LET(_xlpm.x,VLOOKUP($I344,'taxon-match_2026-08-31'!$A$2:$N$122,6,FALSE),IF(_xlpm.x=0,"",_xlpm.x)))</f>
        <v>(P. P. King, 1832)</v>
      </c>
      <c r="K344" t="str">
        <f>IF($I344="","",_xlfn.LET(_xlpm.x,VLOOKUP($I344,'taxon-match_2026-08-31'!$A$2:$N$122,4,FALSE),IF(_xlpm.x=0,"",_xlpm.x)))</f>
        <v>urn:lsid:marinespecies.org:taxname:197217</v>
      </c>
      <c r="L344" t="str">
        <f>IF($I344="","",_xlfn.LET(_xlpm.x,VLOOKUP($I344,'taxon-match_2026-08-31'!$A$2:$N$122,7,FALSE),IF(_xlpm.x=0,"",_xlpm.x)))</f>
        <v>Animalia</v>
      </c>
      <c r="M344" t="str">
        <f>IF($I344="","",_xlfn.LET(_xlpm.x,VLOOKUP($I344,'taxon-match_2026-08-31'!$A$2:$N$122,8,FALSE),IF(_xlpm.x=0,"",_xlpm.x)))</f>
        <v>Mollusca</v>
      </c>
      <c r="N344" t="str">
        <f>IF($I344="","",_xlfn.LET(_xlpm.x,VLOOKUP($I344,'taxon-match_2026-08-31'!$A$2:$N$122,9,FALSE),IF(_xlpm.x=0,"",_xlpm.x)))</f>
        <v>Bivalvia</v>
      </c>
      <c r="O344" t="str">
        <f>IF($I344="","",_xlfn.LET(_xlpm.x,VLOOKUP($I344,'taxon-match_2026-08-31'!$A$2:$N$122,10,FALSE),IF(_xlpm.x=0,"",_xlpm.x)))</f>
        <v/>
      </c>
      <c r="P344" t="str">
        <f>IF($I344="","",_xlfn.LET(_xlpm.x,VLOOKUP($I344,'taxon-match_2026-08-31'!$A$2:$N$122,11,FALSE),IF(_xlpm.x=0,"",_xlpm.x)))</f>
        <v>Laternulidae</v>
      </c>
      <c r="Q344" t="str">
        <f>IF($I344="","",_xlfn.LET(_xlpm.x,VLOOKUP($I344,'taxon-match_2026-08-31'!$A$2:$N$122,12,FALSE),IF(_xlpm.x=0,"",_xlpm.x)))</f>
        <v>Laternula</v>
      </c>
      <c r="R344" t="str">
        <f>IF($I344="","",_xlfn.LET(_xlpm.x,VLOOKUP($I344,'taxon-match_2026-08-31'!$A$2:$N$122,14,FALSE),IF(_xlpm.x=0,"",_xlpm.x)))</f>
        <v>elliptica</v>
      </c>
      <c r="S344" s="2" t="s">
        <v>2609</v>
      </c>
      <c r="T344" t="s">
        <v>89</v>
      </c>
      <c r="X344" t="str">
        <f>IF(T344="","",_xlfn.LET(_xlpm.x,VLOOKUP(T344,'Drop-down_menus'!$F$2:$G$16,2,FALSE),IF(_xlpm.x=0,"",_xlpm.x)))</f>
        <v/>
      </c>
      <c r="Y344" t="str">
        <f>IF(U344="","",_xlfn.LET(_xlpm.x,VLOOKUP(U344,'Drop-down_menus'!$F$2:$G$16,2,FALSE),IF(_xlpm.x=0,"",_xlpm.x)))</f>
        <v/>
      </c>
      <c r="Z344" t="str">
        <f>IF(V344="","",_xlfn.LET(_xlpm.x,VLOOKUP(V344,'Drop-down_menus'!$F$2:$G$16,2,FALSE),IF(_xlpm.x=0,"",_xlpm.x)))</f>
        <v/>
      </c>
      <c r="AA344" t="str">
        <f>IF(W344="","",_xlfn.LET(_xlpm.x,VLOOKUP(W344,'Drop-down_menus'!$F$2:$G$16,2,FALSE),IF(_xlpm.x=0,"",_xlpm.x)))</f>
        <v/>
      </c>
      <c r="AB344" t="s">
        <v>702</v>
      </c>
      <c r="AE344" t="s">
        <v>745</v>
      </c>
    </row>
    <row r="345" spans="1:31" x14ac:dyDescent="0.2">
      <c r="A345" s="2" t="s">
        <v>117</v>
      </c>
      <c r="C345">
        <v>557</v>
      </c>
      <c r="D345" s="21" t="s">
        <v>700</v>
      </c>
      <c r="F345" t="s">
        <v>759</v>
      </c>
      <c r="G345">
        <v>1</v>
      </c>
      <c r="H345" t="s">
        <v>759</v>
      </c>
      <c r="I345" t="s">
        <v>759</v>
      </c>
      <c r="J345" t="str">
        <f>IF($I345="","",_xlfn.LET(_xlpm.x,VLOOKUP($I345,'taxon-match_2026-08-31'!$A$2:$N$122,6,FALSE),IF(_xlpm.x=0,"",_xlpm.x)))</f>
        <v>Roule, 1909</v>
      </c>
      <c r="K345" t="str">
        <f>IF($I345="","",_xlfn.LET(_xlpm.x,VLOOKUP($I345,'taxon-match_2026-08-31'!$A$2:$N$122,4,FALSE),IF(_xlpm.x=0,"",_xlpm.x)))</f>
        <v>urn:lsid:marinespecies.org:taxname:172898</v>
      </c>
      <c r="L345" t="str">
        <f>IF($I345="","",_xlfn.LET(_xlpm.x,VLOOKUP($I345,'taxon-match_2026-08-31'!$A$2:$N$122,7,FALSE),IF(_xlpm.x=0,"",_xlpm.x)))</f>
        <v>Animalia</v>
      </c>
      <c r="M345" t="str">
        <f>IF($I345="","",_xlfn.LET(_xlpm.x,VLOOKUP($I345,'taxon-match_2026-08-31'!$A$2:$N$122,8,FALSE),IF(_xlpm.x=0,"",_xlpm.x)))</f>
        <v>Cnidaria</v>
      </c>
      <c r="N345" t="str">
        <f>IF($I345="","",_xlfn.LET(_xlpm.x,VLOOKUP($I345,'taxon-match_2026-08-31'!$A$2:$N$122,9,FALSE),IF(_xlpm.x=0,"",_xlpm.x)))</f>
        <v>Hexacorallia</v>
      </c>
      <c r="O345" t="str">
        <f>IF($I345="","",_xlfn.LET(_xlpm.x,VLOOKUP($I345,'taxon-match_2026-08-31'!$A$2:$N$122,10,FALSE),IF(_xlpm.x=0,"",_xlpm.x)))</f>
        <v>Actiniaria</v>
      </c>
      <c r="P345" t="str">
        <f>IF($I345="","",_xlfn.LET(_xlpm.x,VLOOKUP($I345,'taxon-match_2026-08-31'!$A$2:$N$122,11,FALSE),IF(_xlpm.x=0,"",_xlpm.x)))</f>
        <v>Actiniidae</v>
      </c>
      <c r="Q345" t="str">
        <f>IF($I345="","",_xlfn.LET(_xlpm.x,VLOOKUP($I345,'taxon-match_2026-08-31'!$A$2:$N$122,12,FALSE),IF(_xlpm.x=0,"",_xlpm.x)))</f>
        <v>Glyphoperidium</v>
      </c>
      <c r="R345" t="str">
        <f>IF($I345="","",_xlfn.LET(_xlpm.x,VLOOKUP($I345,'taxon-match_2026-08-31'!$A$2:$N$122,14,FALSE),IF(_xlpm.x=0,"",_xlpm.x)))</f>
        <v>bursa</v>
      </c>
      <c r="S345" s="2" t="s">
        <v>2609</v>
      </c>
      <c r="T345" t="s">
        <v>89</v>
      </c>
      <c r="X345" t="str">
        <f>IF(T345="","",_xlfn.LET(_xlpm.x,VLOOKUP(T345,'Drop-down_menus'!$F$2:$G$16,2,FALSE),IF(_xlpm.x=0,"",_xlpm.x)))</f>
        <v/>
      </c>
      <c r="Y345" t="str">
        <f>IF(U345="","",_xlfn.LET(_xlpm.x,VLOOKUP(U345,'Drop-down_menus'!$F$2:$G$16,2,FALSE),IF(_xlpm.x=0,"",_xlpm.x)))</f>
        <v/>
      </c>
      <c r="Z345" t="str">
        <f>IF(V345="","",_xlfn.LET(_xlpm.x,VLOOKUP(V345,'Drop-down_menus'!$F$2:$G$16,2,FALSE),IF(_xlpm.x=0,"",_xlpm.x)))</f>
        <v/>
      </c>
      <c r="AA345" t="str">
        <f>IF(W345="","",_xlfn.LET(_xlpm.x,VLOOKUP(W345,'Drop-down_menus'!$F$2:$G$16,2,FALSE),IF(_xlpm.x=0,"",_xlpm.x)))</f>
        <v/>
      </c>
      <c r="AB345" t="s">
        <v>702</v>
      </c>
      <c r="AE345" t="s">
        <v>745</v>
      </c>
    </row>
    <row r="346" spans="1:31" x14ac:dyDescent="0.2">
      <c r="A346" s="2" t="s">
        <v>117</v>
      </c>
      <c r="C346">
        <v>558</v>
      </c>
      <c r="D346" s="21" t="s">
        <v>700</v>
      </c>
      <c r="F346" t="s">
        <v>720</v>
      </c>
      <c r="G346">
        <v>1</v>
      </c>
      <c r="H346" t="s">
        <v>720</v>
      </c>
      <c r="I346" t="s">
        <v>720</v>
      </c>
      <c r="J346" t="str">
        <f>IF($I346="","",_xlfn.LET(_xlpm.x,VLOOKUP($I346,'taxon-match_2026-08-31'!$A$2:$N$122,6,FALSE),IF(_xlpm.x=0,"",_xlpm.x)))</f>
        <v>(McIntosh, 1876)</v>
      </c>
      <c r="K346" t="str">
        <f>IF($I346="","",_xlfn.LET(_xlpm.x,VLOOKUP($I346,'taxon-match_2026-08-31'!$A$2:$N$122,4,FALSE),IF(_xlpm.x=0,"",_xlpm.x)))</f>
        <v>urn:lsid:marinespecies.org:taxname:1776775</v>
      </c>
      <c r="L346" t="str">
        <f>IF($I346="","",_xlfn.LET(_xlpm.x,VLOOKUP($I346,'taxon-match_2026-08-31'!$A$2:$N$122,7,FALSE),IF(_xlpm.x=0,"",_xlpm.x)))</f>
        <v>Animalia</v>
      </c>
      <c r="M346" t="str">
        <f>IF($I346="","",_xlfn.LET(_xlpm.x,VLOOKUP($I346,'taxon-match_2026-08-31'!$A$2:$N$122,8,FALSE),IF(_xlpm.x=0,"",_xlpm.x)))</f>
        <v>Nemertea</v>
      </c>
      <c r="N346" t="str">
        <f>IF($I346="","",_xlfn.LET(_xlpm.x,VLOOKUP($I346,'taxon-match_2026-08-31'!$A$2:$N$122,9,FALSE),IF(_xlpm.x=0,"",_xlpm.x)))</f>
        <v>Pilidiophora</v>
      </c>
      <c r="O346" t="str">
        <f>IF($I346="","",_xlfn.LET(_xlpm.x,VLOOKUP($I346,'taxon-match_2026-08-31'!$A$2:$N$122,10,FALSE),IF(_xlpm.x=0,"",_xlpm.x)))</f>
        <v>Heteronemertea</v>
      </c>
      <c r="P346" t="str">
        <f>IF($I346="","",_xlfn.LET(_xlpm.x,VLOOKUP($I346,'taxon-match_2026-08-31'!$A$2:$N$122,11,FALSE),IF(_xlpm.x=0,"",_xlpm.x)))</f>
        <v>Lineidae</v>
      </c>
      <c r="Q346" t="str">
        <f>IF($I346="","",_xlfn.LET(_xlpm.x,VLOOKUP($I346,'taxon-match_2026-08-31'!$A$2:$N$122,12,FALSE),IF(_xlpm.x=0,"",_xlpm.x)))</f>
        <v>Parborlasia</v>
      </c>
      <c r="R346" t="str">
        <f>IF($I346="","",_xlfn.LET(_xlpm.x,VLOOKUP($I346,'taxon-match_2026-08-31'!$A$2:$N$122,14,FALSE),IF(_xlpm.x=0,"",_xlpm.x)))</f>
        <v>corrugatus</v>
      </c>
      <c r="S346" s="2" t="s">
        <v>2609</v>
      </c>
      <c r="T346" t="s">
        <v>60</v>
      </c>
      <c r="X346" t="str">
        <f>IF(T346="","",_xlfn.LET(_xlpm.x,VLOOKUP(T346,'Drop-down_menus'!$F$2:$G$16,2,FALSE),IF(_xlpm.x=0,"",_xlpm.x)))</f>
        <v>https://orcid.org/0000-0002-9708-1761</v>
      </c>
      <c r="Y346" t="str">
        <f>IF(U346="","",_xlfn.LET(_xlpm.x,VLOOKUP(U346,'Drop-down_menus'!$F$2:$G$16,2,FALSE),IF(_xlpm.x=0,"",_xlpm.x)))</f>
        <v/>
      </c>
      <c r="Z346" t="str">
        <f>IF(V346="","",_xlfn.LET(_xlpm.x,VLOOKUP(V346,'Drop-down_menus'!$F$2:$G$16,2,FALSE),IF(_xlpm.x=0,"",_xlpm.x)))</f>
        <v/>
      </c>
      <c r="AA346" t="str">
        <f>IF(W346="","",_xlfn.LET(_xlpm.x,VLOOKUP(W346,'Drop-down_menus'!$F$2:$G$16,2,FALSE),IF(_xlpm.x=0,"",_xlpm.x)))</f>
        <v/>
      </c>
      <c r="AB346" t="s">
        <v>702</v>
      </c>
      <c r="AE346" t="s">
        <v>745</v>
      </c>
    </row>
    <row r="347" spans="1:31" x14ac:dyDescent="0.2">
      <c r="A347" s="2" t="s">
        <v>117</v>
      </c>
      <c r="C347">
        <v>559</v>
      </c>
      <c r="D347" s="21" t="s">
        <v>700</v>
      </c>
      <c r="F347" t="s">
        <v>720</v>
      </c>
      <c r="G347">
        <v>1</v>
      </c>
      <c r="H347" t="s">
        <v>720</v>
      </c>
      <c r="I347" t="s">
        <v>720</v>
      </c>
      <c r="J347" t="str">
        <f>IF($I347="","",_xlfn.LET(_xlpm.x,VLOOKUP($I347,'taxon-match_2026-08-31'!$A$2:$N$122,6,FALSE),IF(_xlpm.x=0,"",_xlpm.x)))</f>
        <v>(McIntosh, 1876)</v>
      </c>
      <c r="K347" t="str">
        <f>IF($I347="","",_xlfn.LET(_xlpm.x,VLOOKUP($I347,'taxon-match_2026-08-31'!$A$2:$N$122,4,FALSE),IF(_xlpm.x=0,"",_xlpm.x)))</f>
        <v>urn:lsid:marinespecies.org:taxname:1776775</v>
      </c>
      <c r="L347" t="str">
        <f>IF($I347="","",_xlfn.LET(_xlpm.x,VLOOKUP($I347,'taxon-match_2026-08-31'!$A$2:$N$122,7,FALSE),IF(_xlpm.x=0,"",_xlpm.x)))</f>
        <v>Animalia</v>
      </c>
      <c r="M347" t="str">
        <f>IF($I347="","",_xlfn.LET(_xlpm.x,VLOOKUP($I347,'taxon-match_2026-08-31'!$A$2:$N$122,8,FALSE),IF(_xlpm.x=0,"",_xlpm.x)))</f>
        <v>Nemertea</v>
      </c>
      <c r="N347" t="str">
        <f>IF($I347="","",_xlfn.LET(_xlpm.x,VLOOKUP($I347,'taxon-match_2026-08-31'!$A$2:$N$122,9,FALSE),IF(_xlpm.x=0,"",_xlpm.x)))</f>
        <v>Pilidiophora</v>
      </c>
      <c r="O347" t="str">
        <f>IF($I347="","",_xlfn.LET(_xlpm.x,VLOOKUP($I347,'taxon-match_2026-08-31'!$A$2:$N$122,10,FALSE),IF(_xlpm.x=0,"",_xlpm.x)))</f>
        <v>Heteronemertea</v>
      </c>
      <c r="P347" t="str">
        <f>IF($I347="","",_xlfn.LET(_xlpm.x,VLOOKUP($I347,'taxon-match_2026-08-31'!$A$2:$N$122,11,FALSE),IF(_xlpm.x=0,"",_xlpm.x)))</f>
        <v>Lineidae</v>
      </c>
      <c r="Q347" t="str">
        <f>IF($I347="","",_xlfn.LET(_xlpm.x,VLOOKUP($I347,'taxon-match_2026-08-31'!$A$2:$N$122,12,FALSE),IF(_xlpm.x=0,"",_xlpm.x)))</f>
        <v>Parborlasia</v>
      </c>
      <c r="R347" t="str">
        <f>IF($I347="","",_xlfn.LET(_xlpm.x,VLOOKUP($I347,'taxon-match_2026-08-31'!$A$2:$N$122,14,FALSE),IF(_xlpm.x=0,"",_xlpm.x)))</f>
        <v>corrugatus</v>
      </c>
      <c r="S347" s="2" t="s">
        <v>2609</v>
      </c>
      <c r="T347" t="s">
        <v>60</v>
      </c>
      <c r="X347" t="str">
        <f>IF(T347="","",_xlfn.LET(_xlpm.x,VLOOKUP(T347,'Drop-down_menus'!$F$2:$G$16,2,FALSE),IF(_xlpm.x=0,"",_xlpm.x)))</f>
        <v>https://orcid.org/0000-0002-9708-1761</v>
      </c>
      <c r="Y347" t="str">
        <f>IF(U347="","",_xlfn.LET(_xlpm.x,VLOOKUP(U347,'Drop-down_menus'!$F$2:$G$16,2,FALSE),IF(_xlpm.x=0,"",_xlpm.x)))</f>
        <v/>
      </c>
      <c r="Z347" t="str">
        <f>IF(V347="","",_xlfn.LET(_xlpm.x,VLOOKUP(V347,'Drop-down_menus'!$F$2:$G$16,2,FALSE),IF(_xlpm.x=0,"",_xlpm.x)))</f>
        <v/>
      </c>
      <c r="AA347" t="str">
        <f>IF(W347="","",_xlfn.LET(_xlpm.x,VLOOKUP(W347,'Drop-down_menus'!$F$2:$G$16,2,FALSE),IF(_xlpm.x=0,"",_xlpm.x)))</f>
        <v/>
      </c>
      <c r="AB347" t="s">
        <v>702</v>
      </c>
      <c r="AE347" t="s">
        <v>745</v>
      </c>
    </row>
    <row r="348" spans="1:31" x14ac:dyDescent="0.2">
      <c r="A348" s="2" t="s">
        <v>117</v>
      </c>
      <c r="C348">
        <v>560</v>
      </c>
      <c r="D348" s="21" t="s">
        <v>700</v>
      </c>
      <c r="F348" t="s">
        <v>720</v>
      </c>
      <c r="G348">
        <v>1</v>
      </c>
      <c r="H348" t="s">
        <v>720</v>
      </c>
      <c r="I348" t="s">
        <v>720</v>
      </c>
      <c r="J348" t="str">
        <f>IF($I348="","",_xlfn.LET(_xlpm.x,VLOOKUP($I348,'taxon-match_2026-08-31'!$A$2:$N$122,6,FALSE),IF(_xlpm.x=0,"",_xlpm.x)))</f>
        <v>(McIntosh, 1876)</v>
      </c>
      <c r="K348" t="str">
        <f>IF($I348="","",_xlfn.LET(_xlpm.x,VLOOKUP($I348,'taxon-match_2026-08-31'!$A$2:$N$122,4,FALSE),IF(_xlpm.x=0,"",_xlpm.x)))</f>
        <v>urn:lsid:marinespecies.org:taxname:1776775</v>
      </c>
      <c r="L348" t="str">
        <f>IF($I348="","",_xlfn.LET(_xlpm.x,VLOOKUP($I348,'taxon-match_2026-08-31'!$A$2:$N$122,7,FALSE),IF(_xlpm.x=0,"",_xlpm.x)))</f>
        <v>Animalia</v>
      </c>
      <c r="M348" t="str">
        <f>IF($I348="","",_xlfn.LET(_xlpm.x,VLOOKUP($I348,'taxon-match_2026-08-31'!$A$2:$N$122,8,FALSE),IF(_xlpm.x=0,"",_xlpm.x)))</f>
        <v>Nemertea</v>
      </c>
      <c r="N348" t="str">
        <f>IF($I348="","",_xlfn.LET(_xlpm.x,VLOOKUP($I348,'taxon-match_2026-08-31'!$A$2:$N$122,9,FALSE),IF(_xlpm.x=0,"",_xlpm.x)))</f>
        <v>Pilidiophora</v>
      </c>
      <c r="O348" t="str">
        <f>IF($I348="","",_xlfn.LET(_xlpm.x,VLOOKUP($I348,'taxon-match_2026-08-31'!$A$2:$N$122,10,FALSE),IF(_xlpm.x=0,"",_xlpm.x)))</f>
        <v>Heteronemertea</v>
      </c>
      <c r="P348" t="str">
        <f>IF($I348="","",_xlfn.LET(_xlpm.x,VLOOKUP($I348,'taxon-match_2026-08-31'!$A$2:$N$122,11,FALSE),IF(_xlpm.x=0,"",_xlpm.x)))</f>
        <v>Lineidae</v>
      </c>
      <c r="Q348" t="str">
        <f>IF($I348="","",_xlfn.LET(_xlpm.x,VLOOKUP($I348,'taxon-match_2026-08-31'!$A$2:$N$122,12,FALSE),IF(_xlpm.x=0,"",_xlpm.x)))</f>
        <v>Parborlasia</v>
      </c>
      <c r="R348" t="str">
        <f>IF($I348="","",_xlfn.LET(_xlpm.x,VLOOKUP($I348,'taxon-match_2026-08-31'!$A$2:$N$122,14,FALSE),IF(_xlpm.x=0,"",_xlpm.x)))</f>
        <v>corrugatus</v>
      </c>
      <c r="S348" s="2" t="s">
        <v>2609</v>
      </c>
      <c r="T348" t="s">
        <v>60</v>
      </c>
      <c r="X348" t="str">
        <f>IF(T348="","",_xlfn.LET(_xlpm.x,VLOOKUP(T348,'Drop-down_menus'!$F$2:$G$16,2,FALSE),IF(_xlpm.x=0,"",_xlpm.x)))</f>
        <v>https://orcid.org/0000-0002-9708-1761</v>
      </c>
      <c r="Y348" t="str">
        <f>IF(U348="","",_xlfn.LET(_xlpm.x,VLOOKUP(U348,'Drop-down_menus'!$F$2:$G$16,2,FALSE),IF(_xlpm.x=0,"",_xlpm.x)))</f>
        <v/>
      </c>
      <c r="Z348" t="str">
        <f>IF(V348="","",_xlfn.LET(_xlpm.x,VLOOKUP(V348,'Drop-down_menus'!$F$2:$G$16,2,FALSE),IF(_xlpm.x=0,"",_xlpm.x)))</f>
        <v/>
      </c>
      <c r="AA348" t="str">
        <f>IF(W348="","",_xlfn.LET(_xlpm.x,VLOOKUP(W348,'Drop-down_menus'!$F$2:$G$16,2,FALSE),IF(_xlpm.x=0,"",_xlpm.x)))</f>
        <v/>
      </c>
      <c r="AB348" t="s">
        <v>702</v>
      </c>
      <c r="AE348" t="s">
        <v>745</v>
      </c>
    </row>
    <row r="349" spans="1:31" x14ac:dyDescent="0.2">
      <c r="A349" s="2" t="s">
        <v>117</v>
      </c>
      <c r="C349">
        <v>561</v>
      </c>
      <c r="D349" s="21" t="s">
        <v>700</v>
      </c>
      <c r="F349" t="s">
        <v>720</v>
      </c>
      <c r="G349">
        <v>1</v>
      </c>
      <c r="H349" t="s">
        <v>720</v>
      </c>
      <c r="I349" t="s">
        <v>720</v>
      </c>
      <c r="J349" t="str">
        <f>IF($I349="","",_xlfn.LET(_xlpm.x,VLOOKUP($I349,'taxon-match_2026-08-31'!$A$2:$N$122,6,FALSE),IF(_xlpm.x=0,"",_xlpm.x)))</f>
        <v>(McIntosh, 1876)</v>
      </c>
      <c r="K349" t="str">
        <f>IF($I349="","",_xlfn.LET(_xlpm.x,VLOOKUP($I349,'taxon-match_2026-08-31'!$A$2:$N$122,4,FALSE),IF(_xlpm.x=0,"",_xlpm.x)))</f>
        <v>urn:lsid:marinespecies.org:taxname:1776775</v>
      </c>
      <c r="L349" t="str">
        <f>IF($I349="","",_xlfn.LET(_xlpm.x,VLOOKUP($I349,'taxon-match_2026-08-31'!$A$2:$N$122,7,FALSE),IF(_xlpm.x=0,"",_xlpm.x)))</f>
        <v>Animalia</v>
      </c>
      <c r="M349" t="str">
        <f>IF($I349="","",_xlfn.LET(_xlpm.x,VLOOKUP($I349,'taxon-match_2026-08-31'!$A$2:$N$122,8,FALSE),IF(_xlpm.x=0,"",_xlpm.x)))</f>
        <v>Nemertea</v>
      </c>
      <c r="N349" t="str">
        <f>IF($I349="","",_xlfn.LET(_xlpm.x,VLOOKUP($I349,'taxon-match_2026-08-31'!$A$2:$N$122,9,FALSE),IF(_xlpm.x=0,"",_xlpm.x)))</f>
        <v>Pilidiophora</v>
      </c>
      <c r="O349" t="str">
        <f>IF($I349="","",_xlfn.LET(_xlpm.x,VLOOKUP($I349,'taxon-match_2026-08-31'!$A$2:$N$122,10,FALSE),IF(_xlpm.x=0,"",_xlpm.x)))</f>
        <v>Heteronemertea</v>
      </c>
      <c r="P349" t="str">
        <f>IF($I349="","",_xlfn.LET(_xlpm.x,VLOOKUP($I349,'taxon-match_2026-08-31'!$A$2:$N$122,11,FALSE),IF(_xlpm.x=0,"",_xlpm.x)))</f>
        <v>Lineidae</v>
      </c>
      <c r="Q349" t="str">
        <f>IF($I349="","",_xlfn.LET(_xlpm.x,VLOOKUP($I349,'taxon-match_2026-08-31'!$A$2:$N$122,12,FALSE),IF(_xlpm.x=0,"",_xlpm.x)))</f>
        <v>Parborlasia</v>
      </c>
      <c r="R349" t="str">
        <f>IF($I349="","",_xlfn.LET(_xlpm.x,VLOOKUP($I349,'taxon-match_2026-08-31'!$A$2:$N$122,14,FALSE),IF(_xlpm.x=0,"",_xlpm.x)))</f>
        <v>corrugatus</v>
      </c>
      <c r="S349" s="2" t="s">
        <v>2609</v>
      </c>
      <c r="T349" t="s">
        <v>60</v>
      </c>
      <c r="X349" t="str">
        <f>IF(T349="","",_xlfn.LET(_xlpm.x,VLOOKUP(T349,'Drop-down_menus'!$F$2:$G$16,2,FALSE),IF(_xlpm.x=0,"",_xlpm.x)))</f>
        <v>https://orcid.org/0000-0002-9708-1761</v>
      </c>
      <c r="Y349" t="str">
        <f>IF(U349="","",_xlfn.LET(_xlpm.x,VLOOKUP(U349,'Drop-down_menus'!$F$2:$G$16,2,FALSE),IF(_xlpm.x=0,"",_xlpm.x)))</f>
        <v/>
      </c>
      <c r="Z349" t="str">
        <f>IF(V349="","",_xlfn.LET(_xlpm.x,VLOOKUP(V349,'Drop-down_menus'!$F$2:$G$16,2,FALSE),IF(_xlpm.x=0,"",_xlpm.x)))</f>
        <v/>
      </c>
      <c r="AA349" t="str">
        <f>IF(W349="","",_xlfn.LET(_xlpm.x,VLOOKUP(W349,'Drop-down_menus'!$F$2:$G$16,2,FALSE),IF(_xlpm.x=0,"",_xlpm.x)))</f>
        <v/>
      </c>
      <c r="AB349" t="s">
        <v>702</v>
      </c>
      <c r="AE349" t="s">
        <v>745</v>
      </c>
    </row>
    <row r="350" spans="1:31" x14ac:dyDescent="0.2">
      <c r="A350" s="2" t="s">
        <v>117</v>
      </c>
      <c r="C350">
        <v>562</v>
      </c>
      <c r="D350" s="21" t="s">
        <v>700</v>
      </c>
      <c r="F350" t="s">
        <v>720</v>
      </c>
      <c r="G350">
        <v>1</v>
      </c>
      <c r="H350" t="s">
        <v>720</v>
      </c>
      <c r="I350" t="s">
        <v>720</v>
      </c>
      <c r="J350" t="str">
        <f>IF($I350="","",_xlfn.LET(_xlpm.x,VLOOKUP($I350,'taxon-match_2026-08-31'!$A$2:$N$122,6,FALSE),IF(_xlpm.x=0,"",_xlpm.x)))</f>
        <v>(McIntosh, 1876)</v>
      </c>
      <c r="K350" t="str">
        <f>IF($I350="","",_xlfn.LET(_xlpm.x,VLOOKUP($I350,'taxon-match_2026-08-31'!$A$2:$N$122,4,FALSE),IF(_xlpm.x=0,"",_xlpm.x)))</f>
        <v>urn:lsid:marinespecies.org:taxname:1776775</v>
      </c>
      <c r="L350" t="str">
        <f>IF($I350="","",_xlfn.LET(_xlpm.x,VLOOKUP($I350,'taxon-match_2026-08-31'!$A$2:$N$122,7,FALSE),IF(_xlpm.x=0,"",_xlpm.x)))</f>
        <v>Animalia</v>
      </c>
      <c r="M350" t="str">
        <f>IF($I350="","",_xlfn.LET(_xlpm.x,VLOOKUP($I350,'taxon-match_2026-08-31'!$A$2:$N$122,8,FALSE),IF(_xlpm.x=0,"",_xlpm.x)))</f>
        <v>Nemertea</v>
      </c>
      <c r="N350" t="str">
        <f>IF($I350="","",_xlfn.LET(_xlpm.x,VLOOKUP($I350,'taxon-match_2026-08-31'!$A$2:$N$122,9,FALSE),IF(_xlpm.x=0,"",_xlpm.x)))</f>
        <v>Pilidiophora</v>
      </c>
      <c r="O350" t="str">
        <f>IF($I350="","",_xlfn.LET(_xlpm.x,VLOOKUP($I350,'taxon-match_2026-08-31'!$A$2:$N$122,10,FALSE),IF(_xlpm.x=0,"",_xlpm.x)))</f>
        <v>Heteronemertea</v>
      </c>
      <c r="P350" t="str">
        <f>IF($I350="","",_xlfn.LET(_xlpm.x,VLOOKUP($I350,'taxon-match_2026-08-31'!$A$2:$N$122,11,FALSE),IF(_xlpm.x=0,"",_xlpm.x)))</f>
        <v>Lineidae</v>
      </c>
      <c r="Q350" t="str">
        <f>IF($I350="","",_xlfn.LET(_xlpm.x,VLOOKUP($I350,'taxon-match_2026-08-31'!$A$2:$N$122,12,FALSE),IF(_xlpm.x=0,"",_xlpm.x)))</f>
        <v>Parborlasia</v>
      </c>
      <c r="R350" t="str">
        <f>IF($I350="","",_xlfn.LET(_xlpm.x,VLOOKUP($I350,'taxon-match_2026-08-31'!$A$2:$N$122,14,FALSE),IF(_xlpm.x=0,"",_xlpm.x)))</f>
        <v>corrugatus</v>
      </c>
      <c r="S350" s="2" t="s">
        <v>2609</v>
      </c>
      <c r="T350" t="s">
        <v>60</v>
      </c>
      <c r="X350" t="str">
        <f>IF(T350="","",_xlfn.LET(_xlpm.x,VLOOKUP(T350,'Drop-down_menus'!$F$2:$G$16,2,FALSE),IF(_xlpm.x=0,"",_xlpm.x)))</f>
        <v>https://orcid.org/0000-0002-9708-1761</v>
      </c>
      <c r="Y350" t="str">
        <f>IF(U350="","",_xlfn.LET(_xlpm.x,VLOOKUP(U350,'Drop-down_menus'!$F$2:$G$16,2,FALSE),IF(_xlpm.x=0,"",_xlpm.x)))</f>
        <v/>
      </c>
      <c r="Z350" t="str">
        <f>IF(V350="","",_xlfn.LET(_xlpm.x,VLOOKUP(V350,'Drop-down_menus'!$F$2:$G$16,2,FALSE),IF(_xlpm.x=0,"",_xlpm.x)))</f>
        <v/>
      </c>
      <c r="AA350" t="str">
        <f>IF(W350="","",_xlfn.LET(_xlpm.x,VLOOKUP(W350,'Drop-down_menus'!$F$2:$G$16,2,FALSE),IF(_xlpm.x=0,"",_xlpm.x)))</f>
        <v/>
      </c>
      <c r="AB350" t="s">
        <v>702</v>
      </c>
      <c r="AE350" t="s">
        <v>745</v>
      </c>
    </row>
    <row r="351" spans="1:31" x14ac:dyDescent="0.2">
      <c r="A351" s="2" t="s">
        <v>117</v>
      </c>
      <c r="C351">
        <v>563</v>
      </c>
      <c r="D351" s="21" t="s">
        <v>700</v>
      </c>
      <c r="F351" t="s">
        <v>720</v>
      </c>
      <c r="G351">
        <v>1</v>
      </c>
      <c r="H351" t="s">
        <v>720</v>
      </c>
      <c r="I351" t="s">
        <v>720</v>
      </c>
      <c r="J351" t="str">
        <f>IF($I351="","",_xlfn.LET(_xlpm.x,VLOOKUP($I351,'taxon-match_2026-08-31'!$A$2:$N$122,6,FALSE),IF(_xlpm.x=0,"",_xlpm.x)))</f>
        <v>(McIntosh, 1876)</v>
      </c>
      <c r="K351" t="str">
        <f>IF($I351="","",_xlfn.LET(_xlpm.x,VLOOKUP($I351,'taxon-match_2026-08-31'!$A$2:$N$122,4,FALSE),IF(_xlpm.x=0,"",_xlpm.x)))</f>
        <v>urn:lsid:marinespecies.org:taxname:1776775</v>
      </c>
      <c r="L351" t="str">
        <f>IF($I351="","",_xlfn.LET(_xlpm.x,VLOOKUP($I351,'taxon-match_2026-08-31'!$A$2:$N$122,7,FALSE),IF(_xlpm.x=0,"",_xlpm.x)))</f>
        <v>Animalia</v>
      </c>
      <c r="M351" t="str">
        <f>IF($I351="","",_xlfn.LET(_xlpm.x,VLOOKUP($I351,'taxon-match_2026-08-31'!$A$2:$N$122,8,FALSE),IF(_xlpm.x=0,"",_xlpm.x)))</f>
        <v>Nemertea</v>
      </c>
      <c r="N351" t="str">
        <f>IF($I351="","",_xlfn.LET(_xlpm.x,VLOOKUP($I351,'taxon-match_2026-08-31'!$A$2:$N$122,9,FALSE),IF(_xlpm.x=0,"",_xlpm.x)))</f>
        <v>Pilidiophora</v>
      </c>
      <c r="O351" t="str">
        <f>IF($I351="","",_xlfn.LET(_xlpm.x,VLOOKUP($I351,'taxon-match_2026-08-31'!$A$2:$N$122,10,FALSE),IF(_xlpm.x=0,"",_xlpm.x)))</f>
        <v>Heteronemertea</v>
      </c>
      <c r="P351" t="str">
        <f>IF($I351="","",_xlfn.LET(_xlpm.x,VLOOKUP($I351,'taxon-match_2026-08-31'!$A$2:$N$122,11,FALSE),IF(_xlpm.x=0,"",_xlpm.x)))</f>
        <v>Lineidae</v>
      </c>
      <c r="Q351" t="str">
        <f>IF($I351="","",_xlfn.LET(_xlpm.x,VLOOKUP($I351,'taxon-match_2026-08-31'!$A$2:$N$122,12,FALSE),IF(_xlpm.x=0,"",_xlpm.x)))</f>
        <v>Parborlasia</v>
      </c>
      <c r="R351" t="str">
        <f>IF($I351="","",_xlfn.LET(_xlpm.x,VLOOKUP($I351,'taxon-match_2026-08-31'!$A$2:$N$122,14,FALSE),IF(_xlpm.x=0,"",_xlpm.x)))</f>
        <v>corrugatus</v>
      </c>
      <c r="S351" s="2" t="s">
        <v>2609</v>
      </c>
      <c r="T351" t="s">
        <v>60</v>
      </c>
      <c r="X351" t="str">
        <f>IF(T351="","",_xlfn.LET(_xlpm.x,VLOOKUP(T351,'Drop-down_menus'!$F$2:$G$16,2,FALSE),IF(_xlpm.x=0,"",_xlpm.x)))</f>
        <v>https://orcid.org/0000-0002-9708-1761</v>
      </c>
      <c r="Y351" t="str">
        <f>IF(U351="","",_xlfn.LET(_xlpm.x,VLOOKUP(U351,'Drop-down_menus'!$F$2:$G$16,2,FALSE),IF(_xlpm.x=0,"",_xlpm.x)))</f>
        <v/>
      </c>
      <c r="Z351" t="str">
        <f>IF(V351="","",_xlfn.LET(_xlpm.x,VLOOKUP(V351,'Drop-down_menus'!$F$2:$G$16,2,FALSE),IF(_xlpm.x=0,"",_xlpm.x)))</f>
        <v/>
      </c>
      <c r="AA351" t="str">
        <f>IF(W351="","",_xlfn.LET(_xlpm.x,VLOOKUP(W351,'Drop-down_menus'!$F$2:$G$16,2,FALSE),IF(_xlpm.x=0,"",_xlpm.x)))</f>
        <v/>
      </c>
      <c r="AB351" t="s">
        <v>702</v>
      </c>
      <c r="AE351" t="s">
        <v>745</v>
      </c>
    </row>
    <row r="352" spans="1:31" x14ac:dyDescent="0.2">
      <c r="A352" s="2" t="s">
        <v>117</v>
      </c>
      <c r="C352">
        <v>564</v>
      </c>
      <c r="D352" s="21" t="s">
        <v>700</v>
      </c>
      <c r="F352" t="s">
        <v>760</v>
      </c>
      <c r="G352">
        <v>1</v>
      </c>
      <c r="H352" t="s">
        <v>760</v>
      </c>
      <c r="I352" t="s">
        <v>760</v>
      </c>
      <c r="J352" t="str">
        <f>IF($I352="","",_xlfn.LET(_xlpm.x,VLOOKUP($I352,'taxon-match_2026-08-31'!$A$2:$N$122,6,FALSE),IF(_xlpm.x=0,"",_xlpm.x)))</f>
        <v>Topsent, 1905</v>
      </c>
      <c r="K352" t="str">
        <f>IF($I352="","",_xlfn.LET(_xlpm.x,VLOOKUP($I352,'taxon-match_2026-08-31'!$A$2:$N$122,4,FALSE),IF(_xlpm.x=0,"",_xlpm.x)))</f>
        <v>urn:lsid:marinespecies.org:taxname:164875</v>
      </c>
      <c r="L352" t="str">
        <f>IF($I352="","",_xlfn.LET(_xlpm.x,VLOOKUP($I352,'taxon-match_2026-08-31'!$A$2:$N$122,7,FALSE),IF(_xlpm.x=0,"",_xlpm.x)))</f>
        <v>Animalia</v>
      </c>
      <c r="M352" t="str">
        <f>IF($I352="","",_xlfn.LET(_xlpm.x,VLOOKUP($I352,'taxon-match_2026-08-31'!$A$2:$N$122,8,FALSE),IF(_xlpm.x=0,"",_xlpm.x)))</f>
        <v>Porifera</v>
      </c>
      <c r="N352" t="str">
        <f>IF($I352="","",_xlfn.LET(_xlpm.x,VLOOKUP($I352,'taxon-match_2026-08-31'!$A$2:$N$122,9,FALSE),IF(_xlpm.x=0,"",_xlpm.x)))</f>
        <v>Demospongiae</v>
      </c>
      <c r="O352" t="str">
        <f>IF($I352="","",_xlfn.LET(_xlpm.x,VLOOKUP($I352,'taxon-match_2026-08-31'!$A$2:$N$122,10,FALSE),IF(_xlpm.x=0,"",_xlpm.x)))</f>
        <v>Dendroceratida</v>
      </c>
      <c r="P352" t="str">
        <f>IF($I352="","",_xlfn.LET(_xlpm.x,VLOOKUP($I352,'taxon-match_2026-08-31'!$A$2:$N$122,11,FALSE),IF(_xlpm.x=0,"",_xlpm.x)))</f>
        <v>Darwinellidae</v>
      </c>
      <c r="Q352" t="str">
        <f>IF($I352="","",_xlfn.LET(_xlpm.x,VLOOKUP($I352,'taxon-match_2026-08-31'!$A$2:$N$122,12,FALSE),IF(_xlpm.x=0,"",_xlpm.x)))</f>
        <v>Dendrilla</v>
      </c>
      <c r="R352" t="str">
        <f>IF($I352="","",_xlfn.LET(_xlpm.x,VLOOKUP($I352,'taxon-match_2026-08-31'!$A$2:$N$122,14,FALSE),IF(_xlpm.x=0,"",_xlpm.x)))</f>
        <v>antarctica</v>
      </c>
      <c r="S352" s="2" t="s">
        <v>2609</v>
      </c>
      <c r="T352" t="s">
        <v>60</v>
      </c>
      <c r="X352" t="str">
        <f>IF(T352="","",_xlfn.LET(_xlpm.x,VLOOKUP(T352,'Drop-down_menus'!$F$2:$G$16,2,FALSE),IF(_xlpm.x=0,"",_xlpm.x)))</f>
        <v>https://orcid.org/0000-0002-9708-1761</v>
      </c>
      <c r="Y352" t="str">
        <f>IF(U352="","",_xlfn.LET(_xlpm.x,VLOOKUP(U352,'Drop-down_menus'!$F$2:$G$16,2,FALSE),IF(_xlpm.x=0,"",_xlpm.x)))</f>
        <v/>
      </c>
      <c r="Z352" t="str">
        <f>IF(V352="","",_xlfn.LET(_xlpm.x,VLOOKUP(V352,'Drop-down_menus'!$F$2:$G$16,2,FALSE),IF(_xlpm.x=0,"",_xlpm.x)))</f>
        <v/>
      </c>
      <c r="AA352" t="str">
        <f>IF(W352="","",_xlfn.LET(_xlpm.x,VLOOKUP(W352,'Drop-down_menus'!$F$2:$G$16,2,FALSE),IF(_xlpm.x=0,"",_xlpm.x)))</f>
        <v/>
      </c>
      <c r="AB352" t="s">
        <v>702</v>
      </c>
      <c r="AE352" t="s">
        <v>745</v>
      </c>
    </row>
    <row r="353" spans="1:31" x14ac:dyDescent="0.2">
      <c r="A353" s="2" t="s">
        <v>117</v>
      </c>
      <c r="C353">
        <v>565</v>
      </c>
      <c r="D353" s="21" t="s">
        <v>700</v>
      </c>
      <c r="F353" t="s">
        <v>760</v>
      </c>
      <c r="G353">
        <v>1</v>
      </c>
      <c r="H353" t="s">
        <v>760</v>
      </c>
      <c r="I353" t="s">
        <v>760</v>
      </c>
      <c r="J353" t="str">
        <f>IF($I353="","",_xlfn.LET(_xlpm.x,VLOOKUP($I353,'taxon-match_2026-08-31'!$A$2:$N$122,6,FALSE),IF(_xlpm.x=0,"",_xlpm.x)))</f>
        <v>Topsent, 1905</v>
      </c>
      <c r="K353" t="str">
        <f>IF($I353="","",_xlfn.LET(_xlpm.x,VLOOKUP($I353,'taxon-match_2026-08-31'!$A$2:$N$122,4,FALSE),IF(_xlpm.x=0,"",_xlpm.x)))</f>
        <v>urn:lsid:marinespecies.org:taxname:164875</v>
      </c>
      <c r="L353" t="str">
        <f>IF($I353="","",_xlfn.LET(_xlpm.x,VLOOKUP($I353,'taxon-match_2026-08-31'!$A$2:$N$122,7,FALSE),IF(_xlpm.x=0,"",_xlpm.x)))</f>
        <v>Animalia</v>
      </c>
      <c r="M353" t="str">
        <f>IF($I353="","",_xlfn.LET(_xlpm.x,VLOOKUP($I353,'taxon-match_2026-08-31'!$A$2:$N$122,8,FALSE),IF(_xlpm.x=0,"",_xlpm.x)))</f>
        <v>Porifera</v>
      </c>
      <c r="N353" t="str">
        <f>IF($I353="","",_xlfn.LET(_xlpm.x,VLOOKUP($I353,'taxon-match_2026-08-31'!$A$2:$N$122,9,FALSE),IF(_xlpm.x=0,"",_xlpm.x)))</f>
        <v>Demospongiae</v>
      </c>
      <c r="O353" t="str">
        <f>IF($I353="","",_xlfn.LET(_xlpm.x,VLOOKUP($I353,'taxon-match_2026-08-31'!$A$2:$N$122,10,FALSE),IF(_xlpm.x=0,"",_xlpm.x)))</f>
        <v>Dendroceratida</v>
      </c>
      <c r="P353" t="str">
        <f>IF($I353="","",_xlfn.LET(_xlpm.x,VLOOKUP($I353,'taxon-match_2026-08-31'!$A$2:$N$122,11,FALSE),IF(_xlpm.x=0,"",_xlpm.x)))</f>
        <v>Darwinellidae</v>
      </c>
      <c r="Q353" t="str">
        <f>IF($I353="","",_xlfn.LET(_xlpm.x,VLOOKUP($I353,'taxon-match_2026-08-31'!$A$2:$N$122,12,FALSE),IF(_xlpm.x=0,"",_xlpm.x)))</f>
        <v>Dendrilla</v>
      </c>
      <c r="R353" t="str">
        <f>IF($I353="","",_xlfn.LET(_xlpm.x,VLOOKUP($I353,'taxon-match_2026-08-31'!$A$2:$N$122,14,FALSE),IF(_xlpm.x=0,"",_xlpm.x)))</f>
        <v>antarctica</v>
      </c>
      <c r="S353" s="2" t="s">
        <v>2609</v>
      </c>
      <c r="T353" t="s">
        <v>60</v>
      </c>
      <c r="X353" t="str">
        <f>IF(T353="","",_xlfn.LET(_xlpm.x,VLOOKUP(T353,'Drop-down_menus'!$F$2:$G$16,2,FALSE),IF(_xlpm.x=0,"",_xlpm.x)))</f>
        <v>https://orcid.org/0000-0002-9708-1761</v>
      </c>
      <c r="Y353" t="str">
        <f>IF(U353="","",_xlfn.LET(_xlpm.x,VLOOKUP(U353,'Drop-down_menus'!$F$2:$G$16,2,FALSE),IF(_xlpm.x=0,"",_xlpm.x)))</f>
        <v/>
      </c>
      <c r="Z353" t="str">
        <f>IF(V353="","",_xlfn.LET(_xlpm.x,VLOOKUP(V353,'Drop-down_menus'!$F$2:$G$16,2,FALSE),IF(_xlpm.x=0,"",_xlpm.x)))</f>
        <v/>
      </c>
      <c r="AA353" t="str">
        <f>IF(W353="","",_xlfn.LET(_xlpm.x,VLOOKUP(W353,'Drop-down_menus'!$F$2:$G$16,2,FALSE),IF(_xlpm.x=0,"",_xlpm.x)))</f>
        <v/>
      </c>
      <c r="AB353" t="s">
        <v>702</v>
      </c>
      <c r="AE353" t="s">
        <v>745</v>
      </c>
    </row>
    <row r="354" spans="1:31" hidden="1" x14ac:dyDescent="0.2">
      <c r="A354" s="2" t="s">
        <v>117</v>
      </c>
      <c r="C354">
        <v>566</v>
      </c>
      <c r="D354" s="21" t="s">
        <v>700</v>
      </c>
      <c r="F354" t="s">
        <v>753</v>
      </c>
      <c r="G354">
        <v>1</v>
      </c>
      <c r="H354" t="s">
        <v>753</v>
      </c>
      <c r="I354" t="s">
        <v>753</v>
      </c>
      <c r="J354" t="str">
        <f>IF($I354="","",_xlfn.LET(_xlpm.x,VLOOKUP($I354,'taxon-match_2026-08-31'!$A$2:$N$122,6,FALSE),IF(_xlpm.x=0,"",_xlpm.x)))</f>
        <v>Fisher, 1930</v>
      </c>
      <c r="K354" t="str">
        <f>IF($I354="","",_xlfn.LET(_xlpm.x,VLOOKUP($I354,'taxon-match_2026-08-31'!$A$2:$N$122,4,FALSE),IF(_xlpm.x=0,"",_xlpm.x)))</f>
        <v>urn:lsid:marinespecies.org:taxname:172551</v>
      </c>
      <c r="L354" t="str">
        <f>IF($I354="","",_xlfn.LET(_xlpm.x,VLOOKUP($I354,'taxon-match_2026-08-31'!$A$2:$N$122,7,FALSE),IF(_xlpm.x=0,"",_xlpm.x)))</f>
        <v>Animalia</v>
      </c>
      <c r="M354" t="str">
        <f>IF($I354="","",_xlfn.LET(_xlpm.x,VLOOKUP($I354,'taxon-match_2026-08-31'!$A$2:$N$122,8,FALSE),IF(_xlpm.x=0,"",_xlpm.x)))</f>
        <v>Echinodermata</v>
      </c>
      <c r="N354" t="str">
        <f>IF($I354="","",_xlfn.LET(_xlpm.x,VLOOKUP($I354,'taxon-match_2026-08-31'!$A$2:$N$122,9,FALSE),IF(_xlpm.x=0,"",_xlpm.x)))</f>
        <v>Asteroidea</v>
      </c>
      <c r="O354" t="str">
        <f>IF($I354="","",_xlfn.LET(_xlpm.x,VLOOKUP($I354,'taxon-match_2026-08-31'!$A$2:$N$122,10,FALSE),IF(_xlpm.x=0,"",_xlpm.x)))</f>
        <v>Forcipulatida</v>
      </c>
      <c r="P354" t="str">
        <f>IF($I354="","",_xlfn.LET(_xlpm.x,VLOOKUP($I354,'taxon-match_2026-08-31'!$A$2:$N$122,11,FALSE),IF(_xlpm.x=0,"",_xlpm.x)))</f>
        <v>Stichasteridae</v>
      </c>
      <c r="Q354" t="str">
        <f>IF($I354="","",_xlfn.LET(_xlpm.x,VLOOKUP($I354,'taxon-match_2026-08-31'!$A$2:$N$122,12,FALSE),IF(_xlpm.x=0,"",_xlpm.x)))</f>
        <v>Neosmilaster</v>
      </c>
      <c r="R354" t="str">
        <f>IF($I354="","",_xlfn.LET(_xlpm.x,VLOOKUP($I354,'taxon-match_2026-08-31'!$A$2:$N$122,14,FALSE),IF(_xlpm.x=0,"",_xlpm.x)))</f>
        <v/>
      </c>
      <c r="S354" s="2" t="s">
        <v>2361</v>
      </c>
      <c r="T354" t="s">
        <v>60</v>
      </c>
      <c r="X354" t="str">
        <f>IF(T354="","",_xlfn.LET(_xlpm.x,VLOOKUP(T354,'Drop-down_menus'!$F$2:$G$16,2,FALSE),IF(_xlpm.x=0,"",_xlpm.x)))</f>
        <v>https://orcid.org/0000-0002-9708-1761</v>
      </c>
      <c r="Y354" t="str">
        <f>IF(U354="","",_xlfn.LET(_xlpm.x,VLOOKUP(U354,'Drop-down_menus'!$F$2:$G$16,2,FALSE),IF(_xlpm.x=0,"",_xlpm.x)))</f>
        <v/>
      </c>
      <c r="Z354" t="str">
        <f>IF(V354="","",_xlfn.LET(_xlpm.x,VLOOKUP(V354,'Drop-down_menus'!$F$2:$G$16,2,FALSE),IF(_xlpm.x=0,"",_xlpm.x)))</f>
        <v/>
      </c>
      <c r="AA354" t="str">
        <f>IF(W354="","",_xlfn.LET(_xlpm.x,VLOOKUP(W354,'Drop-down_menus'!$F$2:$G$16,2,FALSE),IF(_xlpm.x=0,"",_xlpm.x)))</f>
        <v/>
      </c>
      <c r="AB354" t="s">
        <v>702</v>
      </c>
      <c r="AE354" t="s">
        <v>745</v>
      </c>
    </row>
    <row r="355" spans="1:31" hidden="1" x14ac:dyDescent="0.2">
      <c r="A355" s="2" t="s">
        <v>117</v>
      </c>
      <c r="C355">
        <v>567</v>
      </c>
      <c r="D355" s="21" t="s">
        <v>700</v>
      </c>
      <c r="F355" t="s">
        <v>753</v>
      </c>
      <c r="G355">
        <v>1</v>
      </c>
      <c r="H355" t="s">
        <v>753</v>
      </c>
      <c r="I355" t="s">
        <v>753</v>
      </c>
      <c r="J355" t="str">
        <f>IF($I355="","",_xlfn.LET(_xlpm.x,VLOOKUP($I355,'taxon-match_2026-08-31'!$A$2:$N$122,6,FALSE),IF(_xlpm.x=0,"",_xlpm.x)))</f>
        <v>Fisher, 1930</v>
      </c>
      <c r="K355" t="str">
        <f>IF($I355="","",_xlfn.LET(_xlpm.x,VLOOKUP($I355,'taxon-match_2026-08-31'!$A$2:$N$122,4,FALSE),IF(_xlpm.x=0,"",_xlpm.x)))</f>
        <v>urn:lsid:marinespecies.org:taxname:172551</v>
      </c>
      <c r="L355" t="str">
        <f>IF($I355="","",_xlfn.LET(_xlpm.x,VLOOKUP($I355,'taxon-match_2026-08-31'!$A$2:$N$122,7,FALSE),IF(_xlpm.x=0,"",_xlpm.x)))</f>
        <v>Animalia</v>
      </c>
      <c r="M355" t="str">
        <f>IF($I355="","",_xlfn.LET(_xlpm.x,VLOOKUP($I355,'taxon-match_2026-08-31'!$A$2:$N$122,8,FALSE),IF(_xlpm.x=0,"",_xlpm.x)))</f>
        <v>Echinodermata</v>
      </c>
      <c r="N355" t="str">
        <f>IF($I355="","",_xlfn.LET(_xlpm.x,VLOOKUP($I355,'taxon-match_2026-08-31'!$A$2:$N$122,9,FALSE),IF(_xlpm.x=0,"",_xlpm.x)))</f>
        <v>Asteroidea</v>
      </c>
      <c r="O355" t="str">
        <f>IF($I355="","",_xlfn.LET(_xlpm.x,VLOOKUP($I355,'taxon-match_2026-08-31'!$A$2:$N$122,10,FALSE),IF(_xlpm.x=0,"",_xlpm.x)))</f>
        <v>Forcipulatida</v>
      </c>
      <c r="P355" t="str">
        <f>IF($I355="","",_xlfn.LET(_xlpm.x,VLOOKUP($I355,'taxon-match_2026-08-31'!$A$2:$N$122,11,FALSE),IF(_xlpm.x=0,"",_xlpm.x)))</f>
        <v>Stichasteridae</v>
      </c>
      <c r="Q355" t="str">
        <f>IF($I355="","",_xlfn.LET(_xlpm.x,VLOOKUP($I355,'taxon-match_2026-08-31'!$A$2:$N$122,12,FALSE),IF(_xlpm.x=0,"",_xlpm.x)))</f>
        <v>Neosmilaster</v>
      </c>
      <c r="R355" t="str">
        <f>IF($I355="","",_xlfn.LET(_xlpm.x,VLOOKUP($I355,'taxon-match_2026-08-31'!$A$2:$N$122,14,FALSE),IF(_xlpm.x=0,"",_xlpm.x)))</f>
        <v/>
      </c>
      <c r="S355" s="2" t="s">
        <v>2361</v>
      </c>
      <c r="T355" t="s">
        <v>60</v>
      </c>
      <c r="X355" t="str">
        <f>IF(T355="","",_xlfn.LET(_xlpm.x,VLOOKUP(T355,'Drop-down_menus'!$F$2:$G$16,2,FALSE),IF(_xlpm.x=0,"",_xlpm.x)))</f>
        <v>https://orcid.org/0000-0002-9708-1761</v>
      </c>
      <c r="Y355" t="str">
        <f>IF(U355="","",_xlfn.LET(_xlpm.x,VLOOKUP(U355,'Drop-down_menus'!$F$2:$G$16,2,FALSE),IF(_xlpm.x=0,"",_xlpm.x)))</f>
        <v/>
      </c>
      <c r="Z355" t="str">
        <f>IF(V355="","",_xlfn.LET(_xlpm.x,VLOOKUP(V355,'Drop-down_menus'!$F$2:$G$16,2,FALSE),IF(_xlpm.x=0,"",_xlpm.x)))</f>
        <v/>
      </c>
      <c r="AA355" t="str">
        <f>IF(W355="","",_xlfn.LET(_xlpm.x,VLOOKUP(W355,'Drop-down_menus'!$F$2:$G$16,2,FALSE),IF(_xlpm.x=0,"",_xlpm.x)))</f>
        <v/>
      </c>
      <c r="AB355" t="s">
        <v>702</v>
      </c>
      <c r="AE355" t="s">
        <v>745</v>
      </c>
    </row>
    <row r="356" spans="1:31" hidden="1" x14ac:dyDescent="0.2">
      <c r="A356" s="2" t="s">
        <v>117</v>
      </c>
      <c r="C356">
        <v>568</v>
      </c>
      <c r="D356" s="21" t="s">
        <v>700</v>
      </c>
      <c r="F356" t="s">
        <v>761</v>
      </c>
      <c r="G356">
        <v>1</v>
      </c>
      <c r="H356" t="s">
        <v>761</v>
      </c>
      <c r="I356" t="s">
        <v>761</v>
      </c>
      <c r="J356" t="str">
        <f>IF($I356="","",_xlfn.LET(_xlpm.x,VLOOKUP($I356,'taxon-match_2026-08-31'!$A$2:$N$122,6,FALSE),IF(_xlpm.x=0,"",_xlpm.x)))</f>
        <v>Perrier, 1891</v>
      </c>
      <c r="K356" t="str">
        <f>IF($I356="","",_xlfn.LET(_xlpm.x,VLOOKUP($I356,'taxon-match_2026-08-31'!$A$2:$N$122,4,FALSE),IF(_xlpm.x=0,"",_xlpm.x)))</f>
        <v>urn:lsid:marinespecies.org:taxname:172529</v>
      </c>
      <c r="L356" t="str">
        <f>IF($I356="","",_xlfn.LET(_xlpm.x,VLOOKUP($I356,'taxon-match_2026-08-31'!$A$2:$N$122,7,FALSE),IF(_xlpm.x=0,"",_xlpm.x)))</f>
        <v>Animalia</v>
      </c>
      <c r="M356" t="str">
        <f>IF($I356="","",_xlfn.LET(_xlpm.x,VLOOKUP($I356,'taxon-match_2026-08-31'!$A$2:$N$122,8,FALSE),IF(_xlpm.x=0,"",_xlpm.x)))</f>
        <v>Echinodermata</v>
      </c>
      <c r="N356" t="str">
        <f>IF($I356="","",_xlfn.LET(_xlpm.x,VLOOKUP($I356,'taxon-match_2026-08-31'!$A$2:$N$122,9,FALSE),IF(_xlpm.x=0,"",_xlpm.x)))</f>
        <v>Asteroidea</v>
      </c>
      <c r="O356" t="str">
        <f>IF($I356="","",_xlfn.LET(_xlpm.x,VLOOKUP($I356,'taxon-match_2026-08-31'!$A$2:$N$122,10,FALSE),IF(_xlpm.x=0,"",_xlpm.x)))</f>
        <v>Forcipulatida</v>
      </c>
      <c r="P356" t="str">
        <f>IF($I356="","",_xlfn.LET(_xlpm.x,VLOOKUP($I356,'taxon-match_2026-08-31'!$A$2:$N$122,11,FALSE),IF(_xlpm.x=0,"",_xlpm.x)))</f>
        <v>Asteriidae</v>
      </c>
      <c r="Q356" t="str">
        <f>IF($I356="","",_xlfn.LET(_xlpm.x,VLOOKUP($I356,'taxon-match_2026-08-31'!$A$2:$N$122,12,FALSE),IF(_xlpm.x=0,"",_xlpm.x)))</f>
        <v>Diplasterias</v>
      </c>
      <c r="R356" t="str">
        <f>IF($I356="","",_xlfn.LET(_xlpm.x,VLOOKUP($I356,'taxon-match_2026-08-31'!$A$2:$N$122,14,FALSE),IF(_xlpm.x=0,"",_xlpm.x)))</f>
        <v/>
      </c>
      <c r="S356" s="2" t="s">
        <v>2361</v>
      </c>
      <c r="T356" t="s">
        <v>60</v>
      </c>
      <c r="X356" t="str">
        <f>IF(T356="","",_xlfn.LET(_xlpm.x,VLOOKUP(T356,'Drop-down_menus'!$F$2:$G$16,2,FALSE),IF(_xlpm.x=0,"",_xlpm.x)))</f>
        <v>https://orcid.org/0000-0002-9708-1761</v>
      </c>
      <c r="Y356" t="str">
        <f>IF(U356="","",_xlfn.LET(_xlpm.x,VLOOKUP(U356,'Drop-down_menus'!$F$2:$G$16,2,FALSE),IF(_xlpm.x=0,"",_xlpm.x)))</f>
        <v/>
      </c>
      <c r="Z356" t="str">
        <f>IF(V356="","",_xlfn.LET(_xlpm.x,VLOOKUP(V356,'Drop-down_menus'!$F$2:$G$16,2,FALSE),IF(_xlpm.x=0,"",_xlpm.x)))</f>
        <v/>
      </c>
      <c r="AA356" t="str">
        <f>IF(W356="","",_xlfn.LET(_xlpm.x,VLOOKUP(W356,'Drop-down_menus'!$F$2:$G$16,2,FALSE),IF(_xlpm.x=0,"",_xlpm.x)))</f>
        <v/>
      </c>
      <c r="AB356" t="s">
        <v>702</v>
      </c>
      <c r="AE356" t="s">
        <v>745</v>
      </c>
    </row>
    <row r="357" spans="1:31" hidden="1" x14ac:dyDescent="0.2">
      <c r="A357" s="2" t="s">
        <v>117</v>
      </c>
      <c r="C357">
        <v>569</v>
      </c>
      <c r="D357" s="21" t="s">
        <v>700</v>
      </c>
      <c r="F357" t="s">
        <v>761</v>
      </c>
      <c r="G357">
        <v>1</v>
      </c>
      <c r="H357" t="s">
        <v>761</v>
      </c>
      <c r="I357" t="s">
        <v>761</v>
      </c>
      <c r="J357" t="str">
        <f>IF($I357="","",_xlfn.LET(_xlpm.x,VLOOKUP($I357,'taxon-match_2026-08-31'!$A$2:$N$122,6,FALSE),IF(_xlpm.x=0,"",_xlpm.x)))</f>
        <v>Perrier, 1891</v>
      </c>
      <c r="K357" t="str">
        <f>IF($I357="","",_xlfn.LET(_xlpm.x,VLOOKUP($I357,'taxon-match_2026-08-31'!$A$2:$N$122,4,FALSE),IF(_xlpm.x=0,"",_xlpm.x)))</f>
        <v>urn:lsid:marinespecies.org:taxname:172529</v>
      </c>
      <c r="L357" t="str">
        <f>IF($I357="","",_xlfn.LET(_xlpm.x,VLOOKUP($I357,'taxon-match_2026-08-31'!$A$2:$N$122,7,FALSE),IF(_xlpm.x=0,"",_xlpm.x)))</f>
        <v>Animalia</v>
      </c>
      <c r="M357" t="str">
        <f>IF($I357="","",_xlfn.LET(_xlpm.x,VLOOKUP($I357,'taxon-match_2026-08-31'!$A$2:$N$122,8,FALSE),IF(_xlpm.x=0,"",_xlpm.x)))</f>
        <v>Echinodermata</v>
      </c>
      <c r="N357" t="str">
        <f>IF($I357="","",_xlfn.LET(_xlpm.x,VLOOKUP($I357,'taxon-match_2026-08-31'!$A$2:$N$122,9,FALSE),IF(_xlpm.x=0,"",_xlpm.x)))</f>
        <v>Asteroidea</v>
      </c>
      <c r="O357" t="str">
        <f>IF($I357="","",_xlfn.LET(_xlpm.x,VLOOKUP($I357,'taxon-match_2026-08-31'!$A$2:$N$122,10,FALSE),IF(_xlpm.x=0,"",_xlpm.x)))</f>
        <v>Forcipulatida</v>
      </c>
      <c r="P357" t="str">
        <f>IF($I357="","",_xlfn.LET(_xlpm.x,VLOOKUP($I357,'taxon-match_2026-08-31'!$A$2:$N$122,11,FALSE),IF(_xlpm.x=0,"",_xlpm.x)))</f>
        <v>Asteriidae</v>
      </c>
      <c r="Q357" t="str">
        <f>IF($I357="","",_xlfn.LET(_xlpm.x,VLOOKUP($I357,'taxon-match_2026-08-31'!$A$2:$N$122,12,FALSE),IF(_xlpm.x=0,"",_xlpm.x)))</f>
        <v>Diplasterias</v>
      </c>
      <c r="R357" t="str">
        <f>IF($I357="","",_xlfn.LET(_xlpm.x,VLOOKUP($I357,'taxon-match_2026-08-31'!$A$2:$N$122,14,FALSE),IF(_xlpm.x=0,"",_xlpm.x)))</f>
        <v/>
      </c>
      <c r="S357" s="2" t="s">
        <v>2361</v>
      </c>
      <c r="T357" t="s">
        <v>60</v>
      </c>
      <c r="X357" t="str">
        <f>IF(T357="","",_xlfn.LET(_xlpm.x,VLOOKUP(T357,'Drop-down_menus'!$F$2:$G$16,2,FALSE),IF(_xlpm.x=0,"",_xlpm.x)))</f>
        <v>https://orcid.org/0000-0002-9708-1761</v>
      </c>
      <c r="Y357" t="str">
        <f>IF(U357="","",_xlfn.LET(_xlpm.x,VLOOKUP(U357,'Drop-down_menus'!$F$2:$G$16,2,FALSE),IF(_xlpm.x=0,"",_xlpm.x)))</f>
        <v/>
      </c>
      <c r="Z357" t="str">
        <f>IF(V357="","",_xlfn.LET(_xlpm.x,VLOOKUP(V357,'Drop-down_menus'!$F$2:$G$16,2,FALSE),IF(_xlpm.x=0,"",_xlpm.x)))</f>
        <v/>
      </c>
      <c r="AA357" t="str">
        <f>IF(W357="","",_xlfn.LET(_xlpm.x,VLOOKUP(W357,'Drop-down_menus'!$F$2:$G$16,2,FALSE),IF(_xlpm.x=0,"",_xlpm.x)))</f>
        <v/>
      </c>
      <c r="AB357" t="s">
        <v>702</v>
      </c>
      <c r="AE357" t="s">
        <v>745</v>
      </c>
    </row>
    <row r="358" spans="1:31" x14ac:dyDescent="0.2">
      <c r="A358" s="2" t="s">
        <v>117</v>
      </c>
      <c r="C358">
        <v>570</v>
      </c>
      <c r="D358" s="21" t="s">
        <v>700</v>
      </c>
      <c r="F358" t="s">
        <v>762</v>
      </c>
      <c r="G358">
        <v>1</v>
      </c>
      <c r="H358" t="s">
        <v>762</v>
      </c>
      <c r="I358" t="s">
        <v>762</v>
      </c>
      <c r="J358" t="str">
        <f>IF($I358="","",_xlfn.LET(_xlpm.x,VLOOKUP($I358,'taxon-match_2026-08-31'!$A$2:$N$122,6,FALSE),IF(_xlpm.x=0,"",_xlpm.x)))</f>
        <v>(E. A. Smith, 1876)</v>
      </c>
      <c r="K358" t="str">
        <f>IF($I358="","",_xlfn.LET(_xlpm.x,VLOOKUP($I358,'taxon-match_2026-08-31'!$A$2:$N$122,4,FALSE),IF(_xlpm.x=0,"",_xlpm.x)))</f>
        <v>urn:lsid:marinespecies.org:taxname:172774</v>
      </c>
      <c r="L358" t="str">
        <f>IF($I358="","",_xlfn.LET(_xlpm.x,VLOOKUP($I358,'taxon-match_2026-08-31'!$A$2:$N$122,7,FALSE),IF(_xlpm.x=0,"",_xlpm.x)))</f>
        <v>Animalia</v>
      </c>
      <c r="M358" t="str">
        <f>IF($I358="","",_xlfn.LET(_xlpm.x,VLOOKUP($I358,'taxon-match_2026-08-31'!$A$2:$N$122,8,FALSE),IF(_xlpm.x=0,"",_xlpm.x)))</f>
        <v>Echinodermata</v>
      </c>
      <c r="N358" t="str">
        <f>IF($I358="","",_xlfn.LET(_xlpm.x,VLOOKUP($I358,'taxon-match_2026-08-31'!$A$2:$N$122,9,FALSE),IF(_xlpm.x=0,"",_xlpm.x)))</f>
        <v>Asteroidea</v>
      </c>
      <c r="O358" t="str">
        <f>IF($I358="","",_xlfn.LET(_xlpm.x,VLOOKUP($I358,'taxon-match_2026-08-31'!$A$2:$N$122,10,FALSE),IF(_xlpm.x=0,"",_xlpm.x)))</f>
        <v>Valvatida</v>
      </c>
      <c r="P358" t="str">
        <f>IF($I358="","",_xlfn.LET(_xlpm.x,VLOOKUP($I358,'taxon-match_2026-08-31'!$A$2:$N$122,11,FALSE),IF(_xlpm.x=0,"",_xlpm.x)))</f>
        <v>Odontasteridae</v>
      </c>
      <c r="Q358" t="str">
        <f>IF($I358="","",_xlfn.LET(_xlpm.x,VLOOKUP($I358,'taxon-match_2026-08-31'!$A$2:$N$122,12,FALSE),IF(_xlpm.x=0,"",_xlpm.x)))</f>
        <v>Odontaster</v>
      </c>
      <c r="R358" t="str">
        <f>IF($I358="","",_xlfn.LET(_xlpm.x,VLOOKUP($I358,'taxon-match_2026-08-31'!$A$2:$N$122,14,FALSE),IF(_xlpm.x=0,"",_xlpm.x)))</f>
        <v>meridionalis</v>
      </c>
      <c r="S358" s="2" t="s">
        <v>2609</v>
      </c>
      <c r="T358" t="s">
        <v>60</v>
      </c>
      <c r="X358" t="str">
        <f>IF(T358="","",_xlfn.LET(_xlpm.x,VLOOKUP(T358,'Drop-down_menus'!$F$2:$G$16,2,FALSE),IF(_xlpm.x=0,"",_xlpm.x)))</f>
        <v>https://orcid.org/0000-0002-9708-1761</v>
      </c>
      <c r="Y358" t="str">
        <f>IF(U358="","",_xlfn.LET(_xlpm.x,VLOOKUP(U358,'Drop-down_menus'!$F$2:$G$16,2,FALSE),IF(_xlpm.x=0,"",_xlpm.x)))</f>
        <v/>
      </c>
      <c r="Z358" t="str">
        <f>IF(V358="","",_xlfn.LET(_xlpm.x,VLOOKUP(V358,'Drop-down_menus'!$F$2:$G$16,2,FALSE),IF(_xlpm.x=0,"",_xlpm.x)))</f>
        <v/>
      </c>
      <c r="AA358" t="str">
        <f>IF(W358="","",_xlfn.LET(_xlpm.x,VLOOKUP(W358,'Drop-down_menus'!$F$2:$G$16,2,FALSE),IF(_xlpm.x=0,"",_xlpm.x)))</f>
        <v/>
      </c>
      <c r="AB358" t="s">
        <v>702</v>
      </c>
      <c r="AE358" t="s">
        <v>745</v>
      </c>
    </row>
    <row r="359" spans="1:31" hidden="1" x14ac:dyDescent="0.2">
      <c r="A359" s="2" t="s">
        <v>117</v>
      </c>
      <c r="C359">
        <v>571</v>
      </c>
      <c r="D359" s="21" t="s">
        <v>700</v>
      </c>
      <c r="F359" t="s">
        <v>692</v>
      </c>
      <c r="G359">
        <v>1</v>
      </c>
      <c r="H359" t="s">
        <v>692</v>
      </c>
      <c r="I359" t="s">
        <v>692</v>
      </c>
      <c r="J359" t="str">
        <f>IF($I359="","",_xlfn.LET(_xlpm.x,VLOOKUP($I359,'taxon-match_2026-08-31'!$A$2:$N$122,6,FALSE),IF(_xlpm.x=0,"",_xlpm.x)))</f>
        <v>de Blainville, 1830</v>
      </c>
      <c r="K359" t="str">
        <f>IF($I359="","",_xlfn.LET(_xlpm.x,VLOOKUP($I359,'taxon-match_2026-08-31'!$A$2:$N$122,4,FALSE),IF(_xlpm.x=0,"",_xlpm.x)))</f>
        <v>urn:lsid:marinespecies.org:taxname:123080</v>
      </c>
      <c r="L359" t="str">
        <f>IF($I359="","",_xlfn.LET(_xlpm.x,VLOOKUP($I359,'taxon-match_2026-08-31'!$A$2:$N$122,7,FALSE),IF(_xlpm.x=0,"",_xlpm.x)))</f>
        <v>Animalia</v>
      </c>
      <c r="M359" t="str">
        <f>IF($I359="","",_xlfn.LET(_xlpm.x,VLOOKUP($I359,'taxon-match_2026-08-31'!$A$2:$N$122,8,FALSE),IF(_xlpm.x=0,"",_xlpm.x)))</f>
        <v>Echinodermata</v>
      </c>
      <c r="N359" t="str">
        <f>IF($I359="","",_xlfn.LET(_xlpm.x,VLOOKUP($I359,'taxon-match_2026-08-31'!$A$2:$N$122,9,FALSE),IF(_xlpm.x=0,"",_xlpm.x)))</f>
        <v>Asteroidea</v>
      </c>
      <c r="O359" t="str">
        <f>IF($I359="","",_xlfn.LET(_xlpm.x,VLOOKUP($I359,'taxon-match_2026-08-31'!$A$2:$N$122,10,FALSE),IF(_xlpm.x=0,"",_xlpm.x)))</f>
        <v/>
      </c>
      <c r="P359" t="str">
        <f>IF($I359="","",_xlfn.LET(_xlpm.x,VLOOKUP($I359,'taxon-match_2026-08-31'!$A$2:$N$122,11,FALSE),IF(_xlpm.x=0,"",_xlpm.x)))</f>
        <v/>
      </c>
      <c r="Q359" t="str">
        <f>IF($I359="","",_xlfn.LET(_xlpm.x,VLOOKUP($I359,'taxon-match_2026-08-31'!$A$2:$N$122,12,FALSE),IF(_xlpm.x=0,"",_xlpm.x)))</f>
        <v/>
      </c>
      <c r="R359" t="str">
        <f>IF($I359="","",_xlfn.LET(_xlpm.x,VLOOKUP($I359,'taxon-match_2026-08-31'!$A$2:$N$122,14,FALSE),IF(_xlpm.x=0,"",_xlpm.x)))</f>
        <v/>
      </c>
      <c r="S359" s="2" t="s">
        <v>2358</v>
      </c>
      <c r="T359" t="s">
        <v>60</v>
      </c>
      <c r="X359" t="str">
        <f>IF(T359="","",_xlfn.LET(_xlpm.x,VLOOKUP(T359,'Drop-down_menus'!$F$2:$G$16,2,FALSE),IF(_xlpm.x=0,"",_xlpm.x)))</f>
        <v>https://orcid.org/0000-0002-9708-1761</v>
      </c>
      <c r="Y359" t="str">
        <f>IF(U359="","",_xlfn.LET(_xlpm.x,VLOOKUP(U359,'Drop-down_menus'!$F$2:$G$16,2,FALSE),IF(_xlpm.x=0,"",_xlpm.x)))</f>
        <v/>
      </c>
      <c r="Z359" t="str">
        <f>IF(V359="","",_xlfn.LET(_xlpm.x,VLOOKUP(V359,'Drop-down_menus'!$F$2:$G$16,2,FALSE),IF(_xlpm.x=0,"",_xlpm.x)))</f>
        <v/>
      </c>
      <c r="AA359" t="str">
        <f>IF(W359="","",_xlfn.LET(_xlpm.x,VLOOKUP(W359,'Drop-down_menus'!$F$2:$G$16,2,FALSE),IF(_xlpm.x=0,"",_xlpm.x)))</f>
        <v/>
      </c>
      <c r="AB359" t="s">
        <v>702</v>
      </c>
      <c r="AE359" t="s">
        <v>745</v>
      </c>
    </row>
    <row r="360" spans="1:31" x14ac:dyDescent="0.2">
      <c r="A360" s="2" t="s">
        <v>117</v>
      </c>
      <c r="C360">
        <v>572</v>
      </c>
      <c r="D360" s="21" t="s">
        <v>700</v>
      </c>
      <c r="F360" t="s">
        <v>911</v>
      </c>
      <c r="G360">
        <v>1</v>
      </c>
      <c r="H360" t="s">
        <v>911</v>
      </c>
      <c r="I360" t="s">
        <v>911</v>
      </c>
      <c r="J360" t="str">
        <f>IF($I360="","",_xlfn.LET(_xlpm.x,VLOOKUP($I360,'taxon-match_2026-08-31'!$A$2:$N$122,6,FALSE),IF(_xlpm.x=0,"",_xlpm.x)))</f>
        <v>Sluiter, 1905</v>
      </c>
      <c r="K360" t="str">
        <f>IF($I360="","",_xlfn.LET(_xlpm.x,VLOOKUP($I360,'taxon-match_2026-08-31'!$A$2:$N$122,4,FALSE),IF(_xlpm.x=0,"",_xlpm.x)))</f>
        <v>urn:lsid:marinespecies.org:taxname:252638</v>
      </c>
      <c r="L360" t="str">
        <f>IF($I360="","",_xlfn.LET(_xlpm.x,VLOOKUP($I360,'taxon-match_2026-08-31'!$A$2:$N$122,7,FALSE),IF(_xlpm.x=0,"",_xlpm.x)))</f>
        <v>Animalia</v>
      </c>
      <c r="M360" t="str">
        <f>IF($I360="","",_xlfn.LET(_xlpm.x,VLOOKUP($I360,'taxon-match_2026-08-31'!$A$2:$N$122,8,FALSE),IF(_xlpm.x=0,"",_xlpm.x)))</f>
        <v>Chordata</v>
      </c>
      <c r="N360" t="str">
        <f>IF($I360="","",_xlfn.LET(_xlpm.x,VLOOKUP($I360,'taxon-match_2026-08-31'!$A$2:$N$122,9,FALSE),IF(_xlpm.x=0,"",_xlpm.x)))</f>
        <v>Ascidiacea</v>
      </c>
      <c r="O360" t="str">
        <f>IF($I360="","",_xlfn.LET(_xlpm.x,VLOOKUP($I360,'taxon-match_2026-08-31'!$A$2:$N$122,10,FALSE),IF(_xlpm.x=0,"",_xlpm.x)))</f>
        <v>Phlebobranchia</v>
      </c>
      <c r="P360" t="str">
        <f>IF($I360="","",_xlfn.LET(_xlpm.x,VLOOKUP($I360,'taxon-match_2026-08-31'!$A$2:$N$122,11,FALSE),IF(_xlpm.x=0,"",_xlpm.x)))</f>
        <v>Corellidae</v>
      </c>
      <c r="Q360" t="str">
        <f>IF($I360="","",_xlfn.LET(_xlpm.x,VLOOKUP($I360,'taxon-match_2026-08-31'!$A$2:$N$122,12,FALSE),IF(_xlpm.x=0,"",_xlpm.x)))</f>
        <v>Corella</v>
      </c>
      <c r="R360" t="str">
        <f>IF($I360="","",_xlfn.LET(_xlpm.x,VLOOKUP($I360,'taxon-match_2026-08-31'!$A$2:$N$122,14,FALSE),IF(_xlpm.x=0,"",_xlpm.x)))</f>
        <v>antarctica</v>
      </c>
      <c r="S360" s="2" t="s">
        <v>2609</v>
      </c>
      <c r="T360" t="s">
        <v>60</v>
      </c>
      <c r="X360" t="str">
        <f>IF(T360="","",_xlfn.LET(_xlpm.x,VLOOKUP(T360,'Drop-down_menus'!$F$2:$G$16,2,FALSE),IF(_xlpm.x=0,"",_xlpm.x)))</f>
        <v>https://orcid.org/0000-0002-9708-1761</v>
      </c>
      <c r="Y360" t="str">
        <f>IF(U360="","",_xlfn.LET(_xlpm.x,VLOOKUP(U360,'Drop-down_menus'!$F$2:$G$16,2,FALSE),IF(_xlpm.x=0,"",_xlpm.x)))</f>
        <v/>
      </c>
      <c r="Z360" t="str">
        <f>IF(V360="","",_xlfn.LET(_xlpm.x,VLOOKUP(V360,'Drop-down_menus'!$F$2:$G$16,2,FALSE),IF(_xlpm.x=0,"",_xlpm.x)))</f>
        <v/>
      </c>
      <c r="AA360" t="str">
        <f>IF(W360="","",_xlfn.LET(_xlpm.x,VLOOKUP(W360,'Drop-down_menus'!$F$2:$G$16,2,FALSE),IF(_xlpm.x=0,"",_xlpm.x)))</f>
        <v/>
      </c>
      <c r="AB360" t="s">
        <v>702</v>
      </c>
      <c r="AE360" t="s">
        <v>745</v>
      </c>
    </row>
    <row r="361" spans="1:31" x14ac:dyDescent="0.2">
      <c r="A361" s="2" t="s">
        <v>117</v>
      </c>
      <c r="C361">
        <v>573</v>
      </c>
      <c r="D361" s="21" t="s">
        <v>700</v>
      </c>
      <c r="F361" t="s">
        <v>911</v>
      </c>
      <c r="G361">
        <v>1</v>
      </c>
      <c r="H361" t="s">
        <v>911</v>
      </c>
      <c r="I361" t="s">
        <v>911</v>
      </c>
      <c r="J361" t="str">
        <f>IF($I361="","",_xlfn.LET(_xlpm.x,VLOOKUP($I361,'taxon-match_2026-08-31'!$A$2:$N$122,6,FALSE),IF(_xlpm.x=0,"",_xlpm.x)))</f>
        <v>Sluiter, 1905</v>
      </c>
      <c r="K361" t="str">
        <f>IF($I361="","",_xlfn.LET(_xlpm.x,VLOOKUP($I361,'taxon-match_2026-08-31'!$A$2:$N$122,4,FALSE),IF(_xlpm.x=0,"",_xlpm.x)))</f>
        <v>urn:lsid:marinespecies.org:taxname:252638</v>
      </c>
      <c r="L361" t="str">
        <f>IF($I361="","",_xlfn.LET(_xlpm.x,VLOOKUP($I361,'taxon-match_2026-08-31'!$A$2:$N$122,7,FALSE),IF(_xlpm.x=0,"",_xlpm.x)))</f>
        <v>Animalia</v>
      </c>
      <c r="M361" t="str">
        <f>IF($I361="","",_xlfn.LET(_xlpm.x,VLOOKUP($I361,'taxon-match_2026-08-31'!$A$2:$N$122,8,FALSE),IF(_xlpm.x=0,"",_xlpm.x)))</f>
        <v>Chordata</v>
      </c>
      <c r="N361" t="str">
        <f>IF($I361="","",_xlfn.LET(_xlpm.x,VLOOKUP($I361,'taxon-match_2026-08-31'!$A$2:$N$122,9,FALSE),IF(_xlpm.x=0,"",_xlpm.x)))</f>
        <v>Ascidiacea</v>
      </c>
      <c r="O361" t="str">
        <f>IF($I361="","",_xlfn.LET(_xlpm.x,VLOOKUP($I361,'taxon-match_2026-08-31'!$A$2:$N$122,10,FALSE),IF(_xlpm.x=0,"",_xlpm.x)))</f>
        <v>Phlebobranchia</v>
      </c>
      <c r="P361" t="str">
        <f>IF($I361="","",_xlfn.LET(_xlpm.x,VLOOKUP($I361,'taxon-match_2026-08-31'!$A$2:$N$122,11,FALSE),IF(_xlpm.x=0,"",_xlpm.x)))</f>
        <v>Corellidae</v>
      </c>
      <c r="Q361" t="str">
        <f>IF($I361="","",_xlfn.LET(_xlpm.x,VLOOKUP($I361,'taxon-match_2026-08-31'!$A$2:$N$122,12,FALSE),IF(_xlpm.x=0,"",_xlpm.x)))</f>
        <v>Corella</v>
      </c>
      <c r="R361" t="str">
        <f>IF($I361="","",_xlfn.LET(_xlpm.x,VLOOKUP($I361,'taxon-match_2026-08-31'!$A$2:$N$122,14,FALSE),IF(_xlpm.x=0,"",_xlpm.x)))</f>
        <v>antarctica</v>
      </c>
      <c r="S361" s="2" t="s">
        <v>2609</v>
      </c>
      <c r="T361" t="s">
        <v>60</v>
      </c>
      <c r="X361" t="str">
        <f>IF(T361="","",_xlfn.LET(_xlpm.x,VLOOKUP(T361,'Drop-down_menus'!$F$2:$G$16,2,FALSE),IF(_xlpm.x=0,"",_xlpm.x)))</f>
        <v>https://orcid.org/0000-0002-9708-1761</v>
      </c>
      <c r="Y361" t="str">
        <f>IF(U361="","",_xlfn.LET(_xlpm.x,VLOOKUP(U361,'Drop-down_menus'!$F$2:$G$16,2,FALSE),IF(_xlpm.x=0,"",_xlpm.x)))</f>
        <v/>
      </c>
      <c r="Z361" t="str">
        <f>IF(V361="","",_xlfn.LET(_xlpm.x,VLOOKUP(V361,'Drop-down_menus'!$F$2:$G$16,2,FALSE),IF(_xlpm.x=0,"",_xlpm.x)))</f>
        <v/>
      </c>
      <c r="AA361" t="str">
        <f>IF(W361="","",_xlfn.LET(_xlpm.x,VLOOKUP(W361,'Drop-down_menus'!$F$2:$G$16,2,FALSE),IF(_xlpm.x=0,"",_xlpm.x)))</f>
        <v/>
      </c>
      <c r="AB361" t="s">
        <v>702</v>
      </c>
      <c r="AE361" t="s">
        <v>745</v>
      </c>
    </row>
    <row r="362" spans="1:31" x14ac:dyDescent="0.2">
      <c r="A362" s="2" t="s">
        <v>117</v>
      </c>
      <c r="C362">
        <v>574</v>
      </c>
      <c r="D362" s="21" t="s">
        <v>700</v>
      </c>
      <c r="F362" t="s">
        <v>911</v>
      </c>
      <c r="G362">
        <v>1</v>
      </c>
      <c r="H362" t="s">
        <v>911</v>
      </c>
      <c r="I362" t="s">
        <v>911</v>
      </c>
      <c r="J362" t="str">
        <f>IF($I362="","",_xlfn.LET(_xlpm.x,VLOOKUP($I362,'taxon-match_2026-08-31'!$A$2:$N$122,6,FALSE),IF(_xlpm.x=0,"",_xlpm.x)))</f>
        <v>Sluiter, 1905</v>
      </c>
      <c r="K362" t="str">
        <f>IF($I362="","",_xlfn.LET(_xlpm.x,VLOOKUP($I362,'taxon-match_2026-08-31'!$A$2:$N$122,4,FALSE),IF(_xlpm.x=0,"",_xlpm.x)))</f>
        <v>urn:lsid:marinespecies.org:taxname:252638</v>
      </c>
      <c r="L362" t="str">
        <f>IF($I362="","",_xlfn.LET(_xlpm.x,VLOOKUP($I362,'taxon-match_2026-08-31'!$A$2:$N$122,7,FALSE),IF(_xlpm.x=0,"",_xlpm.x)))</f>
        <v>Animalia</v>
      </c>
      <c r="M362" t="str">
        <f>IF($I362="","",_xlfn.LET(_xlpm.x,VLOOKUP($I362,'taxon-match_2026-08-31'!$A$2:$N$122,8,FALSE),IF(_xlpm.x=0,"",_xlpm.x)))</f>
        <v>Chordata</v>
      </c>
      <c r="N362" t="str">
        <f>IF($I362="","",_xlfn.LET(_xlpm.x,VLOOKUP($I362,'taxon-match_2026-08-31'!$A$2:$N$122,9,FALSE),IF(_xlpm.x=0,"",_xlpm.x)))</f>
        <v>Ascidiacea</v>
      </c>
      <c r="O362" t="str">
        <f>IF($I362="","",_xlfn.LET(_xlpm.x,VLOOKUP($I362,'taxon-match_2026-08-31'!$A$2:$N$122,10,FALSE),IF(_xlpm.x=0,"",_xlpm.x)))</f>
        <v>Phlebobranchia</v>
      </c>
      <c r="P362" t="str">
        <f>IF($I362="","",_xlfn.LET(_xlpm.x,VLOOKUP($I362,'taxon-match_2026-08-31'!$A$2:$N$122,11,FALSE),IF(_xlpm.x=0,"",_xlpm.x)))</f>
        <v>Corellidae</v>
      </c>
      <c r="Q362" t="str">
        <f>IF($I362="","",_xlfn.LET(_xlpm.x,VLOOKUP($I362,'taxon-match_2026-08-31'!$A$2:$N$122,12,FALSE),IF(_xlpm.x=0,"",_xlpm.x)))</f>
        <v>Corella</v>
      </c>
      <c r="R362" t="str">
        <f>IF($I362="","",_xlfn.LET(_xlpm.x,VLOOKUP($I362,'taxon-match_2026-08-31'!$A$2:$N$122,14,FALSE),IF(_xlpm.x=0,"",_xlpm.x)))</f>
        <v>antarctica</v>
      </c>
      <c r="S362" s="2" t="s">
        <v>2609</v>
      </c>
      <c r="T362" t="s">
        <v>60</v>
      </c>
      <c r="X362" t="str">
        <f>IF(T362="","",_xlfn.LET(_xlpm.x,VLOOKUP(T362,'Drop-down_menus'!$F$2:$G$16,2,FALSE),IF(_xlpm.x=0,"",_xlpm.x)))</f>
        <v>https://orcid.org/0000-0002-9708-1761</v>
      </c>
      <c r="Y362" t="str">
        <f>IF(U362="","",_xlfn.LET(_xlpm.x,VLOOKUP(U362,'Drop-down_menus'!$F$2:$G$16,2,FALSE),IF(_xlpm.x=0,"",_xlpm.x)))</f>
        <v/>
      </c>
      <c r="Z362" t="str">
        <f>IF(V362="","",_xlfn.LET(_xlpm.x,VLOOKUP(V362,'Drop-down_menus'!$F$2:$G$16,2,FALSE),IF(_xlpm.x=0,"",_xlpm.x)))</f>
        <v/>
      </c>
      <c r="AA362" t="str">
        <f>IF(W362="","",_xlfn.LET(_xlpm.x,VLOOKUP(W362,'Drop-down_menus'!$F$2:$G$16,2,FALSE),IF(_xlpm.x=0,"",_xlpm.x)))</f>
        <v/>
      </c>
      <c r="AB362" t="s">
        <v>702</v>
      </c>
      <c r="AE362" t="s">
        <v>745</v>
      </c>
    </row>
    <row r="363" spans="1:31" x14ac:dyDescent="0.2">
      <c r="A363" s="2" t="s">
        <v>117</v>
      </c>
      <c r="C363">
        <v>575</v>
      </c>
      <c r="D363" s="21" t="s">
        <v>700</v>
      </c>
      <c r="F363" t="s">
        <v>911</v>
      </c>
      <c r="G363">
        <v>1</v>
      </c>
      <c r="H363" t="s">
        <v>911</v>
      </c>
      <c r="I363" t="s">
        <v>911</v>
      </c>
      <c r="J363" t="str">
        <f>IF($I363="","",_xlfn.LET(_xlpm.x,VLOOKUP($I363,'taxon-match_2026-08-31'!$A$2:$N$122,6,FALSE),IF(_xlpm.x=0,"",_xlpm.x)))</f>
        <v>Sluiter, 1905</v>
      </c>
      <c r="K363" t="str">
        <f>IF($I363="","",_xlfn.LET(_xlpm.x,VLOOKUP($I363,'taxon-match_2026-08-31'!$A$2:$N$122,4,FALSE),IF(_xlpm.x=0,"",_xlpm.x)))</f>
        <v>urn:lsid:marinespecies.org:taxname:252638</v>
      </c>
      <c r="L363" t="str">
        <f>IF($I363="","",_xlfn.LET(_xlpm.x,VLOOKUP($I363,'taxon-match_2026-08-31'!$A$2:$N$122,7,FALSE),IF(_xlpm.x=0,"",_xlpm.x)))</f>
        <v>Animalia</v>
      </c>
      <c r="M363" t="str">
        <f>IF($I363="","",_xlfn.LET(_xlpm.x,VLOOKUP($I363,'taxon-match_2026-08-31'!$A$2:$N$122,8,FALSE),IF(_xlpm.x=0,"",_xlpm.x)))</f>
        <v>Chordata</v>
      </c>
      <c r="N363" t="str">
        <f>IF($I363="","",_xlfn.LET(_xlpm.x,VLOOKUP($I363,'taxon-match_2026-08-31'!$A$2:$N$122,9,FALSE),IF(_xlpm.x=0,"",_xlpm.x)))</f>
        <v>Ascidiacea</v>
      </c>
      <c r="O363" t="str">
        <f>IF($I363="","",_xlfn.LET(_xlpm.x,VLOOKUP($I363,'taxon-match_2026-08-31'!$A$2:$N$122,10,FALSE),IF(_xlpm.x=0,"",_xlpm.x)))</f>
        <v>Phlebobranchia</v>
      </c>
      <c r="P363" t="str">
        <f>IF($I363="","",_xlfn.LET(_xlpm.x,VLOOKUP($I363,'taxon-match_2026-08-31'!$A$2:$N$122,11,FALSE),IF(_xlpm.x=0,"",_xlpm.x)))</f>
        <v>Corellidae</v>
      </c>
      <c r="Q363" t="str">
        <f>IF($I363="","",_xlfn.LET(_xlpm.x,VLOOKUP($I363,'taxon-match_2026-08-31'!$A$2:$N$122,12,FALSE),IF(_xlpm.x=0,"",_xlpm.x)))</f>
        <v>Corella</v>
      </c>
      <c r="R363" t="str">
        <f>IF($I363="","",_xlfn.LET(_xlpm.x,VLOOKUP($I363,'taxon-match_2026-08-31'!$A$2:$N$122,14,FALSE),IF(_xlpm.x=0,"",_xlpm.x)))</f>
        <v>antarctica</v>
      </c>
      <c r="S363" s="2" t="s">
        <v>2609</v>
      </c>
      <c r="T363" t="s">
        <v>60</v>
      </c>
      <c r="X363" t="str">
        <f>IF(T363="","",_xlfn.LET(_xlpm.x,VLOOKUP(T363,'Drop-down_menus'!$F$2:$G$16,2,FALSE),IF(_xlpm.x=0,"",_xlpm.x)))</f>
        <v>https://orcid.org/0000-0002-9708-1761</v>
      </c>
      <c r="Y363" t="str">
        <f>IF(U363="","",_xlfn.LET(_xlpm.x,VLOOKUP(U363,'Drop-down_menus'!$F$2:$G$16,2,FALSE),IF(_xlpm.x=0,"",_xlpm.x)))</f>
        <v/>
      </c>
      <c r="Z363" t="str">
        <f>IF(V363="","",_xlfn.LET(_xlpm.x,VLOOKUP(V363,'Drop-down_menus'!$F$2:$G$16,2,FALSE),IF(_xlpm.x=0,"",_xlpm.x)))</f>
        <v/>
      </c>
      <c r="AA363" t="str">
        <f>IF(W363="","",_xlfn.LET(_xlpm.x,VLOOKUP(W363,'Drop-down_menus'!$F$2:$G$16,2,FALSE),IF(_xlpm.x=0,"",_xlpm.x)))</f>
        <v/>
      </c>
      <c r="AB363" t="s">
        <v>702</v>
      </c>
      <c r="AE363" t="s">
        <v>745</v>
      </c>
    </row>
    <row r="364" spans="1:31" hidden="1" x14ac:dyDescent="0.2">
      <c r="A364" s="2" t="s">
        <v>117</v>
      </c>
      <c r="C364">
        <v>578</v>
      </c>
      <c r="D364" s="21" t="s">
        <v>700</v>
      </c>
      <c r="F364" t="s">
        <v>754</v>
      </c>
      <c r="G364">
        <v>1</v>
      </c>
      <c r="H364" t="s">
        <v>754</v>
      </c>
      <c r="I364" t="s">
        <v>754</v>
      </c>
      <c r="J364" t="str">
        <f>IF($I364="","",_xlfn.LET(_xlpm.x,VLOOKUP($I364,'taxon-match_2026-08-31'!$A$2:$N$122,6,FALSE),IF(_xlpm.x=0,"",_xlpm.x)))</f>
        <v/>
      </c>
      <c r="K364" t="str">
        <f>IF($I364="","",_xlfn.LET(_xlpm.x,VLOOKUP($I364,'taxon-match_2026-08-31'!$A$2:$N$122,4,FALSE),IF(_xlpm.x=0,"",_xlpm.x)))</f>
        <v>urn:lsid:marinespecies.org:taxname:152391</v>
      </c>
      <c r="L364" t="str">
        <f>IF($I364="","",_xlfn.LET(_xlpm.x,VLOOKUP($I364,'taxon-match_2026-08-31'!$A$2:$N$122,7,FALSE),IF(_xlpm.x=0,"",_xlpm.x)))</f>
        <v>Animalia</v>
      </c>
      <c r="M364" t="str">
        <f>IF($I364="","",_xlfn.LET(_xlpm.x,VLOOKUP($I364,'taxon-match_2026-08-31'!$A$2:$N$122,8,FALSE),IF(_xlpm.x=0,"",_xlpm.x)))</f>
        <v>Nemertea</v>
      </c>
      <c r="N364" t="str">
        <f>IF($I364="","",_xlfn.LET(_xlpm.x,VLOOKUP($I364,'taxon-match_2026-08-31'!$A$2:$N$122,9,FALSE),IF(_xlpm.x=0,"",_xlpm.x)))</f>
        <v/>
      </c>
      <c r="O364" t="str">
        <f>IF($I364="","",_xlfn.LET(_xlpm.x,VLOOKUP($I364,'taxon-match_2026-08-31'!$A$2:$N$122,10,FALSE),IF(_xlpm.x=0,"",_xlpm.x)))</f>
        <v/>
      </c>
      <c r="P364" t="str">
        <f>IF($I364="","",_xlfn.LET(_xlpm.x,VLOOKUP($I364,'taxon-match_2026-08-31'!$A$2:$N$122,11,FALSE),IF(_xlpm.x=0,"",_xlpm.x)))</f>
        <v/>
      </c>
      <c r="Q364" t="str">
        <f>IF($I364="","",_xlfn.LET(_xlpm.x,VLOOKUP($I364,'taxon-match_2026-08-31'!$A$2:$N$122,12,FALSE),IF(_xlpm.x=0,"",_xlpm.x)))</f>
        <v/>
      </c>
      <c r="R364" t="str">
        <f>IF($I364="","",_xlfn.LET(_xlpm.x,VLOOKUP($I364,'taxon-match_2026-08-31'!$A$2:$N$122,14,FALSE),IF(_xlpm.x=0,"",_xlpm.x)))</f>
        <v/>
      </c>
      <c r="S364" s="2" t="s">
        <v>2357</v>
      </c>
      <c r="T364" t="s">
        <v>60</v>
      </c>
      <c r="X364" t="str">
        <f>IF(T364="","",_xlfn.LET(_xlpm.x,VLOOKUP(T364,'Drop-down_menus'!$F$2:$G$16,2,FALSE),IF(_xlpm.x=0,"",_xlpm.x)))</f>
        <v>https://orcid.org/0000-0002-9708-1761</v>
      </c>
      <c r="Y364" t="str">
        <f>IF(U364="","",_xlfn.LET(_xlpm.x,VLOOKUP(U364,'Drop-down_menus'!$F$2:$G$16,2,FALSE),IF(_xlpm.x=0,"",_xlpm.x)))</f>
        <v/>
      </c>
      <c r="Z364" t="str">
        <f>IF(V364="","",_xlfn.LET(_xlpm.x,VLOOKUP(V364,'Drop-down_menus'!$F$2:$G$16,2,FALSE),IF(_xlpm.x=0,"",_xlpm.x)))</f>
        <v/>
      </c>
      <c r="AA364" t="str">
        <f>IF(W364="","",_xlfn.LET(_xlpm.x,VLOOKUP(W364,'Drop-down_menus'!$F$2:$G$16,2,FALSE),IF(_xlpm.x=0,"",_xlpm.x)))</f>
        <v/>
      </c>
      <c r="AB364" t="s">
        <v>702</v>
      </c>
      <c r="AE364" t="s">
        <v>745</v>
      </c>
    </row>
    <row r="365" spans="1:31" hidden="1" x14ac:dyDescent="0.2">
      <c r="A365" s="2" t="s">
        <v>117</v>
      </c>
      <c r="C365">
        <v>579</v>
      </c>
      <c r="D365" s="21" t="s">
        <v>700</v>
      </c>
      <c r="F365" t="s">
        <v>754</v>
      </c>
      <c r="G365">
        <v>1</v>
      </c>
      <c r="H365" t="s">
        <v>754</v>
      </c>
      <c r="I365" t="s">
        <v>754</v>
      </c>
      <c r="J365" t="str">
        <f>IF($I365="","",_xlfn.LET(_xlpm.x,VLOOKUP($I365,'taxon-match_2026-08-31'!$A$2:$N$122,6,FALSE),IF(_xlpm.x=0,"",_xlpm.x)))</f>
        <v/>
      </c>
      <c r="K365" t="str">
        <f>IF($I365="","",_xlfn.LET(_xlpm.x,VLOOKUP($I365,'taxon-match_2026-08-31'!$A$2:$N$122,4,FALSE),IF(_xlpm.x=0,"",_xlpm.x)))</f>
        <v>urn:lsid:marinespecies.org:taxname:152391</v>
      </c>
      <c r="L365" t="str">
        <f>IF($I365="","",_xlfn.LET(_xlpm.x,VLOOKUP($I365,'taxon-match_2026-08-31'!$A$2:$N$122,7,FALSE),IF(_xlpm.x=0,"",_xlpm.x)))</f>
        <v>Animalia</v>
      </c>
      <c r="M365" t="str">
        <f>IF($I365="","",_xlfn.LET(_xlpm.x,VLOOKUP($I365,'taxon-match_2026-08-31'!$A$2:$N$122,8,FALSE),IF(_xlpm.x=0,"",_xlpm.x)))</f>
        <v>Nemertea</v>
      </c>
      <c r="N365" t="str">
        <f>IF($I365="","",_xlfn.LET(_xlpm.x,VLOOKUP($I365,'taxon-match_2026-08-31'!$A$2:$N$122,9,FALSE),IF(_xlpm.x=0,"",_xlpm.x)))</f>
        <v/>
      </c>
      <c r="O365" t="str">
        <f>IF($I365="","",_xlfn.LET(_xlpm.x,VLOOKUP($I365,'taxon-match_2026-08-31'!$A$2:$N$122,10,FALSE),IF(_xlpm.x=0,"",_xlpm.x)))</f>
        <v/>
      </c>
      <c r="P365" t="str">
        <f>IF($I365="","",_xlfn.LET(_xlpm.x,VLOOKUP($I365,'taxon-match_2026-08-31'!$A$2:$N$122,11,FALSE),IF(_xlpm.x=0,"",_xlpm.x)))</f>
        <v/>
      </c>
      <c r="Q365" t="str">
        <f>IF($I365="","",_xlfn.LET(_xlpm.x,VLOOKUP($I365,'taxon-match_2026-08-31'!$A$2:$N$122,12,FALSE),IF(_xlpm.x=0,"",_xlpm.x)))</f>
        <v/>
      </c>
      <c r="R365" t="str">
        <f>IF($I365="","",_xlfn.LET(_xlpm.x,VLOOKUP($I365,'taxon-match_2026-08-31'!$A$2:$N$122,14,FALSE),IF(_xlpm.x=0,"",_xlpm.x)))</f>
        <v/>
      </c>
      <c r="S365" s="2" t="s">
        <v>2357</v>
      </c>
      <c r="T365" t="s">
        <v>60</v>
      </c>
      <c r="X365" t="str">
        <f>IF(T365="","",_xlfn.LET(_xlpm.x,VLOOKUP(T365,'Drop-down_menus'!$F$2:$G$16,2,FALSE),IF(_xlpm.x=0,"",_xlpm.x)))</f>
        <v>https://orcid.org/0000-0002-9708-1761</v>
      </c>
      <c r="Y365" t="str">
        <f>IF(U365="","",_xlfn.LET(_xlpm.x,VLOOKUP(U365,'Drop-down_menus'!$F$2:$G$16,2,FALSE),IF(_xlpm.x=0,"",_xlpm.x)))</f>
        <v/>
      </c>
      <c r="Z365" t="str">
        <f>IF(V365="","",_xlfn.LET(_xlpm.x,VLOOKUP(V365,'Drop-down_menus'!$F$2:$G$16,2,FALSE),IF(_xlpm.x=0,"",_xlpm.x)))</f>
        <v/>
      </c>
      <c r="AA365" t="str">
        <f>IF(W365="","",_xlfn.LET(_xlpm.x,VLOOKUP(W365,'Drop-down_menus'!$F$2:$G$16,2,FALSE),IF(_xlpm.x=0,"",_xlpm.x)))</f>
        <v/>
      </c>
      <c r="AB365" t="s">
        <v>702</v>
      </c>
      <c r="AE365" t="s">
        <v>745</v>
      </c>
    </row>
    <row r="366" spans="1:31" hidden="1" x14ac:dyDescent="0.2">
      <c r="A366" s="2" t="s">
        <v>117</v>
      </c>
      <c r="C366">
        <v>580</v>
      </c>
      <c r="D366" s="21" t="s">
        <v>700</v>
      </c>
      <c r="F366" t="s">
        <v>690</v>
      </c>
      <c r="G366">
        <v>1</v>
      </c>
      <c r="H366" t="s">
        <v>690</v>
      </c>
      <c r="I366" t="s">
        <v>690</v>
      </c>
      <c r="J366" t="str">
        <f>IF($I366="","",_xlfn.LET(_xlpm.x,VLOOKUP($I366,'taxon-match_2026-08-31'!$A$2:$N$122,6,FALSE),IF(_xlpm.x=0,"",_xlpm.x)))</f>
        <v>Grube, 1850</v>
      </c>
      <c r="K366" t="str">
        <f>IF($I366="","",_xlfn.LET(_xlpm.x,VLOOKUP($I366,'taxon-match_2026-08-31'!$A$2:$N$122,4,FALSE),IF(_xlpm.x=0,"",_xlpm.x)))</f>
        <v>urn:lsid:marinespecies.org:taxname:883</v>
      </c>
      <c r="L366" t="str">
        <f>IF($I366="","",_xlfn.LET(_xlpm.x,VLOOKUP($I366,'taxon-match_2026-08-31'!$A$2:$N$122,7,FALSE),IF(_xlpm.x=0,"",_xlpm.x)))</f>
        <v>Animalia</v>
      </c>
      <c r="M366" t="str">
        <f>IF($I366="","",_xlfn.LET(_xlpm.x,VLOOKUP($I366,'taxon-match_2026-08-31'!$A$2:$N$122,8,FALSE),IF(_xlpm.x=0,"",_xlpm.x)))</f>
        <v>Annelida</v>
      </c>
      <c r="N366" t="str">
        <f>IF($I366="","",_xlfn.LET(_xlpm.x,VLOOKUP($I366,'taxon-match_2026-08-31'!$A$2:$N$122,9,FALSE),IF(_xlpm.x=0,"",_xlpm.x)))</f>
        <v>Polychaeta</v>
      </c>
      <c r="O366" t="str">
        <f>IF($I366="","",_xlfn.LET(_xlpm.x,VLOOKUP($I366,'taxon-match_2026-08-31'!$A$2:$N$122,10,FALSE),IF(_xlpm.x=0,"",_xlpm.x)))</f>
        <v/>
      </c>
      <c r="P366" t="str">
        <f>IF($I366="","",_xlfn.LET(_xlpm.x,VLOOKUP($I366,'taxon-match_2026-08-31'!$A$2:$N$122,11,FALSE),IF(_xlpm.x=0,"",_xlpm.x)))</f>
        <v/>
      </c>
      <c r="Q366" t="str">
        <f>IF($I366="","",_xlfn.LET(_xlpm.x,VLOOKUP($I366,'taxon-match_2026-08-31'!$A$2:$N$122,12,FALSE),IF(_xlpm.x=0,"",_xlpm.x)))</f>
        <v/>
      </c>
      <c r="R366" t="str">
        <f>IF($I366="","",_xlfn.LET(_xlpm.x,VLOOKUP($I366,'taxon-match_2026-08-31'!$A$2:$N$122,14,FALSE),IF(_xlpm.x=0,"",_xlpm.x)))</f>
        <v/>
      </c>
      <c r="S366" s="2" t="s">
        <v>2358</v>
      </c>
      <c r="T366" t="s">
        <v>60</v>
      </c>
      <c r="X366" t="str">
        <f>IF(T366="","",_xlfn.LET(_xlpm.x,VLOOKUP(T366,'Drop-down_menus'!$F$2:$G$16,2,FALSE),IF(_xlpm.x=0,"",_xlpm.x)))</f>
        <v>https://orcid.org/0000-0002-9708-1761</v>
      </c>
      <c r="Y366" t="str">
        <f>IF(U366="","",_xlfn.LET(_xlpm.x,VLOOKUP(U366,'Drop-down_menus'!$F$2:$G$16,2,FALSE),IF(_xlpm.x=0,"",_xlpm.x)))</f>
        <v/>
      </c>
      <c r="Z366" t="str">
        <f>IF(V366="","",_xlfn.LET(_xlpm.x,VLOOKUP(V366,'Drop-down_menus'!$F$2:$G$16,2,FALSE),IF(_xlpm.x=0,"",_xlpm.x)))</f>
        <v/>
      </c>
      <c r="AA366" t="str">
        <f>IF(W366="","",_xlfn.LET(_xlpm.x,VLOOKUP(W366,'Drop-down_menus'!$F$2:$G$16,2,FALSE),IF(_xlpm.x=0,"",_xlpm.x)))</f>
        <v/>
      </c>
      <c r="AB366" t="s">
        <v>702</v>
      </c>
      <c r="AE366" t="s">
        <v>745</v>
      </c>
    </row>
    <row r="367" spans="1:31" hidden="1" x14ac:dyDescent="0.2">
      <c r="A367" s="2" t="s">
        <v>117</v>
      </c>
      <c r="C367">
        <v>581</v>
      </c>
      <c r="D367" s="21" t="s">
        <v>700</v>
      </c>
      <c r="F367" t="s">
        <v>690</v>
      </c>
      <c r="G367">
        <v>1</v>
      </c>
      <c r="H367" t="s">
        <v>690</v>
      </c>
      <c r="I367" t="s">
        <v>690</v>
      </c>
      <c r="J367" t="str">
        <f>IF($I367="","",_xlfn.LET(_xlpm.x,VLOOKUP($I367,'taxon-match_2026-08-31'!$A$2:$N$122,6,FALSE),IF(_xlpm.x=0,"",_xlpm.x)))</f>
        <v>Grube, 1850</v>
      </c>
      <c r="K367" t="str">
        <f>IF($I367="","",_xlfn.LET(_xlpm.x,VLOOKUP($I367,'taxon-match_2026-08-31'!$A$2:$N$122,4,FALSE),IF(_xlpm.x=0,"",_xlpm.x)))</f>
        <v>urn:lsid:marinespecies.org:taxname:883</v>
      </c>
      <c r="L367" t="str">
        <f>IF($I367="","",_xlfn.LET(_xlpm.x,VLOOKUP($I367,'taxon-match_2026-08-31'!$A$2:$N$122,7,FALSE),IF(_xlpm.x=0,"",_xlpm.x)))</f>
        <v>Animalia</v>
      </c>
      <c r="M367" t="str">
        <f>IF($I367="","",_xlfn.LET(_xlpm.x,VLOOKUP($I367,'taxon-match_2026-08-31'!$A$2:$N$122,8,FALSE),IF(_xlpm.x=0,"",_xlpm.x)))</f>
        <v>Annelida</v>
      </c>
      <c r="N367" t="str">
        <f>IF($I367="","",_xlfn.LET(_xlpm.x,VLOOKUP($I367,'taxon-match_2026-08-31'!$A$2:$N$122,9,FALSE),IF(_xlpm.x=0,"",_xlpm.x)))</f>
        <v>Polychaeta</v>
      </c>
      <c r="O367" t="str">
        <f>IF($I367="","",_xlfn.LET(_xlpm.x,VLOOKUP($I367,'taxon-match_2026-08-31'!$A$2:$N$122,10,FALSE),IF(_xlpm.x=0,"",_xlpm.x)))</f>
        <v/>
      </c>
      <c r="P367" t="str">
        <f>IF($I367="","",_xlfn.LET(_xlpm.x,VLOOKUP($I367,'taxon-match_2026-08-31'!$A$2:$N$122,11,FALSE),IF(_xlpm.x=0,"",_xlpm.x)))</f>
        <v/>
      </c>
      <c r="Q367" t="str">
        <f>IF($I367="","",_xlfn.LET(_xlpm.x,VLOOKUP($I367,'taxon-match_2026-08-31'!$A$2:$N$122,12,FALSE),IF(_xlpm.x=0,"",_xlpm.x)))</f>
        <v/>
      </c>
      <c r="R367" t="str">
        <f>IF($I367="","",_xlfn.LET(_xlpm.x,VLOOKUP($I367,'taxon-match_2026-08-31'!$A$2:$N$122,14,FALSE),IF(_xlpm.x=0,"",_xlpm.x)))</f>
        <v/>
      </c>
      <c r="S367" s="2" t="s">
        <v>2358</v>
      </c>
      <c r="T367" t="s">
        <v>60</v>
      </c>
      <c r="X367" t="str">
        <f>IF(T367="","",_xlfn.LET(_xlpm.x,VLOOKUP(T367,'Drop-down_menus'!$F$2:$G$16,2,FALSE),IF(_xlpm.x=0,"",_xlpm.x)))</f>
        <v>https://orcid.org/0000-0002-9708-1761</v>
      </c>
      <c r="Y367" t="str">
        <f>IF(U367="","",_xlfn.LET(_xlpm.x,VLOOKUP(U367,'Drop-down_menus'!$F$2:$G$16,2,FALSE),IF(_xlpm.x=0,"",_xlpm.x)))</f>
        <v/>
      </c>
      <c r="Z367" t="str">
        <f>IF(V367="","",_xlfn.LET(_xlpm.x,VLOOKUP(V367,'Drop-down_menus'!$F$2:$G$16,2,FALSE),IF(_xlpm.x=0,"",_xlpm.x)))</f>
        <v/>
      </c>
      <c r="AA367" t="str">
        <f>IF(W367="","",_xlfn.LET(_xlpm.x,VLOOKUP(W367,'Drop-down_menus'!$F$2:$G$16,2,FALSE),IF(_xlpm.x=0,"",_xlpm.x)))</f>
        <v/>
      </c>
      <c r="AB367" t="s">
        <v>702</v>
      </c>
      <c r="AE367" t="s">
        <v>745</v>
      </c>
    </row>
    <row r="368" spans="1:31" x14ac:dyDescent="0.2">
      <c r="A368" s="2" t="s">
        <v>117</v>
      </c>
      <c r="C368">
        <v>582</v>
      </c>
      <c r="D368" s="21" t="s">
        <v>700</v>
      </c>
      <c r="F368" t="s">
        <v>760</v>
      </c>
      <c r="G368">
        <v>1</v>
      </c>
      <c r="H368" t="s">
        <v>760</v>
      </c>
      <c r="I368" t="s">
        <v>760</v>
      </c>
      <c r="J368" t="str">
        <f>IF($I368="","",_xlfn.LET(_xlpm.x,VLOOKUP($I368,'taxon-match_2026-08-31'!$A$2:$N$122,6,FALSE),IF(_xlpm.x=0,"",_xlpm.x)))</f>
        <v>Topsent, 1905</v>
      </c>
      <c r="K368" t="str">
        <f>IF($I368="","",_xlfn.LET(_xlpm.x,VLOOKUP($I368,'taxon-match_2026-08-31'!$A$2:$N$122,4,FALSE),IF(_xlpm.x=0,"",_xlpm.x)))</f>
        <v>urn:lsid:marinespecies.org:taxname:164875</v>
      </c>
      <c r="L368" t="str">
        <f>IF($I368="","",_xlfn.LET(_xlpm.x,VLOOKUP($I368,'taxon-match_2026-08-31'!$A$2:$N$122,7,FALSE),IF(_xlpm.x=0,"",_xlpm.x)))</f>
        <v>Animalia</v>
      </c>
      <c r="M368" t="str">
        <f>IF($I368="","",_xlfn.LET(_xlpm.x,VLOOKUP($I368,'taxon-match_2026-08-31'!$A$2:$N$122,8,FALSE),IF(_xlpm.x=0,"",_xlpm.x)))</f>
        <v>Porifera</v>
      </c>
      <c r="N368" t="str">
        <f>IF($I368="","",_xlfn.LET(_xlpm.x,VLOOKUP($I368,'taxon-match_2026-08-31'!$A$2:$N$122,9,FALSE),IF(_xlpm.x=0,"",_xlpm.x)))</f>
        <v>Demospongiae</v>
      </c>
      <c r="O368" t="str">
        <f>IF($I368="","",_xlfn.LET(_xlpm.x,VLOOKUP($I368,'taxon-match_2026-08-31'!$A$2:$N$122,10,FALSE),IF(_xlpm.x=0,"",_xlpm.x)))</f>
        <v>Dendroceratida</v>
      </c>
      <c r="P368" t="str">
        <f>IF($I368="","",_xlfn.LET(_xlpm.x,VLOOKUP($I368,'taxon-match_2026-08-31'!$A$2:$N$122,11,FALSE),IF(_xlpm.x=0,"",_xlpm.x)))</f>
        <v>Darwinellidae</v>
      </c>
      <c r="Q368" t="str">
        <f>IF($I368="","",_xlfn.LET(_xlpm.x,VLOOKUP($I368,'taxon-match_2026-08-31'!$A$2:$N$122,12,FALSE),IF(_xlpm.x=0,"",_xlpm.x)))</f>
        <v>Dendrilla</v>
      </c>
      <c r="R368" t="str">
        <f>IF($I368="","",_xlfn.LET(_xlpm.x,VLOOKUP($I368,'taxon-match_2026-08-31'!$A$2:$N$122,14,FALSE),IF(_xlpm.x=0,"",_xlpm.x)))</f>
        <v>antarctica</v>
      </c>
      <c r="S368" s="2" t="s">
        <v>2609</v>
      </c>
      <c r="T368" t="s">
        <v>60</v>
      </c>
      <c r="X368" t="str">
        <f>IF(T368="","",_xlfn.LET(_xlpm.x,VLOOKUP(T368,'Drop-down_menus'!$F$2:$G$16,2,FALSE),IF(_xlpm.x=0,"",_xlpm.x)))</f>
        <v>https://orcid.org/0000-0002-9708-1761</v>
      </c>
      <c r="Y368" t="str">
        <f>IF(U368="","",_xlfn.LET(_xlpm.x,VLOOKUP(U368,'Drop-down_menus'!$F$2:$G$16,2,FALSE),IF(_xlpm.x=0,"",_xlpm.x)))</f>
        <v/>
      </c>
      <c r="Z368" t="str">
        <f>IF(V368="","",_xlfn.LET(_xlpm.x,VLOOKUP(V368,'Drop-down_menus'!$F$2:$G$16,2,FALSE),IF(_xlpm.x=0,"",_xlpm.x)))</f>
        <v/>
      </c>
      <c r="AA368" t="str">
        <f>IF(W368="","",_xlfn.LET(_xlpm.x,VLOOKUP(W368,'Drop-down_menus'!$F$2:$G$16,2,FALSE),IF(_xlpm.x=0,"",_xlpm.x)))</f>
        <v/>
      </c>
      <c r="AB368" t="s">
        <v>702</v>
      </c>
      <c r="AE368" t="s">
        <v>745</v>
      </c>
    </row>
    <row r="369" spans="1:31" x14ac:dyDescent="0.2">
      <c r="A369" s="2" t="s">
        <v>117</v>
      </c>
      <c r="C369">
        <v>583</v>
      </c>
      <c r="D369" s="21" t="s">
        <v>700</v>
      </c>
      <c r="F369" t="s">
        <v>763</v>
      </c>
      <c r="G369">
        <v>1</v>
      </c>
      <c r="H369" t="s">
        <v>763</v>
      </c>
      <c r="I369" t="s">
        <v>763</v>
      </c>
      <c r="J369" t="str">
        <f>IF($I369="","",_xlfn.LET(_xlpm.x,VLOOKUP($I369,'taxon-match_2026-08-31'!$A$2:$N$122,6,FALSE),IF(_xlpm.x=0,"",_xlpm.x)))</f>
        <v>(Strebel, 1908)</v>
      </c>
      <c r="K369" t="str">
        <f>IF($I369="","",_xlfn.LET(_xlpm.x,VLOOKUP($I369,'taxon-match_2026-08-31'!$A$2:$N$122,4,FALSE),IF(_xlpm.x=0,"",_xlpm.x)))</f>
        <v>urn:lsid:marinespecies.org:taxname:197296</v>
      </c>
      <c r="L369" t="str">
        <f>IF($I369="","",_xlfn.LET(_xlpm.x,VLOOKUP($I369,'taxon-match_2026-08-31'!$A$2:$N$122,7,FALSE),IF(_xlpm.x=0,"",_xlpm.x)))</f>
        <v>Animalia</v>
      </c>
      <c r="M369" t="str">
        <f>IF($I369="","",_xlfn.LET(_xlpm.x,VLOOKUP($I369,'taxon-match_2026-08-31'!$A$2:$N$122,8,FALSE),IF(_xlpm.x=0,"",_xlpm.x)))</f>
        <v>Mollusca</v>
      </c>
      <c r="N369" t="str">
        <f>IF($I369="","",_xlfn.LET(_xlpm.x,VLOOKUP($I369,'taxon-match_2026-08-31'!$A$2:$N$122,9,FALSE),IF(_xlpm.x=0,"",_xlpm.x)))</f>
        <v>Gastropoda</v>
      </c>
      <c r="O369" t="str">
        <f>IF($I369="","",_xlfn.LET(_xlpm.x,VLOOKUP($I369,'taxon-match_2026-08-31'!$A$2:$N$122,10,FALSE),IF(_xlpm.x=0,"",_xlpm.x)))</f>
        <v>Nacellida</v>
      </c>
      <c r="P369" t="str">
        <f>IF($I369="","",_xlfn.LET(_xlpm.x,VLOOKUP($I369,'taxon-match_2026-08-31'!$A$2:$N$122,11,FALSE),IF(_xlpm.x=0,"",_xlpm.x)))</f>
        <v>Nacellidae</v>
      </c>
      <c r="Q369" t="str">
        <f>IF($I369="","",_xlfn.LET(_xlpm.x,VLOOKUP($I369,'taxon-match_2026-08-31'!$A$2:$N$122,12,FALSE),IF(_xlpm.x=0,"",_xlpm.x)))</f>
        <v>Nacella</v>
      </c>
      <c r="R369" t="str">
        <f>IF($I369="","",_xlfn.LET(_xlpm.x,VLOOKUP($I369,'taxon-match_2026-08-31'!$A$2:$N$122,14,FALSE),IF(_xlpm.x=0,"",_xlpm.x)))</f>
        <v>concinna</v>
      </c>
      <c r="S369" s="2" t="s">
        <v>2609</v>
      </c>
      <c r="T369" t="s">
        <v>60</v>
      </c>
      <c r="X369" t="str">
        <f>IF(T369="","",_xlfn.LET(_xlpm.x,VLOOKUP(T369,'Drop-down_menus'!$F$2:$G$16,2,FALSE),IF(_xlpm.x=0,"",_xlpm.x)))</f>
        <v>https://orcid.org/0000-0002-9708-1761</v>
      </c>
      <c r="Y369" t="str">
        <f>IF(U369="","",_xlfn.LET(_xlpm.x,VLOOKUP(U369,'Drop-down_menus'!$F$2:$G$16,2,FALSE),IF(_xlpm.x=0,"",_xlpm.x)))</f>
        <v/>
      </c>
      <c r="Z369" t="str">
        <f>IF(V369="","",_xlfn.LET(_xlpm.x,VLOOKUP(V369,'Drop-down_menus'!$F$2:$G$16,2,FALSE),IF(_xlpm.x=0,"",_xlpm.x)))</f>
        <v/>
      </c>
      <c r="AA369" t="str">
        <f>IF(W369="","",_xlfn.LET(_xlpm.x,VLOOKUP(W369,'Drop-down_menus'!$F$2:$G$16,2,FALSE),IF(_xlpm.x=0,"",_xlpm.x)))</f>
        <v/>
      </c>
      <c r="AB369" t="s">
        <v>702</v>
      </c>
      <c r="AE369" t="s">
        <v>745</v>
      </c>
    </row>
    <row r="370" spans="1:31" x14ac:dyDescent="0.2">
      <c r="A370" s="2" t="s">
        <v>117</v>
      </c>
      <c r="C370">
        <v>584</v>
      </c>
      <c r="D370" s="21" t="s">
        <v>700</v>
      </c>
      <c r="F370" t="s">
        <v>763</v>
      </c>
      <c r="G370">
        <v>1</v>
      </c>
      <c r="H370" t="s">
        <v>763</v>
      </c>
      <c r="I370" t="s">
        <v>763</v>
      </c>
      <c r="J370" t="str">
        <f>IF($I370="","",_xlfn.LET(_xlpm.x,VLOOKUP($I370,'taxon-match_2026-08-31'!$A$2:$N$122,6,FALSE),IF(_xlpm.x=0,"",_xlpm.x)))</f>
        <v>(Strebel, 1908)</v>
      </c>
      <c r="K370" t="str">
        <f>IF($I370="","",_xlfn.LET(_xlpm.x,VLOOKUP($I370,'taxon-match_2026-08-31'!$A$2:$N$122,4,FALSE),IF(_xlpm.x=0,"",_xlpm.x)))</f>
        <v>urn:lsid:marinespecies.org:taxname:197296</v>
      </c>
      <c r="L370" t="str">
        <f>IF($I370="","",_xlfn.LET(_xlpm.x,VLOOKUP($I370,'taxon-match_2026-08-31'!$A$2:$N$122,7,FALSE),IF(_xlpm.x=0,"",_xlpm.x)))</f>
        <v>Animalia</v>
      </c>
      <c r="M370" t="str">
        <f>IF($I370="","",_xlfn.LET(_xlpm.x,VLOOKUP($I370,'taxon-match_2026-08-31'!$A$2:$N$122,8,FALSE),IF(_xlpm.x=0,"",_xlpm.x)))</f>
        <v>Mollusca</v>
      </c>
      <c r="N370" t="str">
        <f>IF($I370="","",_xlfn.LET(_xlpm.x,VLOOKUP($I370,'taxon-match_2026-08-31'!$A$2:$N$122,9,FALSE),IF(_xlpm.x=0,"",_xlpm.x)))</f>
        <v>Gastropoda</v>
      </c>
      <c r="O370" t="str">
        <f>IF($I370="","",_xlfn.LET(_xlpm.x,VLOOKUP($I370,'taxon-match_2026-08-31'!$A$2:$N$122,10,FALSE),IF(_xlpm.x=0,"",_xlpm.x)))</f>
        <v>Nacellida</v>
      </c>
      <c r="P370" t="str">
        <f>IF($I370="","",_xlfn.LET(_xlpm.x,VLOOKUP($I370,'taxon-match_2026-08-31'!$A$2:$N$122,11,FALSE),IF(_xlpm.x=0,"",_xlpm.x)))</f>
        <v>Nacellidae</v>
      </c>
      <c r="Q370" t="str">
        <f>IF($I370="","",_xlfn.LET(_xlpm.x,VLOOKUP($I370,'taxon-match_2026-08-31'!$A$2:$N$122,12,FALSE),IF(_xlpm.x=0,"",_xlpm.x)))</f>
        <v>Nacella</v>
      </c>
      <c r="R370" t="str">
        <f>IF($I370="","",_xlfn.LET(_xlpm.x,VLOOKUP($I370,'taxon-match_2026-08-31'!$A$2:$N$122,14,FALSE),IF(_xlpm.x=0,"",_xlpm.x)))</f>
        <v>concinna</v>
      </c>
      <c r="S370" s="2" t="s">
        <v>2609</v>
      </c>
      <c r="T370" t="s">
        <v>60</v>
      </c>
      <c r="X370" t="str">
        <f>IF(T370="","",_xlfn.LET(_xlpm.x,VLOOKUP(T370,'Drop-down_menus'!$F$2:$G$16,2,FALSE),IF(_xlpm.x=0,"",_xlpm.x)))</f>
        <v>https://orcid.org/0000-0002-9708-1761</v>
      </c>
      <c r="Y370" t="str">
        <f>IF(U370="","",_xlfn.LET(_xlpm.x,VLOOKUP(U370,'Drop-down_menus'!$F$2:$G$16,2,FALSE),IF(_xlpm.x=0,"",_xlpm.x)))</f>
        <v/>
      </c>
      <c r="Z370" t="str">
        <f>IF(V370="","",_xlfn.LET(_xlpm.x,VLOOKUP(V370,'Drop-down_menus'!$F$2:$G$16,2,FALSE),IF(_xlpm.x=0,"",_xlpm.x)))</f>
        <v/>
      </c>
      <c r="AA370" t="str">
        <f>IF(W370="","",_xlfn.LET(_xlpm.x,VLOOKUP(W370,'Drop-down_menus'!$F$2:$G$16,2,FALSE),IF(_xlpm.x=0,"",_xlpm.x)))</f>
        <v/>
      </c>
      <c r="AB370" t="s">
        <v>702</v>
      </c>
      <c r="AE370" t="s">
        <v>745</v>
      </c>
    </row>
    <row r="371" spans="1:31" x14ac:dyDescent="0.2">
      <c r="A371" s="2" t="s">
        <v>117</v>
      </c>
      <c r="C371">
        <v>585</v>
      </c>
      <c r="D371" s="21" t="s">
        <v>700</v>
      </c>
      <c r="F371" t="s">
        <v>759</v>
      </c>
      <c r="G371">
        <v>1</v>
      </c>
      <c r="H371" t="s">
        <v>759</v>
      </c>
      <c r="I371" t="s">
        <v>759</v>
      </c>
      <c r="J371" t="str">
        <f>IF($I371="","",_xlfn.LET(_xlpm.x,VLOOKUP($I371,'taxon-match_2026-08-31'!$A$2:$N$122,6,FALSE),IF(_xlpm.x=0,"",_xlpm.x)))</f>
        <v>Roule, 1909</v>
      </c>
      <c r="K371" t="str">
        <f>IF($I371="","",_xlfn.LET(_xlpm.x,VLOOKUP($I371,'taxon-match_2026-08-31'!$A$2:$N$122,4,FALSE),IF(_xlpm.x=0,"",_xlpm.x)))</f>
        <v>urn:lsid:marinespecies.org:taxname:172898</v>
      </c>
      <c r="L371" t="str">
        <f>IF($I371="","",_xlfn.LET(_xlpm.x,VLOOKUP($I371,'taxon-match_2026-08-31'!$A$2:$N$122,7,FALSE),IF(_xlpm.x=0,"",_xlpm.x)))</f>
        <v>Animalia</v>
      </c>
      <c r="M371" t="str">
        <f>IF($I371="","",_xlfn.LET(_xlpm.x,VLOOKUP($I371,'taxon-match_2026-08-31'!$A$2:$N$122,8,FALSE),IF(_xlpm.x=0,"",_xlpm.x)))</f>
        <v>Cnidaria</v>
      </c>
      <c r="N371" t="str">
        <f>IF($I371="","",_xlfn.LET(_xlpm.x,VLOOKUP($I371,'taxon-match_2026-08-31'!$A$2:$N$122,9,FALSE),IF(_xlpm.x=0,"",_xlpm.x)))</f>
        <v>Hexacorallia</v>
      </c>
      <c r="O371" t="str">
        <f>IF($I371="","",_xlfn.LET(_xlpm.x,VLOOKUP($I371,'taxon-match_2026-08-31'!$A$2:$N$122,10,FALSE),IF(_xlpm.x=0,"",_xlpm.x)))</f>
        <v>Actiniaria</v>
      </c>
      <c r="P371" t="str">
        <f>IF($I371="","",_xlfn.LET(_xlpm.x,VLOOKUP($I371,'taxon-match_2026-08-31'!$A$2:$N$122,11,FALSE),IF(_xlpm.x=0,"",_xlpm.x)))</f>
        <v>Actiniidae</v>
      </c>
      <c r="Q371" t="str">
        <f>IF($I371="","",_xlfn.LET(_xlpm.x,VLOOKUP($I371,'taxon-match_2026-08-31'!$A$2:$N$122,12,FALSE),IF(_xlpm.x=0,"",_xlpm.x)))</f>
        <v>Glyphoperidium</v>
      </c>
      <c r="R371" t="str">
        <f>IF($I371="","",_xlfn.LET(_xlpm.x,VLOOKUP($I371,'taxon-match_2026-08-31'!$A$2:$N$122,14,FALSE),IF(_xlpm.x=0,"",_xlpm.x)))</f>
        <v>bursa</v>
      </c>
      <c r="S371" s="2" t="s">
        <v>2609</v>
      </c>
      <c r="T371" t="s">
        <v>60</v>
      </c>
      <c r="X371" t="str">
        <f>IF(T371="","",_xlfn.LET(_xlpm.x,VLOOKUP(T371,'Drop-down_menus'!$F$2:$G$16,2,FALSE),IF(_xlpm.x=0,"",_xlpm.x)))</f>
        <v>https://orcid.org/0000-0002-9708-1761</v>
      </c>
      <c r="Y371" t="str">
        <f>IF(U371="","",_xlfn.LET(_xlpm.x,VLOOKUP(U371,'Drop-down_menus'!$F$2:$G$16,2,FALSE),IF(_xlpm.x=0,"",_xlpm.x)))</f>
        <v/>
      </c>
      <c r="Z371" t="str">
        <f>IF(V371="","",_xlfn.LET(_xlpm.x,VLOOKUP(V371,'Drop-down_menus'!$F$2:$G$16,2,FALSE),IF(_xlpm.x=0,"",_xlpm.x)))</f>
        <v/>
      </c>
      <c r="AA371" t="str">
        <f>IF(W371="","",_xlfn.LET(_xlpm.x,VLOOKUP(W371,'Drop-down_menus'!$F$2:$G$16,2,FALSE),IF(_xlpm.x=0,"",_xlpm.x)))</f>
        <v/>
      </c>
      <c r="AB371" t="s">
        <v>702</v>
      </c>
      <c r="AE371" t="s">
        <v>745</v>
      </c>
    </row>
    <row r="372" spans="1:31" hidden="1" x14ac:dyDescent="0.2">
      <c r="A372" s="2" t="s">
        <v>117</v>
      </c>
      <c r="C372">
        <v>586</v>
      </c>
      <c r="D372" s="21" t="s">
        <v>700</v>
      </c>
      <c r="F372" t="s">
        <v>690</v>
      </c>
      <c r="G372">
        <v>1</v>
      </c>
      <c r="H372" t="s">
        <v>690</v>
      </c>
      <c r="I372" t="s">
        <v>690</v>
      </c>
      <c r="J372" t="str">
        <f>IF($I372="","",_xlfn.LET(_xlpm.x,VLOOKUP($I372,'taxon-match_2026-08-31'!$A$2:$N$122,6,FALSE),IF(_xlpm.x=0,"",_xlpm.x)))</f>
        <v>Grube, 1850</v>
      </c>
      <c r="K372" t="str">
        <f>IF($I372="","",_xlfn.LET(_xlpm.x,VLOOKUP($I372,'taxon-match_2026-08-31'!$A$2:$N$122,4,FALSE),IF(_xlpm.x=0,"",_xlpm.x)))</f>
        <v>urn:lsid:marinespecies.org:taxname:883</v>
      </c>
      <c r="L372" t="str">
        <f>IF($I372="","",_xlfn.LET(_xlpm.x,VLOOKUP($I372,'taxon-match_2026-08-31'!$A$2:$N$122,7,FALSE),IF(_xlpm.x=0,"",_xlpm.x)))</f>
        <v>Animalia</v>
      </c>
      <c r="M372" t="str">
        <f>IF($I372="","",_xlfn.LET(_xlpm.x,VLOOKUP($I372,'taxon-match_2026-08-31'!$A$2:$N$122,8,FALSE),IF(_xlpm.x=0,"",_xlpm.x)))</f>
        <v>Annelida</v>
      </c>
      <c r="N372" t="str">
        <f>IF($I372="","",_xlfn.LET(_xlpm.x,VLOOKUP($I372,'taxon-match_2026-08-31'!$A$2:$N$122,9,FALSE),IF(_xlpm.x=0,"",_xlpm.x)))</f>
        <v>Polychaeta</v>
      </c>
      <c r="O372" t="str">
        <f>IF($I372="","",_xlfn.LET(_xlpm.x,VLOOKUP($I372,'taxon-match_2026-08-31'!$A$2:$N$122,10,FALSE),IF(_xlpm.x=0,"",_xlpm.x)))</f>
        <v/>
      </c>
      <c r="P372" t="str">
        <f>IF($I372="","",_xlfn.LET(_xlpm.x,VLOOKUP($I372,'taxon-match_2026-08-31'!$A$2:$N$122,11,FALSE),IF(_xlpm.x=0,"",_xlpm.x)))</f>
        <v/>
      </c>
      <c r="Q372" t="str">
        <f>IF($I372="","",_xlfn.LET(_xlpm.x,VLOOKUP($I372,'taxon-match_2026-08-31'!$A$2:$N$122,12,FALSE),IF(_xlpm.x=0,"",_xlpm.x)))</f>
        <v/>
      </c>
      <c r="R372" t="str">
        <f>IF($I372="","",_xlfn.LET(_xlpm.x,VLOOKUP($I372,'taxon-match_2026-08-31'!$A$2:$N$122,14,FALSE),IF(_xlpm.x=0,"",_xlpm.x)))</f>
        <v/>
      </c>
      <c r="S372" s="2" t="s">
        <v>2358</v>
      </c>
      <c r="T372" t="s">
        <v>60</v>
      </c>
      <c r="X372" t="str">
        <f>IF(T372="","",_xlfn.LET(_xlpm.x,VLOOKUP(T372,'Drop-down_menus'!$F$2:$G$16,2,FALSE),IF(_xlpm.x=0,"",_xlpm.x)))</f>
        <v>https://orcid.org/0000-0002-9708-1761</v>
      </c>
      <c r="Y372" t="str">
        <f>IF(U372="","",_xlfn.LET(_xlpm.x,VLOOKUP(U372,'Drop-down_menus'!$F$2:$G$16,2,FALSE),IF(_xlpm.x=0,"",_xlpm.x)))</f>
        <v/>
      </c>
      <c r="Z372" t="str">
        <f>IF(V372="","",_xlfn.LET(_xlpm.x,VLOOKUP(V372,'Drop-down_menus'!$F$2:$G$16,2,FALSE),IF(_xlpm.x=0,"",_xlpm.x)))</f>
        <v/>
      </c>
      <c r="AA372" t="str">
        <f>IF(W372="","",_xlfn.LET(_xlpm.x,VLOOKUP(W372,'Drop-down_menus'!$F$2:$G$16,2,FALSE),IF(_xlpm.x=0,"",_xlpm.x)))</f>
        <v/>
      </c>
      <c r="AB372" t="s">
        <v>702</v>
      </c>
      <c r="AE372" t="s">
        <v>745</v>
      </c>
    </row>
    <row r="373" spans="1:31" hidden="1" x14ac:dyDescent="0.2">
      <c r="A373" s="2" t="s">
        <v>117</v>
      </c>
      <c r="C373">
        <v>587</v>
      </c>
      <c r="D373" s="21" t="s">
        <v>700</v>
      </c>
      <c r="F373" t="s">
        <v>690</v>
      </c>
      <c r="G373">
        <v>1</v>
      </c>
      <c r="H373" t="s">
        <v>690</v>
      </c>
      <c r="I373" t="s">
        <v>690</v>
      </c>
      <c r="J373" t="str">
        <f>IF($I373="","",_xlfn.LET(_xlpm.x,VLOOKUP($I373,'taxon-match_2026-08-31'!$A$2:$N$122,6,FALSE),IF(_xlpm.x=0,"",_xlpm.x)))</f>
        <v>Grube, 1850</v>
      </c>
      <c r="K373" t="str">
        <f>IF($I373="","",_xlfn.LET(_xlpm.x,VLOOKUP($I373,'taxon-match_2026-08-31'!$A$2:$N$122,4,FALSE),IF(_xlpm.x=0,"",_xlpm.x)))</f>
        <v>urn:lsid:marinespecies.org:taxname:883</v>
      </c>
      <c r="L373" t="str">
        <f>IF($I373="","",_xlfn.LET(_xlpm.x,VLOOKUP($I373,'taxon-match_2026-08-31'!$A$2:$N$122,7,FALSE),IF(_xlpm.x=0,"",_xlpm.x)))</f>
        <v>Animalia</v>
      </c>
      <c r="M373" t="str">
        <f>IF($I373="","",_xlfn.LET(_xlpm.x,VLOOKUP($I373,'taxon-match_2026-08-31'!$A$2:$N$122,8,FALSE),IF(_xlpm.x=0,"",_xlpm.x)))</f>
        <v>Annelida</v>
      </c>
      <c r="N373" t="str">
        <f>IF($I373="","",_xlfn.LET(_xlpm.x,VLOOKUP($I373,'taxon-match_2026-08-31'!$A$2:$N$122,9,FALSE),IF(_xlpm.x=0,"",_xlpm.x)))</f>
        <v>Polychaeta</v>
      </c>
      <c r="O373" t="str">
        <f>IF($I373="","",_xlfn.LET(_xlpm.x,VLOOKUP($I373,'taxon-match_2026-08-31'!$A$2:$N$122,10,FALSE),IF(_xlpm.x=0,"",_xlpm.x)))</f>
        <v/>
      </c>
      <c r="P373" t="str">
        <f>IF($I373="","",_xlfn.LET(_xlpm.x,VLOOKUP($I373,'taxon-match_2026-08-31'!$A$2:$N$122,11,FALSE),IF(_xlpm.x=0,"",_xlpm.x)))</f>
        <v/>
      </c>
      <c r="Q373" t="str">
        <f>IF($I373="","",_xlfn.LET(_xlpm.x,VLOOKUP($I373,'taxon-match_2026-08-31'!$A$2:$N$122,12,FALSE),IF(_xlpm.x=0,"",_xlpm.x)))</f>
        <v/>
      </c>
      <c r="R373" t="str">
        <f>IF($I373="","",_xlfn.LET(_xlpm.x,VLOOKUP($I373,'taxon-match_2026-08-31'!$A$2:$N$122,14,FALSE),IF(_xlpm.x=0,"",_xlpm.x)))</f>
        <v/>
      </c>
      <c r="S373" s="2" t="s">
        <v>2358</v>
      </c>
      <c r="T373" t="s">
        <v>60</v>
      </c>
      <c r="X373" t="str">
        <f>IF(T373="","",_xlfn.LET(_xlpm.x,VLOOKUP(T373,'Drop-down_menus'!$F$2:$G$16,2,FALSE),IF(_xlpm.x=0,"",_xlpm.x)))</f>
        <v>https://orcid.org/0000-0002-9708-1761</v>
      </c>
      <c r="Y373" t="str">
        <f>IF(U373="","",_xlfn.LET(_xlpm.x,VLOOKUP(U373,'Drop-down_menus'!$F$2:$G$16,2,FALSE),IF(_xlpm.x=0,"",_xlpm.x)))</f>
        <v/>
      </c>
      <c r="Z373" t="str">
        <f>IF(V373="","",_xlfn.LET(_xlpm.x,VLOOKUP(V373,'Drop-down_menus'!$F$2:$G$16,2,FALSE),IF(_xlpm.x=0,"",_xlpm.x)))</f>
        <v/>
      </c>
      <c r="AA373" t="str">
        <f>IF(W373="","",_xlfn.LET(_xlpm.x,VLOOKUP(W373,'Drop-down_menus'!$F$2:$G$16,2,FALSE),IF(_xlpm.x=0,"",_xlpm.x)))</f>
        <v/>
      </c>
      <c r="AB373" t="s">
        <v>702</v>
      </c>
      <c r="AE373" t="s">
        <v>745</v>
      </c>
    </row>
    <row r="374" spans="1:31" hidden="1" x14ac:dyDescent="0.2">
      <c r="A374" s="2" t="s">
        <v>117</v>
      </c>
      <c r="C374">
        <v>588</v>
      </c>
      <c r="D374" s="21" t="s">
        <v>700</v>
      </c>
      <c r="F374" t="s">
        <v>690</v>
      </c>
      <c r="G374">
        <v>1</v>
      </c>
      <c r="H374" t="s">
        <v>690</v>
      </c>
      <c r="I374" t="s">
        <v>690</v>
      </c>
      <c r="J374" t="str">
        <f>IF($I374="","",_xlfn.LET(_xlpm.x,VLOOKUP($I374,'taxon-match_2026-08-31'!$A$2:$N$122,6,FALSE),IF(_xlpm.x=0,"",_xlpm.x)))</f>
        <v>Grube, 1850</v>
      </c>
      <c r="K374" t="str">
        <f>IF($I374="","",_xlfn.LET(_xlpm.x,VLOOKUP($I374,'taxon-match_2026-08-31'!$A$2:$N$122,4,FALSE),IF(_xlpm.x=0,"",_xlpm.x)))</f>
        <v>urn:lsid:marinespecies.org:taxname:883</v>
      </c>
      <c r="L374" t="str">
        <f>IF($I374="","",_xlfn.LET(_xlpm.x,VLOOKUP($I374,'taxon-match_2026-08-31'!$A$2:$N$122,7,FALSE),IF(_xlpm.x=0,"",_xlpm.x)))</f>
        <v>Animalia</v>
      </c>
      <c r="M374" t="str">
        <f>IF($I374="","",_xlfn.LET(_xlpm.x,VLOOKUP($I374,'taxon-match_2026-08-31'!$A$2:$N$122,8,FALSE),IF(_xlpm.x=0,"",_xlpm.x)))</f>
        <v>Annelida</v>
      </c>
      <c r="N374" t="str">
        <f>IF($I374="","",_xlfn.LET(_xlpm.x,VLOOKUP($I374,'taxon-match_2026-08-31'!$A$2:$N$122,9,FALSE),IF(_xlpm.x=0,"",_xlpm.x)))</f>
        <v>Polychaeta</v>
      </c>
      <c r="O374" t="str">
        <f>IF($I374="","",_xlfn.LET(_xlpm.x,VLOOKUP($I374,'taxon-match_2026-08-31'!$A$2:$N$122,10,FALSE),IF(_xlpm.x=0,"",_xlpm.x)))</f>
        <v/>
      </c>
      <c r="P374" t="str">
        <f>IF($I374="","",_xlfn.LET(_xlpm.x,VLOOKUP($I374,'taxon-match_2026-08-31'!$A$2:$N$122,11,FALSE),IF(_xlpm.x=0,"",_xlpm.x)))</f>
        <v/>
      </c>
      <c r="Q374" t="str">
        <f>IF($I374="","",_xlfn.LET(_xlpm.x,VLOOKUP($I374,'taxon-match_2026-08-31'!$A$2:$N$122,12,FALSE),IF(_xlpm.x=0,"",_xlpm.x)))</f>
        <v/>
      </c>
      <c r="R374" t="str">
        <f>IF($I374="","",_xlfn.LET(_xlpm.x,VLOOKUP($I374,'taxon-match_2026-08-31'!$A$2:$N$122,14,FALSE),IF(_xlpm.x=0,"",_xlpm.x)))</f>
        <v/>
      </c>
      <c r="S374" s="2" t="s">
        <v>2358</v>
      </c>
      <c r="T374" t="s">
        <v>60</v>
      </c>
      <c r="X374" t="str">
        <f>IF(T374="","",_xlfn.LET(_xlpm.x,VLOOKUP(T374,'Drop-down_menus'!$F$2:$G$16,2,FALSE),IF(_xlpm.x=0,"",_xlpm.x)))</f>
        <v>https://orcid.org/0000-0002-9708-1761</v>
      </c>
      <c r="Y374" t="str">
        <f>IF(U374="","",_xlfn.LET(_xlpm.x,VLOOKUP(U374,'Drop-down_menus'!$F$2:$G$16,2,FALSE),IF(_xlpm.x=0,"",_xlpm.x)))</f>
        <v/>
      </c>
      <c r="Z374" t="str">
        <f>IF(V374="","",_xlfn.LET(_xlpm.x,VLOOKUP(V374,'Drop-down_menus'!$F$2:$G$16,2,FALSE),IF(_xlpm.x=0,"",_xlpm.x)))</f>
        <v/>
      </c>
      <c r="AA374" t="str">
        <f>IF(W374="","",_xlfn.LET(_xlpm.x,VLOOKUP(W374,'Drop-down_menus'!$F$2:$G$16,2,FALSE),IF(_xlpm.x=0,"",_xlpm.x)))</f>
        <v/>
      </c>
      <c r="AB374" t="s">
        <v>702</v>
      </c>
      <c r="AE374" t="s">
        <v>745</v>
      </c>
    </row>
    <row r="375" spans="1:31" hidden="1" x14ac:dyDescent="0.2">
      <c r="A375" s="2" t="s">
        <v>117</v>
      </c>
      <c r="C375">
        <v>589</v>
      </c>
      <c r="D375" s="21" t="s">
        <v>700</v>
      </c>
      <c r="F375" t="s">
        <v>690</v>
      </c>
      <c r="G375">
        <v>1</v>
      </c>
      <c r="H375" t="s">
        <v>690</v>
      </c>
      <c r="I375" t="s">
        <v>690</v>
      </c>
      <c r="J375" t="str">
        <f>IF($I375="","",_xlfn.LET(_xlpm.x,VLOOKUP($I375,'taxon-match_2026-08-31'!$A$2:$N$122,6,FALSE),IF(_xlpm.x=0,"",_xlpm.x)))</f>
        <v>Grube, 1850</v>
      </c>
      <c r="K375" t="str">
        <f>IF($I375="","",_xlfn.LET(_xlpm.x,VLOOKUP($I375,'taxon-match_2026-08-31'!$A$2:$N$122,4,FALSE),IF(_xlpm.x=0,"",_xlpm.x)))</f>
        <v>urn:lsid:marinespecies.org:taxname:883</v>
      </c>
      <c r="L375" t="str">
        <f>IF($I375="","",_xlfn.LET(_xlpm.x,VLOOKUP($I375,'taxon-match_2026-08-31'!$A$2:$N$122,7,FALSE),IF(_xlpm.x=0,"",_xlpm.x)))</f>
        <v>Animalia</v>
      </c>
      <c r="M375" t="str">
        <f>IF($I375="","",_xlfn.LET(_xlpm.x,VLOOKUP($I375,'taxon-match_2026-08-31'!$A$2:$N$122,8,FALSE),IF(_xlpm.x=0,"",_xlpm.x)))</f>
        <v>Annelida</v>
      </c>
      <c r="N375" t="str">
        <f>IF($I375="","",_xlfn.LET(_xlpm.x,VLOOKUP($I375,'taxon-match_2026-08-31'!$A$2:$N$122,9,FALSE),IF(_xlpm.x=0,"",_xlpm.x)))</f>
        <v>Polychaeta</v>
      </c>
      <c r="O375" t="str">
        <f>IF($I375="","",_xlfn.LET(_xlpm.x,VLOOKUP($I375,'taxon-match_2026-08-31'!$A$2:$N$122,10,FALSE),IF(_xlpm.x=0,"",_xlpm.x)))</f>
        <v/>
      </c>
      <c r="P375" t="str">
        <f>IF($I375="","",_xlfn.LET(_xlpm.x,VLOOKUP($I375,'taxon-match_2026-08-31'!$A$2:$N$122,11,FALSE),IF(_xlpm.x=0,"",_xlpm.x)))</f>
        <v/>
      </c>
      <c r="Q375" t="str">
        <f>IF($I375="","",_xlfn.LET(_xlpm.x,VLOOKUP($I375,'taxon-match_2026-08-31'!$A$2:$N$122,12,FALSE),IF(_xlpm.x=0,"",_xlpm.x)))</f>
        <v/>
      </c>
      <c r="R375" t="str">
        <f>IF($I375="","",_xlfn.LET(_xlpm.x,VLOOKUP($I375,'taxon-match_2026-08-31'!$A$2:$N$122,14,FALSE),IF(_xlpm.x=0,"",_xlpm.x)))</f>
        <v/>
      </c>
      <c r="S375" s="2" t="s">
        <v>2358</v>
      </c>
      <c r="T375" t="s">
        <v>60</v>
      </c>
      <c r="X375" t="str">
        <f>IF(T375="","",_xlfn.LET(_xlpm.x,VLOOKUP(T375,'Drop-down_menus'!$F$2:$G$16,2,FALSE),IF(_xlpm.x=0,"",_xlpm.x)))</f>
        <v>https://orcid.org/0000-0002-9708-1761</v>
      </c>
      <c r="Y375" t="str">
        <f>IF(U375="","",_xlfn.LET(_xlpm.x,VLOOKUP(U375,'Drop-down_menus'!$F$2:$G$16,2,FALSE),IF(_xlpm.x=0,"",_xlpm.x)))</f>
        <v/>
      </c>
      <c r="Z375" t="str">
        <f>IF(V375="","",_xlfn.LET(_xlpm.x,VLOOKUP(V375,'Drop-down_menus'!$F$2:$G$16,2,FALSE),IF(_xlpm.x=0,"",_xlpm.x)))</f>
        <v/>
      </c>
      <c r="AA375" t="str">
        <f>IF(W375="","",_xlfn.LET(_xlpm.x,VLOOKUP(W375,'Drop-down_menus'!$F$2:$G$16,2,FALSE),IF(_xlpm.x=0,"",_xlpm.x)))</f>
        <v/>
      </c>
      <c r="AB375" t="s">
        <v>702</v>
      </c>
      <c r="AE375" t="s">
        <v>745</v>
      </c>
    </row>
    <row r="376" spans="1:31" hidden="1" x14ac:dyDescent="0.2">
      <c r="A376" s="2" t="s">
        <v>117</v>
      </c>
      <c r="C376">
        <v>590</v>
      </c>
      <c r="D376" s="21" t="s">
        <v>700</v>
      </c>
      <c r="F376" t="s">
        <v>690</v>
      </c>
      <c r="G376">
        <v>1</v>
      </c>
      <c r="H376" t="s">
        <v>690</v>
      </c>
      <c r="I376" t="s">
        <v>690</v>
      </c>
      <c r="J376" t="str">
        <f>IF($I376="","",_xlfn.LET(_xlpm.x,VLOOKUP($I376,'taxon-match_2026-08-31'!$A$2:$N$122,6,FALSE),IF(_xlpm.x=0,"",_xlpm.x)))</f>
        <v>Grube, 1850</v>
      </c>
      <c r="K376" t="str">
        <f>IF($I376="","",_xlfn.LET(_xlpm.x,VLOOKUP($I376,'taxon-match_2026-08-31'!$A$2:$N$122,4,FALSE),IF(_xlpm.x=0,"",_xlpm.x)))</f>
        <v>urn:lsid:marinespecies.org:taxname:883</v>
      </c>
      <c r="L376" t="str">
        <f>IF($I376="","",_xlfn.LET(_xlpm.x,VLOOKUP($I376,'taxon-match_2026-08-31'!$A$2:$N$122,7,FALSE),IF(_xlpm.x=0,"",_xlpm.x)))</f>
        <v>Animalia</v>
      </c>
      <c r="M376" t="str">
        <f>IF($I376="","",_xlfn.LET(_xlpm.x,VLOOKUP($I376,'taxon-match_2026-08-31'!$A$2:$N$122,8,FALSE),IF(_xlpm.x=0,"",_xlpm.x)))</f>
        <v>Annelida</v>
      </c>
      <c r="N376" t="str">
        <f>IF($I376="","",_xlfn.LET(_xlpm.x,VLOOKUP($I376,'taxon-match_2026-08-31'!$A$2:$N$122,9,FALSE),IF(_xlpm.x=0,"",_xlpm.x)))</f>
        <v>Polychaeta</v>
      </c>
      <c r="O376" t="str">
        <f>IF($I376="","",_xlfn.LET(_xlpm.x,VLOOKUP($I376,'taxon-match_2026-08-31'!$A$2:$N$122,10,FALSE),IF(_xlpm.x=0,"",_xlpm.x)))</f>
        <v/>
      </c>
      <c r="P376" t="str">
        <f>IF($I376="","",_xlfn.LET(_xlpm.x,VLOOKUP($I376,'taxon-match_2026-08-31'!$A$2:$N$122,11,FALSE),IF(_xlpm.x=0,"",_xlpm.x)))</f>
        <v/>
      </c>
      <c r="Q376" t="str">
        <f>IF($I376="","",_xlfn.LET(_xlpm.x,VLOOKUP($I376,'taxon-match_2026-08-31'!$A$2:$N$122,12,FALSE),IF(_xlpm.x=0,"",_xlpm.x)))</f>
        <v/>
      </c>
      <c r="R376" t="str">
        <f>IF($I376="","",_xlfn.LET(_xlpm.x,VLOOKUP($I376,'taxon-match_2026-08-31'!$A$2:$N$122,14,FALSE),IF(_xlpm.x=0,"",_xlpm.x)))</f>
        <v/>
      </c>
      <c r="S376" s="2" t="s">
        <v>2358</v>
      </c>
      <c r="T376" t="s">
        <v>60</v>
      </c>
      <c r="X376" t="str">
        <f>IF(T376="","",_xlfn.LET(_xlpm.x,VLOOKUP(T376,'Drop-down_menus'!$F$2:$G$16,2,FALSE),IF(_xlpm.x=0,"",_xlpm.x)))</f>
        <v>https://orcid.org/0000-0002-9708-1761</v>
      </c>
      <c r="Y376" t="str">
        <f>IF(U376="","",_xlfn.LET(_xlpm.x,VLOOKUP(U376,'Drop-down_menus'!$F$2:$G$16,2,FALSE),IF(_xlpm.x=0,"",_xlpm.x)))</f>
        <v/>
      </c>
      <c r="Z376" t="str">
        <f>IF(V376="","",_xlfn.LET(_xlpm.x,VLOOKUP(V376,'Drop-down_menus'!$F$2:$G$16,2,FALSE),IF(_xlpm.x=0,"",_xlpm.x)))</f>
        <v/>
      </c>
      <c r="AA376" t="str">
        <f>IF(W376="","",_xlfn.LET(_xlpm.x,VLOOKUP(W376,'Drop-down_menus'!$F$2:$G$16,2,FALSE),IF(_xlpm.x=0,"",_xlpm.x)))</f>
        <v/>
      </c>
      <c r="AB376" t="s">
        <v>702</v>
      </c>
      <c r="AE376" t="s">
        <v>745</v>
      </c>
    </row>
    <row r="377" spans="1:31" hidden="1" x14ac:dyDescent="0.2">
      <c r="A377" s="2" t="s">
        <v>117</v>
      </c>
      <c r="C377">
        <v>591</v>
      </c>
      <c r="D377" s="21" t="s">
        <v>700</v>
      </c>
      <c r="F377" t="s">
        <v>690</v>
      </c>
      <c r="G377">
        <v>1</v>
      </c>
      <c r="H377" t="s">
        <v>690</v>
      </c>
      <c r="I377" t="s">
        <v>690</v>
      </c>
      <c r="J377" t="str">
        <f>IF($I377="","",_xlfn.LET(_xlpm.x,VLOOKUP($I377,'taxon-match_2026-08-31'!$A$2:$N$122,6,FALSE),IF(_xlpm.x=0,"",_xlpm.x)))</f>
        <v>Grube, 1850</v>
      </c>
      <c r="K377" t="str">
        <f>IF($I377="","",_xlfn.LET(_xlpm.x,VLOOKUP($I377,'taxon-match_2026-08-31'!$A$2:$N$122,4,FALSE),IF(_xlpm.x=0,"",_xlpm.x)))</f>
        <v>urn:lsid:marinespecies.org:taxname:883</v>
      </c>
      <c r="L377" t="str">
        <f>IF($I377="","",_xlfn.LET(_xlpm.x,VLOOKUP($I377,'taxon-match_2026-08-31'!$A$2:$N$122,7,FALSE),IF(_xlpm.x=0,"",_xlpm.x)))</f>
        <v>Animalia</v>
      </c>
      <c r="M377" t="str">
        <f>IF($I377="","",_xlfn.LET(_xlpm.x,VLOOKUP($I377,'taxon-match_2026-08-31'!$A$2:$N$122,8,FALSE),IF(_xlpm.x=0,"",_xlpm.x)))</f>
        <v>Annelida</v>
      </c>
      <c r="N377" t="str">
        <f>IF($I377="","",_xlfn.LET(_xlpm.x,VLOOKUP($I377,'taxon-match_2026-08-31'!$A$2:$N$122,9,FALSE),IF(_xlpm.x=0,"",_xlpm.x)))</f>
        <v>Polychaeta</v>
      </c>
      <c r="O377" t="str">
        <f>IF($I377="","",_xlfn.LET(_xlpm.x,VLOOKUP($I377,'taxon-match_2026-08-31'!$A$2:$N$122,10,FALSE),IF(_xlpm.x=0,"",_xlpm.x)))</f>
        <v/>
      </c>
      <c r="P377" t="str">
        <f>IF($I377="","",_xlfn.LET(_xlpm.x,VLOOKUP($I377,'taxon-match_2026-08-31'!$A$2:$N$122,11,FALSE),IF(_xlpm.x=0,"",_xlpm.x)))</f>
        <v/>
      </c>
      <c r="Q377" t="str">
        <f>IF($I377="","",_xlfn.LET(_xlpm.x,VLOOKUP($I377,'taxon-match_2026-08-31'!$A$2:$N$122,12,FALSE),IF(_xlpm.x=0,"",_xlpm.x)))</f>
        <v/>
      </c>
      <c r="R377" t="str">
        <f>IF($I377="","",_xlfn.LET(_xlpm.x,VLOOKUP($I377,'taxon-match_2026-08-31'!$A$2:$N$122,14,FALSE),IF(_xlpm.x=0,"",_xlpm.x)))</f>
        <v/>
      </c>
      <c r="S377" s="2" t="s">
        <v>2358</v>
      </c>
      <c r="T377" t="s">
        <v>60</v>
      </c>
      <c r="X377" t="str">
        <f>IF(T377="","",_xlfn.LET(_xlpm.x,VLOOKUP(T377,'Drop-down_menus'!$F$2:$G$16,2,FALSE),IF(_xlpm.x=0,"",_xlpm.x)))</f>
        <v>https://orcid.org/0000-0002-9708-1761</v>
      </c>
      <c r="Y377" t="str">
        <f>IF(U377="","",_xlfn.LET(_xlpm.x,VLOOKUP(U377,'Drop-down_menus'!$F$2:$G$16,2,FALSE),IF(_xlpm.x=0,"",_xlpm.x)))</f>
        <v/>
      </c>
      <c r="Z377" t="str">
        <f>IF(V377="","",_xlfn.LET(_xlpm.x,VLOOKUP(V377,'Drop-down_menus'!$F$2:$G$16,2,FALSE),IF(_xlpm.x=0,"",_xlpm.x)))</f>
        <v/>
      </c>
      <c r="AA377" t="str">
        <f>IF(W377="","",_xlfn.LET(_xlpm.x,VLOOKUP(W377,'Drop-down_menus'!$F$2:$G$16,2,FALSE),IF(_xlpm.x=0,"",_xlpm.x)))</f>
        <v/>
      </c>
      <c r="AB377" t="s">
        <v>702</v>
      </c>
      <c r="AE377" t="s">
        <v>745</v>
      </c>
    </row>
    <row r="378" spans="1:31" hidden="1" x14ac:dyDescent="0.2">
      <c r="A378" s="2" t="s">
        <v>117</v>
      </c>
      <c r="C378">
        <v>592</v>
      </c>
      <c r="D378" s="21" t="s">
        <v>700</v>
      </c>
      <c r="F378" t="s">
        <v>692</v>
      </c>
      <c r="G378">
        <v>1</v>
      </c>
      <c r="H378" t="s">
        <v>692</v>
      </c>
      <c r="I378" t="s">
        <v>692</v>
      </c>
      <c r="J378" t="str">
        <f>IF($I378="","",_xlfn.LET(_xlpm.x,VLOOKUP($I378,'taxon-match_2026-08-31'!$A$2:$N$122,6,FALSE),IF(_xlpm.x=0,"",_xlpm.x)))</f>
        <v>de Blainville, 1830</v>
      </c>
      <c r="K378" t="str">
        <f>IF($I378="","",_xlfn.LET(_xlpm.x,VLOOKUP($I378,'taxon-match_2026-08-31'!$A$2:$N$122,4,FALSE),IF(_xlpm.x=0,"",_xlpm.x)))</f>
        <v>urn:lsid:marinespecies.org:taxname:123080</v>
      </c>
      <c r="L378" t="str">
        <f>IF($I378="","",_xlfn.LET(_xlpm.x,VLOOKUP($I378,'taxon-match_2026-08-31'!$A$2:$N$122,7,FALSE),IF(_xlpm.x=0,"",_xlpm.x)))</f>
        <v>Animalia</v>
      </c>
      <c r="M378" t="str">
        <f>IF($I378="","",_xlfn.LET(_xlpm.x,VLOOKUP($I378,'taxon-match_2026-08-31'!$A$2:$N$122,8,FALSE),IF(_xlpm.x=0,"",_xlpm.x)))</f>
        <v>Echinodermata</v>
      </c>
      <c r="N378" t="str">
        <f>IF($I378="","",_xlfn.LET(_xlpm.x,VLOOKUP($I378,'taxon-match_2026-08-31'!$A$2:$N$122,9,FALSE),IF(_xlpm.x=0,"",_xlpm.x)))</f>
        <v>Asteroidea</v>
      </c>
      <c r="O378" t="str">
        <f>IF($I378="","",_xlfn.LET(_xlpm.x,VLOOKUP($I378,'taxon-match_2026-08-31'!$A$2:$N$122,10,FALSE),IF(_xlpm.x=0,"",_xlpm.x)))</f>
        <v/>
      </c>
      <c r="P378" t="str">
        <f>IF($I378="","",_xlfn.LET(_xlpm.x,VLOOKUP($I378,'taxon-match_2026-08-31'!$A$2:$N$122,11,FALSE),IF(_xlpm.x=0,"",_xlpm.x)))</f>
        <v/>
      </c>
      <c r="Q378" t="str">
        <f>IF($I378="","",_xlfn.LET(_xlpm.x,VLOOKUP($I378,'taxon-match_2026-08-31'!$A$2:$N$122,12,FALSE),IF(_xlpm.x=0,"",_xlpm.x)))</f>
        <v/>
      </c>
      <c r="R378" t="str">
        <f>IF($I378="","",_xlfn.LET(_xlpm.x,VLOOKUP($I378,'taxon-match_2026-08-31'!$A$2:$N$122,14,FALSE),IF(_xlpm.x=0,"",_xlpm.x)))</f>
        <v/>
      </c>
      <c r="S378" s="2" t="s">
        <v>2358</v>
      </c>
      <c r="T378" t="s">
        <v>60</v>
      </c>
      <c r="X378" t="str">
        <f>IF(T378="","",_xlfn.LET(_xlpm.x,VLOOKUP(T378,'Drop-down_menus'!$F$2:$G$16,2,FALSE),IF(_xlpm.x=0,"",_xlpm.x)))</f>
        <v>https://orcid.org/0000-0002-9708-1761</v>
      </c>
      <c r="Y378" t="str">
        <f>IF(U378="","",_xlfn.LET(_xlpm.x,VLOOKUP(U378,'Drop-down_menus'!$F$2:$G$16,2,FALSE),IF(_xlpm.x=0,"",_xlpm.x)))</f>
        <v/>
      </c>
      <c r="Z378" t="str">
        <f>IF(V378="","",_xlfn.LET(_xlpm.x,VLOOKUP(V378,'Drop-down_menus'!$F$2:$G$16,2,FALSE),IF(_xlpm.x=0,"",_xlpm.x)))</f>
        <v/>
      </c>
      <c r="AA378" t="str">
        <f>IF(W378="","",_xlfn.LET(_xlpm.x,VLOOKUP(W378,'Drop-down_menus'!$F$2:$G$16,2,FALSE),IF(_xlpm.x=0,"",_xlpm.x)))</f>
        <v/>
      </c>
      <c r="AB378" t="s">
        <v>702</v>
      </c>
      <c r="AE378" t="s">
        <v>745</v>
      </c>
    </row>
    <row r="379" spans="1:31" hidden="1" x14ac:dyDescent="0.2">
      <c r="A379" s="2" t="s">
        <v>117</v>
      </c>
      <c r="C379">
        <v>593</v>
      </c>
      <c r="D379" s="21" t="s">
        <v>700</v>
      </c>
      <c r="F379" t="s">
        <v>692</v>
      </c>
      <c r="G379">
        <v>1</v>
      </c>
      <c r="H379" t="s">
        <v>692</v>
      </c>
      <c r="I379" t="s">
        <v>692</v>
      </c>
      <c r="J379" t="str">
        <f>IF($I379="","",_xlfn.LET(_xlpm.x,VLOOKUP($I379,'taxon-match_2026-08-31'!$A$2:$N$122,6,FALSE),IF(_xlpm.x=0,"",_xlpm.x)))</f>
        <v>de Blainville, 1830</v>
      </c>
      <c r="K379" t="str">
        <f>IF($I379="","",_xlfn.LET(_xlpm.x,VLOOKUP($I379,'taxon-match_2026-08-31'!$A$2:$N$122,4,FALSE),IF(_xlpm.x=0,"",_xlpm.x)))</f>
        <v>urn:lsid:marinespecies.org:taxname:123080</v>
      </c>
      <c r="L379" t="str">
        <f>IF($I379="","",_xlfn.LET(_xlpm.x,VLOOKUP($I379,'taxon-match_2026-08-31'!$A$2:$N$122,7,FALSE),IF(_xlpm.x=0,"",_xlpm.x)))</f>
        <v>Animalia</v>
      </c>
      <c r="M379" t="str">
        <f>IF($I379="","",_xlfn.LET(_xlpm.x,VLOOKUP($I379,'taxon-match_2026-08-31'!$A$2:$N$122,8,FALSE),IF(_xlpm.x=0,"",_xlpm.x)))</f>
        <v>Echinodermata</v>
      </c>
      <c r="N379" t="str">
        <f>IF($I379="","",_xlfn.LET(_xlpm.x,VLOOKUP($I379,'taxon-match_2026-08-31'!$A$2:$N$122,9,FALSE),IF(_xlpm.x=0,"",_xlpm.x)))</f>
        <v>Asteroidea</v>
      </c>
      <c r="O379" t="str">
        <f>IF($I379="","",_xlfn.LET(_xlpm.x,VLOOKUP($I379,'taxon-match_2026-08-31'!$A$2:$N$122,10,FALSE),IF(_xlpm.x=0,"",_xlpm.x)))</f>
        <v/>
      </c>
      <c r="P379" t="str">
        <f>IF($I379="","",_xlfn.LET(_xlpm.x,VLOOKUP($I379,'taxon-match_2026-08-31'!$A$2:$N$122,11,FALSE),IF(_xlpm.x=0,"",_xlpm.x)))</f>
        <v/>
      </c>
      <c r="Q379" t="str">
        <f>IF($I379="","",_xlfn.LET(_xlpm.x,VLOOKUP($I379,'taxon-match_2026-08-31'!$A$2:$N$122,12,FALSE),IF(_xlpm.x=0,"",_xlpm.x)))</f>
        <v/>
      </c>
      <c r="R379" t="str">
        <f>IF($I379="","",_xlfn.LET(_xlpm.x,VLOOKUP($I379,'taxon-match_2026-08-31'!$A$2:$N$122,14,FALSE),IF(_xlpm.x=0,"",_xlpm.x)))</f>
        <v/>
      </c>
      <c r="S379" s="2" t="s">
        <v>2358</v>
      </c>
      <c r="T379" t="s">
        <v>60</v>
      </c>
      <c r="X379" t="str">
        <f>IF(T379="","",_xlfn.LET(_xlpm.x,VLOOKUP(T379,'Drop-down_menus'!$F$2:$G$16,2,FALSE),IF(_xlpm.x=0,"",_xlpm.x)))</f>
        <v>https://orcid.org/0000-0002-9708-1761</v>
      </c>
      <c r="Y379" t="str">
        <f>IF(U379="","",_xlfn.LET(_xlpm.x,VLOOKUP(U379,'Drop-down_menus'!$F$2:$G$16,2,FALSE),IF(_xlpm.x=0,"",_xlpm.x)))</f>
        <v/>
      </c>
      <c r="Z379" t="str">
        <f>IF(V379="","",_xlfn.LET(_xlpm.x,VLOOKUP(V379,'Drop-down_menus'!$F$2:$G$16,2,FALSE),IF(_xlpm.x=0,"",_xlpm.x)))</f>
        <v/>
      </c>
      <c r="AA379" t="str">
        <f>IF(W379="","",_xlfn.LET(_xlpm.x,VLOOKUP(W379,'Drop-down_menus'!$F$2:$G$16,2,FALSE),IF(_xlpm.x=0,"",_xlpm.x)))</f>
        <v/>
      </c>
      <c r="AB379" t="s">
        <v>702</v>
      </c>
      <c r="AE379" t="s">
        <v>745</v>
      </c>
    </row>
    <row r="380" spans="1:31" hidden="1" x14ac:dyDescent="0.2">
      <c r="A380" s="2" t="s">
        <v>117</v>
      </c>
      <c r="C380">
        <v>594</v>
      </c>
      <c r="D380" s="21" t="s">
        <v>700</v>
      </c>
      <c r="F380" t="s">
        <v>692</v>
      </c>
      <c r="G380">
        <v>1</v>
      </c>
      <c r="H380" t="s">
        <v>692</v>
      </c>
      <c r="I380" t="s">
        <v>692</v>
      </c>
      <c r="J380" t="str">
        <f>IF($I380="","",_xlfn.LET(_xlpm.x,VLOOKUP($I380,'taxon-match_2026-08-31'!$A$2:$N$122,6,FALSE),IF(_xlpm.x=0,"",_xlpm.x)))</f>
        <v>de Blainville, 1830</v>
      </c>
      <c r="K380" t="str">
        <f>IF($I380="","",_xlfn.LET(_xlpm.x,VLOOKUP($I380,'taxon-match_2026-08-31'!$A$2:$N$122,4,FALSE),IF(_xlpm.x=0,"",_xlpm.x)))</f>
        <v>urn:lsid:marinespecies.org:taxname:123080</v>
      </c>
      <c r="L380" t="str">
        <f>IF($I380="","",_xlfn.LET(_xlpm.x,VLOOKUP($I380,'taxon-match_2026-08-31'!$A$2:$N$122,7,FALSE),IF(_xlpm.x=0,"",_xlpm.x)))</f>
        <v>Animalia</v>
      </c>
      <c r="M380" t="str">
        <f>IF($I380="","",_xlfn.LET(_xlpm.x,VLOOKUP($I380,'taxon-match_2026-08-31'!$A$2:$N$122,8,FALSE),IF(_xlpm.x=0,"",_xlpm.x)))</f>
        <v>Echinodermata</v>
      </c>
      <c r="N380" t="str">
        <f>IF($I380="","",_xlfn.LET(_xlpm.x,VLOOKUP($I380,'taxon-match_2026-08-31'!$A$2:$N$122,9,FALSE),IF(_xlpm.x=0,"",_xlpm.x)))</f>
        <v>Asteroidea</v>
      </c>
      <c r="O380" t="str">
        <f>IF($I380="","",_xlfn.LET(_xlpm.x,VLOOKUP($I380,'taxon-match_2026-08-31'!$A$2:$N$122,10,FALSE),IF(_xlpm.x=0,"",_xlpm.x)))</f>
        <v/>
      </c>
      <c r="P380" t="str">
        <f>IF($I380="","",_xlfn.LET(_xlpm.x,VLOOKUP($I380,'taxon-match_2026-08-31'!$A$2:$N$122,11,FALSE),IF(_xlpm.x=0,"",_xlpm.x)))</f>
        <v/>
      </c>
      <c r="Q380" t="str">
        <f>IF($I380="","",_xlfn.LET(_xlpm.x,VLOOKUP($I380,'taxon-match_2026-08-31'!$A$2:$N$122,12,FALSE),IF(_xlpm.x=0,"",_xlpm.x)))</f>
        <v/>
      </c>
      <c r="R380" t="str">
        <f>IF($I380="","",_xlfn.LET(_xlpm.x,VLOOKUP($I380,'taxon-match_2026-08-31'!$A$2:$N$122,14,FALSE),IF(_xlpm.x=0,"",_xlpm.x)))</f>
        <v/>
      </c>
      <c r="S380" s="2" t="s">
        <v>2358</v>
      </c>
      <c r="T380" t="s">
        <v>60</v>
      </c>
      <c r="X380" t="str">
        <f>IF(T380="","",_xlfn.LET(_xlpm.x,VLOOKUP(T380,'Drop-down_menus'!$F$2:$G$16,2,FALSE),IF(_xlpm.x=0,"",_xlpm.x)))</f>
        <v>https://orcid.org/0000-0002-9708-1761</v>
      </c>
      <c r="Y380" t="str">
        <f>IF(U380="","",_xlfn.LET(_xlpm.x,VLOOKUP(U380,'Drop-down_menus'!$F$2:$G$16,2,FALSE),IF(_xlpm.x=0,"",_xlpm.x)))</f>
        <v/>
      </c>
      <c r="Z380" t="str">
        <f>IF(V380="","",_xlfn.LET(_xlpm.x,VLOOKUP(V380,'Drop-down_menus'!$F$2:$G$16,2,FALSE),IF(_xlpm.x=0,"",_xlpm.x)))</f>
        <v/>
      </c>
      <c r="AA380" t="str">
        <f>IF(W380="","",_xlfn.LET(_xlpm.x,VLOOKUP(W380,'Drop-down_menus'!$F$2:$G$16,2,FALSE),IF(_xlpm.x=0,"",_xlpm.x)))</f>
        <v/>
      </c>
      <c r="AB380" t="s">
        <v>702</v>
      </c>
      <c r="AE380" t="s">
        <v>745</v>
      </c>
    </row>
    <row r="381" spans="1:31" hidden="1" x14ac:dyDescent="0.2">
      <c r="A381" s="2" t="s">
        <v>117</v>
      </c>
      <c r="C381">
        <v>595</v>
      </c>
      <c r="D381" s="21" t="s">
        <v>700</v>
      </c>
      <c r="F381" t="s">
        <v>692</v>
      </c>
      <c r="G381">
        <v>1</v>
      </c>
      <c r="H381" t="s">
        <v>692</v>
      </c>
      <c r="I381" t="s">
        <v>692</v>
      </c>
      <c r="J381" t="str">
        <f>IF($I381="","",_xlfn.LET(_xlpm.x,VLOOKUP($I381,'taxon-match_2026-08-31'!$A$2:$N$122,6,FALSE),IF(_xlpm.x=0,"",_xlpm.x)))</f>
        <v>de Blainville, 1830</v>
      </c>
      <c r="K381" t="str">
        <f>IF($I381="","",_xlfn.LET(_xlpm.x,VLOOKUP($I381,'taxon-match_2026-08-31'!$A$2:$N$122,4,FALSE),IF(_xlpm.x=0,"",_xlpm.x)))</f>
        <v>urn:lsid:marinespecies.org:taxname:123080</v>
      </c>
      <c r="L381" t="str">
        <f>IF($I381="","",_xlfn.LET(_xlpm.x,VLOOKUP($I381,'taxon-match_2026-08-31'!$A$2:$N$122,7,FALSE),IF(_xlpm.x=0,"",_xlpm.x)))</f>
        <v>Animalia</v>
      </c>
      <c r="M381" t="str">
        <f>IF($I381="","",_xlfn.LET(_xlpm.x,VLOOKUP($I381,'taxon-match_2026-08-31'!$A$2:$N$122,8,FALSE),IF(_xlpm.x=0,"",_xlpm.x)))</f>
        <v>Echinodermata</v>
      </c>
      <c r="N381" t="str">
        <f>IF($I381="","",_xlfn.LET(_xlpm.x,VLOOKUP($I381,'taxon-match_2026-08-31'!$A$2:$N$122,9,FALSE),IF(_xlpm.x=0,"",_xlpm.x)))</f>
        <v>Asteroidea</v>
      </c>
      <c r="O381" t="str">
        <f>IF($I381="","",_xlfn.LET(_xlpm.x,VLOOKUP($I381,'taxon-match_2026-08-31'!$A$2:$N$122,10,FALSE),IF(_xlpm.x=0,"",_xlpm.x)))</f>
        <v/>
      </c>
      <c r="P381" t="str">
        <f>IF($I381="","",_xlfn.LET(_xlpm.x,VLOOKUP($I381,'taxon-match_2026-08-31'!$A$2:$N$122,11,FALSE),IF(_xlpm.x=0,"",_xlpm.x)))</f>
        <v/>
      </c>
      <c r="Q381" t="str">
        <f>IF($I381="","",_xlfn.LET(_xlpm.x,VLOOKUP($I381,'taxon-match_2026-08-31'!$A$2:$N$122,12,FALSE),IF(_xlpm.x=0,"",_xlpm.x)))</f>
        <v/>
      </c>
      <c r="R381" t="str">
        <f>IF($I381="","",_xlfn.LET(_xlpm.x,VLOOKUP($I381,'taxon-match_2026-08-31'!$A$2:$N$122,14,FALSE),IF(_xlpm.x=0,"",_xlpm.x)))</f>
        <v/>
      </c>
      <c r="S381" s="2" t="s">
        <v>2358</v>
      </c>
      <c r="T381" t="s">
        <v>60</v>
      </c>
      <c r="X381" t="str">
        <f>IF(T381="","",_xlfn.LET(_xlpm.x,VLOOKUP(T381,'Drop-down_menus'!$F$2:$G$16,2,FALSE),IF(_xlpm.x=0,"",_xlpm.x)))</f>
        <v>https://orcid.org/0000-0002-9708-1761</v>
      </c>
      <c r="Y381" t="str">
        <f>IF(U381="","",_xlfn.LET(_xlpm.x,VLOOKUP(U381,'Drop-down_menus'!$F$2:$G$16,2,FALSE),IF(_xlpm.x=0,"",_xlpm.x)))</f>
        <v/>
      </c>
      <c r="Z381" t="str">
        <f>IF(V381="","",_xlfn.LET(_xlpm.x,VLOOKUP(V381,'Drop-down_menus'!$F$2:$G$16,2,FALSE),IF(_xlpm.x=0,"",_xlpm.x)))</f>
        <v/>
      </c>
      <c r="AA381" t="str">
        <f>IF(W381="","",_xlfn.LET(_xlpm.x,VLOOKUP(W381,'Drop-down_menus'!$F$2:$G$16,2,FALSE),IF(_xlpm.x=0,"",_xlpm.x)))</f>
        <v/>
      </c>
      <c r="AB381" t="s">
        <v>702</v>
      </c>
      <c r="AE381" t="s">
        <v>745</v>
      </c>
    </row>
    <row r="382" spans="1:31" hidden="1" x14ac:dyDescent="0.2">
      <c r="A382" s="2" t="s">
        <v>117</v>
      </c>
      <c r="C382">
        <v>596</v>
      </c>
      <c r="D382" s="21" t="s">
        <v>700</v>
      </c>
      <c r="F382" t="s">
        <v>716</v>
      </c>
      <c r="G382">
        <v>1</v>
      </c>
      <c r="H382" t="s">
        <v>716</v>
      </c>
      <c r="I382" t="s">
        <v>716</v>
      </c>
      <c r="J382" t="str">
        <f>IF($I382="","",_xlfn.LET(_xlpm.x,VLOOKUP($I382,'taxon-match_2026-08-31'!$A$2:$N$122,6,FALSE),IF(_xlpm.x=0,"",_xlpm.x)))</f>
        <v>Johnston, 1846</v>
      </c>
      <c r="K382" t="str">
        <f>IF($I382="","",_xlfn.LET(_xlpm.x,VLOOKUP($I382,'taxon-match_2026-08-31'!$A$2:$N$122,4,FALSE),IF(_xlpm.x=0,"",_xlpm.x)))</f>
        <v>urn:lsid:marinespecies.org:taxname:982</v>
      </c>
      <c r="L382" t="str">
        <f>IF($I382="","",_xlfn.LET(_xlpm.x,VLOOKUP($I382,'taxon-match_2026-08-31'!$A$2:$N$122,7,FALSE),IF(_xlpm.x=0,"",_xlpm.x)))</f>
        <v>Animalia</v>
      </c>
      <c r="M382" t="str">
        <f>IF($I382="","",_xlfn.LET(_xlpm.x,VLOOKUP($I382,'taxon-match_2026-08-31'!$A$2:$N$122,8,FALSE),IF(_xlpm.x=0,"",_xlpm.x)))</f>
        <v>Annelida</v>
      </c>
      <c r="N382" t="str">
        <f>IF($I382="","",_xlfn.LET(_xlpm.x,VLOOKUP($I382,'taxon-match_2026-08-31'!$A$2:$N$122,9,FALSE),IF(_xlpm.x=0,"",_xlpm.x)))</f>
        <v>Polychaeta</v>
      </c>
      <c r="O382" t="str">
        <f>IF($I382="","",_xlfn.LET(_xlpm.x,VLOOKUP($I382,'taxon-match_2026-08-31'!$A$2:$N$122,10,FALSE),IF(_xlpm.x=0,"",_xlpm.x)))</f>
        <v>Terebellida</v>
      </c>
      <c r="P382" t="str">
        <f>IF($I382="","",_xlfn.LET(_xlpm.x,VLOOKUP($I382,'taxon-match_2026-08-31'!$A$2:$N$122,11,FALSE),IF(_xlpm.x=0,"",_xlpm.x)))</f>
        <v>Terebellidae</v>
      </c>
      <c r="Q382" t="str">
        <f>IF($I382="","",_xlfn.LET(_xlpm.x,VLOOKUP($I382,'taxon-match_2026-08-31'!$A$2:$N$122,12,FALSE),IF(_xlpm.x=0,"",_xlpm.x)))</f>
        <v/>
      </c>
      <c r="R382" t="str">
        <f>IF($I382="","",_xlfn.LET(_xlpm.x,VLOOKUP($I382,'taxon-match_2026-08-31'!$A$2:$N$122,14,FALSE),IF(_xlpm.x=0,"",_xlpm.x)))</f>
        <v/>
      </c>
      <c r="S382" s="2" t="s">
        <v>2360</v>
      </c>
      <c r="T382" t="s">
        <v>60</v>
      </c>
      <c r="X382" t="str">
        <f>IF(T382="","",_xlfn.LET(_xlpm.x,VLOOKUP(T382,'Drop-down_menus'!$F$2:$G$16,2,FALSE),IF(_xlpm.x=0,"",_xlpm.x)))</f>
        <v>https://orcid.org/0000-0002-9708-1761</v>
      </c>
      <c r="Y382" t="str">
        <f>IF(U382="","",_xlfn.LET(_xlpm.x,VLOOKUP(U382,'Drop-down_menus'!$F$2:$G$16,2,FALSE),IF(_xlpm.x=0,"",_xlpm.x)))</f>
        <v/>
      </c>
      <c r="Z382" t="str">
        <f>IF(V382="","",_xlfn.LET(_xlpm.x,VLOOKUP(V382,'Drop-down_menus'!$F$2:$G$16,2,FALSE),IF(_xlpm.x=0,"",_xlpm.x)))</f>
        <v/>
      </c>
      <c r="AA382" t="str">
        <f>IF(W382="","",_xlfn.LET(_xlpm.x,VLOOKUP(W382,'Drop-down_menus'!$F$2:$G$16,2,FALSE),IF(_xlpm.x=0,"",_xlpm.x)))</f>
        <v/>
      </c>
      <c r="AB382" t="s">
        <v>702</v>
      </c>
      <c r="AE382" t="s">
        <v>745</v>
      </c>
    </row>
    <row r="383" spans="1:31" hidden="1" x14ac:dyDescent="0.2">
      <c r="A383" s="2" t="s">
        <v>117</v>
      </c>
      <c r="C383">
        <v>597</v>
      </c>
      <c r="D383" s="21" t="s">
        <v>700</v>
      </c>
      <c r="F383" t="s">
        <v>716</v>
      </c>
      <c r="G383">
        <v>1</v>
      </c>
      <c r="H383" t="s">
        <v>716</v>
      </c>
      <c r="I383" t="s">
        <v>716</v>
      </c>
      <c r="J383" t="str">
        <f>IF($I383="","",_xlfn.LET(_xlpm.x,VLOOKUP($I383,'taxon-match_2026-08-31'!$A$2:$N$122,6,FALSE),IF(_xlpm.x=0,"",_xlpm.x)))</f>
        <v>Johnston, 1846</v>
      </c>
      <c r="K383" t="str">
        <f>IF($I383="","",_xlfn.LET(_xlpm.x,VLOOKUP($I383,'taxon-match_2026-08-31'!$A$2:$N$122,4,FALSE),IF(_xlpm.x=0,"",_xlpm.x)))</f>
        <v>urn:lsid:marinespecies.org:taxname:982</v>
      </c>
      <c r="L383" t="str">
        <f>IF($I383="","",_xlfn.LET(_xlpm.x,VLOOKUP($I383,'taxon-match_2026-08-31'!$A$2:$N$122,7,FALSE),IF(_xlpm.x=0,"",_xlpm.x)))</f>
        <v>Animalia</v>
      </c>
      <c r="M383" t="str">
        <f>IF($I383="","",_xlfn.LET(_xlpm.x,VLOOKUP($I383,'taxon-match_2026-08-31'!$A$2:$N$122,8,FALSE),IF(_xlpm.x=0,"",_xlpm.x)))</f>
        <v>Annelida</v>
      </c>
      <c r="N383" t="str">
        <f>IF($I383="","",_xlfn.LET(_xlpm.x,VLOOKUP($I383,'taxon-match_2026-08-31'!$A$2:$N$122,9,FALSE),IF(_xlpm.x=0,"",_xlpm.x)))</f>
        <v>Polychaeta</v>
      </c>
      <c r="O383" t="str">
        <f>IF($I383="","",_xlfn.LET(_xlpm.x,VLOOKUP($I383,'taxon-match_2026-08-31'!$A$2:$N$122,10,FALSE),IF(_xlpm.x=0,"",_xlpm.x)))</f>
        <v>Terebellida</v>
      </c>
      <c r="P383" t="str">
        <f>IF($I383="","",_xlfn.LET(_xlpm.x,VLOOKUP($I383,'taxon-match_2026-08-31'!$A$2:$N$122,11,FALSE),IF(_xlpm.x=0,"",_xlpm.x)))</f>
        <v>Terebellidae</v>
      </c>
      <c r="Q383" t="str">
        <f>IF($I383="","",_xlfn.LET(_xlpm.x,VLOOKUP($I383,'taxon-match_2026-08-31'!$A$2:$N$122,12,FALSE),IF(_xlpm.x=0,"",_xlpm.x)))</f>
        <v/>
      </c>
      <c r="R383" t="str">
        <f>IF($I383="","",_xlfn.LET(_xlpm.x,VLOOKUP($I383,'taxon-match_2026-08-31'!$A$2:$N$122,14,FALSE),IF(_xlpm.x=0,"",_xlpm.x)))</f>
        <v/>
      </c>
      <c r="S383" s="2" t="s">
        <v>2360</v>
      </c>
      <c r="T383" t="s">
        <v>60</v>
      </c>
      <c r="X383" t="str">
        <f>IF(T383="","",_xlfn.LET(_xlpm.x,VLOOKUP(T383,'Drop-down_menus'!$F$2:$G$16,2,FALSE),IF(_xlpm.x=0,"",_xlpm.x)))</f>
        <v>https://orcid.org/0000-0002-9708-1761</v>
      </c>
      <c r="Y383" t="str">
        <f>IF(U383="","",_xlfn.LET(_xlpm.x,VLOOKUP(U383,'Drop-down_menus'!$F$2:$G$16,2,FALSE),IF(_xlpm.x=0,"",_xlpm.x)))</f>
        <v/>
      </c>
      <c r="Z383" t="str">
        <f>IF(V383="","",_xlfn.LET(_xlpm.x,VLOOKUP(V383,'Drop-down_menus'!$F$2:$G$16,2,FALSE),IF(_xlpm.x=0,"",_xlpm.x)))</f>
        <v/>
      </c>
      <c r="AA383" t="str">
        <f>IF(W383="","",_xlfn.LET(_xlpm.x,VLOOKUP(W383,'Drop-down_menus'!$F$2:$G$16,2,FALSE),IF(_xlpm.x=0,"",_xlpm.x)))</f>
        <v/>
      </c>
      <c r="AB383" t="s">
        <v>702</v>
      </c>
      <c r="AE383" t="s">
        <v>745</v>
      </c>
    </row>
    <row r="384" spans="1:31" hidden="1" x14ac:dyDescent="0.2">
      <c r="A384" s="2" t="s">
        <v>117</v>
      </c>
      <c r="C384">
        <v>598</v>
      </c>
      <c r="D384" s="21" t="s">
        <v>700</v>
      </c>
      <c r="F384" t="s">
        <v>716</v>
      </c>
      <c r="G384">
        <v>1</v>
      </c>
      <c r="H384" t="s">
        <v>716</v>
      </c>
      <c r="I384" t="s">
        <v>716</v>
      </c>
      <c r="J384" t="str">
        <f>IF($I384="","",_xlfn.LET(_xlpm.x,VLOOKUP($I384,'taxon-match_2026-08-31'!$A$2:$N$122,6,FALSE),IF(_xlpm.x=0,"",_xlpm.x)))</f>
        <v>Johnston, 1846</v>
      </c>
      <c r="K384" t="str">
        <f>IF($I384="","",_xlfn.LET(_xlpm.x,VLOOKUP($I384,'taxon-match_2026-08-31'!$A$2:$N$122,4,FALSE),IF(_xlpm.x=0,"",_xlpm.x)))</f>
        <v>urn:lsid:marinespecies.org:taxname:982</v>
      </c>
      <c r="L384" t="str">
        <f>IF($I384="","",_xlfn.LET(_xlpm.x,VLOOKUP($I384,'taxon-match_2026-08-31'!$A$2:$N$122,7,FALSE),IF(_xlpm.x=0,"",_xlpm.x)))</f>
        <v>Animalia</v>
      </c>
      <c r="M384" t="str">
        <f>IF($I384="","",_xlfn.LET(_xlpm.x,VLOOKUP($I384,'taxon-match_2026-08-31'!$A$2:$N$122,8,FALSE),IF(_xlpm.x=0,"",_xlpm.x)))</f>
        <v>Annelida</v>
      </c>
      <c r="N384" t="str">
        <f>IF($I384="","",_xlfn.LET(_xlpm.x,VLOOKUP($I384,'taxon-match_2026-08-31'!$A$2:$N$122,9,FALSE),IF(_xlpm.x=0,"",_xlpm.x)))</f>
        <v>Polychaeta</v>
      </c>
      <c r="O384" t="str">
        <f>IF($I384="","",_xlfn.LET(_xlpm.x,VLOOKUP($I384,'taxon-match_2026-08-31'!$A$2:$N$122,10,FALSE),IF(_xlpm.x=0,"",_xlpm.x)))</f>
        <v>Terebellida</v>
      </c>
      <c r="P384" t="str">
        <f>IF($I384="","",_xlfn.LET(_xlpm.x,VLOOKUP($I384,'taxon-match_2026-08-31'!$A$2:$N$122,11,FALSE),IF(_xlpm.x=0,"",_xlpm.x)))</f>
        <v>Terebellidae</v>
      </c>
      <c r="Q384" t="str">
        <f>IF($I384="","",_xlfn.LET(_xlpm.x,VLOOKUP($I384,'taxon-match_2026-08-31'!$A$2:$N$122,12,FALSE),IF(_xlpm.x=0,"",_xlpm.x)))</f>
        <v/>
      </c>
      <c r="R384" t="str">
        <f>IF($I384="","",_xlfn.LET(_xlpm.x,VLOOKUP($I384,'taxon-match_2026-08-31'!$A$2:$N$122,14,FALSE),IF(_xlpm.x=0,"",_xlpm.x)))</f>
        <v/>
      </c>
      <c r="S384" s="2" t="s">
        <v>2360</v>
      </c>
      <c r="T384" t="s">
        <v>60</v>
      </c>
      <c r="X384" t="str">
        <f>IF(T384="","",_xlfn.LET(_xlpm.x,VLOOKUP(T384,'Drop-down_menus'!$F$2:$G$16,2,FALSE),IF(_xlpm.x=0,"",_xlpm.x)))</f>
        <v>https://orcid.org/0000-0002-9708-1761</v>
      </c>
      <c r="Y384" t="str">
        <f>IF(U384="","",_xlfn.LET(_xlpm.x,VLOOKUP(U384,'Drop-down_menus'!$F$2:$G$16,2,FALSE),IF(_xlpm.x=0,"",_xlpm.x)))</f>
        <v/>
      </c>
      <c r="Z384" t="str">
        <f>IF(V384="","",_xlfn.LET(_xlpm.x,VLOOKUP(V384,'Drop-down_menus'!$F$2:$G$16,2,FALSE),IF(_xlpm.x=0,"",_xlpm.x)))</f>
        <v/>
      </c>
      <c r="AA384" t="str">
        <f>IF(W384="","",_xlfn.LET(_xlpm.x,VLOOKUP(W384,'Drop-down_menus'!$F$2:$G$16,2,FALSE),IF(_xlpm.x=0,"",_xlpm.x)))</f>
        <v/>
      </c>
      <c r="AB384" t="s">
        <v>702</v>
      </c>
      <c r="AE384" t="s">
        <v>745</v>
      </c>
    </row>
    <row r="385" spans="1:31" hidden="1" x14ac:dyDescent="0.2">
      <c r="A385" s="2" t="s">
        <v>117</v>
      </c>
      <c r="C385">
        <v>599</v>
      </c>
      <c r="D385" s="21" t="s">
        <v>700</v>
      </c>
      <c r="F385" t="s">
        <v>716</v>
      </c>
      <c r="G385">
        <v>1</v>
      </c>
      <c r="H385" t="s">
        <v>716</v>
      </c>
      <c r="I385" t="s">
        <v>716</v>
      </c>
      <c r="J385" t="str">
        <f>IF($I385="","",_xlfn.LET(_xlpm.x,VLOOKUP($I385,'taxon-match_2026-08-31'!$A$2:$N$122,6,FALSE),IF(_xlpm.x=0,"",_xlpm.x)))</f>
        <v>Johnston, 1846</v>
      </c>
      <c r="K385" t="str">
        <f>IF($I385="","",_xlfn.LET(_xlpm.x,VLOOKUP($I385,'taxon-match_2026-08-31'!$A$2:$N$122,4,FALSE),IF(_xlpm.x=0,"",_xlpm.x)))</f>
        <v>urn:lsid:marinespecies.org:taxname:982</v>
      </c>
      <c r="L385" t="str">
        <f>IF($I385="","",_xlfn.LET(_xlpm.x,VLOOKUP($I385,'taxon-match_2026-08-31'!$A$2:$N$122,7,FALSE),IF(_xlpm.x=0,"",_xlpm.x)))</f>
        <v>Animalia</v>
      </c>
      <c r="M385" t="str">
        <f>IF($I385="","",_xlfn.LET(_xlpm.x,VLOOKUP($I385,'taxon-match_2026-08-31'!$A$2:$N$122,8,FALSE),IF(_xlpm.x=0,"",_xlpm.x)))</f>
        <v>Annelida</v>
      </c>
      <c r="N385" t="str">
        <f>IF($I385="","",_xlfn.LET(_xlpm.x,VLOOKUP($I385,'taxon-match_2026-08-31'!$A$2:$N$122,9,FALSE),IF(_xlpm.x=0,"",_xlpm.x)))</f>
        <v>Polychaeta</v>
      </c>
      <c r="O385" t="str">
        <f>IF($I385="","",_xlfn.LET(_xlpm.x,VLOOKUP($I385,'taxon-match_2026-08-31'!$A$2:$N$122,10,FALSE),IF(_xlpm.x=0,"",_xlpm.x)))</f>
        <v>Terebellida</v>
      </c>
      <c r="P385" t="str">
        <f>IF($I385="","",_xlfn.LET(_xlpm.x,VLOOKUP($I385,'taxon-match_2026-08-31'!$A$2:$N$122,11,FALSE),IF(_xlpm.x=0,"",_xlpm.x)))</f>
        <v>Terebellidae</v>
      </c>
      <c r="Q385" t="str">
        <f>IF($I385="","",_xlfn.LET(_xlpm.x,VLOOKUP($I385,'taxon-match_2026-08-31'!$A$2:$N$122,12,FALSE),IF(_xlpm.x=0,"",_xlpm.x)))</f>
        <v/>
      </c>
      <c r="R385" t="str">
        <f>IF($I385="","",_xlfn.LET(_xlpm.x,VLOOKUP($I385,'taxon-match_2026-08-31'!$A$2:$N$122,14,FALSE),IF(_xlpm.x=0,"",_xlpm.x)))</f>
        <v/>
      </c>
      <c r="S385" s="2" t="s">
        <v>2360</v>
      </c>
      <c r="T385" t="s">
        <v>60</v>
      </c>
      <c r="X385" t="str">
        <f>IF(T385="","",_xlfn.LET(_xlpm.x,VLOOKUP(T385,'Drop-down_menus'!$F$2:$G$16,2,FALSE),IF(_xlpm.x=0,"",_xlpm.x)))</f>
        <v>https://orcid.org/0000-0002-9708-1761</v>
      </c>
      <c r="Y385" t="str">
        <f>IF(U385="","",_xlfn.LET(_xlpm.x,VLOOKUP(U385,'Drop-down_menus'!$F$2:$G$16,2,FALSE),IF(_xlpm.x=0,"",_xlpm.x)))</f>
        <v/>
      </c>
      <c r="Z385" t="str">
        <f>IF(V385="","",_xlfn.LET(_xlpm.x,VLOOKUP(V385,'Drop-down_menus'!$F$2:$G$16,2,FALSE),IF(_xlpm.x=0,"",_xlpm.x)))</f>
        <v/>
      </c>
      <c r="AA385" t="str">
        <f>IF(W385="","",_xlfn.LET(_xlpm.x,VLOOKUP(W385,'Drop-down_menus'!$F$2:$G$16,2,FALSE),IF(_xlpm.x=0,"",_xlpm.x)))</f>
        <v/>
      </c>
      <c r="AB385" t="s">
        <v>702</v>
      </c>
      <c r="AE385" t="s">
        <v>745</v>
      </c>
    </row>
    <row r="386" spans="1:31" hidden="1" x14ac:dyDescent="0.2">
      <c r="A386" s="2" t="s">
        <v>117</v>
      </c>
      <c r="C386">
        <v>600</v>
      </c>
      <c r="D386" s="21" t="s">
        <v>700</v>
      </c>
      <c r="F386" t="s">
        <v>716</v>
      </c>
      <c r="G386">
        <v>1</v>
      </c>
      <c r="H386" t="s">
        <v>716</v>
      </c>
      <c r="I386" t="s">
        <v>716</v>
      </c>
      <c r="J386" t="str">
        <f>IF($I386="","",_xlfn.LET(_xlpm.x,VLOOKUP($I386,'taxon-match_2026-08-31'!$A$2:$N$122,6,FALSE),IF(_xlpm.x=0,"",_xlpm.x)))</f>
        <v>Johnston, 1846</v>
      </c>
      <c r="K386" t="str">
        <f>IF($I386="","",_xlfn.LET(_xlpm.x,VLOOKUP($I386,'taxon-match_2026-08-31'!$A$2:$N$122,4,FALSE),IF(_xlpm.x=0,"",_xlpm.x)))</f>
        <v>urn:lsid:marinespecies.org:taxname:982</v>
      </c>
      <c r="L386" t="str">
        <f>IF($I386="","",_xlfn.LET(_xlpm.x,VLOOKUP($I386,'taxon-match_2026-08-31'!$A$2:$N$122,7,FALSE),IF(_xlpm.x=0,"",_xlpm.x)))</f>
        <v>Animalia</v>
      </c>
      <c r="M386" t="str">
        <f>IF($I386="","",_xlfn.LET(_xlpm.x,VLOOKUP($I386,'taxon-match_2026-08-31'!$A$2:$N$122,8,FALSE),IF(_xlpm.x=0,"",_xlpm.x)))</f>
        <v>Annelida</v>
      </c>
      <c r="N386" t="str">
        <f>IF($I386="","",_xlfn.LET(_xlpm.x,VLOOKUP($I386,'taxon-match_2026-08-31'!$A$2:$N$122,9,FALSE),IF(_xlpm.x=0,"",_xlpm.x)))</f>
        <v>Polychaeta</v>
      </c>
      <c r="O386" t="str">
        <f>IF($I386="","",_xlfn.LET(_xlpm.x,VLOOKUP($I386,'taxon-match_2026-08-31'!$A$2:$N$122,10,FALSE),IF(_xlpm.x=0,"",_xlpm.x)))</f>
        <v>Terebellida</v>
      </c>
      <c r="P386" t="str">
        <f>IF($I386="","",_xlfn.LET(_xlpm.x,VLOOKUP($I386,'taxon-match_2026-08-31'!$A$2:$N$122,11,FALSE),IF(_xlpm.x=0,"",_xlpm.x)))</f>
        <v>Terebellidae</v>
      </c>
      <c r="Q386" t="str">
        <f>IF($I386="","",_xlfn.LET(_xlpm.x,VLOOKUP($I386,'taxon-match_2026-08-31'!$A$2:$N$122,12,FALSE),IF(_xlpm.x=0,"",_xlpm.x)))</f>
        <v/>
      </c>
      <c r="R386" t="str">
        <f>IF($I386="","",_xlfn.LET(_xlpm.x,VLOOKUP($I386,'taxon-match_2026-08-31'!$A$2:$N$122,14,FALSE),IF(_xlpm.x=0,"",_xlpm.x)))</f>
        <v/>
      </c>
      <c r="S386" s="2" t="s">
        <v>2360</v>
      </c>
      <c r="T386" t="s">
        <v>60</v>
      </c>
      <c r="X386" t="str">
        <f>IF(T386="","",_xlfn.LET(_xlpm.x,VLOOKUP(T386,'Drop-down_menus'!$F$2:$G$16,2,FALSE),IF(_xlpm.x=0,"",_xlpm.x)))</f>
        <v>https://orcid.org/0000-0002-9708-1761</v>
      </c>
      <c r="Y386" t="str">
        <f>IF(U386="","",_xlfn.LET(_xlpm.x,VLOOKUP(U386,'Drop-down_menus'!$F$2:$G$16,2,FALSE),IF(_xlpm.x=0,"",_xlpm.x)))</f>
        <v/>
      </c>
      <c r="Z386" t="str">
        <f>IF(V386="","",_xlfn.LET(_xlpm.x,VLOOKUP(V386,'Drop-down_menus'!$F$2:$G$16,2,FALSE),IF(_xlpm.x=0,"",_xlpm.x)))</f>
        <v/>
      </c>
      <c r="AA386" t="str">
        <f>IF(W386="","",_xlfn.LET(_xlpm.x,VLOOKUP(W386,'Drop-down_menus'!$F$2:$G$16,2,FALSE),IF(_xlpm.x=0,"",_xlpm.x)))</f>
        <v/>
      </c>
      <c r="AB386" t="s">
        <v>702</v>
      </c>
      <c r="AE386" t="s">
        <v>745</v>
      </c>
    </row>
    <row r="387" spans="1:31" hidden="1" x14ac:dyDescent="0.2">
      <c r="A387" s="2" t="s">
        <v>117</v>
      </c>
      <c r="C387">
        <v>601</v>
      </c>
      <c r="D387" s="21" t="s">
        <v>700</v>
      </c>
      <c r="F387" t="s">
        <v>716</v>
      </c>
      <c r="G387">
        <v>1</v>
      </c>
      <c r="H387" t="s">
        <v>716</v>
      </c>
      <c r="I387" t="s">
        <v>716</v>
      </c>
      <c r="J387" t="str">
        <f>IF($I387="","",_xlfn.LET(_xlpm.x,VLOOKUP($I387,'taxon-match_2026-08-31'!$A$2:$N$122,6,FALSE),IF(_xlpm.x=0,"",_xlpm.x)))</f>
        <v>Johnston, 1846</v>
      </c>
      <c r="K387" t="str">
        <f>IF($I387="","",_xlfn.LET(_xlpm.x,VLOOKUP($I387,'taxon-match_2026-08-31'!$A$2:$N$122,4,FALSE),IF(_xlpm.x=0,"",_xlpm.x)))</f>
        <v>urn:lsid:marinespecies.org:taxname:982</v>
      </c>
      <c r="L387" t="str">
        <f>IF($I387="","",_xlfn.LET(_xlpm.x,VLOOKUP($I387,'taxon-match_2026-08-31'!$A$2:$N$122,7,FALSE),IF(_xlpm.x=0,"",_xlpm.x)))</f>
        <v>Animalia</v>
      </c>
      <c r="M387" t="str">
        <f>IF($I387="","",_xlfn.LET(_xlpm.x,VLOOKUP($I387,'taxon-match_2026-08-31'!$A$2:$N$122,8,FALSE),IF(_xlpm.x=0,"",_xlpm.x)))</f>
        <v>Annelida</v>
      </c>
      <c r="N387" t="str">
        <f>IF($I387="","",_xlfn.LET(_xlpm.x,VLOOKUP($I387,'taxon-match_2026-08-31'!$A$2:$N$122,9,FALSE),IF(_xlpm.x=0,"",_xlpm.x)))</f>
        <v>Polychaeta</v>
      </c>
      <c r="O387" t="str">
        <f>IF($I387="","",_xlfn.LET(_xlpm.x,VLOOKUP($I387,'taxon-match_2026-08-31'!$A$2:$N$122,10,FALSE),IF(_xlpm.x=0,"",_xlpm.x)))</f>
        <v>Terebellida</v>
      </c>
      <c r="P387" t="str">
        <f>IF($I387="","",_xlfn.LET(_xlpm.x,VLOOKUP($I387,'taxon-match_2026-08-31'!$A$2:$N$122,11,FALSE),IF(_xlpm.x=0,"",_xlpm.x)))</f>
        <v>Terebellidae</v>
      </c>
      <c r="Q387" t="str">
        <f>IF($I387="","",_xlfn.LET(_xlpm.x,VLOOKUP($I387,'taxon-match_2026-08-31'!$A$2:$N$122,12,FALSE),IF(_xlpm.x=0,"",_xlpm.x)))</f>
        <v/>
      </c>
      <c r="R387" t="str">
        <f>IF($I387="","",_xlfn.LET(_xlpm.x,VLOOKUP($I387,'taxon-match_2026-08-31'!$A$2:$N$122,14,FALSE),IF(_xlpm.x=0,"",_xlpm.x)))</f>
        <v/>
      </c>
      <c r="S387" s="2" t="s">
        <v>2360</v>
      </c>
      <c r="T387" t="s">
        <v>60</v>
      </c>
      <c r="X387" t="str">
        <f>IF(T387="","",_xlfn.LET(_xlpm.x,VLOOKUP(T387,'Drop-down_menus'!$F$2:$G$16,2,FALSE),IF(_xlpm.x=0,"",_xlpm.x)))</f>
        <v>https://orcid.org/0000-0002-9708-1761</v>
      </c>
      <c r="Y387" t="str">
        <f>IF(U387="","",_xlfn.LET(_xlpm.x,VLOOKUP(U387,'Drop-down_menus'!$F$2:$G$16,2,FALSE),IF(_xlpm.x=0,"",_xlpm.x)))</f>
        <v/>
      </c>
      <c r="Z387" t="str">
        <f>IF(V387="","",_xlfn.LET(_xlpm.x,VLOOKUP(V387,'Drop-down_menus'!$F$2:$G$16,2,FALSE),IF(_xlpm.x=0,"",_xlpm.x)))</f>
        <v/>
      </c>
      <c r="AA387" t="str">
        <f>IF(W387="","",_xlfn.LET(_xlpm.x,VLOOKUP(W387,'Drop-down_menus'!$F$2:$G$16,2,FALSE),IF(_xlpm.x=0,"",_xlpm.x)))</f>
        <v/>
      </c>
      <c r="AB387" t="s">
        <v>702</v>
      </c>
      <c r="AE387" t="s">
        <v>745</v>
      </c>
    </row>
    <row r="388" spans="1:31" hidden="1" x14ac:dyDescent="0.2">
      <c r="A388" s="2" t="s">
        <v>117</v>
      </c>
      <c r="C388">
        <v>602</v>
      </c>
      <c r="D388" s="21" t="s">
        <v>700</v>
      </c>
      <c r="F388" t="s">
        <v>764</v>
      </c>
      <c r="H388" t="s">
        <v>764</v>
      </c>
      <c r="I388" t="s">
        <v>764</v>
      </c>
      <c r="J388" t="str">
        <f>IF($I388="","",_xlfn.LET(_xlpm.x,VLOOKUP($I388,'taxon-match_2026-08-31'!$A$2:$N$122,6,FALSE),IF(_xlpm.x=0,"",_xlpm.x)))</f>
        <v>J.V.Lamouroux, 1813</v>
      </c>
      <c r="K388" t="str">
        <f>IF($I388="","",_xlfn.LET(_xlpm.x,VLOOKUP($I388,'taxon-match_2026-08-31'!$A$2:$N$122,4,FALSE),IF(_xlpm.x=0,"",_xlpm.x)))</f>
        <v>urn:lsid:marinespecies.org:taxname:144061</v>
      </c>
      <c r="L388" t="str">
        <f>IF($I388="","",_xlfn.LET(_xlpm.x,VLOOKUP($I388,'taxon-match_2026-08-31'!$A$2:$N$122,7,FALSE),IF(_xlpm.x=0,"",_xlpm.x)))</f>
        <v>Chromista</v>
      </c>
      <c r="M388" t="str">
        <f>IF($I388="","",_xlfn.LET(_xlpm.x,VLOOKUP($I388,'taxon-match_2026-08-31'!$A$2:$N$122,8,FALSE),IF(_xlpm.x=0,"",_xlpm.x)))</f>
        <v>Ochrophyta</v>
      </c>
      <c r="N388" t="str">
        <f>IF($I388="","",_xlfn.LET(_xlpm.x,VLOOKUP($I388,'taxon-match_2026-08-31'!$A$2:$N$122,9,FALSE),IF(_xlpm.x=0,"",_xlpm.x)))</f>
        <v>Phaeophyceae</v>
      </c>
      <c r="O388" t="str">
        <f>IF($I388="","",_xlfn.LET(_xlpm.x,VLOOKUP($I388,'taxon-match_2026-08-31'!$A$2:$N$122,10,FALSE),IF(_xlpm.x=0,"",_xlpm.x)))</f>
        <v>Desmarestiales</v>
      </c>
      <c r="P388" t="str">
        <f>IF($I388="","",_xlfn.LET(_xlpm.x,VLOOKUP($I388,'taxon-match_2026-08-31'!$A$2:$N$122,11,FALSE),IF(_xlpm.x=0,"",_xlpm.x)))</f>
        <v>Desmarestiaceae</v>
      </c>
      <c r="Q388" t="str">
        <f>IF($I388="","",_xlfn.LET(_xlpm.x,VLOOKUP($I388,'taxon-match_2026-08-31'!$A$2:$N$122,12,FALSE),IF(_xlpm.x=0,"",_xlpm.x)))</f>
        <v>Desmarestia</v>
      </c>
      <c r="R388" t="str">
        <f>IF($I388="","",_xlfn.LET(_xlpm.x,VLOOKUP($I388,'taxon-match_2026-08-31'!$A$2:$N$122,14,FALSE),IF(_xlpm.x=0,"",_xlpm.x)))</f>
        <v/>
      </c>
      <c r="S388" s="2" t="s">
        <v>2361</v>
      </c>
      <c r="T388" t="s">
        <v>60</v>
      </c>
      <c r="X388" t="str">
        <f>IF(T388="","",_xlfn.LET(_xlpm.x,VLOOKUP(T388,'Drop-down_menus'!$F$2:$G$16,2,FALSE),IF(_xlpm.x=0,"",_xlpm.x)))</f>
        <v>https://orcid.org/0000-0002-9708-1761</v>
      </c>
      <c r="Y388" t="str">
        <f>IF(U388="","",_xlfn.LET(_xlpm.x,VLOOKUP(U388,'Drop-down_menus'!$F$2:$G$16,2,FALSE),IF(_xlpm.x=0,"",_xlpm.x)))</f>
        <v/>
      </c>
      <c r="Z388" t="str">
        <f>IF(V388="","",_xlfn.LET(_xlpm.x,VLOOKUP(V388,'Drop-down_menus'!$F$2:$G$16,2,FALSE),IF(_xlpm.x=0,"",_xlpm.x)))</f>
        <v/>
      </c>
      <c r="AA388" t="str">
        <f>IF(W388="","",_xlfn.LET(_xlpm.x,VLOOKUP(W388,'Drop-down_menus'!$F$2:$G$16,2,FALSE),IF(_xlpm.x=0,"",_xlpm.x)))</f>
        <v/>
      </c>
      <c r="AB388" t="s">
        <v>702</v>
      </c>
      <c r="AE388" t="s">
        <v>745</v>
      </c>
    </row>
    <row r="389" spans="1:31" hidden="1" x14ac:dyDescent="0.2">
      <c r="A389" s="2" t="s">
        <v>117</v>
      </c>
      <c r="C389">
        <v>603</v>
      </c>
      <c r="D389" s="21" t="s">
        <v>700</v>
      </c>
      <c r="F389" t="s">
        <v>764</v>
      </c>
      <c r="H389" t="s">
        <v>764</v>
      </c>
      <c r="I389" t="s">
        <v>764</v>
      </c>
      <c r="J389" t="str">
        <f>IF($I389="","",_xlfn.LET(_xlpm.x,VLOOKUP($I389,'taxon-match_2026-08-31'!$A$2:$N$122,6,FALSE),IF(_xlpm.x=0,"",_xlpm.x)))</f>
        <v>J.V.Lamouroux, 1813</v>
      </c>
      <c r="K389" t="str">
        <f>IF($I389="","",_xlfn.LET(_xlpm.x,VLOOKUP($I389,'taxon-match_2026-08-31'!$A$2:$N$122,4,FALSE),IF(_xlpm.x=0,"",_xlpm.x)))</f>
        <v>urn:lsid:marinespecies.org:taxname:144061</v>
      </c>
      <c r="L389" t="str">
        <f>IF($I389="","",_xlfn.LET(_xlpm.x,VLOOKUP($I389,'taxon-match_2026-08-31'!$A$2:$N$122,7,FALSE),IF(_xlpm.x=0,"",_xlpm.x)))</f>
        <v>Chromista</v>
      </c>
      <c r="M389" t="str">
        <f>IF($I389="","",_xlfn.LET(_xlpm.x,VLOOKUP($I389,'taxon-match_2026-08-31'!$A$2:$N$122,8,FALSE),IF(_xlpm.x=0,"",_xlpm.x)))</f>
        <v>Ochrophyta</v>
      </c>
      <c r="N389" t="str">
        <f>IF($I389="","",_xlfn.LET(_xlpm.x,VLOOKUP($I389,'taxon-match_2026-08-31'!$A$2:$N$122,9,FALSE),IF(_xlpm.x=0,"",_xlpm.x)))</f>
        <v>Phaeophyceae</v>
      </c>
      <c r="O389" t="str">
        <f>IF($I389="","",_xlfn.LET(_xlpm.x,VLOOKUP($I389,'taxon-match_2026-08-31'!$A$2:$N$122,10,FALSE),IF(_xlpm.x=0,"",_xlpm.x)))</f>
        <v>Desmarestiales</v>
      </c>
      <c r="P389" t="str">
        <f>IF($I389="","",_xlfn.LET(_xlpm.x,VLOOKUP($I389,'taxon-match_2026-08-31'!$A$2:$N$122,11,FALSE),IF(_xlpm.x=0,"",_xlpm.x)))</f>
        <v>Desmarestiaceae</v>
      </c>
      <c r="Q389" t="str">
        <f>IF($I389="","",_xlfn.LET(_xlpm.x,VLOOKUP($I389,'taxon-match_2026-08-31'!$A$2:$N$122,12,FALSE),IF(_xlpm.x=0,"",_xlpm.x)))</f>
        <v>Desmarestia</v>
      </c>
      <c r="R389" t="str">
        <f>IF($I389="","",_xlfn.LET(_xlpm.x,VLOOKUP($I389,'taxon-match_2026-08-31'!$A$2:$N$122,14,FALSE),IF(_xlpm.x=0,"",_xlpm.x)))</f>
        <v/>
      </c>
      <c r="S389" s="2" t="s">
        <v>2361</v>
      </c>
      <c r="T389" t="s">
        <v>60</v>
      </c>
      <c r="X389" t="str">
        <f>IF(T389="","",_xlfn.LET(_xlpm.x,VLOOKUP(T389,'Drop-down_menus'!$F$2:$G$16,2,FALSE),IF(_xlpm.x=0,"",_xlpm.x)))</f>
        <v>https://orcid.org/0000-0002-9708-1761</v>
      </c>
      <c r="Y389" t="str">
        <f>IF(U389="","",_xlfn.LET(_xlpm.x,VLOOKUP(U389,'Drop-down_menus'!$F$2:$G$16,2,FALSE),IF(_xlpm.x=0,"",_xlpm.x)))</f>
        <v/>
      </c>
      <c r="Z389" t="str">
        <f>IF(V389="","",_xlfn.LET(_xlpm.x,VLOOKUP(V389,'Drop-down_menus'!$F$2:$G$16,2,FALSE),IF(_xlpm.x=0,"",_xlpm.x)))</f>
        <v/>
      </c>
      <c r="AA389" t="str">
        <f>IF(W389="","",_xlfn.LET(_xlpm.x,VLOOKUP(W389,'Drop-down_menus'!$F$2:$G$16,2,FALSE),IF(_xlpm.x=0,"",_xlpm.x)))</f>
        <v/>
      </c>
      <c r="AB389" t="s">
        <v>702</v>
      </c>
      <c r="AE389" t="s">
        <v>745</v>
      </c>
    </row>
    <row r="390" spans="1:31" x14ac:dyDescent="0.2">
      <c r="A390" s="2" t="s">
        <v>117</v>
      </c>
      <c r="C390">
        <v>604</v>
      </c>
      <c r="D390" s="21" t="s">
        <v>700</v>
      </c>
      <c r="F390" t="s">
        <v>762</v>
      </c>
      <c r="G390">
        <v>1</v>
      </c>
      <c r="H390" t="s">
        <v>762</v>
      </c>
      <c r="I390" t="s">
        <v>762</v>
      </c>
      <c r="J390" t="str">
        <f>IF($I390="","",_xlfn.LET(_xlpm.x,VLOOKUP($I390,'taxon-match_2026-08-31'!$A$2:$N$122,6,FALSE),IF(_xlpm.x=0,"",_xlpm.x)))</f>
        <v>(E. A. Smith, 1876)</v>
      </c>
      <c r="K390" t="str">
        <f>IF($I390="","",_xlfn.LET(_xlpm.x,VLOOKUP($I390,'taxon-match_2026-08-31'!$A$2:$N$122,4,FALSE),IF(_xlpm.x=0,"",_xlpm.x)))</f>
        <v>urn:lsid:marinespecies.org:taxname:172774</v>
      </c>
      <c r="L390" t="str">
        <f>IF($I390="","",_xlfn.LET(_xlpm.x,VLOOKUP($I390,'taxon-match_2026-08-31'!$A$2:$N$122,7,FALSE),IF(_xlpm.x=0,"",_xlpm.x)))</f>
        <v>Animalia</v>
      </c>
      <c r="M390" t="str">
        <f>IF($I390="","",_xlfn.LET(_xlpm.x,VLOOKUP($I390,'taxon-match_2026-08-31'!$A$2:$N$122,8,FALSE),IF(_xlpm.x=0,"",_xlpm.x)))</f>
        <v>Echinodermata</v>
      </c>
      <c r="N390" t="str">
        <f>IF($I390="","",_xlfn.LET(_xlpm.x,VLOOKUP($I390,'taxon-match_2026-08-31'!$A$2:$N$122,9,FALSE),IF(_xlpm.x=0,"",_xlpm.x)))</f>
        <v>Asteroidea</v>
      </c>
      <c r="O390" t="str">
        <f>IF($I390="","",_xlfn.LET(_xlpm.x,VLOOKUP($I390,'taxon-match_2026-08-31'!$A$2:$N$122,10,FALSE),IF(_xlpm.x=0,"",_xlpm.x)))</f>
        <v>Valvatida</v>
      </c>
      <c r="P390" t="str">
        <f>IF($I390="","",_xlfn.LET(_xlpm.x,VLOOKUP($I390,'taxon-match_2026-08-31'!$A$2:$N$122,11,FALSE),IF(_xlpm.x=0,"",_xlpm.x)))</f>
        <v>Odontasteridae</v>
      </c>
      <c r="Q390" t="str">
        <f>IF($I390="","",_xlfn.LET(_xlpm.x,VLOOKUP($I390,'taxon-match_2026-08-31'!$A$2:$N$122,12,FALSE),IF(_xlpm.x=0,"",_xlpm.x)))</f>
        <v>Odontaster</v>
      </c>
      <c r="R390" t="str">
        <f>IF($I390="","",_xlfn.LET(_xlpm.x,VLOOKUP($I390,'taxon-match_2026-08-31'!$A$2:$N$122,14,FALSE),IF(_xlpm.x=0,"",_xlpm.x)))</f>
        <v>meridionalis</v>
      </c>
      <c r="S390" s="2" t="s">
        <v>2609</v>
      </c>
      <c r="T390" t="s">
        <v>60</v>
      </c>
      <c r="X390" t="str">
        <f>IF(T390="","",_xlfn.LET(_xlpm.x,VLOOKUP(T390,'Drop-down_menus'!$F$2:$G$16,2,FALSE),IF(_xlpm.x=0,"",_xlpm.x)))</f>
        <v>https://orcid.org/0000-0002-9708-1761</v>
      </c>
      <c r="Y390" t="str">
        <f>IF(U390="","",_xlfn.LET(_xlpm.x,VLOOKUP(U390,'Drop-down_menus'!$F$2:$G$16,2,FALSE),IF(_xlpm.x=0,"",_xlpm.x)))</f>
        <v/>
      </c>
      <c r="Z390" t="str">
        <f>IF(V390="","",_xlfn.LET(_xlpm.x,VLOOKUP(V390,'Drop-down_menus'!$F$2:$G$16,2,FALSE),IF(_xlpm.x=0,"",_xlpm.x)))</f>
        <v/>
      </c>
      <c r="AA390" t="str">
        <f>IF(W390="","",_xlfn.LET(_xlpm.x,VLOOKUP(W390,'Drop-down_menus'!$F$2:$G$16,2,FALSE),IF(_xlpm.x=0,"",_xlpm.x)))</f>
        <v/>
      </c>
      <c r="AB390" t="s">
        <v>702</v>
      </c>
      <c r="AE390" t="s">
        <v>745</v>
      </c>
    </row>
    <row r="391" spans="1:31" x14ac:dyDescent="0.2">
      <c r="A391" s="2" t="s">
        <v>117</v>
      </c>
      <c r="C391">
        <v>605</v>
      </c>
      <c r="D391" s="21" t="s">
        <v>700</v>
      </c>
      <c r="F391" t="s">
        <v>765</v>
      </c>
      <c r="G391">
        <v>1</v>
      </c>
      <c r="H391" t="s">
        <v>765</v>
      </c>
      <c r="I391" t="s">
        <v>765</v>
      </c>
      <c r="J391" t="str">
        <f>IF($I391="","",_xlfn.LET(_xlpm.x,VLOOKUP($I391,'taxon-match_2026-08-31'!$A$2:$N$122,6,FALSE),IF(_xlpm.x=0,"",_xlpm.x)))</f>
        <v>(Koehler, 1912)</v>
      </c>
      <c r="K391" t="str">
        <f>IF($I391="","",_xlfn.LET(_xlpm.x,VLOOKUP($I391,'taxon-match_2026-08-31'!$A$2:$N$122,4,FALSE),IF(_xlpm.x=0,"",_xlpm.x)))</f>
        <v>urn:lsid:marinespecies.org:taxname:172784</v>
      </c>
      <c r="L391" t="str">
        <f>IF($I391="","",_xlfn.LET(_xlpm.x,VLOOKUP($I391,'taxon-match_2026-08-31'!$A$2:$N$122,7,FALSE),IF(_xlpm.x=0,"",_xlpm.x)))</f>
        <v>Animalia</v>
      </c>
      <c r="M391" t="str">
        <f>IF($I391="","",_xlfn.LET(_xlpm.x,VLOOKUP($I391,'taxon-match_2026-08-31'!$A$2:$N$122,8,FALSE),IF(_xlpm.x=0,"",_xlpm.x)))</f>
        <v>Echinodermata</v>
      </c>
      <c r="N391" t="str">
        <f>IF($I391="","",_xlfn.LET(_xlpm.x,VLOOKUP($I391,'taxon-match_2026-08-31'!$A$2:$N$122,9,FALSE),IF(_xlpm.x=0,"",_xlpm.x)))</f>
        <v>Asteroidea</v>
      </c>
      <c r="O391" t="str">
        <f>IF($I391="","",_xlfn.LET(_xlpm.x,VLOOKUP($I391,'taxon-match_2026-08-31'!$A$2:$N$122,10,FALSE),IF(_xlpm.x=0,"",_xlpm.x)))</f>
        <v>Valvatida</v>
      </c>
      <c r="P391" t="str">
        <f>IF($I391="","",_xlfn.LET(_xlpm.x,VLOOKUP($I391,'taxon-match_2026-08-31'!$A$2:$N$122,11,FALSE),IF(_xlpm.x=0,"",_xlpm.x)))</f>
        <v>Asterinidae</v>
      </c>
      <c r="Q391" t="str">
        <f>IF($I391="","",_xlfn.LET(_xlpm.x,VLOOKUP($I391,'taxon-match_2026-08-31'!$A$2:$N$122,12,FALSE),IF(_xlpm.x=0,"",_xlpm.x)))</f>
        <v>Cuenotaster</v>
      </c>
      <c r="R391" t="str">
        <f>IF($I391="","",_xlfn.LET(_xlpm.x,VLOOKUP($I391,'taxon-match_2026-08-31'!$A$2:$N$122,14,FALSE),IF(_xlpm.x=0,"",_xlpm.x)))</f>
        <v>involutus</v>
      </c>
      <c r="S391" s="2" t="s">
        <v>2609</v>
      </c>
      <c r="T391" t="s">
        <v>60</v>
      </c>
      <c r="X391" t="str">
        <f>IF(T391="","",_xlfn.LET(_xlpm.x,VLOOKUP(T391,'Drop-down_menus'!$F$2:$G$16,2,FALSE),IF(_xlpm.x=0,"",_xlpm.x)))</f>
        <v>https://orcid.org/0000-0002-9708-1761</v>
      </c>
      <c r="Y391" t="str">
        <f>IF(U391="","",_xlfn.LET(_xlpm.x,VLOOKUP(U391,'Drop-down_menus'!$F$2:$G$16,2,FALSE),IF(_xlpm.x=0,"",_xlpm.x)))</f>
        <v/>
      </c>
      <c r="Z391" t="str">
        <f>IF(V391="","",_xlfn.LET(_xlpm.x,VLOOKUP(V391,'Drop-down_menus'!$F$2:$G$16,2,FALSE),IF(_xlpm.x=0,"",_xlpm.x)))</f>
        <v/>
      </c>
      <c r="AA391" t="str">
        <f>IF(W391="","",_xlfn.LET(_xlpm.x,VLOOKUP(W391,'Drop-down_menus'!$F$2:$G$16,2,FALSE),IF(_xlpm.x=0,"",_xlpm.x)))</f>
        <v/>
      </c>
      <c r="AB391" t="s">
        <v>702</v>
      </c>
      <c r="AE391" t="s">
        <v>745</v>
      </c>
    </row>
    <row r="392" spans="1:31" hidden="1" x14ac:dyDescent="0.2">
      <c r="A392" s="2" t="s">
        <v>117</v>
      </c>
      <c r="C392">
        <v>606</v>
      </c>
      <c r="D392" s="21" t="s">
        <v>700</v>
      </c>
      <c r="F392" t="s">
        <v>753</v>
      </c>
      <c r="G392">
        <v>1</v>
      </c>
      <c r="H392" t="s">
        <v>753</v>
      </c>
      <c r="I392" t="s">
        <v>753</v>
      </c>
      <c r="J392" t="str">
        <f>IF($I392="","",_xlfn.LET(_xlpm.x,VLOOKUP($I392,'taxon-match_2026-08-31'!$A$2:$N$122,6,FALSE),IF(_xlpm.x=0,"",_xlpm.x)))</f>
        <v>Fisher, 1930</v>
      </c>
      <c r="K392" t="str">
        <f>IF($I392="","",_xlfn.LET(_xlpm.x,VLOOKUP($I392,'taxon-match_2026-08-31'!$A$2:$N$122,4,FALSE),IF(_xlpm.x=0,"",_xlpm.x)))</f>
        <v>urn:lsid:marinespecies.org:taxname:172551</v>
      </c>
      <c r="L392" t="str">
        <f>IF($I392="","",_xlfn.LET(_xlpm.x,VLOOKUP($I392,'taxon-match_2026-08-31'!$A$2:$N$122,7,FALSE),IF(_xlpm.x=0,"",_xlpm.x)))</f>
        <v>Animalia</v>
      </c>
      <c r="M392" t="str">
        <f>IF($I392="","",_xlfn.LET(_xlpm.x,VLOOKUP($I392,'taxon-match_2026-08-31'!$A$2:$N$122,8,FALSE),IF(_xlpm.x=0,"",_xlpm.x)))</f>
        <v>Echinodermata</v>
      </c>
      <c r="N392" t="str">
        <f>IF($I392="","",_xlfn.LET(_xlpm.x,VLOOKUP($I392,'taxon-match_2026-08-31'!$A$2:$N$122,9,FALSE),IF(_xlpm.x=0,"",_xlpm.x)))</f>
        <v>Asteroidea</v>
      </c>
      <c r="O392" t="str">
        <f>IF($I392="","",_xlfn.LET(_xlpm.x,VLOOKUP($I392,'taxon-match_2026-08-31'!$A$2:$N$122,10,FALSE),IF(_xlpm.x=0,"",_xlpm.x)))</f>
        <v>Forcipulatida</v>
      </c>
      <c r="P392" t="str">
        <f>IF($I392="","",_xlfn.LET(_xlpm.x,VLOOKUP($I392,'taxon-match_2026-08-31'!$A$2:$N$122,11,FALSE),IF(_xlpm.x=0,"",_xlpm.x)))</f>
        <v>Stichasteridae</v>
      </c>
      <c r="Q392" t="str">
        <f>IF($I392="","",_xlfn.LET(_xlpm.x,VLOOKUP($I392,'taxon-match_2026-08-31'!$A$2:$N$122,12,FALSE),IF(_xlpm.x=0,"",_xlpm.x)))</f>
        <v>Neosmilaster</v>
      </c>
      <c r="R392" t="str">
        <f>IF($I392="","",_xlfn.LET(_xlpm.x,VLOOKUP($I392,'taxon-match_2026-08-31'!$A$2:$N$122,14,FALSE),IF(_xlpm.x=0,"",_xlpm.x)))</f>
        <v/>
      </c>
      <c r="S392" s="2" t="s">
        <v>2361</v>
      </c>
      <c r="T392" t="s">
        <v>60</v>
      </c>
      <c r="X392" t="str">
        <f>IF(T392="","",_xlfn.LET(_xlpm.x,VLOOKUP(T392,'Drop-down_menus'!$F$2:$G$16,2,FALSE),IF(_xlpm.x=0,"",_xlpm.x)))</f>
        <v>https://orcid.org/0000-0002-9708-1761</v>
      </c>
      <c r="Y392" t="str">
        <f>IF(U392="","",_xlfn.LET(_xlpm.x,VLOOKUP(U392,'Drop-down_menus'!$F$2:$G$16,2,FALSE),IF(_xlpm.x=0,"",_xlpm.x)))</f>
        <v/>
      </c>
      <c r="Z392" t="str">
        <f>IF(V392="","",_xlfn.LET(_xlpm.x,VLOOKUP(V392,'Drop-down_menus'!$F$2:$G$16,2,FALSE),IF(_xlpm.x=0,"",_xlpm.x)))</f>
        <v/>
      </c>
      <c r="AA392" t="str">
        <f>IF(W392="","",_xlfn.LET(_xlpm.x,VLOOKUP(W392,'Drop-down_menus'!$F$2:$G$16,2,FALSE),IF(_xlpm.x=0,"",_xlpm.x)))</f>
        <v/>
      </c>
      <c r="AB392" t="s">
        <v>702</v>
      </c>
      <c r="AE392" t="s">
        <v>745</v>
      </c>
    </row>
    <row r="393" spans="1:31" hidden="1" x14ac:dyDescent="0.2">
      <c r="A393" s="2" t="s">
        <v>117</v>
      </c>
      <c r="C393">
        <v>607</v>
      </c>
      <c r="D393" s="21" t="s">
        <v>700</v>
      </c>
      <c r="F393" t="s">
        <v>766</v>
      </c>
      <c r="G393">
        <v>1</v>
      </c>
      <c r="H393" t="s">
        <v>766</v>
      </c>
      <c r="I393" t="s">
        <v>766</v>
      </c>
      <c r="J393" t="str">
        <f>IF($I393="","",_xlfn.LET(_xlpm.x,VLOOKUP($I393,'taxon-match_2026-08-31'!$A$2:$N$122,6,FALSE),IF(_xlpm.x=0,"",_xlpm.x)))</f>
        <v>Sladen, 1889</v>
      </c>
      <c r="K393" t="str">
        <f>IF($I393="","",_xlfn.LET(_xlpm.x,VLOOKUP($I393,'taxon-match_2026-08-31'!$A$2:$N$122,4,FALSE),IF(_xlpm.x=0,"",_xlpm.x)))</f>
        <v>urn:lsid:marinespecies.org:taxname:172579</v>
      </c>
      <c r="L393" t="str">
        <f>IF($I393="","",_xlfn.LET(_xlpm.x,VLOOKUP($I393,'taxon-match_2026-08-31'!$A$2:$N$122,7,FALSE),IF(_xlpm.x=0,"",_xlpm.x)))</f>
        <v>Animalia</v>
      </c>
      <c r="M393" t="str">
        <f>IF($I393="","",_xlfn.LET(_xlpm.x,VLOOKUP($I393,'taxon-match_2026-08-31'!$A$2:$N$122,8,FALSE),IF(_xlpm.x=0,"",_xlpm.x)))</f>
        <v>Echinodermata</v>
      </c>
      <c r="N393" t="str">
        <f>IF($I393="","",_xlfn.LET(_xlpm.x,VLOOKUP($I393,'taxon-match_2026-08-31'!$A$2:$N$122,9,FALSE),IF(_xlpm.x=0,"",_xlpm.x)))</f>
        <v>Asteroidea</v>
      </c>
      <c r="O393" t="str">
        <f>IF($I393="","",_xlfn.LET(_xlpm.x,VLOOKUP($I393,'taxon-match_2026-08-31'!$A$2:$N$122,10,FALSE),IF(_xlpm.x=0,"",_xlpm.x)))</f>
        <v>Valvatida</v>
      </c>
      <c r="P393" t="str">
        <f>IF($I393="","",_xlfn.LET(_xlpm.x,VLOOKUP($I393,'taxon-match_2026-08-31'!$A$2:$N$122,11,FALSE),IF(_xlpm.x=0,"",_xlpm.x)))</f>
        <v>Asterinidae</v>
      </c>
      <c r="Q393" t="str">
        <f>IF($I393="","",_xlfn.LET(_xlpm.x,VLOOKUP($I393,'taxon-match_2026-08-31'!$A$2:$N$122,12,FALSE),IF(_xlpm.x=0,"",_xlpm.x)))</f>
        <v>Perknaster</v>
      </c>
      <c r="R393" t="str">
        <f>IF($I393="","",_xlfn.LET(_xlpm.x,VLOOKUP($I393,'taxon-match_2026-08-31'!$A$2:$N$122,14,FALSE),IF(_xlpm.x=0,"",_xlpm.x)))</f>
        <v/>
      </c>
      <c r="S393" s="2" t="s">
        <v>2361</v>
      </c>
      <c r="T393" t="s">
        <v>60</v>
      </c>
      <c r="X393" t="str">
        <f>IF(T393="","",_xlfn.LET(_xlpm.x,VLOOKUP(T393,'Drop-down_menus'!$F$2:$G$16,2,FALSE),IF(_xlpm.x=0,"",_xlpm.x)))</f>
        <v>https://orcid.org/0000-0002-9708-1761</v>
      </c>
      <c r="Y393" t="str">
        <f>IF(U393="","",_xlfn.LET(_xlpm.x,VLOOKUP(U393,'Drop-down_menus'!$F$2:$G$16,2,FALSE),IF(_xlpm.x=0,"",_xlpm.x)))</f>
        <v/>
      </c>
      <c r="Z393" t="str">
        <f>IF(V393="","",_xlfn.LET(_xlpm.x,VLOOKUP(V393,'Drop-down_menus'!$F$2:$G$16,2,FALSE),IF(_xlpm.x=0,"",_xlpm.x)))</f>
        <v/>
      </c>
      <c r="AA393" t="str">
        <f>IF(W393="","",_xlfn.LET(_xlpm.x,VLOOKUP(W393,'Drop-down_menus'!$F$2:$G$16,2,FALSE),IF(_xlpm.x=0,"",_xlpm.x)))</f>
        <v/>
      </c>
      <c r="AB393" t="s">
        <v>702</v>
      </c>
      <c r="AE393" t="s">
        <v>745</v>
      </c>
    </row>
    <row r="394" spans="1:31" x14ac:dyDescent="0.2">
      <c r="A394" s="2" t="s">
        <v>117</v>
      </c>
      <c r="C394">
        <v>608</v>
      </c>
      <c r="D394" s="21" t="s">
        <v>700</v>
      </c>
      <c r="F394" t="s">
        <v>767</v>
      </c>
      <c r="G394">
        <v>1</v>
      </c>
      <c r="H394" t="s">
        <v>767</v>
      </c>
      <c r="I394" t="s">
        <v>767</v>
      </c>
      <c r="J394" t="str">
        <f>IF($I394="","",_xlfn.LET(_xlpm.x,VLOOKUP($I394,'taxon-match_2026-08-31'!$A$2:$N$122,6,FALSE),IF(_xlpm.x=0,"",_xlpm.x)))</f>
        <v>Koehler, 1906</v>
      </c>
      <c r="K394" t="str">
        <f>IF($I394="","",_xlfn.LET(_xlpm.x,VLOOKUP($I394,'taxon-match_2026-08-31'!$A$2:$N$122,4,FALSE),IF(_xlpm.x=0,"",_xlpm.x)))</f>
        <v>urn:lsid:marinespecies.org:taxname:172775</v>
      </c>
      <c r="L394" t="str">
        <f>IF($I394="","",_xlfn.LET(_xlpm.x,VLOOKUP($I394,'taxon-match_2026-08-31'!$A$2:$N$122,7,FALSE),IF(_xlpm.x=0,"",_xlpm.x)))</f>
        <v>Animalia</v>
      </c>
      <c r="M394" t="str">
        <f>IF($I394="","",_xlfn.LET(_xlpm.x,VLOOKUP($I394,'taxon-match_2026-08-31'!$A$2:$N$122,8,FALSE),IF(_xlpm.x=0,"",_xlpm.x)))</f>
        <v>Echinodermata</v>
      </c>
      <c r="N394" t="str">
        <f>IF($I394="","",_xlfn.LET(_xlpm.x,VLOOKUP($I394,'taxon-match_2026-08-31'!$A$2:$N$122,9,FALSE),IF(_xlpm.x=0,"",_xlpm.x)))</f>
        <v>Asteroidea</v>
      </c>
      <c r="O394" t="str">
        <f>IF($I394="","",_xlfn.LET(_xlpm.x,VLOOKUP($I394,'taxon-match_2026-08-31'!$A$2:$N$122,10,FALSE),IF(_xlpm.x=0,"",_xlpm.x)))</f>
        <v>Valvatida</v>
      </c>
      <c r="P394" t="str">
        <f>IF($I394="","",_xlfn.LET(_xlpm.x,VLOOKUP($I394,'taxon-match_2026-08-31'!$A$2:$N$122,11,FALSE),IF(_xlpm.x=0,"",_xlpm.x)))</f>
        <v>Odontasteridae</v>
      </c>
      <c r="Q394" t="str">
        <f>IF($I394="","",_xlfn.LET(_xlpm.x,VLOOKUP($I394,'taxon-match_2026-08-31'!$A$2:$N$122,12,FALSE),IF(_xlpm.x=0,"",_xlpm.x)))</f>
        <v>Odontaster</v>
      </c>
      <c r="R394" t="str">
        <f>IF($I394="","",_xlfn.LET(_xlpm.x,VLOOKUP($I394,'taxon-match_2026-08-31'!$A$2:$N$122,14,FALSE),IF(_xlpm.x=0,"",_xlpm.x)))</f>
        <v>validus</v>
      </c>
      <c r="S394" s="2" t="s">
        <v>2609</v>
      </c>
      <c r="T394" t="s">
        <v>60</v>
      </c>
      <c r="X394" t="str">
        <f>IF(T394="","",_xlfn.LET(_xlpm.x,VLOOKUP(T394,'Drop-down_menus'!$F$2:$G$16,2,FALSE),IF(_xlpm.x=0,"",_xlpm.x)))</f>
        <v>https://orcid.org/0000-0002-9708-1761</v>
      </c>
      <c r="Y394" t="str">
        <f>IF(U394="","",_xlfn.LET(_xlpm.x,VLOOKUP(U394,'Drop-down_menus'!$F$2:$G$16,2,FALSE),IF(_xlpm.x=0,"",_xlpm.x)))</f>
        <v/>
      </c>
      <c r="Z394" t="str">
        <f>IF(V394="","",_xlfn.LET(_xlpm.x,VLOOKUP(V394,'Drop-down_menus'!$F$2:$G$16,2,FALSE),IF(_xlpm.x=0,"",_xlpm.x)))</f>
        <v/>
      </c>
      <c r="AA394" t="str">
        <f>IF(W394="","",_xlfn.LET(_xlpm.x,VLOOKUP(W394,'Drop-down_menus'!$F$2:$G$16,2,FALSE),IF(_xlpm.x=0,"",_xlpm.x)))</f>
        <v/>
      </c>
      <c r="AB394" t="s">
        <v>702</v>
      </c>
      <c r="AE394" t="s">
        <v>745</v>
      </c>
    </row>
    <row r="395" spans="1:31" x14ac:dyDescent="0.2">
      <c r="A395" s="2" t="s">
        <v>117</v>
      </c>
      <c r="C395">
        <v>609</v>
      </c>
      <c r="D395" s="21" t="s">
        <v>700</v>
      </c>
      <c r="F395" t="s">
        <v>767</v>
      </c>
      <c r="G395">
        <v>2</v>
      </c>
      <c r="H395" t="s">
        <v>767</v>
      </c>
      <c r="I395" t="s">
        <v>767</v>
      </c>
      <c r="J395" t="str">
        <f>IF($I395="","",_xlfn.LET(_xlpm.x,VLOOKUP($I395,'taxon-match_2026-08-31'!$A$2:$N$122,6,FALSE),IF(_xlpm.x=0,"",_xlpm.x)))</f>
        <v>Koehler, 1906</v>
      </c>
      <c r="K395" t="str">
        <f>IF($I395="","",_xlfn.LET(_xlpm.x,VLOOKUP($I395,'taxon-match_2026-08-31'!$A$2:$N$122,4,FALSE),IF(_xlpm.x=0,"",_xlpm.x)))</f>
        <v>urn:lsid:marinespecies.org:taxname:172775</v>
      </c>
      <c r="L395" t="str">
        <f>IF($I395="","",_xlfn.LET(_xlpm.x,VLOOKUP($I395,'taxon-match_2026-08-31'!$A$2:$N$122,7,FALSE),IF(_xlpm.x=0,"",_xlpm.x)))</f>
        <v>Animalia</v>
      </c>
      <c r="M395" t="str">
        <f>IF($I395="","",_xlfn.LET(_xlpm.x,VLOOKUP($I395,'taxon-match_2026-08-31'!$A$2:$N$122,8,FALSE),IF(_xlpm.x=0,"",_xlpm.x)))</f>
        <v>Echinodermata</v>
      </c>
      <c r="N395" t="str">
        <f>IF($I395="","",_xlfn.LET(_xlpm.x,VLOOKUP($I395,'taxon-match_2026-08-31'!$A$2:$N$122,9,FALSE),IF(_xlpm.x=0,"",_xlpm.x)))</f>
        <v>Asteroidea</v>
      </c>
      <c r="O395" t="str">
        <f>IF($I395="","",_xlfn.LET(_xlpm.x,VLOOKUP($I395,'taxon-match_2026-08-31'!$A$2:$N$122,10,FALSE),IF(_xlpm.x=0,"",_xlpm.x)))</f>
        <v>Valvatida</v>
      </c>
      <c r="P395" t="str">
        <f>IF($I395="","",_xlfn.LET(_xlpm.x,VLOOKUP($I395,'taxon-match_2026-08-31'!$A$2:$N$122,11,FALSE),IF(_xlpm.x=0,"",_xlpm.x)))</f>
        <v>Odontasteridae</v>
      </c>
      <c r="Q395" t="str">
        <f>IF($I395="","",_xlfn.LET(_xlpm.x,VLOOKUP($I395,'taxon-match_2026-08-31'!$A$2:$N$122,12,FALSE),IF(_xlpm.x=0,"",_xlpm.x)))</f>
        <v>Odontaster</v>
      </c>
      <c r="R395" t="str">
        <f>IF($I395="","",_xlfn.LET(_xlpm.x,VLOOKUP($I395,'taxon-match_2026-08-31'!$A$2:$N$122,14,FALSE),IF(_xlpm.x=0,"",_xlpm.x)))</f>
        <v>validus</v>
      </c>
      <c r="S395" s="2" t="s">
        <v>2609</v>
      </c>
      <c r="T395" t="s">
        <v>60</v>
      </c>
      <c r="X395" t="str">
        <f>IF(T395="","",_xlfn.LET(_xlpm.x,VLOOKUP(T395,'Drop-down_menus'!$F$2:$G$16,2,FALSE),IF(_xlpm.x=0,"",_xlpm.x)))</f>
        <v>https://orcid.org/0000-0002-9708-1761</v>
      </c>
      <c r="Y395" t="str">
        <f>IF(U395="","",_xlfn.LET(_xlpm.x,VLOOKUP(U395,'Drop-down_menus'!$F$2:$G$16,2,FALSE),IF(_xlpm.x=0,"",_xlpm.x)))</f>
        <v/>
      </c>
      <c r="Z395" t="str">
        <f>IF(V395="","",_xlfn.LET(_xlpm.x,VLOOKUP(V395,'Drop-down_menus'!$F$2:$G$16,2,FALSE),IF(_xlpm.x=0,"",_xlpm.x)))</f>
        <v/>
      </c>
      <c r="AA395" t="str">
        <f>IF(W395="","",_xlfn.LET(_xlpm.x,VLOOKUP(W395,'Drop-down_menus'!$F$2:$G$16,2,FALSE),IF(_xlpm.x=0,"",_xlpm.x)))</f>
        <v/>
      </c>
      <c r="AB395" t="s">
        <v>702</v>
      </c>
      <c r="AE395" t="s">
        <v>745</v>
      </c>
    </row>
    <row r="396" spans="1:31" x14ac:dyDescent="0.2">
      <c r="A396" s="2" t="s">
        <v>117</v>
      </c>
      <c r="C396">
        <v>610</v>
      </c>
      <c r="D396" s="21" t="s">
        <v>700</v>
      </c>
      <c r="F396" t="s">
        <v>760</v>
      </c>
      <c r="G396">
        <v>1</v>
      </c>
      <c r="H396" t="s">
        <v>760</v>
      </c>
      <c r="I396" t="s">
        <v>760</v>
      </c>
      <c r="J396" t="str">
        <f>IF($I396="","",_xlfn.LET(_xlpm.x,VLOOKUP($I396,'taxon-match_2026-08-31'!$A$2:$N$122,6,FALSE),IF(_xlpm.x=0,"",_xlpm.x)))</f>
        <v>Topsent, 1905</v>
      </c>
      <c r="K396" t="str">
        <f>IF($I396="","",_xlfn.LET(_xlpm.x,VLOOKUP($I396,'taxon-match_2026-08-31'!$A$2:$N$122,4,FALSE),IF(_xlpm.x=0,"",_xlpm.x)))</f>
        <v>urn:lsid:marinespecies.org:taxname:164875</v>
      </c>
      <c r="L396" t="str">
        <f>IF($I396="","",_xlfn.LET(_xlpm.x,VLOOKUP($I396,'taxon-match_2026-08-31'!$A$2:$N$122,7,FALSE),IF(_xlpm.x=0,"",_xlpm.x)))</f>
        <v>Animalia</v>
      </c>
      <c r="M396" t="str">
        <f>IF($I396="","",_xlfn.LET(_xlpm.x,VLOOKUP($I396,'taxon-match_2026-08-31'!$A$2:$N$122,8,FALSE),IF(_xlpm.x=0,"",_xlpm.x)))</f>
        <v>Porifera</v>
      </c>
      <c r="N396" t="str">
        <f>IF($I396="","",_xlfn.LET(_xlpm.x,VLOOKUP($I396,'taxon-match_2026-08-31'!$A$2:$N$122,9,FALSE),IF(_xlpm.x=0,"",_xlpm.x)))</f>
        <v>Demospongiae</v>
      </c>
      <c r="O396" t="str">
        <f>IF($I396="","",_xlfn.LET(_xlpm.x,VLOOKUP($I396,'taxon-match_2026-08-31'!$A$2:$N$122,10,FALSE),IF(_xlpm.x=0,"",_xlpm.x)))</f>
        <v>Dendroceratida</v>
      </c>
      <c r="P396" t="str">
        <f>IF($I396="","",_xlfn.LET(_xlpm.x,VLOOKUP($I396,'taxon-match_2026-08-31'!$A$2:$N$122,11,FALSE),IF(_xlpm.x=0,"",_xlpm.x)))</f>
        <v>Darwinellidae</v>
      </c>
      <c r="Q396" t="str">
        <f>IF($I396="","",_xlfn.LET(_xlpm.x,VLOOKUP($I396,'taxon-match_2026-08-31'!$A$2:$N$122,12,FALSE),IF(_xlpm.x=0,"",_xlpm.x)))</f>
        <v>Dendrilla</v>
      </c>
      <c r="R396" t="str">
        <f>IF($I396="","",_xlfn.LET(_xlpm.x,VLOOKUP($I396,'taxon-match_2026-08-31'!$A$2:$N$122,14,FALSE),IF(_xlpm.x=0,"",_xlpm.x)))</f>
        <v>antarctica</v>
      </c>
      <c r="S396" s="2" t="s">
        <v>2609</v>
      </c>
      <c r="T396" t="s">
        <v>60</v>
      </c>
      <c r="X396" t="str">
        <f>IF(T396="","",_xlfn.LET(_xlpm.x,VLOOKUP(T396,'Drop-down_menus'!$F$2:$G$16,2,FALSE),IF(_xlpm.x=0,"",_xlpm.x)))</f>
        <v>https://orcid.org/0000-0002-9708-1761</v>
      </c>
      <c r="Y396" t="str">
        <f>IF(U396="","",_xlfn.LET(_xlpm.x,VLOOKUP(U396,'Drop-down_menus'!$F$2:$G$16,2,FALSE),IF(_xlpm.x=0,"",_xlpm.x)))</f>
        <v/>
      </c>
      <c r="Z396" t="str">
        <f>IF(V396="","",_xlfn.LET(_xlpm.x,VLOOKUP(V396,'Drop-down_menus'!$F$2:$G$16,2,FALSE),IF(_xlpm.x=0,"",_xlpm.x)))</f>
        <v/>
      </c>
      <c r="AA396" t="str">
        <f>IF(W396="","",_xlfn.LET(_xlpm.x,VLOOKUP(W396,'Drop-down_menus'!$F$2:$G$16,2,FALSE),IF(_xlpm.x=0,"",_xlpm.x)))</f>
        <v/>
      </c>
      <c r="AB396" t="s">
        <v>702</v>
      </c>
      <c r="AE396" t="s">
        <v>745</v>
      </c>
    </row>
    <row r="397" spans="1:31" x14ac:dyDescent="0.2">
      <c r="A397" s="2" t="s">
        <v>117</v>
      </c>
      <c r="C397">
        <v>611</v>
      </c>
      <c r="D397" s="21" t="s">
        <v>700</v>
      </c>
      <c r="F397" t="s">
        <v>760</v>
      </c>
      <c r="G397">
        <v>2</v>
      </c>
      <c r="H397" t="s">
        <v>760</v>
      </c>
      <c r="I397" t="s">
        <v>760</v>
      </c>
      <c r="J397" t="str">
        <f>IF($I397="","",_xlfn.LET(_xlpm.x,VLOOKUP($I397,'taxon-match_2026-08-31'!$A$2:$N$122,6,FALSE),IF(_xlpm.x=0,"",_xlpm.x)))</f>
        <v>Topsent, 1905</v>
      </c>
      <c r="K397" t="str">
        <f>IF($I397="","",_xlfn.LET(_xlpm.x,VLOOKUP($I397,'taxon-match_2026-08-31'!$A$2:$N$122,4,FALSE),IF(_xlpm.x=0,"",_xlpm.x)))</f>
        <v>urn:lsid:marinespecies.org:taxname:164875</v>
      </c>
      <c r="L397" t="str">
        <f>IF($I397="","",_xlfn.LET(_xlpm.x,VLOOKUP($I397,'taxon-match_2026-08-31'!$A$2:$N$122,7,FALSE),IF(_xlpm.x=0,"",_xlpm.x)))</f>
        <v>Animalia</v>
      </c>
      <c r="M397" t="str">
        <f>IF($I397="","",_xlfn.LET(_xlpm.x,VLOOKUP($I397,'taxon-match_2026-08-31'!$A$2:$N$122,8,FALSE),IF(_xlpm.x=0,"",_xlpm.x)))</f>
        <v>Porifera</v>
      </c>
      <c r="N397" t="str">
        <f>IF($I397="","",_xlfn.LET(_xlpm.x,VLOOKUP($I397,'taxon-match_2026-08-31'!$A$2:$N$122,9,FALSE),IF(_xlpm.x=0,"",_xlpm.x)))</f>
        <v>Demospongiae</v>
      </c>
      <c r="O397" t="str">
        <f>IF($I397="","",_xlfn.LET(_xlpm.x,VLOOKUP($I397,'taxon-match_2026-08-31'!$A$2:$N$122,10,FALSE),IF(_xlpm.x=0,"",_xlpm.x)))</f>
        <v>Dendroceratida</v>
      </c>
      <c r="P397" t="str">
        <f>IF($I397="","",_xlfn.LET(_xlpm.x,VLOOKUP($I397,'taxon-match_2026-08-31'!$A$2:$N$122,11,FALSE),IF(_xlpm.x=0,"",_xlpm.x)))</f>
        <v>Darwinellidae</v>
      </c>
      <c r="Q397" t="str">
        <f>IF($I397="","",_xlfn.LET(_xlpm.x,VLOOKUP($I397,'taxon-match_2026-08-31'!$A$2:$N$122,12,FALSE),IF(_xlpm.x=0,"",_xlpm.x)))</f>
        <v>Dendrilla</v>
      </c>
      <c r="R397" t="str">
        <f>IF($I397="","",_xlfn.LET(_xlpm.x,VLOOKUP($I397,'taxon-match_2026-08-31'!$A$2:$N$122,14,FALSE),IF(_xlpm.x=0,"",_xlpm.x)))</f>
        <v>antarctica</v>
      </c>
      <c r="S397" s="2" t="s">
        <v>2609</v>
      </c>
      <c r="T397" t="s">
        <v>60</v>
      </c>
      <c r="X397" t="str">
        <f>IF(T397="","",_xlfn.LET(_xlpm.x,VLOOKUP(T397,'Drop-down_menus'!$F$2:$G$16,2,FALSE),IF(_xlpm.x=0,"",_xlpm.x)))</f>
        <v>https://orcid.org/0000-0002-9708-1761</v>
      </c>
      <c r="Y397" t="str">
        <f>IF(U397="","",_xlfn.LET(_xlpm.x,VLOOKUP(U397,'Drop-down_menus'!$F$2:$G$16,2,FALSE),IF(_xlpm.x=0,"",_xlpm.x)))</f>
        <v/>
      </c>
      <c r="Z397" t="str">
        <f>IF(V397="","",_xlfn.LET(_xlpm.x,VLOOKUP(V397,'Drop-down_menus'!$F$2:$G$16,2,FALSE),IF(_xlpm.x=0,"",_xlpm.x)))</f>
        <v/>
      </c>
      <c r="AA397" t="str">
        <f>IF(W397="","",_xlfn.LET(_xlpm.x,VLOOKUP(W397,'Drop-down_menus'!$F$2:$G$16,2,FALSE),IF(_xlpm.x=0,"",_xlpm.x)))</f>
        <v/>
      </c>
      <c r="AB397" t="s">
        <v>702</v>
      </c>
      <c r="AE397" t="s">
        <v>745</v>
      </c>
    </row>
    <row r="398" spans="1:31" x14ac:dyDescent="0.2">
      <c r="A398" s="2" t="s">
        <v>117</v>
      </c>
      <c r="C398">
        <v>612</v>
      </c>
      <c r="D398" s="21" t="s">
        <v>700</v>
      </c>
      <c r="F398" t="s">
        <v>763</v>
      </c>
      <c r="G398">
        <v>1</v>
      </c>
      <c r="H398" t="s">
        <v>763</v>
      </c>
      <c r="I398" t="s">
        <v>763</v>
      </c>
      <c r="J398" t="str">
        <f>IF($I398="","",_xlfn.LET(_xlpm.x,VLOOKUP($I398,'taxon-match_2026-08-31'!$A$2:$N$122,6,FALSE),IF(_xlpm.x=0,"",_xlpm.x)))</f>
        <v>(Strebel, 1908)</v>
      </c>
      <c r="K398" t="str">
        <f>IF($I398="","",_xlfn.LET(_xlpm.x,VLOOKUP($I398,'taxon-match_2026-08-31'!$A$2:$N$122,4,FALSE),IF(_xlpm.x=0,"",_xlpm.x)))</f>
        <v>urn:lsid:marinespecies.org:taxname:197296</v>
      </c>
      <c r="L398" t="str">
        <f>IF($I398="","",_xlfn.LET(_xlpm.x,VLOOKUP($I398,'taxon-match_2026-08-31'!$A$2:$N$122,7,FALSE),IF(_xlpm.x=0,"",_xlpm.x)))</f>
        <v>Animalia</v>
      </c>
      <c r="M398" t="str">
        <f>IF($I398="","",_xlfn.LET(_xlpm.x,VLOOKUP($I398,'taxon-match_2026-08-31'!$A$2:$N$122,8,FALSE),IF(_xlpm.x=0,"",_xlpm.x)))</f>
        <v>Mollusca</v>
      </c>
      <c r="N398" t="str">
        <f>IF($I398="","",_xlfn.LET(_xlpm.x,VLOOKUP($I398,'taxon-match_2026-08-31'!$A$2:$N$122,9,FALSE),IF(_xlpm.x=0,"",_xlpm.x)))</f>
        <v>Gastropoda</v>
      </c>
      <c r="O398" t="str">
        <f>IF($I398="","",_xlfn.LET(_xlpm.x,VLOOKUP($I398,'taxon-match_2026-08-31'!$A$2:$N$122,10,FALSE),IF(_xlpm.x=0,"",_xlpm.x)))</f>
        <v>Nacellida</v>
      </c>
      <c r="P398" t="str">
        <f>IF($I398="","",_xlfn.LET(_xlpm.x,VLOOKUP($I398,'taxon-match_2026-08-31'!$A$2:$N$122,11,FALSE),IF(_xlpm.x=0,"",_xlpm.x)))</f>
        <v>Nacellidae</v>
      </c>
      <c r="Q398" t="str">
        <f>IF($I398="","",_xlfn.LET(_xlpm.x,VLOOKUP($I398,'taxon-match_2026-08-31'!$A$2:$N$122,12,FALSE),IF(_xlpm.x=0,"",_xlpm.x)))</f>
        <v>Nacella</v>
      </c>
      <c r="R398" t="str">
        <f>IF($I398="","",_xlfn.LET(_xlpm.x,VLOOKUP($I398,'taxon-match_2026-08-31'!$A$2:$N$122,14,FALSE),IF(_xlpm.x=0,"",_xlpm.x)))</f>
        <v>concinna</v>
      </c>
      <c r="S398" s="2" t="s">
        <v>2609</v>
      </c>
      <c r="T398" t="s">
        <v>60</v>
      </c>
      <c r="X398" t="str">
        <f>IF(T398="","",_xlfn.LET(_xlpm.x,VLOOKUP(T398,'Drop-down_menus'!$F$2:$G$16,2,FALSE),IF(_xlpm.x=0,"",_xlpm.x)))</f>
        <v>https://orcid.org/0000-0002-9708-1761</v>
      </c>
      <c r="Y398" t="str">
        <f>IF(U398="","",_xlfn.LET(_xlpm.x,VLOOKUP(U398,'Drop-down_menus'!$F$2:$G$16,2,FALSE),IF(_xlpm.x=0,"",_xlpm.x)))</f>
        <v/>
      </c>
      <c r="Z398" t="str">
        <f>IF(V398="","",_xlfn.LET(_xlpm.x,VLOOKUP(V398,'Drop-down_menus'!$F$2:$G$16,2,FALSE),IF(_xlpm.x=0,"",_xlpm.x)))</f>
        <v/>
      </c>
      <c r="AA398" t="str">
        <f>IF(W398="","",_xlfn.LET(_xlpm.x,VLOOKUP(W398,'Drop-down_menus'!$F$2:$G$16,2,FALSE),IF(_xlpm.x=0,"",_xlpm.x)))</f>
        <v/>
      </c>
      <c r="AB398" t="s">
        <v>702</v>
      </c>
      <c r="AE398" t="s">
        <v>745</v>
      </c>
    </row>
    <row r="399" spans="1:31" x14ac:dyDescent="0.2">
      <c r="A399" s="2" t="s">
        <v>117</v>
      </c>
      <c r="C399">
        <v>613</v>
      </c>
      <c r="D399" s="21" t="s">
        <v>700</v>
      </c>
      <c r="F399" t="s">
        <v>759</v>
      </c>
      <c r="G399">
        <v>1</v>
      </c>
      <c r="H399" t="s">
        <v>759</v>
      </c>
      <c r="I399" t="s">
        <v>759</v>
      </c>
      <c r="J399" t="str">
        <f>IF($I399="","",_xlfn.LET(_xlpm.x,VLOOKUP($I399,'taxon-match_2026-08-31'!$A$2:$N$122,6,FALSE),IF(_xlpm.x=0,"",_xlpm.x)))</f>
        <v>Roule, 1909</v>
      </c>
      <c r="K399" t="str">
        <f>IF($I399="","",_xlfn.LET(_xlpm.x,VLOOKUP($I399,'taxon-match_2026-08-31'!$A$2:$N$122,4,FALSE),IF(_xlpm.x=0,"",_xlpm.x)))</f>
        <v>urn:lsid:marinespecies.org:taxname:172898</v>
      </c>
      <c r="L399" t="str">
        <f>IF($I399="","",_xlfn.LET(_xlpm.x,VLOOKUP($I399,'taxon-match_2026-08-31'!$A$2:$N$122,7,FALSE),IF(_xlpm.x=0,"",_xlpm.x)))</f>
        <v>Animalia</v>
      </c>
      <c r="M399" t="str">
        <f>IF($I399="","",_xlfn.LET(_xlpm.x,VLOOKUP($I399,'taxon-match_2026-08-31'!$A$2:$N$122,8,FALSE),IF(_xlpm.x=0,"",_xlpm.x)))</f>
        <v>Cnidaria</v>
      </c>
      <c r="N399" t="str">
        <f>IF($I399="","",_xlfn.LET(_xlpm.x,VLOOKUP($I399,'taxon-match_2026-08-31'!$A$2:$N$122,9,FALSE),IF(_xlpm.x=0,"",_xlpm.x)))</f>
        <v>Hexacorallia</v>
      </c>
      <c r="O399" t="str">
        <f>IF($I399="","",_xlfn.LET(_xlpm.x,VLOOKUP($I399,'taxon-match_2026-08-31'!$A$2:$N$122,10,FALSE),IF(_xlpm.x=0,"",_xlpm.x)))</f>
        <v>Actiniaria</v>
      </c>
      <c r="P399" t="str">
        <f>IF($I399="","",_xlfn.LET(_xlpm.x,VLOOKUP($I399,'taxon-match_2026-08-31'!$A$2:$N$122,11,FALSE),IF(_xlpm.x=0,"",_xlpm.x)))</f>
        <v>Actiniidae</v>
      </c>
      <c r="Q399" t="str">
        <f>IF($I399="","",_xlfn.LET(_xlpm.x,VLOOKUP($I399,'taxon-match_2026-08-31'!$A$2:$N$122,12,FALSE),IF(_xlpm.x=0,"",_xlpm.x)))</f>
        <v>Glyphoperidium</v>
      </c>
      <c r="R399" t="str">
        <f>IF($I399="","",_xlfn.LET(_xlpm.x,VLOOKUP($I399,'taxon-match_2026-08-31'!$A$2:$N$122,14,FALSE),IF(_xlpm.x=0,"",_xlpm.x)))</f>
        <v>bursa</v>
      </c>
      <c r="S399" s="2" t="s">
        <v>2609</v>
      </c>
      <c r="T399" t="s">
        <v>60</v>
      </c>
      <c r="X399" t="str">
        <f>IF(T399="","",_xlfn.LET(_xlpm.x,VLOOKUP(T399,'Drop-down_menus'!$F$2:$G$16,2,FALSE),IF(_xlpm.x=0,"",_xlpm.x)))</f>
        <v>https://orcid.org/0000-0002-9708-1761</v>
      </c>
      <c r="Y399" t="str">
        <f>IF(U399="","",_xlfn.LET(_xlpm.x,VLOOKUP(U399,'Drop-down_menus'!$F$2:$G$16,2,FALSE),IF(_xlpm.x=0,"",_xlpm.x)))</f>
        <v/>
      </c>
      <c r="Z399" t="str">
        <f>IF(V399="","",_xlfn.LET(_xlpm.x,VLOOKUP(V399,'Drop-down_menus'!$F$2:$G$16,2,FALSE),IF(_xlpm.x=0,"",_xlpm.x)))</f>
        <v/>
      </c>
      <c r="AA399" t="str">
        <f>IF(W399="","",_xlfn.LET(_xlpm.x,VLOOKUP(W399,'Drop-down_menus'!$F$2:$G$16,2,FALSE),IF(_xlpm.x=0,"",_xlpm.x)))</f>
        <v/>
      </c>
      <c r="AB399" t="s">
        <v>702</v>
      </c>
      <c r="AE399" t="s">
        <v>745</v>
      </c>
    </row>
    <row r="400" spans="1:31" x14ac:dyDescent="0.2">
      <c r="A400" s="2" t="s">
        <v>117</v>
      </c>
      <c r="C400">
        <v>614</v>
      </c>
      <c r="D400" s="21" t="s">
        <v>700</v>
      </c>
      <c r="F400" t="s">
        <v>765</v>
      </c>
      <c r="G400">
        <v>1</v>
      </c>
      <c r="H400" t="s">
        <v>765</v>
      </c>
      <c r="I400" t="s">
        <v>765</v>
      </c>
      <c r="J400" t="str">
        <f>IF($I400="","",_xlfn.LET(_xlpm.x,VLOOKUP($I400,'taxon-match_2026-08-31'!$A$2:$N$122,6,FALSE),IF(_xlpm.x=0,"",_xlpm.x)))</f>
        <v>(Koehler, 1912)</v>
      </c>
      <c r="K400" t="str">
        <f>IF($I400="","",_xlfn.LET(_xlpm.x,VLOOKUP($I400,'taxon-match_2026-08-31'!$A$2:$N$122,4,FALSE),IF(_xlpm.x=0,"",_xlpm.x)))</f>
        <v>urn:lsid:marinespecies.org:taxname:172784</v>
      </c>
      <c r="L400" t="str">
        <f>IF($I400="","",_xlfn.LET(_xlpm.x,VLOOKUP($I400,'taxon-match_2026-08-31'!$A$2:$N$122,7,FALSE),IF(_xlpm.x=0,"",_xlpm.x)))</f>
        <v>Animalia</v>
      </c>
      <c r="M400" t="str">
        <f>IF($I400="","",_xlfn.LET(_xlpm.x,VLOOKUP($I400,'taxon-match_2026-08-31'!$A$2:$N$122,8,FALSE),IF(_xlpm.x=0,"",_xlpm.x)))</f>
        <v>Echinodermata</v>
      </c>
      <c r="N400" t="str">
        <f>IF($I400="","",_xlfn.LET(_xlpm.x,VLOOKUP($I400,'taxon-match_2026-08-31'!$A$2:$N$122,9,FALSE),IF(_xlpm.x=0,"",_xlpm.x)))</f>
        <v>Asteroidea</v>
      </c>
      <c r="O400" t="str">
        <f>IF($I400="","",_xlfn.LET(_xlpm.x,VLOOKUP($I400,'taxon-match_2026-08-31'!$A$2:$N$122,10,FALSE),IF(_xlpm.x=0,"",_xlpm.x)))</f>
        <v>Valvatida</v>
      </c>
      <c r="P400" t="str">
        <f>IF($I400="","",_xlfn.LET(_xlpm.x,VLOOKUP($I400,'taxon-match_2026-08-31'!$A$2:$N$122,11,FALSE),IF(_xlpm.x=0,"",_xlpm.x)))</f>
        <v>Asterinidae</v>
      </c>
      <c r="Q400" t="str">
        <f>IF($I400="","",_xlfn.LET(_xlpm.x,VLOOKUP($I400,'taxon-match_2026-08-31'!$A$2:$N$122,12,FALSE),IF(_xlpm.x=0,"",_xlpm.x)))</f>
        <v>Cuenotaster</v>
      </c>
      <c r="R400" t="str">
        <f>IF($I400="","",_xlfn.LET(_xlpm.x,VLOOKUP($I400,'taxon-match_2026-08-31'!$A$2:$N$122,14,FALSE),IF(_xlpm.x=0,"",_xlpm.x)))</f>
        <v>involutus</v>
      </c>
      <c r="S400" s="2" t="s">
        <v>2609</v>
      </c>
      <c r="T400" t="s">
        <v>60</v>
      </c>
      <c r="X400" t="str">
        <f>IF(T400="","",_xlfn.LET(_xlpm.x,VLOOKUP(T400,'Drop-down_menus'!$F$2:$G$16,2,FALSE),IF(_xlpm.x=0,"",_xlpm.x)))</f>
        <v>https://orcid.org/0000-0002-9708-1761</v>
      </c>
      <c r="Y400" t="str">
        <f>IF(U400="","",_xlfn.LET(_xlpm.x,VLOOKUP(U400,'Drop-down_menus'!$F$2:$G$16,2,FALSE),IF(_xlpm.x=0,"",_xlpm.x)))</f>
        <v/>
      </c>
      <c r="Z400" t="str">
        <f>IF(V400="","",_xlfn.LET(_xlpm.x,VLOOKUP(V400,'Drop-down_menus'!$F$2:$G$16,2,FALSE),IF(_xlpm.x=0,"",_xlpm.x)))</f>
        <v/>
      </c>
      <c r="AA400" t="str">
        <f>IF(W400="","",_xlfn.LET(_xlpm.x,VLOOKUP(W400,'Drop-down_menus'!$F$2:$G$16,2,FALSE),IF(_xlpm.x=0,"",_xlpm.x)))</f>
        <v/>
      </c>
      <c r="AB400" t="s">
        <v>702</v>
      </c>
      <c r="AE400" t="s">
        <v>745</v>
      </c>
    </row>
    <row r="401" spans="1:31" hidden="1" x14ac:dyDescent="0.2">
      <c r="A401" s="2" t="s">
        <v>117</v>
      </c>
      <c r="C401">
        <v>615</v>
      </c>
      <c r="D401" s="21" t="s">
        <v>700</v>
      </c>
      <c r="F401" t="s">
        <v>761</v>
      </c>
      <c r="G401">
        <v>1</v>
      </c>
      <c r="H401" t="s">
        <v>761</v>
      </c>
      <c r="I401" t="s">
        <v>761</v>
      </c>
      <c r="J401" t="str">
        <f>IF($I401="","",_xlfn.LET(_xlpm.x,VLOOKUP($I401,'taxon-match_2026-08-31'!$A$2:$N$122,6,FALSE),IF(_xlpm.x=0,"",_xlpm.x)))</f>
        <v>Perrier, 1891</v>
      </c>
      <c r="K401" t="str">
        <f>IF($I401="","",_xlfn.LET(_xlpm.x,VLOOKUP($I401,'taxon-match_2026-08-31'!$A$2:$N$122,4,FALSE),IF(_xlpm.x=0,"",_xlpm.x)))</f>
        <v>urn:lsid:marinespecies.org:taxname:172529</v>
      </c>
      <c r="L401" t="str">
        <f>IF($I401="","",_xlfn.LET(_xlpm.x,VLOOKUP($I401,'taxon-match_2026-08-31'!$A$2:$N$122,7,FALSE),IF(_xlpm.x=0,"",_xlpm.x)))</f>
        <v>Animalia</v>
      </c>
      <c r="M401" t="str">
        <f>IF($I401="","",_xlfn.LET(_xlpm.x,VLOOKUP($I401,'taxon-match_2026-08-31'!$A$2:$N$122,8,FALSE),IF(_xlpm.x=0,"",_xlpm.x)))</f>
        <v>Echinodermata</v>
      </c>
      <c r="N401" t="str">
        <f>IF($I401="","",_xlfn.LET(_xlpm.x,VLOOKUP($I401,'taxon-match_2026-08-31'!$A$2:$N$122,9,FALSE),IF(_xlpm.x=0,"",_xlpm.x)))</f>
        <v>Asteroidea</v>
      </c>
      <c r="O401" t="str">
        <f>IF($I401="","",_xlfn.LET(_xlpm.x,VLOOKUP($I401,'taxon-match_2026-08-31'!$A$2:$N$122,10,FALSE),IF(_xlpm.x=0,"",_xlpm.x)))</f>
        <v>Forcipulatida</v>
      </c>
      <c r="P401" t="str">
        <f>IF($I401="","",_xlfn.LET(_xlpm.x,VLOOKUP($I401,'taxon-match_2026-08-31'!$A$2:$N$122,11,FALSE),IF(_xlpm.x=0,"",_xlpm.x)))</f>
        <v>Asteriidae</v>
      </c>
      <c r="Q401" t="str">
        <f>IF($I401="","",_xlfn.LET(_xlpm.x,VLOOKUP($I401,'taxon-match_2026-08-31'!$A$2:$N$122,12,FALSE),IF(_xlpm.x=0,"",_xlpm.x)))</f>
        <v>Diplasterias</v>
      </c>
      <c r="R401" t="str">
        <f>IF($I401="","",_xlfn.LET(_xlpm.x,VLOOKUP($I401,'taxon-match_2026-08-31'!$A$2:$N$122,14,FALSE),IF(_xlpm.x=0,"",_xlpm.x)))</f>
        <v/>
      </c>
      <c r="S401" s="2" t="s">
        <v>2361</v>
      </c>
      <c r="T401" t="s">
        <v>60</v>
      </c>
      <c r="X401" t="str">
        <f>IF(T401="","",_xlfn.LET(_xlpm.x,VLOOKUP(T401,'Drop-down_menus'!$F$2:$G$16,2,FALSE),IF(_xlpm.x=0,"",_xlpm.x)))</f>
        <v>https://orcid.org/0000-0002-9708-1761</v>
      </c>
      <c r="Y401" t="str">
        <f>IF(U401="","",_xlfn.LET(_xlpm.x,VLOOKUP(U401,'Drop-down_menus'!$F$2:$G$16,2,FALSE),IF(_xlpm.x=0,"",_xlpm.x)))</f>
        <v/>
      </c>
      <c r="Z401" t="str">
        <f>IF(V401="","",_xlfn.LET(_xlpm.x,VLOOKUP(V401,'Drop-down_menus'!$F$2:$G$16,2,FALSE),IF(_xlpm.x=0,"",_xlpm.x)))</f>
        <v/>
      </c>
      <c r="AA401" t="str">
        <f>IF(W401="","",_xlfn.LET(_xlpm.x,VLOOKUP(W401,'Drop-down_menus'!$F$2:$G$16,2,FALSE),IF(_xlpm.x=0,"",_xlpm.x)))</f>
        <v/>
      </c>
      <c r="AB401" t="s">
        <v>702</v>
      </c>
      <c r="AE401" t="s">
        <v>745</v>
      </c>
    </row>
    <row r="402" spans="1:31" hidden="1" x14ac:dyDescent="0.2">
      <c r="A402" s="2" t="s">
        <v>117</v>
      </c>
      <c r="C402">
        <v>616</v>
      </c>
      <c r="D402" s="21" t="s">
        <v>700</v>
      </c>
      <c r="F402" t="s">
        <v>768</v>
      </c>
      <c r="G402">
        <v>1</v>
      </c>
      <c r="H402" t="s">
        <v>768</v>
      </c>
      <c r="I402" t="s">
        <v>768</v>
      </c>
      <c r="J402" t="str">
        <f>IF($I402="","",_xlfn.LET(_xlpm.x,VLOOKUP($I402,'taxon-match_2026-08-31'!$A$2:$N$122,6,FALSE),IF(_xlpm.x=0,"",_xlpm.x)))</f>
        <v>Verrill, 1899</v>
      </c>
      <c r="K402" t="str">
        <f>IF($I402="","",_xlfn.LET(_xlpm.x,VLOOKUP($I402,'taxon-match_2026-08-31'!$A$2:$N$122,4,FALSE),IF(_xlpm.x=0,"",_xlpm.x)))</f>
        <v>urn:lsid:marinespecies.org:taxname:172592</v>
      </c>
      <c r="L402" t="str">
        <f>IF($I402="","",_xlfn.LET(_xlpm.x,VLOOKUP($I402,'taxon-match_2026-08-31'!$A$2:$N$122,7,FALSE),IF(_xlpm.x=0,"",_xlpm.x)))</f>
        <v>Animalia</v>
      </c>
      <c r="M402" t="str">
        <f>IF($I402="","",_xlfn.LET(_xlpm.x,VLOOKUP($I402,'taxon-match_2026-08-31'!$A$2:$N$122,8,FALSE),IF(_xlpm.x=0,"",_xlpm.x)))</f>
        <v>Echinodermata</v>
      </c>
      <c r="N402" t="str">
        <f>IF($I402="","",_xlfn.LET(_xlpm.x,VLOOKUP($I402,'taxon-match_2026-08-31'!$A$2:$N$122,9,FALSE),IF(_xlpm.x=0,"",_xlpm.x)))</f>
        <v>Asteroidea</v>
      </c>
      <c r="O402" t="str">
        <f>IF($I402="","",_xlfn.LET(_xlpm.x,VLOOKUP($I402,'taxon-match_2026-08-31'!$A$2:$N$122,10,FALSE),IF(_xlpm.x=0,"",_xlpm.x)))</f>
        <v>Valvatida</v>
      </c>
      <c r="P402" t="str">
        <f>IF($I402="","",_xlfn.LET(_xlpm.x,VLOOKUP($I402,'taxon-match_2026-08-31'!$A$2:$N$122,11,FALSE),IF(_xlpm.x=0,"",_xlpm.x)))</f>
        <v>Odontasteridae</v>
      </c>
      <c r="Q402" t="str">
        <f>IF($I402="","",_xlfn.LET(_xlpm.x,VLOOKUP($I402,'taxon-match_2026-08-31'!$A$2:$N$122,12,FALSE),IF(_xlpm.x=0,"",_xlpm.x)))</f>
        <v>Acodontaster</v>
      </c>
      <c r="R402" t="str">
        <f>IF($I402="","",_xlfn.LET(_xlpm.x,VLOOKUP($I402,'taxon-match_2026-08-31'!$A$2:$N$122,14,FALSE),IF(_xlpm.x=0,"",_xlpm.x)))</f>
        <v/>
      </c>
      <c r="S402" s="2" t="s">
        <v>2361</v>
      </c>
      <c r="T402" t="s">
        <v>60</v>
      </c>
      <c r="X402" t="str">
        <f>IF(T402="","",_xlfn.LET(_xlpm.x,VLOOKUP(T402,'Drop-down_menus'!$F$2:$G$16,2,FALSE),IF(_xlpm.x=0,"",_xlpm.x)))</f>
        <v>https://orcid.org/0000-0002-9708-1761</v>
      </c>
      <c r="Y402" t="str">
        <f>IF(U402="","",_xlfn.LET(_xlpm.x,VLOOKUP(U402,'Drop-down_menus'!$F$2:$G$16,2,FALSE),IF(_xlpm.x=0,"",_xlpm.x)))</f>
        <v/>
      </c>
      <c r="Z402" t="str">
        <f>IF(V402="","",_xlfn.LET(_xlpm.x,VLOOKUP(V402,'Drop-down_menus'!$F$2:$G$16,2,FALSE),IF(_xlpm.x=0,"",_xlpm.x)))</f>
        <v/>
      </c>
      <c r="AA402" t="str">
        <f>IF(W402="","",_xlfn.LET(_xlpm.x,VLOOKUP(W402,'Drop-down_menus'!$F$2:$G$16,2,FALSE),IF(_xlpm.x=0,"",_xlpm.x)))</f>
        <v/>
      </c>
      <c r="AB402" t="s">
        <v>702</v>
      </c>
      <c r="AE402" t="s">
        <v>745</v>
      </c>
    </row>
    <row r="403" spans="1:31" x14ac:dyDescent="0.2">
      <c r="A403" s="2" t="s">
        <v>117</v>
      </c>
      <c r="C403">
        <v>617</v>
      </c>
      <c r="D403" s="21" t="s">
        <v>700</v>
      </c>
      <c r="F403" t="s">
        <v>769</v>
      </c>
      <c r="G403">
        <v>1</v>
      </c>
      <c r="H403" t="s">
        <v>769</v>
      </c>
      <c r="I403" t="s">
        <v>769</v>
      </c>
      <c r="J403" t="str">
        <f>IF($I403="","",_xlfn.LET(_xlpm.x,VLOOKUP($I403,'taxon-match_2026-08-31'!$A$2:$N$122,6,FALSE),IF(_xlpm.x=0,"",_xlpm.x)))</f>
        <v>(Koehler, 1906)</v>
      </c>
      <c r="K403" t="str">
        <f>IF($I403="","",_xlfn.LET(_xlpm.x,VLOOKUP($I403,'taxon-match_2026-08-31'!$A$2:$N$122,4,FALSE),IF(_xlpm.x=0,"",_xlpm.x)))</f>
        <v>urn:lsid:marinespecies.org:taxname:234948</v>
      </c>
      <c r="L403" t="str">
        <f>IF($I403="","",_xlfn.LET(_xlpm.x,VLOOKUP($I403,'taxon-match_2026-08-31'!$A$2:$N$122,7,FALSE),IF(_xlpm.x=0,"",_xlpm.x)))</f>
        <v>Animalia</v>
      </c>
      <c r="M403" t="str">
        <f>IF($I403="","",_xlfn.LET(_xlpm.x,VLOOKUP($I403,'taxon-match_2026-08-31'!$A$2:$N$122,8,FALSE),IF(_xlpm.x=0,"",_xlpm.x)))</f>
        <v>Echinodermata</v>
      </c>
      <c r="N403" t="str">
        <f>IF($I403="","",_xlfn.LET(_xlpm.x,VLOOKUP($I403,'taxon-match_2026-08-31'!$A$2:$N$122,9,FALSE),IF(_xlpm.x=0,"",_xlpm.x)))</f>
        <v>Asteroidea</v>
      </c>
      <c r="O403" t="str">
        <f>IF($I403="","",_xlfn.LET(_xlpm.x,VLOOKUP($I403,'taxon-match_2026-08-31'!$A$2:$N$122,10,FALSE),IF(_xlpm.x=0,"",_xlpm.x)))</f>
        <v>Paxillosida</v>
      </c>
      <c r="P403" t="str">
        <f>IF($I403="","",_xlfn.LET(_xlpm.x,VLOOKUP($I403,'taxon-match_2026-08-31'!$A$2:$N$122,11,FALSE),IF(_xlpm.x=0,"",_xlpm.x)))</f>
        <v>Astropectinidae</v>
      </c>
      <c r="Q403" t="str">
        <f>IF($I403="","",_xlfn.LET(_xlpm.x,VLOOKUP($I403,'taxon-match_2026-08-31'!$A$2:$N$122,12,FALSE),IF(_xlpm.x=0,"",_xlpm.x)))</f>
        <v>Psilaster</v>
      </c>
      <c r="R403" t="str">
        <f>IF($I403="","",_xlfn.LET(_xlpm.x,VLOOKUP($I403,'taxon-match_2026-08-31'!$A$2:$N$122,14,FALSE),IF(_xlpm.x=0,"",_xlpm.x)))</f>
        <v>charcoti</v>
      </c>
      <c r="S403" s="2" t="s">
        <v>2609</v>
      </c>
      <c r="T403" t="s">
        <v>60</v>
      </c>
      <c r="X403" t="str">
        <f>IF(T403="","",_xlfn.LET(_xlpm.x,VLOOKUP(T403,'Drop-down_menus'!$F$2:$G$16,2,FALSE),IF(_xlpm.x=0,"",_xlpm.x)))</f>
        <v>https://orcid.org/0000-0002-9708-1761</v>
      </c>
      <c r="Y403" t="str">
        <f>IF(U403="","",_xlfn.LET(_xlpm.x,VLOOKUP(U403,'Drop-down_menus'!$F$2:$G$16,2,FALSE),IF(_xlpm.x=0,"",_xlpm.x)))</f>
        <v/>
      </c>
      <c r="Z403" t="str">
        <f>IF(V403="","",_xlfn.LET(_xlpm.x,VLOOKUP(V403,'Drop-down_menus'!$F$2:$G$16,2,FALSE),IF(_xlpm.x=0,"",_xlpm.x)))</f>
        <v/>
      </c>
      <c r="AA403" t="str">
        <f>IF(W403="","",_xlfn.LET(_xlpm.x,VLOOKUP(W403,'Drop-down_menus'!$F$2:$G$16,2,FALSE),IF(_xlpm.x=0,"",_xlpm.x)))</f>
        <v/>
      </c>
      <c r="AB403" t="s">
        <v>702</v>
      </c>
      <c r="AE403" t="s">
        <v>745</v>
      </c>
    </row>
    <row r="404" spans="1:31" hidden="1" x14ac:dyDescent="0.2">
      <c r="A404" s="2" t="s">
        <v>117</v>
      </c>
      <c r="C404">
        <v>618</v>
      </c>
      <c r="D404" s="21" t="s">
        <v>700</v>
      </c>
      <c r="F404" t="s">
        <v>770</v>
      </c>
      <c r="G404">
        <v>1</v>
      </c>
      <c r="H404" t="s">
        <v>770</v>
      </c>
      <c r="I404" t="s">
        <v>770</v>
      </c>
      <c r="J404" t="str">
        <f>IF($I404="","",_xlfn.LET(_xlpm.x,VLOOKUP($I404,'taxon-match_2026-08-31'!$A$2:$N$122,6,FALSE),IF(_xlpm.x=0,"",_xlpm.x)))</f>
        <v>Danielssen &amp; Koren, 1883</v>
      </c>
      <c r="K404" t="str">
        <f>IF($I404="","",_xlfn.LET(_xlpm.x,VLOOKUP($I404,'taxon-match_2026-08-31'!$A$2:$N$122,4,FALSE),IF(_xlpm.x=0,"",_xlpm.x)))</f>
        <v>urn:lsid:marinespecies.org:taxname:123246</v>
      </c>
      <c r="L404" t="str">
        <f>IF($I404="","",_xlfn.LET(_xlpm.x,VLOOKUP($I404,'taxon-match_2026-08-31'!$A$2:$N$122,7,FALSE),IF(_xlpm.x=0,"",_xlpm.x)))</f>
        <v>Animalia</v>
      </c>
      <c r="M404" t="str">
        <f>IF($I404="","",_xlfn.LET(_xlpm.x,VLOOKUP($I404,'taxon-match_2026-08-31'!$A$2:$N$122,8,FALSE),IF(_xlpm.x=0,"",_xlpm.x)))</f>
        <v>Echinodermata</v>
      </c>
      <c r="N404" t="str">
        <f>IF($I404="","",_xlfn.LET(_xlpm.x,VLOOKUP($I404,'taxon-match_2026-08-31'!$A$2:$N$122,9,FALSE),IF(_xlpm.x=0,"",_xlpm.x)))</f>
        <v>Asteroidea</v>
      </c>
      <c r="O404" t="str">
        <f>IF($I404="","",_xlfn.LET(_xlpm.x,VLOOKUP($I404,'taxon-match_2026-08-31'!$A$2:$N$122,10,FALSE),IF(_xlpm.x=0,"",_xlpm.x)))</f>
        <v>Paxillosida</v>
      </c>
      <c r="P404" t="str">
        <f>IF($I404="","",_xlfn.LET(_xlpm.x,VLOOKUP($I404,'taxon-match_2026-08-31'!$A$2:$N$122,11,FALSE),IF(_xlpm.x=0,"",_xlpm.x)))</f>
        <v>Astropectinidae</v>
      </c>
      <c r="Q404" t="str">
        <f>IF($I404="","",_xlfn.LET(_xlpm.x,VLOOKUP($I404,'taxon-match_2026-08-31'!$A$2:$N$122,12,FALSE),IF(_xlpm.x=0,"",_xlpm.x)))</f>
        <v>Bathybiaster</v>
      </c>
      <c r="R404" t="str">
        <f>IF($I404="","",_xlfn.LET(_xlpm.x,VLOOKUP($I404,'taxon-match_2026-08-31'!$A$2:$N$122,14,FALSE),IF(_xlpm.x=0,"",_xlpm.x)))</f>
        <v/>
      </c>
      <c r="S404" s="2" t="s">
        <v>2361</v>
      </c>
      <c r="T404" t="s">
        <v>60</v>
      </c>
      <c r="X404" t="str">
        <f>IF(T404="","",_xlfn.LET(_xlpm.x,VLOOKUP(T404,'Drop-down_menus'!$F$2:$G$16,2,FALSE),IF(_xlpm.x=0,"",_xlpm.x)))</f>
        <v>https://orcid.org/0000-0002-9708-1761</v>
      </c>
      <c r="Y404" t="str">
        <f>IF(U404="","",_xlfn.LET(_xlpm.x,VLOOKUP(U404,'Drop-down_menus'!$F$2:$G$16,2,FALSE),IF(_xlpm.x=0,"",_xlpm.x)))</f>
        <v/>
      </c>
      <c r="Z404" t="str">
        <f>IF(V404="","",_xlfn.LET(_xlpm.x,VLOOKUP(V404,'Drop-down_menus'!$F$2:$G$16,2,FALSE),IF(_xlpm.x=0,"",_xlpm.x)))</f>
        <v/>
      </c>
      <c r="AA404" t="str">
        <f>IF(W404="","",_xlfn.LET(_xlpm.x,VLOOKUP(W404,'Drop-down_menus'!$F$2:$G$16,2,FALSE),IF(_xlpm.x=0,"",_xlpm.x)))</f>
        <v/>
      </c>
      <c r="AB404" t="s">
        <v>702</v>
      </c>
      <c r="AE404" t="s">
        <v>745</v>
      </c>
    </row>
    <row r="405" spans="1:31" hidden="1" x14ac:dyDescent="0.2">
      <c r="A405" s="2" t="s">
        <v>117</v>
      </c>
      <c r="C405">
        <v>619</v>
      </c>
      <c r="D405" s="21" t="s">
        <v>700</v>
      </c>
      <c r="F405" t="s">
        <v>750</v>
      </c>
      <c r="G405">
        <v>1</v>
      </c>
      <c r="H405" t="s">
        <v>750</v>
      </c>
      <c r="I405" t="s">
        <v>750</v>
      </c>
      <c r="J405" t="str">
        <f>IF($I405="","",_xlfn.LET(_xlpm.x,VLOOKUP($I405,'taxon-match_2026-08-31'!$A$2:$N$122,6,FALSE),IF(_xlpm.x=0,"",_xlpm.x)))</f>
        <v>Linnaeus, 1758</v>
      </c>
      <c r="K405" t="str">
        <f>IF($I405="","",_xlfn.LET(_xlpm.x,VLOOKUP($I405,'taxon-match_2026-08-31'!$A$2:$N$122,4,FALSE),IF(_xlpm.x=0,"",_xlpm.x)))</f>
        <v>urn:lsid:marinespecies.org:taxname:137914</v>
      </c>
      <c r="L405" t="str">
        <f>IF($I405="","",_xlfn.LET(_xlpm.x,VLOOKUP($I405,'taxon-match_2026-08-31'!$A$2:$N$122,7,FALSE),IF(_xlpm.x=0,"",_xlpm.x)))</f>
        <v>Animalia</v>
      </c>
      <c r="M405" t="str">
        <f>IF($I405="","",_xlfn.LET(_xlpm.x,VLOOKUP($I405,'taxon-match_2026-08-31'!$A$2:$N$122,8,FALSE),IF(_xlpm.x=0,"",_xlpm.x)))</f>
        <v>Mollusca</v>
      </c>
      <c r="N405" t="str">
        <f>IF($I405="","",_xlfn.LET(_xlpm.x,VLOOKUP($I405,'taxon-match_2026-08-31'!$A$2:$N$122,9,FALSE),IF(_xlpm.x=0,"",_xlpm.x)))</f>
        <v>Gastropoda</v>
      </c>
      <c r="O405" t="str">
        <f>IF($I405="","",_xlfn.LET(_xlpm.x,VLOOKUP($I405,'taxon-match_2026-08-31'!$A$2:$N$122,10,FALSE),IF(_xlpm.x=0,"",_xlpm.x)))</f>
        <v>Doridida</v>
      </c>
      <c r="P405" t="str">
        <f>IF($I405="","",_xlfn.LET(_xlpm.x,VLOOKUP($I405,'taxon-match_2026-08-31'!$A$2:$N$122,11,FALSE),IF(_xlpm.x=0,"",_xlpm.x)))</f>
        <v>Dorididae</v>
      </c>
      <c r="Q405" t="str">
        <f>IF($I405="","",_xlfn.LET(_xlpm.x,VLOOKUP($I405,'taxon-match_2026-08-31'!$A$2:$N$122,12,FALSE),IF(_xlpm.x=0,"",_xlpm.x)))</f>
        <v>Doris</v>
      </c>
      <c r="R405" t="str">
        <f>IF($I405="","",_xlfn.LET(_xlpm.x,VLOOKUP($I405,'taxon-match_2026-08-31'!$A$2:$N$122,14,FALSE),IF(_xlpm.x=0,"",_xlpm.x)))</f>
        <v/>
      </c>
      <c r="S405" s="2" t="s">
        <v>2361</v>
      </c>
      <c r="T405" t="s">
        <v>60</v>
      </c>
      <c r="X405" t="str">
        <f>IF(T405="","",_xlfn.LET(_xlpm.x,VLOOKUP(T405,'Drop-down_menus'!$F$2:$G$16,2,FALSE),IF(_xlpm.x=0,"",_xlpm.x)))</f>
        <v>https://orcid.org/0000-0002-9708-1761</v>
      </c>
      <c r="Y405" t="str">
        <f>IF(U405="","",_xlfn.LET(_xlpm.x,VLOOKUP(U405,'Drop-down_menus'!$F$2:$G$16,2,FALSE),IF(_xlpm.x=0,"",_xlpm.x)))</f>
        <v/>
      </c>
      <c r="Z405" t="str">
        <f>IF(V405="","",_xlfn.LET(_xlpm.x,VLOOKUP(V405,'Drop-down_menus'!$F$2:$G$16,2,FALSE),IF(_xlpm.x=0,"",_xlpm.x)))</f>
        <v/>
      </c>
      <c r="AA405" t="str">
        <f>IF(W405="","",_xlfn.LET(_xlpm.x,VLOOKUP(W405,'Drop-down_menus'!$F$2:$G$16,2,FALSE),IF(_xlpm.x=0,"",_xlpm.x)))</f>
        <v/>
      </c>
      <c r="AB405" t="s">
        <v>702</v>
      </c>
      <c r="AE405" t="s">
        <v>745</v>
      </c>
    </row>
    <row r="406" spans="1:31" hidden="1" x14ac:dyDescent="0.2">
      <c r="A406" s="2" t="s">
        <v>117</v>
      </c>
      <c r="C406">
        <v>620</v>
      </c>
      <c r="D406" s="21" t="s">
        <v>700</v>
      </c>
      <c r="F406" t="s">
        <v>750</v>
      </c>
      <c r="G406">
        <v>1</v>
      </c>
      <c r="H406" t="s">
        <v>750</v>
      </c>
      <c r="I406" t="s">
        <v>750</v>
      </c>
      <c r="J406" t="str">
        <f>IF($I406="","",_xlfn.LET(_xlpm.x,VLOOKUP($I406,'taxon-match_2026-08-31'!$A$2:$N$122,6,FALSE),IF(_xlpm.x=0,"",_xlpm.x)))</f>
        <v>Linnaeus, 1758</v>
      </c>
      <c r="K406" t="str">
        <f>IF($I406="","",_xlfn.LET(_xlpm.x,VLOOKUP($I406,'taxon-match_2026-08-31'!$A$2:$N$122,4,FALSE),IF(_xlpm.x=0,"",_xlpm.x)))</f>
        <v>urn:lsid:marinespecies.org:taxname:137914</v>
      </c>
      <c r="L406" t="str">
        <f>IF($I406="","",_xlfn.LET(_xlpm.x,VLOOKUP($I406,'taxon-match_2026-08-31'!$A$2:$N$122,7,FALSE),IF(_xlpm.x=0,"",_xlpm.x)))</f>
        <v>Animalia</v>
      </c>
      <c r="M406" t="str">
        <f>IF($I406="","",_xlfn.LET(_xlpm.x,VLOOKUP($I406,'taxon-match_2026-08-31'!$A$2:$N$122,8,FALSE),IF(_xlpm.x=0,"",_xlpm.x)))</f>
        <v>Mollusca</v>
      </c>
      <c r="N406" t="str">
        <f>IF($I406="","",_xlfn.LET(_xlpm.x,VLOOKUP($I406,'taxon-match_2026-08-31'!$A$2:$N$122,9,FALSE),IF(_xlpm.x=0,"",_xlpm.x)))</f>
        <v>Gastropoda</v>
      </c>
      <c r="O406" t="str">
        <f>IF($I406="","",_xlfn.LET(_xlpm.x,VLOOKUP($I406,'taxon-match_2026-08-31'!$A$2:$N$122,10,FALSE),IF(_xlpm.x=0,"",_xlpm.x)))</f>
        <v>Doridida</v>
      </c>
      <c r="P406" t="str">
        <f>IF($I406="","",_xlfn.LET(_xlpm.x,VLOOKUP($I406,'taxon-match_2026-08-31'!$A$2:$N$122,11,FALSE),IF(_xlpm.x=0,"",_xlpm.x)))</f>
        <v>Dorididae</v>
      </c>
      <c r="Q406" t="str">
        <f>IF($I406="","",_xlfn.LET(_xlpm.x,VLOOKUP($I406,'taxon-match_2026-08-31'!$A$2:$N$122,12,FALSE),IF(_xlpm.x=0,"",_xlpm.x)))</f>
        <v>Doris</v>
      </c>
      <c r="R406" t="str">
        <f>IF($I406="","",_xlfn.LET(_xlpm.x,VLOOKUP($I406,'taxon-match_2026-08-31'!$A$2:$N$122,14,FALSE),IF(_xlpm.x=0,"",_xlpm.x)))</f>
        <v/>
      </c>
      <c r="S406" s="2" t="s">
        <v>2361</v>
      </c>
      <c r="T406" t="s">
        <v>60</v>
      </c>
      <c r="X406" t="str">
        <f>IF(T406="","",_xlfn.LET(_xlpm.x,VLOOKUP(T406,'Drop-down_menus'!$F$2:$G$16,2,FALSE),IF(_xlpm.x=0,"",_xlpm.x)))</f>
        <v>https://orcid.org/0000-0002-9708-1761</v>
      </c>
      <c r="Y406" t="str">
        <f>IF(U406="","",_xlfn.LET(_xlpm.x,VLOOKUP(U406,'Drop-down_menus'!$F$2:$G$16,2,FALSE),IF(_xlpm.x=0,"",_xlpm.x)))</f>
        <v/>
      </c>
      <c r="Z406" t="str">
        <f>IF(V406="","",_xlfn.LET(_xlpm.x,VLOOKUP(V406,'Drop-down_menus'!$F$2:$G$16,2,FALSE),IF(_xlpm.x=0,"",_xlpm.x)))</f>
        <v/>
      </c>
      <c r="AA406" t="str">
        <f>IF(W406="","",_xlfn.LET(_xlpm.x,VLOOKUP(W406,'Drop-down_menus'!$F$2:$G$16,2,FALSE),IF(_xlpm.x=0,"",_xlpm.x)))</f>
        <v/>
      </c>
      <c r="AB406" t="s">
        <v>702</v>
      </c>
      <c r="AE406" t="s">
        <v>745</v>
      </c>
    </row>
    <row r="407" spans="1:31" hidden="1" x14ac:dyDescent="0.2">
      <c r="A407" s="2" t="s">
        <v>117</v>
      </c>
      <c r="C407">
        <v>621</v>
      </c>
      <c r="D407" s="21" t="s">
        <v>700</v>
      </c>
      <c r="F407" t="s">
        <v>750</v>
      </c>
      <c r="G407">
        <v>1</v>
      </c>
      <c r="H407" t="s">
        <v>750</v>
      </c>
      <c r="I407" t="s">
        <v>750</v>
      </c>
      <c r="J407" t="str">
        <f>IF($I407="","",_xlfn.LET(_xlpm.x,VLOOKUP($I407,'taxon-match_2026-08-31'!$A$2:$N$122,6,FALSE),IF(_xlpm.x=0,"",_xlpm.x)))</f>
        <v>Linnaeus, 1758</v>
      </c>
      <c r="K407" t="str">
        <f>IF($I407="","",_xlfn.LET(_xlpm.x,VLOOKUP($I407,'taxon-match_2026-08-31'!$A$2:$N$122,4,FALSE),IF(_xlpm.x=0,"",_xlpm.x)))</f>
        <v>urn:lsid:marinespecies.org:taxname:137914</v>
      </c>
      <c r="L407" t="str">
        <f>IF($I407="","",_xlfn.LET(_xlpm.x,VLOOKUP($I407,'taxon-match_2026-08-31'!$A$2:$N$122,7,FALSE),IF(_xlpm.x=0,"",_xlpm.x)))</f>
        <v>Animalia</v>
      </c>
      <c r="M407" t="str">
        <f>IF($I407="","",_xlfn.LET(_xlpm.x,VLOOKUP($I407,'taxon-match_2026-08-31'!$A$2:$N$122,8,FALSE),IF(_xlpm.x=0,"",_xlpm.x)))</f>
        <v>Mollusca</v>
      </c>
      <c r="N407" t="str">
        <f>IF($I407="","",_xlfn.LET(_xlpm.x,VLOOKUP($I407,'taxon-match_2026-08-31'!$A$2:$N$122,9,FALSE),IF(_xlpm.x=0,"",_xlpm.x)))</f>
        <v>Gastropoda</v>
      </c>
      <c r="O407" t="str">
        <f>IF($I407="","",_xlfn.LET(_xlpm.x,VLOOKUP($I407,'taxon-match_2026-08-31'!$A$2:$N$122,10,FALSE),IF(_xlpm.x=0,"",_xlpm.x)))</f>
        <v>Doridida</v>
      </c>
      <c r="P407" t="str">
        <f>IF($I407="","",_xlfn.LET(_xlpm.x,VLOOKUP($I407,'taxon-match_2026-08-31'!$A$2:$N$122,11,FALSE),IF(_xlpm.x=0,"",_xlpm.x)))</f>
        <v>Dorididae</v>
      </c>
      <c r="Q407" t="str">
        <f>IF($I407="","",_xlfn.LET(_xlpm.x,VLOOKUP($I407,'taxon-match_2026-08-31'!$A$2:$N$122,12,FALSE),IF(_xlpm.x=0,"",_xlpm.x)))</f>
        <v>Doris</v>
      </c>
      <c r="R407" t="str">
        <f>IF($I407="","",_xlfn.LET(_xlpm.x,VLOOKUP($I407,'taxon-match_2026-08-31'!$A$2:$N$122,14,FALSE),IF(_xlpm.x=0,"",_xlpm.x)))</f>
        <v/>
      </c>
      <c r="S407" s="2" t="s">
        <v>2361</v>
      </c>
      <c r="T407" t="s">
        <v>60</v>
      </c>
      <c r="X407" t="str">
        <f>IF(T407="","",_xlfn.LET(_xlpm.x,VLOOKUP(T407,'Drop-down_menus'!$F$2:$G$16,2,FALSE),IF(_xlpm.x=0,"",_xlpm.x)))</f>
        <v>https://orcid.org/0000-0002-9708-1761</v>
      </c>
      <c r="Y407" t="str">
        <f>IF(U407="","",_xlfn.LET(_xlpm.x,VLOOKUP(U407,'Drop-down_menus'!$F$2:$G$16,2,FALSE),IF(_xlpm.x=0,"",_xlpm.x)))</f>
        <v/>
      </c>
      <c r="Z407" t="str">
        <f>IF(V407="","",_xlfn.LET(_xlpm.x,VLOOKUP(V407,'Drop-down_menus'!$F$2:$G$16,2,FALSE),IF(_xlpm.x=0,"",_xlpm.x)))</f>
        <v/>
      </c>
      <c r="AA407" t="str">
        <f>IF(W407="","",_xlfn.LET(_xlpm.x,VLOOKUP(W407,'Drop-down_menus'!$F$2:$G$16,2,FALSE),IF(_xlpm.x=0,"",_xlpm.x)))</f>
        <v/>
      </c>
      <c r="AB407" t="s">
        <v>702</v>
      </c>
      <c r="AE407" t="s">
        <v>745</v>
      </c>
    </row>
    <row r="408" spans="1:31" x14ac:dyDescent="0.2">
      <c r="A408" s="2" t="s">
        <v>117</v>
      </c>
      <c r="C408">
        <v>622</v>
      </c>
      <c r="D408" s="21" t="s">
        <v>700</v>
      </c>
      <c r="F408" t="s">
        <v>751</v>
      </c>
      <c r="G408">
        <v>1</v>
      </c>
      <c r="H408" t="s">
        <v>751</v>
      </c>
      <c r="I408" t="s">
        <v>751</v>
      </c>
      <c r="J408" t="str">
        <f>IF($I408="","",_xlfn.LET(_xlpm.x,VLOOKUP($I408,'taxon-match_2026-08-31'!$A$2:$N$122,6,FALSE),IF(_xlpm.x=0,"",_xlpm.x)))</f>
        <v>(P. P. King, 1832)</v>
      </c>
      <c r="K408" t="str">
        <f>IF($I408="","",_xlfn.LET(_xlpm.x,VLOOKUP($I408,'taxon-match_2026-08-31'!$A$2:$N$122,4,FALSE),IF(_xlpm.x=0,"",_xlpm.x)))</f>
        <v>urn:lsid:marinespecies.org:taxname:197217</v>
      </c>
      <c r="L408" t="str">
        <f>IF($I408="","",_xlfn.LET(_xlpm.x,VLOOKUP($I408,'taxon-match_2026-08-31'!$A$2:$N$122,7,FALSE),IF(_xlpm.x=0,"",_xlpm.x)))</f>
        <v>Animalia</v>
      </c>
      <c r="M408" t="str">
        <f>IF($I408="","",_xlfn.LET(_xlpm.x,VLOOKUP($I408,'taxon-match_2026-08-31'!$A$2:$N$122,8,FALSE),IF(_xlpm.x=0,"",_xlpm.x)))</f>
        <v>Mollusca</v>
      </c>
      <c r="N408" t="str">
        <f>IF($I408="","",_xlfn.LET(_xlpm.x,VLOOKUP($I408,'taxon-match_2026-08-31'!$A$2:$N$122,9,FALSE),IF(_xlpm.x=0,"",_xlpm.x)))</f>
        <v>Bivalvia</v>
      </c>
      <c r="O408" t="str">
        <f>IF($I408="","",_xlfn.LET(_xlpm.x,VLOOKUP($I408,'taxon-match_2026-08-31'!$A$2:$N$122,10,FALSE),IF(_xlpm.x=0,"",_xlpm.x)))</f>
        <v/>
      </c>
      <c r="P408" t="str">
        <f>IF($I408="","",_xlfn.LET(_xlpm.x,VLOOKUP($I408,'taxon-match_2026-08-31'!$A$2:$N$122,11,FALSE),IF(_xlpm.x=0,"",_xlpm.x)))</f>
        <v>Laternulidae</v>
      </c>
      <c r="Q408" t="str">
        <f>IF($I408="","",_xlfn.LET(_xlpm.x,VLOOKUP($I408,'taxon-match_2026-08-31'!$A$2:$N$122,12,FALSE),IF(_xlpm.x=0,"",_xlpm.x)))</f>
        <v>Laternula</v>
      </c>
      <c r="R408" t="str">
        <f>IF($I408="","",_xlfn.LET(_xlpm.x,VLOOKUP($I408,'taxon-match_2026-08-31'!$A$2:$N$122,14,FALSE),IF(_xlpm.x=0,"",_xlpm.x)))</f>
        <v>elliptica</v>
      </c>
      <c r="S408" s="2" t="s">
        <v>2609</v>
      </c>
      <c r="T408" t="s">
        <v>60</v>
      </c>
      <c r="X408" t="str">
        <f>IF(T408="","",_xlfn.LET(_xlpm.x,VLOOKUP(T408,'Drop-down_menus'!$F$2:$G$16,2,FALSE),IF(_xlpm.x=0,"",_xlpm.x)))</f>
        <v>https://orcid.org/0000-0002-9708-1761</v>
      </c>
      <c r="Y408" t="str">
        <f>IF(U408="","",_xlfn.LET(_xlpm.x,VLOOKUP(U408,'Drop-down_menus'!$F$2:$G$16,2,FALSE),IF(_xlpm.x=0,"",_xlpm.x)))</f>
        <v/>
      </c>
      <c r="Z408" t="str">
        <f>IF(V408="","",_xlfn.LET(_xlpm.x,VLOOKUP(V408,'Drop-down_menus'!$F$2:$G$16,2,FALSE),IF(_xlpm.x=0,"",_xlpm.x)))</f>
        <v/>
      </c>
      <c r="AA408" t="str">
        <f>IF(W408="","",_xlfn.LET(_xlpm.x,VLOOKUP(W408,'Drop-down_menus'!$F$2:$G$16,2,FALSE),IF(_xlpm.x=0,"",_xlpm.x)))</f>
        <v/>
      </c>
      <c r="AB408" t="s">
        <v>702</v>
      </c>
      <c r="AE408" t="s">
        <v>745</v>
      </c>
    </row>
    <row r="409" spans="1:31" x14ac:dyDescent="0.2">
      <c r="A409" s="2" t="s">
        <v>117</v>
      </c>
      <c r="C409">
        <v>623</v>
      </c>
      <c r="D409" s="21" t="s">
        <v>700</v>
      </c>
      <c r="F409" t="s">
        <v>751</v>
      </c>
      <c r="G409">
        <v>2</v>
      </c>
      <c r="H409" t="s">
        <v>751</v>
      </c>
      <c r="I409" t="s">
        <v>751</v>
      </c>
      <c r="J409" t="str">
        <f>IF($I409="","",_xlfn.LET(_xlpm.x,VLOOKUP($I409,'taxon-match_2026-08-31'!$A$2:$N$122,6,FALSE),IF(_xlpm.x=0,"",_xlpm.x)))</f>
        <v>(P. P. King, 1832)</v>
      </c>
      <c r="K409" t="str">
        <f>IF($I409="","",_xlfn.LET(_xlpm.x,VLOOKUP($I409,'taxon-match_2026-08-31'!$A$2:$N$122,4,FALSE),IF(_xlpm.x=0,"",_xlpm.x)))</f>
        <v>urn:lsid:marinespecies.org:taxname:197217</v>
      </c>
      <c r="L409" t="str">
        <f>IF($I409="","",_xlfn.LET(_xlpm.x,VLOOKUP($I409,'taxon-match_2026-08-31'!$A$2:$N$122,7,FALSE),IF(_xlpm.x=0,"",_xlpm.x)))</f>
        <v>Animalia</v>
      </c>
      <c r="M409" t="str">
        <f>IF($I409="","",_xlfn.LET(_xlpm.x,VLOOKUP($I409,'taxon-match_2026-08-31'!$A$2:$N$122,8,FALSE),IF(_xlpm.x=0,"",_xlpm.x)))</f>
        <v>Mollusca</v>
      </c>
      <c r="N409" t="str">
        <f>IF($I409="","",_xlfn.LET(_xlpm.x,VLOOKUP($I409,'taxon-match_2026-08-31'!$A$2:$N$122,9,FALSE),IF(_xlpm.x=0,"",_xlpm.x)))</f>
        <v>Bivalvia</v>
      </c>
      <c r="O409" t="str">
        <f>IF($I409="","",_xlfn.LET(_xlpm.x,VLOOKUP($I409,'taxon-match_2026-08-31'!$A$2:$N$122,10,FALSE),IF(_xlpm.x=0,"",_xlpm.x)))</f>
        <v/>
      </c>
      <c r="P409" t="str">
        <f>IF($I409="","",_xlfn.LET(_xlpm.x,VLOOKUP($I409,'taxon-match_2026-08-31'!$A$2:$N$122,11,FALSE),IF(_xlpm.x=0,"",_xlpm.x)))</f>
        <v>Laternulidae</v>
      </c>
      <c r="Q409" t="str">
        <f>IF($I409="","",_xlfn.LET(_xlpm.x,VLOOKUP($I409,'taxon-match_2026-08-31'!$A$2:$N$122,12,FALSE),IF(_xlpm.x=0,"",_xlpm.x)))</f>
        <v>Laternula</v>
      </c>
      <c r="R409" t="str">
        <f>IF($I409="","",_xlfn.LET(_xlpm.x,VLOOKUP($I409,'taxon-match_2026-08-31'!$A$2:$N$122,14,FALSE),IF(_xlpm.x=0,"",_xlpm.x)))</f>
        <v>elliptica</v>
      </c>
      <c r="S409" s="2" t="s">
        <v>2609</v>
      </c>
      <c r="T409" t="s">
        <v>60</v>
      </c>
      <c r="X409" t="str">
        <f>IF(T409="","",_xlfn.LET(_xlpm.x,VLOOKUP(T409,'Drop-down_menus'!$F$2:$G$16,2,FALSE),IF(_xlpm.x=0,"",_xlpm.x)))</f>
        <v>https://orcid.org/0000-0002-9708-1761</v>
      </c>
      <c r="Y409" t="str">
        <f>IF(U409="","",_xlfn.LET(_xlpm.x,VLOOKUP(U409,'Drop-down_menus'!$F$2:$G$16,2,FALSE),IF(_xlpm.x=0,"",_xlpm.x)))</f>
        <v/>
      </c>
      <c r="Z409" t="str">
        <f>IF(V409="","",_xlfn.LET(_xlpm.x,VLOOKUP(V409,'Drop-down_menus'!$F$2:$G$16,2,FALSE),IF(_xlpm.x=0,"",_xlpm.x)))</f>
        <v/>
      </c>
      <c r="AA409" t="str">
        <f>IF(W409="","",_xlfn.LET(_xlpm.x,VLOOKUP(W409,'Drop-down_menus'!$F$2:$G$16,2,FALSE),IF(_xlpm.x=0,"",_xlpm.x)))</f>
        <v/>
      </c>
      <c r="AB409" t="s">
        <v>702</v>
      </c>
      <c r="AE409" t="s">
        <v>745</v>
      </c>
    </row>
    <row r="410" spans="1:31" x14ac:dyDescent="0.2">
      <c r="A410" s="2" t="s">
        <v>117</v>
      </c>
      <c r="C410">
        <v>624</v>
      </c>
      <c r="D410" s="21" t="s">
        <v>700</v>
      </c>
      <c r="F410" t="s">
        <v>751</v>
      </c>
      <c r="G410">
        <v>3</v>
      </c>
      <c r="H410" t="s">
        <v>751</v>
      </c>
      <c r="I410" t="s">
        <v>751</v>
      </c>
      <c r="J410" t="str">
        <f>IF($I410="","",_xlfn.LET(_xlpm.x,VLOOKUP($I410,'taxon-match_2026-08-31'!$A$2:$N$122,6,FALSE),IF(_xlpm.x=0,"",_xlpm.x)))</f>
        <v>(P. P. King, 1832)</v>
      </c>
      <c r="K410" t="str">
        <f>IF($I410="","",_xlfn.LET(_xlpm.x,VLOOKUP($I410,'taxon-match_2026-08-31'!$A$2:$N$122,4,FALSE),IF(_xlpm.x=0,"",_xlpm.x)))</f>
        <v>urn:lsid:marinespecies.org:taxname:197217</v>
      </c>
      <c r="L410" t="str">
        <f>IF($I410="","",_xlfn.LET(_xlpm.x,VLOOKUP($I410,'taxon-match_2026-08-31'!$A$2:$N$122,7,FALSE),IF(_xlpm.x=0,"",_xlpm.x)))</f>
        <v>Animalia</v>
      </c>
      <c r="M410" t="str">
        <f>IF($I410="","",_xlfn.LET(_xlpm.x,VLOOKUP($I410,'taxon-match_2026-08-31'!$A$2:$N$122,8,FALSE),IF(_xlpm.x=0,"",_xlpm.x)))</f>
        <v>Mollusca</v>
      </c>
      <c r="N410" t="str">
        <f>IF($I410="","",_xlfn.LET(_xlpm.x,VLOOKUP($I410,'taxon-match_2026-08-31'!$A$2:$N$122,9,FALSE),IF(_xlpm.x=0,"",_xlpm.x)))</f>
        <v>Bivalvia</v>
      </c>
      <c r="O410" t="str">
        <f>IF($I410="","",_xlfn.LET(_xlpm.x,VLOOKUP($I410,'taxon-match_2026-08-31'!$A$2:$N$122,10,FALSE),IF(_xlpm.x=0,"",_xlpm.x)))</f>
        <v/>
      </c>
      <c r="P410" t="str">
        <f>IF($I410="","",_xlfn.LET(_xlpm.x,VLOOKUP($I410,'taxon-match_2026-08-31'!$A$2:$N$122,11,FALSE),IF(_xlpm.x=0,"",_xlpm.x)))</f>
        <v>Laternulidae</v>
      </c>
      <c r="Q410" t="str">
        <f>IF($I410="","",_xlfn.LET(_xlpm.x,VLOOKUP($I410,'taxon-match_2026-08-31'!$A$2:$N$122,12,FALSE),IF(_xlpm.x=0,"",_xlpm.x)))</f>
        <v>Laternula</v>
      </c>
      <c r="R410" t="str">
        <f>IF($I410="","",_xlfn.LET(_xlpm.x,VLOOKUP($I410,'taxon-match_2026-08-31'!$A$2:$N$122,14,FALSE),IF(_xlpm.x=0,"",_xlpm.x)))</f>
        <v>elliptica</v>
      </c>
      <c r="S410" s="2" t="s">
        <v>2609</v>
      </c>
      <c r="T410" t="s">
        <v>60</v>
      </c>
      <c r="X410" t="str">
        <f>IF(T410="","",_xlfn.LET(_xlpm.x,VLOOKUP(T410,'Drop-down_menus'!$F$2:$G$16,2,FALSE),IF(_xlpm.x=0,"",_xlpm.x)))</f>
        <v>https://orcid.org/0000-0002-9708-1761</v>
      </c>
      <c r="Y410" t="str">
        <f>IF(U410="","",_xlfn.LET(_xlpm.x,VLOOKUP(U410,'Drop-down_menus'!$F$2:$G$16,2,FALSE),IF(_xlpm.x=0,"",_xlpm.x)))</f>
        <v/>
      </c>
      <c r="Z410" t="str">
        <f>IF(V410="","",_xlfn.LET(_xlpm.x,VLOOKUP(V410,'Drop-down_menus'!$F$2:$G$16,2,FALSE),IF(_xlpm.x=0,"",_xlpm.x)))</f>
        <v/>
      </c>
      <c r="AA410" t="str">
        <f>IF(W410="","",_xlfn.LET(_xlpm.x,VLOOKUP(W410,'Drop-down_menus'!$F$2:$G$16,2,FALSE),IF(_xlpm.x=0,"",_xlpm.x)))</f>
        <v/>
      </c>
      <c r="AB410" t="s">
        <v>702</v>
      </c>
      <c r="AE410" t="s">
        <v>745</v>
      </c>
    </row>
    <row r="411" spans="1:31" hidden="1" x14ac:dyDescent="0.2">
      <c r="A411" s="2" t="s">
        <v>117</v>
      </c>
      <c r="C411">
        <v>625</v>
      </c>
      <c r="D411" t="s">
        <v>771</v>
      </c>
      <c r="I411" t="s">
        <v>2611</v>
      </c>
      <c r="J411" t="str">
        <f>IF($I411="","",_xlfn.LET(_xlpm.x,VLOOKUP($I411,'taxon-match_2026-08-31'!$A$2:$N$122,6,FALSE),IF(_xlpm.x=0,"",_xlpm.x)))</f>
        <v/>
      </c>
      <c r="K411" t="str">
        <f>IF($I411="","",_xlfn.LET(_xlpm.x,VLOOKUP($I411,'taxon-match_2026-08-31'!$A$2:$N$122,4,FALSE),IF(_xlpm.x=0,"",_xlpm.x)))</f>
        <v/>
      </c>
      <c r="L411" t="str">
        <f>IF($I411="","",_xlfn.LET(_xlpm.x,VLOOKUP($I411,'taxon-match_2026-08-31'!$A$2:$N$122,7,FALSE),IF(_xlpm.x=0,"",_xlpm.x)))</f>
        <v/>
      </c>
      <c r="M411" t="str">
        <f>IF($I411="","",_xlfn.LET(_xlpm.x,VLOOKUP($I411,'taxon-match_2026-08-31'!$A$2:$N$122,8,FALSE),IF(_xlpm.x=0,"",_xlpm.x)))</f>
        <v/>
      </c>
      <c r="N411" t="str">
        <f>IF($I411="","",_xlfn.LET(_xlpm.x,VLOOKUP($I411,'taxon-match_2026-08-31'!$A$2:$N$122,9,FALSE),IF(_xlpm.x=0,"",_xlpm.x)))</f>
        <v/>
      </c>
      <c r="O411" t="str">
        <f>IF($I411="","",_xlfn.LET(_xlpm.x,VLOOKUP($I411,'taxon-match_2026-08-31'!$A$2:$N$122,10,FALSE),IF(_xlpm.x=0,"",_xlpm.x)))</f>
        <v/>
      </c>
      <c r="P411" t="str">
        <f>IF($I411="","",_xlfn.LET(_xlpm.x,VLOOKUP($I411,'taxon-match_2026-08-31'!$A$2:$N$122,11,FALSE),IF(_xlpm.x=0,"",_xlpm.x)))</f>
        <v/>
      </c>
      <c r="Q411" t="str">
        <f>IF($I411="","",_xlfn.LET(_xlpm.x,VLOOKUP($I411,'taxon-match_2026-08-31'!$A$2:$N$122,12,FALSE),IF(_xlpm.x=0,"",_xlpm.x)))</f>
        <v/>
      </c>
      <c r="R411" t="str">
        <f>IF($I411="","",_xlfn.LET(_xlpm.x,VLOOKUP($I411,'taxon-match_2026-08-31'!$A$2:$N$122,14,FALSE),IF(_xlpm.x=0,"",_xlpm.x)))</f>
        <v/>
      </c>
      <c r="T411" t="s">
        <v>60</v>
      </c>
      <c r="X411" t="str">
        <f>IF(T411="","",_xlfn.LET(_xlpm.x,VLOOKUP(T411,'Drop-down_menus'!$F$2:$G$16,2,FALSE),IF(_xlpm.x=0,"",_xlpm.x)))</f>
        <v>https://orcid.org/0000-0002-9708-1761</v>
      </c>
      <c r="Y411" t="str">
        <f>IF(U411="","",_xlfn.LET(_xlpm.x,VLOOKUP(U411,'Drop-down_menus'!$F$2:$G$16,2,FALSE),IF(_xlpm.x=0,"",_xlpm.x)))</f>
        <v/>
      </c>
      <c r="Z411" t="str">
        <f>IF(V411="","",_xlfn.LET(_xlpm.x,VLOOKUP(V411,'Drop-down_menus'!$F$2:$G$16,2,FALSE),IF(_xlpm.x=0,"",_xlpm.x)))</f>
        <v/>
      </c>
      <c r="AA411" t="str">
        <f>IF(W411="","",_xlfn.LET(_xlpm.x,VLOOKUP(W411,'Drop-down_menus'!$F$2:$G$16,2,FALSE),IF(_xlpm.x=0,"",_xlpm.x)))</f>
        <v/>
      </c>
      <c r="AB411" t="s">
        <v>702</v>
      </c>
      <c r="AE411" t="s">
        <v>745</v>
      </c>
    </row>
    <row r="412" spans="1:31" hidden="1" x14ac:dyDescent="0.2">
      <c r="A412" s="2" t="s">
        <v>117</v>
      </c>
      <c r="C412">
        <v>626</v>
      </c>
      <c r="D412" t="s">
        <v>771</v>
      </c>
      <c r="I412" t="s">
        <v>2611</v>
      </c>
      <c r="J412" t="str">
        <f>IF($I412="","",_xlfn.LET(_xlpm.x,VLOOKUP($I412,'taxon-match_2026-08-31'!$A$2:$N$122,6,FALSE),IF(_xlpm.x=0,"",_xlpm.x)))</f>
        <v/>
      </c>
      <c r="K412" t="str">
        <f>IF($I412="","",_xlfn.LET(_xlpm.x,VLOOKUP($I412,'taxon-match_2026-08-31'!$A$2:$N$122,4,FALSE),IF(_xlpm.x=0,"",_xlpm.x)))</f>
        <v/>
      </c>
      <c r="L412" t="str">
        <f>IF($I412="","",_xlfn.LET(_xlpm.x,VLOOKUP($I412,'taxon-match_2026-08-31'!$A$2:$N$122,7,FALSE),IF(_xlpm.x=0,"",_xlpm.x)))</f>
        <v/>
      </c>
      <c r="M412" t="str">
        <f>IF($I412="","",_xlfn.LET(_xlpm.x,VLOOKUP($I412,'taxon-match_2026-08-31'!$A$2:$N$122,8,FALSE),IF(_xlpm.x=0,"",_xlpm.x)))</f>
        <v/>
      </c>
      <c r="N412" t="str">
        <f>IF($I412="","",_xlfn.LET(_xlpm.x,VLOOKUP($I412,'taxon-match_2026-08-31'!$A$2:$N$122,9,FALSE),IF(_xlpm.x=0,"",_xlpm.x)))</f>
        <v/>
      </c>
      <c r="O412" t="str">
        <f>IF($I412="","",_xlfn.LET(_xlpm.x,VLOOKUP($I412,'taxon-match_2026-08-31'!$A$2:$N$122,10,FALSE),IF(_xlpm.x=0,"",_xlpm.x)))</f>
        <v/>
      </c>
      <c r="P412" t="str">
        <f>IF($I412="","",_xlfn.LET(_xlpm.x,VLOOKUP($I412,'taxon-match_2026-08-31'!$A$2:$N$122,11,FALSE),IF(_xlpm.x=0,"",_xlpm.x)))</f>
        <v/>
      </c>
      <c r="Q412" t="str">
        <f>IF($I412="","",_xlfn.LET(_xlpm.x,VLOOKUP($I412,'taxon-match_2026-08-31'!$A$2:$N$122,12,FALSE),IF(_xlpm.x=0,"",_xlpm.x)))</f>
        <v/>
      </c>
      <c r="R412" t="str">
        <f>IF($I412="","",_xlfn.LET(_xlpm.x,VLOOKUP($I412,'taxon-match_2026-08-31'!$A$2:$N$122,14,FALSE),IF(_xlpm.x=0,"",_xlpm.x)))</f>
        <v/>
      </c>
      <c r="T412" t="s">
        <v>60</v>
      </c>
      <c r="X412" t="str">
        <f>IF(T412="","",_xlfn.LET(_xlpm.x,VLOOKUP(T412,'Drop-down_menus'!$F$2:$G$16,2,FALSE),IF(_xlpm.x=0,"",_xlpm.x)))</f>
        <v>https://orcid.org/0000-0002-9708-1761</v>
      </c>
      <c r="Y412" t="str">
        <f>IF(U412="","",_xlfn.LET(_xlpm.x,VLOOKUP(U412,'Drop-down_menus'!$F$2:$G$16,2,FALSE),IF(_xlpm.x=0,"",_xlpm.x)))</f>
        <v/>
      </c>
      <c r="Z412" t="str">
        <f>IF(V412="","",_xlfn.LET(_xlpm.x,VLOOKUP(V412,'Drop-down_menus'!$F$2:$G$16,2,FALSE),IF(_xlpm.x=0,"",_xlpm.x)))</f>
        <v/>
      </c>
      <c r="AA412" t="str">
        <f>IF(W412="","",_xlfn.LET(_xlpm.x,VLOOKUP(W412,'Drop-down_menus'!$F$2:$G$16,2,FALSE),IF(_xlpm.x=0,"",_xlpm.x)))</f>
        <v/>
      </c>
      <c r="AB412" t="s">
        <v>702</v>
      </c>
      <c r="AE412" t="s">
        <v>745</v>
      </c>
    </row>
    <row r="413" spans="1:31" hidden="1" x14ac:dyDescent="0.2">
      <c r="A413" s="2" t="s">
        <v>117</v>
      </c>
      <c r="C413">
        <v>627</v>
      </c>
      <c r="D413" t="s">
        <v>771</v>
      </c>
      <c r="I413" t="s">
        <v>2611</v>
      </c>
      <c r="J413" t="str">
        <f>IF($I413="","",_xlfn.LET(_xlpm.x,VLOOKUP($I413,'taxon-match_2026-08-31'!$A$2:$N$122,6,FALSE),IF(_xlpm.x=0,"",_xlpm.x)))</f>
        <v/>
      </c>
      <c r="K413" t="str">
        <f>IF($I413="","",_xlfn.LET(_xlpm.x,VLOOKUP($I413,'taxon-match_2026-08-31'!$A$2:$N$122,4,FALSE),IF(_xlpm.x=0,"",_xlpm.x)))</f>
        <v/>
      </c>
      <c r="L413" t="str">
        <f>IF($I413="","",_xlfn.LET(_xlpm.x,VLOOKUP($I413,'taxon-match_2026-08-31'!$A$2:$N$122,7,FALSE),IF(_xlpm.x=0,"",_xlpm.x)))</f>
        <v/>
      </c>
      <c r="M413" t="str">
        <f>IF($I413="","",_xlfn.LET(_xlpm.x,VLOOKUP($I413,'taxon-match_2026-08-31'!$A$2:$N$122,8,FALSE),IF(_xlpm.x=0,"",_xlpm.x)))</f>
        <v/>
      </c>
      <c r="N413" t="str">
        <f>IF($I413="","",_xlfn.LET(_xlpm.x,VLOOKUP($I413,'taxon-match_2026-08-31'!$A$2:$N$122,9,FALSE),IF(_xlpm.x=0,"",_xlpm.x)))</f>
        <v/>
      </c>
      <c r="O413" t="str">
        <f>IF($I413="","",_xlfn.LET(_xlpm.x,VLOOKUP($I413,'taxon-match_2026-08-31'!$A$2:$N$122,10,FALSE),IF(_xlpm.x=0,"",_xlpm.x)))</f>
        <v/>
      </c>
      <c r="P413" t="str">
        <f>IF($I413="","",_xlfn.LET(_xlpm.x,VLOOKUP($I413,'taxon-match_2026-08-31'!$A$2:$N$122,11,FALSE),IF(_xlpm.x=0,"",_xlpm.x)))</f>
        <v/>
      </c>
      <c r="Q413" t="str">
        <f>IF($I413="","",_xlfn.LET(_xlpm.x,VLOOKUP($I413,'taxon-match_2026-08-31'!$A$2:$N$122,12,FALSE),IF(_xlpm.x=0,"",_xlpm.x)))</f>
        <v/>
      </c>
      <c r="R413" t="str">
        <f>IF($I413="","",_xlfn.LET(_xlpm.x,VLOOKUP($I413,'taxon-match_2026-08-31'!$A$2:$N$122,14,FALSE),IF(_xlpm.x=0,"",_xlpm.x)))</f>
        <v/>
      </c>
      <c r="T413" t="s">
        <v>60</v>
      </c>
      <c r="X413" t="str">
        <f>IF(T413="","",_xlfn.LET(_xlpm.x,VLOOKUP(T413,'Drop-down_menus'!$F$2:$G$16,2,FALSE),IF(_xlpm.x=0,"",_xlpm.x)))</f>
        <v>https://orcid.org/0000-0002-9708-1761</v>
      </c>
      <c r="Y413" t="str">
        <f>IF(U413="","",_xlfn.LET(_xlpm.x,VLOOKUP(U413,'Drop-down_menus'!$F$2:$G$16,2,FALSE),IF(_xlpm.x=0,"",_xlpm.x)))</f>
        <v/>
      </c>
      <c r="Z413" t="str">
        <f>IF(V413="","",_xlfn.LET(_xlpm.x,VLOOKUP(V413,'Drop-down_menus'!$F$2:$G$16,2,FALSE),IF(_xlpm.x=0,"",_xlpm.x)))</f>
        <v/>
      </c>
      <c r="AA413" t="str">
        <f>IF(W413="","",_xlfn.LET(_xlpm.x,VLOOKUP(W413,'Drop-down_menus'!$F$2:$G$16,2,FALSE),IF(_xlpm.x=0,"",_xlpm.x)))</f>
        <v/>
      </c>
      <c r="AB413" t="s">
        <v>702</v>
      </c>
      <c r="AE413" t="s">
        <v>745</v>
      </c>
    </row>
    <row r="414" spans="1:31" x14ac:dyDescent="0.2">
      <c r="A414" s="2" t="s">
        <v>117</v>
      </c>
      <c r="C414">
        <v>629</v>
      </c>
      <c r="D414" s="21" t="s">
        <v>700</v>
      </c>
      <c r="F414" t="s">
        <v>751</v>
      </c>
      <c r="G414">
        <v>1</v>
      </c>
      <c r="H414" t="s">
        <v>751</v>
      </c>
      <c r="I414" t="s">
        <v>751</v>
      </c>
      <c r="J414" t="str">
        <f>IF($I414="","",_xlfn.LET(_xlpm.x,VLOOKUP($I414,'taxon-match_2026-08-31'!$A$2:$N$122,6,FALSE),IF(_xlpm.x=0,"",_xlpm.x)))</f>
        <v>(P. P. King, 1832)</v>
      </c>
      <c r="K414" t="str">
        <f>IF($I414="","",_xlfn.LET(_xlpm.x,VLOOKUP($I414,'taxon-match_2026-08-31'!$A$2:$N$122,4,FALSE),IF(_xlpm.x=0,"",_xlpm.x)))</f>
        <v>urn:lsid:marinespecies.org:taxname:197217</v>
      </c>
      <c r="L414" t="str">
        <f>IF($I414="","",_xlfn.LET(_xlpm.x,VLOOKUP($I414,'taxon-match_2026-08-31'!$A$2:$N$122,7,FALSE),IF(_xlpm.x=0,"",_xlpm.x)))</f>
        <v>Animalia</v>
      </c>
      <c r="M414" t="str">
        <f>IF($I414="","",_xlfn.LET(_xlpm.x,VLOOKUP($I414,'taxon-match_2026-08-31'!$A$2:$N$122,8,FALSE),IF(_xlpm.x=0,"",_xlpm.x)))</f>
        <v>Mollusca</v>
      </c>
      <c r="N414" t="str">
        <f>IF($I414="","",_xlfn.LET(_xlpm.x,VLOOKUP($I414,'taxon-match_2026-08-31'!$A$2:$N$122,9,FALSE),IF(_xlpm.x=0,"",_xlpm.x)))</f>
        <v>Bivalvia</v>
      </c>
      <c r="O414" t="str">
        <f>IF($I414="","",_xlfn.LET(_xlpm.x,VLOOKUP($I414,'taxon-match_2026-08-31'!$A$2:$N$122,10,FALSE),IF(_xlpm.x=0,"",_xlpm.x)))</f>
        <v/>
      </c>
      <c r="P414" t="str">
        <f>IF($I414="","",_xlfn.LET(_xlpm.x,VLOOKUP($I414,'taxon-match_2026-08-31'!$A$2:$N$122,11,FALSE),IF(_xlpm.x=0,"",_xlpm.x)))</f>
        <v>Laternulidae</v>
      </c>
      <c r="Q414" t="str">
        <f>IF($I414="","",_xlfn.LET(_xlpm.x,VLOOKUP($I414,'taxon-match_2026-08-31'!$A$2:$N$122,12,FALSE),IF(_xlpm.x=0,"",_xlpm.x)))</f>
        <v>Laternula</v>
      </c>
      <c r="R414" t="str">
        <f>IF($I414="","",_xlfn.LET(_xlpm.x,VLOOKUP($I414,'taxon-match_2026-08-31'!$A$2:$N$122,14,FALSE),IF(_xlpm.x=0,"",_xlpm.x)))</f>
        <v>elliptica</v>
      </c>
      <c r="S414" s="2" t="s">
        <v>2609</v>
      </c>
      <c r="T414" t="s">
        <v>60</v>
      </c>
      <c r="X414" t="str">
        <f>IF(T414="","",_xlfn.LET(_xlpm.x,VLOOKUP(T414,'Drop-down_menus'!$F$2:$G$16,2,FALSE),IF(_xlpm.x=0,"",_xlpm.x)))</f>
        <v>https://orcid.org/0000-0002-9708-1761</v>
      </c>
      <c r="Y414" t="str">
        <f>IF(U414="","",_xlfn.LET(_xlpm.x,VLOOKUP(U414,'Drop-down_menus'!$F$2:$G$16,2,FALSE),IF(_xlpm.x=0,"",_xlpm.x)))</f>
        <v/>
      </c>
      <c r="Z414" t="str">
        <f>IF(V414="","",_xlfn.LET(_xlpm.x,VLOOKUP(V414,'Drop-down_menus'!$F$2:$G$16,2,FALSE),IF(_xlpm.x=0,"",_xlpm.x)))</f>
        <v/>
      </c>
      <c r="AA414" t="str">
        <f>IF(W414="","",_xlfn.LET(_xlpm.x,VLOOKUP(W414,'Drop-down_menus'!$F$2:$G$16,2,FALSE),IF(_xlpm.x=0,"",_xlpm.x)))</f>
        <v/>
      </c>
      <c r="AB414" t="s">
        <v>756</v>
      </c>
      <c r="AE414" t="s">
        <v>745</v>
      </c>
    </row>
    <row r="415" spans="1:31" x14ac:dyDescent="0.2">
      <c r="A415" s="2" t="s">
        <v>117</v>
      </c>
      <c r="C415">
        <v>630</v>
      </c>
      <c r="D415" s="21" t="s">
        <v>700</v>
      </c>
      <c r="F415" t="s">
        <v>751</v>
      </c>
      <c r="G415">
        <v>1</v>
      </c>
      <c r="H415" t="s">
        <v>751</v>
      </c>
      <c r="I415" t="s">
        <v>751</v>
      </c>
      <c r="J415" t="str">
        <f>IF($I415="","",_xlfn.LET(_xlpm.x,VLOOKUP($I415,'taxon-match_2026-08-31'!$A$2:$N$122,6,FALSE),IF(_xlpm.x=0,"",_xlpm.x)))</f>
        <v>(P. P. King, 1832)</v>
      </c>
      <c r="K415" t="str">
        <f>IF($I415="","",_xlfn.LET(_xlpm.x,VLOOKUP($I415,'taxon-match_2026-08-31'!$A$2:$N$122,4,FALSE),IF(_xlpm.x=0,"",_xlpm.x)))</f>
        <v>urn:lsid:marinespecies.org:taxname:197217</v>
      </c>
      <c r="L415" t="str">
        <f>IF($I415="","",_xlfn.LET(_xlpm.x,VLOOKUP($I415,'taxon-match_2026-08-31'!$A$2:$N$122,7,FALSE),IF(_xlpm.x=0,"",_xlpm.x)))</f>
        <v>Animalia</v>
      </c>
      <c r="M415" t="str">
        <f>IF($I415="","",_xlfn.LET(_xlpm.x,VLOOKUP($I415,'taxon-match_2026-08-31'!$A$2:$N$122,8,FALSE),IF(_xlpm.x=0,"",_xlpm.x)))</f>
        <v>Mollusca</v>
      </c>
      <c r="N415" t="str">
        <f>IF($I415="","",_xlfn.LET(_xlpm.x,VLOOKUP($I415,'taxon-match_2026-08-31'!$A$2:$N$122,9,FALSE),IF(_xlpm.x=0,"",_xlpm.x)))</f>
        <v>Bivalvia</v>
      </c>
      <c r="O415" t="str">
        <f>IF($I415="","",_xlfn.LET(_xlpm.x,VLOOKUP($I415,'taxon-match_2026-08-31'!$A$2:$N$122,10,FALSE),IF(_xlpm.x=0,"",_xlpm.x)))</f>
        <v/>
      </c>
      <c r="P415" t="str">
        <f>IF($I415="","",_xlfn.LET(_xlpm.x,VLOOKUP($I415,'taxon-match_2026-08-31'!$A$2:$N$122,11,FALSE),IF(_xlpm.x=0,"",_xlpm.x)))</f>
        <v>Laternulidae</v>
      </c>
      <c r="Q415" t="str">
        <f>IF($I415="","",_xlfn.LET(_xlpm.x,VLOOKUP($I415,'taxon-match_2026-08-31'!$A$2:$N$122,12,FALSE),IF(_xlpm.x=0,"",_xlpm.x)))</f>
        <v>Laternula</v>
      </c>
      <c r="R415" t="str">
        <f>IF($I415="","",_xlfn.LET(_xlpm.x,VLOOKUP($I415,'taxon-match_2026-08-31'!$A$2:$N$122,14,FALSE),IF(_xlpm.x=0,"",_xlpm.x)))</f>
        <v>elliptica</v>
      </c>
      <c r="S415" s="2" t="s">
        <v>2609</v>
      </c>
      <c r="T415" t="s">
        <v>60</v>
      </c>
      <c r="X415" t="str">
        <f>IF(T415="","",_xlfn.LET(_xlpm.x,VLOOKUP(T415,'Drop-down_menus'!$F$2:$G$16,2,FALSE),IF(_xlpm.x=0,"",_xlpm.x)))</f>
        <v>https://orcid.org/0000-0002-9708-1761</v>
      </c>
      <c r="Y415" t="str">
        <f>IF(U415="","",_xlfn.LET(_xlpm.x,VLOOKUP(U415,'Drop-down_menus'!$F$2:$G$16,2,FALSE),IF(_xlpm.x=0,"",_xlpm.x)))</f>
        <v/>
      </c>
      <c r="Z415" t="str">
        <f>IF(V415="","",_xlfn.LET(_xlpm.x,VLOOKUP(V415,'Drop-down_menus'!$F$2:$G$16,2,FALSE),IF(_xlpm.x=0,"",_xlpm.x)))</f>
        <v/>
      </c>
      <c r="AA415" t="str">
        <f>IF(W415="","",_xlfn.LET(_xlpm.x,VLOOKUP(W415,'Drop-down_menus'!$F$2:$G$16,2,FALSE),IF(_xlpm.x=0,"",_xlpm.x)))</f>
        <v/>
      </c>
      <c r="AB415" t="s">
        <v>756</v>
      </c>
      <c r="AE415" t="s">
        <v>707</v>
      </c>
    </row>
    <row r="416" spans="1:31" x14ac:dyDescent="0.2">
      <c r="A416" s="2" t="s">
        <v>117</v>
      </c>
      <c r="C416">
        <v>631</v>
      </c>
      <c r="D416" s="21" t="s">
        <v>700</v>
      </c>
      <c r="F416" t="s">
        <v>751</v>
      </c>
      <c r="G416">
        <v>1</v>
      </c>
      <c r="H416" t="s">
        <v>751</v>
      </c>
      <c r="I416" t="s">
        <v>751</v>
      </c>
      <c r="J416" t="str">
        <f>IF($I416="","",_xlfn.LET(_xlpm.x,VLOOKUP($I416,'taxon-match_2026-08-31'!$A$2:$N$122,6,FALSE),IF(_xlpm.x=0,"",_xlpm.x)))</f>
        <v>(P. P. King, 1832)</v>
      </c>
      <c r="K416" t="str">
        <f>IF($I416="","",_xlfn.LET(_xlpm.x,VLOOKUP($I416,'taxon-match_2026-08-31'!$A$2:$N$122,4,FALSE),IF(_xlpm.x=0,"",_xlpm.x)))</f>
        <v>urn:lsid:marinespecies.org:taxname:197217</v>
      </c>
      <c r="L416" t="str">
        <f>IF($I416="","",_xlfn.LET(_xlpm.x,VLOOKUP($I416,'taxon-match_2026-08-31'!$A$2:$N$122,7,FALSE),IF(_xlpm.x=0,"",_xlpm.x)))</f>
        <v>Animalia</v>
      </c>
      <c r="M416" t="str">
        <f>IF($I416="","",_xlfn.LET(_xlpm.x,VLOOKUP($I416,'taxon-match_2026-08-31'!$A$2:$N$122,8,FALSE),IF(_xlpm.x=0,"",_xlpm.x)))</f>
        <v>Mollusca</v>
      </c>
      <c r="N416" t="str">
        <f>IF($I416="","",_xlfn.LET(_xlpm.x,VLOOKUP($I416,'taxon-match_2026-08-31'!$A$2:$N$122,9,FALSE),IF(_xlpm.x=0,"",_xlpm.x)))</f>
        <v>Bivalvia</v>
      </c>
      <c r="O416" t="str">
        <f>IF($I416="","",_xlfn.LET(_xlpm.x,VLOOKUP($I416,'taxon-match_2026-08-31'!$A$2:$N$122,10,FALSE),IF(_xlpm.x=0,"",_xlpm.x)))</f>
        <v/>
      </c>
      <c r="P416" t="str">
        <f>IF($I416="","",_xlfn.LET(_xlpm.x,VLOOKUP($I416,'taxon-match_2026-08-31'!$A$2:$N$122,11,FALSE),IF(_xlpm.x=0,"",_xlpm.x)))</f>
        <v>Laternulidae</v>
      </c>
      <c r="Q416" t="str">
        <f>IF($I416="","",_xlfn.LET(_xlpm.x,VLOOKUP($I416,'taxon-match_2026-08-31'!$A$2:$N$122,12,FALSE),IF(_xlpm.x=0,"",_xlpm.x)))</f>
        <v>Laternula</v>
      </c>
      <c r="R416" t="str">
        <f>IF($I416="","",_xlfn.LET(_xlpm.x,VLOOKUP($I416,'taxon-match_2026-08-31'!$A$2:$N$122,14,FALSE),IF(_xlpm.x=0,"",_xlpm.x)))</f>
        <v>elliptica</v>
      </c>
      <c r="S416" s="2" t="s">
        <v>2609</v>
      </c>
      <c r="T416" t="s">
        <v>60</v>
      </c>
      <c r="X416" t="str">
        <f>IF(T416="","",_xlfn.LET(_xlpm.x,VLOOKUP(T416,'Drop-down_menus'!$F$2:$G$16,2,FALSE),IF(_xlpm.x=0,"",_xlpm.x)))</f>
        <v>https://orcid.org/0000-0002-9708-1761</v>
      </c>
      <c r="Y416" t="str">
        <f>IF(U416="","",_xlfn.LET(_xlpm.x,VLOOKUP(U416,'Drop-down_menus'!$F$2:$G$16,2,FALSE),IF(_xlpm.x=0,"",_xlpm.x)))</f>
        <v/>
      </c>
      <c r="Z416" t="str">
        <f>IF(V416="","",_xlfn.LET(_xlpm.x,VLOOKUP(V416,'Drop-down_menus'!$F$2:$G$16,2,FALSE),IF(_xlpm.x=0,"",_xlpm.x)))</f>
        <v/>
      </c>
      <c r="AA416" t="str">
        <f>IF(W416="","",_xlfn.LET(_xlpm.x,VLOOKUP(W416,'Drop-down_menus'!$F$2:$G$16,2,FALSE),IF(_xlpm.x=0,"",_xlpm.x)))</f>
        <v/>
      </c>
      <c r="AB416" t="s">
        <v>756</v>
      </c>
      <c r="AE416" t="s">
        <v>707</v>
      </c>
    </row>
    <row r="417" spans="1:31" x14ac:dyDescent="0.2">
      <c r="A417" s="2" t="s">
        <v>117</v>
      </c>
      <c r="C417">
        <v>632</v>
      </c>
      <c r="D417" s="21" t="s">
        <v>700</v>
      </c>
      <c r="F417" t="s">
        <v>751</v>
      </c>
      <c r="H417" t="s">
        <v>751</v>
      </c>
      <c r="I417" t="s">
        <v>751</v>
      </c>
      <c r="J417" t="str">
        <f>IF($I417="","",_xlfn.LET(_xlpm.x,VLOOKUP($I417,'taxon-match_2026-08-31'!$A$2:$N$122,6,FALSE),IF(_xlpm.x=0,"",_xlpm.x)))</f>
        <v>(P. P. King, 1832)</v>
      </c>
      <c r="K417" t="str">
        <f>IF($I417="","",_xlfn.LET(_xlpm.x,VLOOKUP($I417,'taxon-match_2026-08-31'!$A$2:$N$122,4,FALSE),IF(_xlpm.x=0,"",_xlpm.x)))</f>
        <v>urn:lsid:marinespecies.org:taxname:197217</v>
      </c>
      <c r="L417" t="str">
        <f>IF($I417="","",_xlfn.LET(_xlpm.x,VLOOKUP($I417,'taxon-match_2026-08-31'!$A$2:$N$122,7,FALSE),IF(_xlpm.x=0,"",_xlpm.x)))</f>
        <v>Animalia</v>
      </c>
      <c r="M417" t="str">
        <f>IF($I417="","",_xlfn.LET(_xlpm.x,VLOOKUP($I417,'taxon-match_2026-08-31'!$A$2:$N$122,8,FALSE),IF(_xlpm.x=0,"",_xlpm.x)))</f>
        <v>Mollusca</v>
      </c>
      <c r="N417" t="str">
        <f>IF($I417="","",_xlfn.LET(_xlpm.x,VLOOKUP($I417,'taxon-match_2026-08-31'!$A$2:$N$122,9,FALSE),IF(_xlpm.x=0,"",_xlpm.x)))</f>
        <v>Bivalvia</v>
      </c>
      <c r="O417" t="str">
        <f>IF($I417="","",_xlfn.LET(_xlpm.x,VLOOKUP($I417,'taxon-match_2026-08-31'!$A$2:$N$122,10,FALSE),IF(_xlpm.x=0,"",_xlpm.x)))</f>
        <v/>
      </c>
      <c r="P417" t="str">
        <f>IF($I417="","",_xlfn.LET(_xlpm.x,VLOOKUP($I417,'taxon-match_2026-08-31'!$A$2:$N$122,11,FALSE),IF(_xlpm.x=0,"",_xlpm.x)))</f>
        <v>Laternulidae</v>
      </c>
      <c r="Q417" t="str">
        <f>IF($I417="","",_xlfn.LET(_xlpm.x,VLOOKUP($I417,'taxon-match_2026-08-31'!$A$2:$N$122,12,FALSE),IF(_xlpm.x=0,"",_xlpm.x)))</f>
        <v>Laternula</v>
      </c>
      <c r="R417" t="str">
        <f>IF($I417="","",_xlfn.LET(_xlpm.x,VLOOKUP($I417,'taxon-match_2026-08-31'!$A$2:$N$122,14,FALSE),IF(_xlpm.x=0,"",_xlpm.x)))</f>
        <v>elliptica</v>
      </c>
      <c r="S417" s="2" t="s">
        <v>2609</v>
      </c>
      <c r="T417" t="s">
        <v>60</v>
      </c>
      <c r="X417" t="str">
        <f>IF(T417="","",_xlfn.LET(_xlpm.x,VLOOKUP(T417,'Drop-down_menus'!$F$2:$G$16,2,FALSE),IF(_xlpm.x=0,"",_xlpm.x)))</f>
        <v>https://orcid.org/0000-0002-9708-1761</v>
      </c>
      <c r="Y417" t="str">
        <f>IF(U417="","",_xlfn.LET(_xlpm.x,VLOOKUP(U417,'Drop-down_menus'!$F$2:$G$16,2,FALSE),IF(_xlpm.x=0,"",_xlpm.x)))</f>
        <v/>
      </c>
      <c r="Z417" t="str">
        <f>IF(V417="","",_xlfn.LET(_xlpm.x,VLOOKUP(V417,'Drop-down_menus'!$F$2:$G$16,2,FALSE),IF(_xlpm.x=0,"",_xlpm.x)))</f>
        <v/>
      </c>
      <c r="AA417" t="str">
        <f>IF(W417="","",_xlfn.LET(_xlpm.x,VLOOKUP(W417,'Drop-down_menus'!$F$2:$G$16,2,FALSE),IF(_xlpm.x=0,"",_xlpm.x)))</f>
        <v/>
      </c>
      <c r="AB417" t="s">
        <v>678</v>
      </c>
      <c r="AE417" t="s">
        <v>707</v>
      </c>
    </row>
    <row r="418" spans="1:31" x14ac:dyDescent="0.2">
      <c r="A418" s="2" t="s">
        <v>117</v>
      </c>
      <c r="C418">
        <v>633</v>
      </c>
      <c r="D418" s="21" t="s">
        <v>700</v>
      </c>
      <c r="F418" t="s">
        <v>759</v>
      </c>
      <c r="G418">
        <v>1</v>
      </c>
      <c r="H418" t="s">
        <v>759</v>
      </c>
      <c r="I418" t="s">
        <v>759</v>
      </c>
      <c r="J418" t="str">
        <f>IF($I418="","",_xlfn.LET(_xlpm.x,VLOOKUP($I418,'taxon-match_2026-08-31'!$A$2:$N$122,6,FALSE),IF(_xlpm.x=0,"",_xlpm.x)))</f>
        <v>Roule, 1909</v>
      </c>
      <c r="K418" t="str">
        <f>IF($I418="","",_xlfn.LET(_xlpm.x,VLOOKUP($I418,'taxon-match_2026-08-31'!$A$2:$N$122,4,FALSE),IF(_xlpm.x=0,"",_xlpm.x)))</f>
        <v>urn:lsid:marinespecies.org:taxname:172898</v>
      </c>
      <c r="L418" t="str">
        <f>IF($I418="","",_xlfn.LET(_xlpm.x,VLOOKUP($I418,'taxon-match_2026-08-31'!$A$2:$N$122,7,FALSE),IF(_xlpm.x=0,"",_xlpm.x)))</f>
        <v>Animalia</v>
      </c>
      <c r="M418" t="str">
        <f>IF($I418="","",_xlfn.LET(_xlpm.x,VLOOKUP($I418,'taxon-match_2026-08-31'!$A$2:$N$122,8,FALSE),IF(_xlpm.x=0,"",_xlpm.x)))</f>
        <v>Cnidaria</v>
      </c>
      <c r="N418" t="str">
        <f>IF($I418="","",_xlfn.LET(_xlpm.x,VLOOKUP($I418,'taxon-match_2026-08-31'!$A$2:$N$122,9,FALSE),IF(_xlpm.x=0,"",_xlpm.x)))</f>
        <v>Hexacorallia</v>
      </c>
      <c r="O418" t="str">
        <f>IF($I418="","",_xlfn.LET(_xlpm.x,VLOOKUP($I418,'taxon-match_2026-08-31'!$A$2:$N$122,10,FALSE),IF(_xlpm.x=0,"",_xlpm.x)))</f>
        <v>Actiniaria</v>
      </c>
      <c r="P418" t="str">
        <f>IF($I418="","",_xlfn.LET(_xlpm.x,VLOOKUP($I418,'taxon-match_2026-08-31'!$A$2:$N$122,11,FALSE),IF(_xlpm.x=0,"",_xlpm.x)))</f>
        <v>Actiniidae</v>
      </c>
      <c r="Q418" t="str">
        <f>IF($I418="","",_xlfn.LET(_xlpm.x,VLOOKUP($I418,'taxon-match_2026-08-31'!$A$2:$N$122,12,FALSE),IF(_xlpm.x=0,"",_xlpm.x)))</f>
        <v>Glyphoperidium</v>
      </c>
      <c r="R418" t="str">
        <f>IF($I418="","",_xlfn.LET(_xlpm.x,VLOOKUP($I418,'taxon-match_2026-08-31'!$A$2:$N$122,14,FALSE),IF(_xlpm.x=0,"",_xlpm.x)))</f>
        <v>bursa</v>
      </c>
      <c r="S418" s="2" t="s">
        <v>2609</v>
      </c>
      <c r="T418" t="s">
        <v>60</v>
      </c>
      <c r="X418" t="str">
        <f>IF(T418="","",_xlfn.LET(_xlpm.x,VLOOKUP(T418,'Drop-down_menus'!$F$2:$G$16,2,FALSE),IF(_xlpm.x=0,"",_xlpm.x)))</f>
        <v>https://orcid.org/0000-0002-9708-1761</v>
      </c>
      <c r="Y418" t="str">
        <f>IF(U418="","",_xlfn.LET(_xlpm.x,VLOOKUP(U418,'Drop-down_menus'!$F$2:$G$16,2,FALSE),IF(_xlpm.x=0,"",_xlpm.x)))</f>
        <v/>
      </c>
      <c r="Z418" t="str">
        <f>IF(V418="","",_xlfn.LET(_xlpm.x,VLOOKUP(V418,'Drop-down_menus'!$F$2:$G$16,2,FALSE),IF(_xlpm.x=0,"",_xlpm.x)))</f>
        <v/>
      </c>
      <c r="AA418" t="str">
        <f>IF(W418="","",_xlfn.LET(_xlpm.x,VLOOKUP(W418,'Drop-down_menus'!$F$2:$G$16,2,FALSE),IF(_xlpm.x=0,"",_xlpm.x)))</f>
        <v/>
      </c>
      <c r="AB418" t="s">
        <v>678</v>
      </c>
      <c r="AE418" t="s">
        <v>707</v>
      </c>
    </row>
    <row r="419" spans="1:31" x14ac:dyDescent="0.2">
      <c r="A419" s="2" t="s">
        <v>117</v>
      </c>
      <c r="C419">
        <v>634</v>
      </c>
      <c r="D419" s="21" t="s">
        <v>700</v>
      </c>
      <c r="F419" t="s">
        <v>720</v>
      </c>
      <c r="G419">
        <v>1</v>
      </c>
      <c r="H419" t="s">
        <v>720</v>
      </c>
      <c r="I419" t="s">
        <v>720</v>
      </c>
      <c r="J419" t="str">
        <f>IF($I419="","",_xlfn.LET(_xlpm.x,VLOOKUP($I419,'taxon-match_2026-08-31'!$A$2:$N$122,6,FALSE),IF(_xlpm.x=0,"",_xlpm.x)))</f>
        <v>(McIntosh, 1876)</v>
      </c>
      <c r="K419" t="str">
        <f>IF($I419="","",_xlfn.LET(_xlpm.x,VLOOKUP($I419,'taxon-match_2026-08-31'!$A$2:$N$122,4,FALSE),IF(_xlpm.x=0,"",_xlpm.x)))</f>
        <v>urn:lsid:marinespecies.org:taxname:1776775</v>
      </c>
      <c r="L419" t="str">
        <f>IF($I419="","",_xlfn.LET(_xlpm.x,VLOOKUP($I419,'taxon-match_2026-08-31'!$A$2:$N$122,7,FALSE),IF(_xlpm.x=0,"",_xlpm.x)))</f>
        <v>Animalia</v>
      </c>
      <c r="M419" t="str">
        <f>IF($I419="","",_xlfn.LET(_xlpm.x,VLOOKUP($I419,'taxon-match_2026-08-31'!$A$2:$N$122,8,FALSE),IF(_xlpm.x=0,"",_xlpm.x)))</f>
        <v>Nemertea</v>
      </c>
      <c r="N419" t="str">
        <f>IF($I419="","",_xlfn.LET(_xlpm.x,VLOOKUP($I419,'taxon-match_2026-08-31'!$A$2:$N$122,9,FALSE),IF(_xlpm.x=0,"",_xlpm.x)))</f>
        <v>Pilidiophora</v>
      </c>
      <c r="O419" t="str">
        <f>IF($I419="","",_xlfn.LET(_xlpm.x,VLOOKUP($I419,'taxon-match_2026-08-31'!$A$2:$N$122,10,FALSE),IF(_xlpm.x=0,"",_xlpm.x)))</f>
        <v>Heteronemertea</v>
      </c>
      <c r="P419" t="str">
        <f>IF($I419="","",_xlfn.LET(_xlpm.x,VLOOKUP($I419,'taxon-match_2026-08-31'!$A$2:$N$122,11,FALSE),IF(_xlpm.x=0,"",_xlpm.x)))</f>
        <v>Lineidae</v>
      </c>
      <c r="Q419" t="str">
        <f>IF($I419="","",_xlfn.LET(_xlpm.x,VLOOKUP($I419,'taxon-match_2026-08-31'!$A$2:$N$122,12,FALSE),IF(_xlpm.x=0,"",_xlpm.x)))</f>
        <v>Parborlasia</v>
      </c>
      <c r="R419" t="str">
        <f>IF($I419="","",_xlfn.LET(_xlpm.x,VLOOKUP($I419,'taxon-match_2026-08-31'!$A$2:$N$122,14,FALSE),IF(_xlpm.x=0,"",_xlpm.x)))</f>
        <v>corrugatus</v>
      </c>
      <c r="S419" s="2" t="s">
        <v>2609</v>
      </c>
      <c r="T419" t="s">
        <v>60</v>
      </c>
      <c r="X419" t="str">
        <f>IF(T419="","",_xlfn.LET(_xlpm.x,VLOOKUP(T419,'Drop-down_menus'!$F$2:$G$16,2,FALSE),IF(_xlpm.x=0,"",_xlpm.x)))</f>
        <v>https://orcid.org/0000-0002-9708-1761</v>
      </c>
      <c r="Y419" t="str">
        <f>IF(U419="","",_xlfn.LET(_xlpm.x,VLOOKUP(U419,'Drop-down_menus'!$F$2:$G$16,2,FALSE),IF(_xlpm.x=0,"",_xlpm.x)))</f>
        <v/>
      </c>
      <c r="Z419" t="str">
        <f>IF(V419="","",_xlfn.LET(_xlpm.x,VLOOKUP(V419,'Drop-down_menus'!$F$2:$G$16,2,FALSE),IF(_xlpm.x=0,"",_xlpm.x)))</f>
        <v/>
      </c>
      <c r="AA419" t="str">
        <f>IF(W419="","",_xlfn.LET(_xlpm.x,VLOOKUP(W419,'Drop-down_menus'!$F$2:$G$16,2,FALSE),IF(_xlpm.x=0,"",_xlpm.x)))</f>
        <v/>
      </c>
      <c r="AB419" t="s">
        <v>678</v>
      </c>
      <c r="AE419" t="s">
        <v>707</v>
      </c>
    </row>
    <row r="420" spans="1:31" x14ac:dyDescent="0.2">
      <c r="A420" s="2" t="s">
        <v>117</v>
      </c>
      <c r="C420">
        <v>635</v>
      </c>
      <c r="D420" s="21" t="s">
        <v>700</v>
      </c>
      <c r="F420" t="s">
        <v>760</v>
      </c>
      <c r="G420">
        <v>1</v>
      </c>
      <c r="H420" t="s">
        <v>760</v>
      </c>
      <c r="I420" t="s">
        <v>760</v>
      </c>
      <c r="J420" t="str">
        <f>IF($I420="","",_xlfn.LET(_xlpm.x,VLOOKUP($I420,'taxon-match_2026-08-31'!$A$2:$N$122,6,FALSE),IF(_xlpm.x=0,"",_xlpm.x)))</f>
        <v>Topsent, 1905</v>
      </c>
      <c r="K420" t="str">
        <f>IF($I420="","",_xlfn.LET(_xlpm.x,VLOOKUP($I420,'taxon-match_2026-08-31'!$A$2:$N$122,4,FALSE),IF(_xlpm.x=0,"",_xlpm.x)))</f>
        <v>urn:lsid:marinespecies.org:taxname:164875</v>
      </c>
      <c r="L420" t="str">
        <f>IF($I420="","",_xlfn.LET(_xlpm.x,VLOOKUP($I420,'taxon-match_2026-08-31'!$A$2:$N$122,7,FALSE),IF(_xlpm.x=0,"",_xlpm.x)))</f>
        <v>Animalia</v>
      </c>
      <c r="M420" t="str">
        <f>IF($I420="","",_xlfn.LET(_xlpm.x,VLOOKUP($I420,'taxon-match_2026-08-31'!$A$2:$N$122,8,FALSE),IF(_xlpm.x=0,"",_xlpm.x)))</f>
        <v>Porifera</v>
      </c>
      <c r="N420" t="str">
        <f>IF($I420="","",_xlfn.LET(_xlpm.x,VLOOKUP($I420,'taxon-match_2026-08-31'!$A$2:$N$122,9,FALSE),IF(_xlpm.x=0,"",_xlpm.x)))</f>
        <v>Demospongiae</v>
      </c>
      <c r="O420" t="str">
        <f>IF($I420="","",_xlfn.LET(_xlpm.x,VLOOKUP($I420,'taxon-match_2026-08-31'!$A$2:$N$122,10,FALSE),IF(_xlpm.x=0,"",_xlpm.x)))</f>
        <v>Dendroceratida</v>
      </c>
      <c r="P420" t="str">
        <f>IF($I420="","",_xlfn.LET(_xlpm.x,VLOOKUP($I420,'taxon-match_2026-08-31'!$A$2:$N$122,11,FALSE),IF(_xlpm.x=0,"",_xlpm.x)))</f>
        <v>Darwinellidae</v>
      </c>
      <c r="Q420" t="str">
        <f>IF($I420="","",_xlfn.LET(_xlpm.x,VLOOKUP($I420,'taxon-match_2026-08-31'!$A$2:$N$122,12,FALSE),IF(_xlpm.x=0,"",_xlpm.x)))</f>
        <v>Dendrilla</v>
      </c>
      <c r="R420" t="str">
        <f>IF($I420="","",_xlfn.LET(_xlpm.x,VLOOKUP($I420,'taxon-match_2026-08-31'!$A$2:$N$122,14,FALSE),IF(_xlpm.x=0,"",_xlpm.x)))</f>
        <v>antarctica</v>
      </c>
      <c r="S420" s="2" t="s">
        <v>2609</v>
      </c>
      <c r="T420" t="s">
        <v>60</v>
      </c>
      <c r="X420" t="str">
        <f>IF(T420="","",_xlfn.LET(_xlpm.x,VLOOKUP(T420,'Drop-down_menus'!$F$2:$G$16,2,FALSE),IF(_xlpm.x=0,"",_xlpm.x)))</f>
        <v>https://orcid.org/0000-0002-9708-1761</v>
      </c>
      <c r="Y420" t="str">
        <f>IF(U420="","",_xlfn.LET(_xlpm.x,VLOOKUP(U420,'Drop-down_menus'!$F$2:$G$16,2,FALSE),IF(_xlpm.x=0,"",_xlpm.x)))</f>
        <v/>
      </c>
      <c r="Z420" t="str">
        <f>IF(V420="","",_xlfn.LET(_xlpm.x,VLOOKUP(V420,'Drop-down_menus'!$F$2:$G$16,2,FALSE),IF(_xlpm.x=0,"",_xlpm.x)))</f>
        <v/>
      </c>
      <c r="AA420" t="str">
        <f>IF(W420="","",_xlfn.LET(_xlpm.x,VLOOKUP(W420,'Drop-down_menus'!$F$2:$G$16,2,FALSE),IF(_xlpm.x=0,"",_xlpm.x)))</f>
        <v/>
      </c>
      <c r="AB420" t="s">
        <v>756</v>
      </c>
      <c r="AE420" t="s">
        <v>707</v>
      </c>
    </row>
    <row r="421" spans="1:31" hidden="1" x14ac:dyDescent="0.2">
      <c r="A421" s="2" t="s">
        <v>117</v>
      </c>
      <c r="C421">
        <v>636</v>
      </c>
      <c r="D421" s="21" t="s">
        <v>700</v>
      </c>
      <c r="F421" t="s">
        <v>753</v>
      </c>
      <c r="G421">
        <v>1</v>
      </c>
      <c r="H421" t="s">
        <v>753</v>
      </c>
      <c r="I421" t="s">
        <v>753</v>
      </c>
      <c r="J421" t="str">
        <f>IF($I421="","",_xlfn.LET(_xlpm.x,VLOOKUP($I421,'taxon-match_2026-08-31'!$A$2:$N$122,6,FALSE),IF(_xlpm.x=0,"",_xlpm.x)))</f>
        <v>Fisher, 1930</v>
      </c>
      <c r="K421" t="str">
        <f>IF($I421="","",_xlfn.LET(_xlpm.x,VLOOKUP($I421,'taxon-match_2026-08-31'!$A$2:$N$122,4,FALSE),IF(_xlpm.x=0,"",_xlpm.x)))</f>
        <v>urn:lsid:marinespecies.org:taxname:172551</v>
      </c>
      <c r="L421" t="str">
        <f>IF($I421="","",_xlfn.LET(_xlpm.x,VLOOKUP($I421,'taxon-match_2026-08-31'!$A$2:$N$122,7,FALSE),IF(_xlpm.x=0,"",_xlpm.x)))</f>
        <v>Animalia</v>
      </c>
      <c r="M421" t="str">
        <f>IF($I421="","",_xlfn.LET(_xlpm.x,VLOOKUP($I421,'taxon-match_2026-08-31'!$A$2:$N$122,8,FALSE),IF(_xlpm.x=0,"",_xlpm.x)))</f>
        <v>Echinodermata</v>
      </c>
      <c r="N421" t="str">
        <f>IF($I421="","",_xlfn.LET(_xlpm.x,VLOOKUP($I421,'taxon-match_2026-08-31'!$A$2:$N$122,9,FALSE),IF(_xlpm.x=0,"",_xlpm.x)))</f>
        <v>Asteroidea</v>
      </c>
      <c r="O421" t="str">
        <f>IF($I421="","",_xlfn.LET(_xlpm.x,VLOOKUP($I421,'taxon-match_2026-08-31'!$A$2:$N$122,10,FALSE),IF(_xlpm.x=0,"",_xlpm.x)))</f>
        <v>Forcipulatida</v>
      </c>
      <c r="P421" t="str">
        <f>IF($I421="","",_xlfn.LET(_xlpm.x,VLOOKUP($I421,'taxon-match_2026-08-31'!$A$2:$N$122,11,FALSE),IF(_xlpm.x=0,"",_xlpm.x)))</f>
        <v>Stichasteridae</v>
      </c>
      <c r="Q421" t="str">
        <f>IF($I421="","",_xlfn.LET(_xlpm.x,VLOOKUP($I421,'taxon-match_2026-08-31'!$A$2:$N$122,12,FALSE),IF(_xlpm.x=0,"",_xlpm.x)))</f>
        <v>Neosmilaster</v>
      </c>
      <c r="R421" t="str">
        <f>IF($I421="","",_xlfn.LET(_xlpm.x,VLOOKUP($I421,'taxon-match_2026-08-31'!$A$2:$N$122,14,FALSE),IF(_xlpm.x=0,"",_xlpm.x)))</f>
        <v/>
      </c>
      <c r="S421" s="2" t="s">
        <v>2361</v>
      </c>
      <c r="T421" t="s">
        <v>60</v>
      </c>
      <c r="X421" t="str">
        <f>IF(T421="","",_xlfn.LET(_xlpm.x,VLOOKUP(T421,'Drop-down_menus'!$F$2:$G$16,2,FALSE),IF(_xlpm.x=0,"",_xlpm.x)))</f>
        <v>https://orcid.org/0000-0002-9708-1761</v>
      </c>
      <c r="Y421" t="str">
        <f>IF(U421="","",_xlfn.LET(_xlpm.x,VLOOKUP(U421,'Drop-down_menus'!$F$2:$G$16,2,FALSE),IF(_xlpm.x=0,"",_xlpm.x)))</f>
        <v/>
      </c>
      <c r="Z421" t="str">
        <f>IF(V421="","",_xlfn.LET(_xlpm.x,VLOOKUP(V421,'Drop-down_menus'!$F$2:$G$16,2,FALSE),IF(_xlpm.x=0,"",_xlpm.x)))</f>
        <v/>
      </c>
      <c r="AA421" t="str">
        <f>IF(W421="","",_xlfn.LET(_xlpm.x,VLOOKUP(W421,'Drop-down_menus'!$F$2:$G$16,2,FALSE),IF(_xlpm.x=0,"",_xlpm.x)))</f>
        <v/>
      </c>
      <c r="AB421" t="s">
        <v>756</v>
      </c>
      <c r="AE421" t="s">
        <v>707</v>
      </c>
    </row>
    <row r="422" spans="1:31" hidden="1" x14ac:dyDescent="0.2">
      <c r="A422" s="2" t="s">
        <v>117</v>
      </c>
      <c r="C422">
        <v>637</v>
      </c>
      <c r="D422" s="21" t="s">
        <v>700</v>
      </c>
      <c r="F422" t="s">
        <v>753</v>
      </c>
      <c r="G422">
        <v>1</v>
      </c>
      <c r="H422" t="s">
        <v>753</v>
      </c>
      <c r="I422" t="s">
        <v>753</v>
      </c>
      <c r="J422" t="str">
        <f>IF($I422="","",_xlfn.LET(_xlpm.x,VLOOKUP($I422,'taxon-match_2026-08-31'!$A$2:$N$122,6,FALSE),IF(_xlpm.x=0,"",_xlpm.x)))</f>
        <v>Fisher, 1930</v>
      </c>
      <c r="K422" t="str">
        <f>IF($I422="","",_xlfn.LET(_xlpm.x,VLOOKUP($I422,'taxon-match_2026-08-31'!$A$2:$N$122,4,FALSE),IF(_xlpm.x=0,"",_xlpm.x)))</f>
        <v>urn:lsid:marinespecies.org:taxname:172551</v>
      </c>
      <c r="L422" t="str">
        <f>IF($I422="","",_xlfn.LET(_xlpm.x,VLOOKUP($I422,'taxon-match_2026-08-31'!$A$2:$N$122,7,FALSE),IF(_xlpm.x=0,"",_xlpm.x)))</f>
        <v>Animalia</v>
      </c>
      <c r="M422" t="str">
        <f>IF($I422="","",_xlfn.LET(_xlpm.x,VLOOKUP($I422,'taxon-match_2026-08-31'!$A$2:$N$122,8,FALSE),IF(_xlpm.x=0,"",_xlpm.x)))</f>
        <v>Echinodermata</v>
      </c>
      <c r="N422" t="str">
        <f>IF($I422="","",_xlfn.LET(_xlpm.x,VLOOKUP($I422,'taxon-match_2026-08-31'!$A$2:$N$122,9,FALSE),IF(_xlpm.x=0,"",_xlpm.x)))</f>
        <v>Asteroidea</v>
      </c>
      <c r="O422" t="str">
        <f>IF($I422="","",_xlfn.LET(_xlpm.x,VLOOKUP($I422,'taxon-match_2026-08-31'!$A$2:$N$122,10,FALSE),IF(_xlpm.x=0,"",_xlpm.x)))</f>
        <v>Forcipulatida</v>
      </c>
      <c r="P422" t="str">
        <f>IF($I422="","",_xlfn.LET(_xlpm.x,VLOOKUP($I422,'taxon-match_2026-08-31'!$A$2:$N$122,11,FALSE),IF(_xlpm.x=0,"",_xlpm.x)))</f>
        <v>Stichasteridae</v>
      </c>
      <c r="Q422" t="str">
        <f>IF($I422="","",_xlfn.LET(_xlpm.x,VLOOKUP($I422,'taxon-match_2026-08-31'!$A$2:$N$122,12,FALSE),IF(_xlpm.x=0,"",_xlpm.x)))</f>
        <v>Neosmilaster</v>
      </c>
      <c r="R422" t="str">
        <f>IF($I422="","",_xlfn.LET(_xlpm.x,VLOOKUP($I422,'taxon-match_2026-08-31'!$A$2:$N$122,14,FALSE),IF(_xlpm.x=0,"",_xlpm.x)))</f>
        <v/>
      </c>
      <c r="S422" s="2" t="s">
        <v>2361</v>
      </c>
      <c r="T422" t="s">
        <v>60</v>
      </c>
      <c r="X422" t="str">
        <f>IF(T422="","",_xlfn.LET(_xlpm.x,VLOOKUP(T422,'Drop-down_menus'!$F$2:$G$16,2,FALSE),IF(_xlpm.x=0,"",_xlpm.x)))</f>
        <v>https://orcid.org/0000-0002-9708-1761</v>
      </c>
      <c r="Y422" t="str">
        <f>IF(U422="","",_xlfn.LET(_xlpm.x,VLOOKUP(U422,'Drop-down_menus'!$F$2:$G$16,2,FALSE),IF(_xlpm.x=0,"",_xlpm.x)))</f>
        <v/>
      </c>
      <c r="Z422" t="str">
        <f>IF(V422="","",_xlfn.LET(_xlpm.x,VLOOKUP(V422,'Drop-down_menus'!$F$2:$G$16,2,FALSE),IF(_xlpm.x=0,"",_xlpm.x)))</f>
        <v/>
      </c>
      <c r="AA422" t="str">
        <f>IF(W422="","",_xlfn.LET(_xlpm.x,VLOOKUP(W422,'Drop-down_menus'!$F$2:$G$16,2,FALSE),IF(_xlpm.x=0,"",_xlpm.x)))</f>
        <v/>
      </c>
      <c r="AB422" t="s">
        <v>756</v>
      </c>
      <c r="AE422" t="s">
        <v>707</v>
      </c>
    </row>
    <row r="423" spans="1:31" hidden="1" x14ac:dyDescent="0.2">
      <c r="A423" s="2" t="s">
        <v>117</v>
      </c>
      <c r="C423">
        <v>638</v>
      </c>
      <c r="D423" s="21" t="s">
        <v>700</v>
      </c>
      <c r="F423" t="s">
        <v>761</v>
      </c>
      <c r="G423">
        <v>1</v>
      </c>
      <c r="H423" t="s">
        <v>761</v>
      </c>
      <c r="I423" t="s">
        <v>761</v>
      </c>
      <c r="J423" t="str">
        <f>IF($I423="","",_xlfn.LET(_xlpm.x,VLOOKUP($I423,'taxon-match_2026-08-31'!$A$2:$N$122,6,FALSE),IF(_xlpm.x=0,"",_xlpm.x)))</f>
        <v>Perrier, 1891</v>
      </c>
      <c r="K423" t="str">
        <f>IF($I423="","",_xlfn.LET(_xlpm.x,VLOOKUP($I423,'taxon-match_2026-08-31'!$A$2:$N$122,4,FALSE),IF(_xlpm.x=0,"",_xlpm.x)))</f>
        <v>urn:lsid:marinespecies.org:taxname:172529</v>
      </c>
      <c r="L423" t="str">
        <f>IF($I423="","",_xlfn.LET(_xlpm.x,VLOOKUP($I423,'taxon-match_2026-08-31'!$A$2:$N$122,7,FALSE),IF(_xlpm.x=0,"",_xlpm.x)))</f>
        <v>Animalia</v>
      </c>
      <c r="M423" t="str">
        <f>IF($I423="","",_xlfn.LET(_xlpm.x,VLOOKUP($I423,'taxon-match_2026-08-31'!$A$2:$N$122,8,FALSE),IF(_xlpm.x=0,"",_xlpm.x)))</f>
        <v>Echinodermata</v>
      </c>
      <c r="N423" t="str">
        <f>IF($I423="","",_xlfn.LET(_xlpm.x,VLOOKUP($I423,'taxon-match_2026-08-31'!$A$2:$N$122,9,FALSE),IF(_xlpm.x=0,"",_xlpm.x)))</f>
        <v>Asteroidea</v>
      </c>
      <c r="O423" t="str">
        <f>IF($I423="","",_xlfn.LET(_xlpm.x,VLOOKUP($I423,'taxon-match_2026-08-31'!$A$2:$N$122,10,FALSE),IF(_xlpm.x=0,"",_xlpm.x)))</f>
        <v>Forcipulatida</v>
      </c>
      <c r="P423" t="str">
        <f>IF($I423="","",_xlfn.LET(_xlpm.x,VLOOKUP($I423,'taxon-match_2026-08-31'!$A$2:$N$122,11,FALSE),IF(_xlpm.x=0,"",_xlpm.x)))</f>
        <v>Asteriidae</v>
      </c>
      <c r="Q423" t="str">
        <f>IF($I423="","",_xlfn.LET(_xlpm.x,VLOOKUP($I423,'taxon-match_2026-08-31'!$A$2:$N$122,12,FALSE),IF(_xlpm.x=0,"",_xlpm.x)))</f>
        <v>Diplasterias</v>
      </c>
      <c r="R423" t="str">
        <f>IF($I423="","",_xlfn.LET(_xlpm.x,VLOOKUP($I423,'taxon-match_2026-08-31'!$A$2:$N$122,14,FALSE),IF(_xlpm.x=0,"",_xlpm.x)))</f>
        <v/>
      </c>
      <c r="S423" s="2" t="s">
        <v>2361</v>
      </c>
      <c r="T423" t="s">
        <v>60</v>
      </c>
      <c r="X423" t="str">
        <f>IF(T423="","",_xlfn.LET(_xlpm.x,VLOOKUP(T423,'Drop-down_menus'!$F$2:$G$16,2,FALSE),IF(_xlpm.x=0,"",_xlpm.x)))</f>
        <v>https://orcid.org/0000-0002-9708-1761</v>
      </c>
      <c r="Y423" t="str">
        <f>IF(U423="","",_xlfn.LET(_xlpm.x,VLOOKUP(U423,'Drop-down_menus'!$F$2:$G$16,2,FALSE),IF(_xlpm.x=0,"",_xlpm.x)))</f>
        <v/>
      </c>
      <c r="Z423" t="str">
        <f>IF(V423="","",_xlfn.LET(_xlpm.x,VLOOKUP(V423,'Drop-down_menus'!$F$2:$G$16,2,FALSE),IF(_xlpm.x=0,"",_xlpm.x)))</f>
        <v/>
      </c>
      <c r="AA423" t="str">
        <f>IF(W423="","",_xlfn.LET(_xlpm.x,VLOOKUP(W423,'Drop-down_menus'!$F$2:$G$16,2,FALSE),IF(_xlpm.x=0,"",_xlpm.x)))</f>
        <v/>
      </c>
      <c r="AB423" t="s">
        <v>678</v>
      </c>
      <c r="AE423" t="s">
        <v>707</v>
      </c>
    </row>
    <row r="424" spans="1:31" hidden="1" x14ac:dyDescent="0.2">
      <c r="A424" s="2" t="s">
        <v>117</v>
      </c>
      <c r="C424">
        <v>639</v>
      </c>
      <c r="D424" s="21" t="s">
        <v>700</v>
      </c>
      <c r="F424" t="s">
        <v>761</v>
      </c>
      <c r="G424">
        <v>1</v>
      </c>
      <c r="H424" t="s">
        <v>761</v>
      </c>
      <c r="I424" t="s">
        <v>761</v>
      </c>
      <c r="J424" t="str">
        <f>IF($I424="","",_xlfn.LET(_xlpm.x,VLOOKUP($I424,'taxon-match_2026-08-31'!$A$2:$N$122,6,FALSE),IF(_xlpm.x=0,"",_xlpm.x)))</f>
        <v>Perrier, 1891</v>
      </c>
      <c r="K424" t="str">
        <f>IF($I424="","",_xlfn.LET(_xlpm.x,VLOOKUP($I424,'taxon-match_2026-08-31'!$A$2:$N$122,4,FALSE),IF(_xlpm.x=0,"",_xlpm.x)))</f>
        <v>urn:lsid:marinespecies.org:taxname:172529</v>
      </c>
      <c r="L424" t="str">
        <f>IF($I424="","",_xlfn.LET(_xlpm.x,VLOOKUP($I424,'taxon-match_2026-08-31'!$A$2:$N$122,7,FALSE),IF(_xlpm.x=0,"",_xlpm.x)))</f>
        <v>Animalia</v>
      </c>
      <c r="M424" t="str">
        <f>IF($I424="","",_xlfn.LET(_xlpm.x,VLOOKUP($I424,'taxon-match_2026-08-31'!$A$2:$N$122,8,FALSE),IF(_xlpm.x=0,"",_xlpm.x)))</f>
        <v>Echinodermata</v>
      </c>
      <c r="N424" t="str">
        <f>IF($I424="","",_xlfn.LET(_xlpm.x,VLOOKUP($I424,'taxon-match_2026-08-31'!$A$2:$N$122,9,FALSE),IF(_xlpm.x=0,"",_xlpm.x)))</f>
        <v>Asteroidea</v>
      </c>
      <c r="O424" t="str">
        <f>IF($I424="","",_xlfn.LET(_xlpm.x,VLOOKUP($I424,'taxon-match_2026-08-31'!$A$2:$N$122,10,FALSE),IF(_xlpm.x=0,"",_xlpm.x)))</f>
        <v>Forcipulatida</v>
      </c>
      <c r="P424" t="str">
        <f>IF($I424="","",_xlfn.LET(_xlpm.x,VLOOKUP($I424,'taxon-match_2026-08-31'!$A$2:$N$122,11,FALSE),IF(_xlpm.x=0,"",_xlpm.x)))</f>
        <v>Asteriidae</v>
      </c>
      <c r="Q424" t="str">
        <f>IF($I424="","",_xlfn.LET(_xlpm.x,VLOOKUP($I424,'taxon-match_2026-08-31'!$A$2:$N$122,12,FALSE),IF(_xlpm.x=0,"",_xlpm.x)))</f>
        <v>Diplasterias</v>
      </c>
      <c r="R424" t="str">
        <f>IF($I424="","",_xlfn.LET(_xlpm.x,VLOOKUP($I424,'taxon-match_2026-08-31'!$A$2:$N$122,14,FALSE),IF(_xlpm.x=0,"",_xlpm.x)))</f>
        <v/>
      </c>
      <c r="S424" s="2" t="s">
        <v>2361</v>
      </c>
      <c r="T424" t="s">
        <v>60</v>
      </c>
      <c r="X424" t="str">
        <f>IF(T424="","",_xlfn.LET(_xlpm.x,VLOOKUP(T424,'Drop-down_menus'!$F$2:$G$16,2,FALSE),IF(_xlpm.x=0,"",_xlpm.x)))</f>
        <v>https://orcid.org/0000-0002-9708-1761</v>
      </c>
      <c r="Y424" t="str">
        <f>IF(U424="","",_xlfn.LET(_xlpm.x,VLOOKUP(U424,'Drop-down_menus'!$F$2:$G$16,2,FALSE),IF(_xlpm.x=0,"",_xlpm.x)))</f>
        <v/>
      </c>
      <c r="Z424" t="str">
        <f>IF(V424="","",_xlfn.LET(_xlpm.x,VLOOKUP(V424,'Drop-down_menus'!$F$2:$G$16,2,FALSE),IF(_xlpm.x=0,"",_xlpm.x)))</f>
        <v/>
      </c>
      <c r="AA424" t="str">
        <f>IF(W424="","",_xlfn.LET(_xlpm.x,VLOOKUP(W424,'Drop-down_menus'!$F$2:$G$16,2,FALSE),IF(_xlpm.x=0,"",_xlpm.x)))</f>
        <v/>
      </c>
      <c r="AB424" t="s">
        <v>756</v>
      </c>
      <c r="AE424" t="s">
        <v>707</v>
      </c>
    </row>
    <row r="425" spans="1:31" hidden="1" x14ac:dyDescent="0.2">
      <c r="A425" s="2" t="s">
        <v>117</v>
      </c>
      <c r="C425">
        <v>640</v>
      </c>
      <c r="D425" s="21" t="s">
        <v>700</v>
      </c>
      <c r="F425" t="s">
        <v>761</v>
      </c>
      <c r="G425">
        <v>1</v>
      </c>
      <c r="H425" t="s">
        <v>761</v>
      </c>
      <c r="I425" t="s">
        <v>761</v>
      </c>
      <c r="J425" t="str">
        <f>IF($I425="","",_xlfn.LET(_xlpm.x,VLOOKUP($I425,'taxon-match_2026-08-31'!$A$2:$N$122,6,FALSE),IF(_xlpm.x=0,"",_xlpm.x)))</f>
        <v>Perrier, 1891</v>
      </c>
      <c r="K425" t="str">
        <f>IF($I425="","",_xlfn.LET(_xlpm.x,VLOOKUP($I425,'taxon-match_2026-08-31'!$A$2:$N$122,4,FALSE),IF(_xlpm.x=0,"",_xlpm.x)))</f>
        <v>urn:lsid:marinespecies.org:taxname:172529</v>
      </c>
      <c r="L425" t="str">
        <f>IF($I425="","",_xlfn.LET(_xlpm.x,VLOOKUP($I425,'taxon-match_2026-08-31'!$A$2:$N$122,7,FALSE),IF(_xlpm.x=0,"",_xlpm.x)))</f>
        <v>Animalia</v>
      </c>
      <c r="M425" t="str">
        <f>IF($I425="","",_xlfn.LET(_xlpm.x,VLOOKUP($I425,'taxon-match_2026-08-31'!$A$2:$N$122,8,FALSE),IF(_xlpm.x=0,"",_xlpm.x)))</f>
        <v>Echinodermata</v>
      </c>
      <c r="N425" t="str">
        <f>IF($I425="","",_xlfn.LET(_xlpm.x,VLOOKUP($I425,'taxon-match_2026-08-31'!$A$2:$N$122,9,FALSE),IF(_xlpm.x=0,"",_xlpm.x)))</f>
        <v>Asteroidea</v>
      </c>
      <c r="O425" t="str">
        <f>IF($I425="","",_xlfn.LET(_xlpm.x,VLOOKUP($I425,'taxon-match_2026-08-31'!$A$2:$N$122,10,FALSE),IF(_xlpm.x=0,"",_xlpm.x)))</f>
        <v>Forcipulatida</v>
      </c>
      <c r="P425" t="str">
        <f>IF($I425="","",_xlfn.LET(_xlpm.x,VLOOKUP($I425,'taxon-match_2026-08-31'!$A$2:$N$122,11,FALSE),IF(_xlpm.x=0,"",_xlpm.x)))</f>
        <v>Asteriidae</v>
      </c>
      <c r="Q425" t="str">
        <f>IF($I425="","",_xlfn.LET(_xlpm.x,VLOOKUP($I425,'taxon-match_2026-08-31'!$A$2:$N$122,12,FALSE),IF(_xlpm.x=0,"",_xlpm.x)))</f>
        <v>Diplasterias</v>
      </c>
      <c r="R425" t="str">
        <f>IF($I425="","",_xlfn.LET(_xlpm.x,VLOOKUP($I425,'taxon-match_2026-08-31'!$A$2:$N$122,14,FALSE),IF(_xlpm.x=0,"",_xlpm.x)))</f>
        <v/>
      </c>
      <c r="S425" s="2" t="s">
        <v>2361</v>
      </c>
      <c r="T425" t="s">
        <v>60</v>
      </c>
      <c r="X425" t="str">
        <f>IF(T425="","",_xlfn.LET(_xlpm.x,VLOOKUP(T425,'Drop-down_menus'!$F$2:$G$16,2,FALSE),IF(_xlpm.x=0,"",_xlpm.x)))</f>
        <v>https://orcid.org/0000-0002-9708-1761</v>
      </c>
      <c r="Y425" t="str">
        <f>IF(U425="","",_xlfn.LET(_xlpm.x,VLOOKUP(U425,'Drop-down_menus'!$F$2:$G$16,2,FALSE),IF(_xlpm.x=0,"",_xlpm.x)))</f>
        <v/>
      </c>
      <c r="Z425" t="str">
        <f>IF(V425="","",_xlfn.LET(_xlpm.x,VLOOKUP(V425,'Drop-down_menus'!$F$2:$G$16,2,FALSE),IF(_xlpm.x=0,"",_xlpm.x)))</f>
        <v/>
      </c>
      <c r="AA425" t="str">
        <f>IF(W425="","",_xlfn.LET(_xlpm.x,VLOOKUP(W425,'Drop-down_menus'!$F$2:$G$16,2,FALSE),IF(_xlpm.x=0,"",_xlpm.x)))</f>
        <v/>
      </c>
      <c r="AB425" t="s">
        <v>756</v>
      </c>
      <c r="AE425" t="s">
        <v>707</v>
      </c>
    </row>
    <row r="426" spans="1:31" x14ac:dyDescent="0.2">
      <c r="A426" s="2" t="s">
        <v>117</v>
      </c>
      <c r="C426">
        <v>641</v>
      </c>
      <c r="D426" s="21" t="s">
        <v>700</v>
      </c>
      <c r="F426" t="s">
        <v>762</v>
      </c>
      <c r="G426">
        <v>1</v>
      </c>
      <c r="H426" t="s">
        <v>762</v>
      </c>
      <c r="I426" t="s">
        <v>762</v>
      </c>
      <c r="J426" t="str">
        <f>IF($I426="","",_xlfn.LET(_xlpm.x,VLOOKUP($I426,'taxon-match_2026-08-31'!$A$2:$N$122,6,FALSE),IF(_xlpm.x=0,"",_xlpm.x)))</f>
        <v>(E. A. Smith, 1876)</v>
      </c>
      <c r="K426" t="str">
        <f>IF($I426="","",_xlfn.LET(_xlpm.x,VLOOKUP($I426,'taxon-match_2026-08-31'!$A$2:$N$122,4,FALSE),IF(_xlpm.x=0,"",_xlpm.x)))</f>
        <v>urn:lsid:marinespecies.org:taxname:172774</v>
      </c>
      <c r="L426" t="str">
        <f>IF($I426="","",_xlfn.LET(_xlpm.x,VLOOKUP($I426,'taxon-match_2026-08-31'!$A$2:$N$122,7,FALSE),IF(_xlpm.x=0,"",_xlpm.x)))</f>
        <v>Animalia</v>
      </c>
      <c r="M426" t="str">
        <f>IF($I426="","",_xlfn.LET(_xlpm.x,VLOOKUP($I426,'taxon-match_2026-08-31'!$A$2:$N$122,8,FALSE),IF(_xlpm.x=0,"",_xlpm.x)))</f>
        <v>Echinodermata</v>
      </c>
      <c r="N426" t="str">
        <f>IF($I426="","",_xlfn.LET(_xlpm.x,VLOOKUP($I426,'taxon-match_2026-08-31'!$A$2:$N$122,9,FALSE),IF(_xlpm.x=0,"",_xlpm.x)))</f>
        <v>Asteroidea</v>
      </c>
      <c r="O426" t="str">
        <f>IF($I426="","",_xlfn.LET(_xlpm.x,VLOOKUP($I426,'taxon-match_2026-08-31'!$A$2:$N$122,10,FALSE),IF(_xlpm.x=0,"",_xlpm.x)))</f>
        <v>Valvatida</v>
      </c>
      <c r="P426" t="str">
        <f>IF($I426="","",_xlfn.LET(_xlpm.x,VLOOKUP($I426,'taxon-match_2026-08-31'!$A$2:$N$122,11,FALSE),IF(_xlpm.x=0,"",_xlpm.x)))</f>
        <v>Odontasteridae</v>
      </c>
      <c r="Q426" t="str">
        <f>IF($I426="","",_xlfn.LET(_xlpm.x,VLOOKUP($I426,'taxon-match_2026-08-31'!$A$2:$N$122,12,FALSE),IF(_xlpm.x=0,"",_xlpm.x)))</f>
        <v>Odontaster</v>
      </c>
      <c r="R426" t="str">
        <f>IF($I426="","",_xlfn.LET(_xlpm.x,VLOOKUP($I426,'taxon-match_2026-08-31'!$A$2:$N$122,14,FALSE),IF(_xlpm.x=0,"",_xlpm.x)))</f>
        <v>meridionalis</v>
      </c>
      <c r="S426" s="2" t="s">
        <v>2609</v>
      </c>
      <c r="T426" t="s">
        <v>60</v>
      </c>
      <c r="X426" t="str">
        <f>IF(T426="","",_xlfn.LET(_xlpm.x,VLOOKUP(T426,'Drop-down_menus'!$F$2:$G$16,2,FALSE),IF(_xlpm.x=0,"",_xlpm.x)))</f>
        <v>https://orcid.org/0000-0002-9708-1761</v>
      </c>
      <c r="Y426" t="str">
        <f>IF(U426="","",_xlfn.LET(_xlpm.x,VLOOKUP(U426,'Drop-down_menus'!$F$2:$G$16,2,FALSE),IF(_xlpm.x=0,"",_xlpm.x)))</f>
        <v/>
      </c>
      <c r="Z426" t="str">
        <f>IF(V426="","",_xlfn.LET(_xlpm.x,VLOOKUP(V426,'Drop-down_menus'!$F$2:$G$16,2,FALSE),IF(_xlpm.x=0,"",_xlpm.x)))</f>
        <v/>
      </c>
      <c r="AA426" t="str">
        <f>IF(W426="","",_xlfn.LET(_xlpm.x,VLOOKUP(W426,'Drop-down_menus'!$F$2:$G$16,2,FALSE),IF(_xlpm.x=0,"",_xlpm.x)))</f>
        <v/>
      </c>
      <c r="AB426" t="s">
        <v>678</v>
      </c>
      <c r="AE426" t="s">
        <v>707</v>
      </c>
    </row>
    <row r="427" spans="1:31" x14ac:dyDescent="0.2">
      <c r="A427" s="2" t="s">
        <v>117</v>
      </c>
      <c r="C427">
        <v>642</v>
      </c>
      <c r="D427" s="21" t="s">
        <v>700</v>
      </c>
      <c r="F427" t="s">
        <v>762</v>
      </c>
      <c r="G427">
        <v>1</v>
      </c>
      <c r="H427" t="s">
        <v>762</v>
      </c>
      <c r="I427" t="s">
        <v>762</v>
      </c>
      <c r="J427" t="str">
        <f>IF($I427="","",_xlfn.LET(_xlpm.x,VLOOKUP($I427,'taxon-match_2026-08-31'!$A$2:$N$122,6,FALSE),IF(_xlpm.x=0,"",_xlpm.x)))</f>
        <v>(E. A. Smith, 1876)</v>
      </c>
      <c r="K427" t="str">
        <f>IF($I427="","",_xlfn.LET(_xlpm.x,VLOOKUP($I427,'taxon-match_2026-08-31'!$A$2:$N$122,4,FALSE),IF(_xlpm.x=0,"",_xlpm.x)))</f>
        <v>urn:lsid:marinespecies.org:taxname:172774</v>
      </c>
      <c r="L427" t="str">
        <f>IF($I427="","",_xlfn.LET(_xlpm.x,VLOOKUP($I427,'taxon-match_2026-08-31'!$A$2:$N$122,7,FALSE),IF(_xlpm.x=0,"",_xlpm.x)))</f>
        <v>Animalia</v>
      </c>
      <c r="M427" t="str">
        <f>IF($I427="","",_xlfn.LET(_xlpm.x,VLOOKUP($I427,'taxon-match_2026-08-31'!$A$2:$N$122,8,FALSE),IF(_xlpm.x=0,"",_xlpm.x)))</f>
        <v>Echinodermata</v>
      </c>
      <c r="N427" t="str">
        <f>IF($I427="","",_xlfn.LET(_xlpm.x,VLOOKUP($I427,'taxon-match_2026-08-31'!$A$2:$N$122,9,FALSE),IF(_xlpm.x=0,"",_xlpm.x)))</f>
        <v>Asteroidea</v>
      </c>
      <c r="O427" t="str">
        <f>IF($I427="","",_xlfn.LET(_xlpm.x,VLOOKUP($I427,'taxon-match_2026-08-31'!$A$2:$N$122,10,FALSE),IF(_xlpm.x=0,"",_xlpm.x)))</f>
        <v>Valvatida</v>
      </c>
      <c r="P427" t="str">
        <f>IF($I427="","",_xlfn.LET(_xlpm.x,VLOOKUP($I427,'taxon-match_2026-08-31'!$A$2:$N$122,11,FALSE),IF(_xlpm.x=0,"",_xlpm.x)))</f>
        <v>Odontasteridae</v>
      </c>
      <c r="Q427" t="str">
        <f>IF($I427="","",_xlfn.LET(_xlpm.x,VLOOKUP($I427,'taxon-match_2026-08-31'!$A$2:$N$122,12,FALSE),IF(_xlpm.x=0,"",_xlpm.x)))</f>
        <v>Odontaster</v>
      </c>
      <c r="R427" t="str">
        <f>IF($I427="","",_xlfn.LET(_xlpm.x,VLOOKUP($I427,'taxon-match_2026-08-31'!$A$2:$N$122,14,FALSE),IF(_xlpm.x=0,"",_xlpm.x)))</f>
        <v>meridionalis</v>
      </c>
      <c r="S427" s="2" t="s">
        <v>2609</v>
      </c>
      <c r="T427" t="s">
        <v>60</v>
      </c>
      <c r="X427" t="str">
        <f>IF(T427="","",_xlfn.LET(_xlpm.x,VLOOKUP(T427,'Drop-down_menus'!$F$2:$G$16,2,FALSE),IF(_xlpm.x=0,"",_xlpm.x)))</f>
        <v>https://orcid.org/0000-0002-9708-1761</v>
      </c>
      <c r="Y427" t="str">
        <f>IF(U427="","",_xlfn.LET(_xlpm.x,VLOOKUP(U427,'Drop-down_menus'!$F$2:$G$16,2,FALSE),IF(_xlpm.x=0,"",_xlpm.x)))</f>
        <v/>
      </c>
      <c r="Z427" t="str">
        <f>IF(V427="","",_xlfn.LET(_xlpm.x,VLOOKUP(V427,'Drop-down_menus'!$F$2:$G$16,2,FALSE),IF(_xlpm.x=0,"",_xlpm.x)))</f>
        <v/>
      </c>
      <c r="AA427" t="str">
        <f>IF(W427="","",_xlfn.LET(_xlpm.x,VLOOKUP(W427,'Drop-down_menus'!$F$2:$G$16,2,FALSE),IF(_xlpm.x=0,"",_xlpm.x)))</f>
        <v/>
      </c>
      <c r="AB427" t="s">
        <v>678</v>
      </c>
      <c r="AE427" t="s">
        <v>707</v>
      </c>
    </row>
    <row r="428" spans="1:31" hidden="1" x14ac:dyDescent="0.2">
      <c r="A428" s="2" t="s">
        <v>117</v>
      </c>
      <c r="C428">
        <v>643</v>
      </c>
      <c r="D428" s="21" t="s">
        <v>700</v>
      </c>
      <c r="F428" t="s">
        <v>692</v>
      </c>
      <c r="G428">
        <v>1</v>
      </c>
      <c r="H428" t="s">
        <v>692</v>
      </c>
      <c r="I428" t="s">
        <v>692</v>
      </c>
      <c r="J428" t="str">
        <f>IF($I428="","",_xlfn.LET(_xlpm.x,VLOOKUP($I428,'taxon-match_2026-08-31'!$A$2:$N$122,6,FALSE),IF(_xlpm.x=0,"",_xlpm.x)))</f>
        <v>de Blainville, 1830</v>
      </c>
      <c r="K428" t="str">
        <f>IF($I428="","",_xlfn.LET(_xlpm.x,VLOOKUP($I428,'taxon-match_2026-08-31'!$A$2:$N$122,4,FALSE),IF(_xlpm.x=0,"",_xlpm.x)))</f>
        <v>urn:lsid:marinespecies.org:taxname:123080</v>
      </c>
      <c r="L428" t="str">
        <f>IF($I428="","",_xlfn.LET(_xlpm.x,VLOOKUP($I428,'taxon-match_2026-08-31'!$A$2:$N$122,7,FALSE),IF(_xlpm.x=0,"",_xlpm.x)))</f>
        <v>Animalia</v>
      </c>
      <c r="M428" t="str">
        <f>IF($I428="","",_xlfn.LET(_xlpm.x,VLOOKUP($I428,'taxon-match_2026-08-31'!$A$2:$N$122,8,FALSE),IF(_xlpm.x=0,"",_xlpm.x)))</f>
        <v>Echinodermata</v>
      </c>
      <c r="N428" t="str">
        <f>IF($I428="","",_xlfn.LET(_xlpm.x,VLOOKUP($I428,'taxon-match_2026-08-31'!$A$2:$N$122,9,FALSE),IF(_xlpm.x=0,"",_xlpm.x)))</f>
        <v>Asteroidea</v>
      </c>
      <c r="O428" t="str">
        <f>IF($I428="","",_xlfn.LET(_xlpm.x,VLOOKUP($I428,'taxon-match_2026-08-31'!$A$2:$N$122,10,FALSE),IF(_xlpm.x=0,"",_xlpm.x)))</f>
        <v/>
      </c>
      <c r="P428" t="str">
        <f>IF($I428="","",_xlfn.LET(_xlpm.x,VLOOKUP($I428,'taxon-match_2026-08-31'!$A$2:$N$122,11,FALSE),IF(_xlpm.x=0,"",_xlpm.x)))</f>
        <v/>
      </c>
      <c r="Q428" t="str">
        <f>IF($I428="","",_xlfn.LET(_xlpm.x,VLOOKUP($I428,'taxon-match_2026-08-31'!$A$2:$N$122,12,FALSE),IF(_xlpm.x=0,"",_xlpm.x)))</f>
        <v/>
      </c>
      <c r="R428" t="str">
        <f>IF($I428="","",_xlfn.LET(_xlpm.x,VLOOKUP($I428,'taxon-match_2026-08-31'!$A$2:$N$122,14,FALSE),IF(_xlpm.x=0,"",_xlpm.x)))</f>
        <v/>
      </c>
      <c r="S428" s="2" t="s">
        <v>2358</v>
      </c>
      <c r="T428" t="s">
        <v>60</v>
      </c>
      <c r="X428" t="str">
        <f>IF(T428="","",_xlfn.LET(_xlpm.x,VLOOKUP(T428,'Drop-down_menus'!$F$2:$G$16,2,FALSE),IF(_xlpm.x=0,"",_xlpm.x)))</f>
        <v>https://orcid.org/0000-0002-9708-1761</v>
      </c>
      <c r="Y428" t="str">
        <f>IF(U428="","",_xlfn.LET(_xlpm.x,VLOOKUP(U428,'Drop-down_menus'!$F$2:$G$16,2,FALSE),IF(_xlpm.x=0,"",_xlpm.x)))</f>
        <v/>
      </c>
      <c r="Z428" t="str">
        <f>IF(V428="","",_xlfn.LET(_xlpm.x,VLOOKUP(V428,'Drop-down_menus'!$F$2:$G$16,2,FALSE),IF(_xlpm.x=0,"",_xlpm.x)))</f>
        <v/>
      </c>
      <c r="AA428" t="str">
        <f>IF(W428="","",_xlfn.LET(_xlpm.x,VLOOKUP(W428,'Drop-down_menus'!$F$2:$G$16,2,FALSE),IF(_xlpm.x=0,"",_xlpm.x)))</f>
        <v/>
      </c>
      <c r="AB428" t="s">
        <v>678</v>
      </c>
      <c r="AE428" t="s">
        <v>707</v>
      </c>
    </row>
    <row r="429" spans="1:31" x14ac:dyDescent="0.2">
      <c r="A429" s="2" t="s">
        <v>117</v>
      </c>
      <c r="C429">
        <v>644</v>
      </c>
      <c r="D429" s="21" t="s">
        <v>700</v>
      </c>
      <c r="F429" t="s">
        <v>911</v>
      </c>
      <c r="G429">
        <v>1</v>
      </c>
      <c r="H429" t="s">
        <v>911</v>
      </c>
      <c r="I429" t="s">
        <v>911</v>
      </c>
      <c r="J429" t="str">
        <f>IF($I429="","",_xlfn.LET(_xlpm.x,VLOOKUP($I429,'taxon-match_2026-08-31'!$A$2:$N$122,6,FALSE),IF(_xlpm.x=0,"",_xlpm.x)))</f>
        <v>Sluiter, 1905</v>
      </c>
      <c r="K429" t="str">
        <f>IF($I429="","",_xlfn.LET(_xlpm.x,VLOOKUP($I429,'taxon-match_2026-08-31'!$A$2:$N$122,4,FALSE),IF(_xlpm.x=0,"",_xlpm.x)))</f>
        <v>urn:lsid:marinespecies.org:taxname:252638</v>
      </c>
      <c r="L429" t="str">
        <f>IF($I429="","",_xlfn.LET(_xlpm.x,VLOOKUP($I429,'taxon-match_2026-08-31'!$A$2:$N$122,7,FALSE),IF(_xlpm.x=0,"",_xlpm.x)))</f>
        <v>Animalia</v>
      </c>
      <c r="M429" t="str">
        <f>IF($I429="","",_xlfn.LET(_xlpm.x,VLOOKUP($I429,'taxon-match_2026-08-31'!$A$2:$N$122,8,FALSE),IF(_xlpm.x=0,"",_xlpm.x)))</f>
        <v>Chordata</v>
      </c>
      <c r="N429" t="str">
        <f>IF($I429="","",_xlfn.LET(_xlpm.x,VLOOKUP($I429,'taxon-match_2026-08-31'!$A$2:$N$122,9,FALSE),IF(_xlpm.x=0,"",_xlpm.x)))</f>
        <v>Ascidiacea</v>
      </c>
      <c r="O429" t="str">
        <f>IF($I429="","",_xlfn.LET(_xlpm.x,VLOOKUP($I429,'taxon-match_2026-08-31'!$A$2:$N$122,10,FALSE),IF(_xlpm.x=0,"",_xlpm.x)))</f>
        <v>Phlebobranchia</v>
      </c>
      <c r="P429" t="str">
        <f>IF($I429="","",_xlfn.LET(_xlpm.x,VLOOKUP($I429,'taxon-match_2026-08-31'!$A$2:$N$122,11,FALSE),IF(_xlpm.x=0,"",_xlpm.x)))</f>
        <v>Corellidae</v>
      </c>
      <c r="Q429" t="str">
        <f>IF($I429="","",_xlfn.LET(_xlpm.x,VLOOKUP($I429,'taxon-match_2026-08-31'!$A$2:$N$122,12,FALSE),IF(_xlpm.x=0,"",_xlpm.x)))</f>
        <v>Corella</v>
      </c>
      <c r="R429" t="str">
        <f>IF($I429="","",_xlfn.LET(_xlpm.x,VLOOKUP($I429,'taxon-match_2026-08-31'!$A$2:$N$122,14,FALSE),IF(_xlpm.x=0,"",_xlpm.x)))</f>
        <v>antarctica</v>
      </c>
      <c r="S429" s="2" t="s">
        <v>2609</v>
      </c>
      <c r="T429" t="s">
        <v>60</v>
      </c>
      <c r="X429" t="str">
        <f>IF(T429="","",_xlfn.LET(_xlpm.x,VLOOKUP(T429,'Drop-down_menus'!$F$2:$G$16,2,FALSE),IF(_xlpm.x=0,"",_xlpm.x)))</f>
        <v>https://orcid.org/0000-0002-9708-1761</v>
      </c>
      <c r="Y429" t="str">
        <f>IF(U429="","",_xlfn.LET(_xlpm.x,VLOOKUP(U429,'Drop-down_menus'!$F$2:$G$16,2,FALSE),IF(_xlpm.x=0,"",_xlpm.x)))</f>
        <v/>
      </c>
      <c r="Z429" t="str">
        <f>IF(V429="","",_xlfn.LET(_xlpm.x,VLOOKUP(V429,'Drop-down_menus'!$F$2:$G$16,2,FALSE),IF(_xlpm.x=0,"",_xlpm.x)))</f>
        <v/>
      </c>
      <c r="AA429" t="str">
        <f>IF(W429="","",_xlfn.LET(_xlpm.x,VLOOKUP(W429,'Drop-down_menus'!$F$2:$G$16,2,FALSE),IF(_xlpm.x=0,"",_xlpm.x)))</f>
        <v/>
      </c>
      <c r="AB429" t="s">
        <v>678</v>
      </c>
      <c r="AE429" t="s">
        <v>707</v>
      </c>
    </row>
    <row r="430" spans="1:31" hidden="1" x14ac:dyDescent="0.2">
      <c r="A430" s="2" t="s">
        <v>117</v>
      </c>
      <c r="C430">
        <v>645</v>
      </c>
      <c r="D430" s="21" t="s">
        <v>700</v>
      </c>
      <c r="F430" t="s">
        <v>690</v>
      </c>
      <c r="G430">
        <v>1</v>
      </c>
      <c r="H430" t="s">
        <v>690</v>
      </c>
      <c r="I430" t="s">
        <v>690</v>
      </c>
      <c r="J430" t="str">
        <f>IF($I430="","",_xlfn.LET(_xlpm.x,VLOOKUP($I430,'taxon-match_2026-08-31'!$A$2:$N$122,6,FALSE),IF(_xlpm.x=0,"",_xlpm.x)))</f>
        <v>Grube, 1850</v>
      </c>
      <c r="K430" t="str">
        <f>IF($I430="","",_xlfn.LET(_xlpm.x,VLOOKUP($I430,'taxon-match_2026-08-31'!$A$2:$N$122,4,FALSE),IF(_xlpm.x=0,"",_xlpm.x)))</f>
        <v>urn:lsid:marinespecies.org:taxname:883</v>
      </c>
      <c r="L430" t="str">
        <f>IF($I430="","",_xlfn.LET(_xlpm.x,VLOOKUP($I430,'taxon-match_2026-08-31'!$A$2:$N$122,7,FALSE),IF(_xlpm.x=0,"",_xlpm.x)))</f>
        <v>Animalia</v>
      </c>
      <c r="M430" t="str">
        <f>IF($I430="","",_xlfn.LET(_xlpm.x,VLOOKUP($I430,'taxon-match_2026-08-31'!$A$2:$N$122,8,FALSE),IF(_xlpm.x=0,"",_xlpm.x)))</f>
        <v>Annelida</v>
      </c>
      <c r="N430" t="str">
        <f>IF($I430="","",_xlfn.LET(_xlpm.x,VLOOKUP($I430,'taxon-match_2026-08-31'!$A$2:$N$122,9,FALSE),IF(_xlpm.x=0,"",_xlpm.x)))</f>
        <v>Polychaeta</v>
      </c>
      <c r="O430" t="str">
        <f>IF($I430="","",_xlfn.LET(_xlpm.x,VLOOKUP($I430,'taxon-match_2026-08-31'!$A$2:$N$122,10,FALSE),IF(_xlpm.x=0,"",_xlpm.x)))</f>
        <v/>
      </c>
      <c r="P430" t="str">
        <f>IF($I430="","",_xlfn.LET(_xlpm.x,VLOOKUP($I430,'taxon-match_2026-08-31'!$A$2:$N$122,11,FALSE),IF(_xlpm.x=0,"",_xlpm.x)))</f>
        <v/>
      </c>
      <c r="Q430" t="str">
        <f>IF($I430="","",_xlfn.LET(_xlpm.x,VLOOKUP($I430,'taxon-match_2026-08-31'!$A$2:$N$122,12,FALSE),IF(_xlpm.x=0,"",_xlpm.x)))</f>
        <v/>
      </c>
      <c r="R430" t="str">
        <f>IF($I430="","",_xlfn.LET(_xlpm.x,VLOOKUP($I430,'taxon-match_2026-08-31'!$A$2:$N$122,14,FALSE),IF(_xlpm.x=0,"",_xlpm.x)))</f>
        <v/>
      </c>
      <c r="S430" s="2" t="s">
        <v>2358</v>
      </c>
      <c r="T430" t="s">
        <v>60</v>
      </c>
      <c r="X430" t="str">
        <f>IF(T430="","",_xlfn.LET(_xlpm.x,VLOOKUP(T430,'Drop-down_menus'!$F$2:$G$16,2,FALSE),IF(_xlpm.x=0,"",_xlpm.x)))</f>
        <v>https://orcid.org/0000-0002-9708-1761</v>
      </c>
      <c r="Y430" t="str">
        <f>IF(U430="","",_xlfn.LET(_xlpm.x,VLOOKUP(U430,'Drop-down_menus'!$F$2:$G$16,2,FALSE),IF(_xlpm.x=0,"",_xlpm.x)))</f>
        <v/>
      </c>
      <c r="Z430" t="str">
        <f>IF(V430="","",_xlfn.LET(_xlpm.x,VLOOKUP(V430,'Drop-down_menus'!$F$2:$G$16,2,FALSE),IF(_xlpm.x=0,"",_xlpm.x)))</f>
        <v/>
      </c>
      <c r="AA430" t="str">
        <f>IF(W430="","",_xlfn.LET(_xlpm.x,VLOOKUP(W430,'Drop-down_menus'!$F$2:$G$16,2,FALSE),IF(_xlpm.x=0,"",_xlpm.x)))</f>
        <v/>
      </c>
      <c r="AB430" t="s">
        <v>678</v>
      </c>
      <c r="AE430" t="s">
        <v>707</v>
      </c>
    </row>
    <row r="431" spans="1:31" hidden="1" x14ac:dyDescent="0.2">
      <c r="A431" s="2" t="s">
        <v>117</v>
      </c>
      <c r="C431">
        <v>646</v>
      </c>
      <c r="D431" s="21" t="s">
        <v>700</v>
      </c>
      <c r="F431" t="s">
        <v>690</v>
      </c>
      <c r="G431">
        <v>1</v>
      </c>
      <c r="H431" t="s">
        <v>690</v>
      </c>
      <c r="I431" t="s">
        <v>690</v>
      </c>
      <c r="J431" t="str">
        <f>IF($I431="","",_xlfn.LET(_xlpm.x,VLOOKUP($I431,'taxon-match_2026-08-31'!$A$2:$N$122,6,FALSE),IF(_xlpm.x=0,"",_xlpm.x)))</f>
        <v>Grube, 1850</v>
      </c>
      <c r="K431" t="str">
        <f>IF($I431="","",_xlfn.LET(_xlpm.x,VLOOKUP($I431,'taxon-match_2026-08-31'!$A$2:$N$122,4,FALSE),IF(_xlpm.x=0,"",_xlpm.x)))</f>
        <v>urn:lsid:marinespecies.org:taxname:883</v>
      </c>
      <c r="L431" t="str">
        <f>IF($I431="","",_xlfn.LET(_xlpm.x,VLOOKUP($I431,'taxon-match_2026-08-31'!$A$2:$N$122,7,FALSE),IF(_xlpm.x=0,"",_xlpm.x)))</f>
        <v>Animalia</v>
      </c>
      <c r="M431" t="str">
        <f>IF($I431="","",_xlfn.LET(_xlpm.x,VLOOKUP($I431,'taxon-match_2026-08-31'!$A$2:$N$122,8,FALSE),IF(_xlpm.x=0,"",_xlpm.x)))</f>
        <v>Annelida</v>
      </c>
      <c r="N431" t="str">
        <f>IF($I431="","",_xlfn.LET(_xlpm.x,VLOOKUP($I431,'taxon-match_2026-08-31'!$A$2:$N$122,9,FALSE),IF(_xlpm.x=0,"",_xlpm.x)))</f>
        <v>Polychaeta</v>
      </c>
      <c r="O431" t="str">
        <f>IF($I431="","",_xlfn.LET(_xlpm.x,VLOOKUP($I431,'taxon-match_2026-08-31'!$A$2:$N$122,10,FALSE),IF(_xlpm.x=0,"",_xlpm.x)))</f>
        <v/>
      </c>
      <c r="P431" t="str">
        <f>IF($I431="","",_xlfn.LET(_xlpm.x,VLOOKUP($I431,'taxon-match_2026-08-31'!$A$2:$N$122,11,FALSE),IF(_xlpm.x=0,"",_xlpm.x)))</f>
        <v/>
      </c>
      <c r="Q431" t="str">
        <f>IF($I431="","",_xlfn.LET(_xlpm.x,VLOOKUP($I431,'taxon-match_2026-08-31'!$A$2:$N$122,12,FALSE),IF(_xlpm.x=0,"",_xlpm.x)))</f>
        <v/>
      </c>
      <c r="R431" t="str">
        <f>IF($I431="","",_xlfn.LET(_xlpm.x,VLOOKUP($I431,'taxon-match_2026-08-31'!$A$2:$N$122,14,FALSE),IF(_xlpm.x=0,"",_xlpm.x)))</f>
        <v/>
      </c>
      <c r="S431" s="2" t="s">
        <v>2358</v>
      </c>
      <c r="T431" t="s">
        <v>60</v>
      </c>
      <c r="X431" t="str">
        <f>IF(T431="","",_xlfn.LET(_xlpm.x,VLOOKUP(T431,'Drop-down_menus'!$F$2:$G$16,2,FALSE),IF(_xlpm.x=0,"",_xlpm.x)))</f>
        <v>https://orcid.org/0000-0002-9708-1761</v>
      </c>
      <c r="Y431" t="str">
        <f>IF(U431="","",_xlfn.LET(_xlpm.x,VLOOKUP(U431,'Drop-down_menus'!$F$2:$G$16,2,FALSE),IF(_xlpm.x=0,"",_xlpm.x)))</f>
        <v/>
      </c>
      <c r="Z431" t="str">
        <f>IF(V431="","",_xlfn.LET(_xlpm.x,VLOOKUP(V431,'Drop-down_menus'!$F$2:$G$16,2,FALSE),IF(_xlpm.x=0,"",_xlpm.x)))</f>
        <v/>
      </c>
      <c r="AA431" t="str">
        <f>IF(W431="","",_xlfn.LET(_xlpm.x,VLOOKUP(W431,'Drop-down_menus'!$F$2:$G$16,2,FALSE),IF(_xlpm.x=0,"",_xlpm.x)))</f>
        <v/>
      </c>
      <c r="AB431" t="s">
        <v>756</v>
      </c>
      <c r="AE431" t="s">
        <v>707</v>
      </c>
    </row>
    <row r="432" spans="1:31" hidden="1" x14ac:dyDescent="0.2">
      <c r="A432" s="2" t="s">
        <v>117</v>
      </c>
      <c r="C432">
        <v>647</v>
      </c>
      <c r="D432" s="21" t="s">
        <v>700</v>
      </c>
      <c r="F432" t="s">
        <v>772</v>
      </c>
      <c r="G432">
        <v>1</v>
      </c>
      <c r="H432" t="s">
        <v>772</v>
      </c>
      <c r="I432" t="s">
        <v>772</v>
      </c>
      <c r="J432" t="str">
        <f>IF($I432="","",_xlfn.LET(_xlpm.x,VLOOKUP($I432,'taxon-match_2026-08-31'!$A$2:$N$122,6,FALSE),IF(_xlpm.x=0,"",_xlpm.x)))</f>
        <v>Schumacher, 1817</v>
      </c>
      <c r="K432" t="str">
        <f>IF($I432="","",_xlfn.LET(_xlpm.x,VLOOKUP($I432,'taxon-match_2026-08-31'!$A$2:$N$122,4,FALSE),IF(_xlpm.x=0,"",_xlpm.x)))</f>
        <v>urn:lsid:marinespecies.org:taxname:196963</v>
      </c>
      <c r="L432" t="str">
        <f>IF($I432="","",_xlfn.LET(_xlpm.x,VLOOKUP($I432,'taxon-match_2026-08-31'!$A$2:$N$122,7,FALSE),IF(_xlpm.x=0,"",_xlpm.x)))</f>
        <v>Animalia</v>
      </c>
      <c r="M432" t="str">
        <f>IF($I432="","",_xlfn.LET(_xlpm.x,VLOOKUP($I432,'taxon-match_2026-08-31'!$A$2:$N$122,8,FALSE),IF(_xlpm.x=0,"",_xlpm.x)))</f>
        <v>Mollusca</v>
      </c>
      <c r="N432" t="str">
        <f>IF($I432="","",_xlfn.LET(_xlpm.x,VLOOKUP($I432,'taxon-match_2026-08-31'!$A$2:$N$122,9,FALSE),IF(_xlpm.x=0,"",_xlpm.x)))</f>
        <v>Gastropoda</v>
      </c>
      <c r="O432" t="str">
        <f>IF($I432="","",_xlfn.LET(_xlpm.x,VLOOKUP($I432,'taxon-match_2026-08-31'!$A$2:$N$122,10,FALSE),IF(_xlpm.x=0,"",_xlpm.x)))</f>
        <v>Nacellida</v>
      </c>
      <c r="P432" t="str">
        <f>IF($I432="","",_xlfn.LET(_xlpm.x,VLOOKUP($I432,'taxon-match_2026-08-31'!$A$2:$N$122,11,FALSE),IF(_xlpm.x=0,"",_xlpm.x)))</f>
        <v>Nacellidae</v>
      </c>
      <c r="Q432" t="str">
        <f>IF($I432="","",_xlfn.LET(_xlpm.x,VLOOKUP($I432,'taxon-match_2026-08-31'!$A$2:$N$122,12,FALSE),IF(_xlpm.x=0,"",_xlpm.x)))</f>
        <v>Nacella</v>
      </c>
      <c r="R432" t="str">
        <f>IF($I432="","",_xlfn.LET(_xlpm.x,VLOOKUP($I432,'taxon-match_2026-08-31'!$A$2:$N$122,14,FALSE),IF(_xlpm.x=0,"",_xlpm.x)))</f>
        <v/>
      </c>
      <c r="S432" s="2" t="s">
        <v>2361</v>
      </c>
      <c r="T432" t="s">
        <v>60</v>
      </c>
      <c r="X432" t="str">
        <f>IF(T432="","",_xlfn.LET(_xlpm.x,VLOOKUP(T432,'Drop-down_menus'!$F$2:$G$16,2,FALSE),IF(_xlpm.x=0,"",_xlpm.x)))</f>
        <v>https://orcid.org/0000-0002-9708-1761</v>
      </c>
      <c r="Y432" t="str">
        <f>IF(U432="","",_xlfn.LET(_xlpm.x,VLOOKUP(U432,'Drop-down_menus'!$F$2:$G$16,2,FALSE),IF(_xlpm.x=0,"",_xlpm.x)))</f>
        <v/>
      </c>
      <c r="Z432" t="str">
        <f>IF(V432="","",_xlfn.LET(_xlpm.x,VLOOKUP(V432,'Drop-down_menus'!$F$2:$G$16,2,FALSE),IF(_xlpm.x=0,"",_xlpm.x)))</f>
        <v/>
      </c>
      <c r="AA432" t="str">
        <f>IF(W432="","",_xlfn.LET(_xlpm.x,VLOOKUP(W432,'Drop-down_menus'!$F$2:$G$16,2,FALSE),IF(_xlpm.x=0,"",_xlpm.x)))</f>
        <v/>
      </c>
      <c r="AB432" t="s">
        <v>678</v>
      </c>
      <c r="AE432" t="s">
        <v>707</v>
      </c>
    </row>
    <row r="433" spans="1:31" hidden="1" x14ac:dyDescent="0.2">
      <c r="A433" s="2" t="s">
        <v>117</v>
      </c>
      <c r="C433">
        <v>648</v>
      </c>
      <c r="D433" s="21" t="s">
        <v>700</v>
      </c>
      <c r="F433" t="s">
        <v>772</v>
      </c>
      <c r="G433">
        <v>1</v>
      </c>
      <c r="H433" t="s">
        <v>772</v>
      </c>
      <c r="I433" t="s">
        <v>772</v>
      </c>
      <c r="J433" t="str">
        <f>IF($I433="","",_xlfn.LET(_xlpm.x,VLOOKUP($I433,'taxon-match_2026-08-31'!$A$2:$N$122,6,FALSE),IF(_xlpm.x=0,"",_xlpm.x)))</f>
        <v>Schumacher, 1817</v>
      </c>
      <c r="K433" t="str">
        <f>IF($I433="","",_xlfn.LET(_xlpm.x,VLOOKUP($I433,'taxon-match_2026-08-31'!$A$2:$N$122,4,FALSE),IF(_xlpm.x=0,"",_xlpm.x)))</f>
        <v>urn:lsid:marinespecies.org:taxname:196963</v>
      </c>
      <c r="L433" t="str">
        <f>IF($I433="","",_xlfn.LET(_xlpm.x,VLOOKUP($I433,'taxon-match_2026-08-31'!$A$2:$N$122,7,FALSE),IF(_xlpm.x=0,"",_xlpm.x)))</f>
        <v>Animalia</v>
      </c>
      <c r="M433" t="str">
        <f>IF($I433="","",_xlfn.LET(_xlpm.x,VLOOKUP($I433,'taxon-match_2026-08-31'!$A$2:$N$122,8,FALSE),IF(_xlpm.x=0,"",_xlpm.x)))</f>
        <v>Mollusca</v>
      </c>
      <c r="N433" t="str">
        <f>IF($I433="","",_xlfn.LET(_xlpm.x,VLOOKUP($I433,'taxon-match_2026-08-31'!$A$2:$N$122,9,FALSE),IF(_xlpm.x=0,"",_xlpm.x)))</f>
        <v>Gastropoda</v>
      </c>
      <c r="O433" t="str">
        <f>IF($I433="","",_xlfn.LET(_xlpm.x,VLOOKUP($I433,'taxon-match_2026-08-31'!$A$2:$N$122,10,FALSE),IF(_xlpm.x=0,"",_xlpm.x)))</f>
        <v>Nacellida</v>
      </c>
      <c r="P433" t="str">
        <f>IF($I433="","",_xlfn.LET(_xlpm.x,VLOOKUP($I433,'taxon-match_2026-08-31'!$A$2:$N$122,11,FALSE),IF(_xlpm.x=0,"",_xlpm.x)))</f>
        <v>Nacellidae</v>
      </c>
      <c r="Q433" t="str">
        <f>IF($I433="","",_xlfn.LET(_xlpm.x,VLOOKUP($I433,'taxon-match_2026-08-31'!$A$2:$N$122,12,FALSE),IF(_xlpm.x=0,"",_xlpm.x)))</f>
        <v>Nacella</v>
      </c>
      <c r="R433" t="str">
        <f>IF($I433="","",_xlfn.LET(_xlpm.x,VLOOKUP($I433,'taxon-match_2026-08-31'!$A$2:$N$122,14,FALSE),IF(_xlpm.x=0,"",_xlpm.x)))</f>
        <v/>
      </c>
      <c r="S433" s="2" t="s">
        <v>2361</v>
      </c>
      <c r="T433" t="s">
        <v>60</v>
      </c>
      <c r="X433" t="str">
        <f>IF(T433="","",_xlfn.LET(_xlpm.x,VLOOKUP(T433,'Drop-down_menus'!$F$2:$G$16,2,FALSE),IF(_xlpm.x=0,"",_xlpm.x)))</f>
        <v>https://orcid.org/0000-0002-9708-1761</v>
      </c>
      <c r="Y433" t="str">
        <f>IF(U433="","",_xlfn.LET(_xlpm.x,VLOOKUP(U433,'Drop-down_menus'!$F$2:$G$16,2,FALSE),IF(_xlpm.x=0,"",_xlpm.x)))</f>
        <v/>
      </c>
      <c r="Z433" t="str">
        <f>IF(V433="","",_xlfn.LET(_xlpm.x,VLOOKUP(V433,'Drop-down_menus'!$F$2:$G$16,2,FALSE),IF(_xlpm.x=0,"",_xlpm.x)))</f>
        <v/>
      </c>
      <c r="AA433" t="str">
        <f>IF(W433="","",_xlfn.LET(_xlpm.x,VLOOKUP(W433,'Drop-down_menus'!$F$2:$G$16,2,FALSE),IF(_xlpm.x=0,"",_xlpm.x)))</f>
        <v/>
      </c>
      <c r="AB433" t="s">
        <v>756</v>
      </c>
      <c r="AE433" t="s">
        <v>707</v>
      </c>
    </row>
    <row r="434" spans="1:31" hidden="1" x14ac:dyDescent="0.2">
      <c r="A434" s="2" t="s">
        <v>117</v>
      </c>
      <c r="C434">
        <v>649</v>
      </c>
      <c r="D434" s="21" t="s">
        <v>700</v>
      </c>
      <c r="F434" t="s">
        <v>772</v>
      </c>
      <c r="G434">
        <v>1</v>
      </c>
      <c r="H434" t="s">
        <v>772</v>
      </c>
      <c r="I434" t="s">
        <v>772</v>
      </c>
      <c r="J434" t="str">
        <f>IF($I434="","",_xlfn.LET(_xlpm.x,VLOOKUP($I434,'taxon-match_2026-08-31'!$A$2:$N$122,6,FALSE),IF(_xlpm.x=0,"",_xlpm.x)))</f>
        <v>Schumacher, 1817</v>
      </c>
      <c r="K434" t="str">
        <f>IF($I434="","",_xlfn.LET(_xlpm.x,VLOOKUP($I434,'taxon-match_2026-08-31'!$A$2:$N$122,4,FALSE),IF(_xlpm.x=0,"",_xlpm.x)))</f>
        <v>urn:lsid:marinespecies.org:taxname:196963</v>
      </c>
      <c r="L434" t="str">
        <f>IF($I434="","",_xlfn.LET(_xlpm.x,VLOOKUP($I434,'taxon-match_2026-08-31'!$A$2:$N$122,7,FALSE),IF(_xlpm.x=0,"",_xlpm.x)))</f>
        <v>Animalia</v>
      </c>
      <c r="M434" t="str">
        <f>IF($I434="","",_xlfn.LET(_xlpm.x,VLOOKUP($I434,'taxon-match_2026-08-31'!$A$2:$N$122,8,FALSE),IF(_xlpm.x=0,"",_xlpm.x)))</f>
        <v>Mollusca</v>
      </c>
      <c r="N434" t="str">
        <f>IF($I434="","",_xlfn.LET(_xlpm.x,VLOOKUP($I434,'taxon-match_2026-08-31'!$A$2:$N$122,9,FALSE),IF(_xlpm.x=0,"",_xlpm.x)))</f>
        <v>Gastropoda</v>
      </c>
      <c r="O434" t="str">
        <f>IF($I434="","",_xlfn.LET(_xlpm.x,VLOOKUP($I434,'taxon-match_2026-08-31'!$A$2:$N$122,10,FALSE),IF(_xlpm.x=0,"",_xlpm.x)))</f>
        <v>Nacellida</v>
      </c>
      <c r="P434" t="str">
        <f>IF($I434="","",_xlfn.LET(_xlpm.x,VLOOKUP($I434,'taxon-match_2026-08-31'!$A$2:$N$122,11,FALSE),IF(_xlpm.x=0,"",_xlpm.x)))</f>
        <v>Nacellidae</v>
      </c>
      <c r="Q434" t="str">
        <f>IF($I434="","",_xlfn.LET(_xlpm.x,VLOOKUP($I434,'taxon-match_2026-08-31'!$A$2:$N$122,12,FALSE),IF(_xlpm.x=0,"",_xlpm.x)))</f>
        <v>Nacella</v>
      </c>
      <c r="R434" t="str">
        <f>IF($I434="","",_xlfn.LET(_xlpm.x,VLOOKUP($I434,'taxon-match_2026-08-31'!$A$2:$N$122,14,FALSE),IF(_xlpm.x=0,"",_xlpm.x)))</f>
        <v/>
      </c>
      <c r="S434" s="2" t="s">
        <v>2361</v>
      </c>
      <c r="T434" t="s">
        <v>60</v>
      </c>
      <c r="X434" t="str">
        <f>IF(T434="","",_xlfn.LET(_xlpm.x,VLOOKUP(T434,'Drop-down_menus'!$F$2:$G$16,2,FALSE),IF(_xlpm.x=0,"",_xlpm.x)))</f>
        <v>https://orcid.org/0000-0002-9708-1761</v>
      </c>
      <c r="Y434" t="str">
        <f>IF(U434="","",_xlfn.LET(_xlpm.x,VLOOKUP(U434,'Drop-down_menus'!$F$2:$G$16,2,FALSE),IF(_xlpm.x=0,"",_xlpm.x)))</f>
        <v/>
      </c>
      <c r="Z434" t="str">
        <f>IF(V434="","",_xlfn.LET(_xlpm.x,VLOOKUP(V434,'Drop-down_menus'!$F$2:$G$16,2,FALSE),IF(_xlpm.x=0,"",_xlpm.x)))</f>
        <v/>
      </c>
      <c r="AA434" t="str">
        <f>IF(W434="","",_xlfn.LET(_xlpm.x,VLOOKUP(W434,'Drop-down_menus'!$F$2:$G$16,2,FALSE),IF(_xlpm.x=0,"",_xlpm.x)))</f>
        <v/>
      </c>
      <c r="AB434" t="s">
        <v>678</v>
      </c>
      <c r="AE434" t="s">
        <v>707</v>
      </c>
    </row>
    <row r="435" spans="1:31" hidden="1" x14ac:dyDescent="0.2">
      <c r="A435" s="2" t="s">
        <v>117</v>
      </c>
      <c r="C435">
        <v>650</v>
      </c>
      <c r="D435" s="21" t="s">
        <v>700</v>
      </c>
      <c r="F435" t="s">
        <v>716</v>
      </c>
      <c r="G435">
        <v>1</v>
      </c>
      <c r="H435" t="s">
        <v>716</v>
      </c>
      <c r="I435" t="s">
        <v>716</v>
      </c>
      <c r="J435" t="str">
        <f>IF($I435="","",_xlfn.LET(_xlpm.x,VLOOKUP($I435,'taxon-match_2026-08-31'!$A$2:$N$122,6,FALSE),IF(_xlpm.x=0,"",_xlpm.x)))</f>
        <v>Johnston, 1846</v>
      </c>
      <c r="K435" t="str">
        <f>IF($I435="","",_xlfn.LET(_xlpm.x,VLOOKUP($I435,'taxon-match_2026-08-31'!$A$2:$N$122,4,FALSE),IF(_xlpm.x=0,"",_xlpm.x)))</f>
        <v>urn:lsid:marinespecies.org:taxname:982</v>
      </c>
      <c r="L435" t="str">
        <f>IF($I435="","",_xlfn.LET(_xlpm.x,VLOOKUP($I435,'taxon-match_2026-08-31'!$A$2:$N$122,7,FALSE),IF(_xlpm.x=0,"",_xlpm.x)))</f>
        <v>Animalia</v>
      </c>
      <c r="M435" t="str">
        <f>IF($I435="","",_xlfn.LET(_xlpm.x,VLOOKUP($I435,'taxon-match_2026-08-31'!$A$2:$N$122,8,FALSE),IF(_xlpm.x=0,"",_xlpm.x)))</f>
        <v>Annelida</v>
      </c>
      <c r="N435" t="str">
        <f>IF($I435="","",_xlfn.LET(_xlpm.x,VLOOKUP($I435,'taxon-match_2026-08-31'!$A$2:$N$122,9,FALSE),IF(_xlpm.x=0,"",_xlpm.x)))</f>
        <v>Polychaeta</v>
      </c>
      <c r="O435" t="str">
        <f>IF($I435="","",_xlfn.LET(_xlpm.x,VLOOKUP($I435,'taxon-match_2026-08-31'!$A$2:$N$122,10,FALSE),IF(_xlpm.x=0,"",_xlpm.x)))</f>
        <v>Terebellida</v>
      </c>
      <c r="P435" t="str">
        <f>IF($I435="","",_xlfn.LET(_xlpm.x,VLOOKUP($I435,'taxon-match_2026-08-31'!$A$2:$N$122,11,FALSE),IF(_xlpm.x=0,"",_xlpm.x)))</f>
        <v>Terebellidae</v>
      </c>
      <c r="Q435" t="str">
        <f>IF($I435="","",_xlfn.LET(_xlpm.x,VLOOKUP($I435,'taxon-match_2026-08-31'!$A$2:$N$122,12,FALSE),IF(_xlpm.x=0,"",_xlpm.x)))</f>
        <v/>
      </c>
      <c r="R435" t="str">
        <f>IF($I435="","",_xlfn.LET(_xlpm.x,VLOOKUP($I435,'taxon-match_2026-08-31'!$A$2:$N$122,14,FALSE),IF(_xlpm.x=0,"",_xlpm.x)))</f>
        <v/>
      </c>
      <c r="S435" s="2" t="s">
        <v>2360</v>
      </c>
      <c r="T435" t="s">
        <v>60</v>
      </c>
      <c r="X435" t="str">
        <f>IF(T435="","",_xlfn.LET(_xlpm.x,VLOOKUP(T435,'Drop-down_menus'!$F$2:$G$16,2,FALSE),IF(_xlpm.x=0,"",_xlpm.x)))</f>
        <v>https://orcid.org/0000-0002-9708-1761</v>
      </c>
      <c r="Y435" t="str">
        <f>IF(U435="","",_xlfn.LET(_xlpm.x,VLOOKUP(U435,'Drop-down_menus'!$F$2:$G$16,2,FALSE),IF(_xlpm.x=0,"",_xlpm.x)))</f>
        <v/>
      </c>
      <c r="Z435" t="str">
        <f>IF(V435="","",_xlfn.LET(_xlpm.x,VLOOKUP(V435,'Drop-down_menus'!$F$2:$G$16,2,FALSE),IF(_xlpm.x=0,"",_xlpm.x)))</f>
        <v/>
      </c>
      <c r="AA435" t="str">
        <f>IF(W435="","",_xlfn.LET(_xlpm.x,VLOOKUP(W435,'Drop-down_menus'!$F$2:$G$16,2,FALSE),IF(_xlpm.x=0,"",_xlpm.x)))</f>
        <v/>
      </c>
      <c r="AB435" t="s">
        <v>678</v>
      </c>
      <c r="AE435" t="s">
        <v>707</v>
      </c>
    </row>
    <row r="436" spans="1:31" hidden="1" x14ac:dyDescent="0.2">
      <c r="A436" s="2" t="s">
        <v>117</v>
      </c>
      <c r="C436">
        <v>651</v>
      </c>
      <c r="D436" s="21" t="s">
        <v>700</v>
      </c>
      <c r="F436" t="s">
        <v>764</v>
      </c>
      <c r="G436">
        <v>1</v>
      </c>
      <c r="H436" t="s">
        <v>764</v>
      </c>
      <c r="I436" t="s">
        <v>764</v>
      </c>
      <c r="J436" t="str">
        <f>IF($I436="","",_xlfn.LET(_xlpm.x,VLOOKUP($I436,'taxon-match_2026-08-31'!$A$2:$N$122,6,FALSE),IF(_xlpm.x=0,"",_xlpm.x)))</f>
        <v>J.V.Lamouroux, 1813</v>
      </c>
      <c r="K436" t="str">
        <f>IF($I436="","",_xlfn.LET(_xlpm.x,VLOOKUP($I436,'taxon-match_2026-08-31'!$A$2:$N$122,4,FALSE),IF(_xlpm.x=0,"",_xlpm.x)))</f>
        <v>urn:lsid:marinespecies.org:taxname:144061</v>
      </c>
      <c r="L436" t="str">
        <f>IF($I436="","",_xlfn.LET(_xlpm.x,VLOOKUP($I436,'taxon-match_2026-08-31'!$A$2:$N$122,7,FALSE),IF(_xlpm.x=0,"",_xlpm.x)))</f>
        <v>Chromista</v>
      </c>
      <c r="M436" t="str">
        <f>IF($I436="","",_xlfn.LET(_xlpm.x,VLOOKUP($I436,'taxon-match_2026-08-31'!$A$2:$N$122,8,FALSE),IF(_xlpm.x=0,"",_xlpm.x)))</f>
        <v>Ochrophyta</v>
      </c>
      <c r="N436" t="str">
        <f>IF($I436="","",_xlfn.LET(_xlpm.x,VLOOKUP($I436,'taxon-match_2026-08-31'!$A$2:$N$122,9,FALSE),IF(_xlpm.x=0,"",_xlpm.x)))</f>
        <v>Phaeophyceae</v>
      </c>
      <c r="O436" t="str">
        <f>IF($I436="","",_xlfn.LET(_xlpm.x,VLOOKUP($I436,'taxon-match_2026-08-31'!$A$2:$N$122,10,FALSE),IF(_xlpm.x=0,"",_xlpm.x)))</f>
        <v>Desmarestiales</v>
      </c>
      <c r="P436" t="str">
        <f>IF($I436="","",_xlfn.LET(_xlpm.x,VLOOKUP($I436,'taxon-match_2026-08-31'!$A$2:$N$122,11,FALSE),IF(_xlpm.x=0,"",_xlpm.x)))</f>
        <v>Desmarestiaceae</v>
      </c>
      <c r="Q436" t="str">
        <f>IF($I436="","",_xlfn.LET(_xlpm.x,VLOOKUP($I436,'taxon-match_2026-08-31'!$A$2:$N$122,12,FALSE),IF(_xlpm.x=0,"",_xlpm.x)))</f>
        <v>Desmarestia</v>
      </c>
      <c r="R436" t="str">
        <f>IF($I436="","",_xlfn.LET(_xlpm.x,VLOOKUP($I436,'taxon-match_2026-08-31'!$A$2:$N$122,14,FALSE),IF(_xlpm.x=0,"",_xlpm.x)))</f>
        <v/>
      </c>
      <c r="S436" s="2" t="s">
        <v>2361</v>
      </c>
      <c r="T436" t="s">
        <v>60</v>
      </c>
      <c r="X436" t="str">
        <f>IF(T436="","",_xlfn.LET(_xlpm.x,VLOOKUP(T436,'Drop-down_menus'!$F$2:$G$16,2,FALSE),IF(_xlpm.x=0,"",_xlpm.x)))</f>
        <v>https://orcid.org/0000-0002-9708-1761</v>
      </c>
      <c r="Y436" t="str">
        <f>IF(U436="","",_xlfn.LET(_xlpm.x,VLOOKUP(U436,'Drop-down_menus'!$F$2:$G$16,2,FALSE),IF(_xlpm.x=0,"",_xlpm.x)))</f>
        <v/>
      </c>
      <c r="Z436" t="str">
        <f>IF(V436="","",_xlfn.LET(_xlpm.x,VLOOKUP(V436,'Drop-down_menus'!$F$2:$G$16,2,FALSE),IF(_xlpm.x=0,"",_xlpm.x)))</f>
        <v/>
      </c>
      <c r="AA436" t="str">
        <f>IF(W436="","",_xlfn.LET(_xlpm.x,VLOOKUP(W436,'Drop-down_menus'!$F$2:$G$16,2,FALSE),IF(_xlpm.x=0,"",_xlpm.x)))</f>
        <v/>
      </c>
      <c r="AB436" t="s">
        <v>756</v>
      </c>
      <c r="AE436" t="s">
        <v>707</v>
      </c>
    </row>
    <row r="437" spans="1:31" x14ac:dyDescent="0.2">
      <c r="A437" s="2" t="s">
        <v>117</v>
      </c>
      <c r="C437">
        <v>652</v>
      </c>
      <c r="D437" s="21" t="s">
        <v>700</v>
      </c>
      <c r="F437" t="s">
        <v>762</v>
      </c>
      <c r="G437">
        <v>1</v>
      </c>
      <c r="H437" t="s">
        <v>762</v>
      </c>
      <c r="I437" t="s">
        <v>762</v>
      </c>
      <c r="J437" t="str">
        <f>IF($I437="","",_xlfn.LET(_xlpm.x,VLOOKUP($I437,'taxon-match_2026-08-31'!$A$2:$N$122,6,FALSE),IF(_xlpm.x=0,"",_xlpm.x)))</f>
        <v>(E. A. Smith, 1876)</v>
      </c>
      <c r="K437" t="str">
        <f>IF($I437="","",_xlfn.LET(_xlpm.x,VLOOKUP($I437,'taxon-match_2026-08-31'!$A$2:$N$122,4,FALSE),IF(_xlpm.x=0,"",_xlpm.x)))</f>
        <v>urn:lsid:marinespecies.org:taxname:172774</v>
      </c>
      <c r="L437" t="str">
        <f>IF($I437="","",_xlfn.LET(_xlpm.x,VLOOKUP($I437,'taxon-match_2026-08-31'!$A$2:$N$122,7,FALSE),IF(_xlpm.x=0,"",_xlpm.x)))</f>
        <v>Animalia</v>
      </c>
      <c r="M437" t="str">
        <f>IF($I437="","",_xlfn.LET(_xlpm.x,VLOOKUP($I437,'taxon-match_2026-08-31'!$A$2:$N$122,8,FALSE),IF(_xlpm.x=0,"",_xlpm.x)))</f>
        <v>Echinodermata</v>
      </c>
      <c r="N437" t="str">
        <f>IF($I437="","",_xlfn.LET(_xlpm.x,VLOOKUP($I437,'taxon-match_2026-08-31'!$A$2:$N$122,9,FALSE),IF(_xlpm.x=0,"",_xlpm.x)))</f>
        <v>Asteroidea</v>
      </c>
      <c r="O437" t="str">
        <f>IF($I437="","",_xlfn.LET(_xlpm.x,VLOOKUP($I437,'taxon-match_2026-08-31'!$A$2:$N$122,10,FALSE),IF(_xlpm.x=0,"",_xlpm.x)))</f>
        <v>Valvatida</v>
      </c>
      <c r="P437" t="str">
        <f>IF($I437="","",_xlfn.LET(_xlpm.x,VLOOKUP($I437,'taxon-match_2026-08-31'!$A$2:$N$122,11,FALSE),IF(_xlpm.x=0,"",_xlpm.x)))</f>
        <v>Odontasteridae</v>
      </c>
      <c r="Q437" t="str">
        <f>IF($I437="","",_xlfn.LET(_xlpm.x,VLOOKUP($I437,'taxon-match_2026-08-31'!$A$2:$N$122,12,FALSE),IF(_xlpm.x=0,"",_xlpm.x)))</f>
        <v>Odontaster</v>
      </c>
      <c r="R437" t="str">
        <f>IF($I437="","",_xlfn.LET(_xlpm.x,VLOOKUP($I437,'taxon-match_2026-08-31'!$A$2:$N$122,14,FALSE),IF(_xlpm.x=0,"",_xlpm.x)))</f>
        <v>meridionalis</v>
      </c>
      <c r="S437" s="2" t="s">
        <v>2609</v>
      </c>
      <c r="T437" t="s">
        <v>60</v>
      </c>
      <c r="X437" t="str">
        <f>IF(T437="","",_xlfn.LET(_xlpm.x,VLOOKUP(T437,'Drop-down_menus'!$F$2:$G$16,2,FALSE),IF(_xlpm.x=0,"",_xlpm.x)))</f>
        <v>https://orcid.org/0000-0002-9708-1761</v>
      </c>
      <c r="Y437" t="str">
        <f>IF(U437="","",_xlfn.LET(_xlpm.x,VLOOKUP(U437,'Drop-down_menus'!$F$2:$G$16,2,FALSE),IF(_xlpm.x=0,"",_xlpm.x)))</f>
        <v/>
      </c>
      <c r="Z437" t="str">
        <f>IF(V437="","",_xlfn.LET(_xlpm.x,VLOOKUP(V437,'Drop-down_menus'!$F$2:$G$16,2,FALSE),IF(_xlpm.x=0,"",_xlpm.x)))</f>
        <v/>
      </c>
      <c r="AA437" t="str">
        <f>IF(W437="","",_xlfn.LET(_xlpm.x,VLOOKUP(W437,'Drop-down_menus'!$F$2:$G$16,2,FALSE),IF(_xlpm.x=0,"",_xlpm.x)))</f>
        <v/>
      </c>
      <c r="AB437" t="s">
        <v>756</v>
      </c>
      <c r="AE437" t="s">
        <v>707</v>
      </c>
    </row>
    <row r="438" spans="1:31" x14ac:dyDescent="0.2">
      <c r="A438" s="2" t="s">
        <v>117</v>
      </c>
      <c r="C438">
        <v>653</v>
      </c>
      <c r="D438" s="21" t="s">
        <v>700</v>
      </c>
      <c r="F438" t="s">
        <v>765</v>
      </c>
      <c r="G438">
        <v>1</v>
      </c>
      <c r="H438" t="s">
        <v>765</v>
      </c>
      <c r="I438" t="s">
        <v>765</v>
      </c>
      <c r="J438" t="str">
        <f>IF($I438="","",_xlfn.LET(_xlpm.x,VLOOKUP($I438,'taxon-match_2026-08-31'!$A$2:$N$122,6,FALSE),IF(_xlpm.x=0,"",_xlpm.x)))</f>
        <v>(Koehler, 1912)</v>
      </c>
      <c r="K438" t="str">
        <f>IF($I438="","",_xlfn.LET(_xlpm.x,VLOOKUP($I438,'taxon-match_2026-08-31'!$A$2:$N$122,4,FALSE),IF(_xlpm.x=0,"",_xlpm.x)))</f>
        <v>urn:lsid:marinespecies.org:taxname:172784</v>
      </c>
      <c r="L438" t="str">
        <f>IF($I438="","",_xlfn.LET(_xlpm.x,VLOOKUP($I438,'taxon-match_2026-08-31'!$A$2:$N$122,7,FALSE),IF(_xlpm.x=0,"",_xlpm.x)))</f>
        <v>Animalia</v>
      </c>
      <c r="M438" t="str">
        <f>IF($I438="","",_xlfn.LET(_xlpm.x,VLOOKUP($I438,'taxon-match_2026-08-31'!$A$2:$N$122,8,FALSE),IF(_xlpm.x=0,"",_xlpm.x)))</f>
        <v>Echinodermata</v>
      </c>
      <c r="N438" t="str">
        <f>IF($I438="","",_xlfn.LET(_xlpm.x,VLOOKUP($I438,'taxon-match_2026-08-31'!$A$2:$N$122,9,FALSE),IF(_xlpm.x=0,"",_xlpm.x)))</f>
        <v>Asteroidea</v>
      </c>
      <c r="O438" t="str">
        <f>IF($I438="","",_xlfn.LET(_xlpm.x,VLOOKUP($I438,'taxon-match_2026-08-31'!$A$2:$N$122,10,FALSE),IF(_xlpm.x=0,"",_xlpm.x)))</f>
        <v>Valvatida</v>
      </c>
      <c r="P438" t="str">
        <f>IF($I438="","",_xlfn.LET(_xlpm.x,VLOOKUP($I438,'taxon-match_2026-08-31'!$A$2:$N$122,11,FALSE),IF(_xlpm.x=0,"",_xlpm.x)))</f>
        <v>Asterinidae</v>
      </c>
      <c r="Q438" t="str">
        <f>IF($I438="","",_xlfn.LET(_xlpm.x,VLOOKUP($I438,'taxon-match_2026-08-31'!$A$2:$N$122,12,FALSE),IF(_xlpm.x=0,"",_xlpm.x)))</f>
        <v>Cuenotaster</v>
      </c>
      <c r="R438" t="str">
        <f>IF($I438="","",_xlfn.LET(_xlpm.x,VLOOKUP($I438,'taxon-match_2026-08-31'!$A$2:$N$122,14,FALSE),IF(_xlpm.x=0,"",_xlpm.x)))</f>
        <v>involutus</v>
      </c>
      <c r="S438" s="2" t="s">
        <v>2609</v>
      </c>
      <c r="T438" t="s">
        <v>60</v>
      </c>
      <c r="X438" t="str">
        <f>IF(T438="","",_xlfn.LET(_xlpm.x,VLOOKUP(T438,'Drop-down_menus'!$F$2:$G$16,2,FALSE),IF(_xlpm.x=0,"",_xlpm.x)))</f>
        <v>https://orcid.org/0000-0002-9708-1761</v>
      </c>
      <c r="Y438" t="str">
        <f>IF(U438="","",_xlfn.LET(_xlpm.x,VLOOKUP(U438,'Drop-down_menus'!$F$2:$G$16,2,FALSE),IF(_xlpm.x=0,"",_xlpm.x)))</f>
        <v/>
      </c>
      <c r="Z438" t="str">
        <f>IF(V438="","",_xlfn.LET(_xlpm.x,VLOOKUP(V438,'Drop-down_menus'!$F$2:$G$16,2,FALSE),IF(_xlpm.x=0,"",_xlpm.x)))</f>
        <v/>
      </c>
      <c r="AA438" t="str">
        <f>IF(W438="","",_xlfn.LET(_xlpm.x,VLOOKUP(W438,'Drop-down_menus'!$F$2:$G$16,2,FALSE),IF(_xlpm.x=0,"",_xlpm.x)))</f>
        <v/>
      </c>
      <c r="AB438" t="s">
        <v>678</v>
      </c>
      <c r="AE438" t="s">
        <v>707</v>
      </c>
    </row>
    <row r="439" spans="1:31" x14ac:dyDescent="0.2">
      <c r="A439" s="2" t="s">
        <v>117</v>
      </c>
      <c r="C439">
        <v>654</v>
      </c>
      <c r="D439" s="21" t="s">
        <v>700</v>
      </c>
      <c r="F439" t="s">
        <v>765</v>
      </c>
      <c r="G439">
        <v>1</v>
      </c>
      <c r="H439" t="s">
        <v>765</v>
      </c>
      <c r="I439" t="s">
        <v>765</v>
      </c>
      <c r="J439" t="str">
        <f>IF($I439="","",_xlfn.LET(_xlpm.x,VLOOKUP($I439,'taxon-match_2026-08-31'!$A$2:$N$122,6,FALSE),IF(_xlpm.x=0,"",_xlpm.x)))</f>
        <v>(Koehler, 1912)</v>
      </c>
      <c r="K439" t="str">
        <f>IF($I439="","",_xlfn.LET(_xlpm.x,VLOOKUP($I439,'taxon-match_2026-08-31'!$A$2:$N$122,4,FALSE),IF(_xlpm.x=0,"",_xlpm.x)))</f>
        <v>urn:lsid:marinespecies.org:taxname:172784</v>
      </c>
      <c r="L439" t="str">
        <f>IF($I439="","",_xlfn.LET(_xlpm.x,VLOOKUP($I439,'taxon-match_2026-08-31'!$A$2:$N$122,7,FALSE),IF(_xlpm.x=0,"",_xlpm.x)))</f>
        <v>Animalia</v>
      </c>
      <c r="M439" t="str">
        <f>IF($I439="","",_xlfn.LET(_xlpm.x,VLOOKUP($I439,'taxon-match_2026-08-31'!$A$2:$N$122,8,FALSE),IF(_xlpm.x=0,"",_xlpm.x)))</f>
        <v>Echinodermata</v>
      </c>
      <c r="N439" t="str">
        <f>IF($I439="","",_xlfn.LET(_xlpm.x,VLOOKUP($I439,'taxon-match_2026-08-31'!$A$2:$N$122,9,FALSE),IF(_xlpm.x=0,"",_xlpm.x)))</f>
        <v>Asteroidea</v>
      </c>
      <c r="O439" t="str">
        <f>IF($I439="","",_xlfn.LET(_xlpm.x,VLOOKUP($I439,'taxon-match_2026-08-31'!$A$2:$N$122,10,FALSE),IF(_xlpm.x=0,"",_xlpm.x)))</f>
        <v>Valvatida</v>
      </c>
      <c r="P439" t="str">
        <f>IF($I439="","",_xlfn.LET(_xlpm.x,VLOOKUP($I439,'taxon-match_2026-08-31'!$A$2:$N$122,11,FALSE),IF(_xlpm.x=0,"",_xlpm.x)))</f>
        <v>Asterinidae</v>
      </c>
      <c r="Q439" t="str">
        <f>IF($I439="","",_xlfn.LET(_xlpm.x,VLOOKUP($I439,'taxon-match_2026-08-31'!$A$2:$N$122,12,FALSE),IF(_xlpm.x=0,"",_xlpm.x)))</f>
        <v>Cuenotaster</v>
      </c>
      <c r="R439" t="str">
        <f>IF($I439="","",_xlfn.LET(_xlpm.x,VLOOKUP($I439,'taxon-match_2026-08-31'!$A$2:$N$122,14,FALSE),IF(_xlpm.x=0,"",_xlpm.x)))</f>
        <v>involutus</v>
      </c>
      <c r="S439" s="2" t="s">
        <v>2609</v>
      </c>
      <c r="T439" t="s">
        <v>60</v>
      </c>
      <c r="X439" t="str">
        <f>IF(T439="","",_xlfn.LET(_xlpm.x,VLOOKUP(T439,'Drop-down_menus'!$F$2:$G$16,2,FALSE),IF(_xlpm.x=0,"",_xlpm.x)))</f>
        <v>https://orcid.org/0000-0002-9708-1761</v>
      </c>
      <c r="Y439" t="str">
        <f>IF(U439="","",_xlfn.LET(_xlpm.x,VLOOKUP(U439,'Drop-down_menus'!$F$2:$G$16,2,FALSE),IF(_xlpm.x=0,"",_xlpm.x)))</f>
        <v/>
      </c>
      <c r="Z439" t="str">
        <f>IF(V439="","",_xlfn.LET(_xlpm.x,VLOOKUP(V439,'Drop-down_menus'!$F$2:$G$16,2,FALSE),IF(_xlpm.x=0,"",_xlpm.x)))</f>
        <v/>
      </c>
      <c r="AA439" t="str">
        <f>IF(W439="","",_xlfn.LET(_xlpm.x,VLOOKUP(W439,'Drop-down_menus'!$F$2:$G$16,2,FALSE),IF(_xlpm.x=0,"",_xlpm.x)))</f>
        <v/>
      </c>
      <c r="AB439" t="s">
        <v>756</v>
      </c>
      <c r="AE439" t="s">
        <v>707</v>
      </c>
    </row>
    <row r="440" spans="1:31" hidden="1" x14ac:dyDescent="0.2">
      <c r="A440" s="2" t="s">
        <v>117</v>
      </c>
      <c r="C440">
        <v>655</v>
      </c>
      <c r="D440" s="21" t="s">
        <v>700</v>
      </c>
      <c r="F440" t="s">
        <v>753</v>
      </c>
      <c r="G440">
        <v>1</v>
      </c>
      <c r="H440" t="s">
        <v>753</v>
      </c>
      <c r="I440" t="s">
        <v>753</v>
      </c>
      <c r="J440" t="str">
        <f>IF($I440="","",_xlfn.LET(_xlpm.x,VLOOKUP($I440,'taxon-match_2026-08-31'!$A$2:$N$122,6,FALSE),IF(_xlpm.x=0,"",_xlpm.x)))</f>
        <v>Fisher, 1930</v>
      </c>
      <c r="K440" t="str">
        <f>IF($I440="","",_xlfn.LET(_xlpm.x,VLOOKUP($I440,'taxon-match_2026-08-31'!$A$2:$N$122,4,FALSE),IF(_xlpm.x=0,"",_xlpm.x)))</f>
        <v>urn:lsid:marinespecies.org:taxname:172551</v>
      </c>
      <c r="L440" t="str">
        <f>IF($I440="","",_xlfn.LET(_xlpm.x,VLOOKUP($I440,'taxon-match_2026-08-31'!$A$2:$N$122,7,FALSE),IF(_xlpm.x=0,"",_xlpm.x)))</f>
        <v>Animalia</v>
      </c>
      <c r="M440" t="str">
        <f>IF($I440="","",_xlfn.LET(_xlpm.x,VLOOKUP($I440,'taxon-match_2026-08-31'!$A$2:$N$122,8,FALSE),IF(_xlpm.x=0,"",_xlpm.x)))</f>
        <v>Echinodermata</v>
      </c>
      <c r="N440" t="str">
        <f>IF($I440="","",_xlfn.LET(_xlpm.x,VLOOKUP($I440,'taxon-match_2026-08-31'!$A$2:$N$122,9,FALSE),IF(_xlpm.x=0,"",_xlpm.x)))</f>
        <v>Asteroidea</v>
      </c>
      <c r="O440" t="str">
        <f>IF($I440="","",_xlfn.LET(_xlpm.x,VLOOKUP($I440,'taxon-match_2026-08-31'!$A$2:$N$122,10,FALSE),IF(_xlpm.x=0,"",_xlpm.x)))</f>
        <v>Forcipulatida</v>
      </c>
      <c r="P440" t="str">
        <f>IF($I440="","",_xlfn.LET(_xlpm.x,VLOOKUP($I440,'taxon-match_2026-08-31'!$A$2:$N$122,11,FALSE),IF(_xlpm.x=0,"",_xlpm.x)))</f>
        <v>Stichasteridae</v>
      </c>
      <c r="Q440" t="str">
        <f>IF($I440="","",_xlfn.LET(_xlpm.x,VLOOKUP($I440,'taxon-match_2026-08-31'!$A$2:$N$122,12,FALSE),IF(_xlpm.x=0,"",_xlpm.x)))</f>
        <v>Neosmilaster</v>
      </c>
      <c r="R440" t="str">
        <f>IF($I440="","",_xlfn.LET(_xlpm.x,VLOOKUP($I440,'taxon-match_2026-08-31'!$A$2:$N$122,14,FALSE),IF(_xlpm.x=0,"",_xlpm.x)))</f>
        <v/>
      </c>
      <c r="S440" s="2" t="s">
        <v>2361</v>
      </c>
      <c r="T440" t="s">
        <v>60</v>
      </c>
      <c r="X440" t="str">
        <f>IF(T440="","",_xlfn.LET(_xlpm.x,VLOOKUP(T440,'Drop-down_menus'!$F$2:$G$16,2,FALSE),IF(_xlpm.x=0,"",_xlpm.x)))</f>
        <v>https://orcid.org/0000-0002-9708-1761</v>
      </c>
      <c r="Y440" t="str">
        <f>IF(U440="","",_xlfn.LET(_xlpm.x,VLOOKUP(U440,'Drop-down_menus'!$F$2:$G$16,2,FALSE),IF(_xlpm.x=0,"",_xlpm.x)))</f>
        <v/>
      </c>
      <c r="Z440" t="str">
        <f>IF(V440="","",_xlfn.LET(_xlpm.x,VLOOKUP(V440,'Drop-down_menus'!$F$2:$G$16,2,FALSE),IF(_xlpm.x=0,"",_xlpm.x)))</f>
        <v/>
      </c>
      <c r="AA440" t="str">
        <f>IF(W440="","",_xlfn.LET(_xlpm.x,VLOOKUP(W440,'Drop-down_menus'!$F$2:$G$16,2,FALSE),IF(_xlpm.x=0,"",_xlpm.x)))</f>
        <v/>
      </c>
      <c r="AB440" t="s">
        <v>756</v>
      </c>
      <c r="AE440" t="s">
        <v>707</v>
      </c>
    </row>
    <row r="441" spans="1:31" hidden="1" x14ac:dyDescent="0.2">
      <c r="A441" s="2" t="s">
        <v>117</v>
      </c>
      <c r="C441">
        <v>656</v>
      </c>
      <c r="D441" s="21" t="s">
        <v>700</v>
      </c>
      <c r="F441" t="s">
        <v>766</v>
      </c>
      <c r="G441">
        <v>1</v>
      </c>
      <c r="H441" t="s">
        <v>766</v>
      </c>
      <c r="I441" t="s">
        <v>766</v>
      </c>
      <c r="J441" t="str">
        <f>IF($I441="","",_xlfn.LET(_xlpm.x,VLOOKUP($I441,'taxon-match_2026-08-31'!$A$2:$N$122,6,FALSE),IF(_xlpm.x=0,"",_xlpm.x)))</f>
        <v>Sladen, 1889</v>
      </c>
      <c r="K441" t="str">
        <f>IF($I441="","",_xlfn.LET(_xlpm.x,VLOOKUP($I441,'taxon-match_2026-08-31'!$A$2:$N$122,4,FALSE),IF(_xlpm.x=0,"",_xlpm.x)))</f>
        <v>urn:lsid:marinespecies.org:taxname:172579</v>
      </c>
      <c r="L441" t="str">
        <f>IF($I441="","",_xlfn.LET(_xlpm.x,VLOOKUP($I441,'taxon-match_2026-08-31'!$A$2:$N$122,7,FALSE),IF(_xlpm.x=0,"",_xlpm.x)))</f>
        <v>Animalia</v>
      </c>
      <c r="M441" t="str">
        <f>IF($I441="","",_xlfn.LET(_xlpm.x,VLOOKUP($I441,'taxon-match_2026-08-31'!$A$2:$N$122,8,FALSE),IF(_xlpm.x=0,"",_xlpm.x)))</f>
        <v>Echinodermata</v>
      </c>
      <c r="N441" t="str">
        <f>IF($I441="","",_xlfn.LET(_xlpm.x,VLOOKUP($I441,'taxon-match_2026-08-31'!$A$2:$N$122,9,FALSE),IF(_xlpm.x=0,"",_xlpm.x)))</f>
        <v>Asteroidea</v>
      </c>
      <c r="O441" t="str">
        <f>IF($I441="","",_xlfn.LET(_xlpm.x,VLOOKUP($I441,'taxon-match_2026-08-31'!$A$2:$N$122,10,FALSE),IF(_xlpm.x=0,"",_xlpm.x)))</f>
        <v>Valvatida</v>
      </c>
      <c r="P441" t="str">
        <f>IF($I441="","",_xlfn.LET(_xlpm.x,VLOOKUP($I441,'taxon-match_2026-08-31'!$A$2:$N$122,11,FALSE),IF(_xlpm.x=0,"",_xlpm.x)))</f>
        <v>Asterinidae</v>
      </c>
      <c r="Q441" t="str">
        <f>IF($I441="","",_xlfn.LET(_xlpm.x,VLOOKUP($I441,'taxon-match_2026-08-31'!$A$2:$N$122,12,FALSE),IF(_xlpm.x=0,"",_xlpm.x)))</f>
        <v>Perknaster</v>
      </c>
      <c r="R441" t="str">
        <f>IF($I441="","",_xlfn.LET(_xlpm.x,VLOOKUP($I441,'taxon-match_2026-08-31'!$A$2:$N$122,14,FALSE),IF(_xlpm.x=0,"",_xlpm.x)))</f>
        <v/>
      </c>
      <c r="S441" s="2" t="s">
        <v>2361</v>
      </c>
      <c r="T441" t="s">
        <v>60</v>
      </c>
      <c r="X441" t="str">
        <f>IF(T441="","",_xlfn.LET(_xlpm.x,VLOOKUP(T441,'Drop-down_menus'!$F$2:$G$16,2,FALSE),IF(_xlpm.x=0,"",_xlpm.x)))</f>
        <v>https://orcid.org/0000-0002-9708-1761</v>
      </c>
      <c r="Y441" t="str">
        <f>IF(U441="","",_xlfn.LET(_xlpm.x,VLOOKUP(U441,'Drop-down_menus'!$F$2:$G$16,2,FALSE),IF(_xlpm.x=0,"",_xlpm.x)))</f>
        <v/>
      </c>
      <c r="Z441" t="str">
        <f>IF(V441="","",_xlfn.LET(_xlpm.x,VLOOKUP(V441,'Drop-down_menus'!$F$2:$G$16,2,FALSE),IF(_xlpm.x=0,"",_xlpm.x)))</f>
        <v/>
      </c>
      <c r="AA441" t="str">
        <f>IF(W441="","",_xlfn.LET(_xlpm.x,VLOOKUP(W441,'Drop-down_menus'!$F$2:$G$16,2,FALSE),IF(_xlpm.x=0,"",_xlpm.x)))</f>
        <v/>
      </c>
      <c r="AB441" t="s">
        <v>678</v>
      </c>
      <c r="AE441" t="s">
        <v>707</v>
      </c>
    </row>
    <row r="442" spans="1:31" hidden="1" x14ac:dyDescent="0.2">
      <c r="A442" s="2" t="s">
        <v>117</v>
      </c>
      <c r="C442">
        <v>657</v>
      </c>
      <c r="D442" s="21" t="s">
        <v>700</v>
      </c>
      <c r="F442" t="s">
        <v>766</v>
      </c>
      <c r="G442">
        <v>1</v>
      </c>
      <c r="H442" t="s">
        <v>766</v>
      </c>
      <c r="I442" t="s">
        <v>766</v>
      </c>
      <c r="J442" t="str">
        <f>IF($I442="","",_xlfn.LET(_xlpm.x,VLOOKUP($I442,'taxon-match_2026-08-31'!$A$2:$N$122,6,FALSE),IF(_xlpm.x=0,"",_xlpm.x)))</f>
        <v>Sladen, 1889</v>
      </c>
      <c r="K442" t="str">
        <f>IF($I442="","",_xlfn.LET(_xlpm.x,VLOOKUP($I442,'taxon-match_2026-08-31'!$A$2:$N$122,4,FALSE),IF(_xlpm.x=0,"",_xlpm.x)))</f>
        <v>urn:lsid:marinespecies.org:taxname:172579</v>
      </c>
      <c r="L442" t="str">
        <f>IF($I442="","",_xlfn.LET(_xlpm.x,VLOOKUP($I442,'taxon-match_2026-08-31'!$A$2:$N$122,7,FALSE),IF(_xlpm.x=0,"",_xlpm.x)))</f>
        <v>Animalia</v>
      </c>
      <c r="M442" t="str">
        <f>IF($I442="","",_xlfn.LET(_xlpm.x,VLOOKUP($I442,'taxon-match_2026-08-31'!$A$2:$N$122,8,FALSE),IF(_xlpm.x=0,"",_xlpm.x)))</f>
        <v>Echinodermata</v>
      </c>
      <c r="N442" t="str">
        <f>IF($I442="","",_xlfn.LET(_xlpm.x,VLOOKUP($I442,'taxon-match_2026-08-31'!$A$2:$N$122,9,FALSE),IF(_xlpm.x=0,"",_xlpm.x)))</f>
        <v>Asteroidea</v>
      </c>
      <c r="O442" t="str">
        <f>IF($I442="","",_xlfn.LET(_xlpm.x,VLOOKUP($I442,'taxon-match_2026-08-31'!$A$2:$N$122,10,FALSE),IF(_xlpm.x=0,"",_xlpm.x)))</f>
        <v>Valvatida</v>
      </c>
      <c r="P442" t="str">
        <f>IF($I442="","",_xlfn.LET(_xlpm.x,VLOOKUP($I442,'taxon-match_2026-08-31'!$A$2:$N$122,11,FALSE),IF(_xlpm.x=0,"",_xlpm.x)))</f>
        <v>Asterinidae</v>
      </c>
      <c r="Q442" t="str">
        <f>IF($I442="","",_xlfn.LET(_xlpm.x,VLOOKUP($I442,'taxon-match_2026-08-31'!$A$2:$N$122,12,FALSE),IF(_xlpm.x=0,"",_xlpm.x)))</f>
        <v>Perknaster</v>
      </c>
      <c r="R442" t="str">
        <f>IF($I442="","",_xlfn.LET(_xlpm.x,VLOOKUP($I442,'taxon-match_2026-08-31'!$A$2:$N$122,14,FALSE),IF(_xlpm.x=0,"",_xlpm.x)))</f>
        <v/>
      </c>
      <c r="S442" s="2" t="s">
        <v>2361</v>
      </c>
      <c r="T442" t="s">
        <v>60</v>
      </c>
      <c r="X442" t="str">
        <f>IF(T442="","",_xlfn.LET(_xlpm.x,VLOOKUP(T442,'Drop-down_menus'!$F$2:$G$16,2,FALSE),IF(_xlpm.x=0,"",_xlpm.x)))</f>
        <v>https://orcid.org/0000-0002-9708-1761</v>
      </c>
      <c r="Y442" t="str">
        <f>IF(U442="","",_xlfn.LET(_xlpm.x,VLOOKUP(U442,'Drop-down_menus'!$F$2:$G$16,2,FALSE),IF(_xlpm.x=0,"",_xlpm.x)))</f>
        <v/>
      </c>
      <c r="Z442" t="str">
        <f>IF(V442="","",_xlfn.LET(_xlpm.x,VLOOKUP(V442,'Drop-down_menus'!$F$2:$G$16,2,FALSE),IF(_xlpm.x=0,"",_xlpm.x)))</f>
        <v/>
      </c>
      <c r="AA442" t="str">
        <f>IF(W442="","",_xlfn.LET(_xlpm.x,VLOOKUP(W442,'Drop-down_menus'!$F$2:$G$16,2,FALSE),IF(_xlpm.x=0,"",_xlpm.x)))</f>
        <v/>
      </c>
      <c r="AB442" t="s">
        <v>678</v>
      </c>
      <c r="AE442" t="s">
        <v>707</v>
      </c>
    </row>
    <row r="443" spans="1:31" x14ac:dyDescent="0.2">
      <c r="A443" s="2" t="s">
        <v>117</v>
      </c>
      <c r="C443">
        <v>658</v>
      </c>
      <c r="D443" s="21" t="s">
        <v>700</v>
      </c>
      <c r="F443" t="s">
        <v>767</v>
      </c>
      <c r="G443">
        <v>1</v>
      </c>
      <c r="H443" t="s">
        <v>767</v>
      </c>
      <c r="I443" t="s">
        <v>767</v>
      </c>
      <c r="J443" t="str">
        <f>IF($I443="","",_xlfn.LET(_xlpm.x,VLOOKUP($I443,'taxon-match_2026-08-31'!$A$2:$N$122,6,FALSE),IF(_xlpm.x=0,"",_xlpm.x)))</f>
        <v>Koehler, 1906</v>
      </c>
      <c r="K443" t="str">
        <f>IF($I443="","",_xlfn.LET(_xlpm.x,VLOOKUP($I443,'taxon-match_2026-08-31'!$A$2:$N$122,4,FALSE),IF(_xlpm.x=0,"",_xlpm.x)))</f>
        <v>urn:lsid:marinespecies.org:taxname:172775</v>
      </c>
      <c r="L443" t="str">
        <f>IF($I443="","",_xlfn.LET(_xlpm.x,VLOOKUP($I443,'taxon-match_2026-08-31'!$A$2:$N$122,7,FALSE),IF(_xlpm.x=0,"",_xlpm.x)))</f>
        <v>Animalia</v>
      </c>
      <c r="M443" t="str">
        <f>IF($I443="","",_xlfn.LET(_xlpm.x,VLOOKUP($I443,'taxon-match_2026-08-31'!$A$2:$N$122,8,FALSE),IF(_xlpm.x=0,"",_xlpm.x)))</f>
        <v>Echinodermata</v>
      </c>
      <c r="N443" t="str">
        <f>IF($I443="","",_xlfn.LET(_xlpm.x,VLOOKUP($I443,'taxon-match_2026-08-31'!$A$2:$N$122,9,FALSE),IF(_xlpm.x=0,"",_xlpm.x)))</f>
        <v>Asteroidea</v>
      </c>
      <c r="O443" t="str">
        <f>IF($I443="","",_xlfn.LET(_xlpm.x,VLOOKUP($I443,'taxon-match_2026-08-31'!$A$2:$N$122,10,FALSE),IF(_xlpm.x=0,"",_xlpm.x)))</f>
        <v>Valvatida</v>
      </c>
      <c r="P443" t="str">
        <f>IF($I443="","",_xlfn.LET(_xlpm.x,VLOOKUP($I443,'taxon-match_2026-08-31'!$A$2:$N$122,11,FALSE),IF(_xlpm.x=0,"",_xlpm.x)))</f>
        <v>Odontasteridae</v>
      </c>
      <c r="Q443" t="str">
        <f>IF($I443="","",_xlfn.LET(_xlpm.x,VLOOKUP($I443,'taxon-match_2026-08-31'!$A$2:$N$122,12,FALSE),IF(_xlpm.x=0,"",_xlpm.x)))</f>
        <v>Odontaster</v>
      </c>
      <c r="R443" t="str">
        <f>IF($I443="","",_xlfn.LET(_xlpm.x,VLOOKUP($I443,'taxon-match_2026-08-31'!$A$2:$N$122,14,FALSE),IF(_xlpm.x=0,"",_xlpm.x)))</f>
        <v>validus</v>
      </c>
      <c r="S443" s="2" t="s">
        <v>2609</v>
      </c>
      <c r="T443" t="s">
        <v>60</v>
      </c>
      <c r="X443" t="str">
        <f>IF(T443="","",_xlfn.LET(_xlpm.x,VLOOKUP(T443,'Drop-down_menus'!$F$2:$G$16,2,FALSE),IF(_xlpm.x=0,"",_xlpm.x)))</f>
        <v>https://orcid.org/0000-0002-9708-1761</v>
      </c>
      <c r="Y443" t="str">
        <f>IF(U443="","",_xlfn.LET(_xlpm.x,VLOOKUP(U443,'Drop-down_menus'!$F$2:$G$16,2,FALSE),IF(_xlpm.x=0,"",_xlpm.x)))</f>
        <v/>
      </c>
      <c r="Z443" t="str">
        <f>IF(V443="","",_xlfn.LET(_xlpm.x,VLOOKUP(V443,'Drop-down_menus'!$F$2:$G$16,2,FALSE),IF(_xlpm.x=0,"",_xlpm.x)))</f>
        <v/>
      </c>
      <c r="AA443" t="str">
        <f>IF(W443="","",_xlfn.LET(_xlpm.x,VLOOKUP(W443,'Drop-down_menus'!$F$2:$G$16,2,FALSE),IF(_xlpm.x=0,"",_xlpm.x)))</f>
        <v/>
      </c>
      <c r="AB443" t="s">
        <v>756</v>
      </c>
      <c r="AE443" t="s">
        <v>707</v>
      </c>
    </row>
    <row r="444" spans="1:31" x14ac:dyDescent="0.2">
      <c r="A444" s="2" t="s">
        <v>117</v>
      </c>
      <c r="C444">
        <v>659</v>
      </c>
      <c r="D444" s="21" t="s">
        <v>700</v>
      </c>
      <c r="F444" t="s">
        <v>767</v>
      </c>
      <c r="G444">
        <v>1</v>
      </c>
      <c r="H444" t="s">
        <v>767</v>
      </c>
      <c r="I444" t="s">
        <v>767</v>
      </c>
      <c r="J444" t="str">
        <f>IF($I444="","",_xlfn.LET(_xlpm.x,VLOOKUP($I444,'taxon-match_2026-08-31'!$A$2:$N$122,6,FALSE),IF(_xlpm.x=0,"",_xlpm.x)))</f>
        <v>Koehler, 1906</v>
      </c>
      <c r="K444" t="str">
        <f>IF($I444="","",_xlfn.LET(_xlpm.x,VLOOKUP($I444,'taxon-match_2026-08-31'!$A$2:$N$122,4,FALSE),IF(_xlpm.x=0,"",_xlpm.x)))</f>
        <v>urn:lsid:marinespecies.org:taxname:172775</v>
      </c>
      <c r="L444" t="str">
        <f>IF($I444="","",_xlfn.LET(_xlpm.x,VLOOKUP($I444,'taxon-match_2026-08-31'!$A$2:$N$122,7,FALSE),IF(_xlpm.x=0,"",_xlpm.x)))</f>
        <v>Animalia</v>
      </c>
      <c r="M444" t="str">
        <f>IF($I444="","",_xlfn.LET(_xlpm.x,VLOOKUP($I444,'taxon-match_2026-08-31'!$A$2:$N$122,8,FALSE),IF(_xlpm.x=0,"",_xlpm.x)))</f>
        <v>Echinodermata</v>
      </c>
      <c r="N444" t="str">
        <f>IF($I444="","",_xlfn.LET(_xlpm.x,VLOOKUP($I444,'taxon-match_2026-08-31'!$A$2:$N$122,9,FALSE),IF(_xlpm.x=0,"",_xlpm.x)))</f>
        <v>Asteroidea</v>
      </c>
      <c r="O444" t="str">
        <f>IF($I444="","",_xlfn.LET(_xlpm.x,VLOOKUP($I444,'taxon-match_2026-08-31'!$A$2:$N$122,10,FALSE),IF(_xlpm.x=0,"",_xlpm.x)))</f>
        <v>Valvatida</v>
      </c>
      <c r="P444" t="str">
        <f>IF($I444="","",_xlfn.LET(_xlpm.x,VLOOKUP($I444,'taxon-match_2026-08-31'!$A$2:$N$122,11,FALSE),IF(_xlpm.x=0,"",_xlpm.x)))</f>
        <v>Odontasteridae</v>
      </c>
      <c r="Q444" t="str">
        <f>IF($I444="","",_xlfn.LET(_xlpm.x,VLOOKUP($I444,'taxon-match_2026-08-31'!$A$2:$N$122,12,FALSE),IF(_xlpm.x=0,"",_xlpm.x)))</f>
        <v>Odontaster</v>
      </c>
      <c r="R444" t="str">
        <f>IF($I444="","",_xlfn.LET(_xlpm.x,VLOOKUP($I444,'taxon-match_2026-08-31'!$A$2:$N$122,14,FALSE),IF(_xlpm.x=0,"",_xlpm.x)))</f>
        <v>validus</v>
      </c>
      <c r="S444" s="2" t="s">
        <v>2609</v>
      </c>
      <c r="T444" t="s">
        <v>60</v>
      </c>
      <c r="X444" t="str">
        <f>IF(T444="","",_xlfn.LET(_xlpm.x,VLOOKUP(T444,'Drop-down_menus'!$F$2:$G$16,2,FALSE),IF(_xlpm.x=0,"",_xlpm.x)))</f>
        <v>https://orcid.org/0000-0002-9708-1761</v>
      </c>
      <c r="Y444" t="str">
        <f>IF(U444="","",_xlfn.LET(_xlpm.x,VLOOKUP(U444,'Drop-down_menus'!$F$2:$G$16,2,FALSE),IF(_xlpm.x=0,"",_xlpm.x)))</f>
        <v/>
      </c>
      <c r="Z444" t="str">
        <f>IF(V444="","",_xlfn.LET(_xlpm.x,VLOOKUP(V444,'Drop-down_menus'!$F$2:$G$16,2,FALSE),IF(_xlpm.x=0,"",_xlpm.x)))</f>
        <v/>
      </c>
      <c r="AA444" t="str">
        <f>IF(W444="","",_xlfn.LET(_xlpm.x,VLOOKUP(W444,'Drop-down_menus'!$F$2:$G$16,2,FALSE),IF(_xlpm.x=0,"",_xlpm.x)))</f>
        <v/>
      </c>
      <c r="AB444" t="s">
        <v>678</v>
      </c>
      <c r="AE444" t="s">
        <v>707</v>
      </c>
    </row>
    <row r="445" spans="1:31" x14ac:dyDescent="0.2">
      <c r="A445" s="2" t="s">
        <v>117</v>
      </c>
      <c r="C445">
        <v>660</v>
      </c>
      <c r="D445" s="21" t="s">
        <v>700</v>
      </c>
      <c r="F445" t="s">
        <v>767</v>
      </c>
      <c r="G445">
        <v>1</v>
      </c>
      <c r="H445" t="s">
        <v>767</v>
      </c>
      <c r="I445" t="s">
        <v>767</v>
      </c>
      <c r="J445" t="str">
        <f>IF($I445="","",_xlfn.LET(_xlpm.x,VLOOKUP($I445,'taxon-match_2026-08-31'!$A$2:$N$122,6,FALSE),IF(_xlpm.x=0,"",_xlpm.x)))</f>
        <v>Koehler, 1906</v>
      </c>
      <c r="K445" t="str">
        <f>IF($I445="","",_xlfn.LET(_xlpm.x,VLOOKUP($I445,'taxon-match_2026-08-31'!$A$2:$N$122,4,FALSE),IF(_xlpm.x=0,"",_xlpm.x)))</f>
        <v>urn:lsid:marinespecies.org:taxname:172775</v>
      </c>
      <c r="L445" t="str">
        <f>IF($I445="","",_xlfn.LET(_xlpm.x,VLOOKUP($I445,'taxon-match_2026-08-31'!$A$2:$N$122,7,FALSE),IF(_xlpm.x=0,"",_xlpm.x)))</f>
        <v>Animalia</v>
      </c>
      <c r="M445" t="str">
        <f>IF($I445="","",_xlfn.LET(_xlpm.x,VLOOKUP($I445,'taxon-match_2026-08-31'!$A$2:$N$122,8,FALSE),IF(_xlpm.x=0,"",_xlpm.x)))</f>
        <v>Echinodermata</v>
      </c>
      <c r="N445" t="str">
        <f>IF($I445="","",_xlfn.LET(_xlpm.x,VLOOKUP($I445,'taxon-match_2026-08-31'!$A$2:$N$122,9,FALSE),IF(_xlpm.x=0,"",_xlpm.x)))</f>
        <v>Asteroidea</v>
      </c>
      <c r="O445" t="str">
        <f>IF($I445="","",_xlfn.LET(_xlpm.x,VLOOKUP($I445,'taxon-match_2026-08-31'!$A$2:$N$122,10,FALSE),IF(_xlpm.x=0,"",_xlpm.x)))</f>
        <v>Valvatida</v>
      </c>
      <c r="P445" t="str">
        <f>IF($I445="","",_xlfn.LET(_xlpm.x,VLOOKUP($I445,'taxon-match_2026-08-31'!$A$2:$N$122,11,FALSE),IF(_xlpm.x=0,"",_xlpm.x)))</f>
        <v>Odontasteridae</v>
      </c>
      <c r="Q445" t="str">
        <f>IF($I445="","",_xlfn.LET(_xlpm.x,VLOOKUP($I445,'taxon-match_2026-08-31'!$A$2:$N$122,12,FALSE),IF(_xlpm.x=0,"",_xlpm.x)))</f>
        <v>Odontaster</v>
      </c>
      <c r="R445" t="str">
        <f>IF($I445="","",_xlfn.LET(_xlpm.x,VLOOKUP($I445,'taxon-match_2026-08-31'!$A$2:$N$122,14,FALSE),IF(_xlpm.x=0,"",_xlpm.x)))</f>
        <v>validus</v>
      </c>
      <c r="S445" s="2" t="s">
        <v>2609</v>
      </c>
      <c r="T445" t="s">
        <v>60</v>
      </c>
      <c r="X445" t="str">
        <f>IF(T445="","",_xlfn.LET(_xlpm.x,VLOOKUP(T445,'Drop-down_menus'!$F$2:$G$16,2,FALSE),IF(_xlpm.x=0,"",_xlpm.x)))</f>
        <v>https://orcid.org/0000-0002-9708-1761</v>
      </c>
      <c r="Y445" t="str">
        <f>IF(U445="","",_xlfn.LET(_xlpm.x,VLOOKUP(U445,'Drop-down_menus'!$F$2:$G$16,2,FALSE),IF(_xlpm.x=0,"",_xlpm.x)))</f>
        <v/>
      </c>
      <c r="Z445" t="str">
        <f>IF(V445="","",_xlfn.LET(_xlpm.x,VLOOKUP(V445,'Drop-down_menus'!$F$2:$G$16,2,FALSE),IF(_xlpm.x=0,"",_xlpm.x)))</f>
        <v/>
      </c>
      <c r="AA445" t="str">
        <f>IF(W445="","",_xlfn.LET(_xlpm.x,VLOOKUP(W445,'Drop-down_menus'!$F$2:$G$16,2,FALSE),IF(_xlpm.x=0,"",_xlpm.x)))</f>
        <v/>
      </c>
      <c r="AB445" t="s">
        <v>756</v>
      </c>
      <c r="AE445" t="s">
        <v>707</v>
      </c>
    </row>
    <row r="446" spans="1:31" x14ac:dyDescent="0.2">
      <c r="A446" s="2" t="s">
        <v>117</v>
      </c>
      <c r="C446">
        <v>661</v>
      </c>
      <c r="D446" s="21" t="s">
        <v>700</v>
      </c>
      <c r="F446" t="s">
        <v>763</v>
      </c>
      <c r="G446">
        <v>1</v>
      </c>
      <c r="H446" t="s">
        <v>763</v>
      </c>
      <c r="I446" t="s">
        <v>763</v>
      </c>
      <c r="J446" t="str">
        <f>IF($I446="","",_xlfn.LET(_xlpm.x,VLOOKUP($I446,'taxon-match_2026-08-31'!$A$2:$N$122,6,FALSE),IF(_xlpm.x=0,"",_xlpm.x)))</f>
        <v>(Strebel, 1908)</v>
      </c>
      <c r="K446" t="str">
        <f>IF($I446="","",_xlfn.LET(_xlpm.x,VLOOKUP($I446,'taxon-match_2026-08-31'!$A$2:$N$122,4,FALSE),IF(_xlpm.x=0,"",_xlpm.x)))</f>
        <v>urn:lsid:marinespecies.org:taxname:197296</v>
      </c>
      <c r="L446" t="str">
        <f>IF($I446="","",_xlfn.LET(_xlpm.x,VLOOKUP($I446,'taxon-match_2026-08-31'!$A$2:$N$122,7,FALSE),IF(_xlpm.x=0,"",_xlpm.x)))</f>
        <v>Animalia</v>
      </c>
      <c r="M446" t="str">
        <f>IF($I446="","",_xlfn.LET(_xlpm.x,VLOOKUP($I446,'taxon-match_2026-08-31'!$A$2:$N$122,8,FALSE),IF(_xlpm.x=0,"",_xlpm.x)))</f>
        <v>Mollusca</v>
      </c>
      <c r="N446" t="str">
        <f>IF($I446="","",_xlfn.LET(_xlpm.x,VLOOKUP($I446,'taxon-match_2026-08-31'!$A$2:$N$122,9,FALSE),IF(_xlpm.x=0,"",_xlpm.x)))</f>
        <v>Gastropoda</v>
      </c>
      <c r="O446" t="str">
        <f>IF($I446="","",_xlfn.LET(_xlpm.x,VLOOKUP($I446,'taxon-match_2026-08-31'!$A$2:$N$122,10,FALSE),IF(_xlpm.x=0,"",_xlpm.x)))</f>
        <v>Nacellida</v>
      </c>
      <c r="P446" t="str">
        <f>IF($I446="","",_xlfn.LET(_xlpm.x,VLOOKUP($I446,'taxon-match_2026-08-31'!$A$2:$N$122,11,FALSE),IF(_xlpm.x=0,"",_xlpm.x)))</f>
        <v>Nacellidae</v>
      </c>
      <c r="Q446" t="str">
        <f>IF($I446="","",_xlfn.LET(_xlpm.x,VLOOKUP($I446,'taxon-match_2026-08-31'!$A$2:$N$122,12,FALSE),IF(_xlpm.x=0,"",_xlpm.x)))</f>
        <v>Nacella</v>
      </c>
      <c r="R446" t="str">
        <f>IF($I446="","",_xlfn.LET(_xlpm.x,VLOOKUP($I446,'taxon-match_2026-08-31'!$A$2:$N$122,14,FALSE),IF(_xlpm.x=0,"",_xlpm.x)))</f>
        <v>concinna</v>
      </c>
      <c r="S446" s="2" t="s">
        <v>2609</v>
      </c>
      <c r="T446" t="s">
        <v>60</v>
      </c>
      <c r="X446" t="str">
        <f>IF(T446="","",_xlfn.LET(_xlpm.x,VLOOKUP(T446,'Drop-down_menus'!$F$2:$G$16,2,FALSE),IF(_xlpm.x=0,"",_xlpm.x)))</f>
        <v>https://orcid.org/0000-0002-9708-1761</v>
      </c>
      <c r="Y446" t="str">
        <f>IF(U446="","",_xlfn.LET(_xlpm.x,VLOOKUP(U446,'Drop-down_menus'!$F$2:$G$16,2,FALSE),IF(_xlpm.x=0,"",_xlpm.x)))</f>
        <v/>
      </c>
      <c r="Z446" t="str">
        <f>IF(V446="","",_xlfn.LET(_xlpm.x,VLOOKUP(V446,'Drop-down_menus'!$F$2:$G$16,2,FALSE),IF(_xlpm.x=0,"",_xlpm.x)))</f>
        <v/>
      </c>
      <c r="AA446" t="str">
        <f>IF(W446="","",_xlfn.LET(_xlpm.x,VLOOKUP(W446,'Drop-down_menus'!$F$2:$G$16,2,FALSE),IF(_xlpm.x=0,"",_xlpm.x)))</f>
        <v/>
      </c>
      <c r="AB446" t="s">
        <v>756</v>
      </c>
      <c r="AE446" t="s">
        <v>707</v>
      </c>
    </row>
    <row r="447" spans="1:31" x14ac:dyDescent="0.2">
      <c r="A447" s="2" t="s">
        <v>117</v>
      </c>
      <c r="C447">
        <v>662</v>
      </c>
      <c r="D447" s="21" t="s">
        <v>700</v>
      </c>
      <c r="F447" t="s">
        <v>765</v>
      </c>
      <c r="G447">
        <v>1</v>
      </c>
      <c r="H447" t="s">
        <v>765</v>
      </c>
      <c r="I447" t="s">
        <v>765</v>
      </c>
      <c r="J447" t="str">
        <f>IF($I447="","",_xlfn.LET(_xlpm.x,VLOOKUP($I447,'taxon-match_2026-08-31'!$A$2:$N$122,6,FALSE),IF(_xlpm.x=0,"",_xlpm.x)))</f>
        <v>(Koehler, 1912)</v>
      </c>
      <c r="K447" t="str">
        <f>IF($I447="","",_xlfn.LET(_xlpm.x,VLOOKUP($I447,'taxon-match_2026-08-31'!$A$2:$N$122,4,FALSE),IF(_xlpm.x=0,"",_xlpm.x)))</f>
        <v>urn:lsid:marinespecies.org:taxname:172784</v>
      </c>
      <c r="L447" t="str">
        <f>IF($I447="","",_xlfn.LET(_xlpm.x,VLOOKUP($I447,'taxon-match_2026-08-31'!$A$2:$N$122,7,FALSE),IF(_xlpm.x=0,"",_xlpm.x)))</f>
        <v>Animalia</v>
      </c>
      <c r="M447" t="str">
        <f>IF($I447="","",_xlfn.LET(_xlpm.x,VLOOKUP($I447,'taxon-match_2026-08-31'!$A$2:$N$122,8,FALSE),IF(_xlpm.x=0,"",_xlpm.x)))</f>
        <v>Echinodermata</v>
      </c>
      <c r="N447" t="str">
        <f>IF($I447="","",_xlfn.LET(_xlpm.x,VLOOKUP($I447,'taxon-match_2026-08-31'!$A$2:$N$122,9,FALSE),IF(_xlpm.x=0,"",_xlpm.x)))</f>
        <v>Asteroidea</v>
      </c>
      <c r="O447" t="str">
        <f>IF($I447="","",_xlfn.LET(_xlpm.x,VLOOKUP($I447,'taxon-match_2026-08-31'!$A$2:$N$122,10,FALSE),IF(_xlpm.x=0,"",_xlpm.x)))</f>
        <v>Valvatida</v>
      </c>
      <c r="P447" t="str">
        <f>IF($I447="","",_xlfn.LET(_xlpm.x,VLOOKUP($I447,'taxon-match_2026-08-31'!$A$2:$N$122,11,FALSE),IF(_xlpm.x=0,"",_xlpm.x)))</f>
        <v>Asterinidae</v>
      </c>
      <c r="Q447" t="str">
        <f>IF($I447="","",_xlfn.LET(_xlpm.x,VLOOKUP($I447,'taxon-match_2026-08-31'!$A$2:$N$122,12,FALSE),IF(_xlpm.x=0,"",_xlpm.x)))</f>
        <v>Cuenotaster</v>
      </c>
      <c r="R447" t="str">
        <f>IF($I447="","",_xlfn.LET(_xlpm.x,VLOOKUP($I447,'taxon-match_2026-08-31'!$A$2:$N$122,14,FALSE),IF(_xlpm.x=0,"",_xlpm.x)))</f>
        <v>involutus</v>
      </c>
      <c r="S447" s="2" t="s">
        <v>2609</v>
      </c>
      <c r="T447" t="s">
        <v>60</v>
      </c>
      <c r="X447" t="str">
        <f>IF(T447="","",_xlfn.LET(_xlpm.x,VLOOKUP(T447,'Drop-down_menus'!$F$2:$G$16,2,FALSE),IF(_xlpm.x=0,"",_xlpm.x)))</f>
        <v>https://orcid.org/0000-0002-9708-1761</v>
      </c>
      <c r="Y447" t="str">
        <f>IF(U447="","",_xlfn.LET(_xlpm.x,VLOOKUP(U447,'Drop-down_menus'!$F$2:$G$16,2,FALSE),IF(_xlpm.x=0,"",_xlpm.x)))</f>
        <v/>
      </c>
      <c r="Z447" t="str">
        <f>IF(V447="","",_xlfn.LET(_xlpm.x,VLOOKUP(V447,'Drop-down_menus'!$F$2:$G$16,2,FALSE),IF(_xlpm.x=0,"",_xlpm.x)))</f>
        <v/>
      </c>
      <c r="AA447" t="str">
        <f>IF(W447="","",_xlfn.LET(_xlpm.x,VLOOKUP(W447,'Drop-down_menus'!$F$2:$G$16,2,FALSE),IF(_xlpm.x=0,"",_xlpm.x)))</f>
        <v/>
      </c>
      <c r="AB447" t="s">
        <v>756</v>
      </c>
      <c r="AE447" t="s">
        <v>707</v>
      </c>
    </row>
    <row r="448" spans="1:31" hidden="1" x14ac:dyDescent="0.2">
      <c r="A448" s="2" t="s">
        <v>117</v>
      </c>
      <c r="C448">
        <v>663</v>
      </c>
      <c r="D448" s="21" t="s">
        <v>700</v>
      </c>
      <c r="F448" t="s">
        <v>761</v>
      </c>
      <c r="G448">
        <v>1</v>
      </c>
      <c r="H448" t="s">
        <v>761</v>
      </c>
      <c r="I448" t="s">
        <v>761</v>
      </c>
      <c r="J448" t="str">
        <f>IF($I448="","",_xlfn.LET(_xlpm.x,VLOOKUP($I448,'taxon-match_2026-08-31'!$A$2:$N$122,6,FALSE),IF(_xlpm.x=0,"",_xlpm.x)))</f>
        <v>Perrier, 1891</v>
      </c>
      <c r="K448" t="str">
        <f>IF($I448="","",_xlfn.LET(_xlpm.x,VLOOKUP($I448,'taxon-match_2026-08-31'!$A$2:$N$122,4,FALSE),IF(_xlpm.x=0,"",_xlpm.x)))</f>
        <v>urn:lsid:marinespecies.org:taxname:172529</v>
      </c>
      <c r="L448" t="str">
        <f>IF($I448="","",_xlfn.LET(_xlpm.x,VLOOKUP($I448,'taxon-match_2026-08-31'!$A$2:$N$122,7,FALSE),IF(_xlpm.x=0,"",_xlpm.x)))</f>
        <v>Animalia</v>
      </c>
      <c r="M448" t="str">
        <f>IF($I448="","",_xlfn.LET(_xlpm.x,VLOOKUP($I448,'taxon-match_2026-08-31'!$A$2:$N$122,8,FALSE),IF(_xlpm.x=0,"",_xlpm.x)))</f>
        <v>Echinodermata</v>
      </c>
      <c r="N448" t="str">
        <f>IF($I448="","",_xlfn.LET(_xlpm.x,VLOOKUP($I448,'taxon-match_2026-08-31'!$A$2:$N$122,9,FALSE),IF(_xlpm.x=0,"",_xlpm.x)))</f>
        <v>Asteroidea</v>
      </c>
      <c r="O448" t="str">
        <f>IF($I448="","",_xlfn.LET(_xlpm.x,VLOOKUP($I448,'taxon-match_2026-08-31'!$A$2:$N$122,10,FALSE),IF(_xlpm.x=0,"",_xlpm.x)))</f>
        <v>Forcipulatida</v>
      </c>
      <c r="P448" t="str">
        <f>IF($I448="","",_xlfn.LET(_xlpm.x,VLOOKUP($I448,'taxon-match_2026-08-31'!$A$2:$N$122,11,FALSE),IF(_xlpm.x=0,"",_xlpm.x)))</f>
        <v>Asteriidae</v>
      </c>
      <c r="Q448" t="str">
        <f>IF($I448="","",_xlfn.LET(_xlpm.x,VLOOKUP($I448,'taxon-match_2026-08-31'!$A$2:$N$122,12,FALSE),IF(_xlpm.x=0,"",_xlpm.x)))</f>
        <v>Diplasterias</v>
      </c>
      <c r="R448" t="str">
        <f>IF($I448="","",_xlfn.LET(_xlpm.x,VLOOKUP($I448,'taxon-match_2026-08-31'!$A$2:$N$122,14,FALSE),IF(_xlpm.x=0,"",_xlpm.x)))</f>
        <v/>
      </c>
      <c r="S448" s="2" t="s">
        <v>2361</v>
      </c>
      <c r="T448" t="s">
        <v>60</v>
      </c>
      <c r="X448" t="str">
        <f>IF(T448="","",_xlfn.LET(_xlpm.x,VLOOKUP(T448,'Drop-down_menus'!$F$2:$G$16,2,FALSE),IF(_xlpm.x=0,"",_xlpm.x)))</f>
        <v>https://orcid.org/0000-0002-9708-1761</v>
      </c>
      <c r="Y448" t="str">
        <f>IF(U448="","",_xlfn.LET(_xlpm.x,VLOOKUP(U448,'Drop-down_menus'!$F$2:$G$16,2,FALSE),IF(_xlpm.x=0,"",_xlpm.x)))</f>
        <v/>
      </c>
      <c r="Z448" t="str">
        <f>IF(V448="","",_xlfn.LET(_xlpm.x,VLOOKUP(V448,'Drop-down_menus'!$F$2:$G$16,2,FALSE),IF(_xlpm.x=0,"",_xlpm.x)))</f>
        <v/>
      </c>
      <c r="AA448" t="str">
        <f>IF(W448="","",_xlfn.LET(_xlpm.x,VLOOKUP(W448,'Drop-down_menus'!$F$2:$G$16,2,FALSE),IF(_xlpm.x=0,"",_xlpm.x)))</f>
        <v/>
      </c>
      <c r="AB448" t="s">
        <v>756</v>
      </c>
      <c r="AE448" t="s">
        <v>707</v>
      </c>
    </row>
    <row r="449" spans="1:31" hidden="1" x14ac:dyDescent="0.2">
      <c r="A449" s="2" t="s">
        <v>117</v>
      </c>
      <c r="C449">
        <v>664</v>
      </c>
      <c r="D449" s="21" t="s">
        <v>700</v>
      </c>
      <c r="F449" t="s">
        <v>768</v>
      </c>
      <c r="G449">
        <v>1</v>
      </c>
      <c r="H449" t="s">
        <v>768</v>
      </c>
      <c r="I449" t="s">
        <v>768</v>
      </c>
      <c r="J449" t="str">
        <f>IF($I449="","",_xlfn.LET(_xlpm.x,VLOOKUP($I449,'taxon-match_2026-08-31'!$A$2:$N$122,6,FALSE),IF(_xlpm.x=0,"",_xlpm.x)))</f>
        <v>Verrill, 1899</v>
      </c>
      <c r="K449" t="str">
        <f>IF($I449="","",_xlfn.LET(_xlpm.x,VLOOKUP($I449,'taxon-match_2026-08-31'!$A$2:$N$122,4,FALSE),IF(_xlpm.x=0,"",_xlpm.x)))</f>
        <v>urn:lsid:marinespecies.org:taxname:172592</v>
      </c>
      <c r="L449" t="str">
        <f>IF($I449="","",_xlfn.LET(_xlpm.x,VLOOKUP($I449,'taxon-match_2026-08-31'!$A$2:$N$122,7,FALSE),IF(_xlpm.x=0,"",_xlpm.x)))</f>
        <v>Animalia</v>
      </c>
      <c r="M449" t="str">
        <f>IF($I449="","",_xlfn.LET(_xlpm.x,VLOOKUP($I449,'taxon-match_2026-08-31'!$A$2:$N$122,8,FALSE),IF(_xlpm.x=0,"",_xlpm.x)))</f>
        <v>Echinodermata</v>
      </c>
      <c r="N449" t="str">
        <f>IF($I449="","",_xlfn.LET(_xlpm.x,VLOOKUP($I449,'taxon-match_2026-08-31'!$A$2:$N$122,9,FALSE),IF(_xlpm.x=0,"",_xlpm.x)))</f>
        <v>Asteroidea</v>
      </c>
      <c r="O449" t="str">
        <f>IF($I449="","",_xlfn.LET(_xlpm.x,VLOOKUP($I449,'taxon-match_2026-08-31'!$A$2:$N$122,10,FALSE),IF(_xlpm.x=0,"",_xlpm.x)))</f>
        <v>Valvatida</v>
      </c>
      <c r="P449" t="str">
        <f>IF($I449="","",_xlfn.LET(_xlpm.x,VLOOKUP($I449,'taxon-match_2026-08-31'!$A$2:$N$122,11,FALSE),IF(_xlpm.x=0,"",_xlpm.x)))</f>
        <v>Odontasteridae</v>
      </c>
      <c r="Q449" t="str">
        <f>IF($I449="","",_xlfn.LET(_xlpm.x,VLOOKUP($I449,'taxon-match_2026-08-31'!$A$2:$N$122,12,FALSE),IF(_xlpm.x=0,"",_xlpm.x)))</f>
        <v>Acodontaster</v>
      </c>
      <c r="R449" t="str">
        <f>IF($I449="","",_xlfn.LET(_xlpm.x,VLOOKUP($I449,'taxon-match_2026-08-31'!$A$2:$N$122,14,FALSE),IF(_xlpm.x=0,"",_xlpm.x)))</f>
        <v/>
      </c>
      <c r="S449" s="2" t="s">
        <v>2361</v>
      </c>
      <c r="T449" t="s">
        <v>60</v>
      </c>
      <c r="X449" t="str">
        <f>IF(T449="","",_xlfn.LET(_xlpm.x,VLOOKUP(T449,'Drop-down_menus'!$F$2:$G$16,2,FALSE),IF(_xlpm.x=0,"",_xlpm.x)))</f>
        <v>https://orcid.org/0000-0002-9708-1761</v>
      </c>
      <c r="Y449" t="str">
        <f>IF(U449="","",_xlfn.LET(_xlpm.x,VLOOKUP(U449,'Drop-down_menus'!$F$2:$G$16,2,FALSE),IF(_xlpm.x=0,"",_xlpm.x)))</f>
        <v/>
      </c>
      <c r="Z449" t="str">
        <f>IF(V449="","",_xlfn.LET(_xlpm.x,VLOOKUP(V449,'Drop-down_menus'!$F$2:$G$16,2,FALSE),IF(_xlpm.x=0,"",_xlpm.x)))</f>
        <v/>
      </c>
      <c r="AA449" t="str">
        <f>IF(W449="","",_xlfn.LET(_xlpm.x,VLOOKUP(W449,'Drop-down_menus'!$F$2:$G$16,2,FALSE),IF(_xlpm.x=0,"",_xlpm.x)))</f>
        <v/>
      </c>
      <c r="AB449" t="s">
        <v>756</v>
      </c>
      <c r="AE449" t="s">
        <v>707</v>
      </c>
    </row>
    <row r="450" spans="1:31" hidden="1" x14ac:dyDescent="0.2">
      <c r="A450" s="2" t="s">
        <v>117</v>
      </c>
      <c r="C450">
        <v>665</v>
      </c>
      <c r="D450" s="21" t="s">
        <v>700</v>
      </c>
      <c r="F450" t="s">
        <v>768</v>
      </c>
      <c r="G450">
        <v>1</v>
      </c>
      <c r="H450" t="s">
        <v>768</v>
      </c>
      <c r="I450" t="s">
        <v>768</v>
      </c>
      <c r="J450" t="str">
        <f>IF($I450="","",_xlfn.LET(_xlpm.x,VLOOKUP($I450,'taxon-match_2026-08-31'!$A$2:$N$122,6,FALSE),IF(_xlpm.x=0,"",_xlpm.x)))</f>
        <v>Verrill, 1899</v>
      </c>
      <c r="K450" t="str">
        <f>IF($I450="","",_xlfn.LET(_xlpm.x,VLOOKUP($I450,'taxon-match_2026-08-31'!$A$2:$N$122,4,FALSE),IF(_xlpm.x=0,"",_xlpm.x)))</f>
        <v>urn:lsid:marinespecies.org:taxname:172592</v>
      </c>
      <c r="L450" t="str">
        <f>IF($I450="","",_xlfn.LET(_xlpm.x,VLOOKUP($I450,'taxon-match_2026-08-31'!$A$2:$N$122,7,FALSE),IF(_xlpm.x=0,"",_xlpm.x)))</f>
        <v>Animalia</v>
      </c>
      <c r="M450" t="str">
        <f>IF($I450="","",_xlfn.LET(_xlpm.x,VLOOKUP($I450,'taxon-match_2026-08-31'!$A$2:$N$122,8,FALSE),IF(_xlpm.x=0,"",_xlpm.x)))</f>
        <v>Echinodermata</v>
      </c>
      <c r="N450" t="str">
        <f>IF($I450="","",_xlfn.LET(_xlpm.x,VLOOKUP($I450,'taxon-match_2026-08-31'!$A$2:$N$122,9,FALSE),IF(_xlpm.x=0,"",_xlpm.x)))</f>
        <v>Asteroidea</v>
      </c>
      <c r="O450" t="str">
        <f>IF($I450="","",_xlfn.LET(_xlpm.x,VLOOKUP($I450,'taxon-match_2026-08-31'!$A$2:$N$122,10,FALSE),IF(_xlpm.x=0,"",_xlpm.x)))</f>
        <v>Valvatida</v>
      </c>
      <c r="P450" t="str">
        <f>IF($I450="","",_xlfn.LET(_xlpm.x,VLOOKUP($I450,'taxon-match_2026-08-31'!$A$2:$N$122,11,FALSE),IF(_xlpm.x=0,"",_xlpm.x)))</f>
        <v>Odontasteridae</v>
      </c>
      <c r="Q450" t="str">
        <f>IF($I450="","",_xlfn.LET(_xlpm.x,VLOOKUP($I450,'taxon-match_2026-08-31'!$A$2:$N$122,12,FALSE),IF(_xlpm.x=0,"",_xlpm.x)))</f>
        <v>Acodontaster</v>
      </c>
      <c r="R450" t="str">
        <f>IF($I450="","",_xlfn.LET(_xlpm.x,VLOOKUP($I450,'taxon-match_2026-08-31'!$A$2:$N$122,14,FALSE),IF(_xlpm.x=0,"",_xlpm.x)))</f>
        <v/>
      </c>
      <c r="S450" s="2" t="s">
        <v>2361</v>
      </c>
      <c r="T450" t="s">
        <v>60</v>
      </c>
      <c r="X450" t="str">
        <f>IF(T450="","",_xlfn.LET(_xlpm.x,VLOOKUP(T450,'Drop-down_menus'!$F$2:$G$16,2,FALSE),IF(_xlpm.x=0,"",_xlpm.x)))</f>
        <v>https://orcid.org/0000-0002-9708-1761</v>
      </c>
      <c r="Y450" t="str">
        <f>IF(U450="","",_xlfn.LET(_xlpm.x,VLOOKUP(U450,'Drop-down_menus'!$F$2:$G$16,2,FALSE),IF(_xlpm.x=0,"",_xlpm.x)))</f>
        <v/>
      </c>
      <c r="Z450" t="str">
        <f>IF(V450="","",_xlfn.LET(_xlpm.x,VLOOKUP(V450,'Drop-down_menus'!$F$2:$G$16,2,FALSE),IF(_xlpm.x=0,"",_xlpm.x)))</f>
        <v/>
      </c>
      <c r="AA450" t="str">
        <f>IF(W450="","",_xlfn.LET(_xlpm.x,VLOOKUP(W450,'Drop-down_menus'!$F$2:$G$16,2,FALSE),IF(_xlpm.x=0,"",_xlpm.x)))</f>
        <v/>
      </c>
      <c r="AB450" t="s">
        <v>678</v>
      </c>
      <c r="AE450" t="s">
        <v>707</v>
      </c>
    </row>
    <row r="451" spans="1:31" hidden="1" x14ac:dyDescent="0.2">
      <c r="A451" s="2" t="s">
        <v>117</v>
      </c>
      <c r="C451">
        <v>666</v>
      </c>
      <c r="D451" s="21" t="s">
        <v>700</v>
      </c>
      <c r="F451" t="s">
        <v>768</v>
      </c>
      <c r="G451">
        <v>1</v>
      </c>
      <c r="H451" t="s">
        <v>768</v>
      </c>
      <c r="I451" t="s">
        <v>768</v>
      </c>
      <c r="J451" t="str">
        <f>IF($I451="","",_xlfn.LET(_xlpm.x,VLOOKUP($I451,'taxon-match_2026-08-31'!$A$2:$N$122,6,FALSE),IF(_xlpm.x=0,"",_xlpm.x)))</f>
        <v>Verrill, 1899</v>
      </c>
      <c r="K451" t="str">
        <f>IF($I451="","",_xlfn.LET(_xlpm.x,VLOOKUP($I451,'taxon-match_2026-08-31'!$A$2:$N$122,4,FALSE),IF(_xlpm.x=0,"",_xlpm.x)))</f>
        <v>urn:lsid:marinespecies.org:taxname:172592</v>
      </c>
      <c r="L451" t="str">
        <f>IF($I451="","",_xlfn.LET(_xlpm.x,VLOOKUP($I451,'taxon-match_2026-08-31'!$A$2:$N$122,7,FALSE),IF(_xlpm.x=0,"",_xlpm.x)))</f>
        <v>Animalia</v>
      </c>
      <c r="M451" t="str">
        <f>IF($I451="","",_xlfn.LET(_xlpm.x,VLOOKUP($I451,'taxon-match_2026-08-31'!$A$2:$N$122,8,FALSE),IF(_xlpm.x=0,"",_xlpm.x)))</f>
        <v>Echinodermata</v>
      </c>
      <c r="N451" t="str">
        <f>IF($I451="","",_xlfn.LET(_xlpm.x,VLOOKUP($I451,'taxon-match_2026-08-31'!$A$2:$N$122,9,FALSE),IF(_xlpm.x=0,"",_xlpm.x)))</f>
        <v>Asteroidea</v>
      </c>
      <c r="O451" t="str">
        <f>IF($I451="","",_xlfn.LET(_xlpm.x,VLOOKUP($I451,'taxon-match_2026-08-31'!$A$2:$N$122,10,FALSE),IF(_xlpm.x=0,"",_xlpm.x)))</f>
        <v>Valvatida</v>
      </c>
      <c r="P451" t="str">
        <f>IF($I451="","",_xlfn.LET(_xlpm.x,VLOOKUP($I451,'taxon-match_2026-08-31'!$A$2:$N$122,11,FALSE),IF(_xlpm.x=0,"",_xlpm.x)))</f>
        <v>Odontasteridae</v>
      </c>
      <c r="Q451" t="str">
        <f>IF($I451="","",_xlfn.LET(_xlpm.x,VLOOKUP($I451,'taxon-match_2026-08-31'!$A$2:$N$122,12,FALSE),IF(_xlpm.x=0,"",_xlpm.x)))</f>
        <v>Acodontaster</v>
      </c>
      <c r="R451" t="str">
        <f>IF($I451="","",_xlfn.LET(_xlpm.x,VLOOKUP($I451,'taxon-match_2026-08-31'!$A$2:$N$122,14,FALSE),IF(_xlpm.x=0,"",_xlpm.x)))</f>
        <v/>
      </c>
      <c r="S451" s="2" t="s">
        <v>2361</v>
      </c>
      <c r="T451" t="s">
        <v>60</v>
      </c>
      <c r="X451" t="str">
        <f>IF(T451="","",_xlfn.LET(_xlpm.x,VLOOKUP(T451,'Drop-down_menus'!$F$2:$G$16,2,FALSE),IF(_xlpm.x=0,"",_xlpm.x)))</f>
        <v>https://orcid.org/0000-0002-9708-1761</v>
      </c>
      <c r="Y451" t="str">
        <f>IF(U451="","",_xlfn.LET(_xlpm.x,VLOOKUP(U451,'Drop-down_menus'!$F$2:$G$16,2,FALSE),IF(_xlpm.x=0,"",_xlpm.x)))</f>
        <v/>
      </c>
      <c r="Z451" t="str">
        <f>IF(V451="","",_xlfn.LET(_xlpm.x,VLOOKUP(V451,'Drop-down_menus'!$F$2:$G$16,2,FALSE),IF(_xlpm.x=0,"",_xlpm.x)))</f>
        <v/>
      </c>
      <c r="AA451" t="str">
        <f>IF(W451="","",_xlfn.LET(_xlpm.x,VLOOKUP(W451,'Drop-down_menus'!$F$2:$G$16,2,FALSE),IF(_xlpm.x=0,"",_xlpm.x)))</f>
        <v/>
      </c>
      <c r="AB451" t="s">
        <v>756</v>
      </c>
      <c r="AE451" t="s">
        <v>707</v>
      </c>
    </row>
    <row r="452" spans="1:31" x14ac:dyDescent="0.2">
      <c r="A452" s="2" t="s">
        <v>117</v>
      </c>
      <c r="C452">
        <v>667</v>
      </c>
      <c r="D452" s="21" t="s">
        <v>700</v>
      </c>
      <c r="F452" t="s">
        <v>769</v>
      </c>
      <c r="G452">
        <v>1</v>
      </c>
      <c r="H452" t="s">
        <v>769</v>
      </c>
      <c r="I452" t="s">
        <v>769</v>
      </c>
      <c r="J452" t="str">
        <f>IF($I452="","",_xlfn.LET(_xlpm.x,VLOOKUP($I452,'taxon-match_2026-08-31'!$A$2:$N$122,6,FALSE),IF(_xlpm.x=0,"",_xlpm.x)))</f>
        <v>(Koehler, 1906)</v>
      </c>
      <c r="K452" t="str">
        <f>IF($I452="","",_xlfn.LET(_xlpm.x,VLOOKUP($I452,'taxon-match_2026-08-31'!$A$2:$N$122,4,FALSE),IF(_xlpm.x=0,"",_xlpm.x)))</f>
        <v>urn:lsid:marinespecies.org:taxname:234948</v>
      </c>
      <c r="L452" t="str">
        <f>IF($I452="","",_xlfn.LET(_xlpm.x,VLOOKUP($I452,'taxon-match_2026-08-31'!$A$2:$N$122,7,FALSE),IF(_xlpm.x=0,"",_xlpm.x)))</f>
        <v>Animalia</v>
      </c>
      <c r="M452" t="str">
        <f>IF($I452="","",_xlfn.LET(_xlpm.x,VLOOKUP($I452,'taxon-match_2026-08-31'!$A$2:$N$122,8,FALSE),IF(_xlpm.x=0,"",_xlpm.x)))</f>
        <v>Echinodermata</v>
      </c>
      <c r="N452" t="str">
        <f>IF($I452="","",_xlfn.LET(_xlpm.x,VLOOKUP($I452,'taxon-match_2026-08-31'!$A$2:$N$122,9,FALSE),IF(_xlpm.x=0,"",_xlpm.x)))</f>
        <v>Asteroidea</v>
      </c>
      <c r="O452" t="str">
        <f>IF($I452="","",_xlfn.LET(_xlpm.x,VLOOKUP($I452,'taxon-match_2026-08-31'!$A$2:$N$122,10,FALSE),IF(_xlpm.x=0,"",_xlpm.x)))</f>
        <v>Paxillosida</v>
      </c>
      <c r="P452" t="str">
        <f>IF($I452="","",_xlfn.LET(_xlpm.x,VLOOKUP($I452,'taxon-match_2026-08-31'!$A$2:$N$122,11,FALSE),IF(_xlpm.x=0,"",_xlpm.x)))</f>
        <v>Astropectinidae</v>
      </c>
      <c r="Q452" t="str">
        <f>IF($I452="","",_xlfn.LET(_xlpm.x,VLOOKUP($I452,'taxon-match_2026-08-31'!$A$2:$N$122,12,FALSE),IF(_xlpm.x=0,"",_xlpm.x)))</f>
        <v>Psilaster</v>
      </c>
      <c r="R452" t="str">
        <f>IF($I452="","",_xlfn.LET(_xlpm.x,VLOOKUP($I452,'taxon-match_2026-08-31'!$A$2:$N$122,14,FALSE),IF(_xlpm.x=0,"",_xlpm.x)))</f>
        <v>charcoti</v>
      </c>
      <c r="S452" s="2" t="s">
        <v>2609</v>
      </c>
      <c r="T452" t="s">
        <v>60</v>
      </c>
      <c r="X452" t="str">
        <f>IF(T452="","",_xlfn.LET(_xlpm.x,VLOOKUP(T452,'Drop-down_menus'!$F$2:$G$16,2,FALSE),IF(_xlpm.x=0,"",_xlpm.x)))</f>
        <v>https://orcid.org/0000-0002-9708-1761</v>
      </c>
      <c r="Y452" t="str">
        <f>IF(U452="","",_xlfn.LET(_xlpm.x,VLOOKUP(U452,'Drop-down_menus'!$F$2:$G$16,2,FALSE),IF(_xlpm.x=0,"",_xlpm.x)))</f>
        <v/>
      </c>
      <c r="Z452" t="str">
        <f>IF(V452="","",_xlfn.LET(_xlpm.x,VLOOKUP(V452,'Drop-down_menus'!$F$2:$G$16,2,FALSE),IF(_xlpm.x=0,"",_xlpm.x)))</f>
        <v/>
      </c>
      <c r="AA452" t="str">
        <f>IF(W452="","",_xlfn.LET(_xlpm.x,VLOOKUP(W452,'Drop-down_menus'!$F$2:$G$16,2,FALSE),IF(_xlpm.x=0,"",_xlpm.x)))</f>
        <v/>
      </c>
      <c r="AB452" t="s">
        <v>756</v>
      </c>
      <c r="AE452" t="s">
        <v>707</v>
      </c>
    </row>
    <row r="453" spans="1:31" x14ac:dyDescent="0.2">
      <c r="A453" s="2" t="s">
        <v>117</v>
      </c>
      <c r="C453">
        <v>668</v>
      </c>
      <c r="D453" s="21" t="s">
        <v>700</v>
      </c>
      <c r="F453" t="s">
        <v>769</v>
      </c>
      <c r="G453">
        <v>1</v>
      </c>
      <c r="H453" t="s">
        <v>769</v>
      </c>
      <c r="I453" t="s">
        <v>769</v>
      </c>
      <c r="J453" t="str">
        <f>IF($I453="","",_xlfn.LET(_xlpm.x,VLOOKUP($I453,'taxon-match_2026-08-31'!$A$2:$N$122,6,FALSE),IF(_xlpm.x=0,"",_xlpm.x)))</f>
        <v>(Koehler, 1906)</v>
      </c>
      <c r="K453" t="str">
        <f>IF($I453="","",_xlfn.LET(_xlpm.x,VLOOKUP($I453,'taxon-match_2026-08-31'!$A$2:$N$122,4,FALSE),IF(_xlpm.x=0,"",_xlpm.x)))</f>
        <v>urn:lsid:marinespecies.org:taxname:234948</v>
      </c>
      <c r="L453" t="str">
        <f>IF($I453="","",_xlfn.LET(_xlpm.x,VLOOKUP($I453,'taxon-match_2026-08-31'!$A$2:$N$122,7,FALSE),IF(_xlpm.x=0,"",_xlpm.x)))</f>
        <v>Animalia</v>
      </c>
      <c r="M453" t="str">
        <f>IF($I453="","",_xlfn.LET(_xlpm.x,VLOOKUP($I453,'taxon-match_2026-08-31'!$A$2:$N$122,8,FALSE),IF(_xlpm.x=0,"",_xlpm.x)))</f>
        <v>Echinodermata</v>
      </c>
      <c r="N453" t="str">
        <f>IF($I453="","",_xlfn.LET(_xlpm.x,VLOOKUP($I453,'taxon-match_2026-08-31'!$A$2:$N$122,9,FALSE),IF(_xlpm.x=0,"",_xlpm.x)))</f>
        <v>Asteroidea</v>
      </c>
      <c r="O453" t="str">
        <f>IF($I453="","",_xlfn.LET(_xlpm.x,VLOOKUP($I453,'taxon-match_2026-08-31'!$A$2:$N$122,10,FALSE),IF(_xlpm.x=0,"",_xlpm.x)))</f>
        <v>Paxillosida</v>
      </c>
      <c r="P453" t="str">
        <f>IF($I453="","",_xlfn.LET(_xlpm.x,VLOOKUP($I453,'taxon-match_2026-08-31'!$A$2:$N$122,11,FALSE),IF(_xlpm.x=0,"",_xlpm.x)))</f>
        <v>Astropectinidae</v>
      </c>
      <c r="Q453" t="str">
        <f>IF($I453="","",_xlfn.LET(_xlpm.x,VLOOKUP($I453,'taxon-match_2026-08-31'!$A$2:$N$122,12,FALSE),IF(_xlpm.x=0,"",_xlpm.x)))</f>
        <v>Psilaster</v>
      </c>
      <c r="R453" t="str">
        <f>IF($I453="","",_xlfn.LET(_xlpm.x,VLOOKUP($I453,'taxon-match_2026-08-31'!$A$2:$N$122,14,FALSE),IF(_xlpm.x=0,"",_xlpm.x)))</f>
        <v>charcoti</v>
      </c>
      <c r="S453" s="2" t="s">
        <v>2609</v>
      </c>
      <c r="T453" t="s">
        <v>60</v>
      </c>
      <c r="X453" t="str">
        <f>IF(T453="","",_xlfn.LET(_xlpm.x,VLOOKUP(T453,'Drop-down_menus'!$F$2:$G$16,2,FALSE),IF(_xlpm.x=0,"",_xlpm.x)))</f>
        <v>https://orcid.org/0000-0002-9708-1761</v>
      </c>
      <c r="Y453" t="str">
        <f>IF(U453="","",_xlfn.LET(_xlpm.x,VLOOKUP(U453,'Drop-down_menus'!$F$2:$G$16,2,FALSE),IF(_xlpm.x=0,"",_xlpm.x)))</f>
        <v/>
      </c>
      <c r="Z453" t="str">
        <f>IF(V453="","",_xlfn.LET(_xlpm.x,VLOOKUP(V453,'Drop-down_menus'!$F$2:$G$16,2,FALSE),IF(_xlpm.x=0,"",_xlpm.x)))</f>
        <v/>
      </c>
      <c r="AA453" t="str">
        <f>IF(W453="","",_xlfn.LET(_xlpm.x,VLOOKUP(W453,'Drop-down_menus'!$F$2:$G$16,2,FALSE),IF(_xlpm.x=0,"",_xlpm.x)))</f>
        <v/>
      </c>
      <c r="AB453" t="s">
        <v>678</v>
      </c>
      <c r="AE453" t="s">
        <v>707</v>
      </c>
    </row>
    <row r="454" spans="1:31" hidden="1" x14ac:dyDescent="0.2">
      <c r="A454" s="2" t="s">
        <v>117</v>
      </c>
      <c r="C454">
        <v>669</v>
      </c>
      <c r="D454" s="21" t="s">
        <v>700</v>
      </c>
      <c r="F454" t="s">
        <v>770</v>
      </c>
      <c r="G454">
        <v>1</v>
      </c>
      <c r="H454" t="s">
        <v>770</v>
      </c>
      <c r="I454" t="s">
        <v>770</v>
      </c>
      <c r="J454" t="str">
        <f>IF($I454="","",_xlfn.LET(_xlpm.x,VLOOKUP($I454,'taxon-match_2026-08-31'!$A$2:$N$122,6,FALSE),IF(_xlpm.x=0,"",_xlpm.x)))</f>
        <v>Danielssen &amp; Koren, 1883</v>
      </c>
      <c r="K454" t="str">
        <f>IF($I454="","",_xlfn.LET(_xlpm.x,VLOOKUP($I454,'taxon-match_2026-08-31'!$A$2:$N$122,4,FALSE),IF(_xlpm.x=0,"",_xlpm.x)))</f>
        <v>urn:lsid:marinespecies.org:taxname:123246</v>
      </c>
      <c r="L454" t="str">
        <f>IF($I454="","",_xlfn.LET(_xlpm.x,VLOOKUP($I454,'taxon-match_2026-08-31'!$A$2:$N$122,7,FALSE),IF(_xlpm.x=0,"",_xlpm.x)))</f>
        <v>Animalia</v>
      </c>
      <c r="M454" t="str">
        <f>IF($I454="","",_xlfn.LET(_xlpm.x,VLOOKUP($I454,'taxon-match_2026-08-31'!$A$2:$N$122,8,FALSE),IF(_xlpm.x=0,"",_xlpm.x)))</f>
        <v>Echinodermata</v>
      </c>
      <c r="N454" t="str">
        <f>IF($I454="","",_xlfn.LET(_xlpm.x,VLOOKUP($I454,'taxon-match_2026-08-31'!$A$2:$N$122,9,FALSE),IF(_xlpm.x=0,"",_xlpm.x)))</f>
        <v>Asteroidea</v>
      </c>
      <c r="O454" t="str">
        <f>IF($I454="","",_xlfn.LET(_xlpm.x,VLOOKUP($I454,'taxon-match_2026-08-31'!$A$2:$N$122,10,FALSE),IF(_xlpm.x=0,"",_xlpm.x)))</f>
        <v>Paxillosida</v>
      </c>
      <c r="P454" t="str">
        <f>IF($I454="","",_xlfn.LET(_xlpm.x,VLOOKUP($I454,'taxon-match_2026-08-31'!$A$2:$N$122,11,FALSE),IF(_xlpm.x=0,"",_xlpm.x)))</f>
        <v>Astropectinidae</v>
      </c>
      <c r="Q454" t="str">
        <f>IF($I454="","",_xlfn.LET(_xlpm.x,VLOOKUP($I454,'taxon-match_2026-08-31'!$A$2:$N$122,12,FALSE),IF(_xlpm.x=0,"",_xlpm.x)))</f>
        <v>Bathybiaster</v>
      </c>
      <c r="R454" t="str">
        <f>IF($I454="","",_xlfn.LET(_xlpm.x,VLOOKUP($I454,'taxon-match_2026-08-31'!$A$2:$N$122,14,FALSE),IF(_xlpm.x=0,"",_xlpm.x)))</f>
        <v/>
      </c>
      <c r="S454" s="2" t="s">
        <v>2361</v>
      </c>
      <c r="T454" t="s">
        <v>60</v>
      </c>
      <c r="X454" t="str">
        <f>IF(T454="","",_xlfn.LET(_xlpm.x,VLOOKUP(T454,'Drop-down_menus'!$F$2:$G$16,2,FALSE),IF(_xlpm.x=0,"",_xlpm.x)))</f>
        <v>https://orcid.org/0000-0002-9708-1761</v>
      </c>
      <c r="Y454" t="str">
        <f>IF(U454="","",_xlfn.LET(_xlpm.x,VLOOKUP(U454,'Drop-down_menus'!$F$2:$G$16,2,FALSE),IF(_xlpm.x=0,"",_xlpm.x)))</f>
        <v/>
      </c>
      <c r="Z454" t="str">
        <f>IF(V454="","",_xlfn.LET(_xlpm.x,VLOOKUP(V454,'Drop-down_menus'!$F$2:$G$16,2,FALSE),IF(_xlpm.x=0,"",_xlpm.x)))</f>
        <v/>
      </c>
      <c r="AA454" t="str">
        <f>IF(W454="","",_xlfn.LET(_xlpm.x,VLOOKUP(W454,'Drop-down_menus'!$F$2:$G$16,2,FALSE),IF(_xlpm.x=0,"",_xlpm.x)))</f>
        <v/>
      </c>
      <c r="AB454" t="s">
        <v>756</v>
      </c>
      <c r="AE454" t="s">
        <v>707</v>
      </c>
    </row>
    <row r="455" spans="1:31" hidden="1" x14ac:dyDescent="0.2">
      <c r="A455" s="2" t="s">
        <v>117</v>
      </c>
      <c r="C455">
        <v>670</v>
      </c>
      <c r="D455" s="21" t="s">
        <v>700</v>
      </c>
      <c r="F455" t="s">
        <v>770</v>
      </c>
      <c r="G455">
        <v>1</v>
      </c>
      <c r="H455" t="s">
        <v>770</v>
      </c>
      <c r="I455" t="s">
        <v>770</v>
      </c>
      <c r="J455" t="str">
        <f>IF($I455="","",_xlfn.LET(_xlpm.x,VLOOKUP($I455,'taxon-match_2026-08-31'!$A$2:$N$122,6,FALSE),IF(_xlpm.x=0,"",_xlpm.x)))</f>
        <v>Danielssen &amp; Koren, 1883</v>
      </c>
      <c r="K455" t="str">
        <f>IF($I455="","",_xlfn.LET(_xlpm.x,VLOOKUP($I455,'taxon-match_2026-08-31'!$A$2:$N$122,4,FALSE),IF(_xlpm.x=0,"",_xlpm.x)))</f>
        <v>urn:lsid:marinespecies.org:taxname:123246</v>
      </c>
      <c r="L455" t="str">
        <f>IF($I455="","",_xlfn.LET(_xlpm.x,VLOOKUP($I455,'taxon-match_2026-08-31'!$A$2:$N$122,7,FALSE),IF(_xlpm.x=0,"",_xlpm.x)))</f>
        <v>Animalia</v>
      </c>
      <c r="M455" t="str">
        <f>IF($I455="","",_xlfn.LET(_xlpm.x,VLOOKUP($I455,'taxon-match_2026-08-31'!$A$2:$N$122,8,FALSE),IF(_xlpm.x=0,"",_xlpm.x)))</f>
        <v>Echinodermata</v>
      </c>
      <c r="N455" t="str">
        <f>IF($I455="","",_xlfn.LET(_xlpm.x,VLOOKUP($I455,'taxon-match_2026-08-31'!$A$2:$N$122,9,FALSE),IF(_xlpm.x=0,"",_xlpm.x)))</f>
        <v>Asteroidea</v>
      </c>
      <c r="O455" t="str">
        <f>IF($I455="","",_xlfn.LET(_xlpm.x,VLOOKUP($I455,'taxon-match_2026-08-31'!$A$2:$N$122,10,FALSE),IF(_xlpm.x=0,"",_xlpm.x)))</f>
        <v>Paxillosida</v>
      </c>
      <c r="P455" t="str">
        <f>IF($I455="","",_xlfn.LET(_xlpm.x,VLOOKUP($I455,'taxon-match_2026-08-31'!$A$2:$N$122,11,FALSE),IF(_xlpm.x=0,"",_xlpm.x)))</f>
        <v>Astropectinidae</v>
      </c>
      <c r="Q455" t="str">
        <f>IF($I455="","",_xlfn.LET(_xlpm.x,VLOOKUP($I455,'taxon-match_2026-08-31'!$A$2:$N$122,12,FALSE),IF(_xlpm.x=0,"",_xlpm.x)))</f>
        <v>Bathybiaster</v>
      </c>
      <c r="R455" t="str">
        <f>IF($I455="","",_xlfn.LET(_xlpm.x,VLOOKUP($I455,'taxon-match_2026-08-31'!$A$2:$N$122,14,FALSE),IF(_xlpm.x=0,"",_xlpm.x)))</f>
        <v/>
      </c>
      <c r="S455" s="2" t="s">
        <v>2361</v>
      </c>
      <c r="T455" t="s">
        <v>60</v>
      </c>
      <c r="X455" t="str">
        <f>IF(T455="","",_xlfn.LET(_xlpm.x,VLOOKUP(T455,'Drop-down_menus'!$F$2:$G$16,2,FALSE),IF(_xlpm.x=0,"",_xlpm.x)))</f>
        <v>https://orcid.org/0000-0002-9708-1761</v>
      </c>
      <c r="Y455" t="str">
        <f>IF(U455="","",_xlfn.LET(_xlpm.x,VLOOKUP(U455,'Drop-down_menus'!$F$2:$G$16,2,FALSE),IF(_xlpm.x=0,"",_xlpm.x)))</f>
        <v/>
      </c>
      <c r="Z455" t="str">
        <f>IF(V455="","",_xlfn.LET(_xlpm.x,VLOOKUP(V455,'Drop-down_menus'!$F$2:$G$16,2,FALSE),IF(_xlpm.x=0,"",_xlpm.x)))</f>
        <v/>
      </c>
      <c r="AA455" t="str">
        <f>IF(W455="","",_xlfn.LET(_xlpm.x,VLOOKUP(W455,'Drop-down_menus'!$F$2:$G$16,2,FALSE),IF(_xlpm.x=0,"",_xlpm.x)))</f>
        <v/>
      </c>
      <c r="AB455" t="s">
        <v>678</v>
      </c>
      <c r="AE455" t="s">
        <v>707</v>
      </c>
    </row>
    <row r="456" spans="1:31" hidden="1" x14ac:dyDescent="0.2">
      <c r="A456" s="2" t="s">
        <v>117</v>
      </c>
      <c r="C456">
        <v>671</v>
      </c>
      <c r="D456" s="21" t="s">
        <v>700</v>
      </c>
      <c r="F456" t="s">
        <v>750</v>
      </c>
      <c r="G456">
        <v>1</v>
      </c>
      <c r="H456" t="s">
        <v>750</v>
      </c>
      <c r="I456" t="s">
        <v>750</v>
      </c>
      <c r="J456" t="str">
        <f>IF($I456="","",_xlfn.LET(_xlpm.x,VLOOKUP($I456,'taxon-match_2026-08-31'!$A$2:$N$122,6,FALSE),IF(_xlpm.x=0,"",_xlpm.x)))</f>
        <v>Linnaeus, 1758</v>
      </c>
      <c r="K456" t="str">
        <f>IF($I456="","",_xlfn.LET(_xlpm.x,VLOOKUP($I456,'taxon-match_2026-08-31'!$A$2:$N$122,4,FALSE),IF(_xlpm.x=0,"",_xlpm.x)))</f>
        <v>urn:lsid:marinespecies.org:taxname:137914</v>
      </c>
      <c r="L456" t="str">
        <f>IF($I456="","",_xlfn.LET(_xlpm.x,VLOOKUP($I456,'taxon-match_2026-08-31'!$A$2:$N$122,7,FALSE),IF(_xlpm.x=0,"",_xlpm.x)))</f>
        <v>Animalia</v>
      </c>
      <c r="M456" t="str">
        <f>IF($I456="","",_xlfn.LET(_xlpm.x,VLOOKUP($I456,'taxon-match_2026-08-31'!$A$2:$N$122,8,FALSE),IF(_xlpm.x=0,"",_xlpm.x)))</f>
        <v>Mollusca</v>
      </c>
      <c r="N456" t="str">
        <f>IF($I456="","",_xlfn.LET(_xlpm.x,VLOOKUP($I456,'taxon-match_2026-08-31'!$A$2:$N$122,9,FALSE),IF(_xlpm.x=0,"",_xlpm.x)))</f>
        <v>Gastropoda</v>
      </c>
      <c r="O456" t="str">
        <f>IF($I456="","",_xlfn.LET(_xlpm.x,VLOOKUP($I456,'taxon-match_2026-08-31'!$A$2:$N$122,10,FALSE),IF(_xlpm.x=0,"",_xlpm.x)))</f>
        <v>Doridida</v>
      </c>
      <c r="P456" t="str">
        <f>IF($I456="","",_xlfn.LET(_xlpm.x,VLOOKUP($I456,'taxon-match_2026-08-31'!$A$2:$N$122,11,FALSE),IF(_xlpm.x=0,"",_xlpm.x)))</f>
        <v>Dorididae</v>
      </c>
      <c r="Q456" t="str">
        <f>IF($I456="","",_xlfn.LET(_xlpm.x,VLOOKUP($I456,'taxon-match_2026-08-31'!$A$2:$N$122,12,FALSE),IF(_xlpm.x=0,"",_xlpm.x)))</f>
        <v>Doris</v>
      </c>
      <c r="R456" t="str">
        <f>IF($I456="","",_xlfn.LET(_xlpm.x,VLOOKUP($I456,'taxon-match_2026-08-31'!$A$2:$N$122,14,FALSE),IF(_xlpm.x=0,"",_xlpm.x)))</f>
        <v/>
      </c>
      <c r="S456" s="2" t="s">
        <v>2361</v>
      </c>
      <c r="T456" t="s">
        <v>60</v>
      </c>
      <c r="X456" t="str">
        <f>IF(T456="","",_xlfn.LET(_xlpm.x,VLOOKUP(T456,'Drop-down_menus'!$F$2:$G$16,2,FALSE),IF(_xlpm.x=0,"",_xlpm.x)))</f>
        <v>https://orcid.org/0000-0002-9708-1761</v>
      </c>
      <c r="Y456" t="str">
        <f>IF(U456="","",_xlfn.LET(_xlpm.x,VLOOKUP(U456,'Drop-down_menus'!$F$2:$G$16,2,FALSE),IF(_xlpm.x=0,"",_xlpm.x)))</f>
        <v/>
      </c>
      <c r="Z456" t="str">
        <f>IF(V456="","",_xlfn.LET(_xlpm.x,VLOOKUP(V456,'Drop-down_menus'!$F$2:$G$16,2,FALSE),IF(_xlpm.x=0,"",_xlpm.x)))</f>
        <v/>
      </c>
      <c r="AA456" t="str">
        <f>IF(W456="","",_xlfn.LET(_xlpm.x,VLOOKUP(W456,'Drop-down_menus'!$F$2:$G$16,2,FALSE),IF(_xlpm.x=0,"",_xlpm.x)))</f>
        <v/>
      </c>
      <c r="AB456" t="s">
        <v>756</v>
      </c>
      <c r="AE456" t="s">
        <v>707</v>
      </c>
    </row>
    <row r="457" spans="1:31" hidden="1" x14ac:dyDescent="0.2">
      <c r="A457" s="2" t="s">
        <v>117</v>
      </c>
      <c r="C457">
        <v>672</v>
      </c>
      <c r="D457" s="21" t="s">
        <v>700</v>
      </c>
      <c r="F457" t="s">
        <v>750</v>
      </c>
      <c r="G457">
        <v>1</v>
      </c>
      <c r="H457" t="s">
        <v>750</v>
      </c>
      <c r="I457" t="s">
        <v>750</v>
      </c>
      <c r="J457" t="str">
        <f>IF($I457="","",_xlfn.LET(_xlpm.x,VLOOKUP($I457,'taxon-match_2026-08-31'!$A$2:$N$122,6,FALSE),IF(_xlpm.x=0,"",_xlpm.x)))</f>
        <v>Linnaeus, 1758</v>
      </c>
      <c r="K457" t="str">
        <f>IF($I457="","",_xlfn.LET(_xlpm.x,VLOOKUP($I457,'taxon-match_2026-08-31'!$A$2:$N$122,4,FALSE),IF(_xlpm.x=0,"",_xlpm.x)))</f>
        <v>urn:lsid:marinespecies.org:taxname:137914</v>
      </c>
      <c r="L457" t="str">
        <f>IF($I457="","",_xlfn.LET(_xlpm.x,VLOOKUP($I457,'taxon-match_2026-08-31'!$A$2:$N$122,7,FALSE),IF(_xlpm.x=0,"",_xlpm.x)))</f>
        <v>Animalia</v>
      </c>
      <c r="M457" t="str">
        <f>IF($I457="","",_xlfn.LET(_xlpm.x,VLOOKUP($I457,'taxon-match_2026-08-31'!$A$2:$N$122,8,FALSE),IF(_xlpm.x=0,"",_xlpm.x)))</f>
        <v>Mollusca</v>
      </c>
      <c r="N457" t="str">
        <f>IF($I457="","",_xlfn.LET(_xlpm.x,VLOOKUP($I457,'taxon-match_2026-08-31'!$A$2:$N$122,9,FALSE),IF(_xlpm.x=0,"",_xlpm.x)))</f>
        <v>Gastropoda</v>
      </c>
      <c r="O457" t="str">
        <f>IF($I457="","",_xlfn.LET(_xlpm.x,VLOOKUP($I457,'taxon-match_2026-08-31'!$A$2:$N$122,10,FALSE),IF(_xlpm.x=0,"",_xlpm.x)))</f>
        <v>Doridida</v>
      </c>
      <c r="P457" t="str">
        <f>IF($I457="","",_xlfn.LET(_xlpm.x,VLOOKUP($I457,'taxon-match_2026-08-31'!$A$2:$N$122,11,FALSE),IF(_xlpm.x=0,"",_xlpm.x)))</f>
        <v>Dorididae</v>
      </c>
      <c r="Q457" t="str">
        <f>IF($I457="","",_xlfn.LET(_xlpm.x,VLOOKUP($I457,'taxon-match_2026-08-31'!$A$2:$N$122,12,FALSE),IF(_xlpm.x=0,"",_xlpm.x)))</f>
        <v>Doris</v>
      </c>
      <c r="R457" t="str">
        <f>IF($I457="","",_xlfn.LET(_xlpm.x,VLOOKUP($I457,'taxon-match_2026-08-31'!$A$2:$N$122,14,FALSE),IF(_xlpm.x=0,"",_xlpm.x)))</f>
        <v/>
      </c>
      <c r="S457" s="2" t="s">
        <v>2361</v>
      </c>
      <c r="T457" t="s">
        <v>60</v>
      </c>
      <c r="X457" t="str">
        <f>IF(T457="","",_xlfn.LET(_xlpm.x,VLOOKUP(T457,'Drop-down_menus'!$F$2:$G$16,2,FALSE),IF(_xlpm.x=0,"",_xlpm.x)))</f>
        <v>https://orcid.org/0000-0002-9708-1761</v>
      </c>
      <c r="Y457" t="str">
        <f>IF(U457="","",_xlfn.LET(_xlpm.x,VLOOKUP(U457,'Drop-down_menus'!$F$2:$G$16,2,FALSE),IF(_xlpm.x=0,"",_xlpm.x)))</f>
        <v/>
      </c>
      <c r="Z457" t="str">
        <f>IF(V457="","",_xlfn.LET(_xlpm.x,VLOOKUP(V457,'Drop-down_menus'!$F$2:$G$16,2,FALSE),IF(_xlpm.x=0,"",_xlpm.x)))</f>
        <v/>
      </c>
      <c r="AA457" t="str">
        <f>IF(W457="","",_xlfn.LET(_xlpm.x,VLOOKUP(W457,'Drop-down_menus'!$F$2:$G$16,2,FALSE),IF(_xlpm.x=0,"",_xlpm.x)))</f>
        <v/>
      </c>
      <c r="AB457" t="s">
        <v>756</v>
      </c>
      <c r="AE457" t="s">
        <v>707</v>
      </c>
    </row>
    <row r="458" spans="1:31" hidden="1" x14ac:dyDescent="0.2">
      <c r="A458" s="2" t="s">
        <v>117</v>
      </c>
      <c r="C458">
        <v>673</v>
      </c>
      <c r="D458" s="21" t="s">
        <v>700</v>
      </c>
      <c r="F458" t="s">
        <v>750</v>
      </c>
      <c r="G458">
        <v>1</v>
      </c>
      <c r="H458" t="s">
        <v>750</v>
      </c>
      <c r="I458" t="s">
        <v>750</v>
      </c>
      <c r="J458" t="str">
        <f>IF($I458="","",_xlfn.LET(_xlpm.x,VLOOKUP($I458,'taxon-match_2026-08-31'!$A$2:$N$122,6,FALSE),IF(_xlpm.x=0,"",_xlpm.x)))</f>
        <v>Linnaeus, 1758</v>
      </c>
      <c r="K458" t="str">
        <f>IF($I458="","",_xlfn.LET(_xlpm.x,VLOOKUP($I458,'taxon-match_2026-08-31'!$A$2:$N$122,4,FALSE),IF(_xlpm.x=0,"",_xlpm.x)))</f>
        <v>urn:lsid:marinespecies.org:taxname:137914</v>
      </c>
      <c r="L458" t="str">
        <f>IF($I458="","",_xlfn.LET(_xlpm.x,VLOOKUP($I458,'taxon-match_2026-08-31'!$A$2:$N$122,7,FALSE),IF(_xlpm.x=0,"",_xlpm.x)))</f>
        <v>Animalia</v>
      </c>
      <c r="M458" t="str">
        <f>IF($I458="","",_xlfn.LET(_xlpm.x,VLOOKUP($I458,'taxon-match_2026-08-31'!$A$2:$N$122,8,FALSE),IF(_xlpm.x=0,"",_xlpm.x)))</f>
        <v>Mollusca</v>
      </c>
      <c r="N458" t="str">
        <f>IF($I458="","",_xlfn.LET(_xlpm.x,VLOOKUP($I458,'taxon-match_2026-08-31'!$A$2:$N$122,9,FALSE),IF(_xlpm.x=0,"",_xlpm.x)))</f>
        <v>Gastropoda</v>
      </c>
      <c r="O458" t="str">
        <f>IF($I458="","",_xlfn.LET(_xlpm.x,VLOOKUP($I458,'taxon-match_2026-08-31'!$A$2:$N$122,10,FALSE),IF(_xlpm.x=0,"",_xlpm.x)))</f>
        <v>Doridida</v>
      </c>
      <c r="P458" t="str">
        <f>IF($I458="","",_xlfn.LET(_xlpm.x,VLOOKUP($I458,'taxon-match_2026-08-31'!$A$2:$N$122,11,FALSE),IF(_xlpm.x=0,"",_xlpm.x)))</f>
        <v>Dorididae</v>
      </c>
      <c r="Q458" t="str">
        <f>IF($I458="","",_xlfn.LET(_xlpm.x,VLOOKUP($I458,'taxon-match_2026-08-31'!$A$2:$N$122,12,FALSE),IF(_xlpm.x=0,"",_xlpm.x)))</f>
        <v>Doris</v>
      </c>
      <c r="R458" t="str">
        <f>IF($I458="","",_xlfn.LET(_xlpm.x,VLOOKUP($I458,'taxon-match_2026-08-31'!$A$2:$N$122,14,FALSE),IF(_xlpm.x=0,"",_xlpm.x)))</f>
        <v/>
      </c>
      <c r="S458" s="2" t="s">
        <v>2361</v>
      </c>
      <c r="T458" t="s">
        <v>60</v>
      </c>
      <c r="X458" t="str">
        <f>IF(T458="","",_xlfn.LET(_xlpm.x,VLOOKUP(T458,'Drop-down_menus'!$F$2:$G$16,2,FALSE),IF(_xlpm.x=0,"",_xlpm.x)))</f>
        <v>https://orcid.org/0000-0002-9708-1761</v>
      </c>
      <c r="Y458" t="str">
        <f>IF(U458="","",_xlfn.LET(_xlpm.x,VLOOKUP(U458,'Drop-down_menus'!$F$2:$G$16,2,FALSE),IF(_xlpm.x=0,"",_xlpm.x)))</f>
        <v/>
      </c>
      <c r="Z458" t="str">
        <f>IF(V458="","",_xlfn.LET(_xlpm.x,VLOOKUP(V458,'Drop-down_menus'!$F$2:$G$16,2,FALSE),IF(_xlpm.x=0,"",_xlpm.x)))</f>
        <v/>
      </c>
      <c r="AA458" t="str">
        <f>IF(W458="","",_xlfn.LET(_xlpm.x,VLOOKUP(W458,'Drop-down_menus'!$F$2:$G$16,2,FALSE),IF(_xlpm.x=0,"",_xlpm.x)))</f>
        <v/>
      </c>
      <c r="AB458" t="s">
        <v>678</v>
      </c>
      <c r="AE458" t="s">
        <v>707</v>
      </c>
    </row>
    <row r="459" spans="1:31" hidden="1" x14ac:dyDescent="0.2">
      <c r="A459" s="2" t="s">
        <v>117</v>
      </c>
      <c r="C459">
        <v>674</v>
      </c>
      <c r="D459" s="21" t="s">
        <v>700</v>
      </c>
      <c r="F459" t="s">
        <v>750</v>
      </c>
      <c r="G459">
        <v>1</v>
      </c>
      <c r="H459" t="s">
        <v>750</v>
      </c>
      <c r="I459" t="s">
        <v>750</v>
      </c>
      <c r="J459" t="str">
        <f>IF($I459="","",_xlfn.LET(_xlpm.x,VLOOKUP($I459,'taxon-match_2026-08-31'!$A$2:$N$122,6,FALSE),IF(_xlpm.x=0,"",_xlpm.x)))</f>
        <v>Linnaeus, 1758</v>
      </c>
      <c r="K459" t="str">
        <f>IF($I459="","",_xlfn.LET(_xlpm.x,VLOOKUP($I459,'taxon-match_2026-08-31'!$A$2:$N$122,4,FALSE),IF(_xlpm.x=0,"",_xlpm.x)))</f>
        <v>urn:lsid:marinespecies.org:taxname:137914</v>
      </c>
      <c r="L459" t="str">
        <f>IF($I459="","",_xlfn.LET(_xlpm.x,VLOOKUP($I459,'taxon-match_2026-08-31'!$A$2:$N$122,7,FALSE),IF(_xlpm.x=0,"",_xlpm.x)))</f>
        <v>Animalia</v>
      </c>
      <c r="M459" t="str">
        <f>IF($I459="","",_xlfn.LET(_xlpm.x,VLOOKUP($I459,'taxon-match_2026-08-31'!$A$2:$N$122,8,FALSE),IF(_xlpm.x=0,"",_xlpm.x)))</f>
        <v>Mollusca</v>
      </c>
      <c r="N459" t="str">
        <f>IF($I459="","",_xlfn.LET(_xlpm.x,VLOOKUP($I459,'taxon-match_2026-08-31'!$A$2:$N$122,9,FALSE),IF(_xlpm.x=0,"",_xlpm.x)))</f>
        <v>Gastropoda</v>
      </c>
      <c r="O459" t="str">
        <f>IF($I459="","",_xlfn.LET(_xlpm.x,VLOOKUP($I459,'taxon-match_2026-08-31'!$A$2:$N$122,10,FALSE),IF(_xlpm.x=0,"",_xlpm.x)))</f>
        <v>Doridida</v>
      </c>
      <c r="P459" t="str">
        <f>IF($I459="","",_xlfn.LET(_xlpm.x,VLOOKUP($I459,'taxon-match_2026-08-31'!$A$2:$N$122,11,FALSE),IF(_xlpm.x=0,"",_xlpm.x)))</f>
        <v>Dorididae</v>
      </c>
      <c r="Q459" t="str">
        <f>IF($I459="","",_xlfn.LET(_xlpm.x,VLOOKUP($I459,'taxon-match_2026-08-31'!$A$2:$N$122,12,FALSE),IF(_xlpm.x=0,"",_xlpm.x)))</f>
        <v>Doris</v>
      </c>
      <c r="R459" t="str">
        <f>IF($I459="","",_xlfn.LET(_xlpm.x,VLOOKUP($I459,'taxon-match_2026-08-31'!$A$2:$N$122,14,FALSE),IF(_xlpm.x=0,"",_xlpm.x)))</f>
        <v/>
      </c>
      <c r="S459" s="2" t="s">
        <v>2361</v>
      </c>
      <c r="T459" t="s">
        <v>60</v>
      </c>
      <c r="X459" t="str">
        <f>IF(T459="","",_xlfn.LET(_xlpm.x,VLOOKUP(T459,'Drop-down_menus'!$F$2:$G$16,2,FALSE),IF(_xlpm.x=0,"",_xlpm.x)))</f>
        <v>https://orcid.org/0000-0002-9708-1761</v>
      </c>
      <c r="Y459" t="str">
        <f>IF(U459="","",_xlfn.LET(_xlpm.x,VLOOKUP(U459,'Drop-down_menus'!$F$2:$G$16,2,FALSE),IF(_xlpm.x=0,"",_xlpm.x)))</f>
        <v/>
      </c>
      <c r="Z459" t="str">
        <f>IF(V459="","",_xlfn.LET(_xlpm.x,VLOOKUP(V459,'Drop-down_menus'!$F$2:$G$16,2,FALSE),IF(_xlpm.x=0,"",_xlpm.x)))</f>
        <v/>
      </c>
      <c r="AA459" t="str">
        <f>IF(W459="","",_xlfn.LET(_xlpm.x,VLOOKUP(W459,'Drop-down_menus'!$F$2:$G$16,2,FALSE),IF(_xlpm.x=0,"",_xlpm.x)))</f>
        <v/>
      </c>
      <c r="AB459" t="s">
        <v>678</v>
      </c>
      <c r="AE459" t="s">
        <v>707</v>
      </c>
    </row>
    <row r="460" spans="1:31" x14ac:dyDescent="0.2">
      <c r="A460" s="2" t="s">
        <v>117</v>
      </c>
      <c r="C460">
        <v>675</v>
      </c>
      <c r="D460" s="21" t="s">
        <v>700</v>
      </c>
      <c r="F460" t="s">
        <v>751</v>
      </c>
      <c r="G460">
        <v>1</v>
      </c>
      <c r="H460" t="s">
        <v>751</v>
      </c>
      <c r="I460" t="s">
        <v>751</v>
      </c>
      <c r="J460" t="str">
        <f>IF($I460="","",_xlfn.LET(_xlpm.x,VLOOKUP($I460,'taxon-match_2026-08-31'!$A$2:$N$122,6,FALSE),IF(_xlpm.x=0,"",_xlpm.x)))</f>
        <v>(P. P. King, 1832)</v>
      </c>
      <c r="K460" t="str">
        <f>IF($I460="","",_xlfn.LET(_xlpm.x,VLOOKUP($I460,'taxon-match_2026-08-31'!$A$2:$N$122,4,FALSE),IF(_xlpm.x=0,"",_xlpm.x)))</f>
        <v>urn:lsid:marinespecies.org:taxname:197217</v>
      </c>
      <c r="L460" t="str">
        <f>IF($I460="","",_xlfn.LET(_xlpm.x,VLOOKUP($I460,'taxon-match_2026-08-31'!$A$2:$N$122,7,FALSE),IF(_xlpm.x=0,"",_xlpm.x)))</f>
        <v>Animalia</v>
      </c>
      <c r="M460" t="str">
        <f>IF($I460="","",_xlfn.LET(_xlpm.x,VLOOKUP($I460,'taxon-match_2026-08-31'!$A$2:$N$122,8,FALSE),IF(_xlpm.x=0,"",_xlpm.x)))</f>
        <v>Mollusca</v>
      </c>
      <c r="N460" t="str">
        <f>IF($I460="","",_xlfn.LET(_xlpm.x,VLOOKUP($I460,'taxon-match_2026-08-31'!$A$2:$N$122,9,FALSE),IF(_xlpm.x=0,"",_xlpm.x)))</f>
        <v>Bivalvia</v>
      </c>
      <c r="O460" t="str">
        <f>IF($I460="","",_xlfn.LET(_xlpm.x,VLOOKUP($I460,'taxon-match_2026-08-31'!$A$2:$N$122,10,FALSE),IF(_xlpm.x=0,"",_xlpm.x)))</f>
        <v/>
      </c>
      <c r="P460" t="str">
        <f>IF($I460="","",_xlfn.LET(_xlpm.x,VLOOKUP($I460,'taxon-match_2026-08-31'!$A$2:$N$122,11,FALSE),IF(_xlpm.x=0,"",_xlpm.x)))</f>
        <v>Laternulidae</v>
      </c>
      <c r="Q460" t="str">
        <f>IF($I460="","",_xlfn.LET(_xlpm.x,VLOOKUP($I460,'taxon-match_2026-08-31'!$A$2:$N$122,12,FALSE),IF(_xlpm.x=0,"",_xlpm.x)))</f>
        <v>Laternula</v>
      </c>
      <c r="R460" t="str">
        <f>IF($I460="","",_xlfn.LET(_xlpm.x,VLOOKUP($I460,'taxon-match_2026-08-31'!$A$2:$N$122,14,FALSE),IF(_xlpm.x=0,"",_xlpm.x)))</f>
        <v>elliptica</v>
      </c>
      <c r="S460" s="2" t="s">
        <v>2609</v>
      </c>
      <c r="T460" t="s">
        <v>60</v>
      </c>
      <c r="X460" t="str">
        <f>IF(T460="","",_xlfn.LET(_xlpm.x,VLOOKUP(T460,'Drop-down_menus'!$F$2:$G$16,2,FALSE),IF(_xlpm.x=0,"",_xlpm.x)))</f>
        <v>https://orcid.org/0000-0002-9708-1761</v>
      </c>
      <c r="Y460" t="str">
        <f>IF(U460="","",_xlfn.LET(_xlpm.x,VLOOKUP(U460,'Drop-down_menus'!$F$2:$G$16,2,FALSE),IF(_xlpm.x=0,"",_xlpm.x)))</f>
        <v/>
      </c>
      <c r="Z460" t="str">
        <f>IF(V460="","",_xlfn.LET(_xlpm.x,VLOOKUP(V460,'Drop-down_menus'!$F$2:$G$16,2,FALSE),IF(_xlpm.x=0,"",_xlpm.x)))</f>
        <v/>
      </c>
      <c r="AA460" t="str">
        <f>IF(W460="","",_xlfn.LET(_xlpm.x,VLOOKUP(W460,'Drop-down_menus'!$F$2:$G$16,2,FALSE),IF(_xlpm.x=0,"",_xlpm.x)))</f>
        <v/>
      </c>
      <c r="AB460" t="s">
        <v>756</v>
      </c>
      <c r="AE460" t="s">
        <v>707</v>
      </c>
    </row>
    <row r="461" spans="1:31" x14ac:dyDescent="0.2">
      <c r="A461" s="2" t="s">
        <v>117</v>
      </c>
      <c r="C461">
        <v>676</v>
      </c>
      <c r="D461" s="21" t="s">
        <v>700</v>
      </c>
      <c r="F461" t="s">
        <v>751</v>
      </c>
      <c r="G461">
        <v>1</v>
      </c>
      <c r="H461" t="s">
        <v>751</v>
      </c>
      <c r="I461" t="s">
        <v>751</v>
      </c>
      <c r="J461" t="str">
        <f>IF($I461="","",_xlfn.LET(_xlpm.x,VLOOKUP($I461,'taxon-match_2026-08-31'!$A$2:$N$122,6,FALSE),IF(_xlpm.x=0,"",_xlpm.x)))</f>
        <v>(P. P. King, 1832)</v>
      </c>
      <c r="K461" t="str">
        <f>IF($I461="","",_xlfn.LET(_xlpm.x,VLOOKUP($I461,'taxon-match_2026-08-31'!$A$2:$N$122,4,FALSE),IF(_xlpm.x=0,"",_xlpm.x)))</f>
        <v>urn:lsid:marinespecies.org:taxname:197217</v>
      </c>
      <c r="L461" t="str">
        <f>IF($I461="","",_xlfn.LET(_xlpm.x,VLOOKUP($I461,'taxon-match_2026-08-31'!$A$2:$N$122,7,FALSE),IF(_xlpm.x=0,"",_xlpm.x)))</f>
        <v>Animalia</v>
      </c>
      <c r="M461" t="str">
        <f>IF($I461="","",_xlfn.LET(_xlpm.x,VLOOKUP($I461,'taxon-match_2026-08-31'!$A$2:$N$122,8,FALSE),IF(_xlpm.x=0,"",_xlpm.x)))</f>
        <v>Mollusca</v>
      </c>
      <c r="N461" t="str">
        <f>IF($I461="","",_xlfn.LET(_xlpm.x,VLOOKUP($I461,'taxon-match_2026-08-31'!$A$2:$N$122,9,FALSE),IF(_xlpm.x=0,"",_xlpm.x)))</f>
        <v>Bivalvia</v>
      </c>
      <c r="O461" t="str">
        <f>IF($I461="","",_xlfn.LET(_xlpm.x,VLOOKUP($I461,'taxon-match_2026-08-31'!$A$2:$N$122,10,FALSE),IF(_xlpm.x=0,"",_xlpm.x)))</f>
        <v/>
      </c>
      <c r="P461" t="str">
        <f>IF($I461="","",_xlfn.LET(_xlpm.x,VLOOKUP($I461,'taxon-match_2026-08-31'!$A$2:$N$122,11,FALSE),IF(_xlpm.x=0,"",_xlpm.x)))</f>
        <v>Laternulidae</v>
      </c>
      <c r="Q461" t="str">
        <f>IF($I461="","",_xlfn.LET(_xlpm.x,VLOOKUP($I461,'taxon-match_2026-08-31'!$A$2:$N$122,12,FALSE),IF(_xlpm.x=0,"",_xlpm.x)))</f>
        <v>Laternula</v>
      </c>
      <c r="R461" t="str">
        <f>IF($I461="","",_xlfn.LET(_xlpm.x,VLOOKUP($I461,'taxon-match_2026-08-31'!$A$2:$N$122,14,FALSE),IF(_xlpm.x=0,"",_xlpm.x)))</f>
        <v>elliptica</v>
      </c>
      <c r="S461" s="2" t="s">
        <v>2609</v>
      </c>
      <c r="T461" t="s">
        <v>60</v>
      </c>
      <c r="X461" t="str">
        <f>IF(T461="","",_xlfn.LET(_xlpm.x,VLOOKUP(T461,'Drop-down_menus'!$F$2:$G$16,2,FALSE),IF(_xlpm.x=0,"",_xlpm.x)))</f>
        <v>https://orcid.org/0000-0002-9708-1761</v>
      </c>
      <c r="Y461" t="str">
        <f>IF(U461="","",_xlfn.LET(_xlpm.x,VLOOKUP(U461,'Drop-down_menus'!$F$2:$G$16,2,FALSE),IF(_xlpm.x=0,"",_xlpm.x)))</f>
        <v/>
      </c>
      <c r="Z461" t="str">
        <f>IF(V461="","",_xlfn.LET(_xlpm.x,VLOOKUP(V461,'Drop-down_menus'!$F$2:$G$16,2,FALSE),IF(_xlpm.x=0,"",_xlpm.x)))</f>
        <v/>
      </c>
      <c r="AA461" t="str">
        <f>IF(W461="","",_xlfn.LET(_xlpm.x,VLOOKUP(W461,'Drop-down_menus'!$F$2:$G$16,2,FALSE),IF(_xlpm.x=0,"",_xlpm.x)))</f>
        <v/>
      </c>
      <c r="AB461" t="s">
        <v>678</v>
      </c>
      <c r="AE461" t="s">
        <v>707</v>
      </c>
    </row>
    <row r="462" spans="1:31" x14ac:dyDescent="0.2">
      <c r="A462" s="2" t="s">
        <v>117</v>
      </c>
      <c r="C462">
        <v>677</v>
      </c>
      <c r="D462" s="21" t="s">
        <v>700</v>
      </c>
      <c r="F462" t="s">
        <v>751</v>
      </c>
      <c r="G462">
        <v>1</v>
      </c>
      <c r="H462" t="s">
        <v>751</v>
      </c>
      <c r="I462" t="s">
        <v>751</v>
      </c>
      <c r="J462" t="str">
        <f>IF($I462="","",_xlfn.LET(_xlpm.x,VLOOKUP($I462,'taxon-match_2026-08-31'!$A$2:$N$122,6,FALSE),IF(_xlpm.x=0,"",_xlpm.x)))</f>
        <v>(P. P. King, 1832)</v>
      </c>
      <c r="K462" t="str">
        <f>IF($I462="","",_xlfn.LET(_xlpm.x,VLOOKUP($I462,'taxon-match_2026-08-31'!$A$2:$N$122,4,FALSE),IF(_xlpm.x=0,"",_xlpm.x)))</f>
        <v>urn:lsid:marinespecies.org:taxname:197217</v>
      </c>
      <c r="L462" t="str">
        <f>IF($I462="","",_xlfn.LET(_xlpm.x,VLOOKUP($I462,'taxon-match_2026-08-31'!$A$2:$N$122,7,FALSE),IF(_xlpm.x=0,"",_xlpm.x)))</f>
        <v>Animalia</v>
      </c>
      <c r="M462" t="str">
        <f>IF($I462="","",_xlfn.LET(_xlpm.x,VLOOKUP($I462,'taxon-match_2026-08-31'!$A$2:$N$122,8,FALSE),IF(_xlpm.x=0,"",_xlpm.x)))</f>
        <v>Mollusca</v>
      </c>
      <c r="N462" t="str">
        <f>IF($I462="","",_xlfn.LET(_xlpm.x,VLOOKUP($I462,'taxon-match_2026-08-31'!$A$2:$N$122,9,FALSE),IF(_xlpm.x=0,"",_xlpm.x)))</f>
        <v>Bivalvia</v>
      </c>
      <c r="O462" t="str">
        <f>IF($I462="","",_xlfn.LET(_xlpm.x,VLOOKUP($I462,'taxon-match_2026-08-31'!$A$2:$N$122,10,FALSE),IF(_xlpm.x=0,"",_xlpm.x)))</f>
        <v/>
      </c>
      <c r="P462" t="str">
        <f>IF($I462="","",_xlfn.LET(_xlpm.x,VLOOKUP($I462,'taxon-match_2026-08-31'!$A$2:$N$122,11,FALSE),IF(_xlpm.x=0,"",_xlpm.x)))</f>
        <v>Laternulidae</v>
      </c>
      <c r="Q462" t="str">
        <f>IF($I462="","",_xlfn.LET(_xlpm.x,VLOOKUP($I462,'taxon-match_2026-08-31'!$A$2:$N$122,12,FALSE),IF(_xlpm.x=0,"",_xlpm.x)))</f>
        <v>Laternula</v>
      </c>
      <c r="R462" t="str">
        <f>IF($I462="","",_xlfn.LET(_xlpm.x,VLOOKUP($I462,'taxon-match_2026-08-31'!$A$2:$N$122,14,FALSE),IF(_xlpm.x=0,"",_xlpm.x)))</f>
        <v>elliptica</v>
      </c>
      <c r="S462" s="2" t="s">
        <v>2609</v>
      </c>
      <c r="T462" t="s">
        <v>60</v>
      </c>
      <c r="X462" t="str">
        <f>IF(T462="","",_xlfn.LET(_xlpm.x,VLOOKUP(T462,'Drop-down_menus'!$F$2:$G$16,2,FALSE),IF(_xlpm.x=0,"",_xlpm.x)))</f>
        <v>https://orcid.org/0000-0002-9708-1761</v>
      </c>
      <c r="Y462" t="str">
        <f>IF(U462="","",_xlfn.LET(_xlpm.x,VLOOKUP(U462,'Drop-down_menus'!$F$2:$G$16,2,FALSE),IF(_xlpm.x=0,"",_xlpm.x)))</f>
        <v/>
      </c>
      <c r="Z462" t="str">
        <f>IF(V462="","",_xlfn.LET(_xlpm.x,VLOOKUP(V462,'Drop-down_menus'!$F$2:$G$16,2,FALSE),IF(_xlpm.x=0,"",_xlpm.x)))</f>
        <v/>
      </c>
      <c r="AA462" t="str">
        <f>IF(W462="","",_xlfn.LET(_xlpm.x,VLOOKUP(W462,'Drop-down_menus'!$F$2:$G$16,2,FALSE),IF(_xlpm.x=0,"",_xlpm.x)))</f>
        <v/>
      </c>
      <c r="AB462" t="s">
        <v>678</v>
      </c>
      <c r="AE462" t="s">
        <v>707</v>
      </c>
    </row>
    <row r="463" spans="1:31" x14ac:dyDescent="0.2">
      <c r="A463" s="2" t="s">
        <v>117</v>
      </c>
      <c r="C463">
        <v>678</v>
      </c>
      <c r="D463" s="21" t="s">
        <v>700</v>
      </c>
      <c r="F463" t="s">
        <v>763</v>
      </c>
      <c r="G463">
        <v>1</v>
      </c>
      <c r="H463" t="s">
        <v>763</v>
      </c>
      <c r="I463" t="s">
        <v>763</v>
      </c>
      <c r="J463" t="str">
        <f>IF($I463="","",_xlfn.LET(_xlpm.x,VLOOKUP($I463,'taxon-match_2026-08-31'!$A$2:$N$122,6,FALSE),IF(_xlpm.x=0,"",_xlpm.x)))</f>
        <v>(Strebel, 1908)</v>
      </c>
      <c r="K463" t="str">
        <f>IF($I463="","",_xlfn.LET(_xlpm.x,VLOOKUP($I463,'taxon-match_2026-08-31'!$A$2:$N$122,4,FALSE),IF(_xlpm.x=0,"",_xlpm.x)))</f>
        <v>urn:lsid:marinespecies.org:taxname:197296</v>
      </c>
      <c r="L463" t="str">
        <f>IF($I463="","",_xlfn.LET(_xlpm.x,VLOOKUP($I463,'taxon-match_2026-08-31'!$A$2:$N$122,7,FALSE),IF(_xlpm.x=0,"",_xlpm.x)))</f>
        <v>Animalia</v>
      </c>
      <c r="M463" t="str">
        <f>IF($I463="","",_xlfn.LET(_xlpm.x,VLOOKUP($I463,'taxon-match_2026-08-31'!$A$2:$N$122,8,FALSE),IF(_xlpm.x=0,"",_xlpm.x)))</f>
        <v>Mollusca</v>
      </c>
      <c r="N463" t="str">
        <f>IF($I463="","",_xlfn.LET(_xlpm.x,VLOOKUP($I463,'taxon-match_2026-08-31'!$A$2:$N$122,9,FALSE),IF(_xlpm.x=0,"",_xlpm.x)))</f>
        <v>Gastropoda</v>
      </c>
      <c r="O463" t="str">
        <f>IF($I463="","",_xlfn.LET(_xlpm.x,VLOOKUP($I463,'taxon-match_2026-08-31'!$A$2:$N$122,10,FALSE),IF(_xlpm.x=0,"",_xlpm.x)))</f>
        <v>Nacellida</v>
      </c>
      <c r="P463" t="str">
        <f>IF($I463="","",_xlfn.LET(_xlpm.x,VLOOKUP($I463,'taxon-match_2026-08-31'!$A$2:$N$122,11,FALSE),IF(_xlpm.x=0,"",_xlpm.x)))</f>
        <v>Nacellidae</v>
      </c>
      <c r="Q463" t="str">
        <f>IF($I463="","",_xlfn.LET(_xlpm.x,VLOOKUP($I463,'taxon-match_2026-08-31'!$A$2:$N$122,12,FALSE),IF(_xlpm.x=0,"",_xlpm.x)))</f>
        <v>Nacella</v>
      </c>
      <c r="R463" t="str">
        <f>IF($I463="","",_xlfn.LET(_xlpm.x,VLOOKUP($I463,'taxon-match_2026-08-31'!$A$2:$N$122,14,FALSE),IF(_xlpm.x=0,"",_xlpm.x)))</f>
        <v>concinna</v>
      </c>
      <c r="S463" s="2" t="s">
        <v>2609</v>
      </c>
      <c r="T463" t="s">
        <v>60</v>
      </c>
      <c r="X463" t="str">
        <f>IF(T463="","",_xlfn.LET(_xlpm.x,VLOOKUP(T463,'Drop-down_menus'!$F$2:$G$16,2,FALSE),IF(_xlpm.x=0,"",_xlpm.x)))</f>
        <v>https://orcid.org/0000-0002-9708-1761</v>
      </c>
      <c r="Y463" t="str">
        <f>IF(U463="","",_xlfn.LET(_xlpm.x,VLOOKUP(U463,'Drop-down_menus'!$F$2:$G$16,2,FALSE),IF(_xlpm.x=0,"",_xlpm.x)))</f>
        <v/>
      </c>
      <c r="Z463" t="str">
        <f>IF(V463="","",_xlfn.LET(_xlpm.x,VLOOKUP(V463,'Drop-down_menus'!$F$2:$G$16,2,FALSE),IF(_xlpm.x=0,"",_xlpm.x)))</f>
        <v/>
      </c>
      <c r="AA463" t="str">
        <f>IF(W463="","",_xlfn.LET(_xlpm.x,VLOOKUP(W463,'Drop-down_menus'!$F$2:$G$16,2,FALSE),IF(_xlpm.x=0,"",_xlpm.x)))</f>
        <v/>
      </c>
      <c r="AB463" t="s">
        <v>756</v>
      </c>
      <c r="AE463" t="s">
        <v>707</v>
      </c>
    </row>
    <row r="464" spans="1:31" x14ac:dyDescent="0.2">
      <c r="A464" s="2" t="s">
        <v>117</v>
      </c>
      <c r="C464">
        <v>680</v>
      </c>
      <c r="D464" s="21" t="s">
        <v>700</v>
      </c>
      <c r="F464" t="s">
        <v>763</v>
      </c>
      <c r="H464" t="s">
        <v>763</v>
      </c>
      <c r="I464" t="s">
        <v>763</v>
      </c>
      <c r="J464" t="str">
        <f>IF($I464="","",_xlfn.LET(_xlpm.x,VLOOKUP($I464,'taxon-match_2026-08-31'!$A$2:$N$122,6,FALSE),IF(_xlpm.x=0,"",_xlpm.x)))</f>
        <v>(Strebel, 1908)</v>
      </c>
      <c r="K464" t="str">
        <f>IF($I464="","",_xlfn.LET(_xlpm.x,VLOOKUP($I464,'taxon-match_2026-08-31'!$A$2:$N$122,4,FALSE),IF(_xlpm.x=0,"",_xlpm.x)))</f>
        <v>urn:lsid:marinespecies.org:taxname:197296</v>
      </c>
      <c r="L464" t="str">
        <f>IF($I464="","",_xlfn.LET(_xlpm.x,VLOOKUP($I464,'taxon-match_2026-08-31'!$A$2:$N$122,7,FALSE),IF(_xlpm.x=0,"",_xlpm.x)))</f>
        <v>Animalia</v>
      </c>
      <c r="M464" t="str">
        <f>IF($I464="","",_xlfn.LET(_xlpm.x,VLOOKUP($I464,'taxon-match_2026-08-31'!$A$2:$N$122,8,FALSE),IF(_xlpm.x=0,"",_xlpm.x)))</f>
        <v>Mollusca</v>
      </c>
      <c r="N464" t="str">
        <f>IF($I464="","",_xlfn.LET(_xlpm.x,VLOOKUP($I464,'taxon-match_2026-08-31'!$A$2:$N$122,9,FALSE),IF(_xlpm.x=0,"",_xlpm.x)))</f>
        <v>Gastropoda</v>
      </c>
      <c r="O464" t="str">
        <f>IF($I464="","",_xlfn.LET(_xlpm.x,VLOOKUP($I464,'taxon-match_2026-08-31'!$A$2:$N$122,10,FALSE),IF(_xlpm.x=0,"",_xlpm.x)))</f>
        <v>Nacellida</v>
      </c>
      <c r="P464" t="str">
        <f>IF($I464="","",_xlfn.LET(_xlpm.x,VLOOKUP($I464,'taxon-match_2026-08-31'!$A$2:$N$122,11,FALSE),IF(_xlpm.x=0,"",_xlpm.x)))</f>
        <v>Nacellidae</v>
      </c>
      <c r="Q464" t="str">
        <f>IF($I464="","",_xlfn.LET(_xlpm.x,VLOOKUP($I464,'taxon-match_2026-08-31'!$A$2:$N$122,12,FALSE),IF(_xlpm.x=0,"",_xlpm.x)))</f>
        <v>Nacella</v>
      </c>
      <c r="R464" t="str">
        <f>IF($I464="","",_xlfn.LET(_xlpm.x,VLOOKUP($I464,'taxon-match_2026-08-31'!$A$2:$N$122,14,FALSE),IF(_xlpm.x=0,"",_xlpm.x)))</f>
        <v>concinna</v>
      </c>
      <c r="S464" s="2" t="s">
        <v>2609</v>
      </c>
      <c r="T464" t="s">
        <v>60</v>
      </c>
      <c r="X464" t="str">
        <f>IF(T464="","",_xlfn.LET(_xlpm.x,VLOOKUP(T464,'Drop-down_menus'!$F$2:$G$16,2,FALSE),IF(_xlpm.x=0,"",_xlpm.x)))</f>
        <v>https://orcid.org/0000-0002-9708-1761</v>
      </c>
      <c r="Y464" t="str">
        <f>IF(U464="","",_xlfn.LET(_xlpm.x,VLOOKUP(U464,'Drop-down_menus'!$F$2:$G$16,2,FALSE),IF(_xlpm.x=0,"",_xlpm.x)))</f>
        <v/>
      </c>
      <c r="Z464" t="str">
        <f>IF(V464="","",_xlfn.LET(_xlpm.x,VLOOKUP(V464,'Drop-down_menus'!$F$2:$G$16,2,FALSE),IF(_xlpm.x=0,"",_xlpm.x)))</f>
        <v/>
      </c>
      <c r="AA464" t="str">
        <f>IF(W464="","",_xlfn.LET(_xlpm.x,VLOOKUP(W464,'Drop-down_menus'!$F$2:$G$16,2,FALSE),IF(_xlpm.x=0,"",_xlpm.x)))</f>
        <v/>
      </c>
      <c r="AE464" t="s">
        <v>707</v>
      </c>
    </row>
    <row r="465" spans="1:31" x14ac:dyDescent="0.2">
      <c r="A465" s="2" t="s">
        <v>117</v>
      </c>
      <c r="C465">
        <v>681</v>
      </c>
      <c r="D465" s="21" t="s">
        <v>700</v>
      </c>
      <c r="F465" t="s">
        <v>763</v>
      </c>
      <c r="G465">
        <v>1</v>
      </c>
      <c r="H465" t="s">
        <v>763</v>
      </c>
      <c r="I465" t="s">
        <v>763</v>
      </c>
      <c r="J465" t="str">
        <f>IF($I465="","",_xlfn.LET(_xlpm.x,VLOOKUP($I465,'taxon-match_2026-08-31'!$A$2:$N$122,6,FALSE),IF(_xlpm.x=0,"",_xlpm.x)))</f>
        <v>(Strebel, 1908)</v>
      </c>
      <c r="K465" t="str">
        <f>IF($I465="","",_xlfn.LET(_xlpm.x,VLOOKUP($I465,'taxon-match_2026-08-31'!$A$2:$N$122,4,FALSE),IF(_xlpm.x=0,"",_xlpm.x)))</f>
        <v>urn:lsid:marinespecies.org:taxname:197296</v>
      </c>
      <c r="L465" t="str">
        <f>IF($I465="","",_xlfn.LET(_xlpm.x,VLOOKUP($I465,'taxon-match_2026-08-31'!$A$2:$N$122,7,FALSE),IF(_xlpm.x=0,"",_xlpm.x)))</f>
        <v>Animalia</v>
      </c>
      <c r="M465" t="str">
        <f>IF($I465="","",_xlfn.LET(_xlpm.x,VLOOKUP($I465,'taxon-match_2026-08-31'!$A$2:$N$122,8,FALSE),IF(_xlpm.x=0,"",_xlpm.x)))</f>
        <v>Mollusca</v>
      </c>
      <c r="N465" t="str">
        <f>IF($I465="","",_xlfn.LET(_xlpm.x,VLOOKUP($I465,'taxon-match_2026-08-31'!$A$2:$N$122,9,FALSE),IF(_xlpm.x=0,"",_xlpm.x)))</f>
        <v>Gastropoda</v>
      </c>
      <c r="O465" t="str">
        <f>IF($I465="","",_xlfn.LET(_xlpm.x,VLOOKUP($I465,'taxon-match_2026-08-31'!$A$2:$N$122,10,FALSE),IF(_xlpm.x=0,"",_xlpm.x)))</f>
        <v>Nacellida</v>
      </c>
      <c r="P465" t="str">
        <f>IF($I465="","",_xlfn.LET(_xlpm.x,VLOOKUP($I465,'taxon-match_2026-08-31'!$A$2:$N$122,11,FALSE),IF(_xlpm.x=0,"",_xlpm.x)))</f>
        <v>Nacellidae</v>
      </c>
      <c r="Q465" t="str">
        <f>IF($I465="","",_xlfn.LET(_xlpm.x,VLOOKUP($I465,'taxon-match_2026-08-31'!$A$2:$N$122,12,FALSE),IF(_xlpm.x=0,"",_xlpm.x)))</f>
        <v>Nacella</v>
      </c>
      <c r="R465" t="str">
        <f>IF($I465="","",_xlfn.LET(_xlpm.x,VLOOKUP($I465,'taxon-match_2026-08-31'!$A$2:$N$122,14,FALSE),IF(_xlpm.x=0,"",_xlpm.x)))</f>
        <v>concinna</v>
      </c>
      <c r="S465" s="2" t="s">
        <v>2609</v>
      </c>
      <c r="T465" t="s">
        <v>60</v>
      </c>
      <c r="X465" t="str">
        <f>IF(T465="","",_xlfn.LET(_xlpm.x,VLOOKUP(T465,'Drop-down_menus'!$F$2:$G$16,2,FALSE),IF(_xlpm.x=0,"",_xlpm.x)))</f>
        <v>https://orcid.org/0000-0002-9708-1761</v>
      </c>
      <c r="Y465" t="str">
        <f>IF(U465="","",_xlfn.LET(_xlpm.x,VLOOKUP(U465,'Drop-down_menus'!$F$2:$G$16,2,FALSE),IF(_xlpm.x=0,"",_xlpm.x)))</f>
        <v/>
      </c>
      <c r="Z465" t="str">
        <f>IF(V465="","",_xlfn.LET(_xlpm.x,VLOOKUP(V465,'Drop-down_menus'!$F$2:$G$16,2,FALSE),IF(_xlpm.x=0,"",_xlpm.x)))</f>
        <v/>
      </c>
      <c r="AA465" t="str">
        <f>IF(W465="","",_xlfn.LET(_xlpm.x,VLOOKUP(W465,'Drop-down_menus'!$F$2:$G$16,2,FALSE),IF(_xlpm.x=0,"",_xlpm.x)))</f>
        <v/>
      </c>
      <c r="AB465" t="s">
        <v>678</v>
      </c>
      <c r="AE465" t="s">
        <v>707</v>
      </c>
    </row>
    <row r="466" spans="1:31" x14ac:dyDescent="0.2">
      <c r="A466" s="2" t="s">
        <v>117</v>
      </c>
      <c r="C466">
        <v>682</v>
      </c>
      <c r="D466" s="21" t="s">
        <v>700</v>
      </c>
      <c r="F466" t="s">
        <v>720</v>
      </c>
      <c r="G466">
        <v>1</v>
      </c>
      <c r="H466" t="s">
        <v>720</v>
      </c>
      <c r="I466" t="s">
        <v>720</v>
      </c>
      <c r="J466" t="str">
        <f>IF($I466="","",_xlfn.LET(_xlpm.x,VLOOKUP($I466,'taxon-match_2026-08-31'!$A$2:$N$122,6,FALSE),IF(_xlpm.x=0,"",_xlpm.x)))</f>
        <v>(McIntosh, 1876)</v>
      </c>
      <c r="K466" t="str">
        <f>IF($I466="","",_xlfn.LET(_xlpm.x,VLOOKUP($I466,'taxon-match_2026-08-31'!$A$2:$N$122,4,FALSE),IF(_xlpm.x=0,"",_xlpm.x)))</f>
        <v>urn:lsid:marinespecies.org:taxname:1776775</v>
      </c>
      <c r="L466" t="str">
        <f>IF($I466="","",_xlfn.LET(_xlpm.x,VLOOKUP($I466,'taxon-match_2026-08-31'!$A$2:$N$122,7,FALSE),IF(_xlpm.x=0,"",_xlpm.x)))</f>
        <v>Animalia</v>
      </c>
      <c r="M466" t="str">
        <f>IF($I466="","",_xlfn.LET(_xlpm.x,VLOOKUP($I466,'taxon-match_2026-08-31'!$A$2:$N$122,8,FALSE),IF(_xlpm.x=0,"",_xlpm.x)))</f>
        <v>Nemertea</v>
      </c>
      <c r="N466" t="str">
        <f>IF($I466="","",_xlfn.LET(_xlpm.x,VLOOKUP($I466,'taxon-match_2026-08-31'!$A$2:$N$122,9,FALSE),IF(_xlpm.x=0,"",_xlpm.x)))</f>
        <v>Pilidiophora</v>
      </c>
      <c r="O466" t="str">
        <f>IF($I466="","",_xlfn.LET(_xlpm.x,VLOOKUP($I466,'taxon-match_2026-08-31'!$A$2:$N$122,10,FALSE),IF(_xlpm.x=0,"",_xlpm.x)))</f>
        <v>Heteronemertea</v>
      </c>
      <c r="P466" t="str">
        <f>IF($I466="","",_xlfn.LET(_xlpm.x,VLOOKUP($I466,'taxon-match_2026-08-31'!$A$2:$N$122,11,FALSE),IF(_xlpm.x=0,"",_xlpm.x)))</f>
        <v>Lineidae</v>
      </c>
      <c r="Q466" t="str">
        <f>IF($I466="","",_xlfn.LET(_xlpm.x,VLOOKUP($I466,'taxon-match_2026-08-31'!$A$2:$N$122,12,FALSE),IF(_xlpm.x=0,"",_xlpm.x)))</f>
        <v>Parborlasia</v>
      </c>
      <c r="R466" t="str">
        <f>IF($I466="","",_xlfn.LET(_xlpm.x,VLOOKUP($I466,'taxon-match_2026-08-31'!$A$2:$N$122,14,FALSE),IF(_xlpm.x=0,"",_xlpm.x)))</f>
        <v>corrugatus</v>
      </c>
      <c r="S466" s="2" t="s">
        <v>2609</v>
      </c>
      <c r="T466" t="s">
        <v>60</v>
      </c>
      <c r="X466" t="str">
        <f>IF(T466="","",_xlfn.LET(_xlpm.x,VLOOKUP(T466,'Drop-down_menus'!$F$2:$G$16,2,FALSE),IF(_xlpm.x=0,"",_xlpm.x)))</f>
        <v>https://orcid.org/0000-0002-9708-1761</v>
      </c>
      <c r="Y466" t="str">
        <f>IF(U466="","",_xlfn.LET(_xlpm.x,VLOOKUP(U466,'Drop-down_menus'!$F$2:$G$16,2,FALSE),IF(_xlpm.x=0,"",_xlpm.x)))</f>
        <v/>
      </c>
      <c r="Z466" t="str">
        <f>IF(V466="","",_xlfn.LET(_xlpm.x,VLOOKUP(V466,'Drop-down_menus'!$F$2:$G$16,2,FALSE),IF(_xlpm.x=0,"",_xlpm.x)))</f>
        <v/>
      </c>
      <c r="AA466" t="str">
        <f>IF(W466="","",_xlfn.LET(_xlpm.x,VLOOKUP(W466,'Drop-down_menus'!$F$2:$G$16,2,FALSE),IF(_xlpm.x=0,"",_xlpm.x)))</f>
        <v/>
      </c>
      <c r="AB466" t="s">
        <v>757</v>
      </c>
      <c r="AE466" t="s">
        <v>745</v>
      </c>
    </row>
    <row r="467" spans="1:31" x14ac:dyDescent="0.2">
      <c r="A467" s="2" t="s">
        <v>117</v>
      </c>
      <c r="C467">
        <v>683</v>
      </c>
      <c r="D467" s="21" t="s">
        <v>700</v>
      </c>
      <c r="F467" t="s">
        <v>720</v>
      </c>
      <c r="G467">
        <v>1</v>
      </c>
      <c r="H467" t="s">
        <v>720</v>
      </c>
      <c r="I467" t="s">
        <v>720</v>
      </c>
      <c r="J467" t="str">
        <f>IF($I467="","",_xlfn.LET(_xlpm.x,VLOOKUP($I467,'taxon-match_2026-08-31'!$A$2:$N$122,6,FALSE),IF(_xlpm.x=0,"",_xlpm.x)))</f>
        <v>(McIntosh, 1876)</v>
      </c>
      <c r="K467" t="str">
        <f>IF($I467="","",_xlfn.LET(_xlpm.x,VLOOKUP($I467,'taxon-match_2026-08-31'!$A$2:$N$122,4,FALSE),IF(_xlpm.x=0,"",_xlpm.x)))</f>
        <v>urn:lsid:marinespecies.org:taxname:1776775</v>
      </c>
      <c r="L467" t="str">
        <f>IF($I467="","",_xlfn.LET(_xlpm.x,VLOOKUP($I467,'taxon-match_2026-08-31'!$A$2:$N$122,7,FALSE),IF(_xlpm.x=0,"",_xlpm.x)))</f>
        <v>Animalia</v>
      </c>
      <c r="M467" t="str">
        <f>IF($I467="","",_xlfn.LET(_xlpm.x,VLOOKUP($I467,'taxon-match_2026-08-31'!$A$2:$N$122,8,FALSE),IF(_xlpm.x=0,"",_xlpm.x)))</f>
        <v>Nemertea</v>
      </c>
      <c r="N467" t="str">
        <f>IF($I467="","",_xlfn.LET(_xlpm.x,VLOOKUP($I467,'taxon-match_2026-08-31'!$A$2:$N$122,9,FALSE),IF(_xlpm.x=0,"",_xlpm.x)))</f>
        <v>Pilidiophora</v>
      </c>
      <c r="O467" t="str">
        <f>IF($I467="","",_xlfn.LET(_xlpm.x,VLOOKUP($I467,'taxon-match_2026-08-31'!$A$2:$N$122,10,FALSE),IF(_xlpm.x=0,"",_xlpm.x)))</f>
        <v>Heteronemertea</v>
      </c>
      <c r="P467" t="str">
        <f>IF($I467="","",_xlfn.LET(_xlpm.x,VLOOKUP($I467,'taxon-match_2026-08-31'!$A$2:$N$122,11,FALSE),IF(_xlpm.x=0,"",_xlpm.x)))</f>
        <v>Lineidae</v>
      </c>
      <c r="Q467" t="str">
        <f>IF($I467="","",_xlfn.LET(_xlpm.x,VLOOKUP($I467,'taxon-match_2026-08-31'!$A$2:$N$122,12,FALSE),IF(_xlpm.x=0,"",_xlpm.x)))</f>
        <v>Parborlasia</v>
      </c>
      <c r="R467" t="str">
        <f>IF($I467="","",_xlfn.LET(_xlpm.x,VLOOKUP($I467,'taxon-match_2026-08-31'!$A$2:$N$122,14,FALSE),IF(_xlpm.x=0,"",_xlpm.x)))</f>
        <v>corrugatus</v>
      </c>
      <c r="S467" s="2" t="s">
        <v>2609</v>
      </c>
      <c r="T467" t="s">
        <v>62</v>
      </c>
      <c r="X467" t="str">
        <f>IF(T467="","",_xlfn.LET(_xlpm.x,VLOOKUP(T467,'Drop-down_menus'!$F$2:$G$16,2,FALSE),IF(_xlpm.x=0,"",_xlpm.x)))</f>
        <v>https://orcid.org/0000-0003-3696-4445</v>
      </c>
      <c r="Y467" t="str">
        <f>IF(U467="","",_xlfn.LET(_xlpm.x,VLOOKUP(U467,'Drop-down_menus'!$F$2:$G$16,2,FALSE),IF(_xlpm.x=0,"",_xlpm.x)))</f>
        <v/>
      </c>
      <c r="Z467" t="str">
        <f>IF(V467="","",_xlfn.LET(_xlpm.x,VLOOKUP(V467,'Drop-down_menus'!$F$2:$G$16,2,FALSE),IF(_xlpm.x=0,"",_xlpm.x)))</f>
        <v/>
      </c>
      <c r="AA467" t="str">
        <f>IF(W467="","",_xlfn.LET(_xlpm.x,VLOOKUP(W467,'Drop-down_menus'!$F$2:$G$16,2,FALSE),IF(_xlpm.x=0,"",_xlpm.x)))</f>
        <v/>
      </c>
      <c r="AB467" t="s">
        <v>757</v>
      </c>
      <c r="AE467" t="s">
        <v>745</v>
      </c>
    </row>
    <row r="468" spans="1:31" x14ac:dyDescent="0.2">
      <c r="A468" s="2" t="s">
        <v>117</v>
      </c>
      <c r="C468">
        <v>684</v>
      </c>
      <c r="D468" s="21" t="s">
        <v>700</v>
      </c>
      <c r="F468" t="s">
        <v>720</v>
      </c>
      <c r="G468">
        <v>1</v>
      </c>
      <c r="H468" t="s">
        <v>720</v>
      </c>
      <c r="I468" t="s">
        <v>720</v>
      </c>
      <c r="J468" t="str">
        <f>IF($I468="","",_xlfn.LET(_xlpm.x,VLOOKUP($I468,'taxon-match_2026-08-31'!$A$2:$N$122,6,FALSE),IF(_xlpm.x=0,"",_xlpm.x)))</f>
        <v>(McIntosh, 1876)</v>
      </c>
      <c r="K468" t="str">
        <f>IF($I468="","",_xlfn.LET(_xlpm.x,VLOOKUP($I468,'taxon-match_2026-08-31'!$A$2:$N$122,4,FALSE),IF(_xlpm.x=0,"",_xlpm.x)))</f>
        <v>urn:lsid:marinespecies.org:taxname:1776775</v>
      </c>
      <c r="L468" t="str">
        <f>IF($I468="","",_xlfn.LET(_xlpm.x,VLOOKUP($I468,'taxon-match_2026-08-31'!$A$2:$N$122,7,FALSE),IF(_xlpm.x=0,"",_xlpm.x)))</f>
        <v>Animalia</v>
      </c>
      <c r="M468" t="str">
        <f>IF($I468="","",_xlfn.LET(_xlpm.x,VLOOKUP($I468,'taxon-match_2026-08-31'!$A$2:$N$122,8,FALSE),IF(_xlpm.x=0,"",_xlpm.x)))</f>
        <v>Nemertea</v>
      </c>
      <c r="N468" t="str">
        <f>IF($I468="","",_xlfn.LET(_xlpm.x,VLOOKUP($I468,'taxon-match_2026-08-31'!$A$2:$N$122,9,FALSE),IF(_xlpm.x=0,"",_xlpm.x)))</f>
        <v>Pilidiophora</v>
      </c>
      <c r="O468" t="str">
        <f>IF($I468="","",_xlfn.LET(_xlpm.x,VLOOKUP($I468,'taxon-match_2026-08-31'!$A$2:$N$122,10,FALSE),IF(_xlpm.x=0,"",_xlpm.x)))</f>
        <v>Heteronemertea</v>
      </c>
      <c r="P468" t="str">
        <f>IF($I468="","",_xlfn.LET(_xlpm.x,VLOOKUP($I468,'taxon-match_2026-08-31'!$A$2:$N$122,11,FALSE),IF(_xlpm.x=0,"",_xlpm.x)))</f>
        <v>Lineidae</v>
      </c>
      <c r="Q468" t="str">
        <f>IF($I468="","",_xlfn.LET(_xlpm.x,VLOOKUP($I468,'taxon-match_2026-08-31'!$A$2:$N$122,12,FALSE),IF(_xlpm.x=0,"",_xlpm.x)))</f>
        <v>Parborlasia</v>
      </c>
      <c r="R468" t="str">
        <f>IF($I468="","",_xlfn.LET(_xlpm.x,VLOOKUP($I468,'taxon-match_2026-08-31'!$A$2:$N$122,14,FALSE),IF(_xlpm.x=0,"",_xlpm.x)))</f>
        <v>corrugatus</v>
      </c>
      <c r="S468" s="2" t="s">
        <v>2609</v>
      </c>
      <c r="T468" t="s">
        <v>62</v>
      </c>
      <c r="X468" t="str">
        <f>IF(T468="","",_xlfn.LET(_xlpm.x,VLOOKUP(T468,'Drop-down_menus'!$F$2:$G$16,2,FALSE),IF(_xlpm.x=0,"",_xlpm.x)))</f>
        <v>https://orcid.org/0000-0003-3696-4445</v>
      </c>
      <c r="Y468" t="str">
        <f>IF(U468="","",_xlfn.LET(_xlpm.x,VLOOKUP(U468,'Drop-down_menus'!$F$2:$G$16,2,FALSE),IF(_xlpm.x=0,"",_xlpm.x)))</f>
        <v/>
      </c>
      <c r="Z468" t="str">
        <f>IF(V468="","",_xlfn.LET(_xlpm.x,VLOOKUP(V468,'Drop-down_menus'!$F$2:$G$16,2,FALSE),IF(_xlpm.x=0,"",_xlpm.x)))</f>
        <v/>
      </c>
      <c r="AA468" t="str">
        <f>IF(W468="","",_xlfn.LET(_xlpm.x,VLOOKUP(W468,'Drop-down_menus'!$F$2:$G$16,2,FALSE),IF(_xlpm.x=0,"",_xlpm.x)))</f>
        <v/>
      </c>
      <c r="AB468" t="s">
        <v>757</v>
      </c>
      <c r="AE468" t="s">
        <v>745</v>
      </c>
    </row>
    <row r="469" spans="1:31" x14ac:dyDescent="0.2">
      <c r="A469" s="2" t="s">
        <v>117</v>
      </c>
      <c r="C469">
        <v>685</v>
      </c>
      <c r="D469" s="21" t="s">
        <v>700</v>
      </c>
      <c r="F469" t="s">
        <v>720</v>
      </c>
      <c r="G469">
        <v>1</v>
      </c>
      <c r="H469" t="s">
        <v>720</v>
      </c>
      <c r="I469" t="s">
        <v>720</v>
      </c>
      <c r="J469" t="str">
        <f>IF($I469="","",_xlfn.LET(_xlpm.x,VLOOKUP($I469,'taxon-match_2026-08-31'!$A$2:$N$122,6,FALSE),IF(_xlpm.x=0,"",_xlpm.x)))</f>
        <v>(McIntosh, 1876)</v>
      </c>
      <c r="K469" t="str">
        <f>IF($I469="","",_xlfn.LET(_xlpm.x,VLOOKUP($I469,'taxon-match_2026-08-31'!$A$2:$N$122,4,FALSE),IF(_xlpm.x=0,"",_xlpm.x)))</f>
        <v>urn:lsid:marinespecies.org:taxname:1776775</v>
      </c>
      <c r="L469" t="str">
        <f>IF($I469="","",_xlfn.LET(_xlpm.x,VLOOKUP($I469,'taxon-match_2026-08-31'!$A$2:$N$122,7,FALSE),IF(_xlpm.x=0,"",_xlpm.x)))</f>
        <v>Animalia</v>
      </c>
      <c r="M469" t="str">
        <f>IF($I469="","",_xlfn.LET(_xlpm.x,VLOOKUP($I469,'taxon-match_2026-08-31'!$A$2:$N$122,8,FALSE),IF(_xlpm.x=0,"",_xlpm.x)))</f>
        <v>Nemertea</v>
      </c>
      <c r="N469" t="str">
        <f>IF($I469="","",_xlfn.LET(_xlpm.x,VLOOKUP($I469,'taxon-match_2026-08-31'!$A$2:$N$122,9,FALSE),IF(_xlpm.x=0,"",_xlpm.x)))</f>
        <v>Pilidiophora</v>
      </c>
      <c r="O469" t="str">
        <f>IF($I469="","",_xlfn.LET(_xlpm.x,VLOOKUP($I469,'taxon-match_2026-08-31'!$A$2:$N$122,10,FALSE),IF(_xlpm.x=0,"",_xlpm.x)))</f>
        <v>Heteronemertea</v>
      </c>
      <c r="P469" t="str">
        <f>IF($I469="","",_xlfn.LET(_xlpm.x,VLOOKUP($I469,'taxon-match_2026-08-31'!$A$2:$N$122,11,FALSE),IF(_xlpm.x=0,"",_xlpm.x)))</f>
        <v>Lineidae</v>
      </c>
      <c r="Q469" t="str">
        <f>IF($I469="","",_xlfn.LET(_xlpm.x,VLOOKUP($I469,'taxon-match_2026-08-31'!$A$2:$N$122,12,FALSE),IF(_xlpm.x=0,"",_xlpm.x)))</f>
        <v>Parborlasia</v>
      </c>
      <c r="R469" t="str">
        <f>IF($I469="","",_xlfn.LET(_xlpm.x,VLOOKUP($I469,'taxon-match_2026-08-31'!$A$2:$N$122,14,FALSE),IF(_xlpm.x=0,"",_xlpm.x)))</f>
        <v>corrugatus</v>
      </c>
      <c r="S469" s="2" t="s">
        <v>2609</v>
      </c>
      <c r="T469" t="s">
        <v>62</v>
      </c>
      <c r="X469" t="str">
        <f>IF(T469="","",_xlfn.LET(_xlpm.x,VLOOKUP(T469,'Drop-down_menus'!$F$2:$G$16,2,FALSE),IF(_xlpm.x=0,"",_xlpm.x)))</f>
        <v>https://orcid.org/0000-0003-3696-4445</v>
      </c>
      <c r="Y469" t="str">
        <f>IF(U469="","",_xlfn.LET(_xlpm.x,VLOOKUP(U469,'Drop-down_menus'!$F$2:$G$16,2,FALSE),IF(_xlpm.x=0,"",_xlpm.x)))</f>
        <v/>
      </c>
      <c r="Z469" t="str">
        <f>IF(V469="","",_xlfn.LET(_xlpm.x,VLOOKUP(V469,'Drop-down_menus'!$F$2:$G$16,2,FALSE),IF(_xlpm.x=0,"",_xlpm.x)))</f>
        <v/>
      </c>
      <c r="AA469" t="str">
        <f>IF(W469="","",_xlfn.LET(_xlpm.x,VLOOKUP(W469,'Drop-down_menus'!$F$2:$G$16,2,FALSE),IF(_xlpm.x=0,"",_xlpm.x)))</f>
        <v/>
      </c>
      <c r="AB469" t="s">
        <v>757</v>
      </c>
      <c r="AE469" t="s">
        <v>745</v>
      </c>
    </row>
    <row r="470" spans="1:31" x14ac:dyDescent="0.2">
      <c r="A470" s="2" t="s">
        <v>117</v>
      </c>
      <c r="C470">
        <v>686</v>
      </c>
      <c r="D470" s="21" t="s">
        <v>700</v>
      </c>
      <c r="F470" t="s">
        <v>720</v>
      </c>
      <c r="G470">
        <v>1</v>
      </c>
      <c r="H470" t="s">
        <v>720</v>
      </c>
      <c r="I470" t="s">
        <v>720</v>
      </c>
      <c r="J470" t="str">
        <f>IF($I470="","",_xlfn.LET(_xlpm.x,VLOOKUP($I470,'taxon-match_2026-08-31'!$A$2:$N$122,6,FALSE),IF(_xlpm.x=0,"",_xlpm.x)))</f>
        <v>(McIntosh, 1876)</v>
      </c>
      <c r="K470" t="str">
        <f>IF($I470="","",_xlfn.LET(_xlpm.x,VLOOKUP($I470,'taxon-match_2026-08-31'!$A$2:$N$122,4,FALSE),IF(_xlpm.x=0,"",_xlpm.x)))</f>
        <v>urn:lsid:marinespecies.org:taxname:1776775</v>
      </c>
      <c r="L470" t="str">
        <f>IF($I470="","",_xlfn.LET(_xlpm.x,VLOOKUP($I470,'taxon-match_2026-08-31'!$A$2:$N$122,7,FALSE),IF(_xlpm.x=0,"",_xlpm.x)))</f>
        <v>Animalia</v>
      </c>
      <c r="M470" t="str">
        <f>IF($I470="","",_xlfn.LET(_xlpm.x,VLOOKUP($I470,'taxon-match_2026-08-31'!$A$2:$N$122,8,FALSE),IF(_xlpm.x=0,"",_xlpm.x)))</f>
        <v>Nemertea</v>
      </c>
      <c r="N470" t="str">
        <f>IF($I470="","",_xlfn.LET(_xlpm.x,VLOOKUP($I470,'taxon-match_2026-08-31'!$A$2:$N$122,9,FALSE),IF(_xlpm.x=0,"",_xlpm.x)))</f>
        <v>Pilidiophora</v>
      </c>
      <c r="O470" t="str">
        <f>IF($I470="","",_xlfn.LET(_xlpm.x,VLOOKUP($I470,'taxon-match_2026-08-31'!$A$2:$N$122,10,FALSE),IF(_xlpm.x=0,"",_xlpm.x)))</f>
        <v>Heteronemertea</v>
      </c>
      <c r="P470" t="str">
        <f>IF($I470="","",_xlfn.LET(_xlpm.x,VLOOKUP($I470,'taxon-match_2026-08-31'!$A$2:$N$122,11,FALSE),IF(_xlpm.x=0,"",_xlpm.x)))</f>
        <v>Lineidae</v>
      </c>
      <c r="Q470" t="str">
        <f>IF($I470="","",_xlfn.LET(_xlpm.x,VLOOKUP($I470,'taxon-match_2026-08-31'!$A$2:$N$122,12,FALSE),IF(_xlpm.x=0,"",_xlpm.x)))</f>
        <v>Parborlasia</v>
      </c>
      <c r="R470" t="str">
        <f>IF($I470="","",_xlfn.LET(_xlpm.x,VLOOKUP($I470,'taxon-match_2026-08-31'!$A$2:$N$122,14,FALSE),IF(_xlpm.x=0,"",_xlpm.x)))</f>
        <v>corrugatus</v>
      </c>
      <c r="S470" s="2" t="s">
        <v>2609</v>
      </c>
      <c r="T470" t="s">
        <v>62</v>
      </c>
      <c r="X470" t="str">
        <f>IF(T470="","",_xlfn.LET(_xlpm.x,VLOOKUP(T470,'Drop-down_menus'!$F$2:$G$16,2,FALSE),IF(_xlpm.x=0,"",_xlpm.x)))</f>
        <v>https://orcid.org/0000-0003-3696-4445</v>
      </c>
      <c r="Y470" t="str">
        <f>IF(U470="","",_xlfn.LET(_xlpm.x,VLOOKUP(U470,'Drop-down_menus'!$F$2:$G$16,2,FALSE),IF(_xlpm.x=0,"",_xlpm.x)))</f>
        <v/>
      </c>
      <c r="Z470" t="str">
        <f>IF(V470="","",_xlfn.LET(_xlpm.x,VLOOKUP(V470,'Drop-down_menus'!$F$2:$G$16,2,FALSE),IF(_xlpm.x=0,"",_xlpm.x)))</f>
        <v/>
      </c>
      <c r="AA470" t="str">
        <f>IF(W470="","",_xlfn.LET(_xlpm.x,VLOOKUP(W470,'Drop-down_menus'!$F$2:$G$16,2,FALSE),IF(_xlpm.x=0,"",_xlpm.x)))</f>
        <v/>
      </c>
      <c r="AB470" t="s">
        <v>757</v>
      </c>
      <c r="AE470" t="s">
        <v>745</v>
      </c>
    </row>
    <row r="471" spans="1:31" x14ac:dyDescent="0.2">
      <c r="A471" s="2" t="s">
        <v>117</v>
      </c>
      <c r="C471">
        <v>687</v>
      </c>
      <c r="D471" s="21" t="s">
        <v>700</v>
      </c>
      <c r="F471" t="s">
        <v>760</v>
      </c>
      <c r="G471">
        <v>1</v>
      </c>
      <c r="H471" t="s">
        <v>760</v>
      </c>
      <c r="I471" t="s">
        <v>760</v>
      </c>
      <c r="J471" t="str">
        <f>IF($I471="","",_xlfn.LET(_xlpm.x,VLOOKUP($I471,'taxon-match_2026-08-31'!$A$2:$N$122,6,FALSE),IF(_xlpm.x=0,"",_xlpm.x)))</f>
        <v>Topsent, 1905</v>
      </c>
      <c r="K471" t="str">
        <f>IF($I471="","",_xlfn.LET(_xlpm.x,VLOOKUP($I471,'taxon-match_2026-08-31'!$A$2:$N$122,4,FALSE),IF(_xlpm.x=0,"",_xlpm.x)))</f>
        <v>urn:lsid:marinespecies.org:taxname:164875</v>
      </c>
      <c r="L471" t="str">
        <f>IF($I471="","",_xlfn.LET(_xlpm.x,VLOOKUP($I471,'taxon-match_2026-08-31'!$A$2:$N$122,7,FALSE),IF(_xlpm.x=0,"",_xlpm.x)))</f>
        <v>Animalia</v>
      </c>
      <c r="M471" t="str">
        <f>IF($I471="","",_xlfn.LET(_xlpm.x,VLOOKUP($I471,'taxon-match_2026-08-31'!$A$2:$N$122,8,FALSE),IF(_xlpm.x=0,"",_xlpm.x)))</f>
        <v>Porifera</v>
      </c>
      <c r="N471" t="str">
        <f>IF($I471="","",_xlfn.LET(_xlpm.x,VLOOKUP($I471,'taxon-match_2026-08-31'!$A$2:$N$122,9,FALSE),IF(_xlpm.x=0,"",_xlpm.x)))</f>
        <v>Demospongiae</v>
      </c>
      <c r="O471" t="str">
        <f>IF($I471="","",_xlfn.LET(_xlpm.x,VLOOKUP($I471,'taxon-match_2026-08-31'!$A$2:$N$122,10,FALSE),IF(_xlpm.x=0,"",_xlpm.x)))</f>
        <v>Dendroceratida</v>
      </c>
      <c r="P471" t="str">
        <f>IF($I471="","",_xlfn.LET(_xlpm.x,VLOOKUP($I471,'taxon-match_2026-08-31'!$A$2:$N$122,11,FALSE),IF(_xlpm.x=0,"",_xlpm.x)))</f>
        <v>Darwinellidae</v>
      </c>
      <c r="Q471" t="str">
        <f>IF($I471="","",_xlfn.LET(_xlpm.x,VLOOKUP($I471,'taxon-match_2026-08-31'!$A$2:$N$122,12,FALSE),IF(_xlpm.x=0,"",_xlpm.x)))</f>
        <v>Dendrilla</v>
      </c>
      <c r="R471" t="str">
        <f>IF($I471="","",_xlfn.LET(_xlpm.x,VLOOKUP($I471,'taxon-match_2026-08-31'!$A$2:$N$122,14,FALSE),IF(_xlpm.x=0,"",_xlpm.x)))</f>
        <v>antarctica</v>
      </c>
      <c r="S471" s="2" t="s">
        <v>2609</v>
      </c>
      <c r="T471" t="s">
        <v>62</v>
      </c>
      <c r="X471" t="str">
        <f>IF(T471="","",_xlfn.LET(_xlpm.x,VLOOKUP(T471,'Drop-down_menus'!$F$2:$G$16,2,FALSE),IF(_xlpm.x=0,"",_xlpm.x)))</f>
        <v>https://orcid.org/0000-0003-3696-4445</v>
      </c>
      <c r="Y471" t="str">
        <f>IF(U471="","",_xlfn.LET(_xlpm.x,VLOOKUP(U471,'Drop-down_menus'!$F$2:$G$16,2,FALSE),IF(_xlpm.x=0,"",_xlpm.x)))</f>
        <v/>
      </c>
      <c r="Z471" t="str">
        <f>IF(V471="","",_xlfn.LET(_xlpm.x,VLOOKUP(V471,'Drop-down_menus'!$F$2:$G$16,2,FALSE),IF(_xlpm.x=0,"",_xlpm.x)))</f>
        <v/>
      </c>
      <c r="AA471" t="str">
        <f>IF(W471="","",_xlfn.LET(_xlpm.x,VLOOKUP(W471,'Drop-down_menus'!$F$2:$G$16,2,FALSE),IF(_xlpm.x=0,"",_xlpm.x)))</f>
        <v/>
      </c>
      <c r="AB471" t="s">
        <v>757</v>
      </c>
      <c r="AE471" t="s">
        <v>745</v>
      </c>
    </row>
    <row r="472" spans="1:31" hidden="1" x14ac:dyDescent="0.2">
      <c r="A472" s="2" t="s">
        <v>117</v>
      </c>
      <c r="C472">
        <v>688</v>
      </c>
      <c r="D472" s="21" t="s">
        <v>700</v>
      </c>
      <c r="F472" t="s">
        <v>761</v>
      </c>
      <c r="G472">
        <v>1</v>
      </c>
      <c r="H472" t="s">
        <v>761</v>
      </c>
      <c r="I472" t="s">
        <v>761</v>
      </c>
      <c r="J472" t="str">
        <f>IF($I472="","",_xlfn.LET(_xlpm.x,VLOOKUP($I472,'taxon-match_2026-08-31'!$A$2:$N$122,6,FALSE),IF(_xlpm.x=0,"",_xlpm.x)))</f>
        <v>Perrier, 1891</v>
      </c>
      <c r="K472" t="str">
        <f>IF($I472="","",_xlfn.LET(_xlpm.x,VLOOKUP($I472,'taxon-match_2026-08-31'!$A$2:$N$122,4,FALSE),IF(_xlpm.x=0,"",_xlpm.x)))</f>
        <v>urn:lsid:marinespecies.org:taxname:172529</v>
      </c>
      <c r="L472" t="str">
        <f>IF($I472="","",_xlfn.LET(_xlpm.x,VLOOKUP($I472,'taxon-match_2026-08-31'!$A$2:$N$122,7,FALSE),IF(_xlpm.x=0,"",_xlpm.x)))</f>
        <v>Animalia</v>
      </c>
      <c r="M472" t="str">
        <f>IF($I472="","",_xlfn.LET(_xlpm.x,VLOOKUP($I472,'taxon-match_2026-08-31'!$A$2:$N$122,8,FALSE),IF(_xlpm.x=0,"",_xlpm.x)))</f>
        <v>Echinodermata</v>
      </c>
      <c r="N472" t="str">
        <f>IF($I472="","",_xlfn.LET(_xlpm.x,VLOOKUP($I472,'taxon-match_2026-08-31'!$A$2:$N$122,9,FALSE),IF(_xlpm.x=0,"",_xlpm.x)))</f>
        <v>Asteroidea</v>
      </c>
      <c r="O472" t="str">
        <f>IF($I472="","",_xlfn.LET(_xlpm.x,VLOOKUP($I472,'taxon-match_2026-08-31'!$A$2:$N$122,10,FALSE),IF(_xlpm.x=0,"",_xlpm.x)))</f>
        <v>Forcipulatida</v>
      </c>
      <c r="P472" t="str">
        <f>IF($I472="","",_xlfn.LET(_xlpm.x,VLOOKUP($I472,'taxon-match_2026-08-31'!$A$2:$N$122,11,FALSE),IF(_xlpm.x=0,"",_xlpm.x)))</f>
        <v>Asteriidae</v>
      </c>
      <c r="Q472" t="str">
        <f>IF($I472="","",_xlfn.LET(_xlpm.x,VLOOKUP($I472,'taxon-match_2026-08-31'!$A$2:$N$122,12,FALSE),IF(_xlpm.x=0,"",_xlpm.x)))</f>
        <v>Diplasterias</v>
      </c>
      <c r="R472" t="str">
        <f>IF($I472="","",_xlfn.LET(_xlpm.x,VLOOKUP($I472,'taxon-match_2026-08-31'!$A$2:$N$122,14,FALSE),IF(_xlpm.x=0,"",_xlpm.x)))</f>
        <v/>
      </c>
      <c r="S472" s="2" t="s">
        <v>2361</v>
      </c>
      <c r="T472" t="s">
        <v>62</v>
      </c>
      <c r="X472" t="str">
        <f>IF(T472="","",_xlfn.LET(_xlpm.x,VLOOKUP(T472,'Drop-down_menus'!$F$2:$G$16,2,FALSE),IF(_xlpm.x=0,"",_xlpm.x)))</f>
        <v>https://orcid.org/0000-0003-3696-4445</v>
      </c>
      <c r="Y472" t="str">
        <f>IF(U472="","",_xlfn.LET(_xlpm.x,VLOOKUP(U472,'Drop-down_menus'!$F$2:$G$16,2,FALSE),IF(_xlpm.x=0,"",_xlpm.x)))</f>
        <v/>
      </c>
      <c r="Z472" t="str">
        <f>IF(V472="","",_xlfn.LET(_xlpm.x,VLOOKUP(V472,'Drop-down_menus'!$F$2:$G$16,2,FALSE),IF(_xlpm.x=0,"",_xlpm.x)))</f>
        <v/>
      </c>
      <c r="AA472" t="str">
        <f>IF(W472="","",_xlfn.LET(_xlpm.x,VLOOKUP(W472,'Drop-down_menus'!$F$2:$G$16,2,FALSE),IF(_xlpm.x=0,"",_xlpm.x)))</f>
        <v/>
      </c>
      <c r="AB472" t="s">
        <v>757</v>
      </c>
      <c r="AE472" t="s">
        <v>745</v>
      </c>
    </row>
    <row r="473" spans="1:31" hidden="1" x14ac:dyDescent="0.2">
      <c r="A473" s="2" t="s">
        <v>117</v>
      </c>
      <c r="C473">
        <v>689</v>
      </c>
      <c r="D473" s="21" t="s">
        <v>700</v>
      </c>
      <c r="F473" t="s">
        <v>761</v>
      </c>
      <c r="G473">
        <v>1</v>
      </c>
      <c r="H473" t="s">
        <v>761</v>
      </c>
      <c r="I473" t="s">
        <v>761</v>
      </c>
      <c r="J473" t="str">
        <f>IF($I473="","",_xlfn.LET(_xlpm.x,VLOOKUP($I473,'taxon-match_2026-08-31'!$A$2:$N$122,6,FALSE),IF(_xlpm.x=0,"",_xlpm.x)))</f>
        <v>Perrier, 1891</v>
      </c>
      <c r="K473" t="str">
        <f>IF($I473="","",_xlfn.LET(_xlpm.x,VLOOKUP($I473,'taxon-match_2026-08-31'!$A$2:$N$122,4,FALSE),IF(_xlpm.x=0,"",_xlpm.x)))</f>
        <v>urn:lsid:marinespecies.org:taxname:172529</v>
      </c>
      <c r="L473" t="str">
        <f>IF($I473="","",_xlfn.LET(_xlpm.x,VLOOKUP($I473,'taxon-match_2026-08-31'!$A$2:$N$122,7,FALSE),IF(_xlpm.x=0,"",_xlpm.x)))</f>
        <v>Animalia</v>
      </c>
      <c r="M473" t="str">
        <f>IF($I473="","",_xlfn.LET(_xlpm.x,VLOOKUP($I473,'taxon-match_2026-08-31'!$A$2:$N$122,8,FALSE),IF(_xlpm.x=0,"",_xlpm.x)))</f>
        <v>Echinodermata</v>
      </c>
      <c r="N473" t="str">
        <f>IF($I473="","",_xlfn.LET(_xlpm.x,VLOOKUP($I473,'taxon-match_2026-08-31'!$A$2:$N$122,9,FALSE),IF(_xlpm.x=0,"",_xlpm.x)))</f>
        <v>Asteroidea</v>
      </c>
      <c r="O473" t="str">
        <f>IF($I473="","",_xlfn.LET(_xlpm.x,VLOOKUP($I473,'taxon-match_2026-08-31'!$A$2:$N$122,10,FALSE),IF(_xlpm.x=0,"",_xlpm.x)))</f>
        <v>Forcipulatida</v>
      </c>
      <c r="P473" t="str">
        <f>IF($I473="","",_xlfn.LET(_xlpm.x,VLOOKUP($I473,'taxon-match_2026-08-31'!$A$2:$N$122,11,FALSE),IF(_xlpm.x=0,"",_xlpm.x)))</f>
        <v>Asteriidae</v>
      </c>
      <c r="Q473" t="str">
        <f>IF($I473="","",_xlfn.LET(_xlpm.x,VLOOKUP($I473,'taxon-match_2026-08-31'!$A$2:$N$122,12,FALSE),IF(_xlpm.x=0,"",_xlpm.x)))</f>
        <v>Diplasterias</v>
      </c>
      <c r="R473" t="str">
        <f>IF($I473="","",_xlfn.LET(_xlpm.x,VLOOKUP($I473,'taxon-match_2026-08-31'!$A$2:$N$122,14,FALSE),IF(_xlpm.x=0,"",_xlpm.x)))</f>
        <v/>
      </c>
      <c r="S473" s="2" t="s">
        <v>2361</v>
      </c>
      <c r="T473" t="s">
        <v>62</v>
      </c>
      <c r="X473" t="str">
        <f>IF(T473="","",_xlfn.LET(_xlpm.x,VLOOKUP(T473,'Drop-down_menus'!$F$2:$G$16,2,FALSE),IF(_xlpm.x=0,"",_xlpm.x)))</f>
        <v>https://orcid.org/0000-0003-3696-4445</v>
      </c>
      <c r="Y473" t="str">
        <f>IF(U473="","",_xlfn.LET(_xlpm.x,VLOOKUP(U473,'Drop-down_menus'!$F$2:$G$16,2,FALSE),IF(_xlpm.x=0,"",_xlpm.x)))</f>
        <v/>
      </c>
      <c r="Z473" t="str">
        <f>IF(V473="","",_xlfn.LET(_xlpm.x,VLOOKUP(V473,'Drop-down_menus'!$F$2:$G$16,2,FALSE),IF(_xlpm.x=0,"",_xlpm.x)))</f>
        <v/>
      </c>
      <c r="AA473" t="str">
        <f>IF(W473="","",_xlfn.LET(_xlpm.x,VLOOKUP(W473,'Drop-down_menus'!$F$2:$G$16,2,FALSE),IF(_xlpm.x=0,"",_xlpm.x)))</f>
        <v/>
      </c>
      <c r="AB473" t="s">
        <v>757</v>
      </c>
      <c r="AE473" t="s">
        <v>745</v>
      </c>
    </row>
    <row r="474" spans="1:31" hidden="1" x14ac:dyDescent="0.2">
      <c r="A474" s="2" t="s">
        <v>117</v>
      </c>
      <c r="C474">
        <v>690</v>
      </c>
      <c r="D474" s="21" t="s">
        <v>700</v>
      </c>
      <c r="F474" t="s">
        <v>750</v>
      </c>
      <c r="G474">
        <v>1</v>
      </c>
      <c r="H474" t="s">
        <v>750</v>
      </c>
      <c r="I474" t="s">
        <v>750</v>
      </c>
      <c r="J474" t="str">
        <f>IF($I474="","",_xlfn.LET(_xlpm.x,VLOOKUP($I474,'taxon-match_2026-08-31'!$A$2:$N$122,6,FALSE),IF(_xlpm.x=0,"",_xlpm.x)))</f>
        <v>Linnaeus, 1758</v>
      </c>
      <c r="K474" t="str">
        <f>IF($I474="","",_xlfn.LET(_xlpm.x,VLOOKUP($I474,'taxon-match_2026-08-31'!$A$2:$N$122,4,FALSE),IF(_xlpm.x=0,"",_xlpm.x)))</f>
        <v>urn:lsid:marinespecies.org:taxname:137914</v>
      </c>
      <c r="L474" t="str">
        <f>IF($I474="","",_xlfn.LET(_xlpm.x,VLOOKUP($I474,'taxon-match_2026-08-31'!$A$2:$N$122,7,FALSE),IF(_xlpm.x=0,"",_xlpm.x)))</f>
        <v>Animalia</v>
      </c>
      <c r="M474" t="str">
        <f>IF($I474="","",_xlfn.LET(_xlpm.x,VLOOKUP($I474,'taxon-match_2026-08-31'!$A$2:$N$122,8,FALSE),IF(_xlpm.x=0,"",_xlpm.x)))</f>
        <v>Mollusca</v>
      </c>
      <c r="N474" t="str">
        <f>IF($I474="","",_xlfn.LET(_xlpm.x,VLOOKUP($I474,'taxon-match_2026-08-31'!$A$2:$N$122,9,FALSE),IF(_xlpm.x=0,"",_xlpm.x)))</f>
        <v>Gastropoda</v>
      </c>
      <c r="O474" t="str">
        <f>IF($I474="","",_xlfn.LET(_xlpm.x,VLOOKUP($I474,'taxon-match_2026-08-31'!$A$2:$N$122,10,FALSE),IF(_xlpm.x=0,"",_xlpm.x)))</f>
        <v>Doridida</v>
      </c>
      <c r="P474" t="str">
        <f>IF($I474="","",_xlfn.LET(_xlpm.x,VLOOKUP($I474,'taxon-match_2026-08-31'!$A$2:$N$122,11,FALSE),IF(_xlpm.x=0,"",_xlpm.x)))</f>
        <v>Dorididae</v>
      </c>
      <c r="Q474" t="str">
        <f>IF($I474="","",_xlfn.LET(_xlpm.x,VLOOKUP($I474,'taxon-match_2026-08-31'!$A$2:$N$122,12,FALSE),IF(_xlpm.x=0,"",_xlpm.x)))</f>
        <v>Doris</v>
      </c>
      <c r="R474" t="str">
        <f>IF($I474="","",_xlfn.LET(_xlpm.x,VLOOKUP($I474,'taxon-match_2026-08-31'!$A$2:$N$122,14,FALSE),IF(_xlpm.x=0,"",_xlpm.x)))</f>
        <v/>
      </c>
      <c r="S474" s="2" t="s">
        <v>2361</v>
      </c>
      <c r="T474" t="s">
        <v>62</v>
      </c>
      <c r="X474" t="str">
        <f>IF(T474="","",_xlfn.LET(_xlpm.x,VLOOKUP(T474,'Drop-down_menus'!$F$2:$G$16,2,FALSE),IF(_xlpm.x=0,"",_xlpm.x)))</f>
        <v>https://orcid.org/0000-0003-3696-4445</v>
      </c>
      <c r="Y474" t="str">
        <f>IF(U474="","",_xlfn.LET(_xlpm.x,VLOOKUP(U474,'Drop-down_menus'!$F$2:$G$16,2,FALSE),IF(_xlpm.x=0,"",_xlpm.x)))</f>
        <v/>
      </c>
      <c r="Z474" t="str">
        <f>IF(V474="","",_xlfn.LET(_xlpm.x,VLOOKUP(V474,'Drop-down_menus'!$F$2:$G$16,2,FALSE),IF(_xlpm.x=0,"",_xlpm.x)))</f>
        <v/>
      </c>
      <c r="AA474" t="str">
        <f>IF(W474="","",_xlfn.LET(_xlpm.x,VLOOKUP(W474,'Drop-down_menus'!$F$2:$G$16,2,FALSE),IF(_xlpm.x=0,"",_xlpm.x)))</f>
        <v/>
      </c>
      <c r="AB474" t="s">
        <v>757</v>
      </c>
      <c r="AE474" t="s">
        <v>745</v>
      </c>
    </row>
    <row r="475" spans="1:31" hidden="1" x14ac:dyDescent="0.2">
      <c r="A475" s="2" t="s">
        <v>117</v>
      </c>
      <c r="C475">
        <v>691</v>
      </c>
      <c r="D475" s="21" t="s">
        <v>700</v>
      </c>
      <c r="F475" t="s">
        <v>750</v>
      </c>
      <c r="G475">
        <v>1</v>
      </c>
      <c r="H475" t="s">
        <v>750</v>
      </c>
      <c r="I475" t="s">
        <v>750</v>
      </c>
      <c r="J475" t="str">
        <f>IF($I475="","",_xlfn.LET(_xlpm.x,VLOOKUP($I475,'taxon-match_2026-08-31'!$A$2:$N$122,6,FALSE),IF(_xlpm.x=0,"",_xlpm.x)))</f>
        <v>Linnaeus, 1758</v>
      </c>
      <c r="K475" t="str">
        <f>IF($I475="","",_xlfn.LET(_xlpm.x,VLOOKUP($I475,'taxon-match_2026-08-31'!$A$2:$N$122,4,FALSE),IF(_xlpm.x=0,"",_xlpm.x)))</f>
        <v>urn:lsid:marinespecies.org:taxname:137914</v>
      </c>
      <c r="L475" t="str">
        <f>IF($I475="","",_xlfn.LET(_xlpm.x,VLOOKUP($I475,'taxon-match_2026-08-31'!$A$2:$N$122,7,FALSE),IF(_xlpm.x=0,"",_xlpm.x)))</f>
        <v>Animalia</v>
      </c>
      <c r="M475" t="str">
        <f>IF($I475="","",_xlfn.LET(_xlpm.x,VLOOKUP($I475,'taxon-match_2026-08-31'!$A$2:$N$122,8,FALSE),IF(_xlpm.x=0,"",_xlpm.x)))</f>
        <v>Mollusca</v>
      </c>
      <c r="N475" t="str">
        <f>IF($I475="","",_xlfn.LET(_xlpm.x,VLOOKUP($I475,'taxon-match_2026-08-31'!$A$2:$N$122,9,FALSE),IF(_xlpm.x=0,"",_xlpm.x)))</f>
        <v>Gastropoda</v>
      </c>
      <c r="O475" t="str">
        <f>IF($I475="","",_xlfn.LET(_xlpm.x,VLOOKUP($I475,'taxon-match_2026-08-31'!$A$2:$N$122,10,FALSE),IF(_xlpm.x=0,"",_xlpm.x)))</f>
        <v>Doridida</v>
      </c>
      <c r="P475" t="str">
        <f>IF($I475="","",_xlfn.LET(_xlpm.x,VLOOKUP($I475,'taxon-match_2026-08-31'!$A$2:$N$122,11,FALSE),IF(_xlpm.x=0,"",_xlpm.x)))</f>
        <v>Dorididae</v>
      </c>
      <c r="Q475" t="str">
        <f>IF($I475="","",_xlfn.LET(_xlpm.x,VLOOKUP($I475,'taxon-match_2026-08-31'!$A$2:$N$122,12,FALSE),IF(_xlpm.x=0,"",_xlpm.x)))</f>
        <v>Doris</v>
      </c>
      <c r="R475" t="str">
        <f>IF($I475="","",_xlfn.LET(_xlpm.x,VLOOKUP($I475,'taxon-match_2026-08-31'!$A$2:$N$122,14,FALSE),IF(_xlpm.x=0,"",_xlpm.x)))</f>
        <v/>
      </c>
      <c r="S475" s="2" t="s">
        <v>2361</v>
      </c>
      <c r="T475" t="s">
        <v>62</v>
      </c>
      <c r="X475" t="str">
        <f>IF(T475="","",_xlfn.LET(_xlpm.x,VLOOKUP(T475,'Drop-down_menus'!$F$2:$G$16,2,FALSE),IF(_xlpm.x=0,"",_xlpm.x)))</f>
        <v>https://orcid.org/0000-0003-3696-4445</v>
      </c>
      <c r="Y475" t="str">
        <f>IF(U475="","",_xlfn.LET(_xlpm.x,VLOOKUP(U475,'Drop-down_menus'!$F$2:$G$16,2,FALSE),IF(_xlpm.x=0,"",_xlpm.x)))</f>
        <v/>
      </c>
      <c r="Z475" t="str">
        <f>IF(V475="","",_xlfn.LET(_xlpm.x,VLOOKUP(V475,'Drop-down_menus'!$F$2:$G$16,2,FALSE),IF(_xlpm.x=0,"",_xlpm.x)))</f>
        <v/>
      </c>
      <c r="AA475" t="str">
        <f>IF(W475="","",_xlfn.LET(_xlpm.x,VLOOKUP(W475,'Drop-down_menus'!$F$2:$G$16,2,FALSE),IF(_xlpm.x=0,"",_xlpm.x)))</f>
        <v/>
      </c>
      <c r="AB475" t="s">
        <v>757</v>
      </c>
      <c r="AE475" t="s">
        <v>745</v>
      </c>
    </row>
    <row r="476" spans="1:31" x14ac:dyDescent="0.2">
      <c r="A476" s="2" t="s">
        <v>117</v>
      </c>
      <c r="C476">
        <v>692</v>
      </c>
      <c r="D476" s="21" t="s">
        <v>700</v>
      </c>
      <c r="F476" t="s">
        <v>760</v>
      </c>
      <c r="H476" t="s">
        <v>760</v>
      </c>
      <c r="I476" t="s">
        <v>760</v>
      </c>
      <c r="J476" t="str">
        <f>IF($I476="","",_xlfn.LET(_xlpm.x,VLOOKUP($I476,'taxon-match_2026-08-31'!$A$2:$N$122,6,FALSE),IF(_xlpm.x=0,"",_xlpm.x)))</f>
        <v>Topsent, 1905</v>
      </c>
      <c r="K476" t="str">
        <f>IF($I476="","",_xlfn.LET(_xlpm.x,VLOOKUP($I476,'taxon-match_2026-08-31'!$A$2:$N$122,4,FALSE),IF(_xlpm.x=0,"",_xlpm.x)))</f>
        <v>urn:lsid:marinespecies.org:taxname:164875</v>
      </c>
      <c r="L476" t="str">
        <f>IF($I476="","",_xlfn.LET(_xlpm.x,VLOOKUP($I476,'taxon-match_2026-08-31'!$A$2:$N$122,7,FALSE),IF(_xlpm.x=0,"",_xlpm.x)))</f>
        <v>Animalia</v>
      </c>
      <c r="M476" t="str">
        <f>IF($I476="","",_xlfn.LET(_xlpm.x,VLOOKUP($I476,'taxon-match_2026-08-31'!$A$2:$N$122,8,FALSE),IF(_xlpm.x=0,"",_xlpm.x)))</f>
        <v>Porifera</v>
      </c>
      <c r="N476" t="str">
        <f>IF($I476="","",_xlfn.LET(_xlpm.x,VLOOKUP($I476,'taxon-match_2026-08-31'!$A$2:$N$122,9,FALSE),IF(_xlpm.x=0,"",_xlpm.x)))</f>
        <v>Demospongiae</v>
      </c>
      <c r="O476" t="str">
        <f>IF($I476="","",_xlfn.LET(_xlpm.x,VLOOKUP($I476,'taxon-match_2026-08-31'!$A$2:$N$122,10,FALSE),IF(_xlpm.x=0,"",_xlpm.x)))</f>
        <v>Dendroceratida</v>
      </c>
      <c r="P476" t="str">
        <f>IF($I476="","",_xlfn.LET(_xlpm.x,VLOOKUP($I476,'taxon-match_2026-08-31'!$A$2:$N$122,11,FALSE),IF(_xlpm.x=0,"",_xlpm.x)))</f>
        <v>Darwinellidae</v>
      </c>
      <c r="Q476" t="str">
        <f>IF($I476="","",_xlfn.LET(_xlpm.x,VLOOKUP($I476,'taxon-match_2026-08-31'!$A$2:$N$122,12,FALSE),IF(_xlpm.x=0,"",_xlpm.x)))</f>
        <v>Dendrilla</v>
      </c>
      <c r="R476" t="str">
        <f>IF($I476="","",_xlfn.LET(_xlpm.x,VLOOKUP($I476,'taxon-match_2026-08-31'!$A$2:$N$122,14,FALSE),IF(_xlpm.x=0,"",_xlpm.x)))</f>
        <v>antarctica</v>
      </c>
      <c r="S476" s="2" t="s">
        <v>2609</v>
      </c>
      <c r="T476" t="s">
        <v>62</v>
      </c>
      <c r="X476" t="str">
        <f>IF(T476="","",_xlfn.LET(_xlpm.x,VLOOKUP(T476,'Drop-down_menus'!$F$2:$G$16,2,FALSE),IF(_xlpm.x=0,"",_xlpm.x)))</f>
        <v>https://orcid.org/0000-0003-3696-4445</v>
      </c>
      <c r="Y476" t="str">
        <f>IF(U476="","",_xlfn.LET(_xlpm.x,VLOOKUP(U476,'Drop-down_menus'!$F$2:$G$16,2,FALSE),IF(_xlpm.x=0,"",_xlpm.x)))</f>
        <v/>
      </c>
      <c r="Z476" t="str">
        <f>IF(V476="","",_xlfn.LET(_xlpm.x,VLOOKUP(V476,'Drop-down_menus'!$F$2:$G$16,2,FALSE),IF(_xlpm.x=0,"",_xlpm.x)))</f>
        <v/>
      </c>
      <c r="AA476" t="str">
        <f>IF(W476="","",_xlfn.LET(_xlpm.x,VLOOKUP(W476,'Drop-down_menus'!$F$2:$G$16,2,FALSE),IF(_xlpm.x=0,"",_xlpm.x)))</f>
        <v/>
      </c>
      <c r="AB476" t="s">
        <v>757</v>
      </c>
      <c r="AE476" t="s">
        <v>745</v>
      </c>
    </row>
    <row r="477" spans="1:31" x14ac:dyDescent="0.2">
      <c r="A477" s="2" t="s">
        <v>117</v>
      </c>
      <c r="C477">
        <v>693</v>
      </c>
      <c r="D477" s="21" t="s">
        <v>700</v>
      </c>
      <c r="F477" t="s">
        <v>760</v>
      </c>
      <c r="H477" t="s">
        <v>760</v>
      </c>
      <c r="I477" t="s">
        <v>760</v>
      </c>
      <c r="J477" t="str">
        <f>IF($I477="","",_xlfn.LET(_xlpm.x,VLOOKUP($I477,'taxon-match_2026-08-31'!$A$2:$N$122,6,FALSE),IF(_xlpm.x=0,"",_xlpm.x)))</f>
        <v>Topsent, 1905</v>
      </c>
      <c r="K477" t="str">
        <f>IF($I477="","",_xlfn.LET(_xlpm.x,VLOOKUP($I477,'taxon-match_2026-08-31'!$A$2:$N$122,4,FALSE),IF(_xlpm.x=0,"",_xlpm.x)))</f>
        <v>urn:lsid:marinespecies.org:taxname:164875</v>
      </c>
      <c r="L477" t="str">
        <f>IF($I477="","",_xlfn.LET(_xlpm.x,VLOOKUP($I477,'taxon-match_2026-08-31'!$A$2:$N$122,7,FALSE),IF(_xlpm.x=0,"",_xlpm.x)))</f>
        <v>Animalia</v>
      </c>
      <c r="M477" t="str">
        <f>IF($I477="","",_xlfn.LET(_xlpm.x,VLOOKUP($I477,'taxon-match_2026-08-31'!$A$2:$N$122,8,FALSE),IF(_xlpm.x=0,"",_xlpm.x)))</f>
        <v>Porifera</v>
      </c>
      <c r="N477" t="str">
        <f>IF($I477="","",_xlfn.LET(_xlpm.x,VLOOKUP($I477,'taxon-match_2026-08-31'!$A$2:$N$122,9,FALSE),IF(_xlpm.x=0,"",_xlpm.x)))</f>
        <v>Demospongiae</v>
      </c>
      <c r="O477" t="str">
        <f>IF($I477="","",_xlfn.LET(_xlpm.x,VLOOKUP($I477,'taxon-match_2026-08-31'!$A$2:$N$122,10,FALSE),IF(_xlpm.x=0,"",_xlpm.x)))</f>
        <v>Dendroceratida</v>
      </c>
      <c r="P477" t="str">
        <f>IF($I477="","",_xlfn.LET(_xlpm.x,VLOOKUP($I477,'taxon-match_2026-08-31'!$A$2:$N$122,11,FALSE),IF(_xlpm.x=0,"",_xlpm.x)))</f>
        <v>Darwinellidae</v>
      </c>
      <c r="Q477" t="str">
        <f>IF($I477="","",_xlfn.LET(_xlpm.x,VLOOKUP($I477,'taxon-match_2026-08-31'!$A$2:$N$122,12,FALSE),IF(_xlpm.x=0,"",_xlpm.x)))</f>
        <v>Dendrilla</v>
      </c>
      <c r="R477" t="str">
        <f>IF($I477="","",_xlfn.LET(_xlpm.x,VLOOKUP($I477,'taxon-match_2026-08-31'!$A$2:$N$122,14,FALSE),IF(_xlpm.x=0,"",_xlpm.x)))</f>
        <v>antarctica</v>
      </c>
      <c r="S477" s="2" t="s">
        <v>2609</v>
      </c>
      <c r="T477" t="s">
        <v>62</v>
      </c>
      <c r="X477" t="str">
        <f>IF(T477="","",_xlfn.LET(_xlpm.x,VLOOKUP(T477,'Drop-down_menus'!$F$2:$G$16,2,FALSE),IF(_xlpm.x=0,"",_xlpm.x)))</f>
        <v>https://orcid.org/0000-0003-3696-4445</v>
      </c>
      <c r="Y477" t="str">
        <f>IF(U477="","",_xlfn.LET(_xlpm.x,VLOOKUP(U477,'Drop-down_menus'!$F$2:$G$16,2,FALSE),IF(_xlpm.x=0,"",_xlpm.x)))</f>
        <v/>
      </c>
      <c r="Z477" t="str">
        <f>IF(V477="","",_xlfn.LET(_xlpm.x,VLOOKUP(V477,'Drop-down_menus'!$F$2:$G$16,2,FALSE),IF(_xlpm.x=0,"",_xlpm.x)))</f>
        <v/>
      </c>
      <c r="AA477" t="str">
        <f>IF(W477="","",_xlfn.LET(_xlpm.x,VLOOKUP(W477,'Drop-down_menus'!$F$2:$G$16,2,FALSE),IF(_xlpm.x=0,"",_xlpm.x)))</f>
        <v/>
      </c>
      <c r="AB477" t="s">
        <v>757</v>
      </c>
      <c r="AE477" t="s">
        <v>745</v>
      </c>
    </row>
    <row r="478" spans="1:31" x14ac:dyDescent="0.2">
      <c r="A478" s="2" t="s">
        <v>117</v>
      </c>
      <c r="C478">
        <v>694</v>
      </c>
      <c r="D478" s="21" t="s">
        <v>700</v>
      </c>
      <c r="F478" t="s">
        <v>763</v>
      </c>
      <c r="H478" t="s">
        <v>763</v>
      </c>
      <c r="I478" t="s">
        <v>763</v>
      </c>
      <c r="J478" t="str">
        <f>IF($I478="","",_xlfn.LET(_xlpm.x,VLOOKUP($I478,'taxon-match_2026-08-31'!$A$2:$N$122,6,FALSE),IF(_xlpm.x=0,"",_xlpm.x)))</f>
        <v>(Strebel, 1908)</v>
      </c>
      <c r="K478" t="str">
        <f>IF($I478="","",_xlfn.LET(_xlpm.x,VLOOKUP($I478,'taxon-match_2026-08-31'!$A$2:$N$122,4,FALSE),IF(_xlpm.x=0,"",_xlpm.x)))</f>
        <v>urn:lsid:marinespecies.org:taxname:197296</v>
      </c>
      <c r="L478" t="str">
        <f>IF($I478="","",_xlfn.LET(_xlpm.x,VLOOKUP($I478,'taxon-match_2026-08-31'!$A$2:$N$122,7,FALSE),IF(_xlpm.x=0,"",_xlpm.x)))</f>
        <v>Animalia</v>
      </c>
      <c r="M478" t="str">
        <f>IF($I478="","",_xlfn.LET(_xlpm.x,VLOOKUP($I478,'taxon-match_2026-08-31'!$A$2:$N$122,8,FALSE),IF(_xlpm.x=0,"",_xlpm.x)))</f>
        <v>Mollusca</v>
      </c>
      <c r="N478" t="str">
        <f>IF($I478="","",_xlfn.LET(_xlpm.x,VLOOKUP($I478,'taxon-match_2026-08-31'!$A$2:$N$122,9,FALSE),IF(_xlpm.x=0,"",_xlpm.x)))</f>
        <v>Gastropoda</v>
      </c>
      <c r="O478" t="str">
        <f>IF($I478="","",_xlfn.LET(_xlpm.x,VLOOKUP($I478,'taxon-match_2026-08-31'!$A$2:$N$122,10,FALSE),IF(_xlpm.x=0,"",_xlpm.x)))</f>
        <v>Nacellida</v>
      </c>
      <c r="P478" t="str">
        <f>IF($I478="","",_xlfn.LET(_xlpm.x,VLOOKUP($I478,'taxon-match_2026-08-31'!$A$2:$N$122,11,FALSE),IF(_xlpm.x=0,"",_xlpm.x)))</f>
        <v>Nacellidae</v>
      </c>
      <c r="Q478" t="str">
        <f>IF($I478="","",_xlfn.LET(_xlpm.x,VLOOKUP($I478,'taxon-match_2026-08-31'!$A$2:$N$122,12,FALSE),IF(_xlpm.x=0,"",_xlpm.x)))</f>
        <v>Nacella</v>
      </c>
      <c r="R478" t="str">
        <f>IF($I478="","",_xlfn.LET(_xlpm.x,VLOOKUP($I478,'taxon-match_2026-08-31'!$A$2:$N$122,14,FALSE),IF(_xlpm.x=0,"",_xlpm.x)))</f>
        <v>concinna</v>
      </c>
      <c r="S478" s="2" t="s">
        <v>2609</v>
      </c>
      <c r="T478" t="s">
        <v>62</v>
      </c>
      <c r="X478" t="str">
        <f>IF(T478="","",_xlfn.LET(_xlpm.x,VLOOKUP(T478,'Drop-down_menus'!$F$2:$G$16,2,FALSE),IF(_xlpm.x=0,"",_xlpm.x)))</f>
        <v>https://orcid.org/0000-0003-3696-4445</v>
      </c>
      <c r="Y478" t="str">
        <f>IF(U478="","",_xlfn.LET(_xlpm.x,VLOOKUP(U478,'Drop-down_menus'!$F$2:$G$16,2,FALSE),IF(_xlpm.x=0,"",_xlpm.x)))</f>
        <v/>
      </c>
      <c r="Z478" t="str">
        <f>IF(V478="","",_xlfn.LET(_xlpm.x,VLOOKUP(V478,'Drop-down_menus'!$F$2:$G$16,2,FALSE),IF(_xlpm.x=0,"",_xlpm.x)))</f>
        <v/>
      </c>
      <c r="AA478" t="str">
        <f>IF(W478="","",_xlfn.LET(_xlpm.x,VLOOKUP(W478,'Drop-down_menus'!$F$2:$G$16,2,FALSE),IF(_xlpm.x=0,"",_xlpm.x)))</f>
        <v/>
      </c>
      <c r="AB478" t="s">
        <v>757</v>
      </c>
      <c r="AE478" t="s">
        <v>745</v>
      </c>
    </row>
    <row r="479" spans="1:31" x14ac:dyDescent="0.2">
      <c r="A479" s="2" t="s">
        <v>117</v>
      </c>
      <c r="C479">
        <v>695</v>
      </c>
      <c r="D479" s="21" t="s">
        <v>700</v>
      </c>
      <c r="F479" t="s">
        <v>763</v>
      </c>
      <c r="H479" t="s">
        <v>763</v>
      </c>
      <c r="I479" t="s">
        <v>763</v>
      </c>
      <c r="J479" t="str">
        <f>IF($I479="","",_xlfn.LET(_xlpm.x,VLOOKUP($I479,'taxon-match_2026-08-31'!$A$2:$N$122,6,FALSE),IF(_xlpm.x=0,"",_xlpm.x)))</f>
        <v>(Strebel, 1908)</v>
      </c>
      <c r="K479" t="str">
        <f>IF($I479="","",_xlfn.LET(_xlpm.x,VLOOKUP($I479,'taxon-match_2026-08-31'!$A$2:$N$122,4,FALSE),IF(_xlpm.x=0,"",_xlpm.x)))</f>
        <v>urn:lsid:marinespecies.org:taxname:197296</v>
      </c>
      <c r="L479" t="str">
        <f>IF($I479="","",_xlfn.LET(_xlpm.x,VLOOKUP($I479,'taxon-match_2026-08-31'!$A$2:$N$122,7,FALSE),IF(_xlpm.x=0,"",_xlpm.x)))</f>
        <v>Animalia</v>
      </c>
      <c r="M479" t="str">
        <f>IF($I479="","",_xlfn.LET(_xlpm.x,VLOOKUP($I479,'taxon-match_2026-08-31'!$A$2:$N$122,8,FALSE),IF(_xlpm.x=0,"",_xlpm.x)))</f>
        <v>Mollusca</v>
      </c>
      <c r="N479" t="str">
        <f>IF($I479="","",_xlfn.LET(_xlpm.x,VLOOKUP($I479,'taxon-match_2026-08-31'!$A$2:$N$122,9,FALSE),IF(_xlpm.x=0,"",_xlpm.x)))</f>
        <v>Gastropoda</v>
      </c>
      <c r="O479" t="str">
        <f>IF($I479="","",_xlfn.LET(_xlpm.x,VLOOKUP($I479,'taxon-match_2026-08-31'!$A$2:$N$122,10,FALSE),IF(_xlpm.x=0,"",_xlpm.x)))</f>
        <v>Nacellida</v>
      </c>
      <c r="P479" t="str">
        <f>IF($I479="","",_xlfn.LET(_xlpm.x,VLOOKUP($I479,'taxon-match_2026-08-31'!$A$2:$N$122,11,FALSE),IF(_xlpm.x=0,"",_xlpm.x)))</f>
        <v>Nacellidae</v>
      </c>
      <c r="Q479" t="str">
        <f>IF($I479="","",_xlfn.LET(_xlpm.x,VLOOKUP($I479,'taxon-match_2026-08-31'!$A$2:$N$122,12,FALSE),IF(_xlpm.x=0,"",_xlpm.x)))</f>
        <v>Nacella</v>
      </c>
      <c r="R479" t="str">
        <f>IF($I479="","",_xlfn.LET(_xlpm.x,VLOOKUP($I479,'taxon-match_2026-08-31'!$A$2:$N$122,14,FALSE),IF(_xlpm.x=0,"",_xlpm.x)))</f>
        <v>concinna</v>
      </c>
      <c r="S479" s="2" t="s">
        <v>2609</v>
      </c>
      <c r="T479" t="s">
        <v>62</v>
      </c>
      <c r="X479" t="str">
        <f>IF(T479="","",_xlfn.LET(_xlpm.x,VLOOKUP(T479,'Drop-down_menus'!$F$2:$G$16,2,FALSE),IF(_xlpm.x=0,"",_xlpm.x)))</f>
        <v>https://orcid.org/0000-0003-3696-4445</v>
      </c>
      <c r="Y479" t="str">
        <f>IF(U479="","",_xlfn.LET(_xlpm.x,VLOOKUP(U479,'Drop-down_menus'!$F$2:$G$16,2,FALSE),IF(_xlpm.x=0,"",_xlpm.x)))</f>
        <v/>
      </c>
      <c r="Z479" t="str">
        <f>IF(V479="","",_xlfn.LET(_xlpm.x,VLOOKUP(V479,'Drop-down_menus'!$F$2:$G$16,2,FALSE),IF(_xlpm.x=0,"",_xlpm.x)))</f>
        <v/>
      </c>
      <c r="AA479" t="str">
        <f>IF(W479="","",_xlfn.LET(_xlpm.x,VLOOKUP(W479,'Drop-down_menus'!$F$2:$G$16,2,FALSE),IF(_xlpm.x=0,"",_xlpm.x)))</f>
        <v/>
      </c>
      <c r="AB479" t="s">
        <v>757</v>
      </c>
      <c r="AE479" t="s">
        <v>745</v>
      </c>
    </row>
    <row r="480" spans="1:31" hidden="1" x14ac:dyDescent="0.2">
      <c r="A480" s="2" t="s">
        <v>117</v>
      </c>
      <c r="C480">
        <v>696</v>
      </c>
      <c r="D480" s="21" t="s">
        <v>700</v>
      </c>
      <c r="F480" t="s">
        <v>716</v>
      </c>
      <c r="H480" t="s">
        <v>716</v>
      </c>
      <c r="I480" t="s">
        <v>716</v>
      </c>
      <c r="J480" t="str">
        <f>IF($I480="","",_xlfn.LET(_xlpm.x,VLOOKUP($I480,'taxon-match_2026-08-31'!$A$2:$N$122,6,FALSE),IF(_xlpm.x=0,"",_xlpm.x)))</f>
        <v>Johnston, 1846</v>
      </c>
      <c r="K480" t="str">
        <f>IF($I480="","",_xlfn.LET(_xlpm.x,VLOOKUP($I480,'taxon-match_2026-08-31'!$A$2:$N$122,4,FALSE),IF(_xlpm.x=0,"",_xlpm.x)))</f>
        <v>urn:lsid:marinespecies.org:taxname:982</v>
      </c>
      <c r="L480" t="str">
        <f>IF($I480="","",_xlfn.LET(_xlpm.x,VLOOKUP($I480,'taxon-match_2026-08-31'!$A$2:$N$122,7,FALSE),IF(_xlpm.x=0,"",_xlpm.x)))</f>
        <v>Animalia</v>
      </c>
      <c r="M480" t="str">
        <f>IF($I480="","",_xlfn.LET(_xlpm.x,VLOOKUP($I480,'taxon-match_2026-08-31'!$A$2:$N$122,8,FALSE),IF(_xlpm.x=0,"",_xlpm.x)))</f>
        <v>Annelida</v>
      </c>
      <c r="N480" t="str">
        <f>IF($I480="","",_xlfn.LET(_xlpm.x,VLOOKUP($I480,'taxon-match_2026-08-31'!$A$2:$N$122,9,FALSE),IF(_xlpm.x=0,"",_xlpm.x)))</f>
        <v>Polychaeta</v>
      </c>
      <c r="O480" t="str">
        <f>IF($I480="","",_xlfn.LET(_xlpm.x,VLOOKUP($I480,'taxon-match_2026-08-31'!$A$2:$N$122,10,FALSE),IF(_xlpm.x=0,"",_xlpm.x)))</f>
        <v>Terebellida</v>
      </c>
      <c r="P480" t="str">
        <f>IF($I480="","",_xlfn.LET(_xlpm.x,VLOOKUP($I480,'taxon-match_2026-08-31'!$A$2:$N$122,11,FALSE),IF(_xlpm.x=0,"",_xlpm.x)))</f>
        <v>Terebellidae</v>
      </c>
      <c r="Q480" t="str">
        <f>IF($I480="","",_xlfn.LET(_xlpm.x,VLOOKUP($I480,'taxon-match_2026-08-31'!$A$2:$N$122,12,FALSE),IF(_xlpm.x=0,"",_xlpm.x)))</f>
        <v/>
      </c>
      <c r="R480" t="str">
        <f>IF($I480="","",_xlfn.LET(_xlpm.x,VLOOKUP($I480,'taxon-match_2026-08-31'!$A$2:$N$122,14,FALSE),IF(_xlpm.x=0,"",_xlpm.x)))</f>
        <v/>
      </c>
      <c r="S480" s="2" t="s">
        <v>2360</v>
      </c>
      <c r="T480" t="s">
        <v>62</v>
      </c>
      <c r="X480" t="str">
        <f>IF(T480="","",_xlfn.LET(_xlpm.x,VLOOKUP(T480,'Drop-down_menus'!$F$2:$G$16,2,FALSE),IF(_xlpm.x=0,"",_xlpm.x)))</f>
        <v>https://orcid.org/0000-0003-3696-4445</v>
      </c>
      <c r="Y480" t="str">
        <f>IF(U480="","",_xlfn.LET(_xlpm.x,VLOOKUP(U480,'Drop-down_menus'!$F$2:$G$16,2,FALSE),IF(_xlpm.x=0,"",_xlpm.x)))</f>
        <v/>
      </c>
      <c r="Z480" t="str">
        <f>IF(V480="","",_xlfn.LET(_xlpm.x,VLOOKUP(V480,'Drop-down_menus'!$F$2:$G$16,2,FALSE),IF(_xlpm.x=0,"",_xlpm.x)))</f>
        <v/>
      </c>
      <c r="AA480" t="str">
        <f>IF(W480="","",_xlfn.LET(_xlpm.x,VLOOKUP(W480,'Drop-down_menus'!$F$2:$G$16,2,FALSE),IF(_xlpm.x=0,"",_xlpm.x)))</f>
        <v/>
      </c>
      <c r="AB480" t="s">
        <v>757</v>
      </c>
      <c r="AE480" t="s">
        <v>745</v>
      </c>
    </row>
    <row r="481" spans="1:31" hidden="1" x14ac:dyDescent="0.2">
      <c r="A481" s="2" t="s">
        <v>117</v>
      </c>
      <c r="C481">
        <v>697</v>
      </c>
      <c r="D481" s="21" t="s">
        <v>700</v>
      </c>
      <c r="F481" t="s">
        <v>716</v>
      </c>
      <c r="H481" t="s">
        <v>716</v>
      </c>
      <c r="I481" t="s">
        <v>716</v>
      </c>
      <c r="J481" t="str">
        <f>IF($I481="","",_xlfn.LET(_xlpm.x,VLOOKUP($I481,'taxon-match_2026-08-31'!$A$2:$N$122,6,FALSE),IF(_xlpm.x=0,"",_xlpm.x)))</f>
        <v>Johnston, 1846</v>
      </c>
      <c r="K481" t="str">
        <f>IF($I481="","",_xlfn.LET(_xlpm.x,VLOOKUP($I481,'taxon-match_2026-08-31'!$A$2:$N$122,4,FALSE),IF(_xlpm.x=0,"",_xlpm.x)))</f>
        <v>urn:lsid:marinespecies.org:taxname:982</v>
      </c>
      <c r="L481" t="str">
        <f>IF($I481="","",_xlfn.LET(_xlpm.x,VLOOKUP($I481,'taxon-match_2026-08-31'!$A$2:$N$122,7,FALSE),IF(_xlpm.x=0,"",_xlpm.x)))</f>
        <v>Animalia</v>
      </c>
      <c r="M481" t="str">
        <f>IF($I481="","",_xlfn.LET(_xlpm.x,VLOOKUP($I481,'taxon-match_2026-08-31'!$A$2:$N$122,8,FALSE),IF(_xlpm.x=0,"",_xlpm.x)))</f>
        <v>Annelida</v>
      </c>
      <c r="N481" t="str">
        <f>IF($I481="","",_xlfn.LET(_xlpm.x,VLOOKUP($I481,'taxon-match_2026-08-31'!$A$2:$N$122,9,FALSE),IF(_xlpm.x=0,"",_xlpm.x)))</f>
        <v>Polychaeta</v>
      </c>
      <c r="O481" t="str">
        <f>IF($I481="","",_xlfn.LET(_xlpm.x,VLOOKUP($I481,'taxon-match_2026-08-31'!$A$2:$N$122,10,FALSE),IF(_xlpm.x=0,"",_xlpm.x)))</f>
        <v>Terebellida</v>
      </c>
      <c r="P481" t="str">
        <f>IF($I481="","",_xlfn.LET(_xlpm.x,VLOOKUP($I481,'taxon-match_2026-08-31'!$A$2:$N$122,11,FALSE),IF(_xlpm.x=0,"",_xlpm.x)))</f>
        <v>Terebellidae</v>
      </c>
      <c r="Q481" t="str">
        <f>IF($I481="","",_xlfn.LET(_xlpm.x,VLOOKUP($I481,'taxon-match_2026-08-31'!$A$2:$N$122,12,FALSE),IF(_xlpm.x=0,"",_xlpm.x)))</f>
        <v/>
      </c>
      <c r="R481" t="str">
        <f>IF($I481="","",_xlfn.LET(_xlpm.x,VLOOKUP($I481,'taxon-match_2026-08-31'!$A$2:$N$122,14,FALSE),IF(_xlpm.x=0,"",_xlpm.x)))</f>
        <v/>
      </c>
      <c r="S481" s="2" t="s">
        <v>2360</v>
      </c>
      <c r="T481" t="s">
        <v>62</v>
      </c>
      <c r="X481" t="str">
        <f>IF(T481="","",_xlfn.LET(_xlpm.x,VLOOKUP(T481,'Drop-down_menus'!$F$2:$G$16,2,FALSE),IF(_xlpm.x=0,"",_xlpm.x)))</f>
        <v>https://orcid.org/0000-0003-3696-4445</v>
      </c>
      <c r="Y481" t="str">
        <f>IF(U481="","",_xlfn.LET(_xlpm.x,VLOOKUP(U481,'Drop-down_menus'!$F$2:$G$16,2,FALSE),IF(_xlpm.x=0,"",_xlpm.x)))</f>
        <v/>
      </c>
      <c r="Z481" t="str">
        <f>IF(V481="","",_xlfn.LET(_xlpm.x,VLOOKUP(V481,'Drop-down_menus'!$F$2:$G$16,2,FALSE),IF(_xlpm.x=0,"",_xlpm.x)))</f>
        <v/>
      </c>
      <c r="AA481" t="str">
        <f>IF(W481="","",_xlfn.LET(_xlpm.x,VLOOKUP(W481,'Drop-down_menus'!$F$2:$G$16,2,FALSE),IF(_xlpm.x=0,"",_xlpm.x)))</f>
        <v/>
      </c>
      <c r="AB481" t="s">
        <v>757</v>
      </c>
      <c r="AE481" t="s">
        <v>745</v>
      </c>
    </row>
    <row r="482" spans="1:31" hidden="1" x14ac:dyDescent="0.2">
      <c r="A482" s="2" t="s">
        <v>117</v>
      </c>
      <c r="C482">
        <v>698</v>
      </c>
      <c r="D482" s="21" t="s">
        <v>700</v>
      </c>
      <c r="F482" t="s">
        <v>716</v>
      </c>
      <c r="H482" t="s">
        <v>716</v>
      </c>
      <c r="I482" t="s">
        <v>716</v>
      </c>
      <c r="J482" t="str">
        <f>IF($I482="","",_xlfn.LET(_xlpm.x,VLOOKUP($I482,'taxon-match_2026-08-31'!$A$2:$N$122,6,FALSE),IF(_xlpm.x=0,"",_xlpm.x)))</f>
        <v>Johnston, 1846</v>
      </c>
      <c r="K482" t="str">
        <f>IF($I482="","",_xlfn.LET(_xlpm.x,VLOOKUP($I482,'taxon-match_2026-08-31'!$A$2:$N$122,4,FALSE),IF(_xlpm.x=0,"",_xlpm.x)))</f>
        <v>urn:lsid:marinespecies.org:taxname:982</v>
      </c>
      <c r="L482" t="str">
        <f>IF($I482="","",_xlfn.LET(_xlpm.x,VLOOKUP($I482,'taxon-match_2026-08-31'!$A$2:$N$122,7,FALSE),IF(_xlpm.x=0,"",_xlpm.x)))</f>
        <v>Animalia</v>
      </c>
      <c r="M482" t="str">
        <f>IF($I482="","",_xlfn.LET(_xlpm.x,VLOOKUP($I482,'taxon-match_2026-08-31'!$A$2:$N$122,8,FALSE),IF(_xlpm.x=0,"",_xlpm.x)))</f>
        <v>Annelida</v>
      </c>
      <c r="N482" t="str">
        <f>IF($I482="","",_xlfn.LET(_xlpm.x,VLOOKUP($I482,'taxon-match_2026-08-31'!$A$2:$N$122,9,FALSE),IF(_xlpm.x=0,"",_xlpm.x)))</f>
        <v>Polychaeta</v>
      </c>
      <c r="O482" t="str">
        <f>IF($I482="","",_xlfn.LET(_xlpm.x,VLOOKUP($I482,'taxon-match_2026-08-31'!$A$2:$N$122,10,FALSE),IF(_xlpm.x=0,"",_xlpm.x)))</f>
        <v>Terebellida</v>
      </c>
      <c r="P482" t="str">
        <f>IF($I482="","",_xlfn.LET(_xlpm.x,VLOOKUP($I482,'taxon-match_2026-08-31'!$A$2:$N$122,11,FALSE),IF(_xlpm.x=0,"",_xlpm.x)))</f>
        <v>Terebellidae</v>
      </c>
      <c r="Q482" t="str">
        <f>IF($I482="","",_xlfn.LET(_xlpm.x,VLOOKUP($I482,'taxon-match_2026-08-31'!$A$2:$N$122,12,FALSE),IF(_xlpm.x=0,"",_xlpm.x)))</f>
        <v/>
      </c>
      <c r="R482" t="str">
        <f>IF($I482="","",_xlfn.LET(_xlpm.x,VLOOKUP($I482,'taxon-match_2026-08-31'!$A$2:$N$122,14,FALSE),IF(_xlpm.x=0,"",_xlpm.x)))</f>
        <v/>
      </c>
      <c r="S482" s="2" t="s">
        <v>2360</v>
      </c>
      <c r="T482" t="s">
        <v>62</v>
      </c>
      <c r="X482" t="str">
        <f>IF(T482="","",_xlfn.LET(_xlpm.x,VLOOKUP(T482,'Drop-down_menus'!$F$2:$G$16,2,FALSE),IF(_xlpm.x=0,"",_xlpm.x)))</f>
        <v>https://orcid.org/0000-0003-3696-4445</v>
      </c>
      <c r="Y482" t="str">
        <f>IF(U482="","",_xlfn.LET(_xlpm.x,VLOOKUP(U482,'Drop-down_menus'!$F$2:$G$16,2,FALSE),IF(_xlpm.x=0,"",_xlpm.x)))</f>
        <v/>
      </c>
      <c r="Z482" t="str">
        <f>IF(V482="","",_xlfn.LET(_xlpm.x,VLOOKUP(V482,'Drop-down_menus'!$F$2:$G$16,2,FALSE),IF(_xlpm.x=0,"",_xlpm.x)))</f>
        <v/>
      </c>
      <c r="AA482" t="str">
        <f>IF(W482="","",_xlfn.LET(_xlpm.x,VLOOKUP(W482,'Drop-down_menus'!$F$2:$G$16,2,FALSE),IF(_xlpm.x=0,"",_xlpm.x)))</f>
        <v/>
      </c>
      <c r="AB482" t="s">
        <v>757</v>
      </c>
      <c r="AE482" t="s">
        <v>745</v>
      </c>
    </row>
    <row r="483" spans="1:31" hidden="1" x14ac:dyDescent="0.2">
      <c r="A483" s="2" t="s">
        <v>117</v>
      </c>
      <c r="C483">
        <v>699</v>
      </c>
      <c r="D483" s="21" t="s">
        <v>700</v>
      </c>
      <c r="F483" t="s">
        <v>716</v>
      </c>
      <c r="H483" t="s">
        <v>716</v>
      </c>
      <c r="I483" t="s">
        <v>716</v>
      </c>
      <c r="J483" t="str">
        <f>IF($I483="","",_xlfn.LET(_xlpm.x,VLOOKUP($I483,'taxon-match_2026-08-31'!$A$2:$N$122,6,FALSE),IF(_xlpm.x=0,"",_xlpm.x)))</f>
        <v>Johnston, 1846</v>
      </c>
      <c r="K483" t="str">
        <f>IF($I483="","",_xlfn.LET(_xlpm.x,VLOOKUP($I483,'taxon-match_2026-08-31'!$A$2:$N$122,4,FALSE),IF(_xlpm.x=0,"",_xlpm.x)))</f>
        <v>urn:lsid:marinespecies.org:taxname:982</v>
      </c>
      <c r="L483" t="str">
        <f>IF($I483="","",_xlfn.LET(_xlpm.x,VLOOKUP($I483,'taxon-match_2026-08-31'!$A$2:$N$122,7,FALSE),IF(_xlpm.x=0,"",_xlpm.x)))</f>
        <v>Animalia</v>
      </c>
      <c r="M483" t="str">
        <f>IF($I483="","",_xlfn.LET(_xlpm.x,VLOOKUP($I483,'taxon-match_2026-08-31'!$A$2:$N$122,8,FALSE),IF(_xlpm.x=0,"",_xlpm.x)))</f>
        <v>Annelida</v>
      </c>
      <c r="N483" t="str">
        <f>IF($I483="","",_xlfn.LET(_xlpm.x,VLOOKUP($I483,'taxon-match_2026-08-31'!$A$2:$N$122,9,FALSE),IF(_xlpm.x=0,"",_xlpm.x)))</f>
        <v>Polychaeta</v>
      </c>
      <c r="O483" t="str">
        <f>IF($I483="","",_xlfn.LET(_xlpm.x,VLOOKUP($I483,'taxon-match_2026-08-31'!$A$2:$N$122,10,FALSE),IF(_xlpm.x=0,"",_xlpm.x)))</f>
        <v>Terebellida</v>
      </c>
      <c r="P483" t="str">
        <f>IF($I483="","",_xlfn.LET(_xlpm.x,VLOOKUP($I483,'taxon-match_2026-08-31'!$A$2:$N$122,11,FALSE),IF(_xlpm.x=0,"",_xlpm.x)))</f>
        <v>Terebellidae</v>
      </c>
      <c r="Q483" t="str">
        <f>IF($I483="","",_xlfn.LET(_xlpm.x,VLOOKUP($I483,'taxon-match_2026-08-31'!$A$2:$N$122,12,FALSE),IF(_xlpm.x=0,"",_xlpm.x)))</f>
        <v/>
      </c>
      <c r="R483" t="str">
        <f>IF($I483="","",_xlfn.LET(_xlpm.x,VLOOKUP($I483,'taxon-match_2026-08-31'!$A$2:$N$122,14,FALSE),IF(_xlpm.x=0,"",_xlpm.x)))</f>
        <v/>
      </c>
      <c r="S483" s="2" t="s">
        <v>2360</v>
      </c>
      <c r="T483" t="s">
        <v>62</v>
      </c>
      <c r="X483" t="str">
        <f>IF(T483="","",_xlfn.LET(_xlpm.x,VLOOKUP(T483,'Drop-down_menus'!$F$2:$G$16,2,FALSE),IF(_xlpm.x=0,"",_xlpm.x)))</f>
        <v>https://orcid.org/0000-0003-3696-4445</v>
      </c>
      <c r="Y483" t="str">
        <f>IF(U483="","",_xlfn.LET(_xlpm.x,VLOOKUP(U483,'Drop-down_menus'!$F$2:$G$16,2,FALSE),IF(_xlpm.x=0,"",_xlpm.x)))</f>
        <v/>
      </c>
      <c r="Z483" t="str">
        <f>IF(V483="","",_xlfn.LET(_xlpm.x,VLOOKUP(V483,'Drop-down_menus'!$F$2:$G$16,2,FALSE),IF(_xlpm.x=0,"",_xlpm.x)))</f>
        <v/>
      </c>
      <c r="AA483" t="str">
        <f>IF(W483="","",_xlfn.LET(_xlpm.x,VLOOKUP(W483,'Drop-down_menus'!$F$2:$G$16,2,FALSE),IF(_xlpm.x=0,"",_xlpm.x)))</f>
        <v/>
      </c>
      <c r="AB483" t="s">
        <v>757</v>
      </c>
      <c r="AE483" t="s">
        <v>745</v>
      </c>
    </row>
    <row r="484" spans="1:31" hidden="1" x14ac:dyDescent="0.2">
      <c r="A484" s="2" t="s">
        <v>117</v>
      </c>
      <c r="C484">
        <v>700</v>
      </c>
      <c r="D484" s="21" t="s">
        <v>700</v>
      </c>
      <c r="F484" t="s">
        <v>716</v>
      </c>
      <c r="H484" t="s">
        <v>716</v>
      </c>
      <c r="I484" t="s">
        <v>716</v>
      </c>
      <c r="J484" t="str">
        <f>IF($I484="","",_xlfn.LET(_xlpm.x,VLOOKUP($I484,'taxon-match_2026-08-31'!$A$2:$N$122,6,FALSE),IF(_xlpm.x=0,"",_xlpm.x)))</f>
        <v>Johnston, 1846</v>
      </c>
      <c r="K484" t="str">
        <f>IF($I484="","",_xlfn.LET(_xlpm.x,VLOOKUP($I484,'taxon-match_2026-08-31'!$A$2:$N$122,4,FALSE),IF(_xlpm.x=0,"",_xlpm.x)))</f>
        <v>urn:lsid:marinespecies.org:taxname:982</v>
      </c>
      <c r="L484" t="str">
        <f>IF($I484="","",_xlfn.LET(_xlpm.x,VLOOKUP($I484,'taxon-match_2026-08-31'!$A$2:$N$122,7,FALSE),IF(_xlpm.x=0,"",_xlpm.x)))</f>
        <v>Animalia</v>
      </c>
      <c r="M484" t="str">
        <f>IF($I484="","",_xlfn.LET(_xlpm.x,VLOOKUP($I484,'taxon-match_2026-08-31'!$A$2:$N$122,8,FALSE),IF(_xlpm.x=0,"",_xlpm.x)))</f>
        <v>Annelida</v>
      </c>
      <c r="N484" t="str">
        <f>IF($I484="","",_xlfn.LET(_xlpm.x,VLOOKUP($I484,'taxon-match_2026-08-31'!$A$2:$N$122,9,FALSE),IF(_xlpm.x=0,"",_xlpm.x)))</f>
        <v>Polychaeta</v>
      </c>
      <c r="O484" t="str">
        <f>IF($I484="","",_xlfn.LET(_xlpm.x,VLOOKUP($I484,'taxon-match_2026-08-31'!$A$2:$N$122,10,FALSE),IF(_xlpm.x=0,"",_xlpm.x)))</f>
        <v>Terebellida</v>
      </c>
      <c r="P484" t="str">
        <f>IF($I484="","",_xlfn.LET(_xlpm.x,VLOOKUP($I484,'taxon-match_2026-08-31'!$A$2:$N$122,11,FALSE),IF(_xlpm.x=0,"",_xlpm.x)))</f>
        <v>Terebellidae</v>
      </c>
      <c r="Q484" t="str">
        <f>IF($I484="","",_xlfn.LET(_xlpm.x,VLOOKUP($I484,'taxon-match_2026-08-31'!$A$2:$N$122,12,FALSE),IF(_xlpm.x=0,"",_xlpm.x)))</f>
        <v/>
      </c>
      <c r="R484" t="str">
        <f>IF($I484="","",_xlfn.LET(_xlpm.x,VLOOKUP($I484,'taxon-match_2026-08-31'!$A$2:$N$122,14,FALSE),IF(_xlpm.x=0,"",_xlpm.x)))</f>
        <v/>
      </c>
      <c r="S484" s="2" t="s">
        <v>2360</v>
      </c>
      <c r="T484" t="s">
        <v>62</v>
      </c>
      <c r="X484" t="str">
        <f>IF(T484="","",_xlfn.LET(_xlpm.x,VLOOKUP(T484,'Drop-down_menus'!$F$2:$G$16,2,FALSE),IF(_xlpm.x=0,"",_xlpm.x)))</f>
        <v>https://orcid.org/0000-0003-3696-4445</v>
      </c>
      <c r="Y484" t="str">
        <f>IF(U484="","",_xlfn.LET(_xlpm.x,VLOOKUP(U484,'Drop-down_menus'!$F$2:$G$16,2,FALSE),IF(_xlpm.x=0,"",_xlpm.x)))</f>
        <v/>
      </c>
      <c r="Z484" t="str">
        <f>IF(V484="","",_xlfn.LET(_xlpm.x,VLOOKUP(V484,'Drop-down_menus'!$F$2:$G$16,2,FALSE),IF(_xlpm.x=0,"",_xlpm.x)))</f>
        <v/>
      </c>
      <c r="AA484" t="str">
        <f>IF(W484="","",_xlfn.LET(_xlpm.x,VLOOKUP(W484,'Drop-down_menus'!$F$2:$G$16,2,FALSE),IF(_xlpm.x=0,"",_xlpm.x)))</f>
        <v/>
      </c>
      <c r="AB484" t="s">
        <v>757</v>
      </c>
      <c r="AE484" t="s">
        <v>745</v>
      </c>
    </row>
    <row r="485" spans="1:31" hidden="1" x14ac:dyDescent="0.2">
      <c r="A485" s="2" t="s">
        <v>117</v>
      </c>
      <c r="C485">
        <v>701</v>
      </c>
      <c r="D485" s="21" t="s">
        <v>700</v>
      </c>
      <c r="F485" t="s">
        <v>764</v>
      </c>
      <c r="H485" t="s">
        <v>764</v>
      </c>
      <c r="I485" t="s">
        <v>764</v>
      </c>
      <c r="J485" t="str">
        <f>IF($I485="","",_xlfn.LET(_xlpm.x,VLOOKUP($I485,'taxon-match_2026-08-31'!$A$2:$N$122,6,FALSE),IF(_xlpm.x=0,"",_xlpm.x)))</f>
        <v>J.V.Lamouroux, 1813</v>
      </c>
      <c r="K485" t="str">
        <f>IF($I485="","",_xlfn.LET(_xlpm.x,VLOOKUP($I485,'taxon-match_2026-08-31'!$A$2:$N$122,4,FALSE),IF(_xlpm.x=0,"",_xlpm.x)))</f>
        <v>urn:lsid:marinespecies.org:taxname:144061</v>
      </c>
      <c r="L485" t="str">
        <f>IF($I485="","",_xlfn.LET(_xlpm.x,VLOOKUP($I485,'taxon-match_2026-08-31'!$A$2:$N$122,7,FALSE),IF(_xlpm.x=0,"",_xlpm.x)))</f>
        <v>Chromista</v>
      </c>
      <c r="M485" t="str">
        <f>IF($I485="","",_xlfn.LET(_xlpm.x,VLOOKUP($I485,'taxon-match_2026-08-31'!$A$2:$N$122,8,FALSE),IF(_xlpm.x=0,"",_xlpm.x)))</f>
        <v>Ochrophyta</v>
      </c>
      <c r="N485" t="str">
        <f>IF($I485="","",_xlfn.LET(_xlpm.x,VLOOKUP($I485,'taxon-match_2026-08-31'!$A$2:$N$122,9,FALSE),IF(_xlpm.x=0,"",_xlpm.x)))</f>
        <v>Phaeophyceae</v>
      </c>
      <c r="O485" t="str">
        <f>IF($I485="","",_xlfn.LET(_xlpm.x,VLOOKUP($I485,'taxon-match_2026-08-31'!$A$2:$N$122,10,FALSE),IF(_xlpm.x=0,"",_xlpm.x)))</f>
        <v>Desmarestiales</v>
      </c>
      <c r="P485" t="str">
        <f>IF($I485="","",_xlfn.LET(_xlpm.x,VLOOKUP($I485,'taxon-match_2026-08-31'!$A$2:$N$122,11,FALSE),IF(_xlpm.x=0,"",_xlpm.x)))</f>
        <v>Desmarestiaceae</v>
      </c>
      <c r="Q485" t="str">
        <f>IF($I485="","",_xlfn.LET(_xlpm.x,VLOOKUP($I485,'taxon-match_2026-08-31'!$A$2:$N$122,12,FALSE),IF(_xlpm.x=0,"",_xlpm.x)))</f>
        <v>Desmarestia</v>
      </c>
      <c r="R485" t="str">
        <f>IF($I485="","",_xlfn.LET(_xlpm.x,VLOOKUP($I485,'taxon-match_2026-08-31'!$A$2:$N$122,14,FALSE),IF(_xlpm.x=0,"",_xlpm.x)))</f>
        <v/>
      </c>
      <c r="S485" s="2" t="s">
        <v>2361</v>
      </c>
      <c r="T485" t="s">
        <v>62</v>
      </c>
      <c r="X485" t="str">
        <f>IF(T485="","",_xlfn.LET(_xlpm.x,VLOOKUP(T485,'Drop-down_menus'!$F$2:$G$16,2,FALSE),IF(_xlpm.x=0,"",_xlpm.x)))</f>
        <v>https://orcid.org/0000-0003-3696-4445</v>
      </c>
      <c r="Y485" t="str">
        <f>IF(U485="","",_xlfn.LET(_xlpm.x,VLOOKUP(U485,'Drop-down_menus'!$F$2:$G$16,2,FALSE),IF(_xlpm.x=0,"",_xlpm.x)))</f>
        <v/>
      </c>
      <c r="Z485" t="str">
        <f>IF(V485="","",_xlfn.LET(_xlpm.x,VLOOKUP(V485,'Drop-down_menus'!$F$2:$G$16,2,FALSE),IF(_xlpm.x=0,"",_xlpm.x)))</f>
        <v/>
      </c>
      <c r="AA485" t="str">
        <f>IF(W485="","",_xlfn.LET(_xlpm.x,VLOOKUP(W485,'Drop-down_menus'!$F$2:$G$16,2,FALSE),IF(_xlpm.x=0,"",_xlpm.x)))</f>
        <v/>
      </c>
      <c r="AB485" t="s">
        <v>757</v>
      </c>
      <c r="AE485" t="s">
        <v>745</v>
      </c>
    </row>
    <row r="486" spans="1:31" hidden="1" x14ac:dyDescent="0.2">
      <c r="A486" s="2" t="s">
        <v>117</v>
      </c>
      <c r="C486">
        <v>702</v>
      </c>
      <c r="D486" s="21" t="s">
        <v>700</v>
      </c>
      <c r="F486" t="s">
        <v>764</v>
      </c>
      <c r="H486" t="s">
        <v>764</v>
      </c>
      <c r="I486" t="s">
        <v>764</v>
      </c>
      <c r="J486" t="str">
        <f>IF($I486="","",_xlfn.LET(_xlpm.x,VLOOKUP($I486,'taxon-match_2026-08-31'!$A$2:$N$122,6,FALSE),IF(_xlpm.x=0,"",_xlpm.x)))</f>
        <v>J.V.Lamouroux, 1813</v>
      </c>
      <c r="K486" t="str">
        <f>IF($I486="","",_xlfn.LET(_xlpm.x,VLOOKUP($I486,'taxon-match_2026-08-31'!$A$2:$N$122,4,FALSE),IF(_xlpm.x=0,"",_xlpm.x)))</f>
        <v>urn:lsid:marinespecies.org:taxname:144061</v>
      </c>
      <c r="L486" t="str">
        <f>IF($I486="","",_xlfn.LET(_xlpm.x,VLOOKUP($I486,'taxon-match_2026-08-31'!$A$2:$N$122,7,FALSE),IF(_xlpm.x=0,"",_xlpm.x)))</f>
        <v>Chromista</v>
      </c>
      <c r="M486" t="str">
        <f>IF($I486="","",_xlfn.LET(_xlpm.x,VLOOKUP($I486,'taxon-match_2026-08-31'!$A$2:$N$122,8,FALSE),IF(_xlpm.x=0,"",_xlpm.x)))</f>
        <v>Ochrophyta</v>
      </c>
      <c r="N486" t="str">
        <f>IF($I486="","",_xlfn.LET(_xlpm.x,VLOOKUP($I486,'taxon-match_2026-08-31'!$A$2:$N$122,9,FALSE),IF(_xlpm.x=0,"",_xlpm.x)))</f>
        <v>Phaeophyceae</v>
      </c>
      <c r="O486" t="str">
        <f>IF($I486="","",_xlfn.LET(_xlpm.x,VLOOKUP($I486,'taxon-match_2026-08-31'!$A$2:$N$122,10,FALSE),IF(_xlpm.x=0,"",_xlpm.x)))</f>
        <v>Desmarestiales</v>
      </c>
      <c r="P486" t="str">
        <f>IF($I486="","",_xlfn.LET(_xlpm.x,VLOOKUP($I486,'taxon-match_2026-08-31'!$A$2:$N$122,11,FALSE),IF(_xlpm.x=0,"",_xlpm.x)))</f>
        <v>Desmarestiaceae</v>
      </c>
      <c r="Q486" t="str">
        <f>IF($I486="","",_xlfn.LET(_xlpm.x,VLOOKUP($I486,'taxon-match_2026-08-31'!$A$2:$N$122,12,FALSE),IF(_xlpm.x=0,"",_xlpm.x)))</f>
        <v>Desmarestia</v>
      </c>
      <c r="R486" t="str">
        <f>IF($I486="","",_xlfn.LET(_xlpm.x,VLOOKUP($I486,'taxon-match_2026-08-31'!$A$2:$N$122,14,FALSE),IF(_xlpm.x=0,"",_xlpm.x)))</f>
        <v/>
      </c>
      <c r="S486" s="2" t="s">
        <v>2361</v>
      </c>
      <c r="T486" t="s">
        <v>62</v>
      </c>
      <c r="X486" t="str">
        <f>IF(T486="","",_xlfn.LET(_xlpm.x,VLOOKUP(T486,'Drop-down_menus'!$F$2:$G$16,2,FALSE),IF(_xlpm.x=0,"",_xlpm.x)))</f>
        <v>https://orcid.org/0000-0003-3696-4445</v>
      </c>
      <c r="Y486" t="str">
        <f>IF(U486="","",_xlfn.LET(_xlpm.x,VLOOKUP(U486,'Drop-down_menus'!$F$2:$G$16,2,FALSE),IF(_xlpm.x=0,"",_xlpm.x)))</f>
        <v/>
      </c>
      <c r="Z486" t="str">
        <f>IF(V486="","",_xlfn.LET(_xlpm.x,VLOOKUP(V486,'Drop-down_menus'!$F$2:$G$16,2,FALSE),IF(_xlpm.x=0,"",_xlpm.x)))</f>
        <v/>
      </c>
      <c r="AA486" t="str">
        <f>IF(W486="","",_xlfn.LET(_xlpm.x,VLOOKUP(W486,'Drop-down_menus'!$F$2:$G$16,2,FALSE),IF(_xlpm.x=0,"",_xlpm.x)))</f>
        <v/>
      </c>
      <c r="AB486" t="s">
        <v>757</v>
      </c>
      <c r="AE486" t="s">
        <v>745</v>
      </c>
    </row>
    <row r="487" spans="1:31" x14ac:dyDescent="0.2">
      <c r="A487" s="2" t="s">
        <v>117</v>
      </c>
      <c r="C487">
        <v>703</v>
      </c>
      <c r="D487" s="21" t="s">
        <v>700</v>
      </c>
      <c r="F487" t="s">
        <v>760</v>
      </c>
      <c r="H487" t="s">
        <v>760</v>
      </c>
      <c r="I487" t="s">
        <v>760</v>
      </c>
      <c r="J487" t="str">
        <f>IF($I487="","",_xlfn.LET(_xlpm.x,VLOOKUP($I487,'taxon-match_2026-08-31'!$A$2:$N$122,6,FALSE),IF(_xlpm.x=0,"",_xlpm.x)))</f>
        <v>Topsent, 1905</v>
      </c>
      <c r="K487" t="str">
        <f>IF($I487="","",_xlfn.LET(_xlpm.x,VLOOKUP($I487,'taxon-match_2026-08-31'!$A$2:$N$122,4,FALSE),IF(_xlpm.x=0,"",_xlpm.x)))</f>
        <v>urn:lsid:marinespecies.org:taxname:164875</v>
      </c>
      <c r="L487" t="str">
        <f>IF($I487="","",_xlfn.LET(_xlpm.x,VLOOKUP($I487,'taxon-match_2026-08-31'!$A$2:$N$122,7,FALSE),IF(_xlpm.x=0,"",_xlpm.x)))</f>
        <v>Animalia</v>
      </c>
      <c r="M487" t="str">
        <f>IF($I487="","",_xlfn.LET(_xlpm.x,VLOOKUP($I487,'taxon-match_2026-08-31'!$A$2:$N$122,8,FALSE),IF(_xlpm.x=0,"",_xlpm.x)))</f>
        <v>Porifera</v>
      </c>
      <c r="N487" t="str">
        <f>IF($I487="","",_xlfn.LET(_xlpm.x,VLOOKUP($I487,'taxon-match_2026-08-31'!$A$2:$N$122,9,FALSE),IF(_xlpm.x=0,"",_xlpm.x)))</f>
        <v>Demospongiae</v>
      </c>
      <c r="O487" t="str">
        <f>IF($I487="","",_xlfn.LET(_xlpm.x,VLOOKUP($I487,'taxon-match_2026-08-31'!$A$2:$N$122,10,FALSE),IF(_xlpm.x=0,"",_xlpm.x)))</f>
        <v>Dendroceratida</v>
      </c>
      <c r="P487" t="str">
        <f>IF($I487="","",_xlfn.LET(_xlpm.x,VLOOKUP($I487,'taxon-match_2026-08-31'!$A$2:$N$122,11,FALSE),IF(_xlpm.x=0,"",_xlpm.x)))</f>
        <v>Darwinellidae</v>
      </c>
      <c r="Q487" t="str">
        <f>IF($I487="","",_xlfn.LET(_xlpm.x,VLOOKUP($I487,'taxon-match_2026-08-31'!$A$2:$N$122,12,FALSE),IF(_xlpm.x=0,"",_xlpm.x)))</f>
        <v>Dendrilla</v>
      </c>
      <c r="R487" t="str">
        <f>IF($I487="","",_xlfn.LET(_xlpm.x,VLOOKUP($I487,'taxon-match_2026-08-31'!$A$2:$N$122,14,FALSE),IF(_xlpm.x=0,"",_xlpm.x)))</f>
        <v>antarctica</v>
      </c>
      <c r="S487" s="2" t="s">
        <v>2609</v>
      </c>
      <c r="T487" t="s">
        <v>62</v>
      </c>
      <c r="X487" t="str">
        <f>IF(T487="","",_xlfn.LET(_xlpm.x,VLOOKUP(T487,'Drop-down_menus'!$F$2:$G$16,2,FALSE),IF(_xlpm.x=0,"",_xlpm.x)))</f>
        <v>https://orcid.org/0000-0003-3696-4445</v>
      </c>
      <c r="Y487" t="str">
        <f>IF(U487="","",_xlfn.LET(_xlpm.x,VLOOKUP(U487,'Drop-down_menus'!$F$2:$G$16,2,FALSE),IF(_xlpm.x=0,"",_xlpm.x)))</f>
        <v/>
      </c>
      <c r="Z487" t="str">
        <f>IF(V487="","",_xlfn.LET(_xlpm.x,VLOOKUP(V487,'Drop-down_menus'!$F$2:$G$16,2,FALSE),IF(_xlpm.x=0,"",_xlpm.x)))</f>
        <v/>
      </c>
      <c r="AA487" t="str">
        <f>IF(W487="","",_xlfn.LET(_xlpm.x,VLOOKUP(W487,'Drop-down_menus'!$F$2:$G$16,2,FALSE),IF(_xlpm.x=0,"",_xlpm.x)))</f>
        <v/>
      </c>
      <c r="AB487" t="s">
        <v>757</v>
      </c>
      <c r="AE487" t="s">
        <v>745</v>
      </c>
    </row>
    <row r="488" spans="1:31" x14ac:dyDescent="0.2">
      <c r="A488" s="2" t="s">
        <v>117</v>
      </c>
      <c r="C488">
        <v>704</v>
      </c>
      <c r="D488" s="21" t="s">
        <v>700</v>
      </c>
      <c r="F488" t="s">
        <v>760</v>
      </c>
      <c r="H488" t="s">
        <v>760</v>
      </c>
      <c r="I488" t="s">
        <v>760</v>
      </c>
      <c r="J488" t="str">
        <f>IF($I488="","",_xlfn.LET(_xlpm.x,VLOOKUP($I488,'taxon-match_2026-08-31'!$A$2:$N$122,6,FALSE),IF(_xlpm.x=0,"",_xlpm.x)))</f>
        <v>Topsent, 1905</v>
      </c>
      <c r="K488" t="str">
        <f>IF($I488="","",_xlfn.LET(_xlpm.x,VLOOKUP($I488,'taxon-match_2026-08-31'!$A$2:$N$122,4,FALSE),IF(_xlpm.x=0,"",_xlpm.x)))</f>
        <v>urn:lsid:marinespecies.org:taxname:164875</v>
      </c>
      <c r="L488" t="str">
        <f>IF($I488="","",_xlfn.LET(_xlpm.x,VLOOKUP($I488,'taxon-match_2026-08-31'!$A$2:$N$122,7,FALSE),IF(_xlpm.x=0,"",_xlpm.x)))</f>
        <v>Animalia</v>
      </c>
      <c r="M488" t="str">
        <f>IF($I488="","",_xlfn.LET(_xlpm.x,VLOOKUP($I488,'taxon-match_2026-08-31'!$A$2:$N$122,8,FALSE),IF(_xlpm.x=0,"",_xlpm.x)))</f>
        <v>Porifera</v>
      </c>
      <c r="N488" t="str">
        <f>IF($I488="","",_xlfn.LET(_xlpm.x,VLOOKUP($I488,'taxon-match_2026-08-31'!$A$2:$N$122,9,FALSE),IF(_xlpm.x=0,"",_xlpm.x)))</f>
        <v>Demospongiae</v>
      </c>
      <c r="O488" t="str">
        <f>IF($I488="","",_xlfn.LET(_xlpm.x,VLOOKUP($I488,'taxon-match_2026-08-31'!$A$2:$N$122,10,FALSE),IF(_xlpm.x=0,"",_xlpm.x)))</f>
        <v>Dendroceratida</v>
      </c>
      <c r="P488" t="str">
        <f>IF($I488="","",_xlfn.LET(_xlpm.x,VLOOKUP($I488,'taxon-match_2026-08-31'!$A$2:$N$122,11,FALSE),IF(_xlpm.x=0,"",_xlpm.x)))</f>
        <v>Darwinellidae</v>
      </c>
      <c r="Q488" t="str">
        <f>IF($I488="","",_xlfn.LET(_xlpm.x,VLOOKUP($I488,'taxon-match_2026-08-31'!$A$2:$N$122,12,FALSE),IF(_xlpm.x=0,"",_xlpm.x)))</f>
        <v>Dendrilla</v>
      </c>
      <c r="R488" t="str">
        <f>IF($I488="","",_xlfn.LET(_xlpm.x,VLOOKUP($I488,'taxon-match_2026-08-31'!$A$2:$N$122,14,FALSE),IF(_xlpm.x=0,"",_xlpm.x)))</f>
        <v>antarctica</v>
      </c>
      <c r="S488" s="2" t="s">
        <v>2609</v>
      </c>
      <c r="T488" t="s">
        <v>62</v>
      </c>
      <c r="X488" t="str">
        <f>IF(T488="","",_xlfn.LET(_xlpm.x,VLOOKUP(T488,'Drop-down_menus'!$F$2:$G$16,2,FALSE),IF(_xlpm.x=0,"",_xlpm.x)))</f>
        <v>https://orcid.org/0000-0003-3696-4445</v>
      </c>
      <c r="Y488" t="str">
        <f>IF(U488="","",_xlfn.LET(_xlpm.x,VLOOKUP(U488,'Drop-down_menus'!$F$2:$G$16,2,FALSE),IF(_xlpm.x=0,"",_xlpm.x)))</f>
        <v/>
      </c>
      <c r="Z488" t="str">
        <f>IF(V488="","",_xlfn.LET(_xlpm.x,VLOOKUP(V488,'Drop-down_menus'!$F$2:$G$16,2,FALSE),IF(_xlpm.x=0,"",_xlpm.x)))</f>
        <v/>
      </c>
      <c r="AA488" t="str">
        <f>IF(W488="","",_xlfn.LET(_xlpm.x,VLOOKUP(W488,'Drop-down_menus'!$F$2:$G$16,2,FALSE),IF(_xlpm.x=0,"",_xlpm.x)))</f>
        <v/>
      </c>
      <c r="AB488" t="s">
        <v>757</v>
      </c>
      <c r="AE488" t="s">
        <v>745</v>
      </c>
    </row>
    <row r="489" spans="1:31" x14ac:dyDescent="0.2">
      <c r="A489" s="2" t="s">
        <v>117</v>
      </c>
      <c r="C489">
        <v>705</v>
      </c>
      <c r="D489" s="21" t="s">
        <v>700</v>
      </c>
      <c r="F489" t="s">
        <v>763</v>
      </c>
      <c r="H489" t="s">
        <v>763</v>
      </c>
      <c r="I489" t="s">
        <v>763</v>
      </c>
      <c r="J489" t="str">
        <f>IF($I489="","",_xlfn.LET(_xlpm.x,VLOOKUP($I489,'taxon-match_2026-08-31'!$A$2:$N$122,6,FALSE),IF(_xlpm.x=0,"",_xlpm.x)))</f>
        <v>(Strebel, 1908)</v>
      </c>
      <c r="K489" t="str">
        <f>IF($I489="","",_xlfn.LET(_xlpm.x,VLOOKUP($I489,'taxon-match_2026-08-31'!$A$2:$N$122,4,FALSE),IF(_xlpm.x=0,"",_xlpm.x)))</f>
        <v>urn:lsid:marinespecies.org:taxname:197296</v>
      </c>
      <c r="L489" t="str">
        <f>IF($I489="","",_xlfn.LET(_xlpm.x,VLOOKUP($I489,'taxon-match_2026-08-31'!$A$2:$N$122,7,FALSE),IF(_xlpm.x=0,"",_xlpm.x)))</f>
        <v>Animalia</v>
      </c>
      <c r="M489" t="str">
        <f>IF($I489="","",_xlfn.LET(_xlpm.x,VLOOKUP($I489,'taxon-match_2026-08-31'!$A$2:$N$122,8,FALSE),IF(_xlpm.x=0,"",_xlpm.x)))</f>
        <v>Mollusca</v>
      </c>
      <c r="N489" t="str">
        <f>IF($I489="","",_xlfn.LET(_xlpm.x,VLOOKUP($I489,'taxon-match_2026-08-31'!$A$2:$N$122,9,FALSE),IF(_xlpm.x=0,"",_xlpm.x)))</f>
        <v>Gastropoda</v>
      </c>
      <c r="O489" t="str">
        <f>IF($I489="","",_xlfn.LET(_xlpm.x,VLOOKUP($I489,'taxon-match_2026-08-31'!$A$2:$N$122,10,FALSE),IF(_xlpm.x=0,"",_xlpm.x)))</f>
        <v>Nacellida</v>
      </c>
      <c r="P489" t="str">
        <f>IF($I489="","",_xlfn.LET(_xlpm.x,VLOOKUP($I489,'taxon-match_2026-08-31'!$A$2:$N$122,11,FALSE),IF(_xlpm.x=0,"",_xlpm.x)))</f>
        <v>Nacellidae</v>
      </c>
      <c r="Q489" t="str">
        <f>IF($I489="","",_xlfn.LET(_xlpm.x,VLOOKUP($I489,'taxon-match_2026-08-31'!$A$2:$N$122,12,FALSE),IF(_xlpm.x=0,"",_xlpm.x)))</f>
        <v>Nacella</v>
      </c>
      <c r="R489" t="str">
        <f>IF($I489="","",_xlfn.LET(_xlpm.x,VLOOKUP($I489,'taxon-match_2026-08-31'!$A$2:$N$122,14,FALSE),IF(_xlpm.x=0,"",_xlpm.x)))</f>
        <v>concinna</v>
      </c>
      <c r="S489" s="2" t="s">
        <v>2609</v>
      </c>
      <c r="T489" t="s">
        <v>62</v>
      </c>
      <c r="X489" t="str">
        <f>IF(T489="","",_xlfn.LET(_xlpm.x,VLOOKUP(T489,'Drop-down_menus'!$F$2:$G$16,2,FALSE),IF(_xlpm.x=0,"",_xlpm.x)))</f>
        <v>https://orcid.org/0000-0003-3696-4445</v>
      </c>
      <c r="Y489" t="str">
        <f>IF(U489="","",_xlfn.LET(_xlpm.x,VLOOKUP(U489,'Drop-down_menus'!$F$2:$G$16,2,FALSE),IF(_xlpm.x=0,"",_xlpm.x)))</f>
        <v/>
      </c>
      <c r="Z489" t="str">
        <f>IF(V489="","",_xlfn.LET(_xlpm.x,VLOOKUP(V489,'Drop-down_menus'!$F$2:$G$16,2,FALSE),IF(_xlpm.x=0,"",_xlpm.x)))</f>
        <v/>
      </c>
      <c r="AA489" t="str">
        <f>IF(W489="","",_xlfn.LET(_xlpm.x,VLOOKUP(W489,'Drop-down_menus'!$F$2:$G$16,2,FALSE),IF(_xlpm.x=0,"",_xlpm.x)))</f>
        <v/>
      </c>
      <c r="AB489" t="s">
        <v>757</v>
      </c>
      <c r="AE489" t="s">
        <v>745</v>
      </c>
    </row>
    <row r="490" spans="1:31" hidden="1" x14ac:dyDescent="0.2">
      <c r="A490" s="2" t="s">
        <v>117</v>
      </c>
      <c r="C490">
        <v>706</v>
      </c>
      <c r="D490" s="21" t="s">
        <v>700</v>
      </c>
      <c r="F490" t="s">
        <v>761</v>
      </c>
      <c r="H490" t="s">
        <v>761</v>
      </c>
      <c r="I490" t="s">
        <v>761</v>
      </c>
      <c r="J490" t="str">
        <f>IF($I490="","",_xlfn.LET(_xlpm.x,VLOOKUP($I490,'taxon-match_2026-08-31'!$A$2:$N$122,6,FALSE),IF(_xlpm.x=0,"",_xlpm.x)))</f>
        <v>Perrier, 1891</v>
      </c>
      <c r="K490" t="str">
        <f>IF($I490="","",_xlfn.LET(_xlpm.x,VLOOKUP($I490,'taxon-match_2026-08-31'!$A$2:$N$122,4,FALSE),IF(_xlpm.x=0,"",_xlpm.x)))</f>
        <v>urn:lsid:marinespecies.org:taxname:172529</v>
      </c>
      <c r="L490" t="str">
        <f>IF($I490="","",_xlfn.LET(_xlpm.x,VLOOKUP($I490,'taxon-match_2026-08-31'!$A$2:$N$122,7,FALSE),IF(_xlpm.x=0,"",_xlpm.x)))</f>
        <v>Animalia</v>
      </c>
      <c r="M490" t="str">
        <f>IF($I490="","",_xlfn.LET(_xlpm.x,VLOOKUP($I490,'taxon-match_2026-08-31'!$A$2:$N$122,8,FALSE),IF(_xlpm.x=0,"",_xlpm.x)))</f>
        <v>Echinodermata</v>
      </c>
      <c r="N490" t="str">
        <f>IF($I490="","",_xlfn.LET(_xlpm.x,VLOOKUP($I490,'taxon-match_2026-08-31'!$A$2:$N$122,9,FALSE),IF(_xlpm.x=0,"",_xlpm.x)))</f>
        <v>Asteroidea</v>
      </c>
      <c r="O490" t="str">
        <f>IF($I490="","",_xlfn.LET(_xlpm.x,VLOOKUP($I490,'taxon-match_2026-08-31'!$A$2:$N$122,10,FALSE),IF(_xlpm.x=0,"",_xlpm.x)))</f>
        <v>Forcipulatida</v>
      </c>
      <c r="P490" t="str">
        <f>IF($I490="","",_xlfn.LET(_xlpm.x,VLOOKUP($I490,'taxon-match_2026-08-31'!$A$2:$N$122,11,FALSE),IF(_xlpm.x=0,"",_xlpm.x)))</f>
        <v>Asteriidae</v>
      </c>
      <c r="Q490" t="str">
        <f>IF($I490="","",_xlfn.LET(_xlpm.x,VLOOKUP($I490,'taxon-match_2026-08-31'!$A$2:$N$122,12,FALSE),IF(_xlpm.x=0,"",_xlpm.x)))</f>
        <v>Diplasterias</v>
      </c>
      <c r="R490" t="str">
        <f>IF($I490="","",_xlfn.LET(_xlpm.x,VLOOKUP($I490,'taxon-match_2026-08-31'!$A$2:$N$122,14,FALSE),IF(_xlpm.x=0,"",_xlpm.x)))</f>
        <v/>
      </c>
      <c r="S490" s="2" t="s">
        <v>2361</v>
      </c>
      <c r="T490" t="s">
        <v>62</v>
      </c>
      <c r="X490" t="str">
        <f>IF(T490="","",_xlfn.LET(_xlpm.x,VLOOKUP(T490,'Drop-down_menus'!$F$2:$G$16,2,FALSE),IF(_xlpm.x=0,"",_xlpm.x)))</f>
        <v>https://orcid.org/0000-0003-3696-4445</v>
      </c>
      <c r="Y490" t="str">
        <f>IF(U490="","",_xlfn.LET(_xlpm.x,VLOOKUP(U490,'Drop-down_menus'!$F$2:$G$16,2,FALSE),IF(_xlpm.x=0,"",_xlpm.x)))</f>
        <v/>
      </c>
      <c r="Z490" t="str">
        <f>IF(V490="","",_xlfn.LET(_xlpm.x,VLOOKUP(V490,'Drop-down_menus'!$F$2:$G$16,2,FALSE),IF(_xlpm.x=0,"",_xlpm.x)))</f>
        <v/>
      </c>
      <c r="AA490" t="str">
        <f>IF(W490="","",_xlfn.LET(_xlpm.x,VLOOKUP(W490,'Drop-down_menus'!$F$2:$G$16,2,FALSE),IF(_xlpm.x=0,"",_xlpm.x)))</f>
        <v/>
      </c>
      <c r="AB490" t="s">
        <v>757</v>
      </c>
      <c r="AE490" t="s">
        <v>745</v>
      </c>
    </row>
    <row r="491" spans="1:31" x14ac:dyDescent="0.2">
      <c r="A491" s="2" t="s">
        <v>117</v>
      </c>
      <c r="C491">
        <v>707</v>
      </c>
      <c r="D491" s="21" t="s">
        <v>700</v>
      </c>
      <c r="F491" t="s">
        <v>751</v>
      </c>
      <c r="H491" t="s">
        <v>751</v>
      </c>
      <c r="I491" t="s">
        <v>751</v>
      </c>
      <c r="J491" t="str">
        <f>IF($I491="","",_xlfn.LET(_xlpm.x,VLOOKUP($I491,'taxon-match_2026-08-31'!$A$2:$N$122,6,FALSE),IF(_xlpm.x=0,"",_xlpm.x)))</f>
        <v>(P. P. King, 1832)</v>
      </c>
      <c r="K491" t="str">
        <f>IF($I491="","",_xlfn.LET(_xlpm.x,VLOOKUP($I491,'taxon-match_2026-08-31'!$A$2:$N$122,4,FALSE),IF(_xlpm.x=0,"",_xlpm.x)))</f>
        <v>urn:lsid:marinespecies.org:taxname:197217</v>
      </c>
      <c r="L491" t="str">
        <f>IF($I491="","",_xlfn.LET(_xlpm.x,VLOOKUP($I491,'taxon-match_2026-08-31'!$A$2:$N$122,7,FALSE),IF(_xlpm.x=0,"",_xlpm.x)))</f>
        <v>Animalia</v>
      </c>
      <c r="M491" t="str">
        <f>IF($I491="","",_xlfn.LET(_xlpm.x,VLOOKUP($I491,'taxon-match_2026-08-31'!$A$2:$N$122,8,FALSE),IF(_xlpm.x=0,"",_xlpm.x)))</f>
        <v>Mollusca</v>
      </c>
      <c r="N491" t="str">
        <f>IF($I491="","",_xlfn.LET(_xlpm.x,VLOOKUP($I491,'taxon-match_2026-08-31'!$A$2:$N$122,9,FALSE),IF(_xlpm.x=0,"",_xlpm.x)))</f>
        <v>Bivalvia</v>
      </c>
      <c r="O491" t="str">
        <f>IF($I491="","",_xlfn.LET(_xlpm.x,VLOOKUP($I491,'taxon-match_2026-08-31'!$A$2:$N$122,10,FALSE),IF(_xlpm.x=0,"",_xlpm.x)))</f>
        <v/>
      </c>
      <c r="P491" t="str">
        <f>IF($I491="","",_xlfn.LET(_xlpm.x,VLOOKUP($I491,'taxon-match_2026-08-31'!$A$2:$N$122,11,FALSE),IF(_xlpm.x=0,"",_xlpm.x)))</f>
        <v>Laternulidae</v>
      </c>
      <c r="Q491" t="str">
        <f>IF($I491="","",_xlfn.LET(_xlpm.x,VLOOKUP($I491,'taxon-match_2026-08-31'!$A$2:$N$122,12,FALSE),IF(_xlpm.x=0,"",_xlpm.x)))</f>
        <v>Laternula</v>
      </c>
      <c r="R491" t="str">
        <f>IF($I491="","",_xlfn.LET(_xlpm.x,VLOOKUP($I491,'taxon-match_2026-08-31'!$A$2:$N$122,14,FALSE),IF(_xlpm.x=0,"",_xlpm.x)))</f>
        <v>elliptica</v>
      </c>
      <c r="S491" s="2" t="s">
        <v>2609</v>
      </c>
      <c r="T491" t="s">
        <v>62</v>
      </c>
      <c r="X491" t="str">
        <f>IF(T491="","",_xlfn.LET(_xlpm.x,VLOOKUP(T491,'Drop-down_menus'!$F$2:$G$16,2,FALSE),IF(_xlpm.x=0,"",_xlpm.x)))</f>
        <v>https://orcid.org/0000-0003-3696-4445</v>
      </c>
      <c r="Y491" t="str">
        <f>IF(U491="","",_xlfn.LET(_xlpm.x,VLOOKUP(U491,'Drop-down_menus'!$F$2:$G$16,2,FALSE),IF(_xlpm.x=0,"",_xlpm.x)))</f>
        <v/>
      </c>
      <c r="Z491" t="str">
        <f>IF(V491="","",_xlfn.LET(_xlpm.x,VLOOKUP(V491,'Drop-down_menus'!$F$2:$G$16,2,FALSE),IF(_xlpm.x=0,"",_xlpm.x)))</f>
        <v/>
      </c>
      <c r="AA491" t="str">
        <f>IF(W491="","",_xlfn.LET(_xlpm.x,VLOOKUP(W491,'Drop-down_menus'!$F$2:$G$16,2,FALSE),IF(_xlpm.x=0,"",_xlpm.x)))</f>
        <v/>
      </c>
      <c r="AB491" t="s">
        <v>757</v>
      </c>
      <c r="AE491" t="s">
        <v>745</v>
      </c>
    </row>
    <row r="492" spans="1:31" x14ac:dyDescent="0.2">
      <c r="A492" s="2" t="s">
        <v>117</v>
      </c>
      <c r="C492">
        <v>708</v>
      </c>
      <c r="D492" s="21" t="s">
        <v>700</v>
      </c>
      <c r="F492" t="s">
        <v>751</v>
      </c>
      <c r="H492" t="s">
        <v>751</v>
      </c>
      <c r="I492" t="s">
        <v>751</v>
      </c>
      <c r="J492" t="str">
        <f>IF($I492="","",_xlfn.LET(_xlpm.x,VLOOKUP($I492,'taxon-match_2026-08-31'!$A$2:$N$122,6,FALSE),IF(_xlpm.x=0,"",_xlpm.x)))</f>
        <v>(P. P. King, 1832)</v>
      </c>
      <c r="K492" t="str">
        <f>IF($I492="","",_xlfn.LET(_xlpm.x,VLOOKUP($I492,'taxon-match_2026-08-31'!$A$2:$N$122,4,FALSE),IF(_xlpm.x=0,"",_xlpm.x)))</f>
        <v>urn:lsid:marinespecies.org:taxname:197217</v>
      </c>
      <c r="L492" t="str">
        <f>IF($I492="","",_xlfn.LET(_xlpm.x,VLOOKUP($I492,'taxon-match_2026-08-31'!$A$2:$N$122,7,FALSE),IF(_xlpm.x=0,"",_xlpm.x)))</f>
        <v>Animalia</v>
      </c>
      <c r="M492" t="str">
        <f>IF($I492="","",_xlfn.LET(_xlpm.x,VLOOKUP($I492,'taxon-match_2026-08-31'!$A$2:$N$122,8,FALSE),IF(_xlpm.x=0,"",_xlpm.x)))</f>
        <v>Mollusca</v>
      </c>
      <c r="N492" t="str">
        <f>IF($I492="","",_xlfn.LET(_xlpm.x,VLOOKUP($I492,'taxon-match_2026-08-31'!$A$2:$N$122,9,FALSE),IF(_xlpm.x=0,"",_xlpm.x)))</f>
        <v>Bivalvia</v>
      </c>
      <c r="O492" t="str">
        <f>IF($I492="","",_xlfn.LET(_xlpm.x,VLOOKUP($I492,'taxon-match_2026-08-31'!$A$2:$N$122,10,FALSE),IF(_xlpm.x=0,"",_xlpm.x)))</f>
        <v/>
      </c>
      <c r="P492" t="str">
        <f>IF($I492="","",_xlfn.LET(_xlpm.x,VLOOKUP($I492,'taxon-match_2026-08-31'!$A$2:$N$122,11,FALSE),IF(_xlpm.x=0,"",_xlpm.x)))</f>
        <v>Laternulidae</v>
      </c>
      <c r="Q492" t="str">
        <f>IF($I492="","",_xlfn.LET(_xlpm.x,VLOOKUP($I492,'taxon-match_2026-08-31'!$A$2:$N$122,12,FALSE),IF(_xlpm.x=0,"",_xlpm.x)))</f>
        <v>Laternula</v>
      </c>
      <c r="R492" t="str">
        <f>IF($I492="","",_xlfn.LET(_xlpm.x,VLOOKUP($I492,'taxon-match_2026-08-31'!$A$2:$N$122,14,FALSE),IF(_xlpm.x=0,"",_xlpm.x)))</f>
        <v>elliptica</v>
      </c>
      <c r="S492" s="2" t="s">
        <v>2609</v>
      </c>
      <c r="T492" t="s">
        <v>62</v>
      </c>
      <c r="X492" t="str">
        <f>IF(T492="","",_xlfn.LET(_xlpm.x,VLOOKUP(T492,'Drop-down_menus'!$F$2:$G$16,2,FALSE),IF(_xlpm.x=0,"",_xlpm.x)))</f>
        <v>https://orcid.org/0000-0003-3696-4445</v>
      </c>
      <c r="Y492" t="str">
        <f>IF(U492="","",_xlfn.LET(_xlpm.x,VLOOKUP(U492,'Drop-down_menus'!$F$2:$G$16,2,FALSE),IF(_xlpm.x=0,"",_xlpm.x)))</f>
        <v/>
      </c>
      <c r="Z492" t="str">
        <f>IF(V492="","",_xlfn.LET(_xlpm.x,VLOOKUP(V492,'Drop-down_menus'!$F$2:$G$16,2,FALSE),IF(_xlpm.x=0,"",_xlpm.x)))</f>
        <v/>
      </c>
      <c r="AA492" t="str">
        <f>IF(W492="","",_xlfn.LET(_xlpm.x,VLOOKUP(W492,'Drop-down_menus'!$F$2:$G$16,2,FALSE),IF(_xlpm.x=0,"",_xlpm.x)))</f>
        <v/>
      </c>
      <c r="AB492" t="s">
        <v>757</v>
      </c>
      <c r="AE492" t="s">
        <v>745</v>
      </c>
    </row>
    <row r="493" spans="1:31" x14ac:dyDescent="0.2">
      <c r="A493" s="2" t="s">
        <v>117</v>
      </c>
      <c r="C493">
        <v>709</v>
      </c>
      <c r="D493" s="21" t="s">
        <v>700</v>
      </c>
      <c r="F493" t="s">
        <v>751</v>
      </c>
      <c r="H493" t="s">
        <v>751</v>
      </c>
      <c r="I493" t="s">
        <v>751</v>
      </c>
      <c r="J493" t="str">
        <f>IF($I493="","",_xlfn.LET(_xlpm.x,VLOOKUP($I493,'taxon-match_2026-08-31'!$A$2:$N$122,6,FALSE),IF(_xlpm.x=0,"",_xlpm.x)))</f>
        <v>(P. P. King, 1832)</v>
      </c>
      <c r="K493" t="str">
        <f>IF($I493="","",_xlfn.LET(_xlpm.x,VLOOKUP($I493,'taxon-match_2026-08-31'!$A$2:$N$122,4,FALSE),IF(_xlpm.x=0,"",_xlpm.x)))</f>
        <v>urn:lsid:marinespecies.org:taxname:197217</v>
      </c>
      <c r="L493" t="str">
        <f>IF($I493="","",_xlfn.LET(_xlpm.x,VLOOKUP($I493,'taxon-match_2026-08-31'!$A$2:$N$122,7,FALSE),IF(_xlpm.x=0,"",_xlpm.x)))</f>
        <v>Animalia</v>
      </c>
      <c r="M493" t="str">
        <f>IF($I493="","",_xlfn.LET(_xlpm.x,VLOOKUP($I493,'taxon-match_2026-08-31'!$A$2:$N$122,8,FALSE),IF(_xlpm.x=0,"",_xlpm.x)))</f>
        <v>Mollusca</v>
      </c>
      <c r="N493" t="str">
        <f>IF($I493="","",_xlfn.LET(_xlpm.x,VLOOKUP($I493,'taxon-match_2026-08-31'!$A$2:$N$122,9,FALSE),IF(_xlpm.x=0,"",_xlpm.x)))</f>
        <v>Bivalvia</v>
      </c>
      <c r="O493" t="str">
        <f>IF($I493="","",_xlfn.LET(_xlpm.x,VLOOKUP($I493,'taxon-match_2026-08-31'!$A$2:$N$122,10,FALSE),IF(_xlpm.x=0,"",_xlpm.x)))</f>
        <v/>
      </c>
      <c r="P493" t="str">
        <f>IF($I493="","",_xlfn.LET(_xlpm.x,VLOOKUP($I493,'taxon-match_2026-08-31'!$A$2:$N$122,11,FALSE),IF(_xlpm.x=0,"",_xlpm.x)))</f>
        <v>Laternulidae</v>
      </c>
      <c r="Q493" t="str">
        <f>IF($I493="","",_xlfn.LET(_xlpm.x,VLOOKUP($I493,'taxon-match_2026-08-31'!$A$2:$N$122,12,FALSE),IF(_xlpm.x=0,"",_xlpm.x)))</f>
        <v>Laternula</v>
      </c>
      <c r="R493" t="str">
        <f>IF($I493="","",_xlfn.LET(_xlpm.x,VLOOKUP($I493,'taxon-match_2026-08-31'!$A$2:$N$122,14,FALSE),IF(_xlpm.x=0,"",_xlpm.x)))</f>
        <v>elliptica</v>
      </c>
      <c r="S493" s="2" t="s">
        <v>2609</v>
      </c>
      <c r="T493" t="s">
        <v>62</v>
      </c>
      <c r="X493" t="str">
        <f>IF(T493="","",_xlfn.LET(_xlpm.x,VLOOKUP(T493,'Drop-down_menus'!$F$2:$G$16,2,FALSE),IF(_xlpm.x=0,"",_xlpm.x)))</f>
        <v>https://orcid.org/0000-0003-3696-4445</v>
      </c>
      <c r="Y493" t="str">
        <f>IF(U493="","",_xlfn.LET(_xlpm.x,VLOOKUP(U493,'Drop-down_menus'!$F$2:$G$16,2,FALSE),IF(_xlpm.x=0,"",_xlpm.x)))</f>
        <v/>
      </c>
      <c r="Z493" t="str">
        <f>IF(V493="","",_xlfn.LET(_xlpm.x,VLOOKUP(V493,'Drop-down_menus'!$F$2:$G$16,2,FALSE),IF(_xlpm.x=0,"",_xlpm.x)))</f>
        <v/>
      </c>
      <c r="AA493" t="str">
        <f>IF(W493="","",_xlfn.LET(_xlpm.x,VLOOKUP(W493,'Drop-down_menus'!$F$2:$G$16,2,FALSE),IF(_xlpm.x=0,"",_xlpm.x)))</f>
        <v/>
      </c>
      <c r="AB493" t="s">
        <v>757</v>
      </c>
      <c r="AE493" t="s">
        <v>745</v>
      </c>
    </row>
    <row r="494" spans="1:31" x14ac:dyDescent="0.2">
      <c r="A494" s="2" t="s">
        <v>117</v>
      </c>
      <c r="C494">
        <v>710</v>
      </c>
      <c r="D494" s="21" t="s">
        <v>700</v>
      </c>
      <c r="F494" t="s">
        <v>751</v>
      </c>
      <c r="H494" t="s">
        <v>751</v>
      </c>
      <c r="I494" t="s">
        <v>751</v>
      </c>
      <c r="J494" t="str">
        <f>IF($I494="","",_xlfn.LET(_xlpm.x,VLOOKUP($I494,'taxon-match_2026-08-31'!$A$2:$N$122,6,FALSE),IF(_xlpm.x=0,"",_xlpm.x)))</f>
        <v>(P. P. King, 1832)</v>
      </c>
      <c r="K494" t="str">
        <f>IF($I494="","",_xlfn.LET(_xlpm.x,VLOOKUP($I494,'taxon-match_2026-08-31'!$A$2:$N$122,4,FALSE),IF(_xlpm.x=0,"",_xlpm.x)))</f>
        <v>urn:lsid:marinespecies.org:taxname:197217</v>
      </c>
      <c r="L494" t="str">
        <f>IF($I494="","",_xlfn.LET(_xlpm.x,VLOOKUP($I494,'taxon-match_2026-08-31'!$A$2:$N$122,7,FALSE),IF(_xlpm.x=0,"",_xlpm.x)))</f>
        <v>Animalia</v>
      </c>
      <c r="M494" t="str">
        <f>IF($I494="","",_xlfn.LET(_xlpm.x,VLOOKUP($I494,'taxon-match_2026-08-31'!$A$2:$N$122,8,FALSE),IF(_xlpm.x=0,"",_xlpm.x)))</f>
        <v>Mollusca</v>
      </c>
      <c r="N494" t="str">
        <f>IF($I494="","",_xlfn.LET(_xlpm.x,VLOOKUP($I494,'taxon-match_2026-08-31'!$A$2:$N$122,9,FALSE),IF(_xlpm.x=0,"",_xlpm.x)))</f>
        <v>Bivalvia</v>
      </c>
      <c r="O494" t="str">
        <f>IF($I494="","",_xlfn.LET(_xlpm.x,VLOOKUP($I494,'taxon-match_2026-08-31'!$A$2:$N$122,10,FALSE),IF(_xlpm.x=0,"",_xlpm.x)))</f>
        <v/>
      </c>
      <c r="P494" t="str">
        <f>IF($I494="","",_xlfn.LET(_xlpm.x,VLOOKUP($I494,'taxon-match_2026-08-31'!$A$2:$N$122,11,FALSE),IF(_xlpm.x=0,"",_xlpm.x)))</f>
        <v>Laternulidae</v>
      </c>
      <c r="Q494" t="str">
        <f>IF($I494="","",_xlfn.LET(_xlpm.x,VLOOKUP($I494,'taxon-match_2026-08-31'!$A$2:$N$122,12,FALSE),IF(_xlpm.x=0,"",_xlpm.x)))</f>
        <v>Laternula</v>
      </c>
      <c r="R494" t="str">
        <f>IF($I494="","",_xlfn.LET(_xlpm.x,VLOOKUP($I494,'taxon-match_2026-08-31'!$A$2:$N$122,14,FALSE),IF(_xlpm.x=0,"",_xlpm.x)))</f>
        <v>elliptica</v>
      </c>
      <c r="S494" s="2" t="s">
        <v>2609</v>
      </c>
      <c r="T494" t="s">
        <v>62</v>
      </c>
      <c r="X494" t="str">
        <f>IF(T494="","",_xlfn.LET(_xlpm.x,VLOOKUP(T494,'Drop-down_menus'!$F$2:$G$16,2,FALSE),IF(_xlpm.x=0,"",_xlpm.x)))</f>
        <v>https://orcid.org/0000-0003-3696-4445</v>
      </c>
      <c r="Y494" t="str">
        <f>IF(U494="","",_xlfn.LET(_xlpm.x,VLOOKUP(U494,'Drop-down_menus'!$F$2:$G$16,2,FALSE),IF(_xlpm.x=0,"",_xlpm.x)))</f>
        <v/>
      </c>
      <c r="Z494" t="str">
        <f>IF(V494="","",_xlfn.LET(_xlpm.x,VLOOKUP(V494,'Drop-down_menus'!$F$2:$G$16,2,FALSE),IF(_xlpm.x=0,"",_xlpm.x)))</f>
        <v/>
      </c>
      <c r="AA494" t="str">
        <f>IF(W494="","",_xlfn.LET(_xlpm.x,VLOOKUP(W494,'Drop-down_menus'!$F$2:$G$16,2,FALSE),IF(_xlpm.x=0,"",_xlpm.x)))</f>
        <v/>
      </c>
      <c r="AB494" t="s">
        <v>757</v>
      </c>
      <c r="AE494" t="s">
        <v>745</v>
      </c>
    </row>
    <row r="495" spans="1:31" x14ac:dyDescent="0.2">
      <c r="A495" s="2" t="s">
        <v>117</v>
      </c>
      <c r="C495">
        <v>711</v>
      </c>
      <c r="D495" s="21" t="s">
        <v>700</v>
      </c>
      <c r="F495" t="s">
        <v>751</v>
      </c>
      <c r="H495" t="s">
        <v>751</v>
      </c>
      <c r="I495" t="s">
        <v>751</v>
      </c>
      <c r="J495" t="str">
        <f>IF($I495="","",_xlfn.LET(_xlpm.x,VLOOKUP($I495,'taxon-match_2026-08-31'!$A$2:$N$122,6,FALSE),IF(_xlpm.x=0,"",_xlpm.x)))</f>
        <v>(P. P. King, 1832)</v>
      </c>
      <c r="K495" t="str">
        <f>IF($I495="","",_xlfn.LET(_xlpm.x,VLOOKUP($I495,'taxon-match_2026-08-31'!$A$2:$N$122,4,FALSE),IF(_xlpm.x=0,"",_xlpm.x)))</f>
        <v>urn:lsid:marinespecies.org:taxname:197217</v>
      </c>
      <c r="L495" t="str">
        <f>IF($I495="","",_xlfn.LET(_xlpm.x,VLOOKUP($I495,'taxon-match_2026-08-31'!$A$2:$N$122,7,FALSE),IF(_xlpm.x=0,"",_xlpm.x)))</f>
        <v>Animalia</v>
      </c>
      <c r="M495" t="str">
        <f>IF($I495="","",_xlfn.LET(_xlpm.x,VLOOKUP($I495,'taxon-match_2026-08-31'!$A$2:$N$122,8,FALSE),IF(_xlpm.x=0,"",_xlpm.x)))</f>
        <v>Mollusca</v>
      </c>
      <c r="N495" t="str">
        <f>IF($I495="","",_xlfn.LET(_xlpm.x,VLOOKUP($I495,'taxon-match_2026-08-31'!$A$2:$N$122,9,FALSE),IF(_xlpm.x=0,"",_xlpm.x)))</f>
        <v>Bivalvia</v>
      </c>
      <c r="O495" t="str">
        <f>IF($I495="","",_xlfn.LET(_xlpm.x,VLOOKUP($I495,'taxon-match_2026-08-31'!$A$2:$N$122,10,FALSE),IF(_xlpm.x=0,"",_xlpm.x)))</f>
        <v/>
      </c>
      <c r="P495" t="str">
        <f>IF($I495="","",_xlfn.LET(_xlpm.x,VLOOKUP($I495,'taxon-match_2026-08-31'!$A$2:$N$122,11,FALSE),IF(_xlpm.x=0,"",_xlpm.x)))</f>
        <v>Laternulidae</v>
      </c>
      <c r="Q495" t="str">
        <f>IF($I495="","",_xlfn.LET(_xlpm.x,VLOOKUP($I495,'taxon-match_2026-08-31'!$A$2:$N$122,12,FALSE),IF(_xlpm.x=0,"",_xlpm.x)))</f>
        <v>Laternula</v>
      </c>
      <c r="R495" t="str">
        <f>IF($I495="","",_xlfn.LET(_xlpm.x,VLOOKUP($I495,'taxon-match_2026-08-31'!$A$2:$N$122,14,FALSE),IF(_xlpm.x=0,"",_xlpm.x)))</f>
        <v>elliptica</v>
      </c>
      <c r="S495" s="2" t="s">
        <v>2609</v>
      </c>
      <c r="T495" t="s">
        <v>62</v>
      </c>
      <c r="X495" t="str">
        <f>IF(T495="","",_xlfn.LET(_xlpm.x,VLOOKUP(T495,'Drop-down_menus'!$F$2:$G$16,2,FALSE),IF(_xlpm.x=0,"",_xlpm.x)))</f>
        <v>https://orcid.org/0000-0003-3696-4445</v>
      </c>
      <c r="Y495" t="str">
        <f>IF(U495="","",_xlfn.LET(_xlpm.x,VLOOKUP(U495,'Drop-down_menus'!$F$2:$G$16,2,FALSE),IF(_xlpm.x=0,"",_xlpm.x)))</f>
        <v/>
      </c>
      <c r="Z495" t="str">
        <f>IF(V495="","",_xlfn.LET(_xlpm.x,VLOOKUP(V495,'Drop-down_menus'!$F$2:$G$16,2,FALSE),IF(_xlpm.x=0,"",_xlpm.x)))</f>
        <v/>
      </c>
      <c r="AA495" t="str">
        <f>IF(W495="","",_xlfn.LET(_xlpm.x,VLOOKUP(W495,'Drop-down_menus'!$F$2:$G$16,2,FALSE),IF(_xlpm.x=0,"",_xlpm.x)))</f>
        <v/>
      </c>
      <c r="AB495" t="s">
        <v>757</v>
      </c>
      <c r="AE495" t="s">
        <v>745</v>
      </c>
    </row>
    <row r="496" spans="1:31" x14ac:dyDescent="0.2">
      <c r="A496" s="2" t="s">
        <v>117</v>
      </c>
      <c r="C496">
        <v>712</v>
      </c>
      <c r="D496" s="21" t="s">
        <v>700</v>
      </c>
      <c r="F496" t="s">
        <v>751</v>
      </c>
      <c r="H496" t="s">
        <v>751</v>
      </c>
      <c r="I496" t="s">
        <v>751</v>
      </c>
      <c r="J496" t="str">
        <f>IF($I496="","",_xlfn.LET(_xlpm.x,VLOOKUP($I496,'taxon-match_2026-08-31'!$A$2:$N$122,6,FALSE),IF(_xlpm.x=0,"",_xlpm.x)))</f>
        <v>(P. P. King, 1832)</v>
      </c>
      <c r="K496" t="str">
        <f>IF($I496="","",_xlfn.LET(_xlpm.x,VLOOKUP($I496,'taxon-match_2026-08-31'!$A$2:$N$122,4,FALSE),IF(_xlpm.x=0,"",_xlpm.x)))</f>
        <v>urn:lsid:marinespecies.org:taxname:197217</v>
      </c>
      <c r="L496" t="str">
        <f>IF($I496="","",_xlfn.LET(_xlpm.x,VLOOKUP($I496,'taxon-match_2026-08-31'!$A$2:$N$122,7,FALSE),IF(_xlpm.x=0,"",_xlpm.x)))</f>
        <v>Animalia</v>
      </c>
      <c r="M496" t="str">
        <f>IF($I496="","",_xlfn.LET(_xlpm.x,VLOOKUP($I496,'taxon-match_2026-08-31'!$A$2:$N$122,8,FALSE),IF(_xlpm.x=0,"",_xlpm.x)))</f>
        <v>Mollusca</v>
      </c>
      <c r="N496" t="str">
        <f>IF($I496="","",_xlfn.LET(_xlpm.x,VLOOKUP($I496,'taxon-match_2026-08-31'!$A$2:$N$122,9,FALSE),IF(_xlpm.x=0,"",_xlpm.x)))</f>
        <v>Bivalvia</v>
      </c>
      <c r="O496" t="str">
        <f>IF($I496="","",_xlfn.LET(_xlpm.x,VLOOKUP($I496,'taxon-match_2026-08-31'!$A$2:$N$122,10,FALSE),IF(_xlpm.x=0,"",_xlpm.x)))</f>
        <v/>
      </c>
      <c r="P496" t="str">
        <f>IF($I496="","",_xlfn.LET(_xlpm.x,VLOOKUP($I496,'taxon-match_2026-08-31'!$A$2:$N$122,11,FALSE),IF(_xlpm.x=0,"",_xlpm.x)))</f>
        <v>Laternulidae</v>
      </c>
      <c r="Q496" t="str">
        <f>IF($I496="","",_xlfn.LET(_xlpm.x,VLOOKUP($I496,'taxon-match_2026-08-31'!$A$2:$N$122,12,FALSE),IF(_xlpm.x=0,"",_xlpm.x)))</f>
        <v>Laternula</v>
      </c>
      <c r="R496" t="str">
        <f>IF($I496="","",_xlfn.LET(_xlpm.x,VLOOKUP($I496,'taxon-match_2026-08-31'!$A$2:$N$122,14,FALSE),IF(_xlpm.x=0,"",_xlpm.x)))</f>
        <v>elliptica</v>
      </c>
      <c r="S496" s="2" t="s">
        <v>2609</v>
      </c>
      <c r="T496" t="s">
        <v>62</v>
      </c>
      <c r="X496" t="str">
        <f>IF(T496="","",_xlfn.LET(_xlpm.x,VLOOKUP(T496,'Drop-down_menus'!$F$2:$G$16,2,FALSE),IF(_xlpm.x=0,"",_xlpm.x)))</f>
        <v>https://orcid.org/0000-0003-3696-4445</v>
      </c>
      <c r="Y496" t="str">
        <f>IF(U496="","",_xlfn.LET(_xlpm.x,VLOOKUP(U496,'Drop-down_menus'!$F$2:$G$16,2,FALSE),IF(_xlpm.x=0,"",_xlpm.x)))</f>
        <v/>
      </c>
      <c r="Z496" t="str">
        <f>IF(V496="","",_xlfn.LET(_xlpm.x,VLOOKUP(V496,'Drop-down_menus'!$F$2:$G$16,2,FALSE),IF(_xlpm.x=0,"",_xlpm.x)))</f>
        <v/>
      </c>
      <c r="AA496" t="str">
        <f>IF(W496="","",_xlfn.LET(_xlpm.x,VLOOKUP(W496,'Drop-down_menus'!$F$2:$G$16,2,FALSE),IF(_xlpm.x=0,"",_xlpm.x)))</f>
        <v/>
      </c>
      <c r="AB496" t="s">
        <v>757</v>
      </c>
      <c r="AE496" t="s">
        <v>745</v>
      </c>
    </row>
    <row r="497" spans="1:36" x14ac:dyDescent="0.2">
      <c r="A497" s="2" t="s">
        <v>117</v>
      </c>
      <c r="C497">
        <v>713</v>
      </c>
      <c r="D497" s="21" t="s">
        <v>700</v>
      </c>
      <c r="F497" t="s">
        <v>751</v>
      </c>
      <c r="H497" t="s">
        <v>751</v>
      </c>
      <c r="I497" t="s">
        <v>751</v>
      </c>
      <c r="J497" t="str">
        <f>IF($I497="","",_xlfn.LET(_xlpm.x,VLOOKUP($I497,'taxon-match_2026-08-31'!$A$2:$N$122,6,FALSE),IF(_xlpm.x=0,"",_xlpm.x)))</f>
        <v>(P. P. King, 1832)</v>
      </c>
      <c r="K497" t="str">
        <f>IF($I497="","",_xlfn.LET(_xlpm.x,VLOOKUP($I497,'taxon-match_2026-08-31'!$A$2:$N$122,4,FALSE),IF(_xlpm.x=0,"",_xlpm.x)))</f>
        <v>urn:lsid:marinespecies.org:taxname:197217</v>
      </c>
      <c r="L497" t="str">
        <f>IF($I497="","",_xlfn.LET(_xlpm.x,VLOOKUP($I497,'taxon-match_2026-08-31'!$A$2:$N$122,7,FALSE),IF(_xlpm.x=0,"",_xlpm.x)))</f>
        <v>Animalia</v>
      </c>
      <c r="M497" t="str">
        <f>IF($I497="","",_xlfn.LET(_xlpm.x,VLOOKUP($I497,'taxon-match_2026-08-31'!$A$2:$N$122,8,FALSE),IF(_xlpm.x=0,"",_xlpm.x)))</f>
        <v>Mollusca</v>
      </c>
      <c r="N497" t="str">
        <f>IF($I497="","",_xlfn.LET(_xlpm.x,VLOOKUP($I497,'taxon-match_2026-08-31'!$A$2:$N$122,9,FALSE),IF(_xlpm.x=0,"",_xlpm.x)))</f>
        <v>Bivalvia</v>
      </c>
      <c r="O497" t="str">
        <f>IF($I497="","",_xlfn.LET(_xlpm.x,VLOOKUP($I497,'taxon-match_2026-08-31'!$A$2:$N$122,10,FALSE),IF(_xlpm.x=0,"",_xlpm.x)))</f>
        <v/>
      </c>
      <c r="P497" t="str">
        <f>IF($I497="","",_xlfn.LET(_xlpm.x,VLOOKUP($I497,'taxon-match_2026-08-31'!$A$2:$N$122,11,FALSE),IF(_xlpm.x=0,"",_xlpm.x)))</f>
        <v>Laternulidae</v>
      </c>
      <c r="Q497" t="str">
        <f>IF($I497="","",_xlfn.LET(_xlpm.x,VLOOKUP($I497,'taxon-match_2026-08-31'!$A$2:$N$122,12,FALSE),IF(_xlpm.x=0,"",_xlpm.x)))</f>
        <v>Laternula</v>
      </c>
      <c r="R497" t="str">
        <f>IF($I497="","",_xlfn.LET(_xlpm.x,VLOOKUP($I497,'taxon-match_2026-08-31'!$A$2:$N$122,14,FALSE),IF(_xlpm.x=0,"",_xlpm.x)))</f>
        <v>elliptica</v>
      </c>
      <c r="S497" s="2" t="s">
        <v>2609</v>
      </c>
      <c r="T497" t="s">
        <v>62</v>
      </c>
      <c r="X497" t="str">
        <f>IF(T497="","",_xlfn.LET(_xlpm.x,VLOOKUP(T497,'Drop-down_menus'!$F$2:$G$16,2,FALSE),IF(_xlpm.x=0,"",_xlpm.x)))</f>
        <v>https://orcid.org/0000-0003-3696-4445</v>
      </c>
      <c r="Y497" t="str">
        <f>IF(U497="","",_xlfn.LET(_xlpm.x,VLOOKUP(U497,'Drop-down_menus'!$F$2:$G$16,2,FALSE),IF(_xlpm.x=0,"",_xlpm.x)))</f>
        <v/>
      </c>
      <c r="Z497" t="str">
        <f>IF(V497="","",_xlfn.LET(_xlpm.x,VLOOKUP(V497,'Drop-down_menus'!$F$2:$G$16,2,FALSE),IF(_xlpm.x=0,"",_xlpm.x)))</f>
        <v/>
      </c>
      <c r="AA497" t="str">
        <f>IF(W497="","",_xlfn.LET(_xlpm.x,VLOOKUP(W497,'Drop-down_menus'!$F$2:$G$16,2,FALSE),IF(_xlpm.x=0,"",_xlpm.x)))</f>
        <v/>
      </c>
      <c r="AB497" t="s">
        <v>757</v>
      </c>
      <c r="AE497" t="s">
        <v>745</v>
      </c>
    </row>
    <row r="498" spans="1:36" x14ac:dyDescent="0.2">
      <c r="A498" s="2" t="s">
        <v>117</v>
      </c>
      <c r="C498">
        <v>714</v>
      </c>
      <c r="D498" s="21" t="s">
        <v>700</v>
      </c>
      <c r="F498" t="s">
        <v>751</v>
      </c>
      <c r="H498" t="s">
        <v>751</v>
      </c>
      <c r="I498" t="s">
        <v>751</v>
      </c>
      <c r="J498" t="str">
        <f>IF($I498="","",_xlfn.LET(_xlpm.x,VLOOKUP($I498,'taxon-match_2026-08-31'!$A$2:$N$122,6,FALSE),IF(_xlpm.x=0,"",_xlpm.x)))</f>
        <v>(P. P. King, 1832)</v>
      </c>
      <c r="K498" t="str">
        <f>IF($I498="","",_xlfn.LET(_xlpm.x,VLOOKUP($I498,'taxon-match_2026-08-31'!$A$2:$N$122,4,FALSE),IF(_xlpm.x=0,"",_xlpm.x)))</f>
        <v>urn:lsid:marinespecies.org:taxname:197217</v>
      </c>
      <c r="L498" t="str">
        <f>IF($I498="","",_xlfn.LET(_xlpm.x,VLOOKUP($I498,'taxon-match_2026-08-31'!$A$2:$N$122,7,FALSE),IF(_xlpm.x=0,"",_xlpm.x)))</f>
        <v>Animalia</v>
      </c>
      <c r="M498" t="str">
        <f>IF($I498="","",_xlfn.LET(_xlpm.x,VLOOKUP($I498,'taxon-match_2026-08-31'!$A$2:$N$122,8,FALSE),IF(_xlpm.x=0,"",_xlpm.x)))</f>
        <v>Mollusca</v>
      </c>
      <c r="N498" t="str">
        <f>IF($I498="","",_xlfn.LET(_xlpm.x,VLOOKUP($I498,'taxon-match_2026-08-31'!$A$2:$N$122,9,FALSE),IF(_xlpm.x=0,"",_xlpm.x)))</f>
        <v>Bivalvia</v>
      </c>
      <c r="O498" t="str">
        <f>IF($I498="","",_xlfn.LET(_xlpm.x,VLOOKUP($I498,'taxon-match_2026-08-31'!$A$2:$N$122,10,FALSE),IF(_xlpm.x=0,"",_xlpm.x)))</f>
        <v/>
      </c>
      <c r="P498" t="str">
        <f>IF($I498="","",_xlfn.LET(_xlpm.x,VLOOKUP($I498,'taxon-match_2026-08-31'!$A$2:$N$122,11,FALSE),IF(_xlpm.x=0,"",_xlpm.x)))</f>
        <v>Laternulidae</v>
      </c>
      <c r="Q498" t="str">
        <f>IF($I498="","",_xlfn.LET(_xlpm.x,VLOOKUP($I498,'taxon-match_2026-08-31'!$A$2:$N$122,12,FALSE),IF(_xlpm.x=0,"",_xlpm.x)))</f>
        <v>Laternula</v>
      </c>
      <c r="R498" t="str">
        <f>IF($I498="","",_xlfn.LET(_xlpm.x,VLOOKUP($I498,'taxon-match_2026-08-31'!$A$2:$N$122,14,FALSE),IF(_xlpm.x=0,"",_xlpm.x)))</f>
        <v>elliptica</v>
      </c>
      <c r="S498" s="2" t="s">
        <v>2609</v>
      </c>
      <c r="T498" t="s">
        <v>62</v>
      </c>
      <c r="X498" t="str">
        <f>IF(T498="","",_xlfn.LET(_xlpm.x,VLOOKUP(T498,'Drop-down_menus'!$F$2:$G$16,2,FALSE),IF(_xlpm.x=0,"",_xlpm.x)))</f>
        <v>https://orcid.org/0000-0003-3696-4445</v>
      </c>
      <c r="Y498" t="str">
        <f>IF(U498="","",_xlfn.LET(_xlpm.x,VLOOKUP(U498,'Drop-down_menus'!$F$2:$G$16,2,FALSE),IF(_xlpm.x=0,"",_xlpm.x)))</f>
        <v/>
      </c>
      <c r="Z498" t="str">
        <f>IF(V498="","",_xlfn.LET(_xlpm.x,VLOOKUP(V498,'Drop-down_menus'!$F$2:$G$16,2,FALSE),IF(_xlpm.x=0,"",_xlpm.x)))</f>
        <v/>
      </c>
      <c r="AA498" t="str">
        <f>IF(W498="","",_xlfn.LET(_xlpm.x,VLOOKUP(W498,'Drop-down_menus'!$F$2:$G$16,2,FALSE),IF(_xlpm.x=0,"",_xlpm.x)))</f>
        <v/>
      </c>
      <c r="AB498" t="s">
        <v>757</v>
      </c>
      <c r="AE498" t="s">
        <v>745</v>
      </c>
    </row>
    <row r="499" spans="1:36" x14ac:dyDescent="0.2">
      <c r="A499" s="2" t="s">
        <v>117</v>
      </c>
      <c r="C499">
        <v>715</v>
      </c>
      <c r="D499" s="21" t="s">
        <v>700</v>
      </c>
      <c r="F499" t="s">
        <v>751</v>
      </c>
      <c r="H499" t="s">
        <v>751</v>
      </c>
      <c r="I499" t="s">
        <v>751</v>
      </c>
      <c r="J499" t="str">
        <f>IF($I499="","",_xlfn.LET(_xlpm.x,VLOOKUP($I499,'taxon-match_2026-08-31'!$A$2:$N$122,6,FALSE),IF(_xlpm.x=0,"",_xlpm.x)))</f>
        <v>(P. P. King, 1832)</v>
      </c>
      <c r="K499" t="str">
        <f>IF($I499="","",_xlfn.LET(_xlpm.x,VLOOKUP($I499,'taxon-match_2026-08-31'!$A$2:$N$122,4,FALSE),IF(_xlpm.x=0,"",_xlpm.x)))</f>
        <v>urn:lsid:marinespecies.org:taxname:197217</v>
      </c>
      <c r="L499" t="str">
        <f>IF($I499="","",_xlfn.LET(_xlpm.x,VLOOKUP($I499,'taxon-match_2026-08-31'!$A$2:$N$122,7,FALSE),IF(_xlpm.x=0,"",_xlpm.x)))</f>
        <v>Animalia</v>
      </c>
      <c r="M499" t="str">
        <f>IF($I499="","",_xlfn.LET(_xlpm.x,VLOOKUP($I499,'taxon-match_2026-08-31'!$A$2:$N$122,8,FALSE),IF(_xlpm.x=0,"",_xlpm.x)))</f>
        <v>Mollusca</v>
      </c>
      <c r="N499" t="str">
        <f>IF($I499="","",_xlfn.LET(_xlpm.x,VLOOKUP($I499,'taxon-match_2026-08-31'!$A$2:$N$122,9,FALSE),IF(_xlpm.x=0,"",_xlpm.x)))</f>
        <v>Bivalvia</v>
      </c>
      <c r="O499" t="str">
        <f>IF($I499="","",_xlfn.LET(_xlpm.x,VLOOKUP($I499,'taxon-match_2026-08-31'!$A$2:$N$122,10,FALSE),IF(_xlpm.x=0,"",_xlpm.x)))</f>
        <v/>
      </c>
      <c r="P499" t="str">
        <f>IF($I499="","",_xlfn.LET(_xlpm.x,VLOOKUP($I499,'taxon-match_2026-08-31'!$A$2:$N$122,11,FALSE),IF(_xlpm.x=0,"",_xlpm.x)))</f>
        <v>Laternulidae</v>
      </c>
      <c r="Q499" t="str">
        <f>IF($I499="","",_xlfn.LET(_xlpm.x,VLOOKUP($I499,'taxon-match_2026-08-31'!$A$2:$N$122,12,FALSE),IF(_xlpm.x=0,"",_xlpm.x)))</f>
        <v>Laternula</v>
      </c>
      <c r="R499" t="str">
        <f>IF($I499="","",_xlfn.LET(_xlpm.x,VLOOKUP($I499,'taxon-match_2026-08-31'!$A$2:$N$122,14,FALSE),IF(_xlpm.x=0,"",_xlpm.x)))</f>
        <v>elliptica</v>
      </c>
      <c r="S499" s="2" t="s">
        <v>2609</v>
      </c>
      <c r="T499" t="s">
        <v>62</v>
      </c>
      <c r="X499" t="str">
        <f>IF(T499="","",_xlfn.LET(_xlpm.x,VLOOKUP(T499,'Drop-down_menus'!$F$2:$G$16,2,FALSE),IF(_xlpm.x=0,"",_xlpm.x)))</f>
        <v>https://orcid.org/0000-0003-3696-4445</v>
      </c>
      <c r="Y499" t="str">
        <f>IF(U499="","",_xlfn.LET(_xlpm.x,VLOOKUP(U499,'Drop-down_menus'!$F$2:$G$16,2,FALSE),IF(_xlpm.x=0,"",_xlpm.x)))</f>
        <v/>
      </c>
      <c r="Z499" t="str">
        <f>IF(V499="","",_xlfn.LET(_xlpm.x,VLOOKUP(V499,'Drop-down_menus'!$F$2:$G$16,2,FALSE),IF(_xlpm.x=0,"",_xlpm.x)))</f>
        <v/>
      </c>
      <c r="AA499" t="str">
        <f>IF(W499="","",_xlfn.LET(_xlpm.x,VLOOKUP(W499,'Drop-down_menus'!$F$2:$G$16,2,FALSE),IF(_xlpm.x=0,"",_xlpm.x)))</f>
        <v/>
      </c>
      <c r="AB499" t="s">
        <v>757</v>
      </c>
      <c r="AE499" t="s">
        <v>745</v>
      </c>
    </row>
    <row r="500" spans="1:36" x14ac:dyDescent="0.2">
      <c r="A500" s="2" t="s">
        <v>117</v>
      </c>
      <c r="C500">
        <v>716</v>
      </c>
      <c r="D500" s="21" t="s">
        <v>700</v>
      </c>
      <c r="F500" t="s">
        <v>751</v>
      </c>
      <c r="H500" t="s">
        <v>751</v>
      </c>
      <c r="I500" t="s">
        <v>751</v>
      </c>
      <c r="J500" t="str">
        <f>IF($I500="","",_xlfn.LET(_xlpm.x,VLOOKUP($I500,'taxon-match_2026-08-31'!$A$2:$N$122,6,FALSE),IF(_xlpm.x=0,"",_xlpm.x)))</f>
        <v>(P. P. King, 1832)</v>
      </c>
      <c r="K500" t="str">
        <f>IF($I500="","",_xlfn.LET(_xlpm.x,VLOOKUP($I500,'taxon-match_2026-08-31'!$A$2:$N$122,4,FALSE),IF(_xlpm.x=0,"",_xlpm.x)))</f>
        <v>urn:lsid:marinespecies.org:taxname:197217</v>
      </c>
      <c r="L500" t="str">
        <f>IF($I500="","",_xlfn.LET(_xlpm.x,VLOOKUP($I500,'taxon-match_2026-08-31'!$A$2:$N$122,7,FALSE),IF(_xlpm.x=0,"",_xlpm.x)))</f>
        <v>Animalia</v>
      </c>
      <c r="M500" t="str">
        <f>IF($I500="","",_xlfn.LET(_xlpm.x,VLOOKUP($I500,'taxon-match_2026-08-31'!$A$2:$N$122,8,FALSE),IF(_xlpm.x=0,"",_xlpm.x)))</f>
        <v>Mollusca</v>
      </c>
      <c r="N500" t="str">
        <f>IF($I500="","",_xlfn.LET(_xlpm.x,VLOOKUP($I500,'taxon-match_2026-08-31'!$A$2:$N$122,9,FALSE),IF(_xlpm.x=0,"",_xlpm.x)))</f>
        <v>Bivalvia</v>
      </c>
      <c r="O500" t="str">
        <f>IF($I500="","",_xlfn.LET(_xlpm.x,VLOOKUP($I500,'taxon-match_2026-08-31'!$A$2:$N$122,10,FALSE),IF(_xlpm.x=0,"",_xlpm.x)))</f>
        <v/>
      </c>
      <c r="P500" t="str">
        <f>IF($I500="","",_xlfn.LET(_xlpm.x,VLOOKUP($I500,'taxon-match_2026-08-31'!$A$2:$N$122,11,FALSE),IF(_xlpm.x=0,"",_xlpm.x)))</f>
        <v>Laternulidae</v>
      </c>
      <c r="Q500" t="str">
        <f>IF($I500="","",_xlfn.LET(_xlpm.x,VLOOKUP($I500,'taxon-match_2026-08-31'!$A$2:$N$122,12,FALSE),IF(_xlpm.x=0,"",_xlpm.x)))</f>
        <v>Laternula</v>
      </c>
      <c r="R500" t="str">
        <f>IF($I500="","",_xlfn.LET(_xlpm.x,VLOOKUP($I500,'taxon-match_2026-08-31'!$A$2:$N$122,14,FALSE),IF(_xlpm.x=0,"",_xlpm.x)))</f>
        <v>elliptica</v>
      </c>
      <c r="S500" s="2" t="s">
        <v>2609</v>
      </c>
      <c r="T500" t="s">
        <v>62</v>
      </c>
      <c r="X500" t="str">
        <f>IF(T500="","",_xlfn.LET(_xlpm.x,VLOOKUP(T500,'Drop-down_menus'!$F$2:$G$16,2,FALSE),IF(_xlpm.x=0,"",_xlpm.x)))</f>
        <v>https://orcid.org/0000-0003-3696-4445</v>
      </c>
      <c r="Y500" t="str">
        <f>IF(U500="","",_xlfn.LET(_xlpm.x,VLOOKUP(U500,'Drop-down_menus'!$F$2:$G$16,2,FALSE),IF(_xlpm.x=0,"",_xlpm.x)))</f>
        <v/>
      </c>
      <c r="Z500" t="str">
        <f>IF(V500="","",_xlfn.LET(_xlpm.x,VLOOKUP(V500,'Drop-down_menus'!$F$2:$G$16,2,FALSE),IF(_xlpm.x=0,"",_xlpm.x)))</f>
        <v/>
      </c>
      <c r="AA500" t="str">
        <f>IF(W500="","",_xlfn.LET(_xlpm.x,VLOOKUP(W500,'Drop-down_menus'!$F$2:$G$16,2,FALSE),IF(_xlpm.x=0,"",_xlpm.x)))</f>
        <v/>
      </c>
      <c r="AB500" t="s">
        <v>757</v>
      </c>
      <c r="AE500" t="s">
        <v>745</v>
      </c>
    </row>
    <row r="501" spans="1:36" x14ac:dyDescent="0.2">
      <c r="A501" s="2" t="s">
        <v>117</v>
      </c>
      <c r="C501">
        <v>717</v>
      </c>
      <c r="D501" s="21" t="s">
        <v>700</v>
      </c>
      <c r="F501" t="s">
        <v>763</v>
      </c>
      <c r="H501" t="s">
        <v>763</v>
      </c>
      <c r="I501" t="s">
        <v>763</v>
      </c>
      <c r="J501" t="str">
        <f>IF($I501="","",_xlfn.LET(_xlpm.x,VLOOKUP($I501,'taxon-match_2026-08-31'!$A$2:$N$122,6,FALSE),IF(_xlpm.x=0,"",_xlpm.x)))</f>
        <v>(Strebel, 1908)</v>
      </c>
      <c r="K501" t="str">
        <f>IF($I501="","",_xlfn.LET(_xlpm.x,VLOOKUP($I501,'taxon-match_2026-08-31'!$A$2:$N$122,4,FALSE),IF(_xlpm.x=0,"",_xlpm.x)))</f>
        <v>urn:lsid:marinespecies.org:taxname:197296</v>
      </c>
      <c r="L501" t="str">
        <f>IF($I501="","",_xlfn.LET(_xlpm.x,VLOOKUP($I501,'taxon-match_2026-08-31'!$A$2:$N$122,7,FALSE),IF(_xlpm.x=0,"",_xlpm.x)))</f>
        <v>Animalia</v>
      </c>
      <c r="M501" t="str">
        <f>IF($I501="","",_xlfn.LET(_xlpm.x,VLOOKUP($I501,'taxon-match_2026-08-31'!$A$2:$N$122,8,FALSE),IF(_xlpm.x=0,"",_xlpm.x)))</f>
        <v>Mollusca</v>
      </c>
      <c r="N501" t="str">
        <f>IF($I501="","",_xlfn.LET(_xlpm.x,VLOOKUP($I501,'taxon-match_2026-08-31'!$A$2:$N$122,9,FALSE),IF(_xlpm.x=0,"",_xlpm.x)))</f>
        <v>Gastropoda</v>
      </c>
      <c r="O501" t="str">
        <f>IF($I501="","",_xlfn.LET(_xlpm.x,VLOOKUP($I501,'taxon-match_2026-08-31'!$A$2:$N$122,10,FALSE),IF(_xlpm.x=0,"",_xlpm.x)))</f>
        <v>Nacellida</v>
      </c>
      <c r="P501" t="str">
        <f>IF($I501="","",_xlfn.LET(_xlpm.x,VLOOKUP($I501,'taxon-match_2026-08-31'!$A$2:$N$122,11,FALSE),IF(_xlpm.x=0,"",_xlpm.x)))</f>
        <v>Nacellidae</v>
      </c>
      <c r="Q501" t="str">
        <f>IF($I501="","",_xlfn.LET(_xlpm.x,VLOOKUP($I501,'taxon-match_2026-08-31'!$A$2:$N$122,12,FALSE),IF(_xlpm.x=0,"",_xlpm.x)))</f>
        <v>Nacella</v>
      </c>
      <c r="R501" t="str">
        <f>IF($I501="","",_xlfn.LET(_xlpm.x,VLOOKUP($I501,'taxon-match_2026-08-31'!$A$2:$N$122,14,FALSE),IF(_xlpm.x=0,"",_xlpm.x)))</f>
        <v>concinna</v>
      </c>
      <c r="S501" s="2" t="s">
        <v>2609</v>
      </c>
      <c r="T501" t="s">
        <v>62</v>
      </c>
      <c r="X501" t="str">
        <f>IF(T501="","",_xlfn.LET(_xlpm.x,VLOOKUP(T501,'Drop-down_menus'!$F$2:$G$16,2,FALSE),IF(_xlpm.x=0,"",_xlpm.x)))</f>
        <v>https://orcid.org/0000-0003-3696-4445</v>
      </c>
      <c r="Y501" t="str">
        <f>IF(U501="","",_xlfn.LET(_xlpm.x,VLOOKUP(U501,'Drop-down_menus'!$F$2:$G$16,2,FALSE),IF(_xlpm.x=0,"",_xlpm.x)))</f>
        <v/>
      </c>
      <c r="Z501" t="str">
        <f>IF(V501="","",_xlfn.LET(_xlpm.x,VLOOKUP(V501,'Drop-down_menus'!$F$2:$G$16,2,FALSE),IF(_xlpm.x=0,"",_xlpm.x)))</f>
        <v/>
      </c>
      <c r="AA501" t="str">
        <f>IF(W501="","",_xlfn.LET(_xlpm.x,VLOOKUP(W501,'Drop-down_menus'!$F$2:$G$16,2,FALSE),IF(_xlpm.x=0,"",_xlpm.x)))</f>
        <v/>
      </c>
      <c r="AB501" t="s">
        <v>757</v>
      </c>
      <c r="AE501" t="s">
        <v>745</v>
      </c>
    </row>
    <row r="502" spans="1:36" x14ac:dyDescent="0.2">
      <c r="A502" s="2" t="s">
        <v>117</v>
      </c>
      <c r="C502">
        <v>718</v>
      </c>
      <c r="D502" s="21" t="s">
        <v>700</v>
      </c>
      <c r="F502" t="s">
        <v>763</v>
      </c>
      <c r="H502" t="s">
        <v>763</v>
      </c>
      <c r="I502" t="s">
        <v>763</v>
      </c>
      <c r="J502" t="str">
        <f>IF($I502="","",_xlfn.LET(_xlpm.x,VLOOKUP($I502,'taxon-match_2026-08-31'!$A$2:$N$122,6,FALSE),IF(_xlpm.x=0,"",_xlpm.x)))</f>
        <v>(Strebel, 1908)</v>
      </c>
      <c r="K502" t="str">
        <f>IF($I502="","",_xlfn.LET(_xlpm.x,VLOOKUP($I502,'taxon-match_2026-08-31'!$A$2:$N$122,4,FALSE),IF(_xlpm.x=0,"",_xlpm.x)))</f>
        <v>urn:lsid:marinespecies.org:taxname:197296</v>
      </c>
      <c r="L502" t="str">
        <f>IF($I502="","",_xlfn.LET(_xlpm.x,VLOOKUP($I502,'taxon-match_2026-08-31'!$A$2:$N$122,7,FALSE),IF(_xlpm.x=0,"",_xlpm.x)))</f>
        <v>Animalia</v>
      </c>
      <c r="M502" t="str">
        <f>IF($I502="","",_xlfn.LET(_xlpm.x,VLOOKUP($I502,'taxon-match_2026-08-31'!$A$2:$N$122,8,FALSE),IF(_xlpm.x=0,"",_xlpm.x)))</f>
        <v>Mollusca</v>
      </c>
      <c r="N502" t="str">
        <f>IF($I502="","",_xlfn.LET(_xlpm.x,VLOOKUP($I502,'taxon-match_2026-08-31'!$A$2:$N$122,9,FALSE),IF(_xlpm.x=0,"",_xlpm.x)))</f>
        <v>Gastropoda</v>
      </c>
      <c r="O502" t="str">
        <f>IF($I502="","",_xlfn.LET(_xlpm.x,VLOOKUP($I502,'taxon-match_2026-08-31'!$A$2:$N$122,10,FALSE),IF(_xlpm.x=0,"",_xlpm.x)))</f>
        <v>Nacellida</v>
      </c>
      <c r="P502" t="str">
        <f>IF($I502="","",_xlfn.LET(_xlpm.x,VLOOKUP($I502,'taxon-match_2026-08-31'!$A$2:$N$122,11,FALSE),IF(_xlpm.x=0,"",_xlpm.x)))</f>
        <v>Nacellidae</v>
      </c>
      <c r="Q502" t="str">
        <f>IF($I502="","",_xlfn.LET(_xlpm.x,VLOOKUP($I502,'taxon-match_2026-08-31'!$A$2:$N$122,12,FALSE),IF(_xlpm.x=0,"",_xlpm.x)))</f>
        <v>Nacella</v>
      </c>
      <c r="R502" t="str">
        <f>IF($I502="","",_xlfn.LET(_xlpm.x,VLOOKUP($I502,'taxon-match_2026-08-31'!$A$2:$N$122,14,FALSE),IF(_xlpm.x=0,"",_xlpm.x)))</f>
        <v>concinna</v>
      </c>
      <c r="S502" s="2" t="s">
        <v>2609</v>
      </c>
      <c r="T502" t="s">
        <v>62</v>
      </c>
      <c r="X502" t="str">
        <f>IF(T502="","",_xlfn.LET(_xlpm.x,VLOOKUP(T502,'Drop-down_menus'!$F$2:$G$16,2,FALSE),IF(_xlpm.x=0,"",_xlpm.x)))</f>
        <v>https://orcid.org/0000-0003-3696-4445</v>
      </c>
      <c r="Y502" t="str">
        <f>IF(U502="","",_xlfn.LET(_xlpm.x,VLOOKUP(U502,'Drop-down_menus'!$F$2:$G$16,2,FALSE),IF(_xlpm.x=0,"",_xlpm.x)))</f>
        <v/>
      </c>
      <c r="Z502" t="str">
        <f>IF(V502="","",_xlfn.LET(_xlpm.x,VLOOKUP(V502,'Drop-down_menus'!$F$2:$G$16,2,FALSE),IF(_xlpm.x=0,"",_xlpm.x)))</f>
        <v/>
      </c>
      <c r="AA502" t="str">
        <f>IF(W502="","",_xlfn.LET(_xlpm.x,VLOOKUP(W502,'Drop-down_menus'!$F$2:$G$16,2,FALSE),IF(_xlpm.x=0,"",_xlpm.x)))</f>
        <v/>
      </c>
      <c r="AB502" t="s">
        <v>757</v>
      </c>
      <c r="AE502" t="s">
        <v>745</v>
      </c>
    </row>
    <row r="503" spans="1:36" hidden="1" x14ac:dyDescent="0.2">
      <c r="A503" s="2" t="s">
        <v>117</v>
      </c>
      <c r="C503">
        <v>719</v>
      </c>
      <c r="D503" t="s">
        <v>771</v>
      </c>
      <c r="I503" t="s">
        <v>2611</v>
      </c>
      <c r="J503" t="str">
        <f>IF($I503="","",_xlfn.LET(_xlpm.x,VLOOKUP($I503,'taxon-match_2026-08-31'!$A$2:$N$122,6,FALSE),IF(_xlpm.x=0,"",_xlpm.x)))</f>
        <v/>
      </c>
      <c r="K503" t="str">
        <f>IF($I503="","",_xlfn.LET(_xlpm.x,VLOOKUP($I503,'taxon-match_2026-08-31'!$A$2:$N$122,4,FALSE),IF(_xlpm.x=0,"",_xlpm.x)))</f>
        <v/>
      </c>
      <c r="L503" t="str">
        <f>IF($I503="","",_xlfn.LET(_xlpm.x,VLOOKUP($I503,'taxon-match_2026-08-31'!$A$2:$N$122,7,FALSE),IF(_xlpm.x=0,"",_xlpm.x)))</f>
        <v/>
      </c>
      <c r="M503" t="str">
        <f>IF($I503="","",_xlfn.LET(_xlpm.x,VLOOKUP($I503,'taxon-match_2026-08-31'!$A$2:$N$122,8,FALSE),IF(_xlpm.x=0,"",_xlpm.x)))</f>
        <v/>
      </c>
      <c r="N503" t="str">
        <f>IF($I503="","",_xlfn.LET(_xlpm.x,VLOOKUP($I503,'taxon-match_2026-08-31'!$A$2:$N$122,9,FALSE),IF(_xlpm.x=0,"",_xlpm.x)))</f>
        <v/>
      </c>
      <c r="O503" t="str">
        <f>IF($I503="","",_xlfn.LET(_xlpm.x,VLOOKUP($I503,'taxon-match_2026-08-31'!$A$2:$N$122,10,FALSE),IF(_xlpm.x=0,"",_xlpm.x)))</f>
        <v/>
      </c>
      <c r="P503" t="str">
        <f>IF($I503="","",_xlfn.LET(_xlpm.x,VLOOKUP($I503,'taxon-match_2026-08-31'!$A$2:$N$122,11,FALSE),IF(_xlpm.x=0,"",_xlpm.x)))</f>
        <v/>
      </c>
      <c r="Q503" t="str">
        <f>IF($I503="","",_xlfn.LET(_xlpm.x,VLOOKUP($I503,'taxon-match_2026-08-31'!$A$2:$N$122,12,FALSE),IF(_xlpm.x=0,"",_xlpm.x)))</f>
        <v/>
      </c>
      <c r="R503" t="str">
        <f>IF($I503="","",_xlfn.LET(_xlpm.x,VLOOKUP($I503,'taxon-match_2026-08-31'!$A$2:$N$122,14,FALSE),IF(_xlpm.x=0,"",_xlpm.x)))</f>
        <v/>
      </c>
      <c r="T503" t="s">
        <v>62</v>
      </c>
      <c r="X503" t="str">
        <f>IF(T503="","",_xlfn.LET(_xlpm.x,VLOOKUP(T503,'Drop-down_menus'!$F$2:$G$16,2,FALSE),IF(_xlpm.x=0,"",_xlpm.x)))</f>
        <v>https://orcid.org/0000-0003-3696-4445</v>
      </c>
      <c r="Y503" t="str">
        <f>IF(U503="","",_xlfn.LET(_xlpm.x,VLOOKUP(U503,'Drop-down_menus'!$F$2:$G$16,2,FALSE),IF(_xlpm.x=0,"",_xlpm.x)))</f>
        <v/>
      </c>
      <c r="Z503" t="str">
        <f>IF(V503="","",_xlfn.LET(_xlpm.x,VLOOKUP(V503,'Drop-down_menus'!$F$2:$G$16,2,FALSE),IF(_xlpm.x=0,"",_xlpm.x)))</f>
        <v/>
      </c>
      <c r="AA503" t="str">
        <f>IF(W503="","",_xlfn.LET(_xlpm.x,VLOOKUP(W503,'Drop-down_menus'!$F$2:$G$16,2,FALSE),IF(_xlpm.x=0,"",_xlpm.x)))</f>
        <v/>
      </c>
      <c r="AB503" t="s">
        <v>757</v>
      </c>
      <c r="AE503" t="s">
        <v>745</v>
      </c>
    </row>
    <row r="504" spans="1:36" hidden="1" x14ac:dyDescent="0.2">
      <c r="A504" s="2" t="s">
        <v>117</v>
      </c>
      <c r="C504">
        <v>720</v>
      </c>
      <c r="D504" t="s">
        <v>771</v>
      </c>
      <c r="I504" t="s">
        <v>2611</v>
      </c>
      <c r="J504" t="str">
        <f>IF($I504="","",_xlfn.LET(_xlpm.x,VLOOKUP($I504,'taxon-match_2026-08-31'!$A$2:$N$122,6,FALSE),IF(_xlpm.x=0,"",_xlpm.x)))</f>
        <v/>
      </c>
      <c r="K504" t="str">
        <f>IF($I504="","",_xlfn.LET(_xlpm.x,VLOOKUP($I504,'taxon-match_2026-08-31'!$A$2:$N$122,4,FALSE),IF(_xlpm.x=0,"",_xlpm.x)))</f>
        <v/>
      </c>
      <c r="L504" t="str">
        <f>IF($I504="","",_xlfn.LET(_xlpm.x,VLOOKUP($I504,'taxon-match_2026-08-31'!$A$2:$N$122,7,FALSE),IF(_xlpm.x=0,"",_xlpm.x)))</f>
        <v/>
      </c>
      <c r="M504" t="str">
        <f>IF($I504="","",_xlfn.LET(_xlpm.x,VLOOKUP($I504,'taxon-match_2026-08-31'!$A$2:$N$122,8,FALSE),IF(_xlpm.x=0,"",_xlpm.x)))</f>
        <v/>
      </c>
      <c r="N504" t="str">
        <f>IF($I504="","",_xlfn.LET(_xlpm.x,VLOOKUP($I504,'taxon-match_2026-08-31'!$A$2:$N$122,9,FALSE),IF(_xlpm.x=0,"",_xlpm.x)))</f>
        <v/>
      </c>
      <c r="O504" t="str">
        <f>IF($I504="","",_xlfn.LET(_xlpm.x,VLOOKUP($I504,'taxon-match_2026-08-31'!$A$2:$N$122,10,FALSE),IF(_xlpm.x=0,"",_xlpm.x)))</f>
        <v/>
      </c>
      <c r="P504" t="str">
        <f>IF($I504="","",_xlfn.LET(_xlpm.x,VLOOKUP($I504,'taxon-match_2026-08-31'!$A$2:$N$122,11,FALSE),IF(_xlpm.x=0,"",_xlpm.x)))</f>
        <v/>
      </c>
      <c r="Q504" t="str">
        <f>IF($I504="","",_xlfn.LET(_xlpm.x,VLOOKUP($I504,'taxon-match_2026-08-31'!$A$2:$N$122,12,FALSE),IF(_xlpm.x=0,"",_xlpm.x)))</f>
        <v/>
      </c>
      <c r="R504" t="str">
        <f>IF($I504="","",_xlfn.LET(_xlpm.x,VLOOKUP($I504,'taxon-match_2026-08-31'!$A$2:$N$122,14,FALSE),IF(_xlpm.x=0,"",_xlpm.x)))</f>
        <v/>
      </c>
      <c r="T504" t="s">
        <v>62</v>
      </c>
      <c r="X504" t="str">
        <f>IF(T504="","",_xlfn.LET(_xlpm.x,VLOOKUP(T504,'Drop-down_menus'!$F$2:$G$16,2,FALSE),IF(_xlpm.x=0,"",_xlpm.x)))</f>
        <v>https://orcid.org/0000-0003-3696-4445</v>
      </c>
      <c r="Y504" t="str">
        <f>IF(U504="","",_xlfn.LET(_xlpm.x,VLOOKUP(U504,'Drop-down_menus'!$F$2:$G$16,2,FALSE),IF(_xlpm.x=0,"",_xlpm.x)))</f>
        <v/>
      </c>
      <c r="Z504" t="str">
        <f>IF(V504="","",_xlfn.LET(_xlpm.x,VLOOKUP(V504,'Drop-down_menus'!$F$2:$G$16,2,FALSE),IF(_xlpm.x=0,"",_xlpm.x)))</f>
        <v/>
      </c>
      <c r="AA504" t="str">
        <f>IF(W504="","",_xlfn.LET(_xlpm.x,VLOOKUP(W504,'Drop-down_menus'!$F$2:$G$16,2,FALSE),IF(_xlpm.x=0,"",_xlpm.x)))</f>
        <v/>
      </c>
      <c r="AB504" t="s">
        <v>757</v>
      </c>
      <c r="AE504" t="s">
        <v>745</v>
      </c>
    </row>
    <row r="505" spans="1:36" hidden="1" x14ac:dyDescent="0.2">
      <c r="A505" s="2" t="s">
        <v>117</v>
      </c>
      <c r="C505">
        <v>721</v>
      </c>
      <c r="D505" t="s">
        <v>771</v>
      </c>
      <c r="I505" t="s">
        <v>2611</v>
      </c>
      <c r="J505" t="str">
        <f>IF($I505="","",_xlfn.LET(_xlpm.x,VLOOKUP($I505,'taxon-match_2026-08-31'!$A$2:$N$122,6,FALSE),IF(_xlpm.x=0,"",_xlpm.x)))</f>
        <v/>
      </c>
      <c r="K505" t="str">
        <f>IF($I505="","",_xlfn.LET(_xlpm.x,VLOOKUP($I505,'taxon-match_2026-08-31'!$A$2:$N$122,4,FALSE),IF(_xlpm.x=0,"",_xlpm.x)))</f>
        <v/>
      </c>
      <c r="L505" t="str">
        <f>IF($I505="","",_xlfn.LET(_xlpm.x,VLOOKUP($I505,'taxon-match_2026-08-31'!$A$2:$N$122,7,FALSE),IF(_xlpm.x=0,"",_xlpm.x)))</f>
        <v/>
      </c>
      <c r="M505" t="str">
        <f>IF($I505="","",_xlfn.LET(_xlpm.x,VLOOKUP($I505,'taxon-match_2026-08-31'!$A$2:$N$122,8,FALSE),IF(_xlpm.x=0,"",_xlpm.x)))</f>
        <v/>
      </c>
      <c r="N505" t="str">
        <f>IF($I505="","",_xlfn.LET(_xlpm.x,VLOOKUP($I505,'taxon-match_2026-08-31'!$A$2:$N$122,9,FALSE),IF(_xlpm.x=0,"",_xlpm.x)))</f>
        <v/>
      </c>
      <c r="O505" t="str">
        <f>IF($I505="","",_xlfn.LET(_xlpm.x,VLOOKUP($I505,'taxon-match_2026-08-31'!$A$2:$N$122,10,FALSE),IF(_xlpm.x=0,"",_xlpm.x)))</f>
        <v/>
      </c>
      <c r="P505" t="str">
        <f>IF($I505="","",_xlfn.LET(_xlpm.x,VLOOKUP($I505,'taxon-match_2026-08-31'!$A$2:$N$122,11,FALSE),IF(_xlpm.x=0,"",_xlpm.x)))</f>
        <v/>
      </c>
      <c r="Q505" t="str">
        <f>IF($I505="","",_xlfn.LET(_xlpm.x,VLOOKUP($I505,'taxon-match_2026-08-31'!$A$2:$N$122,12,FALSE),IF(_xlpm.x=0,"",_xlpm.x)))</f>
        <v/>
      </c>
      <c r="R505" t="str">
        <f>IF($I505="","",_xlfn.LET(_xlpm.x,VLOOKUP($I505,'taxon-match_2026-08-31'!$A$2:$N$122,14,FALSE),IF(_xlpm.x=0,"",_xlpm.x)))</f>
        <v/>
      </c>
      <c r="T505" t="s">
        <v>62</v>
      </c>
      <c r="X505" t="str">
        <f>IF(T505="","",_xlfn.LET(_xlpm.x,VLOOKUP(T505,'Drop-down_menus'!$F$2:$G$16,2,FALSE),IF(_xlpm.x=0,"",_xlpm.x)))</f>
        <v>https://orcid.org/0000-0003-3696-4445</v>
      </c>
      <c r="Y505" t="str">
        <f>IF(U505="","",_xlfn.LET(_xlpm.x,VLOOKUP(U505,'Drop-down_menus'!$F$2:$G$16,2,FALSE),IF(_xlpm.x=0,"",_xlpm.x)))</f>
        <v/>
      </c>
      <c r="Z505" t="str">
        <f>IF(V505="","",_xlfn.LET(_xlpm.x,VLOOKUP(V505,'Drop-down_menus'!$F$2:$G$16,2,FALSE),IF(_xlpm.x=0,"",_xlpm.x)))</f>
        <v/>
      </c>
      <c r="AA505" t="str">
        <f>IF(W505="","",_xlfn.LET(_xlpm.x,VLOOKUP(W505,'Drop-down_menus'!$F$2:$G$16,2,FALSE),IF(_xlpm.x=0,"",_xlpm.x)))</f>
        <v/>
      </c>
      <c r="AB505" t="s">
        <v>757</v>
      </c>
      <c r="AE505" t="s">
        <v>745</v>
      </c>
    </row>
    <row r="506" spans="1:36" hidden="1" x14ac:dyDescent="0.2">
      <c r="A506" s="2" t="s">
        <v>117</v>
      </c>
      <c r="C506">
        <v>722</v>
      </c>
      <c r="D506" t="s">
        <v>771</v>
      </c>
      <c r="I506" t="s">
        <v>2611</v>
      </c>
      <c r="J506" t="str">
        <f>IF($I506="","",_xlfn.LET(_xlpm.x,VLOOKUP($I506,'taxon-match_2026-08-31'!$A$2:$N$122,6,FALSE),IF(_xlpm.x=0,"",_xlpm.x)))</f>
        <v/>
      </c>
      <c r="K506" t="str">
        <f>IF($I506="","",_xlfn.LET(_xlpm.x,VLOOKUP($I506,'taxon-match_2026-08-31'!$A$2:$N$122,4,FALSE),IF(_xlpm.x=0,"",_xlpm.x)))</f>
        <v/>
      </c>
      <c r="L506" t="str">
        <f>IF($I506="","",_xlfn.LET(_xlpm.x,VLOOKUP($I506,'taxon-match_2026-08-31'!$A$2:$N$122,7,FALSE),IF(_xlpm.x=0,"",_xlpm.x)))</f>
        <v/>
      </c>
      <c r="M506" t="str">
        <f>IF($I506="","",_xlfn.LET(_xlpm.x,VLOOKUP($I506,'taxon-match_2026-08-31'!$A$2:$N$122,8,FALSE),IF(_xlpm.x=0,"",_xlpm.x)))</f>
        <v/>
      </c>
      <c r="N506" t="str">
        <f>IF($I506="","",_xlfn.LET(_xlpm.x,VLOOKUP($I506,'taxon-match_2026-08-31'!$A$2:$N$122,9,FALSE),IF(_xlpm.x=0,"",_xlpm.x)))</f>
        <v/>
      </c>
      <c r="O506" t="str">
        <f>IF($I506="","",_xlfn.LET(_xlpm.x,VLOOKUP($I506,'taxon-match_2026-08-31'!$A$2:$N$122,10,FALSE),IF(_xlpm.x=0,"",_xlpm.x)))</f>
        <v/>
      </c>
      <c r="P506" t="str">
        <f>IF($I506="","",_xlfn.LET(_xlpm.x,VLOOKUP($I506,'taxon-match_2026-08-31'!$A$2:$N$122,11,FALSE),IF(_xlpm.x=0,"",_xlpm.x)))</f>
        <v/>
      </c>
      <c r="Q506" t="str">
        <f>IF($I506="","",_xlfn.LET(_xlpm.x,VLOOKUP($I506,'taxon-match_2026-08-31'!$A$2:$N$122,12,FALSE),IF(_xlpm.x=0,"",_xlpm.x)))</f>
        <v/>
      </c>
      <c r="R506" t="str">
        <f>IF($I506="","",_xlfn.LET(_xlpm.x,VLOOKUP($I506,'taxon-match_2026-08-31'!$A$2:$N$122,14,FALSE),IF(_xlpm.x=0,"",_xlpm.x)))</f>
        <v/>
      </c>
      <c r="T506" t="s">
        <v>62</v>
      </c>
      <c r="X506" t="str">
        <f>IF(T506="","",_xlfn.LET(_xlpm.x,VLOOKUP(T506,'Drop-down_menus'!$F$2:$G$16,2,FALSE),IF(_xlpm.x=0,"",_xlpm.x)))</f>
        <v>https://orcid.org/0000-0003-3696-4445</v>
      </c>
      <c r="Y506" t="str">
        <f>IF(U506="","",_xlfn.LET(_xlpm.x,VLOOKUP(U506,'Drop-down_menus'!$F$2:$G$16,2,FALSE),IF(_xlpm.x=0,"",_xlpm.x)))</f>
        <v/>
      </c>
      <c r="Z506" t="str">
        <f>IF(V506="","",_xlfn.LET(_xlpm.x,VLOOKUP(V506,'Drop-down_menus'!$F$2:$G$16,2,FALSE),IF(_xlpm.x=0,"",_xlpm.x)))</f>
        <v/>
      </c>
      <c r="AA506" t="str">
        <f>IF(W506="","",_xlfn.LET(_xlpm.x,VLOOKUP(W506,'Drop-down_menus'!$F$2:$G$16,2,FALSE),IF(_xlpm.x=0,"",_xlpm.x)))</f>
        <v/>
      </c>
      <c r="AB506" t="s">
        <v>757</v>
      </c>
      <c r="AE506" t="s">
        <v>745</v>
      </c>
    </row>
    <row r="507" spans="1:36" x14ac:dyDescent="0.2">
      <c r="A507" s="2" t="s">
        <v>117</v>
      </c>
      <c r="C507">
        <v>723</v>
      </c>
      <c r="D507" s="21" t="s">
        <v>700</v>
      </c>
      <c r="F507" t="s">
        <v>763</v>
      </c>
      <c r="G507">
        <v>1</v>
      </c>
      <c r="H507" t="s">
        <v>763</v>
      </c>
      <c r="I507" t="s">
        <v>763</v>
      </c>
      <c r="J507" t="str">
        <f>IF($I507="","",_xlfn.LET(_xlpm.x,VLOOKUP($I507,'taxon-match_2026-08-31'!$A$2:$N$122,6,FALSE),IF(_xlpm.x=0,"",_xlpm.x)))</f>
        <v>(Strebel, 1908)</v>
      </c>
      <c r="K507" t="str">
        <f>IF($I507="","",_xlfn.LET(_xlpm.x,VLOOKUP($I507,'taxon-match_2026-08-31'!$A$2:$N$122,4,FALSE),IF(_xlpm.x=0,"",_xlpm.x)))</f>
        <v>urn:lsid:marinespecies.org:taxname:197296</v>
      </c>
      <c r="L507" t="str">
        <f>IF($I507="","",_xlfn.LET(_xlpm.x,VLOOKUP($I507,'taxon-match_2026-08-31'!$A$2:$N$122,7,FALSE),IF(_xlpm.x=0,"",_xlpm.x)))</f>
        <v>Animalia</v>
      </c>
      <c r="M507" t="str">
        <f>IF($I507="","",_xlfn.LET(_xlpm.x,VLOOKUP($I507,'taxon-match_2026-08-31'!$A$2:$N$122,8,FALSE),IF(_xlpm.x=0,"",_xlpm.x)))</f>
        <v>Mollusca</v>
      </c>
      <c r="N507" t="str">
        <f>IF($I507="","",_xlfn.LET(_xlpm.x,VLOOKUP($I507,'taxon-match_2026-08-31'!$A$2:$N$122,9,FALSE),IF(_xlpm.x=0,"",_xlpm.x)))</f>
        <v>Gastropoda</v>
      </c>
      <c r="O507" t="str">
        <f>IF($I507="","",_xlfn.LET(_xlpm.x,VLOOKUP($I507,'taxon-match_2026-08-31'!$A$2:$N$122,10,FALSE),IF(_xlpm.x=0,"",_xlpm.x)))</f>
        <v>Nacellida</v>
      </c>
      <c r="P507" t="str">
        <f>IF($I507="","",_xlfn.LET(_xlpm.x,VLOOKUP($I507,'taxon-match_2026-08-31'!$A$2:$N$122,11,FALSE),IF(_xlpm.x=0,"",_xlpm.x)))</f>
        <v>Nacellidae</v>
      </c>
      <c r="Q507" t="str">
        <f>IF($I507="","",_xlfn.LET(_xlpm.x,VLOOKUP($I507,'taxon-match_2026-08-31'!$A$2:$N$122,12,FALSE),IF(_xlpm.x=0,"",_xlpm.x)))</f>
        <v>Nacella</v>
      </c>
      <c r="R507" t="str">
        <f>IF($I507="","",_xlfn.LET(_xlpm.x,VLOOKUP($I507,'taxon-match_2026-08-31'!$A$2:$N$122,14,FALSE),IF(_xlpm.x=0,"",_xlpm.x)))</f>
        <v>concinna</v>
      </c>
      <c r="S507" s="2" t="s">
        <v>2609</v>
      </c>
      <c r="T507" t="s">
        <v>60</v>
      </c>
      <c r="X507" t="str">
        <f>IF(T507="","",_xlfn.LET(_xlpm.x,VLOOKUP(T507,'Drop-down_menus'!$F$2:$G$16,2,FALSE),IF(_xlpm.x=0,"",_xlpm.x)))</f>
        <v>https://orcid.org/0000-0002-9708-1761</v>
      </c>
      <c r="Y507" t="str">
        <f>IF(U507="","",_xlfn.LET(_xlpm.x,VLOOKUP(U507,'Drop-down_menus'!$F$2:$G$16,2,FALSE),IF(_xlpm.x=0,"",_xlpm.x)))</f>
        <v/>
      </c>
      <c r="Z507" t="str">
        <f>IF(V507="","",_xlfn.LET(_xlpm.x,VLOOKUP(V507,'Drop-down_menus'!$F$2:$G$16,2,FALSE),IF(_xlpm.x=0,"",_xlpm.x)))</f>
        <v/>
      </c>
      <c r="AA507" t="str">
        <f>IF(W507="","",_xlfn.LET(_xlpm.x,VLOOKUP(W507,'Drop-down_menus'!$F$2:$G$16,2,FALSE),IF(_xlpm.x=0,"",_xlpm.x)))</f>
        <v/>
      </c>
      <c r="AB507" t="s">
        <v>702</v>
      </c>
      <c r="AE507" t="s">
        <v>745</v>
      </c>
    </row>
    <row r="508" spans="1:36" x14ac:dyDescent="0.2">
      <c r="A508" s="2" t="s">
        <v>117</v>
      </c>
      <c r="C508">
        <v>724</v>
      </c>
      <c r="D508" s="21" t="s">
        <v>700</v>
      </c>
      <c r="F508" t="s">
        <v>763</v>
      </c>
      <c r="G508">
        <v>1</v>
      </c>
      <c r="H508" t="s">
        <v>763</v>
      </c>
      <c r="I508" t="s">
        <v>763</v>
      </c>
      <c r="J508" t="str">
        <f>IF($I508="","",_xlfn.LET(_xlpm.x,VLOOKUP($I508,'taxon-match_2026-08-31'!$A$2:$N$122,6,FALSE),IF(_xlpm.x=0,"",_xlpm.x)))</f>
        <v>(Strebel, 1908)</v>
      </c>
      <c r="K508" t="str">
        <f>IF($I508="","",_xlfn.LET(_xlpm.x,VLOOKUP($I508,'taxon-match_2026-08-31'!$A$2:$N$122,4,FALSE),IF(_xlpm.x=0,"",_xlpm.x)))</f>
        <v>urn:lsid:marinespecies.org:taxname:197296</v>
      </c>
      <c r="L508" t="str">
        <f>IF($I508="","",_xlfn.LET(_xlpm.x,VLOOKUP($I508,'taxon-match_2026-08-31'!$A$2:$N$122,7,FALSE),IF(_xlpm.x=0,"",_xlpm.x)))</f>
        <v>Animalia</v>
      </c>
      <c r="M508" t="str">
        <f>IF($I508="","",_xlfn.LET(_xlpm.x,VLOOKUP($I508,'taxon-match_2026-08-31'!$A$2:$N$122,8,FALSE),IF(_xlpm.x=0,"",_xlpm.x)))</f>
        <v>Mollusca</v>
      </c>
      <c r="N508" t="str">
        <f>IF($I508="","",_xlfn.LET(_xlpm.x,VLOOKUP($I508,'taxon-match_2026-08-31'!$A$2:$N$122,9,FALSE),IF(_xlpm.x=0,"",_xlpm.x)))</f>
        <v>Gastropoda</v>
      </c>
      <c r="O508" t="str">
        <f>IF($I508="","",_xlfn.LET(_xlpm.x,VLOOKUP($I508,'taxon-match_2026-08-31'!$A$2:$N$122,10,FALSE),IF(_xlpm.x=0,"",_xlpm.x)))</f>
        <v>Nacellida</v>
      </c>
      <c r="P508" t="str">
        <f>IF($I508="","",_xlfn.LET(_xlpm.x,VLOOKUP($I508,'taxon-match_2026-08-31'!$A$2:$N$122,11,FALSE),IF(_xlpm.x=0,"",_xlpm.x)))</f>
        <v>Nacellidae</v>
      </c>
      <c r="Q508" t="str">
        <f>IF($I508="","",_xlfn.LET(_xlpm.x,VLOOKUP($I508,'taxon-match_2026-08-31'!$A$2:$N$122,12,FALSE),IF(_xlpm.x=0,"",_xlpm.x)))</f>
        <v>Nacella</v>
      </c>
      <c r="R508" t="str">
        <f>IF($I508="","",_xlfn.LET(_xlpm.x,VLOOKUP($I508,'taxon-match_2026-08-31'!$A$2:$N$122,14,FALSE),IF(_xlpm.x=0,"",_xlpm.x)))</f>
        <v>concinna</v>
      </c>
      <c r="S508" s="2" t="s">
        <v>2609</v>
      </c>
      <c r="T508" t="s">
        <v>60</v>
      </c>
      <c r="X508" t="str">
        <f>IF(T508="","",_xlfn.LET(_xlpm.x,VLOOKUP(T508,'Drop-down_menus'!$F$2:$G$16,2,FALSE),IF(_xlpm.x=0,"",_xlpm.x)))</f>
        <v>https://orcid.org/0000-0002-9708-1761</v>
      </c>
      <c r="Y508" t="str">
        <f>IF(U508="","",_xlfn.LET(_xlpm.x,VLOOKUP(U508,'Drop-down_menus'!$F$2:$G$16,2,FALSE),IF(_xlpm.x=0,"",_xlpm.x)))</f>
        <v/>
      </c>
      <c r="Z508" t="str">
        <f>IF(V508="","",_xlfn.LET(_xlpm.x,VLOOKUP(V508,'Drop-down_menus'!$F$2:$G$16,2,FALSE),IF(_xlpm.x=0,"",_xlpm.x)))</f>
        <v/>
      </c>
      <c r="AA508" t="str">
        <f>IF(W508="","",_xlfn.LET(_xlpm.x,VLOOKUP(W508,'Drop-down_menus'!$F$2:$G$16,2,FALSE),IF(_xlpm.x=0,"",_xlpm.x)))</f>
        <v/>
      </c>
      <c r="AB508" t="s">
        <v>702</v>
      </c>
      <c r="AE508" t="s">
        <v>745</v>
      </c>
    </row>
    <row r="509" spans="1:36" x14ac:dyDescent="0.2">
      <c r="A509" s="2" t="s">
        <v>117</v>
      </c>
      <c r="C509">
        <v>725</v>
      </c>
      <c r="D509" s="21" t="s">
        <v>700</v>
      </c>
      <c r="F509" t="s">
        <v>763</v>
      </c>
      <c r="G509">
        <v>1</v>
      </c>
      <c r="H509" t="s">
        <v>763</v>
      </c>
      <c r="I509" t="s">
        <v>763</v>
      </c>
      <c r="J509" t="str">
        <f>IF($I509="","",_xlfn.LET(_xlpm.x,VLOOKUP($I509,'taxon-match_2026-08-31'!$A$2:$N$122,6,FALSE),IF(_xlpm.x=0,"",_xlpm.x)))</f>
        <v>(Strebel, 1908)</v>
      </c>
      <c r="K509" t="str">
        <f>IF($I509="","",_xlfn.LET(_xlpm.x,VLOOKUP($I509,'taxon-match_2026-08-31'!$A$2:$N$122,4,FALSE),IF(_xlpm.x=0,"",_xlpm.x)))</f>
        <v>urn:lsid:marinespecies.org:taxname:197296</v>
      </c>
      <c r="L509" t="str">
        <f>IF($I509="","",_xlfn.LET(_xlpm.x,VLOOKUP($I509,'taxon-match_2026-08-31'!$A$2:$N$122,7,FALSE),IF(_xlpm.x=0,"",_xlpm.x)))</f>
        <v>Animalia</v>
      </c>
      <c r="M509" t="str">
        <f>IF($I509="","",_xlfn.LET(_xlpm.x,VLOOKUP($I509,'taxon-match_2026-08-31'!$A$2:$N$122,8,FALSE),IF(_xlpm.x=0,"",_xlpm.x)))</f>
        <v>Mollusca</v>
      </c>
      <c r="N509" t="str">
        <f>IF($I509="","",_xlfn.LET(_xlpm.x,VLOOKUP($I509,'taxon-match_2026-08-31'!$A$2:$N$122,9,FALSE),IF(_xlpm.x=0,"",_xlpm.x)))</f>
        <v>Gastropoda</v>
      </c>
      <c r="O509" t="str">
        <f>IF($I509="","",_xlfn.LET(_xlpm.x,VLOOKUP($I509,'taxon-match_2026-08-31'!$A$2:$N$122,10,FALSE),IF(_xlpm.x=0,"",_xlpm.x)))</f>
        <v>Nacellida</v>
      </c>
      <c r="P509" t="str">
        <f>IF($I509="","",_xlfn.LET(_xlpm.x,VLOOKUP($I509,'taxon-match_2026-08-31'!$A$2:$N$122,11,FALSE),IF(_xlpm.x=0,"",_xlpm.x)))</f>
        <v>Nacellidae</v>
      </c>
      <c r="Q509" t="str">
        <f>IF($I509="","",_xlfn.LET(_xlpm.x,VLOOKUP($I509,'taxon-match_2026-08-31'!$A$2:$N$122,12,FALSE),IF(_xlpm.x=0,"",_xlpm.x)))</f>
        <v>Nacella</v>
      </c>
      <c r="R509" t="str">
        <f>IF($I509="","",_xlfn.LET(_xlpm.x,VLOOKUP($I509,'taxon-match_2026-08-31'!$A$2:$N$122,14,FALSE),IF(_xlpm.x=0,"",_xlpm.x)))</f>
        <v>concinna</v>
      </c>
      <c r="S509" s="2" t="s">
        <v>2609</v>
      </c>
      <c r="T509" t="s">
        <v>60</v>
      </c>
      <c r="X509" t="str">
        <f>IF(T509="","",_xlfn.LET(_xlpm.x,VLOOKUP(T509,'Drop-down_menus'!$F$2:$G$16,2,FALSE),IF(_xlpm.x=0,"",_xlpm.x)))</f>
        <v>https://orcid.org/0000-0002-9708-1761</v>
      </c>
      <c r="Y509" t="str">
        <f>IF(U509="","",_xlfn.LET(_xlpm.x,VLOOKUP(U509,'Drop-down_menus'!$F$2:$G$16,2,FALSE),IF(_xlpm.x=0,"",_xlpm.x)))</f>
        <v/>
      </c>
      <c r="Z509" t="str">
        <f>IF(V509="","",_xlfn.LET(_xlpm.x,VLOOKUP(V509,'Drop-down_menus'!$F$2:$G$16,2,FALSE),IF(_xlpm.x=0,"",_xlpm.x)))</f>
        <v/>
      </c>
      <c r="AA509" t="str">
        <f>IF(W509="","",_xlfn.LET(_xlpm.x,VLOOKUP(W509,'Drop-down_menus'!$F$2:$G$16,2,FALSE),IF(_xlpm.x=0,"",_xlpm.x)))</f>
        <v/>
      </c>
      <c r="AB509" t="s">
        <v>702</v>
      </c>
      <c r="AE509" t="s">
        <v>745</v>
      </c>
    </row>
    <row r="510" spans="1:36" hidden="1" x14ac:dyDescent="0.2">
      <c r="A510" s="2" t="s">
        <v>117</v>
      </c>
      <c r="C510">
        <v>726</v>
      </c>
      <c r="D510" s="21" t="s">
        <v>700</v>
      </c>
      <c r="F510" t="s">
        <v>691</v>
      </c>
      <c r="G510">
        <v>25</v>
      </c>
      <c r="H510" s="2" t="s">
        <v>700</v>
      </c>
      <c r="I510" s="2" t="s">
        <v>700</v>
      </c>
      <c r="J510" t="str">
        <f>IF($I510="","",_xlfn.LET(_xlpm.x,VLOOKUP($I510,'taxon-match_2026-08-31'!$A$2:$N$122,6,FALSE),IF(_xlpm.x=0,"",_xlpm.x)))</f>
        <v/>
      </c>
      <c r="K510" t="str">
        <f>IF($I510="","",_xlfn.LET(_xlpm.x,VLOOKUP($I510,'taxon-match_2026-08-31'!$A$2:$N$122,4,FALSE),IF(_xlpm.x=0,"",_xlpm.x)))</f>
        <v>urn:lsid:marinespecies.org:taxname:1</v>
      </c>
      <c r="L510" t="str">
        <f>IF($I510="","",_xlfn.LET(_xlpm.x,VLOOKUP($I510,'taxon-match_2026-08-31'!$A$2:$N$122,7,FALSE),IF(_xlpm.x=0,"",_xlpm.x)))</f>
        <v/>
      </c>
      <c r="M510" t="str">
        <f>IF($I510="","",_xlfn.LET(_xlpm.x,VLOOKUP($I510,'taxon-match_2026-08-31'!$A$2:$N$122,8,FALSE),IF(_xlpm.x=0,"",_xlpm.x)))</f>
        <v/>
      </c>
      <c r="N510" t="str">
        <f>IF($I510="","",_xlfn.LET(_xlpm.x,VLOOKUP($I510,'taxon-match_2026-08-31'!$A$2:$N$122,9,FALSE),IF(_xlpm.x=0,"",_xlpm.x)))</f>
        <v/>
      </c>
      <c r="O510" t="str">
        <f>IF($I510="","",_xlfn.LET(_xlpm.x,VLOOKUP($I510,'taxon-match_2026-08-31'!$A$2:$N$122,10,FALSE),IF(_xlpm.x=0,"",_xlpm.x)))</f>
        <v/>
      </c>
      <c r="P510" t="str">
        <f>IF($I510="","",_xlfn.LET(_xlpm.x,VLOOKUP($I510,'taxon-match_2026-08-31'!$A$2:$N$122,11,FALSE),IF(_xlpm.x=0,"",_xlpm.x)))</f>
        <v/>
      </c>
      <c r="Q510" t="str">
        <f>IF($I510="","",_xlfn.LET(_xlpm.x,VLOOKUP($I510,'taxon-match_2026-08-31'!$A$2:$N$122,12,FALSE),IF(_xlpm.x=0,"",_xlpm.x)))</f>
        <v/>
      </c>
      <c r="R510" t="str">
        <f>IF($I510="","",_xlfn.LET(_xlpm.x,VLOOKUP($I510,'taxon-match_2026-08-31'!$A$2:$N$122,14,FALSE),IF(_xlpm.x=0,"",_xlpm.x)))</f>
        <v/>
      </c>
      <c r="S510" s="2" t="s">
        <v>2608</v>
      </c>
      <c r="T510" t="s">
        <v>68</v>
      </c>
      <c r="X510" t="str">
        <f>IF(T510="","",_xlfn.LET(_xlpm.x,VLOOKUP(T510,'Drop-down_menus'!$F$2:$G$16,2,FALSE),IF(_xlpm.x=0,"",_xlpm.x)))</f>
        <v>https://orcid.org/0000-0002-0981-7442</v>
      </c>
      <c r="Y510" t="str">
        <f>IF(U510="","",_xlfn.LET(_xlpm.x,VLOOKUP(U510,'Drop-down_menus'!$F$2:$G$16,2,FALSE),IF(_xlpm.x=0,"",_xlpm.x)))</f>
        <v/>
      </c>
      <c r="Z510" t="str">
        <f>IF(V510="","",_xlfn.LET(_xlpm.x,VLOOKUP(V510,'Drop-down_menus'!$F$2:$G$16,2,FALSE),IF(_xlpm.x=0,"",_xlpm.x)))</f>
        <v/>
      </c>
      <c r="AA510" t="str">
        <f>IF(W510="","",_xlfn.LET(_xlpm.x,VLOOKUP(W510,'Drop-down_menus'!$F$2:$G$16,2,FALSE),IF(_xlpm.x=0,"",_xlpm.x)))</f>
        <v/>
      </c>
      <c r="AB510" t="s">
        <v>678</v>
      </c>
      <c r="AE510" t="s">
        <v>773</v>
      </c>
    </row>
    <row r="511" spans="1:36" x14ac:dyDescent="0.2">
      <c r="A511" s="2" t="s">
        <v>141</v>
      </c>
      <c r="C511">
        <v>741</v>
      </c>
      <c r="D511" t="s">
        <v>700</v>
      </c>
      <c r="F511" t="s">
        <v>774</v>
      </c>
      <c r="G511">
        <v>1</v>
      </c>
      <c r="H511" t="s">
        <v>774</v>
      </c>
      <c r="I511" t="s">
        <v>774</v>
      </c>
      <c r="J511" t="str">
        <f>IF($I511="","",_xlfn.LET(_xlpm.x,VLOOKUP($I511,'taxon-match_2026-08-31'!$A$2:$N$122,6,FALSE),IF(_xlpm.x=0,"",_xlpm.x)))</f>
        <v>(Herdman, 1902)</v>
      </c>
      <c r="K511" t="str">
        <f>IF($I511="","",_xlfn.LET(_xlpm.x,VLOOKUP($I511,'taxon-match_2026-08-31'!$A$2:$N$122,4,FALSE),IF(_xlpm.x=0,"",_xlpm.x)))</f>
        <v>urn:lsid:marinespecies.org:taxname:173644</v>
      </c>
      <c r="L511" t="str">
        <f>IF($I511="","",_xlfn.LET(_xlpm.x,VLOOKUP($I511,'taxon-match_2026-08-31'!$A$2:$N$122,7,FALSE),IF(_xlpm.x=0,"",_xlpm.x)))</f>
        <v>Animalia</v>
      </c>
      <c r="M511" t="str">
        <f>IF($I511="","",_xlfn.LET(_xlpm.x,VLOOKUP($I511,'taxon-match_2026-08-31'!$A$2:$N$122,8,FALSE),IF(_xlpm.x=0,"",_xlpm.x)))</f>
        <v>Chordata</v>
      </c>
      <c r="N511" t="str">
        <f>IF($I511="","",_xlfn.LET(_xlpm.x,VLOOKUP($I511,'taxon-match_2026-08-31'!$A$2:$N$122,9,FALSE),IF(_xlpm.x=0,"",_xlpm.x)))</f>
        <v>Ascidiacea</v>
      </c>
      <c r="O511" t="str">
        <f>IF($I511="","",_xlfn.LET(_xlpm.x,VLOOKUP($I511,'taxon-match_2026-08-31'!$A$2:$N$122,10,FALSE),IF(_xlpm.x=0,"",_xlpm.x)))</f>
        <v>Aplousobranchia</v>
      </c>
      <c r="P511" t="str">
        <f>IF($I511="","",_xlfn.LET(_xlpm.x,VLOOKUP($I511,'taxon-match_2026-08-31'!$A$2:$N$122,11,FALSE),IF(_xlpm.x=0,"",_xlpm.x)))</f>
        <v>Polyclinidae</v>
      </c>
      <c r="Q511" t="str">
        <f>IF($I511="","",_xlfn.LET(_xlpm.x,VLOOKUP($I511,'taxon-match_2026-08-31'!$A$2:$N$122,12,FALSE),IF(_xlpm.x=0,"",_xlpm.x)))</f>
        <v>Synoicum</v>
      </c>
      <c r="R511" t="str">
        <f>IF($I511="","",_xlfn.LET(_xlpm.x,VLOOKUP($I511,'taxon-match_2026-08-31'!$A$2:$N$122,14,FALSE),IF(_xlpm.x=0,"",_xlpm.x)))</f>
        <v>adareanum</v>
      </c>
      <c r="S511" s="2" t="s">
        <v>2609</v>
      </c>
      <c r="T511" t="s">
        <v>68</v>
      </c>
      <c r="X511" t="str">
        <f>IF(T511="","",_xlfn.LET(_xlpm.x,VLOOKUP(T511,'Drop-down_menus'!$F$2:$G$16,2,FALSE),IF(_xlpm.x=0,"",_xlpm.x)))</f>
        <v>https://orcid.org/0000-0002-0981-7442</v>
      </c>
      <c r="Y511" t="str">
        <f>IF(U511="","",_xlfn.LET(_xlpm.x,VLOOKUP(U511,'Drop-down_menus'!$F$2:$G$16,2,FALSE),IF(_xlpm.x=0,"",_xlpm.x)))</f>
        <v/>
      </c>
      <c r="Z511" t="str">
        <f>IF(V511="","",_xlfn.LET(_xlpm.x,VLOOKUP(V511,'Drop-down_menus'!$F$2:$G$16,2,FALSE),IF(_xlpm.x=0,"",_xlpm.x)))</f>
        <v/>
      </c>
      <c r="AA511" t="str">
        <f>IF(W511="","",_xlfn.LET(_xlpm.x,VLOOKUP(W511,'Drop-down_menus'!$F$2:$G$16,2,FALSE),IF(_xlpm.x=0,"",_xlpm.x)))</f>
        <v/>
      </c>
      <c r="AB511" t="s">
        <v>730</v>
      </c>
      <c r="AE511" t="s">
        <v>775</v>
      </c>
      <c r="AJ511" t="s">
        <v>776</v>
      </c>
    </row>
    <row r="512" spans="1:36" x14ac:dyDescent="0.2">
      <c r="A512" s="2" t="s">
        <v>153</v>
      </c>
      <c r="C512">
        <v>742</v>
      </c>
      <c r="F512" t="s">
        <v>774</v>
      </c>
      <c r="G512">
        <v>3</v>
      </c>
      <c r="H512" t="s">
        <v>774</v>
      </c>
      <c r="I512" t="s">
        <v>774</v>
      </c>
      <c r="J512" t="str">
        <f>IF($I512="","",_xlfn.LET(_xlpm.x,VLOOKUP($I512,'taxon-match_2026-08-31'!$A$2:$N$122,6,FALSE),IF(_xlpm.x=0,"",_xlpm.x)))</f>
        <v>(Herdman, 1902)</v>
      </c>
      <c r="K512" t="str">
        <f>IF($I512="","",_xlfn.LET(_xlpm.x,VLOOKUP($I512,'taxon-match_2026-08-31'!$A$2:$N$122,4,FALSE),IF(_xlpm.x=0,"",_xlpm.x)))</f>
        <v>urn:lsid:marinespecies.org:taxname:173644</v>
      </c>
      <c r="L512" t="str">
        <f>IF($I512="","",_xlfn.LET(_xlpm.x,VLOOKUP($I512,'taxon-match_2026-08-31'!$A$2:$N$122,7,FALSE),IF(_xlpm.x=0,"",_xlpm.x)))</f>
        <v>Animalia</v>
      </c>
      <c r="M512" t="str">
        <f>IF($I512="","",_xlfn.LET(_xlpm.x,VLOOKUP($I512,'taxon-match_2026-08-31'!$A$2:$N$122,8,FALSE),IF(_xlpm.x=0,"",_xlpm.x)))</f>
        <v>Chordata</v>
      </c>
      <c r="N512" t="str">
        <f>IF($I512="","",_xlfn.LET(_xlpm.x,VLOOKUP($I512,'taxon-match_2026-08-31'!$A$2:$N$122,9,FALSE),IF(_xlpm.x=0,"",_xlpm.x)))</f>
        <v>Ascidiacea</v>
      </c>
      <c r="O512" t="str">
        <f>IF($I512="","",_xlfn.LET(_xlpm.x,VLOOKUP($I512,'taxon-match_2026-08-31'!$A$2:$N$122,10,FALSE),IF(_xlpm.x=0,"",_xlpm.x)))</f>
        <v>Aplousobranchia</v>
      </c>
      <c r="P512" t="str">
        <f>IF($I512="","",_xlfn.LET(_xlpm.x,VLOOKUP($I512,'taxon-match_2026-08-31'!$A$2:$N$122,11,FALSE),IF(_xlpm.x=0,"",_xlpm.x)))</f>
        <v>Polyclinidae</v>
      </c>
      <c r="Q512" t="str">
        <f>IF($I512="","",_xlfn.LET(_xlpm.x,VLOOKUP($I512,'taxon-match_2026-08-31'!$A$2:$N$122,12,FALSE),IF(_xlpm.x=0,"",_xlpm.x)))</f>
        <v>Synoicum</v>
      </c>
      <c r="R512" t="str">
        <f>IF($I512="","",_xlfn.LET(_xlpm.x,VLOOKUP($I512,'taxon-match_2026-08-31'!$A$2:$N$122,14,FALSE),IF(_xlpm.x=0,"",_xlpm.x)))</f>
        <v>adareanum</v>
      </c>
      <c r="S512" s="2" t="s">
        <v>2609</v>
      </c>
      <c r="T512" t="s">
        <v>68</v>
      </c>
      <c r="X512" t="str">
        <f>IF(T512="","",_xlfn.LET(_xlpm.x,VLOOKUP(T512,'Drop-down_menus'!$F$2:$G$16,2,FALSE),IF(_xlpm.x=0,"",_xlpm.x)))</f>
        <v>https://orcid.org/0000-0002-0981-7442</v>
      </c>
      <c r="Y512" t="str">
        <f>IF(U512="","",_xlfn.LET(_xlpm.x,VLOOKUP(U512,'Drop-down_menus'!$F$2:$G$16,2,FALSE),IF(_xlpm.x=0,"",_xlpm.x)))</f>
        <v/>
      </c>
      <c r="Z512" t="str">
        <f>IF(V512="","",_xlfn.LET(_xlpm.x,VLOOKUP(V512,'Drop-down_menus'!$F$2:$G$16,2,FALSE),IF(_xlpm.x=0,"",_xlpm.x)))</f>
        <v/>
      </c>
      <c r="AA512" t="str">
        <f>IF(W512="","",_xlfn.LET(_xlpm.x,VLOOKUP(W512,'Drop-down_menus'!$F$2:$G$16,2,FALSE),IF(_xlpm.x=0,"",_xlpm.x)))</f>
        <v/>
      </c>
      <c r="AB512" t="s">
        <v>730</v>
      </c>
      <c r="AE512" t="s">
        <v>775</v>
      </c>
      <c r="AJ512" t="s">
        <v>776</v>
      </c>
    </row>
    <row r="513" spans="1:36" hidden="1" x14ac:dyDescent="0.2">
      <c r="A513" s="2" t="s">
        <v>153</v>
      </c>
      <c r="C513">
        <v>743</v>
      </c>
      <c r="F513" t="s">
        <v>691</v>
      </c>
      <c r="G513">
        <v>25</v>
      </c>
      <c r="H513" s="2" t="s">
        <v>700</v>
      </c>
      <c r="I513" t="s">
        <v>700</v>
      </c>
      <c r="J513" t="str">
        <f>IF($I513="","",_xlfn.LET(_xlpm.x,VLOOKUP($I513,'taxon-match_2026-08-31'!$A$2:$N$122,6,FALSE),IF(_xlpm.x=0,"",_xlpm.x)))</f>
        <v/>
      </c>
      <c r="K513" t="str">
        <f>IF($I513="","",_xlfn.LET(_xlpm.x,VLOOKUP($I513,'taxon-match_2026-08-31'!$A$2:$N$122,4,FALSE),IF(_xlpm.x=0,"",_xlpm.x)))</f>
        <v>urn:lsid:marinespecies.org:taxname:1</v>
      </c>
      <c r="L513" t="str">
        <f>IF($I513="","",_xlfn.LET(_xlpm.x,VLOOKUP($I513,'taxon-match_2026-08-31'!$A$2:$N$122,7,FALSE),IF(_xlpm.x=0,"",_xlpm.x)))</f>
        <v/>
      </c>
      <c r="M513" t="str">
        <f>IF($I513="","",_xlfn.LET(_xlpm.x,VLOOKUP($I513,'taxon-match_2026-08-31'!$A$2:$N$122,8,FALSE),IF(_xlpm.x=0,"",_xlpm.x)))</f>
        <v/>
      </c>
      <c r="N513" t="str">
        <f>IF($I513="","",_xlfn.LET(_xlpm.x,VLOOKUP($I513,'taxon-match_2026-08-31'!$A$2:$N$122,9,FALSE),IF(_xlpm.x=0,"",_xlpm.x)))</f>
        <v/>
      </c>
      <c r="O513" t="str">
        <f>IF($I513="","",_xlfn.LET(_xlpm.x,VLOOKUP($I513,'taxon-match_2026-08-31'!$A$2:$N$122,10,FALSE),IF(_xlpm.x=0,"",_xlpm.x)))</f>
        <v/>
      </c>
      <c r="P513" t="str">
        <f>IF($I513="","",_xlfn.LET(_xlpm.x,VLOOKUP($I513,'taxon-match_2026-08-31'!$A$2:$N$122,11,FALSE),IF(_xlpm.x=0,"",_xlpm.x)))</f>
        <v/>
      </c>
      <c r="Q513" t="str">
        <f>IF($I513="","",_xlfn.LET(_xlpm.x,VLOOKUP($I513,'taxon-match_2026-08-31'!$A$2:$N$122,12,FALSE),IF(_xlpm.x=0,"",_xlpm.x)))</f>
        <v/>
      </c>
      <c r="R513" t="str">
        <f>IF($I513="","",_xlfn.LET(_xlpm.x,VLOOKUP($I513,'taxon-match_2026-08-31'!$A$2:$N$122,14,FALSE),IF(_xlpm.x=0,"",_xlpm.x)))</f>
        <v/>
      </c>
      <c r="S513" s="2" t="s">
        <v>2608</v>
      </c>
      <c r="T513" t="s">
        <v>68</v>
      </c>
      <c r="X513" t="str">
        <f>IF(T513="","",_xlfn.LET(_xlpm.x,VLOOKUP(T513,'Drop-down_menus'!$F$2:$G$16,2,FALSE),IF(_xlpm.x=0,"",_xlpm.x)))</f>
        <v>https://orcid.org/0000-0002-0981-7442</v>
      </c>
      <c r="Y513" t="str">
        <f>IF(U513="","",_xlfn.LET(_xlpm.x,VLOOKUP(U513,'Drop-down_menus'!$F$2:$G$16,2,FALSE),IF(_xlpm.x=0,"",_xlpm.x)))</f>
        <v/>
      </c>
      <c r="Z513" t="str">
        <f>IF(V513="","",_xlfn.LET(_xlpm.x,VLOOKUP(V513,'Drop-down_menus'!$F$2:$G$16,2,FALSE),IF(_xlpm.x=0,"",_xlpm.x)))</f>
        <v/>
      </c>
      <c r="AA513" t="str">
        <f>IF(W513="","",_xlfn.LET(_xlpm.x,VLOOKUP(W513,'Drop-down_menus'!$F$2:$G$16,2,FALSE),IF(_xlpm.x=0,"",_xlpm.x)))</f>
        <v/>
      </c>
      <c r="AB513" t="s">
        <v>678</v>
      </c>
      <c r="AE513" t="s">
        <v>777</v>
      </c>
    </row>
    <row r="514" spans="1:36" hidden="1" x14ac:dyDescent="0.2">
      <c r="A514" s="2" t="s">
        <v>128</v>
      </c>
      <c r="C514">
        <v>441</v>
      </c>
      <c r="D514" t="s">
        <v>778</v>
      </c>
      <c r="I514" t="s">
        <v>2611</v>
      </c>
      <c r="J514" t="str">
        <f>IF($I514="","",_xlfn.LET(_xlpm.x,VLOOKUP($I514,'taxon-match_2026-08-31'!$A$2:$N$122,6,FALSE),IF(_xlpm.x=0,"",_xlpm.x)))</f>
        <v/>
      </c>
      <c r="K514" t="str">
        <f>IF($I514="","",_xlfn.LET(_xlpm.x,VLOOKUP($I514,'taxon-match_2026-08-31'!$A$2:$N$122,4,FALSE),IF(_xlpm.x=0,"",_xlpm.x)))</f>
        <v/>
      </c>
      <c r="L514" t="str">
        <f>IF($I514="","",_xlfn.LET(_xlpm.x,VLOOKUP($I514,'taxon-match_2026-08-31'!$A$2:$N$122,7,FALSE),IF(_xlpm.x=0,"",_xlpm.x)))</f>
        <v/>
      </c>
      <c r="M514" t="str">
        <f>IF($I514="","",_xlfn.LET(_xlpm.x,VLOOKUP($I514,'taxon-match_2026-08-31'!$A$2:$N$122,8,FALSE),IF(_xlpm.x=0,"",_xlpm.x)))</f>
        <v/>
      </c>
      <c r="N514" t="str">
        <f>IF($I514="","",_xlfn.LET(_xlpm.x,VLOOKUP($I514,'taxon-match_2026-08-31'!$A$2:$N$122,9,FALSE),IF(_xlpm.x=0,"",_xlpm.x)))</f>
        <v/>
      </c>
      <c r="O514" t="str">
        <f>IF($I514="","",_xlfn.LET(_xlpm.x,VLOOKUP($I514,'taxon-match_2026-08-31'!$A$2:$N$122,10,FALSE),IF(_xlpm.x=0,"",_xlpm.x)))</f>
        <v/>
      </c>
      <c r="P514" t="str">
        <f>IF($I514="","",_xlfn.LET(_xlpm.x,VLOOKUP($I514,'taxon-match_2026-08-31'!$A$2:$N$122,11,FALSE),IF(_xlpm.x=0,"",_xlpm.x)))</f>
        <v/>
      </c>
      <c r="Q514" t="str">
        <f>IF($I514="","",_xlfn.LET(_xlpm.x,VLOOKUP($I514,'taxon-match_2026-08-31'!$A$2:$N$122,12,FALSE),IF(_xlpm.x=0,"",_xlpm.x)))</f>
        <v/>
      </c>
      <c r="R514" t="str">
        <f>IF($I514="","",_xlfn.LET(_xlpm.x,VLOOKUP($I514,'taxon-match_2026-08-31'!$A$2:$N$122,14,FALSE),IF(_xlpm.x=0,"",_xlpm.x)))</f>
        <v/>
      </c>
      <c r="T514" t="s">
        <v>185</v>
      </c>
      <c r="X514" t="str">
        <f>IF(T514="","",_xlfn.LET(_xlpm.x,VLOOKUP(T514,'Drop-down_menus'!$F$2:$G$16,2,FALSE),IF(_xlpm.x=0,"",_xlpm.x)))</f>
        <v>https://orcid.org/0000-0003-4905-1637</v>
      </c>
      <c r="Y514" t="str">
        <f>IF(U514="","",_xlfn.LET(_xlpm.x,VLOOKUP(U514,'Drop-down_menus'!$F$2:$G$16,2,FALSE),IF(_xlpm.x=0,"",_xlpm.x)))</f>
        <v/>
      </c>
      <c r="Z514" t="str">
        <f>IF(V514="","",_xlfn.LET(_xlpm.x,VLOOKUP(V514,'Drop-down_menus'!$F$2:$G$16,2,FALSE),IF(_xlpm.x=0,"",_xlpm.x)))</f>
        <v/>
      </c>
      <c r="AA514" t="str">
        <f>IF(W514="","",_xlfn.LET(_xlpm.x,VLOOKUP(W514,'Drop-down_menus'!$F$2:$G$16,2,FALSE),IF(_xlpm.x=0,"",_xlpm.x)))</f>
        <v/>
      </c>
      <c r="AB514" t="s">
        <v>678</v>
      </c>
      <c r="AE514" t="s">
        <v>779</v>
      </c>
      <c r="AJ514" t="s">
        <v>780</v>
      </c>
    </row>
    <row r="515" spans="1:36" hidden="1" x14ac:dyDescent="0.2">
      <c r="A515" s="2" t="s">
        <v>128</v>
      </c>
      <c r="C515">
        <v>442</v>
      </c>
      <c r="D515" t="s">
        <v>778</v>
      </c>
      <c r="I515" t="s">
        <v>2611</v>
      </c>
      <c r="J515" t="str">
        <f>IF($I515="","",_xlfn.LET(_xlpm.x,VLOOKUP($I515,'taxon-match_2026-08-31'!$A$2:$N$122,6,FALSE),IF(_xlpm.x=0,"",_xlpm.x)))</f>
        <v/>
      </c>
      <c r="K515" t="str">
        <f>IF($I515="","",_xlfn.LET(_xlpm.x,VLOOKUP($I515,'taxon-match_2026-08-31'!$A$2:$N$122,4,FALSE),IF(_xlpm.x=0,"",_xlpm.x)))</f>
        <v/>
      </c>
      <c r="L515" t="str">
        <f>IF($I515="","",_xlfn.LET(_xlpm.x,VLOOKUP($I515,'taxon-match_2026-08-31'!$A$2:$N$122,7,FALSE),IF(_xlpm.x=0,"",_xlpm.x)))</f>
        <v/>
      </c>
      <c r="M515" t="str">
        <f>IF($I515="","",_xlfn.LET(_xlpm.x,VLOOKUP($I515,'taxon-match_2026-08-31'!$A$2:$N$122,8,FALSE),IF(_xlpm.x=0,"",_xlpm.x)))</f>
        <v/>
      </c>
      <c r="N515" t="str">
        <f>IF($I515="","",_xlfn.LET(_xlpm.x,VLOOKUP($I515,'taxon-match_2026-08-31'!$A$2:$N$122,9,FALSE),IF(_xlpm.x=0,"",_xlpm.x)))</f>
        <v/>
      </c>
      <c r="O515" t="str">
        <f>IF($I515="","",_xlfn.LET(_xlpm.x,VLOOKUP($I515,'taxon-match_2026-08-31'!$A$2:$N$122,10,FALSE),IF(_xlpm.x=0,"",_xlpm.x)))</f>
        <v/>
      </c>
      <c r="P515" t="str">
        <f>IF($I515="","",_xlfn.LET(_xlpm.x,VLOOKUP($I515,'taxon-match_2026-08-31'!$A$2:$N$122,11,FALSE),IF(_xlpm.x=0,"",_xlpm.x)))</f>
        <v/>
      </c>
      <c r="Q515" t="str">
        <f>IF($I515="","",_xlfn.LET(_xlpm.x,VLOOKUP($I515,'taxon-match_2026-08-31'!$A$2:$N$122,12,FALSE),IF(_xlpm.x=0,"",_xlpm.x)))</f>
        <v/>
      </c>
      <c r="R515" t="str">
        <f>IF($I515="","",_xlfn.LET(_xlpm.x,VLOOKUP($I515,'taxon-match_2026-08-31'!$A$2:$N$122,14,FALSE),IF(_xlpm.x=0,"",_xlpm.x)))</f>
        <v/>
      </c>
      <c r="T515" t="s">
        <v>185</v>
      </c>
      <c r="X515" t="str">
        <f>IF(T515="","",_xlfn.LET(_xlpm.x,VLOOKUP(T515,'Drop-down_menus'!$F$2:$G$16,2,FALSE),IF(_xlpm.x=0,"",_xlpm.x)))</f>
        <v>https://orcid.org/0000-0003-4905-1637</v>
      </c>
      <c r="Y515" t="str">
        <f>IF(U515="","",_xlfn.LET(_xlpm.x,VLOOKUP(U515,'Drop-down_menus'!$F$2:$G$16,2,FALSE),IF(_xlpm.x=0,"",_xlpm.x)))</f>
        <v/>
      </c>
      <c r="Z515" t="str">
        <f>IF(V515="","",_xlfn.LET(_xlpm.x,VLOOKUP(V515,'Drop-down_menus'!$F$2:$G$16,2,FALSE),IF(_xlpm.x=0,"",_xlpm.x)))</f>
        <v/>
      </c>
      <c r="AA515" t="str">
        <f>IF(W515="","",_xlfn.LET(_xlpm.x,VLOOKUP(W515,'Drop-down_menus'!$F$2:$G$16,2,FALSE),IF(_xlpm.x=0,"",_xlpm.x)))</f>
        <v/>
      </c>
      <c r="AB515" t="s">
        <v>678</v>
      </c>
      <c r="AE515" t="s">
        <v>779</v>
      </c>
      <c r="AJ515" t="s">
        <v>780</v>
      </c>
    </row>
    <row r="516" spans="1:36" hidden="1" x14ac:dyDescent="0.2">
      <c r="A516" s="2" t="s">
        <v>128</v>
      </c>
      <c r="C516">
        <v>443</v>
      </c>
      <c r="D516" t="s">
        <v>778</v>
      </c>
      <c r="I516" t="s">
        <v>2611</v>
      </c>
      <c r="J516" t="str">
        <f>IF($I516="","",_xlfn.LET(_xlpm.x,VLOOKUP($I516,'taxon-match_2026-08-31'!$A$2:$N$122,6,FALSE),IF(_xlpm.x=0,"",_xlpm.x)))</f>
        <v/>
      </c>
      <c r="K516" t="str">
        <f>IF($I516="","",_xlfn.LET(_xlpm.x,VLOOKUP($I516,'taxon-match_2026-08-31'!$A$2:$N$122,4,FALSE),IF(_xlpm.x=0,"",_xlpm.x)))</f>
        <v/>
      </c>
      <c r="L516" t="str">
        <f>IF($I516="","",_xlfn.LET(_xlpm.x,VLOOKUP($I516,'taxon-match_2026-08-31'!$A$2:$N$122,7,FALSE),IF(_xlpm.x=0,"",_xlpm.x)))</f>
        <v/>
      </c>
      <c r="M516" t="str">
        <f>IF($I516="","",_xlfn.LET(_xlpm.x,VLOOKUP($I516,'taxon-match_2026-08-31'!$A$2:$N$122,8,FALSE),IF(_xlpm.x=0,"",_xlpm.x)))</f>
        <v/>
      </c>
      <c r="N516" t="str">
        <f>IF($I516="","",_xlfn.LET(_xlpm.x,VLOOKUP($I516,'taxon-match_2026-08-31'!$A$2:$N$122,9,FALSE),IF(_xlpm.x=0,"",_xlpm.x)))</f>
        <v/>
      </c>
      <c r="O516" t="str">
        <f>IF($I516="","",_xlfn.LET(_xlpm.x,VLOOKUP($I516,'taxon-match_2026-08-31'!$A$2:$N$122,10,FALSE),IF(_xlpm.x=0,"",_xlpm.x)))</f>
        <v/>
      </c>
      <c r="P516" t="str">
        <f>IF($I516="","",_xlfn.LET(_xlpm.x,VLOOKUP($I516,'taxon-match_2026-08-31'!$A$2:$N$122,11,FALSE),IF(_xlpm.x=0,"",_xlpm.x)))</f>
        <v/>
      </c>
      <c r="Q516" t="str">
        <f>IF($I516="","",_xlfn.LET(_xlpm.x,VLOOKUP($I516,'taxon-match_2026-08-31'!$A$2:$N$122,12,FALSE),IF(_xlpm.x=0,"",_xlpm.x)))</f>
        <v/>
      </c>
      <c r="R516" t="str">
        <f>IF($I516="","",_xlfn.LET(_xlpm.x,VLOOKUP($I516,'taxon-match_2026-08-31'!$A$2:$N$122,14,FALSE),IF(_xlpm.x=0,"",_xlpm.x)))</f>
        <v/>
      </c>
      <c r="T516" t="s">
        <v>185</v>
      </c>
      <c r="X516" t="str">
        <f>IF(T516="","",_xlfn.LET(_xlpm.x,VLOOKUP(T516,'Drop-down_menus'!$F$2:$G$16,2,FALSE),IF(_xlpm.x=0,"",_xlpm.x)))</f>
        <v>https://orcid.org/0000-0003-4905-1637</v>
      </c>
      <c r="Y516" t="str">
        <f>IF(U516="","",_xlfn.LET(_xlpm.x,VLOOKUP(U516,'Drop-down_menus'!$F$2:$G$16,2,FALSE),IF(_xlpm.x=0,"",_xlpm.x)))</f>
        <v/>
      </c>
      <c r="Z516" t="str">
        <f>IF(V516="","",_xlfn.LET(_xlpm.x,VLOOKUP(V516,'Drop-down_menus'!$F$2:$G$16,2,FALSE),IF(_xlpm.x=0,"",_xlpm.x)))</f>
        <v/>
      </c>
      <c r="AA516" t="str">
        <f>IF(W516="","",_xlfn.LET(_xlpm.x,VLOOKUP(W516,'Drop-down_menus'!$F$2:$G$16,2,FALSE),IF(_xlpm.x=0,"",_xlpm.x)))</f>
        <v/>
      </c>
      <c r="AB516" t="s">
        <v>678</v>
      </c>
      <c r="AE516" t="s">
        <v>779</v>
      </c>
      <c r="AJ516" t="s">
        <v>780</v>
      </c>
    </row>
    <row r="517" spans="1:36" hidden="1" x14ac:dyDescent="0.2">
      <c r="A517" s="2" t="s">
        <v>151</v>
      </c>
      <c r="C517">
        <v>946</v>
      </c>
      <c r="D517" t="s">
        <v>781</v>
      </c>
      <c r="I517" t="s">
        <v>2611</v>
      </c>
      <c r="J517" t="str">
        <f>IF($I517="","",_xlfn.LET(_xlpm.x,VLOOKUP($I517,'taxon-match_2026-08-31'!$A$2:$N$122,6,FALSE),IF(_xlpm.x=0,"",_xlpm.x)))</f>
        <v/>
      </c>
      <c r="K517" t="str">
        <f>IF($I517="","",_xlfn.LET(_xlpm.x,VLOOKUP($I517,'taxon-match_2026-08-31'!$A$2:$N$122,4,FALSE),IF(_xlpm.x=0,"",_xlpm.x)))</f>
        <v/>
      </c>
      <c r="L517" t="str">
        <f>IF($I517="","",_xlfn.LET(_xlpm.x,VLOOKUP($I517,'taxon-match_2026-08-31'!$A$2:$N$122,7,FALSE),IF(_xlpm.x=0,"",_xlpm.x)))</f>
        <v/>
      </c>
      <c r="M517" t="str">
        <f>IF($I517="","",_xlfn.LET(_xlpm.x,VLOOKUP($I517,'taxon-match_2026-08-31'!$A$2:$N$122,8,FALSE),IF(_xlpm.x=0,"",_xlpm.x)))</f>
        <v/>
      </c>
      <c r="N517" t="str">
        <f>IF($I517="","",_xlfn.LET(_xlpm.x,VLOOKUP($I517,'taxon-match_2026-08-31'!$A$2:$N$122,9,FALSE),IF(_xlpm.x=0,"",_xlpm.x)))</f>
        <v/>
      </c>
      <c r="O517" t="str">
        <f>IF($I517="","",_xlfn.LET(_xlpm.x,VLOOKUP($I517,'taxon-match_2026-08-31'!$A$2:$N$122,10,FALSE),IF(_xlpm.x=0,"",_xlpm.x)))</f>
        <v/>
      </c>
      <c r="P517" t="str">
        <f>IF($I517="","",_xlfn.LET(_xlpm.x,VLOOKUP($I517,'taxon-match_2026-08-31'!$A$2:$N$122,11,FALSE),IF(_xlpm.x=0,"",_xlpm.x)))</f>
        <v/>
      </c>
      <c r="Q517" t="str">
        <f>IF($I517="","",_xlfn.LET(_xlpm.x,VLOOKUP($I517,'taxon-match_2026-08-31'!$A$2:$N$122,12,FALSE),IF(_xlpm.x=0,"",_xlpm.x)))</f>
        <v/>
      </c>
      <c r="R517" t="str">
        <f>IF($I517="","",_xlfn.LET(_xlpm.x,VLOOKUP($I517,'taxon-match_2026-08-31'!$A$2:$N$122,14,FALSE),IF(_xlpm.x=0,"",_xlpm.x)))</f>
        <v/>
      </c>
      <c r="T517" t="s">
        <v>185</v>
      </c>
      <c r="X517" t="str">
        <f>IF(T517="","",_xlfn.LET(_xlpm.x,VLOOKUP(T517,'Drop-down_menus'!$F$2:$G$16,2,FALSE),IF(_xlpm.x=0,"",_xlpm.x)))</f>
        <v>https://orcid.org/0000-0003-4905-1637</v>
      </c>
      <c r="Y517" t="str">
        <f>IF(U517="","",_xlfn.LET(_xlpm.x,VLOOKUP(U517,'Drop-down_menus'!$F$2:$G$16,2,FALSE),IF(_xlpm.x=0,"",_xlpm.x)))</f>
        <v/>
      </c>
      <c r="Z517" t="str">
        <f>IF(V517="","",_xlfn.LET(_xlpm.x,VLOOKUP(V517,'Drop-down_menus'!$F$2:$G$16,2,FALSE),IF(_xlpm.x=0,"",_xlpm.x)))</f>
        <v/>
      </c>
      <c r="AA517" t="str">
        <f>IF(W517="","",_xlfn.LET(_xlpm.x,VLOOKUP(W517,'Drop-down_menus'!$F$2:$G$16,2,FALSE),IF(_xlpm.x=0,"",_xlpm.x)))</f>
        <v/>
      </c>
    </row>
    <row r="518" spans="1:36" hidden="1" x14ac:dyDescent="0.2">
      <c r="A518" s="2" t="s">
        <v>151</v>
      </c>
      <c r="C518">
        <v>947</v>
      </c>
      <c r="D518" t="s">
        <v>781</v>
      </c>
      <c r="I518" t="s">
        <v>2611</v>
      </c>
      <c r="J518" t="str">
        <f>IF($I518="","",_xlfn.LET(_xlpm.x,VLOOKUP($I518,'taxon-match_2026-08-31'!$A$2:$N$122,6,FALSE),IF(_xlpm.x=0,"",_xlpm.x)))</f>
        <v/>
      </c>
      <c r="K518" t="str">
        <f>IF($I518="","",_xlfn.LET(_xlpm.x,VLOOKUP($I518,'taxon-match_2026-08-31'!$A$2:$N$122,4,FALSE),IF(_xlpm.x=0,"",_xlpm.x)))</f>
        <v/>
      </c>
      <c r="L518" t="str">
        <f>IF($I518="","",_xlfn.LET(_xlpm.x,VLOOKUP($I518,'taxon-match_2026-08-31'!$A$2:$N$122,7,FALSE),IF(_xlpm.x=0,"",_xlpm.x)))</f>
        <v/>
      </c>
      <c r="M518" t="str">
        <f>IF($I518="","",_xlfn.LET(_xlpm.x,VLOOKUP($I518,'taxon-match_2026-08-31'!$A$2:$N$122,8,FALSE),IF(_xlpm.x=0,"",_xlpm.x)))</f>
        <v/>
      </c>
      <c r="N518" t="str">
        <f>IF($I518="","",_xlfn.LET(_xlpm.x,VLOOKUP($I518,'taxon-match_2026-08-31'!$A$2:$N$122,9,FALSE),IF(_xlpm.x=0,"",_xlpm.x)))</f>
        <v/>
      </c>
      <c r="O518" t="str">
        <f>IF($I518="","",_xlfn.LET(_xlpm.x,VLOOKUP($I518,'taxon-match_2026-08-31'!$A$2:$N$122,10,FALSE),IF(_xlpm.x=0,"",_xlpm.x)))</f>
        <v/>
      </c>
      <c r="P518" t="str">
        <f>IF($I518="","",_xlfn.LET(_xlpm.x,VLOOKUP($I518,'taxon-match_2026-08-31'!$A$2:$N$122,11,FALSE),IF(_xlpm.x=0,"",_xlpm.x)))</f>
        <v/>
      </c>
      <c r="Q518" t="str">
        <f>IF($I518="","",_xlfn.LET(_xlpm.x,VLOOKUP($I518,'taxon-match_2026-08-31'!$A$2:$N$122,12,FALSE),IF(_xlpm.x=0,"",_xlpm.x)))</f>
        <v/>
      </c>
      <c r="R518" t="str">
        <f>IF($I518="","",_xlfn.LET(_xlpm.x,VLOOKUP($I518,'taxon-match_2026-08-31'!$A$2:$N$122,14,FALSE),IF(_xlpm.x=0,"",_xlpm.x)))</f>
        <v/>
      </c>
      <c r="T518" t="s">
        <v>185</v>
      </c>
      <c r="X518" t="str">
        <f>IF(T518="","",_xlfn.LET(_xlpm.x,VLOOKUP(T518,'Drop-down_menus'!$F$2:$G$16,2,FALSE),IF(_xlpm.x=0,"",_xlpm.x)))</f>
        <v>https://orcid.org/0000-0003-4905-1637</v>
      </c>
      <c r="Y518" t="str">
        <f>IF(U518="","",_xlfn.LET(_xlpm.x,VLOOKUP(U518,'Drop-down_menus'!$F$2:$G$16,2,FALSE),IF(_xlpm.x=0,"",_xlpm.x)))</f>
        <v/>
      </c>
      <c r="Z518" t="str">
        <f>IF(V518="","",_xlfn.LET(_xlpm.x,VLOOKUP(V518,'Drop-down_menus'!$F$2:$G$16,2,FALSE),IF(_xlpm.x=0,"",_xlpm.x)))</f>
        <v/>
      </c>
      <c r="AA518" t="str">
        <f>IF(W518="","",_xlfn.LET(_xlpm.x,VLOOKUP(W518,'Drop-down_menus'!$F$2:$G$16,2,FALSE),IF(_xlpm.x=0,"",_xlpm.x)))</f>
        <v/>
      </c>
    </row>
    <row r="519" spans="1:36" hidden="1" x14ac:dyDescent="0.2">
      <c r="A519" s="2" t="s">
        <v>151</v>
      </c>
      <c r="C519">
        <v>948</v>
      </c>
      <c r="D519" t="s">
        <v>781</v>
      </c>
      <c r="I519" t="s">
        <v>2611</v>
      </c>
      <c r="J519" t="str">
        <f>IF($I519="","",_xlfn.LET(_xlpm.x,VLOOKUP($I519,'taxon-match_2026-08-31'!$A$2:$N$122,6,FALSE),IF(_xlpm.x=0,"",_xlpm.x)))</f>
        <v/>
      </c>
      <c r="K519" t="str">
        <f>IF($I519="","",_xlfn.LET(_xlpm.x,VLOOKUP($I519,'taxon-match_2026-08-31'!$A$2:$N$122,4,FALSE),IF(_xlpm.x=0,"",_xlpm.x)))</f>
        <v/>
      </c>
      <c r="L519" t="str">
        <f>IF($I519="","",_xlfn.LET(_xlpm.x,VLOOKUP($I519,'taxon-match_2026-08-31'!$A$2:$N$122,7,FALSE),IF(_xlpm.x=0,"",_xlpm.x)))</f>
        <v/>
      </c>
      <c r="M519" t="str">
        <f>IF($I519="","",_xlfn.LET(_xlpm.x,VLOOKUP($I519,'taxon-match_2026-08-31'!$A$2:$N$122,8,FALSE),IF(_xlpm.x=0,"",_xlpm.x)))</f>
        <v/>
      </c>
      <c r="N519" t="str">
        <f>IF($I519="","",_xlfn.LET(_xlpm.x,VLOOKUP($I519,'taxon-match_2026-08-31'!$A$2:$N$122,9,FALSE),IF(_xlpm.x=0,"",_xlpm.x)))</f>
        <v/>
      </c>
      <c r="O519" t="str">
        <f>IF($I519="","",_xlfn.LET(_xlpm.x,VLOOKUP($I519,'taxon-match_2026-08-31'!$A$2:$N$122,10,FALSE),IF(_xlpm.x=0,"",_xlpm.x)))</f>
        <v/>
      </c>
      <c r="P519" t="str">
        <f>IF($I519="","",_xlfn.LET(_xlpm.x,VLOOKUP($I519,'taxon-match_2026-08-31'!$A$2:$N$122,11,FALSE),IF(_xlpm.x=0,"",_xlpm.x)))</f>
        <v/>
      </c>
      <c r="Q519" t="str">
        <f>IF($I519="","",_xlfn.LET(_xlpm.x,VLOOKUP($I519,'taxon-match_2026-08-31'!$A$2:$N$122,12,FALSE),IF(_xlpm.x=0,"",_xlpm.x)))</f>
        <v/>
      </c>
      <c r="R519" t="str">
        <f>IF($I519="","",_xlfn.LET(_xlpm.x,VLOOKUP($I519,'taxon-match_2026-08-31'!$A$2:$N$122,14,FALSE),IF(_xlpm.x=0,"",_xlpm.x)))</f>
        <v/>
      </c>
      <c r="T519" t="s">
        <v>185</v>
      </c>
      <c r="X519" t="str">
        <f>IF(T519="","",_xlfn.LET(_xlpm.x,VLOOKUP(T519,'Drop-down_menus'!$F$2:$G$16,2,FALSE),IF(_xlpm.x=0,"",_xlpm.x)))</f>
        <v>https://orcid.org/0000-0003-4905-1637</v>
      </c>
      <c r="Y519" t="str">
        <f>IF(U519="","",_xlfn.LET(_xlpm.x,VLOOKUP(U519,'Drop-down_menus'!$F$2:$G$16,2,FALSE),IF(_xlpm.x=0,"",_xlpm.x)))</f>
        <v/>
      </c>
      <c r="Z519" t="str">
        <f>IF(V519="","",_xlfn.LET(_xlpm.x,VLOOKUP(V519,'Drop-down_menus'!$F$2:$G$16,2,FALSE),IF(_xlpm.x=0,"",_xlpm.x)))</f>
        <v/>
      </c>
      <c r="AA519" t="str">
        <f>IF(W519="","",_xlfn.LET(_xlpm.x,VLOOKUP(W519,'Drop-down_menus'!$F$2:$G$16,2,FALSE),IF(_xlpm.x=0,"",_xlpm.x)))</f>
        <v/>
      </c>
    </row>
    <row r="520" spans="1:36" hidden="1" x14ac:dyDescent="0.2">
      <c r="A520" s="2" t="s">
        <v>151</v>
      </c>
      <c r="C520">
        <v>949</v>
      </c>
      <c r="D520" t="s">
        <v>782</v>
      </c>
      <c r="I520" t="s">
        <v>2611</v>
      </c>
      <c r="J520" t="str">
        <f>IF($I520="","",_xlfn.LET(_xlpm.x,VLOOKUP($I520,'taxon-match_2026-08-31'!$A$2:$N$122,6,FALSE),IF(_xlpm.x=0,"",_xlpm.x)))</f>
        <v/>
      </c>
      <c r="K520" t="str">
        <f>IF($I520="","",_xlfn.LET(_xlpm.x,VLOOKUP($I520,'taxon-match_2026-08-31'!$A$2:$N$122,4,FALSE),IF(_xlpm.x=0,"",_xlpm.x)))</f>
        <v/>
      </c>
      <c r="L520" t="str">
        <f>IF($I520="","",_xlfn.LET(_xlpm.x,VLOOKUP($I520,'taxon-match_2026-08-31'!$A$2:$N$122,7,FALSE),IF(_xlpm.x=0,"",_xlpm.x)))</f>
        <v/>
      </c>
      <c r="M520" t="str">
        <f>IF($I520="","",_xlfn.LET(_xlpm.x,VLOOKUP($I520,'taxon-match_2026-08-31'!$A$2:$N$122,8,FALSE),IF(_xlpm.x=0,"",_xlpm.x)))</f>
        <v/>
      </c>
      <c r="N520" t="str">
        <f>IF($I520="","",_xlfn.LET(_xlpm.x,VLOOKUP($I520,'taxon-match_2026-08-31'!$A$2:$N$122,9,FALSE),IF(_xlpm.x=0,"",_xlpm.x)))</f>
        <v/>
      </c>
      <c r="O520" t="str">
        <f>IF($I520="","",_xlfn.LET(_xlpm.x,VLOOKUP($I520,'taxon-match_2026-08-31'!$A$2:$N$122,10,FALSE),IF(_xlpm.x=0,"",_xlpm.x)))</f>
        <v/>
      </c>
      <c r="P520" t="str">
        <f>IF($I520="","",_xlfn.LET(_xlpm.x,VLOOKUP($I520,'taxon-match_2026-08-31'!$A$2:$N$122,11,FALSE),IF(_xlpm.x=0,"",_xlpm.x)))</f>
        <v/>
      </c>
      <c r="Q520" t="str">
        <f>IF($I520="","",_xlfn.LET(_xlpm.x,VLOOKUP($I520,'taxon-match_2026-08-31'!$A$2:$N$122,12,FALSE),IF(_xlpm.x=0,"",_xlpm.x)))</f>
        <v/>
      </c>
      <c r="R520" t="str">
        <f>IF($I520="","",_xlfn.LET(_xlpm.x,VLOOKUP($I520,'taxon-match_2026-08-31'!$A$2:$N$122,14,FALSE),IF(_xlpm.x=0,"",_xlpm.x)))</f>
        <v/>
      </c>
      <c r="T520" t="s">
        <v>185</v>
      </c>
      <c r="X520" t="str">
        <f>IF(T520="","",_xlfn.LET(_xlpm.x,VLOOKUP(T520,'Drop-down_menus'!$F$2:$G$16,2,FALSE),IF(_xlpm.x=0,"",_xlpm.x)))</f>
        <v>https://orcid.org/0000-0003-4905-1637</v>
      </c>
      <c r="Y520" t="str">
        <f>IF(U520="","",_xlfn.LET(_xlpm.x,VLOOKUP(U520,'Drop-down_menus'!$F$2:$G$16,2,FALSE),IF(_xlpm.x=0,"",_xlpm.x)))</f>
        <v/>
      </c>
      <c r="Z520" t="str">
        <f>IF(V520="","",_xlfn.LET(_xlpm.x,VLOOKUP(V520,'Drop-down_menus'!$F$2:$G$16,2,FALSE),IF(_xlpm.x=0,"",_xlpm.x)))</f>
        <v/>
      </c>
      <c r="AA520" t="str">
        <f>IF(W520="","",_xlfn.LET(_xlpm.x,VLOOKUP(W520,'Drop-down_menus'!$F$2:$G$16,2,FALSE),IF(_xlpm.x=0,"",_xlpm.x)))</f>
        <v/>
      </c>
      <c r="AE520" t="s">
        <v>737</v>
      </c>
    </row>
    <row r="521" spans="1:36" hidden="1" x14ac:dyDescent="0.2">
      <c r="A521" s="2" t="s">
        <v>151</v>
      </c>
      <c r="C521">
        <v>951</v>
      </c>
      <c r="D521" t="s">
        <v>783</v>
      </c>
      <c r="I521" t="s">
        <v>2611</v>
      </c>
      <c r="J521" t="str">
        <f>IF($I521="","",_xlfn.LET(_xlpm.x,VLOOKUP($I521,'taxon-match_2026-08-31'!$A$2:$N$122,6,FALSE),IF(_xlpm.x=0,"",_xlpm.x)))</f>
        <v/>
      </c>
      <c r="K521" t="str">
        <f>IF($I521="","",_xlfn.LET(_xlpm.x,VLOOKUP($I521,'taxon-match_2026-08-31'!$A$2:$N$122,4,FALSE),IF(_xlpm.x=0,"",_xlpm.x)))</f>
        <v/>
      </c>
      <c r="L521" t="str">
        <f>IF($I521="","",_xlfn.LET(_xlpm.x,VLOOKUP($I521,'taxon-match_2026-08-31'!$A$2:$N$122,7,FALSE),IF(_xlpm.x=0,"",_xlpm.x)))</f>
        <v/>
      </c>
      <c r="M521" t="str">
        <f>IF($I521="","",_xlfn.LET(_xlpm.x,VLOOKUP($I521,'taxon-match_2026-08-31'!$A$2:$N$122,8,FALSE),IF(_xlpm.x=0,"",_xlpm.x)))</f>
        <v/>
      </c>
      <c r="N521" t="str">
        <f>IF($I521="","",_xlfn.LET(_xlpm.x,VLOOKUP($I521,'taxon-match_2026-08-31'!$A$2:$N$122,9,FALSE),IF(_xlpm.x=0,"",_xlpm.x)))</f>
        <v/>
      </c>
      <c r="O521" t="str">
        <f>IF($I521="","",_xlfn.LET(_xlpm.x,VLOOKUP($I521,'taxon-match_2026-08-31'!$A$2:$N$122,10,FALSE),IF(_xlpm.x=0,"",_xlpm.x)))</f>
        <v/>
      </c>
      <c r="P521" t="str">
        <f>IF($I521="","",_xlfn.LET(_xlpm.x,VLOOKUP($I521,'taxon-match_2026-08-31'!$A$2:$N$122,11,FALSE),IF(_xlpm.x=0,"",_xlpm.x)))</f>
        <v/>
      </c>
      <c r="Q521" t="str">
        <f>IF($I521="","",_xlfn.LET(_xlpm.x,VLOOKUP($I521,'taxon-match_2026-08-31'!$A$2:$N$122,12,FALSE),IF(_xlpm.x=0,"",_xlpm.x)))</f>
        <v/>
      </c>
      <c r="R521" t="str">
        <f>IF($I521="","",_xlfn.LET(_xlpm.x,VLOOKUP($I521,'taxon-match_2026-08-31'!$A$2:$N$122,14,FALSE),IF(_xlpm.x=0,"",_xlpm.x)))</f>
        <v/>
      </c>
      <c r="T521" t="s">
        <v>185</v>
      </c>
      <c r="X521" t="str">
        <f>IF(T521="","",_xlfn.LET(_xlpm.x,VLOOKUP(T521,'Drop-down_menus'!$F$2:$G$16,2,FALSE),IF(_xlpm.x=0,"",_xlpm.x)))</f>
        <v>https://orcid.org/0000-0003-4905-1637</v>
      </c>
      <c r="Y521" t="str">
        <f>IF(U521="","",_xlfn.LET(_xlpm.x,VLOOKUP(U521,'Drop-down_menus'!$F$2:$G$16,2,FALSE),IF(_xlpm.x=0,"",_xlpm.x)))</f>
        <v/>
      </c>
      <c r="Z521" t="str">
        <f>IF(V521="","",_xlfn.LET(_xlpm.x,VLOOKUP(V521,'Drop-down_menus'!$F$2:$G$16,2,FALSE),IF(_xlpm.x=0,"",_xlpm.x)))</f>
        <v/>
      </c>
      <c r="AA521" t="str">
        <f>IF(W521="","",_xlfn.LET(_xlpm.x,VLOOKUP(W521,'Drop-down_menus'!$F$2:$G$16,2,FALSE),IF(_xlpm.x=0,"",_xlpm.x)))</f>
        <v/>
      </c>
      <c r="AB521" t="s">
        <v>730</v>
      </c>
      <c r="AE521" t="s">
        <v>784</v>
      </c>
      <c r="AH521" s="2" t="s">
        <v>785</v>
      </c>
    </row>
    <row r="522" spans="1:36" hidden="1" x14ac:dyDescent="0.2">
      <c r="A522" s="2" t="s">
        <v>151</v>
      </c>
      <c r="C522">
        <v>952</v>
      </c>
      <c r="D522" t="s">
        <v>783</v>
      </c>
      <c r="I522" t="s">
        <v>2611</v>
      </c>
      <c r="J522" t="str">
        <f>IF($I522="","",_xlfn.LET(_xlpm.x,VLOOKUP($I522,'taxon-match_2026-08-31'!$A$2:$N$122,6,FALSE),IF(_xlpm.x=0,"",_xlpm.x)))</f>
        <v/>
      </c>
      <c r="K522" t="str">
        <f>IF($I522="","",_xlfn.LET(_xlpm.x,VLOOKUP($I522,'taxon-match_2026-08-31'!$A$2:$N$122,4,FALSE),IF(_xlpm.x=0,"",_xlpm.x)))</f>
        <v/>
      </c>
      <c r="L522" t="str">
        <f>IF($I522="","",_xlfn.LET(_xlpm.x,VLOOKUP($I522,'taxon-match_2026-08-31'!$A$2:$N$122,7,FALSE),IF(_xlpm.x=0,"",_xlpm.x)))</f>
        <v/>
      </c>
      <c r="M522" t="str">
        <f>IF($I522="","",_xlfn.LET(_xlpm.x,VLOOKUP($I522,'taxon-match_2026-08-31'!$A$2:$N$122,8,FALSE),IF(_xlpm.x=0,"",_xlpm.x)))</f>
        <v/>
      </c>
      <c r="N522" t="str">
        <f>IF($I522="","",_xlfn.LET(_xlpm.x,VLOOKUP($I522,'taxon-match_2026-08-31'!$A$2:$N$122,9,FALSE),IF(_xlpm.x=0,"",_xlpm.x)))</f>
        <v/>
      </c>
      <c r="O522" t="str">
        <f>IF($I522="","",_xlfn.LET(_xlpm.x,VLOOKUP($I522,'taxon-match_2026-08-31'!$A$2:$N$122,10,FALSE),IF(_xlpm.x=0,"",_xlpm.x)))</f>
        <v/>
      </c>
      <c r="P522" t="str">
        <f>IF($I522="","",_xlfn.LET(_xlpm.x,VLOOKUP($I522,'taxon-match_2026-08-31'!$A$2:$N$122,11,FALSE),IF(_xlpm.x=0,"",_xlpm.x)))</f>
        <v/>
      </c>
      <c r="Q522" t="str">
        <f>IF($I522="","",_xlfn.LET(_xlpm.x,VLOOKUP($I522,'taxon-match_2026-08-31'!$A$2:$N$122,12,FALSE),IF(_xlpm.x=0,"",_xlpm.x)))</f>
        <v/>
      </c>
      <c r="R522" t="str">
        <f>IF($I522="","",_xlfn.LET(_xlpm.x,VLOOKUP($I522,'taxon-match_2026-08-31'!$A$2:$N$122,14,FALSE),IF(_xlpm.x=0,"",_xlpm.x)))</f>
        <v/>
      </c>
      <c r="T522" t="s">
        <v>185</v>
      </c>
      <c r="X522" t="str">
        <f>IF(T522="","",_xlfn.LET(_xlpm.x,VLOOKUP(T522,'Drop-down_menus'!$F$2:$G$16,2,FALSE),IF(_xlpm.x=0,"",_xlpm.x)))</f>
        <v>https://orcid.org/0000-0003-4905-1637</v>
      </c>
      <c r="Y522" t="str">
        <f>IF(U522="","",_xlfn.LET(_xlpm.x,VLOOKUP(U522,'Drop-down_menus'!$F$2:$G$16,2,FALSE),IF(_xlpm.x=0,"",_xlpm.x)))</f>
        <v/>
      </c>
      <c r="Z522" t="str">
        <f>IF(V522="","",_xlfn.LET(_xlpm.x,VLOOKUP(V522,'Drop-down_menus'!$F$2:$G$16,2,FALSE),IF(_xlpm.x=0,"",_xlpm.x)))</f>
        <v/>
      </c>
      <c r="AA522" t="str">
        <f>IF(W522="","",_xlfn.LET(_xlpm.x,VLOOKUP(W522,'Drop-down_menus'!$F$2:$G$16,2,FALSE),IF(_xlpm.x=0,"",_xlpm.x)))</f>
        <v/>
      </c>
      <c r="AB522" t="s">
        <v>730</v>
      </c>
      <c r="AE522" t="s">
        <v>784</v>
      </c>
      <c r="AH522" s="2" t="s">
        <v>785</v>
      </c>
    </row>
    <row r="523" spans="1:36" hidden="1" x14ac:dyDescent="0.2">
      <c r="A523" s="2" t="s">
        <v>151</v>
      </c>
      <c r="C523">
        <v>953</v>
      </c>
      <c r="D523" t="s">
        <v>783</v>
      </c>
      <c r="I523" t="s">
        <v>2611</v>
      </c>
      <c r="J523" t="str">
        <f>IF($I523="","",_xlfn.LET(_xlpm.x,VLOOKUP($I523,'taxon-match_2026-08-31'!$A$2:$N$122,6,FALSE),IF(_xlpm.x=0,"",_xlpm.x)))</f>
        <v/>
      </c>
      <c r="K523" t="str">
        <f>IF($I523="","",_xlfn.LET(_xlpm.x,VLOOKUP($I523,'taxon-match_2026-08-31'!$A$2:$N$122,4,FALSE),IF(_xlpm.x=0,"",_xlpm.x)))</f>
        <v/>
      </c>
      <c r="L523" t="str">
        <f>IF($I523="","",_xlfn.LET(_xlpm.x,VLOOKUP($I523,'taxon-match_2026-08-31'!$A$2:$N$122,7,FALSE),IF(_xlpm.x=0,"",_xlpm.x)))</f>
        <v/>
      </c>
      <c r="M523" t="str">
        <f>IF($I523="","",_xlfn.LET(_xlpm.x,VLOOKUP($I523,'taxon-match_2026-08-31'!$A$2:$N$122,8,FALSE),IF(_xlpm.x=0,"",_xlpm.x)))</f>
        <v/>
      </c>
      <c r="N523" t="str">
        <f>IF($I523="","",_xlfn.LET(_xlpm.x,VLOOKUP($I523,'taxon-match_2026-08-31'!$A$2:$N$122,9,FALSE),IF(_xlpm.x=0,"",_xlpm.x)))</f>
        <v/>
      </c>
      <c r="O523" t="str">
        <f>IF($I523="","",_xlfn.LET(_xlpm.x,VLOOKUP($I523,'taxon-match_2026-08-31'!$A$2:$N$122,10,FALSE),IF(_xlpm.x=0,"",_xlpm.x)))</f>
        <v/>
      </c>
      <c r="P523" t="str">
        <f>IF($I523="","",_xlfn.LET(_xlpm.x,VLOOKUP($I523,'taxon-match_2026-08-31'!$A$2:$N$122,11,FALSE),IF(_xlpm.x=0,"",_xlpm.x)))</f>
        <v/>
      </c>
      <c r="Q523" t="str">
        <f>IF($I523="","",_xlfn.LET(_xlpm.x,VLOOKUP($I523,'taxon-match_2026-08-31'!$A$2:$N$122,12,FALSE),IF(_xlpm.x=0,"",_xlpm.x)))</f>
        <v/>
      </c>
      <c r="R523" t="str">
        <f>IF($I523="","",_xlfn.LET(_xlpm.x,VLOOKUP($I523,'taxon-match_2026-08-31'!$A$2:$N$122,14,FALSE),IF(_xlpm.x=0,"",_xlpm.x)))</f>
        <v/>
      </c>
      <c r="T523" t="s">
        <v>185</v>
      </c>
      <c r="X523" t="str">
        <f>IF(T523="","",_xlfn.LET(_xlpm.x,VLOOKUP(T523,'Drop-down_menus'!$F$2:$G$16,2,FALSE),IF(_xlpm.x=0,"",_xlpm.x)))</f>
        <v>https://orcid.org/0000-0003-4905-1637</v>
      </c>
      <c r="Y523" t="str">
        <f>IF(U523="","",_xlfn.LET(_xlpm.x,VLOOKUP(U523,'Drop-down_menus'!$F$2:$G$16,2,FALSE),IF(_xlpm.x=0,"",_xlpm.x)))</f>
        <v/>
      </c>
      <c r="Z523" t="str">
        <f>IF(V523="","",_xlfn.LET(_xlpm.x,VLOOKUP(V523,'Drop-down_menus'!$F$2:$G$16,2,FALSE),IF(_xlpm.x=0,"",_xlpm.x)))</f>
        <v/>
      </c>
      <c r="AA523" t="str">
        <f>IF(W523="","",_xlfn.LET(_xlpm.x,VLOOKUP(W523,'Drop-down_menus'!$F$2:$G$16,2,FALSE),IF(_xlpm.x=0,"",_xlpm.x)))</f>
        <v/>
      </c>
      <c r="AB523" t="s">
        <v>730</v>
      </c>
      <c r="AE523" t="s">
        <v>784</v>
      </c>
      <c r="AH523" s="2" t="s">
        <v>785</v>
      </c>
    </row>
    <row r="524" spans="1:36" hidden="1" x14ac:dyDescent="0.2">
      <c r="A524" s="2" t="s">
        <v>151</v>
      </c>
      <c r="C524">
        <v>954</v>
      </c>
      <c r="D524" t="s">
        <v>786</v>
      </c>
      <c r="I524" t="s">
        <v>2611</v>
      </c>
      <c r="J524" t="str">
        <f>IF($I524="","",_xlfn.LET(_xlpm.x,VLOOKUP($I524,'taxon-match_2026-08-31'!$A$2:$N$122,6,FALSE),IF(_xlpm.x=0,"",_xlpm.x)))</f>
        <v/>
      </c>
      <c r="K524" t="str">
        <f>IF($I524="","",_xlfn.LET(_xlpm.x,VLOOKUP($I524,'taxon-match_2026-08-31'!$A$2:$N$122,4,FALSE),IF(_xlpm.x=0,"",_xlpm.x)))</f>
        <v/>
      </c>
      <c r="L524" t="str">
        <f>IF($I524="","",_xlfn.LET(_xlpm.x,VLOOKUP($I524,'taxon-match_2026-08-31'!$A$2:$N$122,7,FALSE),IF(_xlpm.x=0,"",_xlpm.x)))</f>
        <v/>
      </c>
      <c r="M524" t="str">
        <f>IF($I524="","",_xlfn.LET(_xlpm.x,VLOOKUP($I524,'taxon-match_2026-08-31'!$A$2:$N$122,8,FALSE),IF(_xlpm.x=0,"",_xlpm.x)))</f>
        <v/>
      </c>
      <c r="N524" t="str">
        <f>IF($I524="","",_xlfn.LET(_xlpm.x,VLOOKUP($I524,'taxon-match_2026-08-31'!$A$2:$N$122,9,FALSE),IF(_xlpm.x=0,"",_xlpm.x)))</f>
        <v/>
      </c>
      <c r="O524" t="str">
        <f>IF($I524="","",_xlfn.LET(_xlpm.x,VLOOKUP($I524,'taxon-match_2026-08-31'!$A$2:$N$122,10,FALSE),IF(_xlpm.x=0,"",_xlpm.x)))</f>
        <v/>
      </c>
      <c r="P524" t="str">
        <f>IF($I524="","",_xlfn.LET(_xlpm.x,VLOOKUP($I524,'taxon-match_2026-08-31'!$A$2:$N$122,11,FALSE),IF(_xlpm.x=0,"",_xlpm.x)))</f>
        <v/>
      </c>
      <c r="Q524" t="str">
        <f>IF($I524="","",_xlfn.LET(_xlpm.x,VLOOKUP($I524,'taxon-match_2026-08-31'!$A$2:$N$122,12,FALSE),IF(_xlpm.x=0,"",_xlpm.x)))</f>
        <v/>
      </c>
      <c r="R524" t="str">
        <f>IF($I524="","",_xlfn.LET(_xlpm.x,VLOOKUP($I524,'taxon-match_2026-08-31'!$A$2:$N$122,14,FALSE),IF(_xlpm.x=0,"",_xlpm.x)))</f>
        <v/>
      </c>
      <c r="T524" t="s">
        <v>185</v>
      </c>
      <c r="X524" t="str">
        <f>IF(T524="","",_xlfn.LET(_xlpm.x,VLOOKUP(T524,'Drop-down_menus'!$F$2:$G$16,2,FALSE),IF(_xlpm.x=0,"",_xlpm.x)))</f>
        <v>https://orcid.org/0000-0003-4905-1637</v>
      </c>
      <c r="Y524" t="str">
        <f>IF(U524="","",_xlfn.LET(_xlpm.x,VLOOKUP(U524,'Drop-down_menus'!$F$2:$G$16,2,FALSE),IF(_xlpm.x=0,"",_xlpm.x)))</f>
        <v/>
      </c>
      <c r="Z524" t="str">
        <f>IF(V524="","",_xlfn.LET(_xlpm.x,VLOOKUP(V524,'Drop-down_menus'!$F$2:$G$16,2,FALSE),IF(_xlpm.x=0,"",_xlpm.x)))</f>
        <v/>
      </c>
      <c r="AA524" t="str">
        <f>IF(W524="","",_xlfn.LET(_xlpm.x,VLOOKUP(W524,'Drop-down_menus'!$F$2:$G$16,2,FALSE),IF(_xlpm.x=0,"",_xlpm.x)))</f>
        <v/>
      </c>
      <c r="AB524" t="s">
        <v>730</v>
      </c>
      <c r="AE524" t="s">
        <v>737</v>
      </c>
      <c r="AH524" s="2" t="s">
        <v>785</v>
      </c>
    </row>
    <row r="525" spans="1:36" hidden="1" x14ac:dyDescent="0.2">
      <c r="A525" s="2" t="s">
        <v>151</v>
      </c>
      <c r="C525">
        <v>955</v>
      </c>
      <c r="D525" t="s">
        <v>786</v>
      </c>
      <c r="I525" t="s">
        <v>2611</v>
      </c>
      <c r="J525" t="str">
        <f>IF($I525="","",_xlfn.LET(_xlpm.x,VLOOKUP($I525,'taxon-match_2026-08-31'!$A$2:$N$122,6,FALSE),IF(_xlpm.x=0,"",_xlpm.x)))</f>
        <v/>
      </c>
      <c r="K525" t="str">
        <f>IF($I525="","",_xlfn.LET(_xlpm.x,VLOOKUP($I525,'taxon-match_2026-08-31'!$A$2:$N$122,4,FALSE),IF(_xlpm.x=0,"",_xlpm.x)))</f>
        <v/>
      </c>
      <c r="L525" t="str">
        <f>IF($I525="","",_xlfn.LET(_xlpm.x,VLOOKUP($I525,'taxon-match_2026-08-31'!$A$2:$N$122,7,FALSE),IF(_xlpm.x=0,"",_xlpm.x)))</f>
        <v/>
      </c>
      <c r="M525" t="str">
        <f>IF($I525="","",_xlfn.LET(_xlpm.x,VLOOKUP($I525,'taxon-match_2026-08-31'!$A$2:$N$122,8,FALSE),IF(_xlpm.x=0,"",_xlpm.x)))</f>
        <v/>
      </c>
      <c r="N525" t="str">
        <f>IF($I525="","",_xlfn.LET(_xlpm.x,VLOOKUP($I525,'taxon-match_2026-08-31'!$A$2:$N$122,9,FALSE),IF(_xlpm.x=0,"",_xlpm.x)))</f>
        <v/>
      </c>
      <c r="O525" t="str">
        <f>IF($I525="","",_xlfn.LET(_xlpm.x,VLOOKUP($I525,'taxon-match_2026-08-31'!$A$2:$N$122,10,FALSE),IF(_xlpm.x=0,"",_xlpm.x)))</f>
        <v/>
      </c>
      <c r="P525" t="str">
        <f>IF($I525="","",_xlfn.LET(_xlpm.x,VLOOKUP($I525,'taxon-match_2026-08-31'!$A$2:$N$122,11,FALSE),IF(_xlpm.x=0,"",_xlpm.x)))</f>
        <v/>
      </c>
      <c r="Q525" t="str">
        <f>IF($I525="","",_xlfn.LET(_xlpm.x,VLOOKUP($I525,'taxon-match_2026-08-31'!$A$2:$N$122,12,FALSE),IF(_xlpm.x=0,"",_xlpm.x)))</f>
        <v/>
      </c>
      <c r="R525" t="str">
        <f>IF($I525="","",_xlfn.LET(_xlpm.x,VLOOKUP($I525,'taxon-match_2026-08-31'!$A$2:$N$122,14,FALSE),IF(_xlpm.x=0,"",_xlpm.x)))</f>
        <v/>
      </c>
      <c r="T525" t="s">
        <v>185</v>
      </c>
      <c r="X525" t="str">
        <f>IF(T525="","",_xlfn.LET(_xlpm.x,VLOOKUP(T525,'Drop-down_menus'!$F$2:$G$16,2,FALSE),IF(_xlpm.x=0,"",_xlpm.x)))</f>
        <v>https://orcid.org/0000-0003-4905-1637</v>
      </c>
      <c r="Y525" t="str">
        <f>IF(U525="","",_xlfn.LET(_xlpm.x,VLOOKUP(U525,'Drop-down_menus'!$F$2:$G$16,2,FALSE),IF(_xlpm.x=0,"",_xlpm.x)))</f>
        <v/>
      </c>
      <c r="Z525" t="str">
        <f>IF(V525="","",_xlfn.LET(_xlpm.x,VLOOKUP(V525,'Drop-down_menus'!$F$2:$G$16,2,FALSE),IF(_xlpm.x=0,"",_xlpm.x)))</f>
        <v/>
      </c>
      <c r="AA525" t="str">
        <f>IF(W525="","",_xlfn.LET(_xlpm.x,VLOOKUP(W525,'Drop-down_menus'!$F$2:$G$16,2,FALSE),IF(_xlpm.x=0,"",_xlpm.x)))</f>
        <v/>
      </c>
      <c r="AB525" t="s">
        <v>730</v>
      </c>
      <c r="AE525" t="s">
        <v>737</v>
      </c>
      <c r="AH525" s="2" t="s">
        <v>785</v>
      </c>
    </row>
    <row r="526" spans="1:36" hidden="1" x14ac:dyDescent="0.2">
      <c r="A526" s="2" t="s">
        <v>151</v>
      </c>
      <c r="C526">
        <v>956</v>
      </c>
      <c r="D526" t="s">
        <v>786</v>
      </c>
      <c r="I526" t="s">
        <v>2611</v>
      </c>
      <c r="J526" t="str">
        <f>IF($I526="","",_xlfn.LET(_xlpm.x,VLOOKUP($I526,'taxon-match_2026-08-31'!$A$2:$N$122,6,FALSE),IF(_xlpm.x=0,"",_xlpm.x)))</f>
        <v/>
      </c>
      <c r="K526" t="str">
        <f>IF($I526="","",_xlfn.LET(_xlpm.x,VLOOKUP($I526,'taxon-match_2026-08-31'!$A$2:$N$122,4,FALSE),IF(_xlpm.x=0,"",_xlpm.x)))</f>
        <v/>
      </c>
      <c r="L526" t="str">
        <f>IF($I526="","",_xlfn.LET(_xlpm.x,VLOOKUP($I526,'taxon-match_2026-08-31'!$A$2:$N$122,7,FALSE),IF(_xlpm.x=0,"",_xlpm.x)))</f>
        <v/>
      </c>
      <c r="M526" t="str">
        <f>IF($I526="","",_xlfn.LET(_xlpm.x,VLOOKUP($I526,'taxon-match_2026-08-31'!$A$2:$N$122,8,FALSE),IF(_xlpm.x=0,"",_xlpm.x)))</f>
        <v/>
      </c>
      <c r="N526" t="str">
        <f>IF($I526="","",_xlfn.LET(_xlpm.x,VLOOKUP($I526,'taxon-match_2026-08-31'!$A$2:$N$122,9,FALSE),IF(_xlpm.x=0,"",_xlpm.x)))</f>
        <v/>
      </c>
      <c r="O526" t="str">
        <f>IF($I526="","",_xlfn.LET(_xlpm.x,VLOOKUP($I526,'taxon-match_2026-08-31'!$A$2:$N$122,10,FALSE),IF(_xlpm.x=0,"",_xlpm.x)))</f>
        <v/>
      </c>
      <c r="P526" t="str">
        <f>IF($I526="","",_xlfn.LET(_xlpm.x,VLOOKUP($I526,'taxon-match_2026-08-31'!$A$2:$N$122,11,FALSE),IF(_xlpm.x=0,"",_xlpm.x)))</f>
        <v/>
      </c>
      <c r="Q526" t="str">
        <f>IF($I526="","",_xlfn.LET(_xlpm.x,VLOOKUP($I526,'taxon-match_2026-08-31'!$A$2:$N$122,12,FALSE),IF(_xlpm.x=0,"",_xlpm.x)))</f>
        <v/>
      </c>
      <c r="R526" t="str">
        <f>IF($I526="","",_xlfn.LET(_xlpm.x,VLOOKUP($I526,'taxon-match_2026-08-31'!$A$2:$N$122,14,FALSE),IF(_xlpm.x=0,"",_xlpm.x)))</f>
        <v/>
      </c>
      <c r="T526" t="s">
        <v>185</v>
      </c>
      <c r="X526" t="str">
        <f>IF(T526="","",_xlfn.LET(_xlpm.x,VLOOKUP(T526,'Drop-down_menus'!$F$2:$G$16,2,FALSE),IF(_xlpm.x=0,"",_xlpm.x)))</f>
        <v>https://orcid.org/0000-0003-4905-1637</v>
      </c>
      <c r="Y526" t="str">
        <f>IF(U526="","",_xlfn.LET(_xlpm.x,VLOOKUP(U526,'Drop-down_menus'!$F$2:$G$16,2,FALSE),IF(_xlpm.x=0,"",_xlpm.x)))</f>
        <v/>
      </c>
      <c r="Z526" t="str">
        <f>IF(V526="","",_xlfn.LET(_xlpm.x,VLOOKUP(V526,'Drop-down_menus'!$F$2:$G$16,2,FALSE),IF(_xlpm.x=0,"",_xlpm.x)))</f>
        <v/>
      </c>
      <c r="AA526" t="str">
        <f>IF(W526="","",_xlfn.LET(_xlpm.x,VLOOKUP(W526,'Drop-down_menus'!$F$2:$G$16,2,FALSE),IF(_xlpm.x=0,"",_xlpm.x)))</f>
        <v/>
      </c>
      <c r="AB526" t="s">
        <v>730</v>
      </c>
      <c r="AE526" t="s">
        <v>737</v>
      </c>
      <c r="AH526" s="2" t="s">
        <v>785</v>
      </c>
    </row>
    <row r="527" spans="1:36" hidden="1" x14ac:dyDescent="0.2">
      <c r="A527" s="2" t="s">
        <v>176</v>
      </c>
      <c r="C527">
        <v>962</v>
      </c>
      <c r="D527" t="s">
        <v>700</v>
      </c>
      <c r="F527" t="s">
        <v>691</v>
      </c>
      <c r="H527" s="2" t="s">
        <v>700</v>
      </c>
      <c r="I527" s="2" t="s">
        <v>700</v>
      </c>
      <c r="J527" t="str">
        <f>IF($I527="","",_xlfn.LET(_xlpm.x,VLOOKUP($I527,'taxon-match_2026-08-31'!$A$2:$N$122,6,FALSE),IF(_xlpm.x=0,"",_xlpm.x)))</f>
        <v/>
      </c>
      <c r="K527" t="str">
        <f>IF($I527="","",_xlfn.LET(_xlpm.x,VLOOKUP($I527,'taxon-match_2026-08-31'!$A$2:$N$122,4,FALSE),IF(_xlpm.x=0,"",_xlpm.x)))</f>
        <v>urn:lsid:marinespecies.org:taxname:1</v>
      </c>
      <c r="L527" t="str">
        <f>IF($I527="","",_xlfn.LET(_xlpm.x,VLOOKUP($I527,'taxon-match_2026-08-31'!$A$2:$N$122,7,FALSE),IF(_xlpm.x=0,"",_xlpm.x)))</f>
        <v/>
      </c>
      <c r="M527" t="str">
        <f>IF($I527="","",_xlfn.LET(_xlpm.x,VLOOKUP($I527,'taxon-match_2026-08-31'!$A$2:$N$122,8,FALSE),IF(_xlpm.x=0,"",_xlpm.x)))</f>
        <v/>
      </c>
      <c r="N527" t="str">
        <f>IF($I527="","",_xlfn.LET(_xlpm.x,VLOOKUP($I527,'taxon-match_2026-08-31'!$A$2:$N$122,9,FALSE),IF(_xlpm.x=0,"",_xlpm.x)))</f>
        <v/>
      </c>
      <c r="O527" t="str">
        <f>IF($I527="","",_xlfn.LET(_xlpm.x,VLOOKUP($I527,'taxon-match_2026-08-31'!$A$2:$N$122,10,FALSE),IF(_xlpm.x=0,"",_xlpm.x)))</f>
        <v/>
      </c>
      <c r="P527" t="str">
        <f>IF($I527="","",_xlfn.LET(_xlpm.x,VLOOKUP($I527,'taxon-match_2026-08-31'!$A$2:$N$122,11,FALSE),IF(_xlpm.x=0,"",_xlpm.x)))</f>
        <v/>
      </c>
      <c r="Q527" t="str">
        <f>IF($I527="","",_xlfn.LET(_xlpm.x,VLOOKUP($I527,'taxon-match_2026-08-31'!$A$2:$N$122,12,FALSE),IF(_xlpm.x=0,"",_xlpm.x)))</f>
        <v/>
      </c>
      <c r="R527" t="str">
        <f>IF($I527="","",_xlfn.LET(_xlpm.x,VLOOKUP($I527,'taxon-match_2026-08-31'!$A$2:$N$122,14,FALSE),IF(_xlpm.x=0,"",_xlpm.x)))</f>
        <v/>
      </c>
      <c r="S527" s="2" t="s">
        <v>2608</v>
      </c>
      <c r="T527" t="s">
        <v>79</v>
      </c>
      <c r="U527" t="s">
        <v>68</v>
      </c>
      <c r="X527" t="str">
        <f>IF(T527="","",_xlfn.LET(_xlpm.x,VLOOKUP(T527,'Drop-down_menus'!$F$2:$G$16,2,FALSE),IF(_xlpm.x=0,"",_xlpm.x)))</f>
        <v/>
      </c>
      <c r="Y527" t="str">
        <f>IF(U527="","",_xlfn.LET(_xlpm.x,VLOOKUP(U527,'Drop-down_menus'!$F$2:$G$16,2,FALSE),IF(_xlpm.x=0,"",_xlpm.x)))</f>
        <v>https://orcid.org/0000-0002-0981-7442</v>
      </c>
      <c r="Z527" t="str">
        <f>IF(V527="","",_xlfn.LET(_xlpm.x,VLOOKUP(V527,'Drop-down_menus'!$F$2:$G$16,2,FALSE),IF(_xlpm.x=0,"",_xlpm.x)))</f>
        <v/>
      </c>
      <c r="AA527" t="str">
        <f>IF(W527="","",_xlfn.LET(_xlpm.x,VLOOKUP(W527,'Drop-down_menus'!$F$2:$G$16,2,FALSE),IF(_xlpm.x=0,"",_xlpm.x)))</f>
        <v/>
      </c>
      <c r="AB527" t="s">
        <v>678</v>
      </c>
      <c r="AE527" t="s">
        <v>787</v>
      </c>
    </row>
    <row r="528" spans="1:36" hidden="1" x14ac:dyDescent="0.2">
      <c r="A528" s="2" t="s">
        <v>176</v>
      </c>
      <c r="C528">
        <v>963</v>
      </c>
      <c r="D528" t="s">
        <v>700</v>
      </c>
      <c r="F528" t="s">
        <v>692</v>
      </c>
      <c r="G528">
        <v>1</v>
      </c>
      <c r="H528" t="s">
        <v>692</v>
      </c>
      <c r="I528" t="s">
        <v>692</v>
      </c>
      <c r="J528" t="str">
        <f>IF($I528="","",_xlfn.LET(_xlpm.x,VLOOKUP($I528,'taxon-match_2026-08-31'!$A$2:$N$122,6,FALSE),IF(_xlpm.x=0,"",_xlpm.x)))</f>
        <v>de Blainville, 1830</v>
      </c>
      <c r="K528" t="str">
        <f>IF($I528="","",_xlfn.LET(_xlpm.x,VLOOKUP($I528,'taxon-match_2026-08-31'!$A$2:$N$122,4,FALSE),IF(_xlpm.x=0,"",_xlpm.x)))</f>
        <v>urn:lsid:marinespecies.org:taxname:123080</v>
      </c>
      <c r="L528" t="str">
        <f>IF($I528="","",_xlfn.LET(_xlpm.x,VLOOKUP($I528,'taxon-match_2026-08-31'!$A$2:$N$122,7,FALSE),IF(_xlpm.x=0,"",_xlpm.x)))</f>
        <v>Animalia</v>
      </c>
      <c r="M528" t="str">
        <f>IF($I528="","",_xlfn.LET(_xlpm.x,VLOOKUP($I528,'taxon-match_2026-08-31'!$A$2:$N$122,8,FALSE),IF(_xlpm.x=0,"",_xlpm.x)))</f>
        <v>Echinodermata</v>
      </c>
      <c r="N528" t="str">
        <f>IF($I528="","",_xlfn.LET(_xlpm.x,VLOOKUP($I528,'taxon-match_2026-08-31'!$A$2:$N$122,9,FALSE),IF(_xlpm.x=0,"",_xlpm.x)))</f>
        <v>Asteroidea</v>
      </c>
      <c r="O528" t="str">
        <f>IF($I528="","",_xlfn.LET(_xlpm.x,VLOOKUP($I528,'taxon-match_2026-08-31'!$A$2:$N$122,10,FALSE),IF(_xlpm.x=0,"",_xlpm.x)))</f>
        <v/>
      </c>
      <c r="P528" t="str">
        <f>IF($I528="","",_xlfn.LET(_xlpm.x,VLOOKUP($I528,'taxon-match_2026-08-31'!$A$2:$N$122,11,FALSE),IF(_xlpm.x=0,"",_xlpm.x)))</f>
        <v/>
      </c>
      <c r="Q528" t="str">
        <f>IF($I528="","",_xlfn.LET(_xlpm.x,VLOOKUP($I528,'taxon-match_2026-08-31'!$A$2:$N$122,12,FALSE),IF(_xlpm.x=0,"",_xlpm.x)))</f>
        <v/>
      </c>
      <c r="R528" t="str">
        <f>IF($I528="","",_xlfn.LET(_xlpm.x,VLOOKUP($I528,'taxon-match_2026-08-31'!$A$2:$N$122,14,FALSE),IF(_xlpm.x=0,"",_xlpm.x)))</f>
        <v/>
      </c>
      <c r="S528" s="2" t="s">
        <v>2358</v>
      </c>
      <c r="T528" t="s">
        <v>79</v>
      </c>
      <c r="U528" t="s">
        <v>68</v>
      </c>
      <c r="X528" t="str">
        <f>IF(T528="","",_xlfn.LET(_xlpm.x,VLOOKUP(T528,'Drop-down_menus'!$F$2:$G$16,2,FALSE),IF(_xlpm.x=0,"",_xlpm.x)))</f>
        <v/>
      </c>
      <c r="Y528" t="str">
        <f>IF(U528="","",_xlfn.LET(_xlpm.x,VLOOKUP(U528,'Drop-down_menus'!$F$2:$G$16,2,FALSE),IF(_xlpm.x=0,"",_xlpm.x)))</f>
        <v>https://orcid.org/0000-0002-0981-7442</v>
      </c>
      <c r="Z528" t="str">
        <f>IF(V528="","",_xlfn.LET(_xlpm.x,VLOOKUP(V528,'Drop-down_menus'!$F$2:$G$16,2,FALSE),IF(_xlpm.x=0,"",_xlpm.x)))</f>
        <v/>
      </c>
      <c r="AA528" t="str">
        <f>IF(W528="","",_xlfn.LET(_xlpm.x,VLOOKUP(W528,'Drop-down_menus'!$F$2:$G$16,2,FALSE),IF(_xlpm.x=0,"",_xlpm.x)))</f>
        <v/>
      </c>
      <c r="AB528" t="s">
        <v>678</v>
      </c>
      <c r="AE528" t="s">
        <v>679</v>
      </c>
    </row>
    <row r="529" spans="1:34" hidden="1" x14ac:dyDescent="0.2">
      <c r="A529" s="2" t="s">
        <v>176</v>
      </c>
      <c r="C529">
        <v>964</v>
      </c>
      <c r="D529" t="s">
        <v>700</v>
      </c>
      <c r="F529" t="s">
        <v>686</v>
      </c>
      <c r="G529">
        <v>200</v>
      </c>
      <c r="H529" t="s">
        <v>686</v>
      </c>
      <c r="I529" t="s">
        <v>686</v>
      </c>
      <c r="J529" t="str">
        <f>IF($I529="","",_xlfn.LET(_xlpm.x,VLOOKUP($I529,'taxon-match_2026-08-31'!$A$2:$N$122,6,FALSE),IF(_xlpm.x=0,"",_xlpm.x)))</f>
        <v>Latreille, 1816</v>
      </c>
      <c r="K529" t="str">
        <f>IF($I529="","",_xlfn.LET(_xlpm.x,VLOOKUP($I529,'taxon-match_2026-08-31'!$A$2:$N$122,4,FALSE),IF(_xlpm.x=0,"",_xlpm.x)))</f>
        <v>urn:lsid:marinespecies.org:taxname:1135</v>
      </c>
      <c r="L529" t="str">
        <f>IF($I529="","",_xlfn.LET(_xlpm.x,VLOOKUP($I529,'taxon-match_2026-08-31'!$A$2:$N$122,7,FALSE),IF(_xlpm.x=0,"",_xlpm.x)))</f>
        <v>Animalia</v>
      </c>
      <c r="M529" t="str">
        <f>IF($I529="","",_xlfn.LET(_xlpm.x,VLOOKUP($I529,'taxon-match_2026-08-31'!$A$2:$N$122,8,FALSE),IF(_xlpm.x=0,"",_xlpm.x)))</f>
        <v>Arthropoda</v>
      </c>
      <c r="N529" t="str">
        <f>IF($I529="","",_xlfn.LET(_xlpm.x,VLOOKUP($I529,'taxon-match_2026-08-31'!$A$2:$N$122,9,FALSE),IF(_xlpm.x=0,"",_xlpm.x)))</f>
        <v>Malacostraca</v>
      </c>
      <c r="O529" t="str">
        <f>IF($I529="","",_xlfn.LET(_xlpm.x,VLOOKUP($I529,'taxon-match_2026-08-31'!$A$2:$N$122,10,FALSE),IF(_xlpm.x=0,"",_xlpm.x)))</f>
        <v>Amphipoda</v>
      </c>
      <c r="P529" t="str">
        <f>IF($I529="","",_xlfn.LET(_xlpm.x,VLOOKUP($I529,'taxon-match_2026-08-31'!$A$2:$N$122,11,FALSE),IF(_xlpm.x=0,"",_xlpm.x)))</f>
        <v/>
      </c>
      <c r="Q529" t="str">
        <f>IF($I529="","",_xlfn.LET(_xlpm.x,VLOOKUP($I529,'taxon-match_2026-08-31'!$A$2:$N$122,12,FALSE),IF(_xlpm.x=0,"",_xlpm.x)))</f>
        <v/>
      </c>
      <c r="R529" t="str">
        <f>IF($I529="","",_xlfn.LET(_xlpm.x,VLOOKUP($I529,'taxon-match_2026-08-31'!$A$2:$N$122,14,FALSE),IF(_xlpm.x=0,"",_xlpm.x)))</f>
        <v/>
      </c>
      <c r="S529" s="2" t="s">
        <v>2359</v>
      </c>
      <c r="T529" t="s">
        <v>79</v>
      </c>
      <c r="U529" t="s">
        <v>68</v>
      </c>
      <c r="X529" t="str">
        <f>IF(T529="","",_xlfn.LET(_xlpm.x,VLOOKUP(T529,'Drop-down_menus'!$F$2:$G$16,2,FALSE),IF(_xlpm.x=0,"",_xlpm.x)))</f>
        <v/>
      </c>
      <c r="Y529" t="str">
        <f>IF(U529="","",_xlfn.LET(_xlpm.x,VLOOKUP(U529,'Drop-down_menus'!$F$2:$G$16,2,FALSE),IF(_xlpm.x=0,"",_xlpm.x)))</f>
        <v>https://orcid.org/0000-0002-0981-7442</v>
      </c>
      <c r="Z529" t="str">
        <f>IF(V529="","",_xlfn.LET(_xlpm.x,VLOOKUP(V529,'Drop-down_menus'!$F$2:$G$16,2,FALSE),IF(_xlpm.x=0,"",_xlpm.x)))</f>
        <v/>
      </c>
      <c r="AA529" t="str">
        <f>IF(W529="","",_xlfn.LET(_xlpm.x,VLOOKUP(W529,'Drop-down_menus'!$F$2:$G$16,2,FALSE),IF(_xlpm.x=0,"",_xlpm.x)))</f>
        <v/>
      </c>
      <c r="AB529" t="s">
        <v>678</v>
      </c>
      <c r="AE529" t="s">
        <v>679</v>
      </c>
    </row>
    <row r="530" spans="1:34" hidden="1" x14ac:dyDescent="0.2">
      <c r="A530" s="2" t="s">
        <v>176</v>
      </c>
      <c r="C530">
        <v>965</v>
      </c>
      <c r="D530" t="s">
        <v>700</v>
      </c>
      <c r="F530" t="s">
        <v>686</v>
      </c>
      <c r="G530">
        <v>8</v>
      </c>
      <c r="H530" t="s">
        <v>686</v>
      </c>
      <c r="I530" t="s">
        <v>686</v>
      </c>
      <c r="J530" t="str">
        <f>IF($I530="","",_xlfn.LET(_xlpm.x,VLOOKUP($I530,'taxon-match_2026-08-31'!$A$2:$N$122,6,FALSE),IF(_xlpm.x=0,"",_xlpm.x)))</f>
        <v>Latreille, 1816</v>
      </c>
      <c r="K530" t="str">
        <f>IF($I530="","",_xlfn.LET(_xlpm.x,VLOOKUP($I530,'taxon-match_2026-08-31'!$A$2:$N$122,4,FALSE),IF(_xlpm.x=0,"",_xlpm.x)))</f>
        <v>urn:lsid:marinespecies.org:taxname:1135</v>
      </c>
      <c r="L530" t="str">
        <f>IF($I530="","",_xlfn.LET(_xlpm.x,VLOOKUP($I530,'taxon-match_2026-08-31'!$A$2:$N$122,7,FALSE),IF(_xlpm.x=0,"",_xlpm.x)))</f>
        <v>Animalia</v>
      </c>
      <c r="M530" t="str">
        <f>IF($I530="","",_xlfn.LET(_xlpm.x,VLOOKUP($I530,'taxon-match_2026-08-31'!$A$2:$N$122,8,FALSE),IF(_xlpm.x=0,"",_xlpm.x)))</f>
        <v>Arthropoda</v>
      </c>
      <c r="N530" t="str">
        <f>IF($I530="","",_xlfn.LET(_xlpm.x,VLOOKUP($I530,'taxon-match_2026-08-31'!$A$2:$N$122,9,FALSE),IF(_xlpm.x=0,"",_xlpm.x)))</f>
        <v>Malacostraca</v>
      </c>
      <c r="O530" t="str">
        <f>IF($I530="","",_xlfn.LET(_xlpm.x,VLOOKUP($I530,'taxon-match_2026-08-31'!$A$2:$N$122,10,FALSE),IF(_xlpm.x=0,"",_xlpm.x)))</f>
        <v>Amphipoda</v>
      </c>
      <c r="P530" t="str">
        <f>IF($I530="","",_xlfn.LET(_xlpm.x,VLOOKUP($I530,'taxon-match_2026-08-31'!$A$2:$N$122,11,FALSE),IF(_xlpm.x=0,"",_xlpm.x)))</f>
        <v/>
      </c>
      <c r="Q530" t="str">
        <f>IF($I530="","",_xlfn.LET(_xlpm.x,VLOOKUP($I530,'taxon-match_2026-08-31'!$A$2:$N$122,12,FALSE),IF(_xlpm.x=0,"",_xlpm.x)))</f>
        <v/>
      </c>
      <c r="R530" t="str">
        <f>IF($I530="","",_xlfn.LET(_xlpm.x,VLOOKUP($I530,'taxon-match_2026-08-31'!$A$2:$N$122,14,FALSE),IF(_xlpm.x=0,"",_xlpm.x)))</f>
        <v/>
      </c>
      <c r="S530" s="2" t="s">
        <v>2359</v>
      </c>
      <c r="T530" t="s">
        <v>79</v>
      </c>
      <c r="U530" t="s">
        <v>68</v>
      </c>
      <c r="X530" t="str">
        <f>IF(T530="","",_xlfn.LET(_xlpm.x,VLOOKUP(T530,'Drop-down_menus'!$F$2:$G$16,2,FALSE),IF(_xlpm.x=0,"",_xlpm.x)))</f>
        <v/>
      </c>
      <c r="Y530" t="str">
        <f>IF(U530="","",_xlfn.LET(_xlpm.x,VLOOKUP(U530,'Drop-down_menus'!$F$2:$G$16,2,FALSE),IF(_xlpm.x=0,"",_xlpm.x)))</f>
        <v>https://orcid.org/0000-0002-0981-7442</v>
      </c>
      <c r="Z530" t="str">
        <f>IF(V530="","",_xlfn.LET(_xlpm.x,VLOOKUP(V530,'Drop-down_menus'!$F$2:$G$16,2,FALSE),IF(_xlpm.x=0,"",_xlpm.x)))</f>
        <v/>
      </c>
      <c r="AA530" t="str">
        <f>IF(W530="","",_xlfn.LET(_xlpm.x,VLOOKUP(W530,'Drop-down_menus'!$F$2:$G$16,2,FALSE),IF(_xlpm.x=0,"",_xlpm.x)))</f>
        <v/>
      </c>
      <c r="AB530" t="s">
        <v>678</v>
      </c>
      <c r="AE530" t="s">
        <v>684</v>
      </c>
      <c r="AH530" s="2" t="s">
        <v>788</v>
      </c>
    </row>
    <row r="531" spans="1:34" hidden="1" x14ac:dyDescent="0.2">
      <c r="A531" s="2" t="s">
        <v>176</v>
      </c>
      <c r="C531">
        <v>966</v>
      </c>
      <c r="D531" t="s">
        <v>700</v>
      </c>
      <c r="F531" t="s">
        <v>693</v>
      </c>
      <c r="G531">
        <v>80</v>
      </c>
      <c r="H531" t="s">
        <v>693</v>
      </c>
      <c r="I531" t="s">
        <v>693</v>
      </c>
      <c r="J531" t="str">
        <f>IF($I531="","",_xlfn.LET(_xlpm.x,VLOOKUP($I531,'taxon-match_2026-08-31'!$A$2:$N$122,6,FALSE),IF(_xlpm.x=0,"",_xlpm.x)))</f>
        <v>Cuvier, 1795</v>
      </c>
      <c r="K531" t="str">
        <f>IF($I531="","",_xlfn.LET(_xlpm.x,VLOOKUP($I531,'taxon-match_2026-08-31'!$A$2:$N$122,4,FALSE),IF(_xlpm.x=0,"",_xlpm.x)))</f>
        <v>urn:lsid:marinespecies.org:taxname:101</v>
      </c>
      <c r="L531" t="str">
        <f>IF($I531="","",_xlfn.LET(_xlpm.x,VLOOKUP($I531,'taxon-match_2026-08-31'!$A$2:$N$122,7,FALSE),IF(_xlpm.x=0,"",_xlpm.x)))</f>
        <v>Animalia</v>
      </c>
      <c r="M531" t="str">
        <f>IF($I531="","",_xlfn.LET(_xlpm.x,VLOOKUP($I531,'taxon-match_2026-08-31'!$A$2:$N$122,8,FALSE),IF(_xlpm.x=0,"",_xlpm.x)))</f>
        <v>Mollusca</v>
      </c>
      <c r="N531" t="str">
        <f>IF($I531="","",_xlfn.LET(_xlpm.x,VLOOKUP($I531,'taxon-match_2026-08-31'!$A$2:$N$122,9,FALSE),IF(_xlpm.x=0,"",_xlpm.x)))</f>
        <v>Gastropoda</v>
      </c>
      <c r="O531" t="str">
        <f>IF($I531="","",_xlfn.LET(_xlpm.x,VLOOKUP($I531,'taxon-match_2026-08-31'!$A$2:$N$122,10,FALSE),IF(_xlpm.x=0,"",_xlpm.x)))</f>
        <v/>
      </c>
      <c r="P531" t="str">
        <f>IF($I531="","",_xlfn.LET(_xlpm.x,VLOOKUP($I531,'taxon-match_2026-08-31'!$A$2:$N$122,11,FALSE),IF(_xlpm.x=0,"",_xlpm.x)))</f>
        <v/>
      </c>
      <c r="Q531" t="str">
        <f>IF($I531="","",_xlfn.LET(_xlpm.x,VLOOKUP($I531,'taxon-match_2026-08-31'!$A$2:$N$122,12,FALSE),IF(_xlpm.x=0,"",_xlpm.x)))</f>
        <v/>
      </c>
      <c r="R531" t="str">
        <f>IF($I531="","",_xlfn.LET(_xlpm.x,VLOOKUP($I531,'taxon-match_2026-08-31'!$A$2:$N$122,14,FALSE),IF(_xlpm.x=0,"",_xlpm.x)))</f>
        <v/>
      </c>
      <c r="S531" s="2" t="s">
        <v>2358</v>
      </c>
      <c r="T531" t="s">
        <v>79</v>
      </c>
      <c r="U531" t="s">
        <v>68</v>
      </c>
      <c r="X531" t="str">
        <f>IF(T531="","",_xlfn.LET(_xlpm.x,VLOOKUP(T531,'Drop-down_menus'!$F$2:$G$16,2,FALSE),IF(_xlpm.x=0,"",_xlpm.x)))</f>
        <v/>
      </c>
      <c r="Y531" t="str">
        <f>IF(U531="","",_xlfn.LET(_xlpm.x,VLOOKUP(U531,'Drop-down_menus'!$F$2:$G$16,2,FALSE),IF(_xlpm.x=0,"",_xlpm.x)))</f>
        <v>https://orcid.org/0000-0002-0981-7442</v>
      </c>
      <c r="Z531" t="str">
        <f>IF(V531="","",_xlfn.LET(_xlpm.x,VLOOKUP(V531,'Drop-down_menus'!$F$2:$G$16,2,FALSE),IF(_xlpm.x=0,"",_xlpm.x)))</f>
        <v/>
      </c>
      <c r="AA531" t="str">
        <f>IF(W531="","",_xlfn.LET(_xlpm.x,VLOOKUP(W531,'Drop-down_menus'!$F$2:$G$16,2,FALSE),IF(_xlpm.x=0,"",_xlpm.x)))</f>
        <v/>
      </c>
      <c r="AB531" t="s">
        <v>678</v>
      </c>
      <c r="AE531" t="s">
        <v>684</v>
      </c>
    </row>
    <row r="532" spans="1:34" hidden="1" x14ac:dyDescent="0.2">
      <c r="A532" s="2" t="s">
        <v>176</v>
      </c>
      <c r="C532">
        <v>967</v>
      </c>
      <c r="D532" t="s">
        <v>700</v>
      </c>
      <c r="F532" t="s">
        <v>691</v>
      </c>
      <c r="G532">
        <v>50</v>
      </c>
      <c r="H532" s="2" t="s">
        <v>700</v>
      </c>
      <c r="I532" s="2" t="s">
        <v>700</v>
      </c>
      <c r="J532" t="str">
        <f>IF($I532="","",_xlfn.LET(_xlpm.x,VLOOKUP($I532,'taxon-match_2026-08-31'!$A$2:$N$122,6,FALSE),IF(_xlpm.x=0,"",_xlpm.x)))</f>
        <v/>
      </c>
      <c r="K532" t="str">
        <f>IF($I532="","",_xlfn.LET(_xlpm.x,VLOOKUP($I532,'taxon-match_2026-08-31'!$A$2:$N$122,4,FALSE),IF(_xlpm.x=0,"",_xlpm.x)))</f>
        <v>urn:lsid:marinespecies.org:taxname:1</v>
      </c>
      <c r="L532" t="str">
        <f>IF($I532="","",_xlfn.LET(_xlpm.x,VLOOKUP($I532,'taxon-match_2026-08-31'!$A$2:$N$122,7,FALSE),IF(_xlpm.x=0,"",_xlpm.x)))</f>
        <v/>
      </c>
      <c r="M532" t="str">
        <f>IF($I532="","",_xlfn.LET(_xlpm.x,VLOOKUP($I532,'taxon-match_2026-08-31'!$A$2:$N$122,8,FALSE),IF(_xlpm.x=0,"",_xlpm.x)))</f>
        <v/>
      </c>
      <c r="N532" t="str">
        <f>IF($I532="","",_xlfn.LET(_xlpm.x,VLOOKUP($I532,'taxon-match_2026-08-31'!$A$2:$N$122,9,FALSE),IF(_xlpm.x=0,"",_xlpm.x)))</f>
        <v/>
      </c>
      <c r="O532" t="str">
        <f>IF($I532="","",_xlfn.LET(_xlpm.x,VLOOKUP($I532,'taxon-match_2026-08-31'!$A$2:$N$122,10,FALSE),IF(_xlpm.x=0,"",_xlpm.x)))</f>
        <v/>
      </c>
      <c r="P532" t="str">
        <f>IF($I532="","",_xlfn.LET(_xlpm.x,VLOOKUP($I532,'taxon-match_2026-08-31'!$A$2:$N$122,11,FALSE),IF(_xlpm.x=0,"",_xlpm.x)))</f>
        <v/>
      </c>
      <c r="Q532" t="str">
        <f>IF($I532="","",_xlfn.LET(_xlpm.x,VLOOKUP($I532,'taxon-match_2026-08-31'!$A$2:$N$122,12,FALSE),IF(_xlpm.x=0,"",_xlpm.x)))</f>
        <v/>
      </c>
      <c r="R532" t="str">
        <f>IF($I532="","",_xlfn.LET(_xlpm.x,VLOOKUP($I532,'taxon-match_2026-08-31'!$A$2:$N$122,14,FALSE),IF(_xlpm.x=0,"",_xlpm.x)))</f>
        <v/>
      </c>
      <c r="S532" s="2" t="s">
        <v>2608</v>
      </c>
      <c r="T532" t="s">
        <v>79</v>
      </c>
      <c r="U532" t="s">
        <v>68</v>
      </c>
      <c r="X532" t="str">
        <f>IF(T532="","",_xlfn.LET(_xlpm.x,VLOOKUP(T532,'Drop-down_menus'!$F$2:$G$16,2,FALSE),IF(_xlpm.x=0,"",_xlpm.x)))</f>
        <v/>
      </c>
      <c r="Y532" t="str">
        <f>IF(U532="","",_xlfn.LET(_xlpm.x,VLOOKUP(U532,'Drop-down_menus'!$F$2:$G$16,2,FALSE),IF(_xlpm.x=0,"",_xlpm.x)))</f>
        <v>https://orcid.org/0000-0002-0981-7442</v>
      </c>
      <c r="Z532" t="str">
        <f>IF(V532="","",_xlfn.LET(_xlpm.x,VLOOKUP(V532,'Drop-down_menus'!$F$2:$G$16,2,FALSE),IF(_xlpm.x=0,"",_xlpm.x)))</f>
        <v/>
      </c>
      <c r="AA532" t="str">
        <f>IF(W532="","",_xlfn.LET(_xlpm.x,VLOOKUP(W532,'Drop-down_menus'!$F$2:$G$16,2,FALSE),IF(_xlpm.x=0,"",_xlpm.x)))</f>
        <v/>
      </c>
      <c r="AB532" t="s">
        <v>678</v>
      </c>
      <c r="AE532" t="s">
        <v>684</v>
      </c>
    </row>
    <row r="533" spans="1:34" hidden="1" x14ac:dyDescent="0.2">
      <c r="A533" s="2" t="s">
        <v>176</v>
      </c>
      <c r="C533">
        <v>968</v>
      </c>
      <c r="D533" t="s">
        <v>700</v>
      </c>
      <c r="F533" t="s">
        <v>677</v>
      </c>
      <c r="G533">
        <v>3</v>
      </c>
      <c r="H533" t="s">
        <v>677</v>
      </c>
      <c r="I533" t="s">
        <v>677</v>
      </c>
      <c r="J533" t="str">
        <f>IF($I533="","",_xlfn.LET(_xlpm.x,VLOOKUP($I533,'taxon-match_2026-08-31'!$A$2:$N$122,6,FALSE),IF(_xlpm.x=0,"",_xlpm.x)))</f>
        <v>Grant, 1836</v>
      </c>
      <c r="K533" t="str">
        <f>IF($I533="","",_xlfn.LET(_xlpm.x,VLOOKUP($I533,'taxon-match_2026-08-31'!$A$2:$N$122,4,FALSE),IF(_xlpm.x=0,"",_xlpm.x)))</f>
        <v>urn:lsid:marinespecies.org:taxname:558</v>
      </c>
      <c r="L533" t="str">
        <f>IF($I533="","",_xlfn.LET(_xlpm.x,VLOOKUP($I533,'taxon-match_2026-08-31'!$A$2:$N$122,7,FALSE),IF(_xlpm.x=0,"",_xlpm.x)))</f>
        <v>Animalia</v>
      </c>
      <c r="M533" t="str">
        <f>IF($I533="","",_xlfn.LET(_xlpm.x,VLOOKUP($I533,'taxon-match_2026-08-31'!$A$2:$N$122,8,FALSE),IF(_xlpm.x=0,"",_xlpm.x)))</f>
        <v>Porifera</v>
      </c>
      <c r="N533" t="str">
        <f>IF($I533="","",_xlfn.LET(_xlpm.x,VLOOKUP($I533,'taxon-match_2026-08-31'!$A$2:$N$122,9,FALSE),IF(_xlpm.x=0,"",_xlpm.x)))</f>
        <v/>
      </c>
      <c r="O533" t="str">
        <f>IF($I533="","",_xlfn.LET(_xlpm.x,VLOOKUP($I533,'taxon-match_2026-08-31'!$A$2:$N$122,10,FALSE),IF(_xlpm.x=0,"",_xlpm.x)))</f>
        <v/>
      </c>
      <c r="P533" t="str">
        <f>IF($I533="","",_xlfn.LET(_xlpm.x,VLOOKUP($I533,'taxon-match_2026-08-31'!$A$2:$N$122,11,FALSE),IF(_xlpm.x=0,"",_xlpm.x)))</f>
        <v/>
      </c>
      <c r="Q533" t="str">
        <f>IF($I533="","",_xlfn.LET(_xlpm.x,VLOOKUP($I533,'taxon-match_2026-08-31'!$A$2:$N$122,12,FALSE),IF(_xlpm.x=0,"",_xlpm.x)))</f>
        <v/>
      </c>
      <c r="R533" t="str">
        <f>IF($I533="","",_xlfn.LET(_xlpm.x,VLOOKUP($I533,'taxon-match_2026-08-31'!$A$2:$N$122,14,FALSE),IF(_xlpm.x=0,"",_xlpm.x)))</f>
        <v/>
      </c>
      <c r="S533" s="2" t="s">
        <v>2357</v>
      </c>
      <c r="T533" t="s">
        <v>79</v>
      </c>
      <c r="U533" t="s">
        <v>68</v>
      </c>
      <c r="X533" t="str">
        <f>IF(T533="","",_xlfn.LET(_xlpm.x,VLOOKUP(T533,'Drop-down_menus'!$F$2:$G$16,2,FALSE),IF(_xlpm.x=0,"",_xlpm.x)))</f>
        <v/>
      </c>
      <c r="Y533" t="str">
        <f>IF(U533="","",_xlfn.LET(_xlpm.x,VLOOKUP(U533,'Drop-down_menus'!$F$2:$G$16,2,FALSE),IF(_xlpm.x=0,"",_xlpm.x)))</f>
        <v>https://orcid.org/0000-0002-0981-7442</v>
      </c>
      <c r="Z533" t="str">
        <f>IF(V533="","",_xlfn.LET(_xlpm.x,VLOOKUP(V533,'Drop-down_menus'!$F$2:$G$16,2,FALSE),IF(_xlpm.x=0,"",_xlpm.x)))</f>
        <v/>
      </c>
      <c r="AA533" t="str">
        <f>IF(W533="","",_xlfn.LET(_xlpm.x,VLOOKUP(W533,'Drop-down_menus'!$F$2:$G$16,2,FALSE),IF(_xlpm.x=0,"",_xlpm.x)))</f>
        <v/>
      </c>
      <c r="AB533" t="s">
        <v>678</v>
      </c>
      <c r="AE533" t="s">
        <v>684</v>
      </c>
    </row>
    <row r="534" spans="1:34" hidden="1" x14ac:dyDescent="0.2">
      <c r="A534" s="2" t="s">
        <v>176</v>
      </c>
      <c r="C534">
        <v>969</v>
      </c>
      <c r="D534" t="s">
        <v>700</v>
      </c>
      <c r="F534" t="s">
        <v>683</v>
      </c>
      <c r="G534">
        <v>1</v>
      </c>
      <c r="H534" t="s">
        <v>683</v>
      </c>
      <c r="I534" s="2" t="s">
        <v>700</v>
      </c>
      <c r="J534" t="str">
        <f>IF($I534="","",_xlfn.LET(_xlpm.x,VLOOKUP($I534,'taxon-match_2026-08-31'!$A$2:$N$122,6,FALSE),IF(_xlpm.x=0,"",_xlpm.x)))</f>
        <v/>
      </c>
      <c r="K534" t="str">
        <f>IF($I534="","",_xlfn.LET(_xlpm.x,VLOOKUP($I534,'taxon-match_2026-08-31'!$A$2:$N$122,4,FALSE),IF(_xlpm.x=0,"",_xlpm.x)))</f>
        <v>urn:lsid:marinespecies.org:taxname:1</v>
      </c>
      <c r="L534" t="str">
        <f>IF($I534="","",_xlfn.LET(_xlpm.x,VLOOKUP($I534,'taxon-match_2026-08-31'!$A$2:$N$122,7,FALSE),IF(_xlpm.x=0,"",_xlpm.x)))</f>
        <v/>
      </c>
      <c r="M534" t="str">
        <f>IF($I534="","",_xlfn.LET(_xlpm.x,VLOOKUP($I534,'taxon-match_2026-08-31'!$A$2:$N$122,8,FALSE),IF(_xlpm.x=0,"",_xlpm.x)))</f>
        <v/>
      </c>
      <c r="N534" t="str">
        <f>IF($I534="","",_xlfn.LET(_xlpm.x,VLOOKUP($I534,'taxon-match_2026-08-31'!$A$2:$N$122,9,FALSE),IF(_xlpm.x=0,"",_xlpm.x)))</f>
        <v/>
      </c>
      <c r="O534" t="str">
        <f>IF($I534="","",_xlfn.LET(_xlpm.x,VLOOKUP($I534,'taxon-match_2026-08-31'!$A$2:$N$122,10,FALSE),IF(_xlpm.x=0,"",_xlpm.x)))</f>
        <v/>
      </c>
      <c r="P534" t="str">
        <f>IF($I534="","",_xlfn.LET(_xlpm.x,VLOOKUP($I534,'taxon-match_2026-08-31'!$A$2:$N$122,11,FALSE),IF(_xlpm.x=0,"",_xlpm.x)))</f>
        <v/>
      </c>
      <c r="Q534" t="str">
        <f>IF($I534="","",_xlfn.LET(_xlpm.x,VLOOKUP($I534,'taxon-match_2026-08-31'!$A$2:$N$122,12,FALSE),IF(_xlpm.x=0,"",_xlpm.x)))</f>
        <v/>
      </c>
      <c r="R534" t="str">
        <f>IF($I534="","",_xlfn.LET(_xlpm.x,VLOOKUP($I534,'taxon-match_2026-08-31'!$A$2:$N$122,14,FALSE),IF(_xlpm.x=0,"",_xlpm.x)))</f>
        <v/>
      </c>
      <c r="S534" s="2" t="s">
        <v>2608</v>
      </c>
      <c r="T534" t="s">
        <v>79</v>
      </c>
      <c r="U534" t="s">
        <v>68</v>
      </c>
      <c r="X534" t="str">
        <f>IF(T534="","",_xlfn.LET(_xlpm.x,VLOOKUP(T534,'Drop-down_menus'!$F$2:$G$16,2,FALSE),IF(_xlpm.x=0,"",_xlpm.x)))</f>
        <v/>
      </c>
      <c r="Y534" t="str">
        <f>IF(U534="","",_xlfn.LET(_xlpm.x,VLOOKUP(U534,'Drop-down_menus'!$F$2:$G$16,2,FALSE),IF(_xlpm.x=0,"",_xlpm.x)))</f>
        <v>https://orcid.org/0000-0002-0981-7442</v>
      </c>
      <c r="Z534" t="str">
        <f>IF(V534="","",_xlfn.LET(_xlpm.x,VLOOKUP(V534,'Drop-down_menus'!$F$2:$G$16,2,FALSE),IF(_xlpm.x=0,"",_xlpm.x)))</f>
        <v/>
      </c>
      <c r="AA534" t="str">
        <f>IF(W534="","",_xlfn.LET(_xlpm.x,VLOOKUP(W534,'Drop-down_menus'!$F$2:$G$16,2,FALSE),IF(_xlpm.x=0,"",_xlpm.x)))</f>
        <v/>
      </c>
      <c r="AB534" t="s">
        <v>678</v>
      </c>
      <c r="AE534" t="s">
        <v>684</v>
      </c>
    </row>
    <row r="535" spans="1:34" hidden="1" x14ac:dyDescent="0.2">
      <c r="A535" s="2" t="s">
        <v>176</v>
      </c>
      <c r="C535">
        <v>970</v>
      </c>
      <c r="D535" t="s">
        <v>789</v>
      </c>
      <c r="I535" t="s">
        <v>2611</v>
      </c>
      <c r="J535" t="str">
        <f>IF($I535="","",_xlfn.LET(_xlpm.x,VLOOKUP($I535,'taxon-match_2026-08-31'!$A$2:$N$122,6,FALSE),IF(_xlpm.x=0,"",_xlpm.x)))</f>
        <v/>
      </c>
      <c r="K535" t="str">
        <f>IF($I535="","",_xlfn.LET(_xlpm.x,VLOOKUP($I535,'taxon-match_2026-08-31'!$A$2:$N$122,4,FALSE),IF(_xlpm.x=0,"",_xlpm.x)))</f>
        <v/>
      </c>
      <c r="L535" t="str">
        <f>IF($I535="","",_xlfn.LET(_xlpm.x,VLOOKUP($I535,'taxon-match_2026-08-31'!$A$2:$N$122,7,FALSE),IF(_xlpm.x=0,"",_xlpm.x)))</f>
        <v/>
      </c>
      <c r="M535" t="str">
        <f>IF($I535="","",_xlfn.LET(_xlpm.x,VLOOKUP($I535,'taxon-match_2026-08-31'!$A$2:$N$122,8,FALSE),IF(_xlpm.x=0,"",_xlpm.x)))</f>
        <v/>
      </c>
      <c r="N535" t="str">
        <f>IF($I535="","",_xlfn.LET(_xlpm.x,VLOOKUP($I535,'taxon-match_2026-08-31'!$A$2:$N$122,9,FALSE),IF(_xlpm.x=0,"",_xlpm.x)))</f>
        <v/>
      </c>
      <c r="O535" t="str">
        <f>IF($I535="","",_xlfn.LET(_xlpm.x,VLOOKUP($I535,'taxon-match_2026-08-31'!$A$2:$N$122,10,FALSE),IF(_xlpm.x=0,"",_xlpm.x)))</f>
        <v/>
      </c>
      <c r="P535" t="str">
        <f>IF($I535="","",_xlfn.LET(_xlpm.x,VLOOKUP($I535,'taxon-match_2026-08-31'!$A$2:$N$122,11,FALSE),IF(_xlpm.x=0,"",_xlpm.x)))</f>
        <v/>
      </c>
      <c r="Q535" t="str">
        <f>IF($I535="","",_xlfn.LET(_xlpm.x,VLOOKUP($I535,'taxon-match_2026-08-31'!$A$2:$N$122,12,FALSE),IF(_xlpm.x=0,"",_xlpm.x)))</f>
        <v/>
      </c>
      <c r="R535" t="str">
        <f>IF($I535="","",_xlfn.LET(_xlpm.x,VLOOKUP($I535,'taxon-match_2026-08-31'!$A$2:$N$122,14,FALSE),IF(_xlpm.x=0,"",_xlpm.x)))</f>
        <v/>
      </c>
      <c r="T535" t="s">
        <v>79</v>
      </c>
      <c r="U535" t="s">
        <v>68</v>
      </c>
      <c r="X535" t="str">
        <f>IF(T535="","",_xlfn.LET(_xlpm.x,VLOOKUP(T535,'Drop-down_menus'!$F$2:$G$16,2,FALSE),IF(_xlpm.x=0,"",_xlpm.x)))</f>
        <v/>
      </c>
      <c r="Y535" t="str">
        <f>IF(U535="","",_xlfn.LET(_xlpm.x,VLOOKUP(U535,'Drop-down_menus'!$F$2:$G$16,2,FALSE),IF(_xlpm.x=0,"",_xlpm.x)))</f>
        <v>https://orcid.org/0000-0002-0981-7442</v>
      </c>
      <c r="Z535" t="str">
        <f>IF(V535="","",_xlfn.LET(_xlpm.x,VLOOKUP(V535,'Drop-down_menus'!$F$2:$G$16,2,FALSE),IF(_xlpm.x=0,"",_xlpm.x)))</f>
        <v/>
      </c>
      <c r="AA535" t="str">
        <f>IF(W535="","",_xlfn.LET(_xlpm.x,VLOOKUP(W535,'Drop-down_menus'!$F$2:$G$16,2,FALSE),IF(_xlpm.x=0,"",_xlpm.x)))</f>
        <v/>
      </c>
      <c r="AB535" t="s">
        <v>678</v>
      </c>
      <c r="AE535" t="s">
        <v>689</v>
      </c>
    </row>
    <row r="536" spans="1:34" hidden="1" x14ac:dyDescent="0.2">
      <c r="A536" s="2" t="s">
        <v>176</v>
      </c>
      <c r="C536">
        <v>971</v>
      </c>
      <c r="D536" t="s">
        <v>700</v>
      </c>
      <c r="F536" t="s">
        <v>790</v>
      </c>
      <c r="G536">
        <v>3</v>
      </c>
      <c r="H536" t="s">
        <v>790</v>
      </c>
      <c r="I536" t="s">
        <v>790</v>
      </c>
      <c r="J536" t="str">
        <f>IF($I536="","",_xlfn.LET(_xlpm.x,VLOOKUP($I536,'taxon-match_2026-08-31'!$A$2:$N$122,6,FALSE),IF(_xlpm.x=0,"",_xlpm.x)))</f>
        <v>Minot, 1876</v>
      </c>
      <c r="K536" t="str">
        <f>IF($I536="","",_xlfn.LET(_xlpm.x,VLOOKUP($I536,'taxon-match_2026-08-31'!$A$2:$N$122,4,FALSE),IF(_xlpm.x=0,"",_xlpm.x)))</f>
        <v>urn:lsid:marinespecies.org:taxname:793</v>
      </c>
      <c r="L536" t="str">
        <f>IF($I536="","",_xlfn.LET(_xlpm.x,VLOOKUP($I536,'taxon-match_2026-08-31'!$A$2:$N$122,7,FALSE),IF(_xlpm.x=0,"",_xlpm.x)))</f>
        <v>Animalia</v>
      </c>
      <c r="M536" t="str">
        <f>IF($I536="","",_xlfn.LET(_xlpm.x,VLOOKUP($I536,'taxon-match_2026-08-31'!$A$2:$N$122,8,FALSE),IF(_xlpm.x=0,"",_xlpm.x)))</f>
        <v>Platyhelminthes</v>
      </c>
      <c r="N536" t="str">
        <f>IF($I536="","",_xlfn.LET(_xlpm.x,VLOOKUP($I536,'taxon-match_2026-08-31'!$A$2:$N$122,9,FALSE),IF(_xlpm.x=0,"",_xlpm.x)))</f>
        <v/>
      </c>
      <c r="O536" t="str">
        <f>IF($I536="","",_xlfn.LET(_xlpm.x,VLOOKUP($I536,'taxon-match_2026-08-31'!$A$2:$N$122,10,FALSE),IF(_xlpm.x=0,"",_xlpm.x)))</f>
        <v/>
      </c>
      <c r="P536" t="str">
        <f>IF($I536="","",_xlfn.LET(_xlpm.x,VLOOKUP($I536,'taxon-match_2026-08-31'!$A$2:$N$122,11,FALSE),IF(_xlpm.x=0,"",_xlpm.x)))</f>
        <v/>
      </c>
      <c r="Q536" t="str">
        <f>IF($I536="","",_xlfn.LET(_xlpm.x,VLOOKUP($I536,'taxon-match_2026-08-31'!$A$2:$N$122,12,FALSE),IF(_xlpm.x=0,"",_xlpm.x)))</f>
        <v/>
      </c>
      <c r="R536" t="str">
        <f>IF($I536="","",_xlfn.LET(_xlpm.x,VLOOKUP($I536,'taxon-match_2026-08-31'!$A$2:$N$122,14,FALSE),IF(_xlpm.x=0,"",_xlpm.x)))</f>
        <v/>
      </c>
      <c r="S536" s="2" t="s">
        <v>2357</v>
      </c>
      <c r="T536" t="s">
        <v>79</v>
      </c>
      <c r="U536" t="s">
        <v>68</v>
      </c>
      <c r="X536" t="str">
        <f>IF(T536="","",_xlfn.LET(_xlpm.x,VLOOKUP(T536,'Drop-down_menus'!$F$2:$G$16,2,FALSE),IF(_xlpm.x=0,"",_xlpm.x)))</f>
        <v/>
      </c>
      <c r="Y536" t="str">
        <f>IF(U536="","",_xlfn.LET(_xlpm.x,VLOOKUP(U536,'Drop-down_menus'!$F$2:$G$16,2,FALSE),IF(_xlpm.x=0,"",_xlpm.x)))</f>
        <v>https://orcid.org/0000-0002-0981-7442</v>
      </c>
      <c r="Z536" t="str">
        <f>IF(V536="","",_xlfn.LET(_xlpm.x,VLOOKUP(V536,'Drop-down_menus'!$F$2:$G$16,2,FALSE),IF(_xlpm.x=0,"",_xlpm.x)))</f>
        <v/>
      </c>
      <c r="AA536" t="str">
        <f>IF(W536="","",_xlfn.LET(_xlpm.x,VLOOKUP(W536,'Drop-down_menus'!$F$2:$G$16,2,FALSE),IF(_xlpm.x=0,"",_xlpm.x)))</f>
        <v/>
      </c>
      <c r="AB536" t="s">
        <v>678</v>
      </c>
      <c r="AE536" t="s">
        <v>689</v>
      </c>
    </row>
    <row r="537" spans="1:34" hidden="1" x14ac:dyDescent="0.2">
      <c r="A537" s="2" t="s">
        <v>176</v>
      </c>
      <c r="C537">
        <v>972</v>
      </c>
      <c r="D537" t="s">
        <v>700</v>
      </c>
      <c r="F537" t="s">
        <v>688</v>
      </c>
      <c r="G537">
        <v>5</v>
      </c>
      <c r="H537" t="s">
        <v>688</v>
      </c>
      <c r="I537" t="s">
        <v>688</v>
      </c>
      <c r="J537" t="str">
        <f>IF($I537="","",_xlfn.LET(_xlpm.x,VLOOKUP($I537,'taxon-match_2026-08-31'!$A$2:$N$122,6,FALSE),IF(_xlpm.x=0,"",_xlpm.x)))</f>
        <v>Krøyer, 1846</v>
      </c>
      <c r="K537" t="str">
        <f>IF($I537="","",_xlfn.LET(_xlpm.x,VLOOKUP($I537,'taxon-match_2026-08-31'!$A$2:$N$122,4,FALSE),IF(_xlpm.x=0,"",_xlpm.x)))</f>
        <v>urn:lsid:marinespecies.org:taxname:1137</v>
      </c>
      <c r="L537" t="str">
        <f>IF($I537="","",_xlfn.LET(_xlpm.x,VLOOKUP($I537,'taxon-match_2026-08-31'!$A$2:$N$122,7,FALSE),IF(_xlpm.x=0,"",_xlpm.x)))</f>
        <v>Animalia</v>
      </c>
      <c r="M537" t="str">
        <f>IF($I537="","",_xlfn.LET(_xlpm.x,VLOOKUP($I537,'taxon-match_2026-08-31'!$A$2:$N$122,8,FALSE),IF(_xlpm.x=0,"",_xlpm.x)))</f>
        <v>Arthropoda</v>
      </c>
      <c r="N537" t="str">
        <f>IF($I537="","",_xlfn.LET(_xlpm.x,VLOOKUP($I537,'taxon-match_2026-08-31'!$A$2:$N$122,9,FALSE),IF(_xlpm.x=0,"",_xlpm.x)))</f>
        <v>Malacostraca</v>
      </c>
      <c r="O537" t="str">
        <f>IF($I537="","",_xlfn.LET(_xlpm.x,VLOOKUP($I537,'taxon-match_2026-08-31'!$A$2:$N$122,10,FALSE),IF(_xlpm.x=0,"",_xlpm.x)))</f>
        <v>Cumacea</v>
      </c>
      <c r="P537" t="str">
        <f>IF($I537="","",_xlfn.LET(_xlpm.x,VLOOKUP($I537,'taxon-match_2026-08-31'!$A$2:$N$122,11,FALSE),IF(_xlpm.x=0,"",_xlpm.x)))</f>
        <v/>
      </c>
      <c r="Q537" t="str">
        <f>IF($I537="","",_xlfn.LET(_xlpm.x,VLOOKUP($I537,'taxon-match_2026-08-31'!$A$2:$N$122,12,FALSE),IF(_xlpm.x=0,"",_xlpm.x)))</f>
        <v/>
      </c>
      <c r="R537" t="str">
        <f>IF($I537="","",_xlfn.LET(_xlpm.x,VLOOKUP($I537,'taxon-match_2026-08-31'!$A$2:$N$122,14,FALSE),IF(_xlpm.x=0,"",_xlpm.x)))</f>
        <v/>
      </c>
      <c r="S537" s="2" t="s">
        <v>2359</v>
      </c>
      <c r="T537" t="s">
        <v>79</v>
      </c>
      <c r="U537" t="s">
        <v>68</v>
      </c>
      <c r="X537" t="str">
        <f>IF(T537="","",_xlfn.LET(_xlpm.x,VLOOKUP(T537,'Drop-down_menus'!$F$2:$G$16,2,FALSE),IF(_xlpm.x=0,"",_xlpm.x)))</f>
        <v/>
      </c>
      <c r="Y537" t="str">
        <f>IF(U537="","",_xlfn.LET(_xlpm.x,VLOOKUP(U537,'Drop-down_menus'!$F$2:$G$16,2,FALSE),IF(_xlpm.x=0,"",_xlpm.x)))</f>
        <v>https://orcid.org/0000-0002-0981-7442</v>
      </c>
      <c r="Z537" t="str">
        <f>IF(V537="","",_xlfn.LET(_xlpm.x,VLOOKUP(V537,'Drop-down_menus'!$F$2:$G$16,2,FALSE),IF(_xlpm.x=0,"",_xlpm.x)))</f>
        <v/>
      </c>
      <c r="AA537" t="str">
        <f>IF(W537="","",_xlfn.LET(_xlpm.x,VLOOKUP(W537,'Drop-down_menus'!$F$2:$G$16,2,FALSE),IF(_xlpm.x=0,"",_xlpm.x)))</f>
        <v/>
      </c>
      <c r="AB537" t="s">
        <v>678</v>
      </c>
      <c r="AE537" t="s">
        <v>689</v>
      </c>
    </row>
    <row r="538" spans="1:34" hidden="1" x14ac:dyDescent="0.2">
      <c r="A538" s="2" t="s">
        <v>176</v>
      </c>
      <c r="C538">
        <v>973</v>
      </c>
      <c r="D538" t="s">
        <v>700</v>
      </c>
      <c r="F538" t="s">
        <v>719</v>
      </c>
      <c r="G538">
        <v>3</v>
      </c>
      <c r="H538" t="s">
        <v>719</v>
      </c>
      <c r="I538" t="s">
        <v>719</v>
      </c>
      <c r="J538" t="str">
        <f>IF($I538="","",_xlfn.LET(_xlpm.x,VLOOKUP($I538,'taxon-match_2026-08-31'!$A$2:$N$122,6,FALSE),IF(_xlpm.x=0,"",_xlpm.x)))</f>
        <v>Gray, 1840</v>
      </c>
      <c r="K538" t="str">
        <f>IF($I538="","",_xlfn.LET(_xlpm.x,VLOOKUP($I538,'taxon-match_2026-08-31'!$A$2:$N$122,4,FALSE),IF(_xlpm.x=0,"",_xlpm.x)))</f>
        <v>urn:lsid:marinespecies.org:taxname:123084</v>
      </c>
      <c r="L538" t="str">
        <f>IF($I538="","",_xlfn.LET(_xlpm.x,VLOOKUP($I538,'taxon-match_2026-08-31'!$A$2:$N$122,7,FALSE),IF(_xlpm.x=0,"",_xlpm.x)))</f>
        <v>Animalia</v>
      </c>
      <c r="M538" t="str">
        <f>IF($I538="","",_xlfn.LET(_xlpm.x,VLOOKUP($I538,'taxon-match_2026-08-31'!$A$2:$N$122,8,FALSE),IF(_xlpm.x=0,"",_xlpm.x)))</f>
        <v>Echinodermata</v>
      </c>
      <c r="N538" t="str">
        <f>IF($I538="","",_xlfn.LET(_xlpm.x,VLOOKUP($I538,'taxon-match_2026-08-31'!$A$2:$N$122,9,FALSE),IF(_xlpm.x=0,"",_xlpm.x)))</f>
        <v>Ophiuroidea</v>
      </c>
      <c r="O538" t="str">
        <f>IF($I538="","",_xlfn.LET(_xlpm.x,VLOOKUP($I538,'taxon-match_2026-08-31'!$A$2:$N$122,10,FALSE),IF(_xlpm.x=0,"",_xlpm.x)))</f>
        <v/>
      </c>
      <c r="P538" t="str">
        <f>IF($I538="","",_xlfn.LET(_xlpm.x,VLOOKUP($I538,'taxon-match_2026-08-31'!$A$2:$N$122,11,FALSE),IF(_xlpm.x=0,"",_xlpm.x)))</f>
        <v/>
      </c>
      <c r="Q538" t="str">
        <f>IF($I538="","",_xlfn.LET(_xlpm.x,VLOOKUP($I538,'taxon-match_2026-08-31'!$A$2:$N$122,12,FALSE),IF(_xlpm.x=0,"",_xlpm.x)))</f>
        <v/>
      </c>
      <c r="R538" t="str">
        <f>IF($I538="","",_xlfn.LET(_xlpm.x,VLOOKUP($I538,'taxon-match_2026-08-31'!$A$2:$N$122,14,FALSE),IF(_xlpm.x=0,"",_xlpm.x)))</f>
        <v/>
      </c>
      <c r="S538" s="2" t="s">
        <v>2358</v>
      </c>
      <c r="T538" t="s">
        <v>79</v>
      </c>
      <c r="U538" t="s">
        <v>68</v>
      </c>
      <c r="X538" t="str">
        <f>IF(T538="","",_xlfn.LET(_xlpm.x,VLOOKUP(T538,'Drop-down_menus'!$F$2:$G$16,2,FALSE),IF(_xlpm.x=0,"",_xlpm.x)))</f>
        <v/>
      </c>
      <c r="Y538" t="str">
        <f>IF(U538="","",_xlfn.LET(_xlpm.x,VLOOKUP(U538,'Drop-down_menus'!$F$2:$G$16,2,FALSE),IF(_xlpm.x=0,"",_xlpm.x)))</f>
        <v>https://orcid.org/0000-0002-0981-7442</v>
      </c>
      <c r="Z538" t="str">
        <f>IF(V538="","",_xlfn.LET(_xlpm.x,VLOOKUP(V538,'Drop-down_menus'!$F$2:$G$16,2,FALSE),IF(_xlpm.x=0,"",_xlpm.x)))</f>
        <v/>
      </c>
      <c r="AA538" t="str">
        <f>IF(W538="","",_xlfn.LET(_xlpm.x,VLOOKUP(W538,'Drop-down_menus'!$F$2:$G$16,2,FALSE),IF(_xlpm.x=0,"",_xlpm.x)))</f>
        <v/>
      </c>
      <c r="AB538" t="s">
        <v>678</v>
      </c>
      <c r="AE538" t="s">
        <v>689</v>
      </c>
    </row>
    <row r="539" spans="1:34" hidden="1" x14ac:dyDescent="0.2">
      <c r="A539" s="2" t="s">
        <v>176</v>
      </c>
      <c r="C539">
        <v>974</v>
      </c>
      <c r="D539" t="s">
        <v>700</v>
      </c>
      <c r="F539" t="s">
        <v>687</v>
      </c>
      <c r="G539">
        <v>5</v>
      </c>
      <c r="H539" t="s">
        <v>687</v>
      </c>
      <c r="I539" t="s">
        <v>687</v>
      </c>
      <c r="J539" t="str">
        <f>IF($I539="","",_xlfn.LET(_xlpm.x,VLOOKUP($I539,'taxon-match_2026-08-31'!$A$2:$N$122,6,FALSE),IF(_xlpm.x=0,"",_xlpm.x)))</f>
        <v>Latreille, 1816</v>
      </c>
      <c r="K539" t="str">
        <f>IF($I539="","",_xlfn.LET(_xlpm.x,VLOOKUP($I539,'taxon-match_2026-08-31'!$A$2:$N$122,4,FALSE),IF(_xlpm.x=0,"",_xlpm.x)))</f>
        <v>urn:lsid:marinespecies.org:taxname:1131</v>
      </c>
      <c r="L539" t="str">
        <f>IF($I539="","",_xlfn.LET(_xlpm.x,VLOOKUP($I539,'taxon-match_2026-08-31'!$A$2:$N$122,7,FALSE),IF(_xlpm.x=0,"",_xlpm.x)))</f>
        <v>Animalia</v>
      </c>
      <c r="M539" t="str">
        <f>IF($I539="","",_xlfn.LET(_xlpm.x,VLOOKUP($I539,'taxon-match_2026-08-31'!$A$2:$N$122,8,FALSE),IF(_xlpm.x=0,"",_xlpm.x)))</f>
        <v>Arthropoda</v>
      </c>
      <c r="N539" t="str">
        <f>IF($I539="","",_xlfn.LET(_xlpm.x,VLOOKUP($I539,'taxon-match_2026-08-31'!$A$2:$N$122,9,FALSE),IF(_xlpm.x=0,"",_xlpm.x)))</f>
        <v>Malacostraca</v>
      </c>
      <c r="O539" t="str">
        <f>IF($I539="","",_xlfn.LET(_xlpm.x,VLOOKUP($I539,'taxon-match_2026-08-31'!$A$2:$N$122,10,FALSE),IF(_xlpm.x=0,"",_xlpm.x)))</f>
        <v>Isopoda</v>
      </c>
      <c r="P539" t="str">
        <f>IF($I539="","",_xlfn.LET(_xlpm.x,VLOOKUP($I539,'taxon-match_2026-08-31'!$A$2:$N$122,11,FALSE),IF(_xlpm.x=0,"",_xlpm.x)))</f>
        <v/>
      </c>
      <c r="Q539" t="str">
        <f>IF($I539="","",_xlfn.LET(_xlpm.x,VLOOKUP($I539,'taxon-match_2026-08-31'!$A$2:$N$122,12,FALSE),IF(_xlpm.x=0,"",_xlpm.x)))</f>
        <v/>
      </c>
      <c r="R539" t="str">
        <f>IF($I539="","",_xlfn.LET(_xlpm.x,VLOOKUP($I539,'taxon-match_2026-08-31'!$A$2:$N$122,14,FALSE),IF(_xlpm.x=0,"",_xlpm.x)))</f>
        <v/>
      </c>
      <c r="S539" s="2" t="s">
        <v>2359</v>
      </c>
      <c r="T539" t="s">
        <v>79</v>
      </c>
      <c r="U539" t="s">
        <v>68</v>
      </c>
      <c r="X539" t="str">
        <f>IF(T539="","",_xlfn.LET(_xlpm.x,VLOOKUP(T539,'Drop-down_menus'!$F$2:$G$16,2,FALSE),IF(_xlpm.x=0,"",_xlpm.x)))</f>
        <v/>
      </c>
      <c r="Y539" t="str">
        <f>IF(U539="","",_xlfn.LET(_xlpm.x,VLOOKUP(U539,'Drop-down_menus'!$F$2:$G$16,2,FALSE),IF(_xlpm.x=0,"",_xlpm.x)))</f>
        <v>https://orcid.org/0000-0002-0981-7442</v>
      </c>
      <c r="Z539" t="str">
        <f>IF(V539="","",_xlfn.LET(_xlpm.x,VLOOKUP(V539,'Drop-down_menus'!$F$2:$G$16,2,FALSE),IF(_xlpm.x=0,"",_xlpm.x)))</f>
        <v/>
      </c>
      <c r="AA539" t="str">
        <f>IF(W539="","",_xlfn.LET(_xlpm.x,VLOOKUP(W539,'Drop-down_menus'!$F$2:$G$16,2,FALSE),IF(_xlpm.x=0,"",_xlpm.x)))</f>
        <v/>
      </c>
      <c r="AB539" t="s">
        <v>678</v>
      </c>
      <c r="AE539" t="s">
        <v>689</v>
      </c>
    </row>
    <row r="540" spans="1:34" hidden="1" x14ac:dyDescent="0.2">
      <c r="A540" s="2" t="s">
        <v>181</v>
      </c>
      <c r="C540">
        <v>1175</v>
      </c>
      <c r="D540" t="s">
        <v>700</v>
      </c>
      <c r="F540" t="s">
        <v>691</v>
      </c>
      <c r="G540">
        <v>33</v>
      </c>
      <c r="H540" s="2" t="s">
        <v>700</v>
      </c>
      <c r="I540" s="2" t="s">
        <v>700</v>
      </c>
      <c r="J540" t="str">
        <f>IF($I540="","",_xlfn.LET(_xlpm.x,VLOOKUP($I540,'taxon-match_2026-08-31'!$A$2:$N$122,6,FALSE),IF(_xlpm.x=0,"",_xlpm.x)))</f>
        <v/>
      </c>
      <c r="K540" t="str">
        <f>IF($I540="","",_xlfn.LET(_xlpm.x,VLOOKUP($I540,'taxon-match_2026-08-31'!$A$2:$N$122,4,FALSE),IF(_xlpm.x=0,"",_xlpm.x)))</f>
        <v>urn:lsid:marinespecies.org:taxname:1</v>
      </c>
      <c r="L540" t="str">
        <f>IF($I540="","",_xlfn.LET(_xlpm.x,VLOOKUP($I540,'taxon-match_2026-08-31'!$A$2:$N$122,7,FALSE),IF(_xlpm.x=0,"",_xlpm.x)))</f>
        <v/>
      </c>
      <c r="M540" t="str">
        <f>IF($I540="","",_xlfn.LET(_xlpm.x,VLOOKUP($I540,'taxon-match_2026-08-31'!$A$2:$N$122,8,FALSE),IF(_xlpm.x=0,"",_xlpm.x)))</f>
        <v/>
      </c>
      <c r="N540" t="str">
        <f>IF($I540="","",_xlfn.LET(_xlpm.x,VLOOKUP($I540,'taxon-match_2026-08-31'!$A$2:$N$122,9,FALSE),IF(_xlpm.x=0,"",_xlpm.x)))</f>
        <v/>
      </c>
      <c r="O540" t="str">
        <f>IF($I540="","",_xlfn.LET(_xlpm.x,VLOOKUP($I540,'taxon-match_2026-08-31'!$A$2:$N$122,10,FALSE),IF(_xlpm.x=0,"",_xlpm.x)))</f>
        <v/>
      </c>
      <c r="P540" t="str">
        <f>IF($I540="","",_xlfn.LET(_xlpm.x,VLOOKUP($I540,'taxon-match_2026-08-31'!$A$2:$N$122,11,FALSE),IF(_xlpm.x=0,"",_xlpm.x)))</f>
        <v/>
      </c>
      <c r="Q540" t="str">
        <f>IF($I540="","",_xlfn.LET(_xlpm.x,VLOOKUP($I540,'taxon-match_2026-08-31'!$A$2:$N$122,12,FALSE),IF(_xlpm.x=0,"",_xlpm.x)))</f>
        <v/>
      </c>
      <c r="R540" t="str">
        <f>IF($I540="","",_xlfn.LET(_xlpm.x,VLOOKUP($I540,'taxon-match_2026-08-31'!$A$2:$N$122,14,FALSE),IF(_xlpm.x=0,"",_xlpm.x)))</f>
        <v/>
      </c>
      <c r="S540" s="2" t="s">
        <v>2608</v>
      </c>
      <c r="T540" t="s">
        <v>68</v>
      </c>
      <c r="X540" t="str">
        <f>IF(T540="","",_xlfn.LET(_xlpm.x,VLOOKUP(T540,'Drop-down_menus'!$F$2:$G$16,2,FALSE),IF(_xlpm.x=0,"",_xlpm.x)))</f>
        <v>https://orcid.org/0000-0002-0981-7442</v>
      </c>
      <c r="Y540" t="str">
        <f>IF(U540="","",_xlfn.LET(_xlpm.x,VLOOKUP(U540,'Drop-down_menus'!$F$2:$G$16,2,FALSE),IF(_xlpm.x=0,"",_xlpm.x)))</f>
        <v/>
      </c>
      <c r="Z540" t="str">
        <f>IF(V540="","",_xlfn.LET(_xlpm.x,VLOOKUP(V540,'Drop-down_menus'!$F$2:$G$16,2,FALSE),IF(_xlpm.x=0,"",_xlpm.x)))</f>
        <v/>
      </c>
      <c r="AA540" t="str">
        <f>IF(W540="","",_xlfn.LET(_xlpm.x,VLOOKUP(W540,'Drop-down_menus'!$F$2:$G$16,2,FALSE),IF(_xlpm.x=0,"",_xlpm.x)))</f>
        <v/>
      </c>
      <c r="AB540" t="s">
        <v>678</v>
      </c>
      <c r="AE540" t="s">
        <v>689</v>
      </c>
    </row>
    <row r="541" spans="1:34" hidden="1" x14ac:dyDescent="0.2">
      <c r="A541" s="2" t="s">
        <v>105</v>
      </c>
      <c r="C541">
        <v>255</v>
      </c>
      <c r="D541" t="s">
        <v>711</v>
      </c>
      <c r="E541" t="s">
        <v>741</v>
      </c>
      <c r="I541" t="s">
        <v>2611</v>
      </c>
      <c r="J541" t="str">
        <f>IF($I541="","",_xlfn.LET(_xlpm.x,VLOOKUP($I541,'taxon-match_2026-08-31'!$A$2:$N$122,6,FALSE),IF(_xlpm.x=0,"",_xlpm.x)))</f>
        <v/>
      </c>
      <c r="K541" t="str">
        <f>IF($I541="","",_xlfn.LET(_xlpm.x,VLOOKUP($I541,'taxon-match_2026-08-31'!$A$2:$N$122,4,FALSE),IF(_xlpm.x=0,"",_xlpm.x)))</f>
        <v/>
      </c>
      <c r="L541" t="str">
        <f>IF($I541="","",_xlfn.LET(_xlpm.x,VLOOKUP($I541,'taxon-match_2026-08-31'!$A$2:$N$122,7,FALSE),IF(_xlpm.x=0,"",_xlpm.x)))</f>
        <v/>
      </c>
      <c r="M541" t="str">
        <f>IF($I541="","",_xlfn.LET(_xlpm.x,VLOOKUP($I541,'taxon-match_2026-08-31'!$A$2:$N$122,8,FALSE),IF(_xlpm.x=0,"",_xlpm.x)))</f>
        <v/>
      </c>
      <c r="N541" t="str">
        <f>IF($I541="","",_xlfn.LET(_xlpm.x,VLOOKUP($I541,'taxon-match_2026-08-31'!$A$2:$N$122,9,FALSE),IF(_xlpm.x=0,"",_xlpm.x)))</f>
        <v/>
      </c>
      <c r="O541" t="str">
        <f>IF($I541="","",_xlfn.LET(_xlpm.x,VLOOKUP($I541,'taxon-match_2026-08-31'!$A$2:$N$122,10,FALSE),IF(_xlpm.x=0,"",_xlpm.x)))</f>
        <v/>
      </c>
      <c r="P541" t="str">
        <f>IF($I541="","",_xlfn.LET(_xlpm.x,VLOOKUP($I541,'taxon-match_2026-08-31'!$A$2:$N$122,11,FALSE),IF(_xlpm.x=0,"",_xlpm.x)))</f>
        <v/>
      </c>
      <c r="Q541" t="str">
        <f>IF($I541="","",_xlfn.LET(_xlpm.x,VLOOKUP($I541,'taxon-match_2026-08-31'!$A$2:$N$122,12,FALSE),IF(_xlpm.x=0,"",_xlpm.x)))</f>
        <v/>
      </c>
      <c r="R541" t="str">
        <f>IF($I541="","",_xlfn.LET(_xlpm.x,VLOOKUP($I541,'taxon-match_2026-08-31'!$A$2:$N$122,14,FALSE),IF(_xlpm.x=0,"",_xlpm.x)))</f>
        <v/>
      </c>
      <c r="T541" t="s">
        <v>71</v>
      </c>
      <c r="X541" t="str">
        <f>IF(T541="","",_xlfn.LET(_xlpm.x,VLOOKUP(T541,'Drop-down_menus'!$F$2:$G$16,2,FALSE),IF(_xlpm.x=0,"",_xlpm.x)))</f>
        <v>https://orcid.org/0009-0002-6669-2911</v>
      </c>
      <c r="Y541" t="str">
        <f>IF(U541="","",_xlfn.LET(_xlpm.x,VLOOKUP(U541,'Drop-down_menus'!$F$2:$G$16,2,FALSE),IF(_xlpm.x=0,"",_xlpm.x)))</f>
        <v/>
      </c>
      <c r="Z541" t="str">
        <f>IF(V541="","",_xlfn.LET(_xlpm.x,VLOOKUP(V541,'Drop-down_menus'!$F$2:$G$16,2,FALSE),IF(_xlpm.x=0,"",_xlpm.x)))</f>
        <v/>
      </c>
      <c r="AA541" t="str">
        <f>IF(W541="","",_xlfn.LET(_xlpm.x,VLOOKUP(W541,'Drop-down_menus'!$F$2:$G$16,2,FALSE),IF(_xlpm.x=0,"",_xlpm.x)))</f>
        <v/>
      </c>
      <c r="AE541" t="s">
        <v>739</v>
      </c>
    </row>
    <row r="542" spans="1:34" hidden="1" x14ac:dyDescent="0.2">
      <c r="A542" s="2" t="s">
        <v>105</v>
      </c>
      <c r="C542">
        <v>256</v>
      </c>
      <c r="D542" t="s">
        <v>711</v>
      </c>
      <c r="E542" t="s">
        <v>721</v>
      </c>
      <c r="I542" t="s">
        <v>2611</v>
      </c>
      <c r="J542" t="str">
        <f>IF($I542="","",_xlfn.LET(_xlpm.x,VLOOKUP($I542,'taxon-match_2026-08-31'!$A$2:$N$122,6,FALSE),IF(_xlpm.x=0,"",_xlpm.x)))</f>
        <v/>
      </c>
      <c r="K542" t="str">
        <f>IF($I542="","",_xlfn.LET(_xlpm.x,VLOOKUP($I542,'taxon-match_2026-08-31'!$A$2:$N$122,4,FALSE),IF(_xlpm.x=0,"",_xlpm.x)))</f>
        <v/>
      </c>
      <c r="L542" t="str">
        <f>IF($I542="","",_xlfn.LET(_xlpm.x,VLOOKUP($I542,'taxon-match_2026-08-31'!$A$2:$N$122,7,FALSE),IF(_xlpm.x=0,"",_xlpm.x)))</f>
        <v/>
      </c>
      <c r="M542" t="str">
        <f>IF($I542="","",_xlfn.LET(_xlpm.x,VLOOKUP($I542,'taxon-match_2026-08-31'!$A$2:$N$122,8,FALSE),IF(_xlpm.x=0,"",_xlpm.x)))</f>
        <v/>
      </c>
      <c r="N542" t="str">
        <f>IF($I542="","",_xlfn.LET(_xlpm.x,VLOOKUP($I542,'taxon-match_2026-08-31'!$A$2:$N$122,9,FALSE),IF(_xlpm.x=0,"",_xlpm.x)))</f>
        <v/>
      </c>
      <c r="O542" t="str">
        <f>IF($I542="","",_xlfn.LET(_xlpm.x,VLOOKUP($I542,'taxon-match_2026-08-31'!$A$2:$N$122,10,FALSE),IF(_xlpm.x=0,"",_xlpm.x)))</f>
        <v/>
      </c>
      <c r="P542" t="str">
        <f>IF($I542="","",_xlfn.LET(_xlpm.x,VLOOKUP($I542,'taxon-match_2026-08-31'!$A$2:$N$122,11,FALSE),IF(_xlpm.x=0,"",_xlpm.x)))</f>
        <v/>
      </c>
      <c r="Q542" t="str">
        <f>IF($I542="","",_xlfn.LET(_xlpm.x,VLOOKUP($I542,'taxon-match_2026-08-31'!$A$2:$N$122,12,FALSE),IF(_xlpm.x=0,"",_xlpm.x)))</f>
        <v/>
      </c>
      <c r="R542" t="str">
        <f>IF($I542="","",_xlfn.LET(_xlpm.x,VLOOKUP($I542,'taxon-match_2026-08-31'!$A$2:$N$122,14,FALSE),IF(_xlpm.x=0,"",_xlpm.x)))</f>
        <v/>
      </c>
      <c r="T542" t="s">
        <v>71</v>
      </c>
      <c r="X542" t="str">
        <f>IF(T542="","",_xlfn.LET(_xlpm.x,VLOOKUP(T542,'Drop-down_menus'!$F$2:$G$16,2,FALSE),IF(_xlpm.x=0,"",_xlpm.x)))</f>
        <v>https://orcid.org/0009-0002-6669-2911</v>
      </c>
      <c r="Y542" t="str">
        <f>IF(U542="","",_xlfn.LET(_xlpm.x,VLOOKUP(U542,'Drop-down_menus'!$F$2:$G$16,2,FALSE),IF(_xlpm.x=0,"",_xlpm.x)))</f>
        <v/>
      </c>
      <c r="Z542" t="str">
        <f>IF(V542="","",_xlfn.LET(_xlpm.x,VLOOKUP(V542,'Drop-down_menus'!$F$2:$G$16,2,FALSE),IF(_xlpm.x=0,"",_xlpm.x)))</f>
        <v/>
      </c>
      <c r="AA542" t="str">
        <f>IF(W542="","",_xlfn.LET(_xlpm.x,VLOOKUP(W542,'Drop-down_menus'!$F$2:$G$16,2,FALSE),IF(_xlpm.x=0,"",_xlpm.x)))</f>
        <v/>
      </c>
      <c r="AB542" t="s">
        <v>722</v>
      </c>
      <c r="AE542" t="s">
        <v>723</v>
      </c>
    </row>
    <row r="543" spans="1:34" hidden="1" x14ac:dyDescent="0.2">
      <c r="A543" s="2" t="s">
        <v>105</v>
      </c>
      <c r="C543">
        <v>257</v>
      </c>
      <c r="D543" t="s">
        <v>711</v>
      </c>
      <c r="E543" t="s">
        <v>721</v>
      </c>
      <c r="I543" t="s">
        <v>2611</v>
      </c>
      <c r="J543" t="str">
        <f>IF($I543="","",_xlfn.LET(_xlpm.x,VLOOKUP($I543,'taxon-match_2026-08-31'!$A$2:$N$122,6,FALSE),IF(_xlpm.x=0,"",_xlpm.x)))</f>
        <v/>
      </c>
      <c r="K543" t="str">
        <f>IF($I543="","",_xlfn.LET(_xlpm.x,VLOOKUP($I543,'taxon-match_2026-08-31'!$A$2:$N$122,4,FALSE),IF(_xlpm.x=0,"",_xlpm.x)))</f>
        <v/>
      </c>
      <c r="L543" t="str">
        <f>IF($I543="","",_xlfn.LET(_xlpm.x,VLOOKUP($I543,'taxon-match_2026-08-31'!$A$2:$N$122,7,FALSE),IF(_xlpm.x=0,"",_xlpm.x)))</f>
        <v/>
      </c>
      <c r="M543" t="str">
        <f>IF($I543="","",_xlfn.LET(_xlpm.x,VLOOKUP($I543,'taxon-match_2026-08-31'!$A$2:$N$122,8,FALSE),IF(_xlpm.x=0,"",_xlpm.x)))</f>
        <v/>
      </c>
      <c r="N543" t="str">
        <f>IF($I543="","",_xlfn.LET(_xlpm.x,VLOOKUP($I543,'taxon-match_2026-08-31'!$A$2:$N$122,9,FALSE),IF(_xlpm.x=0,"",_xlpm.x)))</f>
        <v/>
      </c>
      <c r="O543" t="str">
        <f>IF($I543="","",_xlfn.LET(_xlpm.x,VLOOKUP($I543,'taxon-match_2026-08-31'!$A$2:$N$122,10,FALSE),IF(_xlpm.x=0,"",_xlpm.x)))</f>
        <v/>
      </c>
      <c r="P543" t="str">
        <f>IF($I543="","",_xlfn.LET(_xlpm.x,VLOOKUP($I543,'taxon-match_2026-08-31'!$A$2:$N$122,11,FALSE),IF(_xlpm.x=0,"",_xlpm.x)))</f>
        <v/>
      </c>
      <c r="Q543" t="str">
        <f>IF($I543="","",_xlfn.LET(_xlpm.x,VLOOKUP($I543,'taxon-match_2026-08-31'!$A$2:$N$122,12,FALSE),IF(_xlpm.x=0,"",_xlpm.x)))</f>
        <v/>
      </c>
      <c r="R543" t="str">
        <f>IF($I543="","",_xlfn.LET(_xlpm.x,VLOOKUP($I543,'taxon-match_2026-08-31'!$A$2:$N$122,14,FALSE),IF(_xlpm.x=0,"",_xlpm.x)))</f>
        <v/>
      </c>
      <c r="T543" t="s">
        <v>71</v>
      </c>
      <c r="X543" t="str">
        <f>IF(T543="","",_xlfn.LET(_xlpm.x,VLOOKUP(T543,'Drop-down_menus'!$F$2:$G$16,2,FALSE),IF(_xlpm.x=0,"",_xlpm.x)))</f>
        <v>https://orcid.org/0009-0002-6669-2911</v>
      </c>
      <c r="Y543" t="str">
        <f>IF(U543="","",_xlfn.LET(_xlpm.x,VLOOKUP(U543,'Drop-down_menus'!$F$2:$G$16,2,FALSE),IF(_xlpm.x=0,"",_xlpm.x)))</f>
        <v/>
      </c>
      <c r="Z543" t="str">
        <f>IF(V543="","",_xlfn.LET(_xlpm.x,VLOOKUP(V543,'Drop-down_menus'!$F$2:$G$16,2,FALSE),IF(_xlpm.x=0,"",_xlpm.x)))</f>
        <v/>
      </c>
      <c r="AA543" t="str">
        <f>IF(W543="","",_xlfn.LET(_xlpm.x,VLOOKUP(W543,'Drop-down_menus'!$F$2:$G$16,2,FALSE),IF(_xlpm.x=0,"",_xlpm.x)))</f>
        <v/>
      </c>
      <c r="AB543" t="s">
        <v>722</v>
      </c>
      <c r="AE543" t="s">
        <v>723</v>
      </c>
    </row>
    <row r="544" spans="1:34" hidden="1" x14ac:dyDescent="0.2">
      <c r="A544" s="2" t="s">
        <v>105</v>
      </c>
      <c r="C544">
        <v>258</v>
      </c>
      <c r="D544" t="s">
        <v>711</v>
      </c>
      <c r="E544" t="s">
        <v>724</v>
      </c>
      <c r="I544" t="s">
        <v>2611</v>
      </c>
      <c r="J544" t="str">
        <f>IF($I544="","",_xlfn.LET(_xlpm.x,VLOOKUP($I544,'taxon-match_2026-08-31'!$A$2:$N$122,6,FALSE),IF(_xlpm.x=0,"",_xlpm.x)))</f>
        <v/>
      </c>
      <c r="K544" t="str">
        <f>IF($I544="","",_xlfn.LET(_xlpm.x,VLOOKUP($I544,'taxon-match_2026-08-31'!$A$2:$N$122,4,FALSE),IF(_xlpm.x=0,"",_xlpm.x)))</f>
        <v/>
      </c>
      <c r="L544" t="str">
        <f>IF($I544="","",_xlfn.LET(_xlpm.x,VLOOKUP($I544,'taxon-match_2026-08-31'!$A$2:$N$122,7,FALSE),IF(_xlpm.x=0,"",_xlpm.x)))</f>
        <v/>
      </c>
      <c r="M544" t="str">
        <f>IF($I544="","",_xlfn.LET(_xlpm.x,VLOOKUP($I544,'taxon-match_2026-08-31'!$A$2:$N$122,8,FALSE),IF(_xlpm.x=0,"",_xlpm.x)))</f>
        <v/>
      </c>
      <c r="N544" t="str">
        <f>IF($I544="","",_xlfn.LET(_xlpm.x,VLOOKUP($I544,'taxon-match_2026-08-31'!$A$2:$N$122,9,FALSE),IF(_xlpm.x=0,"",_xlpm.x)))</f>
        <v/>
      </c>
      <c r="O544" t="str">
        <f>IF($I544="","",_xlfn.LET(_xlpm.x,VLOOKUP($I544,'taxon-match_2026-08-31'!$A$2:$N$122,10,FALSE),IF(_xlpm.x=0,"",_xlpm.x)))</f>
        <v/>
      </c>
      <c r="P544" t="str">
        <f>IF($I544="","",_xlfn.LET(_xlpm.x,VLOOKUP($I544,'taxon-match_2026-08-31'!$A$2:$N$122,11,FALSE),IF(_xlpm.x=0,"",_xlpm.x)))</f>
        <v/>
      </c>
      <c r="Q544" t="str">
        <f>IF($I544="","",_xlfn.LET(_xlpm.x,VLOOKUP($I544,'taxon-match_2026-08-31'!$A$2:$N$122,12,FALSE),IF(_xlpm.x=0,"",_xlpm.x)))</f>
        <v/>
      </c>
      <c r="R544" t="str">
        <f>IF($I544="","",_xlfn.LET(_xlpm.x,VLOOKUP($I544,'taxon-match_2026-08-31'!$A$2:$N$122,14,FALSE),IF(_xlpm.x=0,"",_xlpm.x)))</f>
        <v/>
      </c>
      <c r="T544" t="s">
        <v>71</v>
      </c>
      <c r="X544" t="str">
        <f>IF(T544="","",_xlfn.LET(_xlpm.x,VLOOKUP(T544,'Drop-down_menus'!$F$2:$G$16,2,FALSE),IF(_xlpm.x=0,"",_xlpm.x)))</f>
        <v>https://orcid.org/0009-0002-6669-2911</v>
      </c>
      <c r="Y544" t="str">
        <f>IF(U544="","",_xlfn.LET(_xlpm.x,VLOOKUP(U544,'Drop-down_menus'!$F$2:$G$16,2,FALSE),IF(_xlpm.x=0,"",_xlpm.x)))</f>
        <v/>
      </c>
      <c r="Z544" t="str">
        <f>IF(V544="","",_xlfn.LET(_xlpm.x,VLOOKUP(V544,'Drop-down_menus'!$F$2:$G$16,2,FALSE),IF(_xlpm.x=0,"",_xlpm.x)))</f>
        <v/>
      </c>
      <c r="AA544" t="str">
        <f>IF(W544="","",_xlfn.LET(_xlpm.x,VLOOKUP(W544,'Drop-down_menus'!$F$2:$G$16,2,FALSE),IF(_xlpm.x=0,"",_xlpm.x)))</f>
        <v/>
      </c>
      <c r="AB544" t="s">
        <v>722</v>
      </c>
      <c r="AE544" t="s">
        <v>723</v>
      </c>
    </row>
    <row r="545" spans="1:34" hidden="1" x14ac:dyDescent="0.2">
      <c r="A545" s="2" t="s">
        <v>105</v>
      </c>
      <c r="C545">
        <v>259</v>
      </c>
      <c r="D545" t="s">
        <v>711</v>
      </c>
      <c r="E545" t="s">
        <v>724</v>
      </c>
      <c r="I545" t="s">
        <v>2611</v>
      </c>
      <c r="J545" t="str">
        <f>IF($I545="","",_xlfn.LET(_xlpm.x,VLOOKUP($I545,'taxon-match_2026-08-31'!$A$2:$N$122,6,FALSE),IF(_xlpm.x=0,"",_xlpm.x)))</f>
        <v/>
      </c>
      <c r="K545" t="str">
        <f>IF($I545="","",_xlfn.LET(_xlpm.x,VLOOKUP($I545,'taxon-match_2026-08-31'!$A$2:$N$122,4,FALSE),IF(_xlpm.x=0,"",_xlpm.x)))</f>
        <v/>
      </c>
      <c r="L545" t="str">
        <f>IF($I545="","",_xlfn.LET(_xlpm.x,VLOOKUP($I545,'taxon-match_2026-08-31'!$A$2:$N$122,7,FALSE),IF(_xlpm.x=0,"",_xlpm.x)))</f>
        <v/>
      </c>
      <c r="M545" t="str">
        <f>IF($I545="","",_xlfn.LET(_xlpm.x,VLOOKUP($I545,'taxon-match_2026-08-31'!$A$2:$N$122,8,FALSE),IF(_xlpm.x=0,"",_xlpm.x)))</f>
        <v/>
      </c>
      <c r="N545" t="str">
        <f>IF($I545="","",_xlfn.LET(_xlpm.x,VLOOKUP($I545,'taxon-match_2026-08-31'!$A$2:$N$122,9,FALSE),IF(_xlpm.x=0,"",_xlpm.x)))</f>
        <v/>
      </c>
      <c r="O545" t="str">
        <f>IF($I545="","",_xlfn.LET(_xlpm.x,VLOOKUP($I545,'taxon-match_2026-08-31'!$A$2:$N$122,10,FALSE),IF(_xlpm.x=0,"",_xlpm.x)))</f>
        <v/>
      </c>
      <c r="P545" t="str">
        <f>IF($I545="","",_xlfn.LET(_xlpm.x,VLOOKUP($I545,'taxon-match_2026-08-31'!$A$2:$N$122,11,FALSE),IF(_xlpm.x=0,"",_xlpm.x)))</f>
        <v/>
      </c>
      <c r="Q545" t="str">
        <f>IF($I545="","",_xlfn.LET(_xlpm.x,VLOOKUP($I545,'taxon-match_2026-08-31'!$A$2:$N$122,12,FALSE),IF(_xlpm.x=0,"",_xlpm.x)))</f>
        <v/>
      </c>
      <c r="R545" t="str">
        <f>IF($I545="","",_xlfn.LET(_xlpm.x,VLOOKUP($I545,'taxon-match_2026-08-31'!$A$2:$N$122,14,FALSE),IF(_xlpm.x=0,"",_xlpm.x)))</f>
        <v/>
      </c>
      <c r="T545" t="s">
        <v>71</v>
      </c>
      <c r="X545" t="str">
        <f>IF(T545="","",_xlfn.LET(_xlpm.x,VLOOKUP(T545,'Drop-down_menus'!$F$2:$G$16,2,FALSE),IF(_xlpm.x=0,"",_xlpm.x)))</f>
        <v>https://orcid.org/0009-0002-6669-2911</v>
      </c>
      <c r="Y545" t="str">
        <f>IF(U545="","",_xlfn.LET(_xlpm.x,VLOOKUP(U545,'Drop-down_menus'!$F$2:$G$16,2,FALSE),IF(_xlpm.x=0,"",_xlpm.x)))</f>
        <v/>
      </c>
      <c r="Z545" t="str">
        <f>IF(V545="","",_xlfn.LET(_xlpm.x,VLOOKUP(V545,'Drop-down_menus'!$F$2:$G$16,2,FALSE),IF(_xlpm.x=0,"",_xlpm.x)))</f>
        <v/>
      </c>
      <c r="AA545" t="str">
        <f>IF(W545="","",_xlfn.LET(_xlpm.x,VLOOKUP(W545,'Drop-down_menus'!$F$2:$G$16,2,FALSE),IF(_xlpm.x=0,"",_xlpm.x)))</f>
        <v/>
      </c>
      <c r="AB545" t="s">
        <v>722</v>
      </c>
      <c r="AE545" t="s">
        <v>723</v>
      </c>
    </row>
    <row r="546" spans="1:34" hidden="1" x14ac:dyDescent="0.2">
      <c r="A546" s="2" t="s">
        <v>105</v>
      </c>
      <c r="C546">
        <v>260</v>
      </c>
      <c r="D546" t="s">
        <v>711</v>
      </c>
      <c r="E546" t="s">
        <v>728</v>
      </c>
      <c r="I546" t="s">
        <v>2611</v>
      </c>
      <c r="J546" t="str">
        <f>IF($I546="","",_xlfn.LET(_xlpm.x,VLOOKUP($I546,'taxon-match_2026-08-31'!$A$2:$N$122,6,FALSE),IF(_xlpm.x=0,"",_xlpm.x)))</f>
        <v/>
      </c>
      <c r="K546" t="str">
        <f>IF($I546="","",_xlfn.LET(_xlpm.x,VLOOKUP($I546,'taxon-match_2026-08-31'!$A$2:$N$122,4,FALSE),IF(_xlpm.x=0,"",_xlpm.x)))</f>
        <v/>
      </c>
      <c r="L546" t="str">
        <f>IF($I546="","",_xlfn.LET(_xlpm.x,VLOOKUP($I546,'taxon-match_2026-08-31'!$A$2:$N$122,7,FALSE),IF(_xlpm.x=0,"",_xlpm.x)))</f>
        <v/>
      </c>
      <c r="M546" t="str">
        <f>IF($I546="","",_xlfn.LET(_xlpm.x,VLOOKUP($I546,'taxon-match_2026-08-31'!$A$2:$N$122,8,FALSE),IF(_xlpm.x=0,"",_xlpm.x)))</f>
        <v/>
      </c>
      <c r="N546" t="str">
        <f>IF($I546="","",_xlfn.LET(_xlpm.x,VLOOKUP($I546,'taxon-match_2026-08-31'!$A$2:$N$122,9,FALSE),IF(_xlpm.x=0,"",_xlpm.x)))</f>
        <v/>
      </c>
      <c r="O546" t="str">
        <f>IF($I546="","",_xlfn.LET(_xlpm.x,VLOOKUP($I546,'taxon-match_2026-08-31'!$A$2:$N$122,10,FALSE),IF(_xlpm.x=0,"",_xlpm.x)))</f>
        <v/>
      </c>
      <c r="P546" t="str">
        <f>IF($I546="","",_xlfn.LET(_xlpm.x,VLOOKUP($I546,'taxon-match_2026-08-31'!$A$2:$N$122,11,FALSE),IF(_xlpm.x=0,"",_xlpm.x)))</f>
        <v/>
      </c>
      <c r="Q546" t="str">
        <f>IF($I546="","",_xlfn.LET(_xlpm.x,VLOOKUP($I546,'taxon-match_2026-08-31'!$A$2:$N$122,12,FALSE),IF(_xlpm.x=0,"",_xlpm.x)))</f>
        <v/>
      </c>
      <c r="R546" t="str">
        <f>IF($I546="","",_xlfn.LET(_xlpm.x,VLOOKUP($I546,'taxon-match_2026-08-31'!$A$2:$N$122,14,FALSE),IF(_xlpm.x=0,"",_xlpm.x)))</f>
        <v/>
      </c>
      <c r="T546" t="s">
        <v>71</v>
      </c>
      <c r="X546" t="str">
        <f>IF(T546="","",_xlfn.LET(_xlpm.x,VLOOKUP(T546,'Drop-down_menus'!$F$2:$G$16,2,FALSE),IF(_xlpm.x=0,"",_xlpm.x)))</f>
        <v>https://orcid.org/0009-0002-6669-2911</v>
      </c>
      <c r="Y546" t="str">
        <f>IF(U546="","",_xlfn.LET(_xlpm.x,VLOOKUP(U546,'Drop-down_menus'!$F$2:$G$16,2,FALSE),IF(_xlpm.x=0,"",_xlpm.x)))</f>
        <v/>
      </c>
      <c r="Z546" t="str">
        <f>IF(V546="","",_xlfn.LET(_xlpm.x,VLOOKUP(V546,'Drop-down_menus'!$F$2:$G$16,2,FALSE),IF(_xlpm.x=0,"",_xlpm.x)))</f>
        <v/>
      </c>
      <c r="AA546" t="str">
        <f>IF(W546="","",_xlfn.LET(_xlpm.x,VLOOKUP(W546,'Drop-down_menus'!$F$2:$G$16,2,FALSE),IF(_xlpm.x=0,"",_xlpm.x)))</f>
        <v/>
      </c>
      <c r="AE546" t="s">
        <v>791</v>
      </c>
    </row>
    <row r="547" spans="1:34" hidden="1" x14ac:dyDescent="0.2">
      <c r="A547" s="2" t="s">
        <v>107</v>
      </c>
      <c r="C547">
        <v>261</v>
      </c>
      <c r="D547" t="s">
        <v>711</v>
      </c>
      <c r="E547" t="s">
        <v>741</v>
      </c>
      <c r="I547" t="s">
        <v>2611</v>
      </c>
      <c r="J547" t="str">
        <f>IF($I547="","",_xlfn.LET(_xlpm.x,VLOOKUP($I547,'taxon-match_2026-08-31'!$A$2:$N$122,6,FALSE),IF(_xlpm.x=0,"",_xlpm.x)))</f>
        <v/>
      </c>
      <c r="K547" t="str">
        <f>IF($I547="","",_xlfn.LET(_xlpm.x,VLOOKUP($I547,'taxon-match_2026-08-31'!$A$2:$N$122,4,FALSE),IF(_xlpm.x=0,"",_xlpm.x)))</f>
        <v/>
      </c>
      <c r="L547" t="str">
        <f>IF($I547="","",_xlfn.LET(_xlpm.x,VLOOKUP($I547,'taxon-match_2026-08-31'!$A$2:$N$122,7,FALSE),IF(_xlpm.x=0,"",_xlpm.x)))</f>
        <v/>
      </c>
      <c r="M547" t="str">
        <f>IF($I547="","",_xlfn.LET(_xlpm.x,VLOOKUP($I547,'taxon-match_2026-08-31'!$A$2:$N$122,8,FALSE),IF(_xlpm.x=0,"",_xlpm.x)))</f>
        <v/>
      </c>
      <c r="N547" t="str">
        <f>IF($I547="","",_xlfn.LET(_xlpm.x,VLOOKUP($I547,'taxon-match_2026-08-31'!$A$2:$N$122,9,FALSE),IF(_xlpm.x=0,"",_xlpm.x)))</f>
        <v/>
      </c>
      <c r="O547" t="str">
        <f>IF($I547="","",_xlfn.LET(_xlpm.x,VLOOKUP($I547,'taxon-match_2026-08-31'!$A$2:$N$122,10,FALSE),IF(_xlpm.x=0,"",_xlpm.x)))</f>
        <v/>
      </c>
      <c r="P547" t="str">
        <f>IF($I547="","",_xlfn.LET(_xlpm.x,VLOOKUP($I547,'taxon-match_2026-08-31'!$A$2:$N$122,11,FALSE),IF(_xlpm.x=0,"",_xlpm.x)))</f>
        <v/>
      </c>
      <c r="Q547" t="str">
        <f>IF($I547="","",_xlfn.LET(_xlpm.x,VLOOKUP($I547,'taxon-match_2026-08-31'!$A$2:$N$122,12,FALSE),IF(_xlpm.x=0,"",_xlpm.x)))</f>
        <v/>
      </c>
      <c r="R547" t="str">
        <f>IF($I547="","",_xlfn.LET(_xlpm.x,VLOOKUP($I547,'taxon-match_2026-08-31'!$A$2:$N$122,14,FALSE),IF(_xlpm.x=0,"",_xlpm.x)))</f>
        <v/>
      </c>
      <c r="T547" t="s">
        <v>71</v>
      </c>
      <c r="X547" t="str">
        <f>IF(T547="","",_xlfn.LET(_xlpm.x,VLOOKUP(T547,'Drop-down_menus'!$F$2:$G$16,2,FALSE),IF(_xlpm.x=0,"",_xlpm.x)))</f>
        <v>https://orcid.org/0009-0002-6669-2911</v>
      </c>
      <c r="Y547" t="str">
        <f>IF(U547="","",_xlfn.LET(_xlpm.x,VLOOKUP(U547,'Drop-down_menus'!$F$2:$G$16,2,FALSE),IF(_xlpm.x=0,"",_xlpm.x)))</f>
        <v/>
      </c>
      <c r="Z547" t="str">
        <f>IF(V547="","",_xlfn.LET(_xlpm.x,VLOOKUP(V547,'Drop-down_menus'!$F$2:$G$16,2,FALSE),IF(_xlpm.x=0,"",_xlpm.x)))</f>
        <v/>
      </c>
      <c r="AA547" t="str">
        <f>IF(W547="","",_xlfn.LET(_xlpm.x,VLOOKUP(W547,'Drop-down_menus'!$F$2:$G$16,2,FALSE),IF(_xlpm.x=0,"",_xlpm.x)))</f>
        <v/>
      </c>
      <c r="AE547" t="s">
        <v>739</v>
      </c>
    </row>
    <row r="548" spans="1:34" hidden="1" x14ac:dyDescent="0.2">
      <c r="A548" s="2" t="s">
        <v>107</v>
      </c>
      <c r="C548">
        <v>262</v>
      </c>
      <c r="D548" t="s">
        <v>711</v>
      </c>
      <c r="E548" t="s">
        <v>721</v>
      </c>
      <c r="I548" t="s">
        <v>2611</v>
      </c>
      <c r="J548" t="str">
        <f>IF($I548="","",_xlfn.LET(_xlpm.x,VLOOKUP($I548,'taxon-match_2026-08-31'!$A$2:$N$122,6,FALSE),IF(_xlpm.x=0,"",_xlpm.x)))</f>
        <v/>
      </c>
      <c r="K548" t="str">
        <f>IF($I548="","",_xlfn.LET(_xlpm.x,VLOOKUP($I548,'taxon-match_2026-08-31'!$A$2:$N$122,4,FALSE),IF(_xlpm.x=0,"",_xlpm.x)))</f>
        <v/>
      </c>
      <c r="L548" t="str">
        <f>IF($I548="","",_xlfn.LET(_xlpm.x,VLOOKUP($I548,'taxon-match_2026-08-31'!$A$2:$N$122,7,FALSE),IF(_xlpm.x=0,"",_xlpm.x)))</f>
        <v/>
      </c>
      <c r="M548" t="str">
        <f>IF($I548="","",_xlfn.LET(_xlpm.x,VLOOKUP($I548,'taxon-match_2026-08-31'!$A$2:$N$122,8,FALSE),IF(_xlpm.x=0,"",_xlpm.x)))</f>
        <v/>
      </c>
      <c r="N548" t="str">
        <f>IF($I548="","",_xlfn.LET(_xlpm.x,VLOOKUP($I548,'taxon-match_2026-08-31'!$A$2:$N$122,9,FALSE),IF(_xlpm.x=0,"",_xlpm.x)))</f>
        <v/>
      </c>
      <c r="O548" t="str">
        <f>IF($I548="","",_xlfn.LET(_xlpm.x,VLOOKUP($I548,'taxon-match_2026-08-31'!$A$2:$N$122,10,FALSE),IF(_xlpm.x=0,"",_xlpm.x)))</f>
        <v/>
      </c>
      <c r="P548" t="str">
        <f>IF($I548="","",_xlfn.LET(_xlpm.x,VLOOKUP($I548,'taxon-match_2026-08-31'!$A$2:$N$122,11,FALSE),IF(_xlpm.x=0,"",_xlpm.x)))</f>
        <v/>
      </c>
      <c r="Q548" t="str">
        <f>IF($I548="","",_xlfn.LET(_xlpm.x,VLOOKUP($I548,'taxon-match_2026-08-31'!$A$2:$N$122,12,FALSE),IF(_xlpm.x=0,"",_xlpm.x)))</f>
        <v/>
      </c>
      <c r="R548" t="str">
        <f>IF($I548="","",_xlfn.LET(_xlpm.x,VLOOKUP($I548,'taxon-match_2026-08-31'!$A$2:$N$122,14,FALSE),IF(_xlpm.x=0,"",_xlpm.x)))</f>
        <v/>
      </c>
      <c r="T548" t="s">
        <v>71</v>
      </c>
      <c r="X548" t="str">
        <f>IF(T548="","",_xlfn.LET(_xlpm.x,VLOOKUP(T548,'Drop-down_menus'!$F$2:$G$16,2,FALSE),IF(_xlpm.x=0,"",_xlpm.x)))</f>
        <v>https://orcid.org/0009-0002-6669-2911</v>
      </c>
      <c r="Y548" t="str">
        <f>IF(U548="","",_xlfn.LET(_xlpm.x,VLOOKUP(U548,'Drop-down_menus'!$F$2:$G$16,2,FALSE),IF(_xlpm.x=0,"",_xlpm.x)))</f>
        <v/>
      </c>
      <c r="Z548" t="str">
        <f>IF(V548="","",_xlfn.LET(_xlpm.x,VLOOKUP(V548,'Drop-down_menus'!$F$2:$G$16,2,FALSE),IF(_xlpm.x=0,"",_xlpm.x)))</f>
        <v/>
      </c>
      <c r="AA548" t="str">
        <f>IF(W548="","",_xlfn.LET(_xlpm.x,VLOOKUP(W548,'Drop-down_menus'!$F$2:$G$16,2,FALSE),IF(_xlpm.x=0,"",_xlpm.x)))</f>
        <v/>
      </c>
      <c r="AB548" t="s">
        <v>722</v>
      </c>
      <c r="AE548" t="s">
        <v>723</v>
      </c>
    </row>
    <row r="549" spans="1:34" hidden="1" x14ac:dyDescent="0.2">
      <c r="A549" s="2" t="s">
        <v>107</v>
      </c>
      <c r="C549">
        <v>263</v>
      </c>
      <c r="D549" t="s">
        <v>711</v>
      </c>
      <c r="E549" t="s">
        <v>721</v>
      </c>
      <c r="I549" t="s">
        <v>2611</v>
      </c>
      <c r="J549" t="str">
        <f>IF($I549="","",_xlfn.LET(_xlpm.x,VLOOKUP($I549,'taxon-match_2026-08-31'!$A$2:$N$122,6,FALSE),IF(_xlpm.x=0,"",_xlpm.x)))</f>
        <v/>
      </c>
      <c r="K549" t="str">
        <f>IF($I549="","",_xlfn.LET(_xlpm.x,VLOOKUP($I549,'taxon-match_2026-08-31'!$A$2:$N$122,4,FALSE),IF(_xlpm.x=0,"",_xlpm.x)))</f>
        <v/>
      </c>
      <c r="L549" t="str">
        <f>IF($I549="","",_xlfn.LET(_xlpm.x,VLOOKUP($I549,'taxon-match_2026-08-31'!$A$2:$N$122,7,FALSE),IF(_xlpm.x=0,"",_xlpm.x)))</f>
        <v/>
      </c>
      <c r="M549" t="str">
        <f>IF($I549="","",_xlfn.LET(_xlpm.x,VLOOKUP($I549,'taxon-match_2026-08-31'!$A$2:$N$122,8,FALSE),IF(_xlpm.x=0,"",_xlpm.x)))</f>
        <v/>
      </c>
      <c r="N549" t="str">
        <f>IF($I549="","",_xlfn.LET(_xlpm.x,VLOOKUP($I549,'taxon-match_2026-08-31'!$A$2:$N$122,9,FALSE),IF(_xlpm.x=0,"",_xlpm.x)))</f>
        <v/>
      </c>
      <c r="O549" t="str">
        <f>IF($I549="","",_xlfn.LET(_xlpm.x,VLOOKUP($I549,'taxon-match_2026-08-31'!$A$2:$N$122,10,FALSE),IF(_xlpm.x=0,"",_xlpm.x)))</f>
        <v/>
      </c>
      <c r="P549" t="str">
        <f>IF($I549="","",_xlfn.LET(_xlpm.x,VLOOKUP($I549,'taxon-match_2026-08-31'!$A$2:$N$122,11,FALSE),IF(_xlpm.x=0,"",_xlpm.x)))</f>
        <v/>
      </c>
      <c r="Q549" t="str">
        <f>IF($I549="","",_xlfn.LET(_xlpm.x,VLOOKUP($I549,'taxon-match_2026-08-31'!$A$2:$N$122,12,FALSE),IF(_xlpm.x=0,"",_xlpm.x)))</f>
        <v/>
      </c>
      <c r="R549" t="str">
        <f>IF($I549="","",_xlfn.LET(_xlpm.x,VLOOKUP($I549,'taxon-match_2026-08-31'!$A$2:$N$122,14,FALSE),IF(_xlpm.x=0,"",_xlpm.x)))</f>
        <v/>
      </c>
      <c r="T549" t="s">
        <v>71</v>
      </c>
      <c r="X549" t="str">
        <f>IF(T549="","",_xlfn.LET(_xlpm.x,VLOOKUP(T549,'Drop-down_menus'!$F$2:$G$16,2,FALSE),IF(_xlpm.x=0,"",_xlpm.x)))</f>
        <v>https://orcid.org/0009-0002-6669-2911</v>
      </c>
      <c r="Y549" t="str">
        <f>IF(U549="","",_xlfn.LET(_xlpm.x,VLOOKUP(U549,'Drop-down_menus'!$F$2:$G$16,2,FALSE),IF(_xlpm.x=0,"",_xlpm.x)))</f>
        <v/>
      </c>
      <c r="Z549" t="str">
        <f>IF(V549="","",_xlfn.LET(_xlpm.x,VLOOKUP(V549,'Drop-down_menus'!$F$2:$G$16,2,FALSE),IF(_xlpm.x=0,"",_xlpm.x)))</f>
        <v/>
      </c>
      <c r="AA549" t="str">
        <f>IF(W549="","",_xlfn.LET(_xlpm.x,VLOOKUP(W549,'Drop-down_menus'!$F$2:$G$16,2,FALSE),IF(_xlpm.x=0,"",_xlpm.x)))</f>
        <v/>
      </c>
      <c r="AB549" t="s">
        <v>722</v>
      </c>
      <c r="AE549" t="s">
        <v>723</v>
      </c>
    </row>
    <row r="550" spans="1:34" hidden="1" x14ac:dyDescent="0.2">
      <c r="A550" s="2" t="s">
        <v>107</v>
      </c>
      <c r="C550">
        <v>264</v>
      </c>
      <c r="D550" t="s">
        <v>711</v>
      </c>
      <c r="E550" t="s">
        <v>724</v>
      </c>
      <c r="I550" t="s">
        <v>2611</v>
      </c>
      <c r="J550" t="str">
        <f>IF($I550="","",_xlfn.LET(_xlpm.x,VLOOKUP($I550,'taxon-match_2026-08-31'!$A$2:$N$122,6,FALSE),IF(_xlpm.x=0,"",_xlpm.x)))</f>
        <v/>
      </c>
      <c r="K550" t="str">
        <f>IF($I550="","",_xlfn.LET(_xlpm.x,VLOOKUP($I550,'taxon-match_2026-08-31'!$A$2:$N$122,4,FALSE),IF(_xlpm.x=0,"",_xlpm.x)))</f>
        <v/>
      </c>
      <c r="L550" t="str">
        <f>IF($I550="","",_xlfn.LET(_xlpm.x,VLOOKUP($I550,'taxon-match_2026-08-31'!$A$2:$N$122,7,FALSE),IF(_xlpm.x=0,"",_xlpm.x)))</f>
        <v/>
      </c>
      <c r="M550" t="str">
        <f>IF($I550="","",_xlfn.LET(_xlpm.x,VLOOKUP($I550,'taxon-match_2026-08-31'!$A$2:$N$122,8,FALSE),IF(_xlpm.x=0,"",_xlpm.x)))</f>
        <v/>
      </c>
      <c r="N550" t="str">
        <f>IF($I550="","",_xlfn.LET(_xlpm.x,VLOOKUP($I550,'taxon-match_2026-08-31'!$A$2:$N$122,9,FALSE),IF(_xlpm.x=0,"",_xlpm.x)))</f>
        <v/>
      </c>
      <c r="O550" t="str">
        <f>IF($I550="","",_xlfn.LET(_xlpm.x,VLOOKUP($I550,'taxon-match_2026-08-31'!$A$2:$N$122,10,FALSE),IF(_xlpm.x=0,"",_xlpm.x)))</f>
        <v/>
      </c>
      <c r="P550" t="str">
        <f>IF($I550="","",_xlfn.LET(_xlpm.x,VLOOKUP($I550,'taxon-match_2026-08-31'!$A$2:$N$122,11,FALSE),IF(_xlpm.x=0,"",_xlpm.x)))</f>
        <v/>
      </c>
      <c r="Q550" t="str">
        <f>IF($I550="","",_xlfn.LET(_xlpm.x,VLOOKUP($I550,'taxon-match_2026-08-31'!$A$2:$N$122,12,FALSE),IF(_xlpm.x=0,"",_xlpm.x)))</f>
        <v/>
      </c>
      <c r="R550" t="str">
        <f>IF($I550="","",_xlfn.LET(_xlpm.x,VLOOKUP($I550,'taxon-match_2026-08-31'!$A$2:$N$122,14,FALSE),IF(_xlpm.x=0,"",_xlpm.x)))</f>
        <v/>
      </c>
      <c r="T550" t="s">
        <v>71</v>
      </c>
      <c r="X550" t="str">
        <f>IF(T550="","",_xlfn.LET(_xlpm.x,VLOOKUP(T550,'Drop-down_menus'!$F$2:$G$16,2,FALSE),IF(_xlpm.x=0,"",_xlpm.x)))</f>
        <v>https://orcid.org/0009-0002-6669-2911</v>
      </c>
      <c r="Y550" t="str">
        <f>IF(U550="","",_xlfn.LET(_xlpm.x,VLOOKUP(U550,'Drop-down_menus'!$F$2:$G$16,2,FALSE),IF(_xlpm.x=0,"",_xlpm.x)))</f>
        <v/>
      </c>
      <c r="Z550" t="str">
        <f>IF(V550="","",_xlfn.LET(_xlpm.x,VLOOKUP(V550,'Drop-down_menus'!$F$2:$G$16,2,FALSE),IF(_xlpm.x=0,"",_xlpm.x)))</f>
        <v/>
      </c>
      <c r="AA550" t="str">
        <f>IF(W550="","",_xlfn.LET(_xlpm.x,VLOOKUP(W550,'Drop-down_menus'!$F$2:$G$16,2,FALSE),IF(_xlpm.x=0,"",_xlpm.x)))</f>
        <v/>
      </c>
      <c r="AB550" t="s">
        <v>722</v>
      </c>
      <c r="AE550" t="s">
        <v>723</v>
      </c>
    </row>
    <row r="551" spans="1:34" hidden="1" x14ac:dyDescent="0.2">
      <c r="A551" s="2" t="s">
        <v>107</v>
      </c>
      <c r="C551">
        <v>265</v>
      </c>
      <c r="D551" t="s">
        <v>711</v>
      </c>
      <c r="E551" t="s">
        <v>724</v>
      </c>
      <c r="I551" t="s">
        <v>2611</v>
      </c>
      <c r="J551" t="str">
        <f>IF($I551="","",_xlfn.LET(_xlpm.x,VLOOKUP($I551,'taxon-match_2026-08-31'!$A$2:$N$122,6,FALSE),IF(_xlpm.x=0,"",_xlpm.x)))</f>
        <v/>
      </c>
      <c r="K551" t="str">
        <f>IF($I551="","",_xlfn.LET(_xlpm.x,VLOOKUP($I551,'taxon-match_2026-08-31'!$A$2:$N$122,4,FALSE),IF(_xlpm.x=0,"",_xlpm.x)))</f>
        <v/>
      </c>
      <c r="L551" t="str">
        <f>IF($I551="","",_xlfn.LET(_xlpm.x,VLOOKUP($I551,'taxon-match_2026-08-31'!$A$2:$N$122,7,FALSE),IF(_xlpm.x=0,"",_xlpm.x)))</f>
        <v/>
      </c>
      <c r="M551" t="str">
        <f>IF($I551="","",_xlfn.LET(_xlpm.x,VLOOKUP($I551,'taxon-match_2026-08-31'!$A$2:$N$122,8,FALSE),IF(_xlpm.x=0,"",_xlpm.x)))</f>
        <v/>
      </c>
      <c r="N551" t="str">
        <f>IF($I551="","",_xlfn.LET(_xlpm.x,VLOOKUP($I551,'taxon-match_2026-08-31'!$A$2:$N$122,9,FALSE),IF(_xlpm.x=0,"",_xlpm.x)))</f>
        <v/>
      </c>
      <c r="O551" t="str">
        <f>IF($I551="","",_xlfn.LET(_xlpm.x,VLOOKUP($I551,'taxon-match_2026-08-31'!$A$2:$N$122,10,FALSE),IF(_xlpm.x=0,"",_xlpm.x)))</f>
        <v/>
      </c>
      <c r="P551" t="str">
        <f>IF($I551="","",_xlfn.LET(_xlpm.x,VLOOKUP($I551,'taxon-match_2026-08-31'!$A$2:$N$122,11,FALSE),IF(_xlpm.x=0,"",_xlpm.x)))</f>
        <v/>
      </c>
      <c r="Q551" t="str">
        <f>IF($I551="","",_xlfn.LET(_xlpm.x,VLOOKUP($I551,'taxon-match_2026-08-31'!$A$2:$N$122,12,FALSE),IF(_xlpm.x=0,"",_xlpm.x)))</f>
        <v/>
      </c>
      <c r="R551" t="str">
        <f>IF($I551="","",_xlfn.LET(_xlpm.x,VLOOKUP($I551,'taxon-match_2026-08-31'!$A$2:$N$122,14,FALSE),IF(_xlpm.x=0,"",_xlpm.x)))</f>
        <v/>
      </c>
      <c r="T551" t="s">
        <v>71</v>
      </c>
      <c r="X551" t="str">
        <f>IF(T551="","",_xlfn.LET(_xlpm.x,VLOOKUP(T551,'Drop-down_menus'!$F$2:$G$16,2,FALSE),IF(_xlpm.x=0,"",_xlpm.x)))</f>
        <v>https://orcid.org/0009-0002-6669-2911</v>
      </c>
      <c r="Y551" t="str">
        <f>IF(U551="","",_xlfn.LET(_xlpm.x,VLOOKUP(U551,'Drop-down_menus'!$F$2:$G$16,2,FALSE),IF(_xlpm.x=0,"",_xlpm.x)))</f>
        <v/>
      </c>
      <c r="Z551" t="str">
        <f>IF(V551="","",_xlfn.LET(_xlpm.x,VLOOKUP(V551,'Drop-down_menus'!$F$2:$G$16,2,FALSE),IF(_xlpm.x=0,"",_xlpm.x)))</f>
        <v/>
      </c>
      <c r="AA551" t="str">
        <f>IF(W551="","",_xlfn.LET(_xlpm.x,VLOOKUP(W551,'Drop-down_menus'!$F$2:$G$16,2,FALSE),IF(_xlpm.x=0,"",_xlpm.x)))</f>
        <v/>
      </c>
      <c r="AB551" t="s">
        <v>722</v>
      </c>
      <c r="AE551" t="s">
        <v>723</v>
      </c>
    </row>
    <row r="552" spans="1:34" hidden="1" x14ac:dyDescent="0.2">
      <c r="A552" s="2" t="s">
        <v>107</v>
      </c>
      <c r="C552">
        <v>266</v>
      </c>
      <c r="D552" t="s">
        <v>711</v>
      </c>
      <c r="E552" t="s">
        <v>728</v>
      </c>
      <c r="I552" t="s">
        <v>2611</v>
      </c>
      <c r="J552" t="str">
        <f>IF($I552="","",_xlfn.LET(_xlpm.x,VLOOKUP($I552,'taxon-match_2026-08-31'!$A$2:$N$122,6,FALSE),IF(_xlpm.x=0,"",_xlpm.x)))</f>
        <v/>
      </c>
      <c r="K552" t="str">
        <f>IF($I552="","",_xlfn.LET(_xlpm.x,VLOOKUP($I552,'taxon-match_2026-08-31'!$A$2:$N$122,4,FALSE),IF(_xlpm.x=0,"",_xlpm.x)))</f>
        <v/>
      </c>
      <c r="L552" t="str">
        <f>IF($I552="","",_xlfn.LET(_xlpm.x,VLOOKUP($I552,'taxon-match_2026-08-31'!$A$2:$N$122,7,FALSE),IF(_xlpm.x=0,"",_xlpm.x)))</f>
        <v/>
      </c>
      <c r="M552" t="str">
        <f>IF($I552="","",_xlfn.LET(_xlpm.x,VLOOKUP($I552,'taxon-match_2026-08-31'!$A$2:$N$122,8,FALSE),IF(_xlpm.x=0,"",_xlpm.x)))</f>
        <v/>
      </c>
      <c r="N552" t="str">
        <f>IF($I552="","",_xlfn.LET(_xlpm.x,VLOOKUP($I552,'taxon-match_2026-08-31'!$A$2:$N$122,9,FALSE),IF(_xlpm.x=0,"",_xlpm.x)))</f>
        <v/>
      </c>
      <c r="O552" t="str">
        <f>IF($I552="","",_xlfn.LET(_xlpm.x,VLOOKUP($I552,'taxon-match_2026-08-31'!$A$2:$N$122,10,FALSE),IF(_xlpm.x=0,"",_xlpm.x)))</f>
        <v/>
      </c>
      <c r="P552" t="str">
        <f>IF($I552="","",_xlfn.LET(_xlpm.x,VLOOKUP($I552,'taxon-match_2026-08-31'!$A$2:$N$122,11,FALSE),IF(_xlpm.x=0,"",_xlpm.x)))</f>
        <v/>
      </c>
      <c r="Q552" t="str">
        <f>IF($I552="","",_xlfn.LET(_xlpm.x,VLOOKUP($I552,'taxon-match_2026-08-31'!$A$2:$N$122,12,FALSE),IF(_xlpm.x=0,"",_xlpm.x)))</f>
        <v/>
      </c>
      <c r="R552" t="str">
        <f>IF($I552="","",_xlfn.LET(_xlpm.x,VLOOKUP($I552,'taxon-match_2026-08-31'!$A$2:$N$122,14,FALSE),IF(_xlpm.x=0,"",_xlpm.x)))</f>
        <v/>
      </c>
      <c r="T552" t="s">
        <v>71</v>
      </c>
      <c r="X552" t="str">
        <f>IF(T552="","",_xlfn.LET(_xlpm.x,VLOOKUP(T552,'Drop-down_menus'!$F$2:$G$16,2,FALSE),IF(_xlpm.x=0,"",_xlpm.x)))</f>
        <v>https://orcid.org/0009-0002-6669-2911</v>
      </c>
      <c r="Y552" t="str">
        <f>IF(U552="","",_xlfn.LET(_xlpm.x,VLOOKUP(U552,'Drop-down_menus'!$F$2:$G$16,2,FALSE),IF(_xlpm.x=0,"",_xlpm.x)))</f>
        <v/>
      </c>
      <c r="Z552" t="str">
        <f>IF(V552="","",_xlfn.LET(_xlpm.x,VLOOKUP(V552,'Drop-down_menus'!$F$2:$G$16,2,FALSE),IF(_xlpm.x=0,"",_xlpm.x)))</f>
        <v/>
      </c>
      <c r="AA552" t="str">
        <f>IF(W552="","",_xlfn.LET(_xlpm.x,VLOOKUP(W552,'Drop-down_menus'!$F$2:$G$16,2,FALSE),IF(_xlpm.x=0,"",_xlpm.x)))</f>
        <v/>
      </c>
      <c r="AB552" t="s">
        <v>722</v>
      </c>
      <c r="AE552" t="s">
        <v>791</v>
      </c>
    </row>
    <row r="553" spans="1:34" hidden="1" x14ac:dyDescent="0.2">
      <c r="A553" s="2" t="s">
        <v>131</v>
      </c>
      <c r="C553">
        <v>526</v>
      </c>
      <c r="D553" t="s">
        <v>711</v>
      </c>
      <c r="E553" t="s">
        <v>727</v>
      </c>
      <c r="I553" t="s">
        <v>2611</v>
      </c>
      <c r="J553" t="str">
        <f>IF($I553="","",_xlfn.LET(_xlpm.x,VLOOKUP($I553,'taxon-match_2026-08-31'!$A$2:$N$122,6,FALSE),IF(_xlpm.x=0,"",_xlpm.x)))</f>
        <v/>
      </c>
      <c r="K553" t="str">
        <f>IF($I553="","",_xlfn.LET(_xlpm.x,VLOOKUP($I553,'taxon-match_2026-08-31'!$A$2:$N$122,4,FALSE),IF(_xlpm.x=0,"",_xlpm.x)))</f>
        <v/>
      </c>
      <c r="L553" t="str">
        <f>IF($I553="","",_xlfn.LET(_xlpm.x,VLOOKUP($I553,'taxon-match_2026-08-31'!$A$2:$N$122,7,FALSE),IF(_xlpm.x=0,"",_xlpm.x)))</f>
        <v/>
      </c>
      <c r="M553" t="str">
        <f>IF($I553="","",_xlfn.LET(_xlpm.x,VLOOKUP($I553,'taxon-match_2026-08-31'!$A$2:$N$122,8,FALSE),IF(_xlpm.x=0,"",_xlpm.x)))</f>
        <v/>
      </c>
      <c r="N553" t="str">
        <f>IF($I553="","",_xlfn.LET(_xlpm.x,VLOOKUP($I553,'taxon-match_2026-08-31'!$A$2:$N$122,9,FALSE),IF(_xlpm.x=0,"",_xlpm.x)))</f>
        <v/>
      </c>
      <c r="O553" t="str">
        <f>IF($I553="","",_xlfn.LET(_xlpm.x,VLOOKUP($I553,'taxon-match_2026-08-31'!$A$2:$N$122,10,FALSE),IF(_xlpm.x=0,"",_xlpm.x)))</f>
        <v/>
      </c>
      <c r="P553" t="str">
        <f>IF($I553="","",_xlfn.LET(_xlpm.x,VLOOKUP($I553,'taxon-match_2026-08-31'!$A$2:$N$122,11,FALSE),IF(_xlpm.x=0,"",_xlpm.x)))</f>
        <v/>
      </c>
      <c r="Q553" t="str">
        <f>IF($I553="","",_xlfn.LET(_xlpm.x,VLOOKUP($I553,'taxon-match_2026-08-31'!$A$2:$N$122,12,FALSE),IF(_xlpm.x=0,"",_xlpm.x)))</f>
        <v/>
      </c>
      <c r="R553" t="str">
        <f>IF($I553="","",_xlfn.LET(_xlpm.x,VLOOKUP($I553,'taxon-match_2026-08-31'!$A$2:$N$122,14,FALSE),IF(_xlpm.x=0,"",_xlpm.x)))</f>
        <v/>
      </c>
      <c r="T553" t="s">
        <v>71</v>
      </c>
      <c r="X553" t="str">
        <f>IF(T553="","",_xlfn.LET(_xlpm.x,VLOOKUP(T553,'Drop-down_menus'!$F$2:$G$16,2,FALSE),IF(_xlpm.x=0,"",_xlpm.x)))</f>
        <v>https://orcid.org/0009-0002-6669-2911</v>
      </c>
      <c r="Y553" t="str">
        <f>IF(U553="","",_xlfn.LET(_xlpm.x,VLOOKUP(U553,'Drop-down_menus'!$F$2:$G$16,2,FALSE),IF(_xlpm.x=0,"",_xlpm.x)))</f>
        <v/>
      </c>
      <c r="Z553" t="str">
        <f>IF(V553="","",_xlfn.LET(_xlpm.x,VLOOKUP(V553,'Drop-down_menus'!$F$2:$G$16,2,FALSE),IF(_xlpm.x=0,"",_xlpm.x)))</f>
        <v/>
      </c>
      <c r="AA553" t="str">
        <f>IF(W553="","",_xlfn.LET(_xlpm.x,VLOOKUP(W553,'Drop-down_menus'!$F$2:$G$16,2,FALSE),IF(_xlpm.x=0,"",_xlpm.x)))</f>
        <v/>
      </c>
      <c r="AB553" t="s">
        <v>722</v>
      </c>
      <c r="AE553" t="s">
        <v>792</v>
      </c>
    </row>
    <row r="554" spans="1:34" hidden="1" x14ac:dyDescent="0.2">
      <c r="A554" s="2" t="s">
        <v>131</v>
      </c>
      <c r="C554">
        <v>527</v>
      </c>
      <c r="D554" t="s">
        <v>711</v>
      </c>
      <c r="E554" t="s">
        <v>727</v>
      </c>
      <c r="I554" t="s">
        <v>2611</v>
      </c>
      <c r="J554" t="str">
        <f>IF($I554="","",_xlfn.LET(_xlpm.x,VLOOKUP($I554,'taxon-match_2026-08-31'!$A$2:$N$122,6,FALSE),IF(_xlpm.x=0,"",_xlpm.x)))</f>
        <v/>
      </c>
      <c r="K554" t="str">
        <f>IF($I554="","",_xlfn.LET(_xlpm.x,VLOOKUP($I554,'taxon-match_2026-08-31'!$A$2:$N$122,4,FALSE),IF(_xlpm.x=0,"",_xlpm.x)))</f>
        <v/>
      </c>
      <c r="L554" t="str">
        <f>IF($I554="","",_xlfn.LET(_xlpm.x,VLOOKUP($I554,'taxon-match_2026-08-31'!$A$2:$N$122,7,FALSE),IF(_xlpm.x=0,"",_xlpm.x)))</f>
        <v/>
      </c>
      <c r="M554" t="str">
        <f>IF($I554="","",_xlfn.LET(_xlpm.x,VLOOKUP($I554,'taxon-match_2026-08-31'!$A$2:$N$122,8,FALSE),IF(_xlpm.x=0,"",_xlpm.x)))</f>
        <v/>
      </c>
      <c r="N554" t="str">
        <f>IF($I554="","",_xlfn.LET(_xlpm.x,VLOOKUP($I554,'taxon-match_2026-08-31'!$A$2:$N$122,9,FALSE),IF(_xlpm.x=0,"",_xlpm.x)))</f>
        <v/>
      </c>
      <c r="O554" t="str">
        <f>IF($I554="","",_xlfn.LET(_xlpm.x,VLOOKUP($I554,'taxon-match_2026-08-31'!$A$2:$N$122,10,FALSE),IF(_xlpm.x=0,"",_xlpm.x)))</f>
        <v/>
      </c>
      <c r="P554" t="str">
        <f>IF($I554="","",_xlfn.LET(_xlpm.x,VLOOKUP($I554,'taxon-match_2026-08-31'!$A$2:$N$122,11,FALSE),IF(_xlpm.x=0,"",_xlpm.x)))</f>
        <v/>
      </c>
      <c r="Q554" t="str">
        <f>IF($I554="","",_xlfn.LET(_xlpm.x,VLOOKUP($I554,'taxon-match_2026-08-31'!$A$2:$N$122,12,FALSE),IF(_xlpm.x=0,"",_xlpm.x)))</f>
        <v/>
      </c>
      <c r="R554" t="str">
        <f>IF($I554="","",_xlfn.LET(_xlpm.x,VLOOKUP($I554,'taxon-match_2026-08-31'!$A$2:$N$122,14,FALSE),IF(_xlpm.x=0,"",_xlpm.x)))</f>
        <v/>
      </c>
      <c r="T554" t="s">
        <v>71</v>
      </c>
      <c r="X554" t="str">
        <f>IF(T554="","",_xlfn.LET(_xlpm.x,VLOOKUP(T554,'Drop-down_menus'!$F$2:$G$16,2,FALSE),IF(_xlpm.x=0,"",_xlpm.x)))</f>
        <v>https://orcid.org/0009-0002-6669-2911</v>
      </c>
      <c r="Y554" t="str">
        <f>IF(U554="","",_xlfn.LET(_xlpm.x,VLOOKUP(U554,'Drop-down_menus'!$F$2:$G$16,2,FALSE),IF(_xlpm.x=0,"",_xlpm.x)))</f>
        <v/>
      </c>
      <c r="Z554" t="str">
        <f>IF(V554="","",_xlfn.LET(_xlpm.x,VLOOKUP(V554,'Drop-down_menus'!$F$2:$G$16,2,FALSE),IF(_xlpm.x=0,"",_xlpm.x)))</f>
        <v/>
      </c>
      <c r="AA554" t="str">
        <f>IF(W554="","",_xlfn.LET(_xlpm.x,VLOOKUP(W554,'Drop-down_menus'!$F$2:$G$16,2,FALSE),IF(_xlpm.x=0,"",_xlpm.x)))</f>
        <v/>
      </c>
      <c r="AB554" t="s">
        <v>722</v>
      </c>
      <c r="AE554" t="s">
        <v>792</v>
      </c>
    </row>
    <row r="555" spans="1:34" hidden="1" x14ac:dyDescent="0.2">
      <c r="A555" s="2" t="s">
        <v>131</v>
      </c>
      <c r="C555">
        <v>528</v>
      </c>
      <c r="D555" t="s">
        <v>711</v>
      </c>
      <c r="E555" t="s">
        <v>727</v>
      </c>
      <c r="I555" t="s">
        <v>2611</v>
      </c>
      <c r="J555" t="str">
        <f>IF($I555="","",_xlfn.LET(_xlpm.x,VLOOKUP($I555,'taxon-match_2026-08-31'!$A$2:$N$122,6,FALSE),IF(_xlpm.x=0,"",_xlpm.x)))</f>
        <v/>
      </c>
      <c r="K555" t="str">
        <f>IF($I555="","",_xlfn.LET(_xlpm.x,VLOOKUP($I555,'taxon-match_2026-08-31'!$A$2:$N$122,4,FALSE),IF(_xlpm.x=0,"",_xlpm.x)))</f>
        <v/>
      </c>
      <c r="L555" t="str">
        <f>IF($I555="","",_xlfn.LET(_xlpm.x,VLOOKUP($I555,'taxon-match_2026-08-31'!$A$2:$N$122,7,FALSE),IF(_xlpm.x=0,"",_xlpm.x)))</f>
        <v/>
      </c>
      <c r="M555" t="str">
        <f>IF($I555="","",_xlfn.LET(_xlpm.x,VLOOKUP($I555,'taxon-match_2026-08-31'!$A$2:$N$122,8,FALSE),IF(_xlpm.x=0,"",_xlpm.x)))</f>
        <v/>
      </c>
      <c r="N555" t="str">
        <f>IF($I555="","",_xlfn.LET(_xlpm.x,VLOOKUP($I555,'taxon-match_2026-08-31'!$A$2:$N$122,9,FALSE),IF(_xlpm.x=0,"",_xlpm.x)))</f>
        <v/>
      </c>
      <c r="O555" t="str">
        <f>IF($I555="","",_xlfn.LET(_xlpm.x,VLOOKUP($I555,'taxon-match_2026-08-31'!$A$2:$N$122,10,FALSE),IF(_xlpm.x=0,"",_xlpm.x)))</f>
        <v/>
      </c>
      <c r="P555" t="str">
        <f>IF($I555="","",_xlfn.LET(_xlpm.x,VLOOKUP($I555,'taxon-match_2026-08-31'!$A$2:$N$122,11,FALSE),IF(_xlpm.x=0,"",_xlpm.x)))</f>
        <v/>
      </c>
      <c r="Q555" t="str">
        <f>IF($I555="","",_xlfn.LET(_xlpm.x,VLOOKUP($I555,'taxon-match_2026-08-31'!$A$2:$N$122,12,FALSE),IF(_xlpm.x=0,"",_xlpm.x)))</f>
        <v/>
      </c>
      <c r="R555" t="str">
        <f>IF($I555="","",_xlfn.LET(_xlpm.x,VLOOKUP($I555,'taxon-match_2026-08-31'!$A$2:$N$122,14,FALSE),IF(_xlpm.x=0,"",_xlpm.x)))</f>
        <v/>
      </c>
      <c r="T555" t="s">
        <v>71</v>
      </c>
      <c r="X555" t="str">
        <f>IF(T555="","",_xlfn.LET(_xlpm.x,VLOOKUP(T555,'Drop-down_menus'!$F$2:$G$16,2,FALSE),IF(_xlpm.x=0,"",_xlpm.x)))</f>
        <v>https://orcid.org/0009-0002-6669-2911</v>
      </c>
      <c r="Y555" t="str">
        <f>IF(U555="","",_xlfn.LET(_xlpm.x,VLOOKUP(U555,'Drop-down_menus'!$F$2:$G$16,2,FALSE),IF(_xlpm.x=0,"",_xlpm.x)))</f>
        <v/>
      </c>
      <c r="Z555" t="str">
        <f>IF(V555="","",_xlfn.LET(_xlpm.x,VLOOKUP(V555,'Drop-down_menus'!$F$2:$G$16,2,FALSE),IF(_xlpm.x=0,"",_xlpm.x)))</f>
        <v/>
      </c>
      <c r="AA555" t="str">
        <f>IF(W555="","",_xlfn.LET(_xlpm.x,VLOOKUP(W555,'Drop-down_menus'!$F$2:$G$16,2,FALSE),IF(_xlpm.x=0,"",_xlpm.x)))</f>
        <v/>
      </c>
      <c r="AB555" t="s">
        <v>730</v>
      </c>
      <c r="AE555" t="s">
        <v>792</v>
      </c>
    </row>
    <row r="556" spans="1:34" hidden="1" x14ac:dyDescent="0.2">
      <c r="A556" s="2" t="s">
        <v>131</v>
      </c>
      <c r="C556">
        <v>529</v>
      </c>
      <c r="D556" t="s">
        <v>711</v>
      </c>
      <c r="E556" t="s">
        <v>793</v>
      </c>
      <c r="I556" t="s">
        <v>2611</v>
      </c>
      <c r="J556" t="str">
        <f>IF($I556="","",_xlfn.LET(_xlpm.x,VLOOKUP($I556,'taxon-match_2026-08-31'!$A$2:$N$122,6,FALSE),IF(_xlpm.x=0,"",_xlpm.x)))</f>
        <v/>
      </c>
      <c r="K556" t="str">
        <f>IF($I556="","",_xlfn.LET(_xlpm.x,VLOOKUP($I556,'taxon-match_2026-08-31'!$A$2:$N$122,4,FALSE),IF(_xlpm.x=0,"",_xlpm.x)))</f>
        <v/>
      </c>
      <c r="L556" t="str">
        <f>IF($I556="","",_xlfn.LET(_xlpm.x,VLOOKUP($I556,'taxon-match_2026-08-31'!$A$2:$N$122,7,FALSE),IF(_xlpm.x=0,"",_xlpm.x)))</f>
        <v/>
      </c>
      <c r="M556" t="str">
        <f>IF($I556="","",_xlfn.LET(_xlpm.x,VLOOKUP($I556,'taxon-match_2026-08-31'!$A$2:$N$122,8,FALSE),IF(_xlpm.x=0,"",_xlpm.x)))</f>
        <v/>
      </c>
      <c r="N556" t="str">
        <f>IF($I556="","",_xlfn.LET(_xlpm.x,VLOOKUP($I556,'taxon-match_2026-08-31'!$A$2:$N$122,9,FALSE),IF(_xlpm.x=0,"",_xlpm.x)))</f>
        <v/>
      </c>
      <c r="O556" t="str">
        <f>IF($I556="","",_xlfn.LET(_xlpm.x,VLOOKUP($I556,'taxon-match_2026-08-31'!$A$2:$N$122,10,FALSE),IF(_xlpm.x=0,"",_xlpm.x)))</f>
        <v/>
      </c>
      <c r="P556" t="str">
        <f>IF($I556="","",_xlfn.LET(_xlpm.x,VLOOKUP($I556,'taxon-match_2026-08-31'!$A$2:$N$122,11,FALSE),IF(_xlpm.x=0,"",_xlpm.x)))</f>
        <v/>
      </c>
      <c r="Q556" t="str">
        <f>IF($I556="","",_xlfn.LET(_xlpm.x,VLOOKUP($I556,'taxon-match_2026-08-31'!$A$2:$N$122,12,FALSE),IF(_xlpm.x=0,"",_xlpm.x)))</f>
        <v/>
      </c>
      <c r="R556" t="str">
        <f>IF($I556="","",_xlfn.LET(_xlpm.x,VLOOKUP($I556,'taxon-match_2026-08-31'!$A$2:$N$122,14,FALSE),IF(_xlpm.x=0,"",_xlpm.x)))</f>
        <v/>
      </c>
      <c r="T556" t="s">
        <v>71</v>
      </c>
      <c r="X556" t="str">
        <f>IF(T556="","",_xlfn.LET(_xlpm.x,VLOOKUP(T556,'Drop-down_menus'!$F$2:$G$16,2,FALSE),IF(_xlpm.x=0,"",_xlpm.x)))</f>
        <v>https://orcid.org/0009-0002-6669-2911</v>
      </c>
      <c r="Y556" t="str">
        <f>IF(U556="","",_xlfn.LET(_xlpm.x,VLOOKUP(U556,'Drop-down_menus'!$F$2:$G$16,2,FALSE),IF(_xlpm.x=0,"",_xlpm.x)))</f>
        <v/>
      </c>
      <c r="Z556" t="str">
        <f>IF(V556="","",_xlfn.LET(_xlpm.x,VLOOKUP(V556,'Drop-down_menus'!$F$2:$G$16,2,FALSE),IF(_xlpm.x=0,"",_xlpm.x)))</f>
        <v/>
      </c>
      <c r="AA556" t="str">
        <f>IF(W556="","",_xlfn.LET(_xlpm.x,VLOOKUP(W556,'Drop-down_menus'!$F$2:$G$16,2,FALSE),IF(_xlpm.x=0,"",_xlpm.x)))</f>
        <v/>
      </c>
      <c r="AB556" t="s">
        <v>730</v>
      </c>
      <c r="AE556" t="s">
        <v>794</v>
      </c>
    </row>
    <row r="557" spans="1:34" hidden="1" x14ac:dyDescent="0.2">
      <c r="A557" s="2" t="s">
        <v>131</v>
      </c>
      <c r="C557">
        <v>530</v>
      </c>
      <c r="D557" t="s">
        <v>711</v>
      </c>
      <c r="E557" t="s">
        <v>793</v>
      </c>
      <c r="I557" t="s">
        <v>2611</v>
      </c>
      <c r="J557" t="str">
        <f>IF($I557="","",_xlfn.LET(_xlpm.x,VLOOKUP($I557,'taxon-match_2026-08-31'!$A$2:$N$122,6,FALSE),IF(_xlpm.x=0,"",_xlpm.x)))</f>
        <v/>
      </c>
      <c r="K557" t="str">
        <f>IF($I557="","",_xlfn.LET(_xlpm.x,VLOOKUP($I557,'taxon-match_2026-08-31'!$A$2:$N$122,4,FALSE),IF(_xlpm.x=0,"",_xlpm.x)))</f>
        <v/>
      </c>
      <c r="L557" t="str">
        <f>IF($I557="","",_xlfn.LET(_xlpm.x,VLOOKUP($I557,'taxon-match_2026-08-31'!$A$2:$N$122,7,FALSE),IF(_xlpm.x=0,"",_xlpm.x)))</f>
        <v/>
      </c>
      <c r="M557" t="str">
        <f>IF($I557="","",_xlfn.LET(_xlpm.x,VLOOKUP($I557,'taxon-match_2026-08-31'!$A$2:$N$122,8,FALSE),IF(_xlpm.x=0,"",_xlpm.x)))</f>
        <v/>
      </c>
      <c r="N557" t="str">
        <f>IF($I557="","",_xlfn.LET(_xlpm.x,VLOOKUP($I557,'taxon-match_2026-08-31'!$A$2:$N$122,9,FALSE),IF(_xlpm.x=0,"",_xlpm.x)))</f>
        <v/>
      </c>
      <c r="O557" t="str">
        <f>IF($I557="","",_xlfn.LET(_xlpm.x,VLOOKUP($I557,'taxon-match_2026-08-31'!$A$2:$N$122,10,FALSE),IF(_xlpm.x=0,"",_xlpm.x)))</f>
        <v/>
      </c>
      <c r="P557" t="str">
        <f>IF($I557="","",_xlfn.LET(_xlpm.x,VLOOKUP($I557,'taxon-match_2026-08-31'!$A$2:$N$122,11,FALSE),IF(_xlpm.x=0,"",_xlpm.x)))</f>
        <v/>
      </c>
      <c r="Q557" t="str">
        <f>IF($I557="","",_xlfn.LET(_xlpm.x,VLOOKUP($I557,'taxon-match_2026-08-31'!$A$2:$N$122,12,FALSE),IF(_xlpm.x=0,"",_xlpm.x)))</f>
        <v/>
      </c>
      <c r="R557" t="str">
        <f>IF($I557="","",_xlfn.LET(_xlpm.x,VLOOKUP($I557,'taxon-match_2026-08-31'!$A$2:$N$122,14,FALSE),IF(_xlpm.x=0,"",_xlpm.x)))</f>
        <v/>
      </c>
      <c r="T557" t="s">
        <v>71</v>
      </c>
      <c r="X557" t="str">
        <f>IF(T557="","",_xlfn.LET(_xlpm.x,VLOOKUP(T557,'Drop-down_menus'!$F$2:$G$16,2,FALSE),IF(_xlpm.x=0,"",_xlpm.x)))</f>
        <v>https://orcid.org/0009-0002-6669-2911</v>
      </c>
      <c r="Y557" t="str">
        <f>IF(U557="","",_xlfn.LET(_xlpm.x,VLOOKUP(U557,'Drop-down_menus'!$F$2:$G$16,2,FALSE),IF(_xlpm.x=0,"",_xlpm.x)))</f>
        <v/>
      </c>
      <c r="Z557" t="str">
        <f>IF(V557="","",_xlfn.LET(_xlpm.x,VLOOKUP(V557,'Drop-down_menus'!$F$2:$G$16,2,FALSE),IF(_xlpm.x=0,"",_xlpm.x)))</f>
        <v/>
      </c>
      <c r="AA557" t="str">
        <f>IF(W557="","",_xlfn.LET(_xlpm.x,VLOOKUP(W557,'Drop-down_menus'!$F$2:$G$16,2,FALSE),IF(_xlpm.x=0,"",_xlpm.x)))</f>
        <v/>
      </c>
      <c r="AB557" t="s">
        <v>730</v>
      </c>
      <c r="AE557" t="s">
        <v>794</v>
      </c>
    </row>
    <row r="558" spans="1:34" hidden="1" x14ac:dyDescent="0.2">
      <c r="A558" s="2" t="s">
        <v>131</v>
      </c>
      <c r="C558">
        <v>531</v>
      </c>
      <c r="D558" t="s">
        <v>711</v>
      </c>
      <c r="E558" t="s">
        <v>793</v>
      </c>
      <c r="I558" t="s">
        <v>2611</v>
      </c>
      <c r="J558" t="str">
        <f>IF($I558="","",_xlfn.LET(_xlpm.x,VLOOKUP($I558,'taxon-match_2026-08-31'!$A$2:$N$122,6,FALSE),IF(_xlpm.x=0,"",_xlpm.x)))</f>
        <v/>
      </c>
      <c r="K558" t="str">
        <f>IF($I558="","",_xlfn.LET(_xlpm.x,VLOOKUP($I558,'taxon-match_2026-08-31'!$A$2:$N$122,4,FALSE),IF(_xlpm.x=0,"",_xlpm.x)))</f>
        <v/>
      </c>
      <c r="L558" t="str">
        <f>IF($I558="","",_xlfn.LET(_xlpm.x,VLOOKUP($I558,'taxon-match_2026-08-31'!$A$2:$N$122,7,FALSE),IF(_xlpm.x=0,"",_xlpm.x)))</f>
        <v/>
      </c>
      <c r="M558" t="str">
        <f>IF($I558="","",_xlfn.LET(_xlpm.x,VLOOKUP($I558,'taxon-match_2026-08-31'!$A$2:$N$122,8,FALSE),IF(_xlpm.x=0,"",_xlpm.x)))</f>
        <v/>
      </c>
      <c r="N558" t="str">
        <f>IF($I558="","",_xlfn.LET(_xlpm.x,VLOOKUP($I558,'taxon-match_2026-08-31'!$A$2:$N$122,9,FALSE),IF(_xlpm.x=0,"",_xlpm.x)))</f>
        <v/>
      </c>
      <c r="O558" t="str">
        <f>IF($I558="","",_xlfn.LET(_xlpm.x,VLOOKUP($I558,'taxon-match_2026-08-31'!$A$2:$N$122,10,FALSE),IF(_xlpm.x=0,"",_xlpm.x)))</f>
        <v/>
      </c>
      <c r="P558" t="str">
        <f>IF($I558="","",_xlfn.LET(_xlpm.x,VLOOKUP($I558,'taxon-match_2026-08-31'!$A$2:$N$122,11,FALSE),IF(_xlpm.x=0,"",_xlpm.x)))</f>
        <v/>
      </c>
      <c r="Q558" t="str">
        <f>IF($I558="","",_xlfn.LET(_xlpm.x,VLOOKUP($I558,'taxon-match_2026-08-31'!$A$2:$N$122,12,FALSE),IF(_xlpm.x=0,"",_xlpm.x)))</f>
        <v/>
      </c>
      <c r="R558" t="str">
        <f>IF($I558="","",_xlfn.LET(_xlpm.x,VLOOKUP($I558,'taxon-match_2026-08-31'!$A$2:$N$122,14,FALSE),IF(_xlpm.x=0,"",_xlpm.x)))</f>
        <v/>
      </c>
      <c r="T558" t="s">
        <v>71</v>
      </c>
      <c r="X558" t="str">
        <f>IF(T558="","",_xlfn.LET(_xlpm.x,VLOOKUP(T558,'Drop-down_menus'!$F$2:$G$16,2,FALSE),IF(_xlpm.x=0,"",_xlpm.x)))</f>
        <v>https://orcid.org/0009-0002-6669-2911</v>
      </c>
      <c r="Y558" t="str">
        <f>IF(U558="","",_xlfn.LET(_xlpm.x,VLOOKUP(U558,'Drop-down_menus'!$F$2:$G$16,2,FALSE),IF(_xlpm.x=0,"",_xlpm.x)))</f>
        <v/>
      </c>
      <c r="Z558" t="str">
        <f>IF(V558="","",_xlfn.LET(_xlpm.x,VLOOKUP(V558,'Drop-down_menus'!$F$2:$G$16,2,FALSE),IF(_xlpm.x=0,"",_xlpm.x)))</f>
        <v/>
      </c>
      <c r="AA558" t="str">
        <f>IF(W558="","",_xlfn.LET(_xlpm.x,VLOOKUP(W558,'Drop-down_menus'!$F$2:$G$16,2,FALSE),IF(_xlpm.x=0,"",_xlpm.x)))</f>
        <v/>
      </c>
      <c r="AB558" t="s">
        <v>730</v>
      </c>
      <c r="AE558" t="s">
        <v>794</v>
      </c>
    </row>
    <row r="559" spans="1:34" hidden="1" x14ac:dyDescent="0.2">
      <c r="A559" s="2" t="s">
        <v>131</v>
      </c>
      <c r="C559">
        <v>532</v>
      </c>
      <c r="D559" t="s">
        <v>711</v>
      </c>
      <c r="E559" t="s">
        <v>795</v>
      </c>
      <c r="I559" t="s">
        <v>2611</v>
      </c>
      <c r="J559" t="str">
        <f>IF($I559="","",_xlfn.LET(_xlpm.x,VLOOKUP($I559,'taxon-match_2026-08-31'!$A$2:$N$122,6,FALSE),IF(_xlpm.x=0,"",_xlpm.x)))</f>
        <v/>
      </c>
      <c r="K559" t="str">
        <f>IF($I559="","",_xlfn.LET(_xlpm.x,VLOOKUP($I559,'taxon-match_2026-08-31'!$A$2:$N$122,4,FALSE),IF(_xlpm.x=0,"",_xlpm.x)))</f>
        <v/>
      </c>
      <c r="L559" t="str">
        <f>IF($I559="","",_xlfn.LET(_xlpm.x,VLOOKUP($I559,'taxon-match_2026-08-31'!$A$2:$N$122,7,FALSE),IF(_xlpm.x=0,"",_xlpm.x)))</f>
        <v/>
      </c>
      <c r="M559" t="str">
        <f>IF($I559="","",_xlfn.LET(_xlpm.x,VLOOKUP($I559,'taxon-match_2026-08-31'!$A$2:$N$122,8,FALSE),IF(_xlpm.x=0,"",_xlpm.x)))</f>
        <v/>
      </c>
      <c r="N559" t="str">
        <f>IF($I559="","",_xlfn.LET(_xlpm.x,VLOOKUP($I559,'taxon-match_2026-08-31'!$A$2:$N$122,9,FALSE),IF(_xlpm.x=0,"",_xlpm.x)))</f>
        <v/>
      </c>
      <c r="O559" t="str">
        <f>IF($I559="","",_xlfn.LET(_xlpm.x,VLOOKUP($I559,'taxon-match_2026-08-31'!$A$2:$N$122,10,FALSE),IF(_xlpm.x=0,"",_xlpm.x)))</f>
        <v/>
      </c>
      <c r="P559" t="str">
        <f>IF($I559="","",_xlfn.LET(_xlpm.x,VLOOKUP($I559,'taxon-match_2026-08-31'!$A$2:$N$122,11,FALSE),IF(_xlpm.x=0,"",_xlpm.x)))</f>
        <v/>
      </c>
      <c r="Q559" t="str">
        <f>IF($I559="","",_xlfn.LET(_xlpm.x,VLOOKUP($I559,'taxon-match_2026-08-31'!$A$2:$N$122,12,FALSE),IF(_xlpm.x=0,"",_xlpm.x)))</f>
        <v/>
      </c>
      <c r="R559" t="str">
        <f>IF($I559="","",_xlfn.LET(_xlpm.x,VLOOKUP($I559,'taxon-match_2026-08-31'!$A$2:$N$122,14,FALSE),IF(_xlpm.x=0,"",_xlpm.x)))</f>
        <v/>
      </c>
      <c r="T559" t="s">
        <v>71</v>
      </c>
      <c r="X559" t="str">
        <f>IF(T559="","",_xlfn.LET(_xlpm.x,VLOOKUP(T559,'Drop-down_menus'!$F$2:$G$16,2,FALSE),IF(_xlpm.x=0,"",_xlpm.x)))</f>
        <v>https://orcid.org/0009-0002-6669-2911</v>
      </c>
      <c r="Y559" t="str">
        <f>IF(U559="","",_xlfn.LET(_xlpm.x,VLOOKUP(U559,'Drop-down_menus'!$F$2:$G$16,2,FALSE),IF(_xlpm.x=0,"",_xlpm.x)))</f>
        <v/>
      </c>
      <c r="Z559" t="str">
        <f>IF(V559="","",_xlfn.LET(_xlpm.x,VLOOKUP(V559,'Drop-down_menus'!$F$2:$G$16,2,FALSE),IF(_xlpm.x=0,"",_xlpm.x)))</f>
        <v/>
      </c>
      <c r="AA559" t="str">
        <f>IF(W559="","",_xlfn.LET(_xlpm.x,VLOOKUP(W559,'Drop-down_menus'!$F$2:$G$16,2,FALSE),IF(_xlpm.x=0,"",_xlpm.x)))</f>
        <v/>
      </c>
      <c r="AB559" t="s">
        <v>730</v>
      </c>
      <c r="AE559" t="s">
        <v>794</v>
      </c>
      <c r="AH559" s="2" t="s">
        <v>796</v>
      </c>
    </row>
    <row r="560" spans="1:34" hidden="1" x14ac:dyDescent="0.2">
      <c r="A560" s="2" t="s">
        <v>131</v>
      </c>
      <c r="C560">
        <v>533</v>
      </c>
      <c r="D560" t="s">
        <v>711</v>
      </c>
      <c r="E560" t="s">
        <v>795</v>
      </c>
      <c r="I560" t="s">
        <v>2611</v>
      </c>
      <c r="J560" t="str">
        <f>IF($I560="","",_xlfn.LET(_xlpm.x,VLOOKUP($I560,'taxon-match_2026-08-31'!$A$2:$N$122,6,FALSE),IF(_xlpm.x=0,"",_xlpm.x)))</f>
        <v/>
      </c>
      <c r="K560" t="str">
        <f>IF($I560="","",_xlfn.LET(_xlpm.x,VLOOKUP($I560,'taxon-match_2026-08-31'!$A$2:$N$122,4,FALSE),IF(_xlpm.x=0,"",_xlpm.x)))</f>
        <v/>
      </c>
      <c r="L560" t="str">
        <f>IF($I560="","",_xlfn.LET(_xlpm.x,VLOOKUP($I560,'taxon-match_2026-08-31'!$A$2:$N$122,7,FALSE),IF(_xlpm.x=0,"",_xlpm.x)))</f>
        <v/>
      </c>
      <c r="M560" t="str">
        <f>IF($I560="","",_xlfn.LET(_xlpm.x,VLOOKUP($I560,'taxon-match_2026-08-31'!$A$2:$N$122,8,FALSE),IF(_xlpm.x=0,"",_xlpm.x)))</f>
        <v/>
      </c>
      <c r="N560" t="str">
        <f>IF($I560="","",_xlfn.LET(_xlpm.x,VLOOKUP($I560,'taxon-match_2026-08-31'!$A$2:$N$122,9,FALSE),IF(_xlpm.x=0,"",_xlpm.x)))</f>
        <v/>
      </c>
      <c r="O560" t="str">
        <f>IF($I560="","",_xlfn.LET(_xlpm.x,VLOOKUP($I560,'taxon-match_2026-08-31'!$A$2:$N$122,10,FALSE),IF(_xlpm.x=0,"",_xlpm.x)))</f>
        <v/>
      </c>
      <c r="P560" t="str">
        <f>IF($I560="","",_xlfn.LET(_xlpm.x,VLOOKUP($I560,'taxon-match_2026-08-31'!$A$2:$N$122,11,FALSE),IF(_xlpm.x=0,"",_xlpm.x)))</f>
        <v/>
      </c>
      <c r="Q560" t="str">
        <f>IF($I560="","",_xlfn.LET(_xlpm.x,VLOOKUP($I560,'taxon-match_2026-08-31'!$A$2:$N$122,12,FALSE),IF(_xlpm.x=0,"",_xlpm.x)))</f>
        <v/>
      </c>
      <c r="R560" t="str">
        <f>IF($I560="","",_xlfn.LET(_xlpm.x,VLOOKUP($I560,'taxon-match_2026-08-31'!$A$2:$N$122,14,FALSE),IF(_xlpm.x=0,"",_xlpm.x)))</f>
        <v/>
      </c>
      <c r="T560" t="s">
        <v>71</v>
      </c>
      <c r="X560" t="str">
        <f>IF(T560="","",_xlfn.LET(_xlpm.x,VLOOKUP(T560,'Drop-down_menus'!$F$2:$G$16,2,FALSE),IF(_xlpm.x=0,"",_xlpm.x)))</f>
        <v>https://orcid.org/0009-0002-6669-2911</v>
      </c>
      <c r="Y560" t="str">
        <f>IF(U560="","",_xlfn.LET(_xlpm.x,VLOOKUP(U560,'Drop-down_menus'!$F$2:$G$16,2,FALSE),IF(_xlpm.x=0,"",_xlpm.x)))</f>
        <v/>
      </c>
      <c r="Z560" t="str">
        <f>IF(V560="","",_xlfn.LET(_xlpm.x,VLOOKUP(V560,'Drop-down_menus'!$F$2:$G$16,2,FALSE),IF(_xlpm.x=0,"",_xlpm.x)))</f>
        <v/>
      </c>
      <c r="AA560" t="str">
        <f>IF(W560="","",_xlfn.LET(_xlpm.x,VLOOKUP(W560,'Drop-down_menus'!$F$2:$G$16,2,FALSE),IF(_xlpm.x=0,"",_xlpm.x)))</f>
        <v/>
      </c>
      <c r="AB560" t="s">
        <v>730</v>
      </c>
      <c r="AE560" t="s">
        <v>794</v>
      </c>
      <c r="AH560" s="2" t="s">
        <v>796</v>
      </c>
    </row>
    <row r="561" spans="1:34" hidden="1" x14ac:dyDescent="0.2">
      <c r="A561" s="2" t="s">
        <v>131</v>
      </c>
      <c r="C561">
        <v>534</v>
      </c>
      <c r="D561" t="s">
        <v>711</v>
      </c>
      <c r="E561" t="s">
        <v>795</v>
      </c>
      <c r="I561" t="s">
        <v>2611</v>
      </c>
      <c r="J561" t="str">
        <f>IF($I561="","",_xlfn.LET(_xlpm.x,VLOOKUP($I561,'taxon-match_2026-08-31'!$A$2:$N$122,6,FALSE),IF(_xlpm.x=0,"",_xlpm.x)))</f>
        <v/>
      </c>
      <c r="K561" t="str">
        <f>IF($I561="","",_xlfn.LET(_xlpm.x,VLOOKUP($I561,'taxon-match_2026-08-31'!$A$2:$N$122,4,FALSE),IF(_xlpm.x=0,"",_xlpm.x)))</f>
        <v/>
      </c>
      <c r="L561" t="str">
        <f>IF($I561="","",_xlfn.LET(_xlpm.x,VLOOKUP($I561,'taxon-match_2026-08-31'!$A$2:$N$122,7,FALSE),IF(_xlpm.x=0,"",_xlpm.x)))</f>
        <v/>
      </c>
      <c r="M561" t="str">
        <f>IF($I561="","",_xlfn.LET(_xlpm.x,VLOOKUP($I561,'taxon-match_2026-08-31'!$A$2:$N$122,8,FALSE),IF(_xlpm.x=0,"",_xlpm.x)))</f>
        <v/>
      </c>
      <c r="N561" t="str">
        <f>IF($I561="","",_xlfn.LET(_xlpm.x,VLOOKUP($I561,'taxon-match_2026-08-31'!$A$2:$N$122,9,FALSE),IF(_xlpm.x=0,"",_xlpm.x)))</f>
        <v/>
      </c>
      <c r="O561" t="str">
        <f>IF($I561="","",_xlfn.LET(_xlpm.x,VLOOKUP($I561,'taxon-match_2026-08-31'!$A$2:$N$122,10,FALSE),IF(_xlpm.x=0,"",_xlpm.x)))</f>
        <v/>
      </c>
      <c r="P561" t="str">
        <f>IF($I561="","",_xlfn.LET(_xlpm.x,VLOOKUP($I561,'taxon-match_2026-08-31'!$A$2:$N$122,11,FALSE),IF(_xlpm.x=0,"",_xlpm.x)))</f>
        <v/>
      </c>
      <c r="Q561" t="str">
        <f>IF($I561="","",_xlfn.LET(_xlpm.x,VLOOKUP($I561,'taxon-match_2026-08-31'!$A$2:$N$122,12,FALSE),IF(_xlpm.x=0,"",_xlpm.x)))</f>
        <v/>
      </c>
      <c r="R561" t="str">
        <f>IF($I561="","",_xlfn.LET(_xlpm.x,VLOOKUP($I561,'taxon-match_2026-08-31'!$A$2:$N$122,14,FALSE),IF(_xlpm.x=0,"",_xlpm.x)))</f>
        <v/>
      </c>
      <c r="T561" t="s">
        <v>71</v>
      </c>
      <c r="X561" t="str">
        <f>IF(T561="","",_xlfn.LET(_xlpm.x,VLOOKUP(T561,'Drop-down_menus'!$F$2:$G$16,2,FALSE),IF(_xlpm.x=0,"",_xlpm.x)))</f>
        <v>https://orcid.org/0009-0002-6669-2911</v>
      </c>
      <c r="Y561" t="str">
        <f>IF(U561="","",_xlfn.LET(_xlpm.x,VLOOKUP(U561,'Drop-down_menus'!$F$2:$G$16,2,FALSE),IF(_xlpm.x=0,"",_xlpm.x)))</f>
        <v/>
      </c>
      <c r="Z561" t="str">
        <f>IF(V561="","",_xlfn.LET(_xlpm.x,VLOOKUP(V561,'Drop-down_menus'!$F$2:$G$16,2,FALSE),IF(_xlpm.x=0,"",_xlpm.x)))</f>
        <v/>
      </c>
      <c r="AA561" t="str">
        <f>IF(W561="","",_xlfn.LET(_xlpm.x,VLOOKUP(W561,'Drop-down_menus'!$F$2:$G$16,2,FALSE),IF(_xlpm.x=0,"",_xlpm.x)))</f>
        <v/>
      </c>
      <c r="AB561" t="s">
        <v>730</v>
      </c>
      <c r="AE561" t="s">
        <v>794</v>
      </c>
      <c r="AH561" s="2" t="s">
        <v>797</v>
      </c>
    </row>
    <row r="562" spans="1:34" hidden="1" x14ac:dyDescent="0.2">
      <c r="A562" s="2" t="s">
        <v>131</v>
      </c>
      <c r="C562">
        <v>535</v>
      </c>
      <c r="D562" t="s">
        <v>711</v>
      </c>
      <c r="E562" t="s">
        <v>795</v>
      </c>
      <c r="I562" t="s">
        <v>2611</v>
      </c>
      <c r="J562" t="str">
        <f>IF($I562="","",_xlfn.LET(_xlpm.x,VLOOKUP($I562,'taxon-match_2026-08-31'!$A$2:$N$122,6,FALSE),IF(_xlpm.x=0,"",_xlpm.x)))</f>
        <v/>
      </c>
      <c r="K562" t="str">
        <f>IF($I562="","",_xlfn.LET(_xlpm.x,VLOOKUP($I562,'taxon-match_2026-08-31'!$A$2:$N$122,4,FALSE),IF(_xlpm.x=0,"",_xlpm.x)))</f>
        <v/>
      </c>
      <c r="L562" t="str">
        <f>IF($I562="","",_xlfn.LET(_xlpm.x,VLOOKUP($I562,'taxon-match_2026-08-31'!$A$2:$N$122,7,FALSE),IF(_xlpm.x=0,"",_xlpm.x)))</f>
        <v/>
      </c>
      <c r="M562" t="str">
        <f>IF($I562="","",_xlfn.LET(_xlpm.x,VLOOKUP($I562,'taxon-match_2026-08-31'!$A$2:$N$122,8,FALSE),IF(_xlpm.x=0,"",_xlpm.x)))</f>
        <v/>
      </c>
      <c r="N562" t="str">
        <f>IF($I562="","",_xlfn.LET(_xlpm.x,VLOOKUP($I562,'taxon-match_2026-08-31'!$A$2:$N$122,9,FALSE),IF(_xlpm.x=0,"",_xlpm.x)))</f>
        <v/>
      </c>
      <c r="O562" t="str">
        <f>IF($I562="","",_xlfn.LET(_xlpm.x,VLOOKUP($I562,'taxon-match_2026-08-31'!$A$2:$N$122,10,FALSE),IF(_xlpm.x=0,"",_xlpm.x)))</f>
        <v/>
      </c>
      <c r="P562" t="str">
        <f>IF($I562="","",_xlfn.LET(_xlpm.x,VLOOKUP($I562,'taxon-match_2026-08-31'!$A$2:$N$122,11,FALSE),IF(_xlpm.x=0,"",_xlpm.x)))</f>
        <v/>
      </c>
      <c r="Q562" t="str">
        <f>IF($I562="","",_xlfn.LET(_xlpm.x,VLOOKUP($I562,'taxon-match_2026-08-31'!$A$2:$N$122,12,FALSE),IF(_xlpm.x=0,"",_xlpm.x)))</f>
        <v/>
      </c>
      <c r="R562" t="str">
        <f>IF($I562="","",_xlfn.LET(_xlpm.x,VLOOKUP($I562,'taxon-match_2026-08-31'!$A$2:$N$122,14,FALSE),IF(_xlpm.x=0,"",_xlpm.x)))</f>
        <v/>
      </c>
      <c r="T562" t="s">
        <v>71</v>
      </c>
      <c r="X562" t="str">
        <f>IF(T562="","",_xlfn.LET(_xlpm.x,VLOOKUP(T562,'Drop-down_menus'!$F$2:$G$16,2,FALSE),IF(_xlpm.x=0,"",_xlpm.x)))</f>
        <v>https://orcid.org/0009-0002-6669-2911</v>
      </c>
      <c r="Y562" t="str">
        <f>IF(U562="","",_xlfn.LET(_xlpm.x,VLOOKUP(U562,'Drop-down_menus'!$F$2:$G$16,2,FALSE),IF(_xlpm.x=0,"",_xlpm.x)))</f>
        <v/>
      </c>
      <c r="Z562" t="str">
        <f>IF(V562="","",_xlfn.LET(_xlpm.x,VLOOKUP(V562,'Drop-down_menus'!$F$2:$G$16,2,FALSE),IF(_xlpm.x=0,"",_xlpm.x)))</f>
        <v/>
      </c>
      <c r="AA562" t="str">
        <f>IF(W562="","",_xlfn.LET(_xlpm.x,VLOOKUP(W562,'Drop-down_menus'!$F$2:$G$16,2,FALSE),IF(_xlpm.x=0,"",_xlpm.x)))</f>
        <v/>
      </c>
      <c r="AB562" t="s">
        <v>730</v>
      </c>
      <c r="AE562" t="s">
        <v>794</v>
      </c>
      <c r="AH562" s="2" t="s">
        <v>797</v>
      </c>
    </row>
    <row r="563" spans="1:34" hidden="1" x14ac:dyDescent="0.2">
      <c r="A563" s="2" t="s">
        <v>131</v>
      </c>
      <c r="C563">
        <v>536</v>
      </c>
      <c r="D563" t="s">
        <v>711</v>
      </c>
      <c r="E563" t="s">
        <v>795</v>
      </c>
      <c r="I563" t="s">
        <v>2611</v>
      </c>
      <c r="J563" t="str">
        <f>IF($I563="","",_xlfn.LET(_xlpm.x,VLOOKUP($I563,'taxon-match_2026-08-31'!$A$2:$N$122,6,FALSE),IF(_xlpm.x=0,"",_xlpm.x)))</f>
        <v/>
      </c>
      <c r="K563" t="str">
        <f>IF($I563="","",_xlfn.LET(_xlpm.x,VLOOKUP($I563,'taxon-match_2026-08-31'!$A$2:$N$122,4,FALSE),IF(_xlpm.x=0,"",_xlpm.x)))</f>
        <v/>
      </c>
      <c r="L563" t="str">
        <f>IF($I563="","",_xlfn.LET(_xlpm.x,VLOOKUP($I563,'taxon-match_2026-08-31'!$A$2:$N$122,7,FALSE),IF(_xlpm.x=0,"",_xlpm.x)))</f>
        <v/>
      </c>
      <c r="M563" t="str">
        <f>IF($I563="","",_xlfn.LET(_xlpm.x,VLOOKUP($I563,'taxon-match_2026-08-31'!$A$2:$N$122,8,FALSE),IF(_xlpm.x=0,"",_xlpm.x)))</f>
        <v/>
      </c>
      <c r="N563" t="str">
        <f>IF($I563="","",_xlfn.LET(_xlpm.x,VLOOKUP($I563,'taxon-match_2026-08-31'!$A$2:$N$122,9,FALSE),IF(_xlpm.x=0,"",_xlpm.x)))</f>
        <v/>
      </c>
      <c r="O563" t="str">
        <f>IF($I563="","",_xlfn.LET(_xlpm.x,VLOOKUP($I563,'taxon-match_2026-08-31'!$A$2:$N$122,10,FALSE),IF(_xlpm.x=0,"",_xlpm.x)))</f>
        <v/>
      </c>
      <c r="P563" t="str">
        <f>IF($I563="","",_xlfn.LET(_xlpm.x,VLOOKUP($I563,'taxon-match_2026-08-31'!$A$2:$N$122,11,FALSE),IF(_xlpm.x=0,"",_xlpm.x)))</f>
        <v/>
      </c>
      <c r="Q563" t="str">
        <f>IF($I563="","",_xlfn.LET(_xlpm.x,VLOOKUP($I563,'taxon-match_2026-08-31'!$A$2:$N$122,12,FALSE),IF(_xlpm.x=0,"",_xlpm.x)))</f>
        <v/>
      </c>
      <c r="R563" t="str">
        <f>IF($I563="","",_xlfn.LET(_xlpm.x,VLOOKUP($I563,'taxon-match_2026-08-31'!$A$2:$N$122,14,FALSE),IF(_xlpm.x=0,"",_xlpm.x)))</f>
        <v/>
      </c>
      <c r="T563" t="s">
        <v>71</v>
      </c>
      <c r="X563" t="str">
        <f>IF(T563="","",_xlfn.LET(_xlpm.x,VLOOKUP(T563,'Drop-down_menus'!$F$2:$G$16,2,FALSE),IF(_xlpm.x=0,"",_xlpm.x)))</f>
        <v>https://orcid.org/0009-0002-6669-2911</v>
      </c>
      <c r="Y563" t="str">
        <f>IF(U563="","",_xlfn.LET(_xlpm.x,VLOOKUP(U563,'Drop-down_menus'!$F$2:$G$16,2,FALSE),IF(_xlpm.x=0,"",_xlpm.x)))</f>
        <v/>
      </c>
      <c r="Z563" t="str">
        <f>IF(V563="","",_xlfn.LET(_xlpm.x,VLOOKUP(V563,'Drop-down_menus'!$F$2:$G$16,2,FALSE),IF(_xlpm.x=0,"",_xlpm.x)))</f>
        <v/>
      </c>
      <c r="AA563" t="str">
        <f>IF(W563="","",_xlfn.LET(_xlpm.x,VLOOKUP(W563,'Drop-down_menus'!$F$2:$G$16,2,FALSE),IF(_xlpm.x=0,"",_xlpm.x)))</f>
        <v/>
      </c>
      <c r="AB563" t="s">
        <v>730</v>
      </c>
      <c r="AE563" t="s">
        <v>794</v>
      </c>
      <c r="AH563" s="2" t="s">
        <v>798</v>
      </c>
    </row>
    <row r="564" spans="1:34" hidden="1" x14ac:dyDescent="0.2">
      <c r="A564" s="2" t="s">
        <v>131</v>
      </c>
      <c r="C564">
        <v>537</v>
      </c>
      <c r="D564" t="s">
        <v>711</v>
      </c>
      <c r="E564" t="s">
        <v>795</v>
      </c>
      <c r="I564" t="s">
        <v>2611</v>
      </c>
      <c r="J564" t="str">
        <f>IF($I564="","",_xlfn.LET(_xlpm.x,VLOOKUP($I564,'taxon-match_2026-08-31'!$A$2:$N$122,6,FALSE),IF(_xlpm.x=0,"",_xlpm.x)))</f>
        <v/>
      </c>
      <c r="K564" t="str">
        <f>IF($I564="","",_xlfn.LET(_xlpm.x,VLOOKUP($I564,'taxon-match_2026-08-31'!$A$2:$N$122,4,FALSE),IF(_xlpm.x=0,"",_xlpm.x)))</f>
        <v/>
      </c>
      <c r="L564" t="str">
        <f>IF($I564="","",_xlfn.LET(_xlpm.x,VLOOKUP($I564,'taxon-match_2026-08-31'!$A$2:$N$122,7,FALSE),IF(_xlpm.x=0,"",_xlpm.x)))</f>
        <v/>
      </c>
      <c r="M564" t="str">
        <f>IF($I564="","",_xlfn.LET(_xlpm.x,VLOOKUP($I564,'taxon-match_2026-08-31'!$A$2:$N$122,8,FALSE),IF(_xlpm.x=0,"",_xlpm.x)))</f>
        <v/>
      </c>
      <c r="N564" t="str">
        <f>IF($I564="","",_xlfn.LET(_xlpm.x,VLOOKUP($I564,'taxon-match_2026-08-31'!$A$2:$N$122,9,FALSE),IF(_xlpm.x=0,"",_xlpm.x)))</f>
        <v/>
      </c>
      <c r="O564" t="str">
        <f>IF($I564="","",_xlfn.LET(_xlpm.x,VLOOKUP($I564,'taxon-match_2026-08-31'!$A$2:$N$122,10,FALSE),IF(_xlpm.x=0,"",_xlpm.x)))</f>
        <v/>
      </c>
      <c r="P564" t="str">
        <f>IF($I564="","",_xlfn.LET(_xlpm.x,VLOOKUP($I564,'taxon-match_2026-08-31'!$A$2:$N$122,11,FALSE),IF(_xlpm.x=0,"",_xlpm.x)))</f>
        <v/>
      </c>
      <c r="Q564" t="str">
        <f>IF($I564="","",_xlfn.LET(_xlpm.x,VLOOKUP($I564,'taxon-match_2026-08-31'!$A$2:$N$122,12,FALSE),IF(_xlpm.x=0,"",_xlpm.x)))</f>
        <v/>
      </c>
      <c r="R564" t="str">
        <f>IF($I564="","",_xlfn.LET(_xlpm.x,VLOOKUP($I564,'taxon-match_2026-08-31'!$A$2:$N$122,14,FALSE),IF(_xlpm.x=0,"",_xlpm.x)))</f>
        <v/>
      </c>
      <c r="T564" t="s">
        <v>71</v>
      </c>
      <c r="X564" t="str">
        <f>IF(T564="","",_xlfn.LET(_xlpm.x,VLOOKUP(T564,'Drop-down_menus'!$F$2:$G$16,2,FALSE),IF(_xlpm.x=0,"",_xlpm.x)))</f>
        <v>https://orcid.org/0009-0002-6669-2911</v>
      </c>
      <c r="Y564" t="str">
        <f>IF(U564="","",_xlfn.LET(_xlpm.x,VLOOKUP(U564,'Drop-down_menus'!$F$2:$G$16,2,FALSE),IF(_xlpm.x=0,"",_xlpm.x)))</f>
        <v/>
      </c>
      <c r="Z564" t="str">
        <f>IF(V564="","",_xlfn.LET(_xlpm.x,VLOOKUP(V564,'Drop-down_menus'!$F$2:$G$16,2,FALSE),IF(_xlpm.x=0,"",_xlpm.x)))</f>
        <v/>
      </c>
      <c r="AA564" t="str">
        <f>IF(W564="","",_xlfn.LET(_xlpm.x,VLOOKUP(W564,'Drop-down_menus'!$F$2:$G$16,2,FALSE),IF(_xlpm.x=0,"",_xlpm.x)))</f>
        <v/>
      </c>
      <c r="AB564" t="s">
        <v>730</v>
      </c>
      <c r="AE564" t="s">
        <v>794</v>
      </c>
      <c r="AH564" s="2" t="s">
        <v>798</v>
      </c>
    </row>
    <row r="565" spans="1:34" hidden="1" x14ac:dyDescent="0.2">
      <c r="A565" s="2" t="s">
        <v>130</v>
      </c>
      <c r="C565">
        <v>495</v>
      </c>
      <c r="D565" t="s">
        <v>711</v>
      </c>
      <c r="E565" t="s">
        <v>740</v>
      </c>
      <c r="I565" t="s">
        <v>2611</v>
      </c>
      <c r="J565" t="str">
        <f>IF($I565="","",_xlfn.LET(_xlpm.x,VLOOKUP($I565,'taxon-match_2026-08-31'!$A$2:$N$122,6,FALSE),IF(_xlpm.x=0,"",_xlpm.x)))</f>
        <v/>
      </c>
      <c r="K565" t="str">
        <f>IF($I565="","",_xlfn.LET(_xlpm.x,VLOOKUP($I565,'taxon-match_2026-08-31'!$A$2:$N$122,4,FALSE),IF(_xlpm.x=0,"",_xlpm.x)))</f>
        <v/>
      </c>
      <c r="L565" t="str">
        <f>IF($I565="","",_xlfn.LET(_xlpm.x,VLOOKUP($I565,'taxon-match_2026-08-31'!$A$2:$N$122,7,FALSE),IF(_xlpm.x=0,"",_xlpm.x)))</f>
        <v/>
      </c>
      <c r="M565" t="str">
        <f>IF($I565="","",_xlfn.LET(_xlpm.x,VLOOKUP($I565,'taxon-match_2026-08-31'!$A$2:$N$122,8,FALSE),IF(_xlpm.x=0,"",_xlpm.x)))</f>
        <v/>
      </c>
      <c r="N565" t="str">
        <f>IF($I565="","",_xlfn.LET(_xlpm.x,VLOOKUP($I565,'taxon-match_2026-08-31'!$A$2:$N$122,9,FALSE),IF(_xlpm.x=0,"",_xlpm.x)))</f>
        <v/>
      </c>
      <c r="O565" t="str">
        <f>IF($I565="","",_xlfn.LET(_xlpm.x,VLOOKUP($I565,'taxon-match_2026-08-31'!$A$2:$N$122,10,FALSE),IF(_xlpm.x=0,"",_xlpm.x)))</f>
        <v/>
      </c>
      <c r="P565" t="str">
        <f>IF($I565="","",_xlfn.LET(_xlpm.x,VLOOKUP($I565,'taxon-match_2026-08-31'!$A$2:$N$122,11,FALSE),IF(_xlpm.x=0,"",_xlpm.x)))</f>
        <v/>
      </c>
      <c r="Q565" t="str">
        <f>IF($I565="","",_xlfn.LET(_xlpm.x,VLOOKUP($I565,'taxon-match_2026-08-31'!$A$2:$N$122,12,FALSE),IF(_xlpm.x=0,"",_xlpm.x)))</f>
        <v/>
      </c>
      <c r="R565" t="str">
        <f>IF($I565="","",_xlfn.LET(_xlpm.x,VLOOKUP($I565,'taxon-match_2026-08-31'!$A$2:$N$122,14,FALSE),IF(_xlpm.x=0,"",_xlpm.x)))</f>
        <v/>
      </c>
      <c r="T565" t="s">
        <v>71</v>
      </c>
      <c r="X565" t="str">
        <f>IF(T565="","",_xlfn.LET(_xlpm.x,VLOOKUP(T565,'Drop-down_menus'!$F$2:$G$16,2,FALSE),IF(_xlpm.x=0,"",_xlpm.x)))</f>
        <v>https://orcid.org/0009-0002-6669-2911</v>
      </c>
      <c r="Y565" t="str">
        <f>IF(U565="","",_xlfn.LET(_xlpm.x,VLOOKUP(U565,'Drop-down_menus'!$F$2:$G$16,2,FALSE),IF(_xlpm.x=0,"",_xlpm.x)))</f>
        <v/>
      </c>
      <c r="Z565" t="str">
        <f>IF(V565="","",_xlfn.LET(_xlpm.x,VLOOKUP(V565,'Drop-down_menus'!$F$2:$G$16,2,FALSE),IF(_xlpm.x=0,"",_xlpm.x)))</f>
        <v/>
      </c>
      <c r="AA565" t="str">
        <f>IF(W565="","",_xlfn.LET(_xlpm.x,VLOOKUP(W565,'Drop-down_menus'!$F$2:$G$16,2,FALSE),IF(_xlpm.x=0,"",_xlpm.x)))</f>
        <v/>
      </c>
      <c r="AE565" t="s">
        <v>739</v>
      </c>
      <c r="AH565" s="2" t="s">
        <v>799</v>
      </c>
    </row>
    <row r="566" spans="1:34" hidden="1" x14ac:dyDescent="0.2">
      <c r="A566" s="2" t="s">
        <v>130</v>
      </c>
      <c r="C566">
        <v>496</v>
      </c>
      <c r="D566" t="s">
        <v>711</v>
      </c>
      <c r="E566" t="s">
        <v>721</v>
      </c>
      <c r="I566" t="s">
        <v>2611</v>
      </c>
      <c r="J566" t="str">
        <f>IF($I566="","",_xlfn.LET(_xlpm.x,VLOOKUP($I566,'taxon-match_2026-08-31'!$A$2:$N$122,6,FALSE),IF(_xlpm.x=0,"",_xlpm.x)))</f>
        <v/>
      </c>
      <c r="K566" t="str">
        <f>IF($I566="","",_xlfn.LET(_xlpm.x,VLOOKUP($I566,'taxon-match_2026-08-31'!$A$2:$N$122,4,FALSE),IF(_xlpm.x=0,"",_xlpm.x)))</f>
        <v/>
      </c>
      <c r="L566" t="str">
        <f>IF($I566="","",_xlfn.LET(_xlpm.x,VLOOKUP($I566,'taxon-match_2026-08-31'!$A$2:$N$122,7,FALSE),IF(_xlpm.x=0,"",_xlpm.x)))</f>
        <v/>
      </c>
      <c r="M566" t="str">
        <f>IF($I566="","",_xlfn.LET(_xlpm.x,VLOOKUP($I566,'taxon-match_2026-08-31'!$A$2:$N$122,8,FALSE),IF(_xlpm.x=0,"",_xlpm.x)))</f>
        <v/>
      </c>
      <c r="N566" t="str">
        <f>IF($I566="","",_xlfn.LET(_xlpm.x,VLOOKUP($I566,'taxon-match_2026-08-31'!$A$2:$N$122,9,FALSE),IF(_xlpm.x=0,"",_xlpm.x)))</f>
        <v/>
      </c>
      <c r="O566" t="str">
        <f>IF($I566="","",_xlfn.LET(_xlpm.x,VLOOKUP($I566,'taxon-match_2026-08-31'!$A$2:$N$122,10,FALSE),IF(_xlpm.x=0,"",_xlpm.x)))</f>
        <v/>
      </c>
      <c r="P566" t="str">
        <f>IF($I566="","",_xlfn.LET(_xlpm.x,VLOOKUP($I566,'taxon-match_2026-08-31'!$A$2:$N$122,11,FALSE),IF(_xlpm.x=0,"",_xlpm.x)))</f>
        <v/>
      </c>
      <c r="Q566" t="str">
        <f>IF($I566="","",_xlfn.LET(_xlpm.x,VLOOKUP($I566,'taxon-match_2026-08-31'!$A$2:$N$122,12,FALSE),IF(_xlpm.x=0,"",_xlpm.x)))</f>
        <v/>
      </c>
      <c r="R566" t="str">
        <f>IF($I566="","",_xlfn.LET(_xlpm.x,VLOOKUP($I566,'taxon-match_2026-08-31'!$A$2:$N$122,14,FALSE),IF(_xlpm.x=0,"",_xlpm.x)))</f>
        <v/>
      </c>
      <c r="T566" t="s">
        <v>71</v>
      </c>
      <c r="X566" t="str">
        <f>IF(T566="","",_xlfn.LET(_xlpm.x,VLOOKUP(T566,'Drop-down_menus'!$F$2:$G$16,2,FALSE),IF(_xlpm.x=0,"",_xlpm.x)))</f>
        <v>https://orcid.org/0009-0002-6669-2911</v>
      </c>
      <c r="Y566" t="str">
        <f>IF(U566="","",_xlfn.LET(_xlpm.x,VLOOKUP(U566,'Drop-down_menus'!$F$2:$G$16,2,FALSE),IF(_xlpm.x=0,"",_xlpm.x)))</f>
        <v/>
      </c>
      <c r="Z566" t="str">
        <f>IF(V566="","",_xlfn.LET(_xlpm.x,VLOOKUP(V566,'Drop-down_menus'!$F$2:$G$16,2,FALSE),IF(_xlpm.x=0,"",_xlpm.x)))</f>
        <v/>
      </c>
      <c r="AA566" t="str">
        <f>IF(W566="","",_xlfn.LET(_xlpm.x,VLOOKUP(W566,'Drop-down_menus'!$F$2:$G$16,2,FALSE),IF(_xlpm.x=0,"",_xlpm.x)))</f>
        <v/>
      </c>
      <c r="AB566" t="s">
        <v>722</v>
      </c>
      <c r="AE566" t="s">
        <v>739</v>
      </c>
      <c r="AH566" s="2" t="s">
        <v>799</v>
      </c>
    </row>
    <row r="567" spans="1:34" hidden="1" x14ac:dyDescent="0.2">
      <c r="A567" s="2" t="s">
        <v>130</v>
      </c>
      <c r="C567">
        <v>497</v>
      </c>
      <c r="D567" t="s">
        <v>711</v>
      </c>
      <c r="E567" t="s">
        <v>721</v>
      </c>
      <c r="I567" t="s">
        <v>2611</v>
      </c>
      <c r="J567" t="str">
        <f>IF($I567="","",_xlfn.LET(_xlpm.x,VLOOKUP($I567,'taxon-match_2026-08-31'!$A$2:$N$122,6,FALSE),IF(_xlpm.x=0,"",_xlpm.x)))</f>
        <v/>
      </c>
      <c r="K567" t="str">
        <f>IF($I567="","",_xlfn.LET(_xlpm.x,VLOOKUP($I567,'taxon-match_2026-08-31'!$A$2:$N$122,4,FALSE),IF(_xlpm.x=0,"",_xlpm.x)))</f>
        <v/>
      </c>
      <c r="L567" t="str">
        <f>IF($I567="","",_xlfn.LET(_xlpm.x,VLOOKUP($I567,'taxon-match_2026-08-31'!$A$2:$N$122,7,FALSE),IF(_xlpm.x=0,"",_xlpm.x)))</f>
        <v/>
      </c>
      <c r="M567" t="str">
        <f>IF($I567="","",_xlfn.LET(_xlpm.x,VLOOKUP($I567,'taxon-match_2026-08-31'!$A$2:$N$122,8,FALSE),IF(_xlpm.x=0,"",_xlpm.x)))</f>
        <v/>
      </c>
      <c r="N567" t="str">
        <f>IF($I567="","",_xlfn.LET(_xlpm.x,VLOOKUP($I567,'taxon-match_2026-08-31'!$A$2:$N$122,9,FALSE),IF(_xlpm.x=0,"",_xlpm.x)))</f>
        <v/>
      </c>
      <c r="O567" t="str">
        <f>IF($I567="","",_xlfn.LET(_xlpm.x,VLOOKUP($I567,'taxon-match_2026-08-31'!$A$2:$N$122,10,FALSE),IF(_xlpm.x=0,"",_xlpm.x)))</f>
        <v/>
      </c>
      <c r="P567" t="str">
        <f>IF($I567="","",_xlfn.LET(_xlpm.x,VLOOKUP($I567,'taxon-match_2026-08-31'!$A$2:$N$122,11,FALSE),IF(_xlpm.x=0,"",_xlpm.x)))</f>
        <v/>
      </c>
      <c r="Q567" t="str">
        <f>IF($I567="","",_xlfn.LET(_xlpm.x,VLOOKUP($I567,'taxon-match_2026-08-31'!$A$2:$N$122,12,FALSE),IF(_xlpm.x=0,"",_xlpm.x)))</f>
        <v/>
      </c>
      <c r="R567" t="str">
        <f>IF($I567="","",_xlfn.LET(_xlpm.x,VLOOKUP($I567,'taxon-match_2026-08-31'!$A$2:$N$122,14,FALSE),IF(_xlpm.x=0,"",_xlpm.x)))</f>
        <v/>
      </c>
      <c r="T567" t="s">
        <v>71</v>
      </c>
      <c r="X567" t="str">
        <f>IF(T567="","",_xlfn.LET(_xlpm.x,VLOOKUP(T567,'Drop-down_menus'!$F$2:$G$16,2,FALSE),IF(_xlpm.x=0,"",_xlpm.x)))</f>
        <v>https://orcid.org/0009-0002-6669-2911</v>
      </c>
      <c r="Y567" t="str">
        <f>IF(U567="","",_xlfn.LET(_xlpm.x,VLOOKUP(U567,'Drop-down_menus'!$F$2:$G$16,2,FALSE),IF(_xlpm.x=0,"",_xlpm.x)))</f>
        <v/>
      </c>
      <c r="Z567" t="str">
        <f>IF(V567="","",_xlfn.LET(_xlpm.x,VLOOKUP(V567,'Drop-down_menus'!$F$2:$G$16,2,FALSE),IF(_xlpm.x=0,"",_xlpm.x)))</f>
        <v/>
      </c>
      <c r="AA567" t="str">
        <f>IF(W567="","",_xlfn.LET(_xlpm.x,VLOOKUP(W567,'Drop-down_menus'!$F$2:$G$16,2,FALSE),IF(_xlpm.x=0,"",_xlpm.x)))</f>
        <v/>
      </c>
      <c r="AB567" t="s">
        <v>722</v>
      </c>
      <c r="AE567" t="s">
        <v>723</v>
      </c>
      <c r="AH567" s="2" t="s">
        <v>799</v>
      </c>
    </row>
    <row r="568" spans="1:34" hidden="1" x14ac:dyDescent="0.2">
      <c r="A568" s="2" t="s">
        <v>130</v>
      </c>
      <c r="C568">
        <v>498</v>
      </c>
      <c r="D568" t="s">
        <v>711</v>
      </c>
      <c r="E568" t="s">
        <v>724</v>
      </c>
      <c r="I568" t="s">
        <v>2611</v>
      </c>
      <c r="J568" t="str">
        <f>IF($I568="","",_xlfn.LET(_xlpm.x,VLOOKUP($I568,'taxon-match_2026-08-31'!$A$2:$N$122,6,FALSE),IF(_xlpm.x=0,"",_xlpm.x)))</f>
        <v/>
      </c>
      <c r="K568" t="str">
        <f>IF($I568="","",_xlfn.LET(_xlpm.x,VLOOKUP($I568,'taxon-match_2026-08-31'!$A$2:$N$122,4,FALSE),IF(_xlpm.x=0,"",_xlpm.x)))</f>
        <v/>
      </c>
      <c r="L568" t="str">
        <f>IF($I568="","",_xlfn.LET(_xlpm.x,VLOOKUP($I568,'taxon-match_2026-08-31'!$A$2:$N$122,7,FALSE),IF(_xlpm.x=0,"",_xlpm.x)))</f>
        <v/>
      </c>
      <c r="M568" t="str">
        <f>IF($I568="","",_xlfn.LET(_xlpm.x,VLOOKUP($I568,'taxon-match_2026-08-31'!$A$2:$N$122,8,FALSE),IF(_xlpm.x=0,"",_xlpm.x)))</f>
        <v/>
      </c>
      <c r="N568" t="str">
        <f>IF($I568="","",_xlfn.LET(_xlpm.x,VLOOKUP($I568,'taxon-match_2026-08-31'!$A$2:$N$122,9,FALSE),IF(_xlpm.x=0,"",_xlpm.x)))</f>
        <v/>
      </c>
      <c r="O568" t="str">
        <f>IF($I568="","",_xlfn.LET(_xlpm.x,VLOOKUP($I568,'taxon-match_2026-08-31'!$A$2:$N$122,10,FALSE),IF(_xlpm.x=0,"",_xlpm.x)))</f>
        <v/>
      </c>
      <c r="P568" t="str">
        <f>IF($I568="","",_xlfn.LET(_xlpm.x,VLOOKUP($I568,'taxon-match_2026-08-31'!$A$2:$N$122,11,FALSE),IF(_xlpm.x=0,"",_xlpm.x)))</f>
        <v/>
      </c>
      <c r="Q568" t="str">
        <f>IF($I568="","",_xlfn.LET(_xlpm.x,VLOOKUP($I568,'taxon-match_2026-08-31'!$A$2:$N$122,12,FALSE),IF(_xlpm.x=0,"",_xlpm.x)))</f>
        <v/>
      </c>
      <c r="R568" t="str">
        <f>IF($I568="","",_xlfn.LET(_xlpm.x,VLOOKUP($I568,'taxon-match_2026-08-31'!$A$2:$N$122,14,FALSE),IF(_xlpm.x=0,"",_xlpm.x)))</f>
        <v/>
      </c>
      <c r="T568" t="s">
        <v>71</v>
      </c>
      <c r="X568" t="str">
        <f>IF(T568="","",_xlfn.LET(_xlpm.x,VLOOKUP(T568,'Drop-down_menus'!$F$2:$G$16,2,FALSE),IF(_xlpm.x=0,"",_xlpm.x)))</f>
        <v>https://orcid.org/0009-0002-6669-2911</v>
      </c>
      <c r="Y568" t="str">
        <f>IF(U568="","",_xlfn.LET(_xlpm.x,VLOOKUP(U568,'Drop-down_menus'!$F$2:$G$16,2,FALSE),IF(_xlpm.x=0,"",_xlpm.x)))</f>
        <v/>
      </c>
      <c r="Z568" t="str">
        <f>IF(V568="","",_xlfn.LET(_xlpm.x,VLOOKUP(V568,'Drop-down_menus'!$F$2:$G$16,2,FALSE),IF(_xlpm.x=0,"",_xlpm.x)))</f>
        <v/>
      </c>
      <c r="AA568" t="str">
        <f>IF(W568="","",_xlfn.LET(_xlpm.x,VLOOKUP(W568,'Drop-down_menus'!$F$2:$G$16,2,FALSE),IF(_xlpm.x=0,"",_xlpm.x)))</f>
        <v/>
      </c>
      <c r="AB568" t="s">
        <v>722</v>
      </c>
      <c r="AE568" t="s">
        <v>723</v>
      </c>
      <c r="AH568" s="2" t="s">
        <v>799</v>
      </c>
    </row>
    <row r="569" spans="1:34" hidden="1" x14ac:dyDescent="0.2">
      <c r="A569" s="2" t="s">
        <v>130</v>
      </c>
      <c r="C569">
        <v>499</v>
      </c>
      <c r="D569" t="s">
        <v>711</v>
      </c>
      <c r="E569" t="s">
        <v>724</v>
      </c>
      <c r="I569" t="s">
        <v>2611</v>
      </c>
      <c r="J569" t="str">
        <f>IF($I569="","",_xlfn.LET(_xlpm.x,VLOOKUP($I569,'taxon-match_2026-08-31'!$A$2:$N$122,6,FALSE),IF(_xlpm.x=0,"",_xlpm.x)))</f>
        <v/>
      </c>
      <c r="K569" t="str">
        <f>IF($I569="","",_xlfn.LET(_xlpm.x,VLOOKUP($I569,'taxon-match_2026-08-31'!$A$2:$N$122,4,FALSE),IF(_xlpm.x=0,"",_xlpm.x)))</f>
        <v/>
      </c>
      <c r="L569" t="str">
        <f>IF($I569="","",_xlfn.LET(_xlpm.x,VLOOKUP($I569,'taxon-match_2026-08-31'!$A$2:$N$122,7,FALSE),IF(_xlpm.x=0,"",_xlpm.x)))</f>
        <v/>
      </c>
      <c r="M569" t="str">
        <f>IF($I569="","",_xlfn.LET(_xlpm.x,VLOOKUP($I569,'taxon-match_2026-08-31'!$A$2:$N$122,8,FALSE),IF(_xlpm.x=0,"",_xlpm.x)))</f>
        <v/>
      </c>
      <c r="N569" t="str">
        <f>IF($I569="","",_xlfn.LET(_xlpm.x,VLOOKUP($I569,'taxon-match_2026-08-31'!$A$2:$N$122,9,FALSE),IF(_xlpm.x=0,"",_xlpm.x)))</f>
        <v/>
      </c>
      <c r="O569" t="str">
        <f>IF($I569="","",_xlfn.LET(_xlpm.x,VLOOKUP($I569,'taxon-match_2026-08-31'!$A$2:$N$122,10,FALSE),IF(_xlpm.x=0,"",_xlpm.x)))</f>
        <v/>
      </c>
      <c r="P569" t="str">
        <f>IF($I569="","",_xlfn.LET(_xlpm.x,VLOOKUP($I569,'taxon-match_2026-08-31'!$A$2:$N$122,11,FALSE),IF(_xlpm.x=0,"",_xlpm.x)))</f>
        <v/>
      </c>
      <c r="Q569" t="str">
        <f>IF($I569="","",_xlfn.LET(_xlpm.x,VLOOKUP($I569,'taxon-match_2026-08-31'!$A$2:$N$122,12,FALSE),IF(_xlpm.x=0,"",_xlpm.x)))</f>
        <v/>
      </c>
      <c r="R569" t="str">
        <f>IF($I569="","",_xlfn.LET(_xlpm.x,VLOOKUP($I569,'taxon-match_2026-08-31'!$A$2:$N$122,14,FALSE),IF(_xlpm.x=0,"",_xlpm.x)))</f>
        <v/>
      </c>
      <c r="T569" t="s">
        <v>71</v>
      </c>
      <c r="X569" t="str">
        <f>IF(T569="","",_xlfn.LET(_xlpm.x,VLOOKUP(T569,'Drop-down_menus'!$F$2:$G$16,2,FALSE),IF(_xlpm.x=0,"",_xlpm.x)))</f>
        <v>https://orcid.org/0009-0002-6669-2911</v>
      </c>
      <c r="Y569" t="str">
        <f>IF(U569="","",_xlfn.LET(_xlpm.x,VLOOKUP(U569,'Drop-down_menus'!$F$2:$G$16,2,FALSE),IF(_xlpm.x=0,"",_xlpm.x)))</f>
        <v/>
      </c>
      <c r="Z569" t="str">
        <f>IF(V569="","",_xlfn.LET(_xlpm.x,VLOOKUP(V569,'Drop-down_menus'!$F$2:$G$16,2,FALSE),IF(_xlpm.x=0,"",_xlpm.x)))</f>
        <v/>
      </c>
      <c r="AA569" t="str">
        <f>IF(W569="","",_xlfn.LET(_xlpm.x,VLOOKUP(W569,'Drop-down_menus'!$F$2:$G$16,2,FALSE),IF(_xlpm.x=0,"",_xlpm.x)))</f>
        <v/>
      </c>
      <c r="AB569" t="s">
        <v>722</v>
      </c>
      <c r="AE569" t="s">
        <v>723</v>
      </c>
      <c r="AH569" s="2" t="s">
        <v>799</v>
      </c>
    </row>
    <row r="570" spans="1:34" hidden="1" x14ac:dyDescent="0.2">
      <c r="A570" s="2" t="s">
        <v>130</v>
      </c>
      <c r="C570">
        <v>500</v>
      </c>
      <c r="D570" t="s">
        <v>711</v>
      </c>
      <c r="E570" t="s">
        <v>725</v>
      </c>
      <c r="I570" t="s">
        <v>2611</v>
      </c>
      <c r="J570" t="str">
        <f>IF($I570="","",_xlfn.LET(_xlpm.x,VLOOKUP($I570,'taxon-match_2026-08-31'!$A$2:$N$122,6,FALSE),IF(_xlpm.x=0,"",_xlpm.x)))</f>
        <v/>
      </c>
      <c r="K570" t="str">
        <f>IF($I570="","",_xlfn.LET(_xlpm.x,VLOOKUP($I570,'taxon-match_2026-08-31'!$A$2:$N$122,4,FALSE),IF(_xlpm.x=0,"",_xlpm.x)))</f>
        <v/>
      </c>
      <c r="L570" t="str">
        <f>IF($I570="","",_xlfn.LET(_xlpm.x,VLOOKUP($I570,'taxon-match_2026-08-31'!$A$2:$N$122,7,FALSE),IF(_xlpm.x=0,"",_xlpm.x)))</f>
        <v/>
      </c>
      <c r="M570" t="str">
        <f>IF($I570="","",_xlfn.LET(_xlpm.x,VLOOKUP($I570,'taxon-match_2026-08-31'!$A$2:$N$122,8,FALSE),IF(_xlpm.x=0,"",_xlpm.x)))</f>
        <v/>
      </c>
      <c r="N570" t="str">
        <f>IF($I570="","",_xlfn.LET(_xlpm.x,VLOOKUP($I570,'taxon-match_2026-08-31'!$A$2:$N$122,9,FALSE),IF(_xlpm.x=0,"",_xlpm.x)))</f>
        <v/>
      </c>
      <c r="O570" t="str">
        <f>IF($I570="","",_xlfn.LET(_xlpm.x,VLOOKUP($I570,'taxon-match_2026-08-31'!$A$2:$N$122,10,FALSE),IF(_xlpm.x=0,"",_xlpm.x)))</f>
        <v/>
      </c>
      <c r="P570" t="str">
        <f>IF($I570="","",_xlfn.LET(_xlpm.x,VLOOKUP($I570,'taxon-match_2026-08-31'!$A$2:$N$122,11,FALSE),IF(_xlpm.x=0,"",_xlpm.x)))</f>
        <v/>
      </c>
      <c r="Q570" t="str">
        <f>IF($I570="","",_xlfn.LET(_xlpm.x,VLOOKUP($I570,'taxon-match_2026-08-31'!$A$2:$N$122,12,FALSE),IF(_xlpm.x=0,"",_xlpm.x)))</f>
        <v/>
      </c>
      <c r="R570" t="str">
        <f>IF($I570="","",_xlfn.LET(_xlpm.x,VLOOKUP($I570,'taxon-match_2026-08-31'!$A$2:$N$122,14,FALSE),IF(_xlpm.x=0,"",_xlpm.x)))</f>
        <v/>
      </c>
      <c r="T570" t="s">
        <v>71</v>
      </c>
      <c r="X570" t="str">
        <f>IF(T570="","",_xlfn.LET(_xlpm.x,VLOOKUP(T570,'Drop-down_menus'!$F$2:$G$16,2,FALSE),IF(_xlpm.x=0,"",_xlpm.x)))</f>
        <v>https://orcid.org/0009-0002-6669-2911</v>
      </c>
      <c r="Y570" t="str">
        <f>IF(U570="","",_xlfn.LET(_xlpm.x,VLOOKUP(U570,'Drop-down_menus'!$F$2:$G$16,2,FALSE),IF(_xlpm.x=0,"",_xlpm.x)))</f>
        <v/>
      </c>
      <c r="Z570" t="str">
        <f>IF(V570="","",_xlfn.LET(_xlpm.x,VLOOKUP(V570,'Drop-down_menus'!$F$2:$G$16,2,FALSE),IF(_xlpm.x=0,"",_xlpm.x)))</f>
        <v/>
      </c>
      <c r="AA570" t="str">
        <f>IF(W570="","",_xlfn.LET(_xlpm.x,VLOOKUP(W570,'Drop-down_menus'!$F$2:$G$16,2,FALSE),IF(_xlpm.x=0,"",_xlpm.x)))</f>
        <v/>
      </c>
      <c r="AB570" t="s">
        <v>722</v>
      </c>
      <c r="AE570" t="s">
        <v>726</v>
      </c>
      <c r="AH570" s="2" t="s">
        <v>799</v>
      </c>
    </row>
    <row r="571" spans="1:34" hidden="1" x14ac:dyDescent="0.2">
      <c r="A571" s="2" t="s">
        <v>130</v>
      </c>
      <c r="C571">
        <v>501</v>
      </c>
      <c r="D571" t="s">
        <v>711</v>
      </c>
      <c r="E571" t="s">
        <v>727</v>
      </c>
      <c r="I571" t="s">
        <v>2611</v>
      </c>
      <c r="J571" t="str">
        <f>IF($I571="","",_xlfn.LET(_xlpm.x,VLOOKUP($I571,'taxon-match_2026-08-31'!$A$2:$N$122,6,FALSE),IF(_xlpm.x=0,"",_xlpm.x)))</f>
        <v/>
      </c>
      <c r="K571" t="str">
        <f>IF($I571="","",_xlfn.LET(_xlpm.x,VLOOKUP($I571,'taxon-match_2026-08-31'!$A$2:$N$122,4,FALSE),IF(_xlpm.x=0,"",_xlpm.x)))</f>
        <v/>
      </c>
      <c r="L571" t="str">
        <f>IF($I571="","",_xlfn.LET(_xlpm.x,VLOOKUP($I571,'taxon-match_2026-08-31'!$A$2:$N$122,7,FALSE),IF(_xlpm.x=0,"",_xlpm.x)))</f>
        <v/>
      </c>
      <c r="M571" t="str">
        <f>IF($I571="","",_xlfn.LET(_xlpm.x,VLOOKUP($I571,'taxon-match_2026-08-31'!$A$2:$N$122,8,FALSE),IF(_xlpm.x=0,"",_xlpm.x)))</f>
        <v/>
      </c>
      <c r="N571" t="str">
        <f>IF($I571="","",_xlfn.LET(_xlpm.x,VLOOKUP($I571,'taxon-match_2026-08-31'!$A$2:$N$122,9,FALSE),IF(_xlpm.x=0,"",_xlpm.x)))</f>
        <v/>
      </c>
      <c r="O571" t="str">
        <f>IF($I571="","",_xlfn.LET(_xlpm.x,VLOOKUP($I571,'taxon-match_2026-08-31'!$A$2:$N$122,10,FALSE),IF(_xlpm.x=0,"",_xlpm.x)))</f>
        <v/>
      </c>
      <c r="P571" t="str">
        <f>IF($I571="","",_xlfn.LET(_xlpm.x,VLOOKUP($I571,'taxon-match_2026-08-31'!$A$2:$N$122,11,FALSE),IF(_xlpm.x=0,"",_xlpm.x)))</f>
        <v/>
      </c>
      <c r="Q571" t="str">
        <f>IF($I571="","",_xlfn.LET(_xlpm.x,VLOOKUP($I571,'taxon-match_2026-08-31'!$A$2:$N$122,12,FALSE),IF(_xlpm.x=0,"",_xlpm.x)))</f>
        <v/>
      </c>
      <c r="R571" t="str">
        <f>IF($I571="","",_xlfn.LET(_xlpm.x,VLOOKUP($I571,'taxon-match_2026-08-31'!$A$2:$N$122,14,FALSE),IF(_xlpm.x=0,"",_xlpm.x)))</f>
        <v/>
      </c>
      <c r="T571" t="s">
        <v>71</v>
      </c>
      <c r="X571" t="str">
        <f>IF(T571="","",_xlfn.LET(_xlpm.x,VLOOKUP(T571,'Drop-down_menus'!$F$2:$G$16,2,FALSE),IF(_xlpm.x=0,"",_xlpm.x)))</f>
        <v>https://orcid.org/0009-0002-6669-2911</v>
      </c>
      <c r="Y571" t="str">
        <f>IF(U571="","",_xlfn.LET(_xlpm.x,VLOOKUP(U571,'Drop-down_menus'!$F$2:$G$16,2,FALSE),IF(_xlpm.x=0,"",_xlpm.x)))</f>
        <v/>
      </c>
      <c r="Z571" t="str">
        <f>IF(V571="","",_xlfn.LET(_xlpm.x,VLOOKUP(V571,'Drop-down_menus'!$F$2:$G$16,2,FALSE),IF(_xlpm.x=0,"",_xlpm.x)))</f>
        <v/>
      </c>
      <c r="AA571" t="str">
        <f>IF(W571="","",_xlfn.LET(_xlpm.x,VLOOKUP(W571,'Drop-down_menus'!$F$2:$G$16,2,FALSE),IF(_xlpm.x=0,"",_xlpm.x)))</f>
        <v/>
      </c>
      <c r="AB571" t="s">
        <v>722</v>
      </c>
      <c r="AE571" t="s">
        <v>726</v>
      </c>
      <c r="AH571" s="2" t="s">
        <v>799</v>
      </c>
    </row>
    <row r="572" spans="1:34" hidden="1" x14ac:dyDescent="0.2">
      <c r="A572" s="2" t="s">
        <v>130</v>
      </c>
      <c r="C572">
        <v>502</v>
      </c>
      <c r="D572" t="s">
        <v>711</v>
      </c>
      <c r="E572" t="s">
        <v>728</v>
      </c>
      <c r="I572" t="s">
        <v>2611</v>
      </c>
      <c r="J572" t="str">
        <f>IF($I572="","",_xlfn.LET(_xlpm.x,VLOOKUP($I572,'taxon-match_2026-08-31'!$A$2:$N$122,6,FALSE),IF(_xlpm.x=0,"",_xlpm.x)))</f>
        <v/>
      </c>
      <c r="K572" t="str">
        <f>IF($I572="","",_xlfn.LET(_xlpm.x,VLOOKUP($I572,'taxon-match_2026-08-31'!$A$2:$N$122,4,FALSE),IF(_xlpm.x=0,"",_xlpm.x)))</f>
        <v/>
      </c>
      <c r="L572" t="str">
        <f>IF($I572="","",_xlfn.LET(_xlpm.x,VLOOKUP($I572,'taxon-match_2026-08-31'!$A$2:$N$122,7,FALSE),IF(_xlpm.x=0,"",_xlpm.x)))</f>
        <v/>
      </c>
      <c r="M572" t="str">
        <f>IF($I572="","",_xlfn.LET(_xlpm.x,VLOOKUP($I572,'taxon-match_2026-08-31'!$A$2:$N$122,8,FALSE),IF(_xlpm.x=0,"",_xlpm.x)))</f>
        <v/>
      </c>
      <c r="N572" t="str">
        <f>IF($I572="","",_xlfn.LET(_xlpm.x,VLOOKUP($I572,'taxon-match_2026-08-31'!$A$2:$N$122,9,FALSE),IF(_xlpm.x=0,"",_xlpm.x)))</f>
        <v/>
      </c>
      <c r="O572" t="str">
        <f>IF($I572="","",_xlfn.LET(_xlpm.x,VLOOKUP($I572,'taxon-match_2026-08-31'!$A$2:$N$122,10,FALSE),IF(_xlpm.x=0,"",_xlpm.x)))</f>
        <v/>
      </c>
      <c r="P572" t="str">
        <f>IF($I572="","",_xlfn.LET(_xlpm.x,VLOOKUP($I572,'taxon-match_2026-08-31'!$A$2:$N$122,11,FALSE),IF(_xlpm.x=0,"",_xlpm.x)))</f>
        <v/>
      </c>
      <c r="Q572" t="str">
        <f>IF($I572="","",_xlfn.LET(_xlpm.x,VLOOKUP($I572,'taxon-match_2026-08-31'!$A$2:$N$122,12,FALSE),IF(_xlpm.x=0,"",_xlpm.x)))</f>
        <v/>
      </c>
      <c r="R572" t="str">
        <f>IF($I572="","",_xlfn.LET(_xlpm.x,VLOOKUP($I572,'taxon-match_2026-08-31'!$A$2:$N$122,14,FALSE),IF(_xlpm.x=0,"",_xlpm.x)))</f>
        <v/>
      </c>
      <c r="T572" t="s">
        <v>71</v>
      </c>
      <c r="X572" t="str">
        <f>IF(T572="","",_xlfn.LET(_xlpm.x,VLOOKUP(T572,'Drop-down_menus'!$F$2:$G$16,2,FALSE),IF(_xlpm.x=0,"",_xlpm.x)))</f>
        <v>https://orcid.org/0009-0002-6669-2911</v>
      </c>
      <c r="Y572" t="str">
        <f>IF(U572="","",_xlfn.LET(_xlpm.x,VLOOKUP(U572,'Drop-down_menus'!$F$2:$G$16,2,FALSE),IF(_xlpm.x=0,"",_xlpm.x)))</f>
        <v/>
      </c>
      <c r="Z572" t="str">
        <f>IF(V572="","",_xlfn.LET(_xlpm.x,VLOOKUP(V572,'Drop-down_menus'!$F$2:$G$16,2,FALSE),IF(_xlpm.x=0,"",_xlpm.x)))</f>
        <v/>
      </c>
      <c r="AA572" t="str">
        <f>IF(W572="","",_xlfn.LET(_xlpm.x,VLOOKUP(W572,'Drop-down_menus'!$F$2:$G$16,2,FALSE),IF(_xlpm.x=0,"",_xlpm.x)))</f>
        <v/>
      </c>
      <c r="AE572" t="s">
        <v>726</v>
      </c>
      <c r="AH572" s="2" t="s">
        <v>799</v>
      </c>
    </row>
    <row r="573" spans="1:34" hidden="1" x14ac:dyDescent="0.2">
      <c r="A573" s="2" t="s">
        <v>130</v>
      </c>
      <c r="C573">
        <v>503</v>
      </c>
      <c r="D573" t="s">
        <v>711</v>
      </c>
      <c r="E573" t="s">
        <v>732</v>
      </c>
      <c r="I573" t="s">
        <v>2611</v>
      </c>
      <c r="J573" t="str">
        <f>IF($I573="","",_xlfn.LET(_xlpm.x,VLOOKUP($I573,'taxon-match_2026-08-31'!$A$2:$N$122,6,FALSE),IF(_xlpm.x=0,"",_xlpm.x)))</f>
        <v/>
      </c>
      <c r="K573" t="str">
        <f>IF($I573="","",_xlfn.LET(_xlpm.x,VLOOKUP($I573,'taxon-match_2026-08-31'!$A$2:$N$122,4,FALSE),IF(_xlpm.x=0,"",_xlpm.x)))</f>
        <v/>
      </c>
      <c r="L573" t="str">
        <f>IF($I573="","",_xlfn.LET(_xlpm.x,VLOOKUP($I573,'taxon-match_2026-08-31'!$A$2:$N$122,7,FALSE),IF(_xlpm.x=0,"",_xlpm.x)))</f>
        <v/>
      </c>
      <c r="M573" t="str">
        <f>IF($I573="","",_xlfn.LET(_xlpm.x,VLOOKUP($I573,'taxon-match_2026-08-31'!$A$2:$N$122,8,FALSE),IF(_xlpm.x=0,"",_xlpm.x)))</f>
        <v/>
      </c>
      <c r="N573" t="str">
        <f>IF($I573="","",_xlfn.LET(_xlpm.x,VLOOKUP($I573,'taxon-match_2026-08-31'!$A$2:$N$122,9,FALSE),IF(_xlpm.x=0,"",_xlpm.x)))</f>
        <v/>
      </c>
      <c r="O573" t="str">
        <f>IF($I573="","",_xlfn.LET(_xlpm.x,VLOOKUP($I573,'taxon-match_2026-08-31'!$A$2:$N$122,10,FALSE),IF(_xlpm.x=0,"",_xlpm.x)))</f>
        <v/>
      </c>
      <c r="P573" t="str">
        <f>IF($I573="","",_xlfn.LET(_xlpm.x,VLOOKUP($I573,'taxon-match_2026-08-31'!$A$2:$N$122,11,FALSE),IF(_xlpm.x=0,"",_xlpm.x)))</f>
        <v/>
      </c>
      <c r="Q573" t="str">
        <f>IF($I573="","",_xlfn.LET(_xlpm.x,VLOOKUP($I573,'taxon-match_2026-08-31'!$A$2:$N$122,12,FALSE),IF(_xlpm.x=0,"",_xlpm.x)))</f>
        <v/>
      </c>
      <c r="R573" t="str">
        <f>IF($I573="","",_xlfn.LET(_xlpm.x,VLOOKUP($I573,'taxon-match_2026-08-31'!$A$2:$N$122,14,FALSE),IF(_xlpm.x=0,"",_xlpm.x)))</f>
        <v/>
      </c>
      <c r="T573" t="s">
        <v>71</v>
      </c>
      <c r="X573" t="str">
        <f>IF(T573="","",_xlfn.LET(_xlpm.x,VLOOKUP(T573,'Drop-down_menus'!$F$2:$G$16,2,FALSE),IF(_xlpm.x=0,"",_xlpm.x)))</f>
        <v>https://orcid.org/0009-0002-6669-2911</v>
      </c>
      <c r="Y573" t="str">
        <f>IF(U573="","",_xlfn.LET(_xlpm.x,VLOOKUP(U573,'Drop-down_menus'!$F$2:$G$16,2,FALSE),IF(_xlpm.x=0,"",_xlpm.x)))</f>
        <v/>
      </c>
      <c r="Z573" t="str">
        <f>IF(V573="","",_xlfn.LET(_xlpm.x,VLOOKUP(V573,'Drop-down_menus'!$F$2:$G$16,2,FALSE),IF(_xlpm.x=0,"",_xlpm.x)))</f>
        <v/>
      </c>
      <c r="AA573" t="str">
        <f>IF(W573="","",_xlfn.LET(_xlpm.x,VLOOKUP(W573,'Drop-down_menus'!$F$2:$G$16,2,FALSE),IF(_xlpm.x=0,"",_xlpm.x)))</f>
        <v/>
      </c>
      <c r="AE573" t="s">
        <v>800</v>
      </c>
      <c r="AH573" s="2" t="s">
        <v>799</v>
      </c>
    </row>
    <row r="574" spans="1:34" hidden="1" x14ac:dyDescent="0.2">
      <c r="A574" s="2" t="s">
        <v>130</v>
      </c>
      <c r="C574">
        <v>504</v>
      </c>
      <c r="D574" t="s">
        <v>711</v>
      </c>
      <c r="E574" t="s">
        <v>733</v>
      </c>
      <c r="I574" t="s">
        <v>2611</v>
      </c>
      <c r="J574" t="str">
        <f>IF($I574="","",_xlfn.LET(_xlpm.x,VLOOKUP($I574,'taxon-match_2026-08-31'!$A$2:$N$122,6,FALSE),IF(_xlpm.x=0,"",_xlpm.x)))</f>
        <v/>
      </c>
      <c r="K574" t="str">
        <f>IF($I574="","",_xlfn.LET(_xlpm.x,VLOOKUP($I574,'taxon-match_2026-08-31'!$A$2:$N$122,4,FALSE),IF(_xlpm.x=0,"",_xlpm.x)))</f>
        <v/>
      </c>
      <c r="L574" t="str">
        <f>IF($I574="","",_xlfn.LET(_xlpm.x,VLOOKUP($I574,'taxon-match_2026-08-31'!$A$2:$N$122,7,FALSE),IF(_xlpm.x=0,"",_xlpm.x)))</f>
        <v/>
      </c>
      <c r="M574" t="str">
        <f>IF($I574="","",_xlfn.LET(_xlpm.x,VLOOKUP($I574,'taxon-match_2026-08-31'!$A$2:$N$122,8,FALSE),IF(_xlpm.x=0,"",_xlpm.x)))</f>
        <v/>
      </c>
      <c r="N574" t="str">
        <f>IF($I574="","",_xlfn.LET(_xlpm.x,VLOOKUP($I574,'taxon-match_2026-08-31'!$A$2:$N$122,9,FALSE),IF(_xlpm.x=0,"",_xlpm.x)))</f>
        <v/>
      </c>
      <c r="O574" t="str">
        <f>IF($I574="","",_xlfn.LET(_xlpm.x,VLOOKUP($I574,'taxon-match_2026-08-31'!$A$2:$N$122,10,FALSE),IF(_xlpm.x=0,"",_xlpm.x)))</f>
        <v/>
      </c>
      <c r="P574" t="str">
        <f>IF($I574="","",_xlfn.LET(_xlpm.x,VLOOKUP($I574,'taxon-match_2026-08-31'!$A$2:$N$122,11,FALSE),IF(_xlpm.x=0,"",_xlpm.x)))</f>
        <v/>
      </c>
      <c r="Q574" t="str">
        <f>IF($I574="","",_xlfn.LET(_xlpm.x,VLOOKUP($I574,'taxon-match_2026-08-31'!$A$2:$N$122,12,FALSE),IF(_xlpm.x=0,"",_xlpm.x)))</f>
        <v/>
      </c>
      <c r="R574" t="str">
        <f>IF($I574="","",_xlfn.LET(_xlpm.x,VLOOKUP($I574,'taxon-match_2026-08-31'!$A$2:$N$122,14,FALSE),IF(_xlpm.x=0,"",_xlpm.x)))</f>
        <v/>
      </c>
      <c r="T574" t="s">
        <v>71</v>
      </c>
      <c r="X574" t="str">
        <f>IF(T574="","",_xlfn.LET(_xlpm.x,VLOOKUP(T574,'Drop-down_menus'!$F$2:$G$16,2,FALSE),IF(_xlpm.x=0,"",_xlpm.x)))</f>
        <v>https://orcid.org/0009-0002-6669-2911</v>
      </c>
      <c r="Y574" t="str">
        <f>IF(U574="","",_xlfn.LET(_xlpm.x,VLOOKUP(U574,'Drop-down_menus'!$F$2:$G$16,2,FALSE),IF(_xlpm.x=0,"",_xlpm.x)))</f>
        <v/>
      </c>
      <c r="Z574" t="str">
        <f>IF(V574="","",_xlfn.LET(_xlpm.x,VLOOKUP(V574,'Drop-down_menus'!$F$2:$G$16,2,FALSE),IF(_xlpm.x=0,"",_xlpm.x)))</f>
        <v/>
      </c>
      <c r="AA574" t="str">
        <f>IF(W574="","",_xlfn.LET(_xlpm.x,VLOOKUP(W574,'Drop-down_menus'!$F$2:$G$16,2,FALSE),IF(_xlpm.x=0,"",_xlpm.x)))</f>
        <v/>
      </c>
      <c r="AB574" t="s">
        <v>734</v>
      </c>
      <c r="AE574" t="s">
        <v>735</v>
      </c>
      <c r="AH574" s="2" t="s">
        <v>799</v>
      </c>
    </row>
    <row r="575" spans="1:34" hidden="1" x14ac:dyDescent="0.2">
      <c r="A575" s="2" t="s">
        <v>130</v>
      </c>
      <c r="C575">
        <v>505</v>
      </c>
      <c r="D575" t="s">
        <v>711</v>
      </c>
      <c r="E575" t="s">
        <v>736</v>
      </c>
      <c r="I575" t="s">
        <v>2611</v>
      </c>
      <c r="J575" t="str">
        <f>IF($I575="","",_xlfn.LET(_xlpm.x,VLOOKUP($I575,'taxon-match_2026-08-31'!$A$2:$N$122,6,FALSE),IF(_xlpm.x=0,"",_xlpm.x)))</f>
        <v/>
      </c>
      <c r="K575" t="str">
        <f>IF($I575="","",_xlfn.LET(_xlpm.x,VLOOKUP($I575,'taxon-match_2026-08-31'!$A$2:$N$122,4,FALSE),IF(_xlpm.x=0,"",_xlpm.x)))</f>
        <v/>
      </c>
      <c r="L575" t="str">
        <f>IF($I575="","",_xlfn.LET(_xlpm.x,VLOOKUP($I575,'taxon-match_2026-08-31'!$A$2:$N$122,7,FALSE),IF(_xlpm.x=0,"",_xlpm.x)))</f>
        <v/>
      </c>
      <c r="M575" t="str">
        <f>IF($I575="","",_xlfn.LET(_xlpm.x,VLOOKUP($I575,'taxon-match_2026-08-31'!$A$2:$N$122,8,FALSE),IF(_xlpm.x=0,"",_xlpm.x)))</f>
        <v/>
      </c>
      <c r="N575" t="str">
        <f>IF($I575="","",_xlfn.LET(_xlpm.x,VLOOKUP($I575,'taxon-match_2026-08-31'!$A$2:$N$122,9,FALSE),IF(_xlpm.x=0,"",_xlpm.x)))</f>
        <v/>
      </c>
      <c r="O575" t="str">
        <f>IF($I575="","",_xlfn.LET(_xlpm.x,VLOOKUP($I575,'taxon-match_2026-08-31'!$A$2:$N$122,10,FALSE),IF(_xlpm.x=0,"",_xlpm.x)))</f>
        <v/>
      </c>
      <c r="P575" t="str">
        <f>IF($I575="","",_xlfn.LET(_xlpm.x,VLOOKUP($I575,'taxon-match_2026-08-31'!$A$2:$N$122,11,FALSE),IF(_xlpm.x=0,"",_xlpm.x)))</f>
        <v/>
      </c>
      <c r="Q575" t="str">
        <f>IF($I575="","",_xlfn.LET(_xlpm.x,VLOOKUP($I575,'taxon-match_2026-08-31'!$A$2:$N$122,12,FALSE),IF(_xlpm.x=0,"",_xlpm.x)))</f>
        <v/>
      </c>
      <c r="R575" t="str">
        <f>IF($I575="","",_xlfn.LET(_xlpm.x,VLOOKUP($I575,'taxon-match_2026-08-31'!$A$2:$N$122,14,FALSE),IF(_xlpm.x=0,"",_xlpm.x)))</f>
        <v/>
      </c>
      <c r="T575" t="s">
        <v>71</v>
      </c>
      <c r="X575" t="str">
        <f>IF(T575="","",_xlfn.LET(_xlpm.x,VLOOKUP(T575,'Drop-down_menus'!$F$2:$G$16,2,FALSE),IF(_xlpm.x=0,"",_xlpm.x)))</f>
        <v>https://orcid.org/0009-0002-6669-2911</v>
      </c>
      <c r="Y575" t="str">
        <f>IF(U575="","",_xlfn.LET(_xlpm.x,VLOOKUP(U575,'Drop-down_menus'!$F$2:$G$16,2,FALSE),IF(_xlpm.x=0,"",_xlpm.x)))</f>
        <v/>
      </c>
      <c r="Z575" t="str">
        <f>IF(V575="","",_xlfn.LET(_xlpm.x,VLOOKUP(V575,'Drop-down_menus'!$F$2:$G$16,2,FALSE),IF(_xlpm.x=0,"",_xlpm.x)))</f>
        <v/>
      </c>
      <c r="AA575" t="str">
        <f>IF(W575="","",_xlfn.LET(_xlpm.x,VLOOKUP(W575,'Drop-down_menus'!$F$2:$G$16,2,FALSE),IF(_xlpm.x=0,"",_xlpm.x)))</f>
        <v/>
      </c>
      <c r="AB575" t="s">
        <v>702</v>
      </c>
      <c r="AE575" t="s">
        <v>726</v>
      </c>
      <c r="AH575" s="2" t="s">
        <v>799</v>
      </c>
    </row>
    <row r="576" spans="1:34" hidden="1" x14ac:dyDescent="0.2">
      <c r="A576" s="2" t="s">
        <v>130</v>
      </c>
      <c r="C576">
        <v>506</v>
      </c>
      <c r="D576" t="s">
        <v>711</v>
      </c>
      <c r="E576" t="s">
        <v>721</v>
      </c>
      <c r="I576" t="s">
        <v>2611</v>
      </c>
      <c r="J576" t="str">
        <f>IF($I576="","",_xlfn.LET(_xlpm.x,VLOOKUP($I576,'taxon-match_2026-08-31'!$A$2:$N$122,6,FALSE),IF(_xlpm.x=0,"",_xlpm.x)))</f>
        <v/>
      </c>
      <c r="K576" t="str">
        <f>IF($I576="","",_xlfn.LET(_xlpm.x,VLOOKUP($I576,'taxon-match_2026-08-31'!$A$2:$N$122,4,FALSE),IF(_xlpm.x=0,"",_xlpm.x)))</f>
        <v/>
      </c>
      <c r="L576" t="str">
        <f>IF($I576="","",_xlfn.LET(_xlpm.x,VLOOKUP($I576,'taxon-match_2026-08-31'!$A$2:$N$122,7,FALSE),IF(_xlpm.x=0,"",_xlpm.x)))</f>
        <v/>
      </c>
      <c r="M576" t="str">
        <f>IF($I576="","",_xlfn.LET(_xlpm.x,VLOOKUP($I576,'taxon-match_2026-08-31'!$A$2:$N$122,8,FALSE),IF(_xlpm.x=0,"",_xlpm.x)))</f>
        <v/>
      </c>
      <c r="N576" t="str">
        <f>IF($I576="","",_xlfn.LET(_xlpm.x,VLOOKUP($I576,'taxon-match_2026-08-31'!$A$2:$N$122,9,FALSE),IF(_xlpm.x=0,"",_xlpm.x)))</f>
        <v/>
      </c>
      <c r="O576" t="str">
        <f>IF($I576="","",_xlfn.LET(_xlpm.x,VLOOKUP($I576,'taxon-match_2026-08-31'!$A$2:$N$122,10,FALSE),IF(_xlpm.x=0,"",_xlpm.x)))</f>
        <v/>
      </c>
      <c r="P576" t="str">
        <f>IF($I576="","",_xlfn.LET(_xlpm.x,VLOOKUP($I576,'taxon-match_2026-08-31'!$A$2:$N$122,11,FALSE),IF(_xlpm.x=0,"",_xlpm.x)))</f>
        <v/>
      </c>
      <c r="Q576" t="str">
        <f>IF($I576="","",_xlfn.LET(_xlpm.x,VLOOKUP($I576,'taxon-match_2026-08-31'!$A$2:$N$122,12,FALSE),IF(_xlpm.x=0,"",_xlpm.x)))</f>
        <v/>
      </c>
      <c r="R576" t="str">
        <f>IF($I576="","",_xlfn.LET(_xlpm.x,VLOOKUP($I576,'taxon-match_2026-08-31'!$A$2:$N$122,14,FALSE),IF(_xlpm.x=0,"",_xlpm.x)))</f>
        <v/>
      </c>
      <c r="T576" t="s">
        <v>71</v>
      </c>
      <c r="X576" t="str">
        <f>IF(T576="","",_xlfn.LET(_xlpm.x,VLOOKUP(T576,'Drop-down_menus'!$F$2:$G$16,2,FALSE),IF(_xlpm.x=0,"",_xlpm.x)))</f>
        <v>https://orcid.org/0009-0002-6669-2911</v>
      </c>
      <c r="Y576" t="str">
        <f>IF(U576="","",_xlfn.LET(_xlpm.x,VLOOKUP(U576,'Drop-down_menus'!$F$2:$G$16,2,FALSE),IF(_xlpm.x=0,"",_xlpm.x)))</f>
        <v/>
      </c>
      <c r="Z576" t="str">
        <f>IF(V576="","",_xlfn.LET(_xlpm.x,VLOOKUP(V576,'Drop-down_menus'!$F$2:$G$16,2,FALSE),IF(_xlpm.x=0,"",_xlpm.x)))</f>
        <v/>
      </c>
      <c r="AA576" t="str">
        <f>IF(W576="","",_xlfn.LET(_xlpm.x,VLOOKUP(W576,'Drop-down_menus'!$F$2:$G$16,2,FALSE),IF(_xlpm.x=0,"",_xlpm.x)))</f>
        <v/>
      </c>
      <c r="AB576" t="s">
        <v>722</v>
      </c>
      <c r="AE576" t="s">
        <v>723</v>
      </c>
      <c r="AH576" s="2" t="s">
        <v>801</v>
      </c>
    </row>
    <row r="577" spans="1:34" hidden="1" x14ac:dyDescent="0.2">
      <c r="A577" s="2" t="s">
        <v>130</v>
      </c>
      <c r="C577">
        <v>507</v>
      </c>
      <c r="D577" t="s">
        <v>711</v>
      </c>
      <c r="E577" t="s">
        <v>721</v>
      </c>
      <c r="I577" t="s">
        <v>2611</v>
      </c>
      <c r="J577" t="str">
        <f>IF($I577="","",_xlfn.LET(_xlpm.x,VLOOKUP($I577,'taxon-match_2026-08-31'!$A$2:$N$122,6,FALSE),IF(_xlpm.x=0,"",_xlpm.x)))</f>
        <v/>
      </c>
      <c r="K577" t="str">
        <f>IF($I577="","",_xlfn.LET(_xlpm.x,VLOOKUP($I577,'taxon-match_2026-08-31'!$A$2:$N$122,4,FALSE),IF(_xlpm.x=0,"",_xlpm.x)))</f>
        <v/>
      </c>
      <c r="L577" t="str">
        <f>IF($I577="","",_xlfn.LET(_xlpm.x,VLOOKUP($I577,'taxon-match_2026-08-31'!$A$2:$N$122,7,FALSE),IF(_xlpm.x=0,"",_xlpm.x)))</f>
        <v/>
      </c>
      <c r="M577" t="str">
        <f>IF($I577="","",_xlfn.LET(_xlpm.x,VLOOKUP($I577,'taxon-match_2026-08-31'!$A$2:$N$122,8,FALSE),IF(_xlpm.x=0,"",_xlpm.x)))</f>
        <v/>
      </c>
      <c r="N577" t="str">
        <f>IF($I577="","",_xlfn.LET(_xlpm.x,VLOOKUP($I577,'taxon-match_2026-08-31'!$A$2:$N$122,9,FALSE),IF(_xlpm.x=0,"",_xlpm.x)))</f>
        <v/>
      </c>
      <c r="O577" t="str">
        <f>IF($I577="","",_xlfn.LET(_xlpm.x,VLOOKUP($I577,'taxon-match_2026-08-31'!$A$2:$N$122,10,FALSE),IF(_xlpm.x=0,"",_xlpm.x)))</f>
        <v/>
      </c>
      <c r="P577" t="str">
        <f>IF($I577="","",_xlfn.LET(_xlpm.x,VLOOKUP($I577,'taxon-match_2026-08-31'!$A$2:$N$122,11,FALSE),IF(_xlpm.x=0,"",_xlpm.x)))</f>
        <v/>
      </c>
      <c r="Q577" t="str">
        <f>IF($I577="","",_xlfn.LET(_xlpm.x,VLOOKUP($I577,'taxon-match_2026-08-31'!$A$2:$N$122,12,FALSE),IF(_xlpm.x=0,"",_xlpm.x)))</f>
        <v/>
      </c>
      <c r="R577" t="str">
        <f>IF($I577="","",_xlfn.LET(_xlpm.x,VLOOKUP($I577,'taxon-match_2026-08-31'!$A$2:$N$122,14,FALSE),IF(_xlpm.x=0,"",_xlpm.x)))</f>
        <v/>
      </c>
      <c r="T577" t="s">
        <v>71</v>
      </c>
      <c r="X577" t="str">
        <f>IF(T577="","",_xlfn.LET(_xlpm.x,VLOOKUP(T577,'Drop-down_menus'!$F$2:$G$16,2,FALSE),IF(_xlpm.x=0,"",_xlpm.x)))</f>
        <v>https://orcid.org/0009-0002-6669-2911</v>
      </c>
      <c r="Y577" t="str">
        <f>IF(U577="","",_xlfn.LET(_xlpm.x,VLOOKUP(U577,'Drop-down_menus'!$F$2:$G$16,2,FALSE),IF(_xlpm.x=0,"",_xlpm.x)))</f>
        <v/>
      </c>
      <c r="Z577" t="str">
        <f>IF(V577="","",_xlfn.LET(_xlpm.x,VLOOKUP(V577,'Drop-down_menus'!$F$2:$G$16,2,FALSE),IF(_xlpm.x=0,"",_xlpm.x)))</f>
        <v/>
      </c>
      <c r="AA577" t="str">
        <f>IF(W577="","",_xlfn.LET(_xlpm.x,VLOOKUP(W577,'Drop-down_menus'!$F$2:$G$16,2,FALSE),IF(_xlpm.x=0,"",_xlpm.x)))</f>
        <v/>
      </c>
      <c r="AB577" t="s">
        <v>722</v>
      </c>
      <c r="AE577" t="s">
        <v>723</v>
      </c>
      <c r="AH577" s="2" t="s">
        <v>801</v>
      </c>
    </row>
    <row r="578" spans="1:34" hidden="1" x14ac:dyDescent="0.2">
      <c r="A578" s="2" t="s">
        <v>130</v>
      </c>
      <c r="C578">
        <v>508</v>
      </c>
      <c r="D578" t="s">
        <v>711</v>
      </c>
      <c r="E578" t="s">
        <v>724</v>
      </c>
      <c r="I578" t="s">
        <v>2611</v>
      </c>
      <c r="J578" t="str">
        <f>IF($I578="","",_xlfn.LET(_xlpm.x,VLOOKUP($I578,'taxon-match_2026-08-31'!$A$2:$N$122,6,FALSE),IF(_xlpm.x=0,"",_xlpm.x)))</f>
        <v/>
      </c>
      <c r="K578" t="str">
        <f>IF($I578="","",_xlfn.LET(_xlpm.x,VLOOKUP($I578,'taxon-match_2026-08-31'!$A$2:$N$122,4,FALSE),IF(_xlpm.x=0,"",_xlpm.x)))</f>
        <v/>
      </c>
      <c r="L578" t="str">
        <f>IF($I578="","",_xlfn.LET(_xlpm.x,VLOOKUP($I578,'taxon-match_2026-08-31'!$A$2:$N$122,7,FALSE),IF(_xlpm.x=0,"",_xlpm.x)))</f>
        <v/>
      </c>
      <c r="M578" t="str">
        <f>IF($I578="","",_xlfn.LET(_xlpm.x,VLOOKUP($I578,'taxon-match_2026-08-31'!$A$2:$N$122,8,FALSE),IF(_xlpm.x=0,"",_xlpm.x)))</f>
        <v/>
      </c>
      <c r="N578" t="str">
        <f>IF($I578="","",_xlfn.LET(_xlpm.x,VLOOKUP($I578,'taxon-match_2026-08-31'!$A$2:$N$122,9,FALSE),IF(_xlpm.x=0,"",_xlpm.x)))</f>
        <v/>
      </c>
      <c r="O578" t="str">
        <f>IF($I578="","",_xlfn.LET(_xlpm.x,VLOOKUP($I578,'taxon-match_2026-08-31'!$A$2:$N$122,10,FALSE),IF(_xlpm.x=0,"",_xlpm.x)))</f>
        <v/>
      </c>
      <c r="P578" t="str">
        <f>IF($I578="","",_xlfn.LET(_xlpm.x,VLOOKUP($I578,'taxon-match_2026-08-31'!$A$2:$N$122,11,FALSE),IF(_xlpm.x=0,"",_xlpm.x)))</f>
        <v/>
      </c>
      <c r="Q578" t="str">
        <f>IF($I578="","",_xlfn.LET(_xlpm.x,VLOOKUP($I578,'taxon-match_2026-08-31'!$A$2:$N$122,12,FALSE),IF(_xlpm.x=0,"",_xlpm.x)))</f>
        <v/>
      </c>
      <c r="R578" t="str">
        <f>IF($I578="","",_xlfn.LET(_xlpm.x,VLOOKUP($I578,'taxon-match_2026-08-31'!$A$2:$N$122,14,FALSE),IF(_xlpm.x=0,"",_xlpm.x)))</f>
        <v/>
      </c>
      <c r="T578" t="s">
        <v>71</v>
      </c>
      <c r="X578" t="str">
        <f>IF(T578="","",_xlfn.LET(_xlpm.x,VLOOKUP(T578,'Drop-down_menus'!$F$2:$G$16,2,FALSE),IF(_xlpm.x=0,"",_xlpm.x)))</f>
        <v>https://orcid.org/0009-0002-6669-2911</v>
      </c>
      <c r="Y578" t="str">
        <f>IF(U578="","",_xlfn.LET(_xlpm.x,VLOOKUP(U578,'Drop-down_menus'!$F$2:$G$16,2,FALSE),IF(_xlpm.x=0,"",_xlpm.x)))</f>
        <v/>
      </c>
      <c r="Z578" t="str">
        <f>IF(V578="","",_xlfn.LET(_xlpm.x,VLOOKUP(V578,'Drop-down_menus'!$F$2:$G$16,2,FALSE),IF(_xlpm.x=0,"",_xlpm.x)))</f>
        <v/>
      </c>
      <c r="AA578" t="str">
        <f>IF(W578="","",_xlfn.LET(_xlpm.x,VLOOKUP(W578,'Drop-down_menus'!$F$2:$G$16,2,FALSE),IF(_xlpm.x=0,"",_xlpm.x)))</f>
        <v/>
      </c>
      <c r="AB578" t="s">
        <v>722</v>
      </c>
      <c r="AE578" t="s">
        <v>723</v>
      </c>
      <c r="AH578" s="2" t="s">
        <v>801</v>
      </c>
    </row>
    <row r="579" spans="1:34" hidden="1" x14ac:dyDescent="0.2">
      <c r="A579" s="2" t="s">
        <v>130</v>
      </c>
      <c r="C579">
        <v>509</v>
      </c>
      <c r="D579" t="s">
        <v>711</v>
      </c>
      <c r="E579" t="s">
        <v>725</v>
      </c>
      <c r="I579" t="s">
        <v>2611</v>
      </c>
      <c r="J579" t="str">
        <f>IF($I579="","",_xlfn.LET(_xlpm.x,VLOOKUP($I579,'taxon-match_2026-08-31'!$A$2:$N$122,6,FALSE),IF(_xlpm.x=0,"",_xlpm.x)))</f>
        <v/>
      </c>
      <c r="K579" t="str">
        <f>IF($I579="","",_xlfn.LET(_xlpm.x,VLOOKUP($I579,'taxon-match_2026-08-31'!$A$2:$N$122,4,FALSE),IF(_xlpm.x=0,"",_xlpm.x)))</f>
        <v/>
      </c>
      <c r="L579" t="str">
        <f>IF($I579="","",_xlfn.LET(_xlpm.x,VLOOKUP($I579,'taxon-match_2026-08-31'!$A$2:$N$122,7,FALSE),IF(_xlpm.x=0,"",_xlpm.x)))</f>
        <v/>
      </c>
      <c r="M579" t="str">
        <f>IF($I579="","",_xlfn.LET(_xlpm.x,VLOOKUP($I579,'taxon-match_2026-08-31'!$A$2:$N$122,8,FALSE),IF(_xlpm.x=0,"",_xlpm.x)))</f>
        <v/>
      </c>
      <c r="N579" t="str">
        <f>IF($I579="","",_xlfn.LET(_xlpm.x,VLOOKUP($I579,'taxon-match_2026-08-31'!$A$2:$N$122,9,FALSE),IF(_xlpm.x=0,"",_xlpm.x)))</f>
        <v/>
      </c>
      <c r="O579" t="str">
        <f>IF($I579="","",_xlfn.LET(_xlpm.x,VLOOKUP($I579,'taxon-match_2026-08-31'!$A$2:$N$122,10,FALSE),IF(_xlpm.x=0,"",_xlpm.x)))</f>
        <v/>
      </c>
      <c r="P579" t="str">
        <f>IF($I579="","",_xlfn.LET(_xlpm.x,VLOOKUP($I579,'taxon-match_2026-08-31'!$A$2:$N$122,11,FALSE),IF(_xlpm.x=0,"",_xlpm.x)))</f>
        <v/>
      </c>
      <c r="Q579" t="str">
        <f>IF($I579="","",_xlfn.LET(_xlpm.x,VLOOKUP($I579,'taxon-match_2026-08-31'!$A$2:$N$122,12,FALSE),IF(_xlpm.x=0,"",_xlpm.x)))</f>
        <v/>
      </c>
      <c r="R579" t="str">
        <f>IF($I579="","",_xlfn.LET(_xlpm.x,VLOOKUP($I579,'taxon-match_2026-08-31'!$A$2:$N$122,14,FALSE),IF(_xlpm.x=0,"",_xlpm.x)))</f>
        <v/>
      </c>
      <c r="T579" t="s">
        <v>71</v>
      </c>
      <c r="X579" t="str">
        <f>IF(T579="","",_xlfn.LET(_xlpm.x,VLOOKUP(T579,'Drop-down_menus'!$F$2:$G$16,2,FALSE),IF(_xlpm.x=0,"",_xlpm.x)))</f>
        <v>https://orcid.org/0009-0002-6669-2911</v>
      </c>
      <c r="Y579" t="str">
        <f>IF(U579="","",_xlfn.LET(_xlpm.x,VLOOKUP(U579,'Drop-down_menus'!$F$2:$G$16,2,FALSE),IF(_xlpm.x=0,"",_xlpm.x)))</f>
        <v/>
      </c>
      <c r="Z579" t="str">
        <f>IF(V579="","",_xlfn.LET(_xlpm.x,VLOOKUP(V579,'Drop-down_menus'!$F$2:$G$16,2,FALSE),IF(_xlpm.x=0,"",_xlpm.x)))</f>
        <v/>
      </c>
      <c r="AA579" t="str">
        <f>IF(W579="","",_xlfn.LET(_xlpm.x,VLOOKUP(W579,'Drop-down_menus'!$F$2:$G$16,2,FALSE),IF(_xlpm.x=0,"",_xlpm.x)))</f>
        <v/>
      </c>
      <c r="AB579" t="s">
        <v>722</v>
      </c>
      <c r="AE579" t="s">
        <v>723</v>
      </c>
      <c r="AH579" s="2" t="s">
        <v>801</v>
      </c>
    </row>
    <row r="580" spans="1:34" hidden="1" x14ac:dyDescent="0.2">
      <c r="A580" s="2" t="s">
        <v>130</v>
      </c>
      <c r="C580">
        <v>510</v>
      </c>
      <c r="D580" t="s">
        <v>711</v>
      </c>
      <c r="E580" t="s">
        <v>727</v>
      </c>
      <c r="I580" t="s">
        <v>2611</v>
      </c>
      <c r="J580" t="str">
        <f>IF($I580="","",_xlfn.LET(_xlpm.x,VLOOKUP($I580,'taxon-match_2026-08-31'!$A$2:$N$122,6,FALSE),IF(_xlpm.x=0,"",_xlpm.x)))</f>
        <v/>
      </c>
      <c r="K580" t="str">
        <f>IF($I580="","",_xlfn.LET(_xlpm.x,VLOOKUP($I580,'taxon-match_2026-08-31'!$A$2:$N$122,4,FALSE),IF(_xlpm.x=0,"",_xlpm.x)))</f>
        <v/>
      </c>
      <c r="L580" t="str">
        <f>IF($I580="","",_xlfn.LET(_xlpm.x,VLOOKUP($I580,'taxon-match_2026-08-31'!$A$2:$N$122,7,FALSE),IF(_xlpm.x=0,"",_xlpm.x)))</f>
        <v/>
      </c>
      <c r="M580" t="str">
        <f>IF($I580="","",_xlfn.LET(_xlpm.x,VLOOKUP($I580,'taxon-match_2026-08-31'!$A$2:$N$122,8,FALSE),IF(_xlpm.x=0,"",_xlpm.x)))</f>
        <v/>
      </c>
      <c r="N580" t="str">
        <f>IF($I580="","",_xlfn.LET(_xlpm.x,VLOOKUP($I580,'taxon-match_2026-08-31'!$A$2:$N$122,9,FALSE),IF(_xlpm.x=0,"",_xlpm.x)))</f>
        <v/>
      </c>
      <c r="O580" t="str">
        <f>IF($I580="","",_xlfn.LET(_xlpm.x,VLOOKUP($I580,'taxon-match_2026-08-31'!$A$2:$N$122,10,FALSE),IF(_xlpm.x=0,"",_xlpm.x)))</f>
        <v/>
      </c>
      <c r="P580" t="str">
        <f>IF($I580="","",_xlfn.LET(_xlpm.x,VLOOKUP($I580,'taxon-match_2026-08-31'!$A$2:$N$122,11,FALSE),IF(_xlpm.x=0,"",_xlpm.x)))</f>
        <v/>
      </c>
      <c r="Q580" t="str">
        <f>IF($I580="","",_xlfn.LET(_xlpm.x,VLOOKUP($I580,'taxon-match_2026-08-31'!$A$2:$N$122,12,FALSE),IF(_xlpm.x=0,"",_xlpm.x)))</f>
        <v/>
      </c>
      <c r="R580" t="str">
        <f>IF($I580="","",_xlfn.LET(_xlpm.x,VLOOKUP($I580,'taxon-match_2026-08-31'!$A$2:$N$122,14,FALSE),IF(_xlpm.x=0,"",_xlpm.x)))</f>
        <v/>
      </c>
      <c r="T580" t="s">
        <v>71</v>
      </c>
      <c r="X580" t="str">
        <f>IF(T580="","",_xlfn.LET(_xlpm.x,VLOOKUP(T580,'Drop-down_menus'!$F$2:$G$16,2,FALSE),IF(_xlpm.x=0,"",_xlpm.x)))</f>
        <v>https://orcid.org/0009-0002-6669-2911</v>
      </c>
      <c r="Y580" t="str">
        <f>IF(U580="","",_xlfn.LET(_xlpm.x,VLOOKUP(U580,'Drop-down_menus'!$F$2:$G$16,2,FALSE),IF(_xlpm.x=0,"",_xlpm.x)))</f>
        <v/>
      </c>
      <c r="Z580" t="str">
        <f>IF(V580="","",_xlfn.LET(_xlpm.x,VLOOKUP(V580,'Drop-down_menus'!$F$2:$G$16,2,FALSE),IF(_xlpm.x=0,"",_xlpm.x)))</f>
        <v/>
      </c>
      <c r="AA580" t="str">
        <f>IF(W580="","",_xlfn.LET(_xlpm.x,VLOOKUP(W580,'Drop-down_menus'!$F$2:$G$16,2,FALSE),IF(_xlpm.x=0,"",_xlpm.x)))</f>
        <v/>
      </c>
      <c r="AB580" t="s">
        <v>722</v>
      </c>
      <c r="AE580" t="s">
        <v>726</v>
      </c>
      <c r="AH580" s="2" t="s">
        <v>801</v>
      </c>
    </row>
    <row r="581" spans="1:34" hidden="1" x14ac:dyDescent="0.2">
      <c r="A581" s="2" t="s">
        <v>130</v>
      </c>
      <c r="C581">
        <v>511</v>
      </c>
      <c r="D581" t="s">
        <v>711</v>
      </c>
      <c r="E581" t="s">
        <v>728</v>
      </c>
      <c r="I581" t="s">
        <v>2611</v>
      </c>
      <c r="J581" t="str">
        <f>IF($I581="","",_xlfn.LET(_xlpm.x,VLOOKUP($I581,'taxon-match_2026-08-31'!$A$2:$N$122,6,FALSE),IF(_xlpm.x=0,"",_xlpm.x)))</f>
        <v/>
      </c>
      <c r="K581" t="str">
        <f>IF($I581="","",_xlfn.LET(_xlpm.x,VLOOKUP($I581,'taxon-match_2026-08-31'!$A$2:$N$122,4,FALSE),IF(_xlpm.x=0,"",_xlpm.x)))</f>
        <v/>
      </c>
      <c r="L581" t="str">
        <f>IF($I581="","",_xlfn.LET(_xlpm.x,VLOOKUP($I581,'taxon-match_2026-08-31'!$A$2:$N$122,7,FALSE),IF(_xlpm.x=0,"",_xlpm.x)))</f>
        <v/>
      </c>
      <c r="M581" t="str">
        <f>IF($I581="","",_xlfn.LET(_xlpm.x,VLOOKUP($I581,'taxon-match_2026-08-31'!$A$2:$N$122,8,FALSE),IF(_xlpm.x=0,"",_xlpm.x)))</f>
        <v/>
      </c>
      <c r="N581" t="str">
        <f>IF($I581="","",_xlfn.LET(_xlpm.x,VLOOKUP($I581,'taxon-match_2026-08-31'!$A$2:$N$122,9,FALSE),IF(_xlpm.x=0,"",_xlpm.x)))</f>
        <v/>
      </c>
      <c r="O581" t="str">
        <f>IF($I581="","",_xlfn.LET(_xlpm.x,VLOOKUP($I581,'taxon-match_2026-08-31'!$A$2:$N$122,10,FALSE),IF(_xlpm.x=0,"",_xlpm.x)))</f>
        <v/>
      </c>
      <c r="P581" t="str">
        <f>IF($I581="","",_xlfn.LET(_xlpm.x,VLOOKUP($I581,'taxon-match_2026-08-31'!$A$2:$N$122,11,FALSE),IF(_xlpm.x=0,"",_xlpm.x)))</f>
        <v/>
      </c>
      <c r="Q581" t="str">
        <f>IF($I581="","",_xlfn.LET(_xlpm.x,VLOOKUP($I581,'taxon-match_2026-08-31'!$A$2:$N$122,12,FALSE),IF(_xlpm.x=0,"",_xlpm.x)))</f>
        <v/>
      </c>
      <c r="R581" t="str">
        <f>IF($I581="","",_xlfn.LET(_xlpm.x,VLOOKUP($I581,'taxon-match_2026-08-31'!$A$2:$N$122,14,FALSE),IF(_xlpm.x=0,"",_xlpm.x)))</f>
        <v/>
      </c>
      <c r="T581" t="s">
        <v>71</v>
      </c>
      <c r="X581" t="str">
        <f>IF(T581="","",_xlfn.LET(_xlpm.x,VLOOKUP(T581,'Drop-down_menus'!$F$2:$G$16,2,FALSE),IF(_xlpm.x=0,"",_xlpm.x)))</f>
        <v>https://orcid.org/0009-0002-6669-2911</v>
      </c>
      <c r="Y581" t="str">
        <f>IF(U581="","",_xlfn.LET(_xlpm.x,VLOOKUP(U581,'Drop-down_menus'!$F$2:$G$16,2,FALSE),IF(_xlpm.x=0,"",_xlpm.x)))</f>
        <v/>
      </c>
      <c r="Z581" t="str">
        <f>IF(V581="","",_xlfn.LET(_xlpm.x,VLOOKUP(V581,'Drop-down_menus'!$F$2:$G$16,2,FALSE),IF(_xlpm.x=0,"",_xlpm.x)))</f>
        <v/>
      </c>
      <c r="AA581" t="str">
        <f>IF(W581="","",_xlfn.LET(_xlpm.x,VLOOKUP(W581,'Drop-down_menus'!$F$2:$G$16,2,FALSE),IF(_xlpm.x=0,"",_xlpm.x)))</f>
        <v/>
      </c>
      <c r="AB581" t="s">
        <v>722</v>
      </c>
      <c r="AE581" t="s">
        <v>726</v>
      </c>
      <c r="AH581" s="2" t="s">
        <v>801</v>
      </c>
    </row>
    <row r="582" spans="1:34" hidden="1" x14ac:dyDescent="0.2">
      <c r="A582" s="2" t="s">
        <v>130</v>
      </c>
      <c r="C582">
        <v>512</v>
      </c>
      <c r="D582" t="s">
        <v>711</v>
      </c>
      <c r="E582" t="s">
        <v>732</v>
      </c>
      <c r="I582" t="s">
        <v>2611</v>
      </c>
      <c r="J582" t="str">
        <f>IF($I582="","",_xlfn.LET(_xlpm.x,VLOOKUP($I582,'taxon-match_2026-08-31'!$A$2:$N$122,6,FALSE),IF(_xlpm.x=0,"",_xlpm.x)))</f>
        <v/>
      </c>
      <c r="K582" t="str">
        <f>IF($I582="","",_xlfn.LET(_xlpm.x,VLOOKUP($I582,'taxon-match_2026-08-31'!$A$2:$N$122,4,FALSE),IF(_xlpm.x=0,"",_xlpm.x)))</f>
        <v/>
      </c>
      <c r="L582" t="str">
        <f>IF($I582="","",_xlfn.LET(_xlpm.x,VLOOKUP($I582,'taxon-match_2026-08-31'!$A$2:$N$122,7,FALSE),IF(_xlpm.x=0,"",_xlpm.x)))</f>
        <v/>
      </c>
      <c r="M582" t="str">
        <f>IF($I582="","",_xlfn.LET(_xlpm.x,VLOOKUP($I582,'taxon-match_2026-08-31'!$A$2:$N$122,8,FALSE),IF(_xlpm.x=0,"",_xlpm.x)))</f>
        <v/>
      </c>
      <c r="N582" t="str">
        <f>IF($I582="","",_xlfn.LET(_xlpm.x,VLOOKUP($I582,'taxon-match_2026-08-31'!$A$2:$N$122,9,FALSE),IF(_xlpm.x=0,"",_xlpm.x)))</f>
        <v/>
      </c>
      <c r="O582" t="str">
        <f>IF($I582="","",_xlfn.LET(_xlpm.x,VLOOKUP($I582,'taxon-match_2026-08-31'!$A$2:$N$122,10,FALSE),IF(_xlpm.x=0,"",_xlpm.x)))</f>
        <v/>
      </c>
      <c r="P582" t="str">
        <f>IF($I582="","",_xlfn.LET(_xlpm.x,VLOOKUP($I582,'taxon-match_2026-08-31'!$A$2:$N$122,11,FALSE),IF(_xlpm.x=0,"",_xlpm.x)))</f>
        <v/>
      </c>
      <c r="Q582" t="str">
        <f>IF($I582="","",_xlfn.LET(_xlpm.x,VLOOKUP($I582,'taxon-match_2026-08-31'!$A$2:$N$122,12,FALSE),IF(_xlpm.x=0,"",_xlpm.x)))</f>
        <v/>
      </c>
      <c r="R582" t="str">
        <f>IF($I582="","",_xlfn.LET(_xlpm.x,VLOOKUP($I582,'taxon-match_2026-08-31'!$A$2:$N$122,14,FALSE),IF(_xlpm.x=0,"",_xlpm.x)))</f>
        <v/>
      </c>
      <c r="T582" t="s">
        <v>71</v>
      </c>
      <c r="X582" t="str">
        <f>IF(T582="","",_xlfn.LET(_xlpm.x,VLOOKUP(T582,'Drop-down_menus'!$F$2:$G$16,2,FALSE),IF(_xlpm.x=0,"",_xlpm.x)))</f>
        <v>https://orcid.org/0009-0002-6669-2911</v>
      </c>
      <c r="Y582" t="str">
        <f>IF(U582="","",_xlfn.LET(_xlpm.x,VLOOKUP(U582,'Drop-down_menus'!$F$2:$G$16,2,FALSE),IF(_xlpm.x=0,"",_xlpm.x)))</f>
        <v/>
      </c>
      <c r="Z582" t="str">
        <f>IF(V582="","",_xlfn.LET(_xlpm.x,VLOOKUP(V582,'Drop-down_menus'!$F$2:$G$16,2,FALSE),IF(_xlpm.x=0,"",_xlpm.x)))</f>
        <v/>
      </c>
      <c r="AA582" t="str">
        <f>IF(W582="","",_xlfn.LET(_xlpm.x,VLOOKUP(W582,'Drop-down_menus'!$F$2:$G$16,2,FALSE),IF(_xlpm.x=0,"",_xlpm.x)))</f>
        <v/>
      </c>
      <c r="AE582" t="s">
        <v>726</v>
      </c>
      <c r="AH582" s="2" t="s">
        <v>801</v>
      </c>
    </row>
    <row r="583" spans="1:34" hidden="1" x14ac:dyDescent="0.2">
      <c r="A583" s="2" t="s">
        <v>130</v>
      </c>
      <c r="C583">
        <v>513</v>
      </c>
      <c r="D583" t="s">
        <v>711</v>
      </c>
      <c r="E583" t="s">
        <v>733</v>
      </c>
      <c r="I583" t="s">
        <v>2611</v>
      </c>
      <c r="J583" t="str">
        <f>IF($I583="","",_xlfn.LET(_xlpm.x,VLOOKUP($I583,'taxon-match_2026-08-31'!$A$2:$N$122,6,FALSE),IF(_xlpm.x=0,"",_xlpm.x)))</f>
        <v/>
      </c>
      <c r="K583" t="str">
        <f>IF($I583="","",_xlfn.LET(_xlpm.x,VLOOKUP($I583,'taxon-match_2026-08-31'!$A$2:$N$122,4,FALSE),IF(_xlpm.x=0,"",_xlpm.x)))</f>
        <v/>
      </c>
      <c r="L583" t="str">
        <f>IF($I583="","",_xlfn.LET(_xlpm.x,VLOOKUP($I583,'taxon-match_2026-08-31'!$A$2:$N$122,7,FALSE),IF(_xlpm.x=0,"",_xlpm.x)))</f>
        <v/>
      </c>
      <c r="M583" t="str">
        <f>IF($I583="","",_xlfn.LET(_xlpm.x,VLOOKUP($I583,'taxon-match_2026-08-31'!$A$2:$N$122,8,FALSE),IF(_xlpm.x=0,"",_xlpm.x)))</f>
        <v/>
      </c>
      <c r="N583" t="str">
        <f>IF($I583="","",_xlfn.LET(_xlpm.x,VLOOKUP($I583,'taxon-match_2026-08-31'!$A$2:$N$122,9,FALSE),IF(_xlpm.x=0,"",_xlpm.x)))</f>
        <v/>
      </c>
      <c r="O583" t="str">
        <f>IF($I583="","",_xlfn.LET(_xlpm.x,VLOOKUP($I583,'taxon-match_2026-08-31'!$A$2:$N$122,10,FALSE),IF(_xlpm.x=0,"",_xlpm.x)))</f>
        <v/>
      </c>
      <c r="P583" t="str">
        <f>IF($I583="","",_xlfn.LET(_xlpm.x,VLOOKUP($I583,'taxon-match_2026-08-31'!$A$2:$N$122,11,FALSE),IF(_xlpm.x=0,"",_xlpm.x)))</f>
        <v/>
      </c>
      <c r="Q583" t="str">
        <f>IF($I583="","",_xlfn.LET(_xlpm.x,VLOOKUP($I583,'taxon-match_2026-08-31'!$A$2:$N$122,12,FALSE),IF(_xlpm.x=0,"",_xlpm.x)))</f>
        <v/>
      </c>
      <c r="R583" t="str">
        <f>IF($I583="","",_xlfn.LET(_xlpm.x,VLOOKUP($I583,'taxon-match_2026-08-31'!$A$2:$N$122,14,FALSE),IF(_xlpm.x=0,"",_xlpm.x)))</f>
        <v/>
      </c>
      <c r="T583" t="s">
        <v>71</v>
      </c>
      <c r="X583" t="str">
        <f>IF(T583="","",_xlfn.LET(_xlpm.x,VLOOKUP(T583,'Drop-down_menus'!$F$2:$G$16,2,FALSE),IF(_xlpm.x=0,"",_xlpm.x)))</f>
        <v>https://orcid.org/0009-0002-6669-2911</v>
      </c>
      <c r="Y583" t="str">
        <f>IF(U583="","",_xlfn.LET(_xlpm.x,VLOOKUP(U583,'Drop-down_menus'!$F$2:$G$16,2,FALSE),IF(_xlpm.x=0,"",_xlpm.x)))</f>
        <v/>
      </c>
      <c r="Z583" t="str">
        <f>IF(V583="","",_xlfn.LET(_xlpm.x,VLOOKUP(V583,'Drop-down_menus'!$F$2:$G$16,2,FALSE),IF(_xlpm.x=0,"",_xlpm.x)))</f>
        <v/>
      </c>
      <c r="AA583" t="str">
        <f>IF(W583="","",_xlfn.LET(_xlpm.x,VLOOKUP(W583,'Drop-down_menus'!$F$2:$G$16,2,FALSE),IF(_xlpm.x=0,"",_xlpm.x)))</f>
        <v/>
      </c>
      <c r="AE583" t="s">
        <v>800</v>
      </c>
      <c r="AH583" s="2" t="s">
        <v>801</v>
      </c>
    </row>
    <row r="584" spans="1:34" hidden="1" x14ac:dyDescent="0.2">
      <c r="A584" s="2" t="s">
        <v>130</v>
      </c>
      <c r="C584">
        <v>514</v>
      </c>
      <c r="D584" t="s">
        <v>711</v>
      </c>
      <c r="E584" t="s">
        <v>733</v>
      </c>
      <c r="I584" t="s">
        <v>2611</v>
      </c>
      <c r="J584" t="str">
        <f>IF($I584="","",_xlfn.LET(_xlpm.x,VLOOKUP($I584,'taxon-match_2026-08-31'!$A$2:$N$122,6,FALSE),IF(_xlpm.x=0,"",_xlpm.x)))</f>
        <v/>
      </c>
      <c r="K584" t="str">
        <f>IF($I584="","",_xlfn.LET(_xlpm.x,VLOOKUP($I584,'taxon-match_2026-08-31'!$A$2:$N$122,4,FALSE),IF(_xlpm.x=0,"",_xlpm.x)))</f>
        <v/>
      </c>
      <c r="L584" t="str">
        <f>IF($I584="","",_xlfn.LET(_xlpm.x,VLOOKUP($I584,'taxon-match_2026-08-31'!$A$2:$N$122,7,FALSE),IF(_xlpm.x=0,"",_xlpm.x)))</f>
        <v/>
      </c>
      <c r="M584" t="str">
        <f>IF($I584="","",_xlfn.LET(_xlpm.x,VLOOKUP($I584,'taxon-match_2026-08-31'!$A$2:$N$122,8,FALSE),IF(_xlpm.x=0,"",_xlpm.x)))</f>
        <v/>
      </c>
      <c r="N584" t="str">
        <f>IF($I584="","",_xlfn.LET(_xlpm.x,VLOOKUP($I584,'taxon-match_2026-08-31'!$A$2:$N$122,9,FALSE),IF(_xlpm.x=0,"",_xlpm.x)))</f>
        <v/>
      </c>
      <c r="O584" t="str">
        <f>IF($I584="","",_xlfn.LET(_xlpm.x,VLOOKUP($I584,'taxon-match_2026-08-31'!$A$2:$N$122,10,FALSE),IF(_xlpm.x=0,"",_xlpm.x)))</f>
        <v/>
      </c>
      <c r="P584" t="str">
        <f>IF($I584="","",_xlfn.LET(_xlpm.x,VLOOKUP($I584,'taxon-match_2026-08-31'!$A$2:$N$122,11,FALSE),IF(_xlpm.x=0,"",_xlpm.x)))</f>
        <v/>
      </c>
      <c r="Q584" t="str">
        <f>IF($I584="","",_xlfn.LET(_xlpm.x,VLOOKUP($I584,'taxon-match_2026-08-31'!$A$2:$N$122,12,FALSE),IF(_xlpm.x=0,"",_xlpm.x)))</f>
        <v/>
      </c>
      <c r="R584" t="str">
        <f>IF($I584="","",_xlfn.LET(_xlpm.x,VLOOKUP($I584,'taxon-match_2026-08-31'!$A$2:$N$122,14,FALSE),IF(_xlpm.x=0,"",_xlpm.x)))</f>
        <v/>
      </c>
      <c r="T584" t="s">
        <v>71</v>
      </c>
      <c r="X584" t="str">
        <f>IF(T584="","",_xlfn.LET(_xlpm.x,VLOOKUP(T584,'Drop-down_menus'!$F$2:$G$16,2,FALSE),IF(_xlpm.x=0,"",_xlpm.x)))</f>
        <v>https://orcid.org/0009-0002-6669-2911</v>
      </c>
      <c r="Y584" t="str">
        <f>IF(U584="","",_xlfn.LET(_xlpm.x,VLOOKUP(U584,'Drop-down_menus'!$F$2:$G$16,2,FALSE),IF(_xlpm.x=0,"",_xlpm.x)))</f>
        <v/>
      </c>
      <c r="Z584" t="str">
        <f>IF(V584="","",_xlfn.LET(_xlpm.x,VLOOKUP(V584,'Drop-down_menus'!$F$2:$G$16,2,FALSE),IF(_xlpm.x=0,"",_xlpm.x)))</f>
        <v/>
      </c>
      <c r="AA584" t="str">
        <f>IF(W584="","",_xlfn.LET(_xlpm.x,VLOOKUP(W584,'Drop-down_menus'!$F$2:$G$16,2,FALSE),IF(_xlpm.x=0,"",_xlpm.x)))</f>
        <v/>
      </c>
      <c r="AB584" t="s">
        <v>734</v>
      </c>
      <c r="AE584" t="s">
        <v>735</v>
      </c>
      <c r="AH584" s="2" t="s">
        <v>801</v>
      </c>
    </row>
    <row r="585" spans="1:34" hidden="1" x14ac:dyDescent="0.2">
      <c r="A585" s="2" t="s">
        <v>130</v>
      </c>
      <c r="C585">
        <v>515</v>
      </c>
      <c r="D585" t="s">
        <v>711</v>
      </c>
      <c r="E585" t="s">
        <v>736</v>
      </c>
      <c r="I585" t="s">
        <v>2611</v>
      </c>
      <c r="J585" t="str">
        <f>IF($I585="","",_xlfn.LET(_xlpm.x,VLOOKUP($I585,'taxon-match_2026-08-31'!$A$2:$N$122,6,FALSE),IF(_xlpm.x=0,"",_xlpm.x)))</f>
        <v/>
      </c>
      <c r="K585" t="str">
        <f>IF($I585="","",_xlfn.LET(_xlpm.x,VLOOKUP($I585,'taxon-match_2026-08-31'!$A$2:$N$122,4,FALSE),IF(_xlpm.x=0,"",_xlpm.x)))</f>
        <v/>
      </c>
      <c r="L585" t="str">
        <f>IF($I585="","",_xlfn.LET(_xlpm.x,VLOOKUP($I585,'taxon-match_2026-08-31'!$A$2:$N$122,7,FALSE),IF(_xlpm.x=0,"",_xlpm.x)))</f>
        <v/>
      </c>
      <c r="M585" t="str">
        <f>IF($I585="","",_xlfn.LET(_xlpm.x,VLOOKUP($I585,'taxon-match_2026-08-31'!$A$2:$N$122,8,FALSE),IF(_xlpm.x=0,"",_xlpm.x)))</f>
        <v/>
      </c>
      <c r="N585" t="str">
        <f>IF($I585="","",_xlfn.LET(_xlpm.x,VLOOKUP($I585,'taxon-match_2026-08-31'!$A$2:$N$122,9,FALSE),IF(_xlpm.x=0,"",_xlpm.x)))</f>
        <v/>
      </c>
      <c r="O585" t="str">
        <f>IF($I585="","",_xlfn.LET(_xlpm.x,VLOOKUP($I585,'taxon-match_2026-08-31'!$A$2:$N$122,10,FALSE),IF(_xlpm.x=0,"",_xlpm.x)))</f>
        <v/>
      </c>
      <c r="P585" t="str">
        <f>IF($I585="","",_xlfn.LET(_xlpm.x,VLOOKUP($I585,'taxon-match_2026-08-31'!$A$2:$N$122,11,FALSE),IF(_xlpm.x=0,"",_xlpm.x)))</f>
        <v/>
      </c>
      <c r="Q585" t="str">
        <f>IF($I585="","",_xlfn.LET(_xlpm.x,VLOOKUP($I585,'taxon-match_2026-08-31'!$A$2:$N$122,12,FALSE),IF(_xlpm.x=0,"",_xlpm.x)))</f>
        <v/>
      </c>
      <c r="R585" t="str">
        <f>IF($I585="","",_xlfn.LET(_xlpm.x,VLOOKUP($I585,'taxon-match_2026-08-31'!$A$2:$N$122,14,FALSE),IF(_xlpm.x=0,"",_xlpm.x)))</f>
        <v/>
      </c>
      <c r="T585" t="s">
        <v>71</v>
      </c>
      <c r="X585" t="str">
        <f>IF(T585="","",_xlfn.LET(_xlpm.x,VLOOKUP(T585,'Drop-down_menus'!$F$2:$G$16,2,FALSE),IF(_xlpm.x=0,"",_xlpm.x)))</f>
        <v>https://orcid.org/0009-0002-6669-2911</v>
      </c>
      <c r="Y585" t="str">
        <f>IF(U585="","",_xlfn.LET(_xlpm.x,VLOOKUP(U585,'Drop-down_menus'!$F$2:$G$16,2,FALSE),IF(_xlpm.x=0,"",_xlpm.x)))</f>
        <v/>
      </c>
      <c r="Z585" t="str">
        <f>IF(V585="","",_xlfn.LET(_xlpm.x,VLOOKUP(V585,'Drop-down_menus'!$F$2:$G$16,2,FALSE),IF(_xlpm.x=0,"",_xlpm.x)))</f>
        <v/>
      </c>
      <c r="AA585" t="str">
        <f>IF(W585="","",_xlfn.LET(_xlpm.x,VLOOKUP(W585,'Drop-down_menus'!$F$2:$G$16,2,FALSE),IF(_xlpm.x=0,"",_xlpm.x)))</f>
        <v/>
      </c>
      <c r="AB585" t="s">
        <v>702</v>
      </c>
      <c r="AE585" t="s">
        <v>726</v>
      </c>
      <c r="AH585" s="2" t="s">
        <v>801</v>
      </c>
    </row>
    <row r="586" spans="1:34" hidden="1" x14ac:dyDescent="0.2">
      <c r="A586" s="2" t="s">
        <v>130</v>
      </c>
      <c r="C586">
        <v>516</v>
      </c>
      <c r="D586" t="s">
        <v>711</v>
      </c>
      <c r="E586" t="s">
        <v>721</v>
      </c>
      <c r="I586" t="s">
        <v>2611</v>
      </c>
      <c r="J586" t="str">
        <f>IF($I586="","",_xlfn.LET(_xlpm.x,VLOOKUP($I586,'taxon-match_2026-08-31'!$A$2:$N$122,6,FALSE),IF(_xlpm.x=0,"",_xlpm.x)))</f>
        <v/>
      </c>
      <c r="K586" t="str">
        <f>IF($I586="","",_xlfn.LET(_xlpm.x,VLOOKUP($I586,'taxon-match_2026-08-31'!$A$2:$N$122,4,FALSE),IF(_xlpm.x=0,"",_xlpm.x)))</f>
        <v/>
      </c>
      <c r="L586" t="str">
        <f>IF($I586="","",_xlfn.LET(_xlpm.x,VLOOKUP($I586,'taxon-match_2026-08-31'!$A$2:$N$122,7,FALSE),IF(_xlpm.x=0,"",_xlpm.x)))</f>
        <v/>
      </c>
      <c r="M586" t="str">
        <f>IF($I586="","",_xlfn.LET(_xlpm.x,VLOOKUP($I586,'taxon-match_2026-08-31'!$A$2:$N$122,8,FALSE),IF(_xlpm.x=0,"",_xlpm.x)))</f>
        <v/>
      </c>
      <c r="N586" t="str">
        <f>IF($I586="","",_xlfn.LET(_xlpm.x,VLOOKUP($I586,'taxon-match_2026-08-31'!$A$2:$N$122,9,FALSE),IF(_xlpm.x=0,"",_xlpm.x)))</f>
        <v/>
      </c>
      <c r="O586" t="str">
        <f>IF($I586="","",_xlfn.LET(_xlpm.x,VLOOKUP($I586,'taxon-match_2026-08-31'!$A$2:$N$122,10,FALSE),IF(_xlpm.x=0,"",_xlpm.x)))</f>
        <v/>
      </c>
      <c r="P586" t="str">
        <f>IF($I586="","",_xlfn.LET(_xlpm.x,VLOOKUP($I586,'taxon-match_2026-08-31'!$A$2:$N$122,11,FALSE),IF(_xlpm.x=0,"",_xlpm.x)))</f>
        <v/>
      </c>
      <c r="Q586" t="str">
        <f>IF($I586="","",_xlfn.LET(_xlpm.x,VLOOKUP($I586,'taxon-match_2026-08-31'!$A$2:$N$122,12,FALSE),IF(_xlpm.x=0,"",_xlpm.x)))</f>
        <v/>
      </c>
      <c r="R586" t="str">
        <f>IF($I586="","",_xlfn.LET(_xlpm.x,VLOOKUP($I586,'taxon-match_2026-08-31'!$A$2:$N$122,14,FALSE),IF(_xlpm.x=0,"",_xlpm.x)))</f>
        <v/>
      </c>
      <c r="T586" t="s">
        <v>71</v>
      </c>
      <c r="X586" t="str">
        <f>IF(T586="","",_xlfn.LET(_xlpm.x,VLOOKUP(T586,'Drop-down_menus'!$F$2:$G$16,2,FALSE),IF(_xlpm.x=0,"",_xlpm.x)))</f>
        <v>https://orcid.org/0009-0002-6669-2911</v>
      </c>
      <c r="Y586" t="str">
        <f>IF(U586="","",_xlfn.LET(_xlpm.x,VLOOKUP(U586,'Drop-down_menus'!$F$2:$G$16,2,FALSE),IF(_xlpm.x=0,"",_xlpm.x)))</f>
        <v/>
      </c>
      <c r="Z586" t="str">
        <f>IF(V586="","",_xlfn.LET(_xlpm.x,VLOOKUP(V586,'Drop-down_menus'!$F$2:$G$16,2,FALSE),IF(_xlpm.x=0,"",_xlpm.x)))</f>
        <v/>
      </c>
      <c r="AA586" t="str">
        <f>IF(W586="","",_xlfn.LET(_xlpm.x,VLOOKUP(W586,'Drop-down_menus'!$F$2:$G$16,2,FALSE),IF(_xlpm.x=0,"",_xlpm.x)))</f>
        <v/>
      </c>
      <c r="AB586" t="s">
        <v>722</v>
      </c>
      <c r="AE586" t="s">
        <v>723</v>
      </c>
      <c r="AH586" s="2" t="s">
        <v>798</v>
      </c>
    </row>
    <row r="587" spans="1:34" hidden="1" x14ac:dyDescent="0.2">
      <c r="A587" s="2" t="s">
        <v>130</v>
      </c>
      <c r="C587">
        <v>517</v>
      </c>
      <c r="D587" t="s">
        <v>711</v>
      </c>
      <c r="E587" t="s">
        <v>721</v>
      </c>
      <c r="I587" t="s">
        <v>2611</v>
      </c>
      <c r="J587" t="str">
        <f>IF($I587="","",_xlfn.LET(_xlpm.x,VLOOKUP($I587,'taxon-match_2026-08-31'!$A$2:$N$122,6,FALSE),IF(_xlpm.x=0,"",_xlpm.x)))</f>
        <v/>
      </c>
      <c r="K587" t="str">
        <f>IF($I587="","",_xlfn.LET(_xlpm.x,VLOOKUP($I587,'taxon-match_2026-08-31'!$A$2:$N$122,4,FALSE),IF(_xlpm.x=0,"",_xlpm.x)))</f>
        <v/>
      </c>
      <c r="L587" t="str">
        <f>IF($I587="","",_xlfn.LET(_xlpm.x,VLOOKUP($I587,'taxon-match_2026-08-31'!$A$2:$N$122,7,FALSE),IF(_xlpm.x=0,"",_xlpm.x)))</f>
        <v/>
      </c>
      <c r="M587" t="str">
        <f>IF($I587="","",_xlfn.LET(_xlpm.x,VLOOKUP($I587,'taxon-match_2026-08-31'!$A$2:$N$122,8,FALSE),IF(_xlpm.x=0,"",_xlpm.x)))</f>
        <v/>
      </c>
      <c r="N587" t="str">
        <f>IF($I587="","",_xlfn.LET(_xlpm.x,VLOOKUP($I587,'taxon-match_2026-08-31'!$A$2:$N$122,9,FALSE),IF(_xlpm.x=0,"",_xlpm.x)))</f>
        <v/>
      </c>
      <c r="O587" t="str">
        <f>IF($I587="","",_xlfn.LET(_xlpm.x,VLOOKUP($I587,'taxon-match_2026-08-31'!$A$2:$N$122,10,FALSE),IF(_xlpm.x=0,"",_xlpm.x)))</f>
        <v/>
      </c>
      <c r="P587" t="str">
        <f>IF($I587="","",_xlfn.LET(_xlpm.x,VLOOKUP($I587,'taxon-match_2026-08-31'!$A$2:$N$122,11,FALSE),IF(_xlpm.x=0,"",_xlpm.x)))</f>
        <v/>
      </c>
      <c r="Q587" t="str">
        <f>IF($I587="","",_xlfn.LET(_xlpm.x,VLOOKUP($I587,'taxon-match_2026-08-31'!$A$2:$N$122,12,FALSE),IF(_xlpm.x=0,"",_xlpm.x)))</f>
        <v/>
      </c>
      <c r="R587" t="str">
        <f>IF($I587="","",_xlfn.LET(_xlpm.x,VLOOKUP($I587,'taxon-match_2026-08-31'!$A$2:$N$122,14,FALSE),IF(_xlpm.x=0,"",_xlpm.x)))</f>
        <v/>
      </c>
      <c r="T587" t="s">
        <v>71</v>
      </c>
      <c r="X587" t="str">
        <f>IF(T587="","",_xlfn.LET(_xlpm.x,VLOOKUP(T587,'Drop-down_menus'!$F$2:$G$16,2,FALSE),IF(_xlpm.x=0,"",_xlpm.x)))</f>
        <v>https://orcid.org/0009-0002-6669-2911</v>
      </c>
      <c r="Y587" t="str">
        <f>IF(U587="","",_xlfn.LET(_xlpm.x,VLOOKUP(U587,'Drop-down_menus'!$F$2:$G$16,2,FALSE),IF(_xlpm.x=0,"",_xlpm.x)))</f>
        <v/>
      </c>
      <c r="Z587" t="str">
        <f>IF(V587="","",_xlfn.LET(_xlpm.x,VLOOKUP(V587,'Drop-down_menus'!$F$2:$G$16,2,FALSE),IF(_xlpm.x=0,"",_xlpm.x)))</f>
        <v/>
      </c>
      <c r="AA587" t="str">
        <f>IF(W587="","",_xlfn.LET(_xlpm.x,VLOOKUP(W587,'Drop-down_menus'!$F$2:$G$16,2,FALSE),IF(_xlpm.x=0,"",_xlpm.x)))</f>
        <v/>
      </c>
      <c r="AB587" t="s">
        <v>722</v>
      </c>
      <c r="AE587" t="s">
        <v>723</v>
      </c>
      <c r="AH587" s="2" t="s">
        <v>798</v>
      </c>
    </row>
    <row r="588" spans="1:34" hidden="1" x14ac:dyDescent="0.2">
      <c r="A588" s="2" t="s">
        <v>130</v>
      </c>
      <c r="C588">
        <v>518</v>
      </c>
      <c r="D588" t="s">
        <v>711</v>
      </c>
      <c r="E588" t="s">
        <v>724</v>
      </c>
      <c r="I588" t="s">
        <v>2611</v>
      </c>
      <c r="J588" t="str">
        <f>IF($I588="","",_xlfn.LET(_xlpm.x,VLOOKUP($I588,'taxon-match_2026-08-31'!$A$2:$N$122,6,FALSE),IF(_xlpm.x=0,"",_xlpm.x)))</f>
        <v/>
      </c>
      <c r="K588" t="str">
        <f>IF($I588="","",_xlfn.LET(_xlpm.x,VLOOKUP($I588,'taxon-match_2026-08-31'!$A$2:$N$122,4,FALSE),IF(_xlpm.x=0,"",_xlpm.x)))</f>
        <v/>
      </c>
      <c r="L588" t="str">
        <f>IF($I588="","",_xlfn.LET(_xlpm.x,VLOOKUP($I588,'taxon-match_2026-08-31'!$A$2:$N$122,7,FALSE),IF(_xlpm.x=0,"",_xlpm.x)))</f>
        <v/>
      </c>
      <c r="M588" t="str">
        <f>IF($I588="","",_xlfn.LET(_xlpm.x,VLOOKUP($I588,'taxon-match_2026-08-31'!$A$2:$N$122,8,FALSE),IF(_xlpm.x=0,"",_xlpm.x)))</f>
        <v/>
      </c>
      <c r="N588" t="str">
        <f>IF($I588="","",_xlfn.LET(_xlpm.x,VLOOKUP($I588,'taxon-match_2026-08-31'!$A$2:$N$122,9,FALSE),IF(_xlpm.x=0,"",_xlpm.x)))</f>
        <v/>
      </c>
      <c r="O588" t="str">
        <f>IF($I588="","",_xlfn.LET(_xlpm.x,VLOOKUP($I588,'taxon-match_2026-08-31'!$A$2:$N$122,10,FALSE),IF(_xlpm.x=0,"",_xlpm.x)))</f>
        <v/>
      </c>
      <c r="P588" t="str">
        <f>IF($I588="","",_xlfn.LET(_xlpm.x,VLOOKUP($I588,'taxon-match_2026-08-31'!$A$2:$N$122,11,FALSE),IF(_xlpm.x=0,"",_xlpm.x)))</f>
        <v/>
      </c>
      <c r="Q588" t="str">
        <f>IF($I588="","",_xlfn.LET(_xlpm.x,VLOOKUP($I588,'taxon-match_2026-08-31'!$A$2:$N$122,12,FALSE),IF(_xlpm.x=0,"",_xlpm.x)))</f>
        <v/>
      </c>
      <c r="R588" t="str">
        <f>IF($I588="","",_xlfn.LET(_xlpm.x,VLOOKUP($I588,'taxon-match_2026-08-31'!$A$2:$N$122,14,FALSE),IF(_xlpm.x=0,"",_xlpm.x)))</f>
        <v/>
      </c>
      <c r="T588" t="s">
        <v>71</v>
      </c>
      <c r="X588" t="str">
        <f>IF(T588="","",_xlfn.LET(_xlpm.x,VLOOKUP(T588,'Drop-down_menus'!$F$2:$G$16,2,FALSE),IF(_xlpm.x=0,"",_xlpm.x)))</f>
        <v>https://orcid.org/0009-0002-6669-2911</v>
      </c>
      <c r="Y588" t="str">
        <f>IF(U588="","",_xlfn.LET(_xlpm.x,VLOOKUP(U588,'Drop-down_menus'!$F$2:$G$16,2,FALSE),IF(_xlpm.x=0,"",_xlpm.x)))</f>
        <v/>
      </c>
      <c r="Z588" t="str">
        <f>IF(V588="","",_xlfn.LET(_xlpm.x,VLOOKUP(V588,'Drop-down_menus'!$F$2:$G$16,2,FALSE),IF(_xlpm.x=0,"",_xlpm.x)))</f>
        <v/>
      </c>
      <c r="AA588" t="str">
        <f>IF(W588="","",_xlfn.LET(_xlpm.x,VLOOKUP(W588,'Drop-down_menus'!$F$2:$G$16,2,FALSE),IF(_xlpm.x=0,"",_xlpm.x)))</f>
        <v/>
      </c>
      <c r="AB588" t="s">
        <v>722</v>
      </c>
      <c r="AE588" t="s">
        <v>723</v>
      </c>
      <c r="AH588" s="2" t="s">
        <v>798</v>
      </c>
    </row>
    <row r="589" spans="1:34" hidden="1" x14ac:dyDescent="0.2">
      <c r="A589" s="2" t="s">
        <v>130</v>
      </c>
      <c r="C589">
        <v>519</v>
      </c>
      <c r="D589" t="s">
        <v>711</v>
      </c>
      <c r="E589" t="s">
        <v>725</v>
      </c>
      <c r="I589" t="s">
        <v>2611</v>
      </c>
      <c r="J589" t="str">
        <f>IF($I589="","",_xlfn.LET(_xlpm.x,VLOOKUP($I589,'taxon-match_2026-08-31'!$A$2:$N$122,6,FALSE),IF(_xlpm.x=0,"",_xlpm.x)))</f>
        <v/>
      </c>
      <c r="K589" t="str">
        <f>IF($I589="","",_xlfn.LET(_xlpm.x,VLOOKUP($I589,'taxon-match_2026-08-31'!$A$2:$N$122,4,FALSE),IF(_xlpm.x=0,"",_xlpm.x)))</f>
        <v/>
      </c>
      <c r="L589" t="str">
        <f>IF($I589="","",_xlfn.LET(_xlpm.x,VLOOKUP($I589,'taxon-match_2026-08-31'!$A$2:$N$122,7,FALSE),IF(_xlpm.x=0,"",_xlpm.x)))</f>
        <v/>
      </c>
      <c r="M589" t="str">
        <f>IF($I589="","",_xlfn.LET(_xlpm.x,VLOOKUP($I589,'taxon-match_2026-08-31'!$A$2:$N$122,8,FALSE),IF(_xlpm.x=0,"",_xlpm.x)))</f>
        <v/>
      </c>
      <c r="N589" t="str">
        <f>IF($I589="","",_xlfn.LET(_xlpm.x,VLOOKUP($I589,'taxon-match_2026-08-31'!$A$2:$N$122,9,FALSE),IF(_xlpm.x=0,"",_xlpm.x)))</f>
        <v/>
      </c>
      <c r="O589" t="str">
        <f>IF($I589="","",_xlfn.LET(_xlpm.x,VLOOKUP($I589,'taxon-match_2026-08-31'!$A$2:$N$122,10,FALSE),IF(_xlpm.x=0,"",_xlpm.x)))</f>
        <v/>
      </c>
      <c r="P589" t="str">
        <f>IF($I589="","",_xlfn.LET(_xlpm.x,VLOOKUP($I589,'taxon-match_2026-08-31'!$A$2:$N$122,11,FALSE),IF(_xlpm.x=0,"",_xlpm.x)))</f>
        <v/>
      </c>
      <c r="Q589" t="str">
        <f>IF($I589="","",_xlfn.LET(_xlpm.x,VLOOKUP($I589,'taxon-match_2026-08-31'!$A$2:$N$122,12,FALSE),IF(_xlpm.x=0,"",_xlpm.x)))</f>
        <v/>
      </c>
      <c r="R589" t="str">
        <f>IF($I589="","",_xlfn.LET(_xlpm.x,VLOOKUP($I589,'taxon-match_2026-08-31'!$A$2:$N$122,14,FALSE),IF(_xlpm.x=0,"",_xlpm.x)))</f>
        <v/>
      </c>
      <c r="T589" t="s">
        <v>71</v>
      </c>
      <c r="X589" t="str">
        <f>IF(T589="","",_xlfn.LET(_xlpm.x,VLOOKUP(T589,'Drop-down_menus'!$F$2:$G$16,2,FALSE),IF(_xlpm.x=0,"",_xlpm.x)))</f>
        <v>https://orcid.org/0009-0002-6669-2911</v>
      </c>
      <c r="Y589" t="str">
        <f>IF(U589="","",_xlfn.LET(_xlpm.x,VLOOKUP(U589,'Drop-down_menus'!$F$2:$G$16,2,FALSE),IF(_xlpm.x=0,"",_xlpm.x)))</f>
        <v/>
      </c>
      <c r="Z589" t="str">
        <f>IF(V589="","",_xlfn.LET(_xlpm.x,VLOOKUP(V589,'Drop-down_menus'!$F$2:$G$16,2,FALSE),IF(_xlpm.x=0,"",_xlpm.x)))</f>
        <v/>
      </c>
      <c r="AA589" t="str">
        <f>IF(W589="","",_xlfn.LET(_xlpm.x,VLOOKUP(W589,'Drop-down_menus'!$F$2:$G$16,2,FALSE),IF(_xlpm.x=0,"",_xlpm.x)))</f>
        <v/>
      </c>
      <c r="AB589" t="s">
        <v>722</v>
      </c>
      <c r="AE589" t="s">
        <v>723</v>
      </c>
      <c r="AH589" s="2" t="s">
        <v>798</v>
      </c>
    </row>
    <row r="590" spans="1:34" hidden="1" x14ac:dyDescent="0.2">
      <c r="A590" s="2" t="s">
        <v>130</v>
      </c>
      <c r="C590">
        <v>520</v>
      </c>
      <c r="D590" t="s">
        <v>711</v>
      </c>
      <c r="E590" t="s">
        <v>727</v>
      </c>
      <c r="I590" t="s">
        <v>2611</v>
      </c>
      <c r="J590" t="str">
        <f>IF($I590="","",_xlfn.LET(_xlpm.x,VLOOKUP($I590,'taxon-match_2026-08-31'!$A$2:$N$122,6,FALSE),IF(_xlpm.x=0,"",_xlpm.x)))</f>
        <v/>
      </c>
      <c r="K590" t="str">
        <f>IF($I590="","",_xlfn.LET(_xlpm.x,VLOOKUP($I590,'taxon-match_2026-08-31'!$A$2:$N$122,4,FALSE),IF(_xlpm.x=0,"",_xlpm.x)))</f>
        <v/>
      </c>
      <c r="L590" t="str">
        <f>IF($I590="","",_xlfn.LET(_xlpm.x,VLOOKUP($I590,'taxon-match_2026-08-31'!$A$2:$N$122,7,FALSE),IF(_xlpm.x=0,"",_xlpm.x)))</f>
        <v/>
      </c>
      <c r="M590" t="str">
        <f>IF($I590="","",_xlfn.LET(_xlpm.x,VLOOKUP($I590,'taxon-match_2026-08-31'!$A$2:$N$122,8,FALSE),IF(_xlpm.x=0,"",_xlpm.x)))</f>
        <v/>
      </c>
      <c r="N590" t="str">
        <f>IF($I590="","",_xlfn.LET(_xlpm.x,VLOOKUP($I590,'taxon-match_2026-08-31'!$A$2:$N$122,9,FALSE),IF(_xlpm.x=0,"",_xlpm.x)))</f>
        <v/>
      </c>
      <c r="O590" t="str">
        <f>IF($I590="","",_xlfn.LET(_xlpm.x,VLOOKUP($I590,'taxon-match_2026-08-31'!$A$2:$N$122,10,FALSE),IF(_xlpm.x=0,"",_xlpm.x)))</f>
        <v/>
      </c>
      <c r="P590" t="str">
        <f>IF($I590="","",_xlfn.LET(_xlpm.x,VLOOKUP($I590,'taxon-match_2026-08-31'!$A$2:$N$122,11,FALSE),IF(_xlpm.x=0,"",_xlpm.x)))</f>
        <v/>
      </c>
      <c r="Q590" t="str">
        <f>IF($I590="","",_xlfn.LET(_xlpm.x,VLOOKUP($I590,'taxon-match_2026-08-31'!$A$2:$N$122,12,FALSE),IF(_xlpm.x=0,"",_xlpm.x)))</f>
        <v/>
      </c>
      <c r="R590" t="str">
        <f>IF($I590="","",_xlfn.LET(_xlpm.x,VLOOKUP($I590,'taxon-match_2026-08-31'!$A$2:$N$122,14,FALSE),IF(_xlpm.x=0,"",_xlpm.x)))</f>
        <v/>
      </c>
      <c r="T590" t="s">
        <v>71</v>
      </c>
      <c r="X590" t="str">
        <f>IF(T590="","",_xlfn.LET(_xlpm.x,VLOOKUP(T590,'Drop-down_menus'!$F$2:$G$16,2,FALSE),IF(_xlpm.x=0,"",_xlpm.x)))</f>
        <v>https://orcid.org/0009-0002-6669-2911</v>
      </c>
      <c r="Y590" t="str">
        <f>IF(U590="","",_xlfn.LET(_xlpm.x,VLOOKUP(U590,'Drop-down_menus'!$F$2:$G$16,2,FALSE),IF(_xlpm.x=0,"",_xlpm.x)))</f>
        <v/>
      </c>
      <c r="Z590" t="str">
        <f>IF(V590="","",_xlfn.LET(_xlpm.x,VLOOKUP(V590,'Drop-down_menus'!$F$2:$G$16,2,FALSE),IF(_xlpm.x=0,"",_xlpm.x)))</f>
        <v/>
      </c>
      <c r="AA590" t="str">
        <f>IF(W590="","",_xlfn.LET(_xlpm.x,VLOOKUP(W590,'Drop-down_menus'!$F$2:$G$16,2,FALSE),IF(_xlpm.x=0,"",_xlpm.x)))</f>
        <v/>
      </c>
      <c r="AB590" t="s">
        <v>722</v>
      </c>
      <c r="AE590" t="s">
        <v>726</v>
      </c>
      <c r="AH590" s="2" t="s">
        <v>798</v>
      </c>
    </row>
    <row r="591" spans="1:34" hidden="1" x14ac:dyDescent="0.2">
      <c r="A591" s="2" t="s">
        <v>130</v>
      </c>
      <c r="C591">
        <v>521</v>
      </c>
      <c r="D591" t="s">
        <v>711</v>
      </c>
      <c r="E591" t="s">
        <v>728</v>
      </c>
      <c r="I591" t="s">
        <v>2611</v>
      </c>
      <c r="J591" t="str">
        <f>IF($I591="","",_xlfn.LET(_xlpm.x,VLOOKUP($I591,'taxon-match_2026-08-31'!$A$2:$N$122,6,FALSE),IF(_xlpm.x=0,"",_xlpm.x)))</f>
        <v/>
      </c>
      <c r="K591" t="str">
        <f>IF($I591="","",_xlfn.LET(_xlpm.x,VLOOKUP($I591,'taxon-match_2026-08-31'!$A$2:$N$122,4,FALSE),IF(_xlpm.x=0,"",_xlpm.x)))</f>
        <v/>
      </c>
      <c r="L591" t="str">
        <f>IF($I591="","",_xlfn.LET(_xlpm.x,VLOOKUP($I591,'taxon-match_2026-08-31'!$A$2:$N$122,7,FALSE),IF(_xlpm.x=0,"",_xlpm.x)))</f>
        <v/>
      </c>
      <c r="M591" t="str">
        <f>IF($I591="","",_xlfn.LET(_xlpm.x,VLOOKUP($I591,'taxon-match_2026-08-31'!$A$2:$N$122,8,FALSE),IF(_xlpm.x=0,"",_xlpm.x)))</f>
        <v/>
      </c>
      <c r="N591" t="str">
        <f>IF($I591="","",_xlfn.LET(_xlpm.x,VLOOKUP($I591,'taxon-match_2026-08-31'!$A$2:$N$122,9,FALSE),IF(_xlpm.x=0,"",_xlpm.x)))</f>
        <v/>
      </c>
      <c r="O591" t="str">
        <f>IF($I591="","",_xlfn.LET(_xlpm.x,VLOOKUP($I591,'taxon-match_2026-08-31'!$A$2:$N$122,10,FALSE),IF(_xlpm.x=0,"",_xlpm.x)))</f>
        <v/>
      </c>
      <c r="P591" t="str">
        <f>IF($I591="","",_xlfn.LET(_xlpm.x,VLOOKUP($I591,'taxon-match_2026-08-31'!$A$2:$N$122,11,FALSE),IF(_xlpm.x=0,"",_xlpm.x)))</f>
        <v/>
      </c>
      <c r="Q591" t="str">
        <f>IF($I591="","",_xlfn.LET(_xlpm.x,VLOOKUP($I591,'taxon-match_2026-08-31'!$A$2:$N$122,12,FALSE),IF(_xlpm.x=0,"",_xlpm.x)))</f>
        <v/>
      </c>
      <c r="R591" t="str">
        <f>IF($I591="","",_xlfn.LET(_xlpm.x,VLOOKUP($I591,'taxon-match_2026-08-31'!$A$2:$N$122,14,FALSE),IF(_xlpm.x=0,"",_xlpm.x)))</f>
        <v/>
      </c>
      <c r="T591" t="s">
        <v>71</v>
      </c>
      <c r="X591" t="str">
        <f>IF(T591="","",_xlfn.LET(_xlpm.x,VLOOKUP(T591,'Drop-down_menus'!$F$2:$G$16,2,FALSE),IF(_xlpm.x=0,"",_xlpm.x)))</f>
        <v>https://orcid.org/0009-0002-6669-2911</v>
      </c>
      <c r="Y591" t="str">
        <f>IF(U591="","",_xlfn.LET(_xlpm.x,VLOOKUP(U591,'Drop-down_menus'!$F$2:$G$16,2,FALSE),IF(_xlpm.x=0,"",_xlpm.x)))</f>
        <v/>
      </c>
      <c r="Z591" t="str">
        <f>IF(V591="","",_xlfn.LET(_xlpm.x,VLOOKUP(V591,'Drop-down_menus'!$F$2:$G$16,2,FALSE),IF(_xlpm.x=0,"",_xlpm.x)))</f>
        <v/>
      </c>
      <c r="AA591" t="str">
        <f>IF(W591="","",_xlfn.LET(_xlpm.x,VLOOKUP(W591,'Drop-down_menus'!$F$2:$G$16,2,FALSE),IF(_xlpm.x=0,"",_xlpm.x)))</f>
        <v/>
      </c>
      <c r="AB591" t="s">
        <v>722</v>
      </c>
      <c r="AE591" t="s">
        <v>726</v>
      </c>
      <c r="AH591" s="2" t="s">
        <v>798</v>
      </c>
    </row>
    <row r="592" spans="1:34" hidden="1" x14ac:dyDescent="0.2">
      <c r="A592" s="2" t="s">
        <v>130</v>
      </c>
      <c r="C592">
        <v>522</v>
      </c>
      <c r="D592" t="s">
        <v>711</v>
      </c>
      <c r="E592" t="s">
        <v>732</v>
      </c>
      <c r="I592" t="s">
        <v>2611</v>
      </c>
      <c r="J592" t="str">
        <f>IF($I592="","",_xlfn.LET(_xlpm.x,VLOOKUP($I592,'taxon-match_2026-08-31'!$A$2:$N$122,6,FALSE),IF(_xlpm.x=0,"",_xlpm.x)))</f>
        <v/>
      </c>
      <c r="K592" t="str">
        <f>IF($I592="","",_xlfn.LET(_xlpm.x,VLOOKUP($I592,'taxon-match_2026-08-31'!$A$2:$N$122,4,FALSE),IF(_xlpm.x=0,"",_xlpm.x)))</f>
        <v/>
      </c>
      <c r="L592" t="str">
        <f>IF($I592="","",_xlfn.LET(_xlpm.x,VLOOKUP($I592,'taxon-match_2026-08-31'!$A$2:$N$122,7,FALSE),IF(_xlpm.x=0,"",_xlpm.x)))</f>
        <v/>
      </c>
      <c r="M592" t="str">
        <f>IF($I592="","",_xlfn.LET(_xlpm.x,VLOOKUP($I592,'taxon-match_2026-08-31'!$A$2:$N$122,8,FALSE),IF(_xlpm.x=0,"",_xlpm.x)))</f>
        <v/>
      </c>
      <c r="N592" t="str">
        <f>IF($I592="","",_xlfn.LET(_xlpm.x,VLOOKUP($I592,'taxon-match_2026-08-31'!$A$2:$N$122,9,FALSE),IF(_xlpm.x=0,"",_xlpm.x)))</f>
        <v/>
      </c>
      <c r="O592" t="str">
        <f>IF($I592="","",_xlfn.LET(_xlpm.x,VLOOKUP($I592,'taxon-match_2026-08-31'!$A$2:$N$122,10,FALSE),IF(_xlpm.x=0,"",_xlpm.x)))</f>
        <v/>
      </c>
      <c r="P592" t="str">
        <f>IF($I592="","",_xlfn.LET(_xlpm.x,VLOOKUP($I592,'taxon-match_2026-08-31'!$A$2:$N$122,11,FALSE),IF(_xlpm.x=0,"",_xlpm.x)))</f>
        <v/>
      </c>
      <c r="Q592" t="str">
        <f>IF($I592="","",_xlfn.LET(_xlpm.x,VLOOKUP($I592,'taxon-match_2026-08-31'!$A$2:$N$122,12,FALSE),IF(_xlpm.x=0,"",_xlpm.x)))</f>
        <v/>
      </c>
      <c r="R592" t="str">
        <f>IF($I592="","",_xlfn.LET(_xlpm.x,VLOOKUP($I592,'taxon-match_2026-08-31'!$A$2:$N$122,14,FALSE),IF(_xlpm.x=0,"",_xlpm.x)))</f>
        <v/>
      </c>
      <c r="T592" t="s">
        <v>71</v>
      </c>
      <c r="X592" t="str">
        <f>IF(T592="","",_xlfn.LET(_xlpm.x,VLOOKUP(T592,'Drop-down_menus'!$F$2:$G$16,2,FALSE),IF(_xlpm.x=0,"",_xlpm.x)))</f>
        <v>https://orcid.org/0009-0002-6669-2911</v>
      </c>
      <c r="Y592" t="str">
        <f>IF(U592="","",_xlfn.LET(_xlpm.x,VLOOKUP(U592,'Drop-down_menus'!$F$2:$G$16,2,FALSE),IF(_xlpm.x=0,"",_xlpm.x)))</f>
        <v/>
      </c>
      <c r="Z592" t="str">
        <f>IF(V592="","",_xlfn.LET(_xlpm.x,VLOOKUP(V592,'Drop-down_menus'!$F$2:$G$16,2,FALSE),IF(_xlpm.x=0,"",_xlpm.x)))</f>
        <v/>
      </c>
      <c r="AA592" t="str">
        <f>IF(W592="","",_xlfn.LET(_xlpm.x,VLOOKUP(W592,'Drop-down_menus'!$F$2:$G$16,2,FALSE),IF(_xlpm.x=0,"",_xlpm.x)))</f>
        <v/>
      </c>
      <c r="AE592" t="s">
        <v>726</v>
      </c>
      <c r="AH592" s="2" t="s">
        <v>798</v>
      </c>
    </row>
    <row r="593" spans="1:34" hidden="1" x14ac:dyDescent="0.2">
      <c r="A593" s="2" t="s">
        <v>130</v>
      </c>
      <c r="C593">
        <v>523</v>
      </c>
      <c r="D593" t="s">
        <v>711</v>
      </c>
      <c r="E593" t="s">
        <v>733</v>
      </c>
      <c r="I593" t="s">
        <v>2611</v>
      </c>
      <c r="J593" t="str">
        <f>IF($I593="","",_xlfn.LET(_xlpm.x,VLOOKUP($I593,'taxon-match_2026-08-31'!$A$2:$N$122,6,FALSE),IF(_xlpm.x=0,"",_xlpm.x)))</f>
        <v/>
      </c>
      <c r="K593" t="str">
        <f>IF($I593="","",_xlfn.LET(_xlpm.x,VLOOKUP($I593,'taxon-match_2026-08-31'!$A$2:$N$122,4,FALSE),IF(_xlpm.x=0,"",_xlpm.x)))</f>
        <v/>
      </c>
      <c r="L593" t="str">
        <f>IF($I593="","",_xlfn.LET(_xlpm.x,VLOOKUP($I593,'taxon-match_2026-08-31'!$A$2:$N$122,7,FALSE),IF(_xlpm.x=0,"",_xlpm.x)))</f>
        <v/>
      </c>
      <c r="M593" t="str">
        <f>IF($I593="","",_xlfn.LET(_xlpm.x,VLOOKUP($I593,'taxon-match_2026-08-31'!$A$2:$N$122,8,FALSE),IF(_xlpm.x=0,"",_xlpm.x)))</f>
        <v/>
      </c>
      <c r="N593" t="str">
        <f>IF($I593="","",_xlfn.LET(_xlpm.x,VLOOKUP($I593,'taxon-match_2026-08-31'!$A$2:$N$122,9,FALSE),IF(_xlpm.x=0,"",_xlpm.x)))</f>
        <v/>
      </c>
      <c r="O593" t="str">
        <f>IF($I593="","",_xlfn.LET(_xlpm.x,VLOOKUP($I593,'taxon-match_2026-08-31'!$A$2:$N$122,10,FALSE),IF(_xlpm.x=0,"",_xlpm.x)))</f>
        <v/>
      </c>
      <c r="P593" t="str">
        <f>IF($I593="","",_xlfn.LET(_xlpm.x,VLOOKUP($I593,'taxon-match_2026-08-31'!$A$2:$N$122,11,FALSE),IF(_xlpm.x=0,"",_xlpm.x)))</f>
        <v/>
      </c>
      <c r="Q593" t="str">
        <f>IF($I593="","",_xlfn.LET(_xlpm.x,VLOOKUP($I593,'taxon-match_2026-08-31'!$A$2:$N$122,12,FALSE),IF(_xlpm.x=0,"",_xlpm.x)))</f>
        <v/>
      </c>
      <c r="R593" t="str">
        <f>IF($I593="","",_xlfn.LET(_xlpm.x,VLOOKUP($I593,'taxon-match_2026-08-31'!$A$2:$N$122,14,FALSE),IF(_xlpm.x=0,"",_xlpm.x)))</f>
        <v/>
      </c>
      <c r="T593" t="s">
        <v>71</v>
      </c>
      <c r="X593" t="str">
        <f>IF(T593="","",_xlfn.LET(_xlpm.x,VLOOKUP(T593,'Drop-down_menus'!$F$2:$G$16,2,FALSE),IF(_xlpm.x=0,"",_xlpm.x)))</f>
        <v>https://orcid.org/0009-0002-6669-2911</v>
      </c>
      <c r="Y593" t="str">
        <f>IF(U593="","",_xlfn.LET(_xlpm.x,VLOOKUP(U593,'Drop-down_menus'!$F$2:$G$16,2,FALSE),IF(_xlpm.x=0,"",_xlpm.x)))</f>
        <v/>
      </c>
      <c r="Z593" t="str">
        <f>IF(V593="","",_xlfn.LET(_xlpm.x,VLOOKUP(V593,'Drop-down_menus'!$F$2:$G$16,2,FALSE),IF(_xlpm.x=0,"",_xlpm.x)))</f>
        <v/>
      </c>
      <c r="AA593" t="str">
        <f>IF(W593="","",_xlfn.LET(_xlpm.x,VLOOKUP(W593,'Drop-down_menus'!$F$2:$G$16,2,FALSE),IF(_xlpm.x=0,"",_xlpm.x)))</f>
        <v/>
      </c>
      <c r="AE593" t="s">
        <v>800</v>
      </c>
      <c r="AH593" s="2" t="s">
        <v>798</v>
      </c>
    </row>
    <row r="594" spans="1:34" hidden="1" x14ac:dyDescent="0.2">
      <c r="A594" s="2" t="s">
        <v>130</v>
      </c>
      <c r="C594">
        <v>524</v>
      </c>
      <c r="D594" t="s">
        <v>711</v>
      </c>
      <c r="E594" t="s">
        <v>733</v>
      </c>
      <c r="I594" t="s">
        <v>2611</v>
      </c>
      <c r="J594" t="str">
        <f>IF($I594="","",_xlfn.LET(_xlpm.x,VLOOKUP($I594,'taxon-match_2026-08-31'!$A$2:$N$122,6,FALSE),IF(_xlpm.x=0,"",_xlpm.x)))</f>
        <v/>
      </c>
      <c r="K594" t="str">
        <f>IF($I594="","",_xlfn.LET(_xlpm.x,VLOOKUP($I594,'taxon-match_2026-08-31'!$A$2:$N$122,4,FALSE),IF(_xlpm.x=0,"",_xlpm.x)))</f>
        <v/>
      </c>
      <c r="L594" t="str">
        <f>IF($I594="","",_xlfn.LET(_xlpm.x,VLOOKUP($I594,'taxon-match_2026-08-31'!$A$2:$N$122,7,FALSE),IF(_xlpm.x=0,"",_xlpm.x)))</f>
        <v/>
      </c>
      <c r="M594" t="str">
        <f>IF($I594="","",_xlfn.LET(_xlpm.x,VLOOKUP($I594,'taxon-match_2026-08-31'!$A$2:$N$122,8,FALSE),IF(_xlpm.x=0,"",_xlpm.x)))</f>
        <v/>
      </c>
      <c r="N594" t="str">
        <f>IF($I594="","",_xlfn.LET(_xlpm.x,VLOOKUP($I594,'taxon-match_2026-08-31'!$A$2:$N$122,9,FALSE),IF(_xlpm.x=0,"",_xlpm.x)))</f>
        <v/>
      </c>
      <c r="O594" t="str">
        <f>IF($I594="","",_xlfn.LET(_xlpm.x,VLOOKUP($I594,'taxon-match_2026-08-31'!$A$2:$N$122,10,FALSE),IF(_xlpm.x=0,"",_xlpm.x)))</f>
        <v/>
      </c>
      <c r="P594" t="str">
        <f>IF($I594="","",_xlfn.LET(_xlpm.x,VLOOKUP($I594,'taxon-match_2026-08-31'!$A$2:$N$122,11,FALSE),IF(_xlpm.x=0,"",_xlpm.x)))</f>
        <v/>
      </c>
      <c r="Q594" t="str">
        <f>IF($I594="","",_xlfn.LET(_xlpm.x,VLOOKUP($I594,'taxon-match_2026-08-31'!$A$2:$N$122,12,FALSE),IF(_xlpm.x=0,"",_xlpm.x)))</f>
        <v/>
      </c>
      <c r="R594" t="str">
        <f>IF($I594="","",_xlfn.LET(_xlpm.x,VLOOKUP($I594,'taxon-match_2026-08-31'!$A$2:$N$122,14,FALSE),IF(_xlpm.x=0,"",_xlpm.x)))</f>
        <v/>
      </c>
      <c r="T594" t="s">
        <v>71</v>
      </c>
      <c r="X594" t="str">
        <f>IF(T594="","",_xlfn.LET(_xlpm.x,VLOOKUP(T594,'Drop-down_menus'!$F$2:$G$16,2,FALSE),IF(_xlpm.x=0,"",_xlpm.x)))</f>
        <v>https://orcid.org/0009-0002-6669-2911</v>
      </c>
      <c r="Y594" t="str">
        <f>IF(U594="","",_xlfn.LET(_xlpm.x,VLOOKUP(U594,'Drop-down_menus'!$F$2:$G$16,2,FALSE),IF(_xlpm.x=0,"",_xlpm.x)))</f>
        <v/>
      </c>
      <c r="Z594" t="str">
        <f>IF(V594="","",_xlfn.LET(_xlpm.x,VLOOKUP(V594,'Drop-down_menus'!$F$2:$G$16,2,FALSE),IF(_xlpm.x=0,"",_xlpm.x)))</f>
        <v/>
      </c>
      <c r="AA594" t="str">
        <f>IF(W594="","",_xlfn.LET(_xlpm.x,VLOOKUP(W594,'Drop-down_menus'!$F$2:$G$16,2,FALSE),IF(_xlpm.x=0,"",_xlpm.x)))</f>
        <v/>
      </c>
      <c r="AB594" t="s">
        <v>734</v>
      </c>
      <c r="AE594" t="s">
        <v>735</v>
      </c>
      <c r="AH594" s="2" t="s">
        <v>798</v>
      </c>
    </row>
    <row r="595" spans="1:34" hidden="1" x14ac:dyDescent="0.2">
      <c r="A595" s="2" t="s">
        <v>130</v>
      </c>
      <c r="C595">
        <v>525</v>
      </c>
      <c r="D595" t="s">
        <v>711</v>
      </c>
      <c r="E595" t="s">
        <v>736</v>
      </c>
      <c r="I595" t="s">
        <v>2611</v>
      </c>
      <c r="J595" t="str">
        <f>IF($I595="","",_xlfn.LET(_xlpm.x,VLOOKUP($I595,'taxon-match_2026-08-31'!$A$2:$N$122,6,FALSE),IF(_xlpm.x=0,"",_xlpm.x)))</f>
        <v/>
      </c>
      <c r="K595" t="str">
        <f>IF($I595="","",_xlfn.LET(_xlpm.x,VLOOKUP($I595,'taxon-match_2026-08-31'!$A$2:$N$122,4,FALSE),IF(_xlpm.x=0,"",_xlpm.x)))</f>
        <v/>
      </c>
      <c r="L595" t="str">
        <f>IF($I595="","",_xlfn.LET(_xlpm.x,VLOOKUP($I595,'taxon-match_2026-08-31'!$A$2:$N$122,7,FALSE),IF(_xlpm.x=0,"",_xlpm.x)))</f>
        <v/>
      </c>
      <c r="M595" t="str">
        <f>IF($I595="","",_xlfn.LET(_xlpm.x,VLOOKUP($I595,'taxon-match_2026-08-31'!$A$2:$N$122,8,FALSE),IF(_xlpm.x=0,"",_xlpm.x)))</f>
        <v/>
      </c>
      <c r="N595" t="str">
        <f>IF($I595="","",_xlfn.LET(_xlpm.x,VLOOKUP($I595,'taxon-match_2026-08-31'!$A$2:$N$122,9,FALSE),IF(_xlpm.x=0,"",_xlpm.x)))</f>
        <v/>
      </c>
      <c r="O595" t="str">
        <f>IF($I595="","",_xlfn.LET(_xlpm.x,VLOOKUP($I595,'taxon-match_2026-08-31'!$A$2:$N$122,10,FALSE),IF(_xlpm.x=0,"",_xlpm.x)))</f>
        <v/>
      </c>
      <c r="P595" t="str">
        <f>IF($I595="","",_xlfn.LET(_xlpm.x,VLOOKUP($I595,'taxon-match_2026-08-31'!$A$2:$N$122,11,FALSE),IF(_xlpm.x=0,"",_xlpm.x)))</f>
        <v/>
      </c>
      <c r="Q595" t="str">
        <f>IF($I595="","",_xlfn.LET(_xlpm.x,VLOOKUP($I595,'taxon-match_2026-08-31'!$A$2:$N$122,12,FALSE),IF(_xlpm.x=0,"",_xlpm.x)))</f>
        <v/>
      </c>
      <c r="R595" t="str">
        <f>IF($I595="","",_xlfn.LET(_xlpm.x,VLOOKUP($I595,'taxon-match_2026-08-31'!$A$2:$N$122,14,FALSE),IF(_xlpm.x=0,"",_xlpm.x)))</f>
        <v/>
      </c>
      <c r="T595" t="s">
        <v>71</v>
      </c>
      <c r="X595" t="str">
        <f>IF(T595="","",_xlfn.LET(_xlpm.x,VLOOKUP(T595,'Drop-down_menus'!$F$2:$G$16,2,FALSE),IF(_xlpm.x=0,"",_xlpm.x)))</f>
        <v>https://orcid.org/0009-0002-6669-2911</v>
      </c>
      <c r="Y595" t="str">
        <f>IF(U595="","",_xlfn.LET(_xlpm.x,VLOOKUP(U595,'Drop-down_menus'!$F$2:$G$16,2,FALSE),IF(_xlpm.x=0,"",_xlpm.x)))</f>
        <v/>
      </c>
      <c r="Z595" t="str">
        <f>IF(V595="","",_xlfn.LET(_xlpm.x,VLOOKUP(V595,'Drop-down_menus'!$F$2:$G$16,2,FALSE),IF(_xlpm.x=0,"",_xlpm.x)))</f>
        <v/>
      </c>
      <c r="AA595" t="str">
        <f>IF(W595="","",_xlfn.LET(_xlpm.x,VLOOKUP(W595,'Drop-down_menus'!$F$2:$G$16,2,FALSE),IF(_xlpm.x=0,"",_xlpm.x)))</f>
        <v/>
      </c>
      <c r="AB595" t="s">
        <v>702</v>
      </c>
      <c r="AE595" t="s">
        <v>726</v>
      </c>
      <c r="AH595" s="2" t="s">
        <v>798</v>
      </c>
    </row>
    <row r="596" spans="1:34" hidden="1" x14ac:dyDescent="0.2">
      <c r="A596" s="2" t="s">
        <v>130</v>
      </c>
      <c r="C596">
        <v>494</v>
      </c>
      <c r="D596" t="s">
        <v>711</v>
      </c>
      <c r="E596" t="s">
        <v>729</v>
      </c>
      <c r="I596" t="s">
        <v>2611</v>
      </c>
      <c r="J596" t="str">
        <f>IF($I596="","",_xlfn.LET(_xlpm.x,VLOOKUP($I596,'taxon-match_2026-08-31'!$A$2:$N$122,6,FALSE),IF(_xlpm.x=0,"",_xlpm.x)))</f>
        <v/>
      </c>
      <c r="K596" t="str">
        <f>IF($I596="","",_xlfn.LET(_xlpm.x,VLOOKUP($I596,'taxon-match_2026-08-31'!$A$2:$N$122,4,FALSE),IF(_xlpm.x=0,"",_xlpm.x)))</f>
        <v/>
      </c>
      <c r="L596" t="str">
        <f>IF($I596="","",_xlfn.LET(_xlpm.x,VLOOKUP($I596,'taxon-match_2026-08-31'!$A$2:$N$122,7,FALSE),IF(_xlpm.x=0,"",_xlpm.x)))</f>
        <v/>
      </c>
      <c r="M596" t="str">
        <f>IF($I596="","",_xlfn.LET(_xlpm.x,VLOOKUP($I596,'taxon-match_2026-08-31'!$A$2:$N$122,8,FALSE),IF(_xlpm.x=0,"",_xlpm.x)))</f>
        <v/>
      </c>
      <c r="N596" t="str">
        <f>IF($I596="","",_xlfn.LET(_xlpm.x,VLOOKUP($I596,'taxon-match_2026-08-31'!$A$2:$N$122,9,FALSE),IF(_xlpm.x=0,"",_xlpm.x)))</f>
        <v/>
      </c>
      <c r="O596" t="str">
        <f>IF($I596="","",_xlfn.LET(_xlpm.x,VLOOKUP($I596,'taxon-match_2026-08-31'!$A$2:$N$122,10,FALSE),IF(_xlpm.x=0,"",_xlpm.x)))</f>
        <v/>
      </c>
      <c r="P596" t="str">
        <f>IF($I596="","",_xlfn.LET(_xlpm.x,VLOOKUP($I596,'taxon-match_2026-08-31'!$A$2:$N$122,11,FALSE),IF(_xlpm.x=0,"",_xlpm.x)))</f>
        <v/>
      </c>
      <c r="Q596" t="str">
        <f>IF($I596="","",_xlfn.LET(_xlpm.x,VLOOKUP($I596,'taxon-match_2026-08-31'!$A$2:$N$122,12,FALSE),IF(_xlpm.x=0,"",_xlpm.x)))</f>
        <v/>
      </c>
      <c r="R596" t="str">
        <f>IF($I596="","",_xlfn.LET(_xlpm.x,VLOOKUP($I596,'taxon-match_2026-08-31'!$A$2:$N$122,14,FALSE),IF(_xlpm.x=0,"",_xlpm.x)))</f>
        <v/>
      </c>
      <c r="T596" t="s">
        <v>71</v>
      </c>
      <c r="X596" t="str">
        <f>IF(T596="","",_xlfn.LET(_xlpm.x,VLOOKUP(T596,'Drop-down_menus'!$F$2:$G$16,2,FALSE),IF(_xlpm.x=0,"",_xlpm.x)))</f>
        <v>https://orcid.org/0009-0002-6669-2911</v>
      </c>
      <c r="Y596" t="str">
        <f>IF(U596="","",_xlfn.LET(_xlpm.x,VLOOKUP(U596,'Drop-down_menus'!$F$2:$G$16,2,FALSE),IF(_xlpm.x=0,"",_xlpm.x)))</f>
        <v/>
      </c>
      <c r="Z596" t="str">
        <f>IF(V596="","",_xlfn.LET(_xlpm.x,VLOOKUP(V596,'Drop-down_menus'!$F$2:$G$16,2,FALSE),IF(_xlpm.x=0,"",_xlpm.x)))</f>
        <v/>
      </c>
      <c r="AA596" t="str">
        <f>IF(W596="","",_xlfn.LET(_xlpm.x,VLOOKUP(W596,'Drop-down_menus'!$F$2:$G$16,2,FALSE),IF(_xlpm.x=0,"",_xlpm.x)))</f>
        <v/>
      </c>
      <c r="AB596" t="s">
        <v>730</v>
      </c>
      <c r="AE596" t="s">
        <v>802</v>
      </c>
      <c r="AH596" s="2" t="s">
        <v>799</v>
      </c>
    </row>
    <row r="597" spans="1:34" hidden="1" x14ac:dyDescent="0.2">
      <c r="A597" s="2" t="s">
        <v>130</v>
      </c>
      <c r="C597">
        <v>552</v>
      </c>
      <c r="D597" t="s">
        <v>711</v>
      </c>
      <c r="E597" t="s">
        <v>729</v>
      </c>
      <c r="I597" t="s">
        <v>2611</v>
      </c>
      <c r="J597" t="str">
        <f>IF($I597="","",_xlfn.LET(_xlpm.x,VLOOKUP($I597,'taxon-match_2026-08-31'!$A$2:$N$122,6,FALSE),IF(_xlpm.x=0,"",_xlpm.x)))</f>
        <v/>
      </c>
      <c r="K597" t="str">
        <f>IF($I597="","",_xlfn.LET(_xlpm.x,VLOOKUP($I597,'taxon-match_2026-08-31'!$A$2:$N$122,4,FALSE),IF(_xlpm.x=0,"",_xlpm.x)))</f>
        <v/>
      </c>
      <c r="L597" t="str">
        <f>IF($I597="","",_xlfn.LET(_xlpm.x,VLOOKUP($I597,'taxon-match_2026-08-31'!$A$2:$N$122,7,FALSE),IF(_xlpm.x=0,"",_xlpm.x)))</f>
        <v/>
      </c>
      <c r="M597" t="str">
        <f>IF($I597="","",_xlfn.LET(_xlpm.x,VLOOKUP($I597,'taxon-match_2026-08-31'!$A$2:$N$122,8,FALSE),IF(_xlpm.x=0,"",_xlpm.x)))</f>
        <v/>
      </c>
      <c r="N597" t="str">
        <f>IF($I597="","",_xlfn.LET(_xlpm.x,VLOOKUP($I597,'taxon-match_2026-08-31'!$A$2:$N$122,9,FALSE),IF(_xlpm.x=0,"",_xlpm.x)))</f>
        <v/>
      </c>
      <c r="O597" t="str">
        <f>IF($I597="","",_xlfn.LET(_xlpm.x,VLOOKUP($I597,'taxon-match_2026-08-31'!$A$2:$N$122,10,FALSE),IF(_xlpm.x=0,"",_xlpm.x)))</f>
        <v/>
      </c>
      <c r="P597" t="str">
        <f>IF($I597="","",_xlfn.LET(_xlpm.x,VLOOKUP($I597,'taxon-match_2026-08-31'!$A$2:$N$122,11,FALSE),IF(_xlpm.x=0,"",_xlpm.x)))</f>
        <v/>
      </c>
      <c r="Q597" t="str">
        <f>IF($I597="","",_xlfn.LET(_xlpm.x,VLOOKUP($I597,'taxon-match_2026-08-31'!$A$2:$N$122,12,FALSE),IF(_xlpm.x=0,"",_xlpm.x)))</f>
        <v/>
      </c>
      <c r="R597" t="str">
        <f>IF($I597="","",_xlfn.LET(_xlpm.x,VLOOKUP($I597,'taxon-match_2026-08-31'!$A$2:$N$122,14,FALSE),IF(_xlpm.x=0,"",_xlpm.x)))</f>
        <v/>
      </c>
      <c r="T597" t="s">
        <v>71</v>
      </c>
      <c r="X597" t="str">
        <f>IF(T597="","",_xlfn.LET(_xlpm.x,VLOOKUP(T597,'Drop-down_menus'!$F$2:$G$16,2,FALSE),IF(_xlpm.x=0,"",_xlpm.x)))</f>
        <v>https://orcid.org/0009-0002-6669-2911</v>
      </c>
      <c r="Y597" t="str">
        <f>IF(U597="","",_xlfn.LET(_xlpm.x,VLOOKUP(U597,'Drop-down_menus'!$F$2:$G$16,2,FALSE),IF(_xlpm.x=0,"",_xlpm.x)))</f>
        <v/>
      </c>
      <c r="Z597" t="str">
        <f>IF(V597="","",_xlfn.LET(_xlpm.x,VLOOKUP(V597,'Drop-down_menus'!$F$2:$G$16,2,FALSE),IF(_xlpm.x=0,"",_xlpm.x)))</f>
        <v/>
      </c>
      <c r="AA597" t="str">
        <f>IF(W597="","",_xlfn.LET(_xlpm.x,VLOOKUP(W597,'Drop-down_menus'!$F$2:$G$16,2,FALSE),IF(_xlpm.x=0,"",_xlpm.x)))</f>
        <v/>
      </c>
      <c r="AB597" t="s">
        <v>730</v>
      </c>
      <c r="AE597" t="s">
        <v>802</v>
      </c>
      <c r="AH597" s="2" t="s">
        <v>801</v>
      </c>
    </row>
    <row r="598" spans="1:34" hidden="1" x14ac:dyDescent="0.2">
      <c r="A598" s="2" t="s">
        <v>130</v>
      </c>
      <c r="C598">
        <v>553</v>
      </c>
      <c r="D598" t="s">
        <v>711</v>
      </c>
      <c r="E598" t="s">
        <v>729</v>
      </c>
      <c r="I598" t="s">
        <v>2611</v>
      </c>
      <c r="J598" t="str">
        <f>IF($I598="","",_xlfn.LET(_xlpm.x,VLOOKUP($I598,'taxon-match_2026-08-31'!$A$2:$N$122,6,FALSE),IF(_xlpm.x=0,"",_xlpm.x)))</f>
        <v/>
      </c>
      <c r="K598" t="str">
        <f>IF($I598="","",_xlfn.LET(_xlpm.x,VLOOKUP($I598,'taxon-match_2026-08-31'!$A$2:$N$122,4,FALSE),IF(_xlpm.x=0,"",_xlpm.x)))</f>
        <v/>
      </c>
      <c r="L598" t="str">
        <f>IF($I598="","",_xlfn.LET(_xlpm.x,VLOOKUP($I598,'taxon-match_2026-08-31'!$A$2:$N$122,7,FALSE),IF(_xlpm.x=0,"",_xlpm.x)))</f>
        <v/>
      </c>
      <c r="M598" t="str">
        <f>IF($I598="","",_xlfn.LET(_xlpm.x,VLOOKUP($I598,'taxon-match_2026-08-31'!$A$2:$N$122,8,FALSE),IF(_xlpm.x=0,"",_xlpm.x)))</f>
        <v/>
      </c>
      <c r="N598" t="str">
        <f>IF($I598="","",_xlfn.LET(_xlpm.x,VLOOKUP($I598,'taxon-match_2026-08-31'!$A$2:$N$122,9,FALSE),IF(_xlpm.x=0,"",_xlpm.x)))</f>
        <v/>
      </c>
      <c r="O598" t="str">
        <f>IF($I598="","",_xlfn.LET(_xlpm.x,VLOOKUP($I598,'taxon-match_2026-08-31'!$A$2:$N$122,10,FALSE),IF(_xlpm.x=0,"",_xlpm.x)))</f>
        <v/>
      </c>
      <c r="P598" t="str">
        <f>IF($I598="","",_xlfn.LET(_xlpm.x,VLOOKUP($I598,'taxon-match_2026-08-31'!$A$2:$N$122,11,FALSE),IF(_xlpm.x=0,"",_xlpm.x)))</f>
        <v/>
      </c>
      <c r="Q598" t="str">
        <f>IF($I598="","",_xlfn.LET(_xlpm.x,VLOOKUP($I598,'taxon-match_2026-08-31'!$A$2:$N$122,12,FALSE),IF(_xlpm.x=0,"",_xlpm.x)))</f>
        <v/>
      </c>
      <c r="R598" t="str">
        <f>IF($I598="","",_xlfn.LET(_xlpm.x,VLOOKUP($I598,'taxon-match_2026-08-31'!$A$2:$N$122,14,FALSE),IF(_xlpm.x=0,"",_xlpm.x)))</f>
        <v/>
      </c>
      <c r="T598" t="s">
        <v>71</v>
      </c>
      <c r="X598" t="str">
        <f>IF(T598="","",_xlfn.LET(_xlpm.x,VLOOKUP(T598,'Drop-down_menus'!$F$2:$G$16,2,FALSE),IF(_xlpm.x=0,"",_xlpm.x)))</f>
        <v>https://orcid.org/0009-0002-6669-2911</v>
      </c>
      <c r="Y598" t="str">
        <f>IF(U598="","",_xlfn.LET(_xlpm.x,VLOOKUP(U598,'Drop-down_menus'!$F$2:$G$16,2,FALSE),IF(_xlpm.x=0,"",_xlpm.x)))</f>
        <v/>
      </c>
      <c r="Z598" t="str">
        <f>IF(V598="","",_xlfn.LET(_xlpm.x,VLOOKUP(V598,'Drop-down_menus'!$F$2:$G$16,2,FALSE),IF(_xlpm.x=0,"",_xlpm.x)))</f>
        <v/>
      </c>
      <c r="AA598" t="str">
        <f>IF(W598="","",_xlfn.LET(_xlpm.x,VLOOKUP(W598,'Drop-down_menus'!$F$2:$G$16,2,FALSE),IF(_xlpm.x=0,"",_xlpm.x)))</f>
        <v/>
      </c>
      <c r="AB598" t="s">
        <v>730</v>
      </c>
      <c r="AE598" t="s">
        <v>802</v>
      </c>
      <c r="AH598" s="2" t="s">
        <v>798</v>
      </c>
    </row>
    <row r="599" spans="1:34" hidden="1" x14ac:dyDescent="0.2">
      <c r="A599" s="2" t="s">
        <v>130</v>
      </c>
      <c r="C599">
        <v>543</v>
      </c>
      <c r="D599" t="s">
        <v>711</v>
      </c>
      <c r="E599" t="s">
        <v>736</v>
      </c>
      <c r="I599" t="s">
        <v>2611</v>
      </c>
      <c r="J599" t="str">
        <f>IF($I599="","",_xlfn.LET(_xlpm.x,VLOOKUP($I599,'taxon-match_2026-08-31'!$A$2:$N$122,6,FALSE),IF(_xlpm.x=0,"",_xlpm.x)))</f>
        <v/>
      </c>
      <c r="K599" t="str">
        <f>IF($I599="","",_xlfn.LET(_xlpm.x,VLOOKUP($I599,'taxon-match_2026-08-31'!$A$2:$N$122,4,FALSE),IF(_xlpm.x=0,"",_xlpm.x)))</f>
        <v/>
      </c>
      <c r="L599" t="str">
        <f>IF($I599="","",_xlfn.LET(_xlpm.x,VLOOKUP($I599,'taxon-match_2026-08-31'!$A$2:$N$122,7,FALSE),IF(_xlpm.x=0,"",_xlpm.x)))</f>
        <v/>
      </c>
      <c r="M599" t="str">
        <f>IF($I599="","",_xlfn.LET(_xlpm.x,VLOOKUP($I599,'taxon-match_2026-08-31'!$A$2:$N$122,8,FALSE),IF(_xlpm.x=0,"",_xlpm.x)))</f>
        <v/>
      </c>
      <c r="N599" t="str">
        <f>IF($I599="","",_xlfn.LET(_xlpm.x,VLOOKUP($I599,'taxon-match_2026-08-31'!$A$2:$N$122,9,FALSE),IF(_xlpm.x=0,"",_xlpm.x)))</f>
        <v/>
      </c>
      <c r="O599" t="str">
        <f>IF($I599="","",_xlfn.LET(_xlpm.x,VLOOKUP($I599,'taxon-match_2026-08-31'!$A$2:$N$122,10,FALSE),IF(_xlpm.x=0,"",_xlpm.x)))</f>
        <v/>
      </c>
      <c r="P599" t="str">
        <f>IF($I599="","",_xlfn.LET(_xlpm.x,VLOOKUP($I599,'taxon-match_2026-08-31'!$A$2:$N$122,11,FALSE),IF(_xlpm.x=0,"",_xlpm.x)))</f>
        <v/>
      </c>
      <c r="Q599" t="str">
        <f>IF($I599="","",_xlfn.LET(_xlpm.x,VLOOKUP($I599,'taxon-match_2026-08-31'!$A$2:$N$122,12,FALSE),IF(_xlpm.x=0,"",_xlpm.x)))</f>
        <v/>
      </c>
      <c r="R599" t="str">
        <f>IF($I599="","",_xlfn.LET(_xlpm.x,VLOOKUP($I599,'taxon-match_2026-08-31'!$A$2:$N$122,14,FALSE),IF(_xlpm.x=0,"",_xlpm.x)))</f>
        <v/>
      </c>
      <c r="T599" t="s">
        <v>71</v>
      </c>
      <c r="X599" t="str">
        <f>IF(T599="","",_xlfn.LET(_xlpm.x,VLOOKUP(T599,'Drop-down_menus'!$F$2:$G$16,2,FALSE),IF(_xlpm.x=0,"",_xlpm.x)))</f>
        <v>https://orcid.org/0009-0002-6669-2911</v>
      </c>
      <c r="Y599" t="str">
        <f>IF(U599="","",_xlfn.LET(_xlpm.x,VLOOKUP(U599,'Drop-down_menus'!$F$2:$G$16,2,FALSE),IF(_xlpm.x=0,"",_xlpm.x)))</f>
        <v/>
      </c>
      <c r="Z599" t="str">
        <f>IF(V599="","",_xlfn.LET(_xlpm.x,VLOOKUP(V599,'Drop-down_menus'!$F$2:$G$16,2,FALSE),IF(_xlpm.x=0,"",_xlpm.x)))</f>
        <v/>
      </c>
      <c r="AA599" t="str">
        <f>IF(W599="","",_xlfn.LET(_xlpm.x,VLOOKUP(W599,'Drop-down_menus'!$F$2:$G$16,2,FALSE),IF(_xlpm.x=0,"",_xlpm.x)))</f>
        <v/>
      </c>
      <c r="AB599" t="s">
        <v>702</v>
      </c>
      <c r="AE599" t="s">
        <v>794</v>
      </c>
      <c r="AH599" s="2" t="s">
        <v>799</v>
      </c>
    </row>
    <row r="600" spans="1:34" hidden="1" x14ac:dyDescent="0.2">
      <c r="A600" s="2" t="s">
        <v>130</v>
      </c>
      <c r="C600">
        <v>544</v>
      </c>
      <c r="D600" t="s">
        <v>711</v>
      </c>
      <c r="E600" t="s">
        <v>803</v>
      </c>
      <c r="I600" t="s">
        <v>2611</v>
      </c>
      <c r="J600" t="str">
        <f>IF($I600="","",_xlfn.LET(_xlpm.x,VLOOKUP($I600,'taxon-match_2026-08-31'!$A$2:$N$122,6,FALSE),IF(_xlpm.x=0,"",_xlpm.x)))</f>
        <v/>
      </c>
      <c r="K600" t="str">
        <f>IF($I600="","",_xlfn.LET(_xlpm.x,VLOOKUP($I600,'taxon-match_2026-08-31'!$A$2:$N$122,4,FALSE),IF(_xlpm.x=0,"",_xlpm.x)))</f>
        <v/>
      </c>
      <c r="L600" t="str">
        <f>IF($I600="","",_xlfn.LET(_xlpm.x,VLOOKUP($I600,'taxon-match_2026-08-31'!$A$2:$N$122,7,FALSE),IF(_xlpm.x=0,"",_xlpm.x)))</f>
        <v/>
      </c>
      <c r="M600" t="str">
        <f>IF($I600="","",_xlfn.LET(_xlpm.x,VLOOKUP($I600,'taxon-match_2026-08-31'!$A$2:$N$122,8,FALSE),IF(_xlpm.x=0,"",_xlpm.x)))</f>
        <v/>
      </c>
      <c r="N600" t="str">
        <f>IF($I600="","",_xlfn.LET(_xlpm.x,VLOOKUP($I600,'taxon-match_2026-08-31'!$A$2:$N$122,9,FALSE),IF(_xlpm.x=0,"",_xlpm.x)))</f>
        <v/>
      </c>
      <c r="O600" t="str">
        <f>IF($I600="","",_xlfn.LET(_xlpm.x,VLOOKUP($I600,'taxon-match_2026-08-31'!$A$2:$N$122,10,FALSE),IF(_xlpm.x=0,"",_xlpm.x)))</f>
        <v/>
      </c>
      <c r="P600" t="str">
        <f>IF($I600="","",_xlfn.LET(_xlpm.x,VLOOKUP($I600,'taxon-match_2026-08-31'!$A$2:$N$122,11,FALSE),IF(_xlpm.x=0,"",_xlpm.x)))</f>
        <v/>
      </c>
      <c r="Q600" t="str">
        <f>IF($I600="","",_xlfn.LET(_xlpm.x,VLOOKUP($I600,'taxon-match_2026-08-31'!$A$2:$N$122,12,FALSE),IF(_xlpm.x=0,"",_xlpm.x)))</f>
        <v/>
      </c>
      <c r="R600" t="str">
        <f>IF($I600="","",_xlfn.LET(_xlpm.x,VLOOKUP($I600,'taxon-match_2026-08-31'!$A$2:$N$122,14,FALSE),IF(_xlpm.x=0,"",_xlpm.x)))</f>
        <v/>
      </c>
      <c r="T600" t="s">
        <v>71</v>
      </c>
      <c r="X600" t="str">
        <f>IF(T600="","",_xlfn.LET(_xlpm.x,VLOOKUP(T600,'Drop-down_menus'!$F$2:$G$16,2,FALSE),IF(_xlpm.x=0,"",_xlpm.x)))</f>
        <v>https://orcid.org/0009-0002-6669-2911</v>
      </c>
      <c r="Y600" t="str">
        <f>IF(U600="","",_xlfn.LET(_xlpm.x,VLOOKUP(U600,'Drop-down_menus'!$F$2:$G$16,2,FALSE),IF(_xlpm.x=0,"",_xlpm.x)))</f>
        <v/>
      </c>
      <c r="Z600" t="str">
        <f>IF(V600="","",_xlfn.LET(_xlpm.x,VLOOKUP(V600,'Drop-down_menus'!$F$2:$G$16,2,FALSE),IF(_xlpm.x=0,"",_xlpm.x)))</f>
        <v/>
      </c>
      <c r="AA600" t="str">
        <f>IF(W600="","",_xlfn.LET(_xlpm.x,VLOOKUP(W600,'Drop-down_menus'!$F$2:$G$16,2,FALSE),IF(_xlpm.x=0,"",_xlpm.x)))</f>
        <v/>
      </c>
      <c r="AB600" t="s">
        <v>702</v>
      </c>
      <c r="AE600" t="s">
        <v>794</v>
      </c>
      <c r="AH600" s="2" t="s">
        <v>799</v>
      </c>
    </row>
    <row r="601" spans="1:34" hidden="1" x14ac:dyDescent="0.2">
      <c r="A601" s="2" t="s">
        <v>130</v>
      </c>
      <c r="C601">
        <v>545</v>
      </c>
      <c r="D601" t="s">
        <v>711</v>
      </c>
      <c r="E601" t="s">
        <v>804</v>
      </c>
      <c r="I601" t="s">
        <v>2611</v>
      </c>
      <c r="J601" t="str">
        <f>IF($I601="","",_xlfn.LET(_xlpm.x,VLOOKUP($I601,'taxon-match_2026-08-31'!$A$2:$N$122,6,FALSE),IF(_xlpm.x=0,"",_xlpm.x)))</f>
        <v/>
      </c>
      <c r="K601" t="str">
        <f>IF($I601="","",_xlfn.LET(_xlpm.x,VLOOKUP($I601,'taxon-match_2026-08-31'!$A$2:$N$122,4,FALSE),IF(_xlpm.x=0,"",_xlpm.x)))</f>
        <v/>
      </c>
      <c r="L601" t="str">
        <f>IF($I601="","",_xlfn.LET(_xlpm.x,VLOOKUP($I601,'taxon-match_2026-08-31'!$A$2:$N$122,7,FALSE),IF(_xlpm.x=0,"",_xlpm.x)))</f>
        <v/>
      </c>
      <c r="M601" t="str">
        <f>IF($I601="","",_xlfn.LET(_xlpm.x,VLOOKUP($I601,'taxon-match_2026-08-31'!$A$2:$N$122,8,FALSE),IF(_xlpm.x=0,"",_xlpm.x)))</f>
        <v/>
      </c>
      <c r="N601" t="str">
        <f>IF($I601="","",_xlfn.LET(_xlpm.x,VLOOKUP($I601,'taxon-match_2026-08-31'!$A$2:$N$122,9,FALSE),IF(_xlpm.x=0,"",_xlpm.x)))</f>
        <v/>
      </c>
      <c r="O601" t="str">
        <f>IF($I601="","",_xlfn.LET(_xlpm.x,VLOOKUP($I601,'taxon-match_2026-08-31'!$A$2:$N$122,10,FALSE),IF(_xlpm.x=0,"",_xlpm.x)))</f>
        <v/>
      </c>
      <c r="P601" t="str">
        <f>IF($I601="","",_xlfn.LET(_xlpm.x,VLOOKUP($I601,'taxon-match_2026-08-31'!$A$2:$N$122,11,FALSE),IF(_xlpm.x=0,"",_xlpm.x)))</f>
        <v/>
      </c>
      <c r="Q601" t="str">
        <f>IF($I601="","",_xlfn.LET(_xlpm.x,VLOOKUP($I601,'taxon-match_2026-08-31'!$A$2:$N$122,12,FALSE),IF(_xlpm.x=0,"",_xlpm.x)))</f>
        <v/>
      </c>
      <c r="R601" t="str">
        <f>IF($I601="","",_xlfn.LET(_xlpm.x,VLOOKUP($I601,'taxon-match_2026-08-31'!$A$2:$N$122,14,FALSE),IF(_xlpm.x=0,"",_xlpm.x)))</f>
        <v/>
      </c>
      <c r="T601" t="s">
        <v>71</v>
      </c>
      <c r="X601" t="str">
        <f>IF(T601="","",_xlfn.LET(_xlpm.x,VLOOKUP(T601,'Drop-down_menus'!$F$2:$G$16,2,FALSE),IF(_xlpm.x=0,"",_xlpm.x)))</f>
        <v>https://orcid.org/0009-0002-6669-2911</v>
      </c>
      <c r="Y601" t="str">
        <f>IF(U601="","",_xlfn.LET(_xlpm.x,VLOOKUP(U601,'Drop-down_menus'!$F$2:$G$16,2,FALSE),IF(_xlpm.x=0,"",_xlpm.x)))</f>
        <v/>
      </c>
      <c r="Z601" t="str">
        <f>IF(V601="","",_xlfn.LET(_xlpm.x,VLOOKUP(V601,'Drop-down_menus'!$F$2:$G$16,2,FALSE),IF(_xlpm.x=0,"",_xlpm.x)))</f>
        <v/>
      </c>
      <c r="AA601" t="str">
        <f>IF(W601="","",_xlfn.LET(_xlpm.x,VLOOKUP(W601,'Drop-down_menus'!$F$2:$G$16,2,FALSE),IF(_xlpm.x=0,"",_xlpm.x)))</f>
        <v/>
      </c>
      <c r="AB601" t="s">
        <v>757</v>
      </c>
      <c r="AE601" t="s">
        <v>745</v>
      </c>
      <c r="AH601" s="2" t="s">
        <v>799</v>
      </c>
    </row>
    <row r="602" spans="1:34" hidden="1" x14ac:dyDescent="0.2">
      <c r="A602" s="2" t="s">
        <v>130</v>
      </c>
      <c r="C602">
        <v>546</v>
      </c>
      <c r="D602" t="s">
        <v>711</v>
      </c>
      <c r="E602" t="s">
        <v>736</v>
      </c>
      <c r="I602" t="s">
        <v>2611</v>
      </c>
      <c r="J602" t="str">
        <f>IF($I602="","",_xlfn.LET(_xlpm.x,VLOOKUP($I602,'taxon-match_2026-08-31'!$A$2:$N$122,6,FALSE),IF(_xlpm.x=0,"",_xlpm.x)))</f>
        <v/>
      </c>
      <c r="K602" t="str">
        <f>IF($I602="","",_xlfn.LET(_xlpm.x,VLOOKUP($I602,'taxon-match_2026-08-31'!$A$2:$N$122,4,FALSE),IF(_xlpm.x=0,"",_xlpm.x)))</f>
        <v/>
      </c>
      <c r="L602" t="str">
        <f>IF($I602="","",_xlfn.LET(_xlpm.x,VLOOKUP($I602,'taxon-match_2026-08-31'!$A$2:$N$122,7,FALSE),IF(_xlpm.x=0,"",_xlpm.x)))</f>
        <v/>
      </c>
      <c r="M602" t="str">
        <f>IF($I602="","",_xlfn.LET(_xlpm.x,VLOOKUP($I602,'taxon-match_2026-08-31'!$A$2:$N$122,8,FALSE),IF(_xlpm.x=0,"",_xlpm.x)))</f>
        <v/>
      </c>
      <c r="N602" t="str">
        <f>IF($I602="","",_xlfn.LET(_xlpm.x,VLOOKUP($I602,'taxon-match_2026-08-31'!$A$2:$N$122,9,FALSE),IF(_xlpm.x=0,"",_xlpm.x)))</f>
        <v/>
      </c>
      <c r="O602" t="str">
        <f>IF($I602="","",_xlfn.LET(_xlpm.x,VLOOKUP($I602,'taxon-match_2026-08-31'!$A$2:$N$122,10,FALSE),IF(_xlpm.x=0,"",_xlpm.x)))</f>
        <v/>
      </c>
      <c r="P602" t="str">
        <f>IF($I602="","",_xlfn.LET(_xlpm.x,VLOOKUP($I602,'taxon-match_2026-08-31'!$A$2:$N$122,11,FALSE),IF(_xlpm.x=0,"",_xlpm.x)))</f>
        <v/>
      </c>
      <c r="Q602" t="str">
        <f>IF($I602="","",_xlfn.LET(_xlpm.x,VLOOKUP($I602,'taxon-match_2026-08-31'!$A$2:$N$122,12,FALSE),IF(_xlpm.x=0,"",_xlpm.x)))</f>
        <v/>
      </c>
      <c r="R602" t="str">
        <f>IF($I602="","",_xlfn.LET(_xlpm.x,VLOOKUP($I602,'taxon-match_2026-08-31'!$A$2:$N$122,14,FALSE),IF(_xlpm.x=0,"",_xlpm.x)))</f>
        <v/>
      </c>
      <c r="T602" t="s">
        <v>71</v>
      </c>
      <c r="X602" t="str">
        <f>IF(T602="","",_xlfn.LET(_xlpm.x,VLOOKUP(T602,'Drop-down_menus'!$F$2:$G$16,2,FALSE),IF(_xlpm.x=0,"",_xlpm.x)))</f>
        <v>https://orcid.org/0009-0002-6669-2911</v>
      </c>
      <c r="Y602" t="str">
        <f>IF(U602="","",_xlfn.LET(_xlpm.x,VLOOKUP(U602,'Drop-down_menus'!$F$2:$G$16,2,FALSE),IF(_xlpm.x=0,"",_xlpm.x)))</f>
        <v/>
      </c>
      <c r="Z602" t="str">
        <f>IF(V602="","",_xlfn.LET(_xlpm.x,VLOOKUP(V602,'Drop-down_menus'!$F$2:$G$16,2,FALSE),IF(_xlpm.x=0,"",_xlpm.x)))</f>
        <v/>
      </c>
      <c r="AA602" t="str">
        <f>IF(W602="","",_xlfn.LET(_xlpm.x,VLOOKUP(W602,'Drop-down_menus'!$F$2:$G$16,2,FALSE),IF(_xlpm.x=0,"",_xlpm.x)))</f>
        <v/>
      </c>
      <c r="AB602" t="s">
        <v>702</v>
      </c>
      <c r="AE602" t="s">
        <v>794</v>
      </c>
      <c r="AH602" s="2" t="s">
        <v>801</v>
      </c>
    </row>
    <row r="603" spans="1:34" hidden="1" x14ac:dyDescent="0.2">
      <c r="A603" s="2" t="s">
        <v>130</v>
      </c>
      <c r="C603">
        <v>547</v>
      </c>
      <c r="D603" t="s">
        <v>711</v>
      </c>
      <c r="E603" t="s">
        <v>803</v>
      </c>
      <c r="I603" t="s">
        <v>2611</v>
      </c>
      <c r="J603" t="str">
        <f>IF($I603="","",_xlfn.LET(_xlpm.x,VLOOKUP($I603,'taxon-match_2026-08-31'!$A$2:$N$122,6,FALSE),IF(_xlpm.x=0,"",_xlpm.x)))</f>
        <v/>
      </c>
      <c r="K603" t="str">
        <f>IF($I603="","",_xlfn.LET(_xlpm.x,VLOOKUP($I603,'taxon-match_2026-08-31'!$A$2:$N$122,4,FALSE),IF(_xlpm.x=0,"",_xlpm.x)))</f>
        <v/>
      </c>
      <c r="L603" t="str">
        <f>IF($I603="","",_xlfn.LET(_xlpm.x,VLOOKUP($I603,'taxon-match_2026-08-31'!$A$2:$N$122,7,FALSE),IF(_xlpm.x=0,"",_xlpm.x)))</f>
        <v/>
      </c>
      <c r="M603" t="str">
        <f>IF($I603="","",_xlfn.LET(_xlpm.x,VLOOKUP($I603,'taxon-match_2026-08-31'!$A$2:$N$122,8,FALSE),IF(_xlpm.x=0,"",_xlpm.x)))</f>
        <v/>
      </c>
      <c r="N603" t="str">
        <f>IF($I603="","",_xlfn.LET(_xlpm.x,VLOOKUP($I603,'taxon-match_2026-08-31'!$A$2:$N$122,9,FALSE),IF(_xlpm.x=0,"",_xlpm.x)))</f>
        <v/>
      </c>
      <c r="O603" t="str">
        <f>IF($I603="","",_xlfn.LET(_xlpm.x,VLOOKUP($I603,'taxon-match_2026-08-31'!$A$2:$N$122,10,FALSE),IF(_xlpm.x=0,"",_xlpm.x)))</f>
        <v/>
      </c>
      <c r="P603" t="str">
        <f>IF($I603="","",_xlfn.LET(_xlpm.x,VLOOKUP($I603,'taxon-match_2026-08-31'!$A$2:$N$122,11,FALSE),IF(_xlpm.x=0,"",_xlpm.x)))</f>
        <v/>
      </c>
      <c r="Q603" t="str">
        <f>IF($I603="","",_xlfn.LET(_xlpm.x,VLOOKUP($I603,'taxon-match_2026-08-31'!$A$2:$N$122,12,FALSE),IF(_xlpm.x=0,"",_xlpm.x)))</f>
        <v/>
      </c>
      <c r="R603" t="str">
        <f>IF($I603="","",_xlfn.LET(_xlpm.x,VLOOKUP($I603,'taxon-match_2026-08-31'!$A$2:$N$122,14,FALSE),IF(_xlpm.x=0,"",_xlpm.x)))</f>
        <v/>
      </c>
      <c r="T603" t="s">
        <v>71</v>
      </c>
      <c r="X603" t="str">
        <f>IF(T603="","",_xlfn.LET(_xlpm.x,VLOOKUP(T603,'Drop-down_menus'!$F$2:$G$16,2,FALSE),IF(_xlpm.x=0,"",_xlpm.x)))</f>
        <v>https://orcid.org/0009-0002-6669-2911</v>
      </c>
      <c r="Y603" t="str">
        <f>IF(U603="","",_xlfn.LET(_xlpm.x,VLOOKUP(U603,'Drop-down_menus'!$F$2:$G$16,2,FALSE),IF(_xlpm.x=0,"",_xlpm.x)))</f>
        <v/>
      </c>
      <c r="Z603" t="str">
        <f>IF(V603="","",_xlfn.LET(_xlpm.x,VLOOKUP(V603,'Drop-down_menus'!$F$2:$G$16,2,FALSE),IF(_xlpm.x=0,"",_xlpm.x)))</f>
        <v/>
      </c>
      <c r="AA603" t="str">
        <f>IF(W603="","",_xlfn.LET(_xlpm.x,VLOOKUP(W603,'Drop-down_menus'!$F$2:$G$16,2,FALSE),IF(_xlpm.x=0,"",_xlpm.x)))</f>
        <v/>
      </c>
      <c r="AB603" t="s">
        <v>702</v>
      </c>
      <c r="AE603" t="s">
        <v>794</v>
      </c>
      <c r="AH603" s="2" t="s">
        <v>801</v>
      </c>
    </row>
    <row r="604" spans="1:34" hidden="1" x14ac:dyDescent="0.2">
      <c r="A604" s="2" t="s">
        <v>130</v>
      </c>
      <c r="C604">
        <v>548</v>
      </c>
      <c r="D604" t="s">
        <v>711</v>
      </c>
      <c r="E604" t="s">
        <v>804</v>
      </c>
      <c r="I604" t="s">
        <v>2611</v>
      </c>
      <c r="J604" t="str">
        <f>IF($I604="","",_xlfn.LET(_xlpm.x,VLOOKUP($I604,'taxon-match_2026-08-31'!$A$2:$N$122,6,FALSE),IF(_xlpm.x=0,"",_xlpm.x)))</f>
        <v/>
      </c>
      <c r="K604" t="str">
        <f>IF($I604="","",_xlfn.LET(_xlpm.x,VLOOKUP($I604,'taxon-match_2026-08-31'!$A$2:$N$122,4,FALSE),IF(_xlpm.x=0,"",_xlpm.x)))</f>
        <v/>
      </c>
      <c r="L604" t="str">
        <f>IF($I604="","",_xlfn.LET(_xlpm.x,VLOOKUP($I604,'taxon-match_2026-08-31'!$A$2:$N$122,7,FALSE),IF(_xlpm.x=0,"",_xlpm.x)))</f>
        <v/>
      </c>
      <c r="M604" t="str">
        <f>IF($I604="","",_xlfn.LET(_xlpm.x,VLOOKUP($I604,'taxon-match_2026-08-31'!$A$2:$N$122,8,FALSE),IF(_xlpm.x=0,"",_xlpm.x)))</f>
        <v/>
      </c>
      <c r="N604" t="str">
        <f>IF($I604="","",_xlfn.LET(_xlpm.x,VLOOKUP($I604,'taxon-match_2026-08-31'!$A$2:$N$122,9,FALSE),IF(_xlpm.x=0,"",_xlpm.x)))</f>
        <v/>
      </c>
      <c r="O604" t="str">
        <f>IF($I604="","",_xlfn.LET(_xlpm.x,VLOOKUP($I604,'taxon-match_2026-08-31'!$A$2:$N$122,10,FALSE),IF(_xlpm.x=0,"",_xlpm.x)))</f>
        <v/>
      </c>
      <c r="P604" t="str">
        <f>IF($I604="","",_xlfn.LET(_xlpm.x,VLOOKUP($I604,'taxon-match_2026-08-31'!$A$2:$N$122,11,FALSE),IF(_xlpm.x=0,"",_xlpm.x)))</f>
        <v/>
      </c>
      <c r="Q604" t="str">
        <f>IF($I604="","",_xlfn.LET(_xlpm.x,VLOOKUP($I604,'taxon-match_2026-08-31'!$A$2:$N$122,12,FALSE),IF(_xlpm.x=0,"",_xlpm.x)))</f>
        <v/>
      </c>
      <c r="R604" t="str">
        <f>IF($I604="","",_xlfn.LET(_xlpm.x,VLOOKUP($I604,'taxon-match_2026-08-31'!$A$2:$N$122,14,FALSE),IF(_xlpm.x=0,"",_xlpm.x)))</f>
        <v/>
      </c>
      <c r="T604" t="s">
        <v>71</v>
      </c>
      <c r="X604" t="str">
        <f>IF(T604="","",_xlfn.LET(_xlpm.x,VLOOKUP(T604,'Drop-down_menus'!$F$2:$G$16,2,FALSE),IF(_xlpm.x=0,"",_xlpm.x)))</f>
        <v>https://orcid.org/0009-0002-6669-2911</v>
      </c>
      <c r="Y604" t="str">
        <f>IF(U604="","",_xlfn.LET(_xlpm.x,VLOOKUP(U604,'Drop-down_menus'!$F$2:$G$16,2,FALSE),IF(_xlpm.x=0,"",_xlpm.x)))</f>
        <v/>
      </c>
      <c r="Z604" t="str">
        <f>IF(V604="","",_xlfn.LET(_xlpm.x,VLOOKUP(V604,'Drop-down_menus'!$F$2:$G$16,2,FALSE),IF(_xlpm.x=0,"",_xlpm.x)))</f>
        <v/>
      </c>
      <c r="AA604" t="str">
        <f>IF(W604="","",_xlfn.LET(_xlpm.x,VLOOKUP(W604,'Drop-down_menus'!$F$2:$G$16,2,FALSE),IF(_xlpm.x=0,"",_xlpm.x)))</f>
        <v/>
      </c>
      <c r="AB604" t="s">
        <v>757</v>
      </c>
      <c r="AE604" t="s">
        <v>745</v>
      </c>
      <c r="AH604" s="2" t="s">
        <v>801</v>
      </c>
    </row>
    <row r="605" spans="1:34" hidden="1" x14ac:dyDescent="0.2">
      <c r="A605" s="2" t="s">
        <v>130</v>
      </c>
      <c r="C605">
        <v>549</v>
      </c>
      <c r="D605" t="s">
        <v>711</v>
      </c>
      <c r="E605" t="s">
        <v>736</v>
      </c>
      <c r="I605" t="s">
        <v>2611</v>
      </c>
      <c r="J605" t="str">
        <f>IF($I605="","",_xlfn.LET(_xlpm.x,VLOOKUP($I605,'taxon-match_2026-08-31'!$A$2:$N$122,6,FALSE),IF(_xlpm.x=0,"",_xlpm.x)))</f>
        <v/>
      </c>
      <c r="K605" t="str">
        <f>IF($I605="","",_xlfn.LET(_xlpm.x,VLOOKUP($I605,'taxon-match_2026-08-31'!$A$2:$N$122,4,FALSE),IF(_xlpm.x=0,"",_xlpm.x)))</f>
        <v/>
      </c>
      <c r="L605" t="str">
        <f>IF($I605="","",_xlfn.LET(_xlpm.x,VLOOKUP($I605,'taxon-match_2026-08-31'!$A$2:$N$122,7,FALSE),IF(_xlpm.x=0,"",_xlpm.x)))</f>
        <v/>
      </c>
      <c r="M605" t="str">
        <f>IF($I605="","",_xlfn.LET(_xlpm.x,VLOOKUP($I605,'taxon-match_2026-08-31'!$A$2:$N$122,8,FALSE),IF(_xlpm.x=0,"",_xlpm.x)))</f>
        <v/>
      </c>
      <c r="N605" t="str">
        <f>IF($I605="","",_xlfn.LET(_xlpm.x,VLOOKUP($I605,'taxon-match_2026-08-31'!$A$2:$N$122,9,FALSE),IF(_xlpm.x=0,"",_xlpm.x)))</f>
        <v/>
      </c>
      <c r="O605" t="str">
        <f>IF($I605="","",_xlfn.LET(_xlpm.x,VLOOKUP($I605,'taxon-match_2026-08-31'!$A$2:$N$122,10,FALSE),IF(_xlpm.x=0,"",_xlpm.x)))</f>
        <v/>
      </c>
      <c r="P605" t="str">
        <f>IF($I605="","",_xlfn.LET(_xlpm.x,VLOOKUP($I605,'taxon-match_2026-08-31'!$A$2:$N$122,11,FALSE),IF(_xlpm.x=0,"",_xlpm.x)))</f>
        <v/>
      </c>
      <c r="Q605" t="str">
        <f>IF($I605="","",_xlfn.LET(_xlpm.x,VLOOKUP($I605,'taxon-match_2026-08-31'!$A$2:$N$122,12,FALSE),IF(_xlpm.x=0,"",_xlpm.x)))</f>
        <v/>
      </c>
      <c r="R605" t="str">
        <f>IF($I605="","",_xlfn.LET(_xlpm.x,VLOOKUP($I605,'taxon-match_2026-08-31'!$A$2:$N$122,14,FALSE),IF(_xlpm.x=0,"",_xlpm.x)))</f>
        <v/>
      </c>
      <c r="T605" t="s">
        <v>71</v>
      </c>
      <c r="X605" t="str">
        <f>IF(T605="","",_xlfn.LET(_xlpm.x,VLOOKUP(T605,'Drop-down_menus'!$F$2:$G$16,2,FALSE),IF(_xlpm.x=0,"",_xlpm.x)))</f>
        <v>https://orcid.org/0009-0002-6669-2911</v>
      </c>
      <c r="Y605" t="str">
        <f>IF(U605="","",_xlfn.LET(_xlpm.x,VLOOKUP(U605,'Drop-down_menus'!$F$2:$G$16,2,FALSE),IF(_xlpm.x=0,"",_xlpm.x)))</f>
        <v/>
      </c>
      <c r="Z605" t="str">
        <f>IF(V605="","",_xlfn.LET(_xlpm.x,VLOOKUP(V605,'Drop-down_menus'!$F$2:$G$16,2,FALSE),IF(_xlpm.x=0,"",_xlpm.x)))</f>
        <v/>
      </c>
      <c r="AA605" t="str">
        <f>IF(W605="","",_xlfn.LET(_xlpm.x,VLOOKUP(W605,'Drop-down_menus'!$F$2:$G$16,2,FALSE),IF(_xlpm.x=0,"",_xlpm.x)))</f>
        <v/>
      </c>
      <c r="AB605" t="s">
        <v>702</v>
      </c>
      <c r="AE605" t="s">
        <v>794</v>
      </c>
      <c r="AH605" s="2" t="s">
        <v>798</v>
      </c>
    </row>
    <row r="606" spans="1:34" hidden="1" x14ac:dyDescent="0.2">
      <c r="A606" s="2" t="s">
        <v>130</v>
      </c>
      <c r="C606">
        <v>550</v>
      </c>
      <c r="D606" t="s">
        <v>711</v>
      </c>
      <c r="E606" t="s">
        <v>803</v>
      </c>
      <c r="I606" t="s">
        <v>2611</v>
      </c>
      <c r="J606" t="str">
        <f>IF($I606="","",_xlfn.LET(_xlpm.x,VLOOKUP($I606,'taxon-match_2026-08-31'!$A$2:$N$122,6,FALSE),IF(_xlpm.x=0,"",_xlpm.x)))</f>
        <v/>
      </c>
      <c r="K606" t="str">
        <f>IF($I606="","",_xlfn.LET(_xlpm.x,VLOOKUP($I606,'taxon-match_2026-08-31'!$A$2:$N$122,4,FALSE),IF(_xlpm.x=0,"",_xlpm.x)))</f>
        <v/>
      </c>
      <c r="L606" t="str">
        <f>IF($I606="","",_xlfn.LET(_xlpm.x,VLOOKUP($I606,'taxon-match_2026-08-31'!$A$2:$N$122,7,FALSE),IF(_xlpm.x=0,"",_xlpm.x)))</f>
        <v/>
      </c>
      <c r="M606" t="str">
        <f>IF($I606="","",_xlfn.LET(_xlpm.x,VLOOKUP($I606,'taxon-match_2026-08-31'!$A$2:$N$122,8,FALSE),IF(_xlpm.x=0,"",_xlpm.x)))</f>
        <v/>
      </c>
      <c r="N606" t="str">
        <f>IF($I606="","",_xlfn.LET(_xlpm.x,VLOOKUP($I606,'taxon-match_2026-08-31'!$A$2:$N$122,9,FALSE),IF(_xlpm.x=0,"",_xlpm.x)))</f>
        <v/>
      </c>
      <c r="O606" t="str">
        <f>IF($I606="","",_xlfn.LET(_xlpm.x,VLOOKUP($I606,'taxon-match_2026-08-31'!$A$2:$N$122,10,FALSE),IF(_xlpm.x=0,"",_xlpm.x)))</f>
        <v/>
      </c>
      <c r="P606" t="str">
        <f>IF($I606="","",_xlfn.LET(_xlpm.x,VLOOKUP($I606,'taxon-match_2026-08-31'!$A$2:$N$122,11,FALSE),IF(_xlpm.x=0,"",_xlpm.x)))</f>
        <v/>
      </c>
      <c r="Q606" t="str">
        <f>IF($I606="","",_xlfn.LET(_xlpm.x,VLOOKUP($I606,'taxon-match_2026-08-31'!$A$2:$N$122,12,FALSE),IF(_xlpm.x=0,"",_xlpm.x)))</f>
        <v/>
      </c>
      <c r="R606" t="str">
        <f>IF($I606="","",_xlfn.LET(_xlpm.x,VLOOKUP($I606,'taxon-match_2026-08-31'!$A$2:$N$122,14,FALSE),IF(_xlpm.x=0,"",_xlpm.x)))</f>
        <v/>
      </c>
      <c r="T606" t="s">
        <v>71</v>
      </c>
      <c r="X606" t="str">
        <f>IF(T606="","",_xlfn.LET(_xlpm.x,VLOOKUP(T606,'Drop-down_menus'!$F$2:$G$16,2,FALSE),IF(_xlpm.x=0,"",_xlpm.x)))</f>
        <v>https://orcid.org/0009-0002-6669-2911</v>
      </c>
      <c r="Y606" t="str">
        <f>IF(U606="","",_xlfn.LET(_xlpm.x,VLOOKUP(U606,'Drop-down_menus'!$F$2:$G$16,2,FALSE),IF(_xlpm.x=0,"",_xlpm.x)))</f>
        <v/>
      </c>
      <c r="Z606" t="str">
        <f>IF(V606="","",_xlfn.LET(_xlpm.x,VLOOKUP(V606,'Drop-down_menus'!$F$2:$G$16,2,FALSE),IF(_xlpm.x=0,"",_xlpm.x)))</f>
        <v/>
      </c>
      <c r="AA606" t="str">
        <f>IF(W606="","",_xlfn.LET(_xlpm.x,VLOOKUP(W606,'Drop-down_menus'!$F$2:$G$16,2,FALSE),IF(_xlpm.x=0,"",_xlpm.x)))</f>
        <v/>
      </c>
      <c r="AB606" t="s">
        <v>702</v>
      </c>
      <c r="AE606" t="s">
        <v>794</v>
      </c>
      <c r="AH606" s="2" t="s">
        <v>798</v>
      </c>
    </row>
    <row r="607" spans="1:34" hidden="1" x14ac:dyDescent="0.2">
      <c r="A607" s="2" t="s">
        <v>130</v>
      </c>
      <c r="C607">
        <v>551</v>
      </c>
      <c r="D607" t="s">
        <v>711</v>
      </c>
      <c r="E607" t="s">
        <v>804</v>
      </c>
      <c r="I607" t="s">
        <v>2611</v>
      </c>
      <c r="J607" t="str">
        <f>IF($I607="","",_xlfn.LET(_xlpm.x,VLOOKUP($I607,'taxon-match_2026-08-31'!$A$2:$N$122,6,FALSE),IF(_xlpm.x=0,"",_xlpm.x)))</f>
        <v/>
      </c>
      <c r="K607" t="str">
        <f>IF($I607="","",_xlfn.LET(_xlpm.x,VLOOKUP($I607,'taxon-match_2026-08-31'!$A$2:$N$122,4,FALSE),IF(_xlpm.x=0,"",_xlpm.x)))</f>
        <v/>
      </c>
      <c r="L607" t="str">
        <f>IF($I607="","",_xlfn.LET(_xlpm.x,VLOOKUP($I607,'taxon-match_2026-08-31'!$A$2:$N$122,7,FALSE),IF(_xlpm.x=0,"",_xlpm.x)))</f>
        <v/>
      </c>
      <c r="M607" t="str">
        <f>IF($I607="","",_xlfn.LET(_xlpm.x,VLOOKUP($I607,'taxon-match_2026-08-31'!$A$2:$N$122,8,FALSE),IF(_xlpm.x=0,"",_xlpm.x)))</f>
        <v/>
      </c>
      <c r="N607" t="str">
        <f>IF($I607="","",_xlfn.LET(_xlpm.x,VLOOKUP($I607,'taxon-match_2026-08-31'!$A$2:$N$122,9,FALSE),IF(_xlpm.x=0,"",_xlpm.x)))</f>
        <v/>
      </c>
      <c r="O607" t="str">
        <f>IF($I607="","",_xlfn.LET(_xlpm.x,VLOOKUP($I607,'taxon-match_2026-08-31'!$A$2:$N$122,10,FALSE),IF(_xlpm.x=0,"",_xlpm.x)))</f>
        <v/>
      </c>
      <c r="P607" t="str">
        <f>IF($I607="","",_xlfn.LET(_xlpm.x,VLOOKUP($I607,'taxon-match_2026-08-31'!$A$2:$N$122,11,FALSE),IF(_xlpm.x=0,"",_xlpm.x)))</f>
        <v/>
      </c>
      <c r="Q607" t="str">
        <f>IF($I607="","",_xlfn.LET(_xlpm.x,VLOOKUP($I607,'taxon-match_2026-08-31'!$A$2:$N$122,12,FALSE),IF(_xlpm.x=0,"",_xlpm.x)))</f>
        <v/>
      </c>
      <c r="R607" t="str">
        <f>IF($I607="","",_xlfn.LET(_xlpm.x,VLOOKUP($I607,'taxon-match_2026-08-31'!$A$2:$N$122,14,FALSE),IF(_xlpm.x=0,"",_xlpm.x)))</f>
        <v/>
      </c>
      <c r="T607" t="s">
        <v>71</v>
      </c>
      <c r="X607" t="str">
        <f>IF(T607="","",_xlfn.LET(_xlpm.x,VLOOKUP(T607,'Drop-down_menus'!$F$2:$G$16,2,FALSE),IF(_xlpm.x=0,"",_xlpm.x)))</f>
        <v>https://orcid.org/0009-0002-6669-2911</v>
      </c>
      <c r="Y607" t="str">
        <f>IF(U607="","",_xlfn.LET(_xlpm.x,VLOOKUP(U607,'Drop-down_menus'!$F$2:$G$16,2,FALSE),IF(_xlpm.x=0,"",_xlpm.x)))</f>
        <v/>
      </c>
      <c r="Z607" t="str">
        <f>IF(V607="","",_xlfn.LET(_xlpm.x,VLOOKUP(V607,'Drop-down_menus'!$F$2:$G$16,2,FALSE),IF(_xlpm.x=0,"",_xlpm.x)))</f>
        <v/>
      </c>
      <c r="AA607" t="str">
        <f>IF(W607="","",_xlfn.LET(_xlpm.x,VLOOKUP(W607,'Drop-down_menus'!$F$2:$G$16,2,FALSE),IF(_xlpm.x=0,"",_xlpm.x)))</f>
        <v/>
      </c>
      <c r="AB607" t="s">
        <v>757</v>
      </c>
      <c r="AE607" t="s">
        <v>745</v>
      </c>
      <c r="AH607" s="2" t="s">
        <v>798</v>
      </c>
    </row>
    <row r="608" spans="1:34" hidden="1" x14ac:dyDescent="0.2">
      <c r="A608" s="2" t="s">
        <v>191</v>
      </c>
      <c r="C608">
        <v>789</v>
      </c>
      <c r="D608" t="s">
        <v>711</v>
      </c>
      <c r="E608" t="s">
        <v>721</v>
      </c>
      <c r="I608" t="s">
        <v>2611</v>
      </c>
      <c r="J608" t="str">
        <f>IF($I608="","",_xlfn.LET(_xlpm.x,VLOOKUP($I608,'taxon-match_2026-08-31'!$A$2:$N$122,6,FALSE),IF(_xlpm.x=0,"",_xlpm.x)))</f>
        <v/>
      </c>
      <c r="K608" t="str">
        <f>IF($I608="","",_xlfn.LET(_xlpm.x,VLOOKUP($I608,'taxon-match_2026-08-31'!$A$2:$N$122,4,FALSE),IF(_xlpm.x=0,"",_xlpm.x)))</f>
        <v/>
      </c>
      <c r="L608" t="str">
        <f>IF($I608="","",_xlfn.LET(_xlpm.x,VLOOKUP($I608,'taxon-match_2026-08-31'!$A$2:$N$122,7,FALSE),IF(_xlpm.x=0,"",_xlpm.x)))</f>
        <v/>
      </c>
      <c r="M608" t="str">
        <f>IF($I608="","",_xlfn.LET(_xlpm.x,VLOOKUP($I608,'taxon-match_2026-08-31'!$A$2:$N$122,8,FALSE),IF(_xlpm.x=0,"",_xlpm.x)))</f>
        <v/>
      </c>
      <c r="N608" t="str">
        <f>IF($I608="","",_xlfn.LET(_xlpm.x,VLOOKUP($I608,'taxon-match_2026-08-31'!$A$2:$N$122,9,FALSE),IF(_xlpm.x=0,"",_xlpm.x)))</f>
        <v/>
      </c>
      <c r="O608" t="str">
        <f>IF($I608="","",_xlfn.LET(_xlpm.x,VLOOKUP($I608,'taxon-match_2026-08-31'!$A$2:$N$122,10,FALSE),IF(_xlpm.x=0,"",_xlpm.x)))</f>
        <v/>
      </c>
      <c r="P608" t="str">
        <f>IF($I608="","",_xlfn.LET(_xlpm.x,VLOOKUP($I608,'taxon-match_2026-08-31'!$A$2:$N$122,11,FALSE),IF(_xlpm.x=0,"",_xlpm.x)))</f>
        <v/>
      </c>
      <c r="Q608" t="str">
        <f>IF($I608="","",_xlfn.LET(_xlpm.x,VLOOKUP($I608,'taxon-match_2026-08-31'!$A$2:$N$122,12,FALSE),IF(_xlpm.x=0,"",_xlpm.x)))</f>
        <v/>
      </c>
      <c r="R608" t="str">
        <f>IF($I608="","",_xlfn.LET(_xlpm.x,VLOOKUP($I608,'taxon-match_2026-08-31'!$A$2:$N$122,14,FALSE),IF(_xlpm.x=0,"",_xlpm.x)))</f>
        <v/>
      </c>
      <c r="T608" t="s">
        <v>71</v>
      </c>
      <c r="X608" t="str">
        <f>IF(T608="","",_xlfn.LET(_xlpm.x,VLOOKUP(T608,'Drop-down_menus'!$F$2:$G$16,2,FALSE),IF(_xlpm.x=0,"",_xlpm.x)))</f>
        <v>https://orcid.org/0009-0002-6669-2911</v>
      </c>
      <c r="Y608" t="str">
        <f>IF(U608="","",_xlfn.LET(_xlpm.x,VLOOKUP(U608,'Drop-down_menus'!$F$2:$G$16,2,FALSE),IF(_xlpm.x=0,"",_xlpm.x)))</f>
        <v/>
      </c>
      <c r="Z608" t="str">
        <f>IF(V608="","",_xlfn.LET(_xlpm.x,VLOOKUP(V608,'Drop-down_menus'!$F$2:$G$16,2,FALSE),IF(_xlpm.x=0,"",_xlpm.x)))</f>
        <v/>
      </c>
      <c r="AA608" t="str">
        <f>IF(W608="","",_xlfn.LET(_xlpm.x,VLOOKUP(W608,'Drop-down_menus'!$F$2:$G$16,2,FALSE),IF(_xlpm.x=0,"",_xlpm.x)))</f>
        <v/>
      </c>
      <c r="AB608" t="s">
        <v>722</v>
      </c>
      <c r="AE608" t="s">
        <v>723</v>
      </c>
      <c r="AH608" s="2" t="s">
        <v>799</v>
      </c>
    </row>
    <row r="609" spans="1:34" hidden="1" x14ac:dyDescent="0.2">
      <c r="A609" s="2" t="s">
        <v>191</v>
      </c>
      <c r="C609">
        <v>790</v>
      </c>
      <c r="D609" t="s">
        <v>711</v>
      </c>
      <c r="E609" t="s">
        <v>721</v>
      </c>
      <c r="I609" t="s">
        <v>2611</v>
      </c>
      <c r="J609" t="str">
        <f>IF($I609="","",_xlfn.LET(_xlpm.x,VLOOKUP($I609,'taxon-match_2026-08-31'!$A$2:$N$122,6,FALSE),IF(_xlpm.x=0,"",_xlpm.x)))</f>
        <v/>
      </c>
      <c r="K609" t="str">
        <f>IF($I609="","",_xlfn.LET(_xlpm.x,VLOOKUP($I609,'taxon-match_2026-08-31'!$A$2:$N$122,4,FALSE),IF(_xlpm.x=0,"",_xlpm.x)))</f>
        <v/>
      </c>
      <c r="L609" t="str">
        <f>IF($I609="","",_xlfn.LET(_xlpm.x,VLOOKUP($I609,'taxon-match_2026-08-31'!$A$2:$N$122,7,FALSE),IF(_xlpm.x=0,"",_xlpm.x)))</f>
        <v/>
      </c>
      <c r="M609" t="str">
        <f>IF($I609="","",_xlfn.LET(_xlpm.x,VLOOKUP($I609,'taxon-match_2026-08-31'!$A$2:$N$122,8,FALSE),IF(_xlpm.x=0,"",_xlpm.x)))</f>
        <v/>
      </c>
      <c r="N609" t="str">
        <f>IF($I609="","",_xlfn.LET(_xlpm.x,VLOOKUP($I609,'taxon-match_2026-08-31'!$A$2:$N$122,9,FALSE),IF(_xlpm.x=0,"",_xlpm.x)))</f>
        <v/>
      </c>
      <c r="O609" t="str">
        <f>IF($I609="","",_xlfn.LET(_xlpm.x,VLOOKUP($I609,'taxon-match_2026-08-31'!$A$2:$N$122,10,FALSE),IF(_xlpm.x=0,"",_xlpm.x)))</f>
        <v/>
      </c>
      <c r="P609" t="str">
        <f>IF($I609="","",_xlfn.LET(_xlpm.x,VLOOKUP($I609,'taxon-match_2026-08-31'!$A$2:$N$122,11,FALSE),IF(_xlpm.x=0,"",_xlpm.x)))</f>
        <v/>
      </c>
      <c r="Q609" t="str">
        <f>IF($I609="","",_xlfn.LET(_xlpm.x,VLOOKUP($I609,'taxon-match_2026-08-31'!$A$2:$N$122,12,FALSE),IF(_xlpm.x=0,"",_xlpm.x)))</f>
        <v/>
      </c>
      <c r="R609" t="str">
        <f>IF($I609="","",_xlfn.LET(_xlpm.x,VLOOKUP($I609,'taxon-match_2026-08-31'!$A$2:$N$122,14,FALSE),IF(_xlpm.x=0,"",_xlpm.x)))</f>
        <v/>
      </c>
      <c r="T609" t="s">
        <v>71</v>
      </c>
      <c r="X609" t="str">
        <f>IF(T609="","",_xlfn.LET(_xlpm.x,VLOOKUP(T609,'Drop-down_menus'!$F$2:$G$16,2,FALSE),IF(_xlpm.x=0,"",_xlpm.x)))</f>
        <v>https://orcid.org/0009-0002-6669-2911</v>
      </c>
      <c r="Y609" t="str">
        <f>IF(U609="","",_xlfn.LET(_xlpm.x,VLOOKUP(U609,'Drop-down_menus'!$F$2:$G$16,2,FALSE),IF(_xlpm.x=0,"",_xlpm.x)))</f>
        <v/>
      </c>
      <c r="Z609" t="str">
        <f>IF(V609="","",_xlfn.LET(_xlpm.x,VLOOKUP(V609,'Drop-down_menus'!$F$2:$G$16,2,FALSE),IF(_xlpm.x=0,"",_xlpm.x)))</f>
        <v/>
      </c>
      <c r="AA609" t="str">
        <f>IF(W609="","",_xlfn.LET(_xlpm.x,VLOOKUP(W609,'Drop-down_menus'!$F$2:$G$16,2,FALSE),IF(_xlpm.x=0,"",_xlpm.x)))</f>
        <v/>
      </c>
      <c r="AB609" t="s">
        <v>722</v>
      </c>
      <c r="AE609" t="s">
        <v>723</v>
      </c>
      <c r="AH609" s="2" t="s">
        <v>799</v>
      </c>
    </row>
    <row r="610" spans="1:34" hidden="1" x14ac:dyDescent="0.2">
      <c r="A610" s="2" t="s">
        <v>191</v>
      </c>
      <c r="C610">
        <v>791</v>
      </c>
      <c r="D610" t="s">
        <v>711</v>
      </c>
      <c r="E610" t="s">
        <v>724</v>
      </c>
      <c r="I610" t="s">
        <v>2611</v>
      </c>
      <c r="J610" t="str">
        <f>IF($I610="","",_xlfn.LET(_xlpm.x,VLOOKUP($I610,'taxon-match_2026-08-31'!$A$2:$N$122,6,FALSE),IF(_xlpm.x=0,"",_xlpm.x)))</f>
        <v/>
      </c>
      <c r="K610" t="str">
        <f>IF($I610="","",_xlfn.LET(_xlpm.x,VLOOKUP($I610,'taxon-match_2026-08-31'!$A$2:$N$122,4,FALSE),IF(_xlpm.x=0,"",_xlpm.x)))</f>
        <v/>
      </c>
      <c r="L610" t="str">
        <f>IF($I610="","",_xlfn.LET(_xlpm.x,VLOOKUP($I610,'taxon-match_2026-08-31'!$A$2:$N$122,7,FALSE),IF(_xlpm.x=0,"",_xlpm.x)))</f>
        <v/>
      </c>
      <c r="M610" t="str">
        <f>IF($I610="","",_xlfn.LET(_xlpm.x,VLOOKUP($I610,'taxon-match_2026-08-31'!$A$2:$N$122,8,FALSE),IF(_xlpm.x=0,"",_xlpm.x)))</f>
        <v/>
      </c>
      <c r="N610" t="str">
        <f>IF($I610="","",_xlfn.LET(_xlpm.x,VLOOKUP($I610,'taxon-match_2026-08-31'!$A$2:$N$122,9,FALSE),IF(_xlpm.x=0,"",_xlpm.x)))</f>
        <v/>
      </c>
      <c r="O610" t="str">
        <f>IF($I610="","",_xlfn.LET(_xlpm.x,VLOOKUP($I610,'taxon-match_2026-08-31'!$A$2:$N$122,10,FALSE),IF(_xlpm.x=0,"",_xlpm.x)))</f>
        <v/>
      </c>
      <c r="P610" t="str">
        <f>IF($I610="","",_xlfn.LET(_xlpm.x,VLOOKUP($I610,'taxon-match_2026-08-31'!$A$2:$N$122,11,FALSE),IF(_xlpm.x=0,"",_xlpm.x)))</f>
        <v/>
      </c>
      <c r="Q610" t="str">
        <f>IF($I610="","",_xlfn.LET(_xlpm.x,VLOOKUP($I610,'taxon-match_2026-08-31'!$A$2:$N$122,12,FALSE),IF(_xlpm.x=0,"",_xlpm.x)))</f>
        <v/>
      </c>
      <c r="R610" t="str">
        <f>IF($I610="","",_xlfn.LET(_xlpm.x,VLOOKUP($I610,'taxon-match_2026-08-31'!$A$2:$N$122,14,FALSE),IF(_xlpm.x=0,"",_xlpm.x)))</f>
        <v/>
      </c>
      <c r="T610" t="s">
        <v>71</v>
      </c>
      <c r="X610" t="str">
        <f>IF(T610="","",_xlfn.LET(_xlpm.x,VLOOKUP(T610,'Drop-down_menus'!$F$2:$G$16,2,FALSE),IF(_xlpm.x=0,"",_xlpm.x)))</f>
        <v>https://orcid.org/0009-0002-6669-2911</v>
      </c>
      <c r="Y610" t="str">
        <f>IF(U610="","",_xlfn.LET(_xlpm.x,VLOOKUP(U610,'Drop-down_menus'!$F$2:$G$16,2,FALSE),IF(_xlpm.x=0,"",_xlpm.x)))</f>
        <v/>
      </c>
      <c r="Z610" t="str">
        <f>IF(V610="","",_xlfn.LET(_xlpm.x,VLOOKUP(V610,'Drop-down_menus'!$F$2:$G$16,2,FALSE),IF(_xlpm.x=0,"",_xlpm.x)))</f>
        <v/>
      </c>
      <c r="AA610" t="str">
        <f>IF(W610="","",_xlfn.LET(_xlpm.x,VLOOKUP(W610,'Drop-down_menus'!$F$2:$G$16,2,FALSE),IF(_xlpm.x=0,"",_xlpm.x)))</f>
        <v/>
      </c>
      <c r="AB610" t="s">
        <v>722</v>
      </c>
      <c r="AE610" t="s">
        <v>723</v>
      </c>
      <c r="AH610" s="2" t="s">
        <v>799</v>
      </c>
    </row>
    <row r="611" spans="1:34" hidden="1" x14ac:dyDescent="0.2">
      <c r="A611" s="2" t="s">
        <v>191</v>
      </c>
      <c r="C611">
        <v>792</v>
      </c>
      <c r="D611" t="s">
        <v>711</v>
      </c>
      <c r="E611" t="s">
        <v>724</v>
      </c>
      <c r="I611" t="s">
        <v>2611</v>
      </c>
      <c r="J611" t="str">
        <f>IF($I611="","",_xlfn.LET(_xlpm.x,VLOOKUP($I611,'taxon-match_2026-08-31'!$A$2:$N$122,6,FALSE),IF(_xlpm.x=0,"",_xlpm.x)))</f>
        <v/>
      </c>
      <c r="K611" t="str">
        <f>IF($I611="","",_xlfn.LET(_xlpm.x,VLOOKUP($I611,'taxon-match_2026-08-31'!$A$2:$N$122,4,FALSE),IF(_xlpm.x=0,"",_xlpm.x)))</f>
        <v/>
      </c>
      <c r="L611" t="str">
        <f>IF($I611="","",_xlfn.LET(_xlpm.x,VLOOKUP($I611,'taxon-match_2026-08-31'!$A$2:$N$122,7,FALSE),IF(_xlpm.x=0,"",_xlpm.x)))</f>
        <v/>
      </c>
      <c r="M611" t="str">
        <f>IF($I611="","",_xlfn.LET(_xlpm.x,VLOOKUP($I611,'taxon-match_2026-08-31'!$A$2:$N$122,8,FALSE),IF(_xlpm.x=0,"",_xlpm.x)))</f>
        <v/>
      </c>
      <c r="N611" t="str">
        <f>IF($I611="","",_xlfn.LET(_xlpm.x,VLOOKUP($I611,'taxon-match_2026-08-31'!$A$2:$N$122,9,FALSE),IF(_xlpm.x=0,"",_xlpm.x)))</f>
        <v/>
      </c>
      <c r="O611" t="str">
        <f>IF($I611="","",_xlfn.LET(_xlpm.x,VLOOKUP($I611,'taxon-match_2026-08-31'!$A$2:$N$122,10,FALSE),IF(_xlpm.x=0,"",_xlpm.x)))</f>
        <v/>
      </c>
      <c r="P611" t="str">
        <f>IF($I611="","",_xlfn.LET(_xlpm.x,VLOOKUP($I611,'taxon-match_2026-08-31'!$A$2:$N$122,11,FALSE),IF(_xlpm.x=0,"",_xlpm.x)))</f>
        <v/>
      </c>
      <c r="Q611" t="str">
        <f>IF($I611="","",_xlfn.LET(_xlpm.x,VLOOKUP($I611,'taxon-match_2026-08-31'!$A$2:$N$122,12,FALSE),IF(_xlpm.x=0,"",_xlpm.x)))</f>
        <v/>
      </c>
      <c r="R611" t="str">
        <f>IF($I611="","",_xlfn.LET(_xlpm.x,VLOOKUP($I611,'taxon-match_2026-08-31'!$A$2:$N$122,14,FALSE),IF(_xlpm.x=0,"",_xlpm.x)))</f>
        <v/>
      </c>
      <c r="T611" t="s">
        <v>71</v>
      </c>
      <c r="X611" t="str">
        <f>IF(T611="","",_xlfn.LET(_xlpm.x,VLOOKUP(T611,'Drop-down_menus'!$F$2:$G$16,2,FALSE),IF(_xlpm.x=0,"",_xlpm.x)))</f>
        <v>https://orcid.org/0009-0002-6669-2911</v>
      </c>
      <c r="Y611" t="str">
        <f>IF(U611="","",_xlfn.LET(_xlpm.x,VLOOKUP(U611,'Drop-down_menus'!$F$2:$G$16,2,FALSE),IF(_xlpm.x=0,"",_xlpm.x)))</f>
        <v/>
      </c>
      <c r="Z611" t="str">
        <f>IF(V611="","",_xlfn.LET(_xlpm.x,VLOOKUP(V611,'Drop-down_menus'!$F$2:$G$16,2,FALSE),IF(_xlpm.x=0,"",_xlpm.x)))</f>
        <v/>
      </c>
      <c r="AA611" t="str">
        <f>IF(W611="","",_xlfn.LET(_xlpm.x,VLOOKUP(W611,'Drop-down_menus'!$F$2:$G$16,2,FALSE),IF(_xlpm.x=0,"",_xlpm.x)))</f>
        <v/>
      </c>
      <c r="AB611" t="s">
        <v>722</v>
      </c>
      <c r="AE611" t="s">
        <v>723</v>
      </c>
      <c r="AH611" s="2" t="s">
        <v>799</v>
      </c>
    </row>
    <row r="612" spans="1:34" hidden="1" x14ac:dyDescent="0.2">
      <c r="A612" s="2" t="s">
        <v>191</v>
      </c>
      <c r="C612">
        <v>793</v>
      </c>
      <c r="D612" t="s">
        <v>711</v>
      </c>
      <c r="E612" t="s">
        <v>725</v>
      </c>
      <c r="I612" t="s">
        <v>2611</v>
      </c>
      <c r="J612" t="str">
        <f>IF($I612="","",_xlfn.LET(_xlpm.x,VLOOKUP($I612,'taxon-match_2026-08-31'!$A$2:$N$122,6,FALSE),IF(_xlpm.x=0,"",_xlpm.x)))</f>
        <v/>
      </c>
      <c r="K612" t="str">
        <f>IF($I612="","",_xlfn.LET(_xlpm.x,VLOOKUP($I612,'taxon-match_2026-08-31'!$A$2:$N$122,4,FALSE),IF(_xlpm.x=0,"",_xlpm.x)))</f>
        <v/>
      </c>
      <c r="L612" t="str">
        <f>IF($I612="","",_xlfn.LET(_xlpm.x,VLOOKUP($I612,'taxon-match_2026-08-31'!$A$2:$N$122,7,FALSE),IF(_xlpm.x=0,"",_xlpm.x)))</f>
        <v/>
      </c>
      <c r="M612" t="str">
        <f>IF($I612="","",_xlfn.LET(_xlpm.x,VLOOKUP($I612,'taxon-match_2026-08-31'!$A$2:$N$122,8,FALSE),IF(_xlpm.x=0,"",_xlpm.x)))</f>
        <v/>
      </c>
      <c r="N612" t="str">
        <f>IF($I612="","",_xlfn.LET(_xlpm.x,VLOOKUP($I612,'taxon-match_2026-08-31'!$A$2:$N$122,9,FALSE),IF(_xlpm.x=0,"",_xlpm.x)))</f>
        <v/>
      </c>
      <c r="O612" t="str">
        <f>IF($I612="","",_xlfn.LET(_xlpm.x,VLOOKUP($I612,'taxon-match_2026-08-31'!$A$2:$N$122,10,FALSE),IF(_xlpm.x=0,"",_xlpm.x)))</f>
        <v/>
      </c>
      <c r="P612" t="str">
        <f>IF($I612="","",_xlfn.LET(_xlpm.x,VLOOKUP($I612,'taxon-match_2026-08-31'!$A$2:$N$122,11,FALSE),IF(_xlpm.x=0,"",_xlpm.x)))</f>
        <v/>
      </c>
      <c r="Q612" t="str">
        <f>IF($I612="","",_xlfn.LET(_xlpm.x,VLOOKUP($I612,'taxon-match_2026-08-31'!$A$2:$N$122,12,FALSE),IF(_xlpm.x=0,"",_xlpm.x)))</f>
        <v/>
      </c>
      <c r="R612" t="str">
        <f>IF($I612="","",_xlfn.LET(_xlpm.x,VLOOKUP($I612,'taxon-match_2026-08-31'!$A$2:$N$122,14,FALSE),IF(_xlpm.x=0,"",_xlpm.x)))</f>
        <v/>
      </c>
      <c r="T612" t="s">
        <v>71</v>
      </c>
      <c r="X612" t="str">
        <f>IF(T612="","",_xlfn.LET(_xlpm.x,VLOOKUP(T612,'Drop-down_menus'!$F$2:$G$16,2,FALSE),IF(_xlpm.x=0,"",_xlpm.x)))</f>
        <v>https://orcid.org/0009-0002-6669-2911</v>
      </c>
      <c r="Y612" t="str">
        <f>IF(U612="","",_xlfn.LET(_xlpm.x,VLOOKUP(U612,'Drop-down_menus'!$F$2:$G$16,2,FALSE),IF(_xlpm.x=0,"",_xlpm.x)))</f>
        <v/>
      </c>
      <c r="Z612" t="str">
        <f>IF(V612="","",_xlfn.LET(_xlpm.x,VLOOKUP(V612,'Drop-down_menus'!$F$2:$G$16,2,FALSE),IF(_xlpm.x=0,"",_xlpm.x)))</f>
        <v/>
      </c>
      <c r="AA612" t="str">
        <f>IF(W612="","",_xlfn.LET(_xlpm.x,VLOOKUP(W612,'Drop-down_menus'!$F$2:$G$16,2,FALSE),IF(_xlpm.x=0,"",_xlpm.x)))</f>
        <v/>
      </c>
      <c r="AB612" t="s">
        <v>722</v>
      </c>
      <c r="AE612" t="s">
        <v>726</v>
      </c>
      <c r="AH612" s="2" t="s">
        <v>799</v>
      </c>
    </row>
    <row r="613" spans="1:34" hidden="1" x14ac:dyDescent="0.2">
      <c r="A613" s="2" t="s">
        <v>191</v>
      </c>
      <c r="C613">
        <v>794</v>
      </c>
      <c r="D613" t="s">
        <v>711</v>
      </c>
      <c r="E613" t="s">
        <v>727</v>
      </c>
      <c r="I613" t="s">
        <v>2611</v>
      </c>
      <c r="J613" t="str">
        <f>IF($I613="","",_xlfn.LET(_xlpm.x,VLOOKUP($I613,'taxon-match_2026-08-31'!$A$2:$N$122,6,FALSE),IF(_xlpm.x=0,"",_xlpm.x)))</f>
        <v/>
      </c>
      <c r="K613" t="str">
        <f>IF($I613="","",_xlfn.LET(_xlpm.x,VLOOKUP($I613,'taxon-match_2026-08-31'!$A$2:$N$122,4,FALSE),IF(_xlpm.x=0,"",_xlpm.x)))</f>
        <v/>
      </c>
      <c r="L613" t="str">
        <f>IF($I613="","",_xlfn.LET(_xlpm.x,VLOOKUP($I613,'taxon-match_2026-08-31'!$A$2:$N$122,7,FALSE),IF(_xlpm.x=0,"",_xlpm.x)))</f>
        <v/>
      </c>
      <c r="M613" t="str">
        <f>IF($I613="","",_xlfn.LET(_xlpm.x,VLOOKUP($I613,'taxon-match_2026-08-31'!$A$2:$N$122,8,FALSE),IF(_xlpm.x=0,"",_xlpm.x)))</f>
        <v/>
      </c>
      <c r="N613" t="str">
        <f>IF($I613="","",_xlfn.LET(_xlpm.x,VLOOKUP($I613,'taxon-match_2026-08-31'!$A$2:$N$122,9,FALSE),IF(_xlpm.x=0,"",_xlpm.x)))</f>
        <v/>
      </c>
      <c r="O613" t="str">
        <f>IF($I613="","",_xlfn.LET(_xlpm.x,VLOOKUP($I613,'taxon-match_2026-08-31'!$A$2:$N$122,10,FALSE),IF(_xlpm.x=0,"",_xlpm.x)))</f>
        <v/>
      </c>
      <c r="P613" t="str">
        <f>IF($I613="","",_xlfn.LET(_xlpm.x,VLOOKUP($I613,'taxon-match_2026-08-31'!$A$2:$N$122,11,FALSE),IF(_xlpm.x=0,"",_xlpm.x)))</f>
        <v/>
      </c>
      <c r="Q613" t="str">
        <f>IF($I613="","",_xlfn.LET(_xlpm.x,VLOOKUP($I613,'taxon-match_2026-08-31'!$A$2:$N$122,12,FALSE),IF(_xlpm.x=0,"",_xlpm.x)))</f>
        <v/>
      </c>
      <c r="R613" t="str">
        <f>IF($I613="","",_xlfn.LET(_xlpm.x,VLOOKUP($I613,'taxon-match_2026-08-31'!$A$2:$N$122,14,FALSE),IF(_xlpm.x=0,"",_xlpm.x)))</f>
        <v/>
      </c>
      <c r="T613" t="s">
        <v>71</v>
      </c>
      <c r="X613" t="str">
        <f>IF(T613="","",_xlfn.LET(_xlpm.x,VLOOKUP(T613,'Drop-down_menus'!$F$2:$G$16,2,FALSE),IF(_xlpm.x=0,"",_xlpm.x)))</f>
        <v>https://orcid.org/0009-0002-6669-2911</v>
      </c>
      <c r="Y613" t="str">
        <f>IF(U613="","",_xlfn.LET(_xlpm.x,VLOOKUP(U613,'Drop-down_menus'!$F$2:$G$16,2,FALSE),IF(_xlpm.x=0,"",_xlpm.x)))</f>
        <v/>
      </c>
      <c r="Z613" t="str">
        <f>IF(V613="","",_xlfn.LET(_xlpm.x,VLOOKUP(V613,'Drop-down_menus'!$F$2:$G$16,2,FALSE),IF(_xlpm.x=0,"",_xlpm.x)))</f>
        <v/>
      </c>
      <c r="AA613" t="str">
        <f>IF(W613="","",_xlfn.LET(_xlpm.x,VLOOKUP(W613,'Drop-down_menus'!$F$2:$G$16,2,FALSE),IF(_xlpm.x=0,"",_xlpm.x)))</f>
        <v/>
      </c>
      <c r="AB613" t="s">
        <v>722</v>
      </c>
      <c r="AE613" t="s">
        <v>726</v>
      </c>
      <c r="AH613" s="2" t="s">
        <v>799</v>
      </c>
    </row>
    <row r="614" spans="1:34" hidden="1" x14ac:dyDescent="0.2">
      <c r="A614" s="2" t="s">
        <v>191</v>
      </c>
      <c r="C614">
        <v>795</v>
      </c>
      <c r="D614" t="s">
        <v>711</v>
      </c>
      <c r="E614" t="s">
        <v>728</v>
      </c>
      <c r="I614" t="s">
        <v>2611</v>
      </c>
      <c r="J614" t="str">
        <f>IF($I614="","",_xlfn.LET(_xlpm.x,VLOOKUP($I614,'taxon-match_2026-08-31'!$A$2:$N$122,6,FALSE),IF(_xlpm.x=0,"",_xlpm.x)))</f>
        <v/>
      </c>
      <c r="K614" t="str">
        <f>IF($I614="","",_xlfn.LET(_xlpm.x,VLOOKUP($I614,'taxon-match_2026-08-31'!$A$2:$N$122,4,FALSE),IF(_xlpm.x=0,"",_xlpm.x)))</f>
        <v/>
      </c>
      <c r="L614" t="str">
        <f>IF($I614="","",_xlfn.LET(_xlpm.x,VLOOKUP($I614,'taxon-match_2026-08-31'!$A$2:$N$122,7,FALSE),IF(_xlpm.x=0,"",_xlpm.x)))</f>
        <v/>
      </c>
      <c r="M614" t="str">
        <f>IF($I614="","",_xlfn.LET(_xlpm.x,VLOOKUP($I614,'taxon-match_2026-08-31'!$A$2:$N$122,8,FALSE),IF(_xlpm.x=0,"",_xlpm.x)))</f>
        <v/>
      </c>
      <c r="N614" t="str">
        <f>IF($I614="","",_xlfn.LET(_xlpm.x,VLOOKUP($I614,'taxon-match_2026-08-31'!$A$2:$N$122,9,FALSE),IF(_xlpm.x=0,"",_xlpm.x)))</f>
        <v/>
      </c>
      <c r="O614" t="str">
        <f>IF($I614="","",_xlfn.LET(_xlpm.x,VLOOKUP($I614,'taxon-match_2026-08-31'!$A$2:$N$122,10,FALSE),IF(_xlpm.x=0,"",_xlpm.x)))</f>
        <v/>
      </c>
      <c r="P614" t="str">
        <f>IF($I614="","",_xlfn.LET(_xlpm.x,VLOOKUP($I614,'taxon-match_2026-08-31'!$A$2:$N$122,11,FALSE),IF(_xlpm.x=0,"",_xlpm.x)))</f>
        <v/>
      </c>
      <c r="Q614" t="str">
        <f>IF($I614="","",_xlfn.LET(_xlpm.x,VLOOKUP($I614,'taxon-match_2026-08-31'!$A$2:$N$122,12,FALSE),IF(_xlpm.x=0,"",_xlpm.x)))</f>
        <v/>
      </c>
      <c r="R614" t="str">
        <f>IF($I614="","",_xlfn.LET(_xlpm.x,VLOOKUP($I614,'taxon-match_2026-08-31'!$A$2:$N$122,14,FALSE),IF(_xlpm.x=0,"",_xlpm.x)))</f>
        <v/>
      </c>
      <c r="T614" t="s">
        <v>71</v>
      </c>
      <c r="X614" t="str">
        <f>IF(T614="","",_xlfn.LET(_xlpm.x,VLOOKUP(T614,'Drop-down_menus'!$F$2:$G$16,2,FALSE),IF(_xlpm.x=0,"",_xlpm.x)))</f>
        <v>https://orcid.org/0009-0002-6669-2911</v>
      </c>
      <c r="Y614" t="str">
        <f>IF(U614="","",_xlfn.LET(_xlpm.x,VLOOKUP(U614,'Drop-down_menus'!$F$2:$G$16,2,FALSE),IF(_xlpm.x=0,"",_xlpm.x)))</f>
        <v/>
      </c>
      <c r="Z614" t="str">
        <f>IF(V614="","",_xlfn.LET(_xlpm.x,VLOOKUP(V614,'Drop-down_menus'!$F$2:$G$16,2,FALSE),IF(_xlpm.x=0,"",_xlpm.x)))</f>
        <v/>
      </c>
      <c r="AA614" t="str">
        <f>IF(W614="","",_xlfn.LET(_xlpm.x,VLOOKUP(W614,'Drop-down_menus'!$F$2:$G$16,2,FALSE),IF(_xlpm.x=0,"",_xlpm.x)))</f>
        <v/>
      </c>
      <c r="AE614" t="s">
        <v>726</v>
      </c>
      <c r="AH614" s="2" t="s">
        <v>799</v>
      </c>
    </row>
    <row r="615" spans="1:34" hidden="1" x14ac:dyDescent="0.2">
      <c r="A615" s="2" t="s">
        <v>191</v>
      </c>
      <c r="C615">
        <v>796</v>
      </c>
      <c r="D615" t="s">
        <v>711</v>
      </c>
      <c r="E615" t="s">
        <v>732</v>
      </c>
      <c r="I615" t="s">
        <v>2611</v>
      </c>
      <c r="J615" t="str">
        <f>IF($I615="","",_xlfn.LET(_xlpm.x,VLOOKUP($I615,'taxon-match_2026-08-31'!$A$2:$N$122,6,FALSE),IF(_xlpm.x=0,"",_xlpm.x)))</f>
        <v/>
      </c>
      <c r="K615" t="str">
        <f>IF($I615="","",_xlfn.LET(_xlpm.x,VLOOKUP($I615,'taxon-match_2026-08-31'!$A$2:$N$122,4,FALSE),IF(_xlpm.x=0,"",_xlpm.x)))</f>
        <v/>
      </c>
      <c r="L615" t="str">
        <f>IF($I615="","",_xlfn.LET(_xlpm.x,VLOOKUP($I615,'taxon-match_2026-08-31'!$A$2:$N$122,7,FALSE),IF(_xlpm.x=0,"",_xlpm.x)))</f>
        <v/>
      </c>
      <c r="M615" t="str">
        <f>IF($I615="","",_xlfn.LET(_xlpm.x,VLOOKUP($I615,'taxon-match_2026-08-31'!$A$2:$N$122,8,FALSE),IF(_xlpm.x=0,"",_xlpm.x)))</f>
        <v/>
      </c>
      <c r="N615" t="str">
        <f>IF($I615="","",_xlfn.LET(_xlpm.x,VLOOKUP($I615,'taxon-match_2026-08-31'!$A$2:$N$122,9,FALSE),IF(_xlpm.x=0,"",_xlpm.x)))</f>
        <v/>
      </c>
      <c r="O615" t="str">
        <f>IF($I615="","",_xlfn.LET(_xlpm.x,VLOOKUP($I615,'taxon-match_2026-08-31'!$A$2:$N$122,10,FALSE),IF(_xlpm.x=0,"",_xlpm.x)))</f>
        <v/>
      </c>
      <c r="P615" t="str">
        <f>IF($I615="","",_xlfn.LET(_xlpm.x,VLOOKUP($I615,'taxon-match_2026-08-31'!$A$2:$N$122,11,FALSE),IF(_xlpm.x=0,"",_xlpm.x)))</f>
        <v/>
      </c>
      <c r="Q615" t="str">
        <f>IF($I615="","",_xlfn.LET(_xlpm.x,VLOOKUP($I615,'taxon-match_2026-08-31'!$A$2:$N$122,12,FALSE),IF(_xlpm.x=0,"",_xlpm.x)))</f>
        <v/>
      </c>
      <c r="R615" t="str">
        <f>IF($I615="","",_xlfn.LET(_xlpm.x,VLOOKUP($I615,'taxon-match_2026-08-31'!$A$2:$N$122,14,FALSE),IF(_xlpm.x=0,"",_xlpm.x)))</f>
        <v/>
      </c>
      <c r="T615" t="s">
        <v>71</v>
      </c>
      <c r="X615" t="str">
        <f>IF(T615="","",_xlfn.LET(_xlpm.x,VLOOKUP(T615,'Drop-down_menus'!$F$2:$G$16,2,FALSE),IF(_xlpm.x=0,"",_xlpm.x)))</f>
        <v>https://orcid.org/0009-0002-6669-2911</v>
      </c>
      <c r="Y615" t="str">
        <f>IF(U615="","",_xlfn.LET(_xlpm.x,VLOOKUP(U615,'Drop-down_menus'!$F$2:$G$16,2,FALSE),IF(_xlpm.x=0,"",_xlpm.x)))</f>
        <v/>
      </c>
      <c r="Z615" t="str">
        <f>IF(V615="","",_xlfn.LET(_xlpm.x,VLOOKUP(V615,'Drop-down_menus'!$F$2:$G$16,2,FALSE),IF(_xlpm.x=0,"",_xlpm.x)))</f>
        <v/>
      </c>
      <c r="AA615" t="str">
        <f>IF(W615="","",_xlfn.LET(_xlpm.x,VLOOKUP(W615,'Drop-down_menus'!$F$2:$G$16,2,FALSE),IF(_xlpm.x=0,"",_xlpm.x)))</f>
        <v/>
      </c>
      <c r="AE615" t="s">
        <v>800</v>
      </c>
      <c r="AH615" s="2" t="s">
        <v>799</v>
      </c>
    </row>
    <row r="616" spans="1:34" hidden="1" x14ac:dyDescent="0.2">
      <c r="A616" s="2" t="s">
        <v>191</v>
      </c>
      <c r="C616">
        <v>797</v>
      </c>
      <c r="D616" t="s">
        <v>711</v>
      </c>
      <c r="E616" t="s">
        <v>729</v>
      </c>
      <c r="I616" t="s">
        <v>2611</v>
      </c>
      <c r="J616" t="str">
        <f>IF($I616="","",_xlfn.LET(_xlpm.x,VLOOKUP($I616,'taxon-match_2026-08-31'!$A$2:$N$122,6,FALSE),IF(_xlpm.x=0,"",_xlpm.x)))</f>
        <v/>
      </c>
      <c r="K616" t="str">
        <f>IF($I616="","",_xlfn.LET(_xlpm.x,VLOOKUP($I616,'taxon-match_2026-08-31'!$A$2:$N$122,4,FALSE),IF(_xlpm.x=0,"",_xlpm.x)))</f>
        <v/>
      </c>
      <c r="L616" t="str">
        <f>IF($I616="","",_xlfn.LET(_xlpm.x,VLOOKUP($I616,'taxon-match_2026-08-31'!$A$2:$N$122,7,FALSE),IF(_xlpm.x=0,"",_xlpm.x)))</f>
        <v/>
      </c>
      <c r="M616" t="str">
        <f>IF($I616="","",_xlfn.LET(_xlpm.x,VLOOKUP($I616,'taxon-match_2026-08-31'!$A$2:$N$122,8,FALSE),IF(_xlpm.x=0,"",_xlpm.x)))</f>
        <v/>
      </c>
      <c r="N616" t="str">
        <f>IF($I616="","",_xlfn.LET(_xlpm.x,VLOOKUP($I616,'taxon-match_2026-08-31'!$A$2:$N$122,9,FALSE),IF(_xlpm.x=0,"",_xlpm.x)))</f>
        <v/>
      </c>
      <c r="O616" t="str">
        <f>IF($I616="","",_xlfn.LET(_xlpm.x,VLOOKUP($I616,'taxon-match_2026-08-31'!$A$2:$N$122,10,FALSE),IF(_xlpm.x=0,"",_xlpm.x)))</f>
        <v/>
      </c>
      <c r="P616" t="str">
        <f>IF($I616="","",_xlfn.LET(_xlpm.x,VLOOKUP($I616,'taxon-match_2026-08-31'!$A$2:$N$122,11,FALSE),IF(_xlpm.x=0,"",_xlpm.x)))</f>
        <v/>
      </c>
      <c r="Q616" t="str">
        <f>IF($I616="","",_xlfn.LET(_xlpm.x,VLOOKUP($I616,'taxon-match_2026-08-31'!$A$2:$N$122,12,FALSE),IF(_xlpm.x=0,"",_xlpm.x)))</f>
        <v/>
      </c>
      <c r="R616" t="str">
        <f>IF($I616="","",_xlfn.LET(_xlpm.x,VLOOKUP($I616,'taxon-match_2026-08-31'!$A$2:$N$122,14,FALSE),IF(_xlpm.x=0,"",_xlpm.x)))</f>
        <v/>
      </c>
      <c r="T616" t="s">
        <v>71</v>
      </c>
      <c r="X616" t="str">
        <f>IF(T616="","",_xlfn.LET(_xlpm.x,VLOOKUP(T616,'Drop-down_menus'!$F$2:$G$16,2,FALSE),IF(_xlpm.x=0,"",_xlpm.x)))</f>
        <v>https://orcid.org/0009-0002-6669-2911</v>
      </c>
      <c r="Y616" t="str">
        <f>IF(U616="","",_xlfn.LET(_xlpm.x,VLOOKUP(U616,'Drop-down_menus'!$F$2:$G$16,2,FALSE),IF(_xlpm.x=0,"",_xlpm.x)))</f>
        <v/>
      </c>
      <c r="Z616" t="str">
        <f>IF(V616="","",_xlfn.LET(_xlpm.x,VLOOKUP(V616,'Drop-down_menus'!$F$2:$G$16,2,FALSE),IF(_xlpm.x=0,"",_xlpm.x)))</f>
        <v/>
      </c>
      <c r="AA616" t="str">
        <f>IF(W616="","",_xlfn.LET(_xlpm.x,VLOOKUP(W616,'Drop-down_menus'!$F$2:$G$16,2,FALSE),IF(_xlpm.x=0,"",_xlpm.x)))</f>
        <v/>
      </c>
      <c r="AB616" t="s">
        <v>730</v>
      </c>
      <c r="AE616" t="s">
        <v>802</v>
      </c>
      <c r="AH616" s="2" t="s">
        <v>799</v>
      </c>
    </row>
    <row r="617" spans="1:34" hidden="1" x14ac:dyDescent="0.2">
      <c r="A617" s="2" t="s">
        <v>191</v>
      </c>
      <c r="C617">
        <v>798</v>
      </c>
      <c r="D617" t="s">
        <v>711</v>
      </c>
      <c r="E617" t="s">
        <v>736</v>
      </c>
      <c r="I617" t="s">
        <v>2611</v>
      </c>
      <c r="J617" t="str">
        <f>IF($I617="","",_xlfn.LET(_xlpm.x,VLOOKUP($I617,'taxon-match_2026-08-31'!$A$2:$N$122,6,FALSE),IF(_xlpm.x=0,"",_xlpm.x)))</f>
        <v/>
      </c>
      <c r="K617" t="str">
        <f>IF($I617="","",_xlfn.LET(_xlpm.x,VLOOKUP($I617,'taxon-match_2026-08-31'!$A$2:$N$122,4,FALSE),IF(_xlpm.x=0,"",_xlpm.x)))</f>
        <v/>
      </c>
      <c r="L617" t="str">
        <f>IF($I617="","",_xlfn.LET(_xlpm.x,VLOOKUP($I617,'taxon-match_2026-08-31'!$A$2:$N$122,7,FALSE),IF(_xlpm.x=0,"",_xlpm.x)))</f>
        <v/>
      </c>
      <c r="M617" t="str">
        <f>IF($I617="","",_xlfn.LET(_xlpm.x,VLOOKUP($I617,'taxon-match_2026-08-31'!$A$2:$N$122,8,FALSE),IF(_xlpm.x=0,"",_xlpm.x)))</f>
        <v/>
      </c>
      <c r="N617" t="str">
        <f>IF($I617="","",_xlfn.LET(_xlpm.x,VLOOKUP($I617,'taxon-match_2026-08-31'!$A$2:$N$122,9,FALSE),IF(_xlpm.x=0,"",_xlpm.x)))</f>
        <v/>
      </c>
      <c r="O617" t="str">
        <f>IF($I617="","",_xlfn.LET(_xlpm.x,VLOOKUP($I617,'taxon-match_2026-08-31'!$A$2:$N$122,10,FALSE),IF(_xlpm.x=0,"",_xlpm.x)))</f>
        <v/>
      </c>
      <c r="P617" t="str">
        <f>IF($I617="","",_xlfn.LET(_xlpm.x,VLOOKUP($I617,'taxon-match_2026-08-31'!$A$2:$N$122,11,FALSE),IF(_xlpm.x=0,"",_xlpm.x)))</f>
        <v/>
      </c>
      <c r="Q617" t="str">
        <f>IF($I617="","",_xlfn.LET(_xlpm.x,VLOOKUP($I617,'taxon-match_2026-08-31'!$A$2:$N$122,12,FALSE),IF(_xlpm.x=0,"",_xlpm.x)))</f>
        <v/>
      </c>
      <c r="R617" t="str">
        <f>IF($I617="","",_xlfn.LET(_xlpm.x,VLOOKUP($I617,'taxon-match_2026-08-31'!$A$2:$N$122,14,FALSE),IF(_xlpm.x=0,"",_xlpm.x)))</f>
        <v/>
      </c>
      <c r="T617" t="s">
        <v>71</v>
      </c>
      <c r="X617" t="str">
        <f>IF(T617="","",_xlfn.LET(_xlpm.x,VLOOKUP(T617,'Drop-down_menus'!$F$2:$G$16,2,FALSE),IF(_xlpm.x=0,"",_xlpm.x)))</f>
        <v>https://orcid.org/0009-0002-6669-2911</v>
      </c>
      <c r="Y617" t="str">
        <f>IF(U617="","",_xlfn.LET(_xlpm.x,VLOOKUP(U617,'Drop-down_menus'!$F$2:$G$16,2,FALSE),IF(_xlpm.x=0,"",_xlpm.x)))</f>
        <v/>
      </c>
      <c r="Z617" t="str">
        <f>IF(V617="","",_xlfn.LET(_xlpm.x,VLOOKUP(V617,'Drop-down_menus'!$F$2:$G$16,2,FALSE),IF(_xlpm.x=0,"",_xlpm.x)))</f>
        <v/>
      </c>
      <c r="AA617" t="str">
        <f>IF(W617="","",_xlfn.LET(_xlpm.x,VLOOKUP(W617,'Drop-down_menus'!$F$2:$G$16,2,FALSE),IF(_xlpm.x=0,"",_xlpm.x)))</f>
        <v/>
      </c>
      <c r="AB617" t="s">
        <v>702</v>
      </c>
      <c r="AE617" t="s">
        <v>794</v>
      </c>
      <c r="AH617" s="2" t="s">
        <v>799</v>
      </c>
    </row>
    <row r="618" spans="1:34" hidden="1" x14ac:dyDescent="0.2">
      <c r="A618" s="2" t="s">
        <v>191</v>
      </c>
      <c r="C618">
        <v>799</v>
      </c>
      <c r="D618" t="s">
        <v>711</v>
      </c>
      <c r="E618" t="s">
        <v>733</v>
      </c>
      <c r="I618" t="s">
        <v>2611</v>
      </c>
      <c r="J618" t="str">
        <f>IF($I618="","",_xlfn.LET(_xlpm.x,VLOOKUP($I618,'taxon-match_2026-08-31'!$A$2:$N$122,6,FALSE),IF(_xlpm.x=0,"",_xlpm.x)))</f>
        <v/>
      </c>
      <c r="K618" t="str">
        <f>IF($I618="","",_xlfn.LET(_xlpm.x,VLOOKUP($I618,'taxon-match_2026-08-31'!$A$2:$N$122,4,FALSE),IF(_xlpm.x=0,"",_xlpm.x)))</f>
        <v/>
      </c>
      <c r="L618" t="str">
        <f>IF($I618="","",_xlfn.LET(_xlpm.x,VLOOKUP($I618,'taxon-match_2026-08-31'!$A$2:$N$122,7,FALSE),IF(_xlpm.x=0,"",_xlpm.x)))</f>
        <v/>
      </c>
      <c r="M618" t="str">
        <f>IF($I618="","",_xlfn.LET(_xlpm.x,VLOOKUP($I618,'taxon-match_2026-08-31'!$A$2:$N$122,8,FALSE),IF(_xlpm.x=0,"",_xlpm.x)))</f>
        <v/>
      </c>
      <c r="N618" t="str">
        <f>IF($I618="","",_xlfn.LET(_xlpm.x,VLOOKUP($I618,'taxon-match_2026-08-31'!$A$2:$N$122,9,FALSE),IF(_xlpm.x=0,"",_xlpm.x)))</f>
        <v/>
      </c>
      <c r="O618" t="str">
        <f>IF($I618="","",_xlfn.LET(_xlpm.x,VLOOKUP($I618,'taxon-match_2026-08-31'!$A$2:$N$122,10,FALSE),IF(_xlpm.x=0,"",_xlpm.x)))</f>
        <v/>
      </c>
      <c r="P618" t="str">
        <f>IF($I618="","",_xlfn.LET(_xlpm.x,VLOOKUP($I618,'taxon-match_2026-08-31'!$A$2:$N$122,11,FALSE),IF(_xlpm.x=0,"",_xlpm.x)))</f>
        <v/>
      </c>
      <c r="Q618" t="str">
        <f>IF($I618="","",_xlfn.LET(_xlpm.x,VLOOKUP($I618,'taxon-match_2026-08-31'!$A$2:$N$122,12,FALSE),IF(_xlpm.x=0,"",_xlpm.x)))</f>
        <v/>
      </c>
      <c r="R618" t="str">
        <f>IF($I618="","",_xlfn.LET(_xlpm.x,VLOOKUP($I618,'taxon-match_2026-08-31'!$A$2:$N$122,14,FALSE),IF(_xlpm.x=0,"",_xlpm.x)))</f>
        <v/>
      </c>
      <c r="T618" t="s">
        <v>71</v>
      </c>
      <c r="X618" t="str">
        <f>IF(T618="","",_xlfn.LET(_xlpm.x,VLOOKUP(T618,'Drop-down_menus'!$F$2:$G$16,2,FALSE),IF(_xlpm.x=0,"",_xlpm.x)))</f>
        <v>https://orcid.org/0009-0002-6669-2911</v>
      </c>
      <c r="Y618" t="str">
        <f>IF(U618="","",_xlfn.LET(_xlpm.x,VLOOKUP(U618,'Drop-down_menus'!$F$2:$G$16,2,FALSE),IF(_xlpm.x=0,"",_xlpm.x)))</f>
        <v/>
      </c>
      <c r="Z618" t="str">
        <f>IF(V618="","",_xlfn.LET(_xlpm.x,VLOOKUP(V618,'Drop-down_menus'!$F$2:$G$16,2,FALSE),IF(_xlpm.x=0,"",_xlpm.x)))</f>
        <v/>
      </c>
      <c r="AA618" t="str">
        <f>IF(W618="","",_xlfn.LET(_xlpm.x,VLOOKUP(W618,'Drop-down_menus'!$F$2:$G$16,2,FALSE),IF(_xlpm.x=0,"",_xlpm.x)))</f>
        <v/>
      </c>
      <c r="AB618" t="s">
        <v>734</v>
      </c>
      <c r="AE618" t="s">
        <v>735</v>
      </c>
      <c r="AH618" s="2" t="s">
        <v>799</v>
      </c>
    </row>
    <row r="619" spans="1:34" hidden="1" x14ac:dyDescent="0.2">
      <c r="A619" s="2" t="s">
        <v>191</v>
      </c>
      <c r="C619">
        <v>800</v>
      </c>
      <c r="D619" t="s">
        <v>711</v>
      </c>
      <c r="E619" t="s">
        <v>721</v>
      </c>
      <c r="I619" t="s">
        <v>2611</v>
      </c>
      <c r="J619" t="str">
        <f>IF($I619="","",_xlfn.LET(_xlpm.x,VLOOKUP($I619,'taxon-match_2026-08-31'!$A$2:$N$122,6,FALSE),IF(_xlpm.x=0,"",_xlpm.x)))</f>
        <v/>
      </c>
      <c r="K619" t="str">
        <f>IF($I619="","",_xlfn.LET(_xlpm.x,VLOOKUP($I619,'taxon-match_2026-08-31'!$A$2:$N$122,4,FALSE),IF(_xlpm.x=0,"",_xlpm.x)))</f>
        <v/>
      </c>
      <c r="L619" t="str">
        <f>IF($I619="","",_xlfn.LET(_xlpm.x,VLOOKUP($I619,'taxon-match_2026-08-31'!$A$2:$N$122,7,FALSE),IF(_xlpm.x=0,"",_xlpm.x)))</f>
        <v/>
      </c>
      <c r="M619" t="str">
        <f>IF($I619="","",_xlfn.LET(_xlpm.x,VLOOKUP($I619,'taxon-match_2026-08-31'!$A$2:$N$122,8,FALSE),IF(_xlpm.x=0,"",_xlpm.x)))</f>
        <v/>
      </c>
      <c r="N619" t="str">
        <f>IF($I619="","",_xlfn.LET(_xlpm.x,VLOOKUP($I619,'taxon-match_2026-08-31'!$A$2:$N$122,9,FALSE),IF(_xlpm.x=0,"",_xlpm.x)))</f>
        <v/>
      </c>
      <c r="O619" t="str">
        <f>IF($I619="","",_xlfn.LET(_xlpm.x,VLOOKUP($I619,'taxon-match_2026-08-31'!$A$2:$N$122,10,FALSE),IF(_xlpm.x=0,"",_xlpm.x)))</f>
        <v/>
      </c>
      <c r="P619" t="str">
        <f>IF($I619="","",_xlfn.LET(_xlpm.x,VLOOKUP($I619,'taxon-match_2026-08-31'!$A$2:$N$122,11,FALSE),IF(_xlpm.x=0,"",_xlpm.x)))</f>
        <v/>
      </c>
      <c r="Q619" t="str">
        <f>IF($I619="","",_xlfn.LET(_xlpm.x,VLOOKUP($I619,'taxon-match_2026-08-31'!$A$2:$N$122,12,FALSE),IF(_xlpm.x=0,"",_xlpm.x)))</f>
        <v/>
      </c>
      <c r="R619" t="str">
        <f>IF($I619="","",_xlfn.LET(_xlpm.x,VLOOKUP($I619,'taxon-match_2026-08-31'!$A$2:$N$122,14,FALSE),IF(_xlpm.x=0,"",_xlpm.x)))</f>
        <v/>
      </c>
      <c r="T619" t="s">
        <v>71</v>
      </c>
      <c r="X619" t="str">
        <f>IF(T619="","",_xlfn.LET(_xlpm.x,VLOOKUP(T619,'Drop-down_menus'!$F$2:$G$16,2,FALSE),IF(_xlpm.x=0,"",_xlpm.x)))</f>
        <v>https://orcid.org/0009-0002-6669-2911</v>
      </c>
      <c r="Y619" t="str">
        <f>IF(U619="","",_xlfn.LET(_xlpm.x,VLOOKUP(U619,'Drop-down_menus'!$F$2:$G$16,2,FALSE),IF(_xlpm.x=0,"",_xlpm.x)))</f>
        <v/>
      </c>
      <c r="Z619" t="str">
        <f>IF(V619="","",_xlfn.LET(_xlpm.x,VLOOKUP(V619,'Drop-down_menus'!$F$2:$G$16,2,FALSE),IF(_xlpm.x=0,"",_xlpm.x)))</f>
        <v/>
      </c>
      <c r="AA619" t="str">
        <f>IF(W619="","",_xlfn.LET(_xlpm.x,VLOOKUP(W619,'Drop-down_menus'!$F$2:$G$16,2,FALSE),IF(_xlpm.x=0,"",_xlpm.x)))</f>
        <v/>
      </c>
      <c r="AB619" t="s">
        <v>722</v>
      </c>
      <c r="AE619" t="s">
        <v>723</v>
      </c>
      <c r="AH619" s="2" t="s">
        <v>801</v>
      </c>
    </row>
    <row r="620" spans="1:34" hidden="1" x14ac:dyDescent="0.2">
      <c r="A620" s="2" t="s">
        <v>191</v>
      </c>
      <c r="C620">
        <v>801</v>
      </c>
      <c r="D620" t="s">
        <v>711</v>
      </c>
      <c r="E620" t="s">
        <v>721</v>
      </c>
      <c r="I620" t="s">
        <v>2611</v>
      </c>
      <c r="J620" t="str">
        <f>IF($I620="","",_xlfn.LET(_xlpm.x,VLOOKUP($I620,'taxon-match_2026-08-31'!$A$2:$N$122,6,FALSE),IF(_xlpm.x=0,"",_xlpm.x)))</f>
        <v/>
      </c>
      <c r="K620" t="str">
        <f>IF($I620="","",_xlfn.LET(_xlpm.x,VLOOKUP($I620,'taxon-match_2026-08-31'!$A$2:$N$122,4,FALSE),IF(_xlpm.x=0,"",_xlpm.x)))</f>
        <v/>
      </c>
      <c r="L620" t="str">
        <f>IF($I620="","",_xlfn.LET(_xlpm.x,VLOOKUP($I620,'taxon-match_2026-08-31'!$A$2:$N$122,7,FALSE),IF(_xlpm.x=0,"",_xlpm.x)))</f>
        <v/>
      </c>
      <c r="M620" t="str">
        <f>IF($I620="","",_xlfn.LET(_xlpm.x,VLOOKUP($I620,'taxon-match_2026-08-31'!$A$2:$N$122,8,FALSE),IF(_xlpm.x=0,"",_xlpm.x)))</f>
        <v/>
      </c>
      <c r="N620" t="str">
        <f>IF($I620="","",_xlfn.LET(_xlpm.x,VLOOKUP($I620,'taxon-match_2026-08-31'!$A$2:$N$122,9,FALSE),IF(_xlpm.x=0,"",_xlpm.x)))</f>
        <v/>
      </c>
      <c r="O620" t="str">
        <f>IF($I620="","",_xlfn.LET(_xlpm.x,VLOOKUP($I620,'taxon-match_2026-08-31'!$A$2:$N$122,10,FALSE),IF(_xlpm.x=0,"",_xlpm.x)))</f>
        <v/>
      </c>
      <c r="P620" t="str">
        <f>IF($I620="","",_xlfn.LET(_xlpm.x,VLOOKUP($I620,'taxon-match_2026-08-31'!$A$2:$N$122,11,FALSE),IF(_xlpm.x=0,"",_xlpm.x)))</f>
        <v/>
      </c>
      <c r="Q620" t="str">
        <f>IF($I620="","",_xlfn.LET(_xlpm.x,VLOOKUP($I620,'taxon-match_2026-08-31'!$A$2:$N$122,12,FALSE),IF(_xlpm.x=0,"",_xlpm.x)))</f>
        <v/>
      </c>
      <c r="R620" t="str">
        <f>IF($I620="","",_xlfn.LET(_xlpm.x,VLOOKUP($I620,'taxon-match_2026-08-31'!$A$2:$N$122,14,FALSE),IF(_xlpm.x=0,"",_xlpm.x)))</f>
        <v/>
      </c>
      <c r="T620" t="s">
        <v>71</v>
      </c>
      <c r="X620" t="str">
        <f>IF(T620="","",_xlfn.LET(_xlpm.x,VLOOKUP(T620,'Drop-down_menus'!$F$2:$G$16,2,FALSE),IF(_xlpm.x=0,"",_xlpm.x)))</f>
        <v>https://orcid.org/0009-0002-6669-2911</v>
      </c>
      <c r="Y620" t="str">
        <f>IF(U620="","",_xlfn.LET(_xlpm.x,VLOOKUP(U620,'Drop-down_menus'!$F$2:$G$16,2,FALSE),IF(_xlpm.x=0,"",_xlpm.x)))</f>
        <v/>
      </c>
      <c r="Z620" t="str">
        <f>IF(V620="","",_xlfn.LET(_xlpm.x,VLOOKUP(V620,'Drop-down_menus'!$F$2:$G$16,2,FALSE),IF(_xlpm.x=0,"",_xlpm.x)))</f>
        <v/>
      </c>
      <c r="AA620" t="str">
        <f>IF(W620="","",_xlfn.LET(_xlpm.x,VLOOKUP(W620,'Drop-down_menus'!$F$2:$G$16,2,FALSE),IF(_xlpm.x=0,"",_xlpm.x)))</f>
        <v/>
      </c>
      <c r="AB620" t="s">
        <v>722</v>
      </c>
      <c r="AE620" t="s">
        <v>723</v>
      </c>
      <c r="AH620" s="2" t="s">
        <v>801</v>
      </c>
    </row>
    <row r="621" spans="1:34" hidden="1" x14ac:dyDescent="0.2">
      <c r="A621" s="2" t="s">
        <v>191</v>
      </c>
      <c r="C621">
        <v>802</v>
      </c>
      <c r="D621" t="s">
        <v>711</v>
      </c>
      <c r="E621" t="s">
        <v>724</v>
      </c>
      <c r="I621" t="s">
        <v>2611</v>
      </c>
      <c r="J621" t="str">
        <f>IF($I621="","",_xlfn.LET(_xlpm.x,VLOOKUP($I621,'taxon-match_2026-08-31'!$A$2:$N$122,6,FALSE),IF(_xlpm.x=0,"",_xlpm.x)))</f>
        <v/>
      </c>
      <c r="K621" t="str">
        <f>IF($I621="","",_xlfn.LET(_xlpm.x,VLOOKUP($I621,'taxon-match_2026-08-31'!$A$2:$N$122,4,FALSE),IF(_xlpm.x=0,"",_xlpm.x)))</f>
        <v/>
      </c>
      <c r="L621" t="str">
        <f>IF($I621="","",_xlfn.LET(_xlpm.x,VLOOKUP($I621,'taxon-match_2026-08-31'!$A$2:$N$122,7,FALSE),IF(_xlpm.x=0,"",_xlpm.x)))</f>
        <v/>
      </c>
      <c r="M621" t="str">
        <f>IF($I621="","",_xlfn.LET(_xlpm.x,VLOOKUP($I621,'taxon-match_2026-08-31'!$A$2:$N$122,8,FALSE),IF(_xlpm.x=0,"",_xlpm.x)))</f>
        <v/>
      </c>
      <c r="N621" t="str">
        <f>IF($I621="","",_xlfn.LET(_xlpm.x,VLOOKUP($I621,'taxon-match_2026-08-31'!$A$2:$N$122,9,FALSE),IF(_xlpm.x=0,"",_xlpm.x)))</f>
        <v/>
      </c>
      <c r="O621" t="str">
        <f>IF($I621="","",_xlfn.LET(_xlpm.x,VLOOKUP($I621,'taxon-match_2026-08-31'!$A$2:$N$122,10,FALSE),IF(_xlpm.x=0,"",_xlpm.x)))</f>
        <v/>
      </c>
      <c r="P621" t="str">
        <f>IF($I621="","",_xlfn.LET(_xlpm.x,VLOOKUP($I621,'taxon-match_2026-08-31'!$A$2:$N$122,11,FALSE),IF(_xlpm.x=0,"",_xlpm.x)))</f>
        <v/>
      </c>
      <c r="Q621" t="str">
        <f>IF($I621="","",_xlfn.LET(_xlpm.x,VLOOKUP($I621,'taxon-match_2026-08-31'!$A$2:$N$122,12,FALSE),IF(_xlpm.x=0,"",_xlpm.x)))</f>
        <v/>
      </c>
      <c r="R621" t="str">
        <f>IF($I621="","",_xlfn.LET(_xlpm.x,VLOOKUP($I621,'taxon-match_2026-08-31'!$A$2:$N$122,14,FALSE),IF(_xlpm.x=0,"",_xlpm.x)))</f>
        <v/>
      </c>
      <c r="T621" t="s">
        <v>71</v>
      </c>
      <c r="X621" t="str">
        <f>IF(T621="","",_xlfn.LET(_xlpm.x,VLOOKUP(T621,'Drop-down_menus'!$F$2:$G$16,2,FALSE),IF(_xlpm.x=0,"",_xlpm.x)))</f>
        <v>https://orcid.org/0009-0002-6669-2911</v>
      </c>
      <c r="Y621" t="str">
        <f>IF(U621="","",_xlfn.LET(_xlpm.x,VLOOKUP(U621,'Drop-down_menus'!$F$2:$G$16,2,FALSE),IF(_xlpm.x=0,"",_xlpm.x)))</f>
        <v/>
      </c>
      <c r="Z621" t="str">
        <f>IF(V621="","",_xlfn.LET(_xlpm.x,VLOOKUP(V621,'Drop-down_menus'!$F$2:$G$16,2,FALSE),IF(_xlpm.x=0,"",_xlpm.x)))</f>
        <v/>
      </c>
      <c r="AA621" t="str">
        <f>IF(W621="","",_xlfn.LET(_xlpm.x,VLOOKUP(W621,'Drop-down_menus'!$F$2:$G$16,2,FALSE),IF(_xlpm.x=0,"",_xlpm.x)))</f>
        <v/>
      </c>
      <c r="AB621" t="s">
        <v>722</v>
      </c>
      <c r="AE621" t="s">
        <v>723</v>
      </c>
      <c r="AH621" s="2" t="s">
        <v>801</v>
      </c>
    </row>
    <row r="622" spans="1:34" hidden="1" x14ac:dyDescent="0.2">
      <c r="A622" s="2" t="s">
        <v>191</v>
      </c>
      <c r="C622">
        <v>803</v>
      </c>
      <c r="D622" t="s">
        <v>711</v>
      </c>
      <c r="E622" t="s">
        <v>724</v>
      </c>
      <c r="I622" t="s">
        <v>2611</v>
      </c>
      <c r="J622" t="str">
        <f>IF($I622="","",_xlfn.LET(_xlpm.x,VLOOKUP($I622,'taxon-match_2026-08-31'!$A$2:$N$122,6,FALSE),IF(_xlpm.x=0,"",_xlpm.x)))</f>
        <v/>
      </c>
      <c r="K622" t="str">
        <f>IF($I622="","",_xlfn.LET(_xlpm.x,VLOOKUP($I622,'taxon-match_2026-08-31'!$A$2:$N$122,4,FALSE),IF(_xlpm.x=0,"",_xlpm.x)))</f>
        <v/>
      </c>
      <c r="L622" t="str">
        <f>IF($I622="","",_xlfn.LET(_xlpm.x,VLOOKUP($I622,'taxon-match_2026-08-31'!$A$2:$N$122,7,FALSE),IF(_xlpm.x=0,"",_xlpm.x)))</f>
        <v/>
      </c>
      <c r="M622" t="str">
        <f>IF($I622="","",_xlfn.LET(_xlpm.x,VLOOKUP($I622,'taxon-match_2026-08-31'!$A$2:$N$122,8,FALSE),IF(_xlpm.x=0,"",_xlpm.x)))</f>
        <v/>
      </c>
      <c r="N622" t="str">
        <f>IF($I622="","",_xlfn.LET(_xlpm.x,VLOOKUP($I622,'taxon-match_2026-08-31'!$A$2:$N$122,9,FALSE),IF(_xlpm.x=0,"",_xlpm.x)))</f>
        <v/>
      </c>
      <c r="O622" t="str">
        <f>IF($I622="","",_xlfn.LET(_xlpm.x,VLOOKUP($I622,'taxon-match_2026-08-31'!$A$2:$N$122,10,FALSE),IF(_xlpm.x=0,"",_xlpm.x)))</f>
        <v/>
      </c>
      <c r="P622" t="str">
        <f>IF($I622="","",_xlfn.LET(_xlpm.x,VLOOKUP($I622,'taxon-match_2026-08-31'!$A$2:$N$122,11,FALSE),IF(_xlpm.x=0,"",_xlpm.x)))</f>
        <v/>
      </c>
      <c r="Q622" t="str">
        <f>IF($I622="","",_xlfn.LET(_xlpm.x,VLOOKUP($I622,'taxon-match_2026-08-31'!$A$2:$N$122,12,FALSE),IF(_xlpm.x=0,"",_xlpm.x)))</f>
        <v/>
      </c>
      <c r="R622" t="str">
        <f>IF($I622="","",_xlfn.LET(_xlpm.x,VLOOKUP($I622,'taxon-match_2026-08-31'!$A$2:$N$122,14,FALSE),IF(_xlpm.x=0,"",_xlpm.x)))</f>
        <v/>
      </c>
      <c r="T622" t="s">
        <v>71</v>
      </c>
      <c r="X622" t="str">
        <f>IF(T622="","",_xlfn.LET(_xlpm.x,VLOOKUP(T622,'Drop-down_menus'!$F$2:$G$16,2,FALSE),IF(_xlpm.x=0,"",_xlpm.x)))</f>
        <v>https://orcid.org/0009-0002-6669-2911</v>
      </c>
      <c r="Y622" t="str">
        <f>IF(U622="","",_xlfn.LET(_xlpm.x,VLOOKUP(U622,'Drop-down_menus'!$F$2:$G$16,2,FALSE),IF(_xlpm.x=0,"",_xlpm.x)))</f>
        <v/>
      </c>
      <c r="Z622" t="str">
        <f>IF(V622="","",_xlfn.LET(_xlpm.x,VLOOKUP(V622,'Drop-down_menus'!$F$2:$G$16,2,FALSE),IF(_xlpm.x=0,"",_xlpm.x)))</f>
        <v/>
      </c>
      <c r="AA622" t="str">
        <f>IF(W622="","",_xlfn.LET(_xlpm.x,VLOOKUP(W622,'Drop-down_menus'!$F$2:$G$16,2,FALSE),IF(_xlpm.x=0,"",_xlpm.x)))</f>
        <v/>
      </c>
      <c r="AB622" t="s">
        <v>722</v>
      </c>
      <c r="AE622" t="s">
        <v>723</v>
      </c>
      <c r="AH622" s="2" t="s">
        <v>801</v>
      </c>
    </row>
    <row r="623" spans="1:34" hidden="1" x14ac:dyDescent="0.2">
      <c r="A623" s="2" t="s">
        <v>191</v>
      </c>
      <c r="C623">
        <v>804</v>
      </c>
      <c r="D623" t="s">
        <v>711</v>
      </c>
      <c r="E623" t="s">
        <v>725</v>
      </c>
      <c r="I623" t="s">
        <v>2611</v>
      </c>
      <c r="J623" t="str">
        <f>IF($I623="","",_xlfn.LET(_xlpm.x,VLOOKUP($I623,'taxon-match_2026-08-31'!$A$2:$N$122,6,FALSE),IF(_xlpm.x=0,"",_xlpm.x)))</f>
        <v/>
      </c>
      <c r="K623" t="str">
        <f>IF($I623="","",_xlfn.LET(_xlpm.x,VLOOKUP($I623,'taxon-match_2026-08-31'!$A$2:$N$122,4,FALSE),IF(_xlpm.x=0,"",_xlpm.x)))</f>
        <v/>
      </c>
      <c r="L623" t="str">
        <f>IF($I623="","",_xlfn.LET(_xlpm.x,VLOOKUP($I623,'taxon-match_2026-08-31'!$A$2:$N$122,7,FALSE),IF(_xlpm.x=0,"",_xlpm.x)))</f>
        <v/>
      </c>
      <c r="M623" t="str">
        <f>IF($I623="","",_xlfn.LET(_xlpm.x,VLOOKUP($I623,'taxon-match_2026-08-31'!$A$2:$N$122,8,FALSE),IF(_xlpm.x=0,"",_xlpm.x)))</f>
        <v/>
      </c>
      <c r="N623" t="str">
        <f>IF($I623="","",_xlfn.LET(_xlpm.x,VLOOKUP($I623,'taxon-match_2026-08-31'!$A$2:$N$122,9,FALSE),IF(_xlpm.x=0,"",_xlpm.x)))</f>
        <v/>
      </c>
      <c r="O623" t="str">
        <f>IF($I623="","",_xlfn.LET(_xlpm.x,VLOOKUP($I623,'taxon-match_2026-08-31'!$A$2:$N$122,10,FALSE),IF(_xlpm.x=0,"",_xlpm.x)))</f>
        <v/>
      </c>
      <c r="P623" t="str">
        <f>IF($I623="","",_xlfn.LET(_xlpm.x,VLOOKUP($I623,'taxon-match_2026-08-31'!$A$2:$N$122,11,FALSE),IF(_xlpm.x=0,"",_xlpm.x)))</f>
        <v/>
      </c>
      <c r="Q623" t="str">
        <f>IF($I623="","",_xlfn.LET(_xlpm.x,VLOOKUP($I623,'taxon-match_2026-08-31'!$A$2:$N$122,12,FALSE),IF(_xlpm.x=0,"",_xlpm.x)))</f>
        <v/>
      </c>
      <c r="R623" t="str">
        <f>IF($I623="","",_xlfn.LET(_xlpm.x,VLOOKUP($I623,'taxon-match_2026-08-31'!$A$2:$N$122,14,FALSE),IF(_xlpm.x=0,"",_xlpm.x)))</f>
        <v/>
      </c>
      <c r="T623" t="s">
        <v>71</v>
      </c>
      <c r="X623" t="str">
        <f>IF(T623="","",_xlfn.LET(_xlpm.x,VLOOKUP(T623,'Drop-down_menus'!$F$2:$G$16,2,FALSE),IF(_xlpm.x=0,"",_xlpm.x)))</f>
        <v>https://orcid.org/0009-0002-6669-2911</v>
      </c>
      <c r="Y623" t="str">
        <f>IF(U623="","",_xlfn.LET(_xlpm.x,VLOOKUP(U623,'Drop-down_menus'!$F$2:$G$16,2,FALSE),IF(_xlpm.x=0,"",_xlpm.x)))</f>
        <v/>
      </c>
      <c r="Z623" t="str">
        <f>IF(V623="","",_xlfn.LET(_xlpm.x,VLOOKUP(V623,'Drop-down_menus'!$F$2:$G$16,2,FALSE),IF(_xlpm.x=0,"",_xlpm.x)))</f>
        <v/>
      </c>
      <c r="AA623" t="str">
        <f>IF(W623="","",_xlfn.LET(_xlpm.x,VLOOKUP(W623,'Drop-down_menus'!$F$2:$G$16,2,FALSE),IF(_xlpm.x=0,"",_xlpm.x)))</f>
        <v/>
      </c>
      <c r="AB623" t="s">
        <v>722</v>
      </c>
      <c r="AE623" t="s">
        <v>726</v>
      </c>
      <c r="AH623" s="2" t="s">
        <v>801</v>
      </c>
    </row>
    <row r="624" spans="1:34" hidden="1" x14ac:dyDescent="0.2">
      <c r="A624" s="2" t="s">
        <v>191</v>
      </c>
      <c r="C624">
        <v>805</v>
      </c>
      <c r="D624" t="s">
        <v>711</v>
      </c>
      <c r="E624" t="s">
        <v>727</v>
      </c>
      <c r="I624" t="s">
        <v>2611</v>
      </c>
      <c r="J624" t="str">
        <f>IF($I624="","",_xlfn.LET(_xlpm.x,VLOOKUP($I624,'taxon-match_2026-08-31'!$A$2:$N$122,6,FALSE),IF(_xlpm.x=0,"",_xlpm.x)))</f>
        <v/>
      </c>
      <c r="K624" t="str">
        <f>IF($I624="","",_xlfn.LET(_xlpm.x,VLOOKUP($I624,'taxon-match_2026-08-31'!$A$2:$N$122,4,FALSE),IF(_xlpm.x=0,"",_xlpm.x)))</f>
        <v/>
      </c>
      <c r="L624" t="str">
        <f>IF($I624="","",_xlfn.LET(_xlpm.x,VLOOKUP($I624,'taxon-match_2026-08-31'!$A$2:$N$122,7,FALSE),IF(_xlpm.x=0,"",_xlpm.x)))</f>
        <v/>
      </c>
      <c r="M624" t="str">
        <f>IF($I624="","",_xlfn.LET(_xlpm.x,VLOOKUP($I624,'taxon-match_2026-08-31'!$A$2:$N$122,8,FALSE),IF(_xlpm.x=0,"",_xlpm.x)))</f>
        <v/>
      </c>
      <c r="N624" t="str">
        <f>IF($I624="","",_xlfn.LET(_xlpm.x,VLOOKUP($I624,'taxon-match_2026-08-31'!$A$2:$N$122,9,FALSE),IF(_xlpm.x=0,"",_xlpm.x)))</f>
        <v/>
      </c>
      <c r="O624" t="str">
        <f>IF($I624="","",_xlfn.LET(_xlpm.x,VLOOKUP($I624,'taxon-match_2026-08-31'!$A$2:$N$122,10,FALSE),IF(_xlpm.x=0,"",_xlpm.x)))</f>
        <v/>
      </c>
      <c r="P624" t="str">
        <f>IF($I624="","",_xlfn.LET(_xlpm.x,VLOOKUP($I624,'taxon-match_2026-08-31'!$A$2:$N$122,11,FALSE),IF(_xlpm.x=0,"",_xlpm.x)))</f>
        <v/>
      </c>
      <c r="Q624" t="str">
        <f>IF($I624="","",_xlfn.LET(_xlpm.x,VLOOKUP($I624,'taxon-match_2026-08-31'!$A$2:$N$122,12,FALSE),IF(_xlpm.x=0,"",_xlpm.x)))</f>
        <v/>
      </c>
      <c r="R624" t="str">
        <f>IF($I624="","",_xlfn.LET(_xlpm.x,VLOOKUP($I624,'taxon-match_2026-08-31'!$A$2:$N$122,14,FALSE),IF(_xlpm.x=0,"",_xlpm.x)))</f>
        <v/>
      </c>
      <c r="T624" t="s">
        <v>71</v>
      </c>
      <c r="X624" t="str">
        <f>IF(T624="","",_xlfn.LET(_xlpm.x,VLOOKUP(T624,'Drop-down_menus'!$F$2:$G$16,2,FALSE),IF(_xlpm.x=0,"",_xlpm.x)))</f>
        <v>https://orcid.org/0009-0002-6669-2911</v>
      </c>
      <c r="Y624" t="str">
        <f>IF(U624="","",_xlfn.LET(_xlpm.x,VLOOKUP(U624,'Drop-down_menus'!$F$2:$G$16,2,FALSE),IF(_xlpm.x=0,"",_xlpm.x)))</f>
        <v/>
      </c>
      <c r="Z624" t="str">
        <f>IF(V624="","",_xlfn.LET(_xlpm.x,VLOOKUP(V624,'Drop-down_menus'!$F$2:$G$16,2,FALSE),IF(_xlpm.x=0,"",_xlpm.x)))</f>
        <v/>
      </c>
      <c r="AA624" t="str">
        <f>IF(W624="","",_xlfn.LET(_xlpm.x,VLOOKUP(W624,'Drop-down_menus'!$F$2:$G$16,2,FALSE),IF(_xlpm.x=0,"",_xlpm.x)))</f>
        <v/>
      </c>
      <c r="AB624" t="s">
        <v>722</v>
      </c>
      <c r="AE624" t="s">
        <v>726</v>
      </c>
      <c r="AH624" s="2" t="s">
        <v>801</v>
      </c>
    </row>
    <row r="625" spans="1:34" hidden="1" x14ac:dyDescent="0.2">
      <c r="A625" s="2" t="s">
        <v>191</v>
      </c>
      <c r="C625">
        <v>806</v>
      </c>
      <c r="D625" t="s">
        <v>711</v>
      </c>
      <c r="E625" t="s">
        <v>728</v>
      </c>
      <c r="I625" t="s">
        <v>2611</v>
      </c>
      <c r="J625" t="str">
        <f>IF($I625="","",_xlfn.LET(_xlpm.x,VLOOKUP($I625,'taxon-match_2026-08-31'!$A$2:$N$122,6,FALSE),IF(_xlpm.x=0,"",_xlpm.x)))</f>
        <v/>
      </c>
      <c r="K625" t="str">
        <f>IF($I625="","",_xlfn.LET(_xlpm.x,VLOOKUP($I625,'taxon-match_2026-08-31'!$A$2:$N$122,4,FALSE),IF(_xlpm.x=0,"",_xlpm.x)))</f>
        <v/>
      </c>
      <c r="L625" t="str">
        <f>IF($I625="","",_xlfn.LET(_xlpm.x,VLOOKUP($I625,'taxon-match_2026-08-31'!$A$2:$N$122,7,FALSE),IF(_xlpm.x=0,"",_xlpm.x)))</f>
        <v/>
      </c>
      <c r="M625" t="str">
        <f>IF($I625="","",_xlfn.LET(_xlpm.x,VLOOKUP($I625,'taxon-match_2026-08-31'!$A$2:$N$122,8,FALSE),IF(_xlpm.x=0,"",_xlpm.x)))</f>
        <v/>
      </c>
      <c r="N625" t="str">
        <f>IF($I625="","",_xlfn.LET(_xlpm.x,VLOOKUP($I625,'taxon-match_2026-08-31'!$A$2:$N$122,9,FALSE),IF(_xlpm.x=0,"",_xlpm.x)))</f>
        <v/>
      </c>
      <c r="O625" t="str">
        <f>IF($I625="","",_xlfn.LET(_xlpm.x,VLOOKUP($I625,'taxon-match_2026-08-31'!$A$2:$N$122,10,FALSE),IF(_xlpm.x=0,"",_xlpm.x)))</f>
        <v/>
      </c>
      <c r="P625" t="str">
        <f>IF($I625="","",_xlfn.LET(_xlpm.x,VLOOKUP($I625,'taxon-match_2026-08-31'!$A$2:$N$122,11,FALSE),IF(_xlpm.x=0,"",_xlpm.x)))</f>
        <v/>
      </c>
      <c r="Q625" t="str">
        <f>IF($I625="","",_xlfn.LET(_xlpm.x,VLOOKUP($I625,'taxon-match_2026-08-31'!$A$2:$N$122,12,FALSE),IF(_xlpm.x=0,"",_xlpm.x)))</f>
        <v/>
      </c>
      <c r="R625" t="str">
        <f>IF($I625="","",_xlfn.LET(_xlpm.x,VLOOKUP($I625,'taxon-match_2026-08-31'!$A$2:$N$122,14,FALSE),IF(_xlpm.x=0,"",_xlpm.x)))</f>
        <v/>
      </c>
      <c r="T625" t="s">
        <v>71</v>
      </c>
      <c r="X625" t="str">
        <f>IF(T625="","",_xlfn.LET(_xlpm.x,VLOOKUP(T625,'Drop-down_menus'!$F$2:$G$16,2,FALSE),IF(_xlpm.x=0,"",_xlpm.x)))</f>
        <v>https://orcid.org/0009-0002-6669-2911</v>
      </c>
      <c r="Y625" t="str">
        <f>IF(U625="","",_xlfn.LET(_xlpm.x,VLOOKUP(U625,'Drop-down_menus'!$F$2:$G$16,2,FALSE),IF(_xlpm.x=0,"",_xlpm.x)))</f>
        <v/>
      </c>
      <c r="Z625" t="str">
        <f>IF(V625="","",_xlfn.LET(_xlpm.x,VLOOKUP(V625,'Drop-down_menus'!$F$2:$G$16,2,FALSE),IF(_xlpm.x=0,"",_xlpm.x)))</f>
        <v/>
      </c>
      <c r="AA625" t="str">
        <f>IF(W625="","",_xlfn.LET(_xlpm.x,VLOOKUP(W625,'Drop-down_menus'!$F$2:$G$16,2,FALSE),IF(_xlpm.x=0,"",_xlpm.x)))</f>
        <v/>
      </c>
      <c r="AE625" t="s">
        <v>726</v>
      </c>
      <c r="AH625" s="2" t="s">
        <v>801</v>
      </c>
    </row>
    <row r="626" spans="1:34" hidden="1" x14ac:dyDescent="0.2">
      <c r="A626" s="2" t="s">
        <v>191</v>
      </c>
      <c r="C626">
        <v>807</v>
      </c>
      <c r="D626" t="s">
        <v>711</v>
      </c>
      <c r="E626" t="s">
        <v>732</v>
      </c>
      <c r="I626" t="s">
        <v>2611</v>
      </c>
      <c r="J626" t="str">
        <f>IF($I626="","",_xlfn.LET(_xlpm.x,VLOOKUP($I626,'taxon-match_2026-08-31'!$A$2:$N$122,6,FALSE),IF(_xlpm.x=0,"",_xlpm.x)))</f>
        <v/>
      </c>
      <c r="K626" t="str">
        <f>IF($I626="","",_xlfn.LET(_xlpm.x,VLOOKUP($I626,'taxon-match_2026-08-31'!$A$2:$N$122,4,FALSE),IF(_xlpm.x=0,"",_xlpm.x)))</f>
        <v/>
      </c>
      <c r="L626" t="str">
        <f>IF($I626="","",_xlfn.LET(_xlpm.x,VLOOKUP($I626,'taxon-match_2026-08-31'!$A$2:$N$122,7,FALSE),IF(_xlpm.x=0,"",_xlpm.x)))</f>
        <v/>
      </c>
      <c r="M626" t="str">
        <f>IF($I626="","",_xlfn.LET(_xlpm.x,VLOOKUP($I626,'taxon-match_2026-08-31'!$A$2:$N$122,8,FALSE),IF(_xlpm.x=0,"",_xlpm.x)))</f>
        <v/>
      </c>
      <c r="N626" t="str">
        <f>IF($I626="","",_xlfn.LET(_xlpm.x,VLOOKUP($I626,'taxon-match_2026-08-31'!$A$2:$N$122,9,FALSE),IF(_xlpm.x=0,"",_xlpm.x)))</f>
        <v/>
      </c>
      <c r="O626" t="str">
        <f>IF($I626="","",_xlfn.LET(_xlpm.x,VLOOKUP($I626,'taxon-match_2026-08-31'!$A$2:$N$122,10,FALSE),IF(_xlpm.x=0,"",_xlpm.x)))</f>
        <v/>
      </c>
      <c r="P626" t="str">
        <f>IF($I626="","",_xlfn.LET(_xlpm.x,VLOOKUP($I626,'taxon-match_2026-08-31'!$A$2:$N$122,11,FALSE),IF(_xlpm.x=0,"",_xlpm.x)))</f>
        <v/>
      </c>
      <c r="Q626" t="str">
        <f>IF($I626="","",_xlfn.LET(_xlpm.x,VLOOKUP($I626,'taxon-match_2026-08-31'!$A$2:$N$122,12,FALSE),IF(_xlpm.x=0,"",_xlpm.x)))</f>
        <v/>
      </c>
      <c r="R626" t="str">
        <f>IF($I626="","",_xlfn.LET(_xlpm.x,VLOOKUP($I626,'taxon-match_2026-08-31'!$A$2:$N$122,14,FALSE),IF(_xlpm.x=0,"",_xlpm.x)))</f>
        <v/>
      </c>
      <c r="T626" t="s">
        <v>71</v>
      </c>
      <c r="X626" t="str">
        <f>IF(T626="","",_xlfn.LET(_xlpm.x,VLOOKUP(T626,'Drop-down_menus'!$F$2:$G$16,2,FALSE),IF(_xlpm.x=0,"",_xlpm.x)))</f>
        <v>https://orcid.org/0009-0002-6669-2911</v>
      </c>
      <c r="Y626" t="str">
        <f>IF(U626="","",_xlfn.LET(_xlpm.x,VLOOKUP(U626,'Drop-down_menus'!$F$2:$G$16,2,FALSE),IF(_xlpm.x=0,"",_xlpm.x)))</f>
        <v/>
      </c>
      <c r="Z626" t="str">
        <f>IF(V626="","",_xlfn.LET(_xlpm.x,VLOOKUP(V626,'Drop-down_menus'!$F$2:$G$16,2,FALSE),IF(_xlpm.x=0,"",_xlpm.x)))</f>
        <v/>
      </c>
      <c r="AA626" t="str">
        <f>IF(W626="","",_xlfn.LET(_xlpm.x,VLOOKUP(W626,'Drop-down_menus'!$F$2:$G$16,2,FALSE),IF(_xlpm.x=0,"",_xlpm.x)))</f>
        <v/>
      </c>
      <c r="AE626" t="s">
        <v>800</v>
      </c>
      <c r="AH626" s="2" t="s">
        <v>801</v>
      </c>
    </row>
    <row r="627" spans="1:34" hidden="1" x14ac:dyDescent="0.2">
      <c r="A627" s="2" t="s">
        <v>191</v>
      </c>
      <c r="C627">
        <v>808</v>
      </c>
      <c r="D627" t="s">
        <v>711</v>
      </c>
      <c r="E627" t="s">
        <v>729</v>
      </c>
      <c r="I627" t="s">
        <v>2611</v>
      </c>
      <c r="J627" t="str">
        <f>IF($I627="","",_xlfn.LET(_xlpm.x,VLOOKUP($I627,'taxon-match_2026-08-31'!$A$2:$N$122,6,FALSE),IF(_xlpm.x=0,"",_xlpm.x)))</f>
        <v/>
      </c>
      <c r="K627" t="str">
        <f>IF($I627="","",_xlfn.LET(_xlpm.x,VLOOKUP($I627,'taxon-match_2026-08-31'!$A$2:$N$122,4,FALSE),IF(_xlpm.x=0,"",_xlpm.x)))</f>
        <v/>
      </c>
      <c r="L627" t="str">
        <f>IF($I627="","",_xlfn.LET(_xlpm.x,VLOOKUP($I627,'taxon-match_2026-08-31'!$A$2:$N$122,7,FALSE),IF(_xlpm.x=0,"",_xlpm.x)))</f>
        <v/>
      </c>
      <c r="M627" t="str">
        <f>IF($I627="","",_xlfn.LET(_xlpm.x,VLOOKUP($I627,'taxon-match_2026-08-31'!$A$2:$N$122,8,FALSE),IF(_xlpm.x=0,"",_xlpm.x)))</f>
        <v/>
      </c>
      <c r="N627" t="str">
        <f>IF($I627="","",_xlfn.LET(_xlpm.x,VLOOKUP($I627,'taxon-match_2026-08-31'!$A$2:$N$122,9,FALSE),IF(_xlpm.x=0,"",_xlpm.x)))</f>
        <v/>
      </c>
      <c r="O627" t="str">
        <f>IF($I627="","",_xlfn.LET(_xlpm.x,VLOOKUP($I627,'taxon-match_2026-08-31'!$A$2:$N$122,10,FALSE),IF(_xlpm.x=0,"",_xlpm.x)))</f>
        <v/>
      </c>
      <c r="P627" t="str">
        <f>IF($I627="","",_xlfn.LET(_xlpm.x,VLOOKUP($I627,'taxon-match_2026-08-31'!$A$2:$N$122,11,FALSE),IF(_xlpm.x=0,"",_xlpm.x)))</f>
        <v/>
      </c>
      <c r="Q627" t="str">
        <f>IF($I627="","",_xlfn.LET(_xlpm.x,VLOOKUP($I627,'taxon-match_2026-08-31'!$A$2:$N$122,12,FALSE),IF(_xlpm.x=0,"",_xlpm.x)))</f>
        <v/>
      </c>
      <c r="R627" t="str">
        <f>IF($I627="","",_xlfn.LET(_xlpm.x,VLOOKUP($I627,'taxon-match_2026-08-31'!$A$2:$N$122,14,FALSE),IF(_xlpm.x=0,"",_xlpm.x)))</f>
        <v/>
      </c>
      <c r="T627" t="s">
        <v>71</v>
      </c>
      <c r="X627" t="str">
        <f>IF(T627="","",_xlfn.LET(_xlpm.x,VLOOKUP(T627,'Drop-down_menus'!$F$2:$G$16,2,FALSE),IF(_xlpm.x=0,"",_xlpm.x)))</f>
        <v>https://orcid.org/0009-0002-6669-2911</v>
      </c>
      <c r="Y627" t="str">
        <f>IF(U627="","",_xlfn.LET(_xlpm.x,VLOOKUP(U627,'Drop-down_menus'!$F$2:$G$16,2,FALSE),IF(_xlpm.x=0,"",_xlpm.x)))</f>
        <v/>
      </c>
      <c r="Z627" t="str">
        <f>IF(V627="","",_xlfn.LET(_xlpm.x,VLOOKUP(V627,'Drop-down_menus'!$F$2:$G$16,2,FALSE),IF(_xlpm.x=0,"",_xlpm.x)))</f>
        <v/>
      </c>
      <c r="AA627" t="str">
        <f>IF(W627="","",_xlfn.LET(_xlpm.x,VLOOKUP(W627,'Drop-down_menus'!$F$2:$G$16,2,FALSE),IF(_xlpm.x=0,"",_xlpm.x)))</f>
        <v/>
      </c>
      <c r="AB627" t="s">
        <v>730</v>
      </c>
      <c r="AE627" t="s">
        <v>802</v>
      </c>
      <c r="AH627" s="2" t="s">
        <v>801</v>
      </c>
    </row>
    <row r="628" spans="1:34" hidden="1" x14ac:dyDescent="0.2">
      <c r="A628" s="2" t="s">
        <v>191</v>
      </c>
      <c r="C628">
        <v>809</v>
      </c>
      <c r="D628" t="s">
        <v>711</v>
      </c>
      <c r="E628" t="s">
        <v>736</v>
      </c>
      <c r="I628" t="s">
        <v>2611</v>
      </c>
      <c r="J628" t="str">
        <f>IF($I628="","",_xlfn.LET(_xlpm.x,VLOOKUP($I628,'taxon-match_2026-08-31'!$A$2:$N$122,6,FALSE),IF(_xlpm.x=0,"",_xlpm.x)))</f>
        <v/>
      </c>
      <c r="K628" t="str">
        <f>IF($I628="","",_xlfn.LET(_xlpm.x,VLOOKUP($I628,'taxon-match_2026-08-31'!$A$2:$N$122,4,FALSE),IF(_xlpm.x=0,"",_xlpm.x)))</f>
        <v/>
      </c>
      <c r="L628" t="str">
        <f>IF($I628="","",_xlfn.LET(_xlpm.x,VLOOKUP($I628,'taxon-match_2026-08-31'!$A$2:$N$122,7,FALSE),IF(_xlpm.x=0,"",_xlpm.x)))</f>
        <v/>
      </c>
      <c r="M628" t="str">
        <f>IF($I628="","",_xlfn.LET(_xlpm.x,VLOOKUP($I628,'taxon-match_2026-08-31'!$A$2:$N$122,8,FALSE),IF(_xlpm.x=0,"",_xlpm.x)))</f>
        <v/>
      </c>
      <c r="N628" t="str">
        <f>IF($I628="","",_xlfn.LET(_xlpm.x,VLOOKUP($I628,'taxon-match_2026-08-31'!$A$2:$N$122,9,FALSE),IF(_xlpm.x=0,"",_xlpm.x)))</f>
        <v/>
      </c>
      <c r="O628" t="str">
        <f>IF($I628="","",_xlfn.LET(_xlpm.x,VLOOKUP($I628,'taxon-match_2026-08-31'!$A$2:$N$122,10,FALSE),IF(_xlpm.x=0,"",_xlpm.x)))</f>
        <v/>
      </c>
      <c r="P628" t="str">
        <f>IF($I628="","",_xlfn.LET(_xlpm.x,VLOOKUP($I628,'taxon-match_2026-08-31'!$A$2:$N$122,11,FALSE),IF(_xlpm.x=0,"",_xlpm.x)))</f>
        <v/>
      </c>
      <c r="Q628" t="str">
        <f>IF($I628="","",_xlfn.LET(_xlpm.x,VLOOKUP($I628,'taxon-match_2026-08-31'!$A$2:$N$122,12,FALSE),IF(_xlpm.x=0,"",_xlpm.x)))</f>
        <v/>
      </c>
      <c r="R628" t="str">
        <f>IF($I628="","",_xlfn.LET(_xlpm.x,VLOOKUP($I628,'taxon-match_2026-08-31'!$A$2:$N$122,14,FALSE),IF(_xlpm.x=0,"",_xlpm.x)))</f>
        <v/>
      </c>
      <c r="T628" t="s">
        <v>71</v>
      </c>
      <c r="X628" t="str">
        <f>IF(T628="","",_xlfn.LET(_xlpm.x,VLOOKUP(T628,'Drop-down_menus'!$F$2:$G$16,2,FALSE),IF(_xlpm.x=0,"",_xlpm.x)))</f>
        <v>https://orcid.org/0009-0002-6669-2911</v>
      </c>
      <c r="Y628" t="str">
        <f>IF(U628="","",_xlfn.LET(_xlpm.x,VLOOKUP(U628,'Drop-down_menus'!$F$2:$G$16,2,FALSE),IF(_xlpm.x=0,"",_xlpm.x)))</f>
        <v/>
      </c>
      <c r="Z628" t="str">
        <f>IF(V628="","",_xlfn.LET(_xlpm.x,VLOOKUP(V628,'Drop-down_menus'!$F$2:$G$16,2,FALSE),IF(_xlpm.x=0,"",_xlpm.x)))</f>
        <v/>
      </c>
      <c r="AA628" t="str">
        <f>IF(W628="","",_xlfn.LET(_xlpm.x,VLOOKUP(W628,'Drop-down_menus'!$F$2:$G$16,2,FALSE),IF(_xlpm.x=0,"",_xlpm.x)))</f>
        <v/>
      </c>
      <c r="AB628" t="s">
        <v>702</v>
      </c>
      <c r="AE628" t="s">
        <v>794</v>
      </c>
      <c r="AH628" s="2" t="s">
        <v>801</v>
      </c>
    </row>
    <row r="629" spans="1:34" hidden="1" x14ac:dyDescent="0.2">
      <c r="A629" s="2" t="s">
        <v>191</v>
      </c>
      <c r="C629">
        <v>810</v>
      </c>
      <c r="D629" t="s">
        <v>711</v>
      </c>
      <c r="E629" t="s">
        <v>733</v>
      </c>
      <c r="I629" t="s">
        <v>2611</v>
      </c>
      <c r="J629" t="str">
        <f>IF($I629="","",_xlfn.LET(_xlpm.x,VLOOKUP($I629,'taxon-match_2026-08-31'!$A$2:$N$122,6,FALSE),IF(_xlpm.x=0,"",_xlpm.x)))</f>
        <v/>
      </c>
      <c r="K629" t="str">
        <f>IF($I629="","",_xlfn.LET(_xlpm.x,VLOOKUP($I629,'taxon-match_2026-08-31'!$A$2:$N$122,4,FALSE),IF(_xlpm.x=0,"",_xlpm.x)))</f>
        <v/>
      </c>
      <c r="L629" t="str">
        <f>IF($I629="","",_xlfn.LET(_xlpm.x,VLOOKUP($I629,'taxon-match_2026-08-31'!$A$2:$N$122,7,FALSE),IF(_xlpm.x=0,"",_xlpm.x)))</f>
        <v/>
      </c>
      <c r="M629" t="str">
        <f>IF($I629="","",_xlfn.LET(_xlpm.x,VLOOKUP($I629,'taxon-match_2026-08-31'!$A$2:$N$122,8,FALSE),IF(_xlpm.x=0,"",_xlpm.x)))</f>
        <v/>
      </c>
      <c r="N629" t="str">
        <f>IF($I629="","",_xlfn.LET(_xlpm.x,VLOOKUP($I629,'taxon-match_2026-08-31'!$A$2:$N$122,9,FALSE),IF(_xlpm.x=0,"",_xlpm.x)))</f>
        <v/>
      </c>
      <c r="O629" t="str">
        <f>IF($I629="","",_xlfn.LET(_xlpm.x,VLOOKUP($I629,'taxon-match_2026-08-31'!$A$2:$N$122,10,FALSE),IF(_xlpm.x=0,"",_xlpm.x)))</f>
        <v/>
      </c>
      <c r="P629" t="str">
        <f>IF($I629="","",_xlfn.LET(_xlpm.x,VLOOKUP($I629,'taxon-match_2026-08-31'!$A$2:$N$122,11,FALSE),IF(_xlpm.x=0,"",_xlpm.x)))</f>
        <v/>
      </c>
      <c r="Q629" t="str">
        <f>IF($I629="","",_xlfn.LET(_xlpm.x,VLOOKUP($I629,'taxon-match_2026-08-31'!$A$2:$N$122,12,FALSE),IF(_xlpm.x=0,"",_xlpm.x)))</f>
        <v/>
      </c>
      <c r="R629" t="str">
        <f>IF($I629="","",_xlfn.LET(_xlpm.x,VLOOKUP($I629,'taxon-match_2026-08-31'!$A$2:$N$122,14,FALSE),IF(_xlpm.x=0,"",_xlpm.x)))</f>
        <v/>
      </c>
      <c r="T629" t="s">
        <v>71</v>
      </c>
      <c r="X629" t="str">
        <f>IF(T629="","",_xlfn.LET(_xlpm.x,VLOOKUP(T629,'Drop-down_menus'!$F$2:$G$16,2,FALSE),IF(_xlpm.x=0,"",_xlpm.x)))</f>
        <v>https://orcid.org/0009-0002-6669-2911</v>
      </c>
      <c r="Y629" t="str">
        <f>IF(U629="","",_xlfn.LET(_xlpm.x,VLOOKUP(U629,'Drop-down_menus'!$F$2:$G$16,2,FALSE),IF(_xlpm.x=0,"",_xlpm.x)))</f>
        <v/>
      </c>
      <c r="Z629" t="str">
        <f>IF(V629="","",_xlfn.LET(_xlpm.x,VLOOKUP(V629,'Drop-down_menus'!$F$2:$G$16,2,FALSE),IF(_xlpm.x=0,"",_xlpm.x)))</f>
        <v/>
      </c>
      <c r="AA629" t="str">
        <f>IF(W629="","",_xlfn.LET(_xlpm.x,VLOOKUP(W629,'Drop-down_menus'!$F$2:$G$16,2,FALSE),IF(_xlpm.x=0,"",_xlpm.x)))</f>
        <v/>
      </c>
      <c r="AB629" t="s">
        <v>734</v>
      </c>
      <c r="AE629" t="s">
        <v>735</v>
      </c>
      <c r="AH629" s="2" t="s">
        <v>801</v>
      </c>
    </row>
    <row r="630" spans="1:34" hidden="1" x14ac:dyDescent="0.2">
      <c r="A630" s="2" t="s">
        <v>191</v>
      </c>
      <c r="C630">
        <v>811</v>
      </c>
      <c r="D630" t="s">
        <v>711</v>
      </c>
      <c r="E630" t="s">
        <v>721</v>
      </c>
      <c r="I630" t="s">
        <v>2611</v>
      </c>
      <c r="J630" t="str">
        <f>IF($I630="","",_xlfn.LET(_xlpm.x,VLOOKUP($I630,'taxon-match_2026-08-31'!$A$2:$N$122,6,FALSE),IF(_xlpm.x=0,"",_xlpm.x)))</f>
        <v/>
      </c>
      <c r="K630" t="str">
        <f>IF($I630="","",_xlfn.LET(_xlpm.x,VLOOKUP($I630,'taxon-match_2026-08-31'!$A$2:$N$122,4,FALSE),IF(_xlpm.x=0,"",_xlpm.x)))</f>
        <v/>
      </c>
      <c r="L630" t="str">
        <f>IF($I630="","",_xlfn.LET(_xlpm.x,VLOOKUP($I630,'taxon-match_2026-08-31'!$A$2:$N$122,7,FALSE),IF(_xlpm.x=0,"",_xlpm.x)))</f>
        <v/>
      </c>
      <c r="M630" t="str">
        <f>IF($I630="","",_xlfn.LET(_xlpm.x,VLOOKUP($I630,'taxon-match_2026-08-31'!$A$2:$N$122,8,FALSE),IF(_xlpm.x=0,"",_xlpm.x)))</f>
        <v/>
      </c>
      <c r="N630" t="str">
        <f>IF($I630="","",_xlfn.LET(_xlpm.x,VLOOKUP($I630,'taxon-match_2026-08-31'!$A$2:$N$122,9,FALSE),IF(_xlpm.x=0,"",_xlpm.x)))</f>
        <v/>
      </c>
      <c r="O630" t="str">
        <f>IF($I630="","",_xlfn.LET(_xlpm.x,VLOOKUP($I630,'taxon-match_2026-08-31'!$A$2:$N$122,10,FALSE),IF(_xlpm.x=0,"",_xlpm.x)))</f>
        <v/>
      </c>
      <c r="P630" t="str">
        <f>IF($I630="","",_xlfn.LET(_xlpm.x,VLOOKUP($I630,'taxon-match_2026-08-31'!$A$2:$N$122,11,FALSE),IF(_xlpm.x=0,"",_xlpm.x)))</f>
        <v/>
      </c>
      <c r="Q630" t="str">
        <f>IF($I630="","",_xlfn.LET(_xlpm.x,VLOOKUP($I630,'taxon-match_2026-08-31'!$A$2:$N$122,12,FALSE),IF(_xlpm.x=0,"",_xlpm.x)))</f>
        <v/>
      </c>
      <c r="R630" t="str">
        <f>IF($I630="","",_xlfn.LET(_xlpm.x,VLOOKUP($I630,'taxon-match_2026-08-31'!$A$2:$N$122,14,FALSE),IF(_xlpm.x=0,"",_xlpm.x)))</f>
        <v/>
      </c>
      <c r="T630" t="s">
        <v>71</v>
      </c>
      <c r="X630" t="str">
        <f>IF(T630="","",_xlfn.LET(_xlpm.x,VLOOKUP(T630,'Drop-down_menus'!$F$2:$G$16,2,FALSE),IF(_xlpm.x=0,"",_xlpm.x)))</f>
        <v>https://orcid.org/0009-0002-6669-2911</v>
      </c>
      <c r="Y630" t="str">
        <f>IF(U630="","",_xlfn.LET(_xlpm.x,VLOOKUP(U630,'Drop-down_menus'!$F$2:$G$16,2,FALSE),IF(_xlpm.x=0,"",_xlpm.x)))</f>
        <v/>
      </c>
      <c r="Z630" t="str">
        <f>IF(V630="","",_xlfn.LET(_xlpm.x,VLOOKUP(V630,'Drop-down_menus'!$F$2:$G$16,2,FALSE),IF(_xlpm.x=0,"",_xlpm.x)))</f>
        <v/>
      </c>
      <c r="AA630" t="str">
        <f>IF(W630="","",_xlfn.LET(_xlpm.x,VLOOKUP(W630,'Drop-down_menus'!$F$2:$G$16,2,FALSE),IF(_xlpm.x=0,"",_xlpm.x)))</f>
        <v/>
      </c>
      <c r="AB630" t="s">
        <v>722</v>
      </c>
      <c r="AE630" t="s">
        <v>723</v>
      </c>
      <c r="AH630" s="2" t="s">
        <v>798</v>
      </c>
    </row>
    <row r="631" spans="1:34" hidden="1" x14ac:dyDescent="0.2">
      <c r="A631" s="2" t="s">
        <v>191</v>
      </c>
      <c r="C631">
        <v>812</v>
      </c>
      <c r="D631" t="s">
        <v>711</v>
      </c>
      <c r="E631" t="s">
        <v>721</v>
      </c>
      <c r="I631" t="s">
        <v>2611</v>
      </c>
      <c r="J631" t="str">
        <f>IF($I631="","",_xlfn.LET(_xlpm.x,VLOOKUP($I631,'taxon-match_2026-08-31'!$A$2:$N$122,6,FALSE),IF(_xlpm.x=0,"",_xlpm.x)))</f>
        <v/>
      </c>
      <c r="K631" t="str">
        <f>IF($I631="","",_xlfn.LET(_xlpm.x,VLOOKUP($I631,'taxon-match_2026-08-31'!$A$2:$N$122,4,FALSE),IF(_xlpm.x=0,"",_xlpm.x)))</f>
        <v/>
      </c>
      <c r="L631" t="str">
        <f>IF($I631="","",_xlfn.LET(_xlpm.x,VLOOKUP($I631,'taxon-match_2026-08-31'!$A$2:$N$122,7,FALSE),IF(_xlpm.x=0,"",_xlpm.x)))</f>
        <v/>
      </c>
      <c r="M631" t="str">
        <f>IF($I631="","",_xlfn.LET(_xlpm.x,VLOOKUP($I631,'taxon-match_2026-08-31'!$A$2:$N$122,8,FALSE),IF(_xlpm.x=0,"",_xlpm.x)))</f>
        <v/>
      </c>
      <c r="N631" t="str">
        <f>IF($I631="","",_xlfn.LET(_xlpm.x,VLOOKUP($I631,'taxon-match_2026-08-31'!$A$2:$N$122,9,FALSE),IF(_xlpm.x=0,"",_xlpm.x)))</f>
        <v/>
      </c>
      <c r="O631" t="str">
        <f>IF($I631="","",_xlfn.LET(_xlpm.x,VLOOKUP($I631,'taxon-match_2026-08-31'!$A$2:$N$122,10,FALSE),IF(_xlpm.x=0,"",_xlpm.x)))</f>
        <v/>
      </c>
      <c r="P631" t="str">
        <f>IF($I631="","",_xlfn.LET(_xlpm.x,VLOOKUP($I631,'taxon-match_2026-08-31'!$A$2:$N$122,11,FALSE),IF(_xlpm.x=0,"",_xlpm.x)))</f>
        <v/>
      </c>
      <c r="Q631" t="str">
        <f>IF($I631="","",_xlfn.LET(_xlpm.x,VLOOKUP($I631,'taxon-match_2026-08-31'!$A$2:$N$122,12,FALSE),IF(_xlpm.x=0,"",_xlpm.x)))</f>
        <v/>
      </c>
      <c r="R631" t="str">
        <f>IF($I631="","",_xlfn.LET(_xlpm.x,VLOOKUP($I631,'taxon-match_2026-08-31'!$A$2:$N$122,14,FALSE),IF(_xlpm.x=0,"",_xlpm.x)))</f>
        <v/>
      </c>
      <c r="T631" t="s">
        <v>71</v>
      </c>
      <c r="X631" t="str">
        <f>IF(T631="","",_xlfn.LET(_xlpm.x,VLOOKUP(T631,'Drop-down_menus'!$F$2:$G$16,2,FALSE),IF(_xlpm.x=0,"",_xlpm.x)))</f>
        <v>https://orcid.org/0009-0002-6669-2911</v>
      </c>
      <c r="Y631" t="str">
        <f>IF(U631="","",_xlfn.LET(_xlpm.x,VLOOKUP(U631,'Drop-down_menus'!$F$2:$G$16,2,FALSE),IF(_xlpm.x=0,"",_xlpm.x)))</f>
        <v/>
      </c>
      <c r="Z631" t="str">
        <f>IF(V631="","",_xlfn.LET(_xlpm.x,VLOOKUP(V631,'Drop-down_menus'!$F$2:$G$16,2,FALSE),IF(_xlpm.x=0,"",_xlpm.x)))</f>
        <v/>
      </c>
      <c r="AA631" t="str">
        <f>IF(W631="","",_xlfn.LET(_xlpm.x,VLOOKUP(W631,'Drop-down_menus'!$F$2:$G$16,2,FALSE),IF(_xlpm.x=0,"",_xlpm.x)))</f>
        <v/>
      </c>
      <c r="AB631" t="s">
        <v>722</v>
      </c>
      <c r="AE631" t="s">
        <v>723</v>
      </c>
      <c r="AH631" s="2" t="s">
        <v>798</v>
      </c>
    </row>
    <row r="632" spans="1:34" hidden="1" x14ac:dyDescent="0.2">
      <c r="A632" s="2" t="s">
        <v>191</v>
      </c>
      <c r="C632">
        <v>813</v>
      </c>
      <c r="D632" t="s">
        <v>711</v>
      </c>
      <c r="E632" t="s">
        <v>724</v>
      </c>
      <c r="I632" t="s">
        <v>2611</v>
      </c>
      <c r="J632" t="str">
        <f>IF($I632="","",_xlfn.LET(_xlpm.x,VLOOKUP($I632,'taxon-match_2026-08-31'!$A$2:$N$122,6,FALSE),IF(_xlpm.x=0,"",_xlpm.x)))</f>
        <v/>
      </c>
      <c r="K632" t="str">
        <f>IF($I632="","",_xlfn.LET(_xlpm.x,VLOOKUP($I632,'taxon-match_2026-08-31'!$A$2:$N$122,4,FALSE),IF(_xlpm.x=0,"",_xlpm.x)))</f>
        <v/>
      </c>
      <c r="L632" t="str">
        <f>IF($I632="","",_xlfn.LET(_xlpm.x,VLOOKUP($I632,'taxon-match_2026-08-31'!$A$2:$N$122,7,FALSE),IF(_xlpm.x=0,"",_xlpm.x)))</f>
        <v/>
      </c>
      <c r="M632" t="str">
        <f>IF($I632="","",_xlfn.LET(_xlpm.x,VLOOKUP($I632,'taxon-match_2026-08-31'!$A$2:$N$122,8,FALSE),IF(_xlpm.x=0,"",_xlpm.x)))</f>
        <v/>
      </c>
      <c r="N632" t="str">
        <f>IF($I632="","",_xlfn.LET(_xlpm.x,VLOOKUP($I632,'taxon-match_2026-08-31'!$A$2:$N$122,9,FALSE),IF(_xlpm.x=0,"",_xlpm.x)))</f>
        <v/>
      </c>
      <c r="O632" t="str">
        <f>IF($I632="","",_xlfn.LET(_xlpm.x,VLOOKUP($I632,'taxon-match_2026-08-31'!$A$2:$N$122,10,FALSE),IF(_xlpm.x=0,"",_xlpm.x)))</f>
        <v/>
      </c>
      <c r="P632" t="str">
        <f>IF($I632="","",_xlfn.LET(_xlpm.x,VLOOKUP($I632,'taxon-match_2026-08-31'!$A$2:$N$122,11,FALSE),IF(_xlpm.x=0,"",_xlpm.x)))</f>
        <v/>
      </c>
      <c r="Q632" t="str">
        <f>IF($I632="","",_xlfn.LET(_xlpm.x,VLOOKUP($I632,'taxon-match_2026-08-31'!$A$2:$N$122,12,FALSE),IF(_xlpm.x=0,"",_xlpm.x)))</f>
        <v/>
      </c>
      <c r="R632" t="str">
        <f>IF($I632="","",_xlfn.LET(_xlpm.x,VLOOKUP($I632,'taxon-match_2026-08-31'!$A$2:$N$122,14,FALSE),IF(_xlpm.x=0,"",_xlpm.x)))</f>
        <v/>
      </c>
      <c r="T632" t="s">
        <v>71</v>
      </c>
      <c r="X632" t="str">
        <f>IF(T632="","",_xlfn.LET(_xlpm.x,VLOOKUP(T632,'Drop-down_menus'!$F$2:$G$16,2,FALSE),IF(_xlpm.x=0,"",_xlpm.x)))</f>
        <v>https://orcid.org/0009-0002-6669-2911</v>
      </c>
      <c r="Y632" t="str">
        <f>IF(U632="","",_xlfn.LET(_xlpm.x,VLOOKUP(U632,'Drop-down_menus'!$F$2:$G$16,2,FALSE),IF(_xlpm.x=0,"",_xlpm.x)))</f>
        <v/>
      </c>
      <c r="Z632" t="str">
        <f>IF(V632="","",_xlfn.LET(_xlpm.x,VLOOKUP(V632,'Drop-down_menus'!$F$2:$G$16,2,FALSE),IF(_xlpm.x=0,"",_xlpm.x)))</f>
        <v/>
      </c>
      <c r="AA632" t="str">
        <f>IF(W632="","",_xlfn.LET(_xlpm.x,VLOOKUP(W632,'Drop-down_menus'!$F$2:$G$16,2,FALSE),IF(_xlpm.x=0,"",_xlpm.x)))</f>
        <v/>
      </c>
      <c r="AB632" t="s">
        <v>722</v>
      </c>
      <c r="AE632" t="s">
        <v>723</v>
      </c>
      <c r="AH632" s="2" t="s">
        <v>798</v>
      </c>
    </row>
    <row r="633" spans="1:34" hidden="1" x14ac:dyDescent="0.2">
      <c r="A633" s="2" t="s">
        <v>191</v>
      </c>
      <c r="C633">
        <v>814</v>
      </c>
      <c r="D633" t="s">
        <v>711</v>
      </c>
      <c r="E633" t="s">
        <v>724</v>
      </c>
      <c r="I633" t="s">
        <v>2611</v>
      </c>
      <c r="J633" t="str">
        <f>IF($I633="","",_xlfn.LET(_xlpm.x,VLOOKUP($I633,'taxon-match_2026-08-31'!$A$2:$N$122,6,FALSE),IF(_xlpm.x=0,"",_xlpm.x)))</f>
        <v/>
      </c>
      <c r="K633" t="str">
        <f>IF($I633="","",_xlfn.LET(_xlpm.x,VLOOKUP($I633,'taxon-match_2026-08-31'!$A$2:$N$122,4,FALSE),IF(_xlpm.x=0,"",_xlpm.x)))</f>
        <v/>
      </c>
      <c r="L633" t="str">
        <f>IF($I633="","",_xlfn.LET(_xlpm.x,VLOOKUP($I633,'taxon-match_2026-08-31'!$A$2:$N$122,7,FALSE),IF(_xlpm.x=0,"",_xlpm.x)))</f>
        <v/>
      </c>
      <c r="M633" t="str">
        <f>IF($I633="","",_xlfn.LET(_xlpm.x,VLOOKUP($I633,'taxon-match_2026-08-31'!$A$2:$N$122,8,FALSE),IF(_xlpm.x=0,"",_xlpm.x)))</f>
        <v/>
      </c>
      <c r="N633" t="str">
        <f>IF($I633="","",_xlfn.LET(_xlpm.x,VLOOKUP($I633,'taxon-match_2026-08-31'!$A$2:$N$122,9,FALSE),IF(_xlpm.x=0,"",_xlpm.x)))</f>
        <v/>
      </c>
      <c r="O633" t="str">
        <f>IF($I633="","",_xlfn.LET(_xlpm.x,VLOOKUP($I633,'taxon-match_2026-08-31'!$A$2:$N$122,10,FALSE),IF(_xlpm.x=0,"",_xlpm.x)))</f>
        <v/>
      </c>
      <c r="P633" t="str">
        <f>IF($I633="","",_xlfn.LET(_xlpm.x,VLOOKUP($I633,'taxon-match_2026-08-31'!$A$2:$N$122,11,FALSE),IF(_xlpm.x=0,"",_xlpm.x)))</f>
        <v/>
      </c>
      <c r="Q633" t="str">
        <f>IF($I633="","",_xlfn.LET(_xlpm.x,VLOOKUP($I633,'taxon-match_2026-08-31'!$A$2:$N$122,12,FALSE),IF(_xlpm.x=0,"",_xlpm.x)))</f>
        <v/>
      </c>
      <c r="R633" t="str">
        <f>IF($I633="","",_xlfn.LET(_xlpm.x,VLOOKUP($I633,'taxon-match_2026-08-31'!$A$2:$N$122,14,FALSE),IF(_xlpm.x=0,"",_xlpm.x)))</f>
        <v/>
      </c>
      <c r="T633" t="s">
        <v>71</v>
      </c>
      <c r="X633" t="str">
        <f>IF(T633="","",_xlfn.LET(_xlpm.x,VLOOKUP(T633,'Drop-down_menus'!$F$2:$G$16,2,FALSE),IF(_xlpm.x=0,"",_xlpm.x)))</f>
        <v>https://orcid.org/0009-0002-6669-2911</v>
      </c>
      <c r="Y633" t="str">
        <f>IF(U633="","",_xlfn.LET(_xlpm.x,VLOOKUP(U633,'Drop-down_menus'!$F$2:$G$16,2,FALSE),IF(_xlpm.x=0,"",_xlpm.x)))</f>
        <v/>
      </c>
      <c r="Z633" t="str">
        <f>IF(V633="","",_xlfn.LET(_xlpm.x,VLOOKUP(V633,'Drop-down_menus'!$F$2:$G$16,2,FALSE),IF(_xlpm.x=0,"",_xlpm.x)))</f>
        <v/>
      </c>
      <c r="AA633" t="str">
        <f>IF(W633="","",_xlfn.LET(_xlpm.x,VLOOKUP(W633,'Drop-down_menus'!$F$2:$G$16,2,FALSE),IF(_xlpm.x=0,"",_xlpm.x)))</f>
        <v/>
      </c>
      <c r="AB633" t="s">
        <v>722</v>
      </c>
      <c r="AE633" t="s">
        <v>723</v>
      </c>
      <c r="AH633" s="2" t="s">
        <v>798</v>
      </c>
    </row>
    <row r="634" spans="1:34" hidden="1" x14ac:dyDescent="0.2">
      <c r="A634" s="2" t="s">
        <v>191</v>
      </c>
      <c r="C634">
        <v>815</v>
      </c>
      <c r="D634" t="s">
        <v>711</v>
      </c>
      <c r="E634" t="s">
        <v>725</v>
      </c>
      <c r="I634" t="s">
        <v>2611</v>
      </c>
      <c r="J634" t="str">
        <f>IF($I634="","",_xlfn.LET(_xlpm.x,VLOOKUP($I634,'taxon-match_2026-08-31'!$A$2:$N$122,6,FALSE),IF(_xlpm.x=0,"",_xlpm.x)))</f>
        <v/>
      </c>
      <c r="K634" t="str">
        <f>IF($I634="","",_xlfn.LET(_xlpm.x,VLOOKUP($I634,'taxon-match_2026-08-31'!$A$2:$N$122,4,FALSE),IF(_xlpm.x=0,"",_xlpm.x)))</f>
        <v/>
      </c>
      <c r="L634" t="str">
        <f>IF($I634="","",_xlfn.LET(_xlpm.x,VLOOKUP($I634,'taxon-match_2026-08-31'!$A$2:$N$122,7,FALSE),IF(_xlpm.x=0,"",_xlpm.x)))</f>
        <v/>
      </c>
      <c r="M634" t="str">
        <f>IF($I634="","",_xlfn.LET(_xlpm.x,VLOOKUP($I634,'taxon-match_2026-08-31'!$A$2:$N$122,8,FALSE),IF(_xlpm.x=0,"",_xlpm.x)))</f>
        <v/>
      </c>
      <c r="N634" t="str">
        <f>IF($I634="","",_xlfn.LET(_xlpm.x,VLOOKUP($I634,'taxon-match_2026-08-31'!$A$2:$N$122,9,FALSE),IF(_xlpm.x=0,"",_xlpm.x)))</f>
        <v/>
      </c>
      <c r="O634" t="str">
        <f>IF($I634="","",_xlfn.LET(_xlpm.x,VLOOKUP($I634,'taxon-match_2026-08-31'!$A$2:$N$122,10,FALSE),IF(_xlpm.x=0,"",_xlpm.x)))</f>
        <v/>
      </c>
      <c r="P634" t="str">
        <f>IF($I634="","",_xlfn.LET(_xlpm.x,VLOOKUP($I634,'taxon-match_2026-08-31'!$A$2:$N$122,11,FALSE),IF(_xlpm.x=0,"",_xlpm.x)))</f>
        <v/>
      </c>
      <c r="Q634" t="str">
        <f>IF($I634="","",_xlfn.LET(_xlpm.x,VLOOKUP($I634,'taxon-match_2026-08-31'!$A$2:$N$122,12,FALSE),IF(_xlpm.x=0,"",_xlpm.x)))</f>
        <v/>
      </c>
      <c r="R634" t="str">
        <f>IF($I634="","",_xlfn.LET(_xlpm.x,VLOOKUP($I634,'taxon-match_2026-08-31'!$A$2:$N$122,14,FALSE),IF(_xlpm.x=0,"",_xlpm.x)))</f>
        <v/>
      </c>
      <c r="T634" t="s">
        <v>71</v>
      </c>
      <c r="X634" t="str">
        <f>IF(T634="","",_xlfn.LET(_xlpm.x,VLOOKUP(T634,'Drop-down_menus'!$F$2:$G$16,2,FALSE),IF(_xlpm.x=0,"",_xlpm.x)))</f>
        <v>https://orcid.org/0009-0002-6669-2911</v>
      </c>
      <c r="Y634" t="str">
        <f>IF(U634="","",_xlfn.LET(_xlpm.x,VLOOKUP(U634,'Drop-down_menus'!$F$2:$G$16,2,FALSE),IF(_xlpm.x=0,"",_xlpm.x)))</f>
        <v/>
      </c>
      <c r="Z634" t="str">
        <f>IF(V634="","",_xlfn.LET(_xlpm.x,VLOOKUP(V634,'Drop-down_menus'!$F$2:$G$16,2,FALSE),IF(_xlpm.x=0,"",_xlpm.x)))</f>
        <v/>
      </c>
      <c r="AA634" t="str">
        <f>IF(W634="","",_xlfn.LET(_xlpm.x,VLOOKUP(W634,'Drop-down_menus'!$F$2:$G$16,2,FALSE),IF(_xlpm.x=0,"",_xlpm.x)))</f>
        <v/>
      </c>
      <c r="AB634" t="s">
        <v>722</v>
      </c>
      <c r="AE634" t="s">
        <v>726</v>
      </c>
      <c r="AH634" s="2" t="s">
        <v>798</v>
      </c>
    </row>
    <row r="635" spans="1:34" hidden="1" x14ac:dyDescent="0.2">
      <c r="A635" s="2" t="s">
        <v>191</v>
      </c>
      <c r="C635">
        <v>816</v>
      </c>
      <c r="D635" t="s">
        <v>711</v>
      </c>
      <c r="E635" t="s">
        <v>727</v>
      </c>
      <c r="I635" t="s">
        <v>2611</v>
      </c>
      <c r="J635" t="str">
        <f>IF($I635="","",_xlfn.LET(_xlpm.x,VLOOKUP($I635,'taxon-match_2026-08-31'!$A$2:$N$122,6,FALSE),IF(_xlpm.x=0,"",_xlpm.x)))</f>
        <v/>
      </c>
      <c r="K635" t="str">
        <f>IF($I635="","",_xlfn.LET(_xlpm.x,VLOOKUP($I635,'taxon-match_2026-08-31'!$A$2:$N$122,4,FALSE),IF(_xlpm.x=0,"",_xlpm.x)))</f>
        <v/>
      </c>
      <c r="L635" t="str">
        <f>IF($I635="","",_xlfn.LET(_xlpm.x,VLOOKUP($I635,'taxon-match_2026-08-31'!$A$2:$N$122,7,FALSE),IF(_xlpm.x=0,"",_xlpm.x)))</f>
        <v/>
      </c>
      <c r="M635" t="str">
        <f>IF($I635="","",_xlfn.LET(_xlpm.x,VLOOKUP($I635,'taxon-match_2026-08-31'!$A$2:$N$122,8,FALSE),IF(_xlpm.x=0,"",_xlpm.x)))</f>
        <v/>
      </c>
      <c r="N635" t="str">
        <f>IF($I635="","",_xlfn.LET(_xlpm.x,VLOOKUP($I635,'taxon-match_2026-08-31'!$A$2:$N$122,9,FALSE),IF(_xlpm.x=0,"",_xlpm.x)))</f>
        <v/>
      </c>
      <c r="O635" t="str">
        <f>IF($I635="","",_xlfn.LET(_xlpm.x,VLOOKUP($I635,'taxon-match_2026-08-31'!$A$2:$N$122,10,FALSE),IF(_xlpm.x=0,"",_xlpm.x)))</f>
        <v/>
      </c>
      <c r="P635" t="str">
        <f>IF($I635="","",_xlfn.LET(_xlpm.x,VLOOKUP($I635,'taxon-match_2026-08-31'!$A$2:$N$122,11,FALSE),IF(_xlpm.x=0,"",_xlpm.x)))</f>
        <v/>
      </c>
      <c r="Q635" t="str">
        <f>IF($I635="","",_xlfn.LET(_xlpm.x,VLOOKUP($I635,'taxon-match_2026-08-31'!$A$2:$N$122,12,FALSE),IF(_xlpm.x=0,"",_xlpm.x)))</f>
        <v/>
      </c>
      <c r="R635" t="str">
        <f>IF($I635="","",_xlfn.LET(_xlpm.x,VLOOKUP($I635,'taxon-match_2026-08-31'!$A$2:$N$122,14,FALSE),IF(_xlpm.x=0,"",_xlpm.x)))</f>
        <v/>
      </c>
      <c r="T635" t="s">
        <v>71</v>
      </c>
      <c r="X635" t="str">
        <f>IF(T635="","",_xlfn.LET(_xlpm.x,VLOOKUP(T635,'Drop-down_menus'!$F$2:$G$16,2,FALSE),IF(_xlpm.x=0,"",_xlpm.x)))</f>
        <v>https://orcid.org/0009-0002-6669-2911</v>
      </c>
      <c r="Y635" t="str">
        <f>IF(U635="","",_xlfn.LET(_xlpm.x,VLOOKUP(U635,'Drop-down_menus'!$F$2:$G$16,2,FALSE),IF(_xlpm.x=0,"",_xlpm.x)))</f>
        <v/>
      </c>
      <c r="Z635" t="str">
        <f>IF(V635="","",_xlfn.LET(_xlpm.x,VLOOKUP(V635,'Drop-down_menus'!$F$2:$G$16,2,FALSE),IF(_xlpm.x=0,"",_xlpm.x)))</f>
        <v/>
      </c>
      <c r="AA635" t="str">
        <f>IF(W635="","",_xlfn.LET(_xlpm.x,VLOOKUP(W635,'Drop-down_menus'!$F$2:$G$16,2,FALSE),IF(_xlpm.x=0,"",_xlpm.x)))</f>
        <v/>
      </c>
      <c r="AB635" t="s">
        <v>722</v>
      </c>
      <c r="AE635" t="s">
        <v>726</v>
      </c>
      <c r="AH635" s="2" t="s">
        <v>798</v>
      </c>
    </row>
    <row r="636" spans="1:34" hidden="1" x14ac:dyDescent="0.2">
      <c r="A636" s="2" t="s">
        <v>191</v>
      </c>
      <c r="C636">
        <v>817</v>
      </c>
      <c r="D636" t="s">
        <v>711</v>
      </c>
      <c r="E636" t="s">
        <v>728</v>
      </c>
      <c r="I636" t="s">
        <v>2611</v>
      </c>
      <c r="J636" t="str">
        <f>IF($I636="","",_xlfn.LET(_xlpm.x,VLOOKUP($I636,'taxon-match_2026-08-31'!$A$2:$N$122,6,FALSE),IF(_xlpm.x=0,"",_xlpm.x)))</f>
        <v/>
      </c>
      <c r="K636" t="str">
        <f>IF($I636="","",_xlfn.LET(_xlpm.x,VLOOKUP($I636,'taxon-match_2026-08-31'!$A$2:$N$122,4,FALSE),IF(_xlpm.x=0,"",_xlpm.x)))</f>
        <v/>
      </c>
      <c r="L636" t="str">
        <f>IF($I636="","",_xlfn.LET(_xlpm.x,VLOOKUP($I636,'taxon-match_2026-08-31'!$A$2:$N$122,7,FALSE),IF(_xlpm.x=0,"",_xlpm.x)))</f>
        <v/>
      </c>
      <c r="M636" t="str">
        <f>IF($I636="","",_xlfn.LET(_xlpm.x,VLOOKUP($I636,'taxon-match_2026-08-31'!$A$2:$N$122,8,FALSE),IF(_xlpm.x=0,"",_xlpm.x)))</f>
        <v/>
      </c>
      <c r="N636" t="str">
        <f>IF($I636="","",_xlfn.LET(_xlpm.x,VLOOKUP($I636,'taxon-match_2026-08-31'!$A$2:$N$122,9,FALSE),IF(_xlpm.x=0,"",_xlpm.x)))</f>
        <v/>
      </c>
      <c r="O636" t="str">
        <f>IF($I636="","",_xlfn.LET(_xlpm.x,VLOOKUP($I636,'taxon-match_2026-08-31'!$A$2:$N$122,10,FALSE),IF(_xlpm.x=0,"",_xlpm.x)))</f>
        <v/>
      </c>
      <c r="P636" t="str">
        <f>IF($I636="","",_xlfn.LET(_xlpm.x,VLOOKUP($I636,'taxon-match_2026-08-31'!$A$2:$N$122,11,FALSE),IF(_xlpm.x=0,"",_xlpm.x)))</f>
        <v/>
      </c>
      <c r="Q636" t="str">
        <f>IF($I636="","",_xlfn.LET(_xlpm.x,VLOOKUP($I636,'taxon-match_2026-08-31'!$A$2:$N$122,12,FALSE),IF(_xlpm.x=0,"",_xlpm.x)))</f>
        <v/>
      </c>
      <c r="R636" t="str">
        <f>IF($I636="","",_xlfn.LET(_xlpm.x,VLOOKUP($I636,'taxon-match_2026-08-31'!$A$2:$N$122,14,FALSE),IF(_xlpm.x=0,"",_xlpm.x)))</f>
        <v/>
      </c>
      <c r="T636" t="s">
        <v>71</v>
      </c>
      <c r="X636" t="str">
        <f>IF(T636="","",_xlfn.LET(_xlpm.x,VLOOKUP(T636,'Drop-down_menus'!$F$2:$G$16,2,FALSE),IF(_xlpm.x=0,"",_xlpm.x)))</f>
        <v>https://orcid.org/0009-0002-6669-2911</v>
      </c>
      <c r="Y636" t="str">
        <f>IF(U636="","",_xlfn.LET(_xlpm.x,VLOOKUP(U636,'Drop-down_menus'!$F$2:$G$16,2,FALSE),IF(_xlpm.x=0,"",_xlpm.x)))</f>
        <v/>
      </c>
      <c r="Z636" t="str">
        <f>IF(V636="","",_xlfn.LET(_xlpm.x,VLOOKUP(V636,'Drop-down_menus'!$F$2:$G$16,2,FALSE),IF(_xlpm.x=0,"",_xlpm.x)))</f>
        <v/>
      </c>
      <c r="AA636" t="str">
        <f>IF(W636="","",_xlfn.LET(_xlpm.x,VLOOKUP(W636,'Drop-down_menus'!$F$2:$G$16,2,FALSE),IF(_xlpm.x=0,"",_xlpm.x)))</f>
        <v/>
      </c>
      <c r="AE636" t="s">
        <v>726</v>
      </c>
      <c r="AH636" s="2" t="s">
        <v>798</v>
      </c>
    </row>
    <row r="637" spans="1:34" hidden="1" x14ac:dyDescent="0.2">
      <c r="A637" s="2" t="s">
        <v>191</v>
      </c>
      <c r="C637">
        <v>818</v>
      </c>
      <c r="D637" t="s">
        <v>711</v>
      </c>
      <c r="E637" t="s">
        <v>732</v>
      </c>
      <c r="I637" t="s">
        <v>2611</v>
      </c>
      <c r="J637" t="str">
        <f>IF($I637="","",_xlfn.LET(_xlpm.x,VLOOKUP($I637,'taxon-match_2026-08-31'!$A$2:$N$122,6,FALSE),IF(_xlpm.x=0,"",_xlpm.x)))</f>
        <v/>
      </c>
      <c r="K637" t="str">
        <f>IF($I637="","",_xlfn.LET(_xlpm.x,VLOOKUP($I637,'taxon-match_2026-08-31'!$A$2:$N$122,4,FALSE),IF(_xlpm.x=0,"",_xlpm.x)))</f>
        <v/>
      </c>
      <c r="L637" t="str">
        <f>IF($I637="","",_xlfn.LET(_xlpm.x,VLOOKUP($I637,'taxon-match_2026-08-31'!$A$2:$N$122,7,FALSE),IF(_xlpm.x=0,"",_xlpm.x)))</f>
        <v/>
      </c>
      <c r="M637" t="str">
        <f>IF($I637="","",_xlfn.LET(_xlpm.x,VLOOKUP($I637,'taxon-match_2026-08-31'!$A$2:$N$122,8,FALSE),IF(_xlpm.x=0,"",_xlpm.x)))</f>
        <v/>
      </c>
      <c r="N637" t="str">
        <f>IF($I637="","",_xlfn.LET(_xlpm.x,VLOOKUP($I637,'taxon-match_2026-08-31'!$A$2:$N$122,9,FALSE),IF(_xlpm.x=0,"",_xlpm.x)))</f>
        <v/>
      </c>
      <c r="O637" t="str">
        <f>IF($I637="","",_xlfn.LET(_xlpm.x,VLOOKUP($I637,'taxon-match_2026-08-31'!$A$2:$N$122,10,FALSE),IF(_xlpm.x=0,"",_xlpm.x)))</f>
        <v/>
      </c>
      <c r="P637" t="str">
        <f>IF($I637="","",_xlfn.LET(_xlpm.x,VLOOKUP($I637,'taxon-match_2026-08-31'!$A$2:$N$122,11,FALSE),IF(_xlpm.x=0,"",_xlpm.x)))</f>
        <v/>
      </c>
      <c r="Q637" t="str">
        <f>IF($I637="","",_xlfn.LET(_xlpm.x,VLOOKUP($I637,'taxon-match_2026-08-31'!$A$2:$N$122,12,FALSE),IF(_xlpm.x=0,"",_xlpm.x)))</f>
        <v/>
      </c>
      <c r="R637" t="str">
        <f>IF($I637="","",_xlfn.LET(_xlpm.x,VLOOKUP($I637,'taxon-match_2026-08-31'!$A$2:$N$122,14,FALSE),IF(_xlpm.x=0,"",_xlpm.x)))</f>
        <v/>
      </c>
      <c r="T637" t="s">
        <v>71</v>
      </c>
      <c r="X637" t="str">
        <f>IF(T637="","",_xlfn.LET(_xlpm.x,VLOOKUP(T637,'Drop-down_menus'!$F$2:$G$16,2,FALSE),IF(_xlpm.x=0,"",_xlpm.x)))</f>
        <v>https://orcid.org/0009-0002-6669-2911</v>
      </c>
      <c r="Y637" t="str">
        <f>IF(U637="","",_xlfn.LET(_xlpm.x,VLOOKUP(U637,'Drop-down_menus'!$F$2:$G$16,2,FALSE),IF(_xlpm.x=0,"",_xlpm.x)))</f>
        <v/>
      </c>
      <c r="Z637" t="str">
        <f>IF(V637="","",_xlfn.LET(_xlpm.x,VLOOKUP(V637,'Drop-down_menus'!$F$2:$G$16,2,FALSE),IF(_xlpm.x=0,"",_xlpm.x)))</f>
        <v/>
      </c>
      <c r="AA637" t="str">
        <f>IF(W637="","",_xlfn.LET(_xlpm.x,VLOOKUP(W637,'Drop-down_menus'!$F$2:$G$16,2,FALSE),IF(_xlpm.x=0,"",_xlpm.x)))</f>
        <v/>
      </c>
      <c r="AE637" t="s">
        <v>800</v>
      </c>
      <c r="AH637" s="2" t="s">
        <v>798</v>
      </c>
    </row>
    <row r="638" spans="1:34" hidden="1" x14ac:dyDescent="0.2">
      <c r="A638" s="2" t="s">
        <v>191</v>
      </c>
      <c r="C638">
        <v>819</v>
      </c>
      <c r="D638" t="s">
        <v>711</v>
      </c>
      <c r="E638" t="s">
        <v>729</v>
      </c>
      <c r="I638" t="s">
        <v>2611</v>
      </c>
      <c r="J638" t="str">
        <f>IF($I638="","",_xlfn.LET(_xlpm.x,VLOOKUP($I638,'taxon-match_2026-08-31'!$A$2:$N$122,6,FALSE),IF(_xlpm.x=0,"",_xlpm.x)))</f>
        <v/>
      </c>
      <c r="K638" t="str">
        <f>IF($I638="","",_xlfn.LET(_xlpm.x,VLOOKUP($I638,'taxon-match_2026-08-31'!$A$2:$N$122,4,FALSE),IF(_xlpm.x=0,"",_xlpm.x)))</f>
        <v/>
      </c>
      <c r="L638" t="str">
        <f>IF($I638="","",_xlfn.LET(_xlpm.x,VLOOKUP($I638,'taxon-match_2026-08-31'!$A$2:$N$122,7,FALSE),IF(_xlpm.x=0,"",_xlpm.x)))</f>
        <v/>
      </c>
      <c r="M638" t="str">
        <f>IF($I638="","",_xlfn.LET(_xlpm.x,VLOOKUP($I638,'taxon-match_2026-08-31'!$A$2:$N$122,8,FALSE),IF(_xlpm.x=0,"",_xlpm.x)))</f>
        <v/>
      </c>
      <c r="N638" t="str">
        <f>IF($I638="","",_xlfn.LET(_xlpm.x,VLOOKUP($I638,'taxon-match_2026-08-31'!$A$2:$N$122,9,FALSE),IF(_xlpm.x=0,"",_xlpm.x)))</f>
        <v/>
      </c>
      <c r="O638" t="str">
        <f>IF($I638="","",_xlfn.LET(_xlpm.x,VLOOKUP($I638,'taxon-match_2026-08-31'!$A$2:$N$122,10,FALSE),IF(_xlpm.x=0,"",_xlpm.x)))</f>
        <v/>
      </c>
      <c r="P638" t="str">
        <f>IF($I638="","",_xlfn.LET(_xlpm.x,VLOOKUP($I638,'taxon-match_2026-08-31'!$A$2:$N$122,11,FALSE),IF(_xlpm.x=0,"",_xlpm.x)))</f>
        <v/>
      </c>
      <c r="Q638" t="str">
        <f>IF($I638="","",_xlfn.LET(_xlpm.x,VLOOKUP($I638,'taxon-match_2026-08-31'!$A$2:$N$122,12,FALSE),IF(_xlpm.x=0,"",_xlpm.x)))</f>
        <v/>
      </c>
      <c r="R638" t="str">
        <f>IF($I638="","",_xlfn.LET(_xlpm.x,VLOOKUP($I638,'taxon-match_2026-08-31'!$A$2:$N$122,14,FALSE),IF(_xlpm.x=0,"",_xlpm.x)))</f>
        <v/>
      </c>
      <c r="T638" t="s">
        <v>71</v>
      </c>
      <c r="X638" t="str">
        <f>IF(T638="","",_xlfn.LET(_xlpm.x,VLOOKUP(T638,'Drop-down_menus'!$F$2:$G$16,2,FALSE),IF(_xlpm.x=0,"",_xlpm.x)))</f>
        <v>https://orcid.org/0009-0002-6669-2911</v>
      </c>
      <c r="Y638" t="str">
        <f>IF(U638="","",_xlfn.LET(_xlpm.x,VLOOKUP(U638,'Drop-down_menus'!$F$2:$G$16,2,FALSE),IF(_xlpm.x=0,"",_xlpm.x)))</f>
        <v/>
      </c>
      <c r="Z638" t="str">
        <f>IF(V638="","",_xlfn.LET(_xlpm.x,VLOOKUP(V638,'Drop-down_menus'!$F$2:$G$16,2,FALSE),IF(_xlpm.x=0,"",_xlpm.x)))</f>
        <v/>
      </c>
      <c r="AA638" t="str">
        <f>IF(W638="","",_xlfn.LET(_xlpm.x,VLOOKUP(W638,'Drop-down_menus'!$F$2:$G$16,2,FALSE),IF(_xlpm.x=0,"",_xlpm.x)))</f>
        <v/>
      </c>
      <c r="AB638" t="s">
        <v>730</v>
      </c>
      <c r="AE638" t="s">
        <v>802</v>
      </c>
      <c r="AH638" s="2" t="s">
        <v>798</v>
      </c>
    </row>
    <row r="639" spans="1:34" hidden="1" x14ac:dyDescent="0.2">
      <c r="A639" s="2" t="s">
        <v>191</v>
      </c>
      <c r="C639">
        <v>820</v>
      </c>
      <c r="D639" t="s">
        <v>711</v>
      </c>
      <c r="E639" t="s">
        <v>736</v>
      </c>
      <c r="I639" t="s">
        <v>2611</v>
      </c>
      <c r="J639" t="str">
        <f>IF($I639="","",_xlfn.LET(_xlpm.x,VLOOKUP($I639,'taxon-match_2026-08-31'!$A$2:$N$122,6,FALSE),IF(_xlpm.x=0,"",_xlpm.x)))</f>
        <v/>
      </c>
      <c r="K639" t="str">
        <f>IF($I639="","",_xlfn.LET(_xlpm.x,VLOOKUP($I639,'taxon-match_2026-08-31'!$A$2:$N$122,4,FALSE),IF(_xlpm.x=0,"",_xlpm.x)))</f>
        <v/>
      </c>
      <c r="L639" t="str">
        <f>IF($I639="","",_xlfn.LET(_xlpm.x,VLOOKUP($I639,'taxon-match_2026-08-31'!$A$2:$N$122,7,FALSE),IF(_xlpm.x=0,"",_xlpm.x)))</f>
        <v/>
      </c>
      <c r="M639" t="str">
        <f>IF($I639="","",_xlfn.LET(_xlpm.x,VLOOKUP($I639,'taxon-match_2026-08-31'!$A$2:$N$122,8,FALSE),IF(_xlpm.x=0,"",_xlpm.x)))</f>
        <v/>
      </c>
      <c r="N639" t="str">
        <f>IF($I639="","",_xlfn.LET(_xlpm.x,VLOOKUP($I639,'taxon-match_2026-08-31'!$A$2:$N$122,9,FALSE),IF(_xlpm.x=0,"",_xlpm.x)))</f>
        <v/>
      </c>
      <c r="O639" t="str">
        <f>IF($I639="","",_xlfn.LET(_xlpm.x,VLOOKUP($I639,'taxon-match_2026-08-31'!$A$2:$N$122,10,FALSE),IF(_xlpm.x=0,"",_xlpm.x)))</f>
        <v/>
      </c>
      <c r="P639" t="str">
        <f>IF($I639="","",_xlfn.LET(_xlpm.x,VLOOKUP($I639,'taxon-match_2026-08-31'!$A$2:$N$122,11,FALSE),IF(_xlpm.x=0,"",_xlpm.x)))</f>
        <v/>
      </c>
      <c r="Q639" t="str">
        <f>IF($I639="","",_xlfn.LET(_xlpm.x,VLOOKUP($I639,'taxon-match_2026-08-31'!$A$2:$N$122,12,FALSE),IF(_xlpm.x=0,"",_xlpm.x)))</f>
        <v/>
      </c>
      <c r="R639" t="str">
        <f>IF($I639="","",_xlfn.LET(_xlpm.x,VLOOKUP($I639,'taxon-match_2026-08-31'!$A$2:$N$122,14,FALSE),IF(_xlpm.x=0,"",_xlpm.x)))</f>
        <v/>
      </c>
      <c r="T639" t="s">
        <v>71</v>
      </c>
      <c r="X639" t="str">
        <f>IF(T639="","",_xlfn.LET(_xlpm.x,VLOOKUP(T639,'Drop-down_menus'!$F$2:$G$16,2,FALSE),IF(_xlpm.x=0,"",_xlpm.x)))</f>
        <v>https://orcid.org/0009-0002-6669-2911</v>
      </c>
      <c r="Y639" t="str">
        <f>IF(U639="","",_xlfn.LET(_xlpm.x,VLOOKUP(U639,'Drop-down_menus'!$F$2:$G$16,2,FALSE),IF(_xlpm.x=0,"",_xlpm.x)))</f>
        <v/>
      </c>
      <c r="Z639" t="str">
        <f>IF(V639="","",_xlfn.LET(_xlpm.x,VLOOKUP(V639,'Drop-down_menus'!$F$2:$G$16,2,FALSE),IF(_xlpm.x=0,"",_xlpm.x)))</f>
        <v/>
      </c>
      <c r="AA639" t="str">
        <f>IF(W639="","",_xlfn.LET(_xlpm.x,VLOOKUP(W639,'Drop-down_menus'!$F$2:$G$16,2,FALSE),IF(_xlpm.x=0,"",_xlpm.x)))</f>
        <v/>
      </c>
      <c r="AB639" t="s">
        <v>702</v>
      </c>
      <c r="AE639" t="s">
        <v>794</v>
      </c>
      <c r="AH639" s="2" t="s">
        <v>798</v>
      </c>
    </row>
    <row r="640" spans="1:34" hidden="1" x14ac:dyDescent="0.2">
      <c r="A640" s="2" t="s">
        <v>191</v>
      </c>
      <c r="C640">
        <v>821</v>
      </c>
      <c r="D640" t="s">
        <v>711</v>
      </c>
      <c r="E640" t="s">
        <v>733</v>
      </c>
      <c r="I640" t="s">
        <v>2611</v>
      </c>
      <c r="J640" t="str">
        <f>IF($I640="","",_xlfn.LET(_xlpm.x,VLOOKUP($I640,'taxon-match_2026-08-31'!$A$2:$N$122,6,FALSE),IF(_xlpm.x=0,"",_xlpm.x)))</f>
        <v/>
      </c>
      <c r="K640" t="str">
        <f>IF($I640="","",_xlfn.LET(_xlpm.x,VLOOKUP($I640,'taxon-match_2026-08-31'!$A$2:$N$122,4,FALSE),IF(_xlpm.x=0,"",_xlpm.x)))</f>
        <v/>
      </c>
      <c r="L640" t="str">
        <f>IF($I640="","",_xlfn.LET(_xlpm.x,VLOOKUP($I640,'taxon-match_2026-08-31'!$A$2:$N$122,7,FALSE),IF(_xlpm.x=0,"",_xlpm.x)))</f>
        <v/>
      </c>
      <c r="M640" t="str">
        <f>IF($I640="","",_xlfn.LET(_xlpm.x,VLOOKUP($I640,'taxon-match_2026-08-31'!$A$2:$N$122,8,FALSE),IF(_xlpm.x=0,"",_xlpm.x)))</f>
        <v/>
      </c>
      <c r="N640" t="str">
        <f>IF($I640="","",_xlfn.LET(_xlpm.x,VLOOKUP($I640,'taxon-match_2026-08-31'!$A$2:$N$122,9,FALSE),IF(_xlpm.x=0,"",_xlpm.x)))</f>
        <v/>
      </c>
      <c r="O640" t="str">
        <f>IF($I640="","",_xlfn.LET(_xlpm.x,VLOOKUP($I640,'taxon-match_2026-08-31'!$A$2:$N$122,10,FALSE),IF(_xlpm.x=0,"",_xlpm.x)))</f>
        <v/>
      </c>
      <c r="P640" t="str">
        <f>IF($I640="","",_xlfn.LET(_xlpm.x,VLOOKUP($I640,'taxon-match_2026-08-31'!$A$2:$N$122,11,FALSE),IF(_xlpm.x=0,"",_xlpm.x)))</f>
        <v/>
      </c>
      <c r="Q640" t="str">
        <f>IF($I640="","",_xlfn.LET(_xlpm.x,VLOOKUP($I640,'taxon-match_2026-08-31'!$A$2:$N$122,12,FALSE),IF(_xlpm.x=0,"",_xlpm.x)))</f>
        <v/>
      </c>
      <c r="R640" t="str">
        <f>IF($I640="","",_xlfn.LET(_xlpm.x,VLOOKUP($I640,'taxon-match_2026-08-31'!$A$2:$N$122,14,FALSE),IF(_xlpm.x=0,"",_xlpm.x)))</f>
        <v/>
      </c>
      <c r="T640" t="s">
        <v>71</v>
      </c>
      <c r="X640" t="str">
        <f>IF(T640="","",_xlfn.LET(_xlpm.x,VLOOKUP(T640,'Drop-down_menus'!$F$2:$G$16,2,FALSE),IF(_xlpm.x=0,"",_xlpm.x)))</f>
        <v>https://orcid.org/0009-0002-6669-2911</v>
      </c>
      <c r="Y640" t="str">
        <f>IF(U640="","",_xlfn.LET(_xlpm.x,VLOOKUP(U640,'Drop-down_menus'!$F$2:$G$16,2,FALSE),IF(_xlpm.x=0,"",_xlpm.x)))</f>
        <v/>
      </c>
      <c r="Z640" t="str">
        <f>IF(V640="","",_xlfn.LET(_xlpm.x,VLOOKUP(V640,'Drop-down_menus'!$F$2:$G$16,2,FALSE),IF(_xlpm.x=0,"",_xlpm.x)))</f>
        <v/>
      </c>
      <c r="AA640" t="str">
        <f>IF(W640="","",_xlfn.LET(_xlpm.x,VLOOKUP(W640,'Drop-down_menus'!$F$2:$G$16,2,FALSE),IF(_xlpm.x=0,"",_xlpm.x)))</f>
        <v/>
      </c>
      <c r="AB640" t="s">
        <v>734</v>
      </c>
      <c r="AE640" t="s">
        <v>735</v>
      </c>
      <c r="AH640" s="2" t="s">
        <v>798</v>
      </c>
    </row>
    <row r="641" spans="1:31" hidden="1" x14ac:dyDescent="0.2">
      <c r="A641" s="2" t="s">
        <v>191</v>
      </c>
      <c r="C641">
        <v>787</v>
      </c>
      <c r="D641" t="s">
        <v>711</v>
      </c>
      <c r="E641" t="s">
        <v>740</v>
      </c>
      <c r="I641" t="s">
        <v>2611</v>
      </c>
      <c r="J641" t="str">
        <f>IF($I641="","",_xlfn.LET(_xlpm.x,VLOOKUP($I641,'taxon-match_2026-08-31'!$A$2:$N$122,6,FALSE),IF(_xlpm.x=0,"",_xlpm.x)))</f>
        <v/>
      </c>
      <c r="K641" t="str">
        <f>IF($I641="","",_xlfn.LET(_xlpm.x,VLOOKUP($I641,'taxon-match_2026-08-31'!$A$2:$N$122,4,FALSE),IF(_xlpm.x=0,"",_xlpm.x)))</f>
        <v/>
      </c>
      <c r="L641" t="str">
        <f>IF($I641="","",_xlfn.LET(_xlpm.x,VLOOKUP($I641,'taxon-match_2026-08-31'!$A$2:$N$122,7,FALSE),IF(_xlpm.x=0,"",_xlpm.x)))</f>
        <v/>
      </c>
      <c r="M641" t="str">
        <f>IF($I641="","",_xlfn.LET(_xlpm.x,VLOOKUP($I641,'taxon-match_2026-08-31'!$A$2:$N$122,8,FALSE),IF(_xlpm.x=0,"",_xlpm.x)))</f>
        <v/>
      </c>
      <c r="N641" t="str">
        <f>IF($I641="","",_xlfn.LET(_xlpm.x,VLOOKUP($I641,'taxon-match_2026-08-31'!$A$2:$N$122,9,FALSE),IF(_xlpm.x=0,"",_xlpm.x)))</f>
        <v/>
      </c>
      <c r="O641" t="str">
        <f>IF($I641="","",_xlfn.LET(_xlpm.x,VLOOKUP($I641,'taxon-match_2026-08-31'!$A$2:$N$122,10,FALSE),IF(_xlpm.x=0,"",_xlpm.x)))</f>
        <v/>
      </c>
      <c r="P641" t="str">
        <f>IF($I641="","",_xlfn.LET(_xlpm.x,VLOOKUP($I641,'taxon-match_2026-08-31'!$A$2:$N$122,11,FALSE),IF(_xlpm.x=0,"",_xlpm.x)))</f>
        <v/>
      </c>
      <c r="Q641" t="str">
        <f>IF($I641="","",_xlfn.LET(_xlpm.x,VLOOKUP($I641,'taxon-match_2026-08-31'!$A$2:$N$122,12,FALSE),IF(_xlpm.x=0,"",_xlpm.x)))</f>
        <v/>
      </c>
      <c r="R641" t="str">
        <f>IF($I641="","",_xlfn.LET(_xlpm.x,VLOOKUP($I641,'taxon-match_2026-08-31'!$A$2:$N$122,14,FALSE),IF(_xlpm.x=0,"",_xlpm.x)))</f>
        <v/>
      </c>
      <c r="T641" t="s">
        <v>71</v>
      </c>
      <c r="X641" t="str">
        <f>IF(T641="","",_xlfn.LET(_xlpm.x,VLOOKUP(T641,'Drop-down_menus'!$F$2:$G$16,2,FALSE),IF(_xlpm.x=0,"",_xlpm.x)))</f>
        <v>https://orcid.org/0009-0002-6669-2911</v>
      </c>
      <c r="Y641" t="str">
        <f>IF(U641="","",_xlfn.LET(_xlpm.x,VLOOKUP(U641,'Drop-down_menus'!$F$2:$G$16,2,FALSE),IF(_xlpm.x=0,"",_xlpm.x)))</f>
        <v/>
      </c>
      <c r="Z641" t="str">
        <f>IF(V641="","",_xlfn.LET(_xlpm.x,VLOOKUP(V641,'Drop-down_menus'!$F$2:$G$16,2,FALSE),IF(_xlpm.x=0,"",_xlpm.x)))</f>
        <v/>
      </c>
      <c r="AA641" t="str">
        <f>IF(W641="","",_xlfn.LET(_xlpm.x,VLOOKUP(W641,'Drop-down_menus'!$F$2:$G$16,2,FALSE),IF(_xlpm.x=0,"",_xlpm.x)))</f>
        <v/>
      </c>
      <c r="AE641" t="s">
        <v>739</v>
      </c>
    </row>
    <row r="642" spans="1:31" hidden="1" x14ac:dyDescent="0.2">
      <c r="A642" s="2" t="s">
        <v>191</v>
      </c>
      <c r="C642">
        <v>788</v>
      </c>
      <c r="D642" t="s">
        <v>711</v>
      </c>
      <c r="E642" t="s">
        <v>738</v>
      </c>
      <c r="I642" t="s">
        <v>2611</v>
      </c>
      <c r="J642" t="str">
        <f>IF($I642="","",_xlfn.LET(_xlpm.x,VLOOKUP($I642,'taxon-match_2026-08-31'!$A$2:$N$122,6,FALSE),IF(_xlpm.x=0,"",_xlpm.x)))</f>
        <v/>
      </c>
      <c r="K642" t="str">
        <f>IF($I642="","",_xlfn.LET(_xlpm.x,VLOOKUP($I642,'taxon-match_2026-08-31'!$A$2:$N$122,4,FALSE),IF(_xlpm.x=0,"",_xlpm.x)))</f>
        <v/>
      </c>
      <c r="L642" t="str">
        <f>IF($I642="","",_xlfn.LET(_xlpm.x,VLOOKUP($I642,'taxon-match_2026-08-31'!$A$2:$N$122,7,FALSE),IF(_xlpm.x=0,"",_xlpm.x)))</f>
        <v/>
      </c>
      <c r="M642" t="str">
        <f>IF($I642="","",_xlfn.LET(_xlpm.x,VLOOKUP($I642,'taxon-match_2026-08-31'!$A$2:$N$122,8,FALSE),IF(_xlpm.x=0,"",_xlpm.x)))</f>
        <v/>
      </c>
      <c r="N642" t="str">
        <f>IF($I642="","",_xlfn.LET(_xlpm.x,VLOOKUP($I642,'taxon-match_2026-08-31'!$A$2:$N$122,9,FALSE),IF(_xlpm.x=0,"",_xlpm.x)))</f>
        <v/>
      </c>
      <c r="O642" t="str">
        <f>IF($I642="","",_xlfn.LET(_xlpm.x,VLOOKUP($I642,'taxon-match_2026-08-31'!$A$2:$N$122,10,FALSE),IF(_xlpm.x=0,"",_xlpm.x)))</f>
        <v/>
      </c>
      <c r="P642" t="str">
        <f>IF($I642="","",_xlfn.LET(_xlpm.x,VLOOKUP($I642,'taxon-match_2026-08-31'!$A$2:$N$122,11,FALSE),IF(_xlpm.x=0,"",_xlpm.x)))</f>
        <v/>
      </c>
      <c r="Q642" t="str">
        <f>IF($I642="","",_xlfn.LET(_xlpm.x,VLOOKUP($I642,'taxon-match_2026-08-31'!$A$2:$N$122,12,FALSE),IF(_xlpm.x=0,"",_xlpm.x)))</f>
        <v/>
      </c>
      <c r="R642" t="str">
        <f>IF($I642="","",_xlfn.LET(_xlpm.x,VLOOKUP($I642,'taxon-match_2026-08-31'!$A$2:$N$122,14,FALSE),IF(_xlpm.x=0,"",_xlpm.x)))</f>
        <v/>
      </c>
      <c r="T642" t="s">
        <v>71</v>
      </c>
      <c r="X642" t="str">
        <f>IF(T642="","",_xlfn.LET(_xlpm.x,VLOOKUP(T642,'Drop-down_menus'!$F$2:$G$16,2,FALSE),IF(_xlpm.x=0,"",_xlpm.x)))</f>
        <v>https://orcid.org/0009-0002-6669-2911</v>
      </c>
      <c r="Y642" t="str">
        <f>IF(U642="","",_xlfn.LET(_xlpm.x,VLOOKUP(U642,'Drop-down_menus'!$F$2:$G$16,2,FALSE),IF(_xlpm.x=0,"",_xlpm.x)))</f>
        <v/>
      </c>
      <c r="Z642" t="str">
        <f>IF(V642="","",_xlfn.LET(_xlpm.x,VLOOKUP(V642,'Drop-down_menus'!$F$2:$G$16,2,FALSE),IF(_xlpm.x=0,"",_xlpm.x)))</f>
        <v/>
      </c>
      <c r="AA642" t="str">
        <f>IF(W642="","",_xlfn.LET(_xlpm.x,VLOOKUP(W642,'Drop-down_menus'!$F$2:$G$16,2,FALSE),IF(_xlpm.x=0,"",_xlpm.x)))</f>
        <v/>
      </c>
      <c r="AE642" t="s">
        <v>739</v>
      </c>
    </row>
    <row r="643" spans="1:31" hidden="1" x14ac:dyDescent="0.2">
      <c r="A643" s="2" t="s">
        <v>158</v>
      </c>
      <c r="C643">
        <v>835</v>
      </c>
      <c r="D643" t="s">
        <v>711</v>
      </c>
      <c r="E643" t="s">
        <v>741</v>
      </c>
      <c r="I643" t="s">
        <v>2611</v>
      </c>
      <c r="J643" t="str">
        <f>IF($I643="","",_xlfn.LET(_xlpm.x,VLOOKUP($I643,'taxon-match_2026-08-31'!$A$2:$N$122,6,FALSE),IF(_xlpm.x=0,"",_xlpm.x)))</f>
        <v/>
      </c>
      <c r="K643" t="str">
        <f>IF($I643="","",_xlfn.LET(_xlpm.x,VLOOKUP($I643,'taxon-match_2026-08-31'!$A$2:$N$122,4,FALSE),IF(_xlpm.x=0,"",_xlpm.x)))</f>
        <v/>
      </c>
      <c r="L643" t="str">
        <f>IF($I643="","",_xlfn.LET(_xlpm.x,VLOOKUP($I643,'taxon-match_2026-08-31'!$A$2:$N$122,7,FALSE),IF(_xlpm.x=0,"",_xlpm.x)))</f>
        <v/>
      </c>
      <c r="M643" t="str">
        <f>IF($I643="","",_xlfn.LET(_xlpm.x,VLOOKUP($I643,'taxon-match_2026-08-31'!$A$2:$N$122,8,FALSE),IF(_xlpm.x=0,"",_xlpm.x)))</f>
        <v/>
      </c>
      <c r="N643" t="str">
        <f>IF($I643="","",_xlfn.LET(_xlpm.x,VLOOKUP($I643,'taxon-match_2026-08-31'!$A$2:$N$122,9,FALSE),IF(_xlpm.x=0,"",_xlpm.x)))</f>
        <v/>
      </c>
      <c r="O643" t="str">
        <f>IF($I643="","",_xlfn.LET(_xlpm.x,VLOOKUP($I643,'taxon-match_2026-08-31'!$A$2:$N$122,10,FALSE),IF(_xlpm.x=0,"",_xlpm.x)))</f>
        <v/>
      </c>
      <c r="P643" t="str">
        <f>IF($I643="","",_xlfn.LET(_xlpm.x,VLOOKUP($I643,'taxon-match_2026-08-31'!$A$2:$N$122,11,FALSE),IF(_xlpm.x=0,"",_xlpm.x)))</f>
        <v/>
      </c>
      <c r="Q643" t="str">
        <f>IF($I643="","",_xlfn.LET(_xlpm.x,VLOOKUP($I643,'taxon-match_2026-08-31'!$A$2:$N$122,12,FALSE),IF(_xlpm.x=0,"",_xlpm.x)))</f>
        <v/>
      </c>
      <c r="R643" t="str">
        <f>IF($I643="","",_xlfn.LET(_xlpm.x,VLOOKUP($I643,'taxon-match_2026-08-31'!$A$2:$N$122,14,FALSE),IF(_xlpm.x=0,"",_xlpm.x)))</f>
        <v/>
      </c>
      <c r="T643" t="s">
        <v>71</v>
      </c>
      <c r="X643" t="str">
        <f>IF(T643="","",_xlfn.LET(_xlpm.x,VLOOKUP(T643,'Drop-down_menus'!$F$2:$G$16,2,FALSE),IF(_xlpm.x=0,"",_xlpm.x)))</f>
        <v>https://orcid.org/0009-0002-6669-2911</v>
      </c>
      <c r="Y643" t="str">
        <f>IF(U643="","",_xlfn.LET(_xlpm.x,VLOOKUP(U643,'Drop-down_menus'!$F$2:$G$16,2,FALSE),IF(_xlpm.x=0,"",_xlpm.x)))</f>
        <v/>
      </c>
      <c r="Z643" t="str">
        <f>IF(V643="","",_xlfn.LET(_xlpm.x,VLOOKUP(V643,'Drop-down_menus'!$F$2:$G$16,2,FALSE),IF(_xlpm.x=0,"",_xlpm.x)))</f>
        <v/>
      </c>
      <c r="AA643" t="str">
        <f>IF(W643="","",_xlfn.LET(_xlpm.x,VLOOKUP(W643,'Drop-down_menus'!$F$2:$G$16,2,FALSE),IF(_xlpm.x=0,"",_xlpm.x)))</f>
        <v/>
      </c>
      <c r="AE643" t="s">
        <v>739</v>
      </c>
    </row>
    <row r="644" spans="1:31" hidden="1" x14ac:dyDescent="0.2">
      <c r="A644" s="2" t="s">
        <v>158</v>
      </c>
      <c r="C644">
        <v>836</v>
      </c>
      <c r="D644" t="s">
        <v>711</v>
      </c>
      <c r="E644" t="s">
        <v>728</v>
      </c>
      <c r="I644" t="s">
        <v>2611</v>
      </c>
      <c r="J644" t="str">
        <f>IF($I644="","",_xlfn.LET(_xlpm.x,VLOOKUP($I644,'taxon-match_2026-08-31'!$A$2:$N$122,6,FALSE),IF(_xlpm.x=0,"",_xlpm.x)))</f>
        <v/>
      </c>
      <c r="K644" t="str">
        <f>IF($I644="","",_xlfn.LET(_xlpm.x,VLOOKUP($I644,'taxon-match_2026-08-31'!$A$2:$N$122,4,FALSE),IF(_xlpm.x=0,"",_xlpm.x)))</f>
        <v/>
      </c>
      <c r="L644" t="str">
        <f>IF($I644="","",_xlfn.LET(_xlpm.x,VLOOKUP($I644,'taxon-match_2026-08-31'!$A$2:$N$122,7,FALSE),IF(_xlpm.x=0,"",_xlpm.x)))</f>
        <v/>
      </c>
      <c r="M644" t="str">
        <f>IF($I644="","",_xlfn.LET(_xlpm.x,VLOOKUP($I644,'taxon-match_2026-08-31'!$A$2:$N$122,8,FALSE),IF(_xlpm.x=0,"",_xlpm.x)))</f>
        <v/>
      </c>
      <c r="N644" t="str">
        <f>IF($I644="","",_xlfn.LET(_xlpm.x,VLOOKUP($I644,'taxon-match_2026-08-31'!$A$2:$N$122,9,FALSE),IF(_xlpm.x=0,"",_xlpm.x)))</f>
        <v/>
      </c>
      <c r="O644" t="str">
        <f>IF($I644="","",_xlfn.LET(_xlpm.x,VLOOKUP($I644,'taxon-match_2026-08-31'!$A$2:$N$122,10,FALSE),IF(_xlpm.x=0,"",_xlpm.x)))</f>
        <v/>
      </c>
      <c r="P644" t="str">
        <f>IF($I644="","",_xlfn.LET(_xlpm.x,VLOOKUP($I644,'taxon-match_2026-08-31'!$A$2:$N$122,11,FALSE),IF(_xlpm.x=0,"",_xlpm.x)))</f>
        <v/>
      </c>
      <c r="Q644" t="str">
        <f>IF($I644="","",_xlfn.LET(_xlpm.x,VLOOKUP($I644,'taxon-match_2026-08-31'!$A$2:$N$122,12,FALSE),IF(_xlpm.x=0,"",_xlpm.x)))</f>
        <v/>
      </c>
      <c r="R644" t="str">
        <f>IF($I644="","",_xlfn.LET(_xlpm.x,VLOOKUP($I644,'taxon-match_2026-08-31'!$A$2:$N$122,14,FALSE),IF(_xlpm.x=0,"",_xlpm.x)))</f>
        <v/>
      </c>
      <c r="T644" t="s">
        <v>71</v>
      </c>
      <c r="X644" t="str">
        <f>IF(T644="","",_xlfn.LET(_xlpm.x,VLOOKUP(T644,'Drop-down_menus'!$F$2:$G$16,2,FALSE),IF(_xlpm.x=0,"",_xlpm.x)))</f>
        <v>https://orcid.org/0009-0002-6669-2911</v>
      </c>
      <c r="Y644" t="str">
        <f>IF(U644="","",_xlfn.LET(_xlpm.x,VLOOKUP(U644,'Drop-down_menus'!$F$2:$G$16,2,FALSE),IF(_xlpm.x=0,"",_xlpm.x)))</f>
        <v/>
      </c>
      <c r="Z644" t="str">
        <f>IF(V644="","",_xlfn.LET(_xlpm.x,VLOOKUP(V644,'Drop-down_menus'!$F$2:$G$16,2,FALSE),IF(_xlpm.x=0,"",_xlpm.x)))</f>
        <v/>
      </c>
      <c r="AA644" t="str">
        <f>IF(W644="","",_xlfn.LET(_xlpm.x,VLOOKUP(W644,'Drop-down_menus'!$F$2:$G$16,2,FALSE),IF(_xlpm.x=0,"",_xlpm.x)))</f>
        <v/>
      </c>
      <c r="AE644" t="s">
        <v>739</v>
      </c>
    </row>
    <row r="645" spans="1:31" hidden="1" x14ac:dyDescent="0.2">
      <c r="A645" s="2" t="s">
        <v>158</v>
      </c>
      <c r="C645">
        <v>837</v>
      </c>
      <c r="D645" t="s">
        <v>711</v>
      </c>
      <c r="E645" t="s">
        <v>721</v>
      </c>
      <c r="I645" t="s">
        <v>2611</v>
      </c>
      <c r="J645" t="str">
        <f>IF($I645="","",_xlfn.LET(_xlpm.x,VLOOKUP($I645,'taxon-match_2026-08-31'!$A$2:$N$122,6,FALSE),IF(_xlpm.x=0,"",_xlpm.x)))</f>
        <v/>
      </c>
      <c r="K645" t="str">
        <f>IF($I645="","",_xlfn.LET(_xlpm.x,VLOOKUP($I645,'taxon-match_2026-08-31'!$A$2:$N$122,4,FALSE),IF(_xlpm.x=0,"",_xlpm.x)))</f>
        <v/>
      </c>
      <c r="L645" t="str">
        <f>IF($I645="","",_xlfn.LET(_xlpm.x,VLOOKUP($I645,'taxon-match_2026-08-31'!$A$2:$N$122,7,FALSE),IF(_xlpm.x=0,"",_xlpm.x)))</f>
        <v/>
      </c>
      <c r="M645" t="str">
        <f>IF($I645="","",_xlfn.LET(_xlpm.x,VLOOKUP($I645,'taxon-match_2026-08-31'!$A$2:$N$122,8,FALSE),IF(_xlpm.x=0,"",_xlpm.x)))</f>
        <v/>
      </c>
      <c r="N645" t="str">
        <f>IF($I645="","",_xlfn.LET(_xlpm.x,VLOOKUP($I645,'taxon-match_2026-08-31'!$A$2:$N$122,9,FALSE),IF(_xlpm.x=0,"",_xlpm.x)))</f>
        <v/>
      </c>
      <c r="O645" t="str">
        <f>IF($I645="","",_xlfn.LET(_xlpm.x,VLOOKUP($I645,'taxon-match_2026-08-31'!$A$2:$N$122,10,FALSE),IF(_xlpm.x=0,"",_xlpm.x)))</f>
        <v/>
      </c>
      <c r="P645" t="str">
        <f>IF($I645="","",_xlfn.LET(_xlpm.x,VLOOKUP($I645,'taxon-match_2026-08-31'!$A$2:$N$122,11,FALSE),IF(_xlpm.x=0,"",_xlpm.x)))</f>
        <v/>
      </c>
      <c r="Q645" t="str">
        <f>IF($I645="","",_xlfn.LET(_xlpm.x,VLOOKUP($I645,'taxon-match_2026-08-31'!$A$2:$N$122,12,FALSE),IF(_xlpm.x=0,"",_xlpm.x)))</f>
        <v/>
      </c>
      <c r="R645" t="str">
        <f>IF($I645="","",_xlfn.LET(_xlpm.x,VLOOKUP($I645,'taxon-match_2026-08-31'!$A$2:$N$122,14,FALSE),IF(_xlpm.x=0,"",_xlpm.x)))</f>
        <v/>
      </c>
      <c r="T645" t="s">
        <v>71</v>
      </c>
      <c r="X645" t="str">
        <f>IF(T645="","",_xlfn.LET(_xlpm.x,VLOOKUP(T645,'Drop-down_menus'!$F$2:$G$16,2,FALSE),IF(_xlpm.x=0,"",_xlpm.x)))</f>
        <v>https://orcid.org/0009-0002-6669-2911</v>
      </c>
      <c r="Y645" t="str">
        <f>IF(U645="","",_xlfn.LET(_xlpm.x,VLOOKUP(U645,'Drop-down_menus'!$F$2:$G$16,2,FALSE),IF(_xlpm.x=0,"",_xlpm.x)))</f>
        <v/>
      </c>
      <c r="Z645" t="str">
        <f>IF(V645="","",_xlfn.LET(_xlpm.x,VLOOKUP(V645,'Drop-down_menus'!$F$2:$G$16,2,FALSE),IF(_xlpm.x=0,"",_xlpm.x)))</f>
        <v/>
      </c>
      <c r="AA645" t="str">
        <f>IF(W645="","",_xlfn.LET(_xlpm.x,VLOOKUP(W645,'Drop-down_menus'!$F$2:$G$16,2,FALSE),IF(_xlpm.x=0,"",_xlpm.x)))</f>
        <v/>
      </c>
      <c r="AB645" t="s">
        <v>722</v>
      </c>
      <c r="AE645" t="s">
        <v>723</v>
      </c>
    </row>
    <row r="646" spans="1:31" hidden="1" x14ac:dyDescent="0.2">
      <c r="A646" s="2" t="s">
        <v>158</v>
      </c>
      <c r="C646">
        <v>838</v>
      </c>
      <c r="D646" t="s">
        <v>711</v>
      </c>
      <c r="E646" t="s">
        <v>721</v>
      </c>
      <c r="I646" t="s">
        <v>2611</v>
      </c>
      <c r="J646" t="str">
        <f>IF($I646="","",_xlfn.LET(_xlpm.x,VLOOKUP($I646,'taxon-match_2026-08-31'!$A$2:$N$122,6,FALSE),IF(_xlpm.x=0,"",_xlpm.x)))</f>
        <v/>
      </c>
      <c r="K646" t="str">
        <f>IF($I646="","",_xlfn.LET(_xlpm.x,VLOOKUP($I646,'taxon-match_2026-08-31'!$A$2:$N$122,4,FALSE),IF(_xlpm.x=0,"",_xlpm.x)))</f>
        <v/>
      </c>
      <c r="L646" t="str">
        <f>IF($I646="","",_xlfn.LET(_xlpm.x,VLOOKUP($I646,'taxon-match_2026-08-31'!$A$2:$N$122,7,FALSE),IF(_xlpm.x=0,"",_xlpm.x)))</f>
        <v/>
      </c>
      <c r="M646" t="str">
        <f>IF($I646="","",_xlfn.LET(_xlpm.x,VLOOKUP($I646,'taxon-match_2026-08-31'!$A$2:$N$122,8,FALSE),IF(_xlpm.x=0,"",_xlpm.x)))</f>
        <v/>
      </c>
      <c r="N646" t="str">
        <f>IF($I646="","",_xlfn.LET(_xlpm.x,VLOOKUP($I646,'taxon-match_2026-08-31'!$A$2:$N$122,9,FALSE),IF(_xlpm.x=0,"",_xlpm.x)))</f>
        <v/>
      </c>
      <c r="O646" t="str">
        <f>IF($I646="","",_xlfn.LET(_xlpm.x,VLOOKUP($I646,'taxon-match_2026-08-31'!$A$2:$N$122,10,FALSE),IF(_xlpm.x=0,"",_xlpm.x)))</f>
        <v/>
      </c>
      <c r="P646" t="str">
        <f>IF($I646="","",_xlfn.LET(_xlpm.x,VLOOKUP($I646,'taxon-match_2026-08-31'!$A$2:$N$122,11,FALSE),IF(_xlpm.x=0,"",_xlpm.x)))</f>
        <v/>
      </c>
      <c r="Q646" t="str">
        <f>IF($I646="","",_xlfn.LET(_xlpm.x,VLOOKUP($I646,'taxon-match_2026-08-31'!$A$2:$N$122,12,FALSE),IF(_xlpm.x=0,"",_xlpm.x)))</f>
        <v/>
      </c>
      <c r="R646" t="str">
        <f>IF($I646="","",_xlfn.LET(_xlpm.x,VLOOKUP($I646,'taxon-match_2026-08-31'!$A$2:$N$122,14,FALSE),IF(_xlpm.x=0,"",_xlpm.x)))</f>
        <v/>
      </c>
      <c r="T646" t="s">
        <v>71</v>
      </c>
      <c r="X646" t="str">
        <f>IF(T646="","",_xlfn.LET(_xlpm.x,VLOOKUP(T646,'Drop-down_menus'!$F$2:$G$16,2,FALSE),IF(_xlpm.x=0,"",_xlpm.x)))</f>
        <v>https://orcid.org/0009-0002-6669-2911</v>
      </c>
      <c r="Y646" t="str">
        <f>IF(U646="","",_xlfn.LET(_xlpm.x,VLOOKUP(U646,'Drop-down_menus'!$F$2:$G$16,2,FALSE),IF(_xlpm.x=0,"",_xlpm.x)))</f>
        <v/>
      </c>
      <c r="Z646" t="str">
        <f>IF(V646="","",_xlfn.LET(_xlpm.x,VLOOKUP(V646,'Drop-down_menus'!$F$2:$G$16,2,FALSE),IF(_xlpm.x=0,"",_xlpm.x)))</f>
        <v/>
      </c>
      <c r="AA646" t="str">
        <f>IF(W646="","",_xlfn.LET(_xlpm.x,VLOOKUP(W646,'Drop-down_menus'!$F$2:$G$16,2,FALSE),IF(_xlpm.x=0,"",_xlpm.x)))</f>
        <v/>
      </c>
      <c r="AB646" t="s">
        <v>722</v>
      </c>
      <c r="AE646" t="s">
        <v>723</v>
      </c>
    </row>
    <row r="647" spans="1:31" hidden="1" x14ac:dyDescent="0.2">
      <c r="A647" s="2" t="s">
        <v>158</v>
      </c>
      <c r="C647">
        <v>839</v>
      </c>
      <c r="D647" t="s">
        <v>711</v>
      </c>
      <c r="E647" t="s">
        <v>724</v>
      </c>
      <c r="I647" t="s">
        <v>2611</v>
      </c>
      <c r="J647" t="str">
        <f>IF($I647="","",_xlfn.LET(_xlpm.x,VLOOKUP($I647,'taxon-match_2026-08-31'!$A$2:$N$122,6,FALSE),IF(_xlpm.x=0,"",_xlpm.x)))</f>
        <v/>
      </c>
      <c r="K647" t="str">
        <f>IF($I647="","",_xlfn.LET(_xlpm.x,VLOOKUP($I647,'taxon-match_2026-08-31'!$A$2:$N$122,4,FALSE),IF(_xlpm.x=0,"",_xlpm.x)))</f>
        <v/>
      </c>
      <c r="L647" t="str">
        <f>IF($I647="","",_xlfn.LET(_xlpm.x,VLOOKUP($I647,'taxon-match_2026-08-31'!$A$2:$N$122,7,FALSE),IF(_xlpm.x=0,"",_xlpm.x)))</f>
        <v/>
      </c>
      <c r="M647" t="str">
        <f>IF($I647="","",_xlfn.LET(_xlpm.x,VLOOKUP($I647,'taxon-match_2026-08-31'!$A$2:$N$122,8,FALSE),IF(_xlpm.x=0,"",_xlpm.x)))</f>
        <v/>
      </c>
      <c r="N647" t="str">
        <f>IF($I647="","",_xlfn.LET(_xlpm.x,VLOOKUP($I647,'taxon-match_2026-08-31'!$A$2:$N$122,9,FALSE),IF(_xlpm.x=0,"",_xlpm.x)))</f>
        <v/>
      </c>
      <c r="O647" t="str">
        <f>IF($I647="","",_xlfn.LET(_xlpm.x,VLOOKUP($I647,'taxon-match_2026-08-31'!$A$2:$N$122,10,FALSE),IF(_xlpm.x=0,"",_xlpm.x)))</f>
        <v/>
      </c>
      <c r="P647" t="str">
        <f>IF($I647="","",_xlfn.LET(_xlpm.x,VLOOKUP($I647,'taxon-match_2026-08-31'!$A$2:$N$122,11,FALSE),IF(_xlpm.x=0,"",_xlpm.x)))</f>
        <v/>
      </c>
      <c r="Q647" t="str">
        <f>IF($I647="","",_xlfn.LET(_xlpm.x,VLOOKUP($I647,'taxon-match_2026-08-31'!$A$2:$N$122,12,FALSE),IF(_xlpm.x=0,"",_xlpm.x)))</f>
        <v/>
      </c>
      <c r="R647" t="str">
        <f>IF($I647="","",_xlfn.LET(_xlpm.x,VLOOKUP($I647,'taxon-match_2026-08-31'!$A$2:$N$122,14,FALSE),IF(_xlpm.x=0,"",_xlpm.x)))</f>
        <v/>
      </c>
      <c r="T647" t="s">
        <v>71</v>
      </c>
      <c r="X647" t="str">
        <f>IF(T647="","",_xlfn.LET(_xlpm.x,VLOOKUP(T647,'Drop-down_menus'!$F$2:$G$16,2,FALSE),IF(_xlpm.x=0,"",_xlpm.x)))</f>
        <v>https://orcid.org/0009-0002-6669-2911</v>
      </c>
      <c r="Y647" t="str">
        <f>IF(U647="","",_xlfn.LET(_xlpm.x,VLOOKUP(U647,'Drop-down_menus'!$F$2:$G$16,2,FALSE),IF(_xlpm.x=0,"",_xlpm.x)))</f>
        <v/>
      </c>
      <c r="Z647" t="str">
        <f>IF(V647="","",_xlfn.LET(_xlpm.x,VLOOKUP(V647,'Drop-down_menus'!$F$2:$G$16,2,FALSE),IF(_xlpm.x=0,"",_xlpm.x)))</f>
        <v/>
      </c>
      <c r="AA647" t="str">
        <f>IF(W647="","",_xlfn.LET(_xlpm.x,VLOOKUP(W647,'Drop-down_menus'!$F$2:$G$16,2,FALSE),IF(_xlpm.x=0,"",_xlpm.x)))</f>
        <v/>
      </c>
      <c r="AB647" t="s">
        <v>722</v>
      </c>
      <c r="AE647" t="s">
        <v>723</v>
      </c>
    </row>
    <row r="648" spans="1:31" hidden="1" x14ac:dyDescent="0.2">
      <c r="A648" s="2" t="s">
        <v>158</v>
      </c>
      <c r="C648">
        <v>840</v>
      </c>
      <c r="D648" t="s">
        <v>711</v>
      </c>
      <c r="E648" t="s">
        <v>724</v>
      </c>
      <c r="I648" t="s">
        <v>2611</v>
      </c>
      <c r="J648" t="str">
        <f>IF($I648="","",_xlfn.LET(_xlpm.x,VLOOKUP($I648,'taxon-match_2026-08-31'!$A$2:$N$122,6,FALSE),IF(_xlpm.x=0,"",_xlpm.x)))</f>
        <v/>
      </c>
      <c r="K648" t="str">
        <f>IF($I648="","",_xlfn.LET(_xlpm.x,VLOOKUP($I648,'taxon-match_2026-08-31'!$A$2:$N$122,4,FALSE),IF(_xlpm.x=0,"",_xlpm.x)))</f>
        <v/>
      </c>
      <c r="L648" t="str">
        <f>IF($I648="","",_xlfn.LET(_xlpm.x,VLOOKUP($I648,'taxon-match_2026-08-31'!$A$2:$N$122,7,FALSE),IF(_xlpm.x=0,"",_xlpm.x)))</f>
        <v/>
      </c>
      <c r="M648" t="str">
        <f>IF($I648="","",_xlfn.LET(_xlpm.x,VLOOKUP($I648,'taxon-match_2026-08-31'!$A$2:$N$122,8,FALSE),IF(_xlpm.x=0,"",_xlpm.x)))</f>
        <v/>
      </c>
      <c r="N648" t="str">
        <f>IF($I648="","",_xlfn.LET(_xlpm.x,VLOOKUP($I648,'taxon-match_2026-08-31'!$A$2:$N$122,9,FALSE),IF(_xlpm.x=0,"",_xlpm.x)))</f>
        <v/>
      </c>
      <c r="O648" t="str">
        <f>IF($I648="","",_xlfn.LET(_xlpm.x,VLOOKUP($I648,'taxon-match_2026-08-31'!$A$2:$N$122,10,FALSE),IF(_xlpm.x=0,"",_xlpm.x)))</f>
        <v/>
      </c>
      <c r="P648" t="str">
        <f>IF($I648="","",_xlfn.LET(_xlpm.x,VLOOKUP($I648,'taxon-match_2026-08-31'!$A$2:$N$122,11,FALSE),IF(_xlpm.x=0,"",_xlpm.x)))</f>
        <v/>
      </c>
      <c r="Q648" t="str">
        <f>IF($I648="","",_xlfn.LET(_xlpm.x,VLOOKUP($I648,'taxon-match_2026-08-31'!$A$2:$N$122,12,FALSE),IF(_xlpm.x=0,"",_xlpm.x)))</f>
        <v/>
      </c>
      <c r="R648" t="str">
        <f>IF($I648="","",_xlfn.LET(_xlpm.x,VLOOKUP($I648,'taxon-match_2026-08-31'!$A$2:$N$122,14,FALSE),IF(_xlpm.x=0,"",_xlpm.x)))</f>
        <v/>
      </c>
      <c r="T648" t="s">
        <v>71</v>
      </c>
      <c r="X648" t="str">
        <f>IF(T648="","",_xlfn.LET(_xlpm.x,VLOOKUP(T648,'Drop-down_menus'!$F$2:$G$16,2,FALSE),IF(_xlpm.x=0,"",_xlpm.x)))</f>
        <v>https://orcid.org/0009-0002-6669-2911</v>
      </c>
      <c r="Y648" t="str">
        <f>IF(U648="","",_xlfn.LET(_xlpm.x,VLOOKUP(U648,'Drop-down_menus'!$F$2:$G$16,2,FALSE),IF(_xlpm.x=0,"",_xlpm.x)))</f>
        <v/>
      </c>
      <c r="Z648" t="str">
        <f>IF(V648="","",_xlfn.LET(_xlpm.x,VLOOKUP(V648,'Drop-down_menus'!$F$2:$G$16,2,FALSE),IF(_xlpm.x=0,"",_xlpm.x)))</f>
        <v/>
      </c>
      <c r="AA648" t="str">
        <f>IF(W648="","",_xlfn.LET(_xlpm.x,VLOOKUP(W648,'Drop-down_menus'!$F$2:$G$16,2,FALSE),IF(_xlpm.x=0,"",_xlpm.x)))</f>
        <v/>
      </c>
      <c r="AB648" t="s">
        <v>722</v>
      </c>
      <c r="AE648" t="s">
        <v>723</v>
      </c>
    </row>
    <row r="649" spans="1:31" hidden="1" x14ac:dyDescent="0.2">
      <c r="A649" s="2" t="s">
        <v>158</v>
      </c>
      <c r="C649">
        <v>841</v>
      </c>
      <c r="D649" t="s">
        <v>711</v>
      </c>
      <c r="E649" t="s">
        <v>728</v>
      </c>
      <c r="I649" t="s">
        <v>2611</v>
      </c>
      <c r="J649" t="str">
        <f>IF($I649="","",_xlfn.LET(_xlpm.x,VLOOKUP($I649,'taxon-match_2026-08-31'!$A$2:$N$122,6,FALSE),IF(_xlpm.x=0,"",_xlpm.x)))</f>
        <v/>
      </c>
      <c r="K649" t="str">
        <f>IF($I649="","",_xlfn.LET(_xlpm.x,VLOOKUP($I649,'taxon-match_2026-08-31'!$A$2:$N$122,4,FALSE),IF(_xlpm.x=0,"",_xlpm.x)))</f>
        <v/>
      </c>
      <c r="L649" t="str">
        <f>IF($I649="","",_xlfn.LET(_xlpm.x,VLOOKUP($I649,'taxon-match_2026-08-31'!$A$2:$N$122,7,FALSE),IF(_xlpm.x=0,"",_xlpm.x)))</f>
        <v/>
      </c>
      <c r="M649" t="str">
        <f>IF($I649="","",_xlfn.LET(_xlpm.x,VLOOKUP($I649,'taxon-match_2026-08-31'!$A$2:$N$122,8,FALSE),IF(_xlpm.x=0,"",_xlpm.x)))</f>
        <v/>
      </c>
      <c r="N649" t="str">
        <f>IF($I649="","",_xlfn.LET(_xlpm.x,VLOOKUP($I649,'taxon-match_2026-08-31'!$A$2:$N$122,9,FALSE),IF(_xlpm.x=0,"",_xlpm.x)))</f>
        <v/>
      </c>
      <c r="O649" t="str">
        <f>IF($I649="","",_xlfn.LET(_xlpm.x,VLOOKUP($I649,'taxon-match_2026-08-31'!$A$2:$N$122,10,FALSE),IF(_xlpm.x=0,"",_xlpm.x)))</f>
        <v/>
      </c>
      <c r="P649" t="str">
        <f>IF($I649="","",_xlfn.LET(_xlpm.x,VLOOKUP($I649,'taxon-match_2026-08-31'!$A$2:$N$122,11,FALSE),IF(_xlpm.x=0,"",_xlpm.x)))</f>
        <v/>
      </c>
      <c r="Q649" t="str">
        <f>IF($I649="","",_xlfn.LET(_xlpm.x,VLOOKUP($I649,'taxon-match_2026-08-31'!$A$2:$N$122,12,FALSE),IF(_xlpm.x=0,"",_xlpm.x)))</f>
        <v/>
      </c>
      <c r="R649" t="str">
        <f>IF($I649="","",_xlfn.LET(_xlpm.x,VLOOKUP($I649,'taxon-match_2026-08-31'!$A$2:$N$122,14,FALSE),IF(_xlpm.x=0,"",_xlpm.x)))</f>
        <v/>
      </c>
      <c r="T649" t="s">
        <v>71</v>
      </c>
      <c r="X649" t="str">
        <f>IF(T649="","",_xlfn.LET(_xlpm.x,VLOOKUP(T649,'Drop-down_menus'!$F$2:$G$16,2,FALSE),IF(_xlpm.x=0,"",_xlpm.x)))</f>
        <v>https://orcid.org/0009-0002-6669-2911</v>
      </c>
      <c r="Y649" t="str">
        <f>IF(U649="","",_xlfn.LET(_xlpm.x,VLOOKUP(U649,'Drop-down_menus'!$F$2:$G$16,2,FALSE),IF(_xlpm.x=0,"",_xlpm.x)))</f>
        <v/>
      </c>
      <c r="Z649" t="str">
        <f>IF(V649="","",_xlfn.LET(_xlpm.x,VLOOKUP(V649,'Drop-down_menus'!$F$2:$G$16,2,FALSE),IF(_xlpm.x=0,"",_xlpm.x)))</f>
        <v/>
      </c>
      <c r="AA649" t="str">
        <f>IF(W649="","",_xlfn.LET(_xlpm.x,VLOOKUP(W649,'Drop-down_menus'!$F$2:$G$16,2,FALSE),IF(_xlpm.x=0,"",_xlpm.x)))</f>
        <v/>
      </c>
      <c r="AE649" t="s">
        <v>791</v>
      </c>
    </row>
    <row r="650" spans="1:31" hidden="1" x14ac:dyDescent="0.2">
      <c r="A650" s="2" t="s">
        <v>159</v>
      </c>
      <c r="C650">
        <v>842</v>
      </c>
      <c r="D650" t="s">
        <v>711</v>
      </c>
      <c r="E650" t="s">
        <v>741</v>
      </c>
      <c r="I650" t="s">
        <v>2611</v>
      </c>
      <c r="J650" t="str">
        <f>IF($I650="","",_xlfn.LET(_xlpm.x,VLOOKUP($I650,'taxon-match_2026-08-31'!$A$2:$N$122,6,FALSE),IF(_xlpm.x=0,"",_xlpm.x)))</f>
        <v/>
      </c>
      <c r="K650" t="str">
        <f>IF($I650="","",_xlfn.LET(_xlpm.x,VLOOKUP($I650,'taxon-match_2026-08-31'!$A$2:$N$122,4,FALSE),IF(_xlpm.x=0,"",_xlpm.x)))</f>
        <v/>
      </c>
      <c r="L650" t="str">
        <f>IF($I650="","",_xlfn.LET(_xlpm.x,VLOOKUP($I650,'taxon-match_2026-08-31'!$A$2:$N$122,7,FALSE),IF(_xlpm.x=0,"",_xlpm.x)))</f>
        <v/>
      </c>
      <c r="M650" t="str">
        <f>IF($I650="","",_xlfn.LET(_xlpm.x,VLOOKUP($I650,'taxon-match_2026-08-31'!$A$2:$N$122,8,FALSE),IF(_xlpm.x=0,"",_xlpm.x)))</f>
        <v/>
      </c>
      <c r="N650" t="str">
        <f>IF($I650="","",_xlfn.LET(_xlpm.x,VLOOKUP($I650,'taxon-match_2026-08-31'!$A$2:$N$122,9,FALSE),IF(_xlpm.x=0,"",_xlpm.x)))</f>
        <v/>
      </c>
      <c r="O650" t="str">
        <f>IF($I650="","",_xlfn.LET(_xlpm.x,VLOOKUP($I650,'taxon-match_2026-08-31'!$A$2:$N$122,10,FALSE),IF(_xlpm.x=0,"",_xlpm.x)))</f>
        <v/>
      </c>
      <c r="P650" t="str">
        <f>IF($I650="","",_xlfn.LET(_xlpm.x,VLOOKUP($I650,'taxon-match_2026-08-31'!$A$2:$N$122,11,FALSE),IF(_xlpm.x=0,"",_xlpm.x)))</f>
        <v/>
      </c>
      <c r="Q650" t="str">
        <f>IF($I650="","",_xlfn.LET(_xlpm.x,VLOOKUP($I650,'taxon-match_2026-08-31'!$A$2:$N$122,12,FALSE),IF(_xlpm.x=0,"",_xlpm.x)))</f>
        <v/>
      </c>
      <c r="R650" t="str">
        <f>IF($I650="","",_xlfn.LET(_xlpm.x,VLOOKUP($I650,'taxon-match_2026-08-31'!$A$2:$N$122,14,FALSE),IF(_xlpm.x=0,"",_xlpm.x)))</f>
        <v/>
      </c>
      <c r="T650" t="s">
        <v>71</v>
      </c>
      <c r="X650" t="str">
        <f>IF(T650="","",_xlfn.LET(_xlpm.x,VLOOKUP(T650,'Drop-down_menus'!$F$2:$G$16,2,FALSE),IF(_xlpm.x=0,"",_xlpm.x)))</f>
        <v>https://orcid.org/0009-0002-6669-2911</v>
      </c>
      <c r="Y650" t="str">
        <f>IF(U650="","",_xlfn.LET(_xlpm.x,VLOOKUP(U650,'Drop-down_menus'!$F$2:$G$16,2,FALSE),IF(_xlpm.x=0,"",_xlpm.x)))</f>
        <v/>
      </c>
      <c r="Z650" t="str">
        <f>IF(V650="","",_xlfn.LET(_xlpm.x,VLOOKUP(V650,'Drop-down_menus'!$F$2:$G$16,2,FALSE),IF(_xlpm.x=0,"",_xlpm.x)))</f>
        <v/>
      </c>
      <c r="AA650" t="str">
        <f>IF(W650="","",_xlfn.LET(_xlpm.x,VLOOKUP(W650,'Drop-down_menus'!$F$2:$G$16,2,FALSE),IF(_xlpm.x=0,"",_xlpm.x)))</f>
        <v/>
      </c>
      <c r="AE650" t="s">
        <v>739</v>
      </c>
    </row>
    <row r="651" spans="1:31" hidden="1" x14ac:dyDescent="0.2">
      <c r="A651" s="2" t="s">
        <v>159</v>
      </c>
      <c r="C651">
        <v>843</v>
      </c>
      <c r="D651" t="s">
        <v>711</v>
      </c>
      <c r="E651" t="s">
        <v>728</v>
      </c>
      <c r="I651" t="s">
        <v>2611</v>
      </c>
      <c r="J651" t="str">
        <f>IF($I651="","",_xlfn.LET(_xlpm.x,VLOOKUP($I651,'taxon-match_2026-08-31'!$A$2:$N$122,6,FALSE),IF(_xlpm.x=0,"",_xlpm.x)))</f>
        <v/>
      </c>
      <c r="K651" t="str">
        <f>IF($I651="","",_xlfn.LET(_xlpm.x,VLOOKUP($I651,'taxon-match_2026-08-31'!$A$2:$N$122,4,FALSE),IF(_xlpm.x=0,"",_xlpm.x)))</f>
        <v/>
      </c>
      <c r="L651" t="str">
        <f>IF($I651="","",_xlfn.LET(_xlpm.x,VLOOKUP($I651,'taxon-match_2026-08-31'!$A$2:$N$122,7,FALSE),IF(_xlpm.x=0,"",_xlpm.x)))</f>
        <v/>
      </c>
      <c r="M651" t="str">
        <f>IF($I651="","",_xlfn.LET(_xlpm.x,VLOOKUP($I651,'taxon-match_2026-08-31'!$A$2:$N$122,8,FALSE),IF(_xlpm.x=0,"",_xlpm.x)))</f>
        <v/>
      </c>
      <c r="N651" t="str">
        <f>IF($I651="","",_xlfn.LET(_xlpm.x,VLOOKUP($I651,'taxon-match_2026-08-31'!$A$2:$N$122,9,FALSE),IF(_xlpm.x=0,"",_xlpm.x)))</f>
        <v/>
      </c>
      <c r="O651" t="str">
        <f>IF($I651="","",_xlfn.LET(_xlpm.x,VLOOKUP($I651,'taxon-match_2026-08-31'!$A$2:$N$122,10,FALSE),IF(_xlpm.x=0,"",_xlpm.x)))</f>
        <v/>
      </c>
      <c r="P651" t="str">
        <f>IF($I651="","",_xlfn.LET(_xlpm.x,VLOOKUP($I651,'taxon-match_2026-08-31'!$A$2:$N$122,11,FALSE),IF(_xlpm.x=0,"",_xlpm.x)))</f>
        <v/>
      </c>
      <c r="Q651" t="str">
        <f>IF($I651="","",_xlfn.LET(_xlpm.x,VLOOKUP($I651,'taxon-match_2026-08-31'!$A$2:$N$122,12,FALSE),IF(_xlpm.x=0,"",_xlpm.x)))</f>
        <v/>
      </c>
      <c r="R651" t="str">
        <f>IF($I651="","",_xlfn.LET(_xlpm.x,VLOOKUP($I651,'taxon-match_2026-08-31'!$A$2:$N$122,14,FALSE),IF(_xlpm.x=0,"",_xlpm.x)))</f>
        <v/>
      </c>
      <c r="T651" t="s">
        <v>71</v>
      </c>
      <c r="X651" t="str">
        <f>IF(T651="","",_xlfn.LET(_xlpm.x,VLOOKUP(T651,'Drop-down_menus'!$F$2:$G$16,2,FALSE),IF(_xlpm.x=0,"",_xlpm.x)))</f>
        <v>https://orcid.org/0009-0002-6669-2911</v>
      </c>
      <c r="Y651" t="str">
        <f>IF(U651="","",_xlfn.LET(_xlpm.x,VLOOKUP(U651,'Drop-down_menus'!$F$2:$G$16,2,FALSE),IF(_xlpm.x=0,"",_xlpm.x)))</f>
        <v/>
      </c>
      <c r="Z651" t="str">
        <f>IF(V651="","",_xlfn.LET(_xlpm.x,VLOOKUP(V651,'Drop-down_menus'!$F$2:$G$16,2,FALSE),IF(_xlpm.x=0,"",_xlpm.x)))</f>
        <v/>
      </c>
      <c r="AA651" t="str">
        <f>IF(W651="","",_xlfn.LET(_xlpm.x,VLOOKUP(W651,'Drop-down_menus'!$F$2:$G$16,2,FALSE),IF(_xlpm.x=0,"",_xlpm.x)))</f>
        <v/>
      </c>
      <c r="AE651" t="s">
        <v>739</v>
      </c>
    </row>
    <row r="652" spans="1:31" hidden="1" x14ac:dyDescent="0.2">
      <c r="A652" s="2" t="s">
        <v>159</v>
      </c>
      <c r="C652">
        <v>844</v>
      </c>
      <c r="D652" t="s">
        <v>711</v>
      </c>
      <c r="E652" t="s">
        <v>721</v>
      </c>
      <c r="I652" t="s">
        <v>2611</v>
      </c>
      <c r="J652" t="str">
        <f>IF($I652="","",_xlfn.LET(_xlpm.x,VLOOKUP($I652,'taxon-match_2026-08-31'!$A$2:$N$122,6,FALSE),IF(_xlpm.x=0,"",_xlpm.x)))</f>
        <v/>
      </c>
      <c r="K652" t="str">
        <f>IF($I652="","",_xlfn.LET(_xlpm.x,VLOOKUP($I652,'taxon-match_2026-08-31'!$A$2:$N$122,4,FALSE),IF(_xlpm.x=0,"",_xlpm.x)))</f>
        <v/>
      </c>
      <c r="L652" t="str">
        <f>IF($I652="","",_xlfn.LET(_xlpm.x,VLOOKUP($I652,'taxon-match_2026-08-31'!$A$2:$N$122,7,FALSE),IF(_xlpm.x=0,"",_xlpm.x)))</f>
        <v/>
      </c>
      <c r="M652" t="str">
        <f>IF($I652="","",_xlfn.LET(_xlpm.x,VLOOKUP($I652,'taxon-match_2026-08-31'!$A$2:$N$122,8,FALSE),IF(_xlpm.x=0,"",_xlpm.x)))</f>
        <v/>
      </c>
      <c r="N652" t="str">
        <f>IF($I652="","",_xlfn.LET(_xlpm.x,VLOOKUP($I652,'taxon-match_2026-08-31'!$A$2:$N$122,9,FALSE),IF(_xlpm.x=0,"",_xlpm.x)))</f>
        <v/>
      </c>
      <c r="O652" t="str">
        <f>IF($I652="","",_xlfn.LET(_xlpm.x,VLOOKUP($I652,'taxon-match_2026-08-31'!$A$2:$N$122,10,FALSE),IF(_xlpm.x=0,"",_xlpm.x)))</f>
        <v/>
      </c>
      <c r="P652" t="str">
        <f>IF($I652="","",_xlfn.LET(_xlpm.x,VLOOKUP($I652,'taxon-match_2026-08-31'!$A$2:$N$122,11,FALSE),IF(_xlpm.x=0,"",_xlpm.x)))</f>
        <v/>
      </c>
      <c r="Q652" t="str">
        <f>IF($I652="","",_xlfn.LET(_xlpm.x,VLOOKUP($I652,'taxon-match_2026-08-31'!$A$2:$N$122,12,FALSE),IF(_xlpm.x=0,"",_xlpm.x)))</f>
        <v/>
      </c>
      <c r="R652" t="str">
        <f>IF($I652="","",_xlfn.LET(_xlpm.x,VLOOKUP($I652,'taxon-match_2026-08-31'!$A$2:$N$122,14,FALSE),IF(_xlpm.x=0,"",_xlpm.x)))</f>
        <v/>
      </c>
      <c r="T652" t="s">
        <v>71</v>
      </c>
      <c r="X652" t="str">
        <f>IF(T652="","",_xlfn.LET(_xlpm.x,VLOOKUP(T652,'Drop-down_menus'!$F$2:$G$16,2,FALSE),IF(_xlpm.x=0,"",_xlpm.x)))</f>
        <v>https://orcid.org/0009-0002-6669-2911</v>
      </c>
      <c r="Y652" t="str">
        <f>IF(U652="","",_xlfn.LET(_xlpm.x,VLOOKUP(U652,'Drop-down_menus'!$F$2:$G$16,2,FALSE),IF(_xlpm.x=0,"",_xlpm.x)))</f>
        <v/>
      </c>
      <c r="Z652" t="str">
        <f>IF(V652="","",_xlfn.LET(_xlpm.x,VLOOKUP(V652,'Drop-down_menus'!$F$2:$G$16,2,FALSE),IF(_xlpm.x=0,"",_xlpm.x)))</f>
        <v/>
      </c>
      <c r="AA652" t="str">
        <f>IF(W652="","",_xlfn.LET(_xlpm.x,VLOOKUP(W652,'Drop-down_menus'!$F$2:$G$16,2,FALSE),IF(_xlpm.x=0,"",_xlpm.x)))</f>
        <v/>
      </c>
      <c r="AB652" t="s">
        <v>722</v>
      </c>
      <c r="AE652" t="s">
        <v>723</v>
      </c>
    </row>
    <row r="653" spans="1:31" hidden="1" x14ac:dyDescent="0.2">
      <c r="A653" s="2" t="s">
        <v>159</v>
      </c>
      <c r="C653">
        <v>845</v>
      </c>
      <c r="D653" t="s">
        <v>711</v>
      </c>
      <c r="E653" t="s">
        <v>721</v>
      </c>
      <c r="I653" t="s">
        <v>2611</v>
      </c>
      <c r="J653" t="str">
        <f>IF($I653="","",_xlfn.LET(_xlpm.x,VLOOKUP($I653,'taxon-match_2026-08-31'!$A$2:$N$122,6,FALSE),IF(_xlpm.x=0,"",_xlpm.x)))</f>
        <v/>
      </c>
      <c r="K653" t="str">
        <f>IF($I653="","",_xlfn.LET(_xlpm.x,VLOOKUP($I653,'taxon-match_2026-08-31'!$A$2:$N$122,4,FALSE),IF(_xlpm.x=0,"",_xlpm.x)))</f>
        <v/>
      </c>
      <c r="L653" t="str">
        <f>IF($I653="","",_xlfn.LET(_xlpm.x,VLOOKUP($I653,'taxon-match_2026-08-31'!$A$2:$N$122,7,FALSE),IF(_xlpm.x=0,"",_xlpm.x)))</f>
        <v/>
      </c>
      <c r="M653" t="str">
        <f>IF($I653="","",_xlfn.LET(_xlpm.x,VLOOKUP($I653,'taxon-match_2026-08-31'!$A$2:$N$122,8,FALSE),IF(_xlpm.x=0,"",_xlpm.x)))</f>
        <v/>
      </c>
      <c r="N653" t="str">
        <f>IF($I653="","",_xlfn.LET(_xlpm.x,VLOOKUP($I653,'taxon-match_2026-08-31'!$A$2:$N$122,9,FALSE),IF(_xlpm.x=0,"",_xlpm.x)))</f>
        <v/>
      </c>
      <c r="O653" t="str">
        <f>IF($I653="","",_xlfn.LET(_xlpm.x,VLOOKUP($I653,'taxon-match_2026-08-31'!$A$2:$N$122,10,FALSE),IF(_xlpm.x=0,"",_xlpm.x)))</f>
        <v/>
      </c>
      <c r="P653" t="str">
        <f>IF($I653="","",_xlfn.LET(_xlpm.x,VLOOKUP($I653,'taxon-match_2026-08-31'!$A$2:$N$122,11,FALSE),IF(_xlpm.x=0,"",_xlpm.x)))</f>
        <v/>
      </c>
      <c r="Q653" t="str">
        <f>IF($I653="","",_xlfn.LET(_xlpm.x,VLOOKUP($I653,'taxon-match_2026-08-31'!$A$2:$N$122,12,FALSE),IF(_xlpm.x=0,"",_xlpm.x)))</f>
        <v/>
      </c>
      <c r="R653" t="str">
        <f>IF($I653="","",_xlfn.LET(_xlpm.x,VLOOKUP($I653,'taxon-match_2026-08-31'!$A$2:$N$122,14,FALSE),IF(_xlpm.x=0,"",_xlpm.x)))</f>
        <v/>
      </c>
      <c r="T653" t="s">
        <v>71</v>
      </c>
      <c r="X653" t="str">
        <f>IF(T653="","",_xlfn.LET(_xlpm.x,VLOOKUP(T653,'Drop-down_menus'!$F$2:$G$16,2,FALSE),IF(_xlpm.x=0,"",_xlpm.x)))</f>
        <v>https://orcid.org/0009-0002-6669-2911</v>
      </c>
      <c r="Y653" t="str">
        <f>IF(U653="","",_xlfn.LET(_xlpm.x,VLOOKUP(U653,'Drop-down_menus'!$F$2:$G$16,2,FALSE),IF(_xlpm.x=0,"",_xlpm.x)))</f>
        <v/>
      </c>
      <c r="Z653" t="str">
        <f>IF(V653="","",_xlfn.LET(_xlpm.x,VLOOKUP(V653,'Drop-down_menus'!$F$2:$G$16,2,FALSE),IF(_xlpm.x=0,"",_xlpm.x)))</f>
        <v/>
      </c>
      <c r="AA653" t="str">
        <f>IF(W653="","",_xlfn.LET(_xlpm.x,VLOOKUP(W653,'Drop-down_menus'!$F$2:$G$16,2,FALSE),IF(_xlpm.x=0,"",_xlpm.x)))</f>
        <v/>
      </c>
      <c r="AB653" t="s">
        <v>722</v>
      </c>
      <c r="AE653" t="s">
        <v>723</v>
      </c>
    </row>
    <row r="654" spans="1:31" hidden="1" x14ac:dyDescent="0.2">
      <c r="A654" s="2" t="s">
        <v>159</v>
      </c>
      <c r="C654">
        <v>846</v>
      </c>
      <c r="D654" t="s">
        <v>711</v>
      </c>
      <c r="E654" t="s">
        <v>724</v>
      </c>
      <c r="I654" t="s">
        <v>2611</v>
      </c>
      <c r="J654" t="str">
        <f>IF($I654="","",_xlfn.LET(_xlpm.x,VLOOKUP($I654,'taxon-match_2026-08-31'!$A$2:$N$122,6,FALSE),IF(_xlpm.x=0,"",_xlpm.x)))</f>
        <v/>
      </c>
      <c r="K654" t="str">
        <f>IF($I654="","",_xlfn.LET(_xlpm.x,VLOOKUP($I654,'taxon-match_2026-08-31'!$A$2:$N$122,4,FALSE),IF(_xlpm.x=0,"",_xlpm.x)))</f>
        <v/>
      </c>
      <c r="L654" t="str">
        <f>IF($I654="","",_xlfn.LET(_xlpm.x,VLOOKUP($I654,'taxon-match_2026-08-31'!$A$2:$N$122,7,FALSE),IF(_xlpm.x=0,"",_xlpm.x)))</f>
        <v/>
      </c>
      <c r="M654" t="str">
        <f>IF($I654="","",_xlfn.LET(_xlpm.x,VLOOKUP($I654,'taxon-match_2026-08-31'!$A$2:$N$122,8,FALSE),IF(_xlpm.x=0,"",_xlpm.x)))</f>
        <v/>
      </c>
      <c r="N654" t="str">
        <f>IF($I654="","",_xlfn.LET(_xlpm.x,VLOOKUP($I654,'taxon-match_2026-08-31'!$A$2:$N$122,9,FALSE),IF(_xlpm.x=0,"",_xlpm.x)))</f>
        <v/>
      </c>
      <c r="O654" t="str">
        <f>IF($I654="","",_xlfn.LET(_xlpm.x,VLOOKUP($I654,'taxon-match_2026-08-31'!$A$2:$N$122,10,FALSE),IF(_xlpm.x=0,"",_xlpm.x)))</f>
        <v/>
      </c>
      <c r="P654" t="str">
        <f>IF($I654="","",_xlfn.LET(_xlpm.x,VLOOKUP($I654,'taxon-match_2026-08-31'!$A$2:$N$122,11,FALSE),IF(_xlpm.x=0,"",_xlpm.x)))</f>
        <v/>
      </c>
      <c r="Q654" t="str">
        <f>IF($I654="","",_xlfn.LET(_xlpm.x,VLOOKUP($I654,'taxon-match_2026-08-31'!$A$2:$N$122,12,FALSE),IF(_xlpm.x=0,"",_xlpm.x)))</f>
        <v/>
      </c>
      <c r="R654" t="str">
        <f>IF($I654="","",_xlfn.LET(_xlpm.x,VLOOKUP($I654,'taxon-match_2026-08-31'!$A$2:$N$122,14,FALSE),IF(_xlpm.x=0,"",_xlpm.x)))</f>
        <v/>
      </c>
      <c r="T654" t="s">
        <v>71</v>
      </c>
      <c r="X654" t="str">
        <f>IF(T654="","",_xlfn.LET(_xlpm.x,VLOOKUP(T654,'Drop-down_menus'!$F$2:$G$16,2,FALSE),IF(_xlpm.x=0,"",_xlpm.x)))</f>
        <v>https://orcid.org/0009-0002-6669-2911</v>
      </c>
      <c r="Y654" t="str">
        <f>IF(U654="","",_xlfn.LET(_xlpm.x,VLOOKUP(U654,'Drop-down_menus'!$F$2:$G$16,2,FALSE),IF(_xlpm.x=0,"",_xlpm.x)))</f>
        <v/>
      </c>
      <c r="Z654" t="str">
        <f>IF(V654="","",_xlfn.LET(_xlpm.x,VLOOKUP(V654,'Drop-down_menus'!$F$2:$G$16,2,FALSE),IF(_xlpm.x=0,"",_xlpm.x)))</f>
        <v/>
      </c>
      <c r="AA654" t="str">
        <f>IF(W654="","",_xlfn.LET(_xlpm.x,VLOOKUP(W654,'Drop-down_menus'!$F$2:$G$16,2,FALSE),IF(_xlpm.x=0,"",_xlpm.x)))</f>
        <v/>
      </c>
      <c r="AB654" t="s">
        <v>722</v>
      </c>
      <c r="AE654" t="s">
        <v>723</v>
      </c>
    </row>
    <row r="655" spans="1:31" hidden="1" x14ac:dyDescent="0.2">
      <c r="A655" s="2" t="s">
        <v>159</v>
      </c>
      <c r="C655">
        <v>847</v>
      </c>
      <c r="D655" t="s">
        <v>711</v>
      </c>
      <c r="E655" t="s">
        <v>724</v>
      </c>
      <c r="I655" t="s">
        <v>2611</v>
      </c>
      <c r="J655" t="str">
        <f>IF($I655="","",_xlfn.LET(_xlpm.x,VLOOKUP($I655,'taxon-match_2026-08-31'!$A$2:$N$122,6,FALSE),IF(_xlpm.x=0,"",_xlpm.x)))</f>
        <v/>
      </c>
      <c r="K655" t="str">
        <f>IF($I655="","",_xlfn.LET(_xlpm.x,VLOOKUP($I655,'taxon-match_2026-08-31'!$A$2:$N$122,4,FALSE),IF(_xlpm.x=0,"",_xlpm.x)))</f>
        <v/>
      </c>
      <c r="L655" t="str">
        <f>IF($I655="","",_xlfn.LET(_xlpm.x,VLOOKUP($I655,'taxon-match_2026-08-31'!$A$2:$N$122,7,FALSE),IF(_xlpm.x=0,"",_xlpm.x)))</f>
        <v/>
      </c>
      <c r="M655" t="str">
        <f>IF($I655="","",_xlfn.LET(_xlpm.x,VLOOKUP($I655,'taxon-match_2026-08-31'!$A$2:$N$122,8,FALSE),IF(_xlpm.x=0,"",_xlpm.x)))</f>
        <v/>
      </c>
      <c r="N655" t="str">
        <f>IF($I655="","",_xlfn.LET(_xlpm.x,VLOOKUP($I655,'taxon-match_2026-08-31'!$A$2:$N$122,9,FALSE),IF(_xlpm.x=0,"",_xlpm.x)))</f>
        <v/>
      </c>
      <c r="O655" t="str">
        <f>IF($I655="","",_xlfn.LET(_xlpm.x,VLOOKUP($I655,'taxon-match_2026-08-31'!$A$2:$N$122,10,FALSE),IF(_xlpm.x=0,"",_xlpm.x)))</f>
        <v/>
      </c>
      <c r="P655" t="str">
        <f>IF($I655="","",_xlfn.LET(_xlpm.x,VLOOKUP($I655,'taxon-match_2026-08-31'!$A$2:$N$122,11,FALSE),IF(_xlpm.x=0,"",_xlpm.x)))</f>
        <v/>
      </c>
      <c r="Q655" t="str">
        <f>IF($I655="","",_xlfn.LET(_xlpm.x,VLOOKUP($I655,'taxon-match_2026-08-31'!$A$2:$N$122,12,FALSE),IF(_xlpm.x=0,"",_xlpm.x)))</f>
        <v/>
      </c>
      <c r="R655" t="str">
        <f>IF($I655="","",_xlfn.LET(_xlpm.x,VLOOKUP($I655,'taxon-match_2026-08-31'!$A$2:$N$122,14,FALSE),IF(_xlpm.x=0,"",_xlpm.x)))</f>
        <v/>
      </c>
      <c r="T655" t="s">
        <v>71</v>
      </c>
      <c r="X655" t="str">
        <f>IF(T655="","",_xlfn.LET(_xlpm.x,VLOOKUP(T655,'Drop-down_menus'!$F$2:$G$16,2,FALSE),IF(_xlpm.x=0,"",_xlpm.x)))</f>
        <v>https://orcid.org/0009-0002-6669-2911</v>
      </c>
      <c r="Y655" t="str">
        <f>IF(U655="","",_xlfn.LET(_xlpm.x,VLOOKUP(U655,'Drop-down_menus'!$F$2:$G$16,2,FALSE),IF(_xlpm.x=0,"",_xlpm.x)))</f>
        <v/>
      </c>
      <c r="Z655" t="str">
        <f>IF(V655="","",_xlfn.LET(_xlpm.x,VLOOKUP(V655,'Drop-down_menus'!$F$2:$G$16,2,FALSE),IF(_xlpm.x=0,"",_xlpm.x)))</f>
        <v/>
      </c>
      <c r="AA655" t="str">
        <f>IF(W655="","",_xlfn.LET(_xlpm.x,VLOOKUP(W655,'Drop-down_menus'!$F$2:$G$16,2,FALSE),IF(_xlpm.x=0,"",_xlpm.x)))</f>
        <v/>
      </c>
      <c r="AB655" t="s">
        <v>722</v>
      </c>
      <c r="AE655" t="s">
        <v>723</v>
      </c>
    </row>
    <row r="656" spans="1:31" hidden="1" x14ac:dyDescent="0.2">
      <c r="A656" s="2" t="s">
        <v>159</v>
      </c>
      <c r="C656">
        <v>848</v>
      </c>
      <c r="D656" t="s">
        <v>711</v>
      </c>
      <c r="E656" t="s">
        <v>728</v>
      </c>
      <c r="I656" t="s">
        <v>2611</v>
      </c>
      <c r="J656" t="str">
        <f>IF($I656="","",_xlfn.LET(_xlpm.x,VLOOKUP($I656,'taxon-match_2026-08-31'!$A$2:$N$122,6,FALSE),IF(_xlpm.x=0,"",_xlpm.x)))</f>
        <v/>
      </c>
      <c r="K656" t="str">
        <f>IF($I656="","",_xlfn.LET(_xlpm.x,VLOOKUP($I656,'taxon-match_2026-08-31'!$A$2:$N$122,4,FALSE),IF(_xlpm.x=0,"",_xlpm.x)))</f>
        <v/>
      </c>
      <c r="L656" t="str">
        <f>IF($I656="","",_xlfn.LET(_xlpm.x,VLOOKUP($I656,'taxon-match_2026-08-31'!$A$2:$N$122,7,FALSE),IF(_xlpm.x=0,"",_xlpm.x)))</f>
        <v/>
      </c>
      <c r="M656" t="str">
        <f>IF($I656="","",_xlfn.LET(_xlpm.x,VLOOKUP($I656,'taxon-match_2026-08-31'!$A$2:$N$122,8,FALSE),IF(_xlpm.x=0,"",_xlpm.x)))</f>
        <v/>
      </c>
      <c r="N656" t="str">
        <f>IF($I656="","",_xlfn.LET(_xlpm.x,VLOOKUP($I656,'taxon-match_2026-08-31'!$A$2:$N$122,9,FALSE),IF(_xlpm.x=0,"",_xlpm.x)))</f>
        <v/>
      </c>
      <c r="O656" t="str">
        <f>IF($I656="","",_xlfn.LET(_xlpm.x,VLOOKUP($I656,'taxon-match_2026-08-31'!$A$2:$N$122,10,FALSE),IF(_xlpm.x=0,"",_xlpm.x)))</f>
        <v/>
      </c>
      <c r="P656" t="str">
        <f>IF($I656="","",_xlfn.LET(_xlpm.x,VLOOKUP($I656,'taxon-match_2026-08-31'!$A$2:$N$122,11,FALSE),IF(_xlpm.x=0,"",_xlpm.x)))</f>
        <v/>
      </c>
      <c r="Q656" t="str">
        <f>IF($I656="","",_xlfn.LET(_xlpm.x,VLOOKUP($I656,'taxon-match_2026-08-31'!$A$2:$N$122,12,FALSE),IF(_xlpm.x=0,"",_xlpm.x)))</f>
        <v/>
      </c>
      <c r="R656" t="str">
        <f>IF($I656="","",_xlfn.LET(_xlpm.x,VLOOKUP($I656,'taxon-match_2026-08-31'!$A$2:$N$122,14,FALSE),IF(_xlpm.x=0,"",_xlpm.x)))</f>
        <v/>
      </c>
      <c r="T656" t="s">
        <v>71</v>
      </c>
      <c r="X656" t="str">
        <f>IF(T656="","",_xlfn.LET(_xlpm.x,VLOOKUP(T656,'Drop-down_menus'!$F$2:$G$16,2,FALSE),IF(_xlpm.x=0,"",_xlpm.x)))</f>
        <v>https://orcid.org/0009-0002-6669-2911</v>
      </c>
      <c r="Y656" t="str">
        <f>IF(U656="","",_xlfn.LET(_xlpm.x,VLOOKUP(U656,'Drop-down_menus'!$F$2:$G$16,2,FALSE),IF(_xlpm.x=0,"",_xlpm.x)))</f>
        <v/>
      </c>
      <c r="Z656" t="str">
        <f>IF(V656="","",_xlfn.LET(_xlpm.x,VLOOKUP(V656,'Drop-down_menus'!$F$2:$G$16,2,FALSE),IF(_xlpm.x=0,"",_xlpm.x)))</f>
        <v/>
      </c>
      <c r="AA656" t="str">
        <f>IF(W656="","",_xlfn.LET(_xlpm.x,VLOOKUP(W656,'Drop-down_menus'!$F$2:$G$16,2,FALSE),IF(_xlpm.x=0,"",_xlpm.x)))</f>
        <v/>
      </c>
      <c r="AE656" t="s">
        <v>791</v>
      </c>
    </row>
    <row r="657" spans="1:31" hidden="1" x14ac:dyDescent="0.2">
      <c r="A657" s="2" t="s">
        <v>160</v>
      </c>
      <c r="C657">
        <v>849</v>
      </c>
      <c r="D657" t="s">
        <v>711</v>
      </c>
      <c r="E657" t="s">
        <v>741</v>
      </c>
      <c r="I657" t="s">
        <v>2611</v>
      </c>
      <c r="J657" t="str">
        <f>IF($I657="","",_xlfn.LET(_xlpm.x,VLOOKUP($I657,'taxon-match_2026-08-31'!$A$2:$N$122,6,FALSE),IF(_xlpm.x=0,"",_xlpm.x)))</f>
        <v/>
      </c>
      <c r="K657" t="str">
        <f>IF($I657="","",_xlfn.LET(_xlpm.x,VLOOKUP($I657,'taxon-match_2026-08-31'!$A$2:$N$122,4,FALSE),IF(_xlpm.x=0,"",_xlpm.x)))</f>
        <v/>
      </c>
      <c r="L657" t="str">
        <f>IF($I657="","",_xlfn.LET(_xlpm.x,VLOOKUP($I657,'taxon-match_2026-08-31'!$A$2:$N$122,7,FALSE),IF(_xlpm.x=0,"",_xlpm.x)))</f>
        <v/>
      </c>
      <c r="M657" t="str">
        <f>IF($I657="","",_xlfn.LET(_xlpm.x,VLOOKUP($I657,'taxon-match_2026-08-31'!$A$2:$N$122,8,FALSE),IF(_xlpm.x=0,"",_xlpm.x)))</f>
        <v/>
      </c>
      <c r="N657" t="str">
        <f>IF($I657="","",_xlfn.LET(_xlpm.x,VLOOKUP($I657,'taxon-match_2026-08-31'!$A$2:$N$122,9,FALSE),IF(_xlpm.x=0,"",_xlpm.x)))</f>
        <v/>
      </c>
      <c r="O657" t="str">
        <f>IF($I657="","",_xlfn.LET(_xlpm.x,VLOOKUP($I657,'taxon-match_2026-08-31'!$A$2:$N$122,10,FALSE),IF(_xlpm.x=0,"",_xlpm.x)))</f>
        <v/>
      </c>
      <c r="P657" t="str">
        <f>IF($I657="","",_xlfn.LET(_xlpm.x,VLOOKUP($I657,'taxon-match_2026-08-31'!$A$2:$N$122,11,FALSE),IF(_xlpm.x=0,"",_xlpm.x)))</f>
        <v/>
      </c>
      <c r="Q657" t="str">
        <f>IF($I657="","",_xlfn.LET(_xlpm.x,VLOOKUP($I657,'taxon-match_2026-08-31'!$A$2:$N$122,12,FALSE),IF(_xlpm.x=0,"",_xlpm.x)))</f>
        <v/>
      </c>
      <c r="R657" t="str">
        <f>IF($I657="","",_xlfn.LET(_xlpm.x,VLOOKUP($I657,'taxon-match_2026-08-31'!$A$2:$N$122,14,FALSE),IF(_xlpm.x=0,"",_xlpm.x)))</f>
        <v/>
      </c>
      <c r="T657" t="s">
        <v>71</v>
      </c>
      <c r="X657" t="str">
        <f>IF(T657="","",_xlfn.LET(_xlpm.x,VLOOKUP(T657,'Drop-down_menus'!$F$2:$G$16,2,FALSE),IF(_xlpm.x=0,"",_xlpm.x)))</f>
        <v>https://orcid.org/0009-0002-6669-2911</v>
      </c>
      <c r="Y657" t="str">
        <f>IF(U657="","",_xlfn.LET(_xlpm.x,VLOOKUP(U657,'Drop-down_menus'!$F$2:$G$16,2,FALSE),IF(_xlpm.x=0,"",_xlpm.x)))</f>
        <v/>
      </c>
      <c r="Z657" t="str">
        <f>IF(V657="","",_xlfn.LET(_xlpm.x,VLOOKUP(V657,'Drop-down_menus'!$F$2:$G$16,2,FALSE),IF(_xlpm.x=0,"",_xlpm.x)))</f>
        <v/>
      </c>
      <c r="AA657" t="str">
        <f>IF(W657="","",_xlfn.LET(_xlpm.x,VLOOKUP(W657,'Drop-down_menus'!$F$2:$G$16,2,FALSE),IF(_xlpm.x=0,"",_xlpm.x)))</f>
        <v/>
      </c>
      <c r="AE657" t="s">
        <v>739</v>
      </c>
    </row>
    <row r="658" spans="1:31" hidden="1" x14ac:dyDescent="0.2">
      <c r="A658" s="2" t="s">
        <v>160</v>
      </c>
      <c r="C658">
        <v>850</v>
      </c>
      <c r="D658" t="s">
        <v>711</v>
      </c>
      <c r="E658" t="s">
        <v>728</v>
      </c>
      <c r="I658" t="s">
        <v>2611</v>
      </c>
      <c r="J658" t="str">
        <f>IF($I658="","",_xlfn.LET(_xlpm.x,VLOOKUP($I658,'taxon-match_2026-08-31'!$A$2:$N$122,6,FALSE),IF(_xlpm.x=0,"",_xlpm.x)))</f>
        <v/>
      </c>
      <c r="K658" t="str">
        <f>IF($I658="","",_xlfn.LET(_xlpm.x,VLOOKUP($I658,'taxon-match_2026-08-31'!$A$2:$N$122,4,FALSE),IF(_xlpm.x=0,"",_xlpm.x)))</f>
        <v/>
      </c>
      <c r="L658" t="str">
        <f>IF($I658="","",_xlfn.LET(_xlpm.x,VLOOKUP($I658,'taxon-match_2026-08-31'!$A$2:$N$122,7,FALSE),IF(_xlpm.x=0,"",_xlpm.x)))</f>
        <v/>
      </c>
      <c r="M658" t="str">
        <f>IF($I658="","",_xlfn.LET(_xlpm.x,VLOOKUP($I658,'taxon-match_2026-08-31'!$A$2:$N$122,8,FALSE),IF(_xlpm.x=0,"",_xlpm.x)))</f>
        <v/>
      </c>
      <c r="N658" t="str">
        <f>IF($I658="","",_xlfn.LET(_xlpm.x,VLOOKUP($I658,'taxon-match_2026-08-31'!$A$2:$N$122,9,FALSE),IF(_xlpm.x=0,"",_xlpm.x)))</f>
        <v/>
      </c>
      <c r="O658" t="str">
        <f>IF($I658="","",_xlfn.LET(_xlpm.x,VLOOKUP($I658,'taxon-match_2026-08-31'!$A$2:$N$122,10,FALSE),IF(_xlpm.x=0,"",_xlpm.x)))</f>
        <v/>
      </c>
      <c r="P658" t="str">
        <f>IF($I658="","",_xlfn.LET(_xlpm.x,VLOOKUP($I658,'taxon-match_2026-08-31'!$A$2:$N$122,11,FALSE),IF(_xlpm.x=0,"",_xlpm.x)))</f>
        <v/>
      </c>
      <c r="Q658" t="str">
        <f>IF($I658="","",_xlfn.LET(_xlpm.x,VLOOKUP($I658,'taxon-match_2026-08-31'!$A$2:$N$122,12,FALSE),IF(_xlpm.x=0,"",_xlpm.x)))</f>
        <v/>
      </c>
      <c r="R658" t="str">
        <f>IF($I658="","",_xlfn.LET(_xlpm.x,VLOOKUP($I658,'taxon-match_2026-08-31'!$A$2:$N$122,14,FALSE),IF(_xlpm.x=0,"",_xlpm.x)))</f>
        <v/>
      </c>
      <c r="T658" t="s">
        <v>71</v>
      </c>
      <c r="X658" t="str">
        <f>IF(T658="","",_xlfn.LET(_xlpm.x,VLOOKUP(T658,'Drop-down_menus'!$F$2:$G$16,2,FALSE),IF(_xlpm.x=0,"",_xlpm.x)))</f>
        <v>https://orcid.org/0009-0002-6669-2911</v>
      </c>
      <c r="Y658" t="str">
        <f>IF(U658="","",_xlfn.LET(_xlpm.x,VLOOKUP(U658,'Drop-down_menus'!$F$2:$G$16,2,FALSE),IF(_xlpm.x=0,"",_xlpm.x)))</f>
        <v/>
      </c>
      <c r="Z658" t="str">
        <f>IF(V658="","",_xlfn.LET(_xlpm.x,VLOOKUP(V658,'Drop-down_menus'!$F$2:$G$16,2,FALSE),IF(_xlpm.x=0,"",_xlpm.x)))</f>
        <v/>
      </c>
      <c r="AA658" t="str">
        <f>IF(W658="","",_xlfn.LET(_xlpm.x,VLOOKUP(W658,'Drop-down_menus'!$F$2:$G$16,2,FALSE),IF(_xlpm.x=0,"",_xlpm.x)))</f>
        <v/>
      </c>
      <c r="AE658" t="s">
        <v>739</v>
      </c>
    </row>
    <row r="659" spans="1:31" hidden="1" x14ac:dyDescent="0.2">
      <c r="A659" s="2" t="s">
        <v>160</v>
      </c>
      <c r="C659">
        <v>851</v>
      </c>
      <c r="D659" t="s">
        <v>711</v>
      </c>
      <c r="E659" t="s">
        <v>721</v>
      </c>
      <c r="I659" t="s">
        <v>2611</v>
      </c>
      <c r="J659" t="str">
        <f>IF($I659="","",_xlfn.LET(_xlpm.x,VLOOKUP($I659,'taxon-match_2026-08-31'!$A$2:$N$122,6,FALSE),IF(_xlpm.x=0,"",_xlpm.x)))</f>
        <v/>
      </c>
      <c r="K659" t="str">
        <f>IF($I659="","",_xlfn.LET(_xlpm.x,VLOOKUP($I659,'taxon-match_2026-08-31'!$A$2:$N$122,4,FALSE),IF(_xlpm.x=0,"",_xlpm.x)))</f>
        <v/>
      </c>
      <c r="L659" t="str">
        <f>IF($I659="","",_xlfn.LET(_xlpm.x,VLOOKUP($I659,'taxon-match_2026-08-31'!$A$2:$N$122,7,FALSE),IF(_xlpm.x=0,"",_xlpm.x)))</f>
        <v/>
      </c>
      <c r="M659" t="str">
        <f>IF($I659="","",_xlfn.LET(_xlpm.x,VLOOKUP($I659,'taxon-match_2026-08-31'!$A$2:$N$122,8,FALSE),IF(_xlpm.x=0,"",_xlpm.x)))</f>
        <v/>
      </c>
      <c r="N659" t="str">
        <f>IF($I659="","",_xlfn.LET(_xlpm.x,VLOOKUP($I659,'taxon-match_2026-08-31'!$A$2:$N$122,9,FALSE),IF(_xlpm.x=0,"",_xlpm.x)))</f>
        <v/>
      </c>
      <c r="O659" t="str">
        <f>IF($I659="","",_xlfn.LET(_xlpm.x,VLOOKUP($I659,'taxon-match_2026-08-31'!$A$2:$N$122,10,FALSE),IF(_xlpm.x=0,"",_xlpm.x)))</f>
        <v/>
      </c>
      <c r="P659" t="str">
        <f>IF($I659="","",_xlfn.LET(_xlpm.x,VLOOKUP($I659,'taxon-match_2026-08-31'!$A$2:$N$122,11,FALSE),IF(_xlpm.x=0,"",_xlpm.x)))</f>
        <v/>
      </c>
      <c r="Q659" t="str">
        <f>IF($I659="","",_xlfn.LET(_xlpm.x,VLOOKUP($I659,'taxon-match_2026-08-31'!$A$2:$N$122,12,FALSE),IF(_xlpm.x=0,"",_xlpm.x)))</f>
        <v/>
      </c>
      <c r="R659" t="str">
        <f>IF($I659="","",_xlfn.LET(_xlpm.x,VLOOKUP($I659,'taxon-match_2026-08-31'!$A$2:$N$122,14,FALSE),IF(_xlpm.x=0,"",_xlpm.x)))</f>
        <v/>
      </c>
      <c r="T659" t="s">
        <v>71</v>
      </c>
      <c r="X659" t="str">
        <f>IF(T659="","",_xlfn.LET(_xlpm.x,VLOOKUP(T659,'Drop-down_menus'!$F$2:$G$16,2,FALSE),IF(_xlpm.x=0,"",_xlpm.x)))</f>
        <v>https://orcid.org/0009-0002-6669-2911</v>
      </c>
      <c r="Y659" t="str">
        <f>IF(U659="","",_xlfn.LET(_xlpm.x,VLOOKUP(U659,'Drop-down_menus'!$F$2:$G$16,2,FALSE),IF(_xlpm.x=0,"",_xlpm.x)))</f>
        <v/>
      </c>
      <c r="Z659" t="str">
        <f>IF(V659="","",_xlfn.LET(_xlpm.x,VLOOKUP(V659,'Drop-down_menus'!$F$2:$G$16,2,FALSE),IF(_xlpm.x=0,"",_xlpm.x)))</f>
        <v/>
      </c>
      <c r="AA659" t="str">
        <f>IF(W659="","",_xlfn.LET(_xlpm.x,VLOOKUP(W659,'Drop-down_menus'!$F$2:$G$16,2,FALSE),IF(_xlpm.x=0,"",_xlpm.x)))</f>
        <v/>
      </c>
      <c r="AB659" t="s">
        <v>722</v>
      </c>
      <c r="AE659" t="s">
        <v>723</v>
      </c>
    </row>
    <row r="660" spans="1:31" hidden="1" x14ac:dyDescent="0.2">
      <c r="A660" s="2" t="s">
        <v>160</v>
      </c>
      <c r="C660">
        <v>852</v>
      </c>
      <c r="D660" t="s">
        <v>711</v>
      </c>
      <c r="E660" t="s">
        <v>721</v>
      </c>
      <c r="I660" t="s">
        <v>2611</v>
      </c>
      <c r="J660" t="str">
        <f>IF($I660="","",_xlfn.LET(_xlpm.x,VLOOKUP($I660,'taxon-match_2026-08-31'!$A$2:$N$122,6,FALSE),IF(_xlpm.x=0,"",_xlpm.x)))</f>
        <v/>
      </c>
      <c r="K660" t="str">
        <f>IF($I660="","",_xlfn.LET(_xlpm.x,VLOOKUP($I660,'taxon-match_2026-08-31'!$A$2:$N$122,4,FALSE),IF(_xlpm.x=0,"",_xlpm.x)))</f>
        <v/>
      </c>
      <c r="L660" t="str">
        <f>IF($I660="","",_xlfn.LET(_xlpm.x,VLOOKUP($I660,'taxon-match_2026-08-31'!$A$2:$N$122,7,FALSE),IF(_xlpm.x=0,"",_xlpm.x)))</f>
        <v/>
      </c>
      <c r="M660" t="str">
        <f>IF($I660="","",_xlfn.LET(_xlpm.x,VLOOKUP($I660,'taxon-match_2026-08-31'!$A$2:$N$122,8,FALSE),IF(_xlpm.x=0,"",_xlpm.x)))</f>
        <v/>
      </c>
      <c r="N660" t="str">
        <f>IF($I660="","",_xlfn.LET(_xlpm.x,VLOOKUP($I660,'taxon-match_2026-08-31'!$A$2:$N$122,9,FALSE),IF(_xlpm.x=0,"",_xlpm.x)))</f>
        <v/>
      </c>
      <c r="O660" t="str">
        <f>IF($I660="","",_xlfn.LET(_xlpm.x,VLOOKUP($I660,'taxon-match_2026-08-31'!$A$2:$N$122,10,FALSE),IF(_xlpm.x=0,"",_xlpm.x)))</f>
        <v/>
      </c>
      <c r="P660" t="str">
        <f>IF($I660="","",_xlfn.LET(_xlpm.x,VLOOKUP($I660,'taxon-match_2026-08-31'!$A$2:$N$122,11,FALSE),IF(_xlpm.x=0,"",_xlpm.x)))</f>
        <v/>
      </c>
      <c r="Q660" t="str">
        <f>IF($I660="","",_xlfn.LET(_xlpm.x,VLOOKUP($I660,'taxon-match_2026-08-31'!$A$2:$N$122,12,FALSE),IF(_xlpm.x=0,"",_xlpm.x)))</f>
        <v/>
      </c>
      <c r="R660" t="str">
        <f>IF($I660="","",_xlfn.LET(_xlpm.x,VLOOKUP($I660,'taxon-match_2026-08-31'!$A$2:$N$122,14,FALSE),IF(_xlpm.x=0,"",_xlpm.x)))</f>
        <v/>
      </c>
      <c r="T660" t="s">
        <v>71</v>
      </c>
      <c r="X660" t="str">
        <f>IF(T660="","",_xlfn.LET(_xlpm.x,VLOOKUP(T660,'Drop-down_menus'!$F$2:$G$16,2,FALSE),IF(_xlpm.x=0,"",_xlpm.x)))</f>
        <v>https://orcid.org/0009-0002-6669-2911</v>
      </c>
      <c r="Y660" t="str">
        <f>IF(U660="","",_xlfn.LET(_xlpm.x,VLOOKUP(U660,'Drop-down_menus'!$F$2:$G$16,2,FALSE),IF(_xlpm.x=0,"",_xlpm.x)))</f>
        <v/>
      </c>
      <c r="Z660" t="str">
        <f>IF(V660="","",_xlfn.LET(_xlpm.x,VLOOKUP(V660,'Drop-down_menus'!$F$2:$G$16,2,FALSE),IF(_xlpm.x=0,"",_xlpm.x)))</f>
        <v/>
      </c>
      <c r="AA660" t="str">
        <f>IF(W660="","",_xlfn.LET(_xlpm.x,VLOOKUP(W660,'Drop-down_menus'!$F$2:$G$16,2,FALSE),IF(_xlpm.x=0,"",_xlpm.x)))</f>
        <v/>
      </c>
      <c r="AB660" t="s">
        <v>722</v>
      </c>
      <c r="AE660" t="s">
        <v>723</v>
      </c>
    </row>
    <row r="661" spans="1:31" hidden="1" x14ac:dyDescent="0.2">
      <c r="A661" s="2" t="s">
        <v>160</v>
      </c>
      <c r="C661">
        <v>853</v>
      </c>
      <c r="D661" t="s">
        <v>711</v>
      </c>
      <c r="E661" t="s">
        <v>724</v>
      </c>
      <c r="I661" t="s">
        <v>2611</v>
      </c>
      <c r="J661" t="str">
        <f>IF($I661="","",_xlfn.LET(_xlpm.x,VLOOKUP($I661,'taxon-match_2026-08-31'!$A$2:$N$122,6,FALSE),IF(_xlpm.x=0,"",_xlpm.x)))</f>
        <v/>
      </c>
      <c r="K661" t="str">
        <f>IF($I661="","",_xlfn.LET(_xlpm.x,VLOOKUP($I661,'taxon-match_2026-08-31'!$A$2:$N$122,4,FALSE),IF(_xlpm.x=0,"",_xlpm.x)))</f>
        <v/>
      </c>
      <c r="L661" t="str">
        <f>IF($I661="","",_xlfn.LET(_xlpm.x,VLOOKUP($I661,'taxon-match_2026-08-31'!$A$2:$N$122,7,FALSE),IF(_xlpm.x=0,"",_xlpm.x)))</f>
        <v/>
      </c>
      <c r="M661" t="str">
        <f>IF($I661="","",_xlfn.LET(_xlpm.x,VLOOKUP($I661,'taxon-match_2026-08-31'!$A$2:$N$122,8,FALSE),IF(_xlpm.x=0,"",_xlpm.x)))</f>
        <v/>
      </c>
      <c r="N661" t="str">
        <f>IF($I661="","",_xlfn.LET(_xlpm.x,VLOOKUP($I661,'taxon-match_2026-08-31'!$A$2:$N$122,9,FALSE),IF(_xlpm.x=0,"",_xlpm.x)))</f>
        <v/>
      </c>
      <c r="O661" t="str">
        <f>IF($I661="","",_xlfn.LET(_xlpm.x,VLOOKUP($I661,'taxon-match_2026-08-31'!$A$2:$N$122,10,FALSE),IF(_xlpm.x=0,"",_xlpm.x)))</f>
        <v/>
      </c>
      <c r="P661" t="str">
        <f>IF($I661="","",_xlfn.LET(_xlpm.x,VLOOKUP($I661,'taxon-match_2026-08-31'!$A$2:$N$122,11,FALSE),IF(_xlpm.x=0,"",_xlpm.x)))</f>
        <v/>
      </c>
      <c r="Q661" t="str">
        <f>IF($I661="","",_xlfn.LET(_xlpm.x,VLOOKUP($I661,'taxon-match_2026-08-31'!$A$2:$N$122,12,FALSE),IF(_xlpm.x=0,"",_xlpm.x)))</f>
        <v/>
      </c>
      <c r="R661" t="str">
        <f>IF($I661="","",_xlfn.LET(_xlpm.x,VLOOKUP($I661,'taxon-match_2026-08-31'!$A$2:$N$122,14,FALSE),IF(_xlpm.x=0,"",_xlpm.x)))</f>
        <v/>
      </c>
      <c r="T661" t="s">
        <v>71</v>
      </c>
      <c r="X661" t="str">
        <f>IF(T661="","",_xlfn.LET(_xlpm.x,VLOOKUP(T661,'Drop-down_menus'!$F$2:$G$16,2,FALSE),IF(_xlpm.x=0,"",_xlpm.x)))</f>
        <v>https://orcid.org/0009-0002-6669-2911</v>
      </c>
      <c r="Y661" t="str">
        <f>IF(U661="","",_xlfn.LET(_xlpm.x,VLOOKUP(U661,'Drop-down_menus'!$F$2:$G$16,2,FALSE),IF(_xlpm.x=0,"",_xlpm.x)))</f>
        <v/>
      </c>
      <c r="Z661" t="str">
        <f>IF(V661="","",_xlfn.LET(_xlpm.x,VLOOKUP(V661,'Drop-down_menus'!$F$2:$G$16,2,FALSE),IF(_xlpm.x=0,"",_xlpm.x)))</f>
        <v/>
      </c>
      <c r="AA661" t="str">
        <f>IF(W661="","",_xlfn.LET(_xlpm.x,VLOOKUP(W661,'Drop-down_menus'!$F$2:$G$16,2,FALSE),IF(_xlpm.x=0,"",_xlpm.x)))</f>
        <v/>
      </c>
      <c r="AB661" t="s">
        <v>722</v>
      </c>
      <c r="AE661" t="s">
        <v>723</v>
      </c>
    </row>
    <row r="662" spans="1:31" hidden="1" x14ac:dyDescent="0.2">
      <c r="A662" s="2" t="s">
        <v>160</v>
      </c>
      <c r="C662">
        <v>854</v>
      </c>
      <c r="D662" t="s">
        <v>711</v>
      </c>
      <c r="E662" t="s">
        <v>724</v>
      </c>
      <c r="I662" t="s">
        <v>2611</v>
      </c>
      <c r="J662" t="str">
        <f>IF($I662="","",_xlfn.LET(_xlpm.x,VLOOKUP($I662,'taxon-match_2026-08-31'!$A$2:$N$122,6,FALSE),IF(_xlpm.x=0,"",_xlpm.x)))</f>
        <v/>
      </c>
      <c r="K662" t="str">
        <f>IF($I662="","",_xlfn.LET(_xlpm.x,VLOOKUP($I662,'taxon-match_2026-08-31'!$A$2:$N$122,4,FALSE),IF(_xlpm.x=0,"",_xlpm.x)))</f>
        <v/>
      </c>
      <c r="L662" t="str">
        <f>IF($I662="","",_xlfn.LET(_xlpm.x,VLOOKUP($I662,'taxon-match_2026-08-31'!$A$2:$N$122,7,FALSE),IF(_xlpm.x=0,"",_xlpm.x)))</f>
        <v/>
      </c>
      <c r="M662" t="str">
        <f>IF($I662="","",_xlfn.LET(_xlpm.x,VLOOKUP($I662,'taxon-match_2026-08-31'!$A$2:$N$122,8,FALSE),IF(_xlpm.x=0,"",_xlpm.x)))</f>
        <v/>
      </c>
      <c r="N662" t="str">
        <f>IF($I662="","",_xlfn.LET(_xlpm.x,VLOOKUP($I662,'taxon-match_2026-08-31'!$A$2:$N$122,9,FALSE),IF(_xlpm.x=0,"",_xlpm.x)))</f>
        <v/>
      </c>
      <c r="O662" t="str">
        <f>IF($I662="","",_xlfn.LET(_xlpm.x,VLOOKUP($I662,'taxon-match_2026-08-31'!$A$2:$N$122,10,FALSE),IF(_xlpm.x=0,"",_xlpm.x)))</f>
        <v/>
      </c>
      <c r="P662" t="str">
        <f>IF($I662="","",_xlfn.LET(_xlpm.x,VLOOKUP($I662,'taxon-match_2026-08-31'!$A$2:$N$122,11,FALSE),IF(_xlpm.x=0,"",_xlpm.x)))</f>
        <v/>
      </c>
      <c r="Q662" t="str">
        <f>IF($I662="","",_xlfn.LET(_xlpm.x,VLOOKUP($I662,'taxon-match_2026-08-31'!$A$2:$N$122,12,FALSE),IF(_xlpm.x=0,"",_xlpm.x)))</f>
        <v/>
      </c>
      <c r="R662" t="str">
        <f>IF($I662="","",_xlfn.LET(_xlpm.x,VLOOKUP($I662,'taxon-match_2026-08-31'!$A$2:$N$122,14,FALSE),IF(_xlpm.x=0,"",_xlpm.x)))</f>
        <v/>
      </c>
      <c r="T662" t="s">
        <v>71</v>
      </c>
      <c r="X662" t="str">
        <f>IF(T662="","",_xlfn.LET(_xlpm.x,VLOOKUP(T662,'Drop-down_menus'!$F$2:$G$16,2,FALSE),IF(_xlpm.x=0,"",_xlpm.x)))</f>
        <v>https://orcid.org/0009-0002-6669-2911</v>
      </c>
      <c r="Y662" t="str">
        <f>IF(U662="","",_xlfn.LET(_xlpm.x,VLOOKUP(U662,'Drop-down_menus'!$F$2:$G$16,2,FALSE),IF(_xlpm.x=0,"",_xlpm.x)))</f>
        <v/>
      </c>
      <c r="Z662" t="str">
        <f>IF(V662="","",_xlfn.LET(_xlpm.x,VLOOKUP(V662,'Drop-down_menus'!$F$2:$G$16,2,FALSE),IF(_xlpm.x=0,"",_xlpm.x)))</f>
        <v/>
      </c>
      <c r="AA662" t="str">
        <f>IF(W662="","",_xlfn.LET(_xlpm.x,VLOOKUP(W662,'Drop-down_menus'!$F$2:$G$16,2,FALSE),IF(_xlpm.x=0,"",_xlpm.x)))</f>
        <v/>
      </c>
      <c r="AB662" t="s">
        <v>722</v>
      </c>
      <c r="AE662" t="s">
        <v>723</v>
      </c>
    </row>
    <row r="663" spans="1:31" hidden="1" x14ac:dyDescent="0.2">
      <c r="A663" s="2" t="s">
        <v>160</v>
      </c>
      <c r="C663">
        <v>855</v>
      </c>
      <c r="D663" t="s">
        <v>711</v>
      </c>
      <c r="E663" t="s">
        <v>728</v>
      </c>
      <c r="I663" t="s">
        <v>2611</v>
      </c>
      <c r="J663" t="str">
        <f>IF($I663="","",_xlfn.LET(_xlpm.x,VLOOKUP($I663,'taxon-match_2026-08-31'!$A$2:$N$122,6,FALSE),IF(_xlpm.x=0,"",_xlpm.x)))</f>
        <v/>
      </c>
      <c r="K663" t="str">
        <f>IF($I663="","",_xlfn.LET(_xlpm.x,VLOOKUP($I663,'taxon-match_2026-08-31'!$A$2:$N$122,4,FALSE),IF(_xlpm.x=0,"",_xlpm.x)))</f>
        <v/>
      </c>
      <c r="L663" t="str">
        <f>IF($I663="","",_xlfn.LET(_xlpm.x,VLOOKUP($I663,'taxon-match_2026-08-31'!$A$2:$N$122,7,FALSE),IF(_xlpm.x=0,"",_xlpm.x)))</f>
        <v/>
      </c>
      <c r="M663" t="str">
        <f>IF($I663="","",_xlfn.LET(_xlpm.x,VLOOKUP($I663,'taxon-match_2026-08-31'!$A$2:$N$122,8,FALSE),IF(_xlpm.x=0,"",_xlpm.x)))</f>
        <v/>
      </c>
      <c r="N663" t="str">
        <f>IF($I663="","",_xlfn.LET(_xlpm.x,VLOOKUP($I663,'taxon-match_2026-08-31'!$A$2:$N$122,9,FALSE),IF(_xlpm.x=0,"",_xlpm.x)))</f>
        <v/>
      </c>
      <c r="O663" t="str">
        <f>IF($I663="","",_xlfn.LET(_xlpm.x,VLOOKUP($I663,'taxon-match_2026-08-31'!$A$2:$N$122,10,FALSE),IF(_xlpm.x=0,"",_xlpm.x)))</f>
        <v/>
      </c>
      <c r="P663" t="str">
        <f>IF($I663="","",_xlfn.LET(_xlpm.x,VLOOKUP($I663,'taxon-match_2026-08-31'!$A$2:$N$122,11,FALSE),IF(_xlpm.x=0,"",_xlpm.x)))</f>
        <v/>
      </c>
      <c r="Q663" t="str">
        <f>IF($I663="","",_xlfn.LET(_xlpm.x,VLOOKUP($I663,'taxon-match_2026-08-31'!$A$2:$N$122,12,FALSE),IF(_xlpm.x=0,"",_xlpm.x)))</f>
        <v/>
      </c>
      <c r="R663" t="str">
        <f>IF($I663="","",_xlfn.LET(_xlpm.x,VLOOKUP($I663,'taxon-match_2026-08-31'!$A$2:$N$122,14,FALSE),IF(_xlpm.x=0,"",_xlpm.x)))</f>
        <v/>
      </c>
      <c r="T663" t="s">
        <v>71</v>
      </c>
      <c r="X663" t="str">
        <f>IF(T663="","",_xlfn.LET(_xlpm.x,VLOOKUP(T663,'Drop-down_menus'!$F$2:$G$16,2,FALSE),IF(_xlpm.x=0,"",_xlpm.x)))</f>
        <v>https://orcid.org/0009-0002-6669-2911</v>
      </c>
      <c r="Y663" t="str">
        <f>IF(U663="","",_xlfn.LET(_xlpm.x,VLOOKUP(U663,'Drop-down_menus'!$F$2:$G$16,2,FALSE),IF(_xlpm.x=0,"",_xlpm.x)))</f>
        <v/>
      </c>
      <c r="Z663" t="str">
        <f>IF(V663="","",_xlfn.LET(_xlpm.x,VLOOKUP(V663,'Drop-down_menus'!$F$2:$G$16,2,FALSE),IF(_xlpm.x=0,"",_xlpm.x)))</f>
        <v/>
      </c>
      <c r="AA663" t="str">
        <f>IF(W663="","",_xlfn.LET(_xlpm.x,VLOOKUP(W663,'Drop-down_menus'!$F$2:$G$16,2,FALSE),IF(_xlpm.x=0,"",_xlpm.x)))</f>
        <v/>
      </c>
      <c r="AE663" t="s">
        <v>791</v>
      </c>
    </row>
    <row r="664" spans="1:31" hidden="1" x14ac:dyDescent="0.2">
      <c r="A664" s="2" t="s">
        <v>161</v>
      </c>
      <c r="C664">
        <v>856</v>
      </c>
      <c r="D664" t="s">
        <v>711</v>
      </c>
      <c r="E664" t="s">
        <v>741</v>
      </c>
      <c r="I664" t="s">
        <v>2611</v>
      </c>
      <c r="J664" t="str">
        <f>IF($I664="","",_xlfn.LET(_xlpm.x,VLOOKUP($I664,'taxon-match_2026-08-31'!$A$2:$N$122,6,FALSE),IF(_xlpm.x=0,"",_xlpm.x)))</f>
        <v/>
      </c>
      <c r="K664" t="str">
        <f>IF($I664="","",_xlfn.LET(_xlpm.x,VLOOKUP($I664,'taxon-match_2026-08-31'!$A$2:$N$122,4,FALSE),IF(_xlpm.x=0,"",_xlpm.x)))</f>
        <v/>
      </c>
      <c r="L664" t="str">
        <f>IF($I664="","",_xlfn.LET(_xlpm.x,VLOOKUP($I664,'taxon-match_2026-08-31'!$A$2:$N$122,7,FALSE),IF(_xlpm.x=0,"",_xlpm.x)))</f>
        <v/>
      </c>
      <c r="M664" t="str">
        <f>IF($I664="","",_xlfn.LET(_xlpm.x,VLOOKUP($I664,'taxon-match_2026-08-31'!$A$2:$N$122,8,FALSE),IF(_xlpm.x=0,"",_xlpm.x)))</f>
        <v/>
      </c>
      <c r="N664" t="str">
        <f>IF($I664="","",_xlfn.LET(_xlpm.x,VLOOKUP($I664,'taxon-match_2026-08-31'!$A$2:$N$122,9,FALSE),IF(_xlpm.x=0,"",_xlpm.x)))</f>
        <v/>
      </c>
      <c r="O664" t="str">
        <f>IF($I664="","",_xlfn.LET(_xlpm.x,VLOOKUP($I664,'taxon-match_2026-08-31'!$A$2:$N$122,10,FALSE),IF(_xlpm.x=0,"",_xlpm.x)))</f>
        <v/>
      </c>
      <c r="P664" t="str">
        <f>IF($I664="","",_xlfn.LET(_xlpm.x,VLOOKUP($I664,'taxon-match_2026-08-31'!$A$2:$N$122,11,FALSE),IF(_xlpm.x=0,"",_xlpm.x)))</f>
        <v/>
      </c>
      <c r="Q664" t="str">
        <f>IF($I664="","",_xlfn.LET(_xlpm.x,VLOOKUP($I664,'taxon-match_2026-08-31'!$A$2:$N$122,12,FALSE),IF(_xlpm.x=0,"",_xlpm.x)))</f>
        <v/>
      </c>
      <c r="R664" t="str">
        <f>IF($I664="","",_xlfn.LET(_xlpm.x,VLOOKUP($I664,'taxon-match_2026-08-31'!$A$2:$N$122,14,FALSE),IF(_xlpm.x=0,"",_xlpm.x)))</f>
        <v/>
      </c>
      <c r="T664" t="s">
        <v>71</v>
      </c>
      <c r="X664" t="str">
        <f>IF(T664="","",_xlfn.LET(_xlpm.x,VLOOKUP(T664,'Drop-down_menus'!$F$2:$G$16,2,FALSE),IF(_xlpm.x=0,"",_xlpm.x)))</f>
        <v>https://orcid.org/0009-0002-6669-2911</v>
      </c>
      <c r="Y664" t="str">
        <f>IF(U664="","",_xlfn.LET(_xlpm.x,VLOOKUP(U664,'Drop-down_menus'!$F$2:$G$16,2,FALSE),IF(_xlpm.x=0,"",_xlpm.x)))</f>
        <v/>
      </c>
      <c r="Z664" t="str">
        <f>IF(V664="","",_xlfn.LET(_xlpm.x,VLOOKUP(V664,'Drop-down_menus'!$F$2:$G$16,2,FALSE),IF(_xlpm.x=0,"",_xlpm.x)))</f>
        <v/>
      </c>
      <c r="AA664" t="str">
        <f>IF(W664="","",_xlfn.LET(_xlpm.x,VLOOKUP(W664,'Drop-down_menus'!$F$2:$G$16,2,FALSE),IF(_xlpm.x=0,"",_xlpm.x)))</f>
        <v/>
      </c>
      <c r="AE664" t="s">
        <v>739</v>
      </c>
    </row>
    <row r="665" spans="1:31" hidden="1" x14ac:dyDescent="0.2">
      <c r="A665" s="2" t="s">
        <v>161</v>
      </c>
      <c r="C665">
        <v>857</v>
      </c>
      <c r="D665" t="s">
        <v>711</v>
      </c>
      <c r="E665" t="s">
        <v>728</v>
      </c>
      <c r="I665" t="s">
        <v>2611</v>
      </c>
      <c r="J665" t="str">
        <f>IF($I665="","",_xlfn.LET(_xlpm.x,VLOOKUP($I665,'taxon-match_2026-08-31'!$A$2:$N$122,6,FALSE),IF(_xlpm.x=0,"",_xlpm.x)))</f>
        <v/>
      </c>
      <c r="K665" t="str">
        <f>IF($I665="","",_xlfn.LET(_xlpm.x,VLOOKUP($I665,'taxon-match_2026-08-31'!$A$2:$N$122,4,FALSE),IF(_xlpm.x=0,"",_xlpm.x)))</f>
        <v/>
      </c>
      <c r="L665" t="str">
        <f>IF($I665="","",_xlfn.LET(_xlpm.x,VLOOKUP($I665,'taxon-match_2026-08-31'!$A$2:$N$122,7,FALSE),IF(_xlpm.x=0,"",_xlpm.x)))</f>
        <v/>
      </c>
      <c r="M665" t="str">
        <f>IF($I665="","",_xlfn.LET(_xlpm.x,VLOOKUP($I665,'taxon-match_2026-08-31'!$A$2:$N$122,8,FALSE),IF(_xlpm.x=0,"",_xlpm.x)))</f>
        <v/>
      </c>
      <c r="N665" t="str">
        <f>IF($I665="","",_xlfn.LET(_xlpm.x,VLOOKUP($I665,'taxon-match_2026-08-31'!$A$2:$N$122,9,FALSE),IF(_xlpm.x=0,"",_xlpm.x)))</f>
        <v/>
      </c>
      <c r="O665" t="str">
        <f>IF($I665="","",_xlfn.LET(_xlpm.x,VLOOKUP($I665,'taxon-match_2026-08-31'!$A$2:$N$122,10,FALSE),IF(_xlpm.x=0,"",_xlpm.x)))</f>
        <v/>
      </c>
      <c r="P665" t="str">
        <f>IF($I665="","",_xlfn.LET(_xlpm.x,VLOOKUP($I665,'taxon-match_2026-08-31'!$A$2:$N$122,11,FALSE),IF(_xlpm.x=0,"",_xlpm.x)))</f>
        <v/>
      </c>
      <c r="Q665" t="str">
        <f>IF($I665="","",_xlfn.LET(_xlpm.x,VLOOKUP($I665,'taxon-match_2026-08-31'!$A$2:$N$122,12,FALSE),IF(_xlpm.x=0,"",_xlpm.x)))</f>
        <v/>
      </c>
      <c r="R665" t="str">
        <f>IF($I665="","",_xlfn.LET(_xlpm.x,VLOOKUP($I665,'taxon-match_2026-08-31'!$A$2:$N$122,14,FALSE),IF(_xlpm.x=0,"",_xlpm.x)))</f>
        <v/>
      </c>
      <c r="T665" t="s">
        <v>71</v>
      </c>
      <c r="X665" t="str">
        <f>IF(T665="","",_xlfn.LET(_xlpm.x,VLOOKUP(T665,'Drop-down_menus'!$F$2:$G$16,2,FALSE),IF(_xlpm.x=0,"",_xlpm.x)))</f>
        <v>https://orcid.org/0009-0002-6669-2911</v>
      </c>
      <c r="Y665" t="str">
        <f>IF(U665="","",_xlfn.LET(_xlpm.x,VLOOKUP(U665,'Drop-down_menus'!$F$2:$G$16,2,FALSE),IF(_xlpm.x=0,"",_xlpm.x)))</f>
        <v/>
      </c>
      <c r="Z665" t="str">
        <f>IF(V665="","",_xlfn.LET(_xlpm.x,VLOOKUP(V665,'Drop-down_menus'!$F$2:$G$16,2,FALSE),IF(_xlpm.x=0,"",_xlpm.x)))</f>
        <v/>
      </c>
      <c r="AA665" t="str">
        <f>IF(W665="","",_xlfn.LET(_xlpm.x,VLOOKUP(W665,'Drop-down_menus'!$F$2:$G$16,2,FALSE),IF(_xlpm.x=0,"",_xlpm.x)))</f>
        <v/>
      </c>
      <c r="AE665" t="s">
        <v>739</v>
      </c>
    </row>
    <row r="666" spans="1:31" hidden="1" x14ac:dyDescent="0.2">
      <c r="A666" s="2" t="s">
        <v>161</v>
      </c>
      <c r="C666">
        <v>858</v>
      </c>
      <c r="D666" t="s">
        <v>711</v>
      </c>
      <c r="E666" t="s">
        <v>721</v>
      </c>
      <c r="I666" t="s">
        <v>2611</v>
      </c>
      <c r="J666" t="str">
        <f>IF($I666="","",_xlfn.LET(_xlpm.x,VLOOKUP($I666,'taxon-match_2026-08-31'!$A$2:$N$122,6,FALSE),IF(_xlpm.x=0,"",_xlpm.x)))</f>
        <v/>
      </c>
      <c r="K666" t="str">
        <f>IF($I666="","",_xlfn.LET(_xlpm.x,VLOOKUP($I666,'taxon-match_2026-08-31'!$A$2:$N$122,4,FALSE),IF(_xlpm.x=0,"",_xlpm.x)))</f>
        <v/>
      </c>
      <c r="L666" t="str">
        <f>IF($I666="","",_xlfn.LET(_xlpm.x,VLOOKUP($I666,'taxon-match_2026-08-31'!$A$2:$N$122,7,FALSE),IF(_xlpm.x=0,"",_xlpm.x)))</f>
        <v/>
      </c>
      <c r="M666" t="str">
        <f>IF($I666="","",_xlfn.LET(_xlpm.x,VLOOKUP($I666,'taxon-match_2026-08-31'!$A$2:$N$122,8,FALSE),IF(_xlpm.x=0,"",_xlpm.x)))</f>
        <v/>
      </c>
      <c r="N666" t="str">
        <f>IF($I666="","",_xlfn.LET(_xlpm.x,VLOOKUP($I666,'taxon-match_2026-08-31'!$A$2:$N$122,9,FALSE),IF(_xlpm.x=0,"",_xlpm.x)))</f>
        <v/>
      </c>
      <c r="O666" t="str">
        <f>IF($I666="","",_xlfn.LET(_xlpm.x,VLOOKUP($I666,'taxon-match_2026-08-31'!$A$2:$N$122,10,FALSE),IF(_xlpm.x=0,"",_xlpm.x)))</f>
        <v/>
      </c>
      <c r="P666" t="str">
        <f>IF($I666="","",_xlfn.LET(_xlpm.x,VLOOKUP($I666,'taxon-match_2026-08-31'!$A$2:$N$122,11,FALSE),IF(_xlpm.x=0,"",_xlpm.x)))</f>
        <v/>
      </c>
      <c r="Q666" t="str">
        <f>IF($I666="","",_xlfn.LET(_xlpm.x,VLOOKUP($I666,'taxon-match_2026-08-31'!$A$2:$N$122,12,FALSE),IF(_xlpm.x=0,"",_xlpm.x)))</f>
        <v/>
      </c>
      <c r="R666" t="str">
        <f>IF($I666="","",_xlfn.LET(_xlpm.x,VLOOKUP($I666,'taxon-match_2026-08-31'!$A$2:$N$122,14,FALSE),IF(_xlpm.x=0,"",_xlpm.x)))</f>
        <v/>
      </c>
      <c r="T666" t="s">
        <v>71</v>
      </c>
      <c r="X666" t="str">
        <f>IF(T666="","",_xlfn.LET(_xlpm.x,VLOOKUP(T666,'Drop-down_menus'!$F$2:$G$16,2,FALSE),IF(_xlpm.x=0,"",_xlpm.x)))</f>
        <v>https://orcid.org/0009-0002-6669-2911</v>
      </c>
      <c r="Y666" t="str">
        <f>IF(U666="","",_xlfn.LET(_xlpm.x,VLOOKUP(U666,'Drop-down_menus'!$F$2:$G$16,2,FALSE),IF(_xlpm.x=0,"",_xlpm.x)))</f>
        <v/>
      </c>
      <c r="Z666" t="str">
        <f>IF(V666="","",_xlfn.LET(_xlpm.x,VLOOKUP(V666,'Drop-down_menus'!$F$2:$G$16,2,FALSE),IF(_xlpm.x=0,"",_xlpm.x)))</f>
        <v/>
      </c>
      <c r="AA666" t="str">
        <f>IF(W666="","",_xlfn.LET(_xlpm.x,VLOOKUP(W666,'Drop-down_menus'!$F$2:$G$16,2,FALSE),IF(_xlpm.x=0,"",_xlpm.x)))</f>
        <v/>
      </c>
      <c r="AB666" t="s">
        <v>722</v>
      </c>
      <c r="AE666" t="s">
        <v>723</v>
      </c>
    </row>
    <row r="667" spans="1:31" hidden="1" x14ac:dyDescent="0.2">
      <c r="A667" s="2" t="s">
        <v>161</v>
      </c>
      <c r="C667">
        <v>859</v>
      </c>
      <c r="D667" t="s">
        <v>711</v>
      </c>
      <c r="E667" t="s">
        <v>721</v>
      </c>
      <c r="I667" t="s">
        <v>2611</v>
      </c>
      <c r="J667" t="str">
        <f>IF($I667="","",_xlfn.LET(_xlpm.x,VLOOKUP($I667,'taxon-match_2026-08-31'!$A$2:$N$122,6,FALSE),IF(_xlpm.x=0,"",_xlpm.x)))</f>
        <v/>
      </c>
      <c r="K667" t="str">
        <f>IF($I667="","",_xlfn.LET(_xlpm.x,VLOOKUP($I667,'taxon-match_2026-08-31'!$A$2:$N$122,4,FALSE),IF(_xlpm.x=0,"",_xlpm.x)))</f>
        <v/>
      </c>
      <c r="L667" t="str">
        <f>IF($I667="","",_xlfn.LET(_xlpm.x,VLOOKUP($I667,'taxon-match_2026-08-31'!$A$2:$N$122,7,FALSE),IF(_xlpm.x=0,"",_xlpm.x)))</f>
        <v/>
      </c>
      <c r="M667" t="str">
        <f>IF($I667="","",_xlfn.LET(_xlpm.x,VLOOKUP($I667,'taxon-match_2026-08-31'!$A$2:$N$122,8,FALSE),IF(_xlpm.x=0,"",_xlpm.x)))</f>
        <v/>
      </c>
      <c r="N667" t="str">
        <f>IF($I667="","",_xlfn.LET(_xlpm.x,VLOOKUP($I667,'taxon-match_2026-08-31'!$A$2:$N$122,9,FALSE),IF(_xlpm.x=0,"",_xlpm.x)))</f>
        <v/>
      </c>
      <c r="O667" t="str">
        <f>IF($I667="","",_xlfn.LET(_xlpm.x,VLOOKUP($I667,'taxon-match_2026-08-31'!$A$2:$N$122,10,FALSE),IF(_xlpm.x=0,"",_xlpm.x)))</f>
        <v/>
      </c>
      <c r="P667" t="str">
        <f>IF($I667="","",_xlfn.LET(_xlpm.x,VLOOKUP($I667,'taxon-match_2026-08-31'!$A$2:$N$122,11,FALSE),IF(_xlpm.x=0,"",_xlpm.x)))</f>
        <v/>
      </c>
      <c r="Q667" t="str">
        <f>IF($I667="","",_xlfn.LET(_xlpm.x,VLOOKUP($I667,'taxon-match_2026-08-31'!$A$2:$N$122,12,FALSE),IF(_xlpm.x=0,"",_xlpm.x)))</f>
        <v/>
      </c>
      <c r="R667" t="str">
        <f>IF($I667="","",_xlfn.LET(_xlpm.x,VLOOKUP($I667,'taxon-match_2026-08-31'!$A$2:$N$122,14,FALSE),IF(_xlpm.x=0,"",_xlpm.x)))</f>
        <v/>
      </c>
      <c r="T667" t="s">
        <v>71</v>
      </c>
      <c r="X667" t="str">
        <f>IF(T667="","",_xlfn.LET(_xlpm.x,VLOOKUP(T667,'Drop-down_menus'!$F$2:$G$16,2,FALSE),IF(_xlpm.x=0,"",_xlpm.x)))</f>
        <v>https://orcid.org/0009-0002-6669-2911</v>
      </c>
      <c r="Y667" t="str">
        <f>IF(U667="","",_xlfn.LET(_xlpm.x,VLOOKUP(U667,'Drop-down_menus'!$F$2:$G$16,2,FALSE),IF(_xlpm.x=0,"",_xlpm.x)))</f>
        <v/>
      </c>
      <c r="Z667" t="str">
        <f>IF(V667="","",_xlfn.LET(_xlpm.x,VLOOKUP(V667,'Drop-down_menus'!$F$2:$G$16,2,FALSE),IF(_xlpm.x=0,"",_xlpm.x)))</f>
        <v/>
      </c>
      <c r="AA667" t="str">
        <f>IF(W667="","",_xlfn.LET(_xlpm.x,VLOOKUP(W667,'Drop-down_menus'!$F$2:$G$16,2,FALSE),IF(_xlpm.x=0,"",_xlpm.x)))</f>
        <v/>
      </c>
      <c r="AB667" t="s">
        <v>722</v>
      </c>
      <c r="AE667" t="s">
        <v>723</v>
      </c>
    </row>
    <row r="668" spans="1:31" hidden="1" x14ac:dyDescent="0.2">
      <c r="A668" s="2" t="s">
        <v>161</v>
      </c>
      <c r="C668">
        <v>860</v>
      </c>
      <c r="D668" t="s">
        <v>711</v>
      </c>
      <c r="E668" t="s">
        <v>724</v>
      </c>
      <c r="I668" t="s">
        <v>2611</v>
      </c>
      <c r="J668" t="str">
        <f>IF($I668="","",_xlfn.LET(_xlpm.x,VLOOKUP($I668,'taxon-match_2026-08-31'!$A$2:$N$122,6,FALSE),IF(_xlpm.x=0,"",_xlpm.x)))</f>
        <v/>
      </c>
      <c r="K668" t="str">
        <f>IF($I668="","",_xlfn.LET(_xlpm.x,VLOOKUP($I668,'taxon-match_2026-08-31'!$A$2:$N$122,4,FALSE),IF(_xlpm.x=0,"",_xlpm.x)))</f>
        <v/>
      </c>
      <c r="L668" t="str">
        <f>IF($I668="","",_xlfn.LET(_xlpm.x,VLOOKUP($I668,'taxon-match_2026-08-31'!$A$2:$N$122,7,FALSE),IF(_xlpm.x=0,"",_xlpm.x)))</f>
        <v/>
      </c>
      <c r="M668" t="str">
        <f>IF($I668="","",_xlfn.LET(_xlpm.x,VLOOKUP($I668,'taxon-match_2026-08-31'!$A$2:$N$122,8,FALSE),IF(_xlpm.x=0,"",_xlpm.x)))</f>
        <v/>
      </c>
      <c r="N668" t="str">
        <f>IF($I668="","",_xlfn.LET(_xlpm.x,VLOOKUP($I668,'taxon-match_2026-08-31'!$A$2:$N$122,9,FALSE),IF(_xlpm.x=0,"",_xlpm.x)))</f>
        <v/>
      </c>
      <c r="O668" t="str">
        <f>IF($I668="","",_xlfn.LET(_xlpm.x,VLOOKUP($I668,'taxon-match_2026-08-31'!$A$2:$N$122,10,FALSE),IF(_xlpm.x=0,"",_xlpm.x)))</f>
        <v/>
      </c>
      <c r="P668" t="str">
        <f>IF($I668="","",_xlfn.LET(_xlpm.x,VLOOKUP($I668,'taxon-match_2026-08-31'!$A$2:$N$122,11,FALSE),IF(_xlpm.x=0,"",_xlpm.x)))</f>
        <v/>
      </c>
      <c r="Q668" t="str">
        <f>IF($I668="","",_xlfn.LET(_xlpm.x,VLOOKUP($I668,'taxon-match_2026-08-31'!$A$2:$N$122,12,FALSE),IF(_xlpm.x=0,"",_xlpm.x)))</f>
        <v/>
      </c>
      <c r="R668" t="str">
        <f>IF($I668="","",_xlfn.LET(_xlpm.x,VLOOKUP($I668,'taxon-match_2026-08-31'!$A$2:$N$122,14,FALSE),IF(_xlpm.x=0,"",_xlpm.x)))</f>
        <v/>
      </c>
      <c r="T668" t="s">
        <v>71</v>
      </c>
      <c r="X668" t="str">
        <f>IF(T668="","",_xlfn.LET(_xlpm.x,VLOOKUP(T668,'Drop-down_menus'!$F$2:$G$16,2,FALSE),IF(_xlpm.x=0,"",_xlpm.x)))</f>
        <v>https://orcid.org/0009-0002-6669-2911</v>
      </c>
      <c r="Y668" t="str">
        <f>IF(U668="","",_xlfn.LET(_xlpm.x,VLOOKUP(U668,'Drop-down_menus'!$F$2:$G$16,2,FALSE),IF(_xlpm.x=0,"",_xlpm.x)))</f>
        <v/>
      </c>
      <c r="Z668" t="str">
        <f>IF(V668="","",_xlfn.LET(_xlpm.x,VLOOKUP(V668,'Drop-down_menus'!$F$2:$G$16,2,FALSE),IF(_xlpm.x=0,"",_xlpm.x)))</f>
        <v/>
      </c>
      <c r="AA668" t="str">
        <f>IF(W668="","",_xlfn.LET(_xlpm.x,VLOOKUP(W668,'Drop-down_menus'!$F$2:$G$16,2,FALSE),IF(_xlpm.x=0,"",_xlpm.x)))</f>
        <v/>
      </c>
      <c r="AB668" t="s">
        <v>722</v>
      </c>
      <c r="AE668" t="s">
        <v>723</v>
      </c>
    </row>
    <row r="669" spans="1:31" hidden="1" x14ac:dyDescent="0.2">
      <c r="A669" s="2" t="s">
        <v>161</v>
      </c>
      <c r="C669">
        <v>861</v>
      </c>
      <c r="D669" t="s">
        <v>711</v>
      </c>
      <c r="E669" t="s">
        <v>724</v>
      </c>
      <c r="I669" t="s">
        <v>2611</v>
      </c>
      <c r="J669" t="str">
        <f>IF($I669="","",_xlfn.LET(_xlpm.x,VLOOKUP($I669,'taxon-match_2026-08-31'!$A$2:$N$122,6,FALSE),IF(_xlpm.x=0,"",_xlpm.x)))</f>
        <v/>
      </c>
      <c r="K669" t="str">
        <f>IF($I669="","",_xlfn.LET(_xlpm.x,VLOOKUP($I669,'taxon-match_2026-08-31'!$A$2:$N$122,4,FALSE),IF(_xlpm.x=0,"",_xlpm.x)))</f>
        <v/>
      </c>
      <c r="L669" t="str">
        <f>IF($I669="","",_xlfn.LET(_xlpm.x,VLOOKUP($I669,'taxon-match_2026-08-31'!$A$2:$N$122,7,FALSE),IF(_xlpm.x=0,"",_xlpm.x)))</f>
        <v/>
      </c>
      <c r="M669" t="str">
        <f>IF($I669="","",_xlfn.LET(_xlpm.x,VLOOKUP($I669,'taxon-match_2026-08-31'!$A$2:$N$122,8,FALSE),IF(_xlpm.x=0,"",_xlpm.x)))</f>
        <v/>
      </c>
      <c r="N669" t="str">
        <f>IF($I669="","",_xlfn.LET(_xlpm.x,VLOOKUP($I669,'taxon-match_2026-08-31'!$A$2:$N$122,9,FALSE),IF(_xlpm.x=0,"",_xlpm.x)))</f>
        <v/>
      </c>
      <c r="O669" t="str">
        <f>IF($I669="","",_xlfn.LET(_xlpm.x,VLOOKUP($I669,'taxon-match_2026-08-31'!$A$2:$N$122,10,FALSE),IF(_xlpm.x=0,"",_xlpm.x)))</f>
        <v/>
      </c>
      <c r="P669" t="str">
        <f>IF($I669="","",_xlfn.LET(_xlpm.x,VLOOKUP($I669,'taxon-match_2026-08-31'!$A$2:$N$122,11,FALSE),IF(_xlpm.x=0,"",_xlpm.x)))</f>
        <v/>
      </c>
      <c r="Q669" t="str">
        <f>IF($I669="","",_xlfn.LET(_xlpm.x,VLOOKUP($I669,'taxon-match_2026-08-31'!$A$2:$N$122,12,FALSE),IF(_xlpm.x=0,"",_xlpm.x)))</f>
        <v/>
      </c>
      <c r="R669" t="str">
        <f>IF($I669="","",_xlfn.LET(_xlpm.x,VLOOKUP($I669,'taxon-match_2026-08-31'!$A$2:$N$122,14,FALSE),IF(_xlpm.x=0,"",_xlpm.x)))</f>
        <v/>
      </c>
      <c r="T669" t="s">
        <v>71</v>
      </c>
      <c r="X669" t="str">
        <f>IF(T669="","",_xlfn.LET(_xlpm.x,VLOOKUP(T669,'Drop-down_menus'!$F$2:$G$16,2,FALSE),IF(_xlpm.x=0,"",_xlpm.x)))</f>
        <v>https://orcid.org/0009-0002-6669-2911</v>
      </c>
      <c r="Y669" t="str">
        <f>IF(U669="","",_xlfn.LET(_xlpm.x,VLOOKUP(U669,'Drop-down_menus'!$F$2:$G$16,2,FALSE),IF(_xlpm.x=0,"",_xlpm.x)))</f>
        <v/>
      </c>
      <c r="Z669" t="str">
        <f>IF(V669="","",_xlfn.LET(_xlpm.x,VLOOKUP(V669,'Drop-down_menus'!$F$2:$G$16,2,FALSE),IF(_xlpm.x=0,"",_xlpm.x)))</f>
        <v/>
      </c>
      <c r="AA669" t="str">
        <f>IF(W669="","",_xlfn.LET(_xlpm.x,VLOOKUP(W669,'Drop-down_menus'!$F$2:$G$16,2,FALSE),IF(_xlpm.x=0,"",_xlpm.x)))</f>
        <v/>
      </c>
      <c r="AB669" t="s">
        <v>722</v>
      </c>
      <c r="AE669" t="s">
        <v>723</v>
      </c>
    </row>
    <row r="670" spans="1:31" hidden="1" x14ac:dyDescent="0.2">
      <c r="A670" s="2" t="s">
        <v>161</v>
      </c>
      <c r="C670">
        <v>862</v>
      </c>
      <c r="D670" t="s">
        <v>711</v>
      </c>
      <c r="E670" t="s">
        <v>728</v>
      </c>
      <c r="I670" t="s">
        <v>2611</v>
      </c>
      <c r="J670" t="str">
        <f>IF($I670="","",_xlfn.LET(_xlpm.x,VLOOKUP($I670,'taxon-match_2026-08-31'!$A$2:$N$122,6,FALSE),IF(_xlpm.x=0,"",_xlpm.x)))</f>
        <v/>
      </c>
      <c r="K670" t="str">
        <f>IF($I670="","",_xlfn.LET(_xlpm.x,VLOOKUP($I670,'taxon-match_2026-08-31'!$A$2:$N$122,4,FALSE),IF(_xlpm.x=0,"",_xlpm.x)))</f>
        <v/>
      </c>
      <c r="L670" t="str">
        <f>IF($I670="","",_xlfn.LET(_xlpm.x,VLOOKUP($I670,'taxon-match_2026-08-31'!$A$2:$N$122,7,FALSE),IF(_xlpm.x=0,"",_xlpm.x)))</f>
        <v/>
      </c>
      <c r="M670" t="str">
        <f>IF($I670="","",_xlfn.LET(_xlpm.x,VLOOKUP($I670,'taxon-match_2026-08-31'!$A$2:$N$122,8,FALSE),IF(_xlpm.x=0,"",_xlpm.x)))</f>
        <v/>
      </c>
      <c r="N670" t="str">
        <f>IF($I670="","",_xlfn.LET(_xlpm.x,VLOOKUP($I670,'taxon-match_2026-08-31'!$A$2:$N$122,9,FALSE),IF(_xlpm.x=0,"",_xlpm.x)))</f>
        <v/>
      </c>
      <c r="O670" t="str">
        <f>IF($I670="","",_xlfn.LET(_xlpm.x,VLOOKUP($I670,'taxon-match_2026-08-31'!$A$2:$N$122,10,FALSE),IF(_xlpm.x=0,"",_xlpm.x)))</f>
        <v/>
      </c>
      <c r="P670" t="str">
        <f>IF($I670="","",_xlfn.LET(_xlpm.x,VLOOKUP($I670,'taxon-match_2026-08-31'!$A$2:$N$122,11,FALSE),IF(_xlpm.x=0,"",_xlpm.x)))</f>
        <v/>
      </c>
      <c r="Q670" t="str">
        <f>IF($I670="","",_xlfn.LET(_xlpm.x,VLOOKUP($I670,'taxon-match_2026-08-31'!$A$2:$N$122,12,FALSE),IF(_xlpm.x=0,"",_xlpm.x)))</f>
        <v/>
      </c>
      <c r="R670" t="str">
        <f>IF($I670="","",_xlfn.LET(_xlpm.x,VLOOKUP($I670,'taxon-match_2026-08-31'!$A$2:$N$122,14,FALSE),IF(_xlpm.x=0,"",_xlpm.x)))</f>
        <v/>
      </c>
      <c r="T670" t="s">
        <v>71</v>
      </c>
      <c r="X670" t="str">
        <f>IF(T670="","",_xlfn.LET(_xlpm.x,VLOOKUP(T670,'Drop-down_menus'!$F$2:$G$16,2,FALSE),IF(_xlpm.x=0,"",_xlpm.x)))</f>
        <v>https://orcid.org/0009-0002-6669-2911</v>
      </c>
      <c r="Y670" t="str">
        <f>IF(U670="","",_xlfn.LET(_xlpm.x,VLOOKUP(U670,'Drop-down_menus'!$F$2:$G$16,2,FALSE),IF(_xlpm.x=0,"",_xlpm.x)))</f>
        <v/>
      </c>
      <c r="Z670" t="str">
        <f>IF(V670="","",_xlfn.LET(_xlpm.x,VLOOKUP(V670,'Drop-down_menus'!$F$2:$G$16,2,FALSE),IF(_xlpm.x=0,"",_xlpm.x)))</f>
        <v/>
      </c>
      <c r="AA670" t="str">
        <f>IF(W670="","",_xlfn.LET(_xlpm.x,VLOOKUP(W670,'Drop-down_menus'!$F$2:$G$16,2,FALSE),IF(_xlpm.x=0,"",_xlpm.x)))</f>
        <v/>
      </c>
      <c r="AE670" t="s">
        <v>791</v>
      </c>
    </row>
    <row r="671" spans="1:31" hidden="1" x14ac:dyDescent="0.2">
      <c r="A671" s="2" t="s">
        <v>162</v>
      </c>
      <c r="C671">
        <v>863</v>
      </c>
      <c r="D671" t="s">
        <v>711</v>
      </c>
      <c r="E671" t="s">
        <v>741</v>
      </c>
      <c r="I671" t="s">
        <v>2611</v>
      </c>
      <c r="J671" t="str">
        <f>IF($I671="","",_xlfn.LET(_xlpm.x,VLOOKUP($I671,'taxon-match_2026-08-31'!$A$2:$N$122,6,FALSE),IF(_xlpm.x=0,"",_xlpm.x)))</f>
        <v/>
      </c>
      <c r="K671" t="str">
        <f>IF($I671="","",_xlfn.LET(_xlpm.x,VLOOKUP($I671,'taxon-match_2026-08-31'!$A$2:$N$122,4,FALSE),IF(_xlpm.x=0,"",_xlpm.x)))</f>
        <v/>
      </c>
      <c r="L671" t="str">
        <f>IF($I671="","",_xlfn.LET(_xlpm.x,VLOOKUP($I671,'taxon-match_2026-08-31'!$A$2:$N$122,7,FALSE),IF(_xlpm.x=0,"",_xlpm.x)))</f>
        <v/>
      </c>
      <c r="M671" t="str">
        <f>IF($I671="","",_xlfn.LET(_xlpm.x,VLOOKUP($I671,'taxon-match_2026-08-31'!$A$2:$N$122,8,FALSE),IF(_xlpm.x=0,"",_xlpm.x)))</f>
        <v/>
      </c>
      <c r="N671" t="str">
        <f>IF($I671="","",_xlfn.LET(_xlpm.x,VLOOKUP($I671,'taxon-match_2026-08-31'!$A$2:$N$122,9,FALSE),IF(_xlpm.x=0,"",_xlpm.x)))</f>
        <v/>
      </c>
      <c r="O671" t="str">
        <f>IF($I671="","",_xlfn.LET(_xlpm.x,VLOOKUP($I671,'taxon-match_2026-08-31'!$A$2:$N$122,10,FALSE),IF(_xlpm.x=0,"",_xlpm.x)))</f>
        <v/>
      </c>
      <c r="P671" t="str">
        <f>IF($I671="","",_xlfn.LET(_xlpm.x,VLOOKUP($I671,'taxon-match_2026-08-31'!$A$2:$N$122,11,FALSE),IF(_xlpm.x=0,"",_xlpm.x)))</f>
        <v/>
      </c>
      <c r="Q671" t="str">
        <f>IF($I671="","",_xlfn.LET(_xlpm.x,VLOOKUP($I671,'taxon-match_2026-08-31'!$A$2:$N$122,12,FALSE),IF(_xlpm.x=0,"",_xlpm.x)))</f>
        <v/>
      </c>
      <c r="R671" t="str">
        <f>IF($I671="","",_xlfn.LET(_xlpm.x,VLOOKUP($I671,'taxon-match_2026-08-31'!$A$2:$N$122,14,FALSE),IF(_xlpm.x=0,"",_xlpm.x)))</f>
        <v/>
      </c>
      <c r="T671" t="s">
        <v>71</v>
      </c>
      <c r="X671" t="str">
        <f>IF(T671="","",_xlfn.LET(_xlpm.x,VLOOKUP(T671,'Drop-down_menus'!$F$2:$G$16,2,FALSE),IF(_xlpm.x=0,"",_xlpm.x)))</f>
        <v>https://orcid.org/0009-0002-6669-2911</v>
      </c>
      <c r="Y671" t="str">
        <f>IF(U671="","",_xlfn.LET(_xlpm.x,VLOOKUP(U671,'Drop-down_menus'!$F$2:$G$16,2,FALSE),IF(_xlpm.x=0,"",_xlpm.x)))</f>
        <v/>
      </c>
      <c r="Z671" t="str">
        <f>IF(V671="","",_xlfn.LET(_xlpm.x,VLOOKUP(V671,'Drop-down_menus'!$F$2:$G$16,2,FALSE),IF(_xlpm.x=0,"",_xlpm.x)))</f>
        <v/>
      </c>
      <c r="AA671" t="str">
        <f>IF(W671="","",_xlfn.LET(_xlpm.x,VLOOKUP(W671,'Drop-down_menus'!$F$2:$G$16,2,FALSE),IF(_xlpm.x=0,"",_xlpm.x)))</f>
        <v/>
      </c>
      <c r="AE671" t="s">
        <v>739</v>
      </c>
    </row>
    <row r="672" spans="1:31" hidden="1" x14ac:dyDescent="0.2">
      <c r="A672" s="2" t="s">
        <v>162</v>
      </c>
      <c r="C672">
        <v>864</v>
      </c>
      <c r="D672" t="s">
        <v>711</v>
      </c>
      <c r="E672" t="s">
        <v>728</v>
      </c>
      <c r="I672" t="s">
        <v>2611</v>
      </c>
      <c r="J672" t="str">
        <f>IF($I672="","",_xlfn.LET(_xlpm.x,VLOOKUP($I672,'taxon-match_2026-08-31'!$A$2:$N$122,6,FALSE),IF(_xlpm.x=0,"",_xlpm.x)))</f>
        <v/>
      </c>
      <c r="K672" t="str">
        <f>IF($I672="","",_xlfn.LET(_xlpm.x,VLOOKUP($I672,'taxon-match_2026-08-31'!$A$2:$N$122,4,FALSE),IF(_xlpm.x=0,"",_xlpm.x)))</f>
        <v/>
      </c>
      <c r="L672" t="str">
        <f>IF($I672="","",_xlfn.LET(_xlpm.x,VLOOKUP($I672,'taxon-match_2026-08-31'!$A$2:$N$122,7,FALSE),IF(_xlpm.x=0,"",_xlpm.x)))</f>
        <v/>
      </c>
      <c r="M672" t="str">
        <f>IF($I672="","",_xlfn.LET(_xlpm.x,VLOOKUP($I672,'taxon-match_2026-08-31'!$A$2:$N$122,8,FALSE),IF(_xlpm.x=0,"",_xlpm.x)))</f>
        <v/>
      </c>
      <c r="N672" t="str">
        <f>IF($I672="","",_xlfn.LET(_xlpm.x,VLOOKUP($I672,'taxon-match_2026-08-31'!$A$2:$N$122,9,FALSE),IF(_xlpm.x=0,"",_xlpm.x)))</f>
        <v/>
      </c>
      <c r="O672" t="str">
        <f>IF($I672="","",_xlfn.LET(_xlpm.x,VLOOKUP($I672,'taxon-match_2026-08-31'!$A$2:$N$122,10,FALSE),IF(_xlpm.x=0,"",_xlpm.x)))</f>
        <v/>
      </c>
      <c r="P672" t="str">
        <f>IF($I672="","",_xlfn.LET(_xlpm.x,VLOOKUP($I672,'taxon-match_2026-08-31'!$A$2:$N$122,11,FALSE),IF(_xlpm.x=0,"",_xlpm.x)))</f>
        <v/>
      </c>
      <c r="Q672" t="str">
        <f>IF($I672="","",_xlfn.LET(_xlpm.x,VLOOKUP($I672,'taxon-match_2026-08-31'!$A$2:$N$122,12,FALSE),IF(_xlpm.x=0,"",_xlpm.x)))</f>
        <v/>
      </c>
      <c r="R672" t="str">
        <f>IF($I672="","",_xlfn.LET(_xlpm.x,VLOOKUP($I672,'taxon-match_2026-08-31'!$A$2:$N$122,14,FALSE),IF(_xlpm.x=0,"",_xlpm.x)))</f>
        <v/>
      </c>
      <c r="T672" t="s">
        <v>71</v>
      </c>
      <c r="X672" t="str">
        <f>IF(T672="","",_xlfn.LET(_xlpm.x,VLOOKUP(T672,'Drop-down_menus'!$F$2:$G$16,2,FALSE),IF(_xlpm.x=0,"",_xlpm.x)))</f>
        <v>https://orcid.org/0009-0002-6669-2911</v>
      </c>
      <c r="Y672" t="str">
        <f>IF(U672="","",_xlfn.LET(_xlpm.x,VLOOKUP(U672,'Drop-down_menus'!$F$2:$G$16,2,FALSE),IF(_xlpm.x=0,"",_xlpm.x)))</f>
        <v/>
      </c>
      <c r="Z672" t="str">
        <f>IF(V672="","",_xlfn.LET(_xlpm.x,VLOOKUP(V672,'Drop-down_menus'!$F$2:$G$16,2,FALSE),IF(_xlpm.x=0,"",_xlpm.x)))</f>
        <v/>
      </c>
      <c r="AA672" t="str">
        <f>IF(W672="","",_xlfn.LET(_xlpm.x,VLOOKUP(W672,'Drop-down_menus'!$F$2:$G$16,2,FALSE),IF(_xlpm.x=0,"",_xlpm.x)))</f>
        <v/>
      </c>
      <c r="AE672" t="s">
        <v>739</v>
      </c>
    </row>
    <row r="673" spans="1:31" hidden="1" x14ac:dyDescent="0.2">
      <c r="A673" s="2" t="s">
        <v>162</v>
      </c>
      <c r="C673">
        <v>865</v>
      </c>
      <c r="D673" t="s">
        <v>711</v>
      </c>
      <c r="E673" t="s">
        <v>721</v>
      </c>
      <c r="I673" t="s">
        <v>2611</v>
      </c>
      <c r="J673" t="str">
        <f>IF($I673="","",_xlfn.LET(_xlpm.x,VLOOKUP($I673,'taxon-match_2026-08-31'!$A$2:$N$122,6,FALSE),IF(_xlpm.x=0,"",_xlpm.x)))</f>
        <v/>
      </c>
      <c r="K673" t="str">
        <f>IF($I673="","",_xlfn.LET(_xlpm.x,VLOOKUP($I673,'taxon-match_2026-08-31'!$A$2:$N$122,4,FALSE),IF(_xlpm.x=0,"",_xlpm.x)))</f>
        <v/>
      </c>
      <c r="L673" t="str">
        <f>IF($I673="","",_xlfn.LET(_xlpm.x,VLOOKUP($I673,'taxon-match_2026-08-31'!$A$2:$N$122,7,FALSE),IF(_xlpm.x=0,"",_xlpm.x)))</f>
        <v/>
      </c>
      <c r="M673" t="str">
        <f>IF($I673="","",_xlfn.LET(_xlpm.x,VLOOKUP($I673,'taxon-match_2026-08-31'!$A$2:$N$122,8,FALSE),IF(_xlpm.x=0,"",_xlpm.x)))</f>
        <v/>
      </c>
      <c r="N673" t="str">
        <f>IF($I673="","",_xlfn.LET(_xlpm.x,VLOOKUP($I673,'taxon-match_2026-08-31'!$A$2:$N$122,9,FALSE),IF(_xlpm.x=0,"",_xlpm.x)))</f>
        <v/>
      </c>
      <c r="O673" t="str">
        <f>IF($I673="","",_xlfn.LET(_xlpm.x,VLOOKUP($I673,'taxon-match_2026-08-31'!$A$2:$N$122,10,FALSE),IF(_xlpm.x=0,"",_xlpm.x)))</f>
        <v/>
      </c>
      <c r="P673" t="str">
        <f>IF($I673="","",_xlfn.LET(_xlpm.x,VLOOKUP($I673,'taxon-match_2026-08-31'!$A$2:$N$122,11,FALSE),IF(_xlpm.x=0,"",_xlpm.x)))</f>
        <v/>
      </c>
      <c r="Q673" t="str">
        <f>IF($I673="","",_xlfn.LET(_xlpm.x,VLOOKUP($I673,'taxon-match_2026-08-31'!$A$2:$N$122,12,FALSE),IF(_xlpm.x=0,"",_xlpm.x)))</f>
        <v/>
      </c>
      <c r="R673" t="str">
        <f>IF($I673="","",_xlfn.LET(_xlpm.x,VLOOKUP($I673,'taxon-match_2026-08-31'!$A$2:$N$122,14,FALSE),IF(_xlpm.x=0,"",_xlpm.x)))</f>
        <v/>
      </c>
      <c r="T673" t="s">
        <v>71</v>
      </c>
      <c r="X673" t="str">
        <f>IF(T673="","",_xlfn.LET(_xlpm.x,VLOOKUP(T673,'Drop-down_menus'!$F$2:$G$16,2,FALSE),IF(_xlpm.x=0,"",_xlpm.x)))</f>
        <v>https://orcid.org/0009-0002-6669-2911</v>
      </c>
      <c r="Y673" t="str">
        <f>IF(U673="","",_xlfn.LET(_xlpm.x,VLOOKUP(U673,'Drop-down_menus'!$F$2:$G$16,2,FALSE),IF(_xlpm.x=0,"",_xlpm.x)))</f>
        <v/>
      </c>
      <c r="Z673" t="str">
        <f>IF(V673="","",_xlfn.LET(_xlpm.x,VLOOKUP(V673,'Drop-down_menus'!$F$2:$G$16,2,FALSE),IF(_xlpm.x=0,"",_xlpm.x)))</f>
        <v/>
      </c>
      <c r="AA673" t="str">
        <f>IF(W673="","",_xlfn.LET(_xlpm.x,VLOOKUP(W673,'Drop-down_menus'!$F$2:$G$16,2,FALSE),IF(_xlpm.x=0,"",_xlpm.x)))</f>
        <v/>
      </c>
      <c r="AB673" t="s">
        <v>722</v>
      </c>
      <c r="AE673" t="s">
        <v>723</v>
      </c>
    </row>
    <row r="674" spans="1:31" hidden="1" x14ac:dyDescent="0.2">
      <c r="A674" s="2" t="s">
        <v>162</v>
      </c>
      <c r="C674">
        <v>866</v>
      </c>
      <c r="D674" t="s">
        <v>711</v>
      </c>
      <c r="E674" t="s">
        <v>721</v>
      </c>
      <c r="I674" t="s">
        <v>2611</v>
      </c>
      <c r="J674" t="str">
        <f>IF($I674="","",_xlfn.LET(_xlpm.x,VLOOKUP($I674,'taxon-match_2026-08-31'!$A$2:$N$122,6,FALSE),IF(_xlpm.x=0,"",_xlpm.x)))</f>
        <v/>
      </c>
      <c r="K674" t="str">
        <f>IF($I674="","",_xlfn.LET(_xlpm.x,VLOOKUP($I674,'taxon-match_2026-08-31'!$A$2:$N$122,4,FALSE),IF(_xlpm.x=0,"",_xlpm.x)))</f>
        <v/>
      </c>
      <c r="L674" t="str">
        <f>IF($I674="","",_xlfn.LET(_xlpm.x,VLOOKUP($I674,'taxon-match_2026-08-31'!$A$2:$N$122,7,FALSE),IF(_xlpm.x=0,"",_xlpm.x)))</f>
        <v/>
      </c>
      <c r="M674" t="str">
        <f>IF($I674="","",_xlfn.LET(_xlpm.x,VLOOKUP($I674,'taxon-match_2026-08-31'!$A$2:$N$122,8,FALSE),IF(_xlpm.x=0,"",_xlpm.x)))</f>
        <v/>
      </c>
      <c r="N674" t="str">
        <f>IF($I674="","",_xlfn.LET(_xlpm.x,VLOOKUP($I674,'taxon-match_2026-08-31'!$A$2:$N$122,9,FALSE),IF(_xlpm.x=0,"",_xlpm.x)))</f>
        <v/>
      </c>
      <c r="O674" t="str">
        <f>IF($I674="","",_xlfn.LET(_xlpm.x,VLOOKUP($I674,'taxon-match_2026-08-31'!$A$2:$N$122,10,FALSE),IF(_xlpm.x=0,"",_xlpm.x)))</f>
        <v/>
      </c>
      <c r="P674" t="str">
        <f>IF($I674="","",_xlfn.LET(_xlpm.x,VLOOKUP($I674,'taxon-match_2026-08-31'!$A$2:$N$122,11,FALSE),IF(_xlpm.x=0,"",_xlpm.x)))</f>
        <v/>
      </c>
      <c r="Q674" t="str">
        <f>IF($I674="","",_xlfn.LET(_xlpm.x,VLOOKUP($I674,'taxon-match_2026-08-31'!$A$2:$N$122,12,FALSE),IF(_xlpm.x=0,"",_xlpm.x)))</f>
        <v/>
      </c>
      <c r="R674" t="str">
        <f>IF($I674="","",_xlfn.LET(_xlpm.x,VLOOKUP($I674,'taxon-match_2026-08-31'!$A$2:$N$122,14,FALSE),IF(_xlpm.x=0,"",_xlpm.x)))</f>
        <v/>
      </c>
      <c r="T674" t="s">
        <v>71</v>
      </c>
      <c r="X674" t="str">
        <f>IF(T674="","",_xlfn.LET(_xlpm.x,VLOOKUP(T674,'Drop-down_menus'!$F$2:$G$16,2,FALSE),IF(_xlpm.x=0,"",_xlpm.x)))</f>
        <v>https://orcid.org/0009-0002-6669-2911</v>
      </c>
      <c r="Y674" t="str">
        <f>IF(U674="","",_xlfn.LET(_xlpm.x,VLOOKUP(U674,'Drop-down_menus'!$F$2:$G$16,2,FALSE),IF(_xlpm.x=0,"",_xlpm.x)))</f>
        <v/>
      </c>
      <c r="Z674" t="str">
        <f>IF(V674="","",_xlfn.LET(_xlpm.x,VLOOKUP(V674,'Drop-down_menus'!$F$2:$G$16,2,FALSE),IF(_xlpm.x=0,"",_xlpm.x)))</f>
        <v/>
      </c>
      <c r="AA674" t="str">
        <f>IF(W674="","",_xlfn.LET(_xlpm.x,VLOOKUP(W674,'Drop-down_menus'!$F$2:$G$16,2,FALSE),IF(_xlpm.x=0,"",_xlpm.x)))</f>
        <v/>
      </c>
      <c r="AB674" t="s">
        <v>722</v>
      </c>
      <c r="AE674" t="s">
        <v>723</v>
      </c>
    </row>
    <row r="675" spans="1:31" hidden="1" x14ac:dyDescent="0.2">
      <c r="A675" s="2" t="s">
        <v>162</v>
      </c>
      <c r="C675">
        <v>867</v>
      </c>
      <c r="D675" t="s">
        <v>711</v>
      </c>
      <c r="E675" t="s">
        <v>724</v>
      </c>
      <c r="I675" t="s">
        <v>2611</v>
      </c>
      <c r="J675" t="str">
        <f>IF($I675="","",_xlfn.LET(_xlpm.x,VLOOKUP($I675,'taxon-match_2026-08-31'!$A$2:$N$122,6,FALSE),IF(_xlpm.x=0,"",_xlpm.x)))</f>
        <v/>
      </c>
      <c r="K675" t="str">
        <f>IF($I675="","",_xlfn.LET(_xlpm.x,VLOOKUP($I675,'taxon-match_2026-08-31'!$A$2:$N$122,4,FALSE),IF(_xlpm.x=0,"",_xlpm.x)))</f>
        <v/>
      </c>
      <c r="L675" t="str">
        <f>IF($I675="","",_xlfn.LET(_xlpm.x,VLOOKUP($I675,'taxon-match_2026-08-31'!$A$2:$N$122,7,FALSE),IF(_xlpm.x=0,"",_xlpm.x)))</f>
        <v/>
      </c>
      <c r="M675" t="str">
        <f>IF($I675="","",_xlfn.LET(_xlpm.x,VLOOKUP($I675,'taxon-match_2026-08-31'!$A$2:$N$122,8,FALSE),IF(_xlpm.x=0,"",_xlpm.x)))</f>
        <v/>
      </c>
      <c r="N675" t="str">
        <f>IF($I675="","",_xlfn.LET(_xlpm.x,VLOOKUP($I675,'taxon-match_2026-08-31'!$A$2:$N$122,9,FALSE),IF(_xlpm.x=0,"",_xlpm.x)))</f>
        <v/>
      </c>
      <c r="O675" t="str">
        <f>IF($I675="","",_xlfn.LET(_xlpm.x,VLOOKUP($I675,'taxon-match_2026-08-31'!$A$2:$N$122,10,FALSE),IF(_xlpm.x=0,"",_xlpm.x)))</f>
        <v/>
      </c>
      <c r="P675" t="str">
        <f>IF($I675="","",_xlfn.LET(_xlpm.x,VLOOKUP($I675,'taxon-match_2026-08-31'!$A$2:$N$122,11,FALSE),IF(_xlpm.x=0,"",_xlpm.x)))</f>
        <v/>
      </c>
      <c r="Q675" t="str">
        <f>IF($I675="","",_xlfn.LET(_xlpm.x,VLOOKUP($I675,'taxon-match_2026-08-31'!$A$2:$N$122,12,FALSE),IF(_xlpm.x=0,"",_xlpm.x)))</f>
        <v/>
      </c>
      <c r="R675" t="str">
        <f>IF($I675="","",_xlfn.LET(_xlpm.x,VLOOKUP($I675,'taxon-match_2026-08-31'!$A$2:$N$122,14,FALSE),IF(_xlpm.x=0,"",_xlpm.x)))</f>
        <v/>
      </c>
      <c r="T675" t="s">
        <v>71</v>
      </c>
      <c r="X675" t="str">
        <f>IF(T675="","",_xlfn.LET(_xlpm.x,VLOOKUP(T675,'Drop-down_menus'!$F$2:$G$16,2,FALSE),IF(_xlpm.x=0,"",_xlpm.x)))</f>
        <v>https://orcid.org/0009-0002-6669-2911</v>
      </c>
      <c r="Y675" t="str">
        <f>IF(U675="","",_xlfn.LET(_xlpm.x,VLOOKUP(U675,'Drop-down_menus'!$F$2:$G$16,2,FALSE),IF(_xlpm.x=0,"",_xlpm.x)))</f>
        <v/>
      </c>
      <c r="Z675" t="str">
        <f>IF(V675="","",_xlfn.LET(_xlpm.x,VLOOKUP(V675,'Drop-down_menus'!$F$2:$G$16,2,FALSE),IF(_xlpm.x=0,"",_xlpm.x)))</f>
        <v/>
      </c>
      <c r="AA675" t="str">
        <f>IF(W675="","",_xlfn.LET(_xlpm.x,VLOOKUP(W675,'Drop-down_menus'!$F$2:$G$16,2,FALSE),IF(_xlpm.x=0,"",_xlpm.x)))</f>
        <v/>
      </c>
      <c r="AB675" t="s">
        <v>722</v>
      </c>
      <c r="AE675" t="s">
        <v>723</v>
      </c>
    </row>
    <row r="676" spans="1:31" hidden="1" x14ac:dyDescent="0.2">
      <c r="A676" s="2" t="s">
        <v>162</v>
      </c>
      <c r="C676">
        <v>868</v>
      </c>
      <c r="D676" t="s">
        <v>711</v>
      </c>
      <c r="E676" t="s">
        <v>724</v>
      </c>
      <c r="I676" t="s">
        <v>2611</v>
      </c>
      <c r="J676" t="str">
        <f>IF($I676="","",_xlfn.LET(_xlpm.x,VLOOKUP($I676,'taxon-match_2026-08-31'!$A$2:$N$122,6,FALSE),IF(_xlpm.x=0,"",_xlpm.x)))</f>
        <v/>
      </c>
      <c r="K676" t="str">
        <f>IF($I676="","",_xlfn.LET(_xlpm.x,VLOOKUP($I676,'taxon-match_2026-08-31'!$A$2:$N$122,4,FALSE),IF(_xlpm.x=0,"",_xlpm.x)))</f>
        <v/>
      </c>
      <c r="L676" t="str">
        <f>IF($I676="","",_xlfn.LET(_xlpm.x,VLOOKUP($I676,'taxon-match_2026-08-31'!$A$2:$N$122,7,FALSE),IF(_xlpm.x=0,"",_xlpm.x)))</f>
        <v/>
      </c>
      <c r="M676" t="str">
        <f>IF($I676="","",_xlfn.LET(_xlpm.x,VLOOKUP($I676,'taxon-match_2026-08-31'!$A$2:$N$122,8,FALSE),IF(_xlpm.x=0,"",_xlpm.x)))</f>
        <v/>
      </c>
      <c r="N676" t="str">
        <f>IF($I676="","",_xlfn.LET(_xlpm.x,VLOOKUP($I676,'taxon-match_2026-08-31'!$A$2:$N$122,9,FALSE),IF(_xlpm.x=0,"",_xlpm.x)))</f>
        <v/>
      </c>
      <c r="O676" t="str">
        <f>IF($I676="","",_xlfn.LET(_xlpm.x,VLOOKUP($I676,'taxon-match_2026-08-31'!$A$2:$N$122,10,FALSE),IF(_xlpm.x=0,"",_xlpm.x)))</f>
        <v/>
      </c>
      <c r="P676" t="str">
        <f>IF($I676="","",_xlfn.LET(_xlpm.x,VLOOKUP($I676,'taxon-match_2026-08-31'!$A$2:$N$122,11,FALSE),IF(_xlpm.x=0,"",_xlpm.x)))</f>
        <v/>
      </c>
      <c r="Q676" t="str">
        <f>IF($I676="","",_xlfn.LET(_xlpm.x,VLOOKUP($I676,'taxon-match_2026-08-31'!$A$2:$N$122,12,FALSE),IF(_xlpm.x=0,"",_xlpm.x)))</f>
        <v/>
      </c>
      <c r="R676" t="str">
        <f>IF($I676="","",_xlfn.LET(_xlpm.x,VLOOKUP($I676,'taxon-match_2026-08-31'!$A$2:$N$122,14,FALSE),IF(_xlpm.x=0,"",_xlpm.x)))</f>
        <v/>
      </c>
      <c r="T676" t="s">
        <v>71</v>
      </c>
      <c r="X676" t="str">
        <f>IF(T676="","",_xlfn.LET(_xlpm.x,VLOOKUP(T676,'Drop-down_menus'!$F$2:$G$16,2,FALSE),IF(_xlpm.x=0,"",_xlpm.x)))</f>
        <v>https://orcid.org/0009-0002-6669-2911</v>
      </c>
      <c r="Y676" t="str">
        <f>IF(U676="","",_xlfn.LET(_xlpm.x,VLOOKUP(U676,'Drop-down_menus'!$F$2:$G$16,2,FALSE),IF(_xlpm.x=0,"",_xlpm.x)))</f>
        <v/>
      </c>
      <c r="Z676" t="str">
        <f>IF(V676="","",_xlfn.LET(_xlpm.x,VLOOKUP(V676,'Drop-down_menus'!$F$2:$G$16,2,FALSE),IF(_xlpm.x=0,"",_xlpm.x)))</f>
        <v/>
      </c>
      <c r="AA676" t="str">
        <f>IF(W676="","",_xlfn.LET(_xlpm.x,VLOOKUP(W676,'Drop-down_menus'!$F$2:$G$16,2,FALSE),IF(_xlpm.x=0,"",_xlpm.x)))</f>
        <v/>
      </c>
      <c r="AB676" t="s">
        <v>722</v>
      </c>
      <c r="AE676" t="s">
        <v>723</v>
      </c>
    </row>
    <row r="677" spans="1:31" hidden="1" x14ac:dyDescent="0.2">
      <c r="A677" s="2" t="s">
        <v>162</v>
      </c>
      <c r="C677">
        <v>869</v>
      </c>
      <c r="D677" t="s">
        <v>711</v>
      </c>
      <c r="E677" t="s">
        <v>728</v>
      </c>
      <c r="I677" t="s">
        <v>2611</v>
      </c>
      <c r="J677" t="str">
        <f>IF($I677="","",_xlfn.LET(_xlpm.x,VLOOKUP($I677,'taxon-match_2026-08-31'!$A$2:$N$122,6,FALSE),IF(_xlpm.x=0,"",_xlpm.x)))</f>
        <v/>
      </c>
      <c r="K677" t="str">
        <f>IF($I677="","",_xlfn.LET(_xlpm.x,VLOOKUP($I677,'taxon-match_2026-08-31'!$A$2:$N$122,4,FALSE),IF(_xlpm.x=0,"",_xlpm.x)))</f>
        <v/>
      </c>
      <c r="L677" t="str">
        <f>IF($I677="","",_xlfn.LET(_xlpm.x,VLOOKUP($I677,'taxon-match_2026-08-31'!$A$2:$N$122,7,FALSE),IF(_xlpm.x=0,"",_xlpm.x)))</f>
        <v/>
      </c>
      <c r="M677" t="str">
        <f>IF($I677="","",_xlfn.LET(_xlpm.x,VLOOKUP($I677,'taxon-match_2026-08-31'!$A$2:$N$122,8,FALSE),IF(_xlpm.x=0,"",_xlpm.x)))</f>
        <v/>
      </c>
      <c r="N677" t="str">
        <f>IF($I677="","",_xlfn.LET(_xlpm.x,VLOOKUP($I677,'taxon-match_2026-08-31'!$A$2:$N$122,9,FALSE),IF(_xlpm.x=0,"",_xlpm.x)))</f>
        <v/>
      </c>
      <c r="O677" t="str">
        <f>IF($I677="","",_xlfn.LET(_xlpm.x,VLOOKUP($I677,'taxon-match_2026-08-31'!$A$2:$N$122,10,FALSE),IF(_xlpm.x=0,"",_xlpm.x)))</f>
        <v/>
      </c>
      <c r="P677" t="str">
        <f>IF($I677="","",_xlfn.LET(_xlpm.x,VLOOKUP($I677,'taxon-match_2026-08-31'!$A$2:$N$122,11,FALSE),IF(_xlpm.x=0,"",_xlpm.x)))</f>
        <v/>
      </c>
      <c r="Q677" t="str">
        <f>IF($I677="","",_xlfn.LET(_xlpm.x,VLOOKUP($I677,'taxon-match_2026-08-31'!$A$2:$N$122,12,FALSE),IF(_xlpm.x=0,"",_xlpm.x)))</f>
        <v/>
      </c>
      <c r="R677" t="str">
        <f>IF($I677="","",_xlfn.LET(_xlpm.x,VLOOKUP($I677,'taxon-match_2026-08-31'!$A$2:$N$122,14,FALSE),IF(_xlpm.x=0,"",_xlpm.x)))</f>
        <v/>
      </c>
      <c r="T677" t="s">
        <v>71</v>
      </c>
      <c r="X677" t="str">
        <f>IF(T677="","",_xlfn.LET(_xlpm.x,VLOOKUP(T677,'Drop-down_menus'!$F$2:$G$16,2,FALSE),IF(_xlpm.x=0,"",_xlpm.x)))</f>
        <v>https://orcid.org/0009-0002-6669-2911</v>
      </c>
      <c r="Y677" t="str">
        <f>IF(U677="","",_xlfn.LET(_xlpm.x,VLOOKUP(U677,'Drop-down_menus'!$F$2:$G$16,2,FALSE),IF(_xlpm.x=0,"",_xlpm.x)))</f>
        <v/>
      </c>
      <c r="Z677" t="str">
        <f>IF(V677="","",_xlfn.LET(_xlpm.x,VLOOKUP(V677,'Drop-down_menus'!$F$2:$G$16,2,FALSE),IF(_xlpm.x=0,"",_xlpm.x)))</f>
        <v/>
      </c>
      <c r="AA677" t="str">
        <f>IF(W677="","",_xlfn.LET(_xlpm.x,VLOOKUP(W677,'Drop-down_menus'!$F$2:$G$16,2,FALSE),IF(_xlpm.x=0,"",_xlpm.x)))</f>
        <v/>
      </c>
      <c r="AE677" t="s">
        <v>791</v>
      </c>
    </row>
    <row r="678" spans="1:31" hidden="1" x14ac:dyDescent="0.2">
      <c r="A678" s="2" t="s">
        <v>163</v>
      </c>
      <c r="C678">
        <v>870</v>
      </c>
      <c r="D678" s="21" t="s">
        <v>711</v>
      </c>
      <c r="E678" s="21" t="s">
        <v>741</v>
      </c>
      <c r="F678" s="21"/>
      <c r="G678" s="21"/>
      <c r="H678" s="21"/>
      <c r="I678" t="s">
        <v>2611</v>
      </c>
      <c r="J678" t="str">
        <f>IF($I678="","",_xlfn.LET(_xlpm.x,VLOOKUP($I678,'taxon-match_2026-08-31'!$A$2:$N$122,6,FALSE),IF(_xlpm.x=0,"",_xlpm.x)))</f>
        <v/>
      </c>
      <c r="K678" t="str">
        <f>IF($I678="","",_xlfn.LET(_xlpm.x,VLOOKUP($I678,'taxon-match_2026-08-31'!$A$2:$N$122,4,FALSE),IF(_xlpm.x=0,"",_xlpm.x)))</f>
        <v/>
      </c>
      <c r="L678" t="str">
        <f>IF($I678="","",_xlfn.LET(_xlpm.x,VLOOKUP($I678,'taxon-match_2026-08-31'!$A$2:$N$122,7,FALSE),IF(_xlpm.x=0,"",_xlpm.x)))</f>
        <v/>
      </c>
      <c r="M678" t="str">
        <f>IF($I678="","",_xlfn.LET(_xlpm.x,VLOOKUP($I678,'taxon-match_2026-08-31'!$A$2:$N$122,8,FALSE),IF(_xlpm.x=0,"",_xlpm.x)))</f>
        <v/>
      </c>
      <c r="N678" t="str">
        <f>IF($I678="","",_xlfn.LET(_xlpm.x,VLOOKUP($I678,'taxon-match_2026-08-31'!$A$2:$N$122,9,FALSE),IF(_xlpm.x=0,"",_xlpm.x)))</f>
        <v/>
      </c>
      <c r="O678" t="str">
        <f>IF($I678="","",_xlfn.LET(_xlpm.x,VLOOKUP($I678,'taxon-match_2026-08-31'!$A$2:$N$122,10,FALSE),IF(_xlpm.x=0,"",_xlpm.x)))</f>
        <v/>
      </c>
      <c r="P678" t="str">
        <f>IF($I678="","",_xlfn.LET(_xlpm.x,VLOOKUP($I678,'taxon-match_2026-08-31'!$A$2:$N$122,11,FALSE),IF(_xlpm.x=0,"",_xlpm.x)))</f>
        <v/>
      </c>
      <c r="Q678" t="str">
        <f>IF($I678="","",_xlfn.LET(_xlpm.x,VLOOKUP($I678,'taxon-match_2026-08-31'!$A$2:$N$122,12,FALSE),IF(_xlpm.x=0,"",_xlpm.x)))</f>
        <v/>
      </c>
      <c r="R678" t="str">
        <f>IF($I678="","",_xlfn.LET(_xlpm.x,VLOOKUP($I678,'taxon-match_2026-08-31'!$A$2:$N$122,14,FALSE),IF(_xlpm.x=0,"",_xlpm.x)))</f>
        <v/>
      </c>
      <c r="T678" s="21" t="s">
        <v>71</v>
      </c>
      <c r="U678" s="21"/>
      <c r="V678" s="21"/>
      <c r="W678" s="21"/>
      <c r="X678" t="str">
        <f>IF(T678="","",_xlfn.LET(_xlpm.x,VLOOKUP(T678,'Drop-down_menus'!$F$2:$G$16,2,FALSE),IF(_xlpm.x=0,"",_xlpm.x)))</f>
        <v>https://orcid.org/0009-0002-6669-2911</v>
      </c>
      <c r="Y678" t="str">
        <f>IF(U678="","",_xlfn.LET(_xlpm.x,VLOOKUP(U678,'Drop-down_menus'!$F$2:$G$16,2,FALSE),IF(_xlpm.x=0,"",_xlpm.x)))</f>
        <v/>
      </c>
      <c r="Z678" t="str">
        <f>IF(V678="","",_xlfn.LET(_xlpm.x,VLOOKUP(V678,'Drop-down_menus'!$F$2:$G$16,2,FALSE),IF(_xlpm.x=0,"",_xlpm.x)))</f>
        <v/>
      </c>
      <c r="AA678" t="str">
        <f>IF(W678="","",_xlfn.LET(_xlpm.x,VLOOKUP(W678,'Drop-down_menus'!$F$2:$G$16,2,FALSE),IF(_xlpm.x=0,"",_xlpm.x)))</f>
        <v/>
      </c>
      <c r="AB678" s="21"/>
      <c r="AC678" s="21"/>
      <c r="AD678" s="21"/>
      <c r="AE678" s="21" t="s">
        <v>739</v>
      </c>
    </row>
    <row r="679" spans="1:31" hidden="1" x14ac:dyDescent="0.2">
      <c r="A679" s="2" t="s">
        <v>163</v>
      </c>
      <c r="C679">
        <v>871</v>
      </c>
      <c r="D679" s="21" t="s">
        <v>711</v>
      </c>
      <c r="E679" s="21" t="s">
        <v>728</v>
      </c>
      <c r="F679" s="21"/>
      <c r="G679" s="21"/>
      <c r="H679" s="21"/>
      <c r="I679" t="s">
        <v>2611</v>
      </c>
      <c r="J679" t="str">
        <f>IF($I679="","",_xlfn.LET(_xlpm.x,VLOOKUP($I679,'taxon-match_2026-08-31'!$A$2:$N$122,6,FALSE),IF(_xlpm.x=0,"",_xlpm.x)))</f>
        <v/>
      </c>
      <c r="K679" t="str">
        <f>IF($I679="","",_xlfn.LET(_xlpm.x,VLOOKUP($I679,'taxon-match_2026-08-31'!$A$2:$N$122,4,FALSE),IF(_xlpm.x=0,"",_xlpm.x)))</f>
        <v/>
      </c>
      <c r="L679" t="str">
        <f>IF($I679="","",_xlfn.LET(_xlpm.x,VLOOKUP($I679,'taxon-match_2026-08-31'!$A$2:$N$122,7,FALSE),IF(_xlpm.x=0,"",_xlpm.x)))</f>
        <v/>
      </c>
      <c r="M679" t="str">
        <f>IF($I679="","",_xlfn.LET(_xlpm.x,VLOOKUP($I679,'taxon-match_2026-08-31'!$A$2:$N$122,8,FALSE),IF(_xlpm.x=0,"",_xlpm.x)))</f>
        <v/>
      </c>
      <c r="N679" t="str">
        <f>IF($I679="","",_xlfn.LET(_xlpm.x,VLOOKUP($I679,'taxon-match_2026-08-31'!$A$2:$N$122,9,FALSE),IF(_xlpm.x=0,"",_xlpm.x)))</f>
        <v/>
      </c>
      <c r="O679" t="str">
        <f>IF($I679="","",_xlfn.LET(_xlpm.x,VLOOKUP($I679,'taxon-match_2026-08-31'!$A$2:$N$122,10,FALSE),IF(_xlpm.x=0,"",_xlpm.x)))</f>
        <v/>
      </c>
      <c r="P679" t="str">
        <f>IF($I679="","",_xlfn.LET(_xlpm.x,VLOOKUP($I679,'taxon-match_2026-08-31'!$A$2:$N$122,11,FALSE),IF(_xlpm.x=0,"",_xlpm.x)))</f>
        <v/>
      </c>
      <c r="Q679" t="str">
        <f>IF($I679="","",_xlfn.LET(_xlpm.x,VLOOKUP($I679,'taxon-match_2026-08-31'!$A$2:$N$122,12,FALSE),IF(_xlpm.x=0,"",_xlpm.x)))</f>
        <v/>
      </c>
      <c r="R679" t="str">
        <f>IF($I679="","",_xlfn.LET(_xlpm.x,VLOOKUP($I679,'taxon-match_2026-08-31'!$A$2:$N$122,14,FALSE),IF(_xlpm.x=0,"",_xlpm.x)))</f>
        <v/>
      </c>
      <c r="T679" s="21" t="s">
        <v>71</v>
      </c>
      <c r="U679" s="21"/>
      <c r="V679" s="21"/>
      <c r="W679" s="21"/>
      <c r="X679" t="str">
        <f>IF(T679="","",_xlfn.LET(_xlpm.x,VLOOKUP(T679,'Drop-down_menus'!$F$2:$G$16,2,FALSE),IF(_xlpm.x=0,"",_xlpm.x)))</f>
        <v>https://orcid.org/0009-0002-6669-2911</v>
      </c>
      <c r="Y679" t="str">
        <f>IF(U679="","",_xlfn.LET(_xlpm.x,VLOOKUP(U679,'Drop-down_menus'!$F$2:$G$16,2,FALSE),IF(_xlpm.x=0,"",_xlpm.x)))</f>
        <v/>
      </c>
      <c r="Z679" t="str">
        <f>IF(V679="","",_xlfn.LET(_xlpm.x,VLOOKUP(V679,'Drop-down_menus'!$F$2:$G$16,2,FALSE),IF(_xlpm.x=0,"",_xlpm.x)))</f>
        <v/>
      </c>
      <c r="AA679" t="str">
        <f>IF(W679="","",_xlfn.LET(_xlpm.x,VLOOKUP(W679,'Drop-down_menus'!$F$2:$G$16,2,FALSE),IF(_xlpm.x=0,"",_xlpm.x)))</f>
        <v/>
      </c>
      <c r="AB679" s="21"/>
      <c r="AC679" s="21"/>
      <c r="AD679" s="21"/>
      <c r="AE679" s="21" t="s">
        <v>739</v>
      </c>
    </row>
    <row r="680" spans="1:31" hidden="1" x14ac:dyDescent="0.2">
      <c r="A680" s="2" t="s">
        <v>163</v>
      </c>
      <c r="C680">
        <v>872</v>
      </c>
      <c r="D680" s="21" t="s">
        <v>711</v>
      </c>
      <c r="E680" s="21" t="s">
        <v>721</v>
      </c>
      <c r="F680" s="21"/>
      <c r="G680" s="21"/>
      <c r="H680" s="21"/>
      <c r="I680" t="s">
        <v>2611</v>
      </c>
      <c r="J680" t="str">
        <f>IF($I680="","",_xlfn.LET(_xlpm.x,VLOOKUP($I680,'taxon-match_2026-08-31'!$A$2:$N$122,6,FALSE),IF(_xlpm.x=0,"",_xlpm.x)))</f>
        <v/>
      </c>
      <c r="K680" t="str">
        <f>IF($I680="","",_xlfn.LET(_xlpm.x,VLOOKUP($I680,'taxon-match_2026-08-31'!$A$2:$N$122,4,FALSE),IF(_xlpm.x=0,"",_xlpm.x)))</f>
        <v/>
      </c>
      <c r="L680" t="str">
        <f>IF($I680="","",_xlfn.LET(_xlpm.x,VLOOKUP($I680,'taxon-match_2026-08-31'!$A$2:$N$122,7,FALSE),IF(_xlpm.x=0,"",_xlpm.x)))</f>
        <v/>
      </c>
      <c r="M680" t="str">
        <f>IF($I680="","",_xlfn.LET(_xlpm.x,VLOOKUP($I680,'taxon-match_2026-08-31'!$A$2:$N$122,8,FALSE),IF(_xlpm.x=0,"",_xlpm.x)))</f>
        <v/>
      </c>
      <c r="N680" t="str">
        <f>IF($I680="","",_xlfn.LET(_xlpm.x,VLOOKUP($I680,'taxon-match_2026-08-31'!$A$2:$N$122,9,FALSE),IF(_xlpm.x=0,"",_xlpm.x)))</f>
        <v/>
      </c>
      <c r="O680" t="str">
        <f>IF($I680="","",_xlfn.LET(_xlpm.x,VLOOKUP($I680,'taxon-match_2026-08-31'!$A$2:$N$122,10,FALSE),IF(_xlpm.x=0,"",_xlpm.x)))</f>
        <v/>
      </c>
      <c r="P680" t="str">
        <f>IF($I680="","",_xlfn.LET(_xlpm.x,VLOOKUP($I680,'taxon-match_2026-08-31'!$A$2:$N$122,11,FALSE),IF(_xlpm.x=0,"",_xlpm.x)))</f>
        <v/>
      </c>
      <c r="Q680" t="str">
        <f>IF($I680="","",_xlfn.LET(_xlpm.x,VLOOKUP($I680,'taxon-match_2026-08-31'!$A$2:$N$122,12,FALSE),IF(_xlpm.x=0,"",_xlpm.x)))</f>
        <v/>
      </c>
      <c r="R680" t="str">
        <f>IF($I680="","",_xlfn.LET(_xlpm.x,VLOOKUP($I680,'taxon-match_2026-08-31'!$A$2:$N$122,14,FALSE),IF(_xlpm.x=0,"",_xlpm.x)))</f>
        <v/>
      </c>
      <c r="T680" s="21" t="s">
        <v>71</v>
      </c>
      <c r="U680" s="21"/>
      <c r="V680" s="21"/>
      <c r="W680" s="21"/>
      <c r="X680" t="str">
        <f>IF(T680="","",_xlfn.LET(_xlpm.x,VLOOKUP(T680,'Drop-down_menus'!$F$2:$G$16,2,FALSE),IF(_xlpm.x=0,"",_xlpm.x)))</f>
        <v>https://orcid.org/0009-0002-6669-2911</v>
      </c>
      <c r="Y680" t="str">
        <f>IF(U680="","",_xlfn.LET(_xlpm.x,VLOOKUP(U680,'Drop-down_menus'!$F$2:$G$16,2,FALSE),IF(_xlpm.x=0,"",_xlpm.x)))</f>
        <v/>
      </c>
      <c r="Z680" t="str">
        <f>IF(V680="","",_xlfn.LET(_xlpm.x,VLOOKUP(V680,'Drop-down_menus'!$F$2:$G$16,2,FALSE),IF(_xlpm.x=0,"",_xlpm.x)))</f>
        <v/>
      </c>
      <c r="AA680" t="str">
        <f>IF(W680="","",_xlfn.LET(_xlpm.x,VLOOKUP(W680,'Drop-down_menus'!$F$2:$G$16,2,FALSE),IF(_xlpm.x=0,"",_xlpm.x)))</f>
        <v/>
      </c>
      <c r="AB680" s="21" t="s">
        <v>722</v>
      </c>
      <c r="AC680" s="21"/>
      <c r="AD680" s="21"/>
      <c r="AE680" s="21" t="s">
        <v>723</v>
      </c>
    </row>
    <row r="681" spans="1:31" hidden="1" x14ac:dyDescent="0.2">
      <c r="A681" s="2" t="s">
        <v>163</v>
      </c>
      <c r="C681">
        <v>873</v>
      </c>
      <c r="D681" s="21" t="s">
        <v>711</v>
      </c>
      <c r="E681" s="21" t="s">
        <v>721</v>
      </c>
      <c r="F681" s="21"/>
      <c r="G681" s="21"/>
      <c r="H681" s="21"/>
      <c r="I681" t="s">
        <v>2611</v>
      </c>
      <c r="J681" t="str">
        <f>IF($I681="","",_xlfn.LET(_xlpm.x,VLOOKUP($I681,'taxon-match_2026-08-31'!$A$2:$N$122,6,FALSE),IF(_xlpm.x=0,"",_xlpm.x)))</f>
        <v/>
      </c>
      <c r="K681" t="str">
        <f>IF($I681="","",_xlfn.LET(_xlpm.x,VLOOKUP($I681,'taxon-match_2026-08-31'!$A$2:$N$122,4,FALSE),IF(_xlpm.x=0,"",_xlpm.x)))</f>
        <v/>
      </c>
      <c r="L681" t="str">
        <f>IF($I681="","",_xlfn.LET(_xlpm.x,VLOOKUP($I681,'taxon-match_2026-08-31'!$A$2:$N$122,7,FALSE),IF(_xlpm.x=0,"",_xlpm.x)))</f>
        <v/>
      </c>
      <c r="M681" t="str">
        <f>IF($I681="","",_xlfn.LET(_xlpm.x,VLOOKUP($I681,'taxon-match_2026-08-31'!$A$2:$N$122,8,FALSE),IF(_xlpm.x=0,"",_xlpm.x)))</f>
        <v/>
      </c>
      <c r="N681" t="str">
        <f>IF($I681="","",_xlfn.LET(_xlpm.x,VLOOKUP($I681,'taxon-match_2026-08-31'!$A$2:$N$122,9,FALSE),IF(_xlpm.x=0,"",_xlpm.x)))</f>
        <v/>
      </c>
      <c r="O681" t="str">
        <f>IF($I681="","",_xlfn.LET(_xlpm.x,VLOOKUP($I681,'taxon-match_2026-08-31'!$A$2:$N$122,10,FALSE),IF(_xlpm.x=0,"",_xlpm.x)))</f>
        <v/>
      </c>
      <c r="P681" t="str">
        <f>IF($I681="","",_xlfn.LET(_xlpm.x,VLOOKUP($I681,'taxon-match_2026-08-31'!$A$2:$N$122,11,FALSE),IF(_xlpm.x=0,"",_xlpm.x)))</f>
        <v/>
      </c>
      <c r="Q681" t="str">
        <f>IF($I681="","",_xlfn.LET(_xlpm.x,VLOOKUP($I681,'taxon-match_2026-08-31'!$A$2:$N$122,12,FALSE),IF(_xlpm.x=0,"",_xlpm.x)))</f>
        <v/>
      </c>
      <c r="R681" t="str">
        <f>IF($I681="","",_xlfn.LET(_xlpm.x,VLOOKUP($I681,'taxon-match_2026-08-31'!$A$2:$N$122,14,FALSE),IF(_xlpm.x=0,"",_xlpm.x)))</f>
        <v/>
      </c>
      <c r="T681" s="21" t="s">
        <v>71</v>
      </c>
      <c r="U681" s="21"/>
      <c r="V681" s="21"/>
      <c r="W681" s="21"/>
      <c r="X681" t="str">
        <f>IF(T681="","",_xlfn.LET(_xlpm.x,VLOOKUP(T681,'Drop-down_menus'!$F$2:$G$16,2,FALSE),IF(_xlpm.x=0,"",_xlpm.x)))</f>
        <v>https://orcid.org/0009-0002-6669-2911</v>
      </c>
      <c r="Y681" t="str">
        <f>IF(U681="","",_xlfn.LET(_xlpm.x,VLOOKUP(U681,'Drop-down_menus'!$F$2:$G$16,2,FALSE),IF(_xlpm.x=0,"",_xlpm.x)))</f>
        <v/>
      </c>
      <c r="Z681" t="str">
        <f>IF(V681="","",_xlfn.LET(_xlpm.x,VLOOKUP(V681,'Drop-down_menus'!$F$2:$G$16,2,FALSE),IF(_xlpm.x=0,"",_xlpm.x)))</f>
        <v/>
      </c>
      <c r="AA681" t="str">
        <f>IF(W681="","",_xlfn.LET(_xlpm.x,VLOOKUP(W681,'Drop-down_menus'!$F$2:$G$16,2,FALSE),IF(_xlpm.x=0,"",_xlpm.x)))</f>
        <v/>
      </c>
      <c r="AB681" s="21" t="s">
        <v>722</v>
      </c>
      <c r="AC681" s="21"/>
      <c r="AD681" s="21"/>
      <c r="AE681" s="21" t="s">
        <v>723</v>
      </c>
    </row>
    <row r="682" spans="1:31" hidden="1" x14ac:dyDescent="0.2">
      <c r="A682" s="2" t="s">
        <v>163</v>
      </c>
      <c r="C682">
        <v>874</v>
      </c>
      <c r="D682" s="21" t="s">
        <v>711</v>
      </c>
      <c r="E682" s="21" t="s">
        <v>724</v>
      </c>
      <c r="F682" s="21"/>
      <c r="G682" s="21"/>
      <c r="H682" s="21"/>
      <c r="I682" t="s">
        <v>2611</v>
      </c>
      <c r="J682" t="str">
        <f>IF($I682="","",_xlfn.LET(_xlpm.x,VLOOKUP($I682,'taxon-match_2026-08-31'!$A$2:$N$122,6,FALSE),IF(_xlpm.x=0,"",_xlpm.x)))</f>
        <v/>
      </c>
      <c r="K682" t="str">
        <f>IF($I682="","",_xlfn.LET(_xlpm.x,VLOOKUP($I682,'taxon-match_2026-08-31'!$A$2:$N$122,4,FALSE),IF(_xlpm.x=0,"",_xlpm.x)))</f>
        <v/>
      </c>
      <c r="L682" t="str">
        <f>IF($I682="","",_xlfn.LET(_xlpm.x,VLOOKUP($I682,'taxon-match_2026-08-31'!$A$2:$N$122,7,FALSE),IF(_xlpm.x=0,"",_xlpm.x)))</f>
        <v/>
      </c>
      <c r="M682" t="str">
        <f>IF($I682="","",_xlfn.LET(_xlpm.x,VLOOKUP($I682,'taxon-match_2026-08-31'!$A$2:$N$122,8,FALSE),IF(_xlpm.x=0,"",_xlpm.x)))</f>
        <v/>
      </c>
      <c r="N682" t="str">
        <f>IF($I682="","",_xlfn.LET(_xlpm.x,VLOOKUP($I682,'taxon-match_2026-08-31'!$A$2:$N$122,9,FALSE),IF(_xlpm.x=0,"",_xlpm.x)))</f>
        <v/>
      </c>
      <c r="O682" t="str">
        <f>IF($I682="","",_xlfn.LET(_xlpm.x,VLOOKUP($I682,'taxon-match_2026-08-31'!$A$2:$N$122,10,FALSE),IF(_xlpm.x=0,"",_xlpm.x)))</f>
        <v/>
      </c>
      <c r="P682" t="str">
        <f>IF($I682="","",_xlfn.LET(_xlpm.x,VLOOKUP($I682,'taxon-match_2026-08-31'!$A$2:$N$122,11,FALSE),IF(_xlpm.x=0,"",_xlpm.x)))</f>
        <v/>
      </c>
      <c r="Q682" t="str">
        <f>IF($I682="","",_xlfn.LET(_xlpm.x,VLOOKUP($I682,'taxon-match_2026-08-31'!$A$2:$N$122,12,FALSE),IF(_xlpm.x=0,"",_xlpm.x)))</f>
        <v/>
      </c>
      <c r="R682" t="str">
        <f>IF($I682="","",_xlfn.LET(_xlpm.x,VLOOKUP($I682,'taxon-match_2026-08-31'!$A$2:$N$122,14,FALSE),IF(_xlpm.x=0,"",_xlpm.x)))</f>
        <v/>
      </c>
      <c r="T682" s="21" t="s">
        <v>71</v>
      </c>
      <c r="U682" s="21"/>
      <c r="V682" s="21"/>
      <c r="W682" s="21"/>
      <c r="X682" t="str">
        <f>IF(T682="","",_xlfn.LET(_xlpm.x,VLOOKUP(T682,'Drop-down_menus'!$F$2:$G$16,2,FALSE),IF(_xlpm.x=0,"",_xlpm.x)))</f>
        <v>https://orcid.org/0009-0002-6669-2911</v>
      </c>
      <c r="Y682" t="str">
        <f>IF(U682="","",_xlfn.LET(_xlpm.x,VLOOKUP(U682,'Drop-down_menus'!$F$2:$G$16,2,FALSE),IF(_xlpm.x=0,"",_xlpm.x)))</f>
        <v/>
      </c>
      <c r="Z682" t="str">
        <f>IF(V682="","",_xlfn.LET(_xlpm.x,VLOOKUP(V682,'Drop-down_menus'!$F$2:$G$16,2,FALSE),IF(_xlpm.x=0,"",_xlpm.x)))</f>
        <v/>
      </c>
      <c r="AA682" t="str">
        <f>IF(W682="","",_xlfn.LET(_xlpm.x,VLOOKUP(W682,'Drop-down_menus'!$F$2:$G$16,2,FALSE),IF(_xlpm.x=0,"",_xlpm.x)))</f>
        <v/>
      </c>
      <c r="AB682" s="21" t="s">
        <v>722</v>
      </c>
      <c r="AC682" s="21"/>
      <c r="AD682" s="21"/>
      <c r="AE682" s="21" t="s">
        <v>723</v>
      </c>
    </row>
    <row r="683" spans="1:31" hidden="1" x14ac:dyDescent="0.2">
      <c r="A683" s="2" t="s">
        <v>163</v>
      </c>
      <c r="C683">
        <v>875</v>
      </c>
      <c r="D683" s="21" t="s">
        <v>711</v>
      </c>
      <c r="E683" s="21" t="s">
        <v>724</v>
      </c>
      <c r="F683" s="21"/>
      <c r="G683" s="21"/>
      <c r="H683" s="21"/>
      <c r="I683" t="s">
        <v>2611</v>
      </c>
      <c r="J683" t="str">
        <f>IF($I683="","",_xlfn.LET(_xlpm.x,VLOOKUP($I683,'taxon-match_2026-08-31'!$A$2:$N$122,6,FALSE),IF(_xlpm.x=0,"",_xlpm.x)))</f>
        <v/>
      </c>
      <c r="K683" t="str">
        <f>IF($I683="","",_xlfn.LET(_xlpm.x,VLOOKUP($I683,'taxon-match_2026-08-31'!$A$2:$N$122,4,FALSE),IF(_xlpm.x=0,"",_xlpm.x)))</f>
        <v/>
      </c>
      <c r="L683" t="str">
        <f>IF($I683="","",_xlfn.LET(_xlpm.x,VLOOKUP($I683,'taxon-match_2026-08-31'!$A$2:$N$122,7,FALSE),IF(_xlpm.x=0,"",_xlpm.x)))</f>
        <v/>
      </c>
      <c r="M683" t="str">
        <f>IF($I683="","",_xlfn.LET(_xlpm.x,VLOOKUP($I683,'taxon-match_2026-08-31'!$A$2:$N$122,8,FALSE),IF(_xlpm.x=0,"",_xlpm.x)))</f>
        <v/>
      </c>
      <c r="N683" t="str">
        <f>IF($I683="","",_xlfn.LET(_xlpm.x,VLOOKUP($I683,'taxon-match_2026-08-31'!$A$2:$N$122,9,FALSE),IF(_xlpm.x=0,"",_xlpm.x)))</f>
        <v/>
      </c>
      <c r="O683" t="str">
        <f>IF($I683="","",_xlfn.LET(_xlpm.x,VLOOKUP($I683,'taxon-match_2026-08-31'!$A$2:$N$122,10,FALSE),IF(_xlpm.x=0,"",_xlpm.x)))</f>
        <v/>
      </c>
      <c r="P683" t="str">
        <f>IF($I683="","",_xlfn.LET(_xlpm.x,VLOOKUP($I683,'taxon-match_2026-08-31'!$A$2:$N$122,11,FALSE),IF(_xlpm.x=0,"",_xlpm.x)))</f>
        <v/>
      </c>
      <c r="Q683" t="str">
        <f>IF($I683="","",_xlfn.LET(_xlpm.x,VLOOKUP($I683,'taxon-match_2026-08-31'!$A$2:$N$122,12,FALSE),IF(_xlpm.x=0,"",_xlpm.x)))</f>
        <v/>
      </c>
      <c r="R683" t="str">
        <f>IF($I683="","",_xlfn.LET(_xlpm.x,VLOOKUP($I683,'taxon-match_2026-08-31'!$A$2:$N$122,14,FALSE),IF(_xlpm.x=0,"",_xlpm.x)))</f>
        <v/>
      </c>
      <c r="T683" s="21" t="s">
        <v>71</v>
      </c>
      <c r="U683" s="21"/>
      <c r="V683" s="21"/>
      <c r="W683" s="21"/>
      <c r="X683" t="str">
        <f>IF(T683="","",_xlfn.LET(_xlpm.x,VLOOKUP(T683,'Drop-down_menus'!$F$2:$G$16,2,FALSE),IF(_xlpm.x=0,"",_xlpm.x)))</f>
        <v>https://orcid.org/0009-0002-6669-2911</v>
      </c>
      <c r="Y683" t="str">
        <f>IF(U683="","",_xlfn.LET(_xlpm.x,VLOOKUP(U683,'Drop-down_menus'!$F$2:$G$16,2,FALSE),IF(_xlpm.x=0,"",_xlpm.x)))</f>
        <v/>
      </c>
      <c r="Z683" t="str">
        <f>IF(V683="","",_xlfn.LET(_xlpm.x,VLOOKUP(V683,'Drop-down_menus'!$F$2:$G$16,2,FALSE),IF(_xlpm.x=0,"",_xlpm.x)))</f>
        <v/>
      </c>
      <c r="AA683" t="str">
        <f>IF(W683="","",_xlfn.LET(_xlpm.x,VLOOKUP(W683,'Drop-down_menus'!$F$2:$G$16,2,FALSE),IF(_xlpm.x=0,"",_xlpm.x)))</f>
        <v/>
      </c>
      <c r="AB683" s="21" t="s">
        <v>722</v>
      </c>
      <c r="AC683" s="21"/>
      <c r="AD683" s="21"/>
      <c r="AE683" s="21" t="s">
        <v>723</v>
      </c>
    </row>
    <row r="684" spans="1:31" hidden="1" x14ac:dyDescent="0.2">
      <c r="A684" s="2" t="s">
        <v>163</v>
      </c>
      <c r="C684">
        <v>876</v>
      </c>
      <c r="D684" s="21" t="s">
        <v>711</v>
      </c>
      <c r="E684" s="21" t="s">
        <v>728</v>
      </c>
      <c r="F684" s="21"/>
      <c r="G684" s="21"/>
      <c r="H684" s="21"/>
      <c r="I684" t="s">
        <v>2611</v>
      </c>
      <c r="J684" t="str">
        <f>IF($I684="","",_xlfn.LET(_xlpm.x,VLOOKUP($I684,'taxon-match_2026-08-31'!$A$2:$N$122,6,FALSE),IF(_xlpm.x=0,"",_xlpm.x)))</f>
        <v/>
      </c>
      <c r="K684" t="str">
        <f>IF($I684="","",_xlfn.LET(_xlpm.x,VLOOKUP($I684,'taxon-match_2026-08-31'!$A$2:$N$122,4,FALSE),IF(_xlpm.x=0,"",_xlpm.x)))</f>
        <v/>
      </c>
      <c r="L684" t="str">
        <f>IF($I684="","",_xlfn.LET(_xlpm.x,VLOOKUP($I684,'taxon-match_2026-08-31'!$A$2:$N$122,7,FALSE),IF(_xlpm.x=0,"",_xlpm.x)))</f>
        <v/>
      </c>
      <c r="M684" t="str">
        <f>IF($I684="","",_xlfn.LET(_xlpm.x,VLOOKUP($I684,'taxon-match_2026-08-31'!$A$2:$N$122,8,FALSE),IF(_xlpm.x=0,"",_xlpm.x)))</f>
        <v/>
      </c>
      <c r="N684" t="str">
        <f>IF($I684="","",_xlfn.LET(_xlpm.x,VLOOKUP($I684,'taxon-match_2026-08-31'!$A$2:$N$122,9,FALSE),IF(_xlpm.x=0,"",_xlpm.x)))</f>
        <v/>
      </c>
      <c r="O684" t="str">
        <f>IF($I684="","",_xlfn.LET(_xlpm.x,VLOOKUP($I684,'taxon-match_2026-08-31'!$A$2:$N$122,10,FALSE),IF(_xlpm.x=0,"",_xlpm.x)))</f>
        <v/>
      </c>
      <c r="P684" t="str">
        <f>IF($I684="","",_xlfn.LET(_xlpm.x,VLOOKUP($I684,'taxon-match_2026-08-31'!$A$2:$N$122,11,FALSE),IF(_xlpm.x=0,"",_xlpm.x)))</f>
        <v/>
      </c>
      <c r="Q684" t="str">
        <f>IF($I684="","",_xlfn.LET(_xlpm.x,VLOOKUP($I684,'taxon-match_2026-08-31'!$A$2:$N$122,12,FALSE),IF(_xlpm.x=0,"",_xlpm.x)))</f>
        <v/>
      </c>
      <c r="R684" t="str">
        <f>IF($I684="","",_xlfn.LET(_xlpm.x,VLOOKUP($I684,'taxon-match_2026-08-31'!$A$2:$N$122,14,FALSE),IF(_xlpm.x=0,"",_xlpm.x)))</f>
        <v/>
      </c>
      <c r="T684" s="21" t="s">
        <v>71</v>
      </c>
      <c r="U684" s="21"/>
      <c r="V684" s="21"/>
      <c r="W684" s="21"/>
      <c r="X684" t="str">
        <f>IF(T684="","",_xlfn.LET(_xlpm.x,VLOOKUP(T684,'Drop-down_menus'!$F$2:$G$16,2,FALSE),IF(_xlpm.x=0,"",_xlpm.x)))</f>
        <v>https://orcid.org/0009-0002-6669-2911</v>
      </c>
      <c r="Y684" t="str">
        <f>IF(U684="","",_xlfn.LET(_xlpm.x,VLOOKUP(U684,'Drop-down_menus'!$F$2:$G$16,2,FALSE),IF(_xlpm.x=0,"",_xlpm.x)))</f>
        <v/>
      </c>
      <c r="Z684" t="str">
        <f>IF(V684="","",_xlfn.LET(_xlpm.x,VLOOKUP(V684,'Drop-down_menus'!$F$2:$G$16,2,FALSE),IF(_xlpm.x=0,"",_xlpm.x)))</f>
        <v/>
      </c>
      <c r="AA684" t="str">
        <f>IF(W684="","",_xlfn.LET(_xlpm.x,VLOOKUP(W684,'Drop-down_menus'!$F$2:$G$16,2,FALSE),IF(_xlpm.x=0,"",_xlpm.x)))</f>
        <v/>
      </c>
      <c r="AB684" s="21"/>
      <c r="AC684" s="21"/>
      <c r="AD684" s="21"/>
      <c r="AE684" s="21" t="s">
        <v>791</v>
      </c>
    </row>
    <row r="685" spans="1:31" hidden="1" x14ac:dyDescent="0.2">
      <c r="A685" s="2" t="s">
        <v>164</v>
      </c>
      <c r="C685">
        <v>877</v>
      </c>
      <c r="D685" s="21" t="s">
        <v>711</v>
      </c>
      <c r="E685" s="21" t="s">
        <v>741</v>
      </c>
      <c r="F685" s="21"/>
      <c r="G685" s="21"/>
      <c r="H685" s="21"/>
      <c r="I685" t="s">
        <v>2611</v>
      </c>
      <c r="J685" t="str">
        <f>IF($I685="","",_xlfn.LET(_xlpm.x,VLOOKUP($I685,'taxon-match_2026-08-31'!$A$2:$N$122,6,FALSE),IF(_xlpm.x=0,"",_xlpm.x)))</f>
        <v/>
      </c>
      <c r="K685" t="str">
        <f>IF($I685="","",_xlfn.LET(_xlpm.x,VLOOKUP($I685,'taxon-match_2026-08-31'!$A$2:$N$122,4,FALSE),IF(_xlpm.x=0,"",_xlpm.x)))</f>
        <v/>
      </c>
      <c r="L685" t="str">
        <f>IF($I685="","",_xlfn.LET(_xlpm.x,VLOOKUP($I685,'taxon-match_2026-08-31'!$A$2:$N$122,7,FALSE),IF(_xlpm.x=0,"",_xlpm.x)))</f>
        <v/>
      </c>
      <c r="M685" t="str">
        <f>IF($I685="","",_xlfn.LET(_xlpm.x,VLOOKUP($I685,'taxon-match_2026-08-31'!$A$2:$N$122,8,FALSE),IF(_xlpm.x=0,"",_xlpm.x)))</f>
        <v/>
      </c>
      <c r="N685" t="str">
        <f>IF($I685="","",_xlfn.LET(_xlpm.x,VLOOKUP($I685,'taxon-match_2026-08-31'!$A$2:$N$122,9,FALSE),IF(_xlpm.x=0,"",_xlpm.x)))</f>
        <v/>
      </c>
      <c r="O685" t="str">
        <f>IF($I685="","",_xlfn.LET(_xlpm.x,VLOOKUP($I685,'taxon-match_2026-08-31'!$A$2:$N$122,10,FALSE),IF(_xlpm.x=0,"",_xlpm.x)))</f>
        <v/>
      </c>
      <c r="P685" t="str">
        <f>IF($I685="","",_xlfn.LET(_xlpm.x,VLOOKUP($I685,'taxon-match_2026-08-31'!$A$2:$N$122,11,FALSE),IF(_xlpm.x=0,"",_xlpm.x)))</f>
        <v/>
      </c>
      <c r="Q685" t="str">
        <f>IF($I685="","",_xlfn.LET(_xlpm.x,VLOOKUP($I685,'taxon-match_2026-08-31'!$A$2:$N$122,12,FALSE),IF(_xlpm.x=0,"",_xlpm.x)))</f>
        <v/>
      </c>
      <c r="R685" t="str">
        <f>IF($I685="","",_xlfn.LET(_xlpm.x,VLOOKUP($I685,'taxon-match_2026-08-31'!$A$2:$N$122,14,FALSE),IF(_xlpm.x=0,"",_xlpm.x)))</f>
        <v/>
      </c>
      <c r="T685" s="21" t="s">
        <v>71</v>
      </c>
      <c r="U685" s="21"/>
      <c r="V685" s="21"/>
      <c r="W685" s="21"/>
      <c r="X685" t="str">
        <f>IF(T685="","",_xlfn.LET(_xlpm.x,VLOOKUP(T685,'Drop-down_menus'!$F$2:$G$16,2,FALSE),IF(_xlpm.x=0,"",_xlpm.x)))</f>
        <v>https://orcid.org/0009-0002-6669-2911</v>
      </c>
      <c r="Y685" t="str">
        <f>IF(U685="","",_xlfn.LET(_xlpm.x,VLOOKUP(U685,'Drop-down_menus'!$F$2:$G$16,2,FALSE),IF(_xlpm.x=0,"",_xlpm.x)))</f>
        <v/>
      </c>
      <c r="Z685" t="str">
        <f>IF(V685="","",_xlfn.LET(_xlpm.x,VLOOKUP(V685,'Drop-down_menus'!$F$2:$G$16,2,FALSE),IF(_xlpm.x=0,"",_xlpm.x)))</f>
        <v/>
      </c>
      <c r="AA685" t="str">
        <f>IF(W685="","",_xlfn.LET(_xlpm.x,VLOOKUP(W685,'Drop-down_menus'!$F$2:$G$16,2,FALSE),IF(_xlpm.x=0,"",_xlpm.x)))</f>
        <v/>
      </c>
      <c r="AB685" s="21"/>
      <c r="AC685" s="21"/>
      <c r="AD685" s="21"/>
      <c r="AE685" s="21" t="s">
        <v>739</v>
      </c>
    </row>
    <row r="686" spans="1:31" hidden="1" x14ac:dyDescent="0.2">
      <c r="A686" s="2" t="s">
        <v>164</v>
      </c>
      <c r="C686">
        <v>878</v>
      </c>
      <c r="D686" s="21" t="s">
        <v>711</v>
      </c>
      <c r="E686" s="21" t="s">
        <v>728</v>
      </c>
      <c r="F686" s="21"/>
      <c r="G686" s="21"/>
      <c r="H686" s="21"/>
      <c r="I686" t="s">
        <v>2611</v>
      </c>
      <c r="J686" t="str">
        <f>IF($I686="","",_xlfn.LET(_xlpm.x,VLOOKUP($I686,'taxon-match_2026-08-31'!$A$2:$N$122,6,FALSE),IF(_xlpm.x=0,"",_xlpm.x)))</f>
        <v/>
      </c>
      <c r="K686" t="str">
        <f>IF($I686="","",_xlfn.LET(_xlpm.x,VLOOKUP($I686,'taxon-match_2026-08-31'!$A$2:$N$122,4,FALSE),IF(_xlpm.x=0,"",_xlpm.x)))</f>
        <v/>
      </c>
      <c r="L686" t="str">
        <f>IF($I686="","",_xlfn.LET(_xlpm.x,VLOOKUP($I686,'taxon-match_2026-08-31'!$A$2:$N$122,7,FALSE),IF(_xlpm.x=0,"",_xlpm.x)))</f>
        <v/>
      </c>
      <c r="M686" t="str">
        <f>IF($I686="","",_xlfn.LET(_xlpm.x,VLOOKUP($I686,'taxon-match_2026-08-31'!$A$2:$N$122,8,FALSE),IF(_xlpm.x=0,"",_xlpm.x)))</f>
        <v/>
      </c>
      <c r="N686" t="str">
        <f>IF($I686="","",_xlfn.LET(_xlpm.x,VLOOKUP($I686,'taxon-match_2026-08-31'!$A$2:$N$122,9,FALSE),IF(_xlpm.x=0,"",_xlpm.x)))</f>
        <v/>
      </c>
      <c r="O686" t="str">
        <f>IF($I686="","",_xlfn.LET(_xlpm.x,VLOOKUP($I686,'taxon-match_2026-08-31'!$A$2:$N$122,10,FALSE),IF(_xlpm.x=0,"",_xlpm.x)))</f>
        <v/>
      </c>
      <c r="P686" t="str">
        <f>IF($I686="","",_xlfn.LET(_xlpm.x,VLOOKUP($I686,'taxon-match_2026-08-31'!$A$2:$N$122,11,FALSE),IF(_xlpm.x=0,"",_xlpm.x)))</f>
        <v/>
      </c>
      <c r="Q686" t="str">
        <f>IF($I686="","",_xlfn.LET(_xlpm.x,VLOOKUP($I686,'taxon-match_2026-08-31'!$A$2:$N$122,12,FALSE),IF(_xlpm.x=0,"",_xlpm.x)))</f>
        <v/>
      </c>
      <c r="R686" t="str">
        <f>IF($I686="","",_xlfn.LET(_xlpm.x,VLOOKUP($I686,'taxon-match_2026-08-31'!$A$2:$N$122,14,FALSE),IF(_xlpm.x=0,"",_xlpm.x)))</f>
        <v/>
      </c>
      <c r="T686" s="21" t="s">
        <v>71</v>
      </c>
      <c r="U686" s="21"/>
      <c r="V686" s="21"/>
      <c r="W686" s="21"/>
      <c r="X686" t="str">
        <f>IF(T686="","",_xlfn.LET(_xlpm.x,VLOOKUP(T686,'Drop-down_menus'!$F$2:$G$16,2,FALSE),IF(_xlpm.x=0,"",_xlpm.x)))</f>
        <v>https://orcid.org/0009-0002-6669-2911</v>
      </c>
      <c r="Y686" t="str">
        <f>IF(U686="","",_xlfn.LET(_xlpm.x,VLOOKUP(U686,'Drop-down_menus'!$F$2:$G$16,2,FALSE),IF(_xlpm.x=0,"",_xlpm.x)))</f>
        <v/>
      </c>
      <c r="Z686" t="str">
        <f>IF(V686="","",_xlfn.LET(_xlpm.x,VLOOKUP(V686,'Drop-down_menus'!$F$2:$G$16,2,FALSE),IF(_xlpm.x=0,"",_xlpm.x)))</f>
        <v/>
      </c>
      <c r="AA686" t="str">
        <f>IF(W686="","",_xlfn.LET(_xlpm.x,VLOOKUP(W686,'Drop-down_menus'!$F$2:$G$16,2,FALSE),IF(_xlpm.x=0,"",_xlpm.x)))</f>
        <v/>
      </c>
      <c r="AB686" s="21"/>
      <c r="AC686" s="21"/>
      <c r="AD686" s="21"/>
      <c r="AE686" s="21" t="s">
        <v>739</v>
      </c>
    </row>
    <row r="687" spans="1:31" hidden="1" x14ac:dyDescent="0.2">
      <c r="A687" s="2" t="s">
        <v>164</v>
      </c>
      <c r="C687">
        <v>879</v>
      </c>
      <c r="D687" s="21" t="s">
        <v>711</v>
      </c>
      <c r="E687" s="21" t="s">
        <v>721</v>
      </c>
      <c r="F687" s="21"/>
      <c r="G687" s="21"/>
      <c r="H687" s="21"/>
      <c r="I687" t="s">
        <v>2611</v>
      </c>
      <c r="J687" t="str">
        <f>IF($I687="","",_xlfn.LET(_xlpm.x,VLOOKUP($I687,'taxon-match_2026-08-31'!$A$2:$N$122,6,FALSE),IF(_xlpm.x=0,"",_xlpm.x)))</f>
        <v/>
      </c>
      <c r="K687" t="str">
        <f>IF($I687="","",_xlfn.LET(_xlpm.x,VLOOKUP($I687,'taxon-match_2026-08-31'!$A$2:$N$122,4,FALSE),IF(_xlpm.x=0,"",_xlpm.x)))</f>
        <v/>
      </c>
      <c r="L687" t="str">
        <f>IF($I687="","",_xlfn.LET(_xlpm.x,VLOOKUP($I687,'taxon-match_2026-08-31'!$A$2:$N$122,7,FALSE),IF(_xlpm.x=0,"",_xlpm.x)))</f>
        <v/>
      </c>
      <c r="M687" t="str">
        <f>IF($I687="","",_xlfn.LET(_xlpm.x,VLOOKUP($I687,'taxon-match_2026-08-31'!$A$2:$N$122,8,FALSE),IF(_xlpm.x=0,"",_xlpm.x)))</f>
        <v/>
      </c>
      <c r="N687" t="str">
        <f>IF($I687="","",_xlfn.LET(_xlpm.x,VLOOKUP($I687,'taxon-match_2026-08-31'!$A$2:$N$122,9,FALSE),IF(_xlpm.x=0,"",_xlpm.x)))</f>
        <v/>
      </c>
      <c r="O687" t="str">
        <f>IF($I687="","",_xlfn.LET(_xlpm.x,VLOOKUP($I687,'taxon-match_2026-08-31'!$A$2:$N$122,10,FALSE),IF(_xlpm.x=0,"",_xlpm.x)))</f>
        <v/>
      </c>
      <c r="P687" t="str">
        <f>IF($I687="","",_xlfn.LET(_xlpm.x,VLOOKUP($I687,'taxon-match_2026-08-31'!$A$2:$N$122,11,FALSE),IF(_xlpm.x=0,"",_xlpm.x)))</f>
        <v/>
      </c>
      <c r="Q687" t="str">
        <f>IF($I687="","",_xlfn.LET(_xlpm.x,VLOOKUP($I687,'taxon-match_2026-08-31'!$A$2:$N$122,12,FALSE),IF(_xlpm.x=0,"",_xlpm.x)))</f>
        <v/>
      </c>
      <c r="R687" t="str">
        <f>IF($I687="","",_xlfn.LET(_xlpm.x,VLOOKUP($I687,'taxon-match_2026-08-31'!$A$2:$N$122,14,FALSE),IF(_xlpm.x=0,"",_xlpm.x)))</f>
        <v/>
      </c>
      <c r="T687" s="21" t="s">
        <v>71</v>
      </c>
      <c r="U687" s="21"/>
      <c r="V687" s="21"/>
      <c r="W687" s="21"/>
      <c r="X687" t="str">
        <f>IF(T687="","",_xlfn.LET(_xlpm.x,VLOOKUP(T687,'Drop-down_menus'!$F$2:$G$16,2,FALSE),IF(_xlpm.x=0,"",_xlpm.x)))</f>
        <v>https://orcid.org/0009-0002-6669-2911</v>
      </c>
      <c r="Y687" t="str">
        <f>IF(U687="","",_xlfn.LET(_xlpm.x,VLOOKUP(U687,'Drop-down_menus'!$F$2:$G$16,2,FALSE),IF(_xlpm.x=0,"",_xlpm.x)))</f>
        <v/>
      </c>
      <c r="Z687" t="str">
        <f>IF(V687="","",_xlfn.LET(_xlpm.x,VLOOKUP(V687,'Drop-down_menus'!$F$2:$G$16,2,FALSE),IF(_xlpm.x=0,"",_xlpm.x)))</f>
        <v/>
      </c>
      <c r="AA687" t="str">
        <f>IF(W687="","",_xlfn.LET(_xlpm.x,VLOOKUP(W687,'Drop-down_menus'!$F$2:$G$16,2,FALSE),IF(_xlpm.x=0,"",_xlpm.x)))</f>
        <v/>
      </c>
      <c r="AB687" s="21" t="s">
        <v>722</v>
      </c>
      <c r="AC687" s="21"/>
      <c r="AD687" s="21"/>
      <c r="AE687" s="21" t="s">
        <v>723</v>
      </c>
    </row>
    <row r="688" spans="1:31" hidden="1" x14ac:dyDescent="0.2">
      <c r="A688" s="2" t="s">
        <v>164</v>
      </c>
      <c r="C688">
        <v>880</v>
      </c>
      <c r="D688" s="21" t="s">
        <v>711</v>
      </c>
      <c r="E688" s="21" t="s">
        <v>721</v>
      </c>
      <c r="F688" s="21"/>
      <c r="G688" s="21"/>
      <c r="H688" s="21"/>
      <c r="I688" t="s">
        <v>2611</v>
      </c>
      <c r="J688" t="str">
        <f>IF($I688="","",_xlfn.LET(_xlpm.x,VLOOKUP($I688,'taxon-match_2026-08-31'!$A$2:$N$122,6,FALSE),IF(_xlpm.x=0,"",_xlpm.x)))</f>
        <v/>
      </c>
      <c r="K688" t="str">
        <f>IF($I688="","",_xlfn.LET(_xlpm.x,VLOOKUP($I688,'taxon-match_2026-08-31'!$A$2:$N$122,4,FALSE),IF(_xlpm.x=0,"",_xlpm.x)))</f>
        <v/>
      </c>
      <c r="L688" t="str">
        <f>IF($I688="","",_xlfn.LET(_xlpm.x,VLOOKUP($I688,'taxon-match_2026-08-31'!$A$2:$N$122,7,FALSE),IF(_xlpm.x=0,"",_xlpm.x)))</f>
        <v/>
      </c>
      <c r="M688" t="str">
        <f>IF($I688="","",_xlfn.LET(_xlpm.x,VLOOKUP($I688,'taxon-match_2026-08-31'!$A$2:$N$122,8,FALSE),IF(_xlpm.x=0,"",_xlpm.x)))</f>
        <v/>
      </c>
      <c r="N688" t="str">
        <f>IF($I688="","",_xlfn.LET(_xlpm.x,VLOOKUP($I688,'taxon-match_2026-08-31'!$A$2:$N$122,9,FALSE),IF(_xlpm.x=0,"",_xlpm.x)))</f>
        <v/>
      </c>
      <c r="O688" t="str">
        <f>IF($I688="","",_xlfn.LET(_xlpm.x,VLOOKUP($I688,'taxon-match_2026-08-31'!$A$2:$N$122,10,FALSE),IF(_xlpm.x=0,"",_xlpm.x)))</f>
        <v/>
      </c>
      <c r="P688" t="str">
        <f>IF($I688="","",_xlfn.LET(_xlpm.x,VLOOKUP($I688,'taxon-match_2026-08-31'!$A$2:$N$122,11,FALSE),IF(_xlpm.x=0,"",_xlpm.x)))</f>
        <v/>
      </c>
      <c r="Q688" t="str">
        <f>IF($I688="","",_xlfn.LET(_xlpm.x,VLOOKUP($I688,'taxon-match_2026-08-31'!$A$2:$N$122,12,FALSE),IF(_xlpm.x=0,"",_xlpm.x)))</f>
        <v/>
      </c>
      <c r="R688" t="str">
        <f>IF($I688="","",_xlfn.LET(_xlpm.x,VLOOKUP($I688,'taxon-match_2026-08-31'!$A$2:$N$122,14,FALSE),IF(_xlpm.x=0,"",_xlpm.x)))</f>
        <v/>
      </c>
      <c r="T688" s="21" t="s">
        <v>71</v>
      </c>
      <c r="U688" s="21"/>
      <c r="V688" s="21"/>
      <c r="W688" s="21"/>
      <c r="X688" t="str">
        <f>IF(T688="","",_xlfn.LET(_xlpm.x,VLOOKUP(T688,'Drop-down_menus'!$F$2:$G$16,2,FALSE),IF(_xlpm.x=0,"",_xlpm.x)))</f>
        <v>https://orcid.org/0009-0002-6669-2911</v>
      </c>
      <c r="Y688" t="str">
        <f>IF(U688="","",_xlfn.LET(_xlpm.x,VLOOKUP(U688,'Drop-down_menus'!$F$2:$G$16,2,FALSE),IF(_xlpm.x=0,"",_xlpm.x)))</f>
        <v/>
      </c>
      <c r="Z688" t="str">
        <f>IF(V688="","",_xlfn.LET(_xlpm.x,VLOOKUP(V688,'Drop-down_menus'!$F$2:$G$16,2,FALSE),IF(_xlpm.x=0,"",_xlpm.x)))</f>
        <v/>
      </c>
      <c r="AA688" t="str">
        <f>IF(W688="","",_xlfn.LET(_xlpm.x,VLOOKUP(W688,'Drop-down_menus'!$F$2:$G$16,2,FALSE),IF(_xlpm.x=0,"",_xlpm.x)))</f>
        <v/>
      </c>
      <c r="AB688" s="21" t="s">
        <v>722</v>
      </c>
      <c r="AC688" s="21"/>
      <c r="AD688" s="21"/>
      <c r="AE688" s="21" t="s">
        <v>723</v>
      </c>
    </row>
    <row r="689" spans="1:31" hidden="1" x14ac:dyDescent="0.2">
      <c r="A689" s="2" t="s">
        <v>164</v>
      </c>
      <c r="C689">
        <v>881</v>
      </c>
      <c r="D689" s="21" t="s">
        <v>711</v>
      </c>
      <c r="E689" s="21" t="s">
        <v>724</v>
      </c>
      <c r="F689" s="21"/>
      <c r="G689" s="21"/>
      <c r="H689" s="21"/>
      <c r="I689" t="s">
        <v>2611</v>
      </c>
      <c r="J689" t="str">
        <f>IF($I689="","",_xlfn.LET(_xlpm.x,VLOOKUP($I689,'taxon-match_2026-08-31'!$A$2:$N$122,6,FALSE),IF(_xlpm.x=0,"",_xlpm.x)))</f>
        <v/>
      </c>
      <c r="K689" t="str">
        <f>IF($I689="","",_xlfn.LET(_xlpm.x,VLOOKUP($I689,'taxon-match_2026-08-31'!$A$2:$N$122,4,FALSE),IF(_xlpm.x=0,"",_xlpm.x)))</f>
        <v/>
      </c>
      <c r="L689" t="str">
        <f>IF($I689="","",_xlfn.LET(_xlpm.x,VLOOKUP($I689,'taxon-match_2026-08-31'!$A$2:$N$122,7,FALSE),IF(_xlpm.x=0,"",_xlpm.x)))</f>
        <v/>
      </c>
      <c r="M689" t="str">
        <f>IF($I689="","",_xlfn.LET(_xlpm.x,VLOOKUP($I689,'taxon-match_2026-08-31'!$A$2:$N$122,8,FALSE),IF(_xlpm.x=0,"",_xlpm.x)))</f>
        <v/>
      </c>
      <c r="N689" t="str">
        <f>IF($I689="","",_xlfn.LET(_xlpm.x,VLOOKUP($I689,'taxon-match_2026-08-31'!$A$2:$N$122,9,FALSE),IF(_xlpm.x=0,"",_xlpm.x)))</f>
        <v/>
      </c>
      <c r="O689" t="str">
        <f>IF($I689="","",_xlfn.LET(_xlpm.x,VLOOKUP($I689,'taxon-match_2026-08-31'!$A$2:$N$122,10,FALSE),IF(_xlpm.x=0,"",_xlpm.x)))</f>
        <v/>
      </c>
      <c r="P689" t="str">
        <f>IF($I689="","",_xlfn.LET(_xlpm.x,VLOOKUP($I689,'taxon-match_2026-08-31'!$A$2:$N$122,11,FALSE),IF(_xlpm.x=0,"",_xlpm.x)))</f>
        <v/>
      </c>
      <c r="Q689" t="str">
        <f>IF($I689="","",_xlfn.LET(_xlpm.x,VLOOKUP($I689,'taxon-match_2026-08-31'!$A$2:$N$122,12,FALSE),IF(_xlpm.x=0,"",_xlpm.x)))</f>
        <v/>
      </c>
      <c r="R689" t="str">
        <f>IF($I689="","",_xlfn.LET(_xlpm.x,VLOOKUP($I689,'taxon-match_2026-08-31'!$A$2:$N$122,14,FALSE),IF(_xlpm.x=0,"",_xlpm.x)))</f>
        <v/>
      </c>
      <c r="T689" s="21" t="s">
        <v>71</v>
      </c>
      <c r="U689" s="21"/>
      <c r="V689" s="21"/>
      <c r="W689" s="21"/>
      <c r="X689" t="str">
        <f>IF(T689="","",_xlfn.LET(_xlpm.x,VLOOKUP(T689,'Drop-down_menus'!$F$2:$G$16,2,FALSE),IF(_xlpm.x=0,"",_xlpm.x)))</f>
        <v>https://orcid.org/0009-0002-6669-2911</v>
      </c>
      <c r="Y689" t="str">
        <f>IF(U689="","",_xlfn.LET(_xlpm.x,VLOOKUP(U689,'Drop-down_menus'!$F$2:$G$16,2,FALSE),IF(_xlpm.x=0,"",_xlpm.x)))</f>
        <v/>
      </c>
      <c r="Z689" t="str">
        <f>IF(V689="","",_xlfn.LET(_xlpm.x,VLOOKUP(V689,'Drop-down_menus'!$F$2:$G$16,2,FALSE),IF(_xlpm.x=0,"",_xlpm.x)))</f>
        <v/>
      </c>
      <c r="AA689" t="str">
        <f>IF(W689="","",_xlfn.LET(_xlpm.x,VLOOKUP(W689,'Drop-down_menus'!$F$2:$G$16,2,FALSE),IF(_xlpm.x=0,"",_xlpm.x)))</f>
        <v/>
      </c>
      <c r="AB689" s="21" t="s">
        <v>722</v>
      </c>
      <c r="AC689" s="21"/>
      <c r="AD689" s="21"/>
      <c r="AE689" s="21" t="s">
        <v>723</v>
      </c>
    </row>
    <row r="690" spans="1:31" hidden="1" x14ac:dyDescent="0.2">
      <c r="A690" s="2" t="s">
        <v>164</v>
      </c>
      <c r="C690">
        <v>882</v>
      </c>
      <c r="D690" s="21" t="s">
        <v>711</v>
      </c>
      <c r="E690" s="21" t="s">
        <v>724</v>
      </c>
      <c r="F690" s="21"/>
      <c r="G690" s="21"/>
      <c r="H690" s="21"/>
      <c r="I690" t="s">
        <v>2611</v>
      </c>
      <c r="J690" t="str">
        <f>IF($I690="","",_xlfn.LET(_xlpm.x,VLOOKUP($I690,'taxon-match_2026-08-31'!$A$2:$N$122,6,FALSE),IF(_xlpm.x=0,"",_xlpm.x)))</f>
        <v/>
      </c>
      <c r="K690" t="str">
        <f>IF($I690="","",_xlfn.LET(_xlpm.x,VLOOKUP($I690,'taxon-match_2026-08-31'!$A$2:$N$122,4,FALSE),IF(_xlpm.x=0,"",_xlpm.x)))</f>
        <v/>
      </c>
      <c r="L690" t="str">
        <f>IF($I690="","",_xlfn.LET(_xlpm.x,VLOOKUP($I690,'taxon-match_2026-08-31'!$A$2:$N$122,7,FALSE),IF(_xlpm.x=0,"",_xlpm.x)))</f>
        <v/>
      </c>
      <c r="M690" t="str">
        <f>IF($I690="","",_xlfn.LET(_xlpm.x,VLOOKUP($I690,'taxon-match_2026-08-31'!$A$2:$N$122,8,FALSE),IF(_xlpm.x=0,"",_xlpm.x)))</f>
        <v/>
      </c>
      <c r="N690" t="str">
        <f>IF($I690="","",_xlfn.LET(_xlpm.x,VLOOKUP($I690,'taxon-match_2026-08-31'!$A$2:$N$122,9,FALSE),IF(_xlpm.x=0,"",_xlpm.x)))</f>
        <v/>
      </c>
      <c r="O690" t="str">
        <f>IF($I690="","",_xlfn.LET(_xlpm.x,VLOOKUP($I690,'taxon-match_2026-08-31'!$A$2:$N$122,10,FALSE),IF(_xlpm.x=0,"",_xlpm.x)))</f>
        <v/>
      </c>
      <c r="P690" t="str">
        <f>IF($I690="","",_xlfn.LET(_xlpm.x,VLOOKUP($I690,'taxon-match_2026-08-31'!$A$2:$N$122,11,FALSE),IF(_xlpm.x=0,"",_xlpm.x)))</f>
        <v/>
      </c>
      <c r="Q690" t="str">
        <f>IF($I690="","",_xlfn.LET(_xlpm.x,VLOOKUP($I690,'taxon-match_2026-08-31'!$A$2:$N$122,12,FALSE),IF(_xlpm.x=0,"",_xlpm.x)))</f>
        <v/>
      </c>
      <c r="R690" t="str">
        <f>IF($I690="","",_xlfn.LET(_xlpm.x,VLOOKUP($I690,'taxon-match_2026-08-31'!$A$2:$N$122,14,FALSE),IF(_xlpm.x=0,"",_xlpm.x)))</f>
        <v/>
      </c>
      <c r="T690" s="21" t="s">
        <v>71</v>
      </c>
      <c r="U690" s="21"/>
      <c r="V690" s="21"/>
      <c r="W690" s="21"/>
      <c r="X690" t="str">
        <f>IF(T690="","",_xlfn.LET(_xlpm.x,VLOOKUP(T690,'Drop-down_menus'!$F$2:$G$16,2,FALSE),IF(_xlpm.x=0,"",_xlpm.x)))</f>
        <v>https://orcid.org/0009-0002-6669-2911</v>
      </c>
      <c r="Y690" t="str">
        <f>IF(U690="","",_xlfn.LET(_xlpm.x,VLOOKUP(U690,'Drop-down_menus'!$F$2:$G$16,2,FALSE),IF(_xlpm.x=0,"",_xlpm.x)))</f>
        <v/>
      </c>
      <c r="Z690" t="str">
        <f>IF(V690="","",_xlfn.LET(_xlpm.x,VLOOKUP(V690,'Drop-down_menus'!$F$2:$G$16,2,FALSE),IF(_xlpm.x=0,"",_xlpm.x)))</f>
        <v/>
      </c>
      <c r="AA690" t="str">
        <f>IF(W690="","",_xlfn.LET(_xlpm.x,VLOOKUP(W690,'Drop-down_menus'!$F$2:$G$16,2,FALSE),IF(_xlpm.x=0,"",_xlpm.x)))</f>
        <v/>
      </c>
      <c r="AB690" s="21" t="s">
        <v>722</v>
      </c>
      <c r="AC690" s="21"/>
      <c r="AD690" s="21"/>
      <c r="AE690" s="21" t="s">
        <v>723</v>
      </c>
    </row>
    <row r="691" spans="1:31" hidden="1" x14ac:dyDescent="0.2">
      <c r="A691" s="2" t="s">
        <v>164</v>
      </c>
      <c r="C691">
        <v>883</v>
      </c>
      <c r="D691" s="21" t="s">
        <v>711</v>
      </c>
      <c r="E691" s="21" t="s">
        <v>728</v>
      </c>
      <c r="F691" s="21"/>
      <c r="G691" s="21"/>
      <c r="H691" s="21"/>
      <c r="I691" t="s">
        <v>2611</v>
      </c>
      <c r="J691" t="str">
        <f>IF($I691="","",_xlfn.LET(_xlpm.x,VLOOKUP($I691,'taxon-match_2026-08-31'!$A$2:$N$122,6,FALSE),IF(_xlpm.x=0,"",_xlpm.x)))</f>
        <v/>
      </c>
      <c r="K691" t="str">
        <f>IF($I691="","",_xlfn.LET(_xlpm.x,VLOOKUP($I691,'taxon-match_2026-08-31'!$A$2:$N$122,4,FALSE),IF(_xlpm.x=0,"",_xlpm.x)))</f>
        <v/>
      </c>
      <c r="L691" t="str">
        <f>IF($I691="","",_xlfn.LET(_xlpm.x,VLOOKUP($I691,'taxon-match_2026-08-31'!$A$2:$N$122,7,FALSE),IF(_xlpm.x=0,"",_xlpm.x)))</f>
        <v/>
      </c>
      <c r="M691" t="str">
        <f>IF($I691="","",_xlfn.LET(_xlpm.x,VLOOKUP($I691,'taxon-match_2026-08-31'!$A$2:$N$122,8,FALSE),IF(_xlpm.x=0,"",_xlpm.x)))</f>
        <v/>
      </c>
      <c r="N691" t="str">
        <f>IF($I691="","",_xlfn.LET(_xlpm.x,VLOOKUP($I691,'taxon-match_2026-08-31'!$A$2:$N$122,9,FALSE),IF(_xlpm.x=0,"",_xlpm.x)))</f>
        <v/>
      </c>
      <c r="O691" t="str">
        <f>IF($I691="","",_xlfn.LET(_xlpm.x,VLOOKUP($I691,'taxon-match_2026-08-31'!$A$2:$N$122,10,FALSE),IF(_xlpm.x=0,"",_xlpm.x)))</f>
        <v/>
      </c>
      <c r="P691" t="str">
        <f>IF($I691="","",_xlfn.LET(_xlpm.x,VLOOKUP($I691,'taxon-match_2026-08-31'!$A$2:$N$122,11,FALSE),IF(_xlpm.x=0,"",_xlpm.x)))</f>
        <v/>
      </c>
      <c r="Q691" t="str">
        <f>IF($I691="","",_xlfn.LET(_xlpm.x,VLOOKUP($I691,'taxon-match_2026-08-31'!$A$2:$N$122,12,FALSE),IF(_xlpm.x=0,"",_xlpm.x)))</f>
        <v/>
      </c>
      <c r="R691" t="str">
        <f>IF($I691="","",_xlfn.LET(_xlpm.x,VLOOKUP($I691,'taxon-match_2026-08-31'!$A$2:$N$122,14,FALSE),IF(_xlpm.x=0,"",_xlpm.x)))</f>
        <v/>
      </c>
      <c r="T691" s="21" t="s">
        <v>71</v>
      </c>
      <c r="U691" s="21"/>
      <c r="V691" s="21"/>
      <c r="W691" s="21"/>
      <c r="X691" t="str">
        <f>IF(T691="","",_xlfn.LET(_xlpm.x,VLOOKUP(T691,'Drop-down_menus'!$F$2:$G$16,2,FALSE),IF(_xlpm.x=0,"",_xlpm.x)))</f>
        <v>https://orcid.org/0009-0002-6669-2911</v>
      </c>
      <c r="Y691" t="str">
        <f>IF(U691="","",_xlfn.LET(_xlpm.x,VLOOKUP(U691,'Drop-down_menus'!$F$2:$G$16,2,FALSE),IF(_xlpm.x=0,"",_xlpm.x)))</f>
        <v/>
      </c>
      <c r="Z691" t="str">
        <f>IF(V691="","",_xlfn.LET(_xlpm.x,VLOOKUP(V691,'Drop-down_menus'!$F$2:$G$16,2,FALSE),IF(_xlpm.x=0,"",_xlpm.x)))</f>
        <v/>
      </c>
      <c r="AA691" t="str">
        <f>IF(W691="","",_xlfn.LET(_xlpm.x,VLOOKUP(W691,'Drop-down_menus'!$F$2:$G$16,2,FALSE),IF(_xlpm.x=0,"",_xlpm.x)))</f>
        <v/>
      </c>
      <c r="AB691" s="21"/>
      <c r="AC691" s="21"/>
      <c r="AD691" s="21"/>
      <c r="AE691" s="21" t="s">
        <v>791</v>
      </c>
    </row>
    <row r="692" spans="1:31" hidden="1" x14ac:dyDescent="0.2">
      <c r="A692" s="2" t="s">
        <v>165</v>
      </c>
      <c r="C692">
        <v>884</v>
      </c>
      <c r="D692" s="21" t="s">
        <v>711</v>
      </c>
      <c r="E692" s="21" t="s">
        <v>741</v>
      </c>
      <c r="F692" s="21"/>
      <c r="G692" s="21"/>
      <c r="H692" s="21"/>
      <c r="I692" t="s">
        <v>2611</v>
      </c>
      <c r="J692" t="str">
        <f>IF($I692="","",_xlfn.LET(_xlpm.x,VLOOKUP($I692,'taxon-match_2026-08-31'!$A$2:$N$122,6,FALSE),IF(_xlpm.x=0,"",_xlpm.x)))</f>
        <v/>
      </c>
      <c r="K692" t="str">
        <f>IF($I692="","",_xlfn.LET(_xlpm.x,VLOOKUP($I692,'taxon-match_2026-08-31'!$A$2:$N$122,4,FALSE),IF(_xlpm.x=0,"",_xlpm.x)))</f>
        <v/>
      </c>
      <c r="L692" t="str">
        <f>IF($I692="","",_xlfn.LET(_xlpm.x,VLOOKUP($I692,'taxon-match_2026-08-31'!$A$2:$N$122,7,FALSE),IF(_xlpm.x=0,"",_xlpm.x)))</f>
        <v/>
      </c>
      <c r="M692" t="str">
        <f>IF($I692="","",_xlfn.LET(_xlpm.x,VLOOKUP($I692,'taxon-match_2026-08-31'!$A$2:$N$122,8,FALSE),IF(_xlpm.x=0,"",_xlpm.x)))</f>
        <v/>
      </c>
      <c r="N692" t="str">
        <f>IF($I692="","",_xlfn.LET(_xlpm.x,VLOOKUP($I692,'taxon-match_2026-08-31'!$A$2:$N$122,9,FALSE),IF(_xlpm.x=0,"",_xlpm.x)))</f>
        <v/>
      </c>
      <c r="O692" t="str">
        <f>IF($I692="","",_xlfn.LET(_xlpm.x,VLOOKUP($I692,'taxon-match_2026-08-31'!$A$2:$N$122,10,FALSE),IF(_xlpm.x=0,"",_xlpm.x)))</f>
        <v/>
      </c>
      <c r="P692" t="str">
        <f>IF($I692="","",_xlfn.LET(_xlpm.x,VLOOKUP($I692,'taxon-match_2026-08-31'!$A$2:$N$122,11,FALSE),IF(_xlpm.x=0,"",_xlpm.x)))</f>
        <v/>
      </c>
      <c r="Q692" t="str">
        <f>IF($I692="","",_xlfn.LET(_xlpm.x,VLOOKUP($I692,'taxon-match_2026-08-31'!$A$2:$N$122,12,FALSE),IF(_xlpm.x=0,"",_xlpm.x)))</f>
        <v/>
      </c>
      <c r="R692" t="str">
        <f>IF($I692="","",_xlfn.LET(_xlpm.x,VLOOKUP($I692,'taxon-match_2026-08-31'!$A$2:$N$122,14,FALSE),IF(_xlpm.x=0,"",_xlpm.x)))</f>
        <v/>
      </c>
      <c r="T692" s="21" t="s">
        <v>71</v>
      </c>
      <c r="U692" s="21"/>
      <c r="V692" s="21"/>
      <c r="W692" s="21"/>
      <c r="X692" t="str">
        <f>IF(T692="","",_xlfn.LET(_xlpm.x,VLOOKUP(T692,'Drop-down_menus'!$F$2:$G$16,2,FALSE),IF(_xlpm.x=0,"",_xlpm.x)))</f>
        <v>https://orcid.org/0009-0002-6669-2911</v>
      </c>
      <c r="Y692" t="str">
        <f>IF(U692="","",_xlfn.LET(_xlpm.x,VLOOKUP(U692,'Drop-down_menus'!$F$2:$G$16,2,FALSE),IF(_xlpm.x=0,"",_xlpm.x)))</f>
        <v/>
      </c>
      <c r="Z692" t="str">
        <f>IF(V692="","",_xlfn.LET(_xlpm.x,VLOOKUP(V692,'Drop-down_menus'!$F$2:$G$16,2,FALSE),IF(_xlpm.x=0,"",_xlpm.x)))</f>
        <v/>
      </c>
      <c r="AA692" t="str">
        <f>IF(W692="","",_xlfn.LET(_xlpm.x,VLOOKUP(W692,'Drop-down_menus'!$F$2:$G$16,2,FALSE),IF(_xlpm.x=0,"",_xlpm.x)))</f>
        <v/>
      </c>
      <c r="AB692" s="21"/>
      <c r="AC692" s="21"/>
      <c r="AD692" s="21"/>
      <c r="AE692" s="21" t="s">
        <v>739</v>
      </c>
    </row>
    <row r="693" spans="1:31" hidden="1" x14ac:dyDescent="0.2">
      <c r="A693" s="2" t="s">
        <v>165</v>
      </c>
      <c r="C693">
        <v>885</v>
      </c>
      <c r="D693" s="21" t="s">
        <v>711</v>
      </c>
      <c r="E693" s="21" t="s">
        <v>728</v>
      </c>
      <c r="F693" s="21"/>
      <c r="G693" s="21"/>
      <c r="H693" s="21"/>
      <c r="I693" t="s">
        <v>2611</v>
      </c>
      <c r="J693" t="str">
        <f>IF($I693="","",_xlfn.LET(_xlpm.x,VLOOKUP($I693,'taxon-match_2026-08-31'!$A$2:$N$122,6,FALSE),IF(_xlpm.x=0,"",_xlpm.x)))</f>
        <v/>
      </c>
      <c r="K693" t="str">
        <f>IF($I693="","",_xlfn.LET(_xlpm.x,VLOOKUP($I693,'taxon-match_2026-08-31'!$A$2:$N$122,4,FALSE),IF(_xlpm.x=0,"",_xlpm.x)))</f>
        <v/>
      </c>
      <c r="L693" t="str">
        <f>IF($I693="","",_xlfn.LET(_xlpm.x,VLOOKUP($I693,'taxon-match_2026-08-31'!$A$2:$N$122,7,FALSE),IF(_xlpm.x=0,"",_xlpm.x)))</f>
        <v/>
      </c>
      <c r="M693" t="str">
        <f>IF($I693="","",_xlfn.LET(_xlpm.x,VLOOKUP($I693,'taxon-match_2026-08-31'!$A$2:$N$122,8,FALSE),IF(_xlpm.x=0,"",_xlpm.x)))</f>
        <v/>
      </c>
      <c r="N693" t="str">
        <f>IF($I693="","",_xlfn.LET(_xlpm.x,VLOOKUP($I693,'taxon-match_2026-08-31'!$A$2:$N$122,9,FALSE),IF(_xlpm.x=0,"",_xlpm.x)))</f>
        <v/>
      </c>
      <c r="O693" t="str">
        <f>IF($I693="","",_xlfn.LET(_xlpm.x,VLOOKUP($I693,'taxon-match_2026-08-31'!$A$2:$N$122,10,FALSE),IF(_xlpm.x=0,"",_xlpm.x)))</f>
        <v/>
      </c>
      <c r="P693" t="str">
        <f>IF($I693="","",_xlfn.LET(_xlpm.x,VLOOKUP($I693,'taxon-match_2026-08-31'!$A$2:$N$122,11,FALSE),IF(_xlpm.x=0,"",_xlpm.x)))</f>
        <v/>
      </c>
      <c r="Q693" t="str">
        <f>IF($I693="","",_xlfn.LET(_xlpm.x,VLOOKUP($I693,'taxon-match_2026-08-31'!$A$2:$N$122,12,FALSE),IF(_xlpm.x=0,"",_xlpm.x)))</f>
        <v/>
      </c>
      <c r="R693" t="str">
        <f>IF($I693="","",_xlfn.LET(_xlpm.x,VLOOKUP($I693,'taxon-match_2026-08-31'!$A$2:$N$122,14,FALSE),IF(_xlpm.x=0,"",_xlpm.x)))</f>
        <v/>
      </c>
      <c r="T693" s="21" t="s">
        <v>71</v>
      </c>
      <c r="U693" s="21"/>
      <c r="V693" s="21"/>
      <c r="W693" s="21"/>
      <c r="X693" t="str">
        <f>IF(T693="","",_xlfn.LET(_xlpm.x,VLOOKUP(T693,'Drop-down_menus'!$F$2:$G$16,2,FALSE),IF(_xlpm.x=0,"",_xlpm.x)))</f>
        <v>https://orcid.org/0009-0002-6669-2911</v>
      </c>
      <c r="Y693" t="str">
        <f>IF(U693="","",_xlfn.LET(_xlpm.x,VLOOKUP(U693,'Drop-down_menus'!$F$2:$G$16,2,FALSE),IF(_xlpm.x=0,"",_xlpm.x)))</f>
        <v/>
      </c>
      <c r="Z693" t="str">
        <f>IF(V693="","",_xlfn.LET(_xlpm.x,VLOOKUP(V693,'Drop-down_menus'!$F$2:$G$16,2,FALSE),IF(_xlpm.x=0,"",_xlpm.x)))</f>
        <v/>
      </c>
      <c r="AA693" t="str">
        <f>IF(W693="","",_xlfn.LET(_xlpm.x,VLOOKUP(W693,'Drop-down_menus'!$F$2:$G$16,2,FALSE),IF(_xlpm.x=0,"",_xlpm.x)))</f>
        <v/>
      </c>
      <c r="AB693" s="21"/>
      <c r="AC693" s="21"/>
      <c r="AD693" s="21"/>
      <c r="AE693" s="21" t="s">
        <v>739</v>
      </c>
    </row>
    <row r="694" spans="1:31" hidden="1" x14ac:dyDescent="0.2">
      <c r="A694" s="2" t="s">
        <v>165</v>
      </c>
      <c r="C694">
        <v>886</v>
      </c>
      <c r="D694" s="21" t="s">
        <v>711</v>
      </c>
      <c r="E694" s="21" t="s">
        <v>721</v>
      </c>
      <c r="F694" s="21"/>
      <c r="G694" s="21"/>
      <c r="H694" s="21"/>
      <c r="I694" t="s">
        <v>2611</v>
      </c>
      <c r="J694" t="str">
        <f>IF($I694="","",_xlfn.LET(_xlpm.x,VLOOKUP($I694,'taxon-match_2026-08-31'!$A$2:$N$122,6,FALSE),IF(_xlpm.x=0,"",_xlpm.x)))</f>
        <v/>
      </c>
      <c r="K694" t="str">
        <f>IF($I694="","",_xlfn.LET(_xlpm.x,VLOOKUP($I694,'taxon-match_2026-08-31'!$A$2:$N$122,4,FALSE),IF(_xlpm.x=0,"",_xlpm.x)))</f>
        <v/>
      </c>
      <c r="L694" t="str">
        <f>IF($I694="","",_xlfn.LET(_xlpm.x,VLOOKUP($I694,'taxon-match_2026-08-31'!$A$2:$N$122,7,FALSE),IF(_xlpm.x=0,"",_xlpm.x)))</f>
        <v/>
      </c>
      <c r="M694" t="str">
        <f>IF($I694="","",_xlfn.LET(_xlpm.x,VLOOKUP($I694,'taxon-match_2026-08-31'!$A$2:$N$122,8,FALSE),IF(_xlpm.x=0,"",_xlpm.x)))</f>
        <v/>
      </c>
      <c r="N694" t="str">
        <f>IF($I694="","",_xlfn.LET(_xlpm.x,VLOOKUP($I694,'taxon-match_2026-08-31'!$A$2:$N$122,9,FALSE),IF(_xlpm.x=0,"",_xlpm.x)))</f>
        <v/>
      </c>
      <c r="O694" t="str">
        <f>IF($I694="","",_xlfn.LET(_xlpm.x,VLOOKUP($I694,'taxon-match_2026-08-31'!$A$2:$N$122,10,FALSE),IF(_xlpm.x=0,"",_xlpm.x)))</f>
        <v/>
      </c>
      <c r="P694" t="str">
        <f>IF($I694="","",_xlfn.LET(_xlpm.x,VLOOKUP($I694,'taxon-match_2026-08-31'!$A$2:$N$122,11,FALSE),IF(_xlpm.x=0,"",_xlpm.x)))</f>
        <v/>
      </c>
      <c r="Q694" t="str">
        <f>IF($I694="","",_xlfn.LET(_xlpm.x,VLOOKUP($I694,'taxon-match_2026-08-31'!$A$2:$N$122,12,FALSE),IF(_xlpm.x=0,"",_xlpm.x)))</f>
        <v/>
      </c>
      <c r="R694" t="str">
        <f>IF($I694="","",_xlfn.LET(_xlpm.x,VLOOKUP($I694,'taxon-match_2026-08-31'!$A$2:$N$122,14,FALSE),IF(_xlpm.x=0,"",_xlpm.x)))</f>
        <v/>
      </c>
      <c r="T694" s="21" t="s">
        <v>71</v>
      </c>
      <c r="U694" s="21"/>
      <c r="V694" s="21"/>
      <c r="W694" s="21"/>
      <c r="X694" t="str">
        <f>IF(T694="","",_xlfn.LET(_xlpm.x,VLOOKUP(T694,'Drop-down_menus'!$F$2:$G$16,2,FALSE),IF(_xlpm.x=0,"",_xlpm.x)))</f>
        <v>https://orcid.org/0009-0002-6669-2911</v>
      </c>
      <c r="Y694" t="str">
        <f>IF(U694="","",_xlfn.LET(_xlpm.x,VLOOKUP(U694,'Drop-down_menus'!$F$2:$G$16,2,FALSE),IF(_xlpm.x=0,"",_xlpm.x)))</f>
        <v/>
      </c>
      <c r="Z694" t="str">
        <f>IF(V694="","",_xlfn.LET(_xlpm.x,VLOOKUP(V694,'Drop-down_menus'!$F$2:$G$16,2,FALSE),IF(_xlpm.x=0,"",_xlpm.x)))</f>
        <v/>
      </c>
      <c r="AA694" t="str">
        <f>IF(W694="","",_xlfn.LET(_xlpm.x,VLOOKUP(W694,'Drop-down_menus'!$F$2:$G$16,2,FALSE),IF(_xlpm.x=0,"",_xlpm.x)))</f>
        <v/>
      </c>
      <c r="AB694" s="21" t="s">
        <v>722</v>
      </c>
      <c r="AC694" s="21"/>
      <c r="AD694" s="21"/>
      <c r="AE694" s="21" t="s">
        <v>723</v>
      </c>
    </row>
    <row r="695" spans="1:31" hidden="1" x14ac:dyDescent="0.2">
      <c r="A695" s="2" t="s">
        <v>165</v>
      </c>
      <c r="C695">
        <v>887</v>
      </c>
      <c r="D695" s="21" t="s">
        <v>711</v>
      </c>
      <c r="E695" s="21" t="s">
        <v>721</v>
      </c>
      <c r="F695" s="21"/>
      <c r="G695" s="21"/>
      <c r="H695" s="21"/>
      <c r="I695" t="s">
        <v>2611</v>
      </c>
      <c r="J695" t="str">
        <f>IF($I695="","",_xlfn.LET(_xlpm.x,VLOOKUP($I695,'taxon-match_2026-08-31'!$A$2:$N$122,6,FALSE),IF(_xlpm.x=0,"",_xlpm.x)))</f>
        <v/>
      </c>
      <c r="K695" t="str">
        <f>IF($I695="","",_xlfn.LET(_xlpm.x,VLOOKUP($I695,'taxon-match_2026-08-31'!$A$2:$N$122,4,FALSE),IF(_xlpm.x=0,"",_xlpm.x)))</f>
        <v/>
      </c>
      <c r="L695" t="str">
        <f>IF($I695="","",_xlfn.LET(_xlpm.x,VLOOKUP($I695,'taxon-match_2026-08-31'!$A$2:$N$122,7,FALSE),IF(_xlpm.x=0,"",_xlpm.x)))</f>
        <v/>
      </c>
      <c r="M695" t="str">
        <f>IF($I695="","",_xlfn.LET(_xlpm.x,VLOOKUP($I695,'taxon-match_2026-08-31'!$A$2:$N$122,8,FALSE),IF(_xlpm.x=0,"",_xlpm.x)))</f>
        <v/>
      </c>
      <c r="N695" t="str">
        <f>IF($I695="","",_xlfn.LET(_xlpm.x,VLOOKUP($I695,'taxon-match_2026-08-31'!$A$2:$N$122,9,FALSE),IF(_xlpm.x=0,"",_xlpm.x)))</f>
        <v/>
      </c>
      <c r="O695" t="str">
        <f>IF($I695="","",_xlfn.LET(_xlpm.x,VLOOKUP($I695,'taxon-match_2026-08-31'!$A$2:$N$122,10,FALSE),IF(_xlpm.x=0,"",_xlpm.x)))</f>
        <v/>
      </c>
      <c r="P695" t="str">
        <f>IF($I695="","",_xlfn.LET(_xlpm.x,VLOOKUP($I695,'taxon-match_2026-08-31'!$A$2:$N$122,11,FALSE),IF(_xlpm.x=0,"",_xlpm.x)))</f>
        <v/>
      </c>
      <c r="Q695" t="str">
        <f>IF($I695="","",_xlfn.LET(_xlpm.x,VLOOKUP($I695,'taxon-match_2026-08-31'!$A$2:$N$122,12,FALSE),IF(_xlpm.x=0,"",_xlpm.x)))</f>
        <v/>
      </c>
      <c r="R695" t="str">
        <f>IF($I695="","",_xlfn.LET(_xlpm.x,VLOOKUP($I695,'taxon-match_2026-08-31'!$A$2:$N$122,14,FALSE),IF(_xlpm.x=0,"",_xlpm.x)))</f>
        <v/>
      </c>
      <c r="T695" s="21" t="s">
        <v>71</v>
      </c>
      <c r="U695" s="21"/>
      <c r="V695" s="21"/>
      <c r="W695" s="21"/>
      <c r="X695" t="str">
        <f>IF(T695="","",_xlfn.LET(_xlpm.x,VLOOKUP(T695,'Drop-down_menus'!$F$2:$G$16,2,FALSE),IF(_xlpm.x=0,"",_xlpm.x)))</f>
        <v>https://orcid.org/0009-0002-6669-2911</v>
      </c>
      <c r="Y695" t="str">
        <f>IF(U695="","",_xlfn.LET(_xlpm.x,VLOOKUP(U695,'Drop-down_menus'!$F$2:$G$16,2,FALSE),IF(_xlpm.x=0,"",_xlpm.x)))</f>
        <v/>
      </c>
      <c r="Z695" t="str">
        <f>IF(V695="","",_xlfn.LET(_xlpm.x,VLOOKUP(V695,'Drop-down_menus'!$F$2:$G$16,2,FALSE),IF(_xlpm.x=0,"",_xlpm.x)))</f>
        <v/>
      </c>
      <c r="AA695" t="str">
        <f>IF(W695="","",_xlfn.LET(_xlpm.x,VLOOKUP(W695,'Drop-down_menus'!$F$2:$G$16,2,FALSE),IF(_xlpm.x=0,"",_xlpm.x)))</f>
        <v/>
      </c>
      <c r="AB695" s="21" t="s">
        <v>722</v>
      </c>
      <c r="AC695" s="21"/>
      <c r="AD695" s="21"/>
      <c r="AE695" s="21" t="s">
        <v>723</v>
      </c>
    </row>
    <row r="696" spans="1:31" hidden="1" x14ac:dyDescent="0.2">
      <c r="A696" s="2" t="s">
        <v>165</v>
      </c>
      <c r="C696">
        <v>888</v>
      </c>
      <c r="D696" s="21" t="s">
        <v>711</v>
      </c>
      <c r="E696" s="21" t="s">
        <v>724</v>
      </c>
      <c r="F696" s="21"/>
      <c r="G696" s="21"/>
      <c r="H696" s="21"/>
      <c r="I696" t="s">
        <v>2611</v>
      </c>
      <c r="J696" t="str">
        <f>IF($I696="","",_xlfn.LET(_xlpm.x,VLOOKUP($I696,'taxon-match_2026-08-31'!$A$2:$N$122,6,FALSE),IF(_xlpm.x=0,"",_xlpm.x)))</f>
        <v/>
      </c>
      <c r="K696" t="str">
        <f>IF($I696="","",_xlfn.LET(_xlpm.x,VLOOKUP($I696,'taxon-match_2026-08-31'!$A$2:$N$122,4,FALSE),IF(_xlpm.x=0,"",_xlpm.x)))</f>
        <v/>
      </c>
      <c r="L696" t="str">
        <f>IF($I696="","",_xlfn.LET(_xlpm.x,VLOOKUP($I696,'taxon-match_2026-08-31'!$A$2:$N$122,7,FALSE),IF(_xlpm.x=0,"",_xlpm.x)))</f>
        <v/>
      </c>
      <c r="M696" t="str">
        <f>IF($I696="","",_xlfn.LET(_xlpm.x,VLOOKUP($I696,'taxon-match_2026-08-31'!$A$2:$N$122,8,FALSE),IF(_xlpm.x=0,"",_xlpm.x)))</f>
        <v/>
      </c>
      <c r="N696" t="str">
        <f>IF($I696="","",_xlfn.LET(_xlpm.x,VLOOKUP($I696,'taxon-match_2026-08-31'!$A$2:$N$122,9,FALSE),IF(_xlpm.x=0,"",_xlpm.x)))</f>
        <v/>
      </c>
      <c r="O696" t="str">
        <f>IF($I696="","",_xlfn.LET(_xlpm.x,VLOOKUP($I696,'taxon-match_2026-08-31'!$A$2:$N$122,10,FALSE),IF(_xlpm.x=0,"",_xlpm.x)))</f>
        <v/>
      </c>
      <c r="P696" t="str">
        <f>IF($I696="","",_xlfn.LET(_xlpm.x,VLOOKUP($I696,'taxon-match_2026-08-31'!$A$2:$N$122,11,FALSE),IF(_xlpm.x=0,"",_xlpm.x)))</f>
        <v/>
      </c>
      <c r="Q696" t="str">
        <f>IF($I696="","",_xlfn.LET(_xlpm.x,VLOOKUP($I696,'taxon-match_2026-08-31'!$A$2:$N$122,12,FALSE),IF(_xlpm.x=0,"",_xlpm.x)))</f>
        <v/>
      </c>
      <c r="R696" t="str">
        <f>IF($I696="","",_xlfn.LET(_xlpm.x,VLOOKUP($I696,'taxon-match_2026-08-31'!$A$2:$N$122,14,FALSE),IF(_xlpm.x=0,"",_xlpm.x)))</f>
        <v/>
      </c>
      <c r="T696" s="21" t="s">
        <v>71</v>
      </c>
      <c r="U696" s="21"/>
      <c r="V696" s="21"/>
      <c r="W696" s="21"/>
      <c r="X696" t="str">
        <f>IF(T696="","",_xlfn.LET(_xlpm.x,VLOOKUP(T696,'Drop-down_menus'!$F$2:$G$16,2,FALSE),IF(_xlpm.x=0,"",_xlpm.x)))</f>
        <v>https://orcid.org/0009-0002-6669-2911</v>
      </c>
      <c r="Y696" t="str">
        <f>IF(U696="","",_xlfn.LET(_xlpm.x,VLOOKUP(U696,'Drop-down_menus'!$F$2:$G$16,2,FALSE),IF(_xlpm.x=0,"",_xlpm.x)))</f>
        <v/>
      </c>
      <c r="Z696" t="str">
        <f>IF(V696="","",_xlfn.LET(_xlpm.x,VLOOKUP(V696,'Drop-down_menus'!$F$2:$G$16,2,FALSE),IF(_xlpm.x=0,"",_xlpm.x)))</f>
        <v/>
      </c>
      <c r="AA696" t="str">
        <f>IF(W696="","",_xlfn.LET(_xlpm.x,VLOOKUP(W696,'Drop-down_menus'!$F$2:$G$16,2,FALSE),IF(_xlpm.x=0,"",_xlpm.x)))</f>
        <v/>
      </c>
      <c r="AB696" s="21" t="s">
        <v>722</v>
      </c>
      <c r="AC696" s="21"/>
      <c r="AD696" s="21"/>
      <c r="AE696" s="21" t="s">
        <v>723</v>
      </c>
    </row>
    <row r="697" spans="1:31" hidden="1" x14ac:dyDescent="0.2">
      <c r="A697" s="2" t="s">
        <v>165</v>
      </c>
      <c r="C697">
        <v>889</v>
      </c>
      <c r="D697" s="21" t="s">
        <v>711</v>
      </c>
      <c r="E697" s="21" t="s">
        <v>724</v>
      </c>
      <c r="F697" s="21"/>
      <c r="G697" s="21"/>
      <c r="H697" s="21"/>
      <c r="I697" t="s">
        <v>2611</v>
      </c>
      <c r="J697" t="str">
        <f>IF($I697="","",_xlfn.LET(_xlpm.x,VLOOKUP($I697,'taxon-match_2026-08-31'!$A$2:$N$122,6,FALSE),IF(_xlpm.x=0,"",_xlpm.x)))</f>
        <v/>
      </c>
      <c r="K697" t="str">
        <f>IF($I697="","",_xlfn.LET(_xlpm.x,VLOOKUP($I697,'taxon-match_2026-08-31'!$A$2:$N$122,4,FALSE),IF(_xlpm.x=0,"",_xlpm.x)))</f>
        <v/>
      </c>
      <c r="L697" t="str">
        <f>IF($I697="","",_xlfn.LET(_xlpm.x,VLOOKUP($I697,'taxon-match_2026-08-31'!$A$2:$N$122,7,FALSE),IF(_xlpm.x=0,"",_xlpm.x)))</f>
        <v/>
      </c>
      <c r="M697" t="str">
        <f>IF($I697="","",_xlfn.LET(_xlpm.x,VLOOKUP($I697,'taxon-match_2026-08-31'!$A$2:$N$122,8,FALSE),IF(_xlpm.x=0,"",_xlpm.x)))</f>
        <v/>
      </c>
      <c r="N697" t="str">
        <f>IF($I697="","",_xlfn.LET(_xlpm.x,VLOOKUP($I697,'taxon-match_2026-08-31'!$A$2:$N$122,9,FALSE),IF(_xlpm.x=0,"",_xlpm.x)))</f>
        <v/>
      </c>
      <c r="O697" t="str">
        <f>IF($I697="","",_xlfn.LET(_xlpm.x,VLOOKUP($I697,'taxon-match_2026-08-31'!$A$2:$N$122,10,FALSE),IF(_xlpm.x=0,"",_xlpm.x)))</f>
        <v/>
      </c>
      <c r="P697" t="str">
        <f>IF($I697="","",_xlfn.LET(_xlpm.x,VLOOKUP($I697,'taxon-match_2026-08-31'!$A$2:$N$122,11,FALSE),IF(_xlpm.x=0,"",_xlpm.x)))</f>
        <v/>
      </c>
      <c r="Q697" t="str">
        <f>IF($I697="","",_xlfn.LET(_xlpm.x,VLOOKUP($I697,'taxon-match_2026-08-31'!$A$2:$N$122,12,FALSE),IF(_xlpm.x=0,"",_xlpm.x)))</f>
        <v/>
      </c>
      <c r="R697" t="str">
        <f>IF($I697="","",_xlfn.LET(_xlpm.x,VLOOKUP($I697,'taxon-match_2026-08-31'!$A$2:$N$122,14,FALSE),IF(_xlpm.x=0,"",_xlpm.x)))</f>
        <v/>
      </c>
      <c r="T697" s="21" t="s">
        <v>71</v>
      </c>
      <c r="U697" s="21"/>
      <c r="V697" s="21"/>
      <c r="W697" s="21"/>
      <c r="X697" t="str">
        <f>IF(T697="","",_xlfn.LET(_xlpm.x,VLOOKUP(T697,'Drop-down_menus'!$F$2:$G$16,2,FALSE),IF(_xlpm.x=0,"",_xlpm.x)))</f>
        <v>https://orcid.org/0009-0002-6669-2911</v>
      </c>
      <c r="Y697" t="str">
        <f>IF(U697="","",_xlfn.LET(_xlpm.x,VLOOKUP(U697,'Drop-down_menus'!$F$2:$G$16,2,FALSE),IF(_xlpm.x=0,"",_xlpm.x)))</f>
        <v/>
      </c>
      <c r="Z697" t="str">
        <f>IF(V697="","",_xlfn.LET(_xlpm.x,VLOOKUP(V697,'Drop-down_menus'!$F$2:$G$16,2,FALSE),IF(_xlpm.x=0,"",_xlpm.x)))</f>
        <v/>
      </c>
      <c r="AA697" t="str">
        <f>IF(W697="","",_xlfn.LET(_xlpm.x,VLOOKUP(W697,'Drop-down_menus'!$F$2:$G$16,2,FALSE),IF(_xlpm.x=0,"",_xlpm.x)))</f>
        <v/>
      </c>
      <c r="AB697" s="21" t="s">
        <v>722</v>
      </c>
      <c r="AC697" s="21"/>
      <c r="AD697" s="21"/>
      <c r="AE697" s="21" t="s">
        <v>723</v>
      </c>
    </row>
    <row r="698" spans="1:31" hidden="1" x14ac:dyDescent="0.2">
      <c r="A698" s="2" t="s">
        <v>165</v>
      </c>
      <c r="C698">
        <v>890</v>
      </c>
      <c r="D698" s="21" t="s">
        <v>711</v>
      </c>
      <c r="E698" s="21" t="s">
        <v>728</v>
      </c>
      <c r="F698" s="21"/>
      <c r="G698" s="21"/>
      <c r="H698" s="21"/>
      <c r="I698" t="s">
        <v>2611</v>
      </c>
      <c r="J698" t="str">
        <f>IF($I698="","",_xlfn.LET(_xlpm.x,VLOOKUP($I698,'taxon-match_2026-08-31'!$A$2:$N$122,6,FALSE),IF(_xlpm.x=0,"",_xlpm.x)))</f>
        <v/>
      </c>
      <c r="K698" t="str">
        <f>IF($I698="","",_xlfn.LET(_xlpm.x,VLOOKUP($I698,'taxon-match_2026-08-31'!$A$2:$N$122,4,FALSE),IF(_xlpm.x=0,"",_xlpm.x)))</f>
        <v/>
      </c>
      <c r="L698" t="str">
        <f>IF($I698="","",_xlfn.LET(_xlpm.x,VLOOKUP($I698,'taxon-match_2026-08-31'!$A$2:$N$122,7,FALSE),IF(_xlpm.x=0,"",_xlpm.x)))</f>
        <v/>
      </c>
      <c r="M698" t="str">
        <f>IF($I698="","",_xlfn.LET(_xlpm.x,VLOOKUP($I698,'taxon-match_2026-08-31'!$A$2:$N$122,8,FALSE),IF(_xlpm.x=0,"",_xlpm.x)))</f>
        <v/>
      </c>
      <c r="N698" t="str">
        <f>IF($I698="","",_xlfn.LET(_xlpm.x,VLOOKUP($I698,'taxon-match_2026-08-31'!$A$2:$N$122,9,FALSE),IF(_xlpm.x=0,"",_xlpm.x)))</f>
        <v/>
      </c>
      <c r="O698" t="str">
        <f>IF($I698="","",_xlfn.LET(_xlpm.x,VLOOKUP($I698,'taxon-match_2026-08-31'!$A$2:$N$122,10,FALSE),IF(_xlpm.x=0,"",_xlpm.x)))</f>
        <v/>
      </c>
      <c r="P698" t="str">
        <f>IF($I698="","",_xlfn.LET(_xlpm.x,VLOOKUP($I698,'taxon-match_2026-08-31'!$A$2:$N$122,11,FALSE),IF(_xlpm.x=0,"",_xlpm.x)))</f>
        <v/>
      </c>
      <c r="Q698" t="str">
        <f>IF($I698="","",_xlfn.LET(_xlpm.x,VLOOKUP($I698,'taxon-match_2026-08-31'!$A$2:$N$122,12,FALSE),IF(_xlpm.x=0,"",_xlpm.x)))</f>
        <v/>
      </c>
      <c r="R698" t="str">
        <f>IF($I698="","",_xlfn.LET(_xlpm.x,VLOOKUP($I698,'taxon-match_2026-08-31'!$A$2:$N$122,14,FALSE),IF(_xlpm.x=0,"",_xlpm.x)))</f>
        <v/>
      </c>
      <c r="T698" s="21" t="s">
        <v>71</v>
      </c>
      <c r="U698" s="21"/>
      <c r="V698" s="21"/>
      <c r="W698" s="21"/>
      <c r="X698" t="str">
        <f>IF(T698="","",_xlfn.LET(_xlpm.x,VLOOKUP(T698,'Drop-down_menus'!$F$2:$G$16,2,FALSE),IF(_xlpm.x=0,"",_xlpm.x)))</f>
        <v>https://orcid.org/0009-0002-6669-2911</v>
      </c>
      <c r="Y698" t="str">
        <f>IF(U698="","",_xlfn.LET(_xlpm.x,VLOOKUP(U698,'Drop-down_menus'!$F$2:$G$16,2,FALSE),IF(_xlpm.x=0,"",_xlpm.x)))</f>
        <v/>
      </c>
      <c r="Z698" t="str">
        <f>IF(V698="","",_xlfn.LET(_xlpm.x,VLOOKUP(V698,'Drop-down_menus'!$F$2:$G$16,2,FALSE),IF(_xlpm.x=0,"",_xlpm.x)))</f>
        <v/>
      </c>
      <c r="AA698" t="str">
        <f>IF(W698="","",_xlfn.LET(_xlpm.x,VLOOKUP(W698,'Drop-down_menus'!$F$2:$G$16,2,FALSE),IF(_xlpm.x=0,"",_xlpm.x)))</f>
        <v/>
      </c>
      <c r="AB698" s="21"/>
      <c r="AC698" s="21"/>
      <c r="AD698" s="21"/>
      <c r="AE698" s="21" t="s">
        <v>791</v>
      </c>
    </row>
    <row r="699" spans="1:31" hidden="1" x14ac:dyDescent="0.2">
      <c r="A699" s="2" t="s">
        <v>166</v>
      </c>
      <c r="C699">
        <v>891</v>
      </c>
      <c r="D699" s="21" t="s">
        <v>711</v>
      </c>
      <c r="E699" s="21" t="s">
        <v>741</v>
      </c>
      <c r="F699" s="21"/>
      <c r="G699" s="21"/>
      <c r="H699" s="21"/>
      <c r="I699" t="s">
        <v>2611</v>
      </c>
      <c r="J699" t="str">
        <f>IF($I699="","",_xlfn.LET(_xlpm.x,VLOOKUP($I699,'taxon-match_2026-08-31'!$A$2:$N$122,6,FALSE),IF(_xlpm.x=0,"",_xlpm.x)))</f>
        <v/>
      </c>
      <c r="K699" t="str">
        <f>IF($I699="","",_xlfn.LET(_xlpm.x,VLOOKUP($I699,'taxon-match_2026-08-31'!$A$2:$N$122,4,FALSE),IF(_xlpm.x=0,"",_xlpm.x)))</f>
        <v/>
      </c>
      <c r="L699" t="str">
        <f>IF($I699="","",_xlfn.LET(_xlpm.x,VLOOKUP($I699,'taxon-match_2026-08-31'!$A$2:$N$122,7,FALSE),IF(_xlpm.x=0,"",_xlpm.x)))</f>
        <v/>
      </c>
      <c r="M699" t="str">
        <f>IF($I699="","",_xlfn.LET(_xlpm.x,VLOOKUP($I699,'taxon-match_2026-08-31'!$A$2:$N$122,8,FALSE),IF(_xlpm.x=0,"",_xlpm.x)))</f>
        <v/>
      </c>
      <c r="N699" t="str">
        <f>IF($I699="","",_xlfn.LET(_xlpm.x,VLOOKUP($I699,'taxon-match_2026-08-31'!$A$2:$N$122,9,FALSE),IF(_xlpm.x=0,"",_xlpm.x)))</f>
        <v/>
      </c>
      <c r="O699" t="str">
        <f>IF($I699="","",_xlfn.LET(_xlpm.x,VLOOKUP($I699,'taxon-match_2026-08-31'!$A$2:$N$122,10,FALSE),IF(_xlpm.x=0,"",_xlpm.x)))</f>
        <v/>
      </c>
      <c r="P699" t="str">
        <f>IF($I699="","",_xlfn.LET(_xlpm.x,VLOOKUP($I699,'taxon-match_2026-08-31'!$A$2:$N$122,11,FALSE),IF(_xlpm.x=0,"",_xlpm.x)))</f>
        <v/>
      </c>
      <c r="Q699" t="str">
        <f>IF($I699="","",_xlfn.LET(_xlpm.x,VLOOKUP($I699,'taxon-match_2026-08-31'!$A$2:$N$122,12,FALSE),IF(_xlpm.x=0,"",_xlpm.x)))</f>
        <v/>
      </c>
      <c r="R699" t="str">
        <f>IF($I699="","",_xlfn.LET(_xlpm.x,VLOOKUP($I699,'taxon-match_2026-08-31'!$A$2:$N$122,14,FALSE),IF(_xlpm.x=0,"",_xlpm.x)))</f>
        <v/>
      </c>
      <c r="T699" s="21" t="s">
        <v>71</v>
      </c>
      <c r="U699" s="21"/>
      <c r="V699" s="21"/>
      <c r="W699" s="21"/>
      <c r="X699" t="str">
        <f>IF(T699="","",_xlfn.LET(_xlpm.x,VLOOKUP(T699,'Drop-down_menus'!$F$2:$G$16,2,FALSE),IF(_xlpm.x=0,"",_xlpm.x)))</f>
        <v>https://orcid.org/0009-0002-6669-2911</v>
      </c>
      <c r="Y699" t="str">
        <f>IF(U699="","",_xlfn.LET(_xlpm.x,VLOOKUP(U699,'Drop-down_menus'!$F$2:$G$16,2,FALSE),IF(_xlpm.x=0,"",_xlpm.x)))</f>
        <v/>
      </c>
      <c r="Z699" t="str">
        <f>IF(V699="","",_xlfn.LET(_xlpm.x,VLOOKUP(V699,'Drop-down_menus'!$F$2:$G$16,2,FALSE),IF(_xlpm.x=0,"",_xlpm.x)))</f>
        <v/>
      </c>
      <c r="AA699" t="str">
        <f>IF(W699="","",_xlfn.LET(_xlpm.x,VLOOKUP(W699,'Drop-down_menus'!$F$2:$G$16,2,FALSE),IF(_xlpm.x=0,"",_xlpm.x)))</f>
        <v/>
      </c>
      <c r="AB699" s="21"/>
      <c r="AC699" s="21"/>
      <c r="AD699" s="21"/>
      <c r="AE699" s="21" t="s">
        <v>739</v>
      </c>
    </row>
    <row r="700" spans="1:31" hidden="1" x14ac:dyDescent="0.2">
      <c r="A700" s="2" t="s">
        <v>166</v>
      </c>
      <c r="C700">
        <v>892</v>
      </c>
      <c r="D700" s="21" t="s">
        <v>711</v>
      </c>
      <c r="E700" s="21" t="s">
        <v>728</v>
      </c>
      <c r="F700" s="21"/>
      <c r="G700" s="21"/>
      <c r="H700" s="21"/>
      <c r="I700" t="s">
        <v>2611</v>
      </c>
      <c r="J700" t="str">
        <f>IF($I700="","",_xlfn.LET(_xlpm.x,VLOOKUP($I700,'taxon-match_2026-08-31'!$A$2:$N$122,6,FALSE),IF(_xlpm.x=0,"",_xlpm.x)))</f>
        <v/>
      </c>
      <c r="K700" t="str">
        <f>IF($I700="","",_xlfn.LET(_xlpm.x,VLOOKUP($I700,'taxon-match_2026-08-31'!$A$2:$N$122,4,FALSE),IF(_xlpm.x=0,"",_xlpm.x)))</f>
        <v/>
      </c>
      <c r="L700" t="str">
        <f>IF($I700="","",_xlfn.LET(_xlpm.x,VLOOKUP($I700,'taxon-match_2026-08-31'!$A$2:$N$122,7,FALSE),IF(_xlpm.x=0,"",_xlpm.x)))</f>
        <v/>
      </c>
      <c r="M700" t="str">
        <f>IF($I700="","",_xlfn.LET(_xlpm.x,VLOOKUP($I700,'taxon-match_2026-08-31'!$A$2:$N$122,8,FALSE),IF(_xlpm.x=0,"",_xlpm.x)))</f>
        <v/>
      </c>
      <c r="N700" t="str">
        <f>IF($I700="","",_xlfn.LET(_xlpm.x,VLOOKUP($I700,'taxon-match_2026-08-31'!$A$2:$N$122,9,FALSE),IF(_xlpm.x=0,"",_xlpm.x)))</f>
        <v/>
      </c>
      <c r="O700" t="str">
        <f>IF($I700="","",_xlfn.LET(_xlpm.x,VLOOKUP($I700,'taxon-match_2026-08-31'!$A$2:$N$122,10,FALSE),IF(_xlpm.x=0,"",_xlpm.x)))</f>
        <v/>
      </c>
      <c r="P700" t="str">
        <f>IF($I700="","",_xlfn.LET(_xlpm.x,VLOOKUP($I700,'taxon-match_2026-08-31'!$A$2:$N$122,11,FALSE),IF(_xlpm.x=0,"",_xlpm.x)))</f>
        <v/>
      </c>
      <c r="Q700" t="str">
        <f>IF($I700="","",_xlfn.LET(_xlpm.x,VLOOKUP($I700,'taxon-match_2026-08-31'!$A$2:$N$122,12,FALSE),IF(_xlpm.x=0,"",_xlpm.x)))</f>
        <v/>
      </c>
      <c r="R700" t="str">
        <f>IF($I700="","",_xlfn.LET(_xlpm.x,VLOOKUP($I700,'taxon-match_2026-08-31'!$A$2:$N$122,14,FALSE),IF(_xlpm.x=0,"",_xlpm.x)))</f>
        <v/>
      </c>
      <c r="T700" s="21" t="s">
        <v>71</v>
      </c>
      <c r="U700" s="21"/>
      <c r="V700" s="21"/>
      <c r="W700" s="21"/>
      <c r="X700" t="str">
        <f>IF(T700="","",_xlfn.LET(_xlpm.x,VLOOKUP(T700,'Drop-down_menus'!$F$2:$G$16,2,FALSE),IF(_xlpm.x=0,"",_xlpm.x)))</f>
        <v>https://orcid.org/0009-0002-6669-2911</v>
      </c>
      <c r="Y700" t="str">
        <f>IF(U700="","",_xlfn.LET(_xlpm.x,VLOOKUP(U700,'Drop-down_menus'!$F$2:$G$16,2,FALSE),IF(_xlpm.x=0,"",_xlpm.x)))</f>
        <v/>
      </c>
      <c r="Z700" t="str">
        <f>IF(V700="","",_xlfn.LET(_xlpm.x,VLOOKUP(V700,'Drop-down_menus'!$F$2:$G$16,2,FALSE),IF(_xlpm.x=0,"",_xlpm.x)))</f>
        <v/>
      </c>
      <c r="AA700" t="str">
        <f>IF(W700="","",_xlfn.LET(_xlpm.x,VLOOKUP(W700,'Drop-down_menus'!$F$2:$G$16,2,FALSE),IF(_xlpm.x=0,"",_xlpm.x)))</f>
        <v/>
      </c>
      <c r="AB700" s="21"/>
      <c r="AC700" s="21"/>
      <c r="AD700" s="21"/>
      <c r="AE700" s="21" t="s">
        <v>739</v>
      </c>
    </row>
    <row r="701" spans="1:31" hidden="1" x14ac:dyDescent="0.2">
      <c r="A701" s="2" t="s">
        <v>166</v>
      </c>
      <c r="C701">
        <v>893</v>
      </c>
      <c r="D701" s="21" t="s">
        <v>711</v>
      </c>
      <c r="E701" s="21" t="s">
        <v>721</v>
      </c>
      <c r="F701" s="21"/>
      <c r="G701" s="21"/>
      <c r="H701" s="21"/>
      <c r="I701" t="s">
        <v>2611</v>
      </c>
      <c r="J701" t="str">
        <f>IF($I701="","",_xlfn.LET(_xlpm.x,VLOOKUP($I701,'taxon-match_2026-08-31'!$A$2:$N$122,6,FALSE),IF(_xlpm.x=0,"",_xlpm.x)))</f>
        <v/>
      </c>
      <c r="K701" t="str">
        <f>IF($I701="","",_xlfn.LET(_xlpm.x,VLOOKUP($I701,'taxon-match_2026-08-31'!$A$2:$N$122,4,FALSE),IF(_xlpm.x=0,"",_xlpm.x)))</f>
        <v/>
      </c>
      <c r="L701" t="str">
        <f>IF($I701="","",_xlfn.LET(_xlpm.x,VLOOKUP($I701,'taxon-match_2026-08-31'!$A$2:$N$122,7,FALSE),IF(_xlpm.x=0,"",_xlpm.x)))</f>
        <v/>
      </c>
      <c r="M701" t="str">
        <f>IF($I701="","",_xlfn.LET(_xlpm.x,VLOOKUP($I701,'taxon-match_2026-08-31'!$A$2:$N$122,8,FALSE),IF(_xlpm.x=0,"",_xlpm.x)))</f>
        <v/>
      </c>
      <c r="N701" t="str">
        <f>IF($I701="","",_xlfn.LET(_xlpm.x,VLOOKUP($I701,'taxon-match_2026-08-31'!$A$2:$N$122,9,FALSE),IF(_xlpm.x=0,"",_xlpm.x)))</f>
        <v/>
      </c>
      <c r="O701" t="str">
        <f>IF($I701="","",_xlfn.LET(_xlpm.x,VLOOKUP($I701,'taxon-match_2026-08-31'!$A$2:$N$122,10,FALSE),IF(_xlpm.x=0,"",_xlpm.x)))</f>
        <v/>
      </c>
      <c r="P701" t="str">
        <f>IF($I701="","",_xlfn.LET(_xlpm.x,VLOOKUP($I701,'taxon-match_2026-08-31'!$A$2:$N$122,11,FALSE),IF(_xlpm.x=0,"",_xlpm.x)))</f>
        <v/>
      </c>
      <c r="Q701" t="str">
        <f>IF($I701="","",_xlfn.LET(_xlpm.x,VLOOKUP($I701,'taxon-match_2026-08-31'!$A$2:$N$122,12,FALSE),IF(_xlpm.x=0,"",_xlpm.x)))</f>
        <v/>
      </c>
      <c r="R701" t="str">
        <f>IF($I701="","",_xlfn.LET(_xlpm.x,VLOOKUP($I701,'taxon-match_2026-08-31'!$A$2:$N$122,14,FALSE),IF(_xlpm.x=0,"",_xlpm.x)))</f>
        <v/>
      </c>
      <c r="T701" s="21" t="s">
        <v>71</v>
      </c>
      <c r="U701" s="21"/>
      <c r="V701" s="21"/>
      <c r="W701" s="21"/>
      <c r="X701" t="str">
        <f>IF(T701="","",_xlfn.LET(_xlpm.x,VLOOKUP(T701,'Drop-down_menus'!$F$2:$G$16,2,FALSE),IF(_xlpm.x=0,"",_xlpm.x)))</f>
        <v>https://orcid.org/0009-0002-6669-2911</v>
      </c>
      <c r="Y701" t="str">
        <f>IF(U701="","",_xlfn.LET(_xlpm.x,VLOOKUP(U701,'Drop-down_menus'!$F$2:$G$16,2,FALSE),IF(_xlpm.x=0,"",_xlpm.x)))</f>
        <v/>
      </c>
      <c r="Z701" t="str">
        <f>IF(V701="","",_xlfn.LET(_xlpm.x,VLOOKUP(V701,'Drop-down_menus'!$F$2:$G$16,2,FALSE),IF(_xlpm.x=0,"",_xlpm.x)))</f>
        <v/>
      </c>
      <c r="AA701" t="str">
        <f>IF(W701="","",_xlfn.LET(_xlpm.x,VLOOKUP(W701,'Drop-down_menus'!$F$2:$G$16,2,FALSE),IF(_xlpm.x=0,"",_xlpm.x)))</f>
        <v/>
      </c>
      <c r="AB701" s="21" t="s">
        <v>722</v>
      </c>
      <c r="AC701" s="21"/>
      <c r="AD701" s="21"/>
      <c r="AE701" s="21" t="s">
        <v>723</v>
      </c>
    </row>
    <row r="702" spans="1:31" hidden="1" x14ac:dyDescent="0.2">
      <c r="A702" s="2" t="s">
        <v>166</v>
      </c>
      <c r="C702">
        <v>894</v>
      </c>
      <c r="D702" s="21" t="s">
        <v>711</v>
      </c>
      <c r="E702" s="21" t="s">
        <v>721</v>
      </c>
      <c r="F702" s="21"/>
      <c r="G702" s="21"/>
      <c r="H702" s="21"/>
      <c r="I702" t="s">
        <v>2611</v>
      </c>
      <c r="J702" t="str">
        <f>IF($I702="","",_xlfn.LET(_xlpm.x,VLOOKUP($I702,'taxon-match_2026-08-31'!$A$2:$N$122,6,FALSE),IF(_xlpm.x=0,"",_xlpm.x)))</f>
        <v/>
      </c>
      <c r="K702" t="str">
        <f>IF($I702="","",_xlfn.LET(_xlpm.x,VLOOKUP($I702,'taxon-match_2026-08-31'!$A$2:$N$122,4,FALSE),IF(_xlpm.x=0,"",_xlpm.x)))</f>
        <v/>
      </c>
      <c r="L702" t="str">
        <f>IF($I702="","",_xlfn.LET(_xlpm.x,VLOOKUP($I702,'taxon-match_2026-08-31'!$A$2:$N$122,7,FALSE),IF(_xlpm.x=0,"",_xlpm.x)))</f>
        <v/>
      </c>
      <c r="M702" t="str">
        <f>IF($I702="","",_xlfn.LET(_xlpm.x,VLOOKUP($I702,'taxon-match_2026-08-31'!$A$2:$N$122,8,FALSE),IF(_xlpm.x=0,"",_xlpm.x)))</f>
        <v/>
      </c>
      <c r="N702" t="str">
        <f>IF($I702="","",_xlfn.LET(_xlpm.x,VLOOKUP($I702,'taxon-match_2026-08-31'!$A$2:$N$122,9,FALSE),IF(_xlpm.x=0,"",_xlpm.x)))</f>
        <v/>
      </c>
      <c r="O702" t="str">
        <f>IF($I702="","",_xlfn.LET(_xlpm.x,VLOOKUP($I702,'taxon-match_2026-08-31'!$A$2:$N$122,10,FALSE),IF(_xlpm.x=0,"",_xlpm.x)))</f>
        <v/>
      </c>
      <c r="P702" t="str">
        <f>IF($I702="","",_xlfn.LET(_xlpm.x,VLOOKUP($I702,'taxon-match_2026-08-31'!$A$2:$N$122,11,FALSE),IF(_xlpm.x=0,"",_xlpm.x)))</f>
        <v/>
      </c>
      <c r="Q702" t="str">
        <f>IF($I702="","",_xlfn.LET(_xlpm.x,VLOOKUP($I702,'taxon-match_2026-08-31'!$A$2:$N$122,12,FALSE),IF(_xlpm.x=0,"",_xlpm.x)))</f>
        <v/>
      </c>
      <c r="R702" t="str">
        <f>IF($I702="","",_xlfn.LET(_xlpm.x,VLOOKUP($I702,'taxon-match_2026-08-31'!$A$2:$N$122,14,FALSE),IF(_xlpm.x=0,"",_xlpm.x)))</f>
        <v/>
      </c>
      <c r="T702" s="21" t="s">
        <v>71</v>
      </c>
      <c r="U702" s="21"/>
      <c r="V702" s="21"/>
      <c r="W702" s="21"/>
      <c r="X702" t="str">
        <f>IF(T702="","",_xlfn.LET(_xlpm.x,VLOOKUP(T702,'Drop-down_menus'!$F$2:$G$16,2,FALSE),IF(_xlpm.x=0,"",_xlpm.x)))</f>
        <v>https://orcid.org/0009-0002-6669-2911</v>
      </c>
      <c r="Y702" t="str">
        <f>IF(U702="","",_xlfn.LET(_xlpm.x,VLOOKUP(U702,'Drop-down_menus'!$F$2:$G$16,2,FALSE),IF(_xlpm.x=0,"",_xlpm.x)))</f>
        <v/>
      </c>
      <c r="Z702" t="str">
        <f>IF(V702="","",_xlfn.LET(_xlpm.x,VLOOKUP(V702,'Drop-down_menus'!$F$2:$G$16,2,FALSE),IF(_xlpm.x=0,"",_xlpm.x)))</f>
        <v/>
      </c>
      <c r="AA702" t="str">
        <f>IF(W702="","",_xlfn.LET(_xlpm.x,VLOOKUP(W702,'Drop-down_menus'!$F$2:$G$16,2,FALSE),IF(_xlpm.x=0,"",_xlpm.x)))</f>
        <v/>
      </c>
      <c r="AB702" s="21" t="s">
        <v>722</v>
      </c>
      <c r="AC702" s="21"/>
      <c r="AD702" s="21"/>
      <c r="AE702" s="21" t="s">
        <v>723</v>
      </c>
    </row>
    <row r="703" spans="1:31" hidden="1" x14ac:dyDescent="0.2">
      <c r="A703" s="2" t="s">
        <v>166</v>
      </c>
      <c r="C703">
        <v>895</v>
      </c>
      <c r="D703" s="21" t="s">
        <v>711</v>
      </c>
      <c r="E703" s="21" t="s">
        <v>724</v>
      </c>
      <c r="F703" s="21"/>
      <c r="G703" s="21"/>
      <c r="H703" s="21"/>
      <c r="I703" t="s">
        <v>2611</v>
      </c>
      <c r="J703" t="str">
        <f>IF($I703="","",_xlfn.LET(_xlpm.x,VLOOKUP($I703,'taxon-match_2026-08-31'!$A$2:$N$122,6,FALSE),IF(_xlpm.x=0,"",_xlpm.x)))</f>
        <v/>
      </c>
      <c r="K703" t="str">
        <f>IF($I703="","",_xlfn.LET(_xlpm.x,VLOOKUP($I703,'taxon-match_2026-08-31'!$A$2:$N$122,4,FALSE),IF(_xlpm.x=0,"",_xlpm.x)))</f>
        <v/>
      </c>
      <c r="L703" t="str">
        <f>IF($I703="","",_xlfn.LET(_xlpm.x,VLOOKUP($I703,'taxon-match_2026-08-31'!$A$2:$N$122,7,FALSE),IF(_xlpm.x=0,"",_xlpm.x)))</f>
        <v/>
      </c>
      <c r="M703" t="str">
        <f>IF($I703="","",_xlfn.LET(_xlpm.x,VLOOKUP($I703,'taxon-match_2026-08-31'!$A$2:$N$122,8,FALSE),IF(_xlpm.x=0,"",_xlpm.x)))</f>
        <v/>
      </c>
      <c r="N703" t="str">
        <f>IF($I703="","",_xlfn.LET(_xlpm.x,VLOOKUP($I703,'taxon-match_2026-08-31'!$A$2:$N$122,9,FALSE),IF(_xlpm.x=0,"",_xlpm.x)))</f>
        <v/>
      </c>
      <c r="O703" t="str">
        <f>IF($I703="","",_xlfn.LET(_xlpm.x,VLOOKUP($I703,'taxon-match_2026-08-31'!$A$2:$N$122,10,FALSE),IF(_xlpm.x=0,"",_xlpm.x)))</f>
        <v/>
      </c>
      <c r="P703" t="str">
        <f>IF($I703="","",_xlfn.LET(_xlpm.x,VLOOKUP($I703,'taxon-match_2026-08-31'!$A$2:$N$122,11,FALSE),IF(_xlpm.x=0,"",_xlpm.x)))</f>
        <v/>
      </c>
      <c r="Q703" t="str">
        <f>IF($I703="","",_xlfn.LET(_xlpm.x,VLOOKUP($I703,'taxon-match_2026-08-31'!$A$2:$N$122,12,FALSE),IF(_xlpm.x=0,"",_xlpm.x)))</f>
        <v/>
      </c>
      <c r="R703" t="str">
        <f>IF($I703="","",_xlfn.LET(_xlpm.x,VLOOKUP($I703,'taxon-match_2026-08-31'!$A$2:$N$122,14,FALSE),IF(_xlpm.x=0,"",_xlpm.x)))</f>
        <v/>
      </c>
      <c r="T703" s="21" t="s">
        <v>71</v>
      </c>
      <c r="U703" s="21"/>
      <c r="V703" s="21"/>
      <c r="W703" s="21"/>
      <c r="X703" t="str">
        <f>IF(T703="","",_xlfn.LET(_xlpm.x,VLOOKUP(T703,'Drop-down_menus'!$F$2:$G$16,2,FALSE),IF(_xlpm.x=0,"",_xlpm.x)))</f>
        <v>https://orcid.org/0009-0002-6669-2911</v>
      </c>
      <c r="Y703" t="str">
        <f>IF(U703="","",_xlfn.LET(_xlpm.x,VLOOKUP(U703,'Drop-down_menus'!$F$2:$G$16,2,FALSE),IF(_xlpm.x=0,"",_xlpm.x)))</f>
        <v/>
      </c>
      <c r="Z703" t="str">
        <f>IF(V703="","",_xlfn.LET(_xlpm.x,VLOOKUP(V703,'Drop-down_menus'!$F$2:$G$16,2,FALSE),IF(_xlpm.x=0,"",_xlpm.x)))</f>
        <v/>
      </c>
      <c r="AA703" t="str">
        <f>IF(W703="","",_xlfn.LET(_xlpm.x,VLOOKUP(W703,'Drop-down_menus'!$F$2:$G$16,2,FALSE),IF(_xlpm.x=0,"",_xlpm.x)))</f>
        <v/>
      </c>
      <c r="AB703" s="21" t="s">
        <v>722</v>
      </c>
      <c r="AC703" s="21"/>
      <c r="AD703" s="21"/>
      <c r="AE703" s="21" t="s">
        <v>723</v>
      </c>
    </row>
    <row r="704" spans="1:31" hidden="1" x14ac:dyDescent="0.2">
      <c r="A704" s="2" t="s">
        <v>166</v>
      </c>
      <c r="C704">
        <v>896</v>
      </c>
      <c r="D704" s="21" t="s">
        <v>711</v>
      </c>
      <c r="E704" s="21" t="s">
        <v>724</v>
      </c>
      <c r="F704" s="21"/>
      <c r="G704" s="21"/>
      <c r="H704" s="21"/>
      <c r="I704" t="s">
        <v>2611</v>
      </c>
      <c r="J704" t="str">
        <f>IF($I704="","",_xlfn.LET(_xlpm.x,VLOOKUP($I704,'taxon-match_2026-08-31'!$A$2:$N$122,6,FALSE),IF(_xlpm.x=0,"",_xlpm.x)))</f>
        <v/>
      </c>
      <c r="K704" t="str">
        <f>IF($I704="","",_xlfn.LET(_xlpm.x,VLOOKUP($I704,'taxon-match_2026-08-31'!$A$2:$N$122,4,FALSE),IF(_xlpm.x=0,"",_xlpm.x)))</f>
        <v/>
      </c>
      <c r="L704" t="str">
        <f>IF($I704="","",_xlfn.LET(_xlpm.x,VLOOKUP($I704,'taxon-match_2026-08-31'!$A$2:$N$122,7,FALSE),IF(_xlpm.x=0,"",_xlpm.x)))</f>
        <v/>
      </c>
      <c r="M704" t="str">
        <f>IF($I704="","",_xlfn.LET(_xlpm.x,VLOOKUP($I704,'taxon-match_2026-08-31'!$A$2:$N$122,8,FALSE),IF(_xlpm.x=0,"",_xlpm.x)))</f>
        <v/>
      </c>
      <c r="N704" t="str">
        <f>IF($I704="","",_xlfn.LET(_xlpm.x,VLOOKUP($I704,'taxon-match_2026-08-31'!$A$2:$N$122,9,FALSE),IF(_xlpm.x=0,"",_xlpm.x)))</f>
        <v/>
      </c>
      <c r="O704" t="str">
        <f>IF($I704="","",_xlfn.LET(_xlpm.x,VLOOKUP($I704,'taxon-match_2026-08-31'!$A$2:$N$122,10,FALSE),IF(_xlpm.x=0,"",_xlpm.x)))</f>
        <v/>
      </c>
      <c r="P704" t="str">
        <f>IF($I704="","",_xlfn.LET(_xlpm.x,VLOOKUP($I704,'taxon-match_2026-08-31'!$A$2:$N$122,11,FALSE),IF(_xlpm.x=0,"",_xlpm.x)))</f>
        <v/>
      </c>
      <c r="Q704" t="str">
        <f>IF($I704="","",_xlfn.LET(_xlpm.x,VLOOKUP($I704,'taxon-match_2026-08-31'!$A$2:$N$122,12,FALSE),IF(_xlpm.x=0,"",_xlpm.x)))</f>
        <v/>
      </c>
      <c r="R704" t="str">
        <f>IF($I704="","",_xlfn.LET(_xlpm.x,VLOOKUP($I704,'taxon-match_2026-08-31'!$A$2:$N$122,14,FALSE),IF(_xlpm.x=0,"",_xlpm.x)))</f>
        <v/>
      </c>
      <c r="T704" s="21" t="s">
        <v>71</v>
      </c>
      <c r="U704" s="21"/>
      <c r="V704" s="21"/>
      <c r="W704" s="21"/>
      <c r="X704" t="str">
        <f>IF(T704="","",_xlfn.LET(_xlpm.x,VLOOKUP(T704,'Drop-down_menus'!$F$2:$G$16,2,FALSE),IF(_xlpm.x=0,"",_xlpm.x)))</f>
        <v>https://orcid.org/0009-0002-6669-2911</v>
      </c>
      <c r="Y704" t="str">
        <f>IF(U704="","",_xlfn.LET(_xlpm.x,VLOOKUP(U704,'Drop-down_menus'!$F$2:$G$16,2,FALSE),IF(_xlpm.x=0,"",_xlpm.x)))</f>
        <v/>
      </c>
      <c r="Z704" t="str">
        <f>IF(V704="","",_xlfn.LET(_xlpm.x,VLOOKUP(V704,'Drop-down_menus'!$F$2:$G$16,2,FALSE),IF(_xlpm.x=0,"",_xlpm.x)))</f>
        <v/>
      </c>
      <c r="AA704" t="str">
        <f>IF(W704="","",_xlfn.LET(_xlpm.x,VLOOKUP(W704,'Drop-down_menus'!$F$2:$G$16,2,FALSE),IF(_xlpm.x=0,"",_xlpm.x)))</f>
        <v/>
      </c>
      <c r="AB704" s="21" t="s">
        <v>722</v>
      </c>
      <c r="AC704" s="21"/>
      <c r="AD704" s="21"/>
      <c r="AE704" s="21" t="s">
        <v>723</v>
      </c>
    </row>
    <row r="705" spans="1:31" hidden="1" x14ac:dyDescent="0.2">
      <c r="A705" s="2" t="s">
        <v>166</v>
      </c>
      <c r="C705">
        <v>897</v>
      </c>
      <c r="D705" s="21" t="s">
        <v>711</v>
      </c>
      <c r="E705" s="21" t="s">
        <v>728</v>
      </c>
      <c r="F705" s="21"/>
      <c r="G705" s="21"/>
      <c r="H705" s="21"/>
      <c r="I705" t="s">
        <v>2611</v>
      </c>
      <c r="J705" t="str">
        <f>IF($I705="","",_xlfn.LET(_xlpm.x,VLOOKUP($I705,'taxon-match_2026-08-31'!$A$2:$N$122,6,FALSE),IF(_xlpm.x=0,"",_xlpm.x)))</f>
        <v/>
      </c>
      <c r="K705" t="str">
        <f>IF($I705="","",_xlfn.LET(_xlpm.x,VLOOKUP($I705,'taxon-match_2026-08-31'!$A$2:$N$122,4,FALSE),IF(_xlpm.x=0,"",_xlpm.x)))</f>
        <v/>
      </c>
      <c r="L705" t="str">
        <f>IF($I705="","",_xlfn.LET(_xlpm.x,VLOOKUP($I705,'taxon-match_2026-08-31'!$A$2:$N$122,7,FALSE),IF(_xlpm.x=0,"",_xlpm.x)))</f>
        <v/>
      </c>
      <c r="M705" t="str">
        <f>IF($I705="","",_xlfn.LET(_xlpm.x,VLOOKUP($I705,'taxon-match_2026-08-31'!$A$2:$N$122,8,FALSE),IF(_xlpm.x=0,"",_xlpm.x)))</f>
        <v/>
      </c>
      <c r="N705" t="str">
        <f>IF($I705="","",_xlfn.LET(_xlpm.x,VLOOKUP($I705,'taxon-match_2026-08-31'!$A$2:$N$122,9,FALSE),IF(_xlpm.x=0,"",_xlpm.x)))</f>
        <v/>
      </c>
      <c r="O705" t="str">
        <f>IF($I705="","",_xlfn.LET(_xlpm.x,VLOOKUP($I705,'taxon-match_2026-08-31'!$A$2:$N$122,10,FALSE),IF(_xlpm.x=0,"",_xlpm.x)))</f>
        <v/>
      </c>
      <c r="P705" t="str">
        <f>IF($I705="","",_xlfn.LET(_xlpm.x,VLOOKUP($I705,'taxon-match_2026-08-31'!$A$2:$N$122,11,FALSE),IF(_xlpm.x=0,"",_xlpm.x)))</f>
        <v/>
      </c>
      <c r="Q705" t="str">
        <f>IF($I705="","",_xlfn.LET(_xlpm.x,VLOOKUP($I705,'taxon-match_2026-08-31'!$A$2:$N$122,12,FALSE),IF(_xlpm.x=0,"",_xlpm.x)))</f>
        <v/>
      </c>
      <c r="R705" t="str">
        <f>IF($I705="","",_xlfn.LET(_xlpm.x,VLOOKUP($I705,'taxon-match_2026-08-31'!$A$2:$N$122,14,FALSE),IF(_xlpm.x=0,"",_xlpm.x)))</f>
        <v/>
      </c>
      <c r="T705" s="21" t="s">
        <v>71</v>
      </c>
      <c r="U705" s="21"/>
      <c r="V705" s="21"/>
      <c r="W705" s="21"/>
      <c r="X705" t="str">
        <f>IF(T705="","",_xlfn.LET(_xlpm.x,VLOOKUP(T705,'Drop-down_menus'!$F$2:$G$16,2,FALSE),IF(_xlpm.x=0,"",_xlpm.x)))</f>
        <v>https://orcid.org/0009-0002-6669-2911</v>
      </c>
      <c r="Y705" t="str">
        <f>IF(U705="","",_xlfn.LET(_xlpm.x,VLOOKUP(U705,'Drop-down_menus'!$F$2:$G$16,2,FALSE),IF(_xlpm.x=0,"",_xlpm.x)))</f>
        <v/>
      </c>
      <c r="Z705" t="str">
        <f>IF(V705="","",_xlfn.LET(_xlpm.x,VLOOKUP(V705,'Drop-down_menus'!$F$2:$G$16,2,FALSE),IF(_xlpm.x=0,"",_xlpm.x)))</f>
        <v/>
      </c>
      <c r="AA705" t="str">
        <f>IF(W705="","",_xlfn.LET(_xlpm.x,VLOOKUP(W705,'Drop-down_menus'!$F$2:$G$16,2,FALSE),IF(_xlpm.x=0,"",_xlpm.x)))</f>
        <v/>
      </c>
      <c r="AB705" s="21"/>
      <c r="AC705" s="21"/>
      <c r="AD705" s="21"/>
      <c r="AE705" s="21" t="s">
        <v>791</v>
      </c>
    </row>
    <row r="706" spans="1:31" hidden="1" x14ac:dyDescent="0.2">
      <c r="A706" s="2" t="s">
        <v>168</v>
      </c>
      <c r="C706">
        <v>898</v>
      </c>
      <c r="D706" s="21" t="s">
        <v>711</v>
      </c>
      <c r="E706" s="21" t="s">
        <v>741</v>
      </c>
      <c r="F706" s="21"/>
      <c r="G706" s="21"/>
      <c r="H706" s="21"/>
      <c r="I706" t="s">
        <v>2611</v>
      </c>
      <c r="J706" t="str">
        <f>IF($I706="","",_xlfn.LET(_xlpm.x,VLOOKUP($I706,'taxon-match_2026-08-31'!$A$2:$N$122,6,FALSE),IF(_xlpm.x=0,"",_xlpm.x)))</f>
        <v/>
      </c>
      <c r="K706" t="str">
        <f>IF($I706="","",_xlfn.LET(_xlpm.x,VLOOKUP($I706,'taxon-match_2026-08-31'!$A$2:$N$122,4,FALSE),IF(_xlpm.x=0,"",_xlpm.x)))</f>
        <v/>
      </c>
      <c r="L706" t="str">
        <f>IF($I706="","",_xlfn.LET(_xlpm.x,VLOOKUP($I706,'taxon-match_2026-08-31'!$A$2:$N$122,7,FALSE),IF(_xlpm.x=0,"",_xlpm.x)))</f>
        <v/>
      </c>
      <c r="M706" t="str">
        <f>IF($I706="","",_xlfn.LET(_xlpm.x,VLOOKUP($I706,'taxon-match_2026-08-31'!$A$2:$N$122,8,FALSE),IF(_xlpm.x=0,"",_xlpm.x)))</f>
        <v/>
      </c>
      <c r="N706" t="str">
        <f>IF($I706="","",_xlfn.LET(_xlpm.x,VLOOKUP($I706,'taxon-match_2026-08-31'!$A$2:$N$122,9,FALSE),IF(_xlpm.x=0,"",_xlpm.x)))</f>
        <v/>
      </c>
      <c r="O706" t="str">
        <f>IF($I706="","",_xlfn.LET(_xlpm.x,VLOOKUP($I706,'taxon-match_2026-08-31'!$A$2:$N$122,10,FALSE),IF(_xlpm.x=0,"",_xlpm.x)))</f>
        <v/>
      </c>
      <c r="P706" t="str">
        <f>IF($I706="","",_xlfn.LET(_xlpm.x,VLOOKUP($I706,'taxon-match_2026-08-31'!$A$2:$N$122,11,FALSE),IF(_xlpm.x=0,"",_xlpm.x)))</f>
        <v/>
      </c>
      <c r="Q706" t="str">
        <f>IF($I706="","",_xlfn.LET(_xlpm.x,VLOOKUP($I706,'taxon-match_2026-08-31'!$A$2:$N$122,12,FALSE),IF(_xlpm.x=0,"",_xlpm.x)))</f>
        <v/>
      </c>
      <c r="R706" t="str">
        <f>IF($I706="","",_xlfn.LET(_xlpm.x,VLOOKUP($I706,'taxon-match_2026-08-31'!$A$2:$N$122,14,FALSE),IF(_xlpm.x=0,"",_xlpm.x)))</f>
        <v/>
      </c>
      <c r="T706" s="21" t="s">
        <v>71</v>
      </c>
      <c r="U706" s="21"/>
      <c r="V706" s="21"/>
      <c r="W706" s="21"/>
      <c r="X706" t="str">
        <f>IF(T706="","",_xlfn.LET(_xlpm.x,VLOOKUP(T706,'Drop-down_menus'!$F$2:$G$16,2,FALSE),IF(_xlpm.x=0,"",_xlpm.x)))</f>
        <v>https://orcid.org/0009-0002-6669-2911</v>
      </c>
      <c r="Y706" t="str">
        <f>IF(U706="","",_xlfn.LET(_xlpm.x,VLOOKUP(U706,'Drop-down_menus'!$F$2:$G$16,2,FALSE),IF(_xlpm.x=0,"",_xlpm.x)))</f>
        <v/>
      </c>
      <c r="Z706" t="str">
        <f>IF(V706="","",_xlfn.LET(_xlpm.x,VLOOKUP(V706,'Drop-down_menus'!$F$2:$G$16,2,FALSE),IF(_xlpm.x=0,"",_xlpm.x)))</f>
        <v/>
      </c>
      <c r="AA706" t="str">
        <f>IF(W706="","",_xlfn.LET(_xlpm.x,VLOOKUP(W706,'Drop-down_menus'!$F$2:$G$16,2,FALSE),IF(_xlpm.x=0,"",_xlpm.x)))</f>
        <v/>
      </c>
      <c r="AB706" s="21"/>
      <c r="AC706" s="21"/>
      <c r="AD706" s="21"/>
      <c r="AE706" s="21" t="s">
        <v>739</v>
      </c>
    </row>
    <row r="707" spans="1:31" hidden="1" x14ac:dyDescent="0.2">
      <c r="A707" s="2" t="s">
        <v>168</v>
      </c>
      <c r="C707">
        <v>899</v>
      </c>
      <c r="D707" s="21" t="s">
        <v>711</v>
      </c>
      <c r="E707" s="21" t="s">
        <v>728</v>
      </c>
      <c r="F707" s="21"/>
      <c r="G707" s="21"/>
      <c r="H707" s="21"/>
      <c r="I707" t="s">
        <v>2611</v>
      </c>
      <c r="J707" t="str">
        <f>IF($I707="","",_xlfn.LET(_xlpm.x,VLOOKUP($I707,'taxon-match_2026-08-31'!$A$2:$N$122,6,FALSE),IF(_xlpm.x=0,"",_xlpm.x)))</f>
        <v/>
      </c>
      <c r="K707" t="str">
        <f>IF($I707="","",_xlfn.LET(_xlpm.x,VLOOKUP($I707,'taxon-match_2026-08-31'!$A$2:$N$122,4,FALSE),IF(_xlpm.x=0,"",_xlpm.x)))</f>
        <v/>
      </c>
      <c r="L707" t="str">
        <f>IF($I707="","",_xlfn.LET(_xlpm.x,VLOOKUP($I707,'taxon-match_2026-08-31'!$A$2:$N$122,7,FALSE),IF(_xlpm.x=0,"",_xlpm.x)))</f>
        <v/>
      </c>
      <c r="M707" t="str">
        <f>IF($I707="","",_xlfn.LET(_xlpm.x,VLOOKUP($I707,'taxon-match_2026-08-31'!$A$2:$N$122,8,FALSE),IF(_xlpm.x=0,"",_xlpm.x)))</f>
        <v/>
      </c>
      <c r="N707" t="str">
        <f>IF($I707="","",_xlfn.LET(_xlpm.x,VLOOKUP($I707,'taxon-match_2026-08-31'!$A$2:$N$122,9,FALSE),IF(_xlpm.x=0,"",_xlpm.x)))</f>
        <v/>
      </c>
      <c r="O707" t="str">
        <f>IF($I707="","",_xlfn.LET(_xlpm.x,VLOOKUP($I707,'taxon-match_2026-08-31'!$A$2:$N$122,10,FALSE),IF(_xlpm.x=0,"",_xlpm.x)))</f>
        <v/>
      </c>
      <c r="P707" t="str">
        <f>IF($I707="","",_xlfn.LET(_xlpm.x,VLOOKUP($I707,'taxon-match_2026-08-31'!$A$2:$N$122,11,FALSE),IF(_xlpm.x=0,"",_xlpm.x)))</f>
        <v/>
      </c>
      <c r="Q707" t="str">
        <f>IF($I707="","",_xlfn.LET(_xlpm.x,VLOOKUP($I707,'taxon-match_2026-08-31'!$A$2:$N$122,12,FALSE),IF(_xlpm.x=0,"",_xlpm.x)))</f>
        <v/>
      </c>
      <c r="R707" t="str">
        <f>IF($I707="","",_xlfn.LET(_xlpm.x,VLOOKUP($I707,'taxon-match_2026-08-31'!$A$2:$N$122,14,FALSE),IF(_xlpm.x=0,"",_xlpm.x)))</f>
        <v/>
      </c>
      <c r="T707" s="21" t="s">
        <v>71</v>
      </c>
      <c r="U707" s="21"/>
      <c r="V707" s="21"/>
      <c r="W707" s="21"/>
      <c r="X707" t="str">
        <f>IF(T707="","",_xlfn.LET(_xlpm.x,VLOOKUP(T707,'Drop-down_menus'!$F$2:$G$16,2,FALSE),IF(_xlpm.x=0,"",_xlpm.x)))</f>
        <v>https://orcid.org/0009-0002-6669-2911</v>
      </c>
      <c r="Y707" t="str">
        <f>IF(U707="","",_xlfn.LET(_xlpm.x,VLOOKUP(U707,'Drop-down_menus'!$F$2:$G$16,2,FALSE),IF(_xlpm.x=0,"",_xlpm.x)))</f>
        <v/>
      </c>
      <c r="Z707" t="str">
        <f>IF(V707="","",_xlfn.LET(_xlpm.x,VLOOKUP(V707,'Drop-down_menus'!$F$2:$G$16,2,FALSE),IF(_xlpm.x=0,"",_xlpm.x)))</f>
        <v/>
      </c>
      <c r="AA707" t="str">
        <f>IF(W707="","",_xlfn.LET(_xlpm.x,VLOOKUP(W707,'Drop-down_menus'!$F$2:$G$16,2,FALSE),IF(_xlpm.x=0,"",_xlpm.x)))</f>
        <v/>
      </c>
      <c r="AB707" s="21"/>
      <c r="AC707" s="21"/>
      <c r="AD707" s="21"/>
      <c r="AE707" s="21" t="s">
        <v>739</v>
      </c>
    </row>
    <row r="708" spans="1:31" hidden="1" x14ac:dyDescent="0.2">
      <c r="A708" s="2" t="s">
        <v>168</v>
      </c>
      <c r="C708">
        <v>900</v>
      </c>
      <c r="D708" s="21" t="s">
        <v>711</v>
      </c>
      <c r="E708" s="21" t="s">
        <v>721</v>
      </c>
      <c r="F708" s="21"/>
      <c r="G708" s="21"/>
      <c r="H708" s="21"/>
      <c r="I708" t="s">
        <v>2611</v>
      </c>
      <c r="J708" t="str">
        <f>IF($I708="","",_xlfn.LET(_xlpm.x,VLOOKUP($I708,'taxon-match_2026-08-31'!$A$2:$N$122,6,FALSE),IF(_xlpm.x=0,"",_xlpm.x)))</f>
        <v/>
      </c>
      <c r="K708" t="str">
        <f>IF($I708="","",_xlfn.LET(_xlpm.x,VLOOKUP($I708,'taxon-match_2026-08-31'!$A$2:$N$122,4,FALSE),IF(_xlpm.x=0,"",_xlpm.x)))</f>
        <v/>
      </c>
      <c r="L708" t="str">
        <f>IF($I708="","",_xlfn.LET(_xlpm.x,VLOOKUP($I708,'taxon-match_2026-08-31'!$A$2:$N$122,7,FALSE),IF(_xlpm.x=0,"",_xlpm.x)))</f>
        <v/>
      </c>
      <c r="M708" t="str">
        <f>IF($I708="","",_xlfn.LET(_xlpm.x,VLOOKUP($I708,'taxon-match_2026-08-31'!$A$2:$N$122,8,FALSE),IF(_xlpm.x=0,"",_xlpm.x)))</f>
        <v/>
      </c>
      <c r="N708" t="str">
        <f>IF($I708="","",_xlfn.LET(_xlpm.x,VLOOKUP($I708,'taxon-match_2026-08-31'!$A$2:$N$122,9,FALSE),IF(_xlpm.x=0,"",_xlpm.x)))</f>
        <v/>
      </c>
      <c r="O708" t="str">
        <f>IF($I708="","",_xlfn.LET(_xlpm.x,VLOOKUP($I708,'taxon-match_2026-08-31'!$A$2:$N$122,10,FALSE),IF(_xlpm.x=0,"",_xlpm.x)))</f>
        <v/>
      </c>
      <c r="P708" t="str">
        <f>IF($I708="","",_xlfn.LET(_xlpm.x,VLOOKUP($I708,'taxon-match_2026-08-31'!$A$2:$N$122,11,FALSE),IF(_xlpm.x=0,"",_xlpm.x)))</f>
        <v/>
      </c>
      <c r="Q708" t="str">
        <f>IF($I708="","",_xlfn.LET(_xlpm.x,VLOOKUP($I708,'taxon-match_2026-08-31'!$A$2:$N$122,12,FALSE),IF(_xlpm.x=0,"",_xlpm.x)))</f>
        <v/>
      </c>
      <c r="R708" t="str">
        <f>IF($I708="","",_xlfn.LET(_xlpm.x,VLOOKUP($I708,'taxon-match_2026-08-31'!$A$2:$N$122,14,FALSE),IF(_xlpm.x=0,"",_xlpm.x)))</f>
        <v/>
      </c>
      <c r="T708" s="21" t="s">
        <v>71</v>
      </c>
      <c r="U708" s="21"/>
      <c r="V708" s="21"/>
      <c r="W708" s="21"/>
      <c r="X708" t="str">
        <f>IF(T708="","",_xlfn.LET(_xlpm.x,VLOOKUP(T708,'Drop-down_menus'!$F$2:$G$16,2,FALSE),IF(_xlpm.x=0,"",_xlpm.x)))</f>
        <v>https://orcid.org/0009-0002-6669-2911</v>
      </c>
      <c r="Y708" t="str">
        <f>IF(U708="","",_xlfn.LET(_xlpm.x,VLOOKUP(U708,'Drop-down_menus'!$F$2:$G$16,2,FALSE),IF(_xlpm.x=0,"",_xlpm.x)))</f>
        <v/>
      </c>
      <c r="Z708" t="str">
        <f>IF(V708="","",_xlfn.LET(_xlpm.x,VLOOKUP(V708,'Drop-down_menus'!$F$2:$G$16,2,FALSE),IF(_xlpm.x=0,"",_xlpm.x)))</f>
        <v/>
      </c>
      <c r="AA708" t="str">
        <f>IF(W708="","",_xlfn.LET(_xlpm.x,VLOOKUP(W708,'Drop-down_menus'!$F$2:$G$16,2,FALSE),IF(_xlpm.x=0,"",_xlpm.x)))</f>
        <v/>
      </c>
      <c r="AB708" s="21" t="s">
        <v>722</v>
      </c>
      <c r="AC708" s="21"/>
      <c r="AD708" s="21"/>
      <c r="AE708" s="21" t="s">
        <v>723</v>
      </c>
    </row>
    <row r="709" spans="1:31" hidden="1" x14ac:dyDescent="0.2">
      <c r="A709" s="2" t="s">
        <v>168</v>
      </c>
      <c r="C709">
        <v>901</v>
      </c>
      <c r="D709" s="21" t="s">
        <v>711</v>
      </c>
      <c r="E709" s="21" t="s">
        <v>721</v>
      </c>
      <c r="F709" s="21"/>
      <c r="G709" s="21"/>
      <c r="H709" s="21"/>
      <c r="I709" t="s">
        <v>2611</v>
      </c>
      <c r="J709" t="str">
        <f>IF($I709="","",_xlfn.LET(_xlpm.x,VLOOKUP($I709,'taxon-match_2026-08-31'!$A$2:$N$122,6,FALSE),IF(_xlpm.x=0,"",_xlpm.x)))</f>
        <v/>
      </c>
      <c r="K709" t="str">
        <f>IF($I709="","",_xlfn.LET(_xlpm.x,VLOOKUP($I709,'taxon-match_2026-08-31'!$A$2:$N$122,4,FALSE),IF(_xlpm.x=0,"",_xlpm.x)))</f>
        <v/>
      </c>
      <c r="L709" t="str">
        <f>IF($I709="","",_xlfn.LET(_xlpm.x,VLOOKUP($I709,'taxon-match_2026-08-31'!$A$2:$N$122,7,FALSE),IF(_xlpm.x=0,"",_xlpm.x)))</f>
        <v/>
      </c>
      <c r="M709" t="str">
        <f>IF($I709="","",_xlfn.LET(_xlpm.x,VLOOKUP($I709,'taxon-match_2026-08-31'!$A$2:$N$122,8,FALSE),IF(_xlpm.x=0,"",_xlpm.x)))</f>
        <v/>
      </c>
      <c r="N709" t="str">
        <f>IF($I709="","",_xlfn.LET(_xlpm.x,VLOOKUP($I709,'taxon-match_2026-08-31'!$A$2:$N$122,9,FALSE),IF(_xlpm.x=0,"",_xlpm.x)))</f>
        <v/>
      </c>
      <c r="O709" t="str">
        <f>IF($I709="","",_xlfn.LET(_xlpm.x,VLOOKUP($I709,'taxon-match_2026-08-31'!$A$2:$N$122,10,FALSE),IF(_xlpm.x=0,"",_xlpm.x)))</f>
        <v/>
      </c>
      <c r="P709" t="str">
        <f>IF($I709="","",_xlfn.LET(_xlpm.x,VLOOKUP($I709,'taxon-match_2026-08-31'!$A$2:$N$122,11,FALSE),IF(_xlpm.x=0,"",_xlpm.x)))</f>
        <v/>
      </c>
      <c r="Q709" t="str">
        <f>IF($I709="","",_xlfn.LET(_xlpm.x,VLOOKUP($I709,'taxon-match_2026-08-31'!$A$2:$N$122,12,FALSE),IF(_xlpm.x=0,"",_xlpm.x)))</f>
        <v/>
      </c>
      <c r="R709" t="str">
        <f>IF($I709="","",_xlfn.LET(_xlpm.x,VLOOKUP($I709,'taxon-match_2026-08-31'!$A$2:$N$122,14,FALSE),IF(_xlpm.x=0,"",_xlpm.x)))</f>
        <v/>
      </c>
      <c r="T709" s="21" t="s">
        <v>71</v>
      </c>
      <c r="U709" s="21"/>
      <c r="V709" s="21"/>
      <c r="W709" s="21"/>
      <c r="X709" t="str">
        <f>IF(T709="","",_xlfn.LET(_xlpm.x,VLOOKUP(T709,'Drop-down_menus'!$F$2:$G$16,2,FALSE),IF(_xlpm.x=0,"",_xlpm.x)))</f>
        <v>https://orcid.org/0009-0002-6669-2911</v>
      </c>
      <c r="Y709" t="str">
        <f>IF(U709="","",_xlfn.LET(_xlpm.x,VLOOKUP(U709,'Drop-down_menus'!$F$2:$G$16,2,FALSE),IF(_xlpm.x=0,"",_xlpm.x)))</f>
        <v/>
      </c>
      <c r="Z709" t="str">
        <f>IF(V709="","",_xlfn.LET(_xlpm.x,VLOOKUP(V709,'Drop-down_menus'!$F$2:$G$16,2,FALSE),IF(_xlpm.x=0,"",_xlpm.x)))</f>
        <v/>
      </c>
      <c r="AA709" t="str">
        <f>IF(W709="","",_xlfn.LET(_xlpm.x,VLOOKUP(W709,'Drop-down_menus'!$F$2:$G$16,2,FALSE),IF(_xlpm.x=0,"",_xlpm.x)))</f>
        <v/>
      </c>
      <c r="AB709" s="21" t="s">
        <v>722</v>
      </c>
      <c r="AC709" s="21"/>
      <c r="AD709" s="21"/>
      <c r="AE709" s="21" t="s">
        <v>723</v>
      </c>
    </row>
    <row r="710" spans="1:31" hidden="1" x14ac:dyDescent="0.2">
      <c r="A710" s="2" t="s">
        <v>168</v>
      </c>
      <c r="C710">
        <v>902</v>
      </c>
      <c r="D710" s="21" t="s">
        <v>711</v>
      </c>
      <c r="E710" s="21" t="s">
        <v>724</v>
      </c>
      <c r="F710" s="21"/>
      <c r="G710" s="21"/>
      <c r="H710" s="21"/>
      <c r="I710" t="s">
        <v>2611</v>
      </c>
      <c r="J710" t="str">
        <f>IF($I710="","",_xlfn.LET(_xlpm.x,VLOOKUP($I710,'taxon-match_2026-08-31'!$A$2:$N$122,6,FALSE),IF(_xlpm.x=0,"",_xlpm.x)))</f>
        <v/>
      </c>
      <c r="K710" t="str">
        <f>IF($I710="","",_xlfn.LET(_xlpm.x,VLOOKUP($I710,'taxon-match_2026-08-31'!$A$2:$N$122,4,FALSE),IF(_xlpm.x=0,"",_xlpm.x)))</f>
        <v/>
      </c>
      <c r="L710" t="str">
        <f>IF($I710="","",_xlfn.LET(_xlpm.x,VLOOKUP($I710,'taxon-match_2026-08-31'!$A$2:$N$122,7,FALSE),IF(_xlpm.x=0,"",_xlpm.x)))</f>
        <v/>
      </c>
      <c r="M710" t="str">
        <f>IF($I710="","",_xlfn.LET(_xlpm.x,VLOOKUP($I710,'taxon-match_2026-08-31'!$A$2:$N$122,8,FALSE),IF(_xlpm.x=0,"",_xlpm.x)))</f>
        <v/>
      </c>
      <c r="N710" t="str">
        <f>IF($I710="","",_xlfn.LET(_xlpm.x,VLOOKUP($I710,'taxon-match_2026-08-31'!$A$2:$N$122,9,FALSE),IF(_xlpm.x=0,"",_xlpm.x)))</f>
        <v/>
      </c>
      <c r="O710" t="str">
        <f>IF($I710="","",_xlfn.LET(_xlpm.x,VLOOKUP($I710,'taxon-match_2026-08-31'!$A$2:$N$122,10,FALSE),IF(_xlpm.x=0,"",_xlpm.x)))</f>
        <v/>
      </c>
      <c r="P710" t="str">
        <f>IF($I710="","",_xlfn.LET(_xlpm.x,VLOOKUP($I710,'taxon-match_2026-08-31'!$A$2:$N$122,11,FALSE),IF(_xlpm.x=0,"",_xlpm.x)))</f>
        <v/>
      </c>
      <c r="Q710" t="str">
        <f>IF($I710="","",_xlfn.LET(_xlpm.x,VLOOKUP($I710,'taxon-match_2026-08-31'!$A$2:$N$122,12,FALSE),IF(_xlpm.x=0,"",_xlpm.x)))</f>
        <v/>
      </c>
      <c r="R710" t="str">
        <f>IF($I710="","",_xlfn.LET(_xlpm.x,VLOOKUP($I710,'taxon-match_2026-08-31'!$A$2:$N$122,14,FALSE),IF(_xlpm.x=0,"",_xlpm.x)))</f>
        <v/>
      </c>
      <c r="T710" s="21" t="s">
        <v>71</v>
      </c>
      <c r="U710" s="21"/>
      <c r="V710" s="21"/>
      <c r="W710" s="21"/>
      <c r="X710" t="str">
        <f>IF(T710="","",_xlfn.LET(_xlpm.x,VLOOKUP(T710,'Drop-down_menus'!$F$2:$G$16,2,FALSE),IF(_xlpm.x=0,"",_xlpm.x)))</f>
        <v>https://orcid.org/0009-0002-6669-2911</v>
      </c>
      <c r="Y710" t="str">
        <f>IF(U710="","",_xlfn.LET(_xlpm.x,VLOOKUP(U710,'Drop-down_menus'!$F$2:$G$16,2,FALSE),IF(_xlpm.x=0,"",_xlpm.x)))</f>
        <v/>
      </c>
      <c r="Z710" t="str">
        <f>IF(V710="","",_xlfn.LET(_xlpm.x,VLOOKUP(V710,'Drop-down_menus'!$F$2:$G$16,2,FALSE),IF(_xlpm.x=0,"",_xlpm.x)))</f>
        <v/>
      </c>
      <c r="AA710" t="str">
        <f>IF(W710="","",_xlfn.LET(_xlpm.x,VLOOKUP(W710,'Drop-down_menus'!$F$2:$G$16,2,FALSE),IF(_xlpm.x=0,"",_xlpm.x)))</f>
        <v/>
      </c>
      <c r="AB710" s="21" t="s">
        <v>722</v>
      </c>
      <c r="AC710" s="21"/>
      <c r="AD710" s="21"/>
      <c r="AE710" s="21" t="s">
        <v>723</v>
      </c>
    </row>
    <row r="711" spans="1:31" hidden="1" x14ac:dyDescent="0.2">
      <c r="A711" s="2" t="s">
        <v>168</v>
      </c>
      <c r="C711">
        <v>903</v>
      </c>
      <c r="D711" s="21" t="s">
        <v>711</v>
      </c>
      <c r="E711" s="21" t="s">
        <v>724</v>
      </c>
      <c r="F711" s="21"/>
      <c r="G711" s="21"/>
      <c r="H711" s="21"/>
      <c r="I711" t="s">
        <v>2611</v>
      </c>
      <c r="J711" t="str">
        <f>IF($I711="","",_xlfn.LET(_xlpm.x,VLOOKUP($I711,'taxon-match_2026-08-31'!$A$2:$N$122,6,FALSE),IF(_xlpm.x=0,"",_xlpm.x)))</f>
        <v/>
      </c>
      <c r="K711" t="str">
        <f>IF($I711="","",_xlfn.LET(_xlpm.x,VLOOKUP($I711,'taxon-match_2026-08-31'!$A$2:$N$122,4,FALSE),IF(_xlpm.x=0,"",_xlpm.x)))</f>
        <v/>
      </c>
      <c r="L711" t="str">
        <f>IF($I711="","",_xlfn.LET(_xlpm.x,VLOOKUP($I711,'taxon-match_2026-08-31'!$A$2:$N$122,7,FALSE),IF(_xlpm.x=0,"",_xlpm.x)))</f>
        <v/>
      </c>
      <c r="M711" t="str">
        <f>IF($I711="","",_xlfn.LET(_xlpm.x,VLOOKUP($I711,'taxon-match_2026-08-31'!$A$2:$N$122,8,FALSE),IF(_xlpm.x=0,"",_xlpm.x)))</f>
        <v/>
      </c>
      <c r="N711" t="str">
        <f>IF($I711="","",_xlfn.LET(_xlpm.x,VLOOKUP($I711,'taxon-match_2026-08-31'!$A$2:$N$122,9,FALSE),IF(_xlpm.x=0,"",_xlpm.x)))</f>
        <v/>
      </c>
      <c r="O711" t="str">
        <f>IF($I711="","",_xlfn.LET(_xlpm.x,VLOOKUP($I711,'taxon-match_2026-08-31'!$A$2:$N$122,10,FALSE),IF(_xlpm.x=0,"",_xlpm.x)))</f>
        <v/>
      </c>
      <c r="P711" t="str">
        <f>IF($I711="","",_xlfn.LET(_xlpm.x,VLOOKUP($I711,'taxon-match_2026-08-31'!$A$2:$N$122,11,FALSE),IF(_xlpm.x=0,"",_xlpm.x)))</f>
        <v/>
      </c>
      <c r="Q711" t="str">
        <f>IF($I711="","",_xlfn.LET(_xlpm.x,VLOOKUP($I711,'taxon-match_2026-08-31'!$A$2:$N$122,12,FALSE),IF(_xlpm.x=0,"",_xlpm.x)))</f>
        <v/>
      </c>
      <c r="R711" t="str">
        <f>IF($I711="","",_xlfn.LET(_xlpm.x,VLOOKUP($I711,'taxon-match_2026-08-31'!$A$2:$N$122,14,FALSE),IF(_xlpm.x=0,"",_xlpm.x)))</f>
        <v/>
      </c>
      <c r="T711" s="21" t="s">
        <v>71</v>
      </c>
      <c r="U711" s="21"/>
      <c r="V711" s="21"/>
      <c r="W711" s="21"/>
      <c r="X711" t="str">
        <f>IF(T711="","",_xlfn.LET(_xlpm.x,VLOOKUP(T711,'Drop-down_menus'!$F$2:$G$16,2,FALSE),IF(_xlpm.x=0,"",_xlpm.x)))</f>
        <v>https://orcid.org/0009-0002-6669-2911</v>
      </c>
      <c r="Y711" t="str">
        <f>IF(U711="","",_xlfn.LET(_xlpm.x,VLOOKUP(U711,'Drop-down_menus'!$F$2:$G$16,2,FALSE),IF(_xlpm.x=0,"",_xlpm.x)))</f>
        <v/>
      </c>
      <c r="Z711" t="str">
        <f>IF(V711="","",_xlfn.LET(_xlpm.x,VLOOKUP(V711,'Drop-down_menus'!$F$2:$G$16,2,FALSE),IF(_xlpm.x=0,"",_xlpm.x)))</f>
        <v/>
      </c>
      <c r="AA711" t="str">
        <f>IF(W711="","",_xlfn.LET(_xlpm.x,VLOOKUP(W711,'Drop-down_menus'!$F$2:$G$16,2,FALSE),IF(_xlpm.x=0,"",_xlpm.x)))</f>
        <v/>
      </c>
      <c r="AB711" s="21" t="s">
        <v>722</v>
      </c>
      <c r="AC711" s="21"/>
      <c r="AD711" s="21"/>
      <c r="AE711" s="21" t="s">
        <v>723</v>
      </c>
    </row>
    <row r="712" spans="1:31" hidden="1" x14ac:dyDescent="0.2">
      <c r="A712" s="2" t="s">
        <v>168</v>
      </c>
      <c r="C712">
        <v>904</v>
      </c>
      <c r="D712" s="21" t="s">
        <v>711</v>
      </c>
      <c r="E712" s="21" t="s">
        <v>728</v>
      </c>
      <c r="F712" s="21"/>
      <c r="G712" s="21"/>
      <c r="H712" s="21"/>
      <c r="I712" t="s">
        <v>2611</v>
      </c>
      <c r="J712" t="str">
        <f>IF($I712="","",_xlfn.LET(_xlpm.x,VLOOKUP($I712,'taxon-match_2026-08-31'!$A$2:$N$122,6,FALSE),IF(_xlpm.x=0,"",_xlpm.x)))</f>
        <v/>
      </c>
      <c r="K712" t="str">
        <f>IF($I712="","",_xlfn.LET(_xlpm.x,VLOOKUP($I712,'taxon-match_2026-08-31'!$A$2:$N$122,4,FALSE),IF(_xlpm.x=0,"",_xlpm.x)))</f>
        <v/>
      </c>
      <c r="L712" t="str">
        <f>IF($I712="","",_xlfn.LET(_xlpm.x,VLOOKUP($I712,'taxon-match_2026-08-31'!$A$2:$N$122,7,FALSE),IF(_xlpm.x=0,"",_xlpm.x)))</f>
        <v/>
      </c>
      <c r="M712" t="str">
        <f>IF($I712="","",_xlfn.LET(_xlpm.x,VLOOKUP($I712,'taxon-match_2026-08-31'!$A$2:$N$122,8,FALSE),IF(_xlpm.x=0,"",_xlpm.x)))</f>
        <v/>
      </c>
      <c r="N712" t="str">
        <f>IF($I712="","",_xlfn.LET(_xlpm.x,VLOOKUP($I712,'taxon-match_2026-08-31'!$A$2:$N$122,9,FALSE),IF(_xlpm.x=0,"",_xlpm.x)))</f>
        <v/>
      </c>
      <c r="O712" t="str">
        <f>IF($I712="","",_xlfn.LET(_xlpm.x,VLOOKUP($I712,'taxon-match_2026-08-31'!$A$2:$N$122,10,FALSE),IF(_xlpm.x=0,"",_xlpm.x)))</f>
        <v/>
      </c>
      <c r="P712" t="str">
        <f>IF($I712="","",_xlfn.LET(_xlpm.x,VLOOKUP($I712,'taxon-match_2026-08-31'!$A$2:$N$122,11,FALSE),IF(_xlpm.x=0,"",_xlpm.x)))</f>
        <v/>
      </c>
      <c r="Q712" t="str">
        <f>IF($I712="","",_xlfn.LET(_xlpm.x,VLOOKUP($I712,'taxon-match_2026-08-31'!$A$2:$N$122,12,FALSE),IF(_xlpm.x=0,"",_xlpm.x)))</f>
        <v/>
      </c>
      <c r="R712" t="str">
        <f>IF($I712="","",_xlfn.LET(_xlpm.x,VLOOKUP($I712,'taxon-match_2026-08-31'!$A$2:$N$122,14,FALSE),IF(_xlpm.x=0,"",_xlpm.x)))</f>
        <v/>
      </c>
      <c r="T712" s="21" t="s">
        <v>71</v>
      </c>
      <c r="U712" s="21"/>
      <c r="V712" s="21"/>
      <c r="W712" s="21"/>
      <c r="X712" t="str">
        <f>IF(T712="","",_xlfn.LET(_xlpm.x,VLOOKUP(T712,'Drop-down_menus'!$F$2:$G$16,2,FALSE),IF(_xlpm.x=0,"",_xlpm.x)))</f>
        <v>https://orcid.org/0009-0002-6669-2911</v>
      </c>
      <c r="Y712" t="str">
        <f>IF(U712="","",_xlfn.LET(_xlpm.x,VLOOKUP(U712,'Drop-down_menus'!$F$2:$G$16,2,FALSE),IF(_xlpm.x=0,"",_xlpm.x)))</f>
        <v/>
      </c>
      <c r="Z712" t="str">
        <f>IF(V712="","",_xlfn.LET(_xlpm.x,VLOOKUP(V712,'Drop-down_menus'!$F$2:$G$16,2,FALSE),IF(_xlpm.x=0,"",_xlpm.x)))</f>
        <v/>
      </c>
      <c r="AA712" t="str">
        <f>IF(W712="","",_xlfn.LET(_xlpm.x,VLOOKUP(W712,'Drop-down_menus'!$F$2:$G$16,2,FALSE),IF(_xlpm.x=0,"",_xlpm.x)))</f>
        <v/>
      </c>
      <c r="AB712" s="21"/>
      <c r="AC712" s="21"/>
      <c r="AD712" s="21"/>
      <c r="AE712" s="21" t="s">
        <v>791</v>
      </c>
    </row>
    <row r="713" spans="1:31" hidden="1" x14ac:dyDescent="0.2">
      <c r="A713" s="2" t="s">
        <v>170</v>
      </c>
      <c r="C713">
        <v>905</v>
      </c>
      <c r="D713" s="21" t="s">
        <v>711</v>
      </c>
      <c r="E713" s="21" t="s">
        <v>741</v>
      </c>
      <c r="F713" s="21"/>
      <c r="G713" s="21"/>
      <c r="H713" s="21"/>
      <c r="I713" t="s">
        <v>2611</v>
      </c>
      <c r="J713" t="str">
        <f>IF($I713="","",_xlfn.LET(_xlpm.x,VLOOKUP($I713,'taxon-match_2026-08-31'!$A$2:$N$122,6,FALSE),IF(_xlpm.x=0,"",_xlpm.x)))</f>
        <v/>
      </c>
      <c r="K713" t="str">
        <f>IF($I713="","",_xlfn.LET(_xlpm.x,VLOOKUP($I713,'taxon-match_2026-08-31'!$A$2:$N$122,4,FALSE),IF(_xlpm.x=0,"",_xlpm.x)))</f>
        <v/>
      </c>
      <c r="L713" t="str">
        <f>IF($I713="","",_xlfn.LET(_xlpm.x,VLOOKUP($I713,'taxon-match_2026-08-31'!$A$2:$N$122,7,FALSE),IF(_xlpm.x=0,"",_xlpm.x)))</f>
        <v/>
      </c>
      <c r="M713" t="str">
        <f>IF($I713="","",_xlfn.LET(_xlpm.x,VLOOKUP($I713,'taxon-match_2026-08-31'!$A$2:$N$122,8,FALSE),IF(_xlpm.x=0,"",_xlpm.x)))</f>
        <v/>
      </c>
      <c r="N713" t="str">
        <f>IF($I713="","",_xlfn.LET(_xlpm.x,VLOOKUP($I713,'taxon-match_2026-08-31'!$A$2:$N$122,9,FALSE),IF(_xlpm.x=0,"",_xlpm.x)))</f>
        <v/>
      </c>
      <c r="O713" t="str">
        <f>IF($I713="","",_xlfn.LET(_xlpm.x,VLOOKUP($I713,'taxon-match_2026-08-31'!$A$2:$N$122,10,FALSE),IF(_xlpm.x=0,"",_xlpm.x)))</f>
        <v/>
      </c>
      <c r="P713" t="str">
        <f>IF($I713="","",_xlfn.LET(_xlpm.x,VLOOKUP($I713,'taxon-match_2026-08-31'!$A$2:$N$122,11,FALSE),IF(_xlpm.x=0,"",_xlpm.x)))</f>
        <v/>
      </c>
      <c r="Q713" t="str">
        <f>IF($I713="","",_xlfn.LET(_xlpm.x,VLOOKUP($I713,'taxon-match_2026-08-31'!$A$2:$N$122,12,FALSE),IF(_xlpm.x=0,"",_xlpm.x)))</f>
        <v/>
      </c>
      <c r="R713" t="str">
        <f>IF($I713="","",_xlfn.LET(_xlpm.x,VLOOKUP($I713,'taxon-match_2026-08-31'!$A$2:$N$122,14,FALSE),IF(_xlpm.x=0,"",_xlpm.x)))</f>
        <v/>
      </c>
      <c r="T713" s="21" t="s">
        <v>71</v>
      </c>
      <c r="U713" s="21"/>
      <c r="V713" s="21"/>
      <c r="W713" s="21"/>
      <c r="X713" t="str">
        <f>IF(T713="","",_xlfn.LET(_xlpm.x,VLOOKUP(T713,'Drop-down_menus'!$F$2:$G$16,2,FALSE),IF(_xlpm.x=0,"",_xlpm.x)))</f>
        <v>https://orcid.org/0009-0002-6669-2911</v>
      </c>
      <c r="Y713" t="str">
        <f>IF(U713="","",_xlfn.LET(_xlpm.x,VLOOKUP(U713,'Drop-down_menus'!$F$2:$G$16,2,FALSE),IF(_xlpm.x=0,"",_xlpm.x)))</f>
        <v/>
      </c>
      <c r="Z713" t="str">
        <f>IF(V713="","",_xlfn.LET(_xlpm.x,VLOOKUP(V713,'Drop-down_menus'!$F$2:$G$16,2,FALSE),IF(_xlpm.x=0,"",_xlpm.x)))</f>
        <v/>
      </c>
      <c r="AA713" t="str">
        <f>IF(W713="","",_xlfn.LET(_xlpm.x,VLOOKUP(W713,'Drop-down_menus'!$F$2:$G$16,2,FALSE),IF(_xlpm.x=0,"",_xlpm.x)))</f>
        <v/>
      </c>
      <c r="AB713" s="21"/>
      <c r="AC713" s="21"/>
      <c r="AD713" s="21"/>
      <c r="AE713" s="21" t="s">
        <v>739</v>
      </c>
    </row>
    <row r="714" spans="1:31" hidden="1" x14ac:dyDescent="0.2">
      <c r="A714" s="2" t="s">
        <v>170</v>
      </c>
      <c r="C714">
        <v>906</v>
      </c>
      <c r="D714" s="21" t="s">
        <v>711</v>
      </c>
      <c r="E714" s="21" t="s">
        <v>728</v>
      </c>
      <c r="F714" s="21"/>
      <c r="G714" s="21"/>
      <c r="H714" s="21"/>
      <c r="I714" t="s">
        <v>2611</v>
      </c>
      <c r="J714" t="str">
        <f>IF($I714="","",_xlfn.LET(_xlpm.x,VLOOKUP($I714,'taxon-match_2026-08-31'!$A$2:$N$122,6,FALSE),IF(_xlpm.x=0,"",_xlpm.x)))</f>
        <v/>
      </c>
      <c r="K714" t="str">
        <f>IF($I714="","",_xlfn.LET(_xlpm.x,VLOOKUP($I714,'taxon-match_2026-08-31'!$A$2:$N$122,4,FALSE),IF(_xlpm.x=0,"",_xlpm.x)))</f>
        <v/>
      </c>
      <c r="L714" t="str">
        <f>IF($I714="","",_xlfn.LET(_xlpm.x,VLOOKUP($I714,'taxon-match_2026-08-31'!$A$2:$N$122,7,FALSE),IF(_xlpm.x=0,"",_xlpm.x)))</f>
        <v/>
      </c>
      <c r="M714" t="str">
        <f>IF($I714="","",_xlfn.LET(_xlpm.x,VLOOKUP($I714,'taxon-match_2026-08-31'!$A$2:$N$122,8,FALSE),IF(_xlpm.x=0,"",_xlpm.x)))</f>
        <v/>
      </c>
      <c r="N714" t="str">
        <f>IF($I714="","",_xlfn.LET(_xlpm.x,VLOOKUP($I714,'taxon-match_2026-08-31'!$A$2:$N$122,9,FALSE),IF(_xlpm.x=0,"",_xlpm.x)))</f>
        <v/>
      </c>
      <c r="O714" t="str">
        <f>IF($I714="","",_xlfn.LET(_xlpm.x,VLOOKUP($I714,'taxon-match_2026-08-31'!$A$2:$N$122,10,FALSE),IF(_xlpm.x=0,"",_xlpm.x)))</f>
        <v/>
      </c>
      <c r="P714" t="str">
        <f>IF($I714="","",_xlfn.LET(_xlpm.x,VLOOKUP($I714,'taxon-match_2026-08-31'!$A$2:$N$122,11,FALSE),IF(_xlpm.x=0,"",_xlpm.x)))</f>
        <v/>
      </c>
      <c r="Q714" t="str">
        <f>IF($I714="","",_xlfn.LET(_xlpm.x,VLOOKUP($I714,'taxon-match_2026-08-31'!$A$2:$N$122,12,FALSE),IF(_xlpm.x=0,"",_xlpm.x)))</f>
        <v/>
      </c>
      <c r="R714" t="str">
        <f>IF($I714="","",_xlfn.LET(_xlpm.x,VLOOKUP($I714,'taxon-match_2026-08-31'!$A$2:$N$122,14,FALSE),IF(_xlpm.x=0,"",_xlpm.x)))</f>
        <v/>
      </c>
      <c r="T714" s="21" t="s">
        <v>71</v>
      </c>
      <c r="U714" s="21"/>
      <c r="V714" s="21"/>
      <c r="W714" s="21"/>
      <c r="X714" t="str">
        <f>IF(T714="","",_xlfn.LET(_xlpm.x,VLOOKUP(T714,'Drop-down_menus'!$F$2:$G$16,2,FALSE),IF(_xlpm.x=0,"",_xlpm.x)))</f>
        <v>https://orcid.org/0009-0002-6669-2911</v>
      </c>
      <c r="Y714" t="str">
        <f>IF(U714="","",_xlfn.LET(_xlpm.x,VLOOKUP(U714,'Drop-down_menus'!$F$2:$G$16,2,FALSE),IF(_xlpm.x=0,"",_xlpm.x)))</f>
        <v/>
      </c>
      <c r="Z714" t="str">
        <f>IF(V714="","",_xlfn.LET(_xlpm.x,VLOOKUP(V714,'Drop-down_menus'!$F$2:$G$16,2,FALSE),IF(_xlpm.x=0,"",_xlpm.x)))</f>
        <v/>
      </c>
      <c r="AA714" t="str">
        <f>IF(W714="","",_xlfn.LET(_xlpm.x,VLOOKUP(W714,'Drop-down_menus'!$F$2:$G$16,2,FALSE),IF(_xlpm.x=0,"",_xlpm.x)))</f>
        <v/>
      </c>
      <c r="AB714" s="21"/>
      <c r="AC714" s="21"/>
      <c r="AD714" s="21"/>
      <c r="AE714" s="21" t="s">
        <v>739</v>
      </c>
    </row>
    <row r="715" spans="1:31" hidden="1" x14ac:dyDescent="0.2">
      <c r="A715" s="2" t="s">
        <v>170</v>
      </c>
      <c r="C715">
        <v>907</v>
      </c>
      <c r="D715" s="21" t="s">
        <v>711</v>
      </c>
      <c r="E715" s="21" t="s">
        <v>721</v>
      </c>
      <c r="F715" s="21"/>
      <c r="G715" s="21"/>
      <c r="H715" s="21"/>
      <c r="I715" t="s">
        <v>2611</v>
      </c>
      <c r="J715" t="str">
        <f>IF($I715="","",_xlfn.LET(_xlpm.x,VLOOKUP($I715,'taxon-match_2026-08-31'!$A$2:$N$122,6,FALSE),IF(_xlpm.x=0,"",_xlpm.x)))</f>
        <v/>
      </c>
      <c r="K715" t="str">
        <f>IF($I715="","",_xlfn.LET(_xlpm.x,VLOOKUP($I715,'taxon-match_2026-08-31'!$A$2:$N$122,4,FALSE),IF(_xlpm.x=0,"",_xlpm.x)))</f>
        <v/>
      </c>
      <c r="L715" t="str">
        <f>IF($I715="","",_xlfn.LET(_xlpm.x,VLOOKUP($I715,'taxon-match_2026-08-31'!$A$2:$N$122,7,FALSE),IF(_xlpm.x=0,"",_xlpm.x)))</f>
        <v/>
      </c>
      <c r="M715" t="str">
        <f>IF($I715="","",_xlfn.LET(_xlpm.x,VLOOKUP($I715,'taxon-match_2026-08-31'!$A$2:$N$122,8,FALSE),IF(_xlpm.x=0,"",_xlpm.x)))</f>
        <v/>
      </c>
      <c r="N715" t="str">
        <f>IF($I715="","",_xlfn.LET(_xlpm.x,VLOOKUP($I715,'taxon-match_2026-08-31'!$A$2:$N$122,9,FALSE),IF(_xlpm.x=0,"",_xlpm.x)))</f>
        <v/>
      </c>
      <c r="O715" t="str">
        <f>IF($I715="","",_xlfn.LET(_xlpm.x,VLOOKUP($I715,'taxon-match_2026-08-31'!$A$2:$N$122,10,FALSE),IF(_xlpm.x=0,"",_xlpm.x)))</f>
        <v/>
      </c>
      <c r="P715" t="str">
        <f>IF($I715="","",_xlfn.LET(_xlpm.x,VLOOKUP($I715,'taxon-match_2026-08-31'!$A$2:$N$122,11,FALSE),IF(_xlpm.x=0,"",_xlpm.x)))</f>
        <v/>
      </c>
      <c r="Q715" t="str">
        <f>IF($I715="","",_xlfn.LET(_xlpm.x,VLOOKUP($I715,'taxon-match_2026-08-31'!$A$2:$N$122,12,FALSE),IF(_xlpm.x=0,"",_xlpm.x)))</f>
        <v/>
      </c>
      <c r="R715" t="str">
        <f>IF($I715="","",_xlfn.LET(_xlpm.x,VLOOKUP($I715,'taxon-match_2026-08-31'!$A$2:$N$122,14,FALSE),IF(_xlpm.x=0,"",_xlpm.x)))</f>
        <v/>
      </c>
      <c r="T715" s="21" t="s">
        <v>71</v>
      </c>
      <c r="U715" s="21"/>
      <c r="V715" s="21"/>
      <c r="W715" s="21"/>
      <c r="X715" t="str">
        <f>IF(T715="","",_xlfn.LET(_xlpm.x,VLOOKUP(T715,'Drop-down_menus'!$F$2:$G$16,2,FALSE),IF(_xlpm.x=0,"",_xlpm.x)))</f>
        <v>https://orcid.org/0009-0002-6669-2911</v>
      </c>
      <c r="Y715" t="str">
        <f>IF(U715="","",_xlfn.LET(_xlpm.x,VLOOKUP(U715,'Drop-down_menus'!$F$2:$G$16,2,FALSE),IF(_xlpm.x=0,"",_xlpm.x)))</f>
        <v/>
      </c>
      <c r="Z715" t="str">
        <f>IF(V715="","",_xlfn.LET(_xlpm.x,VLOOKUP(V715,'Drop-down_menus'!$F$2:$G$16,2,FALSE),IF(_xlpm.x=0,"",_xlpm.x)))</f>
        <v/>
      </c>
      <c r="AA715" t="str">
        <f>IF(W715="","",_xlfn.LET(_xlpm.x,VLOOKUP(W715,'Drop-down_menus'!$F$2:$G$16,2,FALSE),IF(_xlpm.x=0,"",_xlpm.x)))</f>
        <v/>
      </c>
      <c r="AB715" s="21" t="s">
        <v>722</v>
      </c>
      <c r="AC715" s="21"/>
      <c r="AD715" s="21"/>
      <c r="AE715" s="21" t="s">
        <v>723</v>
      </c>
    </row>
    <row r="716" spans="1:31" hidden="1" x14ac:dyDescent="0.2">
      <c r="A716" s="2" t="s">
        <v>170</v>
      </c>
      <c r="C716">
        <v>908</v>
      </c>
      <c r="D716" s="21" t="s">
        <v>711</v>
      </c>
      <c r="E716" s="21" t="s">
        <v>721</v>
      </c>
      <c r="F716" s="21"/>
      <c r="G716" s="21"/>
      <c r="H716" s="21"/>
      <c r="I716" t="s">
        <v>2611</v>
      </c>
      <c r="J716" t="str">
        <f>IF($I716="","",_xlfn.LET(_xlpm.x,VLOOKUP($I716,'taxon-match_2026-08-31'!$A$2:$N$122,6,FALSE),IF(_xlpm.x=0,"",_xlpm.x)))</f>
        <v/>
      </c>
      <c r="K716" t="str">
        <f>IF($I716="","",_xlfn.LET(_xlpm.x,VLOOKUP($I716,'taxon-match_2026-08-31'!$A$2:$N$122,4,FALSE),IF(_xlpm.x=0,"",_xlpm.x)))</f>
        <v/>
      </c>
      <c r="L716" t="str">
        <f>IF($I716="","",_xlfn.LET(_xlpm.x,VLOOKUP($I716,'taxon-match_2026-08-31'!$A$2:$N$122,7,FALSE),IF(_xlpm.x=0,"",_xlpm.x)))</f>
        <v/>
      </c>
      <c r="M716" t="str">
        <f>IF($I716="","",_xlfn.LET(_xlpm.x,VLOOKUP($I716,'taxon-match_2026-08-31'!$A$2:$N$122,8,FALSE),IF(_xlpm.x=0,"",_xlpm.x)))</f>
        <v/>
      </c>
      <c r="N716" t="str">
        <f>IF($I716="","",_xlfn.LET(_xlpm.x,VLOOKUP($I716,'taxon-match_2026-08-31'!$A$2:$N$122,9,FALSE),IF(_xlpm.x=0,"",_xlpm.x)))</f>
        <v/>
      </c>
      <c r="O716" t="str">
        <f>IF($I716="","",_xlfn.LET(_xlpm.x,VLOOKUP($I716,'taxon-match_2026-08-31'!$A$2:$N$122,10,FALSE),IF(_xlpm.x=0,"",_xlpm.x)))</f>
        <v/>
      </c>
      <c r="P716" t="str">
        <f>IF($I716="","",_xlfn.LET(_xlpm.x,VLOOKUP($I716,'taxon-match_2026-08-31'!$A$2:$N$122,11,FALSE),IF(_xlpm.x=0,"",_xlpm.x)))</f>
        <v/>
      </c>
      <c r="Q716" t="str">
        <f>IF($I716="","",_xlfn.LET(_xlpm.x,VLOOKUP($I716,'taxon-match_2026-08-31'!$A$2:$N$122,12,FALSE),IF(_xlpm.x=0,"",_xlpm.x)))</f>
        <v/>
      </c>
      <c r="R716" t="str">
        <f>IF($I716="","",_xlfn.LET(_xlpm.x,VLOOKUP($I716,'taxon-match_2026-08-31'!$A$2:$N$122,14,FALSE),IF(_xlpm.x=0,"",_xlpm.x)))</f>
        <v/>
      </c>
      <c r="T716" s="21" t="s">
        <v>71</v>
      </c>
      <c r="U716" s="21"/>
      <c r="V716" s="21"/>
      <c r="W716" s="21"/>
      <c r="X716" t="str">
        <f>IF(T716="","",_xlfn.LET(_xlpm.x,VLOOKUP(T716,'Drop-down_menus'!$F$2:$G$16,2,FALSE),IF(_xlpm.x=0,"",_xlpm.x)))</f>
        <v>https://orcid.org/0009-0002-6669-2911</v>
      </c>
      <c r="Y716" t="str">
        <f>IF(U716="","",_xlfn.LET(_xlpm.x,VLOOKUP(U716,'Drop-down_menus'!$F$2:$G$16,2,FALSE),IF(_xlpm.x=0,"",_xlpm.x)))</f>
        <v/>
      </c>
      <c r="Z716" t="str">
        <f>IF(V716="","",_xlfn.LET(_xlpm.x,VLOOKUP(V716,'Drop-down_menus'!$F$2:$G$16,2,FALSE),IF(_xlpm.x=0,"",_xlpm.x)))</f>
        <v/>
      </c>
      <c r="AA716" t="str">
        <f>IF(W716="","",_xlfn.LET(_xlpm.x,VLOOKUP(W716,'Drop-down_menus'!$F$2:$G$16,2,FALSE),IF(_xlpm.x=0,"",_xlpm.x)))</f>
        <v/>
      </c>
      <c r="AB716" s="21" t="s">
        <v>722</v>
      </c>
      <c r="AC716" s="21"/>
      <c r="AD716" s="21"/>
      <c r="AE716" s="21" t="s">
        <v>723</v>
      </c>
    </row>
    <row r="717" spans="1:31" hidden="1" x14ac:dyDescent="0.2">
      <c r="A717" s="2" t="s">
        <v>170</v>
      </c>
      <c r="C717">
        <v>909</v>
      </c>
      <c r="D717" s="21" t="s">
        <v>711</v>
      </c>
      <c r="E717" s="21" t="s">
        <v>724</v>
      </c>
      <c r="F717" s="21"/>
      <c r="G717" s="21"/>
      <c r="H717" s="21"/>
      <c r="I717" t="s">
        <v>2611</v>
      </c>
      <c r="J717" t="str">
        <f>IF($I717="","",_xlfn.LET(_xlpm.x,VLOOKUP($I717,'taxon-match_2026-08-31'!$A$2:$N$122,6,FALSE),IF(_xlpm.x=0,"",_xlpm.x)))</f>
        <v/>
      </c>
      <c r="K717" t="str">
        <f>IF($I717="","",_xlfn.LET(_xlpm.x,VLOOKUP($I717,'taxon-match_2026-08-31'!$A$2:$N$122,4,FALSE),IF(_xlpm.x=0,"",_xlpm.x)))</f>
        <v/>
      </c>
      <c r="L717" t="str">
        <f>IF($I717="","",_xlfn.LET(_xlpm.x,VLOOKUP($I717,'taxon-match_2026-08-31'!$A$2:$N$122,7,FALSE),IF(_xlpm.x=0,"",_xlpm.x)))</f>
        <v/>
      </c>
      <c r="M717" t="str">
        <f>IF($I717="","",_xlfn.LET(_xlpm.x,VLOOKUP($I717,'taxon-match_2026-08-31'!$A$2:$N$122,8,FALSE),IF(_xlpm.x=0,"",_xlpm.x)))</f>
        <v/>
      </c>
      <c r="N717" t="str">
        <f>IF($I717="","",_xlfn.LET(_xlpm.x,VLOOKUP($I717,'taxon-match_2026-08-31'!$A$2:$N$122,9,FALSE),IF(_xlpm.x=0,"",_xlpm.x)))</f>
        <v/>
      </c>
      <c r="O717" t="str">
        <f>IF($I717="","",_xlfn.LET(_xlpm.x,VLOOKUP($I717,'taxon-match_2026-08-31'!$A$2:$N$122,10,FALSE),IF(_xlpm.x=0,"",_xlpm.x)))</f>
        <v/>
      </c>
      <c r="P717" t="str">
        <f>IF($I717="","",_xlfn.LET(_xlpm.x,VLOOKUP($I717,'taxon-match_2026-08-31'!$A$2:$N$122,11,FALSE),IF(_xlpm.x=0,"",_xlpm.x)))</f>
        <v/>
      </c>
      <c r="Q717" t="str">
        <f>IF($I717="","",_xlfn.LET(_xlpm.x,VLOOKUP($I717,'taxon-match_2026-08-31'!$A$2:$N$122,12,FALSE),IF(_xlpm.x=0,"",_xlpm.x)))</f>
        <v/>
      </c>
      <c r="R717" t="str">
        <f>IF($I717="","",_xlfn.LET(_xlpm.x,VLOOKUP($I717,'taxon-match_2026-08-31'!$A$2:$N$122,14,FALSE),IF(_xlpm.x=0,"",_xlpm.x)))</f>
        <v/>
      </c>
      <c r="T717" s="21" t="s">
        <v>71</v>
      </c>
      <c r="U717" s="21"/>
      <c r="V717" s="21"/>
      <c r="W717" s="21"/>
      <c r="X717" t="str">
        <f>IF(T717="","",_xlfn.LET(_xlpm.x,VLOOKUP(T717,'Drop-down_menus'!$F$2:$G$16,2,FALSE),IF(_xlpm.x=0,"",_xlpm.x)))</f>
        <v>https://orcid.org/0009-0002-6669-2911</v>
      </c>
      <c r="Y717" t="str">
        <f>IF(U717="","",_xlfn.LET(_xlpm.x,VLOOKUP(U717,'Drop-down_menus'!$F$2:$G$16,2,FALSE),IF(_xlpm.x=0,"",_xlpm.x)))</f>
        <v/>
      </c>
      <c r="Z717" t="str">
        <f>IF(V717="","",_xlfn.LET(_xlpm.x,VLOOKUP(V717,'Drop-down_menus'!$F$2:$G$16,2,FALSE),IF(_xlpm.x=0,"",_xlpm.x)))</f>
        <v/>
      </c>
      <c r="AA717" t="str">
        <f>IF(W717="","",_xlfn.LET(_xlpm.x,VLOOKUP(W717,'Drop-down_menus'!$F$2:$G$16,2,FALSE),IF(_xlpm.x=0,"",_xlpm.x)))</f>
        <v/>
      </c>
      <c r="AB717" s="21" t="s">
        <v>722</v>
      </c>
      <c r="AC717" s="21"/>
      <c r="AD717" s="21"/>
      <c r="AE717" s="21" t="s">
        <v>723</v>
      </c>
    </row>
    <row r="718" spans="1:31" hidden="1" x14ac:dyDescent="0.2">
      <c r="A718" s="2" t="s">
        <v>170</v>
      </c>
      <c r="C718">
        <v>910</v>
      </c>
      <c r="D718" s="21" t="s">
        <v>711</v>
      </c>
      <c r="E718" s="21" t="s">
        <v>724</v>
      </c>
      <c r="F718" s="21"/>
      <c r="G718" s="21"/>
      <c r="H718" s="21"/>
      <c r="I718" t="s">
        <v>2611</v>
      </c>
      <c r="J718" t="str">
        <f>IF($I718="","",_xlfn.LET(_xlpm.x,VLOOKUP($I718,'taxon-match_2026-08-31'!$A$2:$N$122,6,FALSE),IF(_xlpm.x=0,"",_xlpm.x)))</f>
        <v/>
      </c>
      <c r="K718" t="str">
        <f>IF($I718="","",_xlfn.LET(_xlpm.x,VLOOKUP($I718,'taxon-match_2026-08-31'!$A$2:$N$122,4,FALSE),IF(_xlpm.x=0,"",_xlpm.x)))</f>
        <v/>
      </c>
      <c r="L718" t="str">
        <f>IF($I718="","",_xlfn.LET(_xlpm.x,VLOOKUP($I718,'taxon-match_2026-08-31'!$A$2:$N$122,7,FALSE),IF(_xlpm.x=0,"",_xlpm.x)))</f>
        <v/>
      </c>
      <c r="M718" t="str">
        <f>IF($I718="","",_xlfn.LET(_xlpm.x,VLOOKUP($I718,'taxon-match_2026-08-31'!$A$2:$N$122,8,FALSE),IF(_xlpm.x=0,"",_xlpm.x)))</f>
        <v/>
      </c>
      <c r="N718" t="str">
        <f>IF($I718="","",_xlfn.LET(_xlpm.x,VLOOKUP($I718,'taxon-match_2026-08-31'!$A$2:$N$122,9,FALSE),IF(_xlpm.x=0,"",_xlpm.x)))</f>
        <v/>
      </c>
      <c r="O718" t="str">
        <f>IF($I718="","",_xlfn.LET(_xlpm.x,VLOOKUP($I718,'taxon-match_2026-08-31'!$A$2:$N$122,10,FALSE),IF(_xlpm.x=0,"",_xlpm.x)))</f>
        <v/>
      </c>
      <c r="P718" t="str">
        <f>IF($I718="","",_xlfn.LET(_xlpm.x,VLOOKUP($I718,'taxon-match_2026-08-31'!$A$2:$N$122,11,FALSE),IF(_xlpm.x=0,"",_xlpm.x)))</f>
        <v/>
      </c>
      <c r="Q718" t="str">
        <f>IF($I718="","",_xlfn.LET(_xlpm.x,VLOOKUP($I718,'taxon-match_2026-08-31'!$A$2:$N$122,12,FALSE),IF(_xlpm.x=0,"",_xlpm.x)))</f>
        <v/>
      </c>
      <c r="R718" t="str">
        <f>IF($I718="","",_xlfn.LET(_xlpm.x,VLOOKUP($I718,'taxon-match_2026-08-31'!$A$2:$N$122,14,FALSE),IF(_xlpm.x=0,"",_xlpm.x)))</f>
        <v/>
      </c>
      <c r="T718" s="21" t="s">
        <v>71</v>
      </c>
      <c r="U718" s="21"/>
      <c r="V718" s="21"/>
      <c r="W718" s="21"/>
      <c r="X718" t="str">
        <f>IF(T718="","",_xlfn.LET(_xlpm.x,VLOOKUP(T718,'Drop-down_menus'!$F$2:$G$16,2,FALSE),IF(_xlpm.x=0,"",_xlpm.x)))</f>
        <v>https://orcid.org/0009-0002-6669-2911</v>
      </c>
      <c r="Y718" t="str">
        <f>IF(U718="","",_xlfn.LET(_xlpm.x,VLOOKUP(U718,'Drop-down_menus'!$F$2:$G$16,2,FALSE),IF(_xlpm.x=0,"",_xlpm.x)))</f>
        <v/>
      </c>
      <c r="Z718" t="str">
        <f>IF(V718="","",_xlfn.LET(_xlpm.x,VLOOKUP(V718,'Drop-down_menus'!$F$2:$G$16,2,FALSE),IF(_xlpm.x=0,"",_xlpm.x)))</f>
        <v/>
      </c>
      <c r="AA718" t="str">
        <f>IF(W718="","",_xlfn.LET(_xlpm.x,VLOOKUP(W718,'Drop-down_menus'!$F$2:$G$16,2,FALSE),IF(_xlpm.x=0,"",_xlpm.x)))</f>
        <v/>
      </c>
      <c r="AB718" s="21" t="s">
        <v>722</v>
      </c>
      <c r="AC718" s="21"/>
      <c r="AD718" s="21"/>
      <c r="AE718" s="21" t="s">
        <v>723</v>
      </c>
    </row>
    <row r="719" spans="1:31" hidden="1" x14ac:dyDescent="0.2">
      <c r="A719" s="2" t="s">
        <v>170</v>
      </c>
      <c r="C719">
        <v>911</v>
      </c>
      <c r="D719" s="21" t="s">
        <v>711</v>
      </c>
      <c r="E719" s="21" t="s">
        <v>728</v>
      </c>
      <c r="F719" s="21"/>
      <c r="G719" s="21"/>
      <c r="H719" s="21"/>
      <c r="I719" t="s">
        <v>2611</v>
      </c>
      <c r="J719" t="str">
        <f>IF($I719="","",_xlfn.LET(_xlpm.x,VLOOKUP($I719,'taxon-match_2026-08-31'!$A$2:$N$122,6,FALSE),IF(_xlpm.x=0,"",_xlpm.x)))</f>
        <v/>
      </c>
      <c r="K719" t="str">
        <f>IF($I719="","",_xlfn.LET(_xlpm.x,VLOOKUP($I719,'taxon-match_2026-08-31'!$A$2:$N$122,4,FALSE),IF(_xlpm.x=0,"",_xlpm.x)))</f>
        <v/>
      </c>
      <c r="L719" t="str">
        <f>IF($I719="","",_xlfn.LET(_xlpm.x,VLOOKUP($I719,'taxon-match_2026-08-31'!$A$2:$N$122,7,FALSE),IF(_xlpm.x=0,"",_xlpm.x)))</f>
        <v/>
      </c>
      <c r="M719" t="str">
        <f>IF($I719="","",_xlfn.LET(_xlpm.x,VLOOKUP($I719,'taxon-match_2026-08-31'!$A$2:$N$122,8,FALSE),IF(_xlpm.x=0,"",_xlpm.x)))</f>
        <v/>
      </c>
      <c r="N719" t="str">
        <f>IF($I719="","",_xlfn.LET(_xlpm.x,VLOOKUP($I719,'taxon-match_2026-08-31'!$A$2:$N$122,9,FALSE),IF(_xlpm.x=0,"",_xlpm.x)))</f>
        <v/>
      </c>
      <c r="O719" t="str">
        <f>IF($I719="","",_xlfn.LET(_xlpm.x,VLOOKUP($I719,'taxon-match_2026-08-31'!$A$2:$N$122,10,FALSE),IF(_xlpm.x=0,"",_xlpm.x)))</f>
        <v/>
      </c>
      <c r="P719" t="str">
        <f>IF($I719="","",_xlfn.LET(_xlpm.x,VLOOKUP($I719,'taxon-match_2026-08-31'!$A$2:$N$122,11,FALSE),IF(_xlpm.x=0,"",_xlpm.x)))</f>
        <v/>
      </c>
      <c r="Q719" t="str">
        <f>IF($I719="","",_xlfn.LET(_xlpm.x,VLOOKUP($I719,'taxon-match_2026-08-31'!$A$2:$N$122,12,FALSE),IF(_xlpm.x=0,"",_xlpm.x)))</f>
        <v/>
      </c>
      <c r="R719" t="str">
        <f>IF($I719="","",_xlfn.LET(_xlpm.x,VLOOKUP($I719,'taxon-match_2026-08-31'!$A$2:$N$122,14,FALSE),IF(_xlpm.x=0,"",_xlpm.x)))</f>
        <v/>
      </c>
      <c r="T719" s="21" t="s">
        <v>71</v>
      </c>
      <c r="U719" s="21"/>
      <c r="V719" s="21"/>
      <c r="W719" s="21"/>
      <c r="X719" t="str">
        <f>IF(T719="","",_xlfn.LET(_xlpm.x,VLOOKUP(T719,'Drop-down_menus'!$F$2:$G$16,2,FALSE),IF(_xlpm.x=0,"",_xlpm.x)))</f>
        <v>https://orcid.org/0009-0002-6669-2911</v>
      </c>
      <c r="Y719" t="str">
        <f>IF(U719="","",_xlfn.LET(_xlpm.x,VLOOKUP(U719,'Drop-down_menus'!$F$2:$G$16,2,FALSE),IF(_xlpm.x=0,"",_xlpm.x)))</f>
        <v/>
      </c>
      <c r="Z719" t="str">
        <f>IF(V719="","",_xlfn.LET(_xlpm.x,VLOOKUP(V719,'Drop-down_menus'!$F$2:$G$16,2,FALSE),IF(_xlpm.x=0,"",_xlpm.x)))</f>
        <v/>
      </c>
      <c r="AA719" t="str">
        <f>IF(W719="","",_xlfn.LET(_xlpm.x,VLOOKUP(W719,'Drop-down_menus'!$F$2:$G$16,2,FALSE),IF(_xlpm.x=0,"",_xlpm.x)))</f>
        <v/>
      </c>
      <c r="AB719" s="21"/>
      <c r="AC719" s="21"/>
      <c r="AD719" s="21"/>
      <c r="AE719" s="21" t="s">
        <v>791</v>
      </c>
    </row>
    <row r="720" spans="1:31" hidden="1" x14ac:dyDescent="0.2">
      <c r="A720" s="2" t="s">
        <v>172</v>
      </c>
      <c r="C720">
        <v>912</v>
      </c>
      <c r="D720" s="21" t="s">
        <v>711</v>
      </c>
      <c r="E720" s="21" t="s">
        <v>741</v>
      </c>
      <c r="F720" s="21"/>
      <c r="G720" s="21"/>
      <c r="H720" s="21"/>
      <c r="I720" t="s">
        <v>2611</v>
      </c>
      <c r="J720" t="str">
        <f>IF($I720="","",_xlfn.LET(_xlpm.x,VLOOKUP($I720,'taxon-match_2026-08-31'!$A$2:$N$122,6,FALSE),IF(_xlpm.x=0,"",_xlpm.x)))</f>
        <v/>
      </c>
      <c r="K720" t="str">
        <f>IF($I720="","",_xlfn.LET(_xlpm.x,VLOOKUP($I720,'taxon-match_2026-08-31'!$A$2:$N$122,4,FALSE),IF(_xlpm.x=0,"",_xlpm.x)))</f>
        <v/>
      </c>
      <c r="L720" t="str">
        <f>IF($I720="","",_xlfn.LET(_xlpm.x,VLOOKUP($I720,'taxon-match_2026-08-31'!$A$2:$N$122,7,FALSE),IF(_xlpm.x=0,"",_xlpm.x)))</f>
        <v/>
      </c>
      <c r="M720" t="str">
        <f>IF($I720="","",_xlfn.LET(_xlpm.x,VLOOKUP($I720,'taxon-match_2026-08-31'!$A$2:$N$122,8,FALSE),IF(_xlpm.x=0,"",_xlpm.x)))</f>
        <v/>
      </c>
      <c r="N720" t="str">
        <f>IF($I720="","",_xlfn.LET(_xlpm.x,VLOOKUP($I720,'taxon-match_2026-08-31'!$A$2:$N$122,9,FALSE),IF(_xlpm.x=0,"",_xlpm.x)))</f>
        <v/>
      </c>
      <c r="O720" t="str">
        <f>IF($I720="","",_xlfn.LET(_xlpm.x,VLOOKUP($I720,'taxon-match_2026-08-31'!$A$2:$N$122,10,FALSE),IF(_xlpm.x=0,"",_xlpm.x)))</f>
        <v/>
      </c>
      <c r="P720" t="str">
        <f>IF($I720="","",_xlfn.LET(_xlpm.x,VLOOKUP($I720,'taxon-match_2026-08-31'!$A$2:$N$122,11,FALSE),IF(_xlpm.x=0,"",_xlpm.x)))</f>
        <v/>
      </c>
      <c r="Q720" t="str">
        <f>IF($I720="","",_xlfn.LET(_xlpm.x,VLOOKUP($I720,'taxon-match_2026-08-31'!$A$2:$N$122,12,FALSE),IF(_xlpm.x=0,"",_xlpm.x)))</f>
        <v/>
      </c>
      <c r="R720" t="str">
        <f>IF($I720="","",_xlfn.LET(_xlpm.x,VLOOKUP($I720,'taxon-match_2026-08-31'!$A$2:$N$122,14,FALSE),IF(_xlpm.x=0,"",_xlpm.x)))</f>
        <v/>
      </c>
      <c r="T720" s="21" t="s">
        <v>71</v>
      </c>
      <c r="U720" s="21"/>
      <c r="V720" s="21"/>
      <c r="W720" s="21"/>
      <c r="X720" t="str">
        <f>IF(T720="","",_xlfn.LET(_xlpm.x,VLOOKUP(T720,'Drop-down_menus'!$F$2:$G$16,2,FALSE),IF(_xlpm.x=0,"",_xlpm.x)))</f>
        <v>https://orcid.org/0009-0002-6669-2911</v>
      </c>
      <c r="Y720" t="str">
        <f>IF(U720="","",_xlfn.LET(_xlpm.x,VLOOKUP(U720,'Drop-down_menus'!$F$2:$G$16,2,FALSE),IF(_xlpm.x=0,"",_xlpm.x)))</f>
        <v/>
      </c>
      <c r="Z720" t="str">
        <f>IF(V720="","",_xlfn.LET(_xlpm.x,VLOOKUP(V720,'Drop-down_menus'!$F$2:$G$16,2,FALSE),IF(_xlpm.x=0,"",_xlpm.x)))</f>
        <v/>
      </c>
      <c r="AA720" t="str">
        <f>IF(W720="","",_xlfn.LET(_xlpm.x,VLOOKUP(W720,'Drop-down_menus'!$F$2:$G$16,2,FALSE),IF(_xlpm.x=0,"",_xlpm.x)))</f>
        <v/>
      </c>
      <c r="AB720" s="21"/>
      <c r="AC720" s="21"/>
      <c r="AD720" s="21"/>
      <c r="AE720" s="21" t="s">
        <v>739</v>
      </c>
    </row>
    <row r="721" spans="1:31" hidden="1" x14ac:dyDescent="0.2">
      <c r="A721" s="2" t="s">
        <v>172</v>
      </c>
      <c r="C721">
        <v>913</v>
      </c>
      <c r="D721" s="21" t="s">
        <v>711</v>
      </c>
      <c r="E721" s="21" t="s">
        <v>728</v>
      </c>
      <c r="F721" s="21"/>
      <c r="G721" s="21"/>
      <c r="H721" s="21"/>
      <c r="I721" t="s">
        <v>2611</v>
      </c>
      <c r="J721" t="str">
        <f>IF($I721="","",_xlfn.LET(_xlpm.x,VLOOKUP($I721,'taxon-match_2026-08-31'!$A$2:$N$122,6,FALSE),IF(_xlpm.x=0,"",_xlpm.x)))</f>
        <v/>
      </c>
      <c r="K721" t="str">
        <f>IF($I721="","",_xlfn.LET(_xlpm.x,VLOOKUP($I721,'taxon-match_2026-08-31'!$A$2:$N$122,4,FALSE),IF(_xlpm.x=0,"",_xlpm.x)))</f>
        <v/>
      </c>
      <c r="L721" t="str">
        <f>IF($I721="","",_xlfn.LET(_xlpm.x,VLOOKUP($I721,'taxon-match_2026-08-31'!$A$2:$N$122,7,FALSE),IF(_xlpm.x=0,"",_xlpm.x)))</f>
        <v/>
      </c>
      <c r="M721" t="str">
        <f>IF($I721="","",_xlfn.LET(_xlpm.x,VLOOKUP($I721,'taxon-match_2026-08-31'!$A$2:$N$122,8,FALSE),IF(_xlpm.x=0,"",_xlpm.x)))</f>
        <v/>
      </c>
      <c r="N721" t="str">
        <f>IF($I721="","",_xlfn.LET(_xlpm.x,VLOOKUP($I721,'taxon-match_2026-08-31'!$A$2:$N$122,9,FALSE),IF(_xlpm.x=0,"",_xlpm.x)))</f>
        <v/>
      </c>
      <c r="O721" t="str">
        <f>IF($I721="","",_xlfn.LET(_xlpm.x,VLOOKUP($I721,'taxon-match_2026-08-31'!$A$2:$N$122,10,FALSE),IF(_xlpm.x=0,"",_xlpm.x)))</f>
        <v/>
      </c>
      <c r="P721" t="str">
        <f>IF($I721="","",_xlfn.LET(_xlpm.x,VLOOKUP($I721,'taxon-match_2026-08-31'!$A$2:$N$122,11,FALSE),IF(_xlpm.x=0,"",_xlpm.x)))</f>
        <v/>
      </c>
      <c r="Q721" t="str">
        <f>IF($I721="","",_xlfn.LET(_xlpm.x,VLOOKUP($I721,'taxon-match_2026-08-31'!$A$2:$N$122,12,FALSE),IF(_xlpm.x=0,"",_xlpm.x)))</f>
        <v/>
      </c>
      <c r="R721" t="str">
        <f>IF($I721="","",_xlfn.LET(_xlpm.x,VLOOKUP($I721,'taxon-match_2026-08-31'!$A$2:$N$122,14,FALSE),IF(_xlpm.x=0,"",_xlpm.x)))</f>
        <v/>
      </c>
      <c r="T721" s="21" t="s">
        <v>71</v>
      </c>
      <c r="U721" s="21"/>
      <c r="V721" s="21"/>
      <c r="W721" s="21"/>
      <c r="X721" t="str">
        <f>IF(T721="","",_xlfn.LET(_xlpm.x,VLOOKUP(T721,'Drop-down_menus'!$F$2:$G$16,2,FALSE),IF(_xlpm.x=0,"",_xlpm.x)))</f>
        <v>https://orcid.org/0009-0002-6669-2911</v>
      </c>
      <c r="Y721" t="str">
        <f>IF(U721="","",_xlfn.LET(_xlpm.x,VLOOKUP(U721,'Drop-down_menus'!$F$2:$G$16,2,FALSE),IF(_xlpm.x=0,"",_xlpm.x)))</f>
        <v/>
      </c>
      <c r="Z721" t="str">
        <f>IF(V721="","",_xlfn.LET(_xlpm.x,VLOOKUP(V721,'Drop-down_menus'!$F$2:$G$16,2,FALSE),IF(_xlpm.x=0,"",_xlpm.x)))</f>
        <v/>
      </c>
      <c r="AA721" t="str">
        <f>IF(W721="","",_xlfn.LET(_xlpm.x,VLOOKUP(W721,'Drop-down_menus'!$F$2:$G$16,2,FALSE),IF(_xlpm.x=0,"",_xlpm.x)))</f>
        <v/>
      </c>
      <c r="AB721" s="21"/>
      <c r="AC721" s="21"/>
      <c r="AD721" s="21"/>
      <c r="AE721" s="21" t="s">
        <v>739</v>
      </c>
    </row>
    <row r="722" spans="1:31" hidden="1" x14ac:dyDescent="0.2">
      <c r="A722" s="2" t="s">
        <v>172</v>
      </c>
      <c r="C722">
        <v>914</v>
      </c>
      <c r="D722" s="21" t="s">
        <v>711</v>
      </c>
      <c r="E722" s="21" t="s">
        <v>721</v>
      </c>
      <c r="F722" s="21"/>
      <c r="G722" s="21"/>
      <c r="H722" s="21"/>
      <c r="I722" t="s">
        <v>2611</v>
      </c>
      <c r="J722" t="str">
        <f>IF($I722="","",_xlfn.LET(_xlpm.x,VLOOKUP($I722,'taxon-match_2026-08-31'!$A$2:$N$122,6,FALSE),IF(_xlpm.x=0,"",_xlpm.x)))</f>
        <v/>
      </c>
      <c r="K722" t="str">
        <f>IF($I722="","",_xlfn.LET(_xlpm.x,VLOOKUP($I722,'taxon-match_2026-08-31'!$A$2:$N$122,4,FALSE),IF(_xlpm.x=0,"",_xlpm.x)))</f>
        <v/>
      </c>
      <c r="L722" t="str">
        <f>IF($I722="","",_xlfn.LET(_xlpm.x,VLOOKUP($I722,'taxon-match_2026-08-31'!$A$2:$N$122,7,FALSE),IF(_xlpm.x=0,"",_xlpm.x)))</f>
        <v/>
      </c>
      <c r="M722" t="str">
        <f>IF($I722="","",_xlfn.LET(_xlpm.x,VLOOKUP($I722,'taxon-match_2026-08-31'!$A$2:$N$122,8,FALSE),IF(_xlpm.x=0,"",_xlpm.x)))</f>
        <v/>
      </c>
      <c r="N722" t="str">
        <f>IF($I722="","",_xlfn.LET(_xlpm.x,VLOOKUP($I722,'taxon-match_2026-08-31'!$A$2:$N$122,9,FALSE),IF(_xlpm.x=0,"",_xlpm.x)))</f>
        <v/>
      </c>
      <c r="O722" t="str">
        <f>IF($I722="","",_xlfn.LET(_xlpm.x,VLOOKUP($I722,'taxon-match_2026-08-31'!$A$2:$N$122,10,FALSE),IF(_xlpm.x=0,"",_xlpm.x)))</f>
        <v/>
      </c>
      <c r="P722" t="str">
        <f>IF($I722="","",_xlfn.LET(_xlpm.x,VLOOKUP($I722,'taxon-match_2026-08-31'!$A$2:$N$122,11,FALSE),IF(_xlpm.x=0,"",_xlpm.x)))</f>
        <v/>
      </c>
      <c r="Q722" t="str">
        <f>IF($I722="","",_xlfn.LET(_xlpm.x,VLOOKUP($I722,'taxon-match_2026-08-31'!$A$2:$N$122,12,FALSE),IF(_xlpm.x=0,"",_xlpm.x)))</f>
        <v/>
      </c>
      <c r="R722" t="str">
        <f>IF($I722="","",_xlfn.LET(_xlpm.x,VLOOKUP($I722,'taxon-match_2026-08-31'!$A$2:$N$122,14,FALSE),IF(_xlpm.x=0,"",_xlpm.x)))</f>
        <v/>
      </c>
      <c r="T722" s="21" t="s">
        <v>71</v>
      </c>
      <c r="U722" s="21"/>
      <c r="V722" s="21"/>
      <c r="W722" s="21"/>
      <c r="X722" t="str">
        <f>IF(T722="","",_xlfn.LET(_xlpm.x,VLOOKUP(T722,'Drop-down_menus'!$F$2:$G$16,2,FALSE),IF(_xlpm.x=0,"",_xlpm.x)))</f>
        <v>https://orcid.org/0009-0002-6669-2911</v>
      </c>
      <c r="Y722" t="str">
        <f>IF(U722="","",_xlfn.LET(_xlpm.x,VLOOKUP(U722,'Drop-down_menus'!$F$2:$G$16,2,FALSE),IF(_xlpm.x=0,"",_xlpm.x)))</f>
        <v/>
      </c>
      <c r="Z722" t="str">
        <f>IF(V722="","",_xlfn.LET(_xlpm.x,VLOOKUP(V722,'Drop-down_menus'!$F$2:$G$16,2,FALSE),IF(_xlpm.x=0,"",_xlpm.x)))</f>
        <v/>
      </c>
      <c r="AA722" t="str">
        <f>IF(W722="","",_xlfn.LET(_xlpm.x,VLOOKUP(W722,'Drop-down_menus'!$F$2:$G$16,2,FALSE),IF(_xlpm.x=0,"",_xlpm.x)))</f>
        <v/>
      </c>
      <c r="AB722" s="21" t="s">
        <v>722</v>
      </c>
      <c r="AC722" s="21"/>
      <c r="AD722" s="21"/>
      <c r="AE722" s="21" t="s">
        <v>723</v>
      </c>
    </row>
    <row r="723" spans="1:31" hidden="1" x14ac:dyDescent="0.2">
      <c r="A723" s="2" t="s">
        <v>172</v>
      </c>
      <c r="C723">
        <v>915</v>
      </c>
      <c r="D723" s="21" t="s">
        <v>711</v>
      </c>
      <c r="E723" s="21" t="s">
        <v>721</v>
      </c>
      <c r="F723" s="21"/>
      <c r="G723" s="21"/>
      <c r="H723" s="21"/>
      <c r="I723" t="s">
        <v>2611</v>
      </c>
      <c r="J723" t="str">
        <f>IF($I723="","",_xlfn.LET(_xlpm.x,VLOOKUP($I723,'taxon-match_2026-08-31'!$A$2:$N$122,6,FALSE),IF(_xlpm.x=0,"",_xlpm.x)))</f>
        <v/>
      </c>
      <c r="K723" t="str">
        <f>IF($I723="","",_xlfn.LET(_xlpm.x,VLOOKUP($I723,'taxon-match_2026-08-31'!$A$2:$N$122,4,FALSE),IF(_xlpm.x=0,"",_xlpm.x)))</f>
        <v/>
      </c>
      <c r="L723" t="str">
        <f>IF($I723="","",_xlfn.LET(_xlpm.x,VLOOKUP($I723,'taxon-match_2026-08-31'!$A$2:$N$122,7,FALSE),IF(_xlpm.x=0,"",_xlpm.x)))</f>
        <v/>
      </c>
      <c r="M723" t="str">
        <f>IF($I723="","",_xlfn.LET(_xlpm.x,VLOOKUP($I723,'taxon-match_2026-08-31'!$A$2:$N$122,8,FALSE),IF(_xlpm.x=0,"",_xlpm.x)))</f>
        <v/>
      </c>
      <c r="N723" t="str">
        <f>IF($I723="","",_xlfn.LET(_xlpm.x,VLOOKUP($I723,'taxon-match_2026-08-31'!$A$2:$N$122,9,FALSE),IF(_xlpm.x=0,"",_xlpm.x)))</f>
        <v/>
      </c>
      <c r="O723" t="str">
        <f>IF($I723="","",_xlfn.LET(_xlpm.x,VLOOKUP($I723,'taxon-match_2026-08-31'!$A$2:$N$122,10,FALSE),IF(_xlpm.x=0,"",_xlpm.x)))</f>
        <v/>
      </c>
      <c r="P723" t="str">
        <f>IF($I723="","",_xlfn.LET(_xlpm.x,VLOOKUP($I723,'taxon-match_2026-08-31'!$A$2:$N$122,11,FALSE),IF(_xlpm.x=0,"",_xlpm.x)))</f>
        <v/>
      </c>
      <c r="Q723" t="str">
        <f>IF($I723="","",_xlfn.LET(_xlpm.x,VLOOKUP($I723,'taxon-match_2026-08-31'!$A$2:$N$122,12,FALSE),IF(_xlpm.x=0,"",_xlpm.x)))</f>
        <v/>
      </c>
      <c r="R723" t="str">
        <f>IF($I723="","",_xlfn.LET(_xlpm.x,VLOOKUP($I723,'taxon-match_2026-08-31'!$A$2:$N$122,14,FALSE),IF(_xlpm.x=0,"",_xlpm.x)))</f>
        <v/>
      </c>
      <c r="T723" s="21" t="s">
        <v>71</v>
      </c>
      <c r="U723" s="21"/>
      <c r="V723" s="21"/>
      <c r="W723" s="21"/>
      <c r="X723" t="str">
        <f>IF(T723="","",_xlfn.LET(_xlpm.x,VLOOKUP(T723,'Drop-down_menus'!$F$2:$G$16,2,FALSE),IF(_xlpm.x=0,"",_xlpm.x)))</f>
        <v>https://orcid.org/0009-0002-6669-2911</v>
      </c>
      <c r="Y723" t="str">
        <f>IF(U723="","",_xlfn.LET(_xlpm.x,VLOOKUP(U723,'Drop-down_menus'!$F$2:$G$16,2,FALSE),IF(_xlpm.x=0,"",_xlpm.x)))</f>
        <v/>
      </c>
      <c r="Z723" t="str">
        <f>IF(V723="","",_xlfn.LET(_xlpm.x,VLOOKUP(V723,'Drop-down_menus'!$F$2:$G$16,2,FALSE),IF(_xlpm.x=0,"",_xlpm.x)))</f>
        <v/>
      </c>
      <c r="AA723" t="str">
        <f>IF(W723="","",_xlfn.LET(_xlpm.x,VLOOKUP(W723,'Drop-down_menus'!$F$2:$G$16,2,FALSE),IF(_xlpm.x=0,"",_xlpm.x)))</f>
        <v/>
      </c>
      <c r="AB723" s="21" t="s">
        <v>722</v>
      </c>
      <c r="AC723" s="21"/>
      <c r="AD723" s="21"/>
      <c r="AE723" s="21" t="s">
        <v>723</v>
      </c>
    </row>
    <row r="724" spans="1:31" hidden="1" x14ac:dyDescent="0.2">
      <c r="A724" s="2" t="s">
        <v>172</v>
      </c>
      <c r="C724">
        <v>916</v>
      </c>
      <c r="D724" s="21" t="s">
        <v>711</v>
      </c>
      <c r="E724" s="21" t="s">
        <v>724</v>
      </c>
      <c r="F724" s="21"/>
      <c r="G724" s="21"/>
      <c r="H724" s="21"/>
      <c r="I724" t="s">
        <v>2611</v>
      </c>
      <c r="J724" t="str">
        <f>IF($I724="","",_xlfn.LET(_xlpm.x,VLOOKUP($I724,'taxon-match_2026-08-31'!$A$2:$N$122,6,FALSE),IF(_xlpm.x=0,"",_xlpm.x)))</f>
        <v/>
      </c>
      <c r="K724" t="str">
        <f>IF($I724="","",_xlfn.LET(_xlpm.x,VLOOKUP($I724,'taxon-match_2026-08-31'!$A$2:$N$122,4,FALSE),IF(_xlpm.x=0,"",_xlpm.x)))</f>
        <v/>
      </c>
      <c r="L724" t="str">
        <f>IF($I724="","",_xlfn.LET(_xlpm.x,VLOOKUP($I724,'taxon-match_2026-08-31'!$A$2:$N$122,7,FALSE),IF(_xlpm.x=0,"",_xlpm.x)))</f>
        <v/>
      </c>
      <c r="M724" t="str">
        <f>IF($I724="","",_xlfn.LET(_xlpm.x,VLOOKUP($I724,'taxon-match_2026-08-31'!$A$2:$N$122,8,FALSE),IF(_xlpm.x=0,"",_xlpm.x)))</f>
        <v/>
      </c>
      <c r="N724" t="str">
        <f>IF($I724="","",_xlfn.LET(_xlpm.x,VLOOKUP($I724,'taxon-match_2026-08-31'!$A$2:$N$122,9,FALSE),IF(_xlpm.x=0,"",_xlpm.x)))</f>
        <v/>
      </c>
      <c r="O724" t="str">
        <f>IF($I724="","",_xlfn.LET(_xlpm.x,VLOOKUP($I724,'taxon-match_2026-08-31'!$A$2:$N$122,10,FALSE),IF(_xlpm.x=0,"",_xlpm.x)))</f>
        <v/>
      </c>
      <c r="P724" t="str">
        <f>IF($I724="","",_xlfn.LET(_xlpm.x,VLOOKUP($I724,'taxon-match_2026-08-31'!$A$2:$N$122,11,FALSE),IF(_xlpm.x=0,"",_xlpm.x)))</f>
        <v/>
      </c>
      <c r="Q724" t="str">
        <f>IF($I724="","",_xlfn.LET(_xlpm.x,VLOOKUP($I724,'taxon-match_2026-08-31'!$A$2:$N$122,12,FALSE),IF(_xlpm.x=0,"",_xlpm.x)))</f>
        <v/>
      </c>
      <c r="R724" t="str">
        <f>IF($I724="","",_xlfn.LET(_xlpm.x,VLOOKUP($I724,'taxon-match_2026-08-31'!$A$2:$N$122,14,FALSE),IF(_xlpm.x=0,"",_xlpm.x)))</f>
        <v/>
      </c>
      <c r="T724" s="21" t="s">
        <v>71</v>
      </c>
      <c r="U724" s="21"/>
      <c r="V724" s="21"/>
      <c r="W724" s="21"/>
      <c r="X724" t="str">
        <f>IF(T724="","",_xlfn.LET(_xlpm.x,VLOOKUP(T724,'Drop-down_menus'!$F$2:$G$16,2,FALSE),IF(_xlpm.x=0,"",_xlpm.x)))</f>
        <v>https://orcid.org/0009-0002-6669-2911</v>
      </c>
      <c r="Y724" t="str">
        <f>IF(U724="","",_xlfn.LET(_xlpm.x,VLOOKUP(U724,'Drop-down_menus'!$F$2:$G$16,2,FALSE),IF(_xlpm.x=0,"",_xlpm.x)))</f>
        <v/>
      </c>
      <c r="Z724" t="str">
        <f>IF(V724="","",_xlfn.LET(_xlpm.x,VLOOKUP(V724,'Drop-down_menus'!$F$2:$G$16,2,FALSE),IF(_xlpm.x=0,"",_xlpm.x)))</f>
        <v/>
      </c>
      <c r="AA724" t="str">
        <f>IF(W724="","",_xlfn.LET(_xlpm.x,VLOOKUP(W724,'Drop-down_menus'!$F$2:$G$16,2,FALSE),IF(_xlpm.x=0,"",_xlpm.x)))</f>
        <v/>
      </c>
      <c r="AB724" s="21" t="s">
        <v>722</v>
      </c>
      <c r="AC724" s="21"/>
      <c r="AD724" s="21"/>
      <c r="AE724" s="21" t="s">
        <v>723</v>
      </c>
    </row>
    <row r="725" spans="1:31" hidden="1" x14ac:dyDescent="0.2">
      <c r="A725" s="2" t="s">
        <v>172</v>
      </c>
      <c r="C725">
        <v>917</v>
      </c>
      <c r="D725" s="21" t="s">
        <v>711</v>
      </c>
      <c r="E725" s="21" t="s">
        <v>724</v>
      </c>
      <c r="F725" s="21"/>
      <c r="G725" s="21"/>
      <c r="H725" s="21"/>
      <c r="I725" t="s">
        <v>2611</v>
      </c>
      <c r="J725" t="str">
        <f>IF($I725="","",_xlfn.LET(_xlpm.x,VLOOKUP($I725,'taxon-match_2026-08-31'!$A$2:$N$122,6,FALSE),IF(_xlpm.x=0,"",_xlpm.x)))</f>
        <v/>
      </c>
      <c r="K725" t="str">
        <f>IF($I725="","",_xlfn.LET(_xlpm.x,VLOOKUP($I725,'taxon-match_2026-08-31'!$A$2:$N$122,4,FALSE),IF(_xlpm.x=0,"",_xlpm.x)))</f>
        <v/>
      </c>
      <c r="L725" t="str">
        <f>IF($I725="","",_xlfn.LET(_xlpm.x,VLOOKUP($I725,'taxon-match_2026-08-31'!$A$2:$N$122,7,FALSE),IF(_xlpm.x=0,"",_xlpm.x)))</f>
        <v/>
      </c>
      <c r="M725" t="str">
        <f>IF($I725="","",_xlfn.LET(_xlpm.x,VLOOKUP($I725,'taxon-match_2026-08-31'!$A$2:$N$122,8,FALSE),IF(_xlpm.x=0,"",_xlpm.x)))</f>
        <v/>
      </c>
      <c r="N725" t="str">
        <f>IF($I725="","",_xlfn.LET(_xlpm.x,VLOOKUP($I725,'taxon-match_2026-08-31'!$A$2:$N$122,9,FALSE),IF(_xlpm.x=0,"",_xlpm.x)))</f>
        <v/>
      </c>
      <c r="O725" t="str">
        <f>IF($I725="","",_xlfn.LET(_xlpm.x,VLOOKUP($I725,'taxon-match_2026-08-31'!$A$2:$N$122,10,FALSE),IF(_xlpm.x=0,"",_xlpm.x)))</f>
        <v/>
      </c>
      <c r="P725" t="str">
        <f>IF($I725="","",_xlfn.LET(_xlpm.x,VLOOKUP($I725,'taxon-match_2026-08-31'!$A$2:$N$122,11,FALSE),IF(_xlpm.x=0,"",_xlpm.x)))</f>
        <v/>
      </c>
      <c r="Q725" t="str">
        <f>IF($I725="","",_xlfn.LET(_xlpm.x,VLOOKUP($I725,'taxon-match_2026-08-31'!$A$2:$N$122,12,FALSE),IF(_xlpm.x=0,"",_xlpm.x)))</f>
        <v/>
      </c>
      <c r="R725" t="str">
        <f>IF($I725="","",_xlfn.LET(_xlpm.x,VLOOKUP($I725,'taxon-match_2026-08-31'!$A$2:$N$122,14,FALSE),IF(_xlpm.x=0,"",_xlpm.x)))</f>
        <v/>
      </c>
      <c r="T725" s="21" t="s">
        <v>71</v>
      </c>
      <c r="U725" s="21"/>
      <c r="V725" s="21"/>
      <c r="W725" s="21"/>
      <c r="X725" t="str">
        <f>IF(T725="","",_xlfn.LET(_xlpm.x,VLOOKUP(T725,'Drop-down_menus'!$F$2:$G$16,2,FALSE),IF(_xlpm.x=0,"",_xlpm.x)))</f>
        <v>https://orcid.org/0009-0002-6669-2911</v>
      </c>
      <c r="Y725" t="str">
        <f>IF(U725="","",_xlfn.LET(_xlpm.x,VLOOKUP(U725,'Drop-down_menus'!$F$2:$G$16,2,FALSE),IF(_xlpm.x=0,"",_xlpm.x)))</f>
        <v/>
      </c>
      <c r="Z725" t="str">
        <f>IF(V725="","",_xlfn.LET(_xlpm.x,VLOOKUP(V725,'Drop-down_menus'!$F$2:$G$16,2,FALSE),IF(_xlpm.x=0,"",_xlpm.x)))</f>
        <v/>
      </c>
      <c r="AA725" t="str">
        <f>IF(W725="","",_xlfn.LET(_xlpm.x,VLOOKUP(W725,'Drop-down_menus'!$F$2:$G$16,2,FALSE),IF(_xlpm.x=0,"",_xlpm.x)))</f>
        <v/>
      </c>
      <c r="AB725" s="21" t="s">
        <v>722</v>
      </c>
      <c r="AC725" s="21"/>
      <c r="AD725" s="21"/>
      <c r="AE725" s="21" t="s">
        <v>723</v>
      </c>
    </row>
    <row r="726" spans="1:31" hidden="1" x14ac:dyDescent="0.2">
      <c r="A726" s="2" t="s">
        <v>172</v>
      </c>
      <c r="C726">
        <v>918</v>
      </c>
      <c r="D726" s="21" t="s">
        <v>711</v>
      </c>
      <c r="E726" s="21" t="s">
        <v>728</v>
      </c>
      <c r="F726" s="21"/>
      <c r="G726" s="21"/>
      <c r="H726" s="21"/>
      <c r="I726" t="s">
        <v>2611</v>
      </c>
      <c r="J726" t="str">
        <f>IF($I726="","",_xlfn.LET(_xlpm.x,VLOOKUP($I726,'taxon-match_2026-08-31'!$A$2:$N$122,6,FALSE),IF(_xlpm.x=0,"",_xlpm.x)))</f>
        <v/>
      </c>
      <c r="K726" t="str">
        <f>IF($I726="","",_xlfn.LET(_xlpm.x,VLOOKUP($I726,'taxon-match_2026-08-31'!$A$2:$N$122,4,FALSE),IF(_xlpm.x=0,"",_xlpm.x)))</f>
        <v/>
      </c>
      <c r="L726" t="str">
        <f>IF($I726="","",_xlfn.LET(_xlpm.x,VLOOKUP($I726,'taxon-match_2026-08-31'!$A$2:$N$122,7,FALSE),IF(_xlpm.x=0,"",_xlpm.x)))</f>
        <v/>
      </c>
      <c r="M726" t="str">
        <f>IF($I726="","",_xlfn.LET(_xlpm.x,VLOOKUP($I726,'taxon-match_2026-08-31'!$A$2:$N$122,8,FALSE),IF(_xlpm.x=0,"",_xlpm.x)))</f>
        <v/>
      </c>
      <c r="N726" t="str">
        <f>IF($I726="","",_xlfn.LET(_xlpm.x,VLOOKUP($I726,'taxon-match_2026-08-31'!$A$2:$N$122,9,FALSE),IF(_xlpm.x=0,"",_xlpm.x)))</f>
        <v/>
      </c>
      <c r="O726" t="str">
        <f>IF($I726="","",_xlfn.LET(_xlpm.x,VLOOKUP($I726,'taxon-match_2026-08-31'!$A$2:$N$122,10,FALSE),IF(_xlpm.x=0,"",_xlpm.x)))</f>
        <v/>
      </c>
      <c r="P726" t="str">
        <f>IF($I726="","",_xlfn.LET(_xlpm.x,VLOOKUP($I726,'taxon-match_2026-08-31'!$A$2:$N$122,11,FALSE),IF(_xlpm.x=0,"",_xlpm.x)))</f>
        <v/>
      </c>
      <c r="Q726" t="str">
        <f>IF($I726="","",_xlfn.LET(_xlpm.x,VLOOKUP($I726,'taxon-match_2026-08-31'!$A$2:$N$122,12,FALSE),IF(_xlpm.x=0,"",_xlpm.x)))</f>
        <v/>
      </c>
      <c r="R726" t="str">
        <f>IF($I726="","",_xlfn.LET(_xlpm.x,VLOOKUP($I726,'taxon-match_2026-08-31'!$A$2:$N$122,14,FALSE),IF(_xlpm.x=0,"",_xlpm.x)))</f>
        <v/>
      </c>
      <c r="T726" s="21" t="s">
        <v>71</v>
      </c>
      <c r="U726" s="21"/>
      <c r="V726" s="21"/>
      <c r="W726" s="21"/>
      <c r="X726" t="str">
        <f>IF(T726="","",_xlfn.LET(_xlpm.x,VLOOKUP(T726,'Drop-down_menus'!$F$2:$G$16,2,FALSE),IF(_xlpm.x=0,"",_xlpm.x)))</f>
        <v>https://orcid.org/0009-0002-6669-2911</v>
      </c>
      <c r="Y726" t="str">
        <f>IF(U726="","",_xlfn.LET(_xlpm.x,VLOOKUP(U726,'Drop-down_menus'!$F$2:$G$16,2,FALSE),IF(_xlpm.x=0,"",_xlpm.x)))</f>
        <v/>
      </c>
      <c r="Z726" t="str">
        <f>IF(V726="","",_xlfn.LET(_xlpm.x,VLOOKUP(V726,'Drop-down_menus'!$F$2:$G$16,2,FALSE),IF(_xlpm.x=0,"",_xlpm.x)))</f>
        <v/>
      </c>
      <c r="AA726" t="str">
        <f>IF(W726="","",_xlfn.LET(_xlpm.x,VLOOKUP(W726,'Drop-down_menus'!$F$2:$G$16,2,FALSE),IF(_xlpm.x=0,"",_xlpm.x)))</f>
        <v/>
      </c>
      <c r="AB726" s="21"/>
      <c r="AC726" s="21"/>
      <c r="AD726" s="21"/>
      <c r="AE726" s="21" t="s">
        <v>791</v>
      </c>
    </row>
    <row r="727" spans="1:31" hidden="1" x14ac:dyDescent="0.2">
      <c r="A727" s="2" t="s">
        <v>174</v>
      </c>
      <c r="C727">
        <v>919</v>
      </c>
      <c r="D727" s="21" t="s">
        <v>711</v>
      </c>
      <c r="E727" s="21" t="s">
        <v>741</v>
      </c>
      <c r="F727" s="21"/>
      <c r="G727" s="21"/>
      <c r="H727" s="21"/>
      <c r="I727" t="s">
        <v>2611</v>
      </c>
      <c r="J727" t="str">
        <f>IF($I727="","",_xlfn.LET(_xlpm.x,VLOOKUP($I727,'taxon-match_2026-08-31'!$A$2:$N$122,6,FALSE),IF(_xlpm.x=0,"",_xlpm.x)))</f>
        <v/>
      </c>
      <c r="K727" t="str">
        <f>IF($I727="","",_xlfn.LET(_xlpm.x,VLOOKUP($I727,'taxon-match_2026-08-31'!$A$2:$N$122,4,FALSE),IF(_xlpm.x=0,"",_xlpm.x)))</f>
        <v/>
      </c>
      <c r="L727" t="str">
        <f>IF($I727="","",_xlfn.LET(_xlpm.x,VLOOKUP($I727,'taxon-match_2026-08-31'!$A$2:$N$122,7,FALSE),IF(_xlpm.x=0,"",_xlpm.x)))</f>
        <v/>
      </c>
      <c r="M727" t="str">
        <f>IF($I727="","",_xlfn.LET(_xlpm.x,VLOOKUP($I727,'taxon-match_2026-08-31'!$A$2:$N$122,8,FALSE),IF(_xlpm.x=0,"",_xlpm.x)))</f>
        <v/>
      </c>
      <c r="N727" t="str">
        <f>IF($I727="","",_xlfn.LET(_xlpm.x,VLOOKUP($I727,'taxon-match_2026-08-31'!$A$2:$N$122,9,FALSE),IF(_xlpm.x=0,"",_xlpm.x)))</f>
        <v/>
      </c>
      <c r="O727" t="str">
        <f>IF($I727="","",_xlfn.LET(_xlpm.x,VLOOKUP($I727,'taxon-match_2026-08-31'!$A$2:$N$122,10,FALSE),IF(_xlpm.x=0,"",_xlpm.x)))</f>
        <v/>
      </c>
      <c r="P727" t="str">
        <f>IF($I727="","",_xlfn.LET(_xlpm.x,VLOOKUP($I727,'taxon-match_2026-08-31'!$A$2:$N$122,11,FALSE),IF(_xlpm.x=0,"",_xlpm.x)))</f>
        <v/>
      </c>
      <c r="Q727" t="str">
        <f>IF($I727="","",_xlfn.LET(_xlpm.x,VLOOKUP($I727,'taxon-match_2026-08-31'!$A$2:$N$122,12,FALSE),IF(_xlpm.x=0,"",_xlpm.x)))</f>
        <v/>
      </c>
      <c r="R727" t="str">
        <f>IF($I727="","",_xlfn.LET(_xlpm.x,VLOOKUP($I727,'taxon-match_2026-08-31'!$A$2:$N$122,14,FALSE),IF(_xlpm.x=0,"",_xlpm.x)))</f>
        <v/>
      </c>
      <c r="T727" s="21" t="s">
        <v>71</v>
      </c>
      <c r="U727" s="21"/>
      <c r="V727" s="21"/>
      <c r="W727" s="21"/>
      <c r="X727" t="str">
        <f>IF(T727="","",_xlfn.LET(_xlpm.x,VLOOKUP(T727,'Drop-down_menus'!$F$2:$G$16,2,FALSE),IF(_xlpm.x=0,"",_xlpm.x)))</f>
        <v>https://orcid.org/0009-0002-6669-2911</v>
      </c>
      <c r="Y727" t="str">
        <f>IF(U727="","",_xlfn.LET(_xlpm.x,VLOOKUP(U727,'Drop-down_menus'!$F$2:$G$16,2,FALSE),IF(_xlpm.x=0,"",_xlpm.x)))</f>
        <v/>
      </c>
      <c r="Z727" t="str">
        <f>IF(V727="","",_xlfn.LET(_xlpm.x,VLOOKUP(V727,'Drop-down_menus'!$F$2:$G$16,2,FALSE),IF(_xlpm.x=0,"",_xlpm.x)))</f>
        <v/>
      </c>
      <c r="AA727" t="str">
        <f>IF(W727="","",_xlfn.LET(_xlpm.x,VLOOKUP(W727,'Drop-down_menus'!$F$2:$G$16,2,FALSE),IF(_xlpm.x=0,"",_xlpm.x)))</f>
        <v/>
      </c>
      <c r="AB727" s="21"/>
      <c r="AC727" s="21"/>
      <c r="AD727" s="21"/>
      <c r="AE727" s="21" t="s">
        <v>739</v>
      </c>
    </row>
    <row r="728" spans="1:31" hidden="1" x14ac:dyDescent="0.2">
      <c r="A728" s="2" t="s">
        <v>174</v>
      </c>
      <c r="C728">
        <v>920</v>
      </c>
      <c r="D728" s="21" t="s">
        <v>711</v>
      </c>
      <c r="E728" s="21" t="s">
        <v>728</v>
      </c>
      <c r="F728" s="21"/>
      <c r="G728" s="21"/>
      <c r="H728" s="21"/>
      <c r="I728" t="s">
        <v>2611</v>
      </c>
      <c r="J728" t="str">
        <f>IF($I728="","",_xlfn.LET(_xlpm.x,VLOOKUP($I728,'taxon-match_2026-08-31'!$A$2:$N$122,6,FALSE),IF(_xlpm.x=0,"",_xlpm.x)))</f>
        <v/>
      </c>
      <c r="K728" t="str">
        <f>IF($I728="","",_xlfn.LET(_xlpm.x,VLOOKUP($I728,'taxon-match_2026-08-31'!$A$2:$N$122,4,FALSE),IF(_xlpm.x=0,"",_xlpm.x)))</f>
        <v/>
      </c>
      <c r="L728" t="str">
        <f>IF($I728="","",_xlfn.LET(_xlpm.x,VLOOKUP($I728,'taxon-match_2026-08-31'!$A$2:$N$122,7,FALSE),IF(_xlpm.x=0,"",_xlpm.x)))</f>
        <v/>
      </c>
      <c r="M728" t="str">
        <f>IF($I728="","",_xlfn.LET(_xlpm.x,VLOOKUP($I728,'taxon-match_2026-08-31'!$A$2:$N$122,8,FALSE),IF(_xlpm.x=0,"",_xlpm.x)))</f>
        <v/>
      </c>
      <c r="N728" t="str">
        <f>IF($I728="","",_xlfn.LET(_xlpm.x,VLOOKUP($I728,'taxon-match_2026-08-31'!$A$2:$N$122,9,FALSE),IF(_xlpm.x=0,"",_xlpm.x)))</f>
        <v/>
      </c>
      <c r="O728" t="str">
        <f>IF($I728="","",_xlfn.LET(_xlpm.x,VLOOKUP($I728,'taxon-match_2026-08-31'!$A$2:$N$122,10,FALSE),IF(_xlpm.x=0,"",_xlpm.x)))</f>
        <v/>
      </c>
      <c r="P728" t="str">
        <f>IF($I728="","",_xlfn.LET(_xlpm.x,VLOOKUP($I728,'taxon-match_2026-08-31'!$A$2:$N$122,11,FALSE),IF(_xlpm.x=0,"",_xlpm.x)))</f>
        <v/>
      </c>
      <c r="Q728" t="str">
        <f>IF($I728="","",_xlfn.LET(_xlpm.x,VLOOKUP($I728,'taxon-match_2026-08-31'!$A$2:$N$122,12,FALSE),IF(_xlpm.x=0,"",_xlpm.x)))</f>
        <v/>
      </c>
      <c r="R728" t="str">
        <f>IF($I728="","",_xlfn.LET(_xlpm.x,VLOOKUP($I728,'taxon-match_2026-08-31'!$A$2:$N$122,14,FALSE),IF(_xlpm.x=0,"",_xlpm.x)))</f>
        <v/>
      </c>
      <c r="T728" s="21" t="s">
        <v>71</v>
      </c>
      <c r="U728" s="21"/>
      <c r="V728" s="21"/>
      <c r="W728" s="21"/>
      <c r="X728" t="str">
        <f>IF(T728="","",_xlfn.LET(_xlpm.x,VLOOKUP(T728,'Drop-down_menus'!$F$2:$G$16,2,FALSE),IF(_xlpm.x=0,"",_xlpm.x)))</f>
        <v>https://orcid.org/0009-0002-6669-2911</v>
      </c>
      <c r="Y728" t="str">
        <f>IF(U728="","",_xlfn.LET(_xlpm.x,VLOOKUP(U728,'Drop-down_menus'!$F$2:$G$16,2,FALSE),IF(_xlpm.x=0,"",_xlpm.x)))</f>
        <v/>
      </c>
      <c r="Z728" t="str">
        <f>IF(V728="","",_xlfn.LET(_xlpm.x,VLOOKUP(V728,'Drop-down_menus'!$F$2:$G$16,2,FALSE),IF(_xlpm.x=0,"",_xlpm.x)))</f>
        <v/>
      </c>
      <c r="AA728" t="str">
        <f>IF(W728="","",_xlfn.LET(_xlpm.x,VLOOKUP(W728,'Drop-down_menus'!$F$2:$G$16,2,FALSE),IF(_xlpm.x=0,"",_xlpm.x)))</f>
        <v/>
      </c>
      <c r="AB728" s="21"/>
      <c r="AC728" s="21"/>
      <c r="AD728" s="21"/>
      <c r="AE728" s="21" t="s">
        <v>739</v>
      </c>
    </row>
    <row r="729" spans="1:31" hidden="1" x14ac:dyDescent="0.2">
      <c r="A729" s="2" t="s">
        <v>174</v>
      </c>
      <c r="C729">
        <v>921</v>
      </c>
      <c r="D729" s="21" t="s">
        <v>711</v>
      </c>
      <c r="E729" s="21" t="s">
        <v>721</v>
      </c>
      <c r="F729" s="21"/>
      <c r="G729" s="21"/>
      <c r="H729" s="21"/>
      <c r="I729" t="s">
        <v>2611</v>
      </c>
      <c r="J729" t="str">
        <f>IF($I729="","",_xlfn.LET(_xlpm.x,VLOOKUP($I729,'taxon-match_2026-08-31'!$A$2:$N$122,6,FALSE),IF(_xlpm.x=0,"",_xlpm.x)))</f>
        <v/>
      </c>
      <c r="K729" t="str">
        <f>IF($I729="","",_xlfn.LET(_xlpm.x,VLOOKUP($I729,'taxon-match_2026-08-31'!$A$2:$N$122,4,FALSE),IF(_xlpm.x=0,"",_xlpm.x)))</f>
        <v/>
      </c>
      <c r="L729" t="str">
        <f>IF($I729="","",_xlfn.LET(_xlpm.x,VLOOKUP($I729,'taxon-match_2026-08-31'!$A$2:$N$122,7,FALSE),IF(_xlpm.x=0,"",_xlpm.x)))</f>
        <v/>
      </c>
      <c r="M729" t="str">
        <f>IF($I729="","",_xlfn.LET(_xlpm.x,VLOOKUP($I729,'taxon-match_2026-08-31'!$A$2:$N$122,8,FALSE),IF(_xlpm.x=0,"",_xlpm.x)))</f>
        <v/>
      </c>
      <c r="N729" t="str">
        <f>IF($I729="","",_xlfn.LET(_xlpm.x,VLOOKUP($I729,'taxon-match_2026-08-31'!$A$2:$N$122,9,FALSE),IF(_xlpm.x=0,"",_xlpm.x)))</f>
        <v/>
      </c>
      <c r="O729" t="str">
        <f>IF($I729="","",_xlfn.LET(_xlpm.x,VLOOKUP($I729,'taxon-match_2026-08-31'!$A$2:$N$122,10,FALSE),IF(_xlpm.x=0,"",_xlpm.x)))</f>
        <v/>
      </c>
      <c r="P729" t="str">
        <f>IF($I729="","",_xlfn.LET(_xlpm.x,VLOOKUP($I729,'taxon-match_2026-08-31'!$A$2:$N$122,11,FALSE),IF(_xlpm.x=0,"",_xlpm.x)))</f>
        <v/>
      </c>
      <c r="Q729" t="str">
        <f>IF($I729="","",_xlfn.LET(_xlpm.x,VLOOKUP($I729,'taxon-match_2026-08-31'!$A$2:$N$122,12,FALSE),IF(_xlpm.x=0,"",_xlpm.x)))</f>
        <v/>
      </c>
      <c r="R729" t="str">
        <f>IF($I729="","",_xlfn.LET(_xlpm.x,VLOOKUP($I729,'taxon-match_2026-08-31'!$A$2:$N$122,14,FALSE),IF(_xlpm.x=0,"",_xlpm.x)))</f>
        <v/>
      </c>
      <c r="T729" s="21" t="s">
        <v>71</v>
      </c>
      <c r="U729" s="21"/>
      <c r="V729" s="21"/>
      <c r="W729" s="21"/>
      <c r="X729" t="str">
        <f>IF(T729="","",_xlfn.LET(_xlpm.x,VLOOKUP(T729,'Drop-down_menus'!$F$2:$G$16,2,FALSE),IF(_xlpm.x=0,"",_xlpm.x)))</f>
        <v>https://orcid.org/0009-0002-6669-2911</v>
      </c>
      <c r="Y729" t="str">
        <f>IF(U729="","",_xlfn.LET(_xlpm.x,VLOOKUP(U729,'Drop-down_menus'!$F$2:$G$16,2,FALSE),IF(_xlpm.x=0,"",_xlpm.x)))</f>
        <v/>
      </c>
      <c r="Z729" t="str">
        <f>IF(V729="","",_xlfn.LET(_xlpm.x,VLOOKUP(V729,'Drop-down_menus'!$F$2:$G$16,2,FALSE),IF(_xlpm.x=0,"",_xlpm.x)))</f>
        <v/>
      </c>
      <c r="AA729" t="str">
        <f>IF(W729="","",_xlfn.LET(_xlpm.x,VLOOKUP(W729,'Drop-down_menus'!$F$2:$G$16,2,FALSE),IF(_xlpm.x=0,"",_xlpm.x)))</f>
        <v/>
      </c>
      <c r="AB729" s="21" t="s">
        <v>722</v>
      </c>
      <c r="AC729" s="21"/>
      <c r="AD729" s="21"/>
      <c r="AE729" s="21" t="s">
        <v>723</v>
      </c>
    </row>
    <row r="730" spans="1:31" hidden="1" x14ac:dyDescent="0.2">
      <c r="A730" s="2" t="s">
        <v>174</v>
      </c>
      <c r="C730">
        <v>922</v>
      </c>
      <c r="D730" s="21" t="s">
        <v>711</v>
      </c>
      <c r="E730" s="21" t="s">
        <v>721</v>
      </c>
      <c r="F730" s="21"/>
      <c r="G730" s="21"/>
      <c r="H730" s="21"/>
      <c r="I730" t="s">
        <v>2611</v>
      </c>
      <c r="J730" t="str">
        <f>IF($I730="","",_xlfn.LET(_xlpm.x,VLOOKUP($I730,'taxon-match_2026-08-31'!$A$2:$N$122,6,FALSE),IF(_xlpm.x=0,"",_xlpm.x)))</f>
        <v/>
      </c>
      <c r="K730" t="str">
        <f>IF($I730="","",_xlfn.LET(_xlpm.x,VLOOKUP($I730,'taxon-match_2026-08-31'!$A$2:$N$122,4,FALSE),IF(_xlpm.x=0,"",_xlpm.x)))</f>
        <v/>
      </c>
      <c r="L730" t="str">
        <f>IF($I730="","",_xlfn.LET(_xlpm.x,VLOOKUP($I730,'taxon-match_2026-08-31'!$A$2:$N$122,7,FALSE),IF(_xlpm.x=0,"",_xlpm.x)))</f>
        <v/>
      </c>
      <c r="M730" t="str">
        <f>IF($I730="","",_xlfn.LET(_xlpm.x,VLOOKUP($I730,'taxon-match_2026-08-31'!$A$2:$N$122,8,FALSE),IF(_xlpm.x=0,"",_xlpm.x)))</f>
        <v/>
      </c>
      <c r="N730" t="str">
        <f>IF($I730="","",_xlfn.LET(_xlpm.x,VLOOKUP($I730,'taxon-match_2026-08-31'!$A$2:$N$122,9,FALSE),IF(_xlpm.x=0,"",_xlpm.x)))</f>
        <v/>
      </c>
      <c r="O730" t="str">
        <f>IF($I730="","",_xlfn.LET(_xlpm.x,VLOOKUP($I730,'taxon-match_2026-08-31'!$A$2:$N$122,10,FALSE),IF(_xlpm.x=0,"",_xlpm.x)))</f>
        <v/>
      </c>
      <c r="P730" t="str">
        <f>IF($I730="","",_xlfn.LET(_xlpm.x,VLOOKUP($I730,'taxon-match_2026-08-31'!$A$2:$N$122,11,FALSE),IF(_xlpm.x=0,"",_xlpm.x)))</f>
        <v/>
      </c>
      <c r="Q730" t="str">
        <f>IF($I730="","",_xlfn.LET(_xlpm.x,VLOOKUP($I730,'taxon-match_2026-08-31'!$A$2:$N$122,12,FALSE),IF(_xlpm.x=0,"",_xlpm.x)))</f>
        <v/>
      </c>
      <c r="R730" t="str">
        <f>IF($I730="","",_xlfn.LET(_xlpm.x,VLOOKUP($I730,'taxon-match_2026-08-31'!$A$2:$N$122,14,FALSE),IF(_xlpm.x=0,"",_xlpm.x)))</f>
        <v/>
      </c>
      <c r="T730" s="21" t="s">
        <v>71</v>
      </c>
      <c r="U730" s="21"/>
      <c r="V730" s="21"/>
      <c r="W730" s="21"/>
      <c r="X730" t="str">
        <f>IF(T730="","",_xlfn.LET(_xlpm.x,VLOOKUP(T730,'Drop-down_menus'!$F$2:$G$16,2,FALSE),IF(_xlpm.x=0,"",_xlpm.x)))</f>
        <v>https://orcid.org/0009-0002-6669-2911</v>
      </c>
      <c r="Y730" t="str">
        <f>IF(U730="","",_xlfn.LET(_xlpm.x,VLOOKUP(U730,'Drop-down_menus'!$F$2:$G$16,2,FALSE),IF(_xlpm.x=0,"",_xlpm.x)))</f>
        <v/>
      </c>
      <c r="Z730" t="str">
        <f>IF(V730="","",_xlfn.LET(_xlpm.x,VLOOKUP(V730,'Drop-down_menus'!$F$2:$G$16,2,FALSE),IF(_xlpm.x=0,"",_xlpm.x)))</f>
        <v/>
      </c>
      <c r="AA730" t="str">
        <f>IF(W730="","",_xlfn.LET(_xlpm.x,VLOOKUP(W730,'Drop-down_menus'!$F$2:$G$16,2,FALSE),IF(_xlpm.x=0,"",_xlpm.x)))</f>
        <v/>
      </c>
      <c r="AB730" s="21" t="s">
        <v>722</v>
      </c>
      <c r="AC730" s="21"/>
      <c r="AD730" s="21"/>
      <c r="AE730" s="21" t="s">
        <v>723</v>
      </c>
    </row>
    <row r="731" spans="1:31" hidden="1" x14ac:dyDescent="0.2">
      <c r="A731" s="2" t="s">
        <v>174</v>
      </c>
      <c r="C731">
        <v>923</v>
      </c>
      <c r="D731" s="21" t="s">
        <v>711</v>
      </c>
      <c r="E731" s="21" t="s">
        <v>724</v>
      </c>
      <c r="F731" s="21"/>
      <c r="G731" s="21"/>
      <c r="H731" s="21"/>
      <c r="I731" t="s">
        <v>2611</v>
      </c>
      <c r="J731" t="str">
        <f>IF($I731="","",_xlfn.LET(_xlpm.x,VLOOKUP($I731,'taxon-match_2026-08-31'!$A$2:$N$122,6,FALSE),IF(_xlpm.x=0,"",_xlpm.x)))</f>
        <v/>
      </c>
      <c r="K731" t="str">
        <f>IF($I731="","",_xlfn.LET(_xlpm.x,VLOOKUP($I731,'taxon-match_2026-08-31'!$A$2:$N$122,4,FALSE),IF(_xlpm.x=0,"",_xlpm.x)))</f>
        <v/>
      </c>
      <c r="L731" t="str">
        <f>IF($I731="","",_xlfn.LET(_xlpm.x,VLOOKUP($I731,'taxon-match_2026-08-31'!$A$2:$N$122,7,FALSE),IF(_xlpm.x=0,"",_xlpm.x)))</f>
        <v/>
      </c>
      <c r="M731" t="str">
        <f>IF($I731="","",_xlfn.LET(_xlpm.x,VLOOKUP($I731,'taxon-match_2026-08-31'!$A$2:$N$122,8,FALSE),IF(_xlpm.x=0,"",_xlpm.x)))</f>
        <v/>
      </c>
      <c r="N731" t="str">
        <f>IF($I731="","",_xlfn.LET(_xlpm.x,VLOOKUP($I731,'taxon-match_2026-08-31'!$A$2:$N$122,9,FALSE),IF(_xlpm.x=0,"",_xlpm.x)))</f>
        <v/>
      </c>
      <c r="O731" t="str">
        <f>IF($I731="","",_xlfn.LET(_xlpm.x,VLOOKUP($I731,'taxon-match_2026-08-31'!$A$2:$N$122,10,FALSE),IF(_xlpm.x=0,"",_xlpm.x)))</f>
        <v/>
      </c>
      <c r="P731" t="str">
        <f>IF($I731="","",_xlfn.LET(_xlpm.x,VLOOKUP($I731,'taxon-match_2026-08-31'!$A$2:$N$122,11,FALSE),IF(_xlpm.x=0,"",_xlpm.x)))</f>
        <v/>
      </c>
      <c r="Q731" t="str">
        <f>IF($I731="","",_xlfn.LET(_xlpm.x,VLOOKUP($I731,'taxon-match_2026-08-31'!$A$2:$N$122,12,FALSE),IF(_xlpm.x=0,"",_xlpm.x)))</f>
        <v/>
      </c>
      <c r="R731" t="str">
        <f>IF($I731="","",_xlfn.LET(_xlpm.x,VLOOKUP($I731,'taxon-match_2026-08-31'!$A$2:$N$122,14,FALSE),IF(_xlpm.x=0,"",_xlpm.x)))</f>
        <v/>
      </c>
      <c r="T731" s="21" t="s">
        <v>71</v>
      </c>
      <c r="U731" s="21"/>
      <c r="V731" s="21"/>
      <c r="W731" s="21"/>
      <c r="X731" t="str">
        <f>IF(T731="","",_xlfn.LET(_xlpm.x,VLOOKUP(T731,'Drop-down_menus'!$F$2:$G$16,2,FALSE),IF(_xlpm.x=0,"",_xlpm.x)))</f>
        <v>https://orcid.org/0009-0002-6669-2911</v>
      </c>
      <c r="Y731" t="str">
        <f>IF(U731="","",_xlfn.LET(_xlpm.x,VLOOKUP(U731,'Drop-down_menus'!$F$2:$G$16,2,FALSE),IF(_xlpm.x=0,"",_xlpm.x)))</f>
        <v/>
      </c>
      <c r="Z731" t="str">
        <f>IF(V731="","",_xlfn.LET(_xlpm.x,VLOOKUP(V731,'Drop-down_menus'!$F$2:$G$16,2,FALSE),IF(_xlpm.x=0,"",_xlpm.x)))</f>
        <v/>
      </c>
      <c r="AA731" t="str">
        <f>IF(W731="","",_xlfn.LET(_xlpm.x,VLOOKUP(W731,'Drop-down_menus'!$F$2:$G$16,2,FALSE),IF(_xlpm.x=0,"",_xlpm.x)))</f>
        <v/>
      </c>
      <c r="AB731" s="21" t="s">
        <v>722</v>
      </c>
      <c r="AC731" s="21"/>
      <c r="AD731" s="21"/>
      <c r="AE731" s="21" t="s">
        <v>723</v>
      </c>
    </row>
    <row r="732" spans="1:31" hidden="1" x14ac:dyDescent="0.2">
      <c r="A732" s="2" t="s">
        <v>174</v>
      </c>
      <c r="C732">
        <v>924</v>
      </c>
      <c r="D732" s="21" t="s">
        <v>711</v>
      </c>
      <c r="E732" s="21" t="s">
        <v>724</v>
      </c>
      <c r="F732" s="21"/>
      <c r="G732" s="21"/>
      <c r="H732" s="21"/>
      <c r="I732" t="s">
        <v>2611</v>
      </c>
      <c r="J732" t="str">
        <f>IF($I732="","",_xlfn.LET(_xlpm.x,VLOOKUP($I732,'taxon-match_2026-08-31'!$A$2:$N$122,6,FALSE),IF(_xlpm.x=0,"",_xlpm.x)))</f>
        <v/>
      </c>
      <c r="K732" t="str">
        <f>IF($I732="","",_xlfn.LET(_xlpm.x,VLOOKUP($I732,'taxon-match_2026-08-31'!$A$2:$N$122,4,FALSE),IF(_xlpm.x=0,"",_xlpm.x)))</f>
        <v/>
      </c>
      <c r="L732" t="str">
        <f>IF($I732="","",_xlfn.LET(_xlpm.x,VLOOKUP($I732,'taxon-match_2026-08-31'!$A$2:$N$122,7,FALSE),IF(_xlpm.x=0,"",_xlpm.x)))</f>
        <v/>
      </c>
      <c r="M732" t="str">
        <f>IF($I732="","",_xlfn.LET(_xlpm.x,VLOOKUP($I732,'taxon-match_2026-08-31'!$A$2:$N$122,8,FALSE),IF(_xlpm.x=0,"",_xlpm.x)))</f>
        <v/>
      </c>
      <c r="N732" t="str">
        <f>IF($I732="","",_xlfn.LET(_xlpm.x,VLOOKUP($I732,'taxon-match_2026-08-31'!$A$2:$N$122,9,FALSE),IF(_xlpm.x=0,"",_xlpm.x)))</f>
        <v/>
      </c>
      <c r="O732" t="str">
        <f>IF($I732="","",_xlfn.LET(_xlpm.x,VLOOKUP($I732,'taxon-match_2026-08-31'!$A$2:$N$122,10,FALSE),IF(_xlpm.x=0,"",_xlpm.x)))</f>
        <v/>
      </c>
      <c r="P732" t="str">
        <f>IF($I732="","",_xlfn.LET(_xlpm.x,VLOOKUP($I732,'taxon-match_2026-08-31'!$A$2:$N$122,11,FALSE),IF(_xlpm.x=0,"",_xlpm.x)))</f>
        <v/>
      </c>
      <c r="Q732" t="str">
        <f>IF($I732="","",_xlfn.LET(_xlpm.x,VLOOKUP($I732,'taxon-match_2026-08-31'!$A$2:$N$122,12,FALSE),IF(_xlpm.x=0,"",_xlpm.x)))</f>
        <v/>
      </c>
      <c r="R732" t="str">
        <f>IF($I732="","",_xlfn.LET(_xlpm.x,VLOOKUP($I732,'taxon-match_2026-08-31'!$A$2:$N$122,14,FALSE),IF(_xlpm.x=0,"",_xlpm.x)))</f>
        <v/>
      </c>
      <c r="T732" s="21" t="s">
        <v>71</v>
      </c>
      <c r="U732" s="21"/>
      <c r="V732" s="21"/>
      <c r="W732" s="21"/>
      <c r="X732" t="str">
        <f>IF(T732="","",_xlfn.LET(_xlpm.x,VLOOKUP(T732,'Drop-down_menus'!$F$2:$G$16,2,FALSE),IF(_xlpm.x=0,"",_xlpm.x)))</f>
        <v>https://orcid.org/0009-0002-6669-2911</v>
      </c>
      <c r="Y732" t="str">
        <f>IF(U732="","",_xlfn.LET(_xlpm.x,VLOOKUP(U732,'Drop-down_menus'!$F$2:$G$16,2,FALSE),IF(_xlpm.x=0,"",_xlpm.x)))</f>
        <v/>
      </c>
      <c r="Z732" t="str">
        <f>IF(V732="","",_xlfn.LET(_xlpm.x,VLOOKUP(V732,'Drop-down_menus'!$F$2:$G$16,2,FALSE),IF(_xlpm.x=0,"",_xlpm.x)))</f>
        <v/>
      </c>
      <c r="AA732" t="str">
        <f>IF(W732="","",_xlfn.LET(_xlpm.x,VLOOKUP(W732,'Drop-down_menus'!$F$2:$G$16,2,FALSE),IF(_xlpm.x=0,"",_xlpm.x)))</f>
        <v/>
      </c>
      <c r="AB732" s="21" t="s">
        <v>722</v>
      </c>
      <c r="AC732" s="21"/>
      <c r="AD732" s="21"/>
      <c r="AE732" s="21" t="s">
        <v>723</v>
      </c>
    </row>
    <row r="733" spans="1:31" hidden="1" x14ac:dyDescent="0.2">
      <c r="A733" s="2" t="s">
        <v>174</v>
      </c>
      <c r="C733">
        <v>925</v>
      </c>
      <c r="D733" s="21" t="s">
        <v>711</v>
      </c>
      <c r="E733" s="21" t="s">
        <v>728</v>
      </c>
      <c r="F733" s="21"/>
      <c r="G733" s="21"/>
      <c r="H733" s="21"/>
      <c r="I733" t="s">
        <v>2611</v>
      </c>
      <c r="J733" t="str">
        <f>IF($I733="","",_xlfn.LET(_xlpm.x,VLOOKUP($I733,'taxon-match_2026-08-31'!$A$2:$N$122,6,FALSE),IF(_xlpm.x=0,"",_xlpm.x)))</f>
        <v/>
      </c>
      <c r="K733" t="str">
        <f>IF($I733="","",_xlfn.LET(_xlpm.x,VLOOKUP($I733,'taxon-match_2026-08-31'!$A$2:$N$122,4,FALSE),IF(_xlpm.x=0,"",_xlpm.x)))</f>
        <v/>
      </c>
      <c r="L733" t="str">
        <f>IF($I733="","",_xlfn.LET(_xlpm.x,VLOOKUP($I733,'taxon-match_2026-08-31'!$A$2:$N$122,7,FALSE),IF(_xlpm.x=0,"",_xlpm.x)))</f>
        <v/>
      </c>
      <c r="M733" t="str">
        <f>IF($I733="","",_xlfn.LET(_xlpm.x,VLOOKUP($I733,'taxon-match_2026-08-31'!$A$2:$N$122,8,FALSE),IF(_xlpm.x=0,"",_xlpm.x)))</f>
        <v/>
      </c>
      <c r="N733" t="str">
        <f>IF($I733="","",_xlfn.LET(_xlpm.x,VLOOKUP($I733,'taxon-match_2026-08-31'!$A$2:$N$122,9,FALSE),IF(_xlpm.x=0,"",_xlpm.x)))</f>
        <v/>
      </c>
      <c r="O733" t="str">
        <f>IF($I733="","",_xlfn.LET(_xlpm.x,VLOOKUP($I733,'taxon-match_2026-08-31'!$A$2:$N$122,10,FALSE),IF(_xlpm.x=0,"",_xlpm.x)))</f>
        <v/>
      </c>
      <c r="P733" t="str">
        <f>IF($I733="","",_xlfn.LET(_xlpm.x,VLOOKUP($I733,'taxon-match_2026-08-31'!$A$2:$N$122,11,FALSE),IF(_xlpm.x=0,"",_xlpm.x)))</f>
        <v/>
      </c>
      <c r="Q733" t="str">
        <f>IF($I733="","",_xlfn.LET(_xlpm.x,VLOOKUP($I733,'taxon-match_2026-08-31'!$A$2:$N$122,12,FALSE),IF(_xlpm.x=0,"",_xlpm.x)))</f>
        <v/>
      </c>
      <c r="R733" t="str">
        <f>IF($I733="","",_xlfn.LET(_xlpm.x,VLOOKUP($I733,'taxon-match_2026-08-31'!$A$2:$N$122,14,FALSE),IF(_xlpm.x=0,"",_xlpm.x)))</f>
        <v/>
      </c>
      <c r="T733" s="21" t="s">
        <v>71</v>
      </c>
      <c r="U733" s="21"/>
      <c r="V733" s="21"/>
      <c r="W733" s="21"/>
      <c r="X733" t="str">
        <f>IF(T733="","",_xlfn.LET(_xlpm.x,VLOOKUP(T733,'Drop-down_menus'!$F$2:$G$16,2,FALSE),IF(_xlpm.x=0,"",_xlpm.x)))</f>
        <v>https://orcid.org/0009-0002-6669-2911</v>
      </c>
      <c r="Y733" t="str">
        <f>IF(U733="","",_xlfn.LET(_xlpm.x,VLOOKUP(U733,'Drop-down_menus'!$F$2:$G$16,2,FALSE),IF(_xlpm.x=0,"",_xlpm.x)))</f>
        <v/>
      </c>
      <c r="Z733" t="str">
        <f>IF(V733="","",_xlfn.LET(_xlpm.x,VLOOKUP(V733,'Drop-down_menus'!$F$2:$G$16,2,FALSE),IF(_xlpm.x=0,"",_xlpm.x)))</f>
        <v/>
      </c>
      <c r="AA733" t="str">
        <f>IF(W733="","",_xlfn.LET(_xlpm.x,VLOOKUP(W733,'Drop-down_menus'!$F$2:$G$16,2,FALSE),IF(_xlpm.x=0,"",_xlpm.x)))</f>
        <v/>
      </c>
      <c r="AB733" s="21"/>
      <c r="AC733" s="21"/>
      <c r="AD733" s="21"/>
      <c r="AE733" s="21" t="s">
        <v>791</v>
      </c>
    </row>
    <row r="734" spans="1:31" hidden="1" x14ac:dyDescent="0.2">
      <c r="A734" s="2" t="s">
        <v>175</v>
      </c>
      <c r="C734">
        <v>926</v>
      </c>
      <c r="D734" s="21" t="s">
        <v>711</v>
      </c>
      <c r="E734" s="21" t="s">
        <v>741</v>
      </c>
      <c r="F734" s="21"/>
      <c r="G734" s="21"/>
      <c r="H734" s="21"/>
      <c r="I734" t="s">
        <v>2611</v>
      </c>
      <c r="J734" t="str">
        <f>IF($I734="","",_xlfn.LET(_xlpm.x,VLOOKUP($I734,'taxon-match_2026-08-31'!$A$2:$N$122,6,FALSE),IF(_xlpm.x=0,"",_xlpm.x)))</f>
        <v/>
      </c>
      <c r="K734" t="str">
        <f>IF($I734="","",_xlfn.LET(_xlpm.x,VLOOKUP($I734,'taxon-match_2026-08-31'!$A$2:$N$122,4,FALSE),IF(_xlpm.x=0,"",_xlpm.x)))</f>
        <v/>
      </c>
      <c r="L734" t="str">
        <f>IF($I734="","",_xlfn.LET(_xlpm.x,VLOOKUP($I734,'taxon-match_2026-08-31'!$A$2:$N$122,7,FALSE),IF(_xlpm.x=0,"",_xlpm.x)))</f>
        <v/>
      </c>
      <c r="M734" t="str">
        <f>IF($I734="","",_xlfn.LET(_xlpm.x,VLOOKUP($I734,'taxon-match_2026-08-31'!$A$2:$N$122,8,FALSE),IF(_xlpm.x=0,"",_xlpm.x)))</f>
        <v/>
      </c>
      <c r="N734" t="str">
        <f>IF($I734="","",_xlfn.LET(_xlpm.x,VLOOKUP($I734,'taxon-match_2026-08-31'!$A$2:$N$122,9,FALSE),IF(_xlpm.x=0,"",_xlpm.x)))</f>
        <v/>
      </c>
      <c r="O734" t="str">
        <f>IF($I734="","",_xlfn.LET(_xlpm.x,VLOOKUP($I734,'taxon-match_2026-08-31'!$A$2:$N$122,10,FALSE),IF(_xlpm.x=0,"",_xlpm.x)))</f>
        <v/>
      </c>
      <c r="P734" t="str">
        <f>IF($I734="","",_xlfn.LET(_xlpm.x,VLOOKUP($I734,'taxon-match_2026-08-31'!$A$2:$N$122,11,FALSE),IF(_xlpm.x=0,"",_xlpm.x)))</f>
        <v/>
      </c>
      <c r="Q734" t="str">
        <f>IF($I734="","",_xlfn.LET(_xlpm.x,VLOOKUP($I734,'taxon-match_2026-08-31'!$A$2:$N$122,12,FALSE),IF(_xlpm.x=0,"",_xlpm.x)))</f>
        <v/>
      </c>
      <c r="R734" t="str">
        <f>IF($I734="","",_xlfn.LET(_xlpm.x,VLOOKUP($I734,'taxon-match_2026-08-31'!$A$2:$N$122,14,FALSE),IF(_xlpm.x=0,"",_xlpm.x)))</f>
        <v/>
      </c>
      <c r="T734" s="21" t="s">
        <v>71</v>
      </c>
      <c r="U734" s="21"/>
      <c r="V734" s="21"/>
      <c r="W734" s="21"/>
      <c r="X734" t="str">
        <f>IF(T734="","",_xlfn.LET(_xlpm.x,VLOOKUP(T734,'Drop-down_menus'!$F$2:$G$16,2,FALSE),IF(_xlpm.x=0,"",_xlpm.x)))</f>
        <v>https://orcid.org/0009-0002-6669-2911</v>
      </c>
      <c r="Y734" t="str">
        <f>IF(U734="","",_xlfn.LET(_xlpm.x,VLOOKUP(U734,'Drop-down_menus'!$F$2:$G$16,2,FALSE),IF(_xlpm.x=0,"",_xlpm.x)))</f>
        <v/>
      </c>
      <c r="Z734" t="str">
        <f>IF(V734="","",_xlfn.LET(_xlpm.x,VLOOKUP(V734,'Drop-down_menus'!$F$2:$G$16,2,FALSE),IF(_xlpm.x=0,"",_xlpm.x)))</f>
        <v/>
      </c>
      <c r="AA734" t="str">
        <f>IF(W734="","",_xlfn.LET(_xlpm.x,VLOOKUP(W734,'Drop-down_menus'!$F$2:$G$16,2,FALSE),IF(_xlpm.x=0,"",_xlpm.x)))</f>
        <v/>
      </c>
      <c r="AB734" s="21"/>
      <c r="AC734" s="21"/>
      <c r="AD734" s="21"/>
      <c r="AE734" s="21" t="s">
        <v>739</v>
      </c>
    </row>
    <row r="735" spans="1:31" hidden="1" x14ac:dyDescent="0.2">
      <c r="A735" s="2" t="s">
        <v>175</v>
      </c>
      <c r="C735">
        <v>927</v>
      </c>
      <c r="D735" s="21" t="s">
        <v>711</v>
      </c>
      <c r="E735" s="21" t="s">
        <v>728</v>
      </c>
      <c r="F735" s="21"/>
      <c r="G735" s="21"/>
      <c r="H735" s="21"/>
      <c r="I735" t="s">
        <v>2611</v>
      </c>
      <c r="J735" t="str">
        <f>IF($I735="","",_xlfn.LET(_xlpm.x,VLOOKUP($I735,'taxon-match_2026-08-31'!$A$2:$N$122,6,FALSE),IF(_xlpm.x=0,"",_xlpm.x)))</f>
        <v/>
      </c>
      <c r="K735" t="str">
        <f>IF($I735="","",_xlfn.LET(_xlpm.x,VLOOKUP($I735,'taxon-match_2026-08-31'!$A$2:$N$122,4,FALSE),IF(_xlpm.x=0,"",_xlpm.x)))</f>
        <v/>
      </c>
      <c r="L735" t="str">
        <f>IF($I735="","",_xlfn.LET(_xlpm.x,VLOOKUP($I735,'taxon-match_2026-08-31'!$A$2:$N$122,7,FALSE),IF(_xlpm.x=0,"",_xlpm.x)))</f>
        <v/>
      </c>
      <c r="M735" t="str">
        <f>IF($I735="","",_xlfn.LET(_xlpm.x,VLOOKUP($I735,'taxon-match_2026-08-31'!$A$2:$N$122,8,FALSE),IF(_xlpm.x=0,"",_xlpm.x)))</f>
        <v/>
      </c>
      <c r="N735" t="str">
        <f>IF($I735="","",_xlfn.LET(_xlpm.x,VLOOKUP($I735,'taxon-match_2026-08-31'!$A$2:$N$122,9,FALSE),IF(_xlpm.x=0,"",_xlpm.x)))</f>
        <v/>
      </c>
      <c r="O735" t="str">
        <f>IF($I735="","",_xlfn.LET(_xlpm.x,VLOOKUP($I735,'taxon-match_2026-08-31'!$A$2:$N$122,10,FALSE),IF(_xlpm.x=0,"",_xlpm.x)))</f>
        <v/>
      </c>
      <c r="P735" t="str">
        <f>IF($I735="","",_xlfn.LET(_xlpm.x,VLOOKUP($I735,'taxon-match_2026-08-31'!$A$2:$N$122,11,FALSE),IF(_xlpm.x=0,"",_xlpm.x)))</f>
        <v/>
      </c>
      <c r="Q735" t="str">
        <f>IF($I735="","",_xlfn.LET(_xlpm.x,VLOOKUP($I735,'taxon-match_2026-08-31'!$A$2:$N$122,12,FALSE),IF(_xlpm.x=0,"",_xlpm.x)))</f>
        <v/>
      </c>
      <c r="R735" t="str">
        <f>IF($I735="","",_xlfn.LET(_xlpm.x,VLOOKUP($I735,'taxon-match_2026-08-31'!$A$2:$N$122,14,FALSE),IF(_xlpm.x=0,"",_xlpm.x)))</f>
        <v/>
      </c>
      <c r="T735" s="21" t="s">
        <v>71</v>
      </c>
      <c r="U735" s="21"/>
      <c r="V735" s="21"/>
      <c r="W735" s="21"/>
      <c r="X735" t="str">
        <f>IF(T735="","",_xlfn.LET(_xlpm.x,VLOOKUP(T735,'Drop-down_menus'!$F$2:$G$16,2,FALSE),IF(_xlpm.x=0,"",_xlpm.x)))</f>
        <v>https://orcid.org/0009-0002-6669-2911</v>
      </c>
      <c r="Y735" t="str">
        <f>IF(U735="","",_xlfn.LET(_xlpm.x,VLOOKUP(U735,'Drop-down_menus'!$F$2:$G$16,2,FALSE),IF(_xlpm.x=0,"",_xlpm.x)))</f>
        <v/>
      </c>
      <c r="Z735" t="str">
        <f>IF(V735="","",_xlfn.LET(_xlpm.x,VLOOKUP(V735,'Drop-down_menus'!$F$2:$G$16,2,FALSE),IF(_xlpm.x=0,"",_xlpm.x)))</f>
        <v/>
      </c>
      <c r="AA735" t="str">
        <f>IF(W735="","",_xlfn.LET(_xlpm.x,VLOOKUP(W735,'Drop-down_menus'!$F$2:$G$16,2,FALSE),IF(_xlpm.x=0,"",_xlpm.x)))</f>
        <v/>
      </c>
      <c r="AB735" s="21"/>
      <c r="AC735" s="21"/>
      <c r="AD735" s="21"/>
      <c r="AE735" s="21" t="s">
        <v>739</v>
      </c>
    </row>
    <row r="736" spans="1:31" hidden="1" x14ac:dyDescent="0.2">
      <c r="A736" s="2" t="s">
        <v>175</v>
      </c>
      <c r="C736">
        <v>928</v>
      </c>
      <c r="D736" s="21" t="s">
        <v>711</v>
      </c>
      <c r="E736" s="21" t="s">
        <v>721</v>
      </c>
      <c r="F736" s="21"/>
      <c r="G736" s="21"/>
      <c r="H736" s="21"/>
      <c r="I736" t="s">
        <v>2611</v>
      </c>
      <c r="J736" t="str">
        <f>IF($I736="","",_xlfn.LET(_xlpm.x,VLOOKUP($I736,'taxon-match_2026-08-31'!$A$2:$N$122,6,FALSE),IF(_xlpm.x=0,"",_xlpm.x)))</f>
        <v/>
      </c>
      <c r="K736" t="str">
        <f>IF($I736="","",_xlfn.LET(_xlpm.x,VLOOKUP($I736,'taxon-match_2026-08-31'!$A$2:$N$122,4,FALSE),IF(_xlpm.x=0,"",_xlpm.x)))</f>
        <v/>
      </c>
      <c r="L736" t="str">
        <f>IF($I736="","",_xlfn.LET(_xlpm.x,VLOOKUP($I736,'taxon-match_2026-08-31'!$A$2:$N$122,7,FALSE),IF(_xlpm.x=0,"",_xlpm.x)))</f>
        <v/>
      </c>
      <c r="M736" t="str">
        <f>IF($I736="","",_xlfn.LET(_xlpm.x,VLOOKUP($I736,'taxon-match_2026-08-31'!$A$2:$N$122,8,FALSE),IF(_xlpm.x=0,"",_xlpm.x)))</f>
        <v/>
      </c>
      <c r="N736" t="str">
        <f>IF($I736="","",_xlfn.LET(_xlpm.x,VLOOKUP($I736,'taxon-match_2026-08-31'!$A$2:$N$122,9,FALSE),IF(_xlpm.x=0,"",_xlpm.x)))</f>
        <v/>
      </c>
      <c r="O736" t="str">
        <f>IF($I736="","",_xlfn.LET(_xlpm.x,VLOOKUP($I736,'taxon-match_2026-08-31'!$A$2:$N$122,10,FALSE),IF(_xlpm.x=0,"",_xlpm.x)))</f>
        <v/>
      </c>
      <c r="P736" t="str">
        <f>IF($I736="","",_xlfn.LET(_xlpm.x,VLOOKUP($I736,'taxon-match_2026-08-31'!$A$2:$N$122,11,FALSE),IF(_xlpm.x=0,"",_xlpm.x)))</f>
        <v/>
      </c>
      <c r="Q736" t="str">
        <f>IF($I736="","",_xlfn.LET(_xlpm.x,VLOOKUP($I736,'taxon-match_2026-08-31'!$A$2:$N$122,12,FALSE),IF(_xlpm.x=0,"",_xlpm.x)))</f>
        <v/>
      </c>
      <c r="R736" t="str">
        <f>IF($I736="","",_xlfn.LET(_xlpm.x,VLOOKUP($I736,'taxon-match_2026-08-31'!$A$2:$N$122,14,FALSE),IF(_xlpm.x=0,"",_xlpm.x)))</f>
        <v/>
      </c>
      <c r="T736" s="21" t="s">
        <v>71</v>
      </c>
      <c r="U736" s="21"/>
      <c r="V736" s="21"/>
      <c r="W736" s="21"/>
      <c r="X736" t="str">
        <f>IF(T736="","",_xlfn.LET(_xlpm.x,VLOOKUP(T736,'Drop-down_menus'!$F$2:$G$16,2,FALSE),IF(_xlpm.x=0,"",_xlpm.x)))</f>
        <v>https://orcid.org/0009-0002-6669-2911</v>
      </c>
      <c r="Y736" t="str">
        <f>IF(U736="","",_xlfn.LET(_xlpm.x,VLOOKUP(U736,'Drop-down_menus'!$F$2:$G$16,2,FALSE),IF(_xlpm.x=0,"",_xlpm.x)))</f>
        <v/>
      </c>
      <c r="Z736" t="str">
        <f>IF(V736="","",_xlfn.LET(_xlpm.x,VLOOKUP(V736,'Drop-down_menus'!$F$2:$G$16,2,FALSE),IF(_xlpm.x=0,"",_xlpm.x)))</f>
        <v/>
      </c>
      <c r="AA736" t="str">
        <f>IF(W736="","",_xlfn.LET(_xlpm.x,VLOOKUP(W736,'Drop-down_menus'!$F$2:$G$16,2,FALSE),IF(_xlpm.x=0,"",_xlpm.x)))</f>
        <v/>
      </c>
      <c r="AB736" s="21" t="s">
        <v>722</v>
      </c>
      <c r="AC736" s="21"/>
      <c r="AD736" s="21"/>
      <c r="AE736" s="21" t="s">
        <v>723</v>
      </c>
    </row>
    <row r="737" spans="1:34" hidden="1" x14ac:dyDescent="0.2">
      <c r="A737" s="2" t="s">
        <v>175</v>
      </c>
      <c r="C737">
        <v>929</v>
      </c>
      <c r="D737" s="21" t="s">
        <v>711</v>
      </c>
      <c r="E737" s="21" t="s">
        <v>721</v>
      </c>
      <c r="F737" s="21"/>
      <c r="G737" s="21"/>
      <c r="H737" s="21"/>
      <c r="I737" t="s">
        <v>2611</v>
      </c>
      <c r="J737" t="str">
        <f>IF($I737="","",_xlfn.LET(_xlpm.x,VLOOKUP($I737,'taxon-match_2026-08-31'!$A$2:$N$122,6,FALSE),IF(_xlpm.x=0,"",_xlpm.x)))</f>
        <v/>
      </c>
      <c r="K737" t="str">
        <f>IF($I737="","",_xlfn.LET(_xlpm.x,VLOOKUP($I737,'taxon-match_2026-08-31'!$A$2:$N$122,4,FALSE),IF(_xlpm.x=0,"",_xlpm.x)))</f>
        <v/>
      </c>
      <c r="L737" t="str">
        <f>IF($I737="","",_xlfn.LET(_xlpm.x,VLOOKUP($I737,'taxon-match_2026-08-31'!$A$2:$N$122,7,FALSE),IF(_xlpm.x=0,"",_xlpm.x)))</f>
        <v/>
      </c>
      <c r="M737" t="str">
        <f>IF($I737="","",_xlfn.LET(_xlpm.x,VLOOKUP($I737,'taxon-match_2026-08-31'!$A$2:$N$122,8,FALSE),IF(_xlpm.x=0,"",_xlpm.x)))</f>
        <v/>
      </c>
      <c r="N737" t="str">
        <f>IF($I737="","",_xlfn.LET(_xlpm.x,VLOOKUP($I737,'taxon-match_2026-08-31'!$A$2:$N$122,9,FALSE),IF(_xlpm.x=0,"",_xlpm.x)))</f>
        <v/>
      </c>
      <c r="O737" t="str">
        <f>IF($I737="","",_xlfn.LET(_xlpm.x,VLOOKUP($I737,'taxon-match_2026-08-31'!$A$2:$N$122,10,FALSE),IF(_xlpm.x=0,"",_xlpm.x)))</f>
        <v/>
      </c>
      <c r="P737" t="str">
        <f>IF($I737="","",_xlfn.LET(_xlpm.x,VLOOKUP($I737,'taxon-match_2026-08-31'!$A$2:$N$122,11,FALSE),IF(_xlpm.x=0,"",_xlpm.x)))</f>
        <v/>
      </c>
      <c r="Q737" t="str">
        <f>IF($I737="","",_xlfn.LET(_xlpm.x,VLOOKUP($I737,'taxon-match_2026-08-31'!$A$2:$N$122,12,FALSE),IF(_xlpm.x=0,"",_xlpm.x)))</f>
        <v/>
      </c>
      <c r="R737" t="str">
        <f>IF($I737="","",_xlfn.LET(_xlpm.x,VLOOKUP($I737,'taxon-match_2026-08-31'!$A$2:$N$122,14,FALSE),IF(_xlpm.x=0,"",_xlpm.x)))</f>
        <v/>
      </c>
      <c r="T737" s="21" t="s">
        <v>71</v>
      </c>
      <c r="U737" s="21"/>
      <c r="V737" s="21"/>
      <c r="W737" s="21"/>
      <c r="X737" t="str">
        <f>IF(T737="","",_xlfn.LET(_xlpm.x,VLOOKUP(T737,'Drop-down_menus'!$F$2:$G$16,2,FALSE),IF(_xlpm.x=0,"",_xlpm.x)))</f>
        <v>https://orcid.org/0009-0002-6669-2911</v>
      </c>
      <c r="Y737" t="str">
        <f>IF(U737="","",_xlfn.LET(_xlpm.x,VLOOKUP(U737,'Drop-down_menus'!$F$2:$G$16,2,FALSE),IF(_xlpm.x=0,"",_xlpm.x)))</f>
        <v/>
      </c>
      <c r="Z737" t="str">
        <f>IF(V737="","",_xlfn.LET(_xlpm.x,VLOOKUP(V737,'Drop-down_menus'!$F$2:$G$16,2,FALSE),IF(_xlpm.x=0,"",_xlpm.x)))</f>
        <v/>
      </c>
      <c r="AA737" t="str">
        <f>IF(W737="","",_xlfn.LET(_xlpm.x,VLOOKUP(W737,'Drop-down_menus'!$F$2:$G$16,2,FALSE),IF(_xlpm.x=0,"",_xlpm.x)))</f>
        <v/>
      </c>
      <c r="AB737" s="21" t="s">
        <v>722</v>
      </c>
      <c r="AC737" s="21"/>
      <c r="AD737" s="21"/>
      <c r="AE737" s="21" t="s">
        <v>723</v>
      </c>
    </row>
    <row r="738" spans="1:34" hidden="1" x14ac:dyDescent="0.2">
      <c r="A738" s="2" t="s">
        <v>175</v>
      </c>
      <c r="C738">
        <v>930</v>
      </c>
      <c r="D738" s="21" t="s">
        <v>711</v>
      </c>
      <c r="E738" s="21" t="s">
        <v>724</v>
      </c>
      <c r="F738" s="21"/>
      <c r="G738" s="21"/>
      <c r="H738" s="21"/>
      <c r="I738" t="s">
        <v>2611</v>
      </c>
      <c r="J738" t="str">
        <f>IF($I738="","",_xlfn.LET(_xlpm.x,VLOOKUP($I738,'taxon-match_2026-08-31'!$A$2:$N$122,6,FALSE),IF(_xlpm.x=0,"",_xlpm.x)))</f>
        <v/>
      </c>
      <c r="K738" t="str">
        <f>IF($I738="","",_xlfn.LET(_xlpm.x,VLOOKUP($I738,'taxon-match_2026-08-31'!$A$2:$N$122,4,FALSE),IF(_xlpm.x=0,"",_xlpm.x)))</f>
        <v/>
      </c>
      <c r="L738" t="str">
        <f>IF($I738="","",_xlfn.LET(_xlpm.x,VLOOKUP($I738,'taxon-match_2026-08-31'!$A$2:$N$122,7,FALSE),IF(_xlpm.x=0,"",_xlpm.x)))</f>
        <v/>
      </c>
      <c r="M738" t="str">
        <f>IF($I738="","",_xlfn.LET(_xlpm.x,VLOOKUP($I738,'taxon-match_2026-08-31'!$A$2:$N$122,8,FALSE),IF(_xlpm.x=0,"",_xlpm.x)))</f>
        <v/>
      </c>
      <c r="N738" t="str">
        <f>IF($I738="","",_xlfn.LET(_xlpm.x,VLOOKUP($I738,'taxon-match_2026-08-31'!$A$2:$N$122,9,FALSE),IF(_xlpm.x=0,"",_xlpm.x)))</f>
        <v/>
      </c>
      <c r="O738" t="str">
        <f>IF($I738="","",_xlfn.LET(_xlpm.x,VLOOKUP($I738,'taxon-match_2026-08-31'!$A$2:$N$122,10,FALSE),IF(_xlpm.x=0,"",_xlpm.x)))</f>
        <v/>
      </c>
      <c r="P738" t="str">
        <f>IF($I738="","",_xlfn.LET(_xlpm.x,VLOOKUP($I738,'taxon-match_2026-08-31'!$A$2:$N$122,11,FALSE),IF(_xlpm.x=0,"",_xlpm.x)))</f>
        <v/>
      </c>
      <c r="Q738" t="str">
        <f>IF($I738="","",_xlfn.LET(_xlpm.x,VLOOKUP($I738,'taxon-match_2026-08-31'!$A$2:$N$122,12,FALSE),IF(_xlpm.x=0,"",_xlpm.x)))</f>
        <v/>
      </c>
      <c r="R738" t="str">
        <f>IF($I738="","",_xlfn.LET(_xlpm.x,VLOOKUP($I738,'taxon-match_2026-08-31'!$A$2:$N$122,14,FALSE),IF(_xlpm.x=0,"",_xlpm.x)))</f>
        <v/>
      </c>
      <c r="T738" s="21" t="s">
        <v>71</v>
      </c>
      <c r="U738" s="21"/>
      <c r="V738" s="21"/>
      <c r="W738" s="21"/>
      <c r="X738" t="str">
        <f>IF(T738="","",_xlfn.LET(_xlpm.x,VLOOKUP(T738,'Drop-down_menus'!$F$2:$G$16,2,FALSE),IF(_xlpm.x=0,"",_xlpm.x)))</f>
        <v>https://orcid.org/0009-0002-6669-2911</v>
      </c>
      <c r="Y738" t="str">
        <f>IF(U738="","",_xlfn.LET(_xlpm.x,VLOOKUP(U738,'Drop-down_menus'!$F$2:$G$16,2,FALSE),IF(_xlpm.x=0,"",_xlpm.x)))</f>
        <v/>
      </c>
      <c r="Z738" t="str">
        <f>IF(V738="","",_xlfn.LET(_xlpm.x,VLOOKUP(V738,'Drop-down_menus'!$F$2:$G$16,2,FALSE),IF(_xlpm.x=0,"",_xlpm.x)))</f>
        <v/>
      </c>
      <c r="AA738" t="str">
        <f>IF(W738="","",_xlfn.LET(_xlpm.x,VLOOKUP(W738,'Drop-down_menus'!$F$2:$G$16,2,FALSE),IF(_xlpm.x=0,"",_xlpm.x)))</f>
        <v/>
      </c>
      <c r="AB738" s="21" t="s">
        <v>722</v>
      </c>
      <c r="AC738" s="21"/>
      <c r="AD738" s="21"/>
      <c r="AE738" s="21" t="s">
        <v>723</v>
      </c>
    </row>
    <row r="739" spans="1:34" hidden="1" x14ac:dyDescent="0.2">
      <c r="A739" s="2" t="s">
        <v>175</v>
      </c>
      <c r="C739">
        <v>931</v>
      </c>
      <c r="D739" s="21" t="s">
        <v>711</v>
      </c>
      <c r="E739" s="21" t="s">
        <v>724</v>
      </c>
      <c r="F739" s="21"/>
      <c r="G739" s="21"/>
      <c r="H739" s="21"/>
      <c r="I739" t="s">
        <v>2611</v>
      </c>
      <c r="J739" t="str">
        <f>IF($I739="","",_xlfn.LET(_xlpm.x,VLOOKUP($I739,'taxon-match_2026-08-31'!$A$2:$N$122,6,FALSE),IF(_xlpm.x=0,"",_xlpm.x)))</f>
        <v/>
      </c>
      <c r="K739" t="str">
        <f>IF($I739="","",_xlfn.LET(_xlpm.x,VLOOKUP($I739,'taxon-match_2026-08-31'!$A$2:$N$122,4,FALSE),IF(_xlpm.x=0,"",_xlpm.x)))</f>
        <v/>
      </c>
      <c r="L739" t="str">
        <f>IF($I739="","",_xlfn.LET(_xlpm.x,VLOOKUP($I739,'taxon-match_2026-08-31'!$A$2:$N$122,7,FALSE),IF(_xlpm.x=0,"",_xlpm.x)))</f>
        <v/>
      </c>
      <c r="M739" t="str">
        <f>IF($I739="","",_xlfn.LET(_xlpm.x,VLOOKUP($I739,'taxon-match_2026-08-31'!$A$2:$N$122,8,FALSE),IF(_xlpm.x=0,"",_xlpm.x)))</f>
        <v/>
      </c>
      <c r="N739" t="str">
        <f>IF($I739="","",_xlfn.LET(_xlpm.x,VLOOKUP($I739,'taxon-match_2026-08-31'!$A$2:$N$122,9,FALSE),IF(_xlpm.x=0,"",_xlpm.x)))</f>
        <v/>
      </c>
      <c r="O739" t="str">
        <f>IF($I739="","",_xlfn.LET(_xlpm.x,VLOOKUP($I739,'taxon-match_2026-08-31'!$A$2:$N$122,10,FALSE),IF(_xlpm.x=0,"",_xlpm.x)))</f>
        <v/>
      </c>
      <c r="P739" t="str">
        <f>IF($I739="","",_xlfn.LET(_xlpm.x,VLOOKUP($I739,'taxon-match_2026-08-31'!$A$2:$N$122,11,FALSE),IF(_xlpm.x=0,"",_xlpm.x)))</f>
        <v/>
      </c>
      <c r="Q739" t="str">
        <f>IF($I739="","",_xlfn.LET(_xlpm.x,VLOOKUP($I739,'taxon-match_2026-08-31'!$A$2:$N$122,12,FALSE),IF(_xlpm.x=0,"",_xlpm.x)))</f>
        <v/>
      </c>
      <c r="R739" t="str">
        <f>IF($I739="","",_xlfn.LET(_xlpm.x,VLOOKUP($I739,'taxon-match_2026-08-31'!$A$2:$N$122,14,FALSE),IF(_xlpm.x=0,"",_xlpm.x)))</f>
        <v/>
      </c>
      <c r="T739" s="21" t="s">
        <v>71</v>
      </c>
      <c r="U739" s="21"/>
      <c r="V739" s="21"/>
      <c r="W739" s="21"/>
      <c r="X739" t="str">
        <f>IF(T739="","",_xlfn.LET(_xlpm.x,VLOOKUP(T739,'Drop-down_menus'!$F$2:$G$16,2,FALSE),IF(_xlpm.x=0,"",_xlpm.x)))</f>
        <v>https://orcid.org/0009-0002-6669-2911</v>
      </c>
      <c r="Y739" t="str">
        <f>IF(U739="","",_xlfn.LET(_xlpm.x,VLOOKUP(U739,'Drop-down_menus'!$F$2:$G$16,2,FALSE),IF(_xlpm.x=0,"",_xlpm.x)))</f>
        <v/>
      </c>
      <c r="Z739" t="str">
        <f>IF(V739="","",_xlfn.LET(_xlpm.x,VLOOKUP(V739,'Drop-down_menus'!$F$2:$G$16,2,FALSE),IF(_xlpm.x=0,"",_xlpm.x)))</f>
        <v/>
      </c>
      <c r="AA739" t="str">
        <f>IF(W739="","",_xlfn.LET(_xlpm.x,VLOOKUP(W739,'Drop-down_menus'!$F$2:$G$16,2,FALSE),IF(_xlpm.x=0,"",_xlpm.x)))</f>
        <v/>
      </c>
      <c r="AB739" s="21" t="s">
        <v>722</v>
      </c>
      <c r="AC739" s="21"/>
      <c r="AD739" s="21"/>
      <c r="AE739" s="21" t="s">
        <v>723</v>
      </c>
    </row>
    <row r="740" spans="1:34" hidden="1" x14ac:dyDescent="0.2">
      <c r="A740" s="2" t="s">
        <v>175</v>
      </c>
      <c r="C740">
        <v>932</v>
      </c>
      <c r="D740" s="21" t="s">
        <v>711</v>
      </c>
      <c r="E740" s="21" t="s">
        <v>728</v>
      </c>
      <c r="F740" s="21"/>
      <c r="G740" s="21"/>
      <c r="H740" s="21"/>
      <c r="I740" t="s">
        <v>2611</v>
      </c>
      <c r="J740" t="str">
        <f>IF($I740="","",_xlfn.LET(_xlpm.x,VLOOKUP($I740,'taxon-match_2026-08-31'!$A$2:$N$122,6,FALSE),IF(_xlpm.x=0,"",_xlpm.x)))</f>
        <v/>
      </c>
      <c r="K740" t="str">
        <f>IF($I740="","",_xlfn.LET(_xlpm.x,VLOOKUP($I740,'taxon-match_2026-08-31'!$A$2:$N$122,4,FALSE),IF(_xlpm.x=0,"",_xlpm.x)))</f>
        <v/>
      </c>
      <c r="L740" t="str">
        <f>IF($I740="","",_xlfn.LET(_xlpm.x,VLOOKUP($I740,'taxon-match_2026-08-31'!$A$2:$N$122,7,FALSE),IF(_xlpm.x=0,"",_xlpm.x)))</f>
        <v/>
      </c>
      <c r="M740" t="str">
        <f>IF($I740="","",_xlfn.LET(_xlpm.x,VLOOKUP($I740,'taxon-match_2026-08-31'!$A$2:$N$122,8,FALSE),IF(_xlpm.x=0,"",_xlpm.x)))</f>
        <v/>
      </c>
      <c r="N740" t="str">
        <f>IF($I740="","",_xlfn.LET(_xlpm.x,VLOOKUP($I740,'taxon-match_2026-08-31'!$A$2:$N$122,9,FALSE),IF(_xlpm.x=0,"",_xlpm.x)))</f>
        <v/>
      </c>
      <c r="O740" t="str">
        <f>IF($I740="","",_xlfn.LET(_xlpm.x,VLOOKUP($I740,'taxon-match_2026-08-31'!$A$2:$N$122,10,FALSE),IF(_xlpm.x=0,"",_xlpm.x)))</f>
        <v/>
      </c>
      <c r="P740" t="str">
        <f>IF($I740="","",_xlfn.LET(_xlpm.x,VLOOKUP($I740,'taxon-match_2026-08-31'!$A$2:$N$122,11,FALSE),IF(_xlpm.x=0,"",_xlpm.x)))</f>
        <v/>
      </c>
      <c r="Q740" t="str">
        <f>IF($I740="","",_xlfn.LET(_xlpm.x,VLOOKUP($I740,'taxon-match_2026-08-31'!$A$2:$N$122,12,FALSE),IF(_xlpm.x=0,"",_xlpm.x)))</f>
        <v/>
      </c>
      <c r="R740" t="str">
        <f>IF($I740="","",_xlfn.LET(_xlpm.x,VLOOKUP($I740,'taxon-match_2026-08-31'!$A$2:$N$122,14,FALSE),IF(_xlpm.x=0,"",_xlpm.x)))</f>
        <v/>
      </c>
      <c r="T740" s="21" t="s">
        <v>71</v>
      </c>
      <c r="U740" s="21"/>
      <c r="V740" s="21"/>
      <c r="W740" s="21"/>
      <c r="X740" t="str">
        <f>IF(T740="","",_xlfn.LET(_xlpm.x,VLOOKUP(T740,'Drop-down_menus'!$F$2:$G$16,2,FALSE),IF(_xlpm.x=0,"",_xlpm.x)))</f>
        <v>https://orcid.org/0009-0002-6669-2911</v>
      </c>
      <c r="Y740" t="str">
        <f>IF(U740="","",_xlfn.LET(_xlpm.x,VLOOKUP(U740,'Drop-down_menus'!$F$2:$G$16,2,FALSE),IF(_xlpm.x=0,"",_xlpm.x)))</f>
        <v/>
      </c>
      <c r="Z740" t="str">
        <f>IF(V740="","",_xlfn.LET(_xlpm.x,VLOOKUP(V740,'Drop-down_menus'!$F$2:$G$16,2,FALSE),IF(_xlpm.x=0,"",_xlpm.x)))</f>
        <v/>
      </c>
      <c r="AA740" t="str">
        <f>IF(W740="","",_xlfn.LET(_xlpm.x,VLOOKUP(W740,'Drop-down_menus'!$F$2:$G$16,2,FALSE),IF(_xlpm.x=0,"",_xlpm.x)))</f>
        <v/>
      </c>
      <c r="AB740" s="21"/>
      <c r="AC740" s="21"/>
      <c r="AD740" s="21"/>
      <c r="AE740" s="21" t="s">
        <v>791</v>
      </c>
    </row>
    <row r="741" spans="1:34" hidden="1" x14ac:dyDescent="0.2">
      <c r="A741" s="2" t="s">
        <v>190</v>
      </c>
      <c r="C741">
        <v>1009</v>
      </c>
      <c r="D741" s="21" t="s">
        <v>711</v>
      </c>
      <c r="E741" t="s">
        <v>727</v>
      </c>
      <c r="I741" t="s">
        <v>2611</v>
      </c>
      <c r="J741" t="str">
        <f>IF($I741="","",_xlfn.LET(_xlpm.x,VLOOKUP($I741,'taxon-match_2026-08-31'!$A$2:$N$122,6,FALSE),IF(_xlpm.x=0,"",_xlpm.x)))</f>
        <v/>
      </c>
      <c r="K741" t="str">
        <f>IF($I741="","",_xlfn.LET(_xlpm.x,VLOOKUP($I741,'taxon-match_2026-08-31'!$A$2:$N$122,4,FALSE),IF(_xlpm.x=0,"",_xlpm.x)))</f>
        <v/>
      </c>
      <c r="L741" t="str">
        <f>IF($I741="","",_xlfn.LET(_xlpm.x,VLOOKUP($I741,'taxon-match_2026-08-31'!$A$2:$N$122,7,FALSE),IF(_xlpm.x=0,"",_xlpm.x)))</f>
        <v/>
      </c>
      <c r="M741" t="str">
        <f>IF($I741="","",_xlfn.LET(_xlpm.x,VLOOKUP($I741,'taxon-match_2026-08-31'!$A$2:$N$122,8,FALSE),IF(_xlpm.x=0,"",_xlpm.x)))</f>
        <v/>
      </c>
      <c r="N741" t="str">
        <f>IF($I741="","",_xlfn.LET(_xlpm.x,VLOOKUP($I741,'taxon-match_2026-08-31'!$A$2:$N$122,9,FALSE),IF(_xlpm.x=0,"",_xlpm.x)))</f>
        <v/>
      </c>
      <c r="O741" t="str">
        <f>IF($I741="","",_xlfn.LET(_xlpm.x,VLOOKUP($I741,'taxon-match_2026-08-31'!$A$2:$N$122,10,FALSE),IF(_xlpm.x=0,"",_xlpm.x)))</f>
        <v/>
      </c>
      <c r="P741" t="str">
        <f>IF($I741="","",_xlfn.LET(_xlpm.x,VLOOKUP($I741,'taxon-match_2026-08-31'!$A$2:$N$122,11,FALSE),IF(_xlpm.x=0,"",_xlpm.x)))</f>
        <v/>
      </c>
      <c r="Q741" t="str">
        <f>IF($I741="","",_xlfn.LET(_xlpm.x,VLOOKUP($I741,'taxon-match_2026-08-31'!$A$2:$N$122,12,FALSE),IF(_xlpm.x=0,"",_xlpm.x)))</f>
        <v/>
      </c>
      <c r="R741" t="str">
        <f>IF($I741="","",_xlfn.LET(_xlpm.x,VLOOKUP($I741,'taxon-match_2026-08-31'!$A$2:$N$122,14,FALSE),IF(_xlpm.x=0,"",_xlpm.x)))</f>
        <v/>
      </c>
      <c r="T741" s="21" t="s">
        <v>71</v>
      </c>
      <c r="X741" t="str">
        <f>IF(T741="","",_xlfn.LET(_xlpm.x,VLOOKUP(T741,'Drop-down_menus'!$F$2:$G$16,2,FALSE),IF(_xlpm.x=0,"",_xlpm.x)))</f>
        <v>https://orcid.org/0009-0002-6669-2911</v>
      </c>
      <c r="Y741" t="str">
        <f>IF(U741="","",_xlfn.LET(_xlpm.x,VLOOKUP(U741,'Drop-down_menus'!$F$2:$G$16,2,FALSE),IF(_xlpm.x=0,"",_xlpm.x)))</f>
        <v/>
      </c>
      <c r="Z741" t="str">
        <f>IF(V741="","",_xlfn.LET(_xlpm.x,VLOOKUP(V741,'Drop-down_menus'!$F$2:$G$16,2,FALSE),IF(_xlpm.x=0,"",_xlpm.x)))</f>
        <v/>
      </c>
      <c r="AA741" t="str">
        <f>IF(W741="","",_xlfn.LET(_xlpm.x,VLOOKUP(W741,'Drop-down_menus'!$F$2:$G$16,2,FALSE),IF(_xlpm.x=0,"",_xlpm.x)))</f>
        <v/>
      </c>
      <c r="AB741" t="s">
        <v>722</v>
      </c>
      <c r="AE741" t="s">
        <v>792</v>
      </c>
    </row>
    <row r="742" spans="1:34" hidden="1" x14ac:dyDescent="0.2">
      <c r="A742" s="2" t="s">
        <v>190</v>
      </c>
      <c r="C742">
        <v>1010</v>
      </c>
      <c r="D742" s="21" t="s">
        <v>711</v>
      </c>
      <c r="E742" t="s">
        <v>727</v>
      </c>
      <c r="I742" t="s">
        <v>2611</v>
      </c>
      <c r="J742" t="str">
        <f>IF($I742="","",_xlfn.LET(_xlpm.x,VLOOKUP($I742,'taxon-match_2026-08-31'!$A$2:$N$122,6,FALSE),IF(_xlpm.x=0,"",_xlpm.x)))</f>
        <v/>
      </c>
      <c r="K742" t="str">
        <f>IF($I742="","",_xlfn.LET(_xlpm.x,VLOOKUP($I742,'taxon-match_2026-08-31'!$A$2:$N$122,4,FALSE),IF(_xlpm.x=0,"",_xlpm.x)))</f>
        <v/>
      </c>
      <c r="L742" t="str">
        <f>IF($I742="","",_xlfn.LET(_xlpm.x,VLOOKUP($I742,'taxon-match_2026-08-31'!$A$2:$N$122,7,FALSE),IF(_xlpm.x=0,"",_xlpm.x)))</f>
        <v/>
      </c>
      <c r="M742" t="str">
        <f>IF($I742="","",_xlfn.LET(_xlpm.x,VLOOKUP($I742,'taxon-match_2026-08-31'!$A$2:$N$122,8,FALSE),IF(_xlpm.x=0,"",_xlpm.x)))</f>
        <v/>
      </c>
      <c r="N742" t="str">
        <f>IF($I742="","",_xlfn.LET(_xlpm.x,VLOOKUP($I742,'taxon-match_2026-08-31'!$A$2:$N$122,9,FALSE),IF(_xlpm.x=0,"",_xlpm.x)))</f>
        <v/>
      </c>
      <c r="O742" t="str">
        <f>IF($I742="","",_xlfn.LET(_xlpm.x,VLOOKUP($I742,'taxon-match_2026-08-31'!$A$2:$N$122,10,FALSE),IF(_xlpm.x=0,"",_xlpm.x)))</f>
        <v/>
      </c>
      <c r="P742" t="str">
        <f>IF($I742="","",_xlfn.LET(_xlpm.x,VLOOKUP($I742,'taxon-match_2026-08-31'!$A$2:$N$122,11,FALSE),IF(_xlpm.x=0,"",_xlpm.x)))</f>
        <v/>
      </c>
      <c r="Q742" t="str">
        <f>IF($I742="","",_xlfn.LET(_xlpm.x,VLOOKUP($I742,'taxon-match_2026-08-31'!$A$2:$N$122,12,FALSE),IF(_xlpm.x=0,"",_xlpm.x)))</f>
        <v/>
      </c>
      <c r="R742" t="str">
        <f>IF($I742="","",_xlfn.LET(_xlpm.x,VLOOKUP($I742,'taxon-match_2026-08-31'!$A$2:$N$122,14,FALSE),IF(_xlpm.x=0,"",_xlpm.x)))</f>
        <v/>
      </c>
      <c r="T742" s="21" t="s">
        <v>71</v>
      </c>
      <c r="X742" t="str">
        <f>IF(T742="","",_xlfn.LET(_xlpm.x,VLOOKUP(T742,'Drop-down_menus'!$F$2:$G$16,2,FALSE),IF(_xlpm.x=0,"",_xlpm.x)))</f>
        <v>https://orcid.org/0009-0002-6669-2911</v>
      </c>
      <c r="Y742" t="str">
        <f>IF(U742="","",_xlfn.LET(_xlpm.x,VLOOKUP(U742,'Drop-down_menus'!$F$2:$G$16,2,FALSE),IF(_xlpm.x=0,"",_xlpm.x)))</f>
        <v/>
      </c>
      <c r="Z742" t="str">
        <f>IF(V742="","",_xlfn.LET(_xlpm.x,VLOOKUP(V742,'Drop-down_menus'!$F$2:$G$16,2,FALSE),IF(_xlpm.x=0,"",_xlpm.x)))</f>
        <v/>
      </c>
      <c r="AA742" t="str">
        <f>IF(W742="","",_xlfn.LET(_xlpm.x,VLOOKUP(W742,'Drop-down_menus'!$F$2:$G$16,2,FALSE),IF(_xlpm.x=0,"",_xlpm.x)))</f>
        <v/>
      </c>
      <c r="AB742" t="s">
        <v>722</v>
      </c>
      <c r="AE742" t="s">
        <v>792</v>
      </c>
    </row>
    <row r="743" spans="1:34" hidden="1" x14ac:dyDescent="0.2">
      <c r="A743" s="2" t="s">
        <v>190</v>
      </c>
      <c r="C743">
        <v>1011</v>
      </c>
      <c r="D743" s="21" t="s">
        <v>711</v>
      </c>
      <c r="E743" t="s">
        <v>727</v>
      </c>
      <c r="I743" t="s">
        <v>2611</v>
      </c>
      <c r="J743" t="str">
        <f>IF($I743="","",_xlfn.LET(_xlpm.x,VLOOKUP($I743,'taxon-match_2026-08-31'!$A$2:$N$122,6,FALSE),IF(_xlpm.x=0,"",_xlpm.x)))</f>
        <v/>
      </c>
      <c r="K743" t="str">
        <f>IF($I743="","",_xlfn.LET(_xlpm.x,VLOOKUP($I743,'taxon-match_2026-08-31'!$A$2:$N$122,4,FALSE),IF(_xlpm.x=0,"",_xlpm.x)))</f>
        <v/>
      </c>
      <c r="L743" t="str">
        <f>IF($I743="","",_xlfn.LET(_xlpm.x,VLOOKUP($I743,'taxon-match_2026-08-31'!$A$2:$N$122,7,FALSE),IF(_xlpm.x=0,"",_xlpm.x)))</f>
        <v/>
      </c>
      <c r="M743" t="str">
        <f>IF($I743="","",_xlfn.LET(_xlpm.x,VLOOKUP($I743,'taxon-match_2026-08-31'!$A$2:$N$122,8,FALSE),IF(_xlpm.x=0,"",_xlpm.x)))</f>
        <v/>
      </c>
      <c r="N743" t="str">
        <f>IF($I743="","",_xlfn.LET(_xlpm.x,VLOOKUP($I743,'taxon-match_2026-08-31'!$A$2:$N$122,9,FALSE),IF(_xlpm.x=0,"",_xlpm.x)))</f>
        <v/>
      </c>
      <c r="O743" t="str">
        <f>IF($I743="","",_xlfn.LET(_xlpm.x,VLOOKUP($I743,'taxon-match_2026-08-31'!$A$2:$N$122,10,FALSE),IF(_xlpm.x=0,"",_xlpm.x)))</f>
        <v/>
      </c>
      <c r="P743" t="str">
        <f>IF($I743="","",_xlfn.LET(_xlpm.x,VLOOKUP($I743,'taxon-match_2026-08-31'!$A$2:$N$122,11,FALSE),IF(_xlpm.x=0,"",_xlpm.x)))</f>
        <v/>
      </c>
      <c r="Q743" t="str">
        <f>IF($I743="","",_xlfn.LET(_xlpm.x,VLOOKUP($I743,'taxon-match_2026-08-31'!$A$2:$N$122,12,FALSE),IF(_xlpm.x=0,"",_xlpm.x)))</f>
        <v/>
      </c>
      <c r="R743" t="str">
        <f>IF($I743="","",_xlfn.LET(_xlpm.x,VLOOKUP($I743,'taxon-match_2026-08-31'!$A$2:$N$122,14,FALSE),IF(_xlpm.x=0,"",_xlpm.x)))</f>
        <v/>
      </c>
      <c r="T743" s="21" t="s">
        <v>71</v>
      </c>
      <c r="X743" t="str">
        <f>IF(T743="","",_xlfn.LET(_xlpm.x,VLOOKUP(T743,'Drop-down_menus'!$F$2:$G$16,2,FALSE),IF(_xlpm.x=0,"",_xlpm.x)))</f>
        <v>https://orcid.org/0009-0002-6669-2911</v>
      </c>
      <c r="Y743" t="str">
        <f>IF(U743="","",_xlfn.LET(_xlpm.x,VLOOKUP(U743,'Drop-down_menus'!$F$2:$G$16,2,FALSE),IF(_xlpm.x=0,"",_xlpm.x)))</f>
        <v/>
      </c>
      <c r="Z743" t="str">
        <f>IF(V743="","",_xlfn.LET(_xlpm.x,VLOOKUP(V743,'Drop-down_menus'!$F$2:$G$16,2,FALSE),IF(_xlpm.x=0,"",_xlpm.x)))</f>
        <v/>
      </c>
      <c r="AA743" t="str">
        <f>IF(W743="","",_xlfn.LET(_xlpm.x,VLOOKUP(W743,'Drop-down_menus'!$F$2:$G$16,2,FALSE),IF(_xlpm.x=0,"",_xlpm.x)))</f>
        <v/>
      </c>
      <c r="AB743" t="s">
        <v>722</v>
      </c>
      <c r="AE743" t="s">
        <v>792</v>
      </c>
    </row>
    <row r="744" spans="1:34" hidden="1" x14ac:dyDescent="0.2">
      <c r="A744" s="2" t="s">
        <v>190</v>
      </c>
      <c r="C744">
        <v>1012</v>
      </c>
      <c r="D744" s="21" t="s">
        <v>711</v>
      </c>
      <c r="E744" t="s">
        <v>793</v>
      </c>
      <c r="I744" t="s">
        <v>2611</v>
      </c>
      <c r="J744" t="str">
        <f>IF($I744="","",_xlfn.LET(_xlpm.x,VLOOKUP($I744,'taxon-match_2026-08-31'!$A$2:$N$122,6,FALSE),IF(_xlpm.x=0,"",_xlpm.x)))</f>
        <v/>
      </c>
      <c r="K744" t="str">
        <f>IF($I744="","",_xlfn.LET(_xlpm.x,VLOOKUP($I744,'taxon-match_2026-08-31'!$A$2:$N$122,4,FALSE),IF(_xlpm.x=0,"",_xlpm.x)))</f>
        <v/>
      </c>
      <c r="L744" t="str">
        <f>IF($I744="","",_xlfn.LET(_xlpm.x,VLOOKUP($I744,'taxon-match_2026-08-31'!$A$2:$N$122,7,FALSE),IF(_xlpm.x=0,"",_xlpm.x)))</f>
        <v/>
      </c>
      <c r="M744" t="str">
        <f>IF($I744="","",_xlfn.LET(_xlpm.x,VLOOKUP($I744,'taxon-match_2026-08-31'!$A$2:$N$122,8,FALSE),IF(_xlpm.x=0,"",_xlpm.x)))</f>
        <v/>
      </c>
      <c r="N744" t="str">
        <f>IF($I744="","",_xlfn.LET(_xlpm.x,VLOOKUP($I744,'taxon-match_2026-08-31'!$A$2:$N$122,9,FALSE),IF(_xlpm.x=0,"",_xlpm.x)))</f>
        <v/>
      </c>
      <c r="O744" t="str">
        <f>IF($I744="","",_xlfn.LET(_xlpm.x,VLOOKUP($I744,'taxon-match_2026-08-31'!$A$2:$N$122,10,FALSE),IF(_xlpm.x=0,"",_xlpm.x)))</f>
        <v/>
      </c>
      <c r="P744" t="str">
        <f>IF($I744="","",_xlfn.LET(_xlpm.x,VLOOKUP($I744,'taxon-match_2026-08-31'!$A$2:$N$122,11,FALSE),IF(_xlpm.x=0,"",_xlpm.x)))</f>
        <v/>
      </c>
      <c r="Q744" t="str">
        <f>IF($I744="","",_xlfn.LET(_xlpm.x,VLOOKUP($I744,'taxon-match_2026-08-31'!$A$2:$N$122,12,FALSE),IF(_xlpm.x=0,"",_xlpm.x)))</f>
        <v/>
      </c>
      <c r="R744" t="str">
        <f>IF($I744="","",_xlfn.LET(_xlpm.x,VLOOKUP($I744,'taxon-match_2026-08-31'!$A$2:$N$122,14,FALSE),IF(_xlpm.x=0,"",_xlpm.x)))</f>
        <v/>
      </c>
      <c r="T744" s="21" t="s">
        <v>71</v>
      </c>
      <c r="X744" t="str">
        <f>IF(T744="","",_xlfn.LET(_xlpm.x,VLOOKUP(T744,'Drop-down_menus'!$F$2:$G$16,2,FALSE),IF(_xlpm.x=0,"",_xlpm.x)))</f>
        <v>https://orcid.org/0009-0002-6669-2911</v>
      </c>
      <c r="Y744" t="str">
        <f>IF(U744="","",_xlfn.LET(_xlpm.x,VLOOKUP(U744,'Drop-down_menus'!$F$2:$G$16,2,FALSE),IF(_xlpm.x=0,"",_xlpm.x)))</f>
        <v/>
      </c>
      <c r="Z744" t="str">
        <f>IF(V744="","",_xlfn.LET(_xlpm.x,VLOOKUP(V744,'Drop-down_menus'!$F$2:$G$16,2,FALSE),IF(_xlpm.x=0,"",_xlpm.x)))</f>
        <v/>
      </c>
      <c r="AA744" t="str">
        <f>IF(W744="","",_xlfn.LET(_xlpm.x,VLOOKUP(W744,'Drop-down_menus'!$F$2:$G$16,2,FALSE),IF(_xlpm.x=0,"",_xlpm.x)))</f>
        <v/>
      </c>
      <c r="AB744" t="s">
        <v>730</v>
      </c>
      <c r="AE744" t="s">
        <v>794</v>
      </c>
    </row>
    <row r="745" spans="1:34" hidden="1" x14ac:dyDescent="0.2">
      <c r="A745" s="2" t="s">
        <v>190</v>
      </c>
      <c r="C745">
        <v>1013</v>
      </c>
      <c r="D745" s="21" t="s">
        <v>711</v>
      </c>
      <c r="E745" t="s">
        <v>793</v>
      </c>
      <c r="I745" t="s">
        <v>2611</v>
      </c>
      <c r="J745" t="str">
        <f>IF($I745="","",_xlfn.LET(_xlpm.x,VLOOKUP($I745,'taxon-match_2026-08-31'!$A$2:$N$122,6,FALSE),IF(_xlpm.x=0,"",_xlpm.x)))</f>
        <v/>
      </c>
      <c r="K745" t="str">
        <f>IF($I745="","",_xlfn.LET(_xlpm.x,VLOOKUP($I745,'taxon-match_2026-08-31'!$A$2:$N$122,4,FALSE),IF(_xlpm.x=0,"",_xlpm.x)))</f>
        <v/>
      </c>
      <c r="L745" t="str">
        <f>IF($I745="","",_xlfn.LET(_xlpm.x,VLOOKUP($I745,'taxon-match_2026-08-31'!$A$2:$N$122,7,FALSE),IF(_xlpm.x=0,"",_xlpm.x)))</f>
        <v/>
      </c>
      <c r="M745" t="str">
        <f>IF($I745="","",_xlfn.LET(_xlpm.x,VLOOKUP($I745,'taxon-match_2026-08-31'!$A$2:$N$122,8,FALSE),IF(_xlpm.x=0,"",_xlpm.x)))</f>
        <v/>
      </c>
      <c r="N745" t="str">
        <f>IF($I745="","",_xlfn.LET(_xlpm.x,VLOOKUP($I745,'taxon-match_2026-08-31'!$A$2:$N$122,9,FALSE),IF(_xlpm.x=0,"",_xlpm.x)))</f>
        <v/>
      </c>
      <c r="O745" t="str">
        <f>IF($I745="","",_xlfn.LET(_xlpm.x,VLOOKUP($I745,'taxon-match_2026-08-31'!$A$2:$N$122,10,FALSE),IF(_xlpm.x=0,"",_xlpm.x)))</f>
        <v/>
      </c>
      <c r="P745" t="str">
        <f>IF($I745="","",_xlfn.LET(_xlpm.x,VLOOKUP($I745,'taxon-match_2026-08-31'!$A$2:$N$122,11,FALSE),IF(_xlpm.x=0,"",_xlpm.x)))</f>
        <v/>
      </c>
      <c r="Q745" t="str">
        <f>IF($I745="","",_xlfn.LET(_xlpm.x,VLOOKUP($I745,'taxon-match_2026-08-31'!$A$2:$N$122,12,FALSE),IF(_xlpm.x=0,"",_xlpm.x)))</f>
        <v/>
      </c>
      <c r="R745" t="str">
        <f>IF($I745="","",_xlfn.LET(_xlpm.x,VLOOKUP($I745,'taxon-match_2026-08-31'!$A$2:$N$122,14,FALSE),IF(_xlpm.x=0,"",_xlpm.x)))</f>
        <v/>
      </c>
      <c r="T745" s="21" t="s">
        <v>71</v>
      </c>
      <c r="X745" t="str">
        <f>IF(T745="","",_xlfn.LET(_xlpm.x,VLOOKUP(T745,'Drop-down_menus'!$F$2:$G$16,2,FALSE),IF(_xlpm.x=0,"",_xlpm.x)))</f>
        <v>https://orcid.org/0009-0002-6669-2911</v>
      </c>
      <c r="Y745" t="str">
        <f>IF(U745="","",_xlfn.LET(_xlpm.x,VLOOKUP(U745,'Drop-down_menus'!$F$2:$G$16,2,FALSE),IF(_xlpm.x=0,"",_xlpm.x)))</f>
        <v/>
      </c>
      <c r="Z745" t="str">
        <f>IF(V745="","",_xlfn.LET(_xlpm.x,VLOOKUP(V745,'Drop-down_menus'!$F$2:$G$16,2,FALSE),IF(_xlpm.x=0,"",_xlpm.x)))</f>
        <v/>
      </c>
      <c r="AA745" t="str">
        <f>IF(W745="","",_xlfn.LET(_xlpm.x,VLOOKUP(W745,'Drop-down_menus'!$F$2:$G$16,2,FALSE),IF(_xlpm.x=0,"",_xlpm.x)))</f>
        <v/>
      </c>
      <c r="AB745" t="s">
        <v>730</v>
      </c>
      <c r="AE745" t="s">
        <v>794</v>
      </c>
    </row>
    <row r="746" spans="1:34" hidden="1" x14ac:dyDescent="0.2">
      <c r="A746" s="2" t="s">
        <v>190</v>
      </c>
      <c r="C746">
        <v>1014</v>
      </c>
      <c r="D746" s="21" t="s">
        <v>711</v>
      </c>
      <c r="E746" t="s">
        <v>793</v>
      </c>
      <c r="I746" t="s">
        <v>2611</v>
      </c>
      <c r="J746" t="str">
        <f>IF($I746="","",_xlfn.LET(_xlpm.x,VLOOKUP($I746,'taxon-match_2026-08-31'!$A$2:$N$122,6,FALSE),IF(_xlpm.x=0,"",_xlpm.x)))</f>
        <v/>
      </c>
      <c r="K746" t="str">
        <f>IF($I746="","",_xlfn.LET(_xlpm.x,VLOOKUP($I746,'taxon-match_2026-08-31'!$A$2:$N$122,4,FALSE),IF(_xlpm.x=0,"",_xlpm.x)))</f>
        <v/>
      </c>
      <c r="L746" t="str">
        <f>IF($I746="","",_xlfn.LET(_xlpm.x,VLOOKUP($I746,'taxon-match_2026-08-31'!$A$2:$N$122,7,FALSE),IF(_xlpm.x=0,"",_xlpm.x)))</f>
        <v/>
      </c>
      <c r="M746" t="str">
        <f>IF($I746="","",_xlfn.LET(_xlpm.x,VLOOKUP($I746,'taxon-match_2026-08-31'!$A$2:$N$122,8,FALSE),IF(_xlpm.x=0,"",_xlpm.x)))</f>
        <v/>
      </c>
      <c r="N746" t="str">
        <f>IF($I746="","",_xlfn.LET(_xlpm.x,VLOOKUP($I746,'taxon-match_2026-08-31'!$A$2:$N$122,9,FALSE),IF(_xlpm.x=0,"",_xlpm.x)))</f>
        <v/>
      </c>
      <c r="O746" t="str">
        <f>IF($I746="","",_xlfn.LET(_xlpm.x,VLOOKUP($I746,'taxon-match_2026-08-31'!$A$2:$N$122,10,FALSE),IF(_xlpm.x=0,"",_xlpm.x)))</f>
        <v/>
      </c>
      <c r="P746" t="str">
        <f>IF($I746="","",_xlfn.LET(_xlpm.x,VLOOKUP($I746,'taxon-match_2026-08-31'!$A$2:$N$122,11,FALSE),IF(_xlpm.x=0,"",_xlpm.x)))</f>
        <v/>
      </c>
      <c r="Q746" t="str">
        <f>IF($I746="","",_xlfn.LET(_xlpm.x,VLOOKUP($I746,'taxon-match_2026-08-31'!$A$2:$N$122,12,FALSE),IF(_xlpm.x=0,"",_xlpm.x)))</f>
        <v/>
      </c>
      <c r="R746" t="str">
        <f>IF($I746="","",_xlfn.LET(_xlpm.x,VLOOKUP($I746,'taxon-match_2026-08-31'!$A$2:$N$122,14,FALSE),IF(_xlpm.x=0,"",_xlpm.x)))</f>
        <v/>
      </c>
      <c r="T746" s="21" t="s">
        <v>71</v>
      </c>
      <c r="X746" t="str">
        <f>IF(T746="","",_xlfn.LET(_xlpm.x,VLOOKUP(T746,'Drop-down_menus'!$F$2:$G$16,2,FALSE),IF(_xlpm.x=0,"",_xlpm.x)))</f>
        <v>https://orcid.org/0009-0002-6669-2911</v>
      </c>
      <c r="Y746" t="str">
        <f>IF(U746="","",_xlfn.LET(_xlpm.x,VLOOKUP(U746,'Drop-down_menus'!$F$2:$G$16,2,FALSE),IF(_xlpm.x=0,"",_xlpm.x)))</f>
        <v/>
      </c>
      <c r="Z746" t="str">
        <f>IF(V746="","",_xlfn.LET(_xlpm.x,VLOOKUP(V746,'Drop-down_menus'!$F$2:$G$16,2,FALSE),IF(_xlpm.x=0,"",_xlpm.x)))</f>
        <v/>
      </c>
      <c r="AA746" t="str">
        <f>IF(W746="","",_xlfn.LET(_xlpm.x,VLOOKUP(W746,'Drop-down_menus'!$F$2:$G$16,2,FALSE),IF(_xlpm.x=0,"",_xlpm.x)))</f>
        <v/>
      </c>
      <c r="AB746" t="s">
        <v>730</v>
      </c>
      <c r="AE746" t="s">
        <v>794</v>
      </c>
    </row>
    <row r="747" spans="1:34" hidden="1" x14ac:dyDescent="0.2">
      <c r="A747" s="2" t="s">
        <v>190</v>
      </c>
      <c r="C747">
        <v>1015</v>
      </c>
      <c r="D747" s="21" t="s">
        <v>711</v>
      </c>
      <c r="E747" t="s">
        <v>795</v>
      </c>
      <c r="I747" t="s">
        <v>2611</v>
      </c>
      <c r="J747" t="str">
        <f>IF($I747="","",_xlfn.LET(_xlpm.x,VLOOKUP($I747,'taxon-match_2026-08-31'!$A$2:$N$122,6,FALSE),IF(_xlpm.x=0,"",_xlpm.x)))</f>
        <v/>
      </c>
      <c r="K747" t="str">
        <f>IF($I747="","",_xlfn.LET(_xlpm.x,VLOOKUP($I747,'taxon-match_2026-08-31'!$A$2:$N$122,4,FALSE),IF(_xlpm.x=0,"",_xlpm.x)))</f>
        <v/>
      </c>
      <c r="L747" t="str">
        <f>IF($I747="","",_xlfn.LET(_xlpm.x,VLOOKUP($I747,'taxon-match_2026-08-31'!$A$2:$N$122,7,FALSE),IF(_xlpm.x=0,"",_xlpm.x)))</f>
        <v/>
      </c>
      <c r="M747" t="str">
        <f>IF($I747="","",_xlfn.LET(_xlpm.x,VLOOKUP($I747,'taxon-match_2026-08-31'!$A$2:$N$122,8,FALSE),IF(_xlpm.x=0,"",_xlpm.x)))</f>
        <v/>
      </c>
      <c r="N747" t="str">
        <f>IF($I747="","",_xlfn.LET(_xlpm.x,VLOOKUP($I747,'taxon-match_2026-08-31'!$A$2:$N$122,9,FALSE),IF(_xlpm.x=0,"",_xlpm.x)))</f>
        <v/>
      </c>
      <c r="O747" t="str">
        <f>IF($I747="","",_xlfn.LET(_xlpm.x,VLOOKUP($I747,'taxon-match_2026-08-31'!$A$2:$N$122,10,FALSE),IF(_xlpm.x=0,"",_xlpm.x)))</f>
        <v/>
      </c>
      <c r="P747" t="str">
        <f>IF($I747="","",_xlfn.LET(_xlpm.x,VLOOKUP($I747,'taxon-match_2026-08-31'!$A$2:$N$122,11,FALSE),IF(_xlpm.x=0,"",_xlpm.x)))</f>
        <v/>
      </c>
      <c r="Q747" t="str">
        <f>IF($I747="","",_xlfn.LET(_xlpm.x,VLOOKUP($I747,'taxon-match_2026-08-31'!$A$2:$N$122,12,FALSE),IF(_xlpm.x=0,"",_xlpm.x)))</f>
        <v/>
      </c>
      <c r="R747" t="str">
        <f>IF($I747="","",_xlfn.LET(_xlpm.x,VLOOKUP($I747,'taxon-match_2026-08-31'!$A$2:$N$122,14,FALSE),IF(_xlpm.x=0,"",_xlpm.x)))</f>
        <v/>
      </c>
      <c r="T747" s="21" t="s">
        <v>71</v>
      </c>
      <c r="X747" t="str">
        <f>IF(T747="","",_xlfn.LET(_xlpm.x,VLOOKUP(T747,'Drop-down_menus'!$F$2:$G$16,2,FALSE),IF(_xlpm.x=0,"",_xlpm.x)))</f>
        <v>https://orcid.org/0009-0002-6669-2911</v>
      </c>
      <c r="Y747" t="str">
        <f>IF(U747="","",_xlfn.LET(_xlpm.x,VLOOKUP(U747,'Drop-down_menus'!$F$2:$G$16,2,FALSE),IF(_xlpm.x=0,"",_xlpm.x)))</f>
        <v/>
      </c>
      <c r="Z747" t="str">
        <f>IF(V747="","",_xlfn.LET(_xlpm.x,VLOOKUP(V747,'Drop-down_menus'!$F$2:$G$16,2,FALSE),IF(_xlpm.x=0,"",_xlpm.x)))</f>
        <v/>
      </c>
      <c r="AA747" t="str">
        <f>IF(W747="","",_xlfn.LET(_xlpm.x,VLOOKUP(W747,'Drop-down_menus'!$F$2:$G$16,2,FALSE),IF(_xlpm.x=0,"",_xlpm.x)))</f>
        <v/>
      </c>
      <c r="AB747" t="s">
        <v>730</v>
      </c>
      <c r="AE747" t="s">
        <v>794</v>
      </c>
      <c r="AH747" s="2" t="s">
        <v>805</v>
      </c>
    </row>
    <row r="748" spans="1:34" hidden="1" x14ac:dyDescent="0.2">
      <c r="A748" s="2" t="s">
        <v>190</v>
      </c>
      <c r="C748">
        <v>1016</v>
      </c>
      <c r="D748" s="21" t="s">
        <v>711</v>
      </c>
      <c r="E748" t="s">
        <v>795</v>
      </c>
      <c r="I748" t="s">
        <v>2611</v>
      </c>
      <c r="J748" t="str">
        <f>IF($I748="","",_xlfn.LET(_xlpm.x,VLOOKUP($I748,'taxon-match_2026-08-31'!$A$2:$N$122,6,FALSE),IF(_xlpm.x=0,"",_xlpm.x)))</f>
        <v/>
      </c>
      <c r="K748" t="str">
        <f>IF($I748="","",_xlfn.LET(_xlpm.x,VLOOKUP($I748,'taxon-match_2026-08-31'!$A$2:$N$122,4,FALSE),IF(_xlpm.x=0,"",_xlpm.x)))</f>
        <v/>
      </c>
      <c r="L748" t="str">
        <f>IF($I748="","",_xlfn.LET(_xlpm.x,VLOOKUP($I748,'taxon-match_2026-08-31'!$A$2:$N$122,7,FALSE),IF(_xlpm.x=0,"",_xlpm.x)))</f>
        <v/>
      </c>
      <c r="M748" t="str">
        <f>IF($I748="","",_xlfn.LET(_xlpm.x,VLOOKUP($I748,'taxon-match_2026-08-31'!$A$2:$N$122,8,FALSE),IF(_xlpm.x=0,"",_xlpm.x)))</f>
        <v/>
      </c>
      <c r="N748" t="str">
        <f>IF($I748="","",_xlfn.LET(_xlpm.x,VLOOKUP($I748,'taxon-match_2026-08-31'!$A$2:$N$122,9,FALSE),IF(_xlpm.x=0,"",_xlpm.x)))</f>
        <v/>
      </c>
      <c r="O748" t="str">
        <f>IF($I748="","",_xlfn.LET(_xlpm.x,VLOOKUP($I748,'taxon-match_2026-08-31'!$A$2:$N$122,10,FALSE),IF(_xlpm.x=0,"",_xlpm.x)))</f>
        <v/>
      </c>
      <c r="P748" t="str">
        <f>IF($I748="","",_xlfn.LET(_xlpm.x,VLOOKUP($I748,'taxon-match_2026-08-31'!$A$2:$N$122,11,FALSE),IF(_xlpm.x=0,"",_xlpm.x)))</f>
        <v/>
      </c>
      <c r="Q748" t="str">
        <f>IF($I748="","",_xlfn.LET(_xlpm.x,VLOOKUP($I748,'taxon-match_2026-08-31'!$A$2:$N$122,12,FALSE),IF(_xlpm.x=0,"",_xlpm.x)))</f>
        <v/>
      </c>
      <c r="R748" t="str">
        <f>IF($I748="","",_xlfn.LET(_xlpm.x,VLOOKUP($I748,'taxon-match_2026-08-31'!$A$2:$N$122,14,FALSE),IF(_xlpm.x=0,"",_xlpm.x)))</f>
        <v/>
      </c>
      <c r="T748" s="21" t="s">
        <v>71</v>
      </c>
      <c r="X748" t="str">
        <f>IF(T748="","",_xlfn.LET(_xlpm.x,VLOOKUP(T748,'Drop-down_menus'!$F$2:$G$16,2,FALSE),IF(_xlpm.x=0,"",_xlpm.x)))</f>
        <v>https://orcid.org/0009-0002-6669-2911</v>
      </c>
      <c r="Y748" t="str">
        <f>IF(U748="","",_xlfn.LET(_xlpm.x,VLOOKUP(U748,'Drop-down_menus'!$F$2:$G$16,2,FALSE),IF(_xlpm.x=0,"",_xlpm.x)))</f>
        <v/>
      </c>
      <c r="Z748" t="str">
        <f>IF(V748="","",_xlfn.LET(_xlpm.x,VLOOKUP(V748,'Drop-down_menus'!$F$2:$G$16,2,FALSE),IF(_xlpm.x=0,"",_xlpm.x)))</f>
        <v/>
      </c>
      <c r="AA748" t="str">
        <f>IF(W748="","",_xlfn.LET(_xlpm.x,VLOOKUP(W748,'Drop-down_menus'!$F$2:$G$16,2,FALSE),IF(_xlpm.x=0,"",_xlpm.x)))</f>
        <v/>
      </c>
      <c r="AB748" t="s">
        <v>730</v>
      </c>
      <c r="AE748" t="s">
        <v>794</v>
      </c>
      <c r="AH748" s="2" t="s">
        <v>805</v>
      </c>
    </row>
    <row r="749" spans="1:34" hidden="1" x14ac:dyDescent="0.2">
      <c r="A749" s="2" t="s">
        <v>190</v>
      </c>
      <c r="C749">
        <v>1017</v>
      </c>
      <c r="D749" s="21" t="s">
        <v>711</v>
      </c>
      <c r="E749" t="s">
        <v>795</v>
      </c>
      <c r="I749" t="s">
        <v>2611</v>
      </c>
      <c r="J749" t="str">
        <f>IF($I749="","",_xlfn.LET(_xlpm.x,VLOOKUP($I749,'taxon-match_2026-08-31'!$A$2:$N$122,6,FALSE),IF(_xlpm.x=0,"",_xlpm.x)))</f>
        <v/>
      </c>
      <c r="K749" t="str">
        <f>IF($I749="","",_xlfn.LET(_xlpm.x,VLOOKUP($I749,'taxon-match_2026-08-31'!$A$2:$N$122,4,FALSE),IF(_xlpm.x=0,"",_xlpm.x)))</f>
        <v/>
      </c>
      <c r="L749" t="str">
        <f>IF($I749="","",_xlfn.LET(_xlpm.x,VLOOKUP($I749,'taxon-match_2026-08-31'!$A$2:$N$122,7,FALSE),IF(_xlpm.x=0,"",_xlpm.x)))</f>
        <v/>
      </c>
      <c r="M749" t="str">
        <f>IF($I749="","",_xlfn.LET(_xlpm.x,VLOOKUP($I749,'taxon-match_2026-08-31'!$A$2:$N$122,8,FALSE),IF(_xlpm.x=0,"",_xlpm.x)))</f>
        <v/>
      </c>
      <c r="N749" t="str">
        <f>IF($I749="","",_xlfn.LET(_xlpm.x,VLOOKUP($I749,'taxon-match_2026-08-31'!$A$2:$N$122,9,FALSE),IF(_xlpm.x=0,"",_xlpm.x)))</f>
        <v/>
      </c>
      <c r="O749" t="str">
        <f>IF($I749="","",_xlfn.LET(_xlpm.x,VLOOKUP($I749,'taxon-match_2026-08-31'!$A$2:$N$122,10,FALSE),IF(_xlpm.x=0,"",_xlpm.x)))</f>
        <v/>
      </c>
      <c r="P749" t="str">
        <f>IF($I749="","",_xlfn.LET(_xlpm.x,VLOOKUP($I749,'taxon-match_2026-08-31'!$A$2:$N$122,11,FALSE),IF(_xlpm.x=0,"",_xlpm.x)))</f>
        <v/>
      </c>
      <c r="Q749" t="str">
        <f>IF($I749="","",_xlfn.LET(_xlpm.x,VLOOKUP($I749,'taxon-match_2026-08-31'!$A$2:$N$122,12,FALSE),IF(_xlpm.x=0,"",_xlpm.x)))</f>
        <v/>
      </c>
      <c r="R749" t="str">
        <f>IF($I749="","",_xlfn.LET(_xlpm.x,VLOOKUP($I749,'taxon-match_2026-08-31'!$A$2:$N$122,14,FALSE),IF(_xlpm.x=0,"",_xlpm.x)))</f>
        <v/>
      </c>
      <c r="T749" s="21" t="s">
        <v>71</v>
      </c>
      <c r="X749" t="str">
        <f>IF(T749="","",_xlfn.LET(_xlpm.x,VLOOKUP(T749,'Drop-down_menus'!$F$2:$G$16,2,FALSE),IF(_xlpm.x=0,"",_xlpm.x)))</f>
        <v>https://orcid.org/0009-0002-6669-2911</v>
      </c>
      <c r="Y749" t="str">
        <f>IF(U749="","",_xlfn.LET(_xlpm.x,VLOOKUP(U749,'Drop-down_menus'!$F$2:$G$16,2,FALSE),IF(_xlpm.x=0,"",_xlpm.x)))</f>
        <v/>
      </c>
      <c r="Z749" t="str">
        <f>IF(V749="","",_xlfn.LET(_xlpm.x,VLOOKUP(V749,'Drop-down_menus'!$F$2:$G$16,2,FALSE),IF(_xlpm.x=0,"",_xlpm.x)))</f>
        <v/>
      </c>
      <c r="AA749" t="str">
        <f>IF(W749="","",_xlfn.LET(_xlpm.x,VLOOKUP(W749,'Drop-down_menus'!$F$2:$G$16,2,FALSE),IF(_xlpm.x=0,"",_xlpm.x)))</f>
        <v/>
      </c>
      <c r="AB749" t="s">
        <v>730</v>
      </c>
      <c r="AE749" t="s">
        <v>794</v>
      </c>
      <c r="AH749" s="2" t="s">
        <v>806</v>
      </c>
    </row>
    <row r="750" spans="1:34" hidden="1" x14ac:dyDescent="0.2">
      <c r="A750" s="2" t="s">
        <v>190</v>
      </c>
      <c r="C750">
        <v>1018</v>
      </c>
      <c r="D750" s="21" t="s">
        <v>711</v>
      </c>
      <c r="E750" t="s">
        <v>795</v>
      </c>
      <c r="I750" t="s">
        <v>2611</v>
      </c>
      <c r="J750" t="str">
        <f>IF($I750="","",_xlfn.LET(_xlpm.x,VLOOKUP($I750,'taxon-match_2026-08-31'!$A$2:$N$122,6,FALSE),IF(_xlpm.x=0,"",_xlpm.x)))</f>
        <v/>
      </c>
      <c r="K750" t="str">
        <f>IF($I750="","",_xlfn.LET(_xlpm.x,VLOOKUP($I750,'taxon-match_2026-08-31'!$A$2:$N$122,4,FALSE),IF(_xlpm.x=0,"",_xlpm.x)))</f>
        <v/>
      </c>
      <c r="L750" t="str">
        <f>IF($I750="","",_xlfn.LET(_xlpm.x,VLOOKUP($I750,'taxon-match_2026-08-31'!$A$2:$N$122,7,FALSE),IF(_xlpm.x=0,"",_xlpm.x)))</f>
        <v/>
      </c>
      <c r="M750" t="str">
        <f>IF($I750="","",_xlfn.LET(_xlpm.x,VLOOKUP($I750,'taxon-match_2026-08-31'!$A$2:$N$122,8,FALSE),IF(_xlpm.x=0,"",_xlpm.x)))</f>
        <v/>
      </c>
      <c r="N750" t="str">
        <f>IF($I750="","",_xlfn.LET(_xlpm.x,VLOOKUP($I750,'taxon-match_2026-08-31'!$A$2:$N$122,9,FALSE),IF(_xlpm.x=0,"",_xlpm.x)))</f>
        <v/>
      </c>
      <c r="O750" t="str">
        <f>IF($I750="","",_xlfn.LET(_xlpm.x,VLOOKUP($I750,'taxon-match_2026-08-31'!$A$2:$N$122,10,FALSE),IF(_xlpm.x=0,"",_xlpm.x)))</f>
        <v/>
      </c>
      <c r="P750" t="str">
        <f>IF($I750="","",_xlfn.LET(_xlpm.x,VLOOKUP($I750,'taxon-match_2026-08-31'!$A$2:$N$122,11,FALSE),IF(_xlpm.x=0,"",_xlpm.x)))</f>
        <v/>
      </c>
      <c r="Q750" t="str">
        <f>IF($I750="","",_xlfn.LET(_xlpm.x,VLOOKUP($I750,'taxon-match_2026-08-31'!$A$2:$N$122,12,FALSE),IF(_xlpm.x=0,"",_xlpm.x)))</f>
        <v/>
      </c>
      <c r="R750" t="str">
        <f>IF($I750="","",_xlfn.LET(_xlpm.x,VLOOKUP($I750,'taxon-match_2026-08-31'!$A$2:$N$122,14,FALSE),IF(_xlpm.x=0,"",_xlpm.x)))</f>
        <v/>
      </c>
      <c r="T750" s="21" t="s">
        <v>71</v>
      </c>
      <c r="X750" t="str">
        <f>IF(T750="","",_xlfn.LET(_xlpm.x,VLOOKUP(T750,'Drop-down_menus'!$F$2:$G$16,2,FALSE),IF(_xlpm.x=0,"",_xlpm.x)))</f>
        <v>https://orcid.org/0009-0002-6669-2911</v>
      </c>
      <c r="Y750" t="str">
        <f>IF(U750="","",_xlfn.LET(_xlpm.x,VLOOKUP(U750,'Drop-down_menus'!$F$2:$G$16,2,FALSE),IF(_xlpm.x=0,"",_xlpm.x)))</f>
        <v/>
      </c>
      <c r="Z750" t="str">
        <f>IF(V750="","",_xlfn.LET(_xlpm.x,VLOOKUP(V750,'Drop-down_menus'!$F$2:$G$16,2,FALSE),IF(_xlpm.x=0,"",_xlpm.x)))</f>
        <v/>
      </c>
      <c r="AA750" t="str">
        <f>IF(W750="","",_xlfn.LET(_xlpm.x,VLOOKUP(W750,'Drop-down_menus'!$F$2:$G$16,2,FALSE),IF(_xlpm.x=0,"",_xlpm.x)))</f>
        <v/>
      </c>
      <c r="AB750" t="s">
        <v>730</v>
      </c>
      <c r="AE750" t="s">
        <v>794</v>
      </c>
      <c r="AH750" s="2" t="s">
        <v>806</v>
      </c>
    </row>
    <row r="751" spans="1:34" hidden="1" x14ac:dyDescent="0.2">
      <c r="A751" s="2" t="s">
        <v>190</v>
      </c>
      <c r="C751">
        <v>1019</v>
      </c>
      <c r="D751" s="21" t="s">
        <v>711</v>
      </c>
      <c r="E751" t="s">
        <v>795</v>
      </c>
      <c r="I751" t="s">
        <v>2611</v>
      </c>
      <c r="J751" t="str">
        <f>IF($I751="","",_xlfn.LET(_xlpm.x,VLOOKUP($I751,'taxon-match_2026-08-31'!$A$2:$N$122,6,FALSE),IF(_xlpm.x=0,"",_xlpm.x)))</f>
        <v/>
      </c>
      <c r="K751" t="str">
        <f>IF($I751="","",_xlfn.LET(_xlpm.x,VLOOKUP($I751,'taxon-match_2026-08-31'!$A$2:$N$122,4,FALSE),IF(_xlpm.x=0,"",_xlpm.x)))</f>
        <v/>
      </c>
      <c r="L751" t="str">
        <f>IF($I751="","",_xlfn.LET(_xlpm.x,VLOOKUP($I751,'taxon-match_2026-08-31'!$A$2:$N$122,7,FALSE),IF(_xlpm.x=0,"",_xlpm.x)))</f>
        <v/>
      </c>
      <c r="M751" t="str">
        <f>IF($I751="","",_xlfn.LET(_xlpm.x,VLOOKUP($I751,'taxon-match_2026-08-31'!$A$2:$N$122,8,FALSE),IF(_xlpm.x=0,"",_xlpm.x)))</f>
        <v/>
      </c>
      <c r="N751" t="str">
        <f>IF($I751="","",_xlfn.LET(_xlpm.x,VLOOKUP($I751,'taxon-match_2026-08-31'!$A$2:$N$122,9,FALSE),IF(_xlpm.x=0,"",_xlpm.x)))</f>
        <v/>
      </c>
      <c r="O751" t="str">
        <f>IF($I751="","",_xlfn.LET(_xlpm.x,VLOOKUP($I751,'taxon-match_2026-08-31'!$A$2:$N$122,10,FALSE),IF(_xlpm.x=0,"",_xlpm.x)))</f>
        <v/>
      </c>
      <c r="P751" t="str">
        <f>IF($I751="","",_xlfn.LET(_xlpm.x,VLOOKUP($I751,'taxon-match_2026-08-31'!$A$2:$N$122,11,FALSE),IF(_xlpm.x=0,"",_xlpm.x)))</f>
        <v/>
      </c>
      <c r="Q751" t="str">
        <f>IF($I751="","",_xlfn.LET(_xlpm.x,VLOOKUP($I751,'taxon-match_2026-08-31'!$A$2:$N$122,12,FALSE),IF(_xlpm.x=0,"",_xlpm.x)))</f>
        <v/>
      </c>
      <c r="R751" t="str">
        <f>IF($I751="","",_xlfn.LET(_xlpm.x,VLOOKUP($I751,'taxon-match_2026-08-31'!$A$2:$N$122,14,FALSE),IF(_xlpm.x=0,"",_xlpm.x)))</f>
        <v/>
      </c>
      <c r="T751" s="21" t="s">
        <v>71</v>
      </c>
      <c r="X751" t="str">
        <f>IF(T751="","",_xlfn.LET(_xlpm.x,VLOOKUP(T751,'Drop-down_menus'!$F$2:$G$16,2,FALSE),IF(_xlpm.x=0,"",_xlpm.x)))</f>
        <v>https://orcid.org/0009-0002-6669-2911</v>
      </c>
      <c r="Y751" t="str">
        <f>IF(U751="","",_xlfn.LET(_xlpm.x,VLOOKUP(U751,'Drop-down_menus'!$F$2:$G$16,2,FALSE),IF(_xlpm.x=0,"",_xlpm.x)))</f>
        <v/>
      </c>
      <c r="Z751" t="str">
        <f>IF(V751="","",_xlfn.LET(_xlpm.x,VLOOKUP(V751,'Drop-down_menus'!$F$2:$G$16,2,FALSE),IF(_xlpm.x=0,"",_xlpm.x)))</f>
        <v/>
      </c>
      <c r="AA751" t="str">
        <f>IF(W751="","",_xlfn.LET(_xlpm.x,VLOOKUP(W751,'Drop-down_menus'!$F$2:$G$16,2,FALSE),IF(_xlpm.x=0,"",_xlpm.x)))</f>
        <v/>
      </c>
      <c r="AB751" t="s">
        <v>730</v>
      </c>
      <c r="AE751" t="s">
        <v>794</v>
      </c>
      <c r="AH751" s="2" t="s">
        <v>807</v>
      </c>
    </row>
    <row r="752" spans="1:34" hidden="1" x14ac:dyDescent="0.2">
      <c r="A752" s="2" t="s">
        <v>190</v>
      </c>
      <c r="C752">
        <v>1020</v>
      </c>
      <c r="D752" s="21" t="s">
        <v>711</v>
      </c>
      <c r="E752" t="s">
        <v>795</v>
      </c>
      <c r="I752" t="s">
        <v>2611</v>
      </c>
      <c r="J752" t="str">
        <f>IF($I752="","",_xlfn.LET(_xlpm.x,VLOOKUP($I752,'taxon-match_2026-08-31'!$A$2:$N$122,6,FALSE),IF(_xlpm.x=0,"",_xlpm.x)))</f>
        <v/>
      </c>
      <c r="K752" t="str">
        <f>IF($I752="","",_xlfn.LET(_xlpm.x,VLOOKUP($I752,'taxon-match_2026-08-31'!$A$2:$N$122,4,FALSE),IF(_xlpm.x=0,"",_xlpm.x)))</f>
        <v/>
      </c>
      <c r="L752" t="str">
        <f>IF($I752="","",_xlfn.LET(_xlpm.x,VLOOKUP($I752,'taxon-match_2026-08-31'!$A$2:$N$122,7,FALSE),IF(_xlpm.x=0,"",_xlpm.x)))</f>
        <v/>
      </c>
      <c r="M752" t="str">
        <f>IF($I752="","",_xlfn.LET(_xlpm.x,VLOOKUP($I752,'taxon-match_2026-08-31'!$A$2:$N$122,8,FALSE),IF(_xlpm.x=0,"",_xlpm.x)))</f>
        <v/>
      </c>
      <c r="N752" t="str">
        <f>IF($I752="","",_xlfn.LET(_xlpm.x,VLOOKUP($I752,'taxon-match_2026-08-31'!$A$2:$N$122,9,FALSE),IF(_xlpm.x=0,"",_xlpm.x)))</f>
        <v/>
      </c>
      <c r="O752" t="str">
        <f>IF($I752="","",_xlfn.LET(_xlpm.x,VLOOKUP($I752,'taxon-match_2026-08-31'!$A$2:$N$122,10,FALSE),IF(_xlpm.x=0,"",_xlpm.x)))</f>
        <v/>
      </c>
      <c r="P752" t="str">
        <f>IF($I752="","",_xlfn.LET(_xlpm.x,VLOOKUP($I752,'taxon-match_2026-08-31'!$A$2:$N$122,11,FALSE),IF(_xlpm.x=0,"",_xlpm.x)))</f>
        <v/>
      </c>
      <c r="Q752" t="str">
        <f>IF($I752="","",_xlfn.LET(_xlpm.x,VLOOKUP($I752,'taxon-match_2026-08-31'!$A$2:$N$122,12,FALSE),IF(_xlpm.x=0,"",_xlpm.x)))</f>
        <v/>
      </c>
      <c r="R752" t="str">
        <f>IF($I752="","",_xlfn.LET(_xlpm.x,VLOOKUP($I752,'taxon-match_2026-08-31'!$A$2:$N$122,14,FALSE),IF(_xlpm.x=0,"",_xlpm.x)))</f>
        <v/>
      </c>
      <c r="T752" s="21" t="s">
        <v>71</v>
      </c>
      <c r="X752" t="str">
        <f>IF(T752="","",_xlfn.LET(_xlpm.x,VLOOKUP(T752,'Drop-down_menus'!$F$2:$G$16,2,FALSE),IF(_xlpm.x=0,"",_xlpm.x)))</f>
        <v>https://orcid.org/0009-0002-6669-2911</v>
      </c>
      <c r="Y752" t="str">
        <f>IF(U752="","",_xlfn.LET(_xlpm.x,VLOOKUP(U752,'Drop-down_menus'!$F$2:$G$16,2,FALSE),IF(_xlpm.x=0,"",_xlpm.x)))</f>
        <v/>
      </c>
      <c r="Z752" t="str">
        <f>IF(V752="","",_xlfn.LET(_xlpm.x,VLOOKUP(V752,'Drop-down_menus'!$F$2:$G$16,2,FALSE),IF(_xlpm.x=0,"",_xlpm.x)))</f>
        <v/>
      </c>
      <c r="AA752" t="str">
        <f>IF(W752="","",_xlfn.LET(_xlpm.x,VLOOKUP(W752,'Drop-down_menus'!$F$2:$G$16,2,FALSE),IF(_xlpm.x=0,"",_xlpm.x)))</f>
        <v/>
      </c>
      <c r="AB752" t="s">
        <v>730</v>
      </c>
      <c r="AE752" t="s">
        <v>794</v>
      </c>
      <c r="AH752" s="2" t="s">
        <v>807</v>
      </c>
    </row>
    <row r="753" spans="1:34" hidden="1" x14ac:dyDescent="0.2">
      <c r="A753" s="2" t="s">
        <v>184</v>
      </c>
      <c r="C753">
        <v>996</v>
      </c>
      <c r="D753" s="21" t="s">
        <v>711</v>
      </c>
      <c r="E753" t="s">
        <v>736</v>
      </c>
      <c r="I753" t="s">
        <v>2611</v>
      </c>
      <c r="J753" t="str">
        <f>IF($I753="","",_xlfn.LET(_xlpm.x,VLOOKUP($I753,'taxon-match_2026-08-31'!$A$2:$N$122,6,FALSE),IF(_xlpm.x=0,"",_xlpm.x)))</f>
        <v/>
      </c>
      <c r="K753" t="str">
        <f>IF($I753="","",_xlfn.LET(_xlpm.x,VLOOKUP($I753,'taxon-match_2026-08-31'!$A$2:$N$122,4,FALSE),IF(_xlpm.x=0,"",_xlpm.x)))</f>
        <v/>
      </c>
      <c r="L753" t="str">
        <f>IF($I753="","",_xlfn.LET(_xlpm.x,VLOOKUP($I753,'taxon-match_2026-08-31'!$A$2:$N$122,7,FALSE),IF(_xlpm.x=0,"",_xlpm.x)))</f>
        <v/>
      </c>
      <c r="M753" t="str">
        <f>IF($I753="","",_xlfn.LET(_xlpm.x,VLOOKUP($I753,'taxon-match_2026-08-31'!$A$2:$N$122,8,FALSE),IF(_xlpm.x=0,"",_xlpm.x)))</f>
        <v/>
      </c>
      <c r="N753" t="str">
        <f>IF($I753="","",_xlfn.LET(_xlpm.x,VLOOKUP($I753,'taxon-match_2026-08-31'!$A$2:$N$122,9,FALSE),IF(_xlpm.x=0,"",_xlpm.x)))</f>
        <v/>
      </c>
      <c r="O753" t="str">
        <f>IF($I753="","",_xlfn.LET(_xlpm.x,VLOOKUP($I753,'taxon-match_2026-08-31'!$A$2:$N$122,10,FALSE),IF(_xlpm.x=0,"",_xlpm.x)))</f>
        <v/>
      </c>
      <c r="P753" t="str">
        <f>IF($I753="","",_xlfn.LET(_xlpm.x,VLOOKUP($I753,'taxon-match_2026-08-31'!$A$2:$N$122,11,FALSE),IF(_xlpm.x=0,"",_xlpm.x)))</f>
        <v/>
      </c>
      <c r="Q753" t="str">
        <f>IF($I753="","",_xlfn.LET(_xlpm.x,VLOOKUP($I753,'taxon-match_2026-08-31'!$A$2:$N$122,12,FALSE),IF(_xlpm.x=0,"",_xlpm.x)))</f>
        <v/>
      </c>
      <c r="R753" t="str">
        <f>IF($I753="","",_xlfn.LET(_xlpm.x,VLOOKUP($I753,'taxon-match_2026-08-31'!$A$2:$N$122,14,FALSE),IF(_xlpm.x=0,"",_xlpm.x)))</f>
        <v/>
      </c>
      <c r="T753" s="21" t="s">
        <v>71</v>
      </c>
      <c r="X753" t="str">
        <f>IF(T753="","",_xlfn.LET(_xlpm.x,VLOOKUP(T753,'Drop-down_menus'!$F$2:$G$16,2,FALSE),IF(_xlpm.x=0,"",_xlpm.x)))</f>
        <v>https://orcid.org/0009-0002-6669-2911</v>
      </c>
      <c r="Y753" t="str">
        <f>IF(U753="","",_xlfn.LET(_xlpm.x,VLOOKUP(U753,'Drop-down_menus'!$F$2:$G$16,2,FALSE),IF(_xlpm.x=0,"",_xlpm.x)))</f>
        <v/>
      </c>
      <c r="Z753" t="str">
        <f>IF(V753="","",_xlfn.LET(_xlpm.x,VLOOKUP(V753,'Drop-down_menus'!$F$2:$G$16,2,FALSE),IF(_xlpm.x=0,"",_xlpm.x)))</f>
        <v/>
      </c>
      <c r="AA753" t="str">
        <f>IF(W753="","",_xlfn.LET(_xlpm.x,VLOOKUP(W753,'Drop-down_menus'!$F$2:$G$16,2,FALSE),IF(_xlpm.x=0,"",_xlpm.x)))</f>
        <v/>
      </c>
      <c r="AB753" t="s">
        <v>702</v>
      </c>
      <c r="AE753" t="s">
        <v>794</v>
      </c>
    </row>
    <row r="754" spans="1:34" hidden="1" x14ac:dyDescent="0.2">
      <c r="A754" s="2" t="s">
        <v>184</v>
      </c>
      <c r="C754">
        <v>997</v>
      </c>
      <c r="D754" s="21" t="s">
        <v>711</v>
      </c>
      <c r="E754" t="s">
        <v>736</v>
      </c>
      <c r="I754" t="s">
        <v>2611</v>
      </c>
      <c r="J754" t="str">
        <f>IF($I754="","",_xlfn.LET(_xlpm.x,VLOOKUP($I754,'taxon-match_2026-08-31'!$A$2:$N$122,6,FALSE),IF(_xlpm.x=0,"",_xlpm.x)))</f>
        <v/>
      </c>
      <c r="K754" t="str">
        <f>IF($I754="","",_xlfn.LET(_xlpm.x,VLOOKUP($I754,'taxon-match_2026-08-31'!$A$2:$N$122,4,FALSE),IF(_xlpm.x=0,"",_xlpm.x)))</f>
        <v/>
      </c>
      <c r="L754" t="str">
        <f>IF($I754="","",_xlfn.LET(_xlpm.x,VLOOKUP($I754,'taxon-match_2026-08-31'!$A$2:$N$122,7,FALSE),IF(_xlpm.x=0,"",_xlpm.x)))</f>
        <v/>
      </c>
      <c r="M754" t="str">
        <f>IF($I754="","",_xlfn.LET(_xlpm.x,VLOOKUP($I754,'taxon-match_2026-08-31'!$A$2:$N$122,8,FALSE),IF(_xlpm.x=0,"",_xlpm.x)))</f>
        <v/>
      </c>
      <c r="N754" t="str">
        <f>IF($I754="","",_xlfn.LET(_xlpm.x,VLOOKUP($I754,'taxon-match_2026-08-31'!$A$2:$N$122,9,FALSE),IF(_xlpm.x=0,"",_xlpm.x)))</f>
        <v/>
      </c>
      <c r="O754" t="str">
        <f>IF($I754="","",_xlfn.LET(_xlpm.x,VLOOKUP($I754,'taxon-match_2026-08-31'!$A$2:$N$122,10,FALSE),IF(_xlpm.x=0,"",_xlpm.x)))</f>
        <v/>
      </c>
      <c r="P754" t="str">
        <f>IF($I754="","",_xlfn.LET(_xlpm.x,VLOOKUP($I754,'taxon-match_2026-08-31'!$A$2:$N$122,11,FALSE),IF(_xlpm.x=0,"",_xlpm.x)))</f>
        <v/>
      </c>
      <c r="Q754" t="str">
        <f>IF($I754="","",_xlfn.LET(_xlpm.x,VLOOKUP($I754,'taxon-match_2026-08-31'!$A$2:$N$122,12,FALSE),IF(_xlpm.x=0,"",_xlpm.x)))</f>
        <v/>
      </c>
      <c r="R754" t="str">
        <f>IF($I754="","",_xlfn.LET(_xlpm.x,VLOOKUP($I754,'taxon-match_2026-08-31'!$A$2:$N$122,14,FALSE),IF(_xlpm.x=0,"",_xlpm.x)))</f>
        <v/>
      </c>
      <c r="T754" s="21" t="s">
        <v>71</v>
      </c>
      <c r="X754" t="str">
        <f>IF(T754="","",_xlfn.LET(_xlpm.x,VLOOKUP(T754,'Drop-down_menus'!$F$2:$G$16,2,FALSE),IF(_xlpm.x=0,"",_xlpm.x)))</f>
        <v>https://orcid.org/0009-0002-6669-2911</v>
      </c>
      <c r="Y754" t="str">
        <f>IF(U754="","",_xlfn.LET(_xlpm.x,VLOOKUP(U754,'Drop-down_menus'!$F$2:$G$16,2,FALSE),IF(_xlpm.x=0,"",_xlpm.x)))</f>
        <v/>
      </c>
      <c r="Z754" t="str">
        <f>IF(V754="","",_xlfn.LET(_xlpm.x,VLOOKUP(V754,'Drop-down_menus'!$F$2:$G$16,2,FALSE),IF(_xlpm.x=0,"",_xlpm.x)))</f>
        <v/>
      </c>
      <c r="AA754" t="str">
        <f>IF(W754="","",_xlfn.LET(_xlpm.x,VLOOKUP(W754,'Drop-down_menus'!$F$2:$G$16,2,FALSE),IF(_xlpm.x=0,"",_xlpm.x)))</f>
        <v/>
      </c>
      <c r="AB754" t="s">
        <v>702</v>
      </c>
      <c r="AE754" t="s">
        <v>794</v>
      </c>
    </row>
    <row r="755" spans="1:34" hidden="1" x14ac:dyDescent="0.2">
      <c r="A755" s="2" t="s">
        <v>184</v>
      </c>
      <c r="C755">
        <v>998</v>
      </c>
      <c r="D755" s="21" t="s">
        <v>711</v>
      </c>
      <c r="E755" t="s">
        <v>736</v>
      </c>
      <c r="I755" t="s">
        <v>2611</v>
      </c>
      <c r="J755" t="str">
        <f>IF($I755="","",_xlfn.LET(_xlpm.x,VLOOKUP($I755,'taxon-match_2026-08-31'!$A$2:$N$122,6,FALSE),IF(_xlpm.x=0,"",_xlpm.x)))</f>
        <v/>
      </c>
      <c r="K755" t="str">
        <f>IF($I755="","",_xlfn.LET(_xlpm.x,VLOOKUP($I755,'taxon-match_2026-08-31'!$A$2:$N$122,4,FALSE),IF(_xlpm.x=0,"",_xlpm.x)))</f>
        <v/>
      </c>
      <c r="L755" t="str">
        <f>IF($I755="","",_xlfn.LET(_xlpm.x,VLOOKUP($I755,'taxon-match_2026-08-31'!$A$2:$N$122,7,FALSE),IF(_xlpm.x=0,"",_xlpm.x)))</f>
        <v/>
      </c>
      <c r="M755" t="str">
        <f>IF($I755="","",_xlfn.LET(_xlpm.x,VLOOKUP($I755,'taxon-match_2026-08-31'!$A$2:$N$122,8,FALSE),IF(_xlpm.x=0,"",_xlpm.x)))</f>
        <v/>
      </c>
      <c r="N755" t="str">
        <f>IF($I755="","",_xlfn.LET(_xlpm.x,VLOOKUP($I755,'taxon-match_2026-08-31'!$A$2:$N$122,9,FALSE),IF(_xlpm.x=0,"",_xlpm.x)))</f>
        <v/>
      </c>
      <c r="O755" t="str">
        <f>IF($I755="","",_xlfn.LET(_xlpm.x,VLOOKUP($I755,'taxon-match_2026-08-31'!$A$2:$N$122,10,FALSE),IF(_xlpm.x=0,"",_xlpm.x)))</f>
        <v/>
      </c>
      <c r="P755" t="str">
        <f>IF($I755="","",_xlfn.LET(_xlpm.x,VLOOKUP($I755,'taxon-match_2026-08-31'!$A$2:$N$122,11,FALSE),IF(_xlpm.x=0,"",_xlpm.x)))</f>
        <v/>
      </c>
      <c r="Q755" t="str">
        <f>IF($I755="","",_xlfn.LET(_xlpm.x,VLOOKUP($I755,'taxon-match_2026-08-31'!$A$2:$N$122,12,FALSE),IF(_xlpm.x=0,"",_xlpm.x)))</f>
        <v/>
      </c>
      <c r="R755" t="str">
        <f>IF($I755="","",_xlfn.LET(_xlpm.x,VLOOKUP($I755,'taxon-match_2026-08-31'!$A$2:$N$122,14,FALSE),IF(_xlpm.x=0,"",_xlpm.x)))</f>
        <v/>
      </c>
      <c r="T755" s="21" t="s">
        <v>71</v>
      </c>
      <c r="X755" t="str">
        <f>IF(T755="","",_xlfn.LET(_xlpm.x,VLOOKUP(T755,'Drop-down_menus'!$F$2:$G$16,2,FALSE),IF(_xlpm.x=0,"",_xlpm.x)))</f>
        <v>https://orcid.org/0009-0002-6669-2911</v>
      </c>
      <c r="Y755" t="str">
        <f>IF(U755="","",_xlfn.LET(_xlpm.x,VLOOKUP(U755,'Drop-down_menus'!$F$2:$G$16,2,FALSE),IF(_xlpm.x=0,"",_xlpm.x)))</f>
        <v/>
      </c>
      <c r="Z755" t="str">
        <f>IF(V755="","",_xlfn.LET(_xlpm.x,VLOOKUP(V755,'Drop-down_menus'!$F$2:$G$16,2,FALSE),IF(_xlpm.x=0,"",_xlpm.x)))</f>
        <v/>
      </c>
      <c r="AA755" t="str">
        <f>IF(W755="","",_xlfn.LET(_xlpm.x,VLOOKUP(W755,'Drop-down_menus'!$F$2:$G$16,2,FALSE),IF(_xlpm.x=0,"",_xlpm.x)))</f>
        <v/>
      </c>
      <c r="AB755" t="s">
        <v>702</v>
      </c>
      <c r="AE755" t="s">
        <v>794</v>
      </c>
    </row>
    <row r="756" spans="1:34" hidden="1" x14ac:dyDescent="0.2">
      <c r="A756" s="2" t="s">
        <v>184</v>
      </c>
      <c r="C756">
        <v>999</v>
      </c>
      <c r="D756" s="21" t="s">
        <v>711</v>
      </c>
      <c r="E756" t="s">
        <v>803</v>
      </c>
      <c r="I756" t="s">
        <v>2611</v>
      </c>
      <c r="J756" t="str">
        <f>IF($I756="","",_xlfn.LET(_xlpm.x,VLOOKUP($I756,'taxon-match_2026-08-31'!$A$2:$N$122,6,FALSE),IF(_xlpm.x=0,"",_xlpm.x)))</f>
        <v/>
      </c>
      <c r="K756" t="str">
        <f>IF($I756="","",_xlfn.LET(_xlpm.x,VLOOKUP($I756,'taxon-match_2026-08-31'!$A$2:$N$122,4,FALSE),IF(_xlpm.x=0,"",_xlpm.x)))</f>
        <v/>
      </c>
      <c r="L756" t="str">
        <f>IF($I756="","",_xlfn.LET(_xlpm.x,VLOOKUP($I756,'taxon-match_2026-08-31'!$A$2:$N$122,7,FALSE),IF(_xlpm.x=0,"",_xlpm.x)))</f>
        <v/>
      </c>
      <c r="M756" t="str">
        <f>IF($I756="","",_xlfn.LET(_xlpm.x,VLOOKUP($I756,'taxon-match_2026-08-31'!$A$2:$N$122,8,FALSE),IF(_xlpm.x=0,"",_xlpm.x)))</f>
        <v/>
      </c>
      <c r="N756" t="str">
        <f>IF($I756="","",_xlfn.LET(_xlpm.x,VLOOKUP($I756,'taxon-match_2026-08-31'!$A$2:$N$122,9,FALSE),IF(_xlpm.x=0,"",_xlpm.x)))</f>
        <v/>
      </c>
      <c r="O756" t="str">
        <f>IF($I756="","",_xlfn.LET(_xlpm.x,VLOOKUP($I756,'taxon-match_2026-08-31'!$A$2:$N$122,10,FALSE),IF(_xlpm.x=0,"",_xlpm.x)))</f>
        <v/>
      </c>
      <c r="P756" t="str">
        <f>IF($I756="","",_xlfn.LET(_xlpm.x,VLOOKUP($I756,'taxon-match_2026-08-31'!$A$2:$N$122,11,FALSE),IF(_xlpm.x=0,"",_xlpm.x)))</f>
        <v/>
      </c>
      <c r="Q756" t="str">
        <f>IF($I756="","",_xlfn.LET(_xlpm.x,VLOOKUP($I756,'taxon-match_2026-08-31'!$A$2:$N$122,12,FALSE),IF(_xlpm.x=0,"",_xlpm.x)))</f>
        <v/>
      </c>
      <c r="R756" t="str">
        <f>IF($I756="","",_xlfn.LET(_xlpm.x,VLOOKUP($I756,'taxon-match_2026-08-31'!$A$2:$N$122,14,FALSE),IF(_xlpm.x=0,"",_xlpm.x)))</f>
        <v/>
      </c>
      <c r="T756" s="21" t="s">
        <v>71</v>
      </c>
      <c r="X756" t="str">
        <f>IF(T756="","",_xlfn.LET(_xlpm.x,VLOOKUP(T756,'Drop-down_menus'!$F$2:$G$16,2,FALSE),IF(_xlpm.x=0,"",_xlpm.x)))</f>
        <v>https://orcid.org/0009-0002-6669-2911</v>
      </c>
      <c r="Y756" t="str">
        <f>IF(U756="","",_xlfn.LET(_xlpm.x,VLOOKUP(U756,'Drop-down_menus'!$F$2:$G$16,2,FALSE),IF(_xlpm.x=0,"",_xlpm.x)))</f>
        <v/>
      </c>
      <c r="Z756" t="str">
        <f>IF(V756="","",_xlfn.LET(_xlpm.x,VLOOKUP(V756,'Drop-down_menus'!$F$2:$G$16,2,FALSE),IF(_xlpm.x=0,"",_xlpm.x)))</f>
        <v/>
      </c>
      <c r="AA756" t="str">
        <f>IF(W756="","",_xlfn.LET(_xlpm.x,VLOOKUP(W756,'Drop-down_menus'!$F$2:$G$16,2,FALSE),IF(_xlpm.x=0,"",_xlpm.x)))</f>
        <v/>
      </c>
      <c r="AB756" t="s">
        <v>702</v>
      </c>
      <c r="AE756" t="s">
        <v>794</v>
      </c>
    </row>
    <row r="757" spans="1:34" hidden="1" x14ac:dyDescent="0.2">
      <c r="A757" s="2" t="s">
        <v>184</v>
      </c>
      <c r="C757">
        <v>1000</v>
      </c>
      <c r="D757" s="21" t="s">
        <v>711</v>
      </c>
      <c r="E757" t="s">
        <v>803</v>
      </c>
      <c r="I757" t="s">
        <v>2611</v>
      </c>
      <c r="J757" t="str">
        <f>IF($I757="","",_xlfn.LET(_xlpm.x,VLOOKUP($I757,'taxon-match_2026-08-31'!$A$2:$N$122,6,FALSE),IF(_xlpm.x=0,"",_xlpm.x)))</f>
        <v/>
      </c>
      <c r="K757" t="str">
        <f>IF($I757="","",_xlfn.LET(_xlpm.x,VLOOKUP($I757,'taxon-match_2026-08-31'!$A$2:$N$122,4,FALSE),IF(_xlpm.x=0,"",_xlpm.x)))</f>
        <v/>
      </c>
      <c r="L757" t="str">
        <f>IF($I757="","",_xlfn.LET(_xlpm.x,VLOOKUP($I757,'taxon-match_2026-08-31'!$A$2:$N$122,7,FALSE),IF(_xlpm.x=0,"",_xlpm.x)))</f>
        <v/>
      </c>
      <c r="M757" t="str">
        <f>IF($I757="","",_xlfn.LET(_xlpm.x,VLOOKUP($I757,'taxon-match_2026-08-31'!$A$2:$N$122,8,FALSE),IF(_xlpm.x=0,"",_xlpm.x)))</f>
        <v/>
      </c>
      <c r="N757" t="str">
        <f>IF($I757="","",_xlfn.LET(_xlpm.x,VLOOKUP($I757,'taxon-match_2026-08-31'!$A$2:$N$122,9,FALSE),IF(_xlpm.x=0,"",_xlpm.x)))</f>
        <v/>
      </c>
      <c r="O757" t="str">
        <f>IF($I757="","",_xlfn.LET(_xlpm.x,VLOOKUP($I757,'taxon-match_2026-08-31'!$A$2:$N$122,10,FALSE),IF(_xlpm.x=0,"",_xlpm.x)))</f>
        <v/>
      </c>
      <c r="P757" t="str">
        <f>IF($I757="","",_xlfn.LET(_xlpm.x,VLOOKUP($I757,'taxon-match_2026-08-31'!$A$2:$N$122,11,FALSE),IF(_xlpm.x=0,"",_xlpm.x)))</f>
        <v/>
      </c>
      <c r="Q757" t="str">
        <f>IF($I757="","",_xlfn.LET(_xlpm.x,VLOOKUP($I757,'taxon-match_2026-08-31'!$A$2:$N$122,12,FALSE),IF(_xlpm.x=0,"",_xlpm.x)))</f>
        <v/>
      </c>
      <c r="R757" t="str">
        <f>IF($I757="","",_xlfn.LET(_xlpm.x,VLOOKUP($I757,'taxon-match_2026-08-31'!$A$2:$N$122,14,FALSE),IF(_xlpm.x=0,"",_xlpm.x)))</f>
        <v/>
      </c>
      <c r="T757" s="21" t="s">
        <v>71</v>
      </c>
      <c r="X757" t="str">
        <f>IF(T757="","",_xlfn.LET(_xlpm.x,VLOOKUP(T757,'Drop-down_menus'!$F$2:$G$16,2,FALSE),IF(_xlpm.x=0,"",_xlpm.x)))</f>
        <v>https://orcid.org/0009-0002-6669-2911</v>
      </c>
      <c r="Y757" t="str">
        <f>IF(U757="","",_xlfn.LET(_xlpm.x,VLOOKUP(U757,'Drop-down_menus'!$F$2:$G$16,2,FALSE),IF(_xlpm.x=0,"",_xlpm.x)))</f>
        <v/>
      </c>
      <c r="Z757" t="str">
        <f>IF(V757="","",_xlfn.LET(_xlpm.x,VLOOKUP(V757,'Drop-down_menus'!$F$2:$G$16,2,FALSE),IF(_xlpm.x=0,"",_xlpm.x)))</f>
        <v/>
      </c>
      <c r="AA757" t="str">
        <f>IF(W757="","",_xlfn.LET(_xlpm.x,VLOOKUP(W757,'Drop-down_menus'!$F$2:$G$16,2,FALSE),IF(_xlpm.x=0,"",_xlpm.x)))</f>
        <v/>
      </c>
      <c r="AB757" t="s">
        <v>702</v>
      </c>
      <c r="AE757" t="s">
        <v>794</v>
      </c>
    </row>
    <row r="758" spans="1:34" hidden="1" x14ac:dyDescent="0.2">
      <c r="A758" s="2" t="s">
        <v>184</v>
      </c>
      <c r="C758">
        <v>1001</v>
      </c>
      <c r="D758" s="21" t="s">
        <v>711</v>
      </c>
      <c r="E758" t="s">
        <v>803</v>
      </c>
      <c r="I758" t="s">
        <v>2611</v>
      </c>
      <c r="J758" t="str">
        <f>IF($I758="","",_xlfn.LET(_xlpm.x,VLOOKUP($I758,'taxon-match_2026-08-31'!$A$2:$N$122,6,FALSE),IF(_xlpm.x=0,"",_xlpm.x)))</f>
        <v/>
      </c>
      <c r="K758" t="str">
        <f>IF($I758="","",_xlfn.LET(_xlpm.x,VLOOKUP($I758,'taxon-match_2026-08-31'!$A$2:$N$122,4,FALSE),IF(_xlpm.x=0,"",_xlpm.x)))</f>
        <v/>
      </c>
      <c r="L758" t="str">
        <f>IF($I758="","",_xlfn.LET(_xlpm.x,VLOOKUP($I758,'taxon-match_2026-08-31'!$A$2:$N$122,7,FALSE),IF(_xlpm.x=0,"",_xlpm.x)))</f>
        <v/>
      </c>
      <c r="M758" t="str">
        <f>IF($I758="","",_xlfn.LET(_xlpm.x,VLOOKUP($I758,'taxon-match_2026-08-31'!$A$2:$N$122,8,FALSE),IF(_xlpm.x=0,"",_xlpm.x)))</f>
        <v/>
      </c>
      <c r="N758" t="str">
        <f>IF($I758="","",_xlfn.LET(_xlpm.x,VLOOKUP($I758,'taxon-match_2026-08-31'!$A$2:$N$122,9,FALSE),IF(_xlpm.x=0,"",_xlpm.x)))</f>
        <v/>
      </c>
      <c r="O758" t="str">
        <f>IF($I758="","",_xlfn.LET(_xlpm.x,VLOOKUP($I758,'taxon-match_2026-08-31'!$A$2:$N$122,10,FALSE),IF(_xlpm.x=0,"",_xlpm.x)))</f>
        <v/>
      </c>
      <c r="P758" t="str">
        <f>IF($I758="","",_xlfn.LET(_xlpm.x,VLOOKUP($I758,'taxon-match_2026-08-31'!$A$2:$N$122,11,FALSE),IF(_xlpm.x=0,"",_xlpm.x)))</f>
        <v/>
      </c>
      <c r="Q758" t="str">
        <f>IF($I758="","",_xlfn.LET(_xlpm.x,VLOOKUP($I758,'taxon-match_2026-08-31'!$A$2:$N$122,12,FALSE),IF(_xlpm.x=0,"",_xlpm.x)))</f>
        <v/>
      </c>
      <c r="R758" t="str">
        <f>IF($I758="","",_xlfn.LET(_xlpm.x,VLOOKUP($I758,'taxon-match_2026-08-31'!$A$2:$N$122,14,FALSE),IF(_xlpm.x=0,"",_xlpm.x)))</f>
        <v/>
      </c>
      <c r="T758" s="21" t="s">
        <v>71</v>
      </c>
      <c r="X758" t="str">
        <f>IF(T758="","",_xlfn.LET(_xlpm.x,VLOOKUP(T758,'Drop-down_menus'!$F$2:$G$16,2,FALSE),IF(_xlpm.x=0,"",_xlpm.x)))</f>
        <v>https://orcid.org/0009-0002-6669-2911</v>
      </c>
      <c r="Y758" t="str">
        <f>IF(U758="","",_xlfn.LET(_xlpm.x,VLOOKUP(U758,'Drop-down_menus'!$F$2:$G$16,2,FALSE),IF(_xlpm.x=0,"",_xlpm.x)))</f>
        <v/>
      </c>
      <c r="Z758" t="str">
        <f>IF(V758="","",_xlfn.LET(_xlpm.x,VLOOKUP(V758,'Drop-down_menus'!$F$2:$G$16,2,FALSE),IF(_xlpm.x=0,"",_xlpm.x)))</f>
        <v/>
      </c>
      <c r="AA758" t="str">
        <f>IF(W758="","",_xlfn.LET(_xlpm.x,VLOOKUP(W758,'Drop-down_menus'!$F$2:$G$16,2,FALSE),IF(_xlpm.x=0,"",_xlpm.x)))</f>
        <v/>
      </c>
      <c r="AB758" t="s">
        <v>702</v>
      </c>
      <c r="AE758" t="s">
        <v>794</v>
      </c>
    </row>
    <row r="759" spans="1:34" hidden="1" x14ac:dyDescent="0.2">
      <c r="A759" s="2" t="s">
        <v>184</v>
      </c>
      <c r="C759">
        <v>1002</v>
      </c>
      <c r="D759" s="21" t="s">
        <v>711</v>
      </c>
      <c r="E759" t="s">
        <v>804</v>
      </c>
      <c r="I759" t="s">
        <v>2611</v>
      </c>
      <c r="J759" t="str">
        <f>IF($I759="","",_xlfn.LET(_xlpm.x,VLOOKUP($I759,'taxon-match_2026-08-31'!$A$2:$N$122,6,FALSE),IF(_xlpm.x=0,"",_xlpm.x)))</f>
        <v/>
      </c>
      <c r="K759" t="str">
        <f>IF($I759="","",_xlfn.LET(_xlpm.x,VLOOKUP($I759,'taxon-match_2026-08-31'!$A$2:$N$122,4,FALSE),IF(_xlpm.x=0,"",_xlpm.x)))</f>
        <v/>
      </c>
      <c r="L759" t="str">
        <f>IF($I759="","",_xlfn.LET(_xlpm.x,VLOOKUP($I759,'taxon-match_2026-08-31'!$A$2:$N$122,7,FALSE),IF(_xlpm.x=0,"",_xlpm.x)))</f>
        <v/>
      </c>
      <c r="M759" t="str">
        <f>IF($I759="","",_xlfn.LET(_xlpm.x,VLOOKUP($I759,'taxon-match_2026-08-31'!$A$2:$N$122,8,FALSE),IF(_xlpm.x=0,"",_xlpm.x)))</f>
        <v/>
      </c>
      <c r="N759" t="str">
        <f>IF($I759="","",_xlfn.LET(_xlpm.x,VLOOKUP($I759,'taxon-match_2026-08-31'!$A$2:$N$122,9,FALSE),IF(_xlpm.x=0,"",_xlpm.x)))</f>
        <v/>
      </c>
      <c r="O759" t="str">
        <f>IF($I759="","",_xlfn.LET(_xlpm.x,VLOOKUP($I759,'taxon-match_2026-08-31'!$A$2:$N$122,10,FALSE),IF(_xlpm.x=0,"",_xlpm.x)))</f>
        <v/>
      </c>
      <c r="P759" t="str">
        <f>IF($I759="","",_xlfn.LET(_xlpm.x,VLOOKUP($I759,'taxon-match_2026-08-31'!$A$2:$N$122,11,FALSE),IF(_xlpm.x=0,"",_xlpm.x)))</f>
        <v/>
      </c>
      <c r="Q759" t="str">
        <f>IF($I759="","",_xlfn.LET(_xlpm.x,VLOOKUP($I759,'taxon-match_2026-08-31'!$A$2:$N$122,12,FALSE),IF(_xlpm.x=0,"",_xlpm.x)))</f>
        <v/>
      </c>
      <c r="R759" t="str">
        <f>IF($I759="","",_xlfn.LET(_xlpm.x,VLOOKUP($I759,'taxon-match_2026-08-31'!$A$2:$N$122,14,FALSE),IF(_xlpm.x=0,"",_xlpm.x)))</f>
        <v/>
      </c>
      <c r="T759" s="21" t="s">
        <v>71</v>
      </c>
      <c r="X759" t="str">
        <f>IF(T759="","",_xlfn.LET(_xlpm.x,VLOOKUP(T759,'Drop-down_menus'!$F$2:$G$16,2,FALSE),IF(_xlpm.x=0,"",_xlpm.x)))</f>
        <v>https://orcid.org/0009-0002-6669-2911</v>
      </c>
      <c r="Y759" t="str">
        <f>IF(U759="","",_xlfn.LET(_xlpm.x,VLOOKUP(U759,'Drop-down_menus'!$F$2:$G$16,2,FALSE),IF(_xlpm.x=0,"",_xlpm.x)))</f>
        <v/>
      </c>
      <c r="Z759" t="str">
        <f>IF(V759="","",_xlfn.LET(_xlpm.x,VLOOKUP(V759,'Drop-down_menus'!$F$2:$G$16,2,FALSE),IF(_xlpm.x=0,"",_xlpm.x)))</f>
        <v/>
      </c>
      <c r="AA759" t="str">
        <f>IF(W759="","",_xlfn.LET(_xlpm.x,VLOOKUP(W759,'Drop-down_menus'!$F$2:$G$16,2,FALSE),IF(_xlpm.x=0,"",_xlpm.x)))</f>
        <v/>
      </c>
      <c r="AB759" t="s">
        <v>757</v>
      </c>
      <c r="AE759" t="s">
        <v>745</v>
      </c>
    </row>
    <row r="760" spans="1:34" hidden="1" x14ac:dyDescent="0.2">
      <c r="A760" s="2" t="s">
        <v>184</v>
      </c>
      <c r="C760">
        <v>1003</v>
      </c>
      <c r="D760" s="21" t="s">
        <v>711</v>
      </c>
      <c r="E760" t="s">
        <v>804</v>
      </c>
      <c r="I760" t="s">
        <v>2611</v>
      </c>
      <c r="J760" t="str">
        <f>IF($I760="","",_xlfn.LET(_xlpm.x,VLOOKUP($I760,'taxon-match_2026-08-31'!$A$2:$N$122,6,FALSE),IF(_xlpm.x=0,"",_xlpm.x)))</f>
        <v/>
      </c>
      <c r="K760" t="str">
        <f>IF($I760="","",_xlfn.LET(_xlpm.x,VLOOKUP($I760,'taxon-match_2026-08-31'!$A$2:$N$122,4,FALSE),IF(_xlpm.x=0,"",_xlpm.x)))</f>
        <v/>
      </c>
      <c r="L760" t="str">
        <f>IF($I760="","",_xlfn.LET(_xlpm.x,VLOOKUP($I760,'taxon-match_2026-08-31'!$A$2:$N$122,7,FALSE),IF(_xlpm.x=0,"",_xlpm.x)))</f>
        <v/>
      </c>
      <c r="M760" t="str">
        <f>IF($I760="","",_xlfn.LET(_xlpm.x,VLOOKUP($I760,'taxon-match_2026-08-31'!$A$2:$N$122,8,FALSE),IF(_xlpm.x=0,"",_xlpm.x)))</f>
        <v/>
      </c>
      <c r="N760" t="str">
        <f>IF($I760="","",_xlfn.LET(_xlpm.x,VLOOKUP($I760,'taxon-match_2026-08-31'!$A$2:$N$122,9,FALSE),IF(_xlpm.x=0,"",_xlpm.x)))</f>
        <v/>
      </c>
      <c r="O760" t="str">
        <f>IF($I760="","",_xlfn.LET(_xlpm.x,VLOOKUP($I760,'taxon-match_2026-08-31'!$A$2:$N$122,10,FALSE),IF(_xlpm.x=0,"",_xlpm.x)))</f>
        <v/>
      </c>
      <c r="P760" t="str">
        <f>IF($I760="","",_xlfn.LET(_xlpm.x,VLOOKUP($I760,'taxon-match_2026-08-31'!$A$2:$N$122,11,FALSE),IF(_xlpm.x=0,"",_xlpm.x)))</f>
        <v/>
      </c>
      <c r="Q760" t="str">
        <f>IF($I760="","",_xlfn.LET(_xlpm.x,VLOOKUP($I760,'taxon-match_2026-08-31'!$A$2:$N$122,12,FALSE),IF(_xlpm.x=0,"",_xlpm.x)))</f>
        <v/>
      </c>
      <c r="R760" t="str">
        <f>IF($I760="","",_xlfn.LET(_xlpm.x,VLOOKUP($I760,'taxon-match_2026-08-31'!$A$2:$N$122,14,FALSE),IF(_xlpm.x=0,"",_xlpm.x)))</f>
        <v/>
      </c>
      <c r="T760" s="21" t="s">
        <v>71</v>
      </c>
      <c r="X760" t="str">
        <f>IF(T760="","",_xlfn.LET(_xlpm.x,VLOOKUP(T760,'Drop-down_menus'!$F$2:$G$16,2,FALSE),IF(_xlpm.x=0,"",_xlpm.x)))</f>
        <v>https://orcid.org/0009-0002-6669-2911</v>
      </c>
      <c r="Y760" t="str">
        <f>IF(U760="","",_xlfn.LET(_xlpm.x,VLOOKUP(U760,'Drop-down_menus'!$F$2:$G$16,2,FALSE),IF(_xlpm.x=0,"",_xlpm.x)))</f>
        <v/>
      </c>
      <c r="Z760" t="str">
        <f>IF(V760="","",_xlfn.LET(_xlpm.x,VLOOKUP(V760,'Drop-down_menus'!$F$2:$G$16,2,FALSE),IF(_xlpm.x=0,"",_xlpm.x)))</f>
        <v/>
      </c>
      <c r="AA760" t="str">
        <f>IF(W760="","",_xlfn.LET(_xlpm.x,VLOOKUP(W760,'Drop-down_menus'!$F$2:$G$16,2,FALSE),IF(_xlpm.x=0,"",_xlpm.x)))</f>
        <v/>
      </c>
      <c r="AB760" t="s">
        <v>757</v>
      </c>
      <c r="AE760" t="s">
        <v>745</v>
      </c>
    </row>
    <row r="761" spans="1:34" hidden="1" x14ac:dyDescent="0.2">
      <c r="A761" s="2" t="s">
        <v>184</v>
      </c>
      <c r="C761">
        <v>1004</v>
      </c>
      <c r="D761" s="21" t="s">
        <v>711</v>
      </c>
      <c r="E761" t="s">
        <v>804</v>
      </c>
      <c r="I761" t="s">
        <v>2611</v>
      </c>
      <c r="J761" t="str">
        <f>IF($I761="","",_xlfn.LET(_xlpm.x,VLOOKUP($I761,'taxon-match_2026-08-31'!$A$2:$N$122,6,FALSE),IF(_xlpm.x=0,"",_xlpm.x)))</f>
        <v/>
      </c>
      <c r="K761" t="str">
        <f>IF($I761="","",_xlfn.LET(_xlpm.x,VLOOKUP($I761,'taxon-match_2026-08-31'!$A$2:$N$122,4,FALSE),IF(_xlpm.x=0,"",_xlpm.x)))</f>
        <v/>
      </c>
      <c r="L761" t="str">
        <f>IF($I761="","",_xlfn.LET(_xlpm.x,VLOOKUP($I761,'taxon-match_2026-08-31'!$A$2:$N$122,7,FALSE),IF(_xlpm.x=0,"",_xlpm.x)))</f>
        <v/>
      </c>
      <c r="M761" t="str">
        <f>IF($I761="","",_xlfn.LET(_xlpm.x,VLOOKUP($I761,'taxon-match_2026-08-31'!$A$2:$N$122,8,FALSE),IF(_xlpm.x=0,"",_xlpm.x)))</f>
        <v/>
      </c>
      <c r="N761" t="str">
        <f>IF($I761="","",_xlfn.LET(_xlpm.x,VLOOKUP($I761,'taxon-match_2026-08-31'!$A$2:$N$122,9,FALSE),IF(_xlpm.x=0,"",_xlpm.x)))</f>
        <v/>
      </c>
      <c r="O761" t="str">
        <f>IF($I761="","",_xlfn.LET(_xlpm.x,VLOOKUP($I761,'taxon-match_2026-08-31'!$A$2:$N$122,10,FALSE),IF(_xlpm.x=0,"",_xlpm.x)))</f>
        <v/>
      </c>
      <c r="P761" t="str">
        <f>IF($I761="","",_xlfn.LET(_xlpm.x,VLOOKUP($I761,'taxon-match_2026-08-31'!$A$2:$N$122,11,FALSE),IF(_xlpm.x=0,"",_xlpm.x)))</f>
        <v/>
      </c>
      <c r="Q761" t="str">
        <f>IF($I761="","",_xlfn.LET(_xlpm.x,VLOOKUP($I761,'taxon-match_2026-08-31'!$A$2:$N$122,12,FALSE),IF(_xlpm.x=0,"",_xlpm.x)))</f>
        <v/>
      </c>
      <c r="R761" t="str">
        <f>IF($I761="","",_xlfn.LET(_xlpm.x,VLOOKUP($I761,'taxon-match_2026-08-31'!$A$2:$N$122,14,FALSE),IF(_xlpm.x=0,"",_xlpm.x)))</f>
        <v/>
      </c>
      <c r="T761" s="21" t="s">
        <v>71</v>
      </c>
      <c r="X761" t="str">
        <f>IF(T761="","",_xlfn.LET(_xlpm.x,VLOOKUP(T761,'Drop-down_menus'!$F$2:$G$16,2,FALSE),IF(_xlpm.x=0,"",_xlpm.x)))</f>
        <v>https://orcid.org/0009-0002-6669-2911</v>
      </c>
      <c r="Y761" t="str">
        <f>IF(U761="","",_xlfn.LET(_xlpm.x,VLOOKUP(U761,'Drop-down_menus'!$F$2:$G$16,2,FALSE),IF(_xlpm.x=0,"",_xlpm.x)))</f>
        <v/>
      </c>
      <c r="Z761" t="str">
        <f>IF(V761="","",_xlfn.LET(_xlpm.x,VLOOKUP(V761,'Drop-down_menus'!$F$2:$G$16,2,FALSE),IF(_xlpm.x=0,"",_xlpm.x)))</f>
        <v/>
      </c>
      <c r="AA761" t="str">
        <f>IF(W761="","",_xlfn.LET(_xlpm.x,VLOOKUP(W761,'Drop-down_menus'!$F$2:$G$16,2,FALSE),IF(_xlpm.x=0,"",_xlpm.x)))</f>
        <v/>
      </c>
      <c r="AB761" t="s">
        <v>757</v>
      </c>
      <c r="AE761" t="s">
        <v>745</v>
      </c>
    </row>
    <row r="762" spans="1:34" hidden="1" x14ac:dyDescent="0.2">
      <c r="A762" s="2" t="s">
        <v>192</v>
      </c>
      <c r="C762">
        <v>984</v>
      </c>
      <c r="D762" t="s">
        <v>700</v>
      </c>
      <c r="F762" t="s">
        <v>691</v>
      </c>
      <c r="G762">
        <v>1</v>
      </c>
      <c r="H762" s="2" t="s">
        <v>700</v>
      </c>
      <c r="I762" s="2" t="s">
        <v>700</v>
      </c>
      <c r="J762" t="str">
        <f>IF($I762="","",_xlfn.LET(_xlpm.x,VLOOKUP($I762,'taxon-match_2026-08-31'!$A$2:$N$122,6,FALSE),IF(_xlpm.x=0,"",_xlpm.x)))</f>
        <v/>
      </c>
      <c r="K762" t="str">
        <f>IF($I762="","",_xlfn.LET(_xlpm.x,VLOOKUP($I762,'taxon-match_2026-08-31'!$A$2:$N$122,4,FALSE),IF(_xlpm.x=0,"",_xlpm.x)))</f>
        <v>urn:lsid:marinespecies.org:taxname:1</v>
      </c>
      <c r="L762" t="str">
        <f>IF($I762="","",_xlfn.LET(_xlpm.x,VLOOKUP($I762,'taxon-match_2026-08-31'!$A$2:$N$122,7,FALSE),IF(_xlpm.x=0,"",_xlpm.x)))</f>
        <v/>
      </c>
      <c r="M762" t="str">
        <f>IF($I762="","",_xlfn.LET(_xlpm.x,VLOOKUP($I762,'taxon-match_2026-08-31'!$A$2:$N$122,8,FALSE),IF(_xlpm.x=0,"",_xlpm.x)))</f>
        <v/>
      </c>
      <c r="N762" t="str">
        <f>IF($I762="","",_xlfn.LET(_xlpm.x,VLOOKUP($I762,'taxon-match_2026-08-31'!$A$2:$N$122,9,FALSE),IF(_xlpm.x=0,"",_xlpm.x)))</f>
        <v/>
      </c>
      <c r="O762" t="str">
        <f>IF($I762="","",_xlfn.LET(_xlpm.x,VLOOKUP($I762,'taxon-match_2026-08-31'!$A$2:$N$122,10,FALSE),IF(_xlpm.x=0,"",_xlpm.x)))</f>
        <v/>
      </c>
      <c r="P762" t="str">
        <f>IF($I762="","",_xlfn.LET(_xlpm.x,VLOOKUP($I762,'taxon-match_2026-08-31'!$A$2:$N$122,11,FALSE),IF(_xlpm.x=0,"",_xlpm.x)))</f>
        <v/>
      </c>
      <c r="Q762" t="str">
        <f>IF($I762="","",_xlfn.LET(_xlpm.x,VLOOKUP($I762,'taxon-match_2026-08-31'!$A$2:$N$122,12,FALSE),IF(_xlpm.x=0,"",_xlpm.x)))</f>
        <v/>
      </c>
      <c r="R762" t="str">
        <f>IF($I762="","",_xlfn.LET(_xlpm.x,VLOOKUP($I762,'taxon-match_2026-08-31'!$A$2:$N$122,14,FALSE),IF(_xlpm.x=0,"",_xlpm.x)))</f>
        <v/>
      </c>
      <c r="S762" s="2" t="s">
        <v>2608</v>
      </c>
      <c r="T762" t="s">
        <v>79</v>
      </c>
      <c r="U762" t="s">
        <v>68</v>
      </c>
      <c r="X762" t="str">
        <f>IF(T762="","",_xlfn.LET(_xlpm.x,VLOOKUP(T762,'Drop-down_menus'!$F$2:$G$16,2,FALSE),IF(_xlpm.x=0,"",_xlpm.x)))</f>
        <v/>
      </c>
      <c r="Y762" t="str">
        <f>IF(U762="","",_xlfn.LET(_xlpm.x,VLOOKUP(U762,'Drop-down_menus'!$F$2:$G$16,2,FALSE),IF(_xlpm.x=0,"",_xlpm.x)))</f>
        <v>https://orcid.org/0000-0002-0981-7442</v>
      </c>
      <c r="Z762" t="str">
        <f>IF(V762="","",_xlfn.LET(_xlpm.x,VLOOKUP(V762,'Drop-down_menus'!$F$2:$G$16,2,FALSE),IF(_xlpm.x=0,"",_xlpm.x)))</f>
        <v/>
      </c>
      <c r="AA762" t="str">
        <f>IF(W762="","",_xlfn.LET(_xlpm.x,VLOOKUP(W762,'Drop-down_menus'!$F$2:$G$16,2,FALSE),IF(_xlpm.x=0,"",_xlpm.x)))</f>
        <v/>
      </c>
      <c r="AB762" t="s">
        <v>678</v>
      </c>
      <c r="AE762" t="s">
        <v>679</v>
      </c>
      <c r="AH762" s="2" t="s">
        <v>808</v>
      </c>
    </row>
    <row r="763" spans="1:34" hidden="1" x14ac:dyDescent="0.2">
      <c r="A763" s="2" t="s">
        <v>192</v>
      </c>
      <c r="C763">
        <v>985</v>
      </c>
      <c r="D763" t="s">
        <v>700</v>
      </c>
      <c r="F763" t="s">
        <v>809</v>
      </c>
      <c r="H763" t="s">
        <v>809</v>
      </c>
      <c r="I763" t="s">
        <v>809</v>
      </c>
      <c r="J763" t="str">
        <f>IF($I763="","",_xlfn.LET(_xlpm.x,VLOOKUP($I763,'taxon-match_2026-08-31'!$A$2:$N$122,6,FALSE),IF(_xlpm.x=0,"",_xlpm.x)))</f>
        <v/>
      </c>
      <c r="K763" t="str">
        <f>IF($I763="","",_xlfn.LET(_xlpm.x,VLOOKUP($I763,'taxon-match_2026-08-31'!$A$2:$N$122,4,FALSE),IF(_xlpm.x=0,"",_xlpm.x)))</f>
        <v>urn:lsid:marinespecies.org:taxname:146142</v>
      </c>
      <c r="L763" t="str">
        <f>IF($I763="","",_xlfn.LET(_xlpm.x,VLOOKUP($I763,'taxon-match_2026-08-31'!$A$2:$N$122,7,FALSE),IF(_xlpm.x=0,"",_xlpm.x)))</f>
        <v>Animalia</v>
      </c>
      <c r="M763" t="str">
        <f>IF($I763="","",_xlfn.LET(_xlpm.x,VLOOKUP($I763,'taxon-match_2026-08-31'!$A$2:$N$122,8,FALSE),IF(_xlpm.x=0,"",_xlpm.x)))</f>
        <v>Bryozoa</v>
      </c>
      <c r="N763" t="str">
        <f>IF($I763="","",_xlfn.LET(_xlpm.x,VLOOKUP($I763,'taxon-match_2026-08-31'!$A$2:$N$122,9,FALSE),IF(_xlpm.x=0,"",_xlpm.x)))</f>
        <v/>
      </c>
      <c r="O763" t="str">
        <f>IF($I763="","",_xlfn.LET(_xlpm.x,VLOOKUP($I763,'taxon-match_2026-08-31'!$A$2:$N$122,10,FALSE),IF(_xlpm.x=0,"",_xlpm.x)))</f>
        <v/>
      </c>
      <c r="P763" t="str">
        <f>IF($I763="","",_xlfn.LET(_xlpm.x,VLOOKUP($I763,'taxon-match_2026-08-31'!$A$2:$N$122,11,FALSE),IF(_xlpm.x=0,"",_xlpm.x)))</f>
        <v/>
      </c>
      <c r="Q763" t="str">
        <f>IF($I763="","",_xlfn.LET(_xlpm.x,VLOOKUP($I763,'taxon-match_2026-08-31'!$A$2:$N$122,12,FALSE),IF(_xlpm.x=0,"",_xlpm.x)))</f>
        <v/>
      </c>
      <c r="R763" t="str">
        <f>IF($I763="","",_xlfn.LET(_xlpm.x,VLOOKUP($I763,'taxon-match_2026-08-31'!$A$2:$N$122,14,FALSE),IF(_xlpm.x=0,"",_xlpm.x)))</f>
        <v/>
      </c>
      <c r="S763" s="2" t="s">
        <v>2357</v>
      </c>
      <c r="T763" t="s">
        <v>79</v>
      </c>
      <c r="U763" t="s">
        <v>68</v>
      </c>
      <c r="X763" t="str">
        <f>IF(T763="","",_xlfn.LET(_xlpm.x,VLOOKUP(T763,'Drop-down_menus'!$F$2:$G$16,2,FALSE),IF(_xlpm.x=0,"",_xlpm.x)))</f>
        <v/>
      </c>
      <c r="Y763" t="str">
        <f>IF(U763="","",_xlfn.LET(_xlpm.x,VLOOKUP(U763,'Drop-down_menus'!$F$2:$G$16,2,FALSE),IF(_xlpm.x=0,"",_xlpm.x)))</f>
        <v>https://orcid.org/0000-0002-0981-7442</v>
      </c>
      <c r="Z763" t="str">
        <f>IF(V763="","",_xlfn.LET(_xlpm.x,VLOOKUP(V763,'Drop-down_menus'!$F$2:$G$16,2,FALSE),IF(_xlpm.x=0,"",_xlpm.x)))</f>
        <v/>
      </c>
      <c r="AA763" t="str">
        <f>IF(W763="","",_xlfn.LET(_xlpm.x,VLOOKUP(W763,'Drop-down_menus'!$F$2:$G$16,2,FALSE),IF(_xlpm.x=0,"",_xlpm.x)))</f>
        <v/>
      </c>
      <c r="AB763" t="s">
        <v>678</v>
      </c>
      <c r="AE763" t="s">
        <v>679</v>
      </c>
    </row>
    <row r="764" spans="1:34" x14ac:dyDescent="0.2">
      <c r="A764" s="2" t="s">
        <v>192</v>
      </c>
      <c r="C764">
        <v>986</v>
      </c>
      <c r="D764" t="s">
        <v>700</v>
      </c>
      <c r="F764" t="s">
        <v>810</v>
      </c>
      <c r="G764">
        <v>10</v>
      </c>
      <c r="H764" t="s">
        <v>810</v>
      </c>
      <c r="I764" t="s">
        <v>810</v>
      </c>
      <c r="J764" t="str">
        <f>IF($I764="","",_xlfn.LET(_xlpm.x,VLOOKUP($I764,'taxon-match_2026-08-31'!$A$2:$N$122,6,FALSE),IF(_xlpm.x=0,"",_xlpm.x)))</f>
        <v>Dana, 1850</v>
      </c>
      <c r="K764" t="str">
        <f>IF($I764="","",_xlfn.LET(_xlpm.x,VLOOKUP($I764,'taxon-match_2026-08-31'!$A$2:$N$122,4,FALSE),IF(_xlpm.x=0,"",_xlpm.x)))</f>
        <v>urn:lsid:marinespecies.org:taxname:236217</v>
      </c>
      <c r="L764" t="str">
        <f>IF($I764="","",_xlfn.LET(_xlpm.x,VLOOKUP($I764,'taxon-match_2026-08-31'!$A$2:$N$122,7,FALSE),IF(_xlpm.x=0,"",_xlpm.x)))</f>
        <v>Animalia</v>
      </c>
      <c r="M764" t="str">
        <f>IF($I764="","",_xlfn.LET(_xlpm.x,VLOOKUP($I764,'taxon-match_2026-08-31'!$A$2:$N$122,8,FALSE),IF(_xlpm.x=0,"",_xlpm.x)))</f>
        <v>Arthropoda</v>
      </c>
      <c r="N764" t="str">
        <f>IF($I764="","",_xlfn.LET(_xlpm.x,VLOOKUP($I764,'taxon-match_2026-08-31'!$A$2:$N$122,9,FALSE),IF(_xlpm.x=0,"",_xlpm.x)))</f>
        <v>Malacostraca</v>
      </c>
      <c r="O764" t="str">
        <f>IF($I764="","",_xlfn.LET(_xlpm.x,VLOOKUP($I764,'taxon-match_2026-08-31'!$A$2:$N$122,10,FALSE),IF(_xlpm.x=0,"",_xlpm.x)))</f>
        <v>Euphausiacea</v>
      </c>
      <c r="P764" t="str">
        <f>IF($I764="","",_xlfn.LET(_xlpm.x,VLOOKUP($I764,'taxon-match_2026-08-31'!$A$2:$N$122,11,FALSE),IF(_xlpm.x=0,"",_xlpm.x)))</f>
        <v>Euphausiidae</v>
      </c>
      <c r="Q764" t="str">
        <f>IF($I764="","",_xlfn.LET(_xlpm.x,VLOOKUP($I764,'taxon-match_2026-08-31'!$A$2:$N$122,12,FALSE),IF(_xlpm.x=0,"",_xlpm.x)))</f>
        <v>Euphausia</v>
      </c>
      <c r="R764" t="str">
        <f>IF($I764="","",_xlfn.LET(_xlpm.x,VLOOKUP($I764,'taxon-match_2026-08-31'!$A$2:$N$122,14,FALSE),IF(_xlpm.x=0,"",_xlpm.x)))</f>
        <v>superba</v>
      </c>
      <c r="S764" s="2" t="s">
        <v>2609</v>
      </c>
      <c r="T764" t="s">
        <v>79</v>
      </c>
      <c r="U764" t="s">
        <v>68</v>
      </c>
      <c r="X764" t="str">
        <f>IF(T764="","",_xlfn.LET(_xlpm.x,VLOOKUP(T764,'Drop-down_menus'!$F$2:$G$16,2,FALSE),IF(_xlpm.x=0,"",_xlpm.x)))</f>
        <v/>
      </c>
      <c r="Y764" t="str">
        <f>IF(U764="","",_xlfn.LET(_xlpm.x,VLOOKUP(U764,'Drop-down_menus'!$F$2:$G$16,2,FALSE),IF(_xlpm.x=0,"",_xlpm.x)))</f>
        <v>https://orcid.org/0000-0002-0981-7442</v>
      </c>
      <c r="Z764" t="str">
        <f>IF(V764="","",_xlfn.LET(_xlpm.x,VLOOKUP(V764,'Drop-down_menus'!$F$2:$G$16,2,FALSE),IF(_xlpm.x=0,"",_xlpm.x)))</f>
        <v/>
      </c>
      <c r="AA764" t="str">
        <f>IF(W764="","",_xlfn.LET(_xlpm.x,VLOOKUP(W764,'Drop-down_menus'!$F$2:$G$16,2,FALSE),IF(_xlpm.x=0,"",_xlpm.x)))</f>
        <v/>
      </c>
      <c r="AB764" t="s">
        <v>678</v>
      </c>
      <c r="AE764" t="s">
        <v>684</v>
      </c>
    </row>
    <row r="765" spans="1:34" hidden="1" x14ac:dyDescent="0.2">
      <c r="A765" s="2" t="s">
        <v>192</v>
      </c>
      <c r="C765">
        <v>987</v>
      </c>
      <c r="D765" t="s">
        <v>700</v>
      </c>
      <c r="F765" t="s">
        <v>691</v>
      </c>
      <c r="H765" s="2" t="s">
        <v>700</v>
      </c>
      <c r="I765" s="2" t="s">
        <v>700</v>
      </c>
      <c r="J765" t="str">
        <f>IF($I765="","",_xlfn.LET(_xlpm.x,VLOOKUP($I765,'taxon-match_2026-08-31'!$A$2:$N$122,6,FALSE),IF(_xlpm.x=0,"",_xlpm.x)))</f>
        <v/>
      </c>
      <c r="K765" t="str">
        <f>IF($I765="","",_xlfn.LET(_xlpm.x,VLOOKUP($I765,'taxon-match_2026-08-31'!$A$2:$N$122,4,FALSE),IF(_xlpm.x=0,"",_xlpm.x)))</f>
        <v>urn:lsid:marinespecies.org:taxname:1</v>
      </c>
      <c r="L765" t="str">
        <f>IF($I765="","",_xlfn.LET(_xlpm.x,VLOOKUP($I765,'taxon-match_2026-08-31'!$A$2:$N$122,7,FALSE),IF(_xlpm.x=0,"",_xlpm.x)))</f>
        <v/>
      </c>
      <c r="M765" t="str">
        <f>IF($I765="","",_xlfn.LET(_xlpm.x,VLOOKUP($I765,'taxon-match_2026-08-31'!$A$2:$N$122,8,FALSE),IF(_xlpm.x=0,"",_xlpm.x)))</f>
        <v/>
      </c>
      <c r="N765" t="str">
        <f>IF($I765="","",_xlfn.LET(_xlpm.x,VLOOKUP($I765,'taxon-match_2026-08-31'!$A$2:$N$122,9,FALSE),IF(_xlpm.x=0,"",_xlpm.x)))</f>
        <v/>
      </c>
      <c r="O765" t="str">
        <f>IF($I765="","",_xlfn.LET(_xlpm.x,VLOOKUP($I765,'taxon-match_2026-08-31'!$A$2:$N$122,10,FALSE),IF(_xlpm.x=0,"",_xlpm.x)))</f>
        <v/>
      </c>
      <c r="P765" t="str">
        <f>IF($I765="","",_xlfn.LET(_xlpm.x,VLOOKUP($I765,'taxon-match_2026-08-31'!$A$2:$N$122,11,FALSE),IF(_xlpm.x=0,"",_xlpm.x)))</f>
        <v/>
      </c>
      <c r="Q765" t="str">
        <f>IF($I765="","",_xlfn.LET(_xlpm.x,VLOOKUP($I765,'taxon-match_2026-08-31'!$A$2:$N$122,12,FALSE),IF(_xlpm.x=0,"",_xlpm.x)))</f>
        <v/>
      </c>
      <c r="R765" t="str">
        <f>IF($I765="","",_xlfn.LET(_xlpm.x,VLOOKUP($I765,'taxon-match_2026-08-31'!$A$2:$N$122,14,FALSE),IF(_xlpm.x=0,"",_xlpm.x)))</f>
        <v/>
      </c>
      <c r="S765" s="2" t="s">
        <v>2608</v>
      </c>
      <c r="T765" t="s">
        <v>79</v>
      </c>
      <c r="U765" t="s">
        <v>68</v>
      </c>
      <c r="X765" t="str">
        <f>IF(T765="","",_xlfn.LET(_xlpm.x,VLOOKUP(T765,'Drop-down_menus'!$F$2:$G$16,2,FALSE),IF(_xlpm.x=0,"",_xlpm.x)))</f>
        <v/>
      </c>
      <c r="Y765" t="str">
        <f>IF(U765="","",_xlfn.LET(_xlpm.x,VLOOKUP(U765,'Drop-down_menus'!$F$2:$G$16,2,FALSE),IF(_xlpm.x=0,"",_xlpm.x)))</f>
        <v>https://orcid.org/0000-0002-0981-7442</v>
      </c>
      <c r="Z765" t="str">
        <f>IF(V765="","",_xlfn.LET(_xlpm.x,VLOOKUP(V765,'Drop-down_menus'!$F$2:$G$16,2,FALSE),IF(_xlpm.x=0,"",_xlpm.x)))</f>
        <v/>
      </c>
      <c r="AA765" t="str">
        <f>IF(W765="","",_xlfn.LET(_xlpm.x,VLOOKUP(W765,'Drop-down_menus'!$F$2:$G$16,2,FALSE),IF(_xlpm.x=0,"",_xlpm.x)))</f>
        <v/>
      </c>
      <c r="AB765" t="s">
        <v>678</v>
      </c>
      <c r="AE765" t="s">
        <v>684</v>
      </c>
    </row>
    <row r="766" spans="1:34" hidden="1" x14ac:dyDescent="0.2">
      <c r="A766" s="2" t="s">
        <v>192</v>
      </c>
      <c r="C766">
        <v>988</v>
      </c>
      <c r="D766" t="s">
        <v>700</v>
      </c>
      <c r="F766" t="s">
        <v>686</v>
      </c>
      <c r="G766">
        <v>80</v>
      </c>
      <c r="H766" t="s">
        <v>686</v>
      </c>
      <c r="I766" t="s">
        <v>686</v>
      </c>
      <c r="J766" t="str">
        <f>IF($I766="","",_xlfn.LET(_xlpm.x,VLOOKUP($I766,'taxon-match_2026-08-31'!$A$2:$N$122,6,FALSE),IF(_xlpm.x=0,"",_xlpm.x)))</f>
        <v>Latreille, 1816</v>
      </c>
      <c r="K766" t="str">
        <f>IF($I766="","",_xlfn.LET(_xlpm.x,VLOOKUP($I766,'taxon-match_2026-08-31'!$A$2:$N$122,4,FALSE),IF(_xlpm.x=0,"",_xlpm.x)))</f>
        <v>urn:lsid:marinespecies.org:taxname:1135</v>
      </c>
      <c r="L766" t="str">
        <f>IF($I766="","",_xlfn.LET(_xlpm.x,VLOOKUP($I766,'taxon-match_2026-08-31'!$A$2:$N$122,7,FALSE),IF(_xlpm.x=0,"",_xlpm.x)))</f>
        <v>Animalia</v>
      </c>
      <c r="M766" t="str">
        <f>IF($I766="","",_xlfn.LET(_xlpm.x,VLOOKUP($I766,'taxon-match_2026-08-31'!$A$2:$N$122,8,FALSE),IF(_xlpm.x=0,"",_xlpm.x)))</f>
        <v>Arthropoda</v>
      </c>
      <c r="N766" t="str">
        <f>IF($I766="","",_xlfn.LET(_xlpm.x,VLOOKUP($I766,'taxon-match_2026-08-31'!$A$2:$N$122,9,FALSE),IF(_xlpm.x=0,"",_xlpm.x)))</f>
        <v>Malacostraca</v>
      </c>
      <c r="O766" t="str">
        <f>IF($I766="","",_xlfn.LET(_xlpm.x,VLOOKUP($I766,'taxon-match_2026-08-31'!$A$2:$N$122,10,FALSE),IF(_xlpm.x=0,"",_xlpm.x)))</f>
        <v>Amphipoda</v>
      </c>
      <c r="P766" t="str">
        <f>IF($I766="","",_xlfn.LET(_xlpm.x,VLOOKUP($I766,'taxon-match_2026-08-31'!$A$2:$N$122,11,FALSE),IF(_xlpm.x=0,"",_xlpm.x)))</f>
        <v/>
      </c>
      <c r="Q766" t="str">
        <f>IF($I766="","",_xlfn.LET(_xlpm.x,VLOOKUP($I766,'taxon-match_2026-08-31'!$A$2:$N$122,12,FALSE),IF(_xlpm.x=0,"",_xlpm.x)))</f>
        <v/>
      </c>
      <c r="R766" t="str">
        <f>IF($I766="","",_xlfn.LET(_xlpm.x,VLOOKUP($I766,'taxon-match_2026-08-31'!$A$2:$N$122,14,FALSE),IF(_xlpm.x=0,"",_xlpm.x)))</f>
        <v/>
      </c>
      <c r="S766" s="2" t="s">
        <v>2359</v>
      </c>
      <c r="T766" t="s">
        <v>79</v>
      </c>
      <c r="U766" t="s">
        <v>68</v>
      </c>
      <c r="X766" t="str">
        <f>IF(T766="","",_xlfn.LET(_xlpm.x,VLOOKUP(T766,'Drop-down_menus'!$F$2:$G$16,2,FALSE),IF(_xlpm.x=0,"",_xlpm.x)))</f>
        <v/>
      </c>
      <c r="Y766" t="str">
        <f>IF(U766="","",_xlfn.LET(_xlpm.x,VLOOKUP(U766,'Drop-down_menus'!$F$2:$G$16,2,FALSE),IF(_xlpm.x=0,"",_xlpm.x)))</f>
        <v>https://orcid.org/0000-0002-0981-7442</v>
      </c>
      <c r="Z766" t="str">
        <f>IF(V766="","",_xlfn.LET(_xlpm.x,VLOOKUP(V766,'Drop-down_menus'!$F$2:$G$16,2,FALSE),IF(_xlpm.x=0,"",_xlpm.x)))</f>
        <v/>
      </c>
      <c r="AA766" t="str">
        <f>IF(W766="","",_xlfn.LET(_xlpm.x,VLOOKUP(W766,'Drop-down_menus'!$F$2:$G$16,2,FALSE),IF(_xlpm.x=0,"",_xlpm.x)))</f>
        <v/>
      </c>
      <c r="AB766" t="s">
        <v>678</v>
      </c>
      <c r="AE766" t="s">
        <v>689</v>
      </c>
    </row>
    <row r="767" spans="1:34" hidden="1" x14ac:dyDescent="0.2">
      <c r="A767" s="2" t="s">
        <v>192</v>
      </c>
      <c r="C767">
        <v>989</v>
      </c>
      <c r="D767" t="s">
        <v>700</v>
      </c>
      <c r="F767" t="s">
        <v>687</v>
      </c>
      <c r="G767">
        <v>2</v>
      </c>
      <c r="H767" t="s">
        <v>687</v>
      </c>
      <c r="I767" t="s">
        <v>687</v>
      </c>
      <c r="J767" t="str">
        <f>IF($I767="","",_xlfn.LET(_xlpm.x,VLOOKUP($I767,'taxon-match_2026-08-31'!$A$2:$N$122,6,FALSE),IF(_xlpm.x=0,"",_xlpm.x)))</f>
        <v>Latreille, 1816</v>
      </c>
      <c r="K767" t="str">
        <f>IF($I767="","",_xlfn.LET(_xlpm.x,VLOOKUP($I767,'taxon-match_2026-08-31'!$A$2:$N$122,4,FALSE),IF(_xlpm.x=0,"",_xlpm.x)))</f>
        <v>urn:lsid:marinespecies.org:taxname:1131</v>
      </c>
      <c r="L767" t="str">
        <f>IF($I767="","",_xlfn.LET(_xlpm.x,VLOOKUP($I767,'taxon-match_2026-08-31'!$A$2:$N$122,7,FALSE),IF(_xlpm.x=0,"",_xlpm.x)))</f>
        <v>Animalia</v>
      </c>
      <c r="M767" t="str">
        <f>IF($I767="","",_xlfn.LET(_xlpm.x,VLOOKUP($I767,'taxon-match_2026-08-31'!$A$2:$N$122,8,FALSE),IF(_xlpm.x=0,"",_xlpm.x)))</f>
        <v>Arthropoda</v>
      </c>
      <c r="N767" t="str">
        <f>IF($I767="","",_xlfn.LET(_xlpm.x,VLOOKUP($I767,'taxon-match_2026-08-31'!$A$2:$N$122,9,FALSE),IF(_xlpm.x=0,"",_xlpm.x)))</f>
        <v>Malacostraca</v>
      </c>
      <c r="O767" t="str">
        <f>IF($I767="","",_xlfn.LET(_xlpm.x,VLOOKUP($I767,'taxon-match_2026-08-31'!$A$2:$N$122,10,FALSE),IF(_xlpm.x=0,"",_xlpm.x)))</f>
        <v>Isopoda</v>
      </c>
      <c r="P767" t="str">
        <f>IF($I767="","",_xlfn.LET(_xlpm.x,VLOOKUP($I767,'taxon-match_2026-08-31'!$A$2:$N$122,11,FALSE),IF(_xlpm.x=0,"",_xlpm.x)))</f>
        <v/>
      </c>
      <c r="Q767" t="str">
        <f>IF($I767="","",_xlfn.LET(_xlpm.x,VLOOKUP($I767,'taxon-match_2026-08-31'!$A$2:$N$122,12,FALSE),IF(_xlpm.x=0,"",_xlpm.x)))</f>
        <v/>
      </c>
      <c r="R767" t="str">
        <f>IF($I767="","",_xlfn.LET(_xlpm.x,VLOOKUP($I767,'taxon-match_2026-08-31'!$A$2:$N$122,14,FALSE),IF(_xlpm.x=0,"",_xlpm.x)))</f>
        <v/>
      </c>
      <c r="S767" s="2" t="s">
        <v>2359</v>
      </c>
      <c r="T767" t="s">
        <v>79</v>
      </c>
      <c r="U767" t="s">
        <v>68</v>
      </c>
      <c r="X767" t="str">
        <f>IF(T767="","",_xlfn.LET(_xlpm.x,VLOOKUP(T767,'Drop-down_menus'!$F$2:$G$16,2,FALSE),IF(_xlpm.x=0,"",_xlpm.x)))</f>
        <v/>
      </c>
      <c r="Y767" t="str">
        <f>IF(U767="","",_xlfn.LET(_xlpm.x,VLOOKUP(U767,'Drop-down_menus'!$F$2:$G$16,2,FALSE),IF(_xlpm.x=0,"",_xlpm.x)))</f>
        <v>https://orcid.org/0000-0002-0981-7442</v>
      </c>
      <c r="Z767" t="str">
        <f>IF(V767="","",_xlfn.LET(_xlpm.x,VLOOKUP(V767,'Drop-down_menus'!$F$2:$G$16,2,FALSE),IF(_xlpm.x=0,"",_xlpm.x)))</f>
        <v/>
      </c>
      <c r="AA767" t="str">
        <f>IF(W767="","",_xlfn.LET(_xlpm.x,VLOOKUP(W767,'Drop-down_menus'!$F$2:$G$16,2,FALSE),IF(_xlpm.x=0,"",_xlpm.x)))</f>
        <v/>
      </c>
      <c r="AB767" t="s">
        <v>678</v>
      </c>
      <c r="AE767" t="s">
        <v>689</v>
      </c>
    </row>
    <row r="768" spans="1:34" hidden="1" x14ac:dyDescent="0.2">
      <c r="A768" s="2" t="s">
        <v>192</v>
      </c>
      <c r="C768">
        <v>990</v>
      </c>
      <c r="D768" t="s">
        <v>700</v>
      </c>
      <c r="F768" t="s">
        <v>691</v>
      </c>
      <c r="G768">
        <v>5</v>
      </c>
      <c r="H768" s="2" t="s">
        <v>700</v>
      </c>
      <c r="I768" s="2" t="s">
        <v>700</v>
      </c>
      <c r="J768" t="str">
        <f>IF($I768="","",_xlfn.LET(_xlpm.x,VLOOKUP($I768,'taxon-match_2026-08-31'!$A$2:$N$122,6,FALSE),IF(_xlpm.x=0,"",_xlpm.x)))</f>
        <v/>
      </c>
      <c r="K768" t="str">
        <f>IF($I768="","",_xlfn.LET(_xlpm.x,VLOOKUP($I768,'taxon-match_2026-08-31'!$A$2:$N$122,4,FALSE),IF(_xlpm.x=0,"",_xlpm.x)))</f>
        <v>urn:lsid:marinespecies.org:taxname:1</v>
      </c>
      <c r="L768" t="str">
        <f>IF($I768="","",_xlfn.LET(_xlpm.x,VLOOKUP($I768,'taxon-match_2026-08-31'!$A$2:$N$122,7,FALSE),IF(_xlpm.x=0,"",_xlpm.x)))</f>
        <v/>
      </c>
      <c r="M768" t="str">
        <f>IF($I768="","",_xlfn.LET(_xlpm.x,VLOOKUP($I768,'taxon-match_2026-08-31'!$A$2:$N$122,8,FALSE),IF(_xlpm.x=0,"",_xlpm.x)))</f>
        <v/>
      </c>
      <c r="N768" t="str">
        <f>IF($I768="","",_xlfn.LET(_xlpm.x,VLOOKUP($I768,'taxon-match_2026-08-31'!$A$2:$N$122,9,FALSE),IF(_xlpm.x=0,"",_xlpm.x)))</f>
        <v/>
      </c>
      <c r="O768" t="str">
        <f>IF($I768="","",_xlfn.LET(_xlpm.x,VLOOKUP($I768,'taxon-match_2026-08-31'!$A$2:$N$122,10,FALSE),IF(_xlpm.x=0,"",_xlpm.x)))</f>
        <v/>
      </c>
      <c r="P768" t="str">
        <f>IF($I768="","",_xlfn.LET(_xlpm.x,VLOOKUP($I768,'taxon-match_2026-08-31'!$A$2:$N$122,11,FALSE),IF(_xlpm.x=0,"",_xlpm.x)))</f>
        <v/>
      </c>
      <c r="Q768" t="str">
        <f>IF($I768="","",_xlfn.LET(_xlpm.x,VLOOKUP($I768,'taxon-match_2026-08-31'!$A$2:$N$122,12,FALSE),IF(_xlpm.x=0,"",_xlpm.x)))</f>
        <v/>
      </c>
      <c r="R768" t="str">
        <f>IF($I768="","",_xlfn.LET(_xlpm.x,VLOOKUP($I768,'taxon-match_2026-08-31'!$A$2:$N$122,14,FALSE),IF(_xlpm.x=0,"",_xlpm.x)))</f>
        <v/>
      </c>
      <c r="S768" s="2" t="s">
        <v>2608</v>
      </c>
      <c r="T768" t="s">
        <v>79</v>
      </c>
      <c r="U768" t="s">
        <v>68</v>
      </c>
      <c r="X768" t="str">
        <f>IF(T768="","",_xlfn.LET(_xlpm.x,VLOOKUP(T768,'Drop-down_menus'!$F$2:$G$16,2,FALSE),IF(_xlpm.x=0,"",_xlpm.x)))</f>
        <v/>
      </c>
      <c r="Y768" t="str">
        <f>IF(U768="","",_xlfn.LET(_xlpm.x,VLOOKUP(U768,'Drop-down_menus'!$F$2:$G$16,2,FALSE),IF(_xlpm.x=0,"",_xlpm.x)))</f>
        <v>https://orcid.org/0000-0002-0981-7442</v>
      </c>
      <c r="Z768" t="str">
        <f>IF(V768="","",_xlfn.LET(_xlpm.x,VLOOKUP(V768,'Drop-down_menus'!$F$2:$G$16,2,FALSE),IF(_xlpm.x=0,"",_xlpm.x)))</f>
        <v/>
      </c>
      <c r="AA768" t="str">
        <f>IF(W768="","",_xlfn.LET(_xlpm.x,VLOOKUP(W768,'Drop-down_menus'!$F$2:$G$16,2,FALSE),IF(_xlpm.x=0,"",_xlpm.x)))</f>
        <v/>
      </c>
      <c r="AB768" t="s">
        <v>678</v>
      </c>
      <c r="AE768" t="s">
        <v>689</v>
      </c>
    </row>
    <row r="769" spans="1:31" hidden="1" x14ac:dyDescent="0.2">
      <c r="A769" s="2" t="s">
        <v>192</v>
      </c>
      <c r="C769">
        <v>991</v>
      </c>
      <c r="D769" t="s">
        <v>700</v>
      </c>
      <c r="F769" t="s">
        <v>811</v>
      </c>
      <c r="G769">
        <v>2</v>
      </c>
      <c r="H769" t="s">
        <v>811</v>
      </c>
      <c r="I769" t="s">
        <v>811</v>
      </c>
      <c r="J769" t="str">
        <f>IF($I769="","",_xlfn.LET(_xlpm.x,VLOOKUP($I769,'taxon-match_2026-08-31'!$A$2:$N$122,6,FALSE),IF(_xlpm.x=0,"",_xlpm.x)))</f>
        <v>Schumacher, 1817</v>
      </c>
      <c r="K769" t="str">
        <f>IF($I769="","",_xlfn.LET(_xlpm.x,VLOOKUP($I769,'taxon-match_2026-08-31'!$A$2:$N$122,4,FALSE),IF(_xlpm.x=0,"",_xlpm.x)))</f>
        <v>urn:lsid:marinespecies.org:taxname:123082</v>
      </c>
      <c r="L769" t="str">
        <f>IF($I769="","",_xlfn.LET(_xlpm.x,VLOOKUP($I769,'taxon-match_2026-08-31'!$A$2:$N$122,7,FALSE),IF(_xlpm.x=0,"",_xlpm.x)))</f>
        <v>Animalia</v>
      </c>
      <c r="M769" t="str">
        <f>IF($I769="","",_xlfn.LET(_xlpm.x,VLOOKUP($I769,'taxon-match_2026-08-31'!$A$2:$N$122,8,FALSE),IF(_xlpm.x=0,"",_xlpm.x)))</f>
        <v>Echinodermata</v>
      </c>
      <c r="N769" t="str">
        <f>IF($I769="","",_xlfn.LET(_xlpm.x,VLOOKUP($I769,'taxon-match_2026-08-31'!$A$2:$N$122,9,FALSE),IF(_xlpm.x=0,"",_xlpm.x)))</f>
        <v>Echinoidea</v>
      </c>
      <c r="O769" t="str">
        <f>IF($I769="","",_xlfn.LET(_xlpm.x,VLOOKUP($I769,'taxon-match_2026-08-31'!$A$2:$N$122,10,FALSE),IF(_xlpm.x=0,"",_xlpm.x)))</f>
        <v/>
      </c>
      <c r="P769" t="str">
        <f>IF($I769="","",_xlfn.LET(_xlpm.x,VLOOKUP($I769,'taxon-match_2026-08-31'!$A$2:$N$122,11,FALSE),IF(_xlpm.x=0,"",_xlpm.x)))</f>
        <v/>
      </c>
      <c r="Q769" t="str">
        <f>IF($I769="","",_xlfn.LET(_xlpm.x,VLOOKUP($I769,'taxon-match_2026-08-31'!$A$2:$N$122,12,FALSE),IF(_xlpm.x=0,"",_xlpm.x)))</f>
        <v/>
      </c>
      <c r="R769" t="str">
        <f>IF($I769="","",_xlfn.LET(_xlpm.x,VLOOKUP($I769,'taxon-match_2026-08-31'!$A$2:$N$122,14,FALSE),IF(_xlpm.x=0,"",_xlpm.x)))</f>
        <v/>
      </c>
      <c r="S769" s="2" t="s">
        <v>2358</v>
      </c>
      <c r="T769" t="s">
        <v>79</v>
      </c>
      <c r="U769" t="s">
        <v>68</v>
      </c>
      <c r="X769" t="str">
        <f>IF(T769="","",_xlfn.LET(_xlpm.x,VLOOKUP(T769,'Drop-down_menus'!$F$2:$G$16,2,FALSE),IF(_xlpm.x=0,"",_xlpm.x)))</f>
        <v/>
      </c>
      <c r="Y769" t="str">
        <f>IF(U769="","",_xlfn.LET(_xlpm.x,VLOOKUP(U769,'Drop-down_menus'!$F$2:$G$16,2,FALSE),IF(_xlpm.x=0,"",_xlpm.x)))</f>
        <v>https://orcid.org/0000-0002-0981-7442</v>
      </c>
      <c r="Z769" t="str">
        <f>IF(V769="","",_xlfn.LET(_xlpm.x,VLOOKUP(V769,'Drop-down_menus'!$F$2:$G$16,2,FALSE),IF(_xlpm.x=0,"",_xlpm.x)))</f>
        <v/>
      </c>
      <c r="AA769" t="str">
        <f>IF(W769="","",_xlfn.LET(_xlpm.x,VLOOKUP(W769,'Drop-down_menus'!$F$2:$G$16,2,FALSE),IF(_xlpm.x=0,"",_xlpm.x)))</f>
        <v/>
      </c>
      <c r="AB769" t="s">
        <v>678</v>
      </c>
      <c r="AE769" t="s">
        <v>689</v>
      </c>
    </row>
    <row r="770" spans="1:31" hidden="1" x14ac:dyDescent="0.2">
      <c r="A770" s="2" t="s">
        <v>192</v>
      </c>
      <c r="C770">
        <v>992</v>
      </c>
      <c r="D770" t="s">
        <v>700</v>
      </c>
      <c r="F770" t="s">
        <v>693</v>
      </c>
      <c r="G770">
        <v>20</v>
      </c>
      <c r="H770" t="s">
        <v>693</v>
      </c>
      <c r="I770" t="s">
        <v>693</v>
      </c>
      <c r="J770" t="str">
        <f>IF($I770="","",_xlfn.LET(_xlpm.x,VLOOKUP($I770,'taxon-match_2026-08-31'!$A$2:$N$122,6,FALSE),IF(_xlpm.x=0,"",_xlpm.x)))</f>
        <v>Cuvier, 1795</v>
      </c>
      <c r="K770" t="str">
        <f>IF($I770="","",_xlfn.LET(_xlpm.x,VLOOKUP($I770,'taxon-match_2026-08-31'!$A$2:$N$122,4,FALSE),IF(_xlpm.x=0,"",_xlpm.x)))</f>
        <v>urn:lsid:marinespecies.org:taxname:101</v>
      </c>
      <c r="L770" t="str">
        <f>IF($I770="","",_xlfn.LET(_xlpm.x,VLOOKUP($I770,'taxon-match_2026-08-31'!$A$2:$N$122,7,FALSE),IF(_xlpm.x=0,"",_xlpm.x)))</f>
        <v>Animalia</v>
      </c>
      <c r="M770" t="str">
        <f>IF($I770="","",_xlfn.LET(_xlpm.x,VLOOKUP($I770,'taxon-match_2026-08-31'!$A$2:$N$122,8,FALSE),IF(_xlpm.x=0,"",_xlpm.x)))</f>
        <v>Mollusca</v>
      </c>
      <c r="N770" t="str">
        <f>IF($I770="","",_xlfn.LET(_xlpm.x,VLOOKUP($I770,'taxon-match_2026-08-31'!$A$2:$N$122,9,FALSE),IF(_xlpm.x=0,"",_xlpm.x)))</f>
        <v>Gastropoda</v>
      </c>
      <c r="O770" t="str">
        <f>IF($I770="","",_xlfn.LET(_xlpm.x,VLOOKUP($I770,'taxon-match_2026-08-31'!$A$2:$N$122,10,FALSE),IF(_xlpm.x=0,"",_xlpm.x)))</f>
        <v/>
      </c>
      <c r="P770" t="str">
        <f>IF($I770="","",_xlfn.LET(_xlpm.x,VLOOKUP($I770,'taxon-match_2026-08-31'!$A$2:$N$122,11,FALSE),IF(_xlpm.x=0,"",_xlpm.x)))</f>
        <v/>
      </c>
      <c r="Q770" t="str">
        <f>IF($I770="","",_xlfn.LET(_xlpm.x,VLOOKUP($I770,'taxon-match_2026-08-31'!$A$2:$N$122,12,FALSE),IF(_xlpm.x=0,"",_xlpm.x)))</f>
        <v/>
      </c>
      <c r="R770" t="str">
        <f>IF($I770="","",_xlfn.LET(_xlpm.x,VLOOKUP($I770,'taxon-match_2026-08-31'!$A$2:$N$122,14,FALSE),IF(_xlpm.x=0,"",_xlpm.x)))</f>
        <v/>
      </c>
      <c r="S770" s="2" t="s">
        <v>2358</v>
      </c>
      <c r="T770" t="s">
        <v>79</v>
      </c>
      <c r="U770" t="s">
        <v>68</v>
      </c>
      <c r="X770" t="str">
        <f>IF(T770="","",_xlfn.LET(_xlpm.x,VLOOKUP(T770,'Drop-down_menus'!$F$2:$G$16,2,FALSE),IF(_xlpm.x=0,"",_xlpm.x)))</f>
        <v/>
      </c>
      <c r="Y770" t="str">
        <f>IF(U770="","",_xlfn.LET(_xlpm.x,VLOOKUP(U770,'Drop-down_menus'!$F$2:$G$16,2,FALSE),IF(_xlpm.x=0,"",_xlpm.x)))</f>
        <v>https://orcid.org/0000-0002-0981-7442</v>
      </c>
      <c r="Z770" t="str">
        <f>IF(V770="","",_xlfn.LET(_xlpm.x,VLOOKUP(V770,'Drop-down_menus'!$F$2:$G$16,2,FALSE),IF(_xlpm.x=0,"",_xlpm.x)))</f>
        <v/>
      </c>
      <c r="AA770" t="str">
        <f>IF(W770="","",_xlfn.LET(_xlpm.x,VLOOKUP(W770,'Drop-down_menus'!$F$2:$G$16,2,FALSE),IF(_xlpm.x=0,"",_xlpm.x)))</f>
        <v/>
      </c>
      <c r="AB770" t="s">
        <v>678</v>
      </c>
      <c r="AE770" t="s">
        <v>689</v>
      </c>
    </row>
    <row r="771" spans="1:31" hidden="1" x14ac:dyDescent="0.2">
      <c r="A771" s="2" t="s">
        <v>192</v>
      </c>
      <c r="C771">
        <v>993</v>
      </c>
      <c r="D771" t="s">
        <v>700</v>
      </c>
      <c r="F771" t="s">
        <v>812</v>
      </c>
      <c r="G771">
        <v>3</v>
      </c>
      <c r="H771" t="s">
        <v>812</v>
      </c>
      <c r="I771" t="s">
        <v>812</v>
      </c>
      <c r="J771" t="str">
        <f>IF($I771="","",_xlfn.LET(_xlpm.x,VLOOKUP($I771,'taxon-match_2026-08-31'!$A$2:$N$122,6,FALSE),IF(_xlpm.x=0,"",_xlpm.x)))</f>
        <v>Latreille, 1810</v>
      </c>
      <c r="K771" t="str">
        <f>IF($I771="","",_xlfn.LET(_xlpm.x,VLOOKUP($I771,'taxon-match_2026-08-31'!$A$2:$N$122,4,FALSE),IF(_xlpm.x=0,"",_xlpm.x)))</f>
        <v>urn:lsid:marinespecies.org:taxname:1302</v>
      </c>
      <c r="L771" t="str">
        <f>IF($I771="","",_xlfn.LET(_xlpm.x,VLOOKUP($I771,'taxon-match_2026-08-31'!$A$2:$N$122,7,FALSE),IF(_xlpm.x=0,"",_xlpm.x)))</f>
        <v>Animalia</v>
      </c>
      <c r="M771" t="str">
        <f>IF($I771="","",_xlfn.LET(_xlpm.x,VLOOKUP($I771,'taxon-match_2026-08-31'!$A$2:$N$122,8,FALSE),IF(_xlpm.x=0,"",_xlpm.x)))</f>
        <v>Arthropoda</v>
      </c>
      <c r="N771" t="str">
        <f>IF($I771="","",_xlfn.LET(_xlpm.x,VLOOKUP($I771,'taxon-match_2026-08-31'!$A$2:$N$122,9,FALSE),IF(_xlpm.x=0,"",_xlpm.x)))</f>
        <v>Pycnogonida</v>
      </c>
      <c r="O771" t="str">
        <f>IF($I771="","",_xlfn.LET(_xlpm.x,VLOOKUP($I771,'taxon-match_2026-08-31'!$A$2:$N$122,10,FALSE),IF(_xlpm.x=0,"",_xlpm.x)))</f>
        <v/>
      </c>
      <c r="P771" t="str">
        <f>IF($I771="","",_xlfn.LET(_xlpm.x,VLOOKUP($I771,'taxon-match_2026-08-31'!$A$2:$N$122,11,FALSE),IF(_xlpm.x=0,"",_xlpm.x)))</f>
        <v/>
      </c>
      <c r="Q771" t="str">
        <f>IF($I771="","",_xlfn.LET(_xlpm.x,VLOOKUP($I771,'taxon-match_2026-08-31'!$A$2:$N$122,12,FALSE),IF(_xlpm.x=0,"",_xlpm.x)))</f>
        <v/>
      </c>
      <c r="R771" t="str">
        <f>IF($I771="","",_xlfn.LET(_xlpm.x,VLOOKUP($I771,'taxon-match_2026-08-31'!$A$2:$N$122,14,FALSE),IF(_xlpm.x=0,"",_xlpm.x)))</f>
        <v/>
      </c>
      <c r="S771" s="2" t="s">
        <v>2358</v>
      </c>
      <c r="T771" t="s">
        <v>79</v>
      </c>
      <c r="U771" t="s">
        <v>68</v>
      </c>
      <c r="X771" t="str">
        <f>IF(T771="","",_xlfn.LET(_xlpm.x,VLOOKUP(T771,'Drop-down_menus'!$F$2:$G$16,2,FALSE),IF(_xlpm.x=0,"",_xlpm.x)))</f>
        <v/>
      </c>
      <c r="Y771" t="str">
        <f>IF(U771="","",_xlfn.LET(_xlpm.x,VLOOKUP(U771,'Drop-down_menus'!$F$2:$G$16,2,FALSE),IF(_xlpm.x=0,"",_xlpm.x)))</f>
        <v>https://orcid.org/0000-0002-0981-7442</v>
      </c>
      <c r="Z771" t="str">
        <f>IF(V771="","",_xlfn.LET(_xlpm.x,VLOOKUP(V771,'Drop-down_menus'!$F$2:$G$16,2,FALSE),IF(_xlpm.x=0,"",_xlpm.x)))</f>
        <v/>
      </c>
      <c r="AA771" t="str">
        <f>IF(W771="","",_xlfn.LET(_xlpm.x,VLOOKUP(W771,'Drop-down_menus'!$F$2:$G$16,2,FALSE),IF(_xlpm.x=0,"",_xlpm.x)))</f>
        <v/>
      </c>
      <c r="AB771" t="s">
        <v>678</v>
      </c>
      <c r="AE771" t="s">
        <v>689</v>
      </c>
    </row>
    <row r="772" spans="1:31" hidden="1" x14ac:dyDescent="0.2">
      <c r="A772" s="2" t="s">
        <v>192</v>
      </c>
      <c r="C772">
        <v>994</v>
      </c>
      <c r="D772" t="s">
        <v>700</v>
      </c>
      <c r="F772" t="s">
        <v>813</v>
      </c>
      <c r="G772">
        <v>1</v>
      </c>
      <c r="H772" t="s">
        <v>813</v>
      </c>
      <c r="I772" t="s">
        <v>813</v>
      </c>
      <c r="J772" t="str">
        <f>IF($I772="","",_xlfn.LET(_xlpm.x,VLOOKUP($I772,'taxon-match_2026-08-31'!$A$2:$N$122,6,FALSE),IF(_xlpm.x=0,"",_xlpm.x)))</f>
        <v>Linnaeus, 1767</v>
      </c>
      <c r="K772" t="str">
        <f>IF($I772="","",_xlfn.LET(_xlpm.x,VLOOKUP($I772,'taxon-match_2026-08-31'!$A$2:$N$122,4,FALSE),IF(_xlpm.x=0,"",_xlpm.x)))</f>
        <v>urn:lsid:marinespecies.org:taxname:103483</v>
      </c>
      <c r="L772" t="str">
        <f>IF($I772="","",_xlfn.LET(_xlpm.x,VLOOKUP($I772,'taxon-match_2026-08-31'!$A$2:$N$122,7,FALSE),IF(_xlpm.x=0,"",_xlpm.x)))</f>
        <v>Animalia</v>
      </c>
      <c r="M772" t="str">
        <f>IF($I772="","",_xlfn.LET(_xlpm.x,VLOOKUP($I772,'taxon-match_2026-08-31'!$A$2:$N$122,8,FALSE),IF(_xlpm.x=0,"",_xlpm.x)))</f>
        <v>Chordata</v>
      </c>
      <c r="N772" t="str">
        <f>IF($I772="","",_xlfn.LET(_xlpm.x,VLOOKUP($I772,'taxon-match_2026-08-31'!$A$2:$N$122,9,FALSE),IF(_xlpm.x=0,"",_xlpm.x)))</f>
        <v>Ascidiacea</v>
      </c>
      <c r="O772" t="str">
        <f>IF($I772="","",_xlfn.LET(_xlpm.x,VLOOKUP($I772,'taxon-match_2026-08-31'!$A$2:$N$122,10,FALSE),IF(_xlpm.x=0,"",_xlpm.x)))</f>
        <v>Phlebobranchia</v>
      </c>
      <c r="P772" t="str">
        <f>IF($I772="","",_xlfn.LET(_xlpm.x,VLOOKUP($I772,'taxon-match_2026-08-31'!$A$2:$N$122,11,FALSE),IF(_xlpm.x=0,"",_xlpm.x)))</f>
        <v>Ascidiidae</v>
      </c>
      <c r="Q772" t="str">
        <f>IF($I772="","",_xlfn.LET(_xlpm.x,VLOOKUP($I772,'taxon-match_2026-08-31'!$A$2:$N$122,12,FALSE),IF(_xlpm.x=0,"",_xlpm.x)))</f>
        <v>Ascidia</v>
      </c>
      <c r="R772" t="str">
        <f>IF($I772="","",_xlfn.LET(_xlpm.x,VLOOKUP($I772,'taxon-match_2026-08-31'!$A$2:$N$122,14,FALSE),IF(_xlpm.x=0,"",_xlpm.x)))</f>
        <v/>
      </c>
      <c r="S772" s="2" t="s">
        <v>2361</v>
      </c>
      <c r="T772" t="s">
        <v>79</v>
      </c>
      <c r="U772" t="s">
        <v>68</v>
      </c>
      <c r="X772" t="str">
        <f>IF(T772="","",_xlfn.LET(_xlpm.x,VLOOKUP(T772,'Drop-down_menus'!$F$2:$G$16,2,FALSE),IF(_xlpm.x=0,"",_xlpm.x)))</f>
        <v/>
      </c>
      <c r="Y772" t="str">
        <f>IF(U772="","",_xlfn.LET(_xlpm.x,VLOOKUP(U772,'Drop-down_menus'!$F$2:$G$16,2,FALSE),IF(_xlpm.x=0,"",_xlpm.x)))</f>
        <v>https://orcid.org/0000-0002-0981-7442</v>
      </c>
      <c r="Z772" t="str">
        <f>IF(V772="","",_xlfn.LET(_xlpm.x,VLOOKUP(V772,'Drop-down_menus'!$F$2:$G$16,2,FALSE),IF(_xlpm.x=0,"",_xlpm.x)))</f>
        <v/>
      </c>
      <c r="AA772" t="str">
        <f>IF(W772="","",_xlfn.LET(_xlpm.x,VLOOKUP(W772,'Drop-down_menus'!$F$2:$G$16,2,FALSE),IF(_xlpm.x=0,"",_xlpm.x)))</f>
        <v/>
      </c>
      <c r="AB772" t="s">
        <v>678</v>
      </c>
      <c r="AE772" t="s">
        <v>689</v>
      </c>
    </row>
    <row r="773" spans="1:31" hidden="1" x14ac:dyDescent="0.2">
      <c r="A773" s="2" t="s">
        <v>192</v>
      </c>
      <c r="C773">
        <v>995</v>
      </c>
      <c r="D773" t="s">
        <v>700</v>
      </c>
      <c r="F773" t="s">
        <v>691</v>
      </c>
      <c r="H773" s="2" t="s">
        <v>700</v>
      </c>
      <c r="I773" s="2" t="s">
        <v>700</v>
      </c>
      <c r="J773" t="str">
        <f>IF($I773="","",_xlfn.LET(_xlpm.x,VLOOKUP($I773,'taxon-match_2026-08-31'!$A$2:$N$122,6,FALSE),IF(_xlpm.x=0,"",_xlpm.x)))</f>
        <v/>
      </c>
      <c r="K773" t="str">
        <f>IF($I773="","",_xlfn.LET(_xlpm.x,VLOOKUP($I773,'taxon-match_2026-08-31'!$A$2:$N$122,4,FALSE),IF(_xlpm.x=0,"",_xlpm.x)))</f>
        <v>urn:lsid:marinespecies.org:taxname:1</v>
      </c>
      <c r="L773" t="str">
        <f>IF($I773="","",_xlfn.LET(_xlpm.x,VLOOKUP($I773,'taxon-match_2026-08-31'!$A$2:$N$122,7,FALSE),IF(_xlpm.x=0,"",_xlpm.x)))</f>
        <v/>
      </c>
      <c r="M773" t="str">
        <f>IF($I773="","",_xlfn.LET(_xlpm.x,VLOOKUP($I773,'taxon-match_2026-08-31'!$A$2:$N$122,8,FALSE),IF(_xlpm.x=0,"",_xlpm.x)))</f>
        <v/>
      </c>
      <c r="N773" t="str">
        <f>IF($I773="","",_xlfn.LET(_xlpm.x,VLOOKUP($I773,'taxon-match_2026-08-31'!$A$2:$N$122,9,FALSE),IF(_xlpm.x=0,"",_xlpm.x)))</f>
        <v/>
      </c>
      <c r="O773" t="str">
        <f>IF($I773="","",_xlfn.LET(_xlpm.x,VLOOKUP($I773,'taxon-match_2026-08-31'!$A$2:$N$122,10,FALSE),IF(_xlpm.x=0,"",_xlpm.x)))</f>
        <v/>
      </c>
      <c r="P773" t="str">
        <f>IF($I773="","",_xlfn.LET(_xlpm.x,VLOOKUP($I773,'taxon-match_2026-08-31'!$A$2:$N$122,11,FALSE),IF(_xlpm.x=0,"",_xlpm.x)))</f>
        <v/>
      </c>
      <c r="Q773" t="str">
        <f>IF($I773="","",_xlfn.LET(_xlpm.x,VLOOKUP($I773,'taxon-match_2026-08-31'!$A$2:$N$122,12,FALSE),IF(_xlpm.x=0,"",_xlpm.x)))</f>
        <v/>
      </c>
      <c r="R773" t="str">
        <f>IF($I773="","",_xlfn.LET(_xlpm.x,VLOOKUP($I773,'taxon-match_2026-08-31'!$A$2:$N$122,14,FALSE),IF(_xlpm.x=0,"",_xlpm.x)))</f>
        <v/>
      </c>
      <c r="S773" s="2" t="s">
        <v>2608</v>
      </c>
      <c r="T773" t="s">
        <v>79</v>
      </c>
      <c r="U773" t="s">
        <v>68</v>
      </c>
      <c r="X773" t="str">
        <f>IF(T773="","",_xlfn.LET(_xlpm.x,VLOOKUP(T773,'Drop-down_menus'!$F$2:$G$16,2,FALSE),IF(_xlpm.x=0,"",_xlpm.x)))</f>
        <v/>
      </c>
      <c r="Y773" t="str">
        <f>IF(U773="","",_xlfn.LET(_xlpm.x,VLOOKUP(U773,'Drop-down_menus'!$F$2:$G$16,2,FALSE),IF(_xlpm.x=0,"",_xlpm.x)))</f>
        <v>https://orcid.org/0000-0002-0981-7442</v>
      </c>
      <c r="Z773" t="str">
        <f>IF(V773="","",_xlfn.LET(_xlpm.x,VLOOKUP(V773,'Drop-down_menus'!$F$2:$G$16,2,FALSE),IF(_xlpm.x=0,"",_xlpm.x)))</f>
        <v/>
      </c>
      <c r="AA773" t="str">
        <f>IF(W773="","",_xlfn.LET(_xlpm.x,VLOOKUP(W773,'Drop-down_menus'!$F$2:$G$16,2,FALSE),IF(_xlpm.x=0,"",_xlpm.x)))</f>
        <v/>
      </c>
      <c r="AB773" t="s">
        <v>678</v>
      </c>
      <c r="AE773" t="s">
        <v>689</v>
      </c>
    </row>
    <row r="774" spans="1:31" hidden="1" x14ac:dyDescent="0.2">
      <c r="A774" s="2" t="s">
        <v>192</v>
      </c>
      <c r="C774">
        <v>996</v>
      </c>
      <c r="D774" t="s">
        <v>700</v>
      </c>
      <c r="F774" t="s">
        <v>691</v>
      </c>
      <c r="G774">
        <v>5</v>
      </c>
      <c r="H774" s="2" t="s">
        <v>700</v>
      </c>
      <c r="I774" s="2" t="s">
        <v>700</v>
      </c>
      <c r="J774" t="str">
        <f>IF($I774="","",_xlfn.LET(_xlpm.x,VLOOKUP($I774,'taxon-match_2026-08-31'!$A$2:$N$122,6,FALSE),IF(_xlpm.x=0,"",_xlpm.x)))</f>
        <v/>
      </c>
      <c r="K774" t="str">
        <f>IF($I774="","",_xlfn.LET(_xlpm.x,VLOOKUP($I774,'taxon-match_2026-08-31'!$A$2:$N$122,4,FALSE),IF(_xlpm.x=0,"",_xlpm.x)))</f>
        <v>urn:lsid:marinespecies.org:taxname:1</v>
      </c>
      <c r="L774" t="str">
        <f>IF($I774="","",_xlfn.LET(_xlpm.x,VLOOKUP($I774,'taxon-match_2026-08-31'!$A$2:$N$122,7,FALSE),IF(_xlpm.x=0,"",_xlpm.x)))</f>
        <v/>
      </c>
      <c r="M774" t="str">
        <f>IF($I774="","",_xlfn.LET(_xlpm.x,VLOOKUP($I774,'taxon-match_2026-08-31'!$A$2:$N$122,8,FALSE),IF(_xlpm.x=0,"",_xlpm.x)))</f>
        <v/>
      </c>
      <c r="N774" t="str">
        <f>IF($I774="","",_xlfn.LET(_xlpm.x,VLOOKUP($I774,'taxon-match_2026-08-31'!$A$2:$N$122,9,FALSE),IF(_xlpm.x=0,"",_xlpm.x)))</f>
        <v/>
      </c>
      <c r="O774" t="str">
        <f>IF($I774="","",_xlfn.LET(_xlpm.x,VLOOKUP($I774,'taxon-match_2026-08-31'!$A$2:$N$122,10,FALSE),IF(_xlpm.x=0,"",_xlpm.x)))</f>
        <v/>
      </c>
      <c r="P774" t="str">
        <f>IF($I774="","",_xlfn.LET(_xlpm.x,VLOOKUP($I774,'taxon-match_2026-08-31'!$A$2:$N$122,11,FALSE),IF(_xlpm.x=0,"",_xlpm.x)))</f>
        <v/>
      </c>
      <c r="Q774" t="str">
        <f>IF($I774="","",_xlfn.LET(_xlpm.x,VLOOKUP($I774,'taxon-match_2026-08-31'!$A$2:$N$122,12,FALSE),IF(_xlpm.x=0,"",_xlpm.x)))</f>
        <v/>
      </c>
      <c r="R774" t="str">
        <f>IF($I774="","",_xlfn.LET(_xlpm.x,VLOOKUP($I774,'taxon-match_2026-08-31'!$A$2:$N$122,14,FALSE),IF(_xlpm.x=0,"",_xlpm.x)))</f>
        <v/>
      </c>
      <c r="S774" s="2" t="s">
        <v>2608</v>
      </c>
      <c r="T774" t="s">
        <v>79</v>
      </c>
      <c r="U774" t="s">
        <v>68</v>
      </c>
      <c r="X774" t="str">
        <f>IF(T774="","",_xlfn.LET(_xlpm.x,VLOOKUP(T774,'Drop-down_menus'!$F$2:$G$16,2,FALSE),IF(_xlpm.x=0,"",_xlpm.x)))</f>
        <v/>
      </c>
      <c r="Y774" t="str">
        <f>IF(U774="","",_xlfn.LET(_xlpm.x,VLOOKUP(U774,'Drop-down_menus'!$F$2:$G$16,2,FALSE),IF(_xlpm.x=0,"",_xlpm.x)))</f>
        <v>https://orcid.org/0000-0002-0981-7442</v>
      </c>
      <c r="Z774" t="str">
        <f>IF(V774="","",_xlfn.LET(_xlpm.x,VLOOKUP(V774,'Drop-down_menus'!$F$2:$G$16,2,FALSE),IF(_xlpm.x=0,"",_xlpm.x)))</f>
        <v/>
      </c>
      <c r="AA774" t="str">
        <f>IF(W774="","",_xlfn.LET(_xlpm.x,VLOOKUP(W774,'Drop-down_menus'!$F$2:$G$16,2,FALSE),IF(_xlpm.x=0,"",_xlpm.x)))</f>
        <v/>
      </c>
      <c r="AB774" t="s">
        <v>678</v>
      </c>
      <c r="AE774" t="s">
        <v>689</v>
      </c>
    </row>
    <row r="775" spans="1:31" x14ac:dyDescent="0.2">
      <c r="A775" s="2" t="s">
        <v>192</v>
      </c>
      <c r="C775">
        <v>997</v>
      </c>
      <c r="D775" t="s">
        <v>700</v>
      </c>
      <c r="F775" t="s">
        <v>814</v>
      </c>
      <c r="G775">
        <v>1</v>
      </c>
      <c r="H775" t="s">
        <v>814</v>
      </c>
      <c r="I775" t="s">
        <v>814</v>
      </c>
      <c r="J775" t="str">
        <f>IF($I775="","",_xlfn.LET(_xlpm.x,VLOOKUP($I775,'taxon-match_2026-08-31'!$A$2:$N$122,6,FALSE),IF(_xlpm.x=0,"",_xlpm.x)))</f>
        <v>Thiele, 1912</v>
      </c>
      <c r="K775" t="str">
        <f>IF($I775="","",_xlfn.LET(_xlpm.x,VLOOKUP($I775,'taxon-match_2026-08-31'!$A$2:$N$122,4,FALSE),IF(_xlpm.x=0,"",_xlpm.x)))</f>
        <v>urn:lsid:marinespecies.org:taxname:197024</v>
      </c>
      <c r="L775" t="str">
        <f>IF($I775="","",_xlfn.LET(_xlpm.x,VLOOKUP($I775,'taxon-match_2026-08-31'!$A$2:$N$122,7,FALSE),IF(_xlpm.x=0,"",_xlpm.x)))</f>
        <v>Animalia</v>
      </c>
      <c r="M775" t="str">
        <f>IF($I775="","",_xlfn.LET(_xlpm.x,VLOOKUP($I775,'taxon-match_2026-08-31'!$A$2:$N$122,8,FALSE),IF(_xlpm.x=0,"",_xlpm.x)))</f>
        <v>Mollusca</v>
      </c>
      <c r="N775" t="str">
        <f>IF($I775="","",_xlfn.LET(_xlpm.x,VLOOKUP($I775,'taxon-match_2026-08-31'!$A$2:$N$122,9,FALSE),IF(_xlpm.x=0,"",_xlpm.x)))</f>
        <v>Gastropoda</v>
      </c>
      <c r="O775" t="str">
        <f>IF($I775="","",_xlfn.LET(_xlpm.x,VLOOKUP($I775,'taxon-match_2026-08-31'!$A$2:$N$122,10,FALSE),IF(_xlpm.x=0,"",_xlpm.x)))</f>
        <v>Doridida</v>
      </c>
      <c r="P775" t="str">
        <f>IF($I775="","",_xlfn.LET(_xlpm.x,VLOOKUP($I775,'taxon-match_2026-08-31'!$A$2:$N$122,11,FALSE),IF(_xlpm.x=0,"",_xlpm.x)))</f>
        <v>Aegiridae</v>
      </c>
      <c r="Q775" t="str">
        <f>IF($I775="","",_xlfn.LET(_xlpm.x,VLOOKUP($I775,'taxon-match_2026-08-31'!$A$2:$N$122,12,FALSE),IF(_xlpm.x=0,"",_xlpm.x)))</f>
        <v>Aegires</v>
      </c>
      <c r="R775" t="str">
        <f>IF($I775="","",_xlfn.LET(_xlpm.x,VLOOKUP($I775,'taxon-match_2026-08-31'!$A$2:$N$122,14,FALSE),IF(_xlpm.x=0,"",_xlpm.x)))</f>
        <v>albus</v>
      </c>
      <c r="S775" s="2" t="s">
        <v>2609</v>
      </c>
      <c r="T775" t="s">
        <v>79</v>
      </c>
      <c r="U775" t="s">
        <v>68</v>
      </c>
      <c r="X775" t="str">
        <f>IF(T775="","",_xlfn.LET(_xlpm.x,VLOOKUP(T775,'Drop-down_menus'!$F$2:$G$16,2,FALSE),IF(_xlpm.x=0,"",_xlpm.x)))</f>
        <v/>
      </c>
      <c r="Y775" t="str">
        <f>IF(U775="","",_xlfn.LET(_xlpm.x,VLOOKUP(U775,'Drop-down_menus'!$F$2:$G$16,2,FALSE),IF(_xlpm.x=0,"",_xlpm.x)))</f>
        <v>https://orcid.org/0000-0002-0981-7442</v>
      </c>
      <c r="Z775" t="str">
        <f>IF(V775="","",_xlfn.LET(_xlpm.x,VLOOKUP(V775,'Drop-down_menus'!$F$2:$G$16,2,FALSE),IF(_xlpm.x=0,"",_xlpm.x)))</f>
        <v/>
      </c>
      <c r="AA775" t="str">
        <f>IF(W775="","",_xlfn.LET(_xlpm.x,VLOOKUP(W775,'Drop-down_menus'!$F$2:$G$16,2,FALSE),IF(_xlpm.x=0,"",_xlpm.x)))</f>
        <v/>
      </c>
      <c r="AB775" t="s">
        <v>678</v>
      </c>
      <c r="AE775" t="s">
        <v>689</v>
      </c>
    </row>
    <row r="776" spans="1:31" hidden="1" x14ac:dyDescent="0.2">
      <c r="A776" s="2" t="s">
        <v>192</v>
      </c>
      <c r="C776">
        <v>998</v>
      </c>
      <c r="D776" t="s">
        <v>700</v>
      </c>
      <c r="F776" t="s">
        <v>2610</v>
      </c>
      <c r="G776">
        <v>6</v>
      </c>
      <c r="H776" t="s">
        <v>2610</v>
      </c>
      <c r="I776" t="s">
        <v>2610</v>
      </c>
      <c r="J776" t="str">
        <f>IF($I776="","",_xlfn.LET(_xlpm.x,VLOOKUP($I776,'taxon-match_2026-08-31'!$A$2:$N$122,6,FALSE),IF(_xlpm.x=0,"",_xlpm.x)))</f>
        <v>d'Orbigny, 1826</v>
      </c>
      <c r="K776" t="str">
        <f>IF($I776="","",_xlfn.LET(_xlpm.x,VLOOKUP($I776,'taxon-match_2026-08-31'!$A$2:$N$122,4,FALSE),IF(_xlpm.x=0,"",_xlpm.x)))</f>
        <v>urn:lsid:marinespecies.org:taxname:1410</v>
      </c>
      <c r="L776" t="str">
        <f>IF($I776="","",_xlfn.LET(_xlpm.x,VLOOKUP($I776,'taxon-match_2026-08-31'!$A$2:$N$122,7,FALSE),IF(_xlpm.x=0,"",_xlpm.x)))</f>
        <v>Chromista</v>
      </c>
      <c r="M776" t="str">
        <f>IF($I776="","",_xlfn.LET(_xlpm.x,VLOOKUP($I776,'taxon-match_2026-08-31'!$A$2:$N$122,8,FALSE),IF(_xlpm.x=0,"",_xlpm.x)))</f>
        <v>Foraminifera</v>
      </c>
      <c r="N776" t="str">
        <f>IF($I776="","",_xlfn.LET(_xlpm.x,VLOOKUP($I776,'taxon-match_2026-08-31'!$A$2:$N$122,9,FALSE),IF(_xlpm.x=0,"",_xlpm.x)))</f>
        <v/>
      </c>
      <c r="O776" t="str">
        <f>IF($I776="","",_xlfn.LET(_xlpm.x,VLOOKUP($I776,'taxon-match_2026-08-31'!$A$2:$N$122,10,FALSE),IF(_xlpm.x=0,"",_xlpm.x)))</f>
        <v/>
      </c>
      <c r="P776" t="str">
        <f>IF($I776="","",_xlfn.LET(_xlpm.x,VLOOKUP($I776,'taxon-match_2026-08-31'!$A$2:$N$122,11,FALSE),IF(_xlpm.x=0,"",_xlpm.x)))</f>
        <v/>
      </c>
      <c r="Q776" t="str">
        <f>IF($I776="","",_xlfn.LET(_xlpm.x,VLOOKUP($I776,'taxon-match_2026-08-31'!$A$2:$N$122,12,FALSE),IF(_xlpm.x=0,"",_xlpm.x)))</f>
        <v/>
      </c>
      <c r="R776" t="str">
        <f>IF($I776="","",_xlfn.LET(_xlpm.x,VLOOKUP($I776,'taxon-match_2026-08-31'!$A$2:$N$122,14,FALSE),IF(_xlpm.x=0,"",_xlpm.x)))</f>
        <v/>
      </c>
      <c r="S776" s="2" t="s">
        <v>2357</v>
      </c>
      <c r="T776" t="s">
        <v>79</v>
      </c>
      <c r="U776" t="s">
        <v>68</v>
      </c>
      <c r="X776" t="str">
        <f>IF(T776="","",_xlfn.LET(_xlpm.x,VLOOKUP(T776,'Drop-down_menus'!$F$2:$G$16,2,FALSE),IF(_xlpm.x=0,"",_xlpm.x)))</f>
        <v/>
      </c>
      <c r="Y776" t="str">
        <f>IF(U776="","",_xlfn.LET(_xlpm.x,VLOOKUP(U776,'Drop-down_menus'!$F$2:$G$16,2,FALSE),IF(_xlpm.x=0,"",_xlpm.x)))</f>
        <v>https://orcid.org/0000-0002-0981-7442</v>
      </c>
      <c r="Z776" t="str">
        <f>IF(V776="","",_xlfn.LET(_xlpm.x,VLOOKUP(V776,'Drop-down_menus'!$F$2:$G$16,2,FALSE),IF(_xlpm.x=0,"",_xlpm.x)))</f>
        <v/>
      </c>
      <c r="AA776" t="str">
        <f>IF(W776="","",_xlfn.LET(_xlpm.x,VLOOKUP(W776,'Drop-down_menus'!$F$2:$G$16,2,FALSE),IF(_xlpm.x=0,"",_xlpm.x)))</f>
        <v/>
      </c>
      <c r="AB776" t="s">
        <v>678</v>
      </c>
      <c r="AE776" t="s">
        <v>689</v>
      </c>
    </row>
    <row r="777" spans="1:31" x14ac:dyDescent="0.2">
      <c r="A777" s="2" t="s">
        <v>207</v>
      </c>
      <c r="C777">
        <v>1451</v>
      </c>
      <c r="D777" t="s">
        <v>700</v>
      </c>
      <c r="F777" t="s">
        <v>774</v>
      </c>
      <c r="G777">
        <v>1</v>
      </c>
      <c r="H777" t="s">
        <v>774</v>
      </c>
      <c r="I777" t="s">
        <v>774</v>
      </c>
      <c r="J777" t="str">
        <f>IF($I777="","",_xlfn.LET(_xlpm.x,VLOOKUP($I777,'taxon-match_2026-08-31'!$A$2:$N$122,6,FALSE),IF(_xlpm.x=0,"",_xlpm.x)))</f>
        <v>(Herdman, 1902)</v>
      </c>
      <c r="K777" t="str">
        <f>IF($I777="","",_xlfn.LET(_xlpm.x,VLOOKUP($I777,'taxon-match_2026-08-31'!$A$2:$N$122,4,FALSE),IF(_xlpm.x=0,"",_xlpm.x)))</f>
        <v>urn:lsid:marinespecies.org:taxname:173644</v>
      </c>
      <c r="L777" t="str">
        <f>IF($I777="","",_xlfn.LET(_xlpm.x,VLOOKUP($I777,'taxon-match_2026-08-31'!$A$2:$N$122,7,FALSE),IF(_xlpm.x=0,"",_xlpm.x)))</f>
        <v>Animalia</v>
      </c>
      <c r="M777" t="str">
        <f>IF($I777="","",_xlfn.LET(_xlpm.x,VLOOKUP($I777,'taxon-match_2026-08-31'!$A$2:$N$122,8,FALSE),IF(_xlpm.x=0,"",_xlpm.x)))</f>
        <v>Chordata</v>
      </c>
      <c r="N777" t="str">
        <f>IF($I777="","",_xlfn.LET(_xlpm.x,VLOOKUP($I777,'taxon-match_2026-08-31'!$A$2:$N$122,9,FALSE),IF(_xlpm.x=0,"",_xlpm.x)))</f>
        <v>Ascidiacea</v>
      </c>
      <c r="O777" t="str">
        <f>IF($I777="","",_xlfn.LET(_xlpm.x,VLOOKUP($I777,'taxon-match_2026-08-31'!$A$2:$N$122,10,FALSE),IF(_xlpm.x=0,"",_xlpm.x)))</f>
        <v>Aplousobranchia</v>
      </c>
      <c r="P777" t="str">
        <f>IF($I777="","",_xlfn.LET(_xlpm.x,VLOOKUP($I777,'taxon-match_2026-08-31'!$A$2:$N$122,11,FALSE),IF(_xlpm.x=0,"",_xlpm.x)))</f>
        <v>Polyclinidae</v>
      </c>
      <c r="Q777" t="str">
        <f>IF($I777="","",_xlfn.LET(_xlpm.x,VLOOKUP($I777,'taxon-match_2026-08-31'!$A$2:$N$122,12,FALSE),IF(_xlpm.x=0,"",_xlpm.x)))</f>
        <v>Synoicum</v>
      </c>
      <c r="R777" t="str">
        <f>IF($I777="","",_xlfn.LET(_xlpm.x,VLOOKUP($I777,'taxon-match_2026-08-31'!$A$2:$N$122,14,FALSE),IF(_xlpm.x=0,"",_xlpm.x)))</f>
        <v>adareanum</v>
      </c>
      <c r="S777" s="2" t="s">
        <v>2609</v>
      </c>
      <c r="T777" t="s">
        <v>89</v>
      </c>
      <c r="U777" t="s">
        <v>77</v>
      </c>
      <c r="X777" t="str">
        <f>IF(T777="","",_xlfn.LET(_xlpm.x,VLOOKUP(T777,'Drop-down_menus'!$F$2:$G$16,2,FALSE),IF(_xlpm.x=0,"",_xlpm.x)))</f>
        <v/>
      </c>
      <c r="Y777" t="str">
        <f>IF(U777="","",_xlfn.LET(_xlpm.x,VLOOKUP(U777,'Drop-down_menus'!$F$2:$G$16,2,FALSE),IF(_xlpm.x=0,"",_xlpm.x)))</f>
        <v>https://orcid.org/0000-0002-9037-7623</v>
      </c>
      <c r="Z777" t="str">
        <f>IF(V777="","",_xlfn.LET(_xlpm.x,VLOOKUP(V777,'Drop-down_menus'!$F$2:$G$16,2,FALSE),IF(_xlpm.x=0,"",_xlpm.x)))</f>
        <v/>
      </c>
      <c r="AA777" t="str">
        <f>IF(W777="","",_xlfn.LET(_xlpm.x,VLOOKUP(W777,'Drop-down_menus'!$F$2:$G$16,2,FALSE),IF(_xlpm.x=0,"",_xlpm.x)))</f>
        <v/>
      </c>
      <c r="AB777" t="s">
        <v>701</v>
      </c>
      <c r="AE777" t="s">
        <v>707</v>
      </c>
    </row>
    <row r="778" spans="1:31" x14ac:dyDescent="0.2">
      <c r="A778" s="2" t="s">
        <v>207</v>
      </c>
      <c r="C778">
        <v>1452</v>
      </c>
      <c r="D778" t="s">
        <v>700</v>
      </c>
      <c r="F778" t="s">
        <v>774</v>
      </c>
      <c r="G778">
        <v>1</v>
      </c>
      <c r="H778" t="s">
        <v>774</v>
      </c>
      <c r="I778" t="s">
        <v>774</v>
      </c>
      <c r="J778" t="str">
        <f>IF($I778="","",_xlfn.LET(_xlpm.x,VLOOKUP($I778,'taxon-match_2026-08-31'!$A$2:$N$122,6,FALSE),IF(_xlpm.x=0,"",_xlpm.x)))</f>
        <v>(Herdman, 1902)</v>
      </c>
      <c r="K778" t="str">
        <f>IF($I778="","",_xlfn.LET(_xlpm.x,VLOOKUP($I778,'taxon-match_2026-08-31'!$A$2:$N$122,4,FALSE),IF(_xlpm.x=0,"",_xlpm.x)))</f>
        <v>urn:lsid:marinespecies.org:taxname:173644</v>
      </c>
      <c r="L778" t="str">
        <f>IF($I778="","",_xlfn.LET(_xlpm.x,VLOOKUP($I778,'taxon-match_2026-08-31'!$A$2:$N$122,7,FALSE),IF(_xlpm.x=0,"",_xlpm.x)))</f>
        <v>Animalia</v>
      </c>
      <c r="M778" t="str">
        <f>IF($I778="","",_xlfn.LET(_xlpm.x,VLOOKUP($I778,'taxon-match_2026-08-31'!$A$2:$N$122,8,FALSE),IF(_xlpm.x=0,"",_xlpm.x)))</f>
        <v>Chordata</v>
      </c>
      <c r="N778" t="str">
        <f>IF($I778="","",_xlfn.LET(_xlpm.x,VLOOKUP($I778,'taxon-match_2026-08-31'!$A$2:$N$122,9,FALSE),IF(_xlpm.x=0,"",_xlpm.x)))</f>
        <v>Ascidiacea</v>
      </c>
      <c r="O778" t="str">
        <f>IF($I778="","",_xlfn.LET(_xlpm.x,VLOOKUP($I778,'taxon-match_2026-08-31'!$A$2:$N$122,10,FALSE),IF(_xlpm.x=0,"",_xlpm.x)))</f>
        <v>Aplousobranchia</v>
      </c>
      <c r="P778" t="str">
        <f>IF($I778="","",_xlfn.LET(_xlpm.x,VLOOKUP($I778,'taxon-match_2026-08-31'!$A$2:$N$122,11,FALSE),IF(_xlpm.x=0,"",_xlpm.x)))</f>
        <v>Polyclinidae</v>
      </c>
      <c r="Q778" t="str">
        <f>IF($I778="","",_xlfn.LET(_xlpm.x,VLOOKUP($I778,'taxon-match_2026-08-31'!$A$2:$N$122,12,FALSE),IF(_xlpm.x=0,"",_xlpm.x)))</f>
        <v>Synoicum</v>
      </c>
      <c r="R778" t="str">
        <f>IF($I778="","",_xlfn.LET(_xlpm.x,VLOOKUP($I778,'taxon-match_2026-08-31'!$A$2:$N$122,14,FALSE),IF(_xlpm.x=0,"",_xlpm.x)))</f>
        <v>adareanum</v>
      </c>
      <c r="S778" s="2" t="s">
        <v>2609</v>
      </c>
      <c r="T778" t="s">
        <v>89</v>
      </c>
      <c r="U778" t="s">
        <v>77</v>
      </c>
      <c r="X778" t="str">
        <f>IF(T778="","",_xlfn.LET(_xlpm.x,VLOOKUP(T778,'Drop-down_menus'!$F$2:$G$16,2,FALSE),IF(_xlpm.x=0,"",_xlpm.x)))</f>
        <v/>
      </c>
      <c r="Y778" t="str">
        <f>IF(U778="","",_xlfn.LET(_xlpm.x,VLOOKUP(U778,'Drop-down_menus'!$F$2:$G$16,2,FALSE),IF(_xlpm.x=0,"",_xlpm.x)))</f>
        <v>https://orcid.org/0000-0002-9037-7623</v>
      </c>
      <c r="Z778" t="str">
        <f>IF(V778="","",_xlfn.LET(_xlpm.x,VLOOKUP(V778,'Drop-down_menus'!$F$2:$G$16,2,FALSE),IF(_xlpm.x=0,"",_xlpm.x)))</f>
        <v/>
      </c>
      <c r="AA778" t="str">
        <f>IF(W778="","",_xlfn.LET(_xlpm.x,VLOOKUP(W778,'Drop-down_menus'!$F$2:$G$16,2,FALSE),IF(_xlpm.x=0,"",_xlpm.x)))</f>
        <v/>
      </c>
      <c r="AB778" t="s">
        <v>701</v>
      </c>
      <c r="AE778" t="s">
        <v>707</v>
      </c>
    </row>
    <row r="779" spans="1:31" x14ac:dyDescent="0.2">
      <c r="A779" s="2" t="s">
        <v>207</v>
      </c>
      <c r="C779">
        <v>1453</v>
      </c>
      <c r="D779" t="s">
        <v>700</v>
      </c>
      <c r="F779" t="s">
        <v>774</v>
      </c>
      <c r="G779">
        <v>1</v>
      </c>
      <c r="H779" t="s">
        <v>774</v>
      </c>
      <c r="I779" t="s">
        <v>774</v>
      </c>
      <c r="J779" t="str">
        <f>IF($I779="","",_xlfn.LET(_xlpm.x,VLOOKUP($I779,'taxon-match_2026-08-31'!$A$2:$N$122,6,FALSE),IF(_xlpm.x=0,"",_xlpm.x)))</f>
        <v>(Herdman, 1902)</v>
      </c>
      <c r="K779" t="str">
        <f>IF($I779="","",_xlfn.LET(_xlpm.x,VLOOKUP($I779,'taxon-match_2026-08-31'!$A$2:$N$122,4,FALSE),IF(_xlpm.x=0,"",_xlpm.x)))</f>
        <v>urn:lsid:marinespecies.org:taxname:173644</v>
      </c>
      <c r="L779" t="str">
        <f>IF($I779="","",_xlfn.LET(_xlpm.x,VLOOKUP($I779,'taxon-match_2026-08-31'!$A$2:$N$122,7,FALSE),IF(_xlpm.x=0,"",_xlpm.x)))</f>
        <v>Animalia</v>
      </c>
      <c r="M779" t="str">
        <f>IF($I779="","",_xlfn.LET(_xlpm.x,VLOOKUP($I779,'taxon-match_2026-08-31'!$A$2:$N$122,8,FALSE),IF(_xlpm.x=0,"",_xlpm.x)))</f>
        <v>Chordata</v>
      </c>
      <c r="N779" t="str">
        <f>IF($I779="","",_xlfn.LET(_xlpm.x,VLOOKUP($I779,'taxon-match_2026-08-31'!$A$2:$N$122,9,FALSE),IF(_xlpm.x=0,"",_xlpm.x)))</f>
        <v>Ascidiacea</v>
      </c>
      <c r="O779" t="str">
        <f>IF($I779="","",_xlfn.LET(_xlpm.x,VLOOKUP($I779,'taxon-match_2026-08-31'!$A$2:$N$122,10,FALSE),IF(_xlpm.x=0,"",_xlpm.x)))</f>
        <v>Aplousobranchia</v>
      </c>
      <c r="P779" t="str">
        <f>IF($I779="","",_xlfn.LET(_xlpm.x,VLOOKUP($I779,'taxon-match_2026-08-31'!$A$2:$N$122,11,FALSE),IF(_xlpm.x=0,"",_xlpm.x)))</f>
        <v>Polyclinidae</v>
      </c>
      <c r="Q779" t="str">
        <f>IF($I779="","",_xlfn.LET(_xlpm.x,VLOOKUP($I779,'taxon-match_2026-08-31'!$A$2:$N$122,12,FALSE),IF(_xlpm.x=0,"",_xlpm.x)))</f>
        <v>Synoicum</v>
      </c>
      <c r="R779" t="str">
        <f>IF($I779="","",_xlfn.LET(_xlpm.x,VLOOKUP($I779,'taxon-match_2026-08-31'!$A$2:$N$122,14,FALSE),IF(_xlpm.x=0,"",_xlpm.x)))</f>
        <v>adareanum</v>
      </c>
      <c r="S779" s="2" t="s">
        <v>2609</v>
      </c>
      <c r="T779" t="s">
        <v>89</v>
      </c>
      <c r="U779" t="s">
        <v>77</v>
      </c>
      <c r="X779" t="str">
        <f>IF(T779="","",_xlfn.LET(_xlpm.x,VLOOKUP(T779,'Drop-down_menus'!$F$2:$G$16,2,FALSE),IF(_xlpm.x=0,"",_xlpm.x)))</f>
        <v/>
      </c>
      <c r="Y779" t="str">
        <f>IF(U779="","",_xlfn.LET(_xlpm.x,VLOOKUP(U779,'Drop-down_menus'!$F$2:$G$16,2,FALSE),IF(_xlpm.x=0,"",_xlpm.x)))</f>
        <v>https://orcid.org/0000-0002-9037-7623</v>
      </c>
      <c r="Z779" t="str">
        <f>IF(V779="","",_xlfn.LET(_xlpm.x,VLOOKUP(V779,'Drop-down_menus'!$F$2:$G$16,2,FALSE),IF(_xlpm.x=0,"",_xlpm.x)))</f>
        <v/>
      </c>
      <c r="AA779" t="str">
        <f>IF(W779="","",_xlfn.LET(_xlpm.x,VLOOKUP(W779,'Drop-down_menus'!$F$2:$G$16,2,FALSE),IF(_xlpm.x=0,"",_xlpm.x)))</f>
        <v/>
      </c>
      <c r="AB779" t="s">
        <v>701</v>
      </c>
      <c r="AE779" t="s">
        <v>707</v>
      </c>
    </row>
    <row r="780" spans="1:31" x14ac:dyDescent="0.2">
      <c r="A780" s="2" t="s">
        <v>207</v>
      </c>
      <c r="C780">
        <v>1454</v>
      </c>
      <c r="D780" t="s">
        <v>700</v>
      </c>
      <c r="F780" t="s">
        <v>774</v>
      </c>
      <c r="G780">
        <v>1</v>
      </c>
      <c r="H780" t="s">
        <v>774</v>
      </c>
      <c r="I780" t="s">
        <v>774</v>
      </c>
      <c r="J780" t="str">
        <f>IF($I780="","",_xlfn.LET(_xlpm.x,VLOOKUP($I780,'taxon-match_2026-08-31'!$A$2:$N$122,6,FALSE),IF(_xlpm.x=0,"",_xlpm.x)))</f>
        <v>(Herdman, 1902)</v>
      </c>
      <c r="K780" t="str">
        <f>IF($I780="","",_xlfn.LET(_xlpm.x,VLOOKUP($I780,'taxon-match_2026-08-31'!$A$2:$N$122,4,FALSE),IF(_xlpm.x=0,"",_xlpm.x)))</f>
        <v>urn:lsid:marinespecies.org:taxname:173644</v>
      </c>
      <c r="L780" t="str">
        <f>IF($I780="","",_xlfn.LET(_xlpm.x,VLOOKUP($I780,'taxon-match_2026-08-31'!$A$2:$N$122,7,FALSE),IF(_xlpm.x=0,"",_xlpm.x)))</f>
        <v>Animalia</v>
      </c>
      <c r="M780" t="str">
        <f>IF($I780="","",_xlfn.LET(_xlpm.x,VLOOKUP($I780,'taxon-match_2026-08-31'!$A$2:$N$122,8,FALSE),IF(_xlpm.x=0,"",_xlpm.x)))</f>
        <v>Chordata</v>
      </c>
      <c r="N780" t="str">
        <f>IF($I780="","",_xlfn.LET(_xlpm.x,VLOOKUP($I780,'taxon-match_2026-08-31'!$A$2:$N$122,9,FALSE),IF(_xlpm.x=0,"",_xlpm.x)))</f>
        <v>Ascidiacea</v>
      </c>
      <c r="O780" t="str">
        <f>IF($I780="","",_xlfn.LET(_xlpm.x,VLOOKUP($I780,'taxon-match_2026-08-31'!$A$2:$N$122,10,FALSE),IF(_xlpm.x=0,"",_xlpm.x)))</f>
        <v>Aplousobranchia</v>
      </c>
      <c r="P780" t="str">
        <f>IF($I780="","",_xlfn.LET(_xlpm.x,VLOOKUP($I780,'taxon-match_2026-08-31'!$A$2:$N$122,11,FALSE),IF(_xlpm.x=0,"",_xlpm.x)))</f>
        <v>Polyclinidae</v>
      </c>
      <c r="Q780" t="str">
        <f>IF($I780="","",_xlfn.LET(_xlpm.x,VLOOKUP($I780,'taxon-match_2026-08-31'!$A$2:$N$122,12,FALSE),IF(_xlpm.x=0,"",_xlpm.x)))</f>
        <v>Synoicum</v>
      </c>
      <c r="R780" t="str">
        <f>IF($I780="","",_xlfn.LET(_xlpm.x,VLOOKUP($I780,'taxon-match_2026-08-31'!$A$2:$N$122,14,FALSE),IF(_xlpm.x=0,"",_xlpm.x)))</f>
        <v>adareanum</v>
      </c>
      <c r="S780" s="2" t="s">
        <v>2609</v>
      </c>
      <c r="T780" t="s">
        <v>89</v>
      </c>
      <c r="U780" t="s">
        <v>77</v>
      </c>
      <c r="X780" t="str">
        <f>IF(T780="","",_xlfn.LET(_xlpm.x,VLOOKUP(T780,'Drop-down_menus'!$F$2:$G$16,2,FALSE),IF(_xlpm.x=0,"",_xlpm.x)))</f>
        <v/>
      </c>
      <c r="Y780" t="str">
        <f>IF(U780="","",_xlfn.LET(_xlpm.x,VLOOKUP(U780,'Drop-down_menus'!$F$2:$G$16,2,FALSE),IF(_xlpm.x=0,"",_xlpm.x)))</f>
        <v>https://orcid.org/0000-0002-9037-7623</v>
      </c>
      <c r="Z780" t="str">
        <f>IF(V780="","",_xlfn.LET(_xlpm.x,VLOOKUP(V780,'Drop-down_menus'!$F$2:$G$16,2,FALSE),IF(_xlpm.x=0,"",_xlpm.x)))</f>
        <v/>
      </c>
      <c r="AA780" t="str">
        <f>IF(W780="","",_xlfn.LET(_xlpm.x,VLOOKUP(W780,'Drop-down_menus'!$F$2:$G$16,2,FALSE),IF(_xlpm.x=0,"",_xlpm.x)))</f>
        <v/>
      </c>
      <c r="AB780" t="s">
        <v>701</v>
      </c>
      <c r="AE780" t="s">
        <v>707</v>
      </c>
    </row>
    <row r="781" spans="1:31" x14ac:dyDescent="0.2">
      <c r="A781" s="2" t="s">
        <v>207</v>
      </c>
      <c r="C781">
        <v>1455</v>
      </c>
      <c r="D781" t="s">
        <v>700</v>
      </c>
      <c r="F781" t="s">
        <v>774</v>
      </c>
      <c r="G781">
        <v>1</v>
      </c>
      <c r="H781" t="s">
        <v>774</v>
      </c>
      <c r="I781" t="s">
        <v>774</v>
      </c>
      <c r="J781" t="str">
        <f>IF($I781="","",_xlfn.LET(_xlpm.x,VLOOKUP($I781,'taxon-match_2026-08-31'!$A$2:$N$122,6,FALSE),IF(_xlpm.x=0,"",_xlpm.x)))</f>
        <v>(Herdman, 1902)</v>
      </c>
      <c r="K781" t="str">
        <f>IF($I781="","",_xlfn.LET(_xlpm.x,VLOOKUP($I781,'taxon-match_2026-08-31'!$A$2:$N$122,4,FALSE),IF(_xlpm.x=0,"",_xlpm.x)))</f>
        <v>urn:lsid:marinespecies.org:taxname:173644</v>
      </c>
      <c r="L781" t="str">
        <f>IF($I781="","",_xlfn.LET(_xlpm.x,VLOOKUP($I781,'taxon-match_2026-08-31'!$A$2:$N$122,7,FALSE),IF(_xlpm.x=0,"",_xlpm.x)))</f>
        <v>Animalia</v>
      </c>
      <c r="M781" t="str">
        <f>IF($I781="","",_xlfn.LET(_xlpm.x,VLOOKUP($I781,'taxon-match_2026-08-31'!$A$2:$N$122,8,FALSE),IF(_xlpm.x=0,"",_xlpm.x)))</f>
        <v>Chordata</v>
      </c>
      <c r="N781" t="str">
        <f>IF($I781="","",_xlfn.LET(_xlpm.x,VLOOKUP($I781,'taxon-match_2026-08-31'!$A$2:$N$122,9,FALSE),IF(_xlpm.x=0,"",_xlpm.x)))</f>
        <v>Ascidiacea</v>
      </c>
      <c r="O781" t="str">
        <f>IF($I781="","",_xlfn.LET(_xlpm.x,VLOOKUP($I781,'taxon-match_2026-08-31'!$A$2:$N$122,10,FALSE),IF(_xlpm.x=0,"",_xlpm.x)))</f>
        <v>Aplousobranchia</v>
      </c>
      <c r="P781" t="str">
        <f>IF($I781="","",_xlfn.LET(_xlpm.x,VLOOKUP($I781,'taxon-match_2026-08-31'!$A$2:$N$122,11,FALSE),IF(_xlpm.x=0,"",_xlpm.x)))</f>
        <v>Polyclinidae</v>
      </c>
      <c r="Q781" t="str">
        <f>IF($I781="","",_xlfn.LET(_xlpm.x,VLOOKUP($I781,'taxon-match_2026-08-31'!$A$2:$N$122,12,FALSE),IF(_xlpm.x=0,"",_xlpm.x)))</f>
        <v>Synoicum</v>
      </c>
      <c r="R781" t="str">
        <f>IF($I781="","",_xlfn.LET(_xlpm.x,VLOOKUP($I781,'taxon-match_2026-08-31'!$A$2:$N$122,14,FALSE),IF(_xlpm.x=0,"",_xlpm.x)))</f>
        <v>adareanum</v>
      </c>
      <c r="S781" s="2" t="s">
        <v>2609</v>
      </c>
      <c r="T781" t="s">
        <v>89</v>
      </c>
      <c r="U781" t="s">
        <v>77</v>
      </c>
      <c r="X781" t="str">
        <f>IF(T781="","",_xlfn.LET(_xlpm.x,VLOOKUP(T781,'Drop-down_menus'!$F$2:$G$16,2,FALSE),IF(_xlpm.x=0,"",_xlpm.x)))</f>
        <v/>
      </c>
      <c r="Y781" t="str">
        <f>IF(U781="","",_xlfn.LET(_xlpm.x,VLOOKUP(U781,'Drop-down_menus'!$F$2:$G$16,2,FALSE),IF(_xlpm.x=0,"",_xlpm.x)))</f>
        <v>https://orcid.org/0000-0002-9037-7623</v>
      </c>
      <c r="Z781" t="str">
        <f>IF(V781="","",_xlfn.LET(_xlpm.x,VLOOKUP(V781,'Drop-down_menus'!$F$2:$G$16,2,FALSE),IF(_xlpm.x=0,"",_xlpm.x)))</f>
        <v/>
      </c>
      <c r="AA781" t="str">
        <f>IF(W781="","",_xlfn.LET(_xlpm.x,VLOOKUP(W781,'Drop-down_menus'!$F$2:$G$16,2,FALSE),IF(_xlpm.x=0,"",_xlpm.x)))</f>
        <v/>
      </c>
      <c r="AB781" t="s">
        <v>701</v>
      </c>
      <c r="AE781" t="s">
        <v>707</v>
      </c>
    </row>
    <row r="782" spans="1:31" x14ac:dyDescent="0.2">
      <c r="A782" s="2" t="s">
        <v>207</v>
      </c>
      <c r="C782">
        <v>1456</v>
      </c>
      <c r="D782" t="s">
        <v>700</v>
      </c>
      <c r="F782" t="s">
        <v>774</v>
      </c>
      <c r="G782">
        <v>1</v>
      </c>
      <c r="H782" t="s">
        <v>774</v>
      </c>
      <c r="I782" t="s">
        <v>774</v>
      </c>
      <c r="J782" t="str">
        <f>IF($I782="","",_xlfn.LET(_xlpm.x,VLOOKUP($I782,'taxon-match_2026-08-31'!$A$2:$N$122,6,FALSE),IF(_xlpm.x=0,"",_xlpm.x)))</f>
        <v>(Herdman, 1902)</v>
      </c>
      <c r="K782" t="str">
        <f>IF($I782="","",_xlfn.LET(_xlpm.x,VLOOKUP($I782,'taxon-match_2026-08-31'!$A$2:$N$122,4,FALSE),IF(_xlpm.x=0,"",_xlpm.x)))</f>
        <v>urn:lsid:marinespecies.org:taxname:173644</v>
      </c>
      <c r="L782" t="str">
        <f>IF($I782="","",_xlfn.LET(_xlpm.x,VLOOKUP($I782,'taxon-match_2026-08-31'!$A$2:$N$122,7,FALSE),IF(_xlpm.x=0,"",_xlpm.x)))</f>
        <v>Animalia</v>
      </c>
      <c r="M782" t="str">
        <f>IF($I782="","",_xlfn.LET(_xlpm.x,VLOOKUP($I782,'taxon-match_2026-08-31'!$A$2:$N$122,8,FALSE),IF(_xlpm.x=0,"",_xlpm.x)))</f>
        <v>Chordata</v>
      </c>
      <c r="N782" t="str">
        <f>IF($I782="","",_xlfn.LET(_xlpm.x,VLOOKUP($I782,'taxon-match_2026-08-31'!$A$2:$N$122,9,FALSE),IF(_xlpm.x=0,"",_xlpm.x)))</f>
        <v>Ascidiacea</v>
      </c>
      <c r="O782" t="str">
        <f>IF($I782="","",_xlfn.LET(_xlpm.x,VLOOKUP($I782,'taxon-match_2026-08-31'!$A$2:$N$122,10,FALSE),IF(_xlpm.x=0,"",_xlpm.x)))</f>
        <v>Aplousobranchia</v>
      </c>
      <c r="P782" t="str">
        <f>IF($I782="","",_xlfn.LET(_xlpm.x,VLOOKUP($I782,'taxon-match_2026-08-31'!$A$2:$N$122,11,FALSE),IF(_xlpm.x=0,"",_xlpm.x)))</f>
        <v>Polyclinidae</v>
      </c>
      <c r="Q782" t="str">
        <f>IF($I782="","",_xlfn.LET(_xlpm.x,VLOOKUP($I782,'taxon-match_2026-08-31'!$A$2:$N$122,12,FALSE),IF(_xlpm.x=0,"",_xlpm.x)))</f>
        <v>Synoicum</v>
      </c>
      <c r="R782" t="str">
        <f>IF($I782="","",_xlfn.LET(_xlpm.x,VLOOKUP($I782,'taxon-match_2026-08-31'!$A$2:$N$122,14,FALSE),IF(_xlpm.x=0,"",_xlpm.x)))</f>
        <v>adareanum</v>
      </c>
      <c r="S782" s="2" t="s">
        <v>2609</v>
      </c>
      <c r="T782" t="s">
        <v>89</v>
      </c>
      <c r="U782" t="s">
        <v>77</v>
      </c>
      <c r="X782" t="str">
        <f>IF(T782="","",_xlfn.LET(_xlpm.x,VLOOKUP(T782,'Drop-down_menus'!$F$2:$G$16,2,FALSE),IF(_xlpm.x=0,"",_xlpm.x)))</f>
        <v/>
      </c>
      <c r="Y782" t="str">
        <f>IF(U782="","",_xlfn.LET(_xlpm.x,VLOOKUP(U782,'Drop-down_menus'!$F$2:$G$16,2,FALSE),IF(_xlpm.x=0,"",_xlpm.x)))</f>
        <v>https://orcid.org/0000-0002-9037-7623</v>
      </c>
      <c r="Z782" t="str">
        <f>IF(V782="","",_xlfn.LET(_xlpm.x,VLOOKUP(V782,'Drop-down_menus'!$F$2:$G$16,2,FALSE),IF(_xlpm.x=0,"",_xlpm.x)))</f>
        <v/>
      </c>
      <c r="AA782" t="str">
        <f>IF(W782="","",_xlfn.LET(_xlpm.x,VLOOKUP(W782,'Drop-down_menus'!$F$2:$G$16,2,FALSE),IF(_xlpm.x=0,"",_xlpm.x)))</f>
        <v/>
      </c>
      <c r="AB782" t="s">
        <v>701</v>
      </c>
      <c r="AE782" t="s">
        <v>707</v>
      </c>
    </row>
    <row r="783" spans="1:31" x14ac:dyDescent="0.2">
      <c r="A783" s="2" t="s">
        <v>207</v>
      </c>
      <c r="C783">
        <v>1457</v>
      </c>
      <c r="D783" t="s">
        <v>700</v>
      </c>
      <c r="F783" t="s">
        <v>774</v>
      </c>
      <c r="G783">
        <v>1</v>
      </c>
      <c r="H783" t="s">
        <v>774</v>
      </c>
      <c r="I783" t="s">
        <v>774</v>
      </c>
      <c r="J783" t="str">
        <f>IF($I783="","",_xlfn.LET(_xlpm.x,VLOOKUP($I783,'taxon-match_2026-08-31'!$A$2:$N$122,6,FALSE),IF(_xlpm.x=0,"",_xlpm.x)))</f>
        <v>(Herdman, 1902)</v>
      </c>
      <c r="K783" t="str">
        <f>IF($I783="","",_xlfn.LET(_xlpm.x,VLOOKUP($I783,'taxon-match_2026-08-31'!$A$2:$N$122,4,FALSE),IF(_xlpm.x=0,"",_xlpm.x)))</f>
        <v>urn:lsid:marinespecies.org:taxname:173644</v>
      </c>
      <c r="L783" t="str">
        <f>IF($I783="","",_xlfn.LET(_xlpm.x,VLOOKUP($I783,'taxon-match_2026-08-31'!$A$2:$N$122,7,FALSE),IF(_xlpm.x=0,"",_xlpm.x)))</f>
        <v>Animalia</v>
      </c>
      <c r="M783" t="str">
        <f>IF($I783="","",_xlfn.LET(_xlpm.x,VLOOKUP($I783,'taxon-match_2026-08-31'!$A$2:$N$122,8,FALSE),IF(_xlpm.x=0,"",_xlpm.x)))</f>
        <v>Chordata</v>
      </c>
      <c r="N783" t="str">
        <f>IF($I783="","",_xlfn.LET(_xlpm.x,VLOOKUP($I783,'taxon-match_2026-08-31'!$A$2:$N$122,9,FALSE),IF(_xlpm.x=0,"",_xlpm.x)))</f>
        <v>Ascidiacea</v>
      </c>
      <c r="O783" t="str">
        <f>IF($I783="","",_xlfn.LET(_xlpm.x,VLOOKUP($I783,'taxon-match_2026-08-31'!$A$2:$N$122,10,FALSE),IF(_xlpm.x=0,"",_xlpm.x)))</f>
        <v>Aplousobranchia</v>
      </c>
      <c r="P783" t="str">
        <f>IF($I783="","",_xlfn.LET(_xlpm.x,VLOOKUP($I783,'taxon-match_2026-08-31'!$A$2:$N$122,11,FALSE),IF(_xlpm.x=0,"",_xlpm.x)))</f>
        <v>Polyclinidae</v>
      </c>
      <c r="Q783" t="str">
        <f>IF($I783="","",_xlfn.LET(_xlpm.x,VLOOKUP($I783,'taxon-match_2026-08-31'!$A$2:$N$122,12,FALSE),IF(_xlpm.x=0,"",_xlpm.x)))</f>
        <v>Synoicum</v>
      </c>
      <c r="R783" t="str">
        <f>IF($I783="","",_xlfn.LET(_xlpm.x,VLOOKUP($I783,'taxon-match_2026-08-31'!$A$2:$N$122,14,FALSE),IF(_xlpm.x=0,"",_xlpm.x)))</f>
        <v>adareanum</v>
      </c>
      <c r="S783" s="2" t="s">
        <v>2609</v>
      </c>
      <c r="T783" t="s">
        <v>89</v>
      </c>
      <c r="U783" t="s">
        <v>77</v>
      </c>
      <c r="X783" t="str">
        <f>IF(T783="","",_xlfn.LET(_xlpm.x,VLOOKUP(T783,'Drop-down_menus'!$F$2:$G$16,2,FALSE),IF(_xlpm.x=0,"",_xlpm.x)))</f>
        <v/>
      </c>
      <c r="Y783" t="str">
        <f>IF(U783="","",_xlfn.LET(_xlpm.x,VLOOKUP(U783,'Drop-down_menus'!$F$2:$G$16,2,FALSE),IF(_xlpm.x=0,"",_xlpm.x)))</f>
        <v>https://orcid.org/0000-0002-9037-7623</v>
      </c>
      <c r="Z783" t="str">
        <f>IF(V783="","",_xlfn.LET(_xlpm.x,VLOOKUP(V783,'Drop-down_menus'!$F$2:$G$16,2,FALSE),IF(_xlpm.x=0,"",_xlpm.x)))</f>
        <v/>
      </c>
      <c r="AA783" t="str">
        <f>IF(W783="","",_xlfn.LET(_xlpm.x,VLOOKUP(W783,'Drop-down_menus'!$F$2:$G$16,2,FALSE),IF(_xlpm.x=0,"",_xlpm.x)))</f>
        <v/>
      </c>
      <c r="AB783" t="s">
        <v>734</v>
      </c>
      <c r="AE783" t="s">
        <v>735</v>
      </c>
    </row>
    <row r="784" spans="1:31" x14ac:dyDescent="0.2">
      <c r="A784" s="2" t="s">
        <v>207</v>
      </c>
      <c r="C784">
        <v>1458</v>
      </c>
      <c r="D784" t="s">
        <v>700</v>
      </c>
      <c r="F784" t="s">
        <v>774</v>
      </c>
      <c r="G784">
        <v>1</v>
      </c>
      <c r="H784" t="s">
        <v>774</v>
      </c>
      <c r="I784" t="s">
        <v>774</v>
      </c>
      <c r="J784" t="str">
        <f>IF($I784="","",_xlfn.LET(_xlpm.x,VLOOKUP($I784,'taxon-match_2026-08-31'!$A$2:$N$122,6,FALSE),IF(_xlpm.x=0,"",_xlpm.x)))</f>
        <v>(Herdman, 1902)</v>
      </c>
      <c r="K784" t="str">
        <f>IF($I784="","",_xlfn.LET(_xlpm.x,VLOOKUP($I784,'taxon-match_2026-08-31'!$A$2:$N$122,4,FALSE),IF(_xlpm.x=0,"",_xlpm.x)))</f>
        <v>urn:lsid:marinespecies.org:taxname:173644</v>
      </c>
      <c r="L784" t="str">
        <f>IF($I784="","",_xlfn.LET(_xlpm.x,VLOOKUP($I784,'taxon-match_2026-08-31'!$A$2:$N$122,7,FALSE),IF(_xlpm.x=0,"",_xlpm.x)))</f>
        <v>Animalia</v>
      </c>
      <c r="M784" t="str">
        <f>IF($I784="","",_xlfn.LET(_xlpm.x,VLOOKUP($I784,'taxon-match_2026-08-31'!$A$2:$N$122,8,FALSE),IF(_xlpm.x=0,"",_xlpm.x)))</f>
        <v>Chordata</v>
      </c>
      <c r="N784" t="str">
        <f>IF($I784="","",_xlfn.LET(_xlpm.x,VLOOKUP($I784,'taxon-match_2026-08-31'!$A$2:$N$122,9,FALSE),IF(_xlpm.x=0,"",_xlpm.x)))</f>
        <v>Ascidiacea</v>
      </c>
      <c r="O784" t="str">
        <f>IF($I784="","",_xlfn.LET(_xlpm.x,VLOOKUP($I784,'taxon-match_2026-08-31'!$A$2:$N$122,10,FALSE),IF(_xlpm.x=0,"",_xlpm.x)))</f>
        <v>Aplousobranchia</v>
      </c>
      <c r="P784" t="str">
        <f>IF($I784="","",_xlfn.LET(_xlpm.x,VLOOKUP($I784,'taxon-match_2026-08-31'!$A$2:$N$122,11,FALSE),IF(_xlpm.x=0,"",_xlpm.x)))</f>
        <v>Polyclinidae</v>
      </c>
      <c r="Q784" t="str">
        <f>IF($I784="","",_xlfn.LET(_xlpm.x,VLOOKUP($I784,'taxon-match_2026-08-31'!$A$2:$N$122,12,FALSE),IF(_xlpm.x=0,"",_xlpm.x)))</f>
        <v>Synoicum</v>
      </c>
      <c r="R784" t="str">
        <f>IF($I784="","",_xlfn.LET(_xlpm.x,VLOOKUP($I784,'taxon-match_2026-08-31'!$A$2:$N$122,14,FALSE),IF(_xlpm.x=0,"",_xlpm.x)))</f>
        <v>adareanum</v>
      </c>
      <c r="S784" s="2" t="s">
        <v>2609</v>
      </c>
      <c r="T784" t="s">
        <v>89</v>
      </c>
      <c r="U784" t="s">
        <v>77</v>
      </c>
      <c r="X784" t="str">
        <f>IF(T784="","",_xlfn.LET(_xlpm.x,VLOOKUP(T784,'Drop-down_menus'!$F$2:$G$16,2,FALSE),IF(_xlpm.x=0,"",_xlpm.x)))</f>
        <v/>
      </c>
      <c r="Y784" t="str">
        <f>IF(U784="","",_xlfn.LET(_xlpm.x,VLOOKUP(U784,'Drop-down_menus'!$F$2:$G$16,2,FALSE),IF(_xlpm.x=0,"",_xlpm.x)))</f>
        <v>https://orcid.org/0000-0002-9037-7623</v>
      </c>
      <c r="Z784" t="str">
        <f>IF(V784="","",_xlfn.LET(_xlpm.x,VLOOKUP(V784,'Drop-down_menus'!$F$2:$G$16,2,FALSE),IF(_xlpm.x=0,"",_xlpm.x)))</f>
        <v/>
      </c>
      <c r="AA784" t="str">
        <f>IF(W784="","",_xlfn.LET(_xlpm.x,VLOOKUP(W784,'Drop-down_menus'!$F$2:$G$16,2,FALSE),IF(_xlpm.x=0,"",_xlpm.x)))</f>
        <v/>
      </c>
      <c r="AB784" t="s">
        <v>734</v>
      </c>
      <c r="AE784" t="s">
        <v>735</v>
      </c>
    </row>
    <row r="785" spans="1:31" x14ac:dyDescent="0.2">
      <c r="A785" s="2" t="s">
        <v>207</v>
      </c>
      <c r="C785">
        <v>1459</v>
      </c>
      <c r="D785" t="s">
        <v>700</v>
      </c>
      <c r="F785" t="s">
        <v>774</v>
      </c>
      <c r="G785">
        <v>1</v>
      </c>
      <c r="H785" t="s">
        <v>774</v>
      </c>
      <c r="I785" t="s">
        <v>774</v>
      </c>
      <c r="J785" t="str">
        <f>IF($I785="","",_xlfn.LET(_xlpm.x,VLOOKUP($I785,'taxon-match_2026-08-31'!$A$2:$N$122,6,FALSE),IF(_xlpm.x=0,"",_xlpm.x)))</f>
        <v>(Herdman, 1902)</v>
      </c>
      <c r="K785" t="str">
        <f>IF($I785="","",_xlfn.LET(_xlpm.x,VLOOKUP($I785,'taxon-match_2026-08-31'!$A$2:$N$122,4,FALSE),IF(_xlpm.x=0,"",_xlpm.x)))</f>
        <v>urn:lsid:marinespecies.org:taxname:173644</v>
      </c>
      <c r="L785" t="str">
        <f>IF($I785="","",_xlfn.LET(_xlpm.x,VLOOKUP($I785,'taxon-match_2026-08-31'!$A$2:$N$122,7,FALSE),IF(_xlpm.x=0,"",_xlpm.x)))</f>
        <v>Animalia</v>
      </c>
      <c r="M785" t="str">
        <f>IF($I785="","",_xlfn.LET(_xlpm.x,VLOOKUP($I785,'taxon-match_2026-08-31'!$A$2:$N$122,8,FALSE),IF(_xlpm.x=0,"",_xlpm.x)))</f>
        <v>Chordata</v>
      </c>
      <c r="N785" t="str">
        <f>IF($I785="","",_xlfn.LET(_xlpm.x,VLOOKUP($I785,'taxon-match_2026-08-31'!$A$2:$N$122,9,FALSE),IF(_xlpm.x=0,"",_xlpm.x)))</f>
        <v>Ascidiacea</v>
      </c>
      <c r="O785" t="str">
        <f>IF($I785="","",_xlfn.LET(_xlpm.x,VLOOKUP($I785,'taxon-match_2026-08-31'!$A$2:$N$122,10,FALSE),IF(_xlpm.x=0,"",_xlpm.x)))</f>
        <v>Aplousobranchia</v>
      </c>
      <c r="P785" t="str">
        <f>IF($I785="","",_xlfn.LET(_xlpm.x,VLOOKUP($I785,'taxon-match_2026-08-31'!$A$2:$N$122,11,FALSE),IF(_xlpm.x=0,"",_xlpm.x)))</f>
        <v>Polyclinidae</v>
      </c>
      <c r="Q785" t="str">
        <f>IF($I785="","",_xlfn.LET(_xlpm.x,VLOOKUP($I785,'taxon-match_2026-08-31'!$A$2:$N$122,12,FALSE),IF(_xlpm.x=0,"",_xlpm.x)))</f>
        <v>Synoicum</v>
      </c>
      <c r="R785" t="str">
        <f>IF($I785="","",_xlfn.LET(_xlpm.x,VLOOKUP($I785,'taxon-match_2026-08-31'!$A$2:$N$122,14,FALSE),IF(_xlpm.x=0,"",_xlpm.x)))</f>
        <v>adareanum</v>
      </c>
      <c r="S785" s="2" t="s">
        <v>2609</v>
      </c>
      <c r="T785" t="s">
        <v>89</v>
      </c>
      <c r="U785" t="s">
        <v>77</v>
      </c>
      <c r="X785" t="str">
        <f>IF(T785="","",_xlfn.LET(_xlpm.x,VLOOKUP(T785,'Drop-down_menus'!$F$2:$G$16,2,FALSE),IF(_xlpm.x=0,"",_xlpm.x)))</f>
        <v/>
      </c>
      <c r="Y785" t="str">
        <f>IF(U785="","",_xlfn.LET(_xlpm.x,VLOOKUP(U785,'Drop-down_menus'!$F$2:$G$16,2,FALSE),IF(_xlpm.x=0,"",_xlpm.x)))</f>
        <v>https://orcid.org/0000-0002-9037-7623</v>
      </c>
      <c r="Z785" t="str">
        <f>IF(V785="","",_xlfn.LET(_xlpm.x,VLOOKUP(V785,'Drop-down_menus'!$F$2:$G$16,2,FALSE),IF(_xlpm.x=0,"",_xlpm.x)))</f>
        <v/>
      </c>
      <c r="AA785" t="str">
        <f>IF(W785="","",_xlfn.LET(_xlpm.x,VLOOKUP(W785,'Drop-down_menus'!$F$2:$G$16,2,FALSE),IF(_xlpm.x=0,"",_xlpm.x)))</f>
        <v/>
      </c>
      <c r="AB785" t="s">
        <v>734</v>
      </c>
      <c r="AE785" t="s">
        <v>735</v>
      </c>
    </row>
    <row r="786" spans="1:31" x14ac:dyDescent="0.2">
      <c r="A786" s="2" t="s">
        <v>207</v>
      </c>
      <c r="C786">
        <v>1460</v>
      </c>
      <c r="D786" t="s">
        <v>700</v>
      </c>
      <c r="F786" t="s">
        <v>774</v>
      </c>
      <c r="G786">
        <v>1</v>
      </c>
      <c r="H786" t="s">
        <v>774</v>
      </c>
      <c r="I786" t="s">
        <v>774</v>
      </c>
      <c r="J786" t="str">
        <f>IF($I786="","",_xlfn.LET(_xlpm.x,VLOOKUP($I786,'taxon-match_2026-08-31'!$A$2:$N$122,6,FALSE),IF(_xlpm.x=0,"",_xlpm.x)))</f>
        <v>(Herdman, 1902)</v>
      </c>
      <c r="K786" t="str">
        <f>IF($I786="","",_xlfn.LET(_xlpm.x,VLOOKUP($I786,'taxon-match_2026-08-31'!$A$2:$N$122,4,FALSE),IF(_xlpm.x=0,"",_xlpm.x)))</f>
        <v>urn:lsid:marinespecies.org:taxname:173644</v>
      </c>
      <c r="L786" t="str">
        <f>IF($I786="","",_xlfn.LET(_xlpm.x,VLOOKUP($I786,'taxon-match_2026-08-31'!$A$2:$N$122,7,FALSE),IF(_xlpm.x=0,"",_xlpm.x)))</f>
        <v>Animalia</v>
      </c>
      <c r="M786" t="str">
        <f>IF($I786="","",_xlfn.LET(_xlpm.x,VLOOKUP($I786,'taxon-match_2026-08-31'!$A$2:$N$122,8,FALSE),IF(_xlpm.x=0,"",_xlpm.x)))</f>
        <v>Chordata</v>
      </c>
      <c r="N786" t="str">
        <f>IF($I786="","",_xlfn.LET(_xlpm.x,VLOOKUP($I786,'taxon-match_2026-08-31'!$A$2:$N$122,9,FALSE),IF(_xlpm.x=0,"",_xlpm.x)))</f>
        <v>Ascidiacea</v>
      </c>
      <c r="O786" t="str">
        <f>IF($I786="","",_xlfn.LET(_xlpm.x,VLOOKUP($I786,'taxon-match_2026-08-31'!$A$2:$N$122,10,FALSE),IF(_xlpm.x=0,"",_xlpm.x)))</f>
        <v>Aplousobranchia</v>
      </c>
      <c r="P786" t="str">
        <f>IF($I786="","",_xlfn.LET(_xlpm.x,VLOOKUP($I786,'taxon-match_2026-08-31'!$A$2:$N$122,11,FALSE),IF(_xlpm.x=0,"",_xlpm.x)))</f>
        <v>Polyclinidae</v>
      </c>
      <c r="Q786" t="str">
        <f>IF($I786="","",_xlfn.LET(_xlpm.x,VLOOKUP($I786,'taxon-match_2026-08-31'!$A$2:$N$122,12,FALSE),IF(_xlpm.x=0,"",_xlpm.x)))</f>
        <v>Synoicum</v>
      </c>
      <c r="R786" t="str">
        <f>IF($I786="","",_xlfn.LET(_xlpm.x,VLOOKUP($I786,'taxon-match_2026-08-31'!$A$2:$N$122,14,FALSE),IF(_xlpm.x=0,"",_xlpm.x)))</f>
        <v>adareanum</v>
      </c>
      <c r="S786" s="2" t="s">
        <v>2609</v>
      </c>
      <c r="T786" t="s">
        <v>89</v>
      </c>
      <c r="U786" t="s">
        <v>77</v>
      </c>
      <c r="X786" t="str">
        <f>IF(T786="","",_xlfn.LET(_xlpm.x,VLOOKUP(T786,'Drop-down_menus'!$F$2:$G$16,2,FALSE),IF(_xlpm.x=0,"",_xlpm.x)))</f>
        <v/>
      </c>
      <c r="Y786" t="str">
        <f>IF(U786="","",_xlfn.LET(_xlpm.x,VLOOKUP(U786,'Drop-down_menus'!$F$2:$G$16,2,FALSE),IF(_xlpm.x=0,"",_xlpm.x)))</f>
        <v>https://orcid.org/0000-0002-9037-7623</v>
      </c>
      <c r="Z786" t="str">
        <f>IF(V786="","",_xlfn.LET(_xlpm.x,VLOOKUP(V786,'Drop-down_menus'!$F$2:$G$16,2,FALSE),IF(_xlpm.x=0,"",_xlpm.x)))</f>
        <v/>
      </c>
      <c r="AA786" t="str">
        <f>IF(W786="","",_xlfn.LET(_xlpm.x,VLOOKUP(W786,'Drop-down_menus'!$F$2:$G$16,2,FALSE),IF(_xlpm.x=0,"",_xlpm.x)))</f>
        <v/>
      </c>
      <c r="AB786" t="s">
        <v>734</v>
      </c>
      <c r="AE786" t="s">
        <v>735</v>
      </c>
    </row>
    <row r="787" spans="1:31" x14ac:dyDescent="0.2">
      <c r="A787" s="2" t="s">
        <v>207</v>
      </c>
      <c r="C787">
        <v>1461</v>
      </c>
      <c r="D787" t="s">
        <v>700</v>
      </c>
      <c r="F787" t="s">
        <v>774</v>
      </c>
      <c r="G787">
        <v>1</v>
      </c>
      <c r="H787" t="s">
        <v>774</v>
      </c>
      <c r="I787" t="s">
        <v>774</v>
      </c>
      <c r="J787" t="str">
        <f>IF($I787="","",_xlfn.LET(_xlpm.x,VLOOKUP($I787,'taxon-match_2026-08-31'!$A$2:$N$122,6,FALSE),IF(_xlpm.x=0,"",_xlpm.x)))</f>
        <v>(Herdman, 1902)</v>
      </c>
      <c r="K787" t="str">
        <f>IF($I787="","",_xlfn.LET(_xlpm.x,VLOOKUP($I787,'taxon-match_2026-08-31'!$A$2:$N$122,4,FALSE),IF(_xlpm.x=0,"",_xlpm.x)))</f>
        <v>urn:lsid:marinespecies.org:taxname:173644</v>
      </c>
      <c r="L787" t="str">
        <f>IF($I787="","",_xlfn.LET(_xlpm.x,VLOOKUP($I787,'taxon-match_2026-08-31'!$A$2:$N$122,7,FALSE),IF(_xlpm.x=0,"",_xlpm.x)))</f>
        <v>Animalia</v>
      </c>
      <c r="M787" t="str">
        <f>IF($I787="","",_xlfn.LET(_xlpm.x,VLOOKUP($I787,'taxon-match_2026-08-31'!$A$2:$N$122,8,FALSE),IF(_xlpm.x=0,"",_xlpm.x)))</f>
        <v>Chordata</v>
      </c>
      <c r="N787" t="str">
        <f>IF($I787="","",_xlfn.LET(_xlpm.x,VLOOKUP($I787,'taxon-match_2026-08-31'!$A$2:$N$122,9,FALSE),IF(_xlpm.x=0,"",_xlpm.x)))</f>
        <v>Ascidiacea</v>
      </c>
      <c r="O787" t="str">
        <f>IF($I787="","",_xlfn.LET(_xlpm.x,VLOOKUP($I787,'taxon-match_2026-08-31'!$A$2:$N$122,10,FALSE),IF(_xlpm.x=0,"",_xlpm.x)))</f>
        <v>Aplousobranchia</v>
      </c>
      <c r="P787" t="str">
        <f>IF($I787="","",_xlfn.LET(_xlpm.x,VLOOKUP($I787,'taxon-match_2026-08-31'!$A$2:$N$122,11,FALSE),IF(_xlpm.x=0,"",_xlpm.x)))</f>
        <v>Polyclinidae</v>
      </c>
      <c r="Q787" t="str">
        <f>IF($I787="","",_xlfn.LET(_xlpm.x,VLOOKUP($I787,'taxon-match_2026-08-31'!$A$2:$N$122,12,FALSE),IF(_xlpm.x=0,"",_xlpm.x)))</f>
        <v>Synoicum</v>
      </c>
      <c r="R787" t="str">
        <f>IF($I787="","",_xlfn.LET(_xlpm.x,VLOOKUP($I787,'taxon-match_2026-08-31'!$A$2:$N$122,14,FALSE),IF(_xlpm.x=0,"",_xlpm.x)))</f>
        <v>adareanum</v>
      </c>
      <c r="S787" s="2" t="s">
        <v>2609</v>
      </c>
      <c r="T787" t="s">
        <v>89</v>
      </c>
      <c r="U787" t="s">
        <v>77</v>
      </c>
      <c r="X787" t="str">
        <f>IF(T787="","",_xlfn.LET(_xlpm.x,VLOOKUP(T787,'Drop-down_menus'!$F$2:$G$16,2,FALSE),IF(_xlpm.x=0,"",_xlpm.x)))</f>
        <v/>
      </c>
      <c r="Y787" t="str">
        <f>IF(U787="","",_xlfn.LET(_xlpm.x,VLOOKUP(U787,'Drop-down_menus'!$F$2:$G$16,2,FALSE),IF(_xlpm.x=0,"",_xlpm.x)))</f>
        <v>https://orcid.org/0000-0002-9037-7623</v>
      </c>
      <c r="Z787" t="str">
        <f>IF(V787="","",_xlfn.LET(_xlpm.x,VLOOKUP(V787,'Drop-down_menus'!$F$2:$G$16,2,FALSE),IF(_xlpm.x=0,"",_xlpm.x)))</f>
        <v/>
      </c>
      <c r="AA787" t="str">
        <f>IF(W787="","",_xlfn.LET(_xlpm.x,VLOOKUP(W787,'Drop-down_menus'!$F$2:$G$16,2,FALSE),IF(_xlpm.x=0,"",_xlpm.x)))</f>
        <v/>
      </c>
      <c r="AB787" t="s">
        <v>734</v>
      </c>
      <c r="AE787" t="s">
        <v>735</v>
      </c>
    </row>
    <row r="788" spans="1:31" x14ac:dyDescent="0.2">
      <c r="A788" s="2" t="s">
        <v>207</v>
      </c>
      <c r="C788">
        <v>1462</v>
      </c>
      <c r="D788" t="s">
        <v>700</v>
      </c>
      <c r="F788" t="s">
        <v>774</v>
      </c>
      <c r="G788">
        <v>1</v>
      </c>
      <c r="H788" t="s">
        <v>774</v>
      </c>
      <c r="I788" t="s">
        <v>774</v>
      </c>
      <c r="J788" t="str">
        <f>IF($I788="","",_xlfn.LET(_xlpm.x,VLOOKUP($I788,'taxon-match_2026-08-31'!$A$2:$N$122,6,FALSE),IF(_xlpm.x=0,"",_xlpm.x)))</f>
        <v>(Herdman, 1902)</v>
      </c>
      <c r="K788" t="str">
        <f>IF($I788="","",_xlfn.LET(_xlpm.x,VLOOKUP($I788,'taxon-match_2026-08-31'!$A$2:$N$122,4,FALSE),IF(_xlpm.x=0,"",_xlpm.x)))</f>
        <v>urn:lsid:marinespecies.org:taxname:173644</v>
      </c>
      <c r="L788" t="str">
        <f>IF($I788="","",_xlfn.LET(_xlpm.x,VLOOKUP($I788,'taxon-match_2026-08-31'!$A$2:$N$122,7,FALSE),IF(_xlpm.x=0,"",_xlpm.x)))</f>
        <v>Animalia</v>
      </c>
      <c r="M788" t="str">
        <f>IF($I788="","",_xlfn.LET(_xlpm.x,VLOOKUP($I788,'taxon-match_2026-08-31'!$A$2:$N$122,8,FALSE),IF(_xlpm.x=0,"",_xlpm.x)))</f>
        <v>Chordata</v>
      </c>
      <c r="N788" t="str">
        <f>IF($I788="","",_xlfn.LET(_xlpm.x,VLOOKUP($I788,'taxon-match_2026-08-31'!$A$2:$N$122,9,FALSE),IF(_xlpm.x=0,"",_xlpm.x)))</f>
        <v>Ascidiacea</v>
      </c>
      <c r="O788" t="str">
        <f>IF($I788="","",_xlfn.LET(_xlpm.x,VLOOKUP($I788,'taxon-match_2026-08-31'!$A$2:$N$122,10,FALSE),IF(_xlpm.x=0,"",_xlpm.x)))</f>
        <v>Aplousobranchia</v>
      </c>
      <c r="P788" t="str">
        <f>IF($I788="","",_xlfn.LET(_xlpm.x,VLOOKUP($I788,'taxon-match_2026-08-31'!$A$2:$N$122,11,FALSE),IF(_xlpm.x=0,"",_xlpm.x)))</f>
        <v>Polyclinidae</v>
      </c>
      <c r="Q788" t="str">
        <f>IF($I788="","",_xlfn.LET(_xlpm.x,VLOOKUP($I788,'taxon-match_2026-08-31'!$A$2:$N$122,12,FALSE),IF(_xlpm.x=0,"",_xlpm.x)))</f>
        <v>Synoicum</v>
      </c>
      <c r="R788" t="str">
        <f>IF($I788="","",_xlfn.LET(_xlpm.x,VLOOKUP($I788,'taxon-match_2026-08-31'!$A$2:$N$122,14,FALSE),IF(_xlpm.x=0,"",_xlpm.x)))</f>
        <v>adareanum</v>
      </c>
      <c r="S788" s="2" t="s">
        <v>2609</v>
      </c>
      <c r="T788" t="s">
        <v>89</v>
      </c>
      <c r="U788" t="s">
        <v>77</v>
      </c>
      <c r="X788" t="str">
        <f>IF(T788="","",_xlfn.LET(_xlpm.x,VLOOKUP(T788,'Drop-down_menus'!$F$2:$G$16,2,FALSE),IF(_xlpm.x=0,"",_xlpm.x)))</f>
        <v/>
      </c>
      <c r="Y788" t="str">
        <f>IF(U788="","",_xlfn.LET(_xlpm.x,VLOOKUP(U788,'Drop-down_menus'!$F$2:$G$16,2,FALSE),IF(_xlpm.x=0,"",_xlpm.x)))</f>
        <v>https://orcid.org/0000-0002-9037-7623</v>
      </c>
      <c r="Z788" t="str">
        <f>IF(V788="","",_xlfn.LET(_xlpm.x,VLOOKUP(V788,'Drop-down_menus'!$F$2:$G$16,2,FALSE),IF(_xlpm.x=0,"",_xlpm.x)))</f>
        <v/>
      </c>
      <c r="AA788" t="str">
        <f>IF(W788="","",_xlfn.LET(_xlpm.x,VLOOKUP(W788,'Drop-down_menus'!$F$2:$G$16,2,FALSE),IF(_xlpm.x=0,"",_xlpm.x)))</f>
        <v/>
      </c>
      <c r="AB788" t="s">
        <v>734</v>
      </c>
      <c r="AE788" t="s">
        <v>735</v>
      </c>
    </row>
    <row r="789" spans="1:31" x14ac:dyDescent="0.2">
      <c r="A789" s="2" t="s">
        <v>207</v>
      </c>
      <c r="C789">
        <v>1463</v>
      </c>
      <c r="D789" t="s">
        <v>700</v>
      </c>
      <c r="F789" t="s">
        <v>774</v>
      </c>
      <c r="G789">
        <v>1</v>
      </c>
      <c r="H789" t="s">
        <v>774</v>
      </c>
      <c r="I789" t="s">
        <v>774</v>
      </c>
      <c r="J789" t="str">
        <f>IF($I789="","",_xlfn.LET(_xlpm.x,VLOOKUP($I789,'taxon-match_2026-08-31'!$A$2:$N$122,6,FALSE),IF(_xlpm.x=0,"",_xlpm.x)))</f>
        <v>(Herdman, 1902)</v>
      </c>
      <c r="K789" t="str">
        <f>IF($I789="","",_xlfn.LET(_xlpm.x,VLOOKUP($I789,'taxon-match_2026-08-31'!$A$2:$N$122,4,FALSE),IF(_xlpm.x=0,"",_xlpm.x)))</f>
        <v>urn:lsid:marinespecies.org:taxname:173644</v>
      </c>
      <c r="L789" t="str">
        <f>IF($I789="","",_xlfn.LET(_xlpm.x,VLOOKUP($I789,'taxon-match_2026-08-31'!$A$2:$N$122,7,FALSE),IF(_xlpm.x=0,"",_xlpm.x)))</f>
        <v>Animalia</v>
      </c>
      <c r="M789" t="str">
        <f>IF($I789="","",_xlfn.LET(_xlpm.x,VLOOKUP($I789,'taxon-match_2026-08-31'!$A$2:$N$122,8,FALSE),IF(_xlpm.x=0,"",_xlpm.x)))</f>
        <v>Chordata</v>
      </c>
      <c r="N789" t="str">
        <f>IF($I789="","",_xlfn.LET(_xlpm.x,VLOOKUP($I789,'taxon-match_2026-08-31'!$A$2:$N$122,9,FALSE),IF(_xlpm.x=0,"",_xlpm.x)))</f>
        <v>Ascidiacea</v>
      </c>
      <c r="O789" t="str">
        <f>IF($I789="","",_xlfn.LET(_xlpm.x,VLOOKUP($I789,'taxon-match_2026-08-31'!$A$2:$N$122,10,FALSE),IF(_xlpm.x=0,"",_xlpm.x)))</f>
        <v>Aplousobranchia</v>
      </c>
      <c r="P789" t="str">
        <f>IF($I789="","",_xlfn.LET(_xlpm.x,VLOOKUP($I789,'taxon-match_2026-08-31'!$A$2:$N$122,11,FALSE),IF(_xlpm.x=0,"",_xlpm.x)))</f>
        <v>Polyclinidae</v>
      </c>
      <c r="Q789" t="str">
        <f>IF($I789="","",_xlfn.LET(_xlpm.x,VLOOKUP($I789,'taxon-match_2026-08-31'!$A$2:$N$122,12,FALSE),IF(_xlpm.x=0,"",_xlpm.x)))</f>
        <v>Synoicum</v>
      </c>
      <c r="R789" t="str">
        <f>IF($I789="","",_xlfn.LET(_xlpm.x,VLOOKUP($I789,'taxon-match_2026-08-31'!$A$2:$N$122,14,FALSE),IF(_xlpm.x=0,"",_xlpm.x)))</f>
        <v>adareanum</v>
      </c>
      <c r="S789" s="2" t="s">
        <v>2609</v>
      </c>
      <c r="T789" t="s">
        <v>89</v>
      </c>
      <c r="U789" t="s">
        <v>77</v>
      </c>
      <c r="X789" t="str">
        <f>IF(T789="","",_xlfn.LET(_xlpm.x,VLOOKUP(T789,'Drop-down_menus'!$F$2:$G$16,2,FALSE),IF(_xlpm.x=0,"",_xlpm.x)))</f>
        <v/>
      </c>
      <c r="Y789" t="str">
        <f>IF(U789="","",_xlfn.LET(_xlpm.x,VLOOKUP(U789,'Drop-down_menus'!$F$2:$G$16,2,FALSE),IF(_xlpm.x=0,"",_xlpm.x)))</f>
        <v>https://orcid.org/0000-0002-9037-7623</v>
      </c>
      <c r="Z789" t="str">
        <f>IF(V789="","",_xlfn.LET(_xlpm.x,VLOOKUP(V789,'Drop-down_menus'!$F$2:$G$16,2,FALSE),IF(_xlpm.x=0,"",_xlpm.x)))</f>
        <v/>
      </c>
      <c r="AA789" t="str">
        <f>IF(W789="","",_xlfn.LET(_xlpm.x,VLOOKUP(W789,'Drop-down_menus'!$F$2:$G$16,2,FALSE),IF(_xlpm.x=0,"",_xlpm.x)))</f>
        <v/>
      </c>
      <c r="AB789" t="s">
        <v>730</v>
      </c>
      <c r="AE789" t="s">
        <v>775</v>
      </c>
    </row>
    <row r="790" spans="1:31" x14ac:dyDescent="0.2">
      <c r="A790" s="2" t="s">
        <v>207</v>
      </c>
      <c r="C790">
        <v>1464</v>
      </c>
      <c r="D790" t="s">
        <v>700</v>
      </c>
      <c r="F790" t="s">
        <v>774</v>
      </c>
      <c r="G790">
        <v>1</v>
      </c>
      <c r="H790" t="s">
        <v>774</v>
      </c>
      <c r="I790" t="s">
        <v>774</v>
      </c>
      <c r="J790" t="str">
        <f>IF($I790="","",_xlfn.LET(_xlpm.x,VLOOKUP($I790,'taxon-match_2026-08-31'!$A$2:$N$122,6,FALSE),IF(_xlpm.x=0,"",_xlpm.x)))</f>
        <v>(Herdman, 1902)</v>
      </c>
      <c r="K790" t="str">
        <f>IF($I790="","",_xlfn.LET(_xlpm.x,VLOOKUP($I790,'taxon-match_2026-08-31'!$A$2:$N$122,4,FALSE),IF(_xlpm.x=0,"",_xlpm.x)))</f>
        <v>urn:lsid:marinespecies.org:taxname:173644</v>
      </c>
      <c r="L790" t="str">
        <f>IF($I790="","",_xlfn.LET(_xlpm.x,VLOOKUP($I790,'taxon-match_2026-08-31'!$A$2:$N$122,7,FALSE),IF(_xlpm.x=0,"",_xlpm.x)))</f>
        <v>Animalia</v>
      </c>
      <c r="M790" t="str">
        <f>IF($I790="","",_xlfn.LET(_xlpm.x,VLOOKUP($I790,'taxon-match_2026-08-31'!$A$2:$N$122,8,FALSE),IF(_xlpm.x=0,"",_xlpm.x)))</f>
        <v>Chordata</v>
      </c>
      <c r="N790" t="str">
        <f>IF($I790="","",_xlfn.LET(_xlpm.x,VLOOKUP($I790,'taxon-match_2026-08-31'!$A$2:$N$122,9,FALSE),IF(_xlpm.x=0,"",_xlpm.x)))</f>
        <v>Ascidiacea</v>
      </c>
      <c r="O790" t="str">
        <f>IF($I790="","",_xlfn.LET(_xlpm.x,VLOOKUP($I790,'taxon-match_2026-08-31'!$A$2:$N$122,10,FALSE),IF(_xlpm.x=0,"",_xlpm.x)))</f>
        <v>Aplousobranchia</v>
      </c>
      <c r="P790" t="str">
        <f>IF($I790="","",_xlfn.LET(_xlpm.x,VLOOKUP($I790,'taxon-match_2026-08-31'!$A$2:$N$122,11,FALSE),IF(_xlpm.x=0,"",_xlpm.x)))</f>
        <v>Polyclinidae</v>
      </c>
      <c r="Q790" t="str">
        <f>IF($I790="","",_xlfn.LET(_xlpm.x,VLOOKUP($I790,'taxon-match_2026-08-31'!$A$2:$N$122,12,FALSE),IF(_xlpm.x=0,"",_xlpm.x)))</f>
        <v>Synoicum</v>
      </c>
      <c r="R790" t="str">
        <f>IF($I790="","",_xlfn.LET(_xlpm.x,VLOOKUP($I790,'taxon-match_2026-08-31'!$A$2:$N$122,14,FALSE),IF(_xlpm.x=0,"",_xlpm.x)))</f>
        <v>adareanum</v>
      </c>
      <c r="S790" s="2" t="s">
        <v>2609</v>
      </c>
      <c r="T790" t="s">
        <v>89</v>
      </c>
      <c r="U790" t="s">
        <v>77</v>
      </c>
      <c r="X790" t="str">
        <f>IF(T790="","",_xlfn.LET(_xlpm.x,VLOOKUP(T790,'Drop-down_menus'!$F$2:$G$16,2,FALSE),IF(_xlpm.x=0,"",_xlpm.x)))</f>
        <v/>
      </c>
      <c r="Y790" t="str">
        <f>IF(U790="","",_xlfn.LET(_xlpm.x,VLOOKUP(U790,'Drop-down_menus'!$F$2:$G$16,2,FALSE),IF(_xlpm.x=0,"",_xlpm.x)))</f>
        <v>https://orcid.org/0000-0002-9037-7623</v>
      </c>
      <c r="Z790" t="str">
        <f>IF(V790="","",_xlfn.LET(_xlpm.x,VLOOKUP(V790,'Drop-down_menus'!$F$2:$G$16,2,FALSE),IF(_xlpm.x=0,"",_xlpm.x)))</f>
        <v/>
      </c>
      <c r="AA790" t="str">
        <f>IF(W790="","",_xlfn.LET(_xlpm.x,VLOOKUP(W790,'Drop-down_menus'!$F$2:$G$16,2,FALSE),IF(_xlpm.x=0,"",_xlpm.x)))</f>
        <v/>
      </c>
      <c r="AB790" t="s">
        <v>730</v>
      </c>
      <c r="AE790" t="s">
        <v>775</v>
      </c>
    </row>
    <row r="791" spans="1:31" x14ac:dyDescent="0.2">
      <c r="A791" s="2" t="s">
        <v>207</v>
      </c>
      <c r="C791">
        <v>1465</v>
      </c>
      <c r="D791" t="s">
        <v>700</v>
      </c>
      <c r="F791" t="s">
        <v>774</v>
      </c>
      <c r="G791">
        <v>1</v>
      </c>
      <c r="H791" t="s">
        <v>774</v>
      </c>
      <c r="I791" t="s">
        <v>774</v>
      </c>
      <c r="J791" t="str">
        <f>IF($I791="","",_xlfn.LET(_xlpm.x,VLOOKUP($I791,'taxon-match_2026-08-31'!$A$2:$N$122,6,FALSE),IF(_xlpm.x=0,"",_xlpm.x)))</f>
        <v>(Herdman, 1902)</v>
      </c>
      <c r="K791" t="str">
        <f>IF($I791="","",_xlfn.LET(_xlpm.x,VLOOKUP($I791,'taxon-match_2026-08-31'!$A$2:$N$122,4,FALSE),IF(_xlpm.x=0,"",_xlpm.x)))</f>
        <v>urn:lsid:marinespecies.org:taxname:173644</v>
      </c>
      <c r="L791" t="str">
        <f>IF($I791="","",_xlfn.LET(_xlpm.x,VLOOKUP($I791,'taxon-match_2026-08-31'!$A$2:$N$122,7,FALSE),IF(_xlpm.x=0,"",_xlpm.x)))</f>
        <v>Animalia</v>
      </c>
      <c r="M791" t="str">
        <f>IF($I791="","",_xlfn.LET(_xlpm.x,VLOOKUP($I791,'taxon-match_2026-08-31'!$A$2:$N$122,8,FALSE),IF(_xlpm.x=0,"",_xlpm.x)))</f>
        <v>Chordata</v>
      </c>
      <c r="N791" t="str">
        <f>IF($I791="","",_xlfn.LET(_xlpm.x,VLOOKUP($I791,'taxon-match_2026-08-31'!$A$2:$N$122,9,FALSE),IF(_xlpm.x=0,"",_xlpm.x)))</f>
        <v>Ascidiacea</v>
      </c>
      <c r="O791" t="str">
        <f>IF($I791="","",_xlfn.LET(_xlpm.x,VLOOKUP($I791,'taxon-match_2026-08-31'!$A$2:$N$122,10,FALSE),IF(_xlpm.x=0,"",_xlpm.x)))</f>
        <v>Aplousobranchia</v>
      </c>
      <c r="P791" t="str">
        <f>IF($I791="","",_xlfn.LET(_xlpm.x,VLOOKUP($I791,'taxon-match_2026-08-31'!$A$2:$N$122,11,FALSE),IF(_xlpm.x=0,"",_xlpm.x)))</f>
        <v>Polyclinidae</v>
      </c>
      <c r="Q791" t="str">
        <f>IF($I791="","",_xlfn.LET(_xlpm.x,VLOOKUP($I791,'taxon-match_2026-08-31'!$A$2:$N$122,12,FALSE),IF(_xlpm.x=0,"",_xlpm.x)))</f>
        <v>Synoicum</v>
      </c>
      <c r="R791" t="str">
        <f>IF($I791="","",_xlfn.LET(_xlpm.x,VLOOKUP($I791,'taxon-match_2026-08-31'!$A$2:$N$122,14,FALSE),IF(_xlpm.x=0,"",_xlpm.x)))</f>
        <v>adareanum</v>
      </c>
      <c r="S791" s="2" t="s">
        <v>2609</v>
      </c>
      <c r="T791" t="s">
        <v>89</v>
      </c>
      <c r="U791" t="s">
        <v>77</v>
      </c>
      <c r="X791" t="str">
        <f>IF(T791="","",_xlfn.LET(_xlpm.x,VLOOKUP(T791,'Drop-down_menus'!$F$2:$G$16,2,FALSE),IF(_xlpm.x=0,"",_xlpm.x)))</f>
        <v/>
      </c>
      <c r="Y791" t="str">
        <f>IF(U791="","",_xlfn.LET(_xlpm.x,VLOOKUP(U791,'Drop-down_menus'!$F$2:$G$16,2,FALSE),IF(_xlpm.x=0,"",_xlpm.x)))</f>
        <v>https://orcid.org/0000-0002-9037-7623</v>
      </c>
      <c r="Z791" t="str">
        <f>IF(V791="","",_xlfn.LET(_xlpm.x,VLOOKUP(V791,'Drop-down_menus'!$F$2:$G$16,2,FALSE),IF(_xlpm.x=0,"",_xlpm.x)))</f>
        <v/>
      </c>
      <c r="AA791" t="str">
        <f>IF(W791="","",_xlfn.LET(_xlpm.x,VLOOKUP(W791,'Drop-down_menus'!$F$2:$G$16,2,FALSE),IF(_xlpm.x=0,"",_xlpm.x)))</f>
        <v/>
      </c>
      <c r="AB791" t="s">
        <v>730</v>
      </c>
      <c r="AE791" t="s">
        <v>775</v>
      </c>
    </row>
    <row r="792" spans="1:31" x14ac:dyDescent="0.2">
      <c r="A792" s="2" t="s">
        <v>207</v>
      </c>
      <c r="C792">
        <v>1466</v>
      </c>
      <c r="D792" t="s">
        <v>700</v>
      </c>
      <c r="F792" t="s">
        <v>774</v>
      </c>
      <c r="G792">
        <v>1</v>
      </c>
      <c r="H792" t="s">
        <v>774</v>
      </c>
      <c r="I792" t="s">
        <v>774</v>
      </c>
      <c r="J792" t="str">
        <f>IF($I792="","",_xlfn.LET(_xlpm.x,VLOOKUP($I792,'taxon-match_2026-08-31'!$A$2:$N$122,6,FALSE),IF(_xlpm.x=0,"",_xlpm.x)))</f>
        <v>(Herdman, 1902)</v>
      </c>
      <c r="K792" t="str">
        <f>IF($I792="","",_xlfn.LET(_xlpm.x,VLOOKUP($I792,'taxon-match_2026-08-31'!$A$2:$N$122,4,FALSE),IF(_xlpm.x=0,"",_xlpm.x)))</f>
        <v>urn:lsid:marinespecies.org:taxname:173644</v>
      </c>
      <c r="L792" t="str">
        <f>IF($I792="","",_xlfn.LET(_xlpm.x,VLOOKUP($I792,'taxon-match_2026-08-31'!$A$2:$N$122,7,FALSE),IF(_xlpm.x=0,"",_xlpm.x)))</f>
        <v>Animalia</v>
      </c>
      <c r="M792" t="str">
        <f>IF($I792="","",_xlfn.LET(_xlpm.x,VLOOKUP($I792,'taxon-match_2026-08-31'!$A$2:$N$122,8,FALSE),IF(_xlpm.x=0,"",_xlpm.x)))</f>
        <v>Chordata</v>
      </c>
      <c r="N792" t="str">
        <f>IF($I792="","",_xlfn.LET(_xlpm.x,VLOOKUP($I792,'taxon-match_2026-08-31'!$A$2:$N$122,9,FALSE),IF(_xlpm.x=0,"",_xlpm.x)))</f>
        <v>Ascidiacea</v>
      </c>
      <c r="O792" t="str">
        <f>IF($I792="","",_xlfn.LET(_xlpm.x,VLOOKUP($I792,'taxon-match_2026-08-31'!$A$2:$N$122,10,FALSE),IF(_xlpm.x=0,"",_xlpm.x)))</f>
        <v>Aplousobranchia</v>
      </c>
      <c r="P792" t="str">
        <f>IF($I792="","",_xlfn.LET(_xlpm.x,VLOOKUP($I792,'taxon-match_2026-08-31'!$A$2:$N$122,11,FALSE),IF(_xlpm.x=0,"",_xlpm.x)))</f>
        <v>Polyclinidae</v>
      </c>
      <c r="Q792" t="str">
        <f>IF($I792="","",_xlfn.LET(_xlpm.x,VLOOKUP($I792,'taxon-match_2026-08-31'!$A$2:$N$122,12,FALSE),IF(_xlpm.x=0,"",_xlpm.x)))</f>
        <v>Synoicum</v>
      </c>
      <c r="R792" t="str">
        <f>IF($I792="","",_xlfn.LET(_xlpm.x,VLOOKUP($I792,'taxon-match_2026-08-31'!$A$2:$N$122,14,FALSE),IF(_xlpm.x=0,"",_xlpm.x)))</f>
        <v>adareanum</v>
      </c>
      <c r="S792" s="2" t="s">
        <v>2609</v>
      </c>
      <c r="T792" t="s">
        <v>89</v>
      </c>
      <c r="U792" t="s">
        <v>77</v>
      </c>
      <c r="X792" t="str">
        <f>IF(T792="","",_xlfn.LET(_xlpm.x,VLOOKUP(T792,'Drop-down_menus'!$F$2:$G$16,2,FALSE),IF(_xlpm.x=0,"",_xlpm.x)))</f>
        <v/>
      </c>
      <c r="Y792" t="str">
        <f>IF(U792="","",_xlfn.LET(_xlpm.x,VLOOKUP(U792,'Drop-down_menus'!$F$2:$G$16,2,FALSE),IF(_xlpm.x=0,"",_xlpm.x)))</f>
        <v>https://orcid.org/0000-0002-9037-7623</v>
      </c>
      <c r="Z792" t="str">
        <f>IF(V792="","",_xlfn.LET(_xlpm.x,VLOOKUP(V792,'Drop-down_menus'!$F$2:$G$16,2,FALSE),IF(_xlpm.x=0,"",_xlpm.x)))</f>
        <v/>
      </c>
      <c r="AA792" t="str">
        <f>IF(W792="","",_xlfn.LET(_xlpm.x,VLOOKUP(W792,'Drop-down_menus'!$F$2:$G$16,2,FALSE),IF(_xlpm.x=0,"",_xlpm.x)))</f>
        <v/>
      </c>
      <c r="AB792" t="s">
        <v>730</v>
      </c>
      <c r="AE792" t="s">
        <v>775</v>
      </c>
    </row>
    <row r="793" spans="1:31" x14ac:dyDescent="0.2">
      <c r="A793" s="2" t="s">
        <v>207</v>
      </c>
      <c r="C793">
        <v>1467</v>
      </c>
      <c r="D793" t="s">
        <v>700</v>
      </c>
      <c r="F793" t="s">
        <v>774</v>
      </c>
      <c r="G793">
        <v>1</v>
      </c>
      <c r="H793" t="s">
        <v>774</v>
      </c>
      <c r="I793" t="s">
        <v>774</v>
      </c>
      <c r="J793" t="str">
        <f>IF($I793="","",_xlfn.LET(_xlpm.x,VLOOKUP($I793,'taxon-match_2026-08-31'!$A$2:$N$122,6,FALSE),IF(_xlpm.x=0,"",_xlpm.x)))</f>
        <v>(Herdman, 1902)</v>
      </c>
      <c r="K793" t="str">
        <f>IF($I793="","",_xlfn.LET(_xlpm.x,VLOOKUP($I793,'taxon-match_2026-08-31'!$A$2:$N$122,4,FALSE),IF(_xlpm.x=0,"",_xlpm.x)))</f>
        <v>urn:lsid:marinespecies.org:taxname:173644</v>
      </c>
      <c r="L793" t="str">
        <f>IF($I793="","",_xlfn.LET(_xlpm.x,VLOOKUP($I793,'taxon-match_2026-08-31'!$A$2:$N$122,7,FALSE),IF(_xlpm.x=0,"",_xlpm.x)))</f>
        <v>Animalia</v>
      </c>
      <c r="M793" t="str">
        <f>IF($I793="","",_xlfn.LET(_xlpm.x,VLOOKUP($I793,'taxon-match_2026-08-31'!$A$2:$N$122,8,FALSE),IF(_xlpm.x=0,"",_xlpm.x)))</f>
        <v>Chordata</v>
      </c>
      <c r="N793" t="str">
        <f>IF($I793="","",_xlfn.LET(_xlpm.x,VLOOKUP($I793,'taxon-match_2026-08-31'!$A$2:$N$122,9,FALSE),IF(_xlpm.x=0,"",_xlpm.x)))</f>
        <v>Ascidiacea</v>
      </c>
      <c r="O793" t="str">
        <f>IF($I793="","",_xlfn.LET(_xlpm.x,VLOOKUP($I793,'taxon-match_2026-08-31'!$A$2:$N$122,10,FALSE),IF(_xlpm.x=0,"",_xlpm.x)))</f>
        <v>Aplousobranchia</v>
      </c>
      <c r="P793" t="str">
        <f>IF($I793="","",_xlfn.LET(_xlpm.x,VLOOKUP($I793,'taxon-match_2026-08-31'!$A$2:$N$122,11,FALSE),IF(_xlpm.x=0,"",_xlpm.x)))</f>
        <v>Polyclinidae</v>
      </c>
      <c r="Q793" t="str">
        <f>IF($I793="","",_xlfn.LET(_xlpm.x,VLOOKUP($I793,'taxon-match_2026-08-31'!$A$2:$N$122,12,FALSE),IF(_xlpm.x=0,"",_xlpm.x)))</f>
        <v>Synoicum</v>
      </c>
      <c r="R793" t="str">
        <f>IF($I793="","",_xlfn.LET(_xlpm.x,VLOOKUP($I793,'taxon-match_2026-08-31'!$A$2:$N$122,14,FALSE),IF(_xlpm.x=0,"",_xlpm.x)))</f>
        <v>adareanum</v>
      </c>
      <c r="S793" s="2" t="s">
        <v>2609</v>
      </c>
      <c r="T793" t="s">
        <v>89</v>
      </c>
      <c r="U793" t="s">
        <v>77</v>
      </c>
      <c r="X793" t="str">
        <f>IF(T793="","",_xlfn.LET(_xlpm.x,VLOOKUP(T793,'Drop-down_menus'!$F$2:$G$16,2,FALSE),IF(_xlpm.x=0,"",_xlpm.x)))</f>
        <v/>
      </c>
      <c r="Y793" t="str">
        <f>IF(U793="","",_xlfn.LET(_xlpm.x,VLOOKUP(U793,'Drop-down_menus'!$F$2:$G$16,2,FALSE),IF(_xlpm.x=0,"",_xlpm.x)))</f>
        <v>https://orcid.org/0000-0002-9037-7623</v>
      </c>
      <c r="Z793" t="str">
        <f>IF(V793="","",_xlfn.LET(_xlpm.x,VLOOKUP(V793,'Drop-down_menus'!$F$2:$G$16,2,FALSE),IF(_xlpm.x=0,"",_xlpm.x)))</f>
        <v/>
      </c>
      <c r="AA793" t="str">
        <f>IF(W793="","",_xlfn.LET(_xlpm.x,VLOOKUP(W793,'Drop-down_menus'!$F$2:$G$16,2,FALSE),IF(_xlpm.x=0,"",_xlpm.x)))</f>
        <v/>
      </c>
      <c r="AB793" t="s">
        <v>730</v>
      </c>
      <c r="AE793" t="s">
        <v>775</v>
      </c>
    </row>
    <row r="794" spans="1:31" x14ac:dyDescent="0.2">
      <c r="A794" s="2" t="s">
        <v>207</v>
      </c>
      <c r="C794">
        <v>1468</v>
      </c>
      <c r="D794" t="s">
        <v>700</v>
      </c>
      <c r="F794" t="s">
        <v>774</v>
      </c>
      <c r="G794">
        <v>1</v>
      </c>
      <c r="H794" t="s">
        <v>774</v>
      </c>
      <c r="I794" t="s">
        <v>774</v>
      </c>
      <c r="J794" t="str">
        <f>IF($I794="","",_xlfn.LET(_xlpm.x,VLOOKUP($I794,'taxon-match_2026-08-31'!$A$2:$N$122,6,FALSE),IF(_xlpm.x=0,"",_xlpm.x)))</f>
        <v>(Herdman, 1902)</v>
      </c>
      <c r="K794" t="str">
        <f>IF($I794="","",_xlfn.LET(_xlpm.x,VLOOKUP($I794,'taxon-match_2026-08-31'!$A$2:$N$122,4,FALSE),IF(_xlpm.x=0,"",_xlpm.x)))</f>
        <v>urn:lsid:marinespecies.org:taxname:173644</v>
      </c>
      <c r="L794" t="str">
        <f>IF($I794="","",_xlfn.LET(_xlpm.x,VLOOKUP($I794,'taxon-match_2026-08-31'!$A$2:$N$122,7,FALSE),IF(_xlpm.x=0,"",_xlpm.x)))</f>
        <v>Animalia</v>
      </c>
      <c r="M794" t="str">
        <f>IF($I794="","",_xlfn.LET(_xlpm.x,VLOOKUP($I794,'taxon-match_2026-08-31'!$A$2:$N$122,8,FALSE),IF(_xlpm.x=0,"",_xlpm.x)))</f>
        <v>Chordata</v>
      </c>
      <c r="N794" t="str">
        <f>IF($I794="","",_xlfn.LET(_xlpm.x,VLOOKUP($I794,'taxon-match_2026-08-31'!$A$2:$N$122,9,FALSE),IF(_xlpm.x=0,"",_xlpm.x)))</f>
        <v>Ascidiacea</v>
      </c>
      <c r="O794" t="str">
        <f>IF($I794="","",_xlfn.LET(_xlpm.x,VLOOKUP($I794,'taxon-match_2026-08-31'!$A$2:$N$122,10,FALSE),IF(_xlpm.x=0,"",_xlpm.x)))</f>
        <v>Aplousobranchia</v>
      </c>
      <c r="P794" t="str">
        <f>IF($I794="","",_xlfn.LET(_xlpm.x,VLOOKUP($I794,'taxon-match_2026-08-31'!$A$2:$N$122,11,FALSE),IF(_xlpm.x=0,"",_xlpm.x)))</f>
        <v>Polyclinidae</v>
      </c>
      <c r="Q794" t="str">
        <f>IF($I794="","",_xlfn.LET(_xlpm.x,VLOOKUP($I794,'taxon-match_2026-08-31'!$A$2:$N$122,12,FALSE),IF(_xlpm.x=0,"",_xlpm.x)))</f>
        <v>Synoicum</v>
      </c>
      <c r="R794" t="str">
        <f>IF($I794="","",_xlfn.LET(_xlpm.x,VLOOKUP($I794,'taxon-match_2026-08-31'!$A$2:$N$122,14,FALSE),IF(_xlpm.x=0,"",_xlpm.x)))</f>
        <v>adareanum</v>
      </c>
      <c r="S794" s="2" t="s">
        <v>2609</v>
      </c>
      <c r="T794" t="s">
        <v>89</v>
      </c>
      <c r="U794" t="s">
        <v>77</v>
      </c>
      <c r="X794" t="str">
        <f>IF(T794="","",_xlfn.LET(_xlpm.x,VLOOKUP(T794,'Drop-down_menus'!$F$2:$G$16,2,FALSE),IF(_xlpm.x=0,"",_xlpm.x)))</f>
        <v/>
      </c>
      <c r="Y794" t="str">
        <f>IF(U794="","",_xlfn.LET(_xlpm.x,VLOOKUP(U794,'Drop-down_menus'!$F$2:$G$16,2,FALSE),IF(_xlpm.x=0,"",_xlpm.x)))</f>
        <v>https://orcid.org/0000-0002-9037-7623</v>
      </c>
      <c r="Z794" t="str">
        <f>IF(V794="","",_xlfn.LET(_xlpm.x,VLOOKUP(V794,'Drop-down_menus'!$F$2:$G$16,2,FALSE),IF(_xlpm.x=0,"",_xlpm.x)))</f>
        <v/>
      </c>
      <c r="AA794" t="str">
        <f>IF(W794="","",_xlfn.LET(_xlpm.x,VLOOKUP(W794,'Drop-down_menus'!$F$2:$G$16,2,FALSE),IF(_xlpm.x=0,"",_xlpm.x)))</f>
        <v/>
      </c>
      <c r="AB794" t="s">
        <v>730</v>
      </c>
      <c r="AE794" t="s">
        <v>775</v>
      </c>
    </row>
    <row r="795" spans="1:31" hidden="1" x14ac:dyDescent="0.2">
      <c r="A795" s="2" t="s">
        <v>219</v>
      </c>
      <c r="C795">
        <v>1469</v>
      </c>
      <c r="D795" t="s">
        <v>700</v>
      </c>
      <c r="F795" t="s">
        <v>691</v>
      </c>
      <c r="G795">
        <v>37</v>
      </c>
      <c r="H795" s="2" t="s">
        <v>700</v>
      </c>
      <c r="I795" s="2" t="s">
        <v>700</v>
      </c>
      <c r="J795" t="str">
        <f>IF($I795="","",_xlfn.LET(_xlpm.x,VLOOKUP($I795,'taxon-match_2026-08-31'!$A$2:$N$122,6,FALSE),IF(_xlpm.x=0,"",_xlpm.x)))</f>
        <v/>
      </c>
      <c r="K795" t="str">
        <f>IF($I795="","",_xlfn.LET(_xlpm.x,VLOOKUP($I795,'taxon-match_2026-08-31'!$A$2:$N$122,4,FALSE),IF(_xlpm.x=0,"",_xlpm.x)))</f>
        <v>urn:lsid:marinespecies.org:taxname:1</v>
      </c>
      <c r="L795" t="str">
        <f>IF($I795="","",_xlfn.LET(_xlpm.x,VLOOKUP($I795,'taxon-match_2026-08-31'!$A$2:$N$122,7,FALSE),IF(_xlpm.x=0,"",_xlpm.x)))</f>
        <v/>
      </c>
      <c r="M795" t="str">
        <f>IF($I795="","",_xlfn.LET(_xlpm.x,VLOOKUP($I795,'taxon-match_2026-08-31'!$A$2:$N$122,8,FALSE),IF(_xlpm.x=0,"",_xlpm.x)))</f>
        <v/>
      </c>
      <c r="N795" t="str">
        <f>IF($I795="","",_xlfn.LET(_xlpm.x,VLOOKUP($I795,'taxon-match_2026-08-31'!$A$2:$N$122,9,FALSE),IF(_xlpm.x=0,"",_xlpm.x)))</f>
        <v/>
      </c>
      <c r="O795" t="str">
        <f>IF($I795="","",_xlfn.LET(_xlpm.x,VLOOKUP($I795,'taxon-match_2026-08-31'!$A$2:$N$122,10,FALSE),IF(_xlpm.x=0,"",_xlpm.x)))</f>
        <v/>
      </c>
      <c r="P795" t="str">
        <f>IF($I795="","",_xlfn.LET(_xlpm.x,VLOOKUP($I795,'taxon-match_2026-08-31'!$A$2:$N$122,11,FALSE),IF(_xlpm.x=0,"",_xlpm.x)))</f>
        <v/>
      </c>
      <c r="Q795" t="str">
        <f>IF($I795="","",_xlfn.LET(_xlpm.x,VLOOKUP($I795,'taxon-match_2026-08-31'!$A$2:$N$122,12,FALSE),IF(_xlpm.x=0,"",_xlpm.x)))</f>
        <v/>
      </c>
      <c r="R795" t="str">
        <f>IF($I795="","",_xlfn.LET(_xlpm.x,VLOOKUP($I795,'taxon-match_2026-08-31'!$A$2:$N$122,14,FALSE),IF(_xlpm.x=0,"",_xlpm.x)))</f>
        <v/>
      </c>
      <c r="S795" s="2" t="s">
        <v>2608</v>
      </c>
      <c r="T795" t="s">
        <v>89</v>
      </c>
      <c r="U795" t="s">
        <v>68</v>
      </c>
      <c r="V795" t="s">
        <v>67</v>
      </c>
      <c r="X795" t="str">
        <f>IF(T795="","",_xlfn.LET(_xlpm.x,VLOOKUP(T795,'Drop-down_menus'!$F$2:$G$16,2,FALSE),IF(_xlpm.x=0,"",_xlpm.x)))</f>
        <v/>
      </c>
      <c r="Y795" t="str">
        <f>IF(U795="","",_xlfn.LET(_xlpm.x,VLOOKUP(U795,'Drop-down_menus'!$F$2:$G$16,2,FALSE),IF(_xlpm.x=0,"",_xlpm.x)))</f>
        <v>https://orcid.org/0000-0002-0981-7442</v>
      </c>
      <c r="Z795" t="str">
        <f>IF(V795="","",_xlfn.LET(_xlpm.x,VLOOKUP(V795,'Drop-down_menus'!$F$2:$G$16,2,FALSE),IF(_xlpm.x=0,"",_xlpm.x)))</f>
        <v>https://orcid.org/0000-0001-5767-3220</v>
      </c>
      <c r="AA795" t="str">
        <f>IF(W795="","",_xlfn.LET(_xlpm.x,VLOOKUP(W795,'Drop-down_menus'!$F$2:$G$16,2,FALSE),IF(_xlpm.x=0,"",_xlpm.x)))</f>
        <v/>
      </c>
      <c r="AB795" t="s">
        <v>678</v>
      </c>
      <c r="AE795" t="s">
        <v>679</v>
      </c>
    </row>
    <row r="796" spans="1:31" hidden="1" x14ac:dyDescent="0.2">
      <c r="A796" s="2" t="s">
        <v>203</v>
      </c>
      <c r="C796">
        <v>1187</v>
      </c>
      <c r="D796" t="s">
        <v>700</v>
      </c>
      <c r="F796" t="s">
        <v>691</v>
      </c>
      <c r="H796" s="2" t="s">
        <v>700</v>
      </c>
      <c r="I796" s="2" t="s">
        <v>700</v>
      </c>
      <c r="J796" t="str">
        <f>IF($I796="","",_xlfn.LET(_xlpm.x,VLOOKUP($I796,'taxon-match_2026-08-31'!$A$2:$N$122,6,FALSE),IF(_xlpm.x=0,"",_xlpm.x)))</f>
        <v/>
      </c>
      <c r="K796" t="str">
        <f>IF($I796="","",_xlfn.LET(_xlpm.x,VLOOKUP($I796,'taxon-match_2026-08-31'!$A$2:$N$122,4,FALSE),IF(_xlpm.x=0,"",_xlpm.x)))</f>
        <v>urn:lsid:marinespecies.org:taxname:1</v>
      </c>
      <c r="L796" t="str">
        <f>IF($I796="","",_xlfn.LET(_xlpm.x,VLOOKUP($I796,'taxon-match_2026-08-31'!$A$2:$N$122,7,FALSE),IF(_xlpm.x=0,"",_xlpm.x)))</f>
        <v/>
      </c>
      <c r="M796" t="str">
        <f>IF($I796="","",_xlfn.LET(_xlpm.x,VLOOKUP($I796,'taxon-match_2026-08-31'!$A$2:$N$122,8,FALSE),IF(_xlpm.x=0,"",_xlpm.x)))</f>
        <v/>
      </c>
      <c r="N796" t="str">
        <f>IF($I796="","",_xlfn.LET(_xlpm.x,VLOOKUP($I796,'taxon-match_2026-08-31'!$A$2:$N$122,9,FALSE),IF(_xlpm.x=0,"",_xlpm.x)))</f>
        <v/>
      </c>
      <c r="O796" t="str">
        <f>IF($I796="","",_xlfn.LET(_xlpm.x,VLOOKUP($I796,'taxon-match_2026-08-31'!$A$2:$N$122,10,FALSE),IF(_xlpm.x=0,"",_xlpm.x)))</f>
        <v/>
      </c>
      <c r="P796" t="str">
        <f>IF($I796="","",_xlfn.LET(_xlpm.x,VLOOKUP($I796,'taxon-match_2026-08-31'!$A$2:$N$122,11,FALSE),IF(_xlpm.x=0,"",_xlpm.x)))</f>
        <v/>
      </c>
      <c r="Q796" t="str">
        <f>IF($I796="","",_xlfn.LET(_xlpm.x,VLOOKUP($I796,'taxon-match_2026-08-31'!$A$2:$N$122,12,FALSE),IF(_xlpm.x=0,"",_xlpm.x)))</f>
        <v/>
      </c>
      <c r="R796" t="str">
        <f>IF($I796="","",_xlfn.LET(_xlpm.x,VLOOKUP($I796,'taxon-match_2026-08-31'!$A$2:$N$122,14,FALSE),IF(_xlpm.x=0,"",_xlpm.x)))</f>
        <v/>
      </c>
      <c r="S796" s="2" t="s">
        <v>2608</v>
      </c>
      <c r="T796" t="s">
        <v>79</v>
      </c>
      <c r="U796" t="s">
        <v>68</v>
      </c>
      <c r="X796" t="str">
        <f>IF(T796="","",_xlfn.LET(_xlpm.x,VLOOKUP(T796,'Drop-down_menus'!$F$2:$G$16,2,FALSE),IF(_xlpm.x=0,"",_xlpm.x)))</f>
        <v/>
      </c>
      <c r="Y796" t="str">
        <f>IF(U796="","",_xlfn.LET(_xlpm.x,VLOOKUP(U796,'Drop-down_menus'!$F$2:$G$16,2,FALSE),IF(_xlpm.x=0,"",_xlpm.x)))</f>
        <v>https://orcid.org/0000-0002-0981-7442</v>
      </c>
      <c r="Z796" t="str">
        <f>IF(V796="","",_xlfn.LET(_xlpm.x,VLOOKUP(V796,'Drop-down_menus'!$F$2:$G$16,2,FALSE),IF(_xlpm.x=0,"",_xlpm.x)))</f>
        <v/>
      </c>
      <c r="AA796" t="str">
        <f>IF(W796="","",_xlfn.LET(_xlpm.x,VLOOKUP(W796,'Drop-down_menus'!$F$2:$G$16,2,FALSE),IF(_xlpm.x=0,"",_xlpm.x)))</f>
        <v/>
      </c>
      <c r="AB796" t="s">
        <v>678</v>
      </c>
      <c r="AE796" t="s">
        <v>787</v>
      </c>
    </row>
    <row r="797" spans="1:31" hidden="1" x14ac:dyDescent="0.2">
      <c r="A797" s="2" t="s">
        <v>203</v>
      </c>
      <c r="C797">
        <v>1188</v>
      </c>
      <c r="D797" t="s">
        <v>700</v>
      </c>
      <c r="F797" t="s">
        <v>692</v>
      </c>
      <c r="G797">
        <v>4</v>
      </c>
      <c r="H797" t="s">
        <v>692</v>
      </c>
      <c r="I797" t="s">
        <v>692</v>
      </c>
      <c r="J797" t="str">
        <f>IF($I797="","",_xlfn.LET(_xlpm.x,VLOOKUP($I797,'taxon-match_2026-08-31'!$A$2:$N$122,6,FALSE),IF(_xlpm.x=0,"",_xlpm.x)))</f>
        <v>de Blainville, 1830</v>
      </c>
      <c r="K797" t="str">
        <f>IF($I797="","",_xlfn.LET(_xlpm.x,VLOOKUP($I797,'taxon-match_2026-08-31'!$A$2:$N$122,4,FALSE),IF(_xlpm.x=0,"",_xlpm.x)))</f>
        <v>urn:lsid:marinespecies.org:taxname:123080</v>
      </c>
      <c r="L797" t="str">
        <f>IF($I797="","",_xlfn.LET(_xlpm.x,VLOOKUP($I797,'taxon-match_2026-08-31'!$A$2:$N$122,7,FALSE),IF(_xlpm.x=0,"",_xlpm.x)))</f>
        <v>Animalia</v>
      </c>
      <c r="M797" t="str">
        <f>IF($I797="","",_xlfn.LET(_xlpm.x,VLOOKUP($I797,'taxon-match_2026-08-31'!$A$2:$N$122,8,FALSE),IF(_xlpm.x=0,"",_xlpm.x)))</f>
        <v>Echinodermata</v>
      </c>
      <c r="N797" t="str">
        <f>IF($I797="","",_xlfn.LET(_xlpm.x,VLOOKUP($I797,'taxon-match_2026-08-31'!$A$2:$N$122,9,FALSE),IF(_xlpm.x=0,"",_xlpm.x)))</f>
        <v>Asteroidea</v>
      </c>
      <c r="O797" t="str">
        <f>IF($I797="","",_xlfn.LET(_xlpm.x,VLOOKUP($I797,'taxon-match_2026-08-31'!$A$2:$N$122,10,FALSE),IF(_xlpm.x=0,"",_xlpm.x)))</f>
        <v/>
      </c>
      <c r="P797" t="str">
        <f>IF($I797="","",_xlfn.LET(_xlpm.x,VLOOKUP($I797,'taxon-match_2026-08-31'!$A$2:$N$122,11,FALSE),IF(_xlpm.x=0,"",_xlpm.x)))</f>
        <v/>
      </c>
      <c r="Q797" t="str">
        <f>IF($I797="","",_xlfn.LET(_xlpm.x,VLOOKUP($I797,'taxon-match_2026-08-31'!$A$2:$N$122,12,FALSE),IF(_xlpm.x=0,"",_xlpm.x)))</f>
        <v/>
      </c>
      <c r="R797" t="str">
        <f>IF($I797="","",_xlfn.LET(_xlpm.x,VLOOKUP($I797,'taxon-match_2026-08-31'!$A$2:$N$122,14,FALSE),IF(_xlpm.x=0,"",_xlpm.x)))</f>
        <v/>
      </c>
      <c r="S797" s="2" t="s">
        <v>2358</v>
      </c>
      <c r="T797" t="s">
        <v>79</v>
      </c>
      <c r="U797" t="s">
        <v>68</v>
      </c>
      <c r="X797" t="str">
        <f>IF(T797="","",_xlfn.LET(_xlpm.x,VLOOKUP(T797,'Drop-down_menus'!$F$2:$G$16,2,FALSE),IF(_xlpm.x=0,"",_xlpm.x)))</f>
        <v/>
      </c>
      <c r="Y797" t="str">
        <f>IF(U797="","",_xlfn.LET(_xlpm.x,VLOOKUP(U797,'Drop-down_menus'!$F$2:$G$16,2,FALSE),IF(_xlpm.x=0,"",_xlpm.x)))</f>
        <v>https://orcid.org/0000-0002-0981-7442</v>
      </c>
      <c r="Z797" t="str">
        <f>IF(V797="","",_xlfn.LET(_xlpm.x,VLOOKUP(V797,'Drop-down_menus'!$F$2:$G$16,2,FALSE),IF(_xlpm.x=0,"",_xlpm.x)))</f>
        <v/>
      </c>
      <c r="AA797" t="str">
        <f>IF(W797="","",_xlfn.LET(_xlpm.x,VLOOKUP(W797,'Drop-down_menus'!$F$2:$G$16,2,FALSE),IF(_xlpm.x=0,"",_xlpm.x)))</f>
        <v/>
      </c>
      <c r="AB797" t="s">
        <v>678</v>
      </c>
      <c r="AE797" t="s">
        <v>679</v>
      </c>
    </row>
    <row r="798" spans="1:31" hidden="1" x14ac:dyDescent="0.2">
      <c r="A798" s="2" t="s">
        <v>203</v>
      </c>
      <c r="C798">
        <v>1189</v>
      </c>
      <c r="D798" t="s">
        <v>700</v>
      </c>
      <c r="F798" t="s">
        <v>686</v>
      </c>
      <c r="G798">
        <v>200</v>
      </c>
      <c r="H798" t="s">
        <v>686</v>
      </c>
      <c r="I798" t="s">
        <v>686</v>
      </c>
      <c r="J798" t="str">
        <f>IF($I798="","",_xlfn.LET(_xlpm.x,VLOOKUP($I798,'taxon-match_2026-08-31'!$A$2:$N$122,6,FALSE),IF(_xlpm.x=0,"",_xlpm.x)))</f>
        <v>Latreille, 1816</v>
      </c>
      <c r="K798" t="str">
        <f>IF($I798="","",_xlfn.LET(_xlpm.x,VLOOKUP($I798,'taxon-match_2026-08-31'!$A$2:$N$122,4,FALSE),IF(_xlpm.x=0,"",_xlpm.x)))</f>
        <v>urn:lsid:marinespecies.org:taxname:1135</v>
      </c>
      <c r="L798" t="str">
        <f>IF($I798="","",_xlfn.LET(_xlpm.x,VLOOKUP($I798,'taxon-match_2026-08-31'!$A$2:$N$122,7,FALSE),IF(_xlpm.x=0,"",_xlpm.x)))</f>
        <v>Animalia</v>
      </c>
      <c r="M798" t="str">
        <f>IF($I798="","",_xlfn.LET(_xlpm.x,VLOOKUP($I798,'taxon-match_2026-08-31'!$A$2:$N$122,8,FALSE),IF(_xlpm.x=0,"",_xlpm.x)))</f>
        <v>Arthropoda</v>
      </c>
      <c r="N798" t="str">
        <f>IF($I798="","",_xlfn.LET(_xlpm.x,VLOOKUP($I798,'taxon-match_2026-08-31'!$A$2:$N$122,9,FALSE),IF(_xlpm.x=0,"",_xlpm.x)))</f>
        <v>Malacostraca</v>
      </c>
      <c r="O798" t="str">
        <f>IF($I798="","",_xlfn.LET(_xlpm.x,VLOOKUP($I798,'taxon-match_2026-08-31'!$A$2:$N$122,10,FALSE),IF(_xlpm.x=0,"",_xlpm.x)))</f>
        <v>Amphipoda</v>
      </c>
      <c r="P798" t="str">
        <f>IF($I798="","",_xlfn.LET(_xlpm.x,VLOOKUP($I798,'taxon-match_2026-08-31'!$A$2:$N$122,11,FALSE),IF(_xlpm.x=0,"",_xlpm.x)))</f>
        <v/>
      </c>
      <c r="Q798" t="str">
        <f>IF($I798="","",_xlfn.LET(_xlpm.x,VLOOKUP($I798,'taxon-match_2026-08-31'!$A$2:$N$122,12,FALSE),IF(_xlpm.x=0,"",_xlpm.x)))</f>
        <v/>
      </c>
      <c r="R798" t="str">
        <f>IF($I798="","",_xlfn.LET(_xlpm.x,VLOOKUP($I798,'taxon-match_2026-08-31'!$A$2:$N$122,14,FALSE),IF(_xlpm.x=0,"",_xlpm.x)))</f>
        <v/>
      </c>
      <c r="S798" s="2" t="s">
        <v>2359</v>
      </c>
      <c r="T798" t="s">
        <v>79</v>
      </c>
      <c r="U798" t="s">
        <v>68</v>
      </c>
      <c r="X798" t="str">
        <f>IF(T798="","",_xlfn.LET(_xlpm.x,VLOOKUP(T798,'Drop-down_menus'!$F$2:$G$16,2,FALSE),IF(_xlpm.x=0,"",_xlpm.x)))</f>
        <v/>
      </c>
      <c r="Y798" t="str">
        <f>IF(U798="","",_xlfn.LET(_xlpm.x,VLOOKUP(U798,'Drop-down_menus'!$F$2:$G$16,2,FALSE),IF(_xlpm.x=0,"",_xlpm.x)))</f>
        <v>https://orcid.org/0000-0002-0981-7442</v>
      </c>
      <c r="Z798" t="str">
        <f>IF(V798="","",_xlfn.LET(_xlpm.x,VLOOKUP(V798,'Drop-down_menus'!$F$2:$G$16,2,FALSE),IF(_xlpm.x=0,"",_xlpm.x)))</f>
        <v/>
      </c>
      <c r="AA798" t="str">
        <f>IF(W798="","",_xlfn.LET(_xlpm.x,VLOOKUP(W798,'Drop-down_menus'!$F$2:$G$16,2,FALSE),IF(_xlpm.x=0,"",_xlpm.x)))</f>
        <v/>
      </c>
      <c r="AB798" t="s">
        <v>678</v>
      </c>
      <c r="AE798" t="s">
        <v>684</v>
      </c>
    </row>
    <row r="799" spans="1:31" hidden="1" x14ac:dyDescent="0.2">
      <c r="A799" s="2" t="s">
        <v>203</v>
      </c>
      <c r="C799">
        <v>1190</v>
      </c>
      <c r="D799" t="s">
        <v>700</v>
      </c>
      <c r="F799" t="s">
        <v>686</v>
      </c>
      <c r="G799">
        <v>50</v>
      </c>
      <c r="H799" t="s">
        <v>686</v>
      </c>
      <c r="I799" t="s">
        <v>686</v>
      </c>
      <c r="J799" t="str">
        <f>IF($I799="","",_xlfn.LET(_xlpm.x,VLOOKUP($I799,'taxon-match_2026-08-31'!$A$2:$N$122,6,FALSE),IF(_xlpm.x=0,"",_xlpm.x)))</f>
        <v>Latreille, 1816</v>
      </c>
      <c r="K799" t="str">
        <f>IF($I799="","",_xlfn.LET(_xlpm.x,VLOOKUP($I799,'taxon-match_2026-08-31'!$A$2:$N$122,4,FALSE),IF(_xlpm.x=0,"",_xlpm.x)))</f>
        <v>urn:lsid:marinespecies.org:taxname:1135</v>
      </c>
      <c r="L799" t="str">
        <f>IF($I799="","",_xlfn.LET(_xlpm.x,VLOOKUP($I799,'taxon-match_2026-08-31'!$A$2:$N$122,7,FALSE),IF(_xlpm.x=0,"",_xlpm.x)))</f>
        <v>Animalia</v>
      </c>
      <c r="M799" t="str">
        <f>IF($I799="","",_xlfn.LET(_xlpm.x,VLOOKUP($I799,'taxon-match_2026-08-31'!$A$2:$N$122,8,FALSE),IF(_xlpm.x=0,"",_xlpm.x)))</f>
        <v>Arthropoda</v>
      </c>
      <c r="N799" t="str">
        <f>IF($I799="","",_xlfn.LET(_xlpm.x,VLOOKUP($I799,'taxon-match_2026-08-31'!$A$2:$N$122,9,FALSE),IF(_xlpm.x=0,"",_xlpm.x)))</f>
        <v>Malacostraca</v>
      </c>
      <c r="O799" t="str">
        <f>IF($I799="","",_xlfn.LET(_xlpm.x,VLOOKUP($I799,'taxon-match_2026-08-31'!$A$2:$N$122,10,FALSE),IF(_xlpm.x=0,"",_xlpm.x)))</f>
        <v>Amphipoda</v>
      </c>
      <c r="P799" t="str">
        <f>IF($I799="","",_xlfn.LET(_xlpm.x,VLOOKUP($I799,'taxon-match_2026-08-31'!$A$2:$N$122,11,FALSE),IF(_xlpm.x=0,"",_xlpm.x)))</f>
        <v/>
      </c>
      <c r="Q799" t="str">
        <f>IF($I799="","",_xlfn.LET(_xlpm.x,VLOOKUP($I799,'taxon-match_2026-08-31'!$A$2:$N$122,12,FALSE),IF(_xlpm.x=0,"",_xlpm.x)))</f>
        <v/>
      </c>
      <c r="R799" t="str">
        <f>IF($I799="","",_xlfn.LET(_xlpm.x,VLOOKUP($I799,'taxon-match_2026-08-31'!$A$2:$N$122,14,FALSE),IF(_xlpm.x=0,"",_xlpm.x)))</f>
        <v/>
      </c>
      <c r="S799" s="2" t="s">
        <v>2359</v>
      </c>
      <c r="T799" t="s">
        <v>79</v>
      </c>
      <c r="U799" t="s">
        <v>68</v>
      </c>
      <c r="X799" t="str">
        <f>IF(T799="","",_xlfn.LET(_xlpm.x,VLOOKUP(T799,'Drop-down_menus'!$F$2:$G$16,2,FALSE),IF(_xlpm.x=0,"",_xlpm.x)))</f>
        <v/>
      </c>
      <c r="Y799" t="str">
        <f>IF(U799="","",_xlfn.LET(_xlpm.x,VLOOKUP(U799,'Drop-down_menus'!$F$2:$G$16,2,FALSE),IF(_xlpm.x=0,"",_xlpm.x)))</f>
        <v>https://orcid.org/0000-0002-0981-7442</v>
      </c>
      <c r="Z799" t="str">
        <f>IF(V799="","",_xlfn.LET(_xlpm.x,VLOOKUP(V799,'Drop-down_menus'!$F$2:$G$16,2,FALSE),IF(_xlpm.x=0,"",_xlpm.x)))</f>
        <v/>
      </c>
      <c r="AA799" t="str">
        <f>IF(W799="","",_xlfn.LET(_xlpm.x,VLOOKUP(W799,'Drop-down_menus'!$F$2:$G$16,2,FALSE),IF(_xlpm.x=0,"",_xlpm.x)))</f>
        <v/>
      </c>
      <c r="AB799" t="s">
        <v>678</v>
      </c>
      <c r="AE799" t="s">
        <v>684</v>
      </c>
    </row>
    <row r="800" spans="1:31" hidden="1" x14ac:dyDescent="0.2">
      <c r="A800" s="2" t="s">
        <v>203</v>
      </c>
      <c r="C800">
        <v>1191</v>
      </c>
      <c r="D800" t="s">
        <v>700</v>
      </c>
      <c r="F800" t="s">
        <v>691</v>
      </c>
      <c r="G800">
        <v>30</v>
      </c>
      <c r="H800" s="2" t="s">
        <v>700</v>
      </c>
      <c r="I800" s="2" t="s">
        <v>700</v>
      </c>
      <c r="J800" t="str">
        <f>IF($I800="","",_xlfn.LET(_xlpm.x,VLOOKUP($I800,'taxon-match_2026-08-31'!$A$2:$N$122,6,FALSE),IF(_xlpm.x=0,"",_xlpm.x)))</f>
        <v/>
      </c>
      <c r="K800" t="str">
        <f>IF($I800="","",_xlfn.LET(_xlpm.x,VLOOKUP($I800,'taxon-match_2026-08-31'!$A$2:$N$122,4,FALSE),IF(_xlpm.x=0,"",_xlpm.x)))</f>
        <v>urn:lsid:marinespecies.org:taxname:1</v>
      </c>
      <c r="L800" t="str">
        <f>IF($I800="","",_xlfn.LET(_xlpm.x,VLOOKUP($I800,'taxon-match_2026-08-31'!$A$2:$N$122,7,FALSE),IF(_xlpm.x=0,"",_xlpm.x)))</f>
        <v/>
      </c>
      <c r="M800" t="str">
        <f>IF($I800="","",_xlfn.LET(_xlpm.x,VLOOKUP($I800,'taxon-match_2026-08-31'!$A$2:$N$122,8,FALSE),IF(_xlpm.x=0,"",_xlpm.x)))</f>
        <v/>
      </c>
      <c r="N800" t="str">
        <f>IF($I800="","",_xlfn.LET(_xlpm.x,VLOOKUP($I800,'taxon-match_2026-08-31'!$A$2:$N$122,9,FALSE),IF(_xlpm.x=0,"",_xlpm.x)))</f>
        <v/>
      </c>
      <c r="O800" t="str">
        <f>IF($I800="","",_xlfn.LET(_xlpm.x,VLOOKUP($I800,'taxon-match_2026-08-31'!$A$2:$N$122,10,FALSE),IF(_xlpm.x=0,"",_xlpm.x)))</f>
        <v/>
      </c>
      <c r="P800" t="str">
        <f>IF($I800="","",_xlfn.LET(_xlpm.x,VLOOKUP($I800,'taxon-match_2026-08-31'!$A$2:$N$122,11,FALSE),IF(_xlpm.x=0,"",_xlpm.x)))</f>
        <v/>
      </c>
      <c r="Q800" t="str">
        <f>IF($I800="","",_xlfn.LET(_xlpm.x,VLOOKUP($I800,'taxon-match_2026-08-31'!$A$2:$N$122,12,FALSE),IF(_xlpm.x=0,"",_xlpm.x)))</f>
        <v/>
      </c>
      <c r="R800" t="str">
        <f>IF($I800="","",_xlfn.LET(_xlpm.x,VLOOKUP($I800,'taxon-match_2026-08-31'!$A$2:$N$122,14,FALSE),IF(_xlpm.x=0,"",_xlpm.x)))</f>
        <v/>
      </c>
      <c r="S800" s="2" t="s">
        <v>2608</v>
      </c>
      <c r="T800" t="s">
        <v>79</v>
      </c>
      <c r="U800" t="s">
        <v>68</v>
      </c>
      <c r="X800" t="str">
        <f>IF(T800="","",_xlfn.LET(_xlpm.x,VLOOKUP(T800,'Drop-down_menus'!$F$2:$G$16,2,FALSE),IF(_xlpm.x=0,"",_xlpm.x)))</f>
        <v/>
      </c>
      <c r="Y800" t="str">
        <f>IF(U800="","",_xlfn.LET(_xlpm.x,VLOOKUP(U800,'Drop-down_menus'!$F$2:$G$16,2,FALSE),IF(_xlpm.x=0,"",_xlpm.x)))</f>
        <v>https://orcid.org/0000-0002-0981-7442</v>
      </c>
      <c r="Z800" t="str">
        <f>IF(V800="","",_xlfn.LET(_xlpm.x,VLOOKUP(V800,'Drop-down_menus'!$F$2:$G$16,2,FALSE),IF(_xlpm.x=0,"",_xlpm.x)))</f>
        <v/>
      </c>
      <c r="AA800" t="str">
        <f>IF(W800="","",_xlfn.LET(_xlpm.x,VLOOKUP(W800,'Drop-down_menus'!$F$2:$G$16,2,FALSE),IF(_xlpm.x=0,"",_xlpm.x)))</f>
        <v/>
      </c>
      <c r="AB800" t="s">
        <v>678</v>
      </c>
      <c r="AE800" t="s">
        <v>684</v>
      </c>
    </row>
    <row r="801" spans="1:34" hidden="1" x14ac:dyDescent="0.2">
      <c r="A801" s="2" t="s">
        <v>203</v>
      </c>
      <c r="C801">
        <v>1192</v>
      </c>
      <c r="D801" t="s">
        <v>700</v>
      </c>
      <c r="F801" t="s">
        <v>693</v>
      </c>
      <c r="G801">
        <v>30</v>
      </c>
      <c r="H801" t="s">
        <v>693</v>
      </c>
      <c r="I801" t="s">
        <v>693</v>
      </c>
      <c r="J801" t="str">
        <f>IF($I801="","",_xlfn.LET(_xlpm.x,VLOOKUP($I801,'taxon-match_2026-08-31'!$A$2:$N$122,6,FALSE),IF(_xlpm.x=0,"",_xlpm.x)))</f>
        <v>Cuvier, 1795</v>
      </c>
      <c r="K801" t="str">
        <f>IF($I801="","",_xlfn.LET(_xlpm.x,VLOOKUP($I801,'taxon-match_2026-08-31'!$A$2:$N$122,4,FALSE),IF(_xlpm.x=0,"",_xlpm.x)))</f>
        <v>urn:lsid:marinespecies.org:taxname:101</v>
      </c>
      <c r="L801" t="str">
        <f>IF($I801="","",_xlfn.LET(_xlpm.x,VLOOKUP($I801,'taxon-match_2026-08-31'!$A$2:$N$122,7,FALSE),IF(_xlpm.x=0,"",_xlpm.x)))</f>
        <v>Animalia</v>
      </c>
      <c r="M801" t="str">
        <f>IF($I801="","",_xlfn.LET(_xlpm.x,VLOOKUP($I801,'taxon-match_2026-08-31'!$A$2:$N$122,8,FALSE),IF(_xlpm.x=0,"",_xlpm.x)))</f>
        <v>Mollusca</v>
      </c>
      <c r="N801" t="str">
        <f>IF($I801="","",_xlfn.LET(_xlpm.x,VLOOKUP($I801,'taxon-match_2026-08-31'!$A$2:$N$122,9,FALSE),IF(_xlpm.x=0,"",_xlpm.x)))</f>
        <v>Gastropoda</v>
      </c>
      <c r="O801" t="str">
        <f>IF($I801="","",_xlfn.LET(_xlpm.x,VLOOKUP($I801,'taxon-match_2026-08-31'!$A$2:$N$122,10,FALSE),IF(_xlpm.x=0,"",_xlpm.x)))</f>
        <v/>
      </c>
      <c r="P801" t="str">
        <f>IF($I801="","",_xlfn.LET(_xlpm.x,VLOOKUP($I801,'taxon-match_2026-08-31'!$A$2:$N$122,11,FALSE),IF(_xlpm.x=0,"",_xlpm.x)))</f>
        <v/>
      </c>
      <c r="Q801" t="str">
        <f>IF($I801="","",_xlfn.LET(_xlpm.x,VLOOKUP($I801,'taxon-match_2026-08-31'!$A$2:$N$122,12,FALSE),IF(_xlpm.x=0,"",_xlpm.x)))</f>
        <v/>
      </c>
      <c r="R801" t="str">
        <f>IF($I801="","",_xlfn.LET(_xlpm.x,VLOOKUP($I801,'taxon-match_2026-08-31'!$A$2:$N$122,14,FALSE),IF(_xlpm.x=0,"",_xlpm.x)))</f>
        <v/>
      </c>
      <c r="S801" s="2" t="s">
        <v>2358</v>
      </c>
      <c r="T801" t="s">
        <v>79</v>
      </c>
      <c r="U801" t="s">
        <v>68</v>
      </c>
      <c r="X801" t="str">
        <f>IF(T801="","",_xlfn.LET(_xlpm.x,VLOOKUP(T801,'Drop-down_menus'!$F$2:$G$16,2,FALSE),IF(_xlpm.x=0,"",_xlpm.x)))</f>
        <v/>
      </c>
      <c r="Y801" t="str">
        <f>IF(U801="","",_xlfn.LET(_xlpm.x,VLOOKUP(U801,'Drop-down_menus'!$F$2:$G$16,2,FALSE),IF(_xlpm.x=0,"",_xlpm.x)))</f>
        <v>https://orcid.org/0000-0002-0981-7442</v>
      </c>
      <c r="Z801" t="str">
        <f>IF(V801="","",_xlfn.LET(_xlpm.x,VLOOKUP(V801,'Drop-down_menus'!$F$2:$G$16,2,FALSE),IF(_xlpm.x=0,"",_xlpm.x)))</f>
        <v/>
      </c>
      <c r="AA801" t="str">
        <f>IF(W801="","",_xlfn.LET(_xlpm.x,VLOOKUP(W801,'Drop-down_menus'!$F$2:$G$16,2,FALSE),IF(_xlpm.x=0,"",_xlpm.x)))</f>
        <v/>
      </c>
      <c r="AB801" t="s">
        <v>678</v>
      </c>
      <c r="AE801" t="s">
        <v>684</v>
      </c>
    </row>
    <row r="802" spans="1:34" hidden="1" x14ac:dyDescent="0.2">
      <c r="A802" s="2" t="s">
        <v>203</v>
      </c>
      <c r="C802">
        <v>1193</v>
      </c>
      <c r="D802" t="s">
        <v>700</v>
      </c>
      <c r="F802" t="s">
        <v>813</v>
      </c>
      <c r="G802">
        <v>2</v>
      </c>
      <c r="H802" t="s">
        <v>813</v>
      </c>
      <c r="I802" t="s">
        <v>813</v>
      </c>
      <c r="J802" t="str">
        <f>IF($I802="","",_xlfn.LET(_xlpm.x,VLOOKUP($I802,'taxon-match_2026-08-31'!$A$2:$N$122,6,FALSE),IF(_xlpm.x=0,"",_xlpm.x)))</f>
        <v>Linnaeus, 1767</v>
      </c>
      <c r="K802" t="str">
        <f>IF($I802="","",_xlfn.LET(_xlpm.x,VLOOKUP($I802,'taxon-match_2026-08-31'!$A$2:$N$122,4,FALSE),IF(_xlpm.x=0,"",_xlpm.x)))</f>
        <v>urn:lsid:marinespecies.org:taxname:103483</v>
      </c>
      <c r="L802" t="str">
        <f>IF($I802="","",_xlfn.LET(_xlpm.x,VLOOKUP($I802,'taxon-match_2026-08-31'!$A$2:$N$122,7,FALSE),IF(_xlpm.x=0,"",_xlpm.x)))</f>
        <v>Animalia</v>
      </c>
      <c r="M802" t="str">
        <f>IF($I802="","",_xlfn.LET(_xlpm.x,VLOOKUP($I802,'taxon-match_2026-08-31'!$A$2:$N$122,8,FALSE),IF(_xlpm.x=0,"",_xlpm.x)))</f>
        <v>Chordata</v>
      </c>
      <c r="N802" t="str">
        <f>IF($I802="","",_xlfn.LET(_xlpm.x,VLOOKUP($I802,'taxon-match_2026-08-31'!$A$2:$N$122,9,FALSE),IF(_xlpm.x=0,"",_xlpm.x)))</f>
        <v>Ascidiacea</v>
      </c>
      <c r="O802" t="str">
        <f>IF($I802="","",_xlfn.LET(_xlpm.x,VLOOKUP($I802,'taxon-match_2026-08-31'!$A$2:$N$122,10,FALSE),IF(_xlpm.x=0,"",_xlpm.x)))</f>
        <v>Phlebobranchia</v>
      </c>
      <c r="P802" t="str">
        <f>IF($I802="","",_xlfn.LET(_xlpm.x,VLOOKUP($I802,'taxon-match_2026-08-31'!$A$2:$N$122,11,FALSE),IF(_xlpm.x=0,"",_xlpm.x)))</f>
        <v>Ascidiidae</v>
      </c>
      <c r="Q802" t="str">
        <f>IF($I802="","",_xlfn.LET(_xlpm.x,VLOOKUP($I802,'taxon-match_2026-08-31'!$A$2:$N$122,12,FALSE),IF(_xlpm.x=0,"",_xlpm.x)))</f>
        <v>Ascidia</v>
      </c>
      <c r="R802" t="str">
        <f>IF($I802="","",_xlfn.LET(_xlpm.x,VLOOKUP($I802,'taxon-match_2026-08-31'!$A$2:$N$122,14,FALSE),IF(_xlpm.x=0,"",_xlpm.x)))</f>
        <v/>
      </c>
      <c r="S802" s="2" t="s">
        <v>2361</v>
      </c>
      <c r="T802" t="s">
        <v>79</v>
      </c>
      <c r="U802" t="s">
        <v>68</v>
      </c>
      <c r="X802" t="str">
        <f>IF(T802="","",_xlfn.LET(_xlpm.x,VLOOKUP(T802,'Drop-down_menus'!$F$2:$G$16,2,FALSE),IF(_xlpm.x=0,"",_xlpm.x)))</f>
        <v/>
      </c>
      <c r="Y802" t="str">
        <f>IF(U802="","",_xlfn.LET(_xlpm.x,VLOOKUP(U802,'Drop-down_menus'!$F$2:$G$16,2,FALSE),IF(_xlpm.x=0,"",_xlpm.x)))</f>
        <v>https://orcid.org/0000-0002-0981-7442</v>
      </c>
      <c r="Z802" t="str">
        <f>IF(V802="","",_xlfn.LET(_xlpm.x,VLOOKUP(V802,'Drop-down_menus'!$F$2:$G$16,2,FALSE),IF(_xlpm.x=0,"",_xlpm.x)))</f>
        <v/>
      </c>
      <c r="AA802" t="str">
        <f>IF(W802="","",_xlfn.LET(_xlpm.x,VLOOKUP(W802,'Drop-down_menus'!$F$2:$G$16,2,FALSE),IF(_xlpm.x=0,"",_xlpm.x)))</f>
        <v/>
      </c>
      <c r="AB802" t="s">
        <v>678</v>
      </c>
      <c r="AE802" t="s">
        <v>684</v>
      </c>
    </row>
    <row r="803" spans="1:34" hidden="1" x14ac:dyDescent="0.2">
      <c r="A803" s="2" t="s">
        <v>203</v>
      </c>
      <c r="C803">
        <v>1194</v>
      </c>
      <c r="D803" t="s">
        <v>700</v>
      </c>
      <c r="F803" t="s">
        <v>677</v>
      </c>
      <c r="G803">
        <v>3</v>
      </c>
      <c r="H803" t="s">
        <v>677</v>
      </c>
      <c r="I803" t="s">
        <v>677</v>
      </c>
      <c r="J803" t="str">
        <f>IF($I803="","",_xlfn.LET(_xlpm.x,VLOOKUP($I803,'taxon-match_2026-08-31'!$A$2:$N$122,6,FALSE),IF(_xlpm.x=0,"",_xlpm.x)))</f>
        <v>Grant, 1836</v>
      </c>
      <c r="K803" t="str">
        <f>IF($I803="","",_xlfn.LET(_xlpm.x,VLOOKUP($I803,'taxon-match_2026-08-31'!$A$2:$N$122,4,FALSE),IF(_xlpm.x=0,"",_xlpm.x)))</f>
        <v>urn:lsid:marinespecies.org:taxname:558</v>
      </c>
      <c r="L803" t="str">
        <f>IF($I803="","",_xlfn.LET(_xlpm.x,VLOOKUP($I803,'taxon-match_2026-08-31'!$A$2:$N$122,7,FALSE),IF(_xlpm.x=0,"",_xlpm.x)))</f>
        <v>Animalia</v>
      </c>
      <c r="M803" t="str">
        <f>IF($I803="","",_xlfn.LET(_xlpm.x,VLOOKUP($I803,'taxon-match_2026-08-31'!$A$2:$N$122,8,FALSE),IF(_xlpm.x=0,"",_xlpm.x)))</f>
        <v>Porifera</v>
      </c>
      <c r="N803" t="str">
        <f>IF($I803="","",_xlfn.LET(_xlpm.x,VLOOKUP($I803,'taxon-match_2026-08-31'!$A$2:$N$122,9,FALSE),IF(_xlpm.x=0,"",_xlpm.x)))</f>
        <v/>
      </c>
      <c r="O803" t="str">
        <f>IF($I803="","",_xlfn.LET(_xlpm.x,VLOOKUP($I803,'taxon-match_2026-08-31'!$A$2:$N$122,10,FALSE),IF(_xlpm.x=0,"",_xlpm.x)))</f>
        <v/>
      </c>
      <c r="P803" t="str">
        <f>IF($I803="","",_xlfn.LET(_xlpm.x,VLOOKUP($I803,'taxon-match_2026-08-31'!$A$2:$N$122,11,FALSE),IF(_xlpm.x=0,"",_xlpm.x)))</f>
        <v/>
      </c>
      <c r="Q803" t="str">
        <f>IF($I803="","",_xlfn.LET(_xlpm.x,VLOOKUP($I803,'taxon-match_2026-08-31'!$A$2:$N$122,12,FALSE),IF(_xlpm.x=0,"",_xlpm.x)))</f>
        <v/>
      </c>
      <c r="R803" t="str">
        <f>IF($I803="","",_xlfn.LET(_xlpm.x,VLOOKUP($I803,'taxon-match_2026-08-31'!$A$2:$N$122,14,FALSE),IF(_xlpm.x=0,"",_xlpm.x)))</f>
        <v/>
      </c>
      <c r="S803" s="2" t="s">
        <v>2357</v>
      </c>
      <c r="T803" t="s">
        <v>79</v>
      </c>
      <c r="U803" t="s">
        <v>68</v>
      </c>
      <c r="X803" t="str">
        <f>IF(T803="","",_xlfn.LET(_xlpm.x,VLOOKUP(T803,'Drop-down_menus'!$F$2:$G$16,2,FALSE),IF(_xlpm.x=0,"",_xlpm.x)))</f>
        <v/>
      </c>
      <c r="Y803" t="str">
        <f>IF(U803="","",_xlfn.LET(_xlpm.x,VLOOKUP(U803,'Drop-down_menus'!$F$2:$G$16,2,FALSE),IF(_xlpm.x=0,"",_xlpm.x)))</f>
        <v>https://orcid.org/0000-0002-0981-7442</v>
      </c>
      <c r="Z803" t="str">
        <f>IF(V803="","",_xlfn.LET(_xlpm.x,VLOOKUP(V803,'Drop-down_menus'!$F$2:$G$16,2,FALSE),IF(_xlpm.x=0,"",_xlpm.x)))</f>
        <v/>
      </c>
      <c r="AA803" t="str">
        <f>IF(W803="","",_xlfn.LET(_xlpm.x,VLOOKUP(W803,'Drop-down_menus'!$F$2:$G$16,2,FALSE),IF(_xlpm.x=0,"",_xlpm.x)))</f>
        <v/>
      </c>
      <c r="AB803" t="s">
        <v>678</v>
      </c>
      <c r="AE803" t="s">
        <v>684</v>
      </c>
    </row>
    <row r="804" spans="1:34" hidden="1" x14ac:dyDescent="0.2">
      <c r="A804" s="2" t="s">
        <v>203</v>
      </c>
      <c r="C804">
        <v>1195</v>
      </c>
      <c r="D804" t="s">
        <v>700</v>
      </c>
      <c r="F804" t="s">
        <v>809</v>
      </c>
      <c r="G804">
        <v>5</v>
      </c>
      <c r="H804" t="s">
        <v>809</v>
      </c>
      <c r="I804" t="s">
        <v>809</v>
      </c>
      <c r="J804" t="str">
        <f>IF($I804="","",_xlfn.LET(_xlpm.x,VLOOKUP($I804,'taxon-match_2026-08-31'!$A$2:$N$122,6,FALSE),IF(_xlpm.x=0,"",_xlpm.x)))</f>
        <v/>
      </c>
      <c r="K804" t="str">
        <f>IF($I804="","",_xlfn.LET(_xlpm.x,VLOOKUP($I804,'taxon-match_2026-08-31'!$A$2:$N$122,4,FALSE),IF(_xlpm.x=0,"",_xlpm.x)))</f>
        <v>urn:lsid:marinespecies.org:taxname:146142</v>
      </c>
      <c r="L804" t="str">
        <f>IF($I804="","",_xlfn.LET(_xlpm.x,VLOOKUP($I804,'taxon-match_2026-08-31'!$A$2:$N$122,7,FALSE),IF(_xlpm.x=0,"",_xlpm.x)))</f>
        <v>Animalia</v>
      </c>
      <c r="M804" t="str">
        <f>IF($I804="","",_xlfn.LET(_xlpm.x,VLOOKUP($I804,'taxon-match_2026-08-31'!$A$2:$N$122,8,FALSE),IF(_xlpm.x=0,"",_xlpm.x)))</f>
        <v>Bryozoa</v>
      </c>
      <c r="N804" t="str">
        <f>IF($I804="","",_xlfn.LET(_xlpm.x,VLOOKUP($I804,'taxon-match_2026-08-31'!$A$2:$N$122,9,FALSE),IF(_xlpm.x=0,"",_xlpm.x)))</f>
        <v/>
      </c>
      <c r="O804" t="str">
        <f>IF($I804="","",_xlfn.LET(_xlpm.x,VLOOKUP($I804,'taxon-match_2026-08-31'!$A$2:$N$122,10,FALSE),IF(_xlpm.x=0,"",_xlpm.x)))</f>
        <v/>
      </c>
      <c r="P804" t="str">
        <f>IF($I804="","",_xlfn.LET(_xlpm.x,VLOOKUP($I804,'taxon-match_2026-08-31'!$A$2:$N$122,11,FALSE),IF(_xlpm.x=0,"",_xlpm.x)))</f>
        <v/>
      </c>
      <c r="Q804" t="str">
        <f>IF($I804="","",_xlfn.LET(_xlpm.x,VLOOKUP($I804,'taxon-match_2026-08-31'!$A$2:$N$122,12,FALSE),IF(_xlpm.x=0,"",_xlpm.x)))</f>
        <v/>
      </c>
      <c r="R804" t="str">
        <f>IF($I804="","",_xlfn.LET(_xlpm.x,VLOOKUP($I804,'taxon-match_2026-08-31'!$A$2:$N$122,14,FALSE),IF(_xlpm.x=0,"",_xlpm.x)))</f>
        <v/>
      </c>
      <c r="S804" s="2" t="s">
        <v>2357</v>
      </c>
      <c r="T804" t="s">
        <v>79</v>
      </c>
      <c r="U804" t="s">
        <v>68</v>
      </c>
      <c r="X804" t="str">
        <f>IF(T804="","",_xlfn.LET(_xlpm.x,VLOOKUP(T804,'Drop-down_menus'!$F$2:$G$16,2,FALSE),IF(_xlpm.x=0,"",_xlpm.x)))</f>
        <v/>
      </c>
      <c r="Y804" t="str">
        <f>IF(U804="","",_xlfn.LET(_xlpm.x,VLOOKUP(U804,'Drop-down_menus'!$F$2:$G$16,2,FALSE),IF(_xlpm.x=0,"",_xlpm.x)))</f>
        <v>https://orcid.org/0000-0002-0981-7442</v>
      </c>
      <c r="Z804" t="str">
        <f>IF(V804="","",_xlfn.LET(_xlpm.x,VLOOKUP(V804,'Drop-down_menus'!$F$2:$G$16,2,FALSE),IF(_xlpm.x=0,"",_xlpm.x)))</f>
        <v/>
      </c>
      <c r="AA804" t="str">
        <f>IF(W804="","",_xlfn.LET(_xlpm.x,VLOOKUP(W804,'Drop-down_menus'!$F$2:$G$16,2,FALSE),IF(_xlpm.x=0,"",_xlpm.x)))</f>
        <v/>
      </c>
      <c r="AB804" t="s">
        <v>678</v>
      </c>
      <c r="AE804" t="s">
        <v>684</v>
      </c>
    </row>
    <row r="805" spans="1:34" hidden="1" x14ac:dyDescent="0.2">
      <c r="A805" s="2" t="s">
        <v>203</v>
      </c>
      <c r="C805">
        <v>1196</v>
      </c>
      <c r="D805" t="s">
        <v>700</v>
      </c>
      <c r="F805" t="s">
        <v>688</v>
      </c>
      <c r="G805">
        <v>2</v>
      </c>
      <c r="H805" t="s">
        <v>688</v>
      </c>
      <c r="I805" t="s">
        <v>688</v>
      </c>
      <c r="J805" t="str">
        <f>IF($I805="","",_xlfn.LET(_xlpm.x,VLOOKUP($I805,'taxon-match_2026-08-31'!$A$2:$N$122,6,FALSE),IF(_xlpm.x=0,"",_xlpm.x)))</f>
        <v>Krøyer, 1846</v>
      </c>
      <c r="K805" t="str">
        <f>IF($I805="","",_xlfn.LET(_xlpm.x,VLOOKUP($I805,'taxon-match_2026-08-31'!$A$2:$N$122,4,FALSE),IF(_xlpm.x=0,"",_xlpm.x)))</f>
        <v>urn:lsid:marinespecies.org:taxname:1137</v>
      </c>
      <c r="L805" t="str">
        <f>IF($I805="","",_xlfn.LET(_xlpm.x,VLOOKUP($I805,'taxon-match_2026-08-31'!$A$2:$N$122,7,FALSE),IF(_xlpm.x=0,"",_xlpm.x)))</f>
        <v>Animalia</v>
      </c>
      <c r="M805" t="str">
        <f>IF($I805="","",_xlfn.LET(_xlpm.x,VLOOKUP($I805,'taxon-match_2026-08-31'!$A$2:$N$122,8,FALSE),IF(_xlpm.x=0,"",_xlpm.x)))</f>
        <v>Arthropoda</v>
      </c>
      <c r="N805" t="str">
        <f>IF($I805="","",_xlfn.LET(_xlpm.x,VLOOKUP($I805,'taxon-match_2026-08-31'!$A$2:$N$122,9,FALSE),IF(_xlpm.x=0,"",_xlpm.x)))</f>
        <v>Malacostraca</v>
      </c>
      <c r="O805" t="str">
        <f>IF($I805="","",_xlfn.LET(_xlpm.x,VLOOKUP($I805,'taxon-match_2026-08-31'!$A$2:$N$122,10,FALSE),IF(_xlpm.x=0,"",_xlpm.x)))</f>
        <v>Cumacea</v>
      </c>
      <c r="P805" t="str">
        <f>IF($I805="","",_xlfn.LET(_xlpm.x,VLOOKUP($I805,'taxon-match_2026-08-31'!$A$2:$N$122,11,FALSE),IF(_xlpm.x=0,"",_xlpm.x)))</f>
        <v/>
      </c>
      <c r="Q805" t="str">
        <f>IF($I805="","",_xlfn.LET(_xlpm.x,VLOOKUP($I805,'taxon-match_2026-08-31'!$A$2:$N$122,12,FALSE),IF(_xlpm.x=0,"",_xlpm.x)))</f>
        <v/>
      </c>
      <c r="R805" t="str">
        <f>IF($I805="","",_xlfn.LET(_xlpm.x,VLOOKUP($I805,'taxon-match_2026-08-31'!$A$2:$N$122,14,FALSE),IF(_xlpm.x=0,"",_xlpm.x)))</f>
        <v/>
      </c>
      <c r="S805" s="2" t="s">
        <v>2359</v>
      </c>
      <c r="T805" t="s">
        <v>79</v>
      </c>
      <c r="U805" t="s">
        <v>68</v>
      </c>
      <c r="X805" t="str">
        <f>IF(T805="","",_xlfn.LET(_xlpm.x,VLOOKUP(T805,'Drop-down_menus'!$F$2:$G$16,2,FALSE),IF(_xlpm.x=0,"",_xlpm.x)))</f>
        <v/>
      </c>
      <c r="Y805" t="str">
        <f>IF(U805="","",_xlfn.LET(_xlpm.x,VLOOKUP(U805,'Drop-down_menus'!$F$2:$G$16,2,FALSE),IF(_xlpm.x=0,"",_xlpm.x)))</f>
        <v>https://orcid.org/0000-0002-0981-7442</v>
      </c>
      <c r="Z805" t="str">
        <f>IF(V805="","",_xlfn.LET(_xlpm.x,VLOOKUP(V805,'Drop-down_menus'!$F$2:$G$16,2,FALSE),IF(_xlpm.x=0,"",_xlpm.x)))</f>
        <v/>
      </c>
      <c r="AA805" t="str">
        <f>IF(W805="","",_xlfn.LET(_xlpm.x,VLOOKUP(W805,'Drop-down_menus'!$F$2:$G$16,2,FALSE),IF(_xlpm.x=0,"",_xlpm.x)))</f>
        <v/>
      </c>
      <c r="AB805" t="s">
        <v>678</v>
      </c>
      <c r="AE805" t="s">
        <v>689</v>
      </c>
    </row>
    <row r="806" spans="1:34" hidden="1" x14ac:dyDescent="0.2">
      <c r="A806" s="2" t="s">
        <v>203</v>
      </c>
      <c r="C806">
        <v>1197</v>
      </c>
      <c r="D806" t="s">
        <v>700</v>
      </c>
      <c r="F806" t="s">
        <v>687</v>
      </c>
      <c r="G806">
        <v>20</v>
      </c>
      <c r="H806" t="s">
        <v>687</v>
      </c>
      <c r="I806" t="s">
        <v>687</v>
      </c>
      <c r="J806" t="str">
        <f>IF($I806="","",_xlfn.LET(_xlpm.x,VLOOKUP($I806,'taxon-match_2026-08-31'!$A$2:$N$122,6,FALSE),IF(_xlpm.x=0,"",_xlpm.x)))</f>
        <v>Latreille, 1816</v>
      </c>
      <c r="K806" t="str">
        <f>IF($I806="","",_xlfn.LET(_xlpm.x,VLOOKUP($I806,'taxon-match_2026-08-31'!$A$2:$N$122,4,FALSE),IF(_xlpm.x=0,"",_xlpm.x)))</f>
        <v>urn:lsid:marinespecies.org:taxname:1131</v>
      </c>
      <c r="L806" t="str">
        <f>IF($I806="","",_xlfn.LET(_xlpm.x,VLOOKUP($I806,'taxon-match_2026-08-31'!$A$2:$N$122,7,FALSE),IF(_xlpm.x=0,"",_xlpm.x)))</f>
        <v>Animalia</v>
      </c>
      <c r="M806" t="str">
        <f>IF($I806="","",_xlfn.LET(_xlpm.x,VLOOKUP($I806,'taxon-match_2026-08-31'!$A$2:$N$122,8,FALSE),IF(_xlpm.x=0,"",_xlpm.x)))</f>
        <v>Arthropoda</v>
      </c>
      <c r="N806" t="str">
        <f>IF($I806="","",_xlfn.LET(_xlpm.x,VLOOKUP($I806,'taxon-match_2026-08-31'!$A$2:$N$122,9,FALSE),IF(_xlpm.x=0,"",_xlpm.x)))</f>
        <v>Malacostraca</v>
      </c>
      <c r="O806" t="str">
        <f>IF($I806="","",_xlfn.LET(_xlpm.x,VLOOKUP($I806,'taxon-match_2026-08-31'!$A$2:$N$122,10,FALSE),IF(_xlpm.x=0,"",_xlpm.x)))</f>
        <v>Isopoda</v>
      </c>
      <c r="P806" t="str">
        <f>IF($I806="","",_xlfn.LET(_xlpm.x,VLOOKUP($I806,'taxon-match_2026-08-31'!$A$2:$N$122,11,FALSE),IF(_xlpm.x=0,"",_xlpm.x)))</f>
        <v/>
      </c>
      <c r="Q806" t="str">
        <f>IF($I806="","",_xlfn.LET(_xlpm.x,VLOOKUP($I806,'taxon-match_2026-08-31'!$A$2:$N$122,12,FALSE),IF(_xlpm.x=0,"",_xlpm.x)))</f>
        <v/>
      </c>
      <c r="R806" t="str">
        <f>IF($I806="","",_xlfn.LET(_xlpm.x,VLOOKUP($I806,'taxon-match_2026-08-31'!$A$2:$N$122,14,FALSE),IF(_xlpm.x=0,"",_xlpm.x)))</f>
        <v/>
      </c>
      <c r="S806" s="2" t="s">
        <v>2359</v>
      </c>
      <c r="T806" t="s">
        <v>79</v>
      </c>
      <c r="U806" t="s">
        <v>68</v>
      </c>
      <c r="X806" t="str">
        <f>IF(T806="","",_xlfn.LET(_xlpm.x,VLOOKUP(T806,'Drop-down_menus'!$F$2:$G$16,2,FALSE),IF(_xlpm.x=0,"",_xlpm.x)))</f>
        <v/>
      </c>
      <c r="Y806" t="str">
        <f>IF(U806="","",_xlfn.LET(_xlpm.x,VLOOKUP(U806,'Drop-down_menus'!$F$2:$G$16,2,FALSE),IF(_xlpm.x=0,"",_xlpm.x)))</f>
        <v>https://orcid.org/0000-0002-0981-7442</v>
      </c>
      <c r="Z806" t="str">
        <f>IF(V806="","",_xlfn.LET(_xlpm.x,VLOOKUP(V806,'Drop-down_menus'!$F$2:$G$16,2,FALSE),IF(_xlpm.x=0,"",_xlpm.x)))</f>
        <v/>
      </c>
      <c r="AA806" t="str">
        <f>IF(W806="","",_xlfn.LET(_xlpm.x,VLOOKUP(W806,'Drop-down_menus'!$F$2:$G$16,2,FALSE),IF(_xlpm.x=0,"",_xlpm.x)))</f>
        <v/>
      </c>
      <c r="AB806" t="s">
        <v>678</v>
      </c>
      <c r="AE806" t="s">
        <v>689</v>
      </c>
    </row>
    <row r="807" spans="1:34" hidden="1" x14ac:dyDescent="0.2">
      <c r="A807" s="2" t="s">
        <v>203</v>
      </c>
      <c r="C807">
        <v>1198</v>
      </c>
      <c r="D807" t="s">
        <v>700</v>
      </c>
      <c r="F807" t="s">
        <v>812</v>
      </c>
      <c r="G807">
        <v>1</v>
      </c>
      <c r="H807" t="s">
        <v>812</v>
      </c>
      <c r="I807" t="s">
        <v>812</v>
      </c>
      <c r="J807" t="str">
        <f>IF($I807="","",_xlfn.LET(_xlpm.x,VLOOKUP($I807,'taxon-match_2026-08-31'!$A$2:$N$122,6,FALSE),IF(_xlpm.x=0,"",_xlpm.x)))</f>
        <v>Latreille, 1810</v>
      </c>
      <c r="K807" t="str">
        <f>IF($I807="","",_xlfn.LET(_xlpm.x,VLOOKUP($I807,'taxon-match_2026-08-31'!$A$2:$N$122,4,FALSE),IF(_xlpm.x=0,"",_xlpm.x)))</f>
        <v>urn:lsid:marinespecies.org:taxname:1302</v>
      </c>
      <c r="L807" t="str">
        <f>IF($I807="","",_xlfn.LET(_xlpm.x,VLOOKUP($I807,'taxon-match_2026-08-31'!$A$2:$N$122,7,FALSE),IF(_xlpm.x=0,"",_xlpm.x)))</f>
        <v>Animalia</v>
      </c>
      <c r="M807" t="str">
        <f>IF($I807="","",_xlfn.LET(_xlpm.x,VLOOKUP($I807,'taxon-match_2026-08-31'!$A$2:$N$122,8,FALSE),IF(_xlpm.x=0,"",_xlpm.x)))</f>
        <v>Arthropoda</v>
      </c>
      <c r="N807" t="str">
        <f>IF($I807="","",_xlfn.LET(_xlpm.x,VLOOKUP($I807,'taxon-match_2026-08-31'!$A$2:$N$122,9,FALSE),IF(_xlpm.x=0,"",_xlpm.x)))</f>
        <v>Pycnogonida</v>
      </c>
      <c r="O807" t="str">
        <f>IF($I807="","",_xlfn.LET(_xlpm.x,VLOOKUP($I807,'taxon-match_2026-08-31'!$A$2:$N$122,10,FALSE),IF(_xlpm.x=0,"",_xlpm.x)))</f>
        <v/>
      </c>
      <c r="P807" t="str">
        <f>IF($I807="","",_xlfn.LET(_xlpm.x,VLOOKUP($I807,'taxon-match_2026-08-31'!$A$2:$N$122,11,FALSE),IF(_xlpm.x=0,"",_xlpm.x)))</f>
        <v/>
      </c>
      <c r="Q807" t="str">
        <f>IF($I807="","",_xlfn.LET(_xlpm.x,VLOOKUP($I807,'taxon-match_2026-08-31'!$A$2:$N$122,12,FALSE),IF(_xlpm.x=0,"",_xlpm.x)))</f>
        <v/>
      </c>
      <c r="R807" t="str">
        <f>IF($I807="","",_xlfn.LET(_xlpm.x,VLOOKUP($I807,'taxon-match_2026-08-31'!$A$2:$N$122,14,FALSE),IF(_xlpm.x=0,"",_xlpm.x)))</f>
        <v/>
      </c>
      <c r="S807" s="2" t="s">
        <v>2358</v>
      </c>
      <c r="T807" t="s">
        <v>79</v>
      </c>
      <c r="U807" t="s">
        <v>68</v>
      </c>
      <c r="X807" t="str">
        <f>IF(T807="","",_xlfn.LET(_xlpm.x,VLOOKUP(T807,'Drop-down_menus'!$F$2:$G$16,2,FALSE),IF(_xlpm.x=0,"",_xlpm.x)))</f>
        <v/>
      </c>
      <c r="Y807" t="str">
        <f>IF(U807="","",_xlfn.LET(_xlpm.x,VLOOKUP(U807,'Drop-down_menus'!$F$2:$G$16,2,FALSE),IF(_xlpm.x=0,"",_xlpm.x)))</f>
        <v>https://orcid.org/0000-0002-0981-7442</v>
      </c>
      <c r="Z807" t="str">
        <f>IF(V807="","",_xlfn.LET(_xlpm.x,VLOOKUP(V807,'Drop-down_menus'!$F$2:$G$16,2,FALSE),IF(_xlpm.x=0,"",_xlpm.x)))</f>
        <v/>
      </c>
      <c r="AA807" t="str">
        <f>IF(W807="","",_xlfn.LET(_xlpm.x,VLOOKUP(W807,'Drop-down_menus'!$F$2:$G$16,2,FALSE),IF(_xlpm.x=0,"",_xlpm.x)))</f>
        <v/>
      </c>
      <c r="AB807" t="s">
        <v>678</v>
      </c>
      <c r="AE807" t="s">
        <v>689</v>
      </c>
    </row>
    <row r="808" spans="1:34" hidden="1" x14ac:dyDescent="0.2">
      <c r="A808" s="2" t="s">
        <v>203</v>
      </c>
      <c r="C808">
        <v>1199</v>
      </c>
      <c r="D808" t="s">
        <v>700</v>
      </c>
      <c r="F808" t="s">
        <v>685</v>
      </c>
      <c r="G808">
        <v>2</v>
      </c>
      <c r="H808" t="s">
        <v>685</v>
      </c>
      <c r="I808" t="s">
        <v>685</v>
      </c>
      <c r="J808" t="str">
        <f>IF($I808="","",_xlfn.LET(_xlpm.x,VLOOKUP($I808,'taxon-match_2026-08-31'!$A$2:$N$122,6,FALSE),IF(_xlpm.x=0,"",_xlpm.x)))</f>
        <v>Linnaeus, 1758</v>
      </c>
      <c r="K808" t="str">
        <f>IF($I808="","",_xlfn.LET(_xlpm.x,VLOOKUP($I808,'taxon-match_2026-08-31'!$A$2:$N$122,4,FALSE),IF(_xlpm.x=0,"",_xlpm.x)))</f>
        <v>urn:lsid:marinespecies.org:taxname:105</v>
      </c>
      <c r="L808" t="str">
        <f>IF($I808="","",_xlfn.LET(_xlpm.x,VLOOKUP($I808,'taxon-match_2026-08-31'!$A$2:$N$122,7,FALSE),IF(_xlpm.x=0,"",_xlpm.x)))</f>
        <v>Animalia</v>
      </c>
      <c r="M808" t="str">
        <f>IF($I808="","",_xlfn.LET(_xlpm.x,VLOOKUP($I808,'taxon-match_2026-08-31'!$A$2:$N$122,8,FALSE),IF(_xlpm.x=0,"",_xlpm.x)))</f>
        <v>Mollusca</v>
      </c>
      <c r="N808" t="str">
        <f>IF($I808="","",_xlfn.LET(_xlpm.x,VLOOKUP($I808,'taxon-match_2026-08-31'!$A$2:$N$122,9,FALSE),IF(_xlpm.x=0,"",_xlpm.x)))</f>
        <v>Bivalvia</v>
      </c>
      <c r="O808" t="str">
        <f>IF($I808="","",_xlfn.LET(_xlpm.x,VLOOKUP($I808,'taxon-match_2026-08-31'!$A$2:$N$122,10,FALSE),IF(_xlpm.x=0,"",_xlpm.x)))</f>
        <v/>
      </c>
      <c r="P808" t="str">
        <f>IF($I808="","",_xlfn.LET(_xlpm.x,VLOOKUP($I808,'taxon-match_2026-08-31'!$A$2:$N$122,11,FALSE),IF(_xlpm.x=0,"",_xlpm.x)))</f>
        <v/>
      </c>
      <c r="Q808" t="str">
        <f>IF($I808="","",_xlfn.LET(_xlpm.x,VLOOKUP($I808,'taxon-match_2026-08-31'!$A$2:$N$122,12,FALSE),IF(_xlpm.x=0,"",_xlpm.x)))</f>
        <v/>
      </c>
      <c r="R808" t="str">
        <f>IF($I808="","",_xlfn.LET(_xlpm.x,VLOOKUP($I808,'taxon-match_2026-08-31'!$A$2:$N$122,14,FALSE),IF(_xlpm.x=0,"",_xlpm.x)))</f>
        <v/>
      </c>
      <c r="S808" s="2" t="s">
        <v>2358</v>
      </c>
      <c r="T808" t="s">
        <v>79</v>
      </c>
      <c r="U808" t="s">
        <v>68</v>
      </c>
      <c r="X808" t="str">
        <f>IF(T808="","",_xlfn.LET(_xlpm.x,VLOOKUP(T808,'Drop-down_menus'!$F$2:$G$16,2,FALSE),IF(_xlpm.x=0,"",_xlpm.x)))</f>
        <v/>
      </c>
      <c r="Y808" t="str">
        <f>IF(U808="","",_xlfn.LET(_xlpm.x,VLOOKUP(U808,'Drop-down_menus'!$F$2:$G$16,2,FALSE),IF(_xlpm.x=0,"",_xlpm.x)))</f>
        <v>https://orcid.org/0000-0002-0981-7442</v>
      </c>
      <c r="Z808" t="str">
        <f>IF(V808="","",_xlfn.LET(_xlpm.x,VLOOKUP(V808,'Drop-down_menus'!$F$2:$G$16,2,FALSE),IF(_xlpm.x=0,"",_xlpm.x)))</f>
        <v/>
      </c>
      <c r="AA808" t="str">
        <f>IF(W808="","",_xlfn.LET(_xlpm.x,VLOOKUP(W808,'Drop-down_menus'!$F$2:$G$16,2,FALSE),IF(_xlpm.x=0,"",_xlpm.x)))</f>
        <v/>
      </c>
      <c r="AB808" t="s">
        <v>678</v>
      </c>
      <c r="AE808" t="s">
        <v>689</v>
      </c>
    </row>
    <row r="809" spans="1:34" hidden="1" x14ac:dyDescent="0.2">
      <c r="A809" s="2" t="s">
        <v>147</v>
      </c>
      <c r="C809">
        <v>1209</v>
      </c>
      <c r="D809" t="s">
        <v>700</v>
      </c>
      <c r="F809" t="s">
        <v>686</v>
      </c>
      <c r="G809">
        <v>500</v>
      </c>
      <c r="H809" t="s">
        <v>686</v>
      </c>
      <c r="I809" t="s">
        <v>686</v>
      </c>
      <c r="J809" t="str">
        <f>IF($I809="","",_xlfn.LET(_xlpm.x,VLOOKUP($I809,'taxon-match_2026-08-31'!$A$2:$N$122,6,FALSE),IF(_xlpm.x=0,"",_xlpm.x)))</f>
        <v>Latreille, 1816</v>
      </c>
      <c r="K809" t="str">
        <f>IF($I809="","",_xlfn.LET(_xlpm.x,VLOOKUP($I809,'taxon-match_2026-08-31'!$A$2:$N$122,4,FALSE),IF(_xlpm.x=0,"",_xlpm.x)))</f>
        <v>urn:lsid:marinespecies.org:taxname:1135</v>
      </c>
      <c r="L809" t="str">
        <f>IF($I809="","",_xlfn.LET(_xlpm.x,VLOOKUP($I809,'taxon-match_2026-08-31'!$A$2:$N$122,7,FALSE),IF(_xlpm.x=0,"",_xlpm.x)))</f>
        <v>Animalia</v>
      </c>
      <c r="M809" t="str">
        <f>IF($I809="","",_xlfn.LET(_xlpm.x,VLOOKUP($I809,'taxon-match_2026-08-31'!$A$2:$N$122,8,FALSE),IF(_xlpm.x=0,"",_xlpm.x)))</f>
        <v>Arthropoda</v>
      </c>
      <c r="N809" t="str">
        <f>IF($I809="","",_xlfn.LET(_xlpm.x,VLOOKUP($I809,'taxon-match_2026-08-31'!$A$2:$N$122,9,FALSE),IF(_xlpm.x=0,"",_xlpm.x)))</f>
        <v>Malacostraca</v>
      </c>
      <c r="O809" t="str">
        <f>IF($I809="","",_xlfn.LET(_xlpm.x,VLOOKUP($I809,'taxon-match_2026-08-31'!$A$2:$N$122,10,FALSE),IF(_xlpm.x=0,"",_xlpm.x)))</f>
        <v>Amphipoda</v>
      </c>
      <c r="P809" t="str">
        <f>IF($I809="","",_xlfn.LET(_xlpm.x,VLOOKUP($I809,'taxon-match_2026-08-31'!$A$2:$N$122,11,FALSE),IF(_xlpm.x=0,"",_xlpm.x)))</f>
        <v/>
      </c>
      <c r="Q809" t="str">
        <f>IF($I809="","",_xlfn.LET(_xlpm.x,VLOOKUP($I809,'taxon-match_2026-08-31'!$A$2:$N$122,12,FALSE),IF(_xlpm.x=0,"",_xlpm.x)))</f>
        <v/>
      </c>
      <c r="R809" t="str">
        <f>IF($I809="","",_xlfn.LET(_xlpm.x,VLOOKUP($I809,'taxon-match_2026-08-31'!$A$2:$N$122,14,FALSE),IF(_xlpm.x=0,"",_xlpm.x)))</f>
        <v/>
      </c>
      <c r="S809" s="2" t="s">
        <v>2359</v>
      </c>
      <c r="T809" t="s">
        <v>79</v>
      </c>
      <c r="X809" t="str">
        <f>IF(T809="","",_xlfn.LET(_xlpm.x,VLOOKUP(T809,'Drop-down_menus'!$F$2:$G$16,2,FALSE),IF(_xlpm.x=0,"",_xlpm.x)))</f>
        <v/>
      </c>
      <c r="Y809" t="str">
        <f>IF(U809="","",_xlfn.LET(_xlpm.x,VLOOKUP(U809,'Drop-down_menus'!$F$2:$G$16,2,FALSE),IF(_xlpm.x=0,"",_xlpm.x)))</f>
        <v/>
      </c>
      <c r="Z809" t="str">
        <f>IF(V809="","",_xlfn.LET(_xlpm.x,VLOOKUP(V809,'Drop-down_menus'!$F$2:$G$16,2,FALSE),IF(_xlpm.x=0,"",_xlpm.x)))</f>
        <v/>
      </c>
      <c r="AA809" t="str">
        <f>IF(W809="","",_xlfn.LET(_xlpm.x,VLOOKUP(W809,'Drop-down_menus'!$F$2:$G$16,2,FALSE),IF(_xlpm.x=0,"",_xlpm.x)))</f>
        <v/>
      </c>
      <c r="AB809" t="s">
        <v>678</v>
      </c>
      <c r="AE809" t="s">
        <v>679</v>
      </c>
      <c r="AH809" s="2" t="s">
        <v>816</v>
      </c>
    </row>
    <row r="810" spans="1:34" hidden="1" x14ac:dyDescent="0.2">
      <c r="A810" s="2" t="s">
        <v>147</v>
      </c>
      <c r="C810">
        <v>1210</v>
      </c>
      <c r="D810" t="s">
        <v>700</v>
      </c>
      <c r="F810" t="s">
        <v>817</v>
      </c>
      <c r="G810">
        <v>15</v>
      </c>
      <c r="H810" t="s">
        <v>817</v>
      </c>
      <c r="I810" t="s">
        <v>817</v>
      </c>
      <c r="J810" t="str">
        <f>IF($I810="","",_xlfn.LET(_xlpm.x,VLOOKUP($I810,'taxon-match_2026-08-31'!$A$2:$N$122,6,FALSE),IF(_xlpm.x=0,"",_xlpm.x)))</f>
        <v>Dana, 1849</v>
      </c>
      <c r="K810" t="str">
        <f>IF($I810="","",_xlfn.LET(_xlpm.x,VLOOKUP($I810,'taxon-match_2026-08-31'!$A$2:$N$122,4,FALSE),IF(_xlpm.x=0,"",_xlpm.x)))</f>
        <v>urn:lsid:marinespecies.org:taxname:176788</v>
      </c>
      <c r="L810" t="str">
        <f>IF($I810="","",_xlfn.LET(_xlpm.x,VLOOKUP($I810,'taxon-match_2026-08-31'!$A$2:$N$122,7,FALSE),IF(_xlpm.x=0,"",_xlpm.x)))</f>
        <v>Animalia</v>
      </c>
      <c r="M810" t="str">
        <f>IF($I810="","",_xlfn.LET(_xlpm.x,VLOOKUP($I810,'taxon-match_2026-08-31'!$A$2:$N$122,8,FALSE),IF(_xlpm.x=0,"",_xlpm.x)))</f>
        <v>Arthropoda</v>
      </c>
      <c r="N810" t="str">
        <f>IF($I810="","",_xlfn.LET(_xlpm.x,VLOOKUP($I810,'taxon-match_2026-08-31'!$A$2:$N$122,9,FALSE),IF(_xlpm.x=0,"",_xlpm.x)))</f>
        <v>Malacostraca</v>
      </c>
      <c r="O810" t="str">
        <f>IF($I810="","",_xlfn.LET(_xlpm.x,VLOOKUP($I810,'taxon-match_2026-08-31'!$A$2:$N$122,10,FALSE),IF(_xlpm.x=0,"",_xlpm.x)))</f>
        <v>Amphipoda</v>
      </c>
      <c r="P810" t="str">
        <f>IF($I810="","",_xlfn.LET(_xlpm.x,VLOOKUP($I810,'taxon-match_2026-08-31'!$A$2:$N$122,11,FALSE),IF(_xlpm.x=0,"",_xlpm.x)))</f>
        <v/>
      </c>
      <c r="Q810" t="str">
        <f>IF($I810="","",_xlfn.LET(_xlpm.x,VLOOKUP($I810,'taxon-match_2026-08-31'!$A$2:$N$122,12,FALSE),IF(_xlpm.x=0,"",_xlpm.x)))</f>
        <v/>
      </c>
      <c r="R810" t="str">
        <f>IF($I810="","",_xlfn.LET(_xlpm.x,VLOOKUP($I810,'taxon-match_2026-08-31'!$A$2:$N$122,14,FALSE),IF(_xlpm.x=0,"",_xlpm.x)))</f>
        <v/>
      </c>
      <c r="S810" s="2" t="s">
        <v>2359</v>
      </c>
      <c r="T810" t="s">
        <v>79</v>
      </c>
      <c r="X810" t="str">
        <f>IF(T810="","",_xlfn.LET(_xlpm.x,VLOOKUP(T810,'Drop-down_menus'!$F$2:$G$16,2,FALSE),IF(_xlpm.x=0,"",_xlpm.x)))</f>
        <v/>
      </c>
      <c r="Y810" t="str">
        <f>IF(U810="","",_xlfn.LET(_xlpm.x,VLOOKUP(U810,'Drop-down_menus'!$F$2:$G$16,2,FALSE),IF(_xlpm.x=0,"",_xlpm.x)))</f>
        <v/>
      </c>
      <c r="Z810" t="str">
        <f>IF(V810="","",_xlfn.LET(_xlpm.x,VLOOKUP(V810,'Drop-down_menus'!$F$2:$G$16,2,FALSE),IF(_xlpm.x=0,"",_xlpm.x)))</f>
        <v/>
      </c>
      <c r="AA810" t="str">
        <f>IF(W810="","",_xlfn.LET(_xlpm.x,VLOOKUP(W810,'Drop-down_menus'!$F$2:$G$16,2,FALSE),IF(_xlpm.x=0,"",_xlpm.x)))</f>
        <v/>
      </c>
      <c r="AB810" t="s">
        <v>678</v>
      </c>
      <c r="AE810" t="s">
        <v>689</v>
      </c>
    </row>
    <row r="811" spans="1:34" hidden="1" x14ac:dyDescent="0.2">
      <c r="A811" s="2" t="s">
        <v>147</v>
      </c>
      <c r="C811">
        <v>1211</v>
      </c>
      <c r="D811" t="s">
        <v>700</v>
      </c>
      <c r="F811" t="s">
        <v>817</v>
      </c>
      <c r="G811">
        <v>15</v>
      </c>
      <c r="H811" t="s">
        <v>817</v>
      </c>
      <c r="I811" t="s">
        <v>817</v>
      </c>
      <c r="J811" t="str">
        <f>IF($I811="","",_xlfn.LET(_xlpm.x,VLOOKUP($I811,'taxon-match_2026-08-31'!$A$2:$N$122,6,FALSE),IF(_xlpm.x=0,"",_xlpm.x)))</f>
        <v>Dana, 1849</v>
      </c>
      <c r="K811" t="str">
        <f>IF($I811="","",_xlfn.LET(_xlpm.x,VLOOKUP($I811,'taxon-match_2026-08-31'!$A$2:$N$122,4,FALSE),IF(_xlpm.x=0,"",_xlpm.x)))</f>
        <v>urn:lsid:marinespecies.org:taxname:176788</v>
      </c>
      <c r="L811" t="str">
        <f>IF($I811="","",_xlfn.LET(_xlpm.x,VLOOKUP($I811,'taxon-match_2026-08-31'!$A$2:$N$122,7,FALSE),IF(_xlpm.x=0,"",_xlpm.x)))</f>
        <v>Animalia</v>
      </c>
      <c r="M811" t="str">
        <f>IF($I811="","",_xlfn.LET(_xlpm.x,VLOOKUP($I811,'taxon-match_2026-08-31'!$A$2:$N$122,8,FALSE),IF(_xlpm.x=0,"",_xlpm.x)))</f>
        <v>Arthropoda</v>
      </c>
      <c r="N811" t="str">
        <f>IF($I811="","",_xlfn.LET(_xlpm.x,VLOOKUP($I811,'taxon-match_2026-08-31'!$A$2:$N$122,9,FALSE),IF(_xlpm.x=0,"",_xlpm.x)))</f>
        <v>Malacostraca</v>
      </c>
      <c r="O811" t="str">
        <f>IF($I811="","",_xlfn.LET(_xlpm.x,VLOOKUP($I811,'taxon-match_2026-08-31'!$A$2:$N$122,10,FALSE),IF(_xlpm.x=0,"",_xlpm.x)))</f>
        <v>Amphipoda</v>
      </c>
      <c r="P811" t="str">
        <f>IF($I811="","",_xlfn.LET(_xlpm.x,VLOOKUP($I811,'taxon-match_2026-08-31'!$A$2:$N$122,11,FALSE),IF(_xlpm.x=0,"",_xlpm.x)))</f>
        <v/>
      </c>
      <c r="Q811" t="str">
        <f>IF($I811="","",_xlfn.LET(_xlpm.x,VLOOKUP($I811,'taxon-match_2026-08-31'!$A$2:$N$122,12,FALSE),IF(_xlpm.x=0,"",_xlpm.x)))</f>
        <v/>
      </c>
      <c r="R811" t="str">
        <f>IF($I811="","",_xlfn.LET(_xlpm.x,VLOOKUP($I811,'taxon-match_2026-08-31'!$A$2:$N$122,14,FALSE),IF(_xlpm.x=0,"",_xlpm.x)))</f>
        <v/>
      </c>
      <c r="S811" s="2" t="s">
        <v>2359</v>
      </c>
      <c r="T811" t="s">
        <v>79</v>
      </c>
      <c r="X811" t="str">
        <f>IF(T811="","",_xlfn.LET(_xlpm.x,VLOOKUP(T811,'Drop-down_menus'!$F$2:$G$16,2,FALSE),IF(_xlpm.x=0,"",_xlpm.x)))</f>
        <v/>
      </c>
      <c r="Y811" t="str">
        <f>IF(U811="","",_xlfn.LET(_xlpm.x,VLOOKUP(U811,'Drop-down_menus'!$F$2:$G$16,2,FALSE),IF(_xlpm.x=0,"",_xlpm.x)))</f>
        <v/>
      </c>
      <c r="Z811" t="str">
        <f>IF(V811="","",_xlfn.LET(_xlpm.x,VLOOKUP(V811,'Drop-down_menus'!$F$2:$G$16,2,FALSE),IF(_xlpm.x=0,"",_xlpm.x)))</f>
        <v/>
      </c>
      <c r="AA811" t="str">
        <f>IF(W811="","",_xlfn.LET(_xlpm.x,VLOOKUP(W811,'Drop-down_menus'!$F$2:$G$16,2,FALSE),IF(_xlpm.x=0,"",_xlpm.x)))</f>
        <v/>
      </c>
      <c r="AB811" t="s">
        <v>678</v>
      </c>
      <c r="AE811" t="s">
        <v>689</v>
      </c>
    </row>
    <row r="812" spans="1:34" hidden="1" x14ac:dyDescent="0.2">
      <c r="A812" s="2" t="s">
        <v>147</v>
      </c>
      <c r="C812">
        <v>1212</v>
      </c>
      <c r="D812" t="s">
        <v>700</v>
      </c>
      <c r="F812" t="s">
        <v>692</v>
      </c>
      <c r="G812">
        <v>1</v>
      </c>
      <c r="H812" t="s">
        <v>692</v>
      </c>
      <c r="I812" t="s">
        <v>692</v>
      </c>
      <c r="J812" t="str">
        <f>IF($I812="","",_xlfn.LET(_xlpm.x,VLOOKUP($I812,'taxon-match_2026-08-31'!$A$2:$N$122,6,FALSE),IF(_xlpm.x=0,"",_xlpm.x)))</f>
        <v>de Blainville, 1830</v>
      </c>
      <c r="K812" t="str">
        <f>IF($I812="","",_xlfn.LET(_xlpm.x,VLOOKUP($I812,'taxon-match_2026-08-31'!$A$2:$N$122,4,FALSE),IF(_xlpm.x=0,"",_xlpm.x)))</f>
        <v>urn:lsid:marinespecies.org:taxname:123080</v>
      </c>
      <c r="L812" t="str">
        <f>IF($I812="","",_xlfn.LET(_xlpm.x,VLOOKUP($I812,'taxon-match_2026-08-31'!$A$2:$N$122,7,FALSE),IF(_xlpm.x=0,"",_xlpm.x)))</f>
        <v>Animalia</v>
      </c>
      <c r="M812" t="str">
        <f>IF($I812="","",_xlfn.LET(_xlpm.x,VLOOKUP($I812,'taxon-match_2026-08-31'!$A$2:$N$122,8,FALSE),IF(_xlpm.x=0,"",_xlpm.x)))</f>
        <v>Echinodermata</v>
      </c>
      <c r="N812" t="str">
        <f>IF($I812="","",_xlfn.LET(_xlpm.x,VLOOKUP($I812,'taxon-match_2026-08-31'!$A$2:$N$122,9,FALSE),IF(_xlpm.x=0,"",_xlpm.x)))</f>
        <v>Asteroidea</v>
      </c>
      <c r="O812" t="str">
        <f>IF($I812="","",_xlfn.LET(_xlpm.x,VLOOKUP($I812,'taxon-match_2026-08-31'!$A$2:$N$122,10,FALSE),IF(_xlpm.x=0,"",_xlpm.x)))</f>
        <v/>
      </c>
      <c r="P812" t="str">
        <f>IF($I812="","",_xlfn.LET(_xlpm.x,VLOOKUP($I812,'taxon-match_2026-08-31'!$A$2:$N$122,11,FALSE),IF(_xlpm.x=0,"",_xlpm.x)))</f>
        <v/>
      </c>
      <c r="Q812" t="str">
        <f>IF($I812="","",_xlfn.LET(_xlpm.x,VLOOKUP($I812,'taxon-match_2026-08-31'!$A$2:$N$122,12,FALSE),IF(_xlpm.x=0,"",_xlpm.x)))</f>
        <v/>
      </c>
      <c r="R812" t="str">
        <f>IF($I812="","",_xlfn.LET(_xlpm.x,VLOOKUP($I812,'taxon-match_2026-08-31'!$A$2:$N$122,14,FALSE),IF(_xlpm.x=0,"",_xlpm.x)))</f>
        <v/>
      </c>
      <c r="S812" s="2" t="s">
        <v>2358</v>
      </c>
      <c r="T812" t="s">
        <v>79</v>
      </c>
      <c r="X812" t="str">
        <f>IF(T812="","",_xlfn.LET(_xlpm.x,VLOOKUP(T812,'Drop-down_menus'!$F$2:$G$16,2,FALSE),IF(_xlpm.x=0,"",_xlpm.x)))</f>
        <v/>
      </c>
      <c r="Y812" t="str">
        <f>IF(U812="","",_xlfn.LET(_xlpm.x,VLOOKUP(U812,'Drop-down_menus'!$F$2:$G$16,2,FALSE),IF(_xlpm.x=0,"",_xlpm.x)))</f>
        <v/>
      </c>
      <c r="Z812" t="str">
        <f>IF(V812="","",_xlfn.LET(_xlpm.x,VLOOKUP(V812,'Drop-down_menus'!$F$2:$G$16,2,FALSE),IF(_xlpm.x=0,"",_xlpm.x)))</f>
        <v/>
      </c>
      <c r="AA812" t="str">
        <f>IF(W812="","",_xlfn.LET(_xlpm.x,VLOOKUP(W812,'Drop-down_menus'!$F$2:$G$16,2,FALSE),IF(_xlpm.x=0,"",_xlpm.x)))</f>
        <v/>
      </c>
      <c r="AB812" t="s">
        <v>678</v>
      </c>
      <c r="AE812" t="s">
        <v>689</v>
      </c>
    </row>
    <row r="813" spans="1:34" hidden="1" x14ac:dyDescent="0.2">
      <c r="A813" s="2" t="s">
        <v>147</v>
      </c>
      <c r="C813">
        <v>1213</v>
      </c>
      <c r="D813" t="s">
        <v>700</v>
      </c>
      <c r="F813" t="s">
        <v>691</v>
      </c>
      <c r="G813">
        <v>2</v>
      </c>
      <c r="H813" s="2" t="s">
        <v>700</v>
      </c>
      <c r="I813" s="2" t="s">
        <v>700</v>
      </c>
      <c r="J813" t="str">
        <f>IF($I813="","",_xlfn.LET(_xlpm.x,VLOOKUP($I813,'taxon-match_2026-08-31'!$A$2:$N$122,6,FALSE),IF(_xlpm.x=0,"",_xlpm.x)))</f>
        <v/>
      </c>
      <c r="K813" t="str">
        <f>IF($I813="","",_xlfn.LET(_xlpm.x,VLOOKUP($I813,'taxon-match_2026-08-31'!$A$2:$N$122,4,FALSE),IF(_xlpm.x=0,"",_xlpm.x)))</f>
        <v>urn:lsid:marinespecies.org:taxname:1</v>
      </c>
      <c r="L813" t="str">
        <f>IF($I813="","",_xlfn.LET(_xlpm.x,VLOOKUP($I813,'taxon-match_2026-08-31'!$A$2:$N$122,7,FALSE),IF(_xlpm.x=0,"",_xlpm.x)))</f>
        <v/>
      </c>
      <c r="M813" t="str">
        <f>IF($I813="","",_xlfn.LET(_xlpm.x,VLOOKUP($I813,'taxon-match_2026-08-31'!$A$2:$N$122,8,FALSE),IF(_xlpm.x=0,"",_xlpm.x)))</f>
        <v/>
      </c>
      <c r="N813" t="str">
        <f>IF($I813="","",_xlfn.LET(_xlpm.x,VLOOKUP($I813,'taxon-match_2026-08-31'!$A$2:$N$122,9,FALSE),IF(_xlpm.x=0,"",_xlpm.x)))</f>
        <v/>
      </c>
      <c r="O813" t="str">
        <f>IF($I813="","",_xlfn.LET(_xlpm.x,VLOOKUP($I813,'taxon-match_2026-08-31'!$A$2:$N$122,10,FALSE),IF(_xlpm.x=0,"",_xlpm.x)))</f>
        <v/>
      </c>
      <c r="P813" t="str">
        <f>IF($I813="","",_xlfn.LET(_xlpm.x,VLOOKUP($I813,'taxon-match_2026-08-31'!$A$2:$N$122,11,FALSE),IF(_xlpm.x=0,"",_xlpm.x)))</f>
        <v/>
      </c>
      <c r="Q813" t="str">
        <f>IF($I813="","",_xlfn.LET(_xlpm.x,VLOOKUP($I813,'taxon-match_2026-08-31'!$A$2:$N$122,12,FALSE),IF(_xlpm.x=0,"",_xlpm.x)))</f>
        <v/>
      </c>
      <c r="R813" t="str">
        <f>IF($I813="","",_xlfn.LET(_xlpm.x,VLOOKUP($I813,'taxon-match_2026-08-31'!$A$2:$N$122,14,FALSE),IF(_xlpm.x=0,"",_xlpm.x)))</f>
        <v/>
      </c>
      <c r="S813" s="2" t="s">
        <v>2608</v>
      </c>
      <c r="T813" t="s">
        <v>79</v>
      </c>
      <c r="X813" t="str">
        <f>IF(T813="","",_xlfn.LET(_xlpm.x,VLOOKUP(T813,'Drop-down_menus'!$F$2:$G$16,2,FALSE),IF(_xlpm.x=0,"",_xlpm.x)))</f>
        <v/>
      </c>
      <c r="Y813" t="str">
        <f>IF(U813="","",_xlfn.LET(_xlpm.x,VLOOKUP(U813,'Drop-down_menus'!$F$2:$G$16,2,FALSE),IF(_xlpm.x=0,"",_xlpm.x)))</f>
        <v/>
      </c>
      <c r="Z813" t="str">
        <f>IF(V813="","",_xlfn.LET(_xlpm.x,VLOOKUP(V813,'Drop-down_menus'!$F$2:$G$16,2,FALSE),IF(_xlpm.x=0,"",_xlpm.x)))</f>
        <v/>
      </c>
      <c r="AA813" t="str">
        <f>IF(W813="","",_xlfn.LET(_xlpm.x,VLOOKUP(W813,'Drop-down_menus'!$F$2:$G$16,2,FALSE),IF(_xlpm.x=0,"",_xlpm.x)))</f>
        <v/>
      </c>
      <c r="AB813" t="s">
        <v>678</v>
      </c>
      <c r="AE813" t="s">
        <v>689</v>
      </c>
    </row>
    <row r="814" spans="1:34" hidden="1" x14ac:dyDescent="0.2">
      <c r="A814" s="2" t="s">
        <v>147</v>
      </c>
      <c r="C814">
        <v>1214</v>
      </c>
      <c r="D814" t="s">
        <v>700</v>
      </c>
      <c r="F814" t="s">
        <v>693</v>
      </c>
      <c r="G814">
        <v>3</v>
      </c>
      <c r="H814" t="s">
        <v>693</v>
      </c>
      <c r="I814" t="s">
        <v>693</v>
      </c>
      <c r="J814" t="str">
        <f>IF($I814="","",_xlfn.LET(_xlpm.x,VLOOKUP($I814,'taxon-match_2026-08-31'!$A$2:$N$122,6,FALSE),IF(_xlpm.x=0,"",_xlpm.x)))</f>
        <v>Cuvier, 1795</v>
      </c>
      <c r="K814" t="str">
        <f>IF($I814="","",_xlfn.LET(_xlpm.x,VLOOKUP($I814,'taxon-match_2026-08-31'!$A$2:$N$122,4,FALSE),IF(_xlpm.x=0,"",_xlpm.x)))</f>
        <v>urn:lsid:marinespecies.org:taxname:101</v>
      </c>
      <c r="L814" t="str">
        <f>IF($I814="","",_xlfn.LET(_xlpm.x,VLOOKUP($I814,'taxon-match_2026-08-31'!$A$2:$N$122,7,FALSE),IF(_xlpm.x=0,"",_xlpm.x)))</f>
        <v>Animalia</v>
      </c>
      <c r="M814" t="str">
        <f>IF($I814="","",_xlfn.LET(_xlpm.x,VLOOKUP($I814,'taxon-match_2026-08-31'!$A$2:$N$122,8,FALSE),IF(_xlpm.x=0,"",_xlpm.x)))</f>
        <v>Mollusca</v>
      </c>
      <c r="N814" t="str">
        <f>IF($I814="","",_xlfn.LET(_xlpm.x,VLOOKUP($I814,'taxon-match_2026-08-31'!$A$2:$N$122,9,FALSE),IF(_xlpm.x=0,"",_xlpm.x)))</f>
        <v>Gastropoda</v>
      </c>
      <c r="O814" t="str">
        <f>IF($I814="","",_xlfn.LET(_xlpm.x,VLOOKUP($I814,'taxon-match_2026-08-31'!$A$2:$N$122,10,FALSE),IF(_xlpm.x=0,"",_xlpm.x)))</f>
        <v/>
      </c>
      <c r="P814" t="str">
        <f>IF($I814="","",_xlfn.LET(_xlpm.x,VLOOKUP($I814,'taxon-match_2026-08-31'!$A$2:$N$122,11,FALSE),IF(_xlpm.x=0,"",_xlpm.x)))</f>
        <v/>
      </c>
      <c r="Q814" t="str">
        <f>IF($I814="","",_xlfn.LET(_xlpm.x,VLOOKUP($I814,'taxon-match_2026-08-31'!$A$2:$N$122,12,FALSE),IF(_xlpm.x=0,"",_xlpm.x)))</f>
        <v/>
      </c>
      <c r="R814" t="str">
        <f>IF($I814="","",_xlfn.LET(_xlpm.x,VLOOKUP($I814,'taxon-match_2026-08-31'!$A$2:$N$122,14,FALSE),IF(_xlpm.x=0,"",_xlpm.x)))</f>
        <v/>
      </c>
      <c r="S814" s="2" t="s">
        <v>2358</v>
      </c>
      <c r="T814" t="s">
        <v>79</v>
      </c>
      <c r="X814" t="str">
        <f>IF(T814="","",_xlfn.LET(_xlpm.x,VLOOKUP(T814,'Drop-down_menus'!$F$2:$G$16,2,FALSE),IF(_xlpm.x=0,"",_xlpm.x)))</f>
        <v/>
      </c>
      <c r="Y814" t="str">
        <f>IF(U814="","",_xlfn.LET(_xlpm.x,VLOOKUP(U814,'Drop-down_menus'!$F$2:$G$16,2,FALSE),IF(_xlpm.x=0,"",_xlpm.x)))</f>
        <v/>
      </c>
      <c r="Z814" t="str">
        <f>IF(V814="","",_xlfn.LET(_xlpm.x,VLOOKUP(V814,'Drop-down_menus'!$F$2:$G$16,2,FALSE),IF(_xlpm.x=0,"",_xlpm.x)))</f>
        <v/>
      </c>
      <c r="AA814" t="str">
        <f>IF(W814="","",_xlfn.LET(_xlpm.x,VLOOKUP(W814,'Drop-down_menus'!$F$2:$G$16,2,FALSE),IF(_xlpm.x=0,"",_xlpm.x)))</f>
        <v/>
      </c>
      <c r="AB814" t="s">
        <v>678</v>
      </c>
      <c r="AE814" t="s">
        <v>689</v>
      </c>
    </row>
    <row r="815" spans="1:34" hidden="1" x14ac:dyDescent="0.2">
      <c r="A815" s="2" t="s">
        <v>147</v>
      </c>
      <c r="C815">
        <v>1215</v>
      </c>
      <c r="D815" t="s">
        <v>700</v>
      </c>
      <c r="F815" t="s">
        <v>712</v>
      </c>
      <c r="G815">
        <v>2</v>
      </c>
      <c r="H815" t="s">
        <v>712</v>
      </c>
      <c r="I815" t="s">
        <v>712</v>
      </c>
      <c r="J815" t="str">
        <f>IF($I815="","",_xlfn.LET(_xlpm.x,VLOOKUP($I815,'taxon-match_2026-08-31'!$A$2:$N$122,6,FALSE),IF(_xlpm.x=0,"",_xlpm.x)))</f>
        <v>Gray, 1821</v>
      </c>
      <c r="K815" t="str">
        <f>IF($I815="","",_xlfn.LET(_xlpm.x,VLOOKUP($I815,'taxon-match_2026-08-31'!$A$2:$N$122,4,FALSE),IF(_xlpm.x=0,"",_xlpm.x)))</f>
        <v>urn:lsid:marinespecies.org:taxname:55</v>
      </c>
      <c r="L815" t="str">
        <f>IF($I815="","",_xlfn.LET(_xlpm.x,VLOOKUP($I815,'taxon-match_2026-08-31'!$A$2:$N$122,7,FALSE),IF(_xlpm.x=0,"",_xlpm.x)))</f>
        <v>Animalia</v>
      </c>
      <c r="M815" t="str">
        <f>IF($I815="","",_xlfn.LET(_xlpm.x,VLOOKUP($I815,'taxon-match_2026-08-31'!$A$2:$N$122,8,FALSE),IF(_xlpm.x=0,"",_xlpm.x)))</f>
        <v>Mollusca</v>
      </c>
      <c r="N815" t="str">
        <f>IF($I815="","",_xlfn.LET(_xlpm.x,VLOOKUP($I815,'taxon-match_2026-08-31'!$A$2:$N$122,9,FALSE),IF(_xlpm.x=0,"",_xlpm.x)))</f>
        <v>Polyplacophora</v>
      </c>
      <c r="O815" t="str">
        <f>IF($I815="","",_xlfn.LET(_xlpm.x,VLOOKUP($I815,'taxon-match_2026-08-31'!$A$2:$N$122,10,FALSE),IF(_xlpm.x=0,"",_xlpm.x)))</f>
        <v/>
      </c>
      <c r="P815" t="str">
        <f>IF($I815="","",_xlfn.LET(_xlpm.x,VLOOKUP($I815,'taxon-match_2026-08-31'!$A$2:$N$122,11,FALSE),IF(_xlpm.x=0,"",_xlpm.x)))</f>
        <v/>
      </c>
      <c r="Q815" t="str">
        <f>IF($I815="","",_xlfn.LET(_xlpm.x,VLOOKUP($I815,'taxon-match_2026-08-31'!$A$2:$N$122,12,FALSE),IF(_xlpm.x=0,"",_xlpm.x)))</f>
        <v/>
      </c>
      <c r="R815" t="str">
        <f>IF($I815="","",_xlfn.LET(_xlpm.x,VLOOKUP($I815,'taxon-match_2026-08-31'!$A$2:$N$122,14,FALSE),IF(_xlpm.x=0,"",_xlpm.x)))</f>
        <v/>
      </c>
      <c r="S815" s="2" t="s">
        <v>2358</v>
      </c>
      <c r="T815" t="s">
        <v>79</v>
      </c>
      <c r="X815" t="str">
        <f>IF(T815="","",_xlfn.LET(_xlpm.x,VLOOKUP(T815,'Drop-down_menus'!$F$2:$G$16,2,FALSE),IF(_xlpm.x=0,"",_xlpm.x)))</f>
        <v/>
      </c>
      <c r="Y815" t="str">
        <f>IF(U815="","",_xlfn.LET(_xlpm.x,VLOOKUP(U815,'Drop-down_menus'!$F$2:$G$16,2,FALSE),IF(_xlpm.x=0,"",_xlpm.x)))</f>
        <v/>
      </c>
      <c r="Z815" t="str">
        <f>IF(V815="","",_xlfn.LET(_xlpm.x,VLOOKUP(V815,'Drop-down_menus'!$F$2:$G$16,2,FALSE),IF(_xlpm.x=0,"",_xlpm.x)))</f>
        <v/>
      </c>
      <c r="AA815" t="str">
        <f>IF(W815="","",_xlfn.LET(_xlpm.x,VLOOKUP(W815,'Drop-down_menus'!$F$2:$G$16,2,FALSE),IF(_xlpm.x=0,"",_xlpm.x)))</f>
        <v/>
      </c>
      <c r="AB815" t="s">
        <v>678</v>
      </c>
      <c r="AE815" t="s">
        <v>689</v>
      </c>
    </row>
    <row r="816" spans="1:34" hidden="1" x14ac:dyDescent="0.2">
      <c r="A816" s="2" t="s">
        <v>147</v>
      </c>
      <c r="C816">
        <v>1216</v>
      </c>
      <c r="D816" t="s">
        <v>700</v>
      </c>
      <c r="F816" t="s">
        <v>813</v>
      </c>
      <c r="G816">
        <v>1</v>
      </c>
      <c r="H816" t="s">
        <v>813</v>
      </c>
      <c r="I816" t="s">
        <v>813</v>
      </c>
      <c r="J816" t="str">
        <f>IF($I816="","",_xlfn.LET(_xlpm.x,VLOOKUP($I816,'taxon-match_2026-08-31'!$A$2:$N$122,6,FALSE),IF(_xlpm.x=0,"",_xlpm.x)))</f>
        <v>Linnaeus, 1767</v>
      </c>
      <c r="K816" t="str">
        <f>IF($I816="","",_xlfn.LET(_xlpm.x,VLOOKUP($I816,'taxon-match_2026-08-31'!$A$2:$N$122,4,FALSE),IF(_xlpm.x=0,"",_xlpm.x)))</f>
        <v>urn:lsid:marinespecies.org:taxname:103483</v>
      </c>
      <c r="L816" t="str">
        <f>IF($I816="","",_xlfn.LET(_xlpm.x,VLOOKUP($I816,'taxon-match_2026-08-31'!$A$2:$N$122,7,FALSE),IF(_xlpm.x=0,"",_xlpm.x)))</f>
        <v>Animalia</v>
      </c>
      <c r="M816" t="str">
        <f>IF($I816="","",_xlfn.LET(_xlpm.x,VLOOKUP($I816,'taxon-match_2026-08-31'!$A$2:$N$122,8,FALSE),IF(_xlpm.x=0,"",_xlpm.x)))</f>
        <v>Chordata</v>
      </c>
      <c r="N816" t="str">
        <f>IF($I816="","",_xlfn.LET(_xlpm.x,VLOOKUP($I816,'taxon-match_2026-08-31'!$A$2:$N$122,9,FALSE),IF(_xlpm.x=0,"",_xlpm.x)))</f>
        <v>Ascidiacea</v>
      </c>
      <c r="O816" t="str">
        <f>IF($I816="","",_xlfn.LET(_xlpm.x,VLOOKUP($I816,'taxon-match_2026-08-31'!$A$2:$N$122,10,FALSE),IF(_xlpm.x=0,"",_xlpm.x)))</f>
        <v>Phlebobranchia</v>
      </c>
      <c r="P816" t="str">
        <f>IF($I816="","",_xlfn.LET(_xlpm.x,VLOOKUP($I816,'taxon-match_2026-08-31'!$A$2:$N$122,11,FALSE),IF(_xlpm.x=0,"",_xlpm.x)))</f>
        <v>Ascidiidae</v>
      </c>
      <c r="Q816" t="str">
        <f>IF($I816="","",_xlfn.LET(_xlpm.x,VLOOKUP($I816,'taxon-match_2026-08-31'!$A$2:$N$122,12,FALSE),IF(_xlpm.x=0,"",_xlpm.x)))</f>
        <v>Ascidia</v>
      </c>
      <c r="R816" t="str">
        <f>IF($I816="","",_xlfn.LET(_xlpm.x,VLOOKUP($I816,'taxon-match_2026-08-31'!$A$2:$N$122,14,FALSE),IF(_xlpm.x=0,"",_xlpm.x)))</f>
        <v/>
      </c>
      <c r="S816" s="2" t="s">
        <v>2361</v>
      </c>
      <c r="T816" t="s">
        <v>79</v>
      </c>
      <c r="X816" t="str">
        <f>IF(T816="","",_xlfn.LET(_xlpm.x,VLOOKUP(T816,'Drop-down_menus'!$F$2:$G$16,2,FALSE),IF(_xlpm.x=0,"",_xlpm.x)))</f>
        <v/>
      </c>
      <c r="Y816" t="str">
        <f>IF(U816="","",_xlfn.LET(_xlpm.x,VLOOKUP(U816,'Drop-down_menus'!$F$2:$G$16,2,FALSE),IF(_xlpm.x=0,"",_xlpm.x)))</f>
        <v/>
      </c>
      <c r="Z816" t="str">
        <f>IF(V816="","",_xlfn.LET(_xlpm.x,VLOOKUP(V816,'Drop-down_menus'!$F$2:$G$16,2,FALSE),IF(_xlpm.x=0,"",_xlpm.x)))</f>
        <v/>
      </c>
      <c r="AA816" t="str">
        <f>IF(W816="","",_xlfn.LET(_xlpm.x,VLOOKUP(W816,'Drop-down_menus'!$F$2:$G$16,2,FALSE),IF(_xlpm.x=0,"",_xlpm.x)))</f>
        <v/>
      </c>
      <c r="AB816" t="s">
        <v>678</v>
      </c>
      <c r="AE816" t="s">
        <v>689</v>
      </c>
    </row>
    <row r="817" spans="1:34" x14ac:dyDescent="0.2">
      <c r="A817" s="2" t="s">
        <v>147</v>
      </c>
      <c r="C817">
        <v>1217</v>
      </c>
      <c r="D817" t="s">
        <v>700</v>
      </c>
      <c r="F817" t="s">
        <v>720</v>
      </c>
      <c r="G817">
        <v>7</v>
      </c>
      <c r="H817" t="s">
        <v>720</v>
      </c>
      <c r="I817" t="s">
        <v>720</v>
      </c>
      <c r="J817" t="str">
        <f>IF($I817="","",_xlfn.LET(_xlpm.x,VLOOKUP($I817,'taxon-match_2026-08-31'!$A$2:$N$122,6,FALSE),IF(_xlpm.x=0,"",_xlpm.x)))</f>
        <v>(McIntosh, 1876)</v>
      </c>
      <c r="K817" t="str">
        <f>IF($I817="","",_xlfn.LET(_xlpm.x,VLOOKUP($I817,'taxon-match_2026-08-31'!$A$2:$N$122,4,FALSE),IF(_xlpm.x=0,"",_xlpm.x)))</f>
        <v>urn:lsid:marinespecies.org:taxname:1776775</v>
      </c>
      <c r="L817" t="str">
        <f>IF($I817="","",_xlfn.LET(_xlpm.x,VLOOKUP($I817,'taxon-match_2026-08-31'!$A$2:$N$122,7,FALSE),IF(_xlpm.x=0,"",_xlpm.x)))</f>
        <v>Animalia</v>
      </c>
      <c r="M817" t="str">
        <f>IF($I817="","",_xlfn.LET(_xlpm.x,VLOOKUP($I817,'taxon-match_2026-08-31'!$A$2:$N$122,8,FALSE),IF(_xlpm.x=0,"",_xlpm.x)))</f>
        <v>Nemertea</v>
      </c>
      <c r="N817" t="str">
        <f>IF($I817="","",_xlfn.LET(_xlpm.x,VLOOKUP($I817,'taxon-match_2026-08-31'!$A$2:$N$122,9,FALSE),IF(_xlpm.x=0,"",_xlpm.x)))</f>
        <v>Pilidiophora</v>
      </c>
      <c r="O817" t="str">
        <f>IF($I817="","",_xlfn.LET(_xlpm.x,VLOOKUP($I817,'taxon-match_2026-08-31'!$A$2:$N$122,10,FALSE),IF(_xlpm.x=0,"",_xlpm.x)))</f>
        <v>Heteronemertea</v>
      </c>
      <c r="P817" t="str">
        <f>IF($I817="","",_xlfn.LET(_xlpm.x,VLOOKUP($I817,'taxon-match_2026-08-31'!$A$2:$N$122,11,FALSE),IF(_xlpm.x=0,"",_xlpm.x)))</f>
        <v>Lineidae</v>
      </c>
      <c r="Q817" t="str">
        <f>IF($I817="","",_xlfn.LET(_xlpm.x,VLOOKUP($I817,'taxon-match_2026-08-31'!$A$2:$N$122,12,FALSE),IF(_xlpm.x=0,"",_xlpm.x)))</f>
        <v>Parborlasia</v>
      </c>
      <c r="R817" t="str">
        <f>IF($I817="","",_xlfn.LET(_xlpm.x,VLOOKUP($I817,'taxon-match_2026-08-31'!$A$2:$N$122,14,FALSE),IF(_xlpm.x=0,"",_xlpm.x)))</f>
        <v>corrugatus</v>
      </c>
      <c r="S817" s="2" t="s">
        <v>2609</v>
      </c>
      <c r="T817" t="s">
        <v>79</v>
      </c>
      <c r="X817" t="str">
        <f>IF(T817="","",_xlfn.LET(_xlpm.x,VLOOKUP(T817,'Drop-down_menus'!$F$2:$G$16,2,FALSE),IF(_xlpm.x=0,"",_xlpm.x)))</f>
        <v/>
      </c>
      <c r="Y817" t="str">
        <f>IF(U817="","",_xlfn.LET(_xlpm.x,VLOOKUP(U817,'Drop-down_menus'!$F$2:$G$16,2,FALSE),IF(_xlpm.x=0,"",_xlpm.x)))</f>
        <v/>
      </c>
      <c r="Z817" t="str">
        <f>IF(V817="","",_xlfn.LET(_xlpm.x,VLOOKUP(V817,'Drop-down_menus'!$F$2:$G$16,2,FALSE),IF(_xlpm.x=0,"",_xlpm.x)))</f>
        <v/>
      </c>
      <c r="AA817" t="str">
        <f>IF(W817="","",_xlfn.LET(_xlpm.x,VLOOKUP(W817,'Drop-down_menus'!$F$2:$G$16,2,FALSE),IF(_xlpm.x=0,"",_xlpm.x)))</f>
        <v/>
      </c>
      <c r="AH817" s="2" t="s">
        <v>818</v>
      </c>
    </row>
    <row r="818" spans="1:34" hidden="1" x14ac:dyDescent="0.2">
      <c r="A818" s="2" t="s">
        <v>214</v>
      </c>
      <c r="C818">
        <v>1205</v>
      </c>
      <c r="D818" t="s">
        <v>711</v>
      </c>
      <c r="E818" t="s">
        <v>736</v>
      </c>
      <c r="I818" t="s">
        <v>2611</v>
      </c>
      <c r="J818" t="str">
        <f>IF($I818="","",_xlfn.LET(_xlpm.x,VLOOKUP($I818,'taxon-match_2026-08-31'!$A$2:$N$122,6,FALSE),IF(_xlpm.x=0,"",_xlpm.x)))</f>
        <v/>
      </c>
      <c r="K818" t="str">
        <f>IF($I818="","",_xlfn.LET(_xlpm.x,VLOOKUP($I818,'taxon-match_2026-08-31'!$A$2:$N$122,4,FALSE),IF(_xlpm.x=0,"",_xlpm.x)))</f>
        <v/>
      </c>
      <c r="L818" t="str">
        <f>IF($I818="","",_xlfn.LET(_xlpm.x,VLOOKUP($I818,'taxon-match_2026-08-31'!$A$2:$N$122,7,FALSE),IF(_xlpm.x=0,"",_xlpm.x)))</f>
        <v/>
      </c>
      <c r="M818" t="str">
        <f>IF($I818="","",_xlfn.LET(_xlpm.x,VLOOKUP($I818,'taxon-match_2026-08-31'!$A$2:$N$122,8,FALSE),IF(_xlpm.x=0,"",_xlpm.x)))</f>
        <v/>
      </c>
      <c r="N818" t="str">
        <f>IF($I818="","",_xlfn.LET(_xlpm.x,VLOOKUP($I818,'taxon-match_2026-08-31'!$A$2:$N$122,9,FALSE),IF(_xlpm.x=0,"",_xlpm.x)))</f>
        <v/>
      </c>
      <c r="O818" t="str">
        <f>IF($I818="","",_xlfn.LET(_xlpm.x,VLOOKUP($I818,'taxon-match_2026-08-31'!$A$2:$N$122,10,FALSE),IF(_xlpm.x=0,"",_xlpm.x)))</f>
        <v/>
      </c>
      <c r="P818" t="str">
        <f>IF($I818="","",_xlfn.LET(_xlpm.x,VLOOKUP($I818,'taxon-match_2026-08-31'!$A$2:$N$122,11,FALSE),IF(_xlpm.x=0,"",_xlpm.x)))</f>
        <v/>
      </c>
      <c r="Q818" t="str">
        <f>IF($I818="","",_xlfn.LET(_xlpm.x,VLOOKUP($I818,'taxon-match_2026-08-31'!$A$2:$N$122,12,FALSE),IF(_xlpm.x=0,"",_xlpm.x)))</f>
        <v/>
      </c>
      <c r="R818" t="str">
        <f>IF($I818="","",_xlfn.LET(_xlpm.x,VLOOKUP($I818,'taxon-match_2026-08-31'!$A$2:$N$122,14,FALSE),IF(_xlpm.x=0,"",_xlpm.x)))</f>
        <v/>
      </c>
      <c r="T818" t="s">
        <v>71</v>
      </c>
      <c r="X818" t="str">
        <f>IF(T818="","",_xlfn.LET(_xlpm.x,VLOOKUP(T818,'Drop-down_menus'!$F$2:$G$16,2,FALSE),IF(_xlpm.x=0,"",_xlpm.x)))</f>
        <v>https://orcid.org/0009-0002-6669-2911</v>
      </c>
      <c r="Y818" t="str">
        <f>IF(U818="","",_xlfn.LET(_xlpm.x,VLOOKUP(U818,'Drop-down_menus'!$F$2:$G$16,2,FALSE),IF(_xlpm.x=0,"",_xlpm.x)))</f>
        <v/>
      </c>
      <c r="Z818" t="str">
        <f>IF(V818="","",_xlfn.LET(_xlpm.x,VLOOKUP(V818,'Drop-down_menus'!$F$2:$G$16,2,FALSE),IF(_xlpm.x=0,"",_xlpm.x)))</f>
        <v/>
      </c>
      <c r="AA818" t="str">
        <f>IF(W818="","",_xlfn.LET(_xlpm.x,VLOOKUP(W818,'Drop-down_menus'!$F$2:$G$16,2,FALSE),IF(_xlpm.x=0,"",_xlpm.x)))</f>
        <v/>
      </c>
      <c r="AB818" t="s">
        <v>702</v>
      </c>
      <c r="AE818" t="s">
        <v>737</v>
      </c>
    </row>
    <row r="819" spans="1:34" hidden="1" x14ac:dyDescent="0.2">
      <c r="A819" s="2" t="s">
        <v>214</v>
      </c>
      <c r="C819">
        <v>1206</v>
      </c>
      <c r="D819" t="s">
        <v>711</v>
      </c>
      <c r="E819" t="s">
        <v>733</v>
      </c>
      <c r="I819" t="s">
        <v>2611</v>
      </c>
      <c r="J819" t="str">
        <f>IF($I819="","",_xlfn.LET(_xlpm.x,VLOOKUP($I819,'taxon-match_2026-08-31'!$A$2:$N$122,6,FALSE),IF(_xlpm.x=0,"",_xlpm.x)))</f>
        <v/>
      </c>
      <c r="K819" t="str">
        <f>IF($I819="","",_xlfn.LET(_xlpm.x,VLOOKUP($I819,'taxon-match_2026-08-31'!$A$2:$N$122,4,FALSE),IF(_xlpm.x=0,"",_xlpm.x)))</f>
        <v/>
      </c>
      <c r="L819" t="str">
        <f>IF($I819="","",_xlfn.LET(_xlpm.x,VLOOKUP($I819,'taxon-match_2026-08-31'!$A$2:$N$122,7,FALSE),IF(_xlpm.x=0,"",_xlpm.x)))</f>
        <v/>
      </c>
      <c r="M819" t="str">
        <f>IF($I819="","",_xlfn.LET(_xlpm.x,VLOOKUP($I819,'taxon-match_2026-08-31'!$A$2:$N$122,8,FALSE),IF(_xlpm.x=0,"",_xlpm.x)))</f>
        <v/>
      </c>
      <c r="N819" t="str">
        <f>IF($I819="","",_xlfn.LET(_xlpm.x,VLOOKUP($I819,'taxon-match_2026-08-31'!$A$2:$N$122,9,FALSE),IF(_xlpm.x=0,"",_xlpm.x)))</f>
        <v/>
      </c>
      <c r="O819" t="str">
        <f>IF($I819="","",_xlfn.LET(_xlpm.x,VLOOKUP($I819,'taxon-match_2026-08-31'!$A$2:$N$122,10,FALSE),IF(_xlpm.x=0,"",_xlpm.x)))</f>
        <v/>
      </c>
      <c r="P819" t="str">
        <f>IF($I819="","",_xlfn.LET(_xlpm.x,VLOOKUP($I819,'taxon-match_2026-08-31'!$A$2:$N$122,11,FALSE),IF(_xlpm.x=0,"",_xlpm.x)))</f>
        <v/>
      </c>
      <c r="Q819" t="str">
        <f>IF($I819="","",_xlfn.LET(_xlpm.x,VLOOKUP($I819,'taxon-match_2026-08-31'!$A$2:$N$122,12,FALSE),IF(_xlpm.x=0,"",_xlpm.x)))</f>
        <v/>
      </c>
      <c r="R819" t="str">
        <f>IF($I819="","",_xlfn.LET(_xlpm.x,VLOOKUP($I819,'taxon-match_2026-08-31'!$A$2:$N$122,14,FALSE),IF(_xlpm.x=0,"",_xlpm.x)))</f>
        <v/>
      </c>
      <c r="T819" t="s">
        <v>71</v>
      </c>
      <c r="X819" t="str">
        <f>IF(T819="","",_xlfn.LET(_xlpm.x,VLOOKUP(T819,'Drop-down_menus'!$F$2:$G$16,2,FALSE),IF(_xlpm.x=0,"",_xlpm.x)))</f>
        <v>https://orcid.org/0009-0002-6669-2911</v>
      </c>
      <c r="Y819" t="str">
        <f>IF(U819="","",_xlfn.LET(_xlpm.x,VLOOKUP(U819,'Drop-down_menus'!$F$2:$G$16,2,FALSE),IF(_xlpm.x=0,"",_xlpm.x)))</f>
        <v/>
      </c>
      <c r="Z819" t="str">
        <f>IF(V819="","",_xlfn.LET(_xlpm.x,VLOOKUP(V819,'Drop-down_menus'!$F$2:$G$16,2,FALSE),IF(_xlpm.x=0,"",_xlpm.x)))</f>
        <v/>
      </c>
      <c r="AA819" t="str">
        <f>IF(W819="","",_xlfn.LET(_xlpm.x,VLOOKUP(W819,'Drop-down_menus'!$F$2:$G$16,2,FALSE),IF(_xlpm.x=0,"",_xlpm.x)))</f>
        <v/>
      </c>
      <c r="AB819" t="s">
        <v>734</v>
      </c>
      <c r="AE819" t="s">
        <v>735</v>
      </c>
    </row>
    <row r="820" spans="1:34" hidden="1" x14ac:dyDescent="0.2">
      <c r="A820" s="2" t="s">
        <v>214</v>
      </c>
      <c r="C820">
        <v>1207</v>
      </c>
      <c r="D820" t="s">
        <v>711</v>
      </c>
      <c r="E820" t="s">
        <v>740</v>
      </c>
      <c r="I820" t="s">
        <v>2611</v>
      </c>
      <c r="J820" t="str">
        <f>IF($I820="","",_xlfn.LET(_xlpm.x,VLOOKUP($I820,'taxon-match_2026-08-31'!$A$2:$N$122,6,FALSE),IF(_xlpm.x=0,"",_xlpm.x)))</f>
        <v/>
      </c>
      <c r="K820" t="str">
        <f>IF($I820="","",_xlfn.LET(_xlpm.x,VLOOKUP($I820,'taxon-match_2026-08-31'!$A$2:$N$122,4,FALSE),IF(_xlpm.x=0,"",_xlpm.x)))</f>
        <v/>
      </c>
      <c r="L820" t="str">
        <f>IF($I820="","",_xlfn.LET(_xlpm.x,VLOOKUP($I820,'taxon-match_2026-08-31'!$A$2:$N$122,7,FALSE),IF(_xlpm.x=0,"",_xlpm.x)))</f>
        <v/>
      </c>
      <c r="M820" t="str">
        <f>IF($I820="","",_xlfn.LET(_xlpm.x,VLOOKUP($I820,'taxon-match_2026-08-31'!$A$2:$N$122,8,FALSE),IF(_xlpm.x=0,"",_xlpm.x)))</f>
        <v/>
      </c>
      <c r="N820" t="str">
        <f>IF($I820="","",_xlfn.LET(_xlpm.x,VLOOKUP($I820,'taxon-match_2026-08-31'!$A$2:$N$122,9,FALSE),IF(_xlpm.x=0,"",_xlpm.x)))</f>
        <v/>
      </c>
      <c r="O820" t="str">
        <f>IF($I820="","",_xlfn.LET(_xlpm.x,VLOOKUP($I820,'taxon-match_2026-08-31'!$A$2:$N$122,10,FALSE),IF(_xlpm.x=0,"",_xlpm.x)))</f>
        <v/>
      </c>
      <c r="P820" t="str">
        <f>IF($I820="","",_xlfn.LET(_xlpm.x,VLOOKUP($I820,'taxon-match_2026-08-31'!$A$2:$N$122,11,FALSE),IF(_xlpm.x=0,"",_xlpm.x)))</f>
        <v/>
      </c>
      <c r="Q820" t="str">
        <f>IF($I820="","",_xlfn.LET(_xlpm.x,VLOOKUP($I820,'taxon-match_2026-08-31'!$A$2:$N$122,12,FALSE),IF(_xlpm.x=0,"",_xlpm.x)))</f>
        <v/>
      </c>
      <c r="R820" t="str">
        <f>IF($I820="","",_xlfn.LET(_xlpm.x,VLOOKUP($I820,'taxon-match_2026-08-31'!$A$2:$N$122,14,FALSE),IF(_xlpm.x=0,"",_xlpm.x)))</f>
        <v/>
      </c>
      <c r="T820" t="s">
        <v>71</v>
      </c>
      <c r="X820" t="str">
        <f>IF(T820="","",_xlfn.LET(_xlpm.x,VLOOKUP(T820,'Drop-down_menus'!$F$2:$G$16,2,FALSE),IF(_xlpm.x=0,"",_xlpm.x)))</f>
        <v>https://orcid.org/0009-0002-6669-2911</v>
      </c>
      <c r="Y820" t="str">
        <f>IF(U820="","",_xlfn.LET(_xlpm.x,VLOOKUP(U820,'Drop-down_menus'!$F$2:$G$16,2,FALSE),IF(_xlpm.x=0,"",_xlpm.x)))</f>
        <v/>
      </c>
      <c r="Z820" t="str">
        <f>IF(V820="","",_xlfn.LET(_xlpm.x,VLOOKUP(V820,'Drop-down_menus'!$F$2:$G$16,2,FALSE),IF(_xlpm.x=0,"",_xlpm.x)))</f>
        <v/>
      </c>
      <c r="AA820" t="str">
        <f>IF(W820="","",_xlfn.LET(_xlpm.x,VLOOKUP(W820,'Drop-down_menus'!$F$2:$G$16,2,FALSE),IF(_xlpm.x=0,"",_xlpm.x)))</f>
        <v/>
      </c>
      <c r="AE820" t="s">
        <v>739</v>
      </c>
    </row>
    <row r="821" spans="1:34" hidden="1" x14ac:dyDescent="0.2">
      <c r="A821" s="2" t="s">
        <v>214</v>
      </c>
      <c r="C821">
        <v>1208</v>
      </c>
      <c r="D821" t="s">
        <v>711</v>
      </c>
      <c r="E821" t="s">
        <v>738</v>
      </c>
      <c r="I821" t="s">
        <v>2611</v>
      </c>
      <c r="J821" t="str">
        <f>IF($I821="","",_xlfn.LET(_xlpm.x,VLOOKUP($I821,'taxon-match_2026-08-31'!$A$2:$N$122,6,FALSE),IF(_xlpm.x=0,"",_xlpm.x)))</f>
        <v/>
      </c>
      <c r="K821" t="str">
        <f>IF($I821="","",_xlfn.LET(_xlpm.x,VLOOKUP($I821,'taxon-match_2026-08-31'!$A$2:$N$122,4,FALSE),IF(_xlpm.x=0,"",_xlpm.x)))</f>
        <v/>
      </c>
      <c r="L821" t="str">
        <f>IF($I821="","",_xlfn.LET(_xlpm.x,VLOOKUP($I821,'taxon-match_2026-08-31'!$A$2:$N$122,7,FALSE),IF(_xlpm.x=0,"",_xlpm.x)))</f>
        <v/>
      </c>
      <c r="M821" t="str">
        <f>IF($I821="","",_xlfn.LET(_xlpm.x,VLOOKUP($I821,'taxon-match_2026-08-31'!$A$2:$N$122,8,FALSE),IF(_xlpm.x=0,"",_xlpm.x)))</f>
        <v/>
      </c>
      <c r="N821" t="str">
        <f>IF($I821="","",_xlfn.LET(_xlpm.x,VLOOKUP($I821,'taxon-match_2026-08-31'!$A$2:$N$122,9,FALSE),IF(_xlpm.x=0,"",_xlpm.x)))</f>
        <v/>
      </c>
      <c r="O821" t="str">
        <f>IF($I821="","",_xlfn.LET(_xlpm.x,VLOOKUP($I821,'taxon-match_2026-08-31'!$A$2:$N$122,10,FALSE),IF(_xlpm.x=0,"",_xlpm.x)))</f>
        <v/>
      </c>
      <c r="P821" t="str">
        <f>IF($I821="","",_xlfn.LET(_xlpm.x,VLOOKUP($I821,'taxon-match_2026-08-31'!$A$2:$N$122,11,FALSE),IF(_xlpm.x=0,"",_xlpm.x)))</f>
        <v/>
      </c>
      <c r="Q821" t="str">
        <f>IF($I821="","",_xlfn.LET(_xlpm.x,VLOOKUP($I821,'taxon-match_2026-08-31'!$A$2:$N$122,12,FALSE),IF(_xlpm.x=0,"",_xlpm.x)))</f>
        <v/>
      </c>
      <c r="R821" t="str">
        <f>IF($I821="","",_xlfn.LET(_xlpm.x,VLOOKUP($I821,'taxon-match_2026-08-31'!$A$2:$N$122,14,FALSE),IF(_xlpm.x=0,"",_xlpm.x)))</f>
        <v/>
      </c>
      <c r="T821" t="s">
        <v>71</v>
      </c>
      <c r="X821" t="str">
        <f>IF(T821="","",_xlfn.LET(_xlpm.x,VLOOKUP(T821,'Drop-down_menus'!$F$2:$G$16,2,FALSE),IF(_xlpm.x=0,"",_xlpm.x)))</f>
        <v>https://orcid.org/0009-0002-6669-2911</v>
      </c>
      <c r="Y821" t="str">
        <f>IF(U821="","",_xlfn.LET(_xlpm.x,VLOOKUP(U821,'Drop-down_menus'!$F$2:$G$16,2,FALSE),IF(_xlpm.x=0,"",_xlpm.x)))</f>
        <v/>
      </c>
      <c r="Z821" t="str">
        <f>IF(V821="","",_xlfn.LET(_xlpm.x,VLOOKUP(V821,'Drop-down_menus'!$F$2:$G$16,2,FALSE),IF(_xlpm.x=0,"",_xlpm.x)))</f>
        <v/>
      </c>
      <c r="AA821" t="str">
        <f>IF(W821="","",_xlfn.LET(_xlpm.x,VLOOKUP(W821,'Drop-down_menus'!$F$2:$G$16,2,FALSE),IF(_xlpm.x=0,"",_xlpm.x)))</f>
        <v/>
      </c>
      <c r="AE821" t="s">
        <v>739</v>
      </c>
    </row>
    <row r="822" spans="1:34" hidden="1" x14ac:dyDescent="0.2">
      <c r="A822" s="2" t="s">
        <v>214</v>
      </c>
      <c r="C822">
        <v>1228</v>
      </c>
      <c r="D822" t="s">
        <v>711</v>
      </c>
      <c r="E822" t="s">
        <v>721</v>
      </c>
      <c r="I822" t="s">
        <v>2611</v>
      </c>
      <c r="J822" t="str">
        <f>IF($I822="","",_xlfn.LET(_xlpm.x,VLOOKUP($I822,'taxon-match_2026-08-31'!$A$2:$N$122,6,FALSE),IF(_xlpm.x=0,"",_xlpm.x)))</f>
        <v/>
      </c>
      <c r="K822" t="str">
        <f>IF($I822="","",_xlfn.LET(_xlpm.x,VLOOKUP($I822,'taxon-match_2026-08-31'!$A$2:$N$122,4,FALSE),IF(_xlpm.x=0,"",_xlpm.x)))</f>
        <v/>
      </c>
      <c r="L822" t="str">
        <f>IF($I822="","",_xlfn.LET(_xlpm.x,VLOOKUP($I822,'taxon-match_2026-08-31'!$A$2:$N$122,7,FALSE),IF(_xlpm.x=0,"",_xlpm.x)))</f>
        <v/>
      </c>
      <c r="M822" t="str">
        <f>IF($I822="","",_xlfn.LET(_xlpm.x,VLOOKUP($I822,'taxon-match_2026-08-31'!$A$2:$N$122,8,FALSE),IF(_xlpm.x=0,"",_xlpm.x)))</f>
        <v/>
      </c>
      <c r="N822" t="str">
        <f>IF($I822="","",_xlfn.LET(_xlpm.x,VLOOKUP($I822,'taxon-match_2026-08-31'!$A$2:$N$122,9,FALSE),IF(_xlpm.x=0,"",_xlpm.x)))</f>
        <v/>
      </c>
      <c r="O822" t="str">
        <f>IF($I822="","",_xlfn.LET(_xlpm.x,VLOOKUP($I822,'taxon-match_2026-08-31'!$A$2:$N$122,10,FALSE),IF(_xlpm.x=0,"",_xlpm.x)))</f>
        <v/>
      </c>
      <c r="P822" t="str">
        <f>IF($I822="","",_xlfn.LET(_xlpm.x,VLOOKUP($I822,'taxon-match_2026-08-31'!$A$2:$N$122,11,FALSE),IF(_xlpm.x=0,"",_xlpm.x)))</f>
        <v/>
      </c>
      <c r="Q822" t="str">
        <f>IF($I822="","",_xlfn.LET(_xlpm.x,VLOOKUP($I822,'taxon-match_2026-08-31'!$A$2:$N$122,12,FALSE),IF(_xlpm.x=0,"",_xlpm.x)))</f>
        <v/>
      </c>
      <c r="R822" t="str">
        <f>IF($I822="","",_xlfn.LET(_xlpm.x,VLOOKUP($I822,'taxon-match_2026-08-31'!$A$2:$N$122,14,FALSE),IF(_xlpm.x=0,"",_xlpm.x)))</f>
        <v/>
      </c>
      <c r="T822" t="s">
        <v>71</v>
      </c>
      <c r="X822" t="str">
        <f>IF(T822="","",_xlfn.LET(_xlpm.x,VLOOKUP(T822,'Drop-down_menus'!$F$2:$G$16,2,FALSE),IF(_xlpm.x=0,"",_xlpm.x)))</f>
        <v>https://orcid.org/0009-0002-6669-2911</v>
      </c>
      <c r="Y822" t="str">
        <f>IF(U822="","",_xlfn.LET(_xlpm.x,VLOOKUP(U822,'Drop-down_menus'!$F$2:$G$16,2,FALSE),IF(_xlpm.x=0,"",_xlpm.x)))</f>
        <v/>
      </c>
      <c r="Z822" t="str">
        <f>IF(V822="","",_xlfn.LET(_xlpm.x,VLOOKUP(V822,'Drop-down_menus'!$F$2:$G$16,2,FALSE),IF(_xlpm.x=0,"",_xlpm.x)))</f>
        <v/>
      </c>
      <c r="AA822" t="str">
        <f>IF(W822="","",_xlfn.LET(_xlpm.x,VLOOKUP(W822,'Drop-down_menus'!$F$2:$G$16,2,FALSE),IF(_xlpm.x=0,"",_xlpm.x)))</f>
        <v/>
      </c>
      <c r="AB822" t="s">
        <v>722</v>
      </c>
      <c r="AE822" t="s">
        <v>723</v>
      </c>
    </row>
    <row r="823" spans="1:34" hidden="1" x14ac:dyDescent="0.2">
      <c r="A823" s="2" t="s">
        <v>214</v>
      </c>
      <c r="C823">
        <v>1229</v>
      </c>
      <c r="D823" t="s">
        <v>711</v>
      </c>
      <c r="E823" t="s">
        <v>721</v>
      </c>
      <c r="I823" t="s">
        <v>2611</v>
      </c>
      <c r="J823" t="str">
        <f>IF($I823="","",_xlfn.LET(_xlpm.x,VLOOKUP($I823,'taxon-match_2026-08-31'!$A$2:$N$122,6,FALSE),IF(_xlpm.x=0,"",_xlpm.x)))</f>
        <v/>
      </c>
      <c r="K823" t="str">
        <f>IF($I823="","",_xlfn.LET(_xlpm.x,VLOOKUP($I823,'taxon-match_2026-08-31'!$A$2:$N$122,4,FALSE),IF(_xlpm.x=0,"",_xlpm.x)))</f>
        <v/>
      </c>
      <c r="L823" t="str">
        <f>IF($I823="","",_xlfn.LET(_xlpm.x,VLOOKUP($I823,'taxon-match_2026-08-31'!$A$2:$N$122,7,FALSE),IF(_xlpm.x=0,"",_xlpm.x)))</f>
        <v/>
      </c>
      <c r="M823" t="str">
        <f>IF($I823="","",_xlfn.LET(_xlpm.x,VLOOKUP($I823,'taxon-match_2026-08-31'!$A$2:$N$122,8,FALSE),IF(_xlpm.x=0,"",_xlpm.x)))</f>
        <v/>
      </c>
      <c r="N823" t="str">
        <f>IF($I823="","",_xlfn.LET(_xlpm.x,VLOOKUP($I823,'taxon-match_2026-08-31'!$A$2:$N$122,9,FALSE),IF(_xlpm.x=0,"",_xlpm.x)))</f>
        <v/>
      </c>
      <c r="O823" t="str">
        <f>IF($I823="","",_xlfn.LET(_xlpm.x,VLOOKUP($I823,'taxon-match_2026-08-31'!$A$2:$N$122,10,FALSE),IF(_xlpm.x=0,"",_xlpm.x)))</f>
        <v/>
      </c>
      <c r="P823" t="str">
        <f>IF($I823="","",_xlfn.LET(_xlpm.x,VLOOKUP($I823,'taxon-match_2026-08-31'!$A$2:$N$122,11,FALSE),IF(_xlpm.x=0,"",_xlpm.x)))</f>
        <v/>
      </c>
      <c r="Q823" t="str">
        <f>IF($I823="","",_xlfn.LET(_xlpm.x,VLOOKUP($I823,'taxon-match_2026-08-31'!$A$2:$N$122,12,FALSE),IF(_xlpm.x=0,"",_xlpm.x)))</f>
        <v/>
      </c>
      <c r="R823" t="str">
        <f>IF($I823="","",_xlfn.LET(_xlpm.x,VLOOKUP($I823,'taxon-match_2026-08-31'!$A$2:$N$122,14,FALSE),IF(_xlpm.x=0,"",_xlpm.x)))</f>
        <v/>
      </c>
      <c r="T823" t="s">
        <v>71</v>
      </c>
      <c r="X823" t="str">
        <f>IF(T823="","",_xlfn.LET(_xlpm.x,VLOOKUP(T823,'Drop-down_menus'!$F$2:$G$16,2,FALSE),IF(_xlpm.x=0,"",_xlpm.x)))</f>
        <v>https://orcid.org/0009-0002-6669-2911</v>
      </c>
      <c r="Y823" t="str">
        <f>IF(U823="","",_xlfn.LET(_xlpm.x,VLOOKUP(U823,'Drop-down_menus'!$F$2:$G$16,2,FALSE),IF(_xlpm.x=0,"",_xlpm.x)))</f>
        <v/>
      </c>
      <c r="Z823" t="str">
        <f>IF(V823="","",_xlfn.LET(_xlpm.x,VLOOKUP(V823,'Drop-down_menus'!$F$2:$G$16,2,FALSE),IF(_xlpm.x=0,"",_xlpm.x)))</f>
        <v/>
      </c>
      <c r="AA823" t="str">
        <f>IF(W823="","",_xlfn.LET(_xlpm.x,VLOOKUP(W823,'Drop-down_menus'!$F$2:$G$16,2,FALSE),IF(_xlpm.x=0,"",_xlpm.x)))</f>
        <v/>
      </c>
      <c r="AB823" t="s">
        <v>722</v>
      </c>
      <c r="AE823" t="s">
        <v>723</v>
      </c>
    </row>
    <row r="824" spans="1:34" hidden="1" x14ac:dyDescent="0.2">
      <c r="A824" s="2" t="s">
        <v>214</v>
      </c>
      <c r="C824">
        <v>1230</v>
      </c>
      <c r="D824" t="s">
        <v>711</v>
      </c>
      <c r="E824" t="s">
        <v>724</v>
      </c>
      <c r="I824" t="s">
        <v>2611</v>
      </c>
      <c r="J824" t="str">
        <f>IF($I824="","",_xlfn.LET(_xlpm.x,VLOOKUP($I824,'taxon-match_2026-08-31'!$A$2:$N$122,6,FALSE),IF(_xlpm.x=0,"",_xlpm.x)))</f>
        <v/>
      </c>
      <c r="K824" t="str">
        <f>IF($I824="","",_xlfn.LET(_xlpm.x,VLOOKUP($I824,'taxon-match_2026-08-31'!$A$2:$N$122,4,FALSE),IF(_xlpm.x=0,"",_xlpm.x)))</f>
        <v/>
      </c>
      <c r="L824" t="str">
        <f>IF($I824="","",_xlfn.LET(_xlpm.x,VLOOKUP($I824,'taxon-match_2026-08-31'!$A$2:$N$122,7,FALSE),IF(_xlpm.x=0,"",_xlpm.x)))</f>
        <v/>
      </c>
      <c r="M824" t="str">
        <f>IF($I824="","",_xlfn.LET(_xlpm.x,VLOOKUP($I824,'taxon-match_2026-08-31'!$A$2:$N$122,8,FALSE),IF(_xlpm.x=0,"",_xlpm.x)))</f>
        <v/>
      </c>
      <c r="N824" t="str">
        <f>IF($I824="","",_xlfn.LET(_xlpm.x,VLOOKUP($I824,'taxon-match_2026-08-31'!$A$2:$N$122,9,FALSE),IF(_xlpm.x=0,"",_xlpm.x)))</f>
        <v/>
      </c>
      <c r="O824" t="str">
        <f>IF($I824="","",_xlfn.LET(_xlpm.x,VLOOKUP($I824,'taxon-match_2026-08-31'!$A$2:$N$122,10,FALSE),IF(_xlpm.x=0,"",_xlpm.x)))</f>
        <v/>
      </c>
      <c r="P824" t="str">
        <f>IF($I824="","",_xlfn.LET(_xlpm.x,VLOOKUP($I824,'taxon-match_2026-08-31'!$A$2:$N$122,11,FALSE),IF(_xlpm.x=0,"",_xlpm.x)))</f>
        <v/>
      </c>
      <c r="Q824" t="str">
        <f>IF($I824="","",_xlfn.LET(_xlpm.x,VLOOKUP($I824,'taxon-match_2026-08-31'!$A$2:$N$122,12,FALSE),IF(_xlpm.x=0,"",_xlpm.x)))</f>
        <v/>
      </c>
      <c r="R824" t="str">
        <f>IF($I824="","",_xlfn.LET(_xlpm.x,VLOOKUP($I824,'taxon-match_2026-08-31'!$A$2:$N$122,14,FALSE),IF(_xlpm.x=0,"",_xlpm.x)))</f>
        <v/>
      </c>
      <c r="T824" t="s">
        <v>71</v>
      </c>
      <c r="X824" t="str">
        <f>IF(T824="","",_xlfn.LET(_xlpm.x,VLOOKUP(T824,'Drop-down_menus'!$F$2:$G$16,2,FALSE),IF(_xlpm.x=0,"",_xlpm.x)))</f>
        <v>https://orcid.org/0009-0002-6669-2911</v>
      </c>
      <c r="Y824" t="str">
        <f>IF(U824="","",_xlfn.LET(_xlpm.x,VLOOKUP(U824,'Drop-down_menus'!$F$2:$G$16,2,FALSE),IF(_xlpm.x=0,"",_xlpm.x)))</f>
        <v/>
      </c>
      <c r="Z824" t="str">
        <f>IF(V824="","",_xlfn.LET(_xlpm.x,VLOOKUP(V824,'Drop-down_menus'!$F$2:$G$16,2,FALSE),IF(_xlpm.x=0,"",_xlpm.x)))</f>
        <v/>
      </c>
      <c r="AA824" t="str">
        <f>IF(W824="","",_xlfn.LET(_xlpm.x,VLOOKUP(W824,'Drop-down_menus'!$F$2:$G$16,2,FALSE),IF(_xlpm.x=0,"",_xlpm.x)))</f>
        <v/>
      </c>
      <c r="AB824" t="s">
        <v>722</v>
      </c>
      <c r="AE824" t="s">
        <v>723</v>
      </c>
    </row>
    <row r="825" spans="1:34" hidden="1" x14ac:dyDescent="0.2">
      <c r="A825" s="2" t="s">
        <v>214</v>
      </c>
      <c r="C825">
        <v>1231</v>
      </c>
      <c r="D825" t="s">
        <v>711</v>
      </c>
      <c r="E825" t="s">
        <v>724</v>
      </c>
      <c r="I825" t="s">
        <v>2611</v>
      </c>
      <c r="J825" t="str">
        <f>IF($I825="","",_xlfn.LET(_xlpm.x,VLOOKUP($I825,'taxon-match_2026-08-31'!$A$2:$N$122,6,FALSE),IF(_xlpm.x=0,"",_xlpm.x)))</f>
        <v/>
      </c>
      <c r="K825" t="str">
        <f>IF($I825="","",_xlfn.LET(_xlpm.x,VLOOKUP($I825,'taxon-match_2026-08-31'!$A$2:$N$122,4,FALSE),IF(_xlpm.x=0,"",_xlpm.x)))</f>
        <v/>
      </c>
      <c r="L825" t="str">
        <f>IF($I825="","",_xlfn.LET(_xlpm.x,VLOOKUP($I825,'taxon-match_2026-08-31'!$A$2:$N$122,7,FALSE),IF(_xlpm.x=0,"",_xlpm.x)))</f>
        <v/>
      </c>
      <c r="M825" t="str">
        <f>IF($I825="","",_xlfn.LET(_xlpm.x,VLOOKUP($I825,'taxon-match_2026-08-31'!$A$2:$N$122,8,FALSE),IF(_xlpm.x=0,"",_xlpm.x)))</f>
        <v/>
      </c>
      <c r="N825" t="str">
        <f>IF($I825="","",_xlfn.LET(_xlpm.x,VLOOKUP($I825,'taxon-match_2026-08-31'!$A$2:$N$122,9,FALSE),IF(_xlpm.x=0,"",_xlpm.x)))</f>
        <v/>
      </c>
      <c r="O825" t="str">
        <f>IF($I825="","",_xlfn.LET(_xlpm.x,VLOOKUP($I825,'taxon-match_2026-08-31'!$A$2:$N$122,10,FALSE),IF(_xlpm.x=0,"",_xlpm.x)))</f>
        <v/>
      </c>
      <c r="P825" t="str">
        <f>IF($I825="","",_xlfn.LET(_xlpm.x,VLOOKUP($I825,'taxon-match_2026-08-31'!$A$2:$N$122,11,FALSE),IF(_xlpm.x=0,"",_xlpm.x)))</f>
        <v/>
      </c>
      <c r="Q825" t="str">
        <f>IF($I825="","",_xlfn.LET(_xlpm.x,VLOOKUP($I825,'taxon-match_2026-08-31'!$A$2:$N$122,12,FALSE),IF(_xlpm.x=0,"",_xlpm.x)))</f>
        <v/>
      </c>
      <c r="R825" t="str">
        <f>IF($I825="","",_xlfn.LET(_xlpm.x,VLOOKUP($I825,'taxon-match_2026-08-31'!$A$2:$N$122,14,FALSE),IF(_xlpm.x=0,"",_xlpm.x)))</f>
        <v/>
      </c>
      <c r="T825" t="s">
        <v>71</v>
      </c>
      <c r="X825" t="str">
        <f>IF(T825="","",_xlfn.LET(_xlpm.x,VLOOKUP(T825,'Drop-down_menus'!$F$2:$G$16,2,FALSE),IF(_xlpm.x=0,"",_xlpm.x)))</f>
        <v>https://orcid.org/0009-0002-6669-2911</v>
      </c>
      <c r="Y825" t="str">
        <f>IF(U825="","",_xlfn.LET(_xlpm.x,VLOOKUP(U825,'Drop-down_menus'!$F$2:$G$16,2,FALSE),IF(_xlpm.x=0,"",_xlpm.x)))</f>
        <v/>
      </c>
      <c r="Z825" t="str">
        <f>IF(V825="","",_xlfn.LET(_xlpm.x,VLOOKUP(V825,'Drop-down_menus'!$F$2:$G$16,2,FALSE),IF(_xlpm.x=0,"",_xlpm.x)))</f>
        <v/>
      </c>
      <c r="AA825" t="str">
        <f>IF(W825="","",_xlfn.LET(_xlpm.x,VLOOKUP(W825,'Drop-down_menus'!$F$2:$G$16,2,FALSE),IF(_xlpm.x=0,"",_xlpm.x)))</f>
        <v/>
      </c>
      <c r="AB825" t="s">
        <v>722</v>
      </c>
      <c r="AE825" t="s">
        <v>723</v>
      </c>
    </row>
    <row r="826" spans="1:34" hidden="1" x14ac:dyDescent="0.2">
      <c r="A826" s="2" t="s">
        <v>214</v>
      </c>
      <c r="C826">
        <v>1232</v>
      </c>
      <c r="D826" t="s">
        <v>711</v>
      </c>
      <c r="E826" t="s">
        <v>725</v>
      </c>
      <c r="I826" t="s">
        <v>2611</v>
      </c>
      <c r="J826" t="str">
        <f>IF($I826="","",_xlfn.LET(_xlpm.x,VLOOKUP($I826,'taxon-match_2026-08-31'!$A$2:$N$122,6,FALSE),IF(_xlpm.x=0,"",_xlpm.x)))</f>
        <v/>
      </c>
      <c r="K826" t="str">
        <f>IF($I826="","",_xlfn.LET(_xlpm.x,VLOOKUP($I826,'taxon-match_2026-08-31'!$A$2:$N$122,4,FALSE),IF(_xlpm.x=0,"",_xlpm.x)))</f>
        <v/>
      </c>
      <c r="L826" t="str">
        <f>IF($I826="","",_xlfn.LET(_xlpm.x,VLOOKUP($I826,'taxon-match_2026-08-31'!$A$2:$N$122,7,FALSE),IF(_xlpm.x=0,"",_xlpm.x)))</f>
        <v/>
      </c>
      <c r="M826" t="str">
        <f>IF($I826="","",_xlfn.LET(_xlpm.x,VLOOKUP($I826,'taxon-match_2026-08-31'!$A$2:$N$122,8,FALSE),IF(_xlpm.x=0,"",_xlpm.x)))</f>
        <v/>
      </c>
      <c r="N826" t="str">
        <f>IF($I826="","",_xlfn.LET(_xlpm.x,VLOOKUP($I826,'taxon-match_2026-08-31'!$A$2:$N$122,9,FALSE),IF(_xlpm.x=0,"",_xlpm.x)))</f>
        <v/>
      </c>
      <c r="O826" t="str">
        <f>IF($I826="","",_xlfn.LET(_xlpm.x,VLOOKUP($I826,'taxon-match_2026-08-31'!$A$2:$N$122,10,FALSE),IF(_xlpm.x=0,"",_xlpm.x)))</f>
        <v/>
      </c>
      <c r="P826" t="str">
        <f>IF($I826="","",_xlfn.LET(_xlpm.x,VLOOKUP($I826,'taxon-match_2026-08-31'!$A$2:$N$122,11,FALSE),IF(_xlpm.x=0,"",_xlpm.x)))</f>
        <v/>
      </c>
      <c r="Q826" t="str">
        <f>IF($I826="","",_xlfn.LET(_xlpm.x,VLOOKUP($I826,'taxon-match_2026-08-31'!$A$2:$N$122,12,FALSE),IF(_xlpm.x=0,"",_xlpm.x)))</f>
        <v/>
      </c>
      <c r="R826" t="str">
        <f>IF($I826="","",_xlfn.LET(_xlpm.x,VLOOKUP($I826,'taxon-match_2026-08-31'!$A$2:$N$122,14,FALSE),IF(_xlpm.x=0,"",_xlpm.x)))</f>
        <v/>
      </c>
      <c r="T826" t="s">
        <v>71</v>
      </c>
      <c r="X826" t="str">
        <f>IF(T826="","",_xlfn.LET(_xlpm.x,VLOOKUP(T826,'Drop-down_menus'!$F$2:$G$16,2,FALSE),IF(_xlpm.x=0,"",_xlpm.x)))</f>
        <v>https://orcid.org/0009-0002-6669-2911</v>
      </c>
      <c r="Y826" t="str">
        <f>IF(U826="","",_xlfn.LET(_xlpm.x,VLOOKUP(U826,'Drop-down_menus'!$F$2:$G$16,2,FALSE),IF(_xlpm.x=0,"",_xlpm.x)))</f>
        <v/>
      </c>
      <c r="Z826" t="str">
        <f>IF(V826="","",_xlfn.LET(_xlpm.x,VLOOKUP(V826,'Drop-down_menus'!$F$2:$G$16,2,FALSE),IF(_xlpm.x=0,"",_xlpm.x)))</f>
        <v/>
      </c>
      <c r="AA826" t="str">
        <f>IF(W826="","",_xlfn.LET(_xlpm.x,VLOOKUP(W826,'Drop-down_menus'!$F$2:$G$16,2,FALSE),IF(_xlpm.x=0,"",_xlpm.x)))</f>
        <v/>
      </c>
      <c r="AB826" t="s">
        <v>722</v>
      </c>
      <c r="AE826" t="s">
        <v>726</v>
      </c>
    </row>
    <row r="827" spans="1:34" hidden="1" x14ac:dyDescent="0.2">
      <c r="A827" s="2" t="s">
        <v>214</v>
      </c>
      <c r="C827">
        <v>1233</v>
      </c>
      <c r="D827" t="s">
        <v>711</v>
      </c>
      <c r="E827" t="s">
        <v>727</v>
      </c>
      <c r="I827" t="s">
        <v>2611</v>
      </c>
      <c r="J827" t="str">
        <f>IF($I827="","",_xlfn.LET(_xlpm.x,VLOOKUP($I827,'taxon-match_2026-08-31'!$A$2:$N$122,6,FALSE),IF(_xlpm.x=0,"",_xlpm.x)))</f>
        <v/>
      </c>
      <c r="K827" t="str">
        <f>IF($I827="","",_xlfn.LET(_xlpm.x,VLOOKUP($I827,'taxon-match_2026-08-31'!$A$2:$N$122,4,FALSE),IF(_xlpm.x=0,"",_xlpm.x)))</f>
        <v/>
      </c>
      <c r="L827" t="str">
        <f>IF($I827="","",_xlfn.LET(_xlpm.x,VLOOKUP($I827,'taxon-match_2026-08-31'!$A$2:$N$122,7,FALSE),IF(_xlpm.x=0,"",_xlpm.x)))</f>
        <v/>
      </c>
      <c r="M827" t="str">
        <f>IF($I827="","",_xlfn.LET(_xlpm.x,VLOOKUP($I827,'taxon-match_2026-08-31'!$A$2:$N$122,8,FALSE),IF(_xlpm.x=0,"",_xlpm.x)))</f>
        <v/>
      </c>
      <c r="N827" t="str">
        <f>IF($I827="","",_xlfn.LET(_xlpm.x,VLOOKUP($I827,'taxon-match_2026-08-31'!$A$2:$N$122,9,FALSE),IF(_xlpm.x=0,"",_xlpm.x)))</f>
        <v/>
      </c>
      <c r="O827" t="str">
        <f>IF($I827="","",_xlfn.LET(_xlpm.x,VLOOKUP($I827,'taxon-match_2026-08-31'!$A$2:$N$122,10,FALSE),IF(_xlpm.x=0,"",_xlpm.x)))</f>
        <v/>
      </c>
      <c r="P827" t="str">
        <f>IF($I827="","",_xlfn.LET(_xlpm.x,VLOOKUP($I827,'taxon-match_2026-08-31'!$A$2:$N$122,11,FALSE),IF(_xlpm.x=0,"",_xlpm.x)))</f>
        <v/>
      </c>
      <c r="Q827" t="str">
        <f>IF($I827="","",_xlfn.LET(_xlpm.x,VLOOKUP($I827,'taxon-match_2026-08-31'!$A$2:$N$122,12,FALSE),IF(_xlpm.x=0,"",_xlpm.x)))</f>
        <v/>
      </c>
      <c r="R827" t="str">
        <f>IF($I827="","",_xlfn.LET(_xlpm.x,VLOOKUP($I827,'taxon-match_2026-08-31'!$A$2:$N$122,14,FALSE),IF(_xlpm.x=0,"",_xlpm.x)))</f>
        <v/>
      </c>
      <c r="T827" t="s">
        <v>71</v>
      </c>
      <c r="X827" t="str">
        <f>IF(T827="","",_xlfn.LET(_xlpm.x,VLOOKUP(T827,'Drop-down_menus'!$F$2:$G$16,2,FALSE),IF(_xlpm.x=0,"",_xlpm.x)))</f>
        <v>https://orcid.org/0009-0002-6669-2911</v>
      </c>
      <c r="Y827" t="str">
        <f>IF(U827="","",_xlfn.LET(_xlpm.x,VLOOKUP(U827,'Drop-down_menus'!$F$2:$G$16,2,FALSE),IF(_xlpm.x=0,"",_xlpm.x)))</f>
        <v/>
      </c>
      <c r="Z827" t="str">
        <f>IF(V827="","",_xlfn.LET(_xlpm.x,VLOOKUP(V827,'Drop-down_menus'!$F$2:$G$16,2,FALSE),IF(_xlpm.x=0,"",_xlpm.x)))</f>
        <v/>
      </c>
      <c r="AA827" t="str">
        <f>IF(W827="","",_xlfn.LET(_xlpm.x,VLOOKUP(W827,'Drop-down_menus'!$F$2:$G$16,2,FALSE),IF(_xlpm.x=0,"",_xlpm.x)))</f>
        <v/>
      </c>
      <c r="AB827" t="s">
        <v>722</v>
      </c>
      <c r="AE827" t="s">
        <v>726</v>
      </c>
    </row>
    <row r="828" spans="1:34" hidden="1" x14ac:dyDescent="0.2">
      <c r="A828" s="2" t="s">
        <v>214</v>
      </c>
      <c r="C828">
        <v>1234</v>
      </c>
      <c r="D828" t="s">
        <v>711</v>
      </c>
      <c r="E828" t="s">
        <v>728</v>
      </c>
      <c r="I828" t="s">
        <v>2611</v>
      </c>
      <c r="J828" t="str">
        <f>IF($I828="","",_xlfn.LET(_xlpm.x,VLOOKUP($I828,'taxon-match_2026-08-31'!$A$2:$N$122,6,FALSE),IF(_xlpm.x=0,"",_xlpm.x)))</f>
        <v/>
      </c>
      <c r="K828" t="str">
        <f>IF($I828="","",_xlfn.LET(_xlpm.x,VLOOKUP($I828,'taxon-match_2026-08-31'!$A$2:$N$122,4,FALSE),IF(_xlpm.x=0,"",_xlpm.x)))</f>
        <v/>
      </c>
      <c r="L828" t="str">
        <f>IF($I828="","",_xlfn.LET(_xlpm.x,VLOOKUP($I828,'taxon-match_2026-08-31'!$A$2:$N$122,7,FALSE),IF(_xlpm.x=0,"",_xlpm.x)))</f>
        <v/>
      </c>
      <c r="M828" t="str">
        <f>IF($I828="","",_xlfn.LET(_xlpm.x,VLOOKUP($I828,'taxon-match_2026-08-31'!$A$2:$N$122,8,FALSE),IF(_xlpm.x=0,"",_xlpm.x)))</f>
        <v/>
      </c>
      <c r="N828" t="str">
        <f>IF($I828="","",_xlfn.LET(_xlpm.x,VLOOKUP($I828,'taxon-match_2026-08-31'!$A$2:$N$122,9,FALSE),IF(_xlpm.x=0,"",_xlpm.x)))</f>
        <v/>
      </c>
      <c r="O828" t="str">
        <f>IF($I828="","",_xlfn.LET(_xlpm.x,VLOOKUP($I828,'taxon-match_2026-08-31'!$A$2:$N$122,10,FALSE),IF(_xlpm.x=0,"",_xlpm.x)))</f>
        <v/>
      </c>
      <c r="P828" t="str">
        <f>IF($I828="","",_xlfn.LET(_xlpm.x,VLOOKUP($I828,'taxon-match_2026-08-31'!$A$2:$N$122,11,FALSE),IF(_xlpm.x=0,"",_xlpm.x)))</f>
        <v/>
      </c>
      <c r="Q828" t="str">
        <f>IF($I828="","",_xlfn.LET(_xlpm.x,VLOOKUP($I828,'taxon-match_2026-08-31'!$A$2:$N$122,12,FALSE),IF(_xlpm.x=0,"",_xlpm.x)))</f>
        <v/>
      </c>
      <c r="R828" t="str">
        <f>IF($I828="","",_xlfn.LET(_xlpm.x,VLOOKUP($I828,'taxon-match_2026-08-31'!$A$2:$N$122,14,FALSE),IF(_xlpm.x=0,"",_xlpm.x)))</f>
        <v/>
      </c>
      <c r="T828" t="s">
        <v>71</v>
      </c>
      <c r="X828" t="str">
        <f>IF(T828="","",_xlfn.LET(_xlpm.x,VLOOKUP(T828,'Drop-down_menus'!$F$2:$G$16,2,FALSE),IF(_xlpm.x=0,"",_xlpm.x)))</f>
        <v>https://orcid.org/0009-0002-6669-2911</v>
      </c>
      <c r="Y828" t="str">
        <f>IF(U828="","",_xlfn.LET(_xlpm.x,VLOOKUP(U828,'Drop-down_menus'!$F$2:$G$16,2,FALSE),IF(_xlpm.x=0,"",_xlpm.x)))</f>
        <v/>
      </c>
      <c r="Z828" t="str">
        <f>IF(V828="","",_xlfn.LET(_xlpm.x,VLOOKUP(V828,'Drop-down_menus'!$F$2:$G$16,2,FALSE),IF(_xlpm.x=0,"",_xlpm.x)))</f>
        <v/>
      </c>
      <c r="AA828" t="str">
        <f>IF(W828="","",_xlfn.LET(_xlpm.x,VLOOKUP(W828,'Drop-down_menus'!$F$2:$G$16,2,FALSE),IF(_xlpm.x=0,"",_xlpm.x)))</f>
        <v/>
      </c>
      <c r="AE828" t="s">
        <v>726</v>
      </c>
    </row>
    <row r="829" spans="1:34" hidden="1" x14ac:dyDescent="0.2">
      <c r="A829" s="2" t="s">
        <v>214</v>
      </c>
      <c r="C829">
        <v>1235</v>
      </c>
      <c r="D829" t="s">
        <v>711</v>
      </c>
      <c r="E829" t="s">
        <v>729</v>
      </c>
      <c r="I829" t="s">
        <v>2611</v>
      </c>
      <c r="J829" t="str">
        <f>IF($I829="","",_xlfn.LET(_xlpm.x,VLOOKUP($I829,'taxon-match_2026-08-31'!$A$2:$N$122,6,FALSE),IF(_xlpm.x=0,"",_xlpm.x)))</f>
        <v/>
      </c>
      <c r="K829" t="str">
        <f>IF($I829="","",_xlfn.LET(_xlpm.x,VLOOKUP($I829,'taxon-match_2026-08-31'!$A$2:$N$122,4,FALSE),IF(_xlpm.x=0,"",_xlpm.x)))</f>
        <v/>
      </c>
      <c r="L829" t="str">
        <f>IF($I829="","",_xlfn.LET(_xlpm.x,VLOOKUP($I829,'taxon-match_2026-08-31'!$A$2:$N$122,7,FALSE),IF(_xlpm.x=0,"",_xlpm.x)))</f>
        <v/>
      </c>
      <c r="M829" t="str">
        <f>IF($I829="","",_xlfn.LET(_xlpm.x,VLOOKUP($I829,'taxon-match_2026-08-31'!$A$2:$N$122,8,FALSE),IF(_xlpm.x=0,"",_xlpm.x)))</f>
        <v/>
      </c>
      <c r="N829" t="str">
        <f>IF($I829="","",_xlfn.LET(_xlpm.x,VLOOKUP($I829,'taxon-match_2026-08-31'!$A$2:$N$122,9,FALSE),IF(_xlpm.x=0,"",_xlpm.x)))</f>
        <v/>
      </c>
      <c r="O829" t="str">
        <f>IF($I829="","",_xlfn.LET(_xlpm.x,VLOOKUP($I829,'taxon-match_2026-08-31'!$A$2:$N$122,10,FALSE),IF(_xlpm.x=0,"",_xlpm.x)))</f>
        <v/>
      </c>
      <c r="P829" t="str">
        <f>IF($I829="","",_xlfn.LET(_xlpm.x,VLOOKUP($I829,'taxon-match_2026-08-31'!$A$2:$N$122,11,FALSE),IF(_xlpm.x=0,"",_xlpm.x)))</f>
        <v/>
      </c>
      <c r="Q829" t="str">
        <f>IF($I829="","",_xlfn.LET(_xlpm.x,VLOOKUP($I829,'taxon-match_2026-08-31'!$A$2:$N$122,12,FALSE),IF(_xlpm.x=0,"",_xlpm.x)))</f>
        <v/>
      </c>
      <c r="R829" t="str">
        <f>IF($I829="","",_xlfn.LET(_xlpm.x,VLOOKUP($I829,'taxon-match_2026-08-31'!$A$2:$N$122,14,FALSE),IF(_xlpm.x=0,"",_xlpm.x)))</f>
        <v/>
      </c>
      <c r="T829" t="s">
        <v>71</v>
      </c>
      <c r="X829" t="str">
        <f>IF(T829="","",_xlfn.LET(_xlpm.x,VLOOKUP(T829,'Drop-down_menus'!$F$2:$G$16,2,FALSE),IF(_xlpm.x=0,"",_xlpm.x)))</f>
        <v>https://orcid.org/0009-0002-6669-2911</v>
      </c>
      <c r="Y829" t="str">
        <f>IF(U829="","",_xlfn.LET(_xlpm.x,VLOOKUP(U829,'Drop-down_menus'!$F$2:$G$16,2,FALSE),IF(_xlpm.x=0,"",_xlpm.x)))</f>
        <v/>
      </c>
      <c r="Z829" t="str">
        <f>IF(V829="","",_xlfn.LET(_xlpm.x,VLOOKUP(V829,'Drop-down_menus'!$F$2:$G$16,2,FALSE),IF(_xlpm.x=0,"",_xlpm.x)))</f>
        <v/>
      </c>
      <c r="AA829" t="str">
        <f>IF(W829="","",_xlfn.LET(_xlpm.x,VLOOKUP(W829,'Drop-down_menus'!$F$2:$G$16,2,FALSE),IF(_xlpm.x=0,"",_xlpm.x)))</f>
        <v/>
      </c>
      <c r="AB829" t="s">
        <v>730</v>
      </c>
      <c r="AE829" t="s">
        <v>802</v>
      </c>
    </row>
    <row r="830" spans="1:34" hidden="1" x14ac:dyDescent="0.2">
      <c r="A830" s="2" t="s">
        <v>214</v>
      </c>
      <c r="C830">
        <v>1236</v>
      </c>
      <c r="D830" t="s">
        <v>711</v>
      </c>
      <c r="E830" t="s">
        <v>732</v>
      </c>
      <c r="I830" t="s">
        <v>2611</v>
      </c>
      <c r="J830" t="str">
        <f>IF($I830="","",_xlfn.LET(_xlpm.x,VLOOKUP($I830,'taxon-match_2026-08-31'!$A$2:$N$122,6,FALSE),IF(_xlpm.x=0,"",_xlpm.x)))</f>
        <v/>
      </c>
      <c r="K830" t="str">
        <f>IF($I830="","",_xlfn.LET(_xlpm.x,VLOOKUP($I830,'taxon-match_2026-08-31'!$A$2:$N$122,4,FALSE),IF(_xlpm.x=0,"",_xlpm.x)))</f>
        <v/>
      </c>
      <c r="L830" t="str">
        <f>IF($I830="","",_xlfn.LET(_xlpm.x,VLOOKUP($I830,'taxon-match_2026-08-31'!$A$2:$N$122,7,FALSE),IF(_xlpm.x=0,"",_xlpm.x)))</f>
        <v/>
      </c>
      <c r="M830" t="str">
        <f>IF($I830="","",_xlfn.LET(_xlpm.x,VLOOKUP($I830,'taxon-match_2026-08-31'!$A$2:$N$122,8,FALSE),IF(_xlpm.x=0,"",_xlpm.x)))</f>
        <v/>
      </c>
      <c r="N830" t="str">
        <f>IF($I830="","",_xlfn.LET(_xlpm.x,VLOOKUP($I830,'taxon-match_2026-08-31'!$A$2:$N$122,9,FALSE),IF(_xlpm.x=0,"",_xlpm.x)))</f>
        <v/>
      </c>
      <c r="O830" t="str">
        <f>IF($I830="","",_xlfn.LET(_xlpm.x,VLOOKUP($I830,'taxon-match_2026-08-31'!$A$2:$N$122,10,FALSE),IF(_xlpm.x=0,"",_xlpm.x)))</f>
        <v/>
      </c>
      <c r="P830" t="str">
        <f>IF($I830="","",_xlfn.LET(_xlpm.x,VLOOKUP($I830,'taxon-match_2026-08-31'!$A$2:$N$122,11,FALSE),IF(_xlpm.x=0,"",_xlpm.x)))</f>
        <v/>
      </c>
      <c r="Q830" t="str">
        <f>IF($I830="","",_xlfn.LET(_xlpm.x,VLOOKUP($I830,'taxon-match_2026-08-31'!$A$2:$N$122,12,FALSE),IF(_xlpm.x=0,"",_xlpm.x)))</f>
        <v/>
      </c>
      <c r="R830" t="str">
        <f>IF($I830="","",_xlfn.LET(_xlpm.x,VLOOKUP($I830,'taxon-match_2026-08-31'!$A$2:$N$122,14,FALSE),IF(_xlpm.x=0,"",_xlpm.x)))</f>
        <v/>
      </c>
      <c r="T830" t="s">
        <v>71</v>
      </c>
      <c r="X830" t="str">
        <f>IF(T830="","",_xlfn.LET(_xlpm.x,VLOOKUP(T830,'Drop-down_menus'!$F$2:$G$16,2,FALSE),IF(_xlpm.x=0,"",_xlpm.x)))</f>
        <v>https://orcid.org/0009-0002-6669-2911</v>
      </c>
      <c r="Y830" t="str">
        <f>IF(U830="","",_xlfn.LET(_xlpm.x,VLOOKUP(U830,'Drop-down_menus'!$F$2:$G$16,2,FALSE),IF(_xlpm.x=0,"",_xlpm.x)))</f>
        <v/>
      </c>
      <c r="Z830" t="str">
        <f>IF(V830="","",_xlfn.LET(_xlpm.x,VLOOKUP(V830,'Drop-down_menus'!$F$2:$G$16,2,FALSE),IF(_xlpm.x=0,"",_xlpm.x)))</f>
        <v/>
      </c>
      <c r="AA830" t="str">
        <f>IF(W830="","",_xlfn.LET(_xlpm.x,VLOOKUP(W830,'Drop-down_menus'!$F$2:$G$16,2,FALSE),IF(_xlpm.x=0,"",_xlpm.x)))</f>
        <v/>
      </c>
      <c r="AE830" t="s">
        <v>819</v>
      </c>
    </row>
    <row r="831" spans="1:34" hidden="1" x14ac:dyDescent="0.2">
      <c r="A831" s="2" t="s">
        <v>214</v>
      </c>
      <c r="C831">
        <v>1237</v>
      </c>
      <c r="D831" t="s">
        <v>711</v>
      </c>
      <c r="E831" t="s">
        <v>736</v>
      </c>
      <c r="I831" t="s">
        <v>2611</v>
      </c>
      <c r="J831" t="str">
        <f>IF($I831="","",_xlfn.LET(_xlpm.x,VLOOKUP($I831,'taxon-match_2026-08-31'!$A$2:$N$122,6,FALSE),IF(_xlpm.x=0,"",_xlpm.x)))</f>
        <v/>
      </c>
      <c r="K831" t="str">
        <f>IF($I831="","",_xlfn.LET(_xlpm.x,VLOOKUP($I831,'taxon-match_2026-08-31'!$A$2:$N$122,4,FALSE),IF(_xlpm.x=0,"",_xlpm.x)))</f>
        <v/>
      </c>
      <c r="L831" t="str">
        <f>IF($I831="","",_xlfn.LET(_xlpm.x,VLOOKUP($I831,'taxon-match_2026-08-31'!$A$2:$N$122,7,FALSE),IF(_xlpm.x=0,"",_xlpm.x)))</f>
        <v/>
      </c>
      <c r="M831" t="str">
        <f>IF($I831="","",_xlfn.LET(_xlpm.x,VLOOKUP($I831,'taxon-match_2026-08-31'!$A$2:$N$122,8,FALSE),IF(_xlpm.x=0,"",_xlpm.x)))</f>
        <v/>
      </c>
      <c r="N831" t="str">
        <f>IF($I831="","",_xlfn.LET(_xlpm.x,VLOOKUP($I831,'taxon-match_2026-08-31'!$A$2:$N$122,9,FALSE),IF(_xlpm.x=0,"",_xlpm.x)))</f>
        <v/>
      </c>
      <c r="O831" t="str">
        <f>IF($I831="","",_xlfn.LET(_xlpm.x,VLOOKUP($I831,'taxon-match_2026-08-31'!$A$2:$N$122,10,FALSE),IF(_xlpm.x=0,"",_xlpm.x)))</f>
        <v/>
      </c>
      <c r="P831" t="str">
        <f>IF($I831="","",_xlfn.LET(_xlpm.x,VLOOKUP($I831,'taxon-match_2026-08-31'!$A$2:$N$122,11,FALSE),IF(_xlpm.x=0,"",_xlpm.x)))</f>
        <v/>
      </c>
      <c r="Q831" t="str">
        <f>IF($I831="","",_xlfn.LET(_xlpm.x,VLOOKUP($I831,'taxon-match_2026-08-31'!$A$2:$N$122,12,FALSE),IF(_xlpm.x=0,"",_xlpm.x)))</f>
        <v/>
      </c>
      <c r="R831" t="str">
        <f>IF($I831="","",_xlfn.LET(_xlpm.x,VLOOKUP($I831,'taxon-match_2026-08-31'!$A$2:$N$122,14,FALSE),IF(_xlpm.x=0,"",_xlpm.x)))</f>
        <v/>
      </c>
      <c r="T831" t="s">
        <v>71</v>
      </c>
      <c r="X831" t="str">
        <f>IF(T831="","",_xlfn.LET(_xlpm.x,VLOOKUP(T831,'Drop-down_menus'!$F$2:$G$16,2,FALSE),IF(_xlpm.x=0,"",_xlpm.x)))</f>
        <v>https://orcid.org/0009-0002-6669-2911</v>
      </c>
      <c r="Y831" t="str">
        <f>IF(U831="","",_xlfn.LET(_xlpm.x,VLOOKUP(U831,'Drop-down_menus'!$F$2:$G$16,2,FALSE),IF(_xlpm.x=0,"",_xlpm.x)))</f>
        <v/>
      </c>
      <c r="Z831" t="str">
        <f>IF(V831="","",_xlfn.LET(_xlpm.x,VLOOKUP(V831,'Drop-down_menus'!$F$2:$G$16,2,FALSE),IF(_xlpm.x=0,"",_xlpm.x)))</f>
        <v/>
      </c>
      <c r="AA831" t="str">
        <f>IF(W831="","",_xlfn.LET(_xlpm.x,VLOOKUP(W831,'Drop-down_menus'!$F$2:$G$16,2,FALSE),IF(_xlpm.x=0,"",_xlpm.x)))</f>
        <v/>
      </c>
      <c r="AB831" t="s">
        <v>702</v>
      </c>
      <c r="AE831" t="s">
        <v>737</v>
      </c>
    </row>
    <row r="832" spans="1:34" hidden="1" x14ac:dyDescent="0.2">
      <c r="A832" s="2" t="s">
        <v>214</v>
      </c>
      <c r="C832">
        <v>1238</v>
      </c>
      <c r="D832" t="s">
        <v>711</v>
      </c>
      <c r="E832" t="s">
        <v>733</v>
      </c>
      <c r="I832" t="s">
        <v>2611</v>
      </c>
      <c r="J832" t="str">
        <f>IF($I832="","",_xlfn.LET(_xlpm.x,VLOOKUP($I832,'taxon-match_2026-08-31'!$A$2:$N$122,6,FALSE),IF(_xlpm.x=0,"",_xlpm.x)))</f>
        <v/>
      </c>
      <c r="K832" t="str">
        <f>IF($I832="","",_xlfn.LET(_xlpm.x,VLOOKUP($I832,'taxon-match_2026-08-31'!$A$2:$N$122,4,FALSE),IF(_xlpm.x=0,"",_xlpm.x)))</f>
        <v/>
      </c>
      <c r="L832" t="str">
        <f>IF($I832="","",_xlfn.LET(_xlpm.x,VLOOKUP($I832,'taxon-match_2026-08-31'!$A$2:$N$122,7,FALSE),IF(_xlpm.x=0,"",_xlpm.x)))</f>
        <v/>
      </c>
      <c r="M832" t="str">
        <f>IF($I832="","",_xlfn.LET(_xlpm.x,VLOOKUP($I832,'taxon-match_2026-08-31'!$A$2:$N$122,8,FALSE),IF(_xlpm.x=0,"",_xlpm.x)))</f>
        <v/>
      </c>
      <c r="N832" t="str">
        <f>IF($I832="","",_xlfn.LET(_xlpm.x,VLOOKUP($I832,'taxon-match_2026-08-31'!$A$2:$N$122,9,FALSE),IF(_xlpm.x=0,"",_xlpm.x)))</f>
        <v/>
      </c>
      <c r="O832" t="str">
        <f>IF($I832="","",_xlfn.LET(_xlpm.x,VLOOKUP($I832,'taxon-match_2026-08-31'!$A$2:$N$122,10,FALSE),IF(_xlpm.x=0,"",_xlpm.x)))</f>
        <v/>
      </c>
      <c r="P832" t="str">
        <f>IF($I832="","",_xlfn.LET(_xlpm.x,VLOOKUP($I832,'taxon-match_2026-08-31'!$A$2:$N$122,11,FALSE),IF(_xlpm.x=0,"",_xlpm.x)))</f>
        <v/>
      </c>
      <c r="Q832" t="str">
        <f>IF($I832="","",_xlfn.LET(_xlpm.x,VLOOKUP($I832,'taxon-match_2026-08-31'!$A$2:$N$122,12,FALSE),IF(_xlpm.x=0,"",_xlpm.x)))</f>
        <v/>
      </c>
      <c r="R832" t="str">
        <f>IF($I832="","",_xlfn.LET(_xlpm.x,VLOOKUP($I832,'taxon-match_2026-08-31'!$A$2:$N$122,14,FALSE),IF(_xlpm.x=0,"",_xlpm.x)))</f>
        <v/>
      </c>
      <c r="T832" t="s">
        <v>71</v>
      </c>
      <c r="X832" t="str">
        <f>IF(T832="","",_xlfn.LET(_xlpm.x,VLOOKUP(T832,'Drop-down_menus'!$F$2:$G$16,2,FALSE),IF(_xlpm.x=0,"",_xlpm.x)))</f>
        <v>https://orcid.org/0009-0002-6669-2911</v>
      </c>
      <c r="Y832" t="str">
        <f>IF(U832="","",_xlfn.LET(_xlpm.x,VLOOKUP(U832,'Drop-down_menus'!$F$2:$G$16,2,FALSE),IF(_xlpm.x=0,"",_xlpm.x)))</f>
        <v/>
      </c>
      <c r="Z832" t="str">
        <f>IF(V832="","",_xlfn.LET(_xlpm.x,VLOOKUP(V832,'Drop-down_menus'!$F$2:$G$16,2,FALSE),IF(_xlpm.x=0,"",_xlpm.x)))</f>
        <v/>
      </c>
      <c r="AA832" t="str">
        <f>IF(W832="","",_xlfn.LET(_xlpm.x,VLOOKUP(W832,'Drop-down_menus'!$F$2:$G$16,2,FALSE),IF(_xlpm.x=0,"",_xlpm.x)))</f>
        <v/>
      </c>
      <c r="AB832" t="s">
        <v>734</v>
      </c>
      <c r="AE832" t="s">
        <v>735</v>
      </c>
    </row>
    <row r="833" spans="1:31" hidden="1" x14ac:dyDescent="0.2">
      <c r="A833" s="2" t="s">
        <v>214</v>
      </c>
      <c r="C833">
        <v>1239</v>
      </c>
      <c r="D833" t="s">
        <v>711</v>
      </c>
      <c r="E833" t="s">
        <v>721</v>
      </c>
      <c r="I833" t="s">
        <v>2611</v>
      </c>
      <c r="J833" t="str">
        <f>IF($I833="","",_xlfn.LET(_xlpm.x,VLOOKUP($I833,'taxon-match_2026-08-31'!$A$2:$N$122,6,FALSE),IF(_xlpm.x=0,"",_xlpm.x)))</f>
        <v/>
      </c>
      <c r="K833" t="str">
        <f>IF($I833="","",_xlfn.LET(_xlpm.x,VLOOKUP($I833,'taxon-match_2026-08-31'!$A$2:$N$122,4,FALSE),IF(_xlpm.x=0,"",_xlpm.x)))</f>
        <v/>
      </c>
      <c r="L833" t="str">
        <f>IF($I833="","",_xlfn.LET(_xlpm.x,VLOOKUP($I833,'taxon-match_2026-08-31'!$A$2:$N$122,7,FALSE),IF(_xlpm.x=0,"",_xlpm.x)))</f>
        <v/>
      </c>
      <c r="M833" t="str">
        <f>IF($I833="","",_xlfn.LET(_xlpm.x,VLOOKUP($I833,'taxon-match_2026-08-31'!$A$2:$N$122,8,FALSE),IF(_xlpm.x=0,"",_xlpm.x)))</f>
        <v/>
      </c>
      <c r="N833" t="str">
        <f>IF($I833="","",_xlfn.LET(_xlpm.x,VLOOKUP($I833,'taxon-match_2026-08-31'!$A$2:$N$122,9,FALSE),IF(_xlpm.x=0,"",_xlpm.x)))</f>
        <v/>
      </c>
      <c r="O833" t="str">
        <f>IF($I833="","",_xlfn.LET(_xlpm.x,VLOOKUP($I833,'taxon-match_2026-08-31'!$A$2:$N$122,10,FALSE),IF(_xlpm.x=0,"",_xlpm.x)))</f>
        <v/>
      </c>
      <c r="P833" t="str">
        <f>IF($I833="","",_xlfn.LET(_xlpm.x,VLOOKUP($I833,'taxon-match_2026-08-31'!$A$2:$N$122,11,FALSE),IF(_xlpm.x=0,"",_xlpm.x)))</f>
        <v/>
      </c>
      <c r="Q833" t="str">
        <f>IF($I833="","",_xlfn.LET(_xlpm.x,VLOOKUP($I833,'taxon-match_2026-08-31'!$A$2:$N$122,12,FALSE),IF(_xlpm.x=0,"",_xlpm.x)))</f>
        <v/>
      </c>
      <c r="R833" t="str">
        <f>IF($I833="","",_xlfn.LET(_xlpm.x,VLOOKUP($I833,'taxon-match_2026-08-31'!$A$2:$N$122,14,FALSE),IF(_xlpm.x=0,"",_xlpm.x)))</f>
        <v/>
      </c>
      <c r="T833" t="s">
        <v>71</v>
      </c>
      <c r="X833" t="str">
        <f>IF(T833="","",_xlfn.LET(_xlpm.x,VLOOKUP(T833,'Drop-down_menus'!$F$2:$G$16,2,FALSE),IF(_xlpm.x=0,"",_xlpm.x)))</f>
        <v>https://orcid.org/0009-0002-6669-2911</v>
      </c>
      <c r="Y833" t="str">
        <f>IF(U833="","",_xlfn.LET(_xlpm.x,VLOOKUP(U833,'Drop-down_menus'!$F$2:$G$16,2,FALSE),IF(_xlpm.x=0,"",_xlpm.x)))</f>
        <v/>
      </c>
      <c r="Z833" t="str">
        <f>IF(V833="","",_xlfn.LET(_xlpm.x,VLOOKUP(V833,'Drop-down_menus'!$F$2:$G$16,2,FALSE),IF(_xlpm.x=0,"",_xlpm.x)))</f>
        <v/>
      </c>
      <c r="AA833" t="str">
        <f>IF(W833="","",_xlfn.LET(_xlpm.x,VLOOKUP(W833,'Drop-down_menus'!$F$2:$G$16,2,FALSE),IF(_xlpm.x=0,"",_xlpm.x)))</f>
        <v/>
      </c>
      <c r="AB833" t="s">
        <v>722</v>
      </c>
      <c r="AE833" t="s">
        <v>723</v>
      </c>
    </row>
    <row r="834" spans="1:31" hidden="1" x14ac:dyDescent="0.2">
      <c r="A834" s="2" t="s">
        <v>214</v>
      </c>
      <c r="C834">
        <v>1240</v>
      </c>
      <c r="D834" t="s">
        <v>711</v>
      </c>
      <c r="E834" t="s">
        <v>721</v>
      </c>
      <c r="I834" t="s">
        <v>2611</v>
      </c>
      <c r="J834" t="str">
        <f>IF($I834="","",_xlfn.LET(_xlpm.x,VLOOKUP($I834,'taxon-match_2026-08-31'!$A$2:$N$122,6,FALSE),IF(_xlpm.x=0,"",_xlpm.x)))</f>
        <v/>
      </c>
      <c r="K834" t="str">
        <f>IF($I834="","",_xlfn.LET(_xlpm.x,VLOOKUP($I834,'taxon-match_2026-08-31'!$A$2:$N$122,4,FALSE),IF(_xlpm.x=0,"",_xlpm.x)))</f>
        <v/>
      </c>
      <c r="L834" t="str">
        <f>IF($I834="","",_xlfn.LET(_xlpm.x,VLOOKUP($I834,'taxon-match_2026-08-31'!$A$2:$N$122,7,FALSE),IF(_xlpm.x=0,"",_xlpm.x)))</f>
        <v/>
      </c>
      <c r="M834" t="str">
        <f>IF($I834="","",_xlfn.LET(_xlpm.x,VLOOKUP($I834,'taxon-match_2026-08-31'!$A$2:$N$122,8,FALSE),IF(_xlpm.x=0,"",_xlpm.x)))</f>
        <v/>
      </c>
      <c r="N834" t="str">
        <f>IF($I834="","",_xlfn.LET(_xlpm.x,VLOOKUP($I834,'taxon-match_2026-08-31'!$A$2:$N$122,9,FALSE),IF(_xlpm.x=0,"",_xlpm.x)))</f>
        <v/>
      </c>
      <c r="O834" t="str">
        <f>IF($I834="","",_xlfn.LET(_xlpm.x,VLOOKUP($I834,'taxon-match_2026-08-31'!$A$2:$N$122,10,FALSE),IF(_xlpm.x=0,"",_xlpm.x)))</f>
        <v/>
      </c>
      <c r="P834" t="str">
        <f>IF($I834="","",_xlfn.LET(_xlpm.x,VLOOKUP($I834,'taxon-match_2026-08-31'!$A$2:$N$122,11,FALSE),IF(_xlpm.x=0,"",_xlpm.x)))</f>
        <v/>
      </c>
      <c r="Q834" t="str">
        <f>IF($I834="","",_xlfn.LET(_xlpm.x,VLOOKUP($I834,'taxon-match_2026-08-31'!$A$2:$N$122,12,FALSE),IF(_xlpm.x=0,"",_xlpm.x)))</f>
        <v/>
      </c>
      <c r="R834" t="str">
        <f>IF($I834="","",_xlfn.LET(_xlpm.x,VLOOKUP($I834,'taxon-match_2026-08-31'!$A$2:$N$122,14,FALSE),IF(_xlpm.x=0,"",_xlpm.x)))</f>
        <v/>
      </c>
      <c r="T834" t="s">
        <v>71</v>
      </c>
      <c r="X834" t="str">
        <f>IF(T834="","",_xlfn.LET(_xlpm.x,VLOOKUP(T834,'Drop-down_menus'!$F$2:$G$16,2,FALSE),IF(_xlpm.x=0,"",_xlpm.x)))</f>
        <v>https://orcid.org/0009-0002-6669-2911</v>
      </c>
      <c r="Y834" t="str">
        <f>IF(U834="","",_xlfn.LET(_xlpm.x,VLOOKUP(U834,'Drop-down_menus'!$F$2:$G$16,2,FALSE),IF(_xlpm.x=0,"",_xlpm.x)))</f>
        <v/>
      </c>
      <c r="Z834" t="str">
        <f>IF(V834="","",_xlfn.LET(_xlpm.x,VLOOKUP(V834,'Drop-down_menus'!$F$2:$G$16,2,FALSE),IF(_xlpm.x=0,"",_xlpm.x)))</f>
        <v/>
      </c>
      <c r="AA834" t="str">
        <f>IF(W834="","",_xlfn.LET(_xlpm.x,VLOOKUP(W834,'Drop-down_menus'!$F$2:$G$16,2,FALSE),IF(_xlpm.x=0,"",_xlpm.x)))</f>
        <v/>
      </c>
      <c r="AB834" t="s">
        <v>722</v>
      </c>
      <c r="AE834" t="s">
        <v>723</v>
      </c>
    </row>
    <row r="835" spans="1:31" hidden="1" x14ac:dyDescent="0.2">
      <c r="A835" s="2" t="s">
        <v>214</v>
      </c>
      <c r="C835">
        <v>1241</v>
      </c>
      <c r="D835" t="s">
        <v>711</v>
      </c>
      <c r="E835" t="s">
        <v>724</v>
      </c>
      <c r="I835" t="s">
        <v>2611</v>
      </c>
      <c r="J835" t="str">
        <f>IF($I835="","",_xlfn.LET(_xlpm.x,VLOOKUP($I835,'taxon-match_2026-08-31'!$A$2:$N$122,6,FALSE),IF(_xlpm.x=0,"",_xlpm.x)))</f>
        <v/>
      </c>
      <c r="K835" t="str">
        <f>IF($I835="","",_xlfn.LET(_xlpm.x,VLOOKUP($I835,'taxon-match_2026-08-31'!$A$2:$N$122,4,FALSE),IF(_xlpm.x=0,"",_xlpm.x)))</f>
        <v/>
      </c>
      <c r="L835" t="str">
        <f>IF($I835="","",_xlfn.LET(_xlpm.x,VLOOKUP($I835,'taxon-match_2026-08-31'!$A$2:$N$122,7,FALSE),IF(_xlpm.x=0,"",_xlpm.x)))</f>
        <v/>
      </c>
      <c r="M835" t="str">
        <f>IF($I835="","",_xlfn.LET(_xlpm.x,VLOOKUP($I835,'taxon-match_2026-08-31'!$A$2:$N$122,8,FALSE),IF(_xlpm.x=0,"",_xlpm.x)))</f>
        <v/>
      </c>
      <c r="N835" t="str">
        <f>IF($I835="","",_xlfn.LET(_xlpm.x,VLOOKUP($I835,'taxon-match_2026-08-31'!$A$2:$N$122,9,FALSE),IF(_xlpm.x=0,"",_xlpm.x)))</f>
        <v/>
      </c>
      <c r="O835" t="str">
        <f>IF($I835="","",_xlfn.LET(_xlpm.x,VLOOKUP($I835,'taxon-match_2026-08-31'!$A$2:$N$122,10,FALSE),IF(_xlpm.x=0,"",_xlpm.x)))</f>
        <v/>
      </c>
      <c r="P835" t="str">
        <f>IF($I835="","",_xlfn.LET(_xlpm.x,VLOOKUP($I835,'taxon-match_2026-08-31'!$A$2:$N$122,11,FALSE),IF(_xlpm.x=0,"",_xlpm.x)))</f>
        <v/>
      </c>
      <c r="Q835" t="str">
        <f>IF($I835="","",_xlfn.LET(_xlpm.x,VLOOKUP($I835,'taxon-match_2026-08-31'!$A$2:$N$122,12,FALSE),IF(_xlpm.x=0,"",_xlpm.x)))</f>
        <v/>
      </c>
      <c r="R835" t="str">
        <f>IF($I835="","",_xlfn.LET(_xlpm.x,VLOOKUP($I835,'taxon-match_2026-08-31'!$A$2:$N$122,14,FALSE),IF(_xlpm.x=0,"",_xlpm.x)))</f>
        <v/>
      </c>
      <c r="T835" t="s">
        <v>71</v>
      </c>
      <c r="X835" t="str">
        <f>IF(T835="","",_xlfn.LET(_xlpm.x,VLOOKUP(T835,'Drop-down_menus'!$F$2:$G$16,2,FALSE),IF(_xlpm.x=0,"",_xlpm.x)))</f>
        <v>https://orcid.org/0009-0002-6669-2911</v>
      </c>
      <c r="Y835" t="str">
        <f>IF(U835="","",_xlfn.LET(_xlpm.x,VLOOKUP(U835,'Drop-down_menus'!$F$2:$G$16,2,FALSE),IF(_xlpm.x=0,"",_xlpm.x)))</f>
        <v/>
      </c>
      <c r="Z835" t="str">
        <f>IF(V835="","",_xlfn.LET(_xlpm.x,VLOOKUP(V835,'Drop-down_menus'!$F$2:$G$16,2,FALSE),IF(_xlpm.x=0,"",_xlpm.x)))</f>
        <v/>
      </c>
      <c r="AA835" t="str">
        <f>IF(W835="","",_xlfn.LET(_xlpm.x,VLOOKUP(W835,'Drop-down_menus'!$F$2:$G$16,2,FALSE),IF(_xlpm.x=0,"",_xlpm.x)))</f>
        <v/>
      </c>
      <c r="AB835" t="s">
        <v>722</v>
      </c>
      <c r="AE835" t="s">
        <v>723</v>
      </c>
    </row>
    <row r="836" spans="1:31" hidden="1" x14ac:dyDescent="0.2">
      <c r="A836" s="2" t="s">
        <v>214</v>
      </c>
      <c r="C836">
        <v>1242</v>
      </c>
      <c r="D836" t="s">
        <v>711</v>
      </c>
      <c r="E836" t="s">
        <v>724</v>
      </c>
      <c r="I836" t="s">
        <v>2611</v>
      </c>
      <c r="J836" t="str">
        <f>IF($I836="","",_xlfn.LET(_xlpm.x,VLOOKUP($I836,'taxon-match_2026-08-31'!$A$2:$N$122,6,FALSE),IF(_xlpm.x=0,"",_xlpm.x)))</f>
        <v/>
      </c>
      <c r="K836" t="str">
        <f>IF($I836="","",_xlfn.LET(_xlpm.x,VLOOKUP($I836,'taxon-match_2026-08-31'!$A$2:$N$122,4,FALSE),IF(_xlpm.x=0,"",_xlpm.x)))</f>
        <v/>
      </c>
      <c r="L836" t="str">
        <f>IF($I836="","",_xlfn.LET(_xlpm.x,VLOOKUP($I836,'taxon-match_2026-08-31'!$A$2:$N$122,7,FALSE),IF(_xlpm.x=0,"",_xlpm.x)))</f>
        <v/>
      </c>
      <c r="M836" t="str">
        <f>IF($I836="","",_xlfn.LET(_xlpm.x,VLOOKUP($I836,'taxon-match_2026-08-31'!$A$2:$N$122,8,FALSE),IF(_xlpm.x=0,"",_xlpm.x)))</f>
        <v/>
      </c>
      <c r="N836" t="str">
        <f>IF($I836="","",_xlfn.LET(_xlpm.x,VLOOKUP($I836,'taxon-match_2026-08-31'!$A$2:$N$122,9,FALSE),IF(_xlpm.x=0,"",_xlpm.x)))</f>
        <v/>
      </c>
      <c r="O836" t="str">
        <f>IF($I836="","",_xlfn.LET(_xlpm.x,VLOOKUP($I836,'taxon-match_2026-08-31'!$A$2:$N$122,10,FALSE),IF(_xlpm.x=0,"",_xlpm.x)))</f>
        <v/>
      </c>
      <c r="P836" t="str">
        <f>IF($I836="","",_xlfn.LET(_xlpm.x,VLOOKUP($I836,'taxon-match_2026-08-31'!$A$2:$N$122,11,FALSE),IF(_xlpm.x=0,"",_xlpm.x)))</f>
        <v/>
      </c>
      <c r="Q836" t="str">
        <f>IF($I836="","",_xlfn.LET(_xlpm.x,VLOOKUP($I836,'taxon-match_2026-08-31'!$A$2:$N$122,12,FALSE),IF(_xlpm.x=0,"",_xlpm.x)))</f>
        <v/>
      </c>
      <c r="R836" t="str">
        <f>IF($I836="","",_xlfn.LET(_xlpm.x,VLOOKUP($I836,'taxon-match_2026-08-31'!$A$2:$N$122,14,FALSE),IF(_xlpm.x=0,"",_xlpm.x)))</f>
        <v/>
      </c>
      <c r="T836" t="s">
        <v>71</v>
      </c>
      <c r="X836" t="str">
        <f>IF(T836="","",_xlfn.LET(_xlpm.x,VLOOKUP(T836,'Drop-down_menus'!$F$2:$G$16,2,FALSE),IF(_xlpm.x=0,"",_xlpm.x)))</f>
        <v>https://orcid.org/0009-0002-6669-2911</v>
      </c>
      <c r="Y836" t="str">
        <f>IF(U836="","",_xlfn.LET(_xlpm.x,VLOOKUP(U836,'Drop-down_menus'!$F$2:$G$16,2,FALSE),IF(_xlpm.x=0,"",_xlpm.x)))</f>
        <v/>
      </c>
      <c r="Z836" t="str">
        <f>IF(V836="","",_xlfn.LET(_xlpm.x,VLOOKUP(V836,'Drop-down_menus'!$F$2:$G$16,2,FALSE),IF(_xlpm.x=0,"",_xlpm.x)))</f>
        <v/>
      </c>
      <c r="AA836" t="str">
        <f>IF(W836="","",_xlfn.LET(_xlpm.x,VLOOKUP(W836,'Drop-down_menus'!$F$2:$G$16,2,FALSE),IF(_xlpm.x=0,"",_xlpm.x)))</f>
        <v/>
      </c>
      <c r="AB836" t="s">
        <v>722</v>
      </c>
      <c r="AE836" t="s">
        <v>723</v>
      </c>
    </row>
    <row r="837" spans="1:31" hidden="1" x14ac:dyDescent="0.2">
      <c r="A837" s="2" t="s">
        <v>214</v>
      </c>
      <c r="C837">
        <v>1243</v>
      </c>
      <c r="D837" t="s">
        <v>711</v>
      </c>
      <c r="E837" t="s">
        <v>725</v>
      </c>
      <c r="I837" t="s">
        <v>2611</v>
      </c>
      <c r="J837" t="str">
        <f>IF($I837="","",_xlfn.LET(_xlpm.x,VLOOKUP($I837,'taxon-match_2026-08-31'!$A$2:$N$122,6,FALSE),IF(_xlpm.x=0,"",_xlpm.x)))</f>
        <v/>
      </c>
      <c r="K837" t="str">
        <f>IF($I837="","",_xlfn.LET(_xlpm.x,VLOOKUP($I837,'taxon-match_2026-08-31'!$A$2:$N$122,4,FALSE),IF(_xlpm.x=0,"",_xlpm.x)))</f>
        <v/>
      </c>
      <c r="L837" t="str">
        <f>IF($I837="","",_xlfn.LET(_xlpm.x,VLOOKUP($I837,'taxon-match_2026-08-31'!$A$2:$N$122,7,FALSE),IF(_xlpm.x=0,"",_xlpm.x)))</f>
        <v/>
      </c>
      <c r="M837" t="str">
        <f>IF($I837="","",_xlfn.LET(_xlpm.x,VLOOKUP($I837,'taxon-match_2026-08-31'!$A$2:$N$122,8,FALSE),IF(_xlpm.x=0,"",_xlpm.x)))</f>
        <v/>
      </c>
      <c r="N837" t="str">
        <f>IF($I837="","",_xlfn.LET(_xlpm.x,VLOOKUP($I837,'taxon-match_2026-08-31'!$A$2:$N$122,9,FALSE),IF(_xlpm.x=0,"",_xlpm.x)))</f>
        <v/>
      </c>
      <c r="O837" t="str">
        <f>IF($I837="","",_xlfn.LET(_xlpm.x,VLOOKUP($I837,'taxon-match_2026-08-31'!$A$2:$N$122,10,FALSE),IF(_xlpm.x=0,"",_xlpm.x)))</f>
        <v/>
      </c>
      <c r="P837" t="str">
        <f>IF($I837="","",_xlfn.LET(_xlpm.x,VLOOKUP($I837,'taxon-match_2026-08-31'!$A$2:$N$122,11,FALSE),IF(_xlpm.x=0,"",_xlpm.x)))</f>
        <v/>
      </c>
      <c r="Q837" t="str">
        <f>IF($I837="","",_xlfn.LET(_xlpm.x,VLOOKUP($I837,'taxon-match_2026-08-31'!$A$2:$N$122,12,FALSE),IF(_xlpm.x=0,"",_xlpm.x)))</f>
        <v/>
      </c>
      <c r="R837" t="str">
        <f>IF($I837="","",_xlfn.LET(_xlpm.x,VLOOKUP($I837,'taxon-match_2026-08-31'!$A$2:$N$122,14,FALSE),IF(_xlpm.x=0,"",_xlpm.x)))</f>
        <v/>
      </c>
      <c r="T837" t="s">
        <v>71</v>
      </c>
      <c r="X837" t="str">
        <f>IF(T837="","",_xlfn.LET(_xlpm.x,VLOOKUP(T837,'Drop-down_menus'!$F$2:$G$16,2,FALSE),IF(_xlpm.x=0,"",_xlpm.x)))</f>
        <v>https://orcid.org/0009-0002-6669-2911</v>
      </c>
      <c r="Y837" t="str">
        <f>IF(U837="","",_xlfn.LET(_xlpm.x,VLOOKUP(U837,'Drop-down_menus'!$F$2:$G$16,2,FALSE),IF(_xlpm.x=0,"",_xlpm.x)))</f>
        <v/>
      </c>
      <c r="Z837" t="str">
        <f>IF(V837="","",_xlfn.LET(_xlpm.x,VLOOKUP(V837,'Drop-down_menus'!$F$2:$G$16,2,FALSE),IF(_xlpm.x=0,"",_xlpm.x)))</f>
        <v/>
      </c>
      <c r="AA837" t="str">
        <f>IF(W837="","",_xlfn.LET(_xlpm.x,VLOOKUP(W837,'Drop-down_menus'!$F$2:$G$16,2,FALSE),IF(_xlpm.x=0,"",_xlpm.x)))</f>
        <v/>
      </c>
      <c r="AB837" t="s">
        <v>722</v>
      </c>
      <c r="AE837" t="s">
        <v>726</v>
      </c>
    </row>
    <row r="838" spans="1:31" hidden="1" x14ac:dyDescent="0.2">
      <c r="A838" s="2" t="s">
        <v>214</v>
      </c>
      <c r="C838">
        <v>1244</v>
      </c>
      <c r="D838" t="s">
        <v>711</v>
      </c>
      <c r="E838" t="s">
        <v>727</v>
      </c>
      <c r="I838" t="s">
        <v>2611</v>
      </c>
      <c r="J838" t="str">
        <f>IF($I838="","",_xlfn.LET(_xlpm.x,VLOOKUP($I838,'taxon-match_2026-08-31'!$A$2:$N$122,6,FALSE),IF(_xlpm.x=0,"",_xlpm.x)))</f>
        <v/>
      </c>
      <c r="K838" t="str">
        <f>IF($I838="","",_xlfn.LET(_xlpm.x,VLOOKUP($I838,'taxon-match_2026-08-31'!$A$2:$N$122,4,FALSE),IF(_xlpm.x=0,"",_xlpm.x)))</f>
        <v/>
      </c>
      <c r="L838" t="str">
        <f>IF($I838="","",_xlfn.LET(_xlpm.x,VLOOKUP($I838,'taxon-match_2026-08-31'!$A$2:$N$122,7,FALSE),IF(_xlpm.x=0,"",_xlpm.x)))</f>
        <v/>
      </c>
      <c r="M838" t="str">
        <f>IF($I838="","",_xlfn.LET(_xlpm.x,VLOOKUP($I838,'taxon-match_2026-08-31'!$A$2:$N$122,8,FALSE),IF(_xlpm.x=0,"",_xlpm.x)))</f>
        <v/>
      </c>
      <c r="N838" t="str">
        <f>IF($I838="","",_xlfn.LET(_xlpm.x,VLOOKUP($I838,'taxon-match_2026-08-31'!$A$2:$N$122,9,FALSE),IF(_xlpm.x=0,"",_xlpm.x)))</f>
        <v/>
      </c>
      <c r="O838" t="str">
        <f>IF($I838="","",_xlfn.LET(_xlpm.x,VLOOKUP($I838,'taxon-match_2026-08-31'!$A$2:$N$122,10,FALSE),IF(_xlpm.x=0,"",_xlpm.x)))</f>
        <v/>
      </c>
      <c r="P838" t="str">
        <f>IF($I838="","",_xlfn.LET(_xlpm.x,VLOOKUP($I838,'taxon-match_2026-08-31'!$A$2:$N$122,11,FALSE),IF(_xlpm.x=0,"",_xlpm.x)))</f>
        <v/>
      </c>
      <c r="Q838" t="str">
        <f>IF($I838="","",_xlfn.LET(_xlpm.x,VLOOKUP($I838,'taxon-match_2026-08-31'!$A$2:$N$122,12,FALSE),IF(_xlpm.x=0,"",_xlpm.x)))</f>
        <v/>
      </c>
      <c r="R838" t="str">
        <f>IF($I838="","",_xlfn.LET(_xlpm.x,VLOOKUP($I838,'taxon-match_2026-08-31'!$A$2:$N$122,14,FALSE),IF(_xlpm.x=0,"",_xlpm.x)))</f>
        <v/>
      </c>
      <c r="T838" t="s">
        <v>71</v>
      </c>
      <c r="X838" t="str">
        <f>IF(T838="","",_xlfn.LET(_xlpm.x,VLOOKUP(T838,'Drop-down_menus'!$F$2:$G$16,2,FALSE),IF(_xlpm.x=0,"",_xlpm.x)))</f>
        <v>https://orcid.org/0009-0002-6669-2911</v>
      </c>
      <c r="Y838" t="str">
        <f>IF(U838="","",_xlfn.LET(_xlpm.x,VLOOKUP(U838,'Drop-down_menus'!$F$2:$G$16,2,FALSE),IF(_xlpm.x=0,"",_xlpm.x)))</f>
        <v/>
      </c>
      <c r="Z838" t="str">
        <f>IF(V838="","",_xlfn.LET(_xlpm.x,VLOOKUP(V838,'Drop-down_menus'!$F$2:$G$16,2,FALSE),IF(_xlpm.x=0,"",_xlpm.x)))</f>
        <v/>
      </c>
      <c r="AA838" t="str">
        <f>IF(W838="","",_xlfn.LET(_xlpm.x,VLOOKUP(W838,'Drop-down_menus'!$F$2:$G$16,2,FALSE),IF(_xlpm.x=0,"",_xlpm.x)))</f>
        <v/>
      </c>
      <c r="AB838" t="s">
        <v>722</v>
      </c>
      <c r="AE838" t="s">
        <v>726</v>
      </c>
    </row>
    <row r="839" spans="1:31" hidden="1" x14ac:dyDescent="0.2">
      <c r="A839" s="2" t="s">
        <v>214</v>
      </c>
      <c r="C839">
        <v>1245</v>
      </c>
      <c r="D839" t="s">
        <v>711</v>
      </c>
      <c r="E839" t="s">
        <v>728</v>
      </c>
      <c r="I839" t="s">
        <v>2611</v>
      </c>
      <c r="J839" t="str">
        <f>IF($I839="","",_xlfn.LET(_xlpm.x,VLOOKUP($I839,'taxon-match_2026-08-31'!$A$2:$N$122,6,FALSE),IF(_xlpm.x=0,"",_xlpm.x)))</f>
        <v/>
      </c>
      <c r="K839" t="str">
        <f>IF($I839="","",_xlfn.LET(_xlpm.x,VLOOKUP($I839,'taxon-match_2026-08-31'!$A$2:$N$122,4,FALSE),IF(_xlpm.x=0,"",_xlpm.x)))</f>
        <v/>
      </c>
      <c r="L839" t="str">
        <f>IF($I839="","",_xlfn.LET(_xlpm.x,VLOOKUP($I839,'taxon-match_2026-08-31'!$A$2:$N$122,7,FALSE),IF(_xlpm.x=0,"",_xlpm.x)))</f>
        <v/>
      </c>
      <c r="M839" t="str">
        <f>IF($I839="","",_xlfn.LET(_xlpm.x,VLOOKUP($I839,'taxon-match_2026-08-31'!$A$2:$N$122,8,FALSE),IF(_xlpm.x=0,"",_xlpm.x)))</f>
        <v/>
      </c>
      <c r="N839" t="str">
        <f>IF($I839="","",_xlfn.LET(_xlpm.x,VLOOKUP($I839,'taxon-match_2026-08-31'!$A$2:$N$122,9,FALSE),IF(_xlpm.x=0,"",_xlpm.x)))</f>
        <v/>
      </c>
      <c r="O839" t="str">
        <f>IF($I839="","",_xlfn.LET(_xlpm.x,VLOOKUP($I839,'taxon-match_2026-08-31'!$A$2:$N$122,10,FALSE),IF(_xlpm.x=0,"",_xlpm.x)))</f>
        <v/>
      </c>
      <c r="P839" t="str">
        <f>IF($I839="","",_xlfn.LET(_xlpm.x,VLOOKUP($I839,'taxon-match_2026-08-31'!$A$2:$N$122,11,FALSE),IF(_xlpm.x=0,"",_xlpm.x)))</f>
        <v/>
      </c>
      <c r="Q839" t="str">
        <f>IF($I839="","",_xlfn.LET(_xlpm.x,VLOOKUP($I839,'taxon-match_2026-08-31'!$A$2:$N$122,12,FALSE),IF(_xlpm.x=0,"",_xlpm.x)))</f>
        <v/>
      </c>
      <c r="R839" t="str">
        <f>IF($I839="","",_xlfn.LET(_xlpm.x,VLOOKUP($I839,'taxon-match_2026-08-31'!$A$2:$N$122,14,FALSE),IF(_xlpm.x=0,"",_xlpm.x)))</f>
        <v/>
      </c>
      <c r="T839" t="s">
        <v>71</v>
      </c>
      <c r="X839" t="str">
        <f>IF(T839="","",_xlfn.LET(_xlpm.x,VLOOKUP(T839,'Drop-down_menus'!$F$2:$G$16,2,FALSE),IF(_xlpm.x=0,"",_xlpm.x)))</f>
        <v>https://orcid.org/0009-0002-6669-2911</v>
      </c>
      <c r="Y839" t="str">
        <f>IF(U839="","",_xlfn.LET(_xlpm.x,VLOOKUP(U839,'Drop-down_menus'!$F$2:$G$16,2,FALSE),IF(_xlpm.x=0,"",_xlpm.x)))</f>
        <v/>
      </c>
      <c r="Z839" t="str">
        <f>IF(V839="","",_xlfn.LET(_xlpm.x,VLOOKUP(V839,'Drop-down_menus'!$F$2:$G$16,2,FALSE),IF(_xlpm.x=0,"",_xlpm.x)))</f>
        <v/>
      </c>
      <c r="AA839" t="str">
        <f>IF(W839="","",_xlfn.LET(_xlpm.x,VLOOKUP(W839,'Drop-down_menus'!$F$2:$G$16,2,FALSE),IF(_xlpm.x=0,"",_xlpm.x)))</f>
        <v/>
      </c>
      <c r="AE839" t="s">
        <v>726</v>
      </c>
    </row>
    <row r="840" spans="1:31" hidden="1" x14ac:dyDescent="0.2">
      <c r="A840" s="2" t="s">
        <v>214</v>
      </c>
      <c r="C840">
        <v>1246</v>
      </c>
      <c r="D840" t="s">
        <v>711</v>
      </c>
      <c r="E840" t="s">
        <v>729</v>
      </c>
      <c r="I840" t="s">
        <v>2611</v>
      </c>
      <c r="J840" t="str">
        <f>IF($I840="","",_xlfn.LET(_xlpm.x,VLOOKUP($I840,'taxon-match_2026-08-31'!$A$2:$N$122,6,FALSE),IF(_xlpm.x=0,"",_xlpm.x)))</f>
        <v/>
      </c>
      <c r="K840" t="str">
        <f>IF($I840="","",_xlfn.LET(_xlpm.x,VLOOKUP($I840,'taxon-match_2026-08-31'!$A$2:$N$122,4,FALSE),IF(_xlpm.x=0,"",_xlpm.x)))</f>
        <v/>
      </c>
      <c r="L840" t="str">
        <f>IF($I840="","",_xlfn.LET(_xlpm.x,VLOOKUP($I840,'taxon-match_2026-08-31'!$A$2:$N$122,7,FALSE),IF(_xlpm.x=0,"",_xlpm.x)))</f>
        <v/>
      </c>
      <c r="M840" t="str">
        <f>IF($I840="","",_xlfn.LET(_xlpm.x,VLOOKUP($I840,'taxon-match_2026-08-31'!$A$2:$N$122,8,FALSE),IF(_xlpm.x=0,"",_xlpm.x)))</f>
        <v/>
      </c>
      <c r="N840" t="str">
        <f>IF($I840="","",_xlfn.LET(_xlpm.x,VLOOKUP($I840,'taxon-match_2026-08-31'!$A$2:$N$122,9,FALSE),IF(_xlpm.x=0,"",_xlpm.x)))</f>
        <v/>
      </c>
      <c r="O840" t="str">
        <f>IF($I840="","",_xlfn.LET(_xlpm.x,VLOOKUP($I840,'taxon-match_2026-08-31'!$A$2:$N$122,10,FALSE),IF(_xlpm.x=0,"",_xlpm.x)))</f>
        <v/>
      </c>
      <c r="P840" t="str">
        <f>IF($I840="","",_xlfn.LET(_xlpm.x,VLOOKUP($I840,'taxon-match_2026-08-31'!$A$2:$N$122,11,FALSE),IF(_xlpm.x=0,"",_xlpm.x)))</f>
        <v/>
      </c>
      <c r="Q840" t="str">
        <f>IF($I840="","",_xlfn.LET(_xlpm.x,VLOOKUP($I840,'taxon-match_2026-08-31'!$A$2:$N$122,12,FALSE),IF(_xlpm.x=0,"",_xlpm.x)))</f>
        <v/>
      </c>
      <c r="R840" t="str">
        <f>IF($I840="","",_xlfn.LET(_xlpm.x,VLOOKUP($I840,'taxon-match_2026-08-31'!$A$2:$N$122,14,FALSE),IF(_xlpm.x=0,"",_xlpm.x)))</f>
        <v/>
      </c>
      <c r="T840" t="s">
        <v>71</v>
      </c>
      <c r="X840" t="str">
        <f>IF(T840="","",_xlfn.LET(_xlpm.x,VLOOKUP(T840,'Drop-down_menus'!$F$2:$G$16,2,FALSE),IF(_xlpm.x=0,"",_xlpm.x)))</f>
        <v>https://orcid.org/0009-0002-6669-2911</v>
      </c>
      <c r="Y840" t="str">
        <f>IF(U840="","",_xlfn.LET(_xlpm.x,VLOOKUP(U840,'Drop-down_menus'!$F$2:$G$16,2,FALSE),IF(_xlpm.x=0,"",_xlpm.x)))</f>
        <v/>
      </c>
      <c r="Z840" t="str">
        <f>IF(V840="","",_xlfn.LET(_xlpm.x,VLOOKUP(V840,'Drop-down_menus'!$F$2:$G$16,2,FALSE),IF(_xlpm.x=0,"",_xlpm.x)))</f>
        <v/>
      </c>
      <c r="AA840" t="str">
        <f>IF(W840="","",_xlfn.LET(_xlpm.x,VLOOKUP(W840,'Drop-down_menus'!$F$2:$G$16,2,FALSE),IF(_xlpm.x=0,"",_xlpm.x)))</f>
        <v/>
      </c>
      <c r="AB840" t="s">
        <v>730</v>
      </c>
      <c r="AE840" t="s">
        <v>802</v>
      </c>
    </row>
    <row r="841" spans="1:31" hidden="1" x14ac:dyDescent="0.2">
      <c r="A841" s="2" t="s">
        <v>214</v>
      </c>
      <c r="C841">
        <v>1247</v>
      </c>
      <c r="D841" t="s">
        <v>711</v>
      </c>
      <c r="E841" t="s">
        <v>732</v>
      </c>
      <c r="I841" t="s">
        <v>2611</v>
      </c>
      <c r="J841" t="str">
        <f>IF($I841="","",_xlfn.LET(_xlpm.x,VLOOKUP($I841,'taxon-match_2026-08-31'!$A$2:$N$122,6,FALSE),IF(_xlpm.x=0,"",_xlpm.x)))</f>
        <v/>
      </c>
      <c r="K841" t="str">
        <f>IF($I841="","",_xlfn.LET(_xlpm.x,VLOOKUP($I841,'taxon-match_2026-08-31'!$A$2:$N$122,4,FALSE),IF(_xlpm.x=0,"",_xlpm.x)))</f>
        <v/>
      </c>
      <c r="L841" t="str">
        <f>IF($I841="","",_xlfn.LET(_xlpm.x,VLOOKUP($I841,'taxon-match_2026-08-31'!$A$2:$N$122,7,FALSE),IF(_xlpm.x=0,"",_xlpm.x)))</f>
        <v/>
      </c>
      <c r="M841" t="str">
        <f>IF($I841="","",_xlfn.LET(_xlpm.x,VLOOKUP($I841,'taxon-match_2026-08-31'!$A$2:$N$122,8,FALSE),IF(_xlpm.x=0,"",_xlpm.x)))</f>
        <v/>
      </c>
      <c r="N841" t="str">
        <f>IF($I841="","",_xlfn.LET(_xlpm.x,VLOOKUP($I841,'taxon-match_2026-08-31'!$A$2:$N$122,9,FALSE),IF(_xlpm.x=0,"",_xlpm.x)))</f>
        <v/>
      </c>
      <c r="O841" t="str">
        <f>IF($I841="","",_xlfn.LET(_xlpm.x,VLOOKUP($I841,'taxon-match_2026-08-31'!$A$2:$N$122,10,FALSE),IF(_xlpm.x=0,"",_xlpm.x)))</f>
        <v/>
      </c>
      <c r="P841" t="str">
        <f>IF($I841="","",_xlfn.LET(_xlpm.x,VLOOKUP($I841,'taxon-match_2026-08-31'!$A$2:$N$122,11,FALSE),IF(_xlpm.x=0,"",_xlpm.x)))</f>
        <v/>
      </c>
      <c r="Q841" t="str">
        <f>IF($I841="","",_xlfn.LET(_xlpm.x,VLOOKUP($I841,'taxon-match_2026-08-31'!$A$2:$N$122,12,FALSE),IF(_xlpm.x=0,"",_xlpm.x)))</f>
        <v/>
      </c>
      <c r="R841" t="str">
        <f>IF($I841="","",_xlfn.LET(_xlpm.x,VLOOKUP($I841,'taxon-match_2026-08-31'!$A$2:$N$122,14,FALSE),IF(_xlpm.x=0,"",_xlpm.x)))</f>
        <v/>
      </c>
      <c r="T841" t="s">
        <v>71</v>
      </c>
      <c r="X841" t="str">
        <f>IF(T841="","",_xlfn.LET(_xlpm.x,VLOOKUP(T841,'Drop-down_menus'!$F$2:$G$16,2,FALSE),IF(_xlpm.x=0,"",_xlpm.x)))</f>
        <v>https://orcid.org/0009-0002-6669-2911</v>
      </c>
      <c r="Y841" t="str">
        <f>IF(U841="","",_xlfn.LET(_xlpm.x,VLOOKUP(U841,'Drop-down_menus'!$F$2:$G$16,2,FALSE),IF(_xlpm.x=0,"",_xlpm.x)))</f>
        <v/>
      </c>
      <c r="Z841" t="str">
        <f>IF(V841="","",_xlfn.LET(_xlpm.x,VLOOKUP(V841,'Drop-down_menus'!$F$2:$G$16,2,FALSE),IF(_xlpm.x=0,"",_xlpm.x)))</f>
        <v/>
      </c>
      <c r="AA841" t="str">
        <f>IF(W841="","",_xlfn.LET(_xlpm.x,VLOOKUP(W841,'Drop-down_menus'!$F$2:$G$16,2,FALSE),IF(_xlpm.x=0,"",_xlpm.x)))</f>
        <v/>
      </c>
      <c r="AE841" t="s">
        <v>819</v>
      </c>
    </row>
    <row r="842" spans="1:31" hidden="1" x14ac:dyDescent="0.2">
      <c r="A842" s="2" t="s">
        <v>214</v>
      </c>
      <c r="C842">
        <v>1248</v>
      </c>
      <c r="D842" t="s">
        <v>711</v>
      </c>
      <c r="E842" t="s">
        <v>736</v>
      </c>
      <c r="I842" t="s">
        <v>2611</v>
      </c>
      <c r="J842" t="str">
        <f>IF($I842="","",_xlfn.LET(_xlpm.x,VLOOKUP($I842,'taxon-match_2026-08-31'!$A$2:$N$122,6,FALSE),IF(_xlpm.x=0,"",_xlpm.x)))</f>
        <v/>
      </c>
      <c r="K842" t="str">
        <f>IF($I842="","",_xlfn.LET(_xlpm.x,VLOOKUP($I842,'taxon-match_2026-08-31'!$A$2:$N$122,4,FALSE),IF(_xlpm.x=0,"",_xlpm.x)))</f>
        <v/>
      </c>
      <c r="L842" t="str">
        <f>IF($I842="","",_xlfn.LET(_xlpm.x,VLOOKUP($I842,'taxon-match_2026-08-31'!$A$2:$N$122,7,FALSE),IF(_xlpm.x=0,"",_xlpm.x)))</f>
        <v/>
      </c>
      <c r="M842" t="str">
        <f>IF($I842="","",_xlfn.LET(_xlpm.x,VLOOKUP($I842,'taxon-match_2026-08-31'!$A$2:$N$122,8,FALSE),IF(_xlpm.x=0,"",_xlpm.x)))</f>
        <v/>
      </c>
      <c r="N842" t="str">
        <f>IF($I842="","",_xlfn.LET(_xlpm.x,VLOOKUP($I842,'taxon-match_2026-08-31'!$A$2:$N$122,9,FALSE),IF(_xlpm.x=0,"",_xlpm.x)))</f>
        <v/>
      </c>
      <c r="O842" t="str">
        <f>IF($I842="","",_xlfn.LET(_xlpm.x,VLOOKUP($I842,'taxon-match_2026-08-31'!$A$2:$N$122,10,FALSE),IF(_xlpm.x=0,"",_xlpm.x)))</f>
        <v/>
      </c>
      <c r="P842" t="str">
        <f>IF($I842="","",_xlfn.LET(_xlpm.x,VLOOKUP($I842,'taxon-match_2026-08-31'!$A$2:$N$122,11,FALSE),IF(_xlpm.x=0,"",_xlpm.x)))</f>
        <v/>
      </c>
      <c r="Q842" t="str">
        <f>IF($I842="","",_xlfn.LET(_xlpm.x,VLOOKUP($I842,'taxon-match_2026-08-31'!$A$2:$N$122,12,FALSE),IF(_xlpm.x=0,"",_xlpm.x)))</f>
        <v/>
      </c>
      <c r="R842" t="str">
        <f>IF($I842="","",_xlfn.LET(_xlpm.x,VLOOKUP($I842,'taxon-match_2026-08-31'!$A$2:$N$122,14,FALSE),IF(_xlpm.x=0,"",_xlpm.x)))</f>
        <v/>
      </c>
      <c r="T842" t="s">
        <v>71</v>
      </c>
      <c r="X842" t="str">
        <f>IF(T842="","",_xlfn.LET(_xlpm.x,VLOOKUP(T842,'Drop-down_menus'!$F$2:$G$16,2,FALSE),IF(_xlpm.x=0,"",_xlpm.x)))</f>
        <v>https://orcid.org/0009-0002-6669-2911</v>
      </c>
      <c r="Y842" t="str">
        <f>IF(U842="","",_xlfn.LET(_xlpm.x,VLOOKUP(U842,'Drop-down_menus'!$F$2:$G$16,2,FALSE),IF(_xlpm.x=0,"",_xlpm.x)))</f>
        <v/>
      </c>
      <c r="Z842" t="str">
        <f>IF(V842="","",_xlfn.LET(_xlpm.x,VLOOKUP(V842,'Drop-down_menus'!$F$2:$G$16,2,FALSE),IF(_xlpm.x=0,"",_xlpm.x)))</f>
        <v/>
      </c>
      <c r="AA842" t="str">
        <f>IF(W842="","",_xlfn.LET(_xlpm.x,VLOOKUP(W842,'Drop-down_menus'!$F$2:$G$16,2,FALSE),IF(_xlpm.x=0,"",_xlpm.x)))</f>
        <v/>
      </c>
      <c r="AB842" t="s">
        <v>702</v>
      </c>
      <c r="AE842" t="s">
        <v>723</v>
      </c>
    </row>
    <row r="843" spans="1:31" hidden="1" x14ac:dyDescent="0.2">
      <c r="A843" s="2" t="s">
        <v>214</v>
      </c>
      <c r="C843">
        <v>1249</v>
      </c>
      <c r="D843" t="s">
        <v>711</v>
      </c>
      <c r="E843" t="s">
        <v>733</v>
      </c>
      <c r="I843" t="s">
        <v>2611</v>
      </c>
      <c r="J843" t="str">
        <f>IF($I843="","",_xlfn.LET(_xlpm.x,VLOOKUP($I843,'taxon-match_2026-08-31'!$A$2:$N$122,6,FALSE),IF(_xlpm.x=0,"",_xlpm.x)))</f>
        <v/>
      </c>
      <c r="K843" t="str">
        <f>IF($I843="","",_xlfn.LET(_xlpm.x,VLOOKUP($I843,'taxon-match_2026-08-31'!$A$2:$N$122,4,FALSE),IF(_xlpm.x=0,"",_xlpm.x)))</f>
        <v/>
      </c>
      <c r="L843" t="str">
        <f>IF($I843="","",_xlfn.LET(_xlpm.x,VLOOKUP($I843,'taxon-match_2026-08-31'!$A$2:$N$122,7,FALSE),IF(_xlpm.x=0,"",_xlpm.x)))</f>
        <v/>
      </c>
      <c r="M843" t="str">
        <f>IF($I843="","",_xlfn.LET(_xlpm.x,VLOOKUP($I843,'taxon-match_2026-08-31'!$A$2:$N$122,8,FALSE),IF(_xlpm.x=0,"",_xlpm.x)))</f>
        <v/>
      </c>
      <c r="N843" t="str">
        <f>IF($I843="","",_xlfn.LET(_xlpm.x,VLOOKUP($I843,'taxon-match_2026-08-31'!$A$2:$N$122,9,FALSE),IF(_xlpm.x=0,"",_xlpm.x)))</f>
        <v/>
      </c>
      <c r="O843" t="str">
        <f>IF($I843="","",_xlfn.LET(_xlpm.x,VLOOKUP($I843,'taxon-match_2026-08-31'!$A$2:$N$122,10,FALSE),IF(_xlpm.x=0,"",_xlpm.x)))</f>
        <v/>
      </c>
      <c r="P843" t="str">
        <f>IF($I843="","",_xlfn.LET(_xlpm.x,VLOOKUP($I843,'taxon-match_2026-08-31'!$A$2:$N$122,11,FALSE),IF(_xlpm.x=0,"",_xlpm.x)))</f>
        <v/>
      </c>
      <c r="Q843" t="str">
        <f>IF($I843="","",_xlfn.LET(_xlpm.x,VLOOKUP($I843,'taxon-match_2026-08-31'!$A$2:$N$122,12,FALSE),IF(_xlpm.x=0,"",_xlpm.x)))</f>
        <v/>
      </c>
      <c r="R843" t="str">
        <f>IF($I843="","",_xlfn.LET(_xlpm.x,VLOOKUP($I843,'taxon-match_2026-08-31'!$A$2:$N$122,14,FALSE),IF(_xlpm.x=0,"",_xlpm.x)))</f>
        <v/>
      </c>
      <c r="T843" t="s">
        <v>71</v>
      </c>
      <c r="X843" t="str">
        <f>IF(T843="","",_xlfn.LET(_xlpm.x,VLOOKUP(T843,'Drop-down_menus'!$F$2:$G$16,2,FALSE),IF(_xlpm.x=0,"",_xlpm.x)))</f>
        <v>https://orcid.org/0009-0002-6669-2911</v>
      </c>
      <c r="Y843" t="str">
        <f>IF(U843="","",_xlfn.LET(_xlpm.x,VLOOKUP(U843,'Drop-down_menus'!$F$2:$G$16,2,FALSE),IF(_xlpm.x=0,"",_xlpm.x)))</f>
        <v/>
      </c>
      <c r="Z843" t="str">
        <f>IF(V843="","",_xlfn.LET(_xlpm.x,VLOOKUP(V843,'Drop-down_menus'!$F$2:$G$16,2,FALSE),IF(_xlpm.x=0,"",_xlpm.x)))</f>
        <v/>
      </c>
      <c r="AA843" t="str">
        <f>IF(W843="","",_xlfn.LET(_xlpm.x,VLOOKUP(W843,'Drop-down_menus'!$F$2:$G$16,2,FALSE),IF(_xlpm.x=0,"",_xlpm.x)))</f>
        <v/>
      </c>
      <c r="AB843" t="s">
        <v>734</v>
      </c>
      <c r="AE843" t="s">
        <v>723</v>
      </c>
    </row>
    <row r="844" spans="1:31" hidden="1" x14ac:dyDescent="0.2">
      <c r="A844" s="2" t="s">
        <v>214</v>
      </c>
      <c r="C844">
        <v>1250</v>
      </c>
      <c r="D844" t="s">
        <v>711</v>
      </c>
      <c r="E844" t="s">
        <v>721</v>
      </c>
      <c r="I844" t="s">
        <v>2611</v>
      </c>
      <c r="J844" t="str">
        <f>IF($I844="","",_xlfn.LET(_xlpm.x,VLOOKUP($I844,'taxon-match_2026-08-31'!$A$2:$N$122,6,FALSE),IF(_xlpm.x=0,"",_xlpm.x)))</f>
        <v/>
      </c>
      <c r="K844" t="str">
        <f>IF($I844="","",_xlfn.LET(_xlpm.x,VLOOKUP($I844,'taxon-match_2026-08-31'!$A$2:$N$122,4,FALSE),IF(_xlpm.x=0,"",_xlpm.x)))</f>
        <v/>
      </c>
      <c r="L844" t="str">
        <f>IF($I844="","",_xlfn.LET(_xlpm.x,VLOOKUP($I844,'taxon-match_2026-08-31'!$A$2:$N$122,7,FALSE),IF(_xlpm.x=0,"",_xlpm.x)))</f>
        <v/>
      </c>
      <c r="M844" t="str">
        <f>IF($I844="","",_xlfn.LET(_xlpm.x,VLOOKUP($I844,'taxon-match_2026-08-31'!$A$2:$N$122,8,FALSE),IF(_xlpm.x=0,"",_xlpm.x)))</f>
        <v/>
      </c>
      <c r="N844" t="str">
        <f>IF($I844="","",_xlfn.LET(_xlpm.x,VLOOKUP($I844,'taxon-match_2026-08-31'!$A$2:$N$122,9,FALSE),IF(_xlpm.x=0,"",_xlpm.x)))</f>
        <v/>
      </c>
      <c r="O844" t="str">
        <f>IF($I844="","",_xlfn.LET(_xlpm.x,VLOOKUP($I844,'taxon-match_2026-08-31'!$A$2:$N$122,10,FALSE),IF(_xlpm.x=0,"",_xlpm.x)))</f>
        <v/>
      </c>
      <c r="P844" t="str">
        <f>IF($I844="","",_xlfn.LET(_xlpm.x,VLOOKUP($I844,'taxon-match_2026-08-31'!$A$2:$N$122,11,FALSE),IF(_xlpm.x=0,"",_xlpm.x)))</f>
        <v/>
      </c>
      <c r="Q844" t="str">
        <f>IF($I844="","",_xlfn.LET(_xlpm.x,VLOOKUP($I844,'taxon-match_2026-08-31'!$A$2:$N$122,12,FALSE),IF(_xlpm.x=0,"",_xlpm.x)))</f>
        <v/>
      </c>
      <c r="R844" t="str">
        <f>IF($I844="","",_xlfn.LET(_xlpm.x,VLOOKUP($I844,'taxon-match_2026-08-31'!$A$2:$N$122,14,FALSE),IF(_xlpm.x=0,"",_xlpm.x)))</f>
        <v/>
      </c>
      <c r="T844" t="s">
        <v>71</v>
      </c>
      <c r="X844" t="str">
        <f>IF(T844="","",_xlfn.LET(_xlpm.x,VLOOKUP(T844,'Drop-down_menus'!$F$2:$G$16,2,FALSE),IF(_xlpm.x=0,"",_xlpm.x)))</f>
        <v>https://orcid.org/0009-0002-6669-2911</v>
      </c>
      <c r="Y844" t="str">
        <f>IF(U844="","",_xlfn.LET(_xlpm.x,VLOOKUP(U844,'Drop-down_menus'!$F$2:$G$16,2,FALSE),IF(_xlpm.x=0,"",_xlpm.x)))</f>
        <v/>
      </c>
      <c r="Z844" t="str">
        <f>IF(V844="","",_xlfn.LET(_xlpm.x,VLOOKUP(V844,'Drop-down_menus'!$F$2:$G$16,2,FALSE),IF(_xlpm.x=0,"",_xlpm.x)))</f>
        <v/>
      </c>
      <c r="AA844" t="str">
        <f>IF(W844="","",_xlfn.LET(_xlpm.x,VLOOKUP(W844,'Drop-down_menus'!$F$2:$G$16,2,FALSE),IF(_xlpm.x=0,"",_xlpm.x)))</f>
        <v/>
      </c>
      <c r="AB844" t="s">
        <v>722</v>
      </c>
      <c r="AE844" t="s">
        <v>723</v>
      </c>
    </row>
    <row r="845" spans="1:31" hidden="1" x14ac:dyDescent="0.2">
      <c r="A845" s="2" t="s">
        <v>214</v>
      </c>
      <c r="C845">
        <v>1251</v>
      </c>
      <c r="D845" t="s">
        <v>711</v>
      </c>
      <c r="E845" t="s">
        <v>721</v>
      </c>
      <c r="I845" t="s">
        <v>2611</v>
      </c>
      <c r="J845" t="str">
        <f>IF($I845="","",_xlfn.LET(_xlpm.x,VLOOKUP($I845,'taxon-match_2026-08-31'!$A$2:$N$122,6,FALSE),IF(_xlpm.x=0,"",_xlpm.x)))</f>
        <v/>
      </c>
      <c r="K845" t="str">
        <f>IF($I845="","",_xlfn.LET(_xlpm.x,VLOOKUP($I845,'taxon-match_2026-08-31'!$A$2:$N$122,4,FALSE),IF(_xlpm.x=0,"",_xlpm.x)))</f>
        <v/>
      </c>
      <c r="L845" t="str">
        <f>IF($I845="","",_xlfn.LET(_xlpm.x,VLOOKUP($I845,'taxon-match_2026-08-31'!$A$2:$N$122,7,FALSE),IF(_xlpm.x=0,"",_xlpm.x)))</f>
        <v/>
      </c>
      <c r="M845" t="str">
        <f>IF($I845="","",_xlfn.LET(_xlpm.x,VLOOKUP($I845,'taxon-match_2026-08-31'!$A$2:$N$122,8,FALSE),IF(_xlpm.x=0,"",_xlpm.x)))</f>
        <v/>
      </c>
      <c r="N845" t="str">
        <f>IF($I845="","",_xlfn.LET(_xlpm.x,VLOOKUP($I845,'taxon-match_2026-08-31'!$A$2:$N$122,9,FALSE),IF(_xlpm.x=0,"",_xlpm.x)))</f>
        <v/>
      </c>
      <c r="O845" t="str">
        <f>IF($I845="","",_xlfn.LET(_xlpm.x,VLOOKUP($I845,'taxon-match_2026-08-31'!$A$2:$N$122,10,FALSE),IF(_xlpm.x=0,"",_xlpm.x)))</f>
        <v/>
      </c>
      <c r="P845" t="str">
        <f>IF($I845="","",_xlfn.LET(_xlpm.x,VLOOKUP($I845,'taxon-match_2026-08-31'!$A$2:$N$122,11,FALSE),IF(_xlpm.x=0,"",_xlpm.x)))</f>
        <v/>
      </c>
      <c r="Q845" t="str">
        <f>IF($I845="","",_xlfn.LET(_xlpm.x,VLOOKUP($I845,'taxon-match_2026-08-31'!$A$2:$N$122,12,FALSE),IF(_xlpm.x=0,"",_xlpm.x)))</f>
        <v/>
      </c>
      <c r="R845" t="str">
        <f>IF($I845="","",_xlfn.LET(_xlpm.x,VLOOKUP($I845,'taxon-match_2026-08-31'!$A$2:$N$122,14,FALSE),IF(_xlpm.x=0,"",_xlpm.x)))</f>
        <v/>
      </c>
      <c r="T845" t="s">
        <v>71</v>
      </c>
      <c r="X845" t="str">
        <f>IF(T845="","",_xlfn.LET(_xlpm.x,VLOOKUP(T845,'Drop-down_menus'!$F$2:$G$16,2,FALSE),IF(_xlpm.x=0,"",_xlpm.x)))</f>
        <v>https://orcid.org/0009-0002-6669-2911</v>
      </c>
      <c r="Y845" t="str">
        <f>IF(U845="","",_xlfn.LET(_xlpm.x,VLOOKUP(U845,'Drop-down_menus'!$F$2:$G$16,2,FALSE),IF(_xlpm.x=0,"",_xlpm.x)))</f>
        <v/>
      </c>
      <c r="Z845" t="str">
        <f>IF(V845="","",_xlfn.LET(_xlpm.x,VLOOKUP(V845,'Drop-down_menus'!$F$2:$G$16,2,FALSE),IF(_xlpm.x=0,"",_xlpm.x)))</f>
        <v/>
      </c>
      <c r="AA845" t="str">
        <f>IF(W845="","",_xlfn.LET(_xlpm.x,VLOOKUP(W845,'Drop-down_menus'!$F$2:$G$16,2,FALSE),IF(_xlpm.x=0,"",_xlpm.x)))</f>
        <v/>
      </c>
      <c r="AB845" t="s">
        <v>722</v>
      </c>
      <c r="AE845" t="s">
        <v>723</v>
      </c>
    </row>
    <row r="846" spans="1:31" hidden="1" x14ac:dyDescent="0.2">
      <c r="A846" s="2" t="s">
        <v>214</v>
      </c>
      <c r="C846">
        <v>1252</v>
      </c>
      <c r="D846" t="s">
        <v>711</v>
      </c>
      <c r="E846" t="s">
        <v>724</v>
      </c>
      <c r="I846" t="s">
        <v>2611</v>
      </c>
      <c r="J846" t="str">
        <f>IF($I846="","",_xlfn.LET(_xlpm.x,VLOOKUP($I846,'taxon-match_2026-08-31'!$A$2:$N$122,6,FALSE),IF(_xlpm.x=0,"",_xlpm.x)))</f>
        <v/>
      </c>
      <c r="K846" t="str">
        <f>IF($I846="","",_xlfn.LET(_xlpm.x,VLOOKUP($I846,'taxon-match_2026-08-31'!$A$2:$N$122,4,FALSE),IF(_xlpm.x=0,"",_xlpm.x)))</f>
        <v/>
      </c>
      <c r="L846" t="str">
        <f>IF($I846="","",_xlfn.LET(_xlpm.x,VLOOKUP($I846,'taxon-match_2026-08-31'!$A$2:$N$122,7,FALSE),IF(_xlpm.x=0,"",_xlpm.x)))</f>
        <v/>
      </c>
      <c r="M846" t="str">
        <f>IF($I846="","",_xlfn.LET(_xlpm.x,VLOOKUP($I846,'taxon-match_2026-08-31'!$A$2:$N$122,8,FALSE),IF(_xlpm.x=0,"",_xlpm.x)))</f>
        <v/>
      </c>
      <c r="N846" t="str">
        <f>IF($I846="","",_xlfn.LET(_xlpm.x,VLOOKUP($I846,'taxon-match_2026-08-31'!$A$2:$N$122,9,FALSE),IF(_xlpm.x=0,"",_xlpm.x)))</f>
        <v/>
      </c>
      <c r="O846" t="str">
        <f>IF($I846="","",_xlfn.LET(_xlpm.x,VLOOKUP($I846,'taxon-match_2026-08-31'!$A$2:$N$122,10,FALSE),IF(_xlpm.x=0,"",_xlpm.x)))</f>
        <v/>
      </c>
      <c r="P846" t="str">
        <f>IF($I846="","",_xlfn.LET(_xlpm.x,VLOOKUP($I846,'taxon-match_2026-08-31'!$A$2:$N$122,11,FALSE),IF(_xlpm.x=0,"",_xlpm.x)))</f>
        <v/>
      </c>
      <c r="Q846" t="str">
        <f>IF($I846="","",_xlfn.LET(_xlpm.x,VLOOKUP($I846,'taxon-match_2026-08-31'!$A$2:$N$122,12,FALSE),IF(_xlpm.x=0,"",_xlpm.x)))</f>
        <v/>
      </c>
      <c r="R846" t="str">
        <f>IF($I846="","",_xlfn.LET(_xlpm.x,VLOOKUP($I846,'taxon-match_2026-08-31'!$A$2:$N$122,14,FALSE),IF(_xlpm.x=0,"",_xlpm.x)))</f>
        <v/>
      </c>
      <c r="T846" t="s">
        <v>71</v>
      </c>
      <c r="X846" t="str">
        <f>IF(T846="","",_xlfn.LET(_xlpm.x,VLOOKUP(T846,'Drop-down_menus'!$F$2:$G$16,2,FALSE),IF(_xlpm.x=0,"",_xlpm.x)))</f>
        <v>https://orcid.org/0009-0002-6669-2911</v>
      </c>
      <c r="Y846" t="str">
        <f>IF(U846="","",_xlfn.LET(_xlpm.x,VLOOKUP(U846,'Drop-down_menus'!$F$2:$G$16,2,FALSE),IF(_xlpm.x=0,"",_xlpm.x)))</f>
        <v/>
      </c>
      <c r="Z846" t="str">
        <f>IF(V846="","",_xlfn.LET(_xlpm.x,VLOOKUP(V846,'Drop-down_menus'!$F$2:$G$16,2,FALSE),IF(_xlpm.x=0,"",_xlpm.x)))</f>
        <v/>
      </c>
      <c r="AA846" t="str">
        <f>IF(W846="","",_xlfn.LET(_xlpm.x,VLOOKUP(W846,'Drop-down_menus'!$F$2:$G$16,2,FALSE),IF(_xlpm.x=0,"",_xlpm.x)))</f>
        <v/>
      </c>
      <c r="AB846" t="s">
        <v>722</v>
      </c>
      <c r="AE846" t="s">
        <v>726</v>
      </c>
    </row>
    <row r="847" spans="1:31" hidden="1" x14ac:dyDescent="0.2">
      <c r="A847" s="2" t="s">
        <v>214</v>
      </c>
      <c r="C847">
        <v>1253</v>
      </c>
      <c r="D847" t="s">
        <v>711</v>
      </c>
      <c r="E847" t="s">
        <v>724</v>
      </c>
      <c r="I847" t="s">
        <v>2611</v>
      </c>
      <c r="J847" t="str">
        <f>IF($I847="","",_xlfn.LET(_xlpm.x,VLOOKUP($I847,'taxon-match_2026-08-31'!$A$2:$N$122,6,FALSE),IF(_xlpm.x=0,"",_xlpm.x)))</f>
        <v/>
      </c>
      <c r="K847" t="str">
        <f>IF($I847="","",_xlfn.LET(_xlpm.x,VLOOKUP($I847,'taxon-match_2026-08-31'!$A$2:$N$122,4,FALSE),IF(_xlpm.x=0,"",_xlpm.x)))</f>
        <v/>
      </c>
      <c r="L847" t="str">
        <f>IF($I847="","",_xlfn.LET(_xlpm.x,VLOOKUP($I847,'taxon-match_2026-08-31'!$A$2:$N$122,7,FALSE),IF(_xlpm.x=0,"",_xlpm.x)))</f>
        <v/>
      </c>
      <c r="M847" t="str">
        <f>IF($I847="","",_xlfn.LET(_xlpm.x,VLOOKUP($I847,'taxon-match_2026-08-31'!$A$2:$N$122,8,FALSE),IF(_xlpm.x=0,"",_xlpm.x)))</f>
        <v/>
      </c>
      <c r="N847" t="str">
        <f>IF($I847="","",_xlfn.LET(_xlpm.x,VLOOKUP($I847,'taxon-match_2026-08-31'!$A$2:$N$122,9,FALSE),IF(_xlpm.x=0,"",_xlpm.x)))</f>
        <v/>
      </c>
      <c r="O847" t="str">
        <f>IF($I847="","",_xlfn.LET(_xlpm.x,VLOOKUP($I847,'taxon-match_2026-08-31'!$A$2:$N$122,10,FALSE),IF(_xlpm.x=0,"",_xlpm.x)))</f>
        <v/>
      </c>
      <c r="P847" t="str">
        <f>IF($I847="","",_xlfn.LET(_xlpm.x,VLOOKUP($I847,'taxon-match_2026-08-31'!$A$2:$N$122,11,FALSE),IF(_xlpm.x=0,"",_xlpm.x)))</f>
        <v/>
      </c>
      <c r="Q847" t="str">
        <f>IF($I847="","",_xlfn.LET(_xlpm.x,VLOOKUP($I847,'taxon-match_2026-08-31'!$A$2:$N$122,12,FALSE),IF(_xlpm.x=0,"",_xlpm.x)))</f>
        <v/>
      </c>
      <c r="R847" t="str">
        <f>IF($I847="","",_xlfn.LET(_xlpm.x,VLOOKUP($I847,'taxon-match_2026-08-31'!$A$2:$N$122,14,FALSE),IF(_xlpm.x=0,"",_xlpm.x)))</f>
        <v/>
      </c>
      <c r="T847" t="s">
        <v>71</v>
      </c>
      <c r="X847" t="str">
        <f>IF(T847="","",_xlfn.LET(_xlpm.x,VLOOKUP(T847,'Drop-down_menus'!$F$2:$G$16,2,FALSE),IF(_xlpm.x=0,"",_xlpm.x)))</f>
        <v>https://orcid.org/0009-0002-6669-2911</v>
      </c>
      <c r="Y847" t="str">
        <f>IF(U847="","",_xlfn.LET(_xlpm.x,VLOOKUP(U847,'Drop-down_menus'!$F$2:$G$16,2,FALSE),IF(_xlpm.x=0,"",_xlpm.x)))</f>
        <v/>
      </c>
      <c r="Z847" t="str">
        <f>IF(V847="","",_xlfn.LET(_xlpm.x,VLOOKUP(V847,'Drop-down_menus'!$F$2:$G$16,2,FALSE),IF(_xlpm.x=0,"",_xlpm.x)))</f>
        <v/>
      </c>
      <c r="AA847" t="str">
        <f>IF(W847="","",_xlfn.LET(_xlpm.x,VLOOKUP(W847,'Drop-down_menus'!$F$2:$G$16,2,FALSE),IF(_xlpm.x=0,"",_xlpm.x)))</f>
        <v/>
      </c>
      <c r="AB847" t="s">
        <v>722</v>
      </c>
      <c r="AE847" t="s">
        <v>726</v>
      </c>
    </row>
    <row r="848" spans="1:31" hidden="1" x14ac:dyDescent="0.2">
      <c r="A848" s="2" t="s">
        <v>214</v>
      </c>
      <c r="C848">
        <v>1254</v>
      </c>
      <c r="D848" t="s">
        <v>711</v>
      </c>
      <c r="E848" t="s">
        <v>725</v>
      </c>
      <c r="I848" t="s">
        <v>2611</v>
      </c>
      <c r="J848" t="str">
        <f>IF($I848="","",_xlfn.LET(_xlpm.x,VLOOKUP($I848,'taxon-match_2026-08-31'!$A$2:$N$122,6,FALSE),IF(_xlpm.x=0,"",_xlpm.x)))</f>
        <v/>
      </c>
      <c r="K848" t="str">
        <f>IF($I848="","",_xlfn.LET(_xlpm.x,VLOOKUP($I848,'taxon-match_2026-08-31'!$A$2:$N$122,4,FALSE),IF(_xlpm.x=0,"",_xlpm.x)))</f>
        <v/>
      </c>
      <c r="L848" t="str">
        <f>IF($I848="","",_xlfn.LET(_xlpm.x,VLOOKUP($I848,'taxon-match_2026-08-31'!$A$2:$N$122,7,FALSE),IF(_xlpm.x=0,"",_xlpm.x)))</f>
        <v/>
      </c>
      <c r="M848" t="str">
        <f>IF($I848="","",_xlfn.LET(_xlpm.x,VLOOKUP($I848,'taxon-match_2026-08-31'!$A$2:$N$122,8,FALSE),IF(_xlpm.x=0,"",_xlpm.x)))</f>
        <v/>
      </c>
      <c r="N848" t="str">
        <f>IF($I848="","",_xlfn.LET(_xlpm.x,VLOOKUP($I848,'taxon-match_2026-08-31'!$A$2:$N$122,9,FALSE),IF(_xlpm.x=0,"",_xlpm.x)))</f>
        <v/>
      </c>
      <c r="O848" t="str">
        <f>IF($I848="","",_xlfn.LET(_xlpm.x,VLOOKUP($I848,'taxon-match_2026-08-31'!$A$2:$N$122,10,FALSE),IF(_xlpm.x=0,"",_xlpm.x)))</f>
        <v/>
      </c>
      <c r="P848" t="str">
        <f>IF($I848="","",_xlfn.LET(_xlpm.x,VLOOKUP($I848,'taxon-match_2026-08-31'!$A$2:$N$122,11,FALSE),IF(_xlpm.x=0,"",_xlpm.x)))</f>
        <v/>
      </c>
      <c r="Q848" t="str">
        <f>IF($I848="","",_xlfn.LET(_xlpm.x,VLOOKUP($I848,'taxon-match_2026-08-31'!$A$2:$N$122,12,FALSE),IF(_xlpm.x=0,"",_xlpm.x)))</f>
        <v/>
      </c>
      <c r="R848" t="str">
        <f>IF($I848="","",_xlfn.LET(_xlpm.x,VLOOKUP($I848,'taxon-match_2026-08-31'!$A$2:$N$122,14,FALSE),IF(_xlpm.x=0,"",_xlpm.x)))</f>
        <v/>
      </c>
      <c r="T848" t="s">
        <v>71</v>
      </c>
      <c r="X848" t="str">
        <f>IF(T848="","",_xlfn.LET(_xlpm.x,VLOOKUP(T848,'Drop-down_menus'!$F$2:$G$16,2,FALSE),IF(_xlpm.x=0,"",_xlpm.x)))</f>
        <v>https://orcid.org/0009-0002-6669-2911</v>
      </c>
      <c r="Y848" t="str">
        <f>IF(U848="","",_xlfn.LET(_xlpm.x,VLOOKUP(U848,'Drop-down_menus'!$F$2:$G$16,2,FALSE),IF(_xlpm.x=0,"",_xlpm.x)))</f>
        <v/>
      </c>
      <c r="Z848" t="str">
        <f>IF(V848="","",_xlfn.LET(_xlpm.x,VLOOKUP(V848,'Drop-down_menus'!$F$2:$G$16,2,FALSE),IF(_xlpm.x=0,"",_xlpm.x)))</f>
        <v/>
      </c>
      <c r="AA848" t="str">
        <f>IF(W848="","",_xlfn.LET(_xlpm.x,VLOOKUP(W848,'Drop-down_menus'!$F$2:$G$16,2,FALSE),IF(_xlpm.x=0,"",_xlpm.x)))</f>
        <v/>
      </c>
      <c r="AB848" t="s">
        <v>722</v>
      </c>
      <c r="AE848" t="s">
        <v>726</v>
      </c>
    </row>
    <row r="849" spans="1:31" hidden="1" x14ac:dyDescent="0.2">
      <c r="A849" s="2" t="s">
        <v>214</v>
      </c>
      <c r="C849">
        <v>1255</v>
      </c>
      <c r="D849" t="s">
        <v>711</v>
      </c>
      <c r="E849" t="s">
        <v>727</v>
      </c>
      <c r="I849" t="s">
        <v>2611</v>
      </c>
      <c r="J849" t="str">
        <f>IF($I849="","",_xlfn.LET(_xlpm.x,VLOOKUP($I849,'taxon-match_2026-08-31'!$A$2:$N$122,6,FALSE),IF(_xlpm.x=0,"",_xlpm.x)))</f>
        <v/>
      </c>
      <c r="K849" t="str">
        <f>IF($I849="","",_xlfn.LET(_xlpm.x,VLOOKUP($I849,'taxon-match_2026-08-31'!$A$2:$N$122,4,FALSE),IF(_xlpm.x=0,"",_xlpm.x)))</f>
        <v/>
      </c>
      <c r="L849" t="str">
        <f>IF($I849="","",_xlfn.LET(_xlpm.x,VLOOKUP($I849,'taxon-match_2026-08-31'!$A$2:$N$122,7,FALSE),IF(_xlpm.x=0,"",_xlpm.x)))</f>
        <v/>
      </c>
      <c r="M849" t="str">
        <f>IF($I849="","",_xlfn.LET(_xlpm.x,VLOOKUP($I849,'taxon-match_2026-08-31'!$A$2:$N$122,8,FALSE),IF(_xlpm.x=0,"",_xlpm.x)))</f>
        <v/>
      </c>
      <c r="N849" t="str">
        <f>IF($I849="","",_xlfn.LET(_xlpm.x,VLOOKUP($I849,'taxon-match_2026-08-31'!$A$2:$N$122,9,FALSE),IF(_xlpm.x=0,"",_xlpm.x)))</f>
        <v/>
      </c>
      <c r="O849" t="str">
        <f>IF($I849="","",_xlfn.LET(_xlpm.x,VLOOKUP($I849,'taxon-match_2026-08-31'!$A$2:$N$122,10,FALSE),IF(_xlpm.x=0,"",_xlpm.x)))</f>
        <v/>
      </c>
      <c r="P849" t="str">
        <f>IF($I849="","",_xlfn.LET(_xlpm.x,VLOOKUP($I849,'taxon-match_2026-08-31'!$A$2:$N$122,11,FALSE),IF(_xlpm.x=0,"",_xlpm.x)))</f>
        <v/>
      </c>
      <c r="Q849" t="str">
        <f>IF($I849="","",_xlfn.LET(_xlpm.x,VLOOKUP($I849,'taxon-match_2026-08-31'!$A$2:$N$122,12,FALSE),IF(_xlpm.x=0,"",_xlpm.x)))</f>
        <v/>
      </c>
      <c r="R849" t="str">
        <f>IF($I849="","",_xlfn.LET(_xlpm.x,VLOOKUP($I849,'taxon-match_2026-08-31'!$A$2:$N$122,14,FALSE),IF(_xlpm.x=0,"",_xlpm.x)))</f>
        <v/>
      </c>
      <c r="T849" t="s">
        <v>71</v>
      </c>
      <c r="X849" t="str">
        <f>IF(T849="","",_xlfn.LET(_xlpm.x,VLOOKUP(T849,'Drop-down_menus'!$F$2:$G$16,2,FALSE),IF(_xlpm.x=0,"",_xlpm.x)))</f>
        <v>https://orcid.org/0009-0002-6669-2911</v>
      </c>
      <c r="Y849" t="str">
        <f>IF(U849="","",_xlfn.LET(_xlpm.x,VLOOKUP(U849,'Drop-down_menus'!$F$2:$G$16,2,FALSE),IF(_xlpm.x=0,"",_xlpm.x)))</f>
        <v/>
      </c>
      <c r="Z849" t="str">
        <f>IF(V849="","",_xlfn.LET(_xlpm.x,VLOOKUP(V849,'Drop-down_menus'!$F$2:$G$16,2,FALSE),IF(_xlpm.x=0,"",_xlpm.x)))</f>
        <v/>
      </c>
      <c r="AA849" t="str">
        <f>IF(W849="","",_xlfn.LET(_xlpm.x,VLOOKUP(W849,'Drop-down_menus'!$F$2:$G$16,2,FALSE),IF(_xlpm.x=0,"",_xlpm.x)))</f>
        <v/>
      </c>
      <c r="AB849" t="s">
        <v>722</v>
      </c>
      <c r="AE849" t="s">
        <v>802</v>
      </c>
    </row>
    <row r="850" spans="1:31" hidden="1" x14ac:dyDescent="0.2">
      <c r="A850" s="2" t="s">
        <v>214</v>
      </c>
      <c r="C850">
        <v>1256</v>
      </c>
      <c r="D850" t="s">
        <v>711</v>
      </c>
      <c r="E850" t="s">
        <v>728</v>
      </c>
      <c r="I850" t="s">
        <v>2611</v>
      </c>
      <c r="J850" t="str">
        <f>IF($I850="","",_xlfn.LET(_xlpm.x,VLOOKUP($I850,'taxon-match_2026-08-31'!$A$2:$N$122,6,FALSE),IF(_xlpm.x=0,"",_xlpm.x)))</f>
        <v/>
      </c>
      <c r="K850" t="str">
        <f>IF($I850="","",_xlfn.LET(_xlpm.x,VLOOKUP($I850,'taxon-match_2026-08-31'!$A$2:$N$122,4,FALSE),IF(_xlpm.x=0,"",_xlpm.x)))</f>
        <v/>
      </c>
      <c r="L850" t="str">
        <f>IF($I850="","",_xlfn.LET(_xlpm.x,VLOOKUP($I850,'taxon-match_2026-08-31'!$A$2:$N$122,7,FALSE),IF(_xlpm.x=0,"",_xlpm.x)))</f>
        <v/>
      </c>
      <c r="M850" t="str">
        <f>IF($I850="","",_xlfn.LET(_xlpm.x,VLOOKUP($I850,'taxon-match_2026-08-31'!$A$2:$N$122,8,FALSE),IF(_xlpm.x=0,"",_xlpm.x)))</f>
        <v/>
      </c>
      <c r="N850" t="str">
        <f>IF($I850="","",_xlfn.LET(_xlpm.x,VLOOKUP($I850,'taxon-match_2026-08-31'!$A$2:$N$122,9,FALSE),IF(_xlpm.x=0,"",_xlpm.x)))</f>
        <v/>
      </c>
      <c r="O850" t="str">
        <f>IF($I850="","",_xlfn.LET(_xlpm.x,VLOOKUP($I850,'taxon-match_2026-08-31'!$A$2:$N$122,10,FALSE),IF(_xlpm.x=0,"",_xlpm.x)))</f>
        <v/>
      </c>
      <c r="P850" t="str">
        <f>IF($I850="","",_xlfn.LET(_xlpm.x,VLOOKUP($I850,'taxon-match_2026-08-31'!$A$2:$N$122,11,FALSE),IF(_xlpm.x=0,"",_xlpm.x)))</f>
        <v/>
      </c>
      <c r="Q850" t="str">
        <f>IF($I850="","",_xlfn.LET(_xlpm.x,VLOOKUP($I850,'taxon-match_2026-08-31'!$A$2:$N$122,12,FALSE),IF(_xlpm.x=0,"",_xlpm.x)))</f>
        <v/>
      </c>
      <c r="R850" t="str">
        <f>IF($I850="","",_xlfn.LET(_xlpm.x,VLOOKUP($I850,'taxon-match_2026-08-31'!$A$2:$N$122,14,FALSE),IF(_xlpm.x=0,"",_xlpm.x)))</f>
        <v/>
      </c>
      <c r="T850" t="s">
        <v>71</v>
      </c>
      <c r="X850" t="str">
        <f>IF(T850="","",_xlfn.LET(_xlpm.x,VLOOKUP(T850,'Drop-down_menus'!$F$2:$G$16,2,FALSE),IF(_xlpm.x=0,"",_xlpm.x)))</f>
        <v>https://orcid.org/0009-0002-6669-2911</v>
      </c>
      <c r="Y850" t="str">
        <f>IF(U850="","",_xlfn.LET(_xlpm.x,VLOOKUP(U850,'Drop-down_menus'!$F$2:$G$16,2,FALSE),IF(_xlpm.x=0,"",_xlpm.x)))</f>
        <v/>
      </c>
      <c r="Z850" t="str">
        <f>IF(V850="","",_xlfn.LET(_xlpm.x,VLOOKUP(V850,'Drop-down_menus'!$F$2:$G$16,2,FALSE),IF(_xlpm.x=0,"",_xlpm.x)))</f>
        <v/>
      </c>
      <c r="AA850" t="str">
        <f>IF(W850="","",_xlfn.LET(_xlpm.x,VLOOKUP(W850,'Drop-down_menus'!$F$2:$G$16,2,FALSE),IF(_xlpm.x=0,"",_xlpm.x)))</f>
        <v/>
      </c>
      <c r="AE850" t="s">
        <v>819</v>
      </c>
    </row>
    <row r="851" spans="1:31" hidden="1" x14ac:dyDescent="0.2">
      <c r="A851" s="2" t="s">
        <v>214</v>
      </c>
      <c r="C851">
        <v>1257</v>
      </c>
      <c r="D851" t="s">
        <v>711</v>
      </c>
      <c r="E851" t="s">
        <v>729</v>
      </c>
      <c r="I851" t="s">
        <v>2611</v>
      </c>
      <c r="J851" t="str">
        <f>IF($I851="","",_xlfn.LET(_xlpm.x,VLOOKUP($I851,'taxon-match_2026-08-31'!$A$2:$N$122,6,FALSE),IF(_xlpm.x=0,"",_xlpm.x)))</f>
        <v/>
      </c>
      <c r="K851" t="str">
        <f>IF($I851="","",_xlfn.LET(_xlpm.x,VLOOKUP($I851,'taxon-match_2026-08-31'!$A$2:$N$122,4,FALSE),IF(_xlpm.x=0,"",_xlpm.x)))</f>
        <v/>
      </c>
      <c r="L851" t="str">
        <f>IF($I851="","",_xlfn.LET(_xlpm.x,VLOOKUP($I851,'taxon-match_2026-08-31'!$A$2:$N$122,7,FALSE),IF(_xlpm.x=0,"",_xlpm.x)))</f>
        <v/>
      </c>
      <c r="M851" t="str">
        <f>IF($I851="","",_xlfn.LET(_xlpm.x,VLOOKUP($I851,'taxon-match_2026-08-31'!$A$2:$N$122,8,FALSE),IF(_xlpm.x=0,"",_xlpm.x)))</f>
        <v/>
      </c>
      <c r="N851" t="str">
        <f>IF($I851="","",_xlfn.LET(_xlpm.x,VLOOKUP($I851,'taxon-match_2026-08-31'!$A$2:$N$122,9,FALSE),IF(_xlpm.x=0,"",_xlpm.x)))</f>
        <v/>
      </c>
      <c r="O851" t="str">
        <f>IF($I851="","",_xlfn.LET(_xlpm.x,VLOOKUP($I851,'taxon-match_2026-08-31'!$A$2:$N$122,10,FALSE),IF(_xlpm.x=0,"",_xlpm.x)))</f>
        <v/>
      </c>
      <c r="P851" t="str">
        <f>IF($I851="","",_xlfn.LET(_xlpm.x,VLOOKUP($I851,'taxon-match_2026-08-31'!$A$2:$N$122,11,FALSE),IF(_xlpm.x=0,"",_xlpm.x)))</f>
        <v/>
      </c>
      <c r="Q851" t="str">
        <f>IF($I851="","",_xlfn.LET(_xlpm.x,VLOOKUP($I851,'taxon-match_2026-08-31'!$A$2:$N$122,12,FALSE),IF(_xlpm.x=0,"",_xlpm.x)))</f>
        <v/>
      </c>
      <c r="R851" t="str">
        <f>IF($I851="","",_xlfn.LET(_xlpm.x,VLOOKUP($I851,'taxon-match_2026-08-31'!$A$2:$N$122,14,FALSE),IF(_xlpm.x=0,"",_xlpm.x)))</f>
        <v/>
      </c>
      <c r="T851" t="s">
        <v>71</v>
      </c>
      <c r="X851" t="str">
        <f>IF(T851="","",_xlfn.LET(_xlpm.x,VLOOKUP(T851,'Drop-down_menus'!$F$2:$G$16,2,FALSE),IF(_xlpm.x=0,"",_xlpm.x)))</f>
        <v>https://orcid.org/0009-0002-6669-2911</v>
      </c>
      <c r="Y851" t="str">
        <f>IF(U851="","",_xlfn.LET(_xlpm.x,VLOOKUP(U851,'Drop-down_menus'!$F$2:$G$16,2,FALSE),IF(_xlpm.x=0,"",_xlpm.x)))</f>
        <v/>
      </c>
      <c r="Z851" t="str">
        <f>IF(V851="","",_xlfn.LET(_xlpm.x,VLOOKUP(V851,'Drop-down_menus'!$F$2:$G$16,2,FALSE),IF(_xlpm.x=0,"",_xlpm.x)))</f>
        <v/>
      </c>
      <c r="AA851" t="str">
        <f>IF(W851="","",_xlfn.LET(_xlpm.x,VLOOKUP(W851,'Drop-down_menus'!$F$2:$G$16,2,FALSE),IF(_xlpm.x=0,"",_xlpm.x)))</f>
        <v/>
      </c>
      <c r="AB851" t="s">
        <v>730</v>
      </c>
      <c r="AE851" t="s">
        <v>737</v>
      </c>
    </row>
    <row r="852" spans="1:31" hidden="1" x14ac:dyDescent="0.2">
      <c r="A852" s="2" t="s">
        <v>214</v>
      </c>
      <c r="C852">
        <v>1258</v>
      </c>
      <c r="D852" t="s">
        <v>711</v>
      </c>
      <c r="E852" t="s">
        <v>732</v>
      </c>
      <c r="I852" t="s">
        <v>2611</v>
      </c>
      <c r="J852" t="str">
        <f>IF($I852="","",_xlfn.LET(_xlpm.x,VLOOKUP($I852,'taxon-match_2026-08-31'!$A$2:$N$122,6,FALSE),IF(_xlpm.x=0,"",_xlpm.x)))</f>
        <v/>
      </c>
      <c r="K852" t="str">
        <f>IF($I852="","",_xlfn.LET(_xlpm.x,VLOOKUP($I852,'taxon-match_2026-08-31'!$A$2:$N$122,4,FALSE),IF(_xlpm.x=0,"",_xlpm.x)))</f>
        <v/>
      </c>
      <c r="L852" t="str">
        <f>IF($I852="","",_xlfn.LET(_xlpm.x,VLOOKUP($I852,'taxon-match_2026-08-31'!$A$2:$N$122,7,FALSE),IF(_xlpm.x=0,"",_xlpm.x)))</f>
        <v/>
      </c>
      <c r="M852" t="str">
        <f>IF($I852="","",_xlfn.LET(_xlpm.x,VLOOKUP($I852,'taxon-match_2026-08-31'!$A$2:$N$122,8,FALSE),IF(_xlpm.x=0,"",_xlpm.x)))</f>
        <v/>
      </c>
      <c r="N852" t="str">
        <f>IF($I852="","",_xlfn.LET(_xlpm.x,VLOOKUP($I852,'taxon-match_2026-08-31'!$A$2:$N$122,9,FALSE),IF(_xlpm.x=0,"",_xlpm.x)))</f>
        <v/>
      </c>
      <c r="O852" t="str">
        <f>IF($I852="","",_xlfn.LET(_xlpm.x,VLOOKUP($I852,'taxon-match_2026-08-31'!$A$2:$N$122,10,FALSE),IF(_xlpm.x=0,"",_xlpm.x)))</f>
        <v/>
      </c>
      <c r="P852" t="str">
        <f>IF($I852="","",_xlfn.LET(_xlpm.x,VLOOKUP($I852,'taxon-match_2026-08-31'!$A$2:$N$122,11,FALSE),IF(_xlpm.x=0,"",_xlpm.x)))</f>
        <v/>
      </c>
      <c r="Q852" t="str">
        <f>IF($I852="","",_xlfn.LET(_xlpm.x,VLOOKUP($I852,'taxon-match_2026-08-31'!$A$2:$N$122,12,FALSE),IF(_xlpm.x=0,"",_xlpm.x)))</f>
        <v/>
      </c>
      <c r="R852" t="str">
        <f>IF($I852="","",_xlfn.LET(_xlpm.x,VLOOKUP($I852,'taxon-match_2026-08-31'!$A$2:$N$122,14,FALSE),IF(_xlpm.x=0,"",_xlpm.x)))</f>
        <v/>
      </c>
      <c r="T852" t="s">
        <v>71</v>
      </c>
      <c r="X852" t="str">
        <f>IF(T852="","",_xlfn.LET(_xlpm.x,VLOOKUP(T852,'Drop-down_menus'!$F$2:$G$16,2,FALSE),IF(_xlpm.x=0,"",_xlpm.x)))</f>
        <v>https://orcid.org/0009-0002-6669-2911</v>
      </c>
      <c r="Y852" t="str">
        <f>IF(U852="","",_xlfn.LET(_xlpm.x,VLOOKUP(U852,'Drop-down_menus'!$F$2:$G$16,2,FALSE),IF(_xlpm.x=0,"",_xlpm.x)))</f>
        <v/>
      </c>
      <c r="Z852" t="str">
        <f>IF(V852="","",_xlfn.LET(_xlpm.x,VLOOKUP(V852,'Drop-down_menus'!$F$2:$G$16,2,FALSE),IF(_xlpm.x=0,"",_xlpm.x)))</f>
        <v/>
      </c>
      <c r="AA852" t="str">
        <f>IF(W852="","",_xlfn.LET(_xlpm.x,VLOOKUP(W852,'Drop-down_menus'!$F$2:$G$16,2,FALSE),IF(_xlpm.x=0,"",_xlpm.x)))</f>
        <v/>
      </c>
      <c r="AE852" t="s">
        <v>735</v>
      </c>
    </row>
    <row r="853" spans="1:31" hidden="1" x14ac:dyDescent="0.2">
      <c r="A853" s="2" t="s">
        <v>223</v>
      </c>
      <c r="C853">
        <v>1475</v>
      </c>
      <c r="D853" t="s">
        <v>711</v>
      </c>
      <c r="E853" t="s">
        <v>741</v>
      </c>
      <c r="I853" t="s">
        <v>2611</v>
      </c>
      <c r="J853" t="str">
        <f>IF($I853="","",_xlfn.LET(_xlpm.x,VLOOKUP($I853,'taxon-match_2026-08-31'!$A$2:$N$122,6,FALSE),IF(_xlpm.x=0,"",_xlpm.x)))</f>
        <v/>
      </c>
      <c r="K853" t="str">
        <f>IF($I853="","",_xlfn.LET(_xlpm.x,VLOOKUP($I853,'taxon-match_2026-08-31'!$A$2:$N$122,4,FALSE),IF(_xlpm.x=0,"",_xlpm.x)))</f>
        <v/>
      </c>
      <c r="L853" t="str">
        <f>IF($I853="","",_xlfn.LET(_xlpm.x,VLOOKUP($I853,'taxon-match_2026-08-31'!$A$2:$N$122,7,FALSE),IF(_xlpm.x=0,"",_xlpm.x)))</f>
        <v/>
      </c>
      <c r="M853" t="str">
        <f>IF($I853="","",_xlfn.LET(_xlpm.x,VLOOKUP($I853,'taxon-match_2026-08-31'!$A$2:$N$122,8,FALSE),IF(_xlpm.x=0,"",_xlpm.x)))</f>
        <v/>
      </c>
      <c r="N853" t="str">
        <f>IF($I853="","",_xlfn.LET(_xlpm.x,VLOOKUP($I853,'taxon-match_2026-08-31'!$A$2:$N$122,9,FALSE),IF(_xlpm.x=0,"",_xlpm.x)))</f>
        <v/>
      </c>
      <c r="O853" t="str">
        <f>IF($I853="","",_xlfn.LET(_xlpm.x,VLOOKUP($I853,'taxon-match_2026-08-31'!$A$2:$N$122,10,FALSE),IF(_xlpm.x=0,"",_xlpm.x)))</f>
        <v/>
      </c>
      <c r="P853" t="str">
        <f>IF($I853="","",_xlfn.LET(_xlpm.x,VLOOKUP($I853,'taxon-match_2026-08-31'!$A$2:$N$122,11,FALSE),IF(_xlpm.x=0,"",_xlpm.x)))</f>
        <v/>
      </c>
      <c r="Q853" t="str">
        <f>IF($I853="","",_xlfn.LET(_xlpm.x,VLOOKUP($I853,'taxon-match_2026-08-31'!$A$2:$N$122,12,FALSE),IF(_xlpm.x=0,"",_xlpm.x)))</f>
        <v/>
      </c>
      <c r="R853" t="str">
        <f>IF($I853="","",_xlfn.LET(_xlpm.x,VLOOKUP($I853,'taxon-match_2026-08-31'!$A$2:$N$122,14,FALSE),IF(_xlpm.x=0,"",_xlpm.x)))</f>
        <v/>
      </c>
      <c r="T853" t="s">
        <v>71</v>
      </c>
      <c r="X853" t="str">
        <f>IF(T853="","",_xlfn.LET(_xlpm.x,VLOOKUP(T853,'Drop-down_menus'!$F$2:$G$16,2,FALSE),IF(_xlpm.x=0,"",_xlpm.x)))</f>
        <v>https://orcid.org/0009-0002-6669-2911</v>
      </c>
      <c r="Y853" t="str">
        <f>IF(U853="","",_xlfn.LET(_xlpm.x,VLOOKUP(U853,'Drop-down_menus'!$F$2:$G$16,2,FALSE),IF(_xlpm.x=0,"",_xlpm.x)))</f>
        <v/>
      </c>
      <c r="Z853" t="str">
        <f>IF(V853="","",_xlfn.LET(_xlpm.x,VLOOKUP(V853,'Drop-down_menus'!$F$2:$G$16,2,FALSE),IF(_xlpm.x=0,"",_xlpm.x)))</f>
        <v/>
      </c>
      <c r="AA853" t="str">
        <f>IF(W853="","",_xlfn.LET(_xlpm.x,VLOOKUP(W853,'Drop-down_menus'!$F$2:$G$16,2,FALSE),IF(_xlpm.x=0,"",_xlpm.x)))</f>
        <v/>
      </c>
      <c r="AE853" t="s">
        <v>739</v>
      </c>
    </row>
    <row r="854" spans="1:31" hidden="1" x14ac:dyDescent="0.2">
      <c r="A854" s="2" t="s">
        <v>223</v>
      </c>
      <c r="C854">
        <v>1476</v>
      </c>
      <c r="D854" t="s">
        <v>711</v>
      </c>
      <c r="E854" t="s">
        <v>721</v>
      </c>
      <c r="I854" t="s">
        <v>2611</v>
      </c>
      <c r="J854" t="str">
        <f>IF($I854="","",_xlfn.LET(_xlpm.x,VLOOKUP($I854,'taxon-match_2026-08-31'!$A$2:$N$122,6,FALSE),IF(_xlpm.x=0,"",_xlpm.x)))</f>
        <v/>
      </c>
      <c r="K854" t="str">
        <f>IF($I854="","",_xlfn.LET(_xlpm.x,VLOOKUP($I854,'taxon-match_2026-08-31'!$A$2:$N$122,4,FALSE),IF(_xlpm.x=0,"",_xlpm.x)))</f>
        <v/>
      </c>
      <c r="L854" t="str">
        <f>IF($I854="","",_xlfn.LET(_xlpm.x,VLOOKUP($I854,'taxon-match_2026-08-31'!$A$2:$N$122,7,FALSE),IF(_xlpm.x=0,"",_xlpm.x)))</f>
        <v/>
      </c>
      <c r="M854" t="str">
        <f>IF($I854="","",_xlfn.LET(_xlpm.x,VLOOKUP($I854,'taxon-match_2026-08-31'!$A$2:$N$122,8,FALSE),IF(_xlpm.x=0,"",_xlpm.x)))</f>
        <v/>
      </c>
      <c r="N854" t="str">
        <f>IF($I854="","",_xlfn.LET(_xlpm.x,VLOOKUP($I854,'taxon-match_2026-08-31'!$A$2:$N$122,9,FALSE),IF(_xlpm.x=0,"",_xlpm.x)))</f>
        <v/>
      </c>
      <c r="O854" t="str">
        <f>IF($I854="","",_xlfn.LET(_xlpm.x,VLOOKUP($I854,'taxon-match_2026-08-31'!$A$2:$N$122,10,FALSE),IF(_xlpm.x=0,"",_xlpm.x)))</f>
        <v/>
      </c>
      <c r="P854" t="str">
        <f>IF($I854="","",_xlfn.LET(_xlpm.x,VLOOKUP($I854,'taxon-match_2026-08-31'!$A$2:$N$122,11,FALSE),IF(_xlpm.x=0,"",_xlpm.x)))</f>
        <v/>
      </c>
      <c r="Q854" t="str">
        <f>IF($I854="","",_xlfn.LET(_xlpm.x,VLOOKUP($I854,'taxon-match_2026-08-31'!$A$2:$N$122,12,FALSE),IF(_xlpm.x=0,"",_xlpm.x)))</f>
        <v/>
      </c>
      <c r="R854" t="str">
        <f>IF($I854="","",_xlfn.LET(_xlpm.x,VLOOKUP($I854,'taxon-match_2026-08-31'!$A$2:$N$122,14,FALSE),IF(_xlpm.x=0,"",_xlpm.x)))</f>
        <v/>
      </c>
      <c r="T854" t="s">
        <v>71</v>
      </c>
      <c r="X854" t="str">
        <f>IF(T854="","",_xlfn.LET(_xlpm.x,VLOOKUP(T854,'Drop-down_menus'!$F$2:$G$16,2,FALSE),IF(_xlpm.x=0,"",_xlpm.x)))</f>
        <v>https://orcid.org/0009-0002-6669-2911</v>
      </c>
      <c r="Y854" t="str">
        <f>IF(U854="","",_xlfn.LET(_xlpm.x,VLOOKUP(U854,'Drop-down_menus'!$F$2:$G$16,2,FALSE),IF(_xlpm.x=0,"",_xlpm.x)))</f>
        <v/>
      </c>
      <c r="Z854" t="str">
        <f>IF(V854="","",_xlfn.LET(_xlpm.x,VLOOKUP(V854,'Drop-down_menus'!$F$2:$G$16,2,FALSE),IF(_xlpm.x=0,"",_xlpm.x)))</f>
        <v/>
      </c>
      <c r="AA854" t="str">
        <f>IF(W854="","",_xlfn.LET(_xlpm.x,VLOOKUP(W854,'Drop-down_menus'!$F$2:$G$16,2,FALSE),IF(_xlpm.x=0,"",_xlpm.x)))</f>
        <v/>
      </c>
      <c r="AB854" t="s">
        <v>722</v>
      </c>
      <c r="AE854" t="s">
        <v>723</v>
      </c>
    </row>
    <row r="855" spans="1:31" hidden="1" x14ac:dyDescent="0.2">
      <c r="A855" s="2" t="s">
        <v>223</v>
      </c>
      <c r="C855">
        <v>1477</v>
      </c>
      <c r="D855" t="s">
        <v>711</v>
      </c>
      <c r="E855" t="s">
        <v>721</v>
      </c>
      <c r="I855" t="s">
        <v>2611</v>
      </c>
      <c r="J855" t="str">
        <f>IF($I855="","",_xlfn.LET(_xlpm.x,VLOOKUP($I855,'taxon-match_2026-08-31'!$A$2:$N$122,6,FALSE),IF(_xlpm.x=0,"",_xlpm.x)))</f>
        <v/>
      </c>
      <c r="K855" t="str">
        <f>IF($I855="","",_xlfn.LET(_xlpm.x,VLOOKUP($I855,'taxon-match_2026-08-31'!$A$2:$N$122,4,FALSE),IF(_xlpm.x=0,"",_xlpm.x)))</f>
        <v/>
      </c>
      <c r="L855" t="str">
        <f>IF($I855="","",_xlfn.LET(_xlpm.x,VLOOKUP($I855,'taxon-match_2026-08-31'!$A$2:$N$122,7,FALSE),IF(_xlpm.x=0,"",_xlpm.x)))</f>
        <v/>
      </c>
      <c r="M855" t="str">
        <f>IF($I855="","",_xlfn.LET(_xlpm.x,VLOOKUP($I855,'taxon-match_2026-08-31'!$A$2:$N$122,8,FALSE),IF(_xlpm.x=0,"",_xlpm.x)))</f>
        <v/>
      </c>
      <c r="N855" t="str">
        <f>IF($I855="","",_xlfn.LET(_xlpm.x,VLOOKUP($I855,'taxon-match_2026-08-31'!$A$2:$N$122,9,FALSE),IF(_xlpm.x=0,"",_xlpm.x)))</f>
        <v/>
      </c>
      <c r="O855" t="str">
        <f>IF($I855="","",_xlfn.LET(_xlpm.x,VLOOKUP($I855,'taxon-match_2026-08-31'!$A$2:$N$122,10,FALSE),IF(_xlpm.x=0,"",_xlpm.x)))</f>
        <v/>
      </c>
      <c r="P855" t="str">
        <f>IF($I855="","",_xlfn.LET(_xlpm.x,VLOOKUP($I855,'taxon-match_2026-08-31'!$A$2:$N$122,11,FALSE),IF(_xlpm.x=0,"",_xlpm.x)))</f>
        <v/>
      </c>
      <c r="Q855" t="str">
        <f>IF($I855="","",_xlfn.LET(_xlpm.x,VLOOKUP($I855,'taxon-match_2026-08-31'!$A$2:$N$122,12,FALSE),IF(_xlpm.x=0,"",_xlpm.x)))</f>
        <v/>
      </c>
      <c r="R855" t="str">
        <f>IF($I855="","",_xlfn.LET(_xlpm.x,VLOOKUP($I855,'taxon-match_2026-08-31'!$A$2:$N$122,14,FALSE),IF(_xlpm.x=0,"",_xlpm.x)))</f>
        <v/>
      </c>
      <c r="T855" t="s">
        <v>71</v>
      </c>
      <c r="X855" t="str">
        <f>IF(T855="","",_xlfn.LET(_xlpm.x,VLOOKUP(T855,'Drop-down_menus'!$F$2:$G$16,2,FALSE),IF(_xlpm.x=0,"",_xlpm.x)))</f>
        <v>https://orcid.org/0009-0002-6669-2911</v>
      </c>
      <c r="Y855" t="str">
        <f>IF(U855="","",_xlfn.LET(_xlpm.x,VLOOKUP(U855,'Drop-down_menus'!$F$2:$G$16,2,FALSE),IF(_xlpm.x=0,"",_xlpm.x)))</f>
        <v/>
      </c>
      <c r="Z855" t="str">
        <f>IF(V855="","",_xlfn.LET(_xlpm.x,VLOOKUP(V855,'Drop-down_menus'!$F$2:$G$16,2,FALSE),IF(_xlpm.x=0,"",_xlpm.x)))</f>
        <v/>
      </c>
      <c r="AA855" t="str">
        <f>IF(W855="","",_xlfn.LET(_xlpm.x,VLOOKUP(W855,'Drop-down_menus'!$F$2:$G$16,2,FALSE),IF(_xlpm.x=0,"",_xlpm.x)))</f>
        <v/>
      </c>
      <c r="AB855" t="s">
        <v>722</v>
      </c>
      <c r="AE855" t="s">
        <v>723</v>
      </c>
    </row>
    <row r="856" spans="1:31" hidden="1" x14ac:dyDescent="0.2">
      <c r="A856" s="2" t="s">
        <v>223</v>
      </c>
      <c r="C856">
        <v>1478</v>
      </c>
      <c r="D856" t="s">
        <v>711</v>
      </c>
      <c r="E856" t="s">
        <v>724</v>
      </c>
      <c r="I856" t="s">
        <v>2611</v>
      </c>
      <c r="J856" t="str">
        <f>IF($I856="","",_xlfn.LET(_xlpm.x,VLOOKUP($I856,'taxon-match_2026-08-31'!$A$2:$N$122,6,FALSE),IF(_xlpm.x=0,"",_xlpm.x)))</f>
        <v/>
      </c>
      <c r="K856" t="str">
        <f>IF($I856="","",_xlfn.LET(_xlpm.x,VLOOKUP($I856,'taxon-match_2026-08-31'!$A$2:$N$122,4,FALSE),IF(_xlpm.x=0,"",_xlpm.x)))</f>
        <v/>
      </c>
      <c r="L856" t="str">
        <f>IF($I856="","",_xlfn.LET(_xlpm.x,VLOOKUP($I856,'taxon-match_2026-08-31'!$A$2:$N$122,7,FALSE),IF(_xlpm.x=0,"",_xlpm.x)))</f>
        <v/>
      </c>
      <c r="M856" t="str">
        <f>IF($I856="","",_xlfn.LET(_xlpm.x,VLOOKUP($I856,'taxon-match_2026-08-31'!$A$2:$N$122,8,FALSE),IF(_xlpm.x=0,"",_xlpm.x)))</f>
        <v/>
      </c>
      <c r="N856" t="str">
        <f>IF($I856="","",_xlfn.LET(_xlpm.x,VLOOKUP($I856,'taxon-match_2026-08-31'!$A$2:$N$122,9,FALSE),IF(_xlpm.x=0,"",_xlpm.x)))</f>
        <v/>
      </c>
      <c r="O856" t="str">
        <f>IF($I856="","",_xlfn.LET(_xlpm.x,VLOOKUP($I856,'taxon-match_2026-08-31'!$A$2:$N$122,10,FALSE),IF(_xlpm.x=0,"",_xlpm.x)))</f>
        <v/>
      </c>
      <c r="P856" t="str">
        <f>IF($I856="","",_xlfn.LET(_xlpm.x,VLOOKUP($I856,'taxon-match_2026-08-31'!$A$2:$N$122,11,FALSE),IF(_xlpm.x=0,"",_xlpm.x)))</f>
        <v/>
      </c>
      <c r="Q856" t="str">
        <f>IF($I856="","",_xlfn.LET(_xlpm.x,VLOOKUP($I856,'taxon-match_2026-08-31'!$A$2:$N$122,12,FALSE),IF(_xlpm.x=0,"",_xlpm.x)))</f>
        <v/>
      </c>
      <c r="R856" t="str">
        <f>IF($I856="","",_xlfn.LET(_xlpm.x,VLOOKUP($I856,'taxon-match_2026-08-31'!$A$2:$N$122,14,FALSE),IF(_xlpm.x=0,"",_xlpm.x)))</f>
        <v/>
      </c>
      <c r="T856" t="s">
        <v>71</v>
      </c>
      <c r="X856" t="str">
        <f>IF(T856="","",_xlfn.LET(_xlpm.x,VLOOKUP(T856,'Drop-down_menus'!$F$2:$G$16,2,FALSE),IF(_xlpm.x=0,"",_xlpm.x)))</f>
        <v>https://orcid.org/0009-0002-6669-2911</v>
      </c>
      <c r="Y856" t="str">
        <f>IF(U856="","",_xlfn.LET(_xlpm.x,VLOOKUP(U856,'Drop-down_menus'!$F$2:$G$16,2,FALSE),IF(_xlpm.x=0,"",_xlpm.x)))</f>
        <v/>
      </c>
      <c r="Z856" t="str">
        <f>IF(V856="","",_xlfn.LET(_xlpm.x,VLOOKUP(V856,'Drop-down_menus'!$F$2:$G$16,2,FALSE),IF(_xlpm.x=0,"",_xlpm.x)))</f>
        <v/>
      </c>
      <c r="AA856" t="str">
        <f>IF(W856="","",_xlfn.LET(_xlpm.x,VLOOKUP(W856,'Drop-down_menus'!$F$2:$G$16,2,FALSE),IF(_xlpm.x=0,"",_xlpm.x)))</f>
        <v/>
      </c>
      <c r="AB856" t="s">
        <v>722</v>
      </c>
      <c r="AE856" t="s">
        <v>723</v>
      </c>
    </row>
    <row r="857" spans="1:31" hidden="1" x14ac:dyDescent="0.2">
      <c r="A857" s="2" t="s">
        <v>223</v>
      </c>
      <c r="C857">
        <v>1479</v>
      </c>
      <c r="D857" t="s">
        <v>711</v>
      </c>
      <c r="E857" t="s">
        <v>724</v>
      </c>
      <c r="I857" t="s">
        <v>2611</v>
      </c>
      <c r="J857" t="str">
        <f>IF($I857="","",_xlfn.LET(_xlpm.x,VLOOKUP($I857,'taxon-match_2026-08-31'!$A$2:$N$122,6,FALSE),IF(_xlpm.x=0,"",_xlpm.x)))</f>
        <v/>
      </c>
      <c r="K857" t="str">
        <f>IF($I857="","",_xlfn.LET(_xlpm.x,VLOOKUP($I857,'taxon-match_2026-08-31'!$A$2:$N$122,4,FALSE),IF(_xlpm.x=0,"",_xlpm.x)))</f>
        <v/>
      </c>
      <c r="L857" t="str">
        <f>IF($I857="","",_xlfn.LET(_xlpm.x,VLOOKUP($I857,'taxon-match_2026-08-31'!$A$2:$N$122,7,FALSE),IF(_xlpm.x=0,"",_xlpm.x)))</f>
        <v/>
      </c>
      <c r="M857" t="str">
        <f>IF($I857="","",_xlfn.LET(_xlpm.x,VLOOKUP($I857,'taxon-match_2026-08-31'!$A$2:$N$122,8,FALSE),IF(_xlpm.x=0,"",_xlpm.x)))</f>
        <v/>
      </c>
      <c r="N857" t="str">
        <f>IF($I857="","",_xlfn.LET(_xlpm.x,VLOOKUP($I857,'taxon-match_2026-08-31'!$A$2:$N$122,9,FALSE),IF(_xlpm.x=0,"",_xlpm.x)))</f>
        <v/>
      </c>
      <c r="O857" t="str">
        <f>IF($I857="","",_xlfn.LET(_xlpm.x,VLOOKUP($I857,'taxon-match_2026-08-31'!$A$2:$N$122,10,FALSE),IF(_xlpm.x=0,"",_xlpm.x)))</f>
        <v/>
      </c>
      <c r="P857" t="str">
        <f>IF($I857="","",_xlfn.LET(_xlpm.x,VLOOKUP($I857,'taxon-match_2026-08-31'!$A$2:$N$122,11,FALSE),IF(_xlpm.x=0,"",_xlpm.x)))</f>
        <v/>
      </c>
      <c r="Q857" t="str">
        <f>IF($I857="","",_xlfn.LET(_xlpm.x,VLOOKUP($I857,'taxon-match_2026-08-31'!$A$2:$N$122,12,FALSE),IF(_xlpm.x=0,"",_xlpm.x)))</f>
        <v/>
      </c>
      <c r="R857" t="str">
        <f>IF($I857="","",_xlfn.LET(_xlpm.x,VLOOKUP($I857,'taxon-match_2026-08-31'!$A$2:$N$122,14,FALSE),IF(_xlpm.x=0,"",_xlpm.x)))</f>
        <v/>
      </c>
      <c r="T857" t="s">
        <v>71</v>
      </c>
      <c r="X857" t="str">
        <f>IF(T857="","",_xlfn.LET(_xlpm.x,VLOOKUP(T857,'Drop-down_menus'!$F$2:$G$16,2,FALSE),IF(_xlpm.x=0,"",_xlpm.x)))</f>
        <v>https://orcid.org/0009-0002-6669-2911</v>
      </c>
      <c r="Y857" t="str">
        <f>IF(U857="","",_xlfn.LET(_xlpm.x,VLOOKUP(U857,'Drop-down_menus'!$F$2:$G$16,2,FALSE),IF(_xlpm.x=0,"",_xlpm.x)))</f>
        <v/>
      </c>
      <c r="Z857" t="str">
        <f>IF(V857="","",_xlfn.LET(_xlpm.x,VLOOKUP(V857,'Drop-down_menus'!$F$2:$G$16,2,FALSE),IF(_xlpm.x=0,"",_xlpm.x)))</f>
        <v/>
      </c>
      <c r="AA857" t="str">
        <f>IF(W857="","",_xlfn.LET(_xlpm.x,VLOOKUP(W857,'Drop-down_menus'!$F$2:$G$16,2,FALSE),IF(_xlpm.x=0,"",_xlpm.x)))</f>
        <v/>
      </c>
      <c r="AB857" t="s">
        <v>722</v>
      </c>
      <c r="AE857" t="s">
        <v>723</v>
      </c>
    </row>
    <row r="858" spans="1:31" hidden="1" x14ac:dyDescent="0.2">
      <c r="A858" s="2" t="s">
        <v>223</v>
      </c>
      <c r="C858">
        <v>1480</v>
      </c>
      <c r="D858" t="s">
        <v>711</v>
      </c>
      <c r="E858" t="s">
        <v>728</v>
      </c>
      <c r="I858" t="s">
        <v>2611</v>
      </c>
      <c r="J858" t="str">
        <f>IF($I858="","",_xlfn.LET(_xlpm.x,VLOOKUP($I858,'taxon-match_2026-08-31'!$A$2:$N$122,6,FALSE),IF(_xlpm.x=0,"",_xlpm.x)))</f>
        <v/>
      </c>
      <c r="K858" t="str">
        <f>IF($I858="","",_xlfn.LET(_xlpm.x,VLOOKUP($I858,'taxon-match_2026-08-31'!$A$2:$N$122,4,FALSE),IF(_xlpm.x=0,"",_xlpm.x)))</f>
        <v/>
      </c>
      <c r="L858" t="str">
        <f>IF($I858="","",_xlfn.LET(_xlpm.x,VLOOKUP($I858,'taxon-match_2026-08-31'!$A$2:$N$122,7,FALSE),IF(_xlpm.x=0,"",_xlpm.x)))</f>
        <v/>
      </c>
      <c r="M858" t="str">
        <f>IF($I858="","",_xlfn.LET(_xlpm.x,VLOOKUP($I858,'taxon-match_2026-08-31'!$A$2:$N$122,8,FALSE),IF(_xlpm.x=0,"",_xlpm.x)))</f>
        <v/>
      </c>
      <c r="N858" t="str">
        <f>IF($I858="","",_xlfn.LET(_xlpm.x,VLOOKUP($I858,'taxon-match_2026-08-31'!$A$2:$N$122,9,FALSE),IF(_xlpm.x=0,"",_xlpm.x)))</f>
        <v/>
      </c>
      <c r="O858" t="str">
        <f>IF($I858="","",_xlfn.LET(_xlpm.x,VLOOKUP($I858,'taxon-match_2026-08-31'!$A$2:$N$122,10,FALSE),IF(_xlpm.x=0,"",_xlpm.x)))</f>
        <v/>
      </c>
      <c r="P858" t="str">
        <f>IF($I858="","",_xlfn.LET(_xlpm.x,VLOOKUP($I858,'taxon-match_2026-08-31'!$A$2:$N$122,11,FALSE),IF(_xlpm.x=0,"",_xlpm.x)))</f>
        <v/>
      </c>
      <c r="Q858" t="str">
        <f>IF($I858="","",_xlfn.LET(_xlpm.x,VLOOKUP($I858,'taxon-match_2026-08-31'!$A$2:$N$122,12,FALSE),IF(_xlpm.x=0,"",_xlpm.x)))</f>
        <v/>
      </c>
      <c r="R858" t="str">
        <f>IF($I858="","",_xlfn.LET(_xlpm.x,VLOOKUP($I858,'taxon-match_2026-08-31'!$A$2:$N$122,14,FALSE),IF(_xlpm.x=0,"",_xlpm.x)))</f>
        <v/>
      </c>
      <c r="T858" t="s">
        <v>71</v>
      </c>
      <c r="X858" t="str">
        <f>IF(T858="","",_xlfn.LET(_xlpm.x,VLOOKUP(T858,'Drop-down_menus'!$F$2:$G$16,2,FALSE),IF(_xlpm.x=0,"",_xlpm.x)))</f>
        <v>https://orcid.org/0009-0002-6669-2911</v>
      </c>
      <c r="Y858" t="str">
        <f>IF(U858="","",_xlfn.LET(_xlpm.x,VLOOKUP(U858,'Drop-down_menus'!$F$2:$G$16,2,FALSE),IF(_xlpm.x=0,"",_xlpm.x)))</f>
        <v/>
      </c>
      <c r="Z858" t="str">
        <f>IF(V858="","",_xlfn.LET(_xlpm.x,VLOOKUP(V858,'Drop-down_menus'!$F$2:$G$16,2,FALSE),IF(_xlpm.x=0,"",_xlpm.x)))</f>
        <v/>
      </c>
      <c r="AA858" t="str">
        <f>IF(W858="","",_xlfn.LET(_xlpm.x,VLOOKUP(W858,'Drop-down_menus'!$F$2:$G$16,2,FALSE),IF(_xlpm.x=0,"",_xlpm.x)))</f>
        <v/>
      </c>
      <c r="AE858" t="s">
        <v>726</v>
      </c>
    </row>
    <row r="859" spans="1:31" hidden="1" x14ac:dyDescent="0.2">
      <c r="A859" s="2" t="s">
        <v>225</v>
      </c>
      <c r="C859">
        <v>1481</v>
      </c>
      <c r="D859" t="s">
        <v>711</v>
      </c>
      <c r="E859" t="s">
        <v>741</v>
      </c>
      <c r="I859" t="s">
        <v>2611</v>
      </c>
      <c r="J859" t="str">
        <f>IF($I859="","",_xlfn.LET(_xlpm.x,VLOOKUP($I859,'taxon-match_2026-08-31'!$A$2:$N$122,6,FALSE),IF(_xlpm.x=0,"",_xlpm.x)))</f>
        <v/>
      </c>
      <c r="K859" t="str">
        <f>IF($I859="","",_xlfn.LET(_xlpm.x,VLOOKUP($I859,'taxon-match_2026-08-31'!$A$2:$N$122,4,FALSE),IF(_xlpm.x=0,"",_xlpm.x)))</f>
        <v/>
      </c>
      <c r="L859" t="str">
        <f>IF($I859="","",_xlfn.LET(_xlpm.x,VLOOKUP($I859,'taxon-match_2026-08-31'!$A$2:$N$122,7,FALSE),IF(_xlpm.x=0,"",_xlpm.x)))</f>
        <v/>
      </c>
      <c r="M859" t="str">
        <f>IF($I859="","",_xlfn.LET(_xlpm.x,VLOOKUP($I859,'taxon-match_2026-08-31'!$A$2:$N$122,8,FALSE),IF(_xlpm.x=0,"",_xlpm.x)))</f>
        <v/>
      </c>
      <c r="N859" t="str">
        <f>IF($I859="","",_xlfn.LET(_xlpm.x,VLOOKUP($I859,'taxon-match_2026-08-31'!$A$2:$N$122,9,FALSE),IF(_xlpm.x=0,"",_xlpm.x)))</f>
        <v/>
      </c>
      <c r="O859" t="str">
        <f>IF($I859="","",_xlfn.LET(_xlpm.x,VLOOKUP($I859,'taxon-match_2026-08-31'!$A$2:$N$122,10,FALSE),IF(_xlpm.x=0,"",_xlpm.x)))</f>
        <v/>
      </c>
      <c r="P859" t="str">
        <f>IF($I859="","",_xlfn.LET(_xlpm.x,VLOOKUP($I859,'taxon-match_2026-08-31'!$A$2:$N$122,11,FALSE),IF(_xlpm.x=0,"",_xlpm.x)))</f>
        <v/>
      </c>
      <c r="Q859" t="str">
        <f>IF($I859="","",_xlfn.LET(_xlpm.x,VLOOKUP($I859,'taxon-match_2026-08-31'!$A$2:$N$122,12,FALSE),IF(_xlpm.x=0,"",_xlpm.x)))</f>
        <v/>
      </c>
      <c r="R859" t="str">
        <f>IF($I859="","",_xlfn.LET(_xlpm.x,VLOOKUP($I859,'taxon-match_2026-08-31'!$A$2:$N$122,14,FALSE),IF(_xlpm.x=0,"",_xlpm.x)))</f>
        <v/>
      </c>
      <c r="T859" t="s">
        <v>71</v>
      </c>
      <c r="X859" t="str">
        <f>IF(T859="","",_xlfn.LET(_xlpm.x,VLOOKUP(T859,'Drop-down_menus'!$F$2:$G$16,2,FALSE),IF(_xlpm.x=0,"",_xlpm.x)))</f>
        <v>https://orcid.org/0009-0002-6669-2911</v>
      </c>
      <c r="Y859" t="str">
        <f>IF(U859="","",_xlfn.LET(_xlpm.x,VLOOKUP(U859,'Drop-down_menus'!$F$2:$G$16,2,FALSE),IF(_xlpm.x=0,"",_xlpm.x)))</f>
        <v/>
      </c>
      <c r="Z859" t="str">
        <f>IF(V859="","",_xlfn.LET(_xlpm.x,VLOOKUP(V859,'Drop-down_menus'!$F$2:$G$16,2,FALSE),IF(_xlpm.x=0,"",_xlpm.x)))</f>
        <v/>
      </c>
      <c r="AA859" t="str">
        <f>IF(W859="","",_xlfn.LET(_xlpm.x,VLOOKUP(W859,'Drop-down_menus'!$F$2:$G$16,2,FALSE),IF(_xlpm.x=0,"",_xlpm.x)))</f>
        <v/>
      </c>
      <c r="AE859" t="s">
        <v>739</v>
      </c>
    </row>
    <row r="860" spans="1:31" hidden="1" x14ac:dyDescent="0.2">
      <c r="A860" s="2" t="s">
        <v>225</v>
      </c>
      <c r="C860">
        <v>1482</v>
      </c>
      <c r="D860" t="s">
        <v>711</v>
      </c>
      <c r="E860" t="s">
        <v>721</v>
      </c>
      <c r="I860" t="s">
        <v>2611</v>
      </c>
      <c r="J860" t="str">
        <f>IF($I860="","",_xlfn.LET(_xlpm.x,VLOOKUP($I860,'taxon-match_2026-08-31'!$A$2:$N$122,6,FALSE),IF(_xlpm.x=0,"",_xlpm.x)))</f>
        <v/>
      </c>
      <c r="K860" t="str">
        <f>IF($I860="","",_xlfn.LET(_xlpm.x,VLOOKUP($I860,'taxon-match_2026-08-31'!$A$2:$N$122,4,FALSE),IF(_xlpm.x=0,"",_xlpm.x)))</f>
        <v/>
      </c>
      <c r="L860" t="str">
        <f>IF($I860="","",_xlfn.LET(_xlpm.x,VLOOKUP($I860,'taxon-match_2026-08-31'!$A$2:$N$122,7,FALSE),IF(_xlpm.x=0,"",_xlpm.x)))</f>
        <v/>
      </c>
      <c r="M860" t="str">
        <f>IF($I860="","",_xlfn.LET(_xlpm.x,VLOOKUP($I860,'taxon-match_2026-08-31'!$A$2:$N$122,8,FALSE),IF(_xlpm.x=0,"",_xlpm.x)))</f>
        <v/>
      </c>
      <c r="N860" t="str">
        <f>IF($I860="","",_xlfn.LET(_xlpm.x,VLOOKUP($I860,'taxon-match_2026-08-31'!$A$2:$N$122,9,FALSE),IF(_xlpm.x=0,"",_xlpm.x)))</f>
        <v/>
      </c>
      <c r="O860" t="str">
        <f>IF($I860="","",_xlfn.LET(_xlpm.x,VLOOKUP($I860,'taxon-match_2026-08-31'!$A$2:$N$122,10,FALSE),IF(_xlpm.x=0,"",_xlpm.x)))</f>
        <v/>
      </c>
      <c r="P860" t="str">
        <f>IF($I860="","",_xlfn.LET(_xlpm.x,VLOOKUP($I860,'taxon-match_2026-08-31'!$A$2:$N$122,11,FALSE),IF(_xlpm.x=0,"",_xlpm.x)))</f>
        <v/>
      </c>
      <c r="Q860" t="str">
        <f>IF($I860="","",_xlfn.LET(_xlpm.x,VLOOKUP($I860,'taxon-match_2026-08-31'!$A$2:$N$122,12,FALSE),IF(_xlpm.x=0,"",_xlpm.x)))</f>
        <v/>
      </c>
      <c r="R860" t="str">
        <f>IF($I860="","",_xlfn.LET(_xlpm.x,VLOOKUP($I860,'taxon-match_2026-08-31'!$A$2:$N$122,14,FALSE),IF(_xlpm.x=0,"",_xlpm.x)))</f>
        <v/>
      </c>
      <c r="T860" t="s">
        <v>71</v>
      </c>
      <c r="X860" t="str">
        <f>IF(T860="","",_xlfn.LET(_xlpm.x,VLOOKUP(T860,'Drop-down_menus'!$F$2:$G$16,2,FALSE),IF(_xlpm.x=0,"",_xlpm.x)))</f>
        <v>https://orcid.org/0009-0002-6669-2911</v>
      </c>
      <c r="Y860" t="str">
        <f>IF(U860="","",_xlfn.LET(_xlpm.x,VLOOKUP(U860,'Drop-down_menus'!$F$2:$G$16,2,FALSE),IF(_xlpm.x=0,"",_xlpm.x)))</f>
        <v/>
      </c>
      <c r="Z860" t="str">
        <f>IF(V860="","",_xlfn.LET(_xlpm.x,VLOOKUP(V860,'Drop-down_menus'!$F$2:$G$16,2,FALSE),IF(_xlpm.x=0,"",_xlpm.x)))</f>
        <v/>
      </c>
      <c r="AA860" t="str">
        <f>IF(W860="","",_xlfn.LET(_xlpm.x,VLOOKUP(W860,'Drop-down_menus'!$F$2:$G$16,2,FALSE),IF(_xlpm.x=0,"",_xlpm.x)))</f>
        <v/>
      </c>
      <c r="AB860" t="s">
        <v>722</v>
      </c>
      <c r="AE860" t="s">
        <v>723</v>
      </c>
    </row>
    <row r="861" spans="1:31" hidden="1" x14ac:dyDescent="0.2">
      <c r="A861" s="2" t="s">
        <v>225</v>
      </c>
      <c r="C861">
        <v>1483</v>
      </c>
      <c r="D861" t="s">
        <v>711</v>
      </c>
      <c r="E861" t="s">
        <v>721</v>
      </c>
      <c r="I861" t="s">
        <v>2611</v>
      </c>
      <c r="J861" t="str">
        <f>IF($I861="","",_xlfn.LET(_xlpm.x,VLOOKUP($I861,'taxon-match_2026-08-31'!$A$2:$N$122,6,FALSE),IF(_xlpm.x=0,"",_xlpm.x)))</f>
        <v/>
      </c>
      <c r="K861" t="str">
        <f>IF($I861="","",_xlfn.LET(_xlpm.x,VLOOKUP($I861,'taxon-match_2026-08-31'!$A$2:$N$122,4,FALSE),IF(_xlpm.x=0,"",_xlpm.x)))</f>
        <v/>
      </c>
      <c r="L861" t="str">
        <f>IF($I861="","",_xlfn.LET(_xlpm.x,VLOOKUP($I861,'taxon-match_2026-08-31'!$A$2:$N$122,7,FALSE),IF(_xlpm.x=0,"",_xlpm.x)))</f>
        <v/>
      </c>
      <c r="M861" t="str">
        <f>IF($I861="","",_xlfn.LET(_xlpm.x,VLOOKUP($I861,'taxon-match_2026-08-31'!$A$2:$N$122,8,FALSE),IF(_xlpm.x=0,"",_xlpm.x)))</f>
        <v/>
      </c>
      <c r="N861" t="str">
        <f>IF($I861="","",_xlfn.LET(_xlpm.x,VLOOKUP($I861,'taxon-match_2026-08-31'!$A$2:$N$122,9,FALSE),IF(_xlpm.x=0,"",_xlpm.x)))</f>
        <v/>
      </c>
      <c r="O861" t="str">
        <f>IF($I861="","",_xlfn.LET(_xlpm.x,VLOOKUP($I861,'taxon-match_2026-08-31'!$A$2:$N$122,10,FALSE),IF(_xlpm.x=0,"",_xlpm.x)))</f>
        <v/>
      </c>
      <c r="P861" t="str">
        <f>IF($I861="","",_xlfn.LET(_xlpm.x,VLOOKUP($I861,'taxon-match_2026-08-31'!$A$2:$N$122,11,FALSE),IF(_xlpm.x=0,"",_xlpm.x)))</f>
        <v/>
      </c>
      <c r="Q861" t="str">
        <f>IF($I861="","",_xlfn.LET(_xlpm.x,VLOOKUP($I861,'taxon-match_2026-08-31'!$A$2:$N$122,12,FALSE),IF(_xlpm.x=0,"",_xlpm.x)))</f>
        <v/>
      </c>
      <c r="R861" t="str">
        <f>IF($I861="","",_xlfn.LET(_xlpm.x,VLOOKUP($I861,'taxon-match_2026-08-31'!$A$2:$N$122,14,FALSE),IF(_xlpm.x=0,"",_xlpm.x)))</f>
        <v/>
      </c>
      <c r="T861" t="s">
        <v>71</v>
      </c>
      <c r="X861" t="str">
        <f>IF(T861="","",_xlfn.LET(_xlpm.x,VLOOKUP(T861,'Drop-down_menus'!$F$2:$G$16,2,FALSE),IF(_xlpm.x=0,"",_xlpm.x)))</f>
        <v>https://orcid.org/0009-0002-6669-2911</v>
      </c>
      <c r="Y861" t="str">
        <f>IF(U861="","",_xlfn.LET(_xlpm.x,VLOOKUP(U861,'Drop-down_menus'!$F$2:$G$16,2,FALSE),IF(_xlpm.x=0,"",_xlpm.x)))</f>
        <v/>
      </c>
      <c r="Z861" t="str">
        <f>IF(V861="","",_xlfn.LET(_xlpm.x,VLOOKUP(V861,'Drop-down_menus'!$F$2:$G$16,2,FALSE),IF(_xlpm.x=0,"",_xlpm.x)))</f>
        <v/>
      </c>
      <c r="AA861" t="str">
        <f>IF(W861="","",_xlfn.LET(_xlpm.x,VLOOKUP(W861,'Drop-down_menus'!$F$2:$G$16,2,FALSE),IF(_xlpm.x=0,"",_xlpm.x)))</f>
        <v/>
      </c>
      <c r="AB861" t="s">
        <v>722</v>
      </c>
      <c r="AE861" t="s">
        <v>723</v>
      </c>
    </row>
    <row r="862" spans="1:31" hidden="1" x14ac:dyDescent="0.2">
      <c r="A862" s="2" t="s">
        <v>225</v>
      </c>
      <c r="C862">
        <v>1484</v>
      </c>
      <c r="D862" t="s">
        <v>711</v>
      </c>
      <c r="E862" t="s">
        <v>724</v>
      </c>
      <c r="I862" t="s">
        <v>2611</v>
      </c>
      <c r="J862" t="str">
        <f>IF($I862="","",_xlfn.LET(_xlpm.x,VLOOKUP($I862,'taxon-match_2026-08-31'!$A$2:$N$122,6,FALSE),IF(_xlpm.x=0,"",_xlpm.x)))</f>
        <v/>
      </c>
      <c r="K862" t="str">
        <f>IF($I862="","",_xlfn.LET(_xlpm.x,VLOOKUP($I862,'taxon-match_2026-08-31'!$A$2:$N$122,4,FALSE),IF(_xlpm.x=0,"",_xlpm.x)))</f>
        <v/>
      </c>
      <c r="L862" t="str">
        <f>IF($I862="","",_xlfn.LET(_xlpm.x,VLOOKUP($I862,'taxon-match_2026-08-31'!$A$2:$N$122,7,FALSE),IF(_xlpm.x=0,"",_xlpm.x)))</f>
        <v/>
      </c>
      <c r="M862" t="str">
        <f>IF($I862="","",_xlfn.LET(_xlpm.x,VLOOKUP($I862,'taxon-match_2026-08-31'!$A$2:$N$122,8,FALSE),IF(_xlpm.x=0,"",_xlpm.x)))</f>
        <v/>
      </c>
      <c r="N862" t="str">
        <f>IF($I862="","",_xlfn.LET(_xlpm.x,VLOOKUP($I862,'taxon-match_2026-08-31'!$A$2:$N$122,9,FALSE),IF(_xlpm.x=0,"",_xlpm.x)))</f>
        <v/>
      </c>
      <c r="O862" t="str">
        <f>IF($I862="","",_xlfn.LET(_xlpm.x,VLOOKUP($I862,'taxon-match_2026-08-31'!$A$2:$N$122,10,FALSE),IF(_xlpm.x=0,"",_xlpm.x)))</f>
        <v/>
      </c>
      <c r="P862" t="str">
        <f>IF($I862="","",_xlfn.LET(_xlpm.x,VLOOKUP($I862,'taxon-match_2026-08-31'!$A$2:$N$122,11,FALSE),IF(_xlpm.x=0,"",_xlpm.x)))</f>
        <v/>
      </c>
      <c r="Q862" t="str">
        <f>IF($I862="","",_xlfn.LET(_xlpm.x,VLOOKUP($I862,'taxon-match_2026-08-31'!$A$2:$N$122,12,FALSE),IF(_xlpm.x=0,"",_xlpm.x)))</f>
        <v/>
      </c>
      <c r="R862" t="str">
        <f>IF($I862="","",_xlfn.LET(_xlpm.x,VLOOKUP($I862,'taxon-match_2026-08-31'!$A$2:$N$122,14,FALSE),IF(_xlpm.x=0,"",_xlpm.x)))</f>
        <v/>
      </c>
      <c r="T862" t="s">
        <v>71</v>
      </c>
      <c r="X862" t="str">
        <f>IF(T862="","",_xlfn.LET(_xlpm.x,VLOOKUP(T862,'Drop-down_menus'!$F$2:$G$16,2,FALSE),IF(_xlpm.x=0,"",_xlpm.x)))</f>
        <v>https://orcid.org/0009-0002-6669-2911</v>
      </c>
      <c r="Y862" t="str">
        <f>IF(U862="","",_xlfn.LET(_xlpm.x,VLOOKUP(U862,'Drop-down_menus'!$F$2:$G$16,2,FALSE),IF(_xlpm.x=0,"",_xlpm.x)))</f>
        <v/>
      </c>
      <c r="Z862" t="str">
        <f>IF(V862="","",_xlfn.LET(_xlpm.x,VLOOKUP(V862,'Drop-down_menus'!$F$2:$G$16,2,FALSE),IF(_xlpm.x=0,"",_xlpm.x)))</f>
        <v/>
      </c>
      <c r="AA862" t="str">
        <f>IF(W862="","",_xlfn.LET(_xlpm.x,VLOOKUP(W862,'Drop-down_menus'!$F$2:$G$16,2,FALSE),IF(_xlpm.x=0,"",_xlpm.x)))</f>
        <v/>
      </c>
      <c r="AB862" t="s">
        <v>722</v>
      </c>
      <c r="AE862" t="s">
        <v>723</v>
      </c>
    </row>
    <row r="863" spans="1:31" hidden="1" x14ac:dyDescent="0.2">
      <c r="A863" s="2" t="s">
        <v>225</v>
      </c>
      <c r="C863">
        <v>1485</v>
      </c>
      <c r="D863" t="s">
        <v>711</v>
      </c>
      <c r="E863" t="s">
        <v>724</v>
      </c>
      <c r="I863" t="s">
        <v>2611</v>
      </c>
      <c r="J863" t="str">
        <f>IF($I863="","",_xlfn.LET(_xlpm.x,VLOOKUP($I863,'taxon-match_2026-08-31'!$A$2:$N$122,6,FALSE),IF(_xlpm.x=0,"",_xlpm.x)))</f>
        <v/>
      </c>
      <c r="K863" t="str">
        <f>IF($I863="","",_xlfn.LET(_xlpm.x,VLOOKUP($I863,'taxon-match_2026-08-31'!$A$2:$N$122,4,FALSE),IF(_xlpm.x=0,"",_xlpm.x)))</f>
        <v/>
      </c>
      <c r="L863" t="str">
        <f>IF($I863="","",_xlfn.LET(_xlpm.x,VLOOKUP($I863,'taxon-match_2026-08-31'!$A$2:$N$122,7,FALSE),IF(_xlpm.x=0,"",_xlpm.x)))</f>
        <v/>
      </c>
      <c r="M863" t="str">
        <f>IF($I863="","",_xlfn.LET(_xlpm.x,VLOOKUP($I863,'taxon-match_2026-08-31'!$A$2:$N$122,8,FALSE),IF(_xlpm.x=0,"",_xlpm.x)))</f>
        <v/>
      </c>
      <c r="N863" t="str">
        <f>IF($I863="","",_xlfn.LET(_xlpm.x,VLOOKUP($I863,'taxon-match_2026-08-31'!$A$2:$N$122,9,FALSE),IF(_xlpm.x=0,"",_xlpm.x)))</f>
        <v/>
      </c>
      <c r="O863" t="str">
        <f>IF($I863="","",_xlfn.LET(_xlpm.x,VLOOKUP($I863,'taxon-match_2026-08-31'!$A$2:$N$122,10,FALSE),IF(_xlpm.x=0,"",_xlpm.x)))</f>
        <v/>
      </c>
      <c r="P863" t="str">
        <f>IF($I863="","",_xlfn.LET(_xlpm.x,VLOOKUP($I863,'taxon-match_2026-08-31'!$A$2:$N$122,11,FALSE),IF(_xlpm.x=0,"",_xlpm.x)))</f>
        <v/>
      </c>
      <c r="Q863" t="str">
        <f>IF($I863="","",_xlfn.LET(_xlpm.x,VLOOKUP($I863,'taxon-match_2026-08-31'!$A$2:$N$122,12,FALSE),IF(_xlpm.x=0,"",_xlpm.x)))</f>
        <v/>
      </c>
      <c r="R863" t="str">
        <f>IF($I863="","",_xlfn.LET(_xlpm.x,VLOOKUP($I863,'taxon-match_2026-08-31'!$A$2:$N$122,14,FALSE),IF(_xlpm.x=0,"",_xlpm.x)))</f>
        <v/>
      </c>
      <c r="T863" t="s">
        <v>71</v>
      </c>
      <c r="X863" t="str">
        <f>IF(T863="","",_xlfn.LET(_xlpm.x,VLOOKUP(T863,'Drop-down_menus'!$F$2:$G$16,2,FALSE),IF(_xlpm.x=0,"",_xlpm.x)))</f>
        <v>https://orcid.org/0009-0002-6669-2911</v>
      </c>
      <c r="Y863" t="str">
        <f>IF(U863="","",_xlfn.LET(_xlpm.x,VLOOKUP(U863,'Drop-down_menus'!$F$2:$G$16,2,FALSE),IF(_xlpm.x=0,"",_xlpm.x)))</f>
        <v/>
      </c>
      <c r="Z863" t="str">
        <f>IF(V863="","",_xlfn.LET(_xlpm.x,VLOOKUP(V863,'Drop-down_menus'!$F$2:$G$16,2,FALSE),IF(_xlpm.x=0,"",_xlpm.x)))</f>
        <v/>
      </c>
      <c r="AA863" t="str">
        <f>IF(W863="","",_xlfn.LET(_xlpm.x,VLOOKUP(W863,'Drop-down_menus'!$F$2:$G$16,2,FALSE),IF(_xlpm.x=0,"",_xlpm.x)))</f>
        <v/>
      </c>
      <c r="AB863" t="s">
        <v>722</v>
      </c>
      <c r="AE863" t="s">
        <v>723</v>
      </c>
    </row>
    <row r="864" spans="1:31" hidden="1" x14ac:dyDescent="0.2">
      <c r="A864" s="2" t="s">
        <v>225</v>
      </c>
      <c r="C864">
        <v>1486</v>
      </c>
      <c r="D864" t="s">
        <v>711</v>
      </c>
      <c r="E864" t="s">
        <v>728</v>
      </c>
      <c r="I864" t="s">
        <v>2611</v>
      </c>
      <c r="J864" t="str">
        <f>IF($I864="","",_xlfn.LET(_xlpm.x,VLOOKUP($I864,'taxon-match_2026-08-31'!$A$2:$N$122,6,FALSE),IF(_xlpm.x=0,"",_xlpm.x)))</f>
        <v/>
      </c>
      <c r="K864" t="str">
        <f>IF($I864="","",_xlfn.LET(_xlpm.x,VLOOKUP($I864,'taxon-match_2026-08-31'!$A$2:$N$122,4,FALSE),IF(_xlpm.x=0,"",_xlpm.x)))</f>
        <v/>
      </c>
      <c r="L864" t="str">
        <f>IF($I864="","",_xlfn.LET(_xlpm.x,VLOOKUP($I864,'taxon-match_2026-08-31'!$A$2:$N$122,7,FALSE),IF(_xlpm.x=0,"",_xlpm.x)))</f>
        <v/>
      </c>
      <c r="M864" t="str">
        <f>IF($I864="","",_xlfn.LET(_xlpm.x,VLOOKUP($I864,'taxon-match_2026-08-31'!$A$2:$N$122,8,FALSE),IF(_xlpm.x=0,"",_xlpm.x)))</f>
        <v/>
      </c>
      <c r="N864" t="str">
        <f>IF($I864="","",_xlfn.LET(_xlpm.x,VLOOKUP($I864,'taxon-match_2026-08-31'!$A$2:$N$122,9,FALSE),IF(_xlpm.x=0,"",_xlpm.x)))</f>
        <v/>
      </c>
      <c r="O864" t="str">
        <f>IF($I864="","",_xlfn.LET(_xlpm.x,VLOOKUP($I864,'taxon-match_2026-08-31'!$A$2:$N$122,10,FALSE),IF(_xlpm.x=0,"",_xlpm.x)))</f>
        <v/>
      </c>
      <c r="P864" t="str">
        <f>IF($I864="","",_xlfn.LET(_xlpm.x,VLOOKUP($I864,'taxon-match_2026-08-31'!$A$2:$N$122,11,FALSE),IF(_xlpm.x=0,"",_xlpm.x)))</f>
        <v/>
      </c>
      <c r="Q864" t="str">
        <f>IF($I864="","",_xlfn.LET(_xlpm.x,VLOOKUP($I864,'taxon-match_2026-08-31'!$A$2:$N$122,12,FALSE),IF(_xlpm.x=0,"",_xlpm.x)))</f>
        <v/>
      </c>
      <c r="R864" t="str">
        <f>IF($I864="","",_xlfn.LET(_xlpm.x,VLOOKUP($I864,'taxon-match_2026-08-31'!$A$2:$N$122,14,FALSE),IF(_xlpm.x=0,"",_xlpm.x)))</f>
        <v/>
      </c>
      <c r="T864" t="s">
        <v>71</v>
      </c>
      <c r="X864" t="str">
        <f>IF(T864="","",_xlfn.LET(_xlpm.x,VLOOKUP(T864,'Drop-down_menus'!$F$2:$G$16,2,FALSE),IF(_xlpm.x=0,"",_xlpm.x)))</f>
        <v>https://orcid.org/0009-0002-6669-2911</v>
      </c>
      <c r="Y864" t="str">
        <f>IF(U864="","",_xlfn.LET(_xlpm.x,VLOOKUP(U864,'Drop-down_menus'!$F$2:$G$16,2,FALSE),IF(_xlpm.x=0,"",_xlpm.x)))</f>
        <v/>
      </c>
      <c r="Z864" t="str">
        <f>IF(V864="","",_xlfn.LET(_xlpm.x,VLOOKUP(V864,'Drop-down_menus'!$F$2:$G$16,2,FALSE),IF(_xlpm.x=0,"",_xlpm.x)))</f>
        <v/>
      </c>
      <c r="AA864" t="str">
        <f>IF(W864="","",_xlfn.LET(_xlpm.x,VLOOKUP(W864,'Drop-down_menus'!$F$2:$G$16,2,FALSE),IF(_xlpm.x=0,"",_xlpm.x)))</f>
        <v/>
      </c>
      <c r="AE864" t="s">
        <v>726</v>
      </c>
    </row>
    <row r="865" spans="1:31" hidden="1" x14ac:dyDescent="0.2">
      <c r="A865" s="2" t="s">
        <v>226</v>
      </c>
      <c r="C865">
        <v>1487</v>
      </c>
      <c r="D865" t="s">
        <v>711</v>
      </c>
      <c r="E865" t="s">
        <v>741</v>
      </c>
      <c r="I865" t="s">
        <v>2611</v>
      </c>
      <c r="J865" t="str">
        <f>IF($I865="","",_xlfn.LET(_xlpm.x,VLOOKUP($I865,'taxon-match_2026-08-31'!$A$2:$N$122,6,FALSE),IF(_xlpm.x=0,"",_xlpm.x)))</f>
        <v/>
      </c>
      <c r="K865" t="str">
        <f>IF($I865="","",_xlfn.LET(_xlpm.x,VLOOKUP($I865,'taxon-match_2026-08-31'!$A$2:$N$122,4,FALSE),IF(_xlpm.x=0,"",_xlpm.x)))</f>
        <v/>
      </c>
      <c r="L865" t="str">
        <f>IF($I865="","",_xlfn.LET(_xlpm.x,VLOOKUP($I865,'taxon-match_2026-08-31'!$A$2:$N$122,7,FALSE),IF(_xlpm.x=0,"",_xlpm.x)))</f>
        <v/>
      </c>
      <c r="M865" t="str">
        <f>IF($I865="","",_xlfn.LET(_xlpm.x,VLOOKUP($I865,'taxon-match_2026-08-31'!$A$2:$N$122,8,FALSE),IF(_xlpm.x=0,"",_xlpm.x)))</f>
        <v/>
      </c>
      <c r="N865" t="str">
        <f>IF($I865="","",_xlfn.LET(_xlpm.x,VLOOKUP($I865,'taxon-match_2026-08-31'!$A$2:$N$122,9,FALSE),IF(_xlpm.x=0,"",_xlpm.x)))</f>
        <v/>
      </c>
      <c r="O865" t="str">
        <f>IF($I865="","",_xlfn.LET(_xlpm.x,VLOOKUP($I865,'taxon-match_2026-08-31'!$A$2:$N$122,10,FALSE),IF(_xlpm.x=0,"",_xlpm.x)))</f>
        <v/>
      </c>
      <c r="P865" t="str">
        <f>IF($I865="","",_xlfn.LET(_xlpm.x,VLOOKUP($I865,'taxon-match_2026-08-31'!$A$2:$N$122,11,FALSE),IF(_xlpm.x=0,"",_xlpm.x)))</f>
        <v/>
      </c>
      <c r="Q865" t="str">
        <f>IF($I865="","",_xlfn.LET(_xlpm.x,VLOOKUP($I865,'taxon-match_2026-08-31'!$A$2:$N$122,12,FALSE),IF(_xlpm.x=0,"",_xlpm.x)))</f>
        <v/>
      </c>
      <c r="R865" t="str">
        <f>IF($I865="","",_xlfn.LET(_xlpm.x,VLOOKUP($I865,'taxon-match_2026-08-31'!$A$2:$N$122,14,FALSE),IF(_xlpm.x=0,"",_xlpm.x)))</f>
        <v/>
      </c>
      <c r="T865" t="s">
        <v>71</v>
      </c>
      <c r="X865" t="str">
        <f>IF(T865="","",_xlfn.LET(_xlpm.x,VLOOKUP(T865,'Drop-down_menus'!$F$2:$G$16,2,FALSE),IF(_xlpm.x=0,"",_xlpm.x)))</f>
        <v>https://orcid.org/0009-0002-6669-2911</v>
      </c>
      <c r="Y865" t="str">
        <f>IF(U865="","",_xlfn.LET(_xlpm.x,VLOOKUP(U865,'Drop-down_menus'!$F$2:$G$16,2,FALSE),IF(_xlpm.x=0,"",_xlpm.x)))</f>
        <v/>
      </c>
      <c r="Z865" t="str">
        <f>IF(V865="","",_xlfn.LET(_xlpm.x,VLOOKUP(V865,'Drop-down_menus'!$F$2:$G$16,2,FALSE),IF(_xlpm.x=0,"",_xlpm.x)))</f>
        <v/>
      </c>
      <c r="AA865" t="str">
        <f>IF(W865="","",_xlfn.LET(_xlpm.x,VLOOKUP(W865,'Drop-down_menus'!$F$2:$G$16,2,FALSE),IF(_xlpm.x=0,"",_xlpm.x)))</f>
        <v/>
      </c>
      <c r="AE865" t="s">
        <v>739</v>
      </c>
    </row>
    <row r="866" spans="1:31" hidden="1" x14ac:dyDescent="0.2">
      <c r="A866" s="2" t="s">
        <v>226</v>
      </c>
      <c r="C866">
        <v>1488</v>
      </c>
      <c r="D866" t="s">
        <v>711</v>
      </c>
      <c r="E866" t="s">
        <v>721</v>
      </c>
      <c r="I866" t="s">
        <v>2611</v>
      </c>
      <c r="J866" t="str">
        <f>IF($I866="","",_xlfn.LET(_xlpm.x,VLOOKUP($I866,'taxon-match_2026-08-31'!$A$2:$N$122,6,FALSE),IF(_xlpm.x=0,"",_xlpm.x)))</f>
        <v/>
      </c>
      <c r="K866" t="str">
        <f>IF($I866="","",_xlfn.LET(_xlpm.x,VLOOKUP($I866,'taxon-match_2026-08-31'!$A$2:$N$122,4,FALSE),IF(_xlpm.x=0,"",_xlpm.x)))</f>
        <v/>
      </c>
      <c r="L866" t="str">
        <f>IF($I866="","",_xlfn.LET(_xlpm.x,VLOOKUP($I866,'taxon-match_2026-08-31'!$A$2:$N$122,7,FALSE),IF(_xlpm.x=0,"",_xlpm.x)))</f>
        <v/>
      </c>
      <c r="M866" t="str">
        <f>IF($I866="","",_xlfn.LET(_xlpm.x,VLOOKUP($I866,'taxon-match_2026-08-31'!$A$2:$N$122,8,FALSE),IF(_xlpm.x=0,"",_xlpm.x)))</f>
        <v/>
      </c>
      <c r="N866" t="str">
        <f>IF($I866="","",_xlfn.LET(_xlpm.x,VLOOKUP($I866,'taxon-match_2026-08-31'!$A$2:$N$122,9,FALSE),IF(_xlpm.x=0,"",_xlpm.x)))</f>
        <v/>
      </c>
      <c r="O866" t="str">
        <f>IF($I866="","",_xlfn.LET(_xlpm.x,VLOOKUP($I866,'taxon-match_2026-08-31'!$A$2:$N$122,10,FALSE),IF(_xlpm.x=0,"",_xlpm.x)))</f>
        <v/>
      </c>
      <c r="P866" t="str">
        <f>IF($I866="","",_xlfn.LET(_xlpm.x,VLOOKUP($I866,'taxon-match_2026-08-31'!$A$2:$N$122,11,FALSE),IF(_xlpm.x=0,"",_xlpm.x)))</f>
        <v/>
      </c>
      <c r="Q866" t="str">
        <f>IF($I866="","",_xlfn.LET(_xlpm.x,VLOOKUP($I866,'taxon-match_2026-08-31'!$A$2:$N$122,12,FALSE),IF(_xlpm.x=0,"",_xlpm.x)))</f>
        <v/>
      </c>
      <c r="R866" t="str">
        <f>IF($I866="","",_xlfn.LET(_xlpm.x,VLOOKUP($I866,'taxon-match_2026-08-31'!$A$2:$N$122,14,FALSE),IF(_xlpm.x=0,"",_xlpm.x)))</f>
        <v/>
      </c>
      <c r="T866" t="s">
        <v>71</v>
      </c>
      <c r="X866" t="str">
        <f>IF(T866="","",_xlfn.LET(_xlpm.x,VLOOKUP(T866,'Drop-down_menus'!$F$2:$G$16,2,FALSE),IF(_xlpm.x=0,"",_xlpm.x)))</f>
        <v>https://orcid.org/0009-0002-6669-2911</v>
      </c>
      <c r="Y866" t="str">
        <f>IF(U866="","",_xlfn.LET(_xlpm.x,VLOOKUP(U866,'Drop-down_menus'!$F$2:$G$16,2,FALSE),IF(_xlpm.x=0,"",_xlpm.x)))</f>
        <v/>
      </c>
      <c r="Z866" t="str">
        <f>IF(V866="","",_xlfn.LET(_xlpm.x,VLOOKUP(V866,'Drop-down_menus'!$F$2:$G$16,2,FALSE),IF(_xlpm.x=0,"",_xlpm.x)))</f>
        <v/>
      </c>
      <c r="AA866" t="str">
        <f>IF(W866="","",_xlfn.LET(_xlpm.x,VLOOKUP(W866,'Drop-down_menus'!$F$2:$G$16,2,FALSE),IF(_xlpm.x=0,"",_xlpm.x)))</f>
        <v/>
      </c>
      <c r="AB866" t="s">
        <v>722</v>
      </c>
      <c r="AE866" t="s">
        <v>723</v>
      </c>
    </row>
    <row r="867" spans="1:31" hidden="1" x14ac:dyDescent="0.2">
      <c r="A867" s="2" t="s">
        <v>226</v>
      </c>
      <c r="C867">
        <v>1489</v>
      </c>
      <c r="D867" t="s">
        <v>711</v>
      </c>
      <c r="E867" t="s">
        <v>721</v>
      </c>
      <c r="I867" t="s">
        <v>2611</v>
      </c>
      <c r="J867" t="str">
        <f>IF($I867="","",_xlfn.LET(_xlpm.x,VLOOKUP($I867,'taxon-match_2026-08-31'!$A$2:$N$122,6,FALSE),IF(_xlpm.x=0,"",_xlpm.x)))</f>
        <v/>
      </c>
      <c r="K867" t="str">
        <f>IF($I867="","",_xlfn.LET(_xlpm.x,VLOOKUP($I867,'taxon-match_2026-08-31'!$A$2:$N$122,4,FALSE),IF(_xlpm.x=0,"",_xlpm.x)))</f>
        <v/>
      </c>
      <c r="L867" t="str">
        <f>IF($I867="","",_xlfn.LET(_xlpm.x,VLOOKUP($I867,'taxon-match_2026-08-31'!$A$2:$N$122,7,FALSE),IF(_xlpm.x=0,"",_xlpm.x)))</f>
        <v/>
      </c>
      <c r="M867" t="str">
        <f>IF($I867="","",_xlfn.LET(_xlpm.x,VLOOKUP($I867,'taxon-match_2026-08-31'!$A$2:$N$122,8,FALSE),IF(_xlpm.x=0,"",_xlpm.x)))</f>
        <v/>
      </c>
      <c r="N867" t="str">
        <f>IF($I867="","",_xlfn.LET(_xlpm.x,VLOOKUP($I867,'taxon-match_2026-08-31'!$A$2:$N$122,9,FALSE),IF(_xlpm.x=0,"",_xlpm.x)))</f>
        <v/>
      </c>
      <c r="O867" t="str">
        <f>IF($I867="","",_xlfn.LET(_xlpm.x,VLOOKUP($I867,'taxon-match_2026-08-31'!$A$2:$N$122,10,FALSE),IF(_xlpm.x=0,"",_xlpm.x)))</f>
        <v/>
      </c>
      <c r="P867" t="str">
        <f>IF($I867="","",_xlfn.LET(_xlpm.x,VLOOKUP($I867,'taxon-match_2026-08-31'!$A$2:$N$122,11,FALSE),IF(_xlpm.x=0,"",_xlpm.x)))</f>
        <v/>
      </c>
      <c r="Q867" t="str">
        <f>IF($I867="","",_xlfn.LET(_xlpm.x,VLOOKUP($I867,'taxon-match_2026-08-31'!$A$2:$N$122,12,FALSE),IF(_xlpm.x=0,"",_xlpm.x)))</f>
        <v/>
      </c>
      <c r="R867" t="str">
        <f>IF($I867="","",_xlfn.LET(_xlpm.x,VLOOKUP($I867,'taxon-match_2026-08-31'!$A$2:$N$122,14,FALSE),IF(_xlpm.x=0,"",_xlpm.x)))</f>
        <v/>
      </c>
      <c r="T867" t="s">
        <v>71</v>
      </c>
      <c r="X867" t="str">
        <f>IF(T867="","",_xlfn.LET(_xlpm.x,VLOOKUP(T867,'Drop-down_menus'!$F$2:$G$16,2,FALSE),IF(_xlpm.x=0,"",_xlpm.x)))</f>
        <v>https://orcid.org/0009-0002-6669-2911</v>
      </c>
      <c r="Y867" t="str">
        <f>IF(U867="","",_xlfn.LET(_xlpm.x,VLOOKUP(U867,'Drop-down_menus'!$F$2:$G$16,2,FALSE),IF(_xlpm.x=0,"",_xlpm.x)))</f>
        <v/>
      </c>
      <c r="Z867" t="str">
        <f>IF(V867="","",_xlfn.LET(_xlpm.x,VLOOKUP(V867,'Drop-down_menus'!$F$2:$G$16,2,FALSE),IF(_xlpm.x=0,"",_xlpm.x)))</f>
        <v/>
      </c>
      <c r="AA867" t="str">
        <f>IF(W867="","",_xlfn.LET(_xlpm.x,VLOOKUP(W867,'Drop-down_menus'!$F$2:$G$16,2,FALSE),IF(_xlpm.x=0,"",_xlpm.x)))</f>
        <v/>
      </c>
      <c r="AB867" t="s">
        <v>722</v>
      </c>
      <c r="AE867" t="s">
        <v>723</v>
      </c>
    </row>
    <row r="868" spans="1:31" hidden="1" x14ac:dyDescent="0.2">
      <c r="A868" s="2" t="s">
        <v>226</v>
      </c>
      <c r="C868">
        <v>1490</v>
      </c>
      <c r="D868" t="s">
        <v>711</v>
      </c>
      <c r="E868" t="s">
        <v>724</v>
      </c>
      <c r="I868" t="s">
        <v>2611</v>
      </c>
      <c r="J868" t="str">
        <f>IF($I868="","",_xlfn.LET(_xlpm.x,VLOOKUP($I868,'taxon-match_2026-08-31'!$A$2:$N$122,6,FALSE),IF(_xlpm.x=0,"",_xlpm.x)))</f>
        <v/>
      </c>
      <c r="K868" t="str">
        <f>IF($I868="","",_xlfn.LET(_xlpm.x,VLOOKUP($I868,'taxon-match_2026-08-31'!$A$2:$N$122,4,FALSE),IF(_xlpm.x=0,"",_xlpm.x)))</f>
        <v/>
      </c>
      <c r="L868" t="str">
        <f>IF($I868="","",_xlfn.LET(_xlpm.x,VLOOKUP($I868,'taxon-match_2026-08-31'!$A$2:$N$122,7,FALSE),IF(_xlpm.x=0,"",_xlpm.x)))</f>
        <v/>
      </c>
      <c r="M868" t="str">
        <f>IF($I868="","",_xlfn.LET(_xlpm.x,VLOOKUP($I868,'taxon-match_2026-08-31'!$A$2:$N$122,8,FALSE),IF(_xlpm.x=0,"",_xlpm.x)))</f>
        <v/>
      </c>
      <c r="N868" t="str">
        <f>IF($I868="","",_xlfn.LET(_xlpm.x,VLOOKUP($I868,'taxon-match_2026-08-31'!$A$2:$N$122,9,FALSE),IF(_xlpm.x=0,"",_xlpm.x)))</f>
        <v/>
      </c>
      <c r="O868" t="str">
        <f>IF($I868="","",_xlfn.LET(_xlpm.x,VLOOKUP($I868,'taxon-match_2026-08-31'!$A$2:$N$122,10,FALSE),IF(_xlpm.x=0,"",_xlpm.x)))</f>
        <v/>
      </c>
      <c r="P868" t="str">
        <f>IF($I868="","",_xlfn.LET(_xlpm.x,VLOOKUP($I868,'taxon-match_2026-08-31'!$A$2:$N$122,11,FALSE),IF(_xlpm.x=0,"",_xlpm.x)))</f>
        <v/>
      </c>
      <c r="Q868" t="str">
        <f>IF($I868="","",_xlfn.LET(_xlpm.x,VLOOKUP($I868,'taxon-match_2026-08-31'!$A$2:$N$122,12,FALSE),IF(_xlpm.x=0,"",_xlpm.x)))</f>
        <v/>
      </c>
      <c r="R868" t="str">
        <f>IF($I868="","",_xlfn.LET(_xlpm.x,VLOOKUP($I868,'taxon-match_2026-08-31'!$A$2:$N$122,14,FALSE),IF(_xlpm.x=0,"",_xlpm.x)))</f>
        <v/>
      </c>
      <c r="T868" t="s">
        <v>71</v>
      </c>
      <c r="X868" t="str">
        <f>IF(T868="","",_xlfn.LET(_xlpm.x,VLOOKUP(T868,'Drop-down_menus'!$F$2:$G$16,2,FALSE),IF(_xlpm.x=0,"",_xlpm.x)))</f>
        <v>https://orcid.org/0009-0002-6669-2911</v>
      </c>
      <c r="Y868" t="str">
        <f>IF(U868="","",_xlfn.LET(_xlpm.x,VLOOKUP(U868,'Drop-down_menus'!$F$2:$G$16,2,FALSE),IF(_xlpm.x=0,"",_xlpm.x)))</f>
        <v/>
      </c>
      <c r="Z868" t="str">
        <f>IF(V868="","",_xlfn.LET(_xlpm.x,VLOOKUP(V868,'Drop-down_menus'!$F$2:$G$16,2,FALSE),IF(_xlpm.x=0,"",_xlpm.x)))</f>
        <v/>
      </c>
      <c r="AA868" t="str">
        <f>IF(W868="","",_xlfn.LET(_xlpm.x,VLOOKUP(W868,'Drop-down_menus'!$F$2:$G$16,2,FALSE),IF(_xlpm.x=0,"",_xlpm.x)))</f>
        <v/>
      </c>
      <c r="AB868" t="s">
        <v>722</v>
      </c>
      <c r="AE868" t="s">
        <v>723</v>
      </c>
    </row>
    <row r="869" spans="1:31" hidden="1" x14ac:dyDescent="0.2">
      <c r="A869" s="2" t="s">
        <v>226</v>
      </c>
      <c r="C869">
        <v>1491</v>
      </c>
      <c r="D869" t="s">
        <v>711</v>
      </c>
      <c r="E869" t="s">
        <v>724</v>
      </c>
      <c r="I869" t="s">
        <v>2611</v>
      </c>
      <c r="J869" t="str">
        <f>IF($I869="","",_xlfn.LET(_xlpm.x,VLOOKUP($I869,'taxon-match_2026-08-31'!$A$2:$N$122,6,FALSE),IF(_xlpm.x=0,"",_xlpm.x)))</f>
        <v/>
      </c>
      <c r="K869" t="str">
        <f>IF($I869="","",_xlfn.LET(_xlpm.x,VLOOKUP($I869,'taxon-match_2026-08-31'!$A$2:$N$122,4,FALSE),IF(_xlpm.x=0,"",_xlpm.x)))</f>
        <v/>
      </c>
      <c r="L869" t="str">
        <f>IF($I869="","",_xlfn.LET(_xlpm.x,VLOOKUP($I869,'taxon-match_2026-08-31'!$A$2:$N$122,7,FALSE),IF(_xlpm.x=0,"",_xlpm.x)))</f>
        <v/>
      </c>
      <c r="M869" t="str">
        <f>IF($I869="","",_xlfn.LET(_xlpm.x,VLOOKUP($I869,'taxon-match_2026-08-31'!$A$2:$N$122,8,FALSE),IF(_xlpm.x=0,"",_xlpm.x)))</f>
        <v/>
      </c>
      <c r="N869" t="str">
        <f>IF($I869="","",_xlfn.LET(_xlpm.x,VLOOKUP($I869,'taxon-match_2026-08-31'!$A$2:$N$122,9,FALSE),IF(_xlpm.x=0,"",_xlpm.x)))</f>
        <v/>
      </c>
      <c r="O869" t="str">
        <f>IF($I869="","",_xlfn.LET(_xlpm.x,VLOOKUP($I869,'taxon-match_2026-08-31'!$A$2:$N$122,10,FALSE),IF(_xlpm.x=0,"",_xlpm.x)))</f>
        <v/>
      </c>
      <c r="P869" t="str">
        <f>IF($I869="","",_xlfn.LET(_xlpm.x,VLOOKUP($I869,'taxon-match_2026-08-31'!$A$2:$N$122,11,FALSE),IF(_xlpm.x=0,"",_xlpm.x)))</f>
        <v/>
      </c>
      <c r="Q869" t="str">
        <f>IF($I869="","",_xlfn.LET(_xlpm.x,VLOOKUP($I869,'taxon-match_2026-08-31'!$A$2:$N$122,12,FALSE),IF(_xlpm.x=0,"",_xlpm.x)))</f>
        <v/>
      </c>
      <c r="R869" t="str">
        <f>IF($I869="","",_xlfn.LET(_xlpm.x,VLOOKUP($I869,'taxon-match_2026-08-31'!$A$2:$N$122,14,FALSE),IF(_xlpm.x=0,"",_xlpm.x)))</f>
        <v/>
      </c>
      <c r="T869" t="s">
        <v>71</v>
      </c>
      <c r="X869" t="str">
        <f>IF(T869="","",_xlfn.LET(_xlpm.x,VLOOKUP(T869,'Drop-down_menus'!$F$2:$G$16,2,FALSE),IF(_xlpm.x=0,"",_xlpm.x)))</f>
        <v>https://orcid.org/0009-0002-6669-2911</v>
      </c>
      <c r="Y869" t="str">
        <f>IF(U869="","",_xlfn.LET(_xlpm.x,VLOOKUP(U869,'Drop-down_menus'!$F$2:$G$16,2,FALSE),IF(_xlpm.x=0,"",_xlpm.x)))</f>
        <v/>
      </c>
      <c r="Z869" t="str">
        <f>IF(V869="","",_xlfn.LET(_xlpm.x,VLOOKUP(V869,'Drop-down_menus'!$F$2:$G$16,2,FALSE),IF(_xlpm.x=0,"",_xlpm.x)))</f>
        <v/>
      </c>
      <c r="AA869" t="str">
        <f>IF(W869="","",_xlfn.LET(_xlpm.x,VLOOKUP(W869,'Drop-down_menus'!$F$2:$G$16,2,FALSE),IF(_xlpm.x=0,"",_xlpm.x)))</f>
        <v/>
      </c>
      <c r="AB869" t="s">
        <v>722</v>
      </c>
      <c r="AE869" t="s">
        <v>723</v>
      </c>
    </row>
    <row r="870" spans="1:31" hidden="1" x14ac:dyDescent="0.2">
      <c r="A870" s="2" t="s">
        <v>226</v>
      </c>
      <c r="C870">
        <v>1492</v>
      </c>
      <c r="D870" t="s">
        <v>711</v>
      </c>
      <c r="E870" t="s">
        <v>728</v>
      </c>
      <c r="I870" t="s">
        <v>2611</v>
      </c>
      <c r="J870" t="str">
        <f>IF($I870="","",_xlfn.LET(_xlpm.x,VLOOKUP($I870,'taxon-match_2026-08-31'!$A$2:$N$122,6,FALSE),IF(_xlpm.x=0,"",_xlpm.x)))</f>
        <v/>
      </c>
      <c r="K870" t="str">
        <f>IF($I870="","",_xlfn.LET(_xlpm.x,VLOOKUP($I870,'taxon-match_2026-08-31'!$A$2:$N$122,4,FALSE),IF(_xlpm.x=0,"",_xlpm.x)))</f>
        <v/>
      </c>
      <c r="L870" t="str">
        <f>IF($I870="","",_xlfn.LET(_xlpm.x,VLOOKUP($I870,'taxon-match_2026-08-31'!$A$2:$N$122,7,FALSE),IF(_xlpm.x=0,"",_xlpm.x)))</f>
        <v/>
      </c>
      <c r="M870" t="str">
        <f>IF($I870="","",_xlfn.LET(_xlpm.x,VLOOKUP($I870,'taxon-match_2026-08-31'!$A$2:$N$122,8,FALSE),IF(_xlpm.x=0,"",_xlpm.x)))</f>
        <v/>
      </c>
      <c r="N870" t="str">
        <f>IF($I870="","",_xlfn.LET(_xlpm.x,VLOOKUP($I870,'taxon-match_2026-08-31'!$A$2:$N$122,9,FALSE),IF(_xlpm.x=0,"",_xlpm.x)))</f>
        <v/>
      </c>
      <c r="O870" t="str">
        <f>IF($I870="","",_xlfn.LET(_xlpm.x,VLOOKUP($I870,'taxon-match_2026-08-31'!$A$2:$N$122,10,FALSE),IF(_xlpm.x=0,"",_xlpm.x)))</f>
        <v/>
      </c>
      <c r="P870" t="str">
        <f>IF($I870="","",_xlfn.LET(_xlpm.x,VLOOKUP($I870,'taxon-match_2026-08-31'!$A$2:$N$122,11,FALSE),IF(_xlpm.x=0,"",_xlpm.x)))</f>
        <v/>
      </c>
      <c r="Q870" t="str">
        <f>IF($I870="","",_xlfn.LET(_xlpm.x,VLOOKUP($I870,'taxon-match_2026-08-31'!$A$2:$N$122,12,FALSE),IF(_xlpm.x=0,"",_xlpm.x)))</f>
        <v/>
      </c>
      <c r="R870" t="str">
        <f>IF($I870="","",_xlfn.LET(_xlpm.x,VLOOKUP($I870,'taxon-match_2026-08-31'!$A$2:$N$122,14,FALSE),IF(_xlpm.x=0,"",_xlpm.x)))</f>
        <v/>
      </c>
      <c r="T870" t="s">
        <v>71</v>
      </c>
      <c r="X870" t="str">
        <f>IF(T870="","",_xlfn.LET(_xlpm.x,VLOOKUP(T870,'Drop-down_menus'!$F$2:$G$16,2,FALSE),IF(_xlpm.x=0,"",_xlpm.x)))</f>
        <v>https://orcid.org/0009-0002-6669-2911</v>
      </c>
      <c r="Y870" t="str">
        <f>IF(U870="","",_xlfn.LET(_xlpm.x,VLOOKUP(U870,'Drop-down_menus'!$F$2:$G$16,2,FALSE),IF(_xlpm.x=0,"",_xlpm.x)))</f>
        <v/>
      </c>
      <c r="Z870" t="str">
        <f>IF(V870="","",_xlfn.LET(_xlpm.x,VLOOKUP(V870,'Drop-down_menus'!$F$2:$G$16,2,FALSE),IF(_xlpm.x=0,"",_xlpm.x)))</f>
        <v/>
      </c>
      <c r="AA870" t="str">
        <f>IF(W870="","",_xlfn.LET(_xlpm.x,VLOOKUP(W870,'Drop-down_menus'!$F$2:$G$16,2,FALSE),IF(_xlpm.x=0,"",_xlpm.x)))</f>
        <v/>
      </c>
      <c r="AE870" t="s">
        <v>726</v>
      </c>
    </row>
    <row r="871" spans="1:31" hidden="1" x14ac:dyDescent="0.2">
      <c r="A871" s="2" t="s">
        <v>227</v>
      </c>
      <c r="C871">
        <v>1493</v>
      </c>
      <c r="D871" t="s">
        <v>711</v>
      </c>
      <c r="E871" t="s">
        <v>741</v>
      </c>
      <c r="I871" t="s">
        <v>2611</v>
      </c>
      <c r="J871" t="str">
        <f>IF($I871="","",_xlfn.LET(_xlpm.x,VLOOKUP($I871,'taxon-match_2026-08-31'!$A$2:$N$122,6,FALSE),IF(_xlpm.x=0,"",_xlpm.x)))</f>
        <v/>
      </c>
      <c r="K871" t="str">
        <f>IF($I871="","",_xlfn.LET(_xlpm.x,VLOOKUP($I871,'taxon-match_2026-08-31'!$A$2:$N$122,4,FALSE),IF(_xlpm.x=0,"",_xlpm.x)))</f>
        <v/>
      </c>
      <c r="L871" t="str">
        <f>IF($I871="","",_xlfn.LET(_xlpm.x,VLOOKUP($I871,'taxon-match_2026-08-31'!$A$2:$N$122,7,FALSE),IF(_xlpm.x=0,"",_xlpm.x)))</f>
        <v/>
      </c>
      <c r="M871" t="str">
        <f>IF($I871="","",_xlfn.LET(_xlpm.x,VLOOKUP($I871,'taxon-match_2026-08-31'!$A$2:$N$122,8,FALSE),IF(_xlpm.x=0,"",_xlpm.x)))</f>
        <v/>
      </c>
      <c r="N871" t="str">
        <f>IF($I871="","",_xlfn.LET(_xlpm.x,VLOOKUP($I871,'taxon-match_2026-08-31'!$A$2:$N$122,9,FALSE),IF(_xlpm.x=0,"",_xlpm.x)))</f>
        <v/>
      </c>
      <c r="O871" t="str">
        <f>IF($I871="","",_xlfn.LET(_xlpm.x,VLOOKUP($I871,'taxon-match_2026-08-31'!$A$2:$N$122,10,FALSE),IF(_xlpm.x=0,"",_xlpm.x)))</f>
        <v/>
      </c>
      <c r="P871" t="str">
        <f>IF($I871="","",_xlfn.LET(_xlpm.x,VLOOKUP($I871,'taxon-match_2026-08-31'!$A$2:$N$122,11,FALSE),IF(_xlpm.x=0,"",_xlpm.x)))</f>
        <v/>
      </c>
      <c r="Q871" t="str">
        <f>IF($I871="","",_xlfn.LET(_xlpm.x,VLOOKUP($I871,'taxon-match_2026-08-31'!$A$2:$N$122,12,FALSE),IF(_xlpm.x=0,"",_xlpm.x)))</f>
        <v/>
      </c>
      <c r="R871" t="str">
        <f>IF($I871="","",_xlfn.LET(_xlpm.x,VLOOKUP($I871,'taxon-match_2026-08-31'!$A$2:$N$122,14,FALSE),IF(_xlpm.x=0,"",_xlpm.x)))</f>
        <v/>
      </c>
      <c r="T871" t="s">
        <v>71</v>
      </c>
      <c r="X871" t="str">
        <f>IF(T871="","",_xlfn.LET(_xlpm.x,VLOOKUP(T871,'Drop-down_menus'!$F$2:$G$16,2,FALSE),IF(_xlpm.x=0,"",_xlpm.x)))</f>
        <v>https://orcid.org/0009-0002-6669-2911</v>
      </c>
      <c r="Y871" t="str">
        <f>IF(U871="","",_xlfn.LET(_xlpm.x,VLOOKUP(U871,'Drop-down_menus'!$F$2:$G$16,2,FALSE),IF(_xlpm.x=0,"",_xlpm.x)))</f>
        <v/>
      </c>
      <c r="Z871" t="str">
        <f>IF(V871="","",_xlfn.LET(_xlpm.x,VLOOKUP(V871,'Drop-down_menus'!$F$2:$G$16,2,FALSE),IF(_xlpm.x=0,"",_xlpm.x)))</f>
        <v/>
      </c>
      <c r="AA871" t="str">
        <f>IF(W871="","",_xlfn.LET(_xlpm.x,VLOOKUP(W871,'Drop-down_menus'!$F$2:$G$16,2,FALSE),IF(_xlpm.x=0,"",_xlpm.x)))</f>
        <v/>
      </c>
      <c r="AE871" t="s">
        <v>739</v>
      </c>
    </row>
    <row r="872" spans="1:31" hidden="1" x14ac:dyDescent="0.2">
      <c r="A872" s="2" t="s">
        <v>227</v>
      </c>
      <c r="C872">
        <v>1494</v>
      </c>
      <c r="D872" t="s">
        <v>711</v>
      </c>
      <c r="E872" t="s">
        <v>721</v>
      </c>
      <c r="I872" t="s">
        <v>2611</v>
      </c>
      <c r="J872" t="str">
        <f>IF($I872="","",_xlfn.LET(_xlpm.x,VLOOKUP($I872,'taxon-match_2026-08-31'!$A$2:$N$122,6,FALSE),IF(_xlpm.x=0,"",_xlpm.x)))</f>
        <v/>
      </c>
      <c r="K872" t="str">
        <f>IF($I872="","",_xlfn.LET(_xlpm.x,VLOOKUP($I872,'taxon-match_2026-08-31'!$A$2:$N$122,4,FALSE),IF(_xlpm.x=0,"",_xlpm.x)))</f>
        <v/>
      </c>
      <c r="L872" t="str">
        <f>IF($I872="","",_xlfn.LET(_xlpm.x,VLOOKUP($I872,'taxon-match_2026-08-31'!$A$2:$N$122,7,FALSE),IF(_xlpm.x=0,"",_xlpm.x)))</f>
        <v/>
      </c>
      <c r="M872" t="str">
        <f>IF($I872="","",_xlfn.LET(_xlpm.x,VLOOKUP($I872,'taxon-match_2026-08-31'!$A$2:$N$122,8,FALSE),IF(_xlpm.x=0,"",_xlpm.x)))</f>
        <v/>
      </c>
      <c r="N872" t="str">
        <f>IF($I872="","",_xlfn.LET(_xlpm.x,VLOOKUP($I872,'taxon-match_2026-08-31'!$A$2:$N$122,9,FALSE),IF(_xlpm.x=0,"",_xlpm.x)))</f>
        <v/>
      </c>
      <c r="O872" t="str">
        <f>IF($I872="","",_xlfn.LET(_xlpm.x,VLOOKUP($I872,'taxon-match_2026-08-31'!$A$2:$N$122,10,FALSE),IF(_xlpm.x=0,"",_xlpm.x)))</f>
        <v/>
      </c>
      <c r="P872" t="str">
        <f>IF($I872="","",_xlfn.LET(_xlpm.x,VLOOKUP($I872,'taxon-match_2026-08-31'!$A$2:$N$122,11,FALSE),IF(_xlpm.x=0,"",_xlpm.x)))</f>
        <v/>
      </c>
      <c r="Q872" t="str">
        <f>IF($I872="","",_xlfn.LET(_xlpm.x,VLOOKUP($I872,'taxon-match_2026-08-31'!$A$2:$N$122,12,FALSE),IF(_xlpm.x=0,"",_xlpm.x)))</f>
        <v/>
      </c>
      <c r="R872" t="str">
        <f>IF($I872="","",_xlfn.LET(_xlpm.x,VLOOKUP($I872,'taxon-match_2026-08-31'!$A$2:$N$122,14,FALSE),IF(_xlpm.x=0,"",_xlpm.x)))</f>
        <v/>
      </c>
      <c r="T872" t="s">
        <v>71</v>
      </c>
      <c r="X872" t="str">
        <f>IF(T872="","",_xlfn.LET(_xlpm.x,VLOOKUP(T872,'Drop-down_menus'!$F$2:$G$16,2,FALSE),IF(_xlpm.x=0,"",_xlpm.x)))</f>
        <v>https://orcid.org/0009-0002-6669-2911</v>
      </c>
      <c r="Y872" t="str">
        <f>IF(U872="","",_xlfn.LET(_xlpm.x,VLOOKUP(U872,'Drop-down_menus'!$F$2:$G$16,2,FALSE),IF(_xlpm.x=0,"",_xlpm.x)))</f>
        <v/>
      </c>
      <c r="Z872" t="str">
        <f>IF(V872="","",_xlfn.LET(_xlpm.x,VLOOKUP(V872,'Drop-down_menus'!$F$2:$G$16,2,FALSE),IF(_xlpm.x=0,"",_xlpm.x)))</f>
        <v/>
      </c>
      <c r="AA872" t="str">
        <f>IF(W872="","",_xlfn.LET(_xlpm.x,VLOOKUP(W872,'Drop-down_menus'!$F$2:$G$16,2,FALSE),IF(_xlpm.x=0,"",_xlpm.x)))</f>
        <v/>
      </c>
      <c r="AB872" t="s">
        <v>722</v>
      </c>
      <c r="AE872" t="s">
        <v>723</v>
      </c>
    </row>
    <row r="873" spans="1:31" hidden="1" x14ac:dyDescent="0.2">
      <c r="A873" s="2" t="s">
        <v>227</v>
      </c>
      <c r="C873">
        <v>1495</v>
      </c>
      <c r="D873" t="s">
        <v>711</v>
      </c>
      <c r="E873" t="s">
        <v>721</v>
      </c>
      <c r="I873" t="s">
        <v>2611</v>
      </c>
      <c r="J873" t="str">
        <f>IF($I873="","",_xlfn.LET(_xlpm.x,VLOOKUP($I873,'taxon-match_2026-08-31'!$A$2:$N$122,6,FALSE),IF(_xlpm.x=0,"",_xlpm.x)))</f>
        <v/>
      </c>
      <c r="K873" t="str">
        <f>IF($I873="","",_xlfn.LET(_xlpm.x,VLOOKUP($I873,'taxon-match_2026-08-31'!$A$2:$N$122,4,FALSE),IF(_xlpm.x=0,"",_xlpm.x)))</f>
        <v/>
      </c>
      <c r="L873" t="str">
        <f>IF($I873="","",_xlfn.LET(_xlpm.x,VLOOKUP($I873,'taxon-match_2026-08-31'!$A$2:$N$122,7,FALSE),IF(_xlpm.x=0,"",_xlpm.x)))</f>
        <v/>
      </c>
      <c r="M873" t="str">
        <f>IF($I873="","",_xlfn.LET(_xlpm.x,VLOOKUP($I873,'taxon-match_2026-08-31'!$A$2:$N$122,8,FALSE),IF(_xlpm.x=0,"",_xlpm.x)))</f>
        <v/>
      </c>
      <c r="N873" t="str">
        <f>IF($I873="","",_xlfn.LET(_xlpm.x,VLOOKUP($I873,'taxon-match_2026-08-31'!$A$2:$N$122,9,FALSE),IF(_xlpm.x=0,"",_xlpm.x)))</f>
        <v/>
      </c>
      <c r="O873" t="str">
        <f>IF($I873="","",_xlfn.LET(_xlpm.x,VLOOKUP($I873,'taxon-match_2026-08-31'!$A$2:$N$122,10,FALSE),IF(_xlpm.x=0,"",_xlpm.x)))</f>
        <v/>
      </c>
      <c r="P873" t="str">
        <f>IF($I873="","",_xlfn.LET(_xlpm.x,VLOOKUP($I873,'taxon-match_2026-08-31'!$A$2:$N$122,11,FALSE),IF(_xlpm.x=0,"",_xlpm.x)))</f>
        <v/>
      </c>
      <c r="Q873" t="str">
        <f>IF($I873="","",_xlfn.LET(_xlpm.x,VLOOKUP($I873,'taxon-match_2026-08-31'!$A$2:$N$122,12,FALSE),IF(_xlpm.x=0,"",_xlpm.x)))</f>
        <v/>
      </c>
      <c r="R873" t="str">
        <f>IF($I873="","",_xlfn.LET(_xlpm.x,VLOOKUP($I873,'taxon-match_2026-08-31'!$A$2:$N$122,14,FALSE),IF(_xlpm.x=0,"",_xlpm.x)))</f>
        <v/>
      </c>
      <c r="T873" t="s">
        <v>71</v>
      </c>
      <c r="X873" t="str">
        <f>IF(T873="","",_xlfn.LET(_xlpm.x,VLOOKUP(T873,'Drop-down_menus'!$F$2:$G$16,2,FALSE),IF(_xlpm.x=0,"",_xlpm.x)))</f>
        <v>https://orcid.org/0009-0002-6669-2911</v>
      </c>
      <c r="Y873" t="str">
        <f>IF(U873="","",_xlfn.LET(_xlpm.x,VLOOKUP(U873,'Drop-down_menus'!$F$2:$G$16,2,FALSE),IF(_xlpm.x=0,"",_xlpm.x)))</f>
        <v/>
      </c>
      <c r="Z873" t="str">
        <f>IF(V873="","",_xlfn.LET(_xlpm.x,VLOOKUP(V873,'Drop-down_menus'!$F$2:$G$16,2,FALSE),IF(_xlpm.x=0,"",_xlpm.x)))</f>
        <v/>
      </c>
      <c r="AA873" t="str">
        <f>IF(W873="","",_xlfn.LET(_xlpm.x,VLOOKUP(W873,'Drop-down_menus'!$F$2:$G$16,2,FALSE),IF(_xlpm.x=0,"",_xlpm.x)))</f>
        <v/>
      </c>
      <c r="AB873" t="s">
        <v>722</v>
      </c>
      <c r="AE873" t="s">
        <v>723</v>
      </c>
    </row>
    <row r="874" spans="1:31" hidden="1" x14ac:dyDescent="0.2">
      <c r="A874" s="2" t="s">
        <v>227</v>
      </c>
      <c r="C874">
        <v>1496</v>
      </c>
      <c r="D874" t="s">
        <v>711</v>
      </c>
      <c r="E874" t="s">
        <v>724</v>
      </c>
      <c r="I874" t="s">
        <v>2611</v>
      </c>
      <c r="J874" t="str">
        <f>IF($I874="","",_xlfn.LET(_xlpm.x,VLOOKUP($I874,'taxon-match_2026-08-31'!$A$2:$N$122,6,FALSE),IF(_xlpm.x=0,"",_xlpm.x)))</f>
        <v/>
      </c>
      <c r="K874" t="str">
        <f>IF($I874="","",_xlfn.LET(_xlpm.x,VLOOKUP($I874,'taxon-match_2026-08-31'!$A$2:$N$122,4,FALSE),IF(_xlpm.x=0,"",_xlpm.x)))</f>
        <v/>
      </c>
      <c r="L874" t="str">
        <f>IF($I874="","",_xlfn.LET(_xlpm.x,VLOOKUP($I874,'taxon-match_2026-08-31'!$A$2:$N$122,7,FALSE),IF(_xlpm.x=0,"",_xlpm.x)))</f>
        <v/>
      </c>
      <c r="M874" t="str">
        <f>IF($I874="","",_xlfn.LET(_xlpm.x,VLOOKUP($I874,'taxon-match_2026-08-31'!$A$2:$N$122,8,FALSE),IF(_xlpm.x=0,"",_xlpm.x)))</f>
        <v/>
      </c>
      <c r="N874" t="str">
        <f>IF($I874="","",_xlfn.LET(_xlpm.x,VLOOKUP($I874,'taxon-match_2026-08-31'!$A$2:$N$122,9,FALSE),IF(_xlpm.x=0,"",_xlpm.x)))</f>
        <v/>
      </c>
      <c r="O874" t="str">
        <f>IF($I874="","",_xlfn.LET(_xlpm.x,VLOOKUP($I874,'taxon-match_2026-08-31'!$A$2:$N$122,10,FALSE),IF(_xlpm.x=0,"",_xlpm.x)))</f>
        <v/>
      </c>
      <c r="P874" t="str">
        <f>IF($I874="","",_xlfn.LET(_xlpm.x,VLOOKUP($I874,'taxon-match_2026-08-31'!$A$2:$N$122,11,FALSE),IF(_xlpm.x=0,"",_xlpm.x)))</f>
        <v/>
      </c>
      <c r="Q874" t="str">
        <f>IF($I874="","",_xlfn.LET(_xlpm.x,VLOOKUP($I874,'taxon-match_2026-08-31'!$A$2:$N$122,12,FALSE),IF(_xlpm.x=0,"",_xlpm.x)))</f>
        <v/>
      </c>
      <c r="R874" t="str">
        <f>IF($I874="","",_xlfn.LET(_xlpm.x,VLOOKUP($I874,'taxon-match_2026-08-31'!$A$2:$N$122,14,FALSE),IF(_xlpm.x=0,"",_xlpm.x)))</f>
        <v/>
      </c>
      <c r="T874" t="s">
        <v>71</v>
      </c>
      <c r="X874" t="str">
        <f>IF(T874="","",_xlfn.LET(_xlpm.x,VLOOKUP(T874,'Drop-down_menus'!$F$2:$G$16,2,FALSE),IF(_xlpm.x=0,"",_xlpm.x)))</f>
        <v>https://orcid.org/0009-0002-6669-2911</v>
      </c>
      <c r="Y874" t="str">
        <f>IF(U874="","",_xlfn.LET(_xlpm.x,VLOOKUP(U874,'Drop-down_menus'!$F$2:$G$16,2,FALSE),IF(_xlpm.x=0,"",_xlpm.x)))</f>
        <v/>
      </c>
      <c r="Z874" t="str">
        <f>IF(V874="","",_xlfn.LET(_xlpm.x,VLOOKUP(V874,'Drop-down_menus'!$F$2:$G$16,2,FALSE),IF(_xlpm.x=0,"",_xlpm.x)))</f>
        <v/>
      </c>
      <c r="AA874" t="str">
        <f>IF(W874="","",_xlfn.LET(_xlpm.x,VLOOKUP(W874,'Drop-down_menus'!$F$2:$G$16,2,FALSE),IF(_xlpm.x=0,"",_xlpm.x)))</f>
        <v/>
      </c>
      <c r="AB874" t="s">
        <v>722</v>
      </c>
      <c r="AE874" t="s">
        <v>723</v>
      </c>
    </row>
    <row r="875" spans="1:31" hidden="1" x14ac:dyDescent="0.2">
      <c r="A875" s="2" t="s">
        <v>227</v>
      </c>
      <c r="C875">
        <v>1497</v>
      </c>
      <c r="D875" t="s">
        <v>711</v>
      </c>
      <c r="E875" t="s">
        <v>724</v>
      </c>
      <c r="I875" t="s">
        <v>2611</v>
      </c>
      <c r="J875" t="str">
        <f>IF($I875="","",_xlfn.LET(_xlpm.x,VLOOKUP($I875,'taxon-match_2026-08-31'!$A$2:$N$122,6,FALSE),IF(_xlpm.x=0,"",_xlpm.x)))</f>
        <v/>
      </c>
      <c r="K875" t="str">
        <f>IF($I875="","",_xlfn.LET(_xlpm.x,VLOOKUP($I875,'taxon-match_2026-08-31'!$A$2:$N$122,4,FALSE),IF(_xlpm.x=0,"",_xlpm.x)))</f>
        <v/>
      </c>
      <c r="L875" t="str">
        <f>IF($I875="","",_xlfn.LET(_xlpm.x,VLOOKUP($I875,'taxon-match_2026-08-31'!$A$2:$N$122,7,FALSE),IF(_xlpm.x=0,"",_xlpm.x)))</f>
        <v/>
      </c>
      <c r="M875" t="str">
        <f>IF($I875="","",_xlfn.LET(_xlpm.x,VLOOKUP($I875,'taxon-match_2026-08-31'!$A$2:$N$122,8,FALSE),IF(_xlpm.x=0,"",_xlpm.x)))</f>
        <v/>
      </c>
      <c r="N875" t="str">
        <f>IF($I875="","",_xlfn.LET(_xlpm.x,VLOOKUP($I875,'taxon-match_2026-08-31'!$A$2:$N$122,9,FALSE),IF(_xlpm.x=0,"",_xlpm.x)))</f>
        <v/>
      </c>
      <c r="O875" t="str">
        <f>IF($I875="","",_xlfn.LET(_xlpm.x,VLOOKUP($I875,'taxon-match_2026-08-31'!$A$2:$N$122,10,FALSE),IF(_xlpm.x=0,"",_xlpm.x)))</f>
        <v/>
      </c>
      <c r="P875" t="str">
        <f>IF($I875="","",_xlfn.LET(_xlpm.x,VLOOKUP($I875,'taxon-match_2026-08-31'!$A$2:$N$122,11,FALSE),IF(_xlpm.x=0,"",_xlpm.x)))</f>
        <v/>
      </c>
      <c r="Q875" t="str">
        <f>IF($I875="","",_xlfn.LET(_xlpm.x,VLOOKUP($I875,'taxon-match_2026-08-31'!$A$2:$N$122,12,FALSE),IF(_xlpm.x=0,"",_xlpm.x)))</f>
        <v/>
      </c>
      <c r="R875" t="str">
        <f>IF($I875="","",_xlfn.LET(_xlpm.x,VLOOKUP($I875,'taxon-match_2026-08-31'!$A$2:$N$122,14,FALSE),IF(_xlpm.x=0,"",_xlpm.x)))</f>
        <v/>
      </c>
      <c r="T875" t="s">
        <v>71</v>
      </c>
      <c r="X875" t="str">
        <f>IF(T875="","",_xlfn.LET(_xlpm.x,VLOOKUP(T875,'Drop-down_menus'!$F$2:$G$16,2,FALSE),IF(_xlpm.x=0,"",_xlpm.x)))</f>
        <v>https://orcid.org/0009-0002-6669-2911</v>
      </c>
      <c r="Y875" t="str">
        <f>IF(U875="","",_xlfn.LET(_xlpm.x,VLOOKUP(U875,'Drop-down_menus'!$F$2:$G$16,2,FALSE),IF(_xlpm.x=0,"",_xlpm.x)))</f>
        <v/>
      </c>
      <c r="Z875" t="str">
        <f>IF(V875="","",_xlfn.LET(_xlpm.x,VLOOKUP(V875,'Drop-down_menus'!$F$2:$G$16,2,FALSE),IF(_xlpm.x=0,"",_xlpm.x)))</f>
        <v/>
      </c>
      <c r="AA875" t="str">
        <f>IF(W875="","",_xlfn.LET(_xlpm.x,VLOOKUP(W875,'Drop-down_menus'!$F$2:$G$16,2,FALSE),IF(_xlpm.x=0,"",_xlpm.x)))</f>
        <v/>
      </c>
      <c r="AB875" t="s">
        <v>722</v>
      </c>
      <c r="AE875" t="s">
        <v>723</v>
      </c>
    </row>
    <row r="876" spans="1:31" hidden="1" x14ac:dyDescent="0.2">
      <c r="A876" s="2" t="s">
        <v>227</v>
      </c>
      <c r="C876">
        <v>1498</v>
      </c>
      <c r="D876" t="s">
        <v>711</v>
      </c>
      <c r="E876" t="s">
        <v>728</v>
      </c>
      <c r="I876" t="s">
        <v>2611</v>
      </c>
      <c r="J876" t="str">
        <f>IF($I876="","",_xlfn.LET(_xlpm.x,VLOOKUP($I876,'taxon-match_2026-08-31'!$A$2:$N$122,6,FALSE),IF(_xlpm.x=0,"",_xlpm.x)))</f>
        <v/>
      </c>
      <c r="K876" t="str">
        <f>IF($I876="","",_xlfn.LET(_xlpm.x,VLOOKUP($I876,'taxon-match_2026-08-31'!$A$2:$N$122,4,FALSE),IF(_xlpm.x=0,"",_xlpm.x)))</f>
        <v/>
      </c>
      <c r="L876" t="str">
        <f>IF($I876="","",_xlfn.LET(_xlpm.x,VLOOKUP($I876,'taxon-match_2026-08-31'!$A$2:$N$122,7,FALSE),IF(_xlpm.x=0,"",_xlpm.x)))</f>
        <v/>
      </c>
      <c r="M876" t="str">
        <f>IF($I876="","",_xlfn.LET(_xlpm.x,VLOOKUP($I876,'taxon-match_2026-08-31'!$A$2:$N$122,8,FALSE),IF(_xlpm.x=0,"",_xlpm.x)))</f>
        <v/>
      </c>
      <c r="N876" t="str">
        <f>IF($I876="","",_xlfn.LET(_xlpm.x,VLOOKUP($I876,'taxon-match_2026-08-31'!$A$2:$N$122,9,FALSE),IF(_xlpm.x=0,"",_xlpm.x)))</f>
        <v/>
      </c>
      <c r="O876" t="str">
        <f>IF($I876="","",_xlfn.LET(_xlpm.x,VLOOKUP($I876,'taxon-match_2026-08-31'!$A$2:$N$122,10,FALSE),IF(_xlpm.x=0,"",_xlpm.x)))</f>
        <v/>
      </c>
      <c r="P876" t="str">
        <f>IF($I876="","",_xlfn.LET(_xlpm.x,VLOOKUP($I876,'taxon-match_2026-08-31'!$A$2:$N$122,11,FALSE),IF(_xlpm.x=0,"",_xlpm.x)))</f>
        <v/>
      </c>
      <c r="Q876" t="str">
        <f>IF($I876="","",_xlfn.LET(_xlpm.x,VLOOKUP($I876,'taxon-match_2026-08-31'!$A$2:$N$122,12,FALSE),IF(_xlpm.x=0,"",_xlpm.x)))</f>
        <v/>
      </c>
      <c r="R876" t="str">
        <f>IF($I876="","",_xlfn.LET(_xlpm.x,VLOOKUP($I876,'taxon-match_2026-08-31'!$A$2:$N$122,14,FALSE),IF(_xlpm.x=0,"",_xlpm.x)))</f>
        <v/>
      </c>
      <c r="T876" t="s">
        <v>71</v>
      </c>
      <c r="X876" t="str">
        <f>IF(T876="","",_xlfn.LET(_xlpm.x,VLOOKUP(T876,'Drop-down_menus'!$F$2:$G$16,2,FALSE),IF(_xlpm.x=0,"",_xlpm.x)))</f>
        <v>https://orcid.org/0009-0002-6669-2911</v>
      </c>
      <c r="Y876" t="str">
        <f>IF(U876="","",_xlfn.LET(_xlpm.x,VLOOKUP(U876,'Drop-down_menus'!$F$2:$G$16,2,FALSE),IF(_xlpm.x=0,"",_xlpm.x)))</f>
        <v/>
      </c>
      <c r="Z876" t="str">
        <f>IF(V876="","",_xlfn.LET(_xlpm.x,VLOOKUP(V876,'Drop-down_menus'!$F$2:$G$16,2,FALSE),IF(_xlpm.x=0,"",_xlpm.x)))</f>
        <v/>
      </c>
      <c r="AA876" t="str">
        <f>IF(W876="","",_xlfn.LET(_xlpm.x,VLOOKUP(W876,'Drop-down_menus'!$F$2:$G$16,2,FALSE),IF(_xlpm.x=0,"",_xlpm.x)))</f>
        <v/>
      </c>
      <c r="AE876" t="s">
        <v>726</v>
      </c>
    </row>
    <row r="877" spans="1:31" hidden="1" x14ac:dyDescent="0.2">
      <c r="A877" s="2" t="s">
        <v>228</v>
      </c>
      <c r="C877">
        <v>1499</v>
      </c>
      <c r="D877" t="s">
        <v>711</v>
      </c>
      <c r="E877" t="s">
        <v>741</v>
      </c>
      <c r="I877" t="s">
        <v>2611</v>
      </c>
      <c r="J877" t="str">
        <f>IF($I877="","",_xlfn.LET(_xlpm.x,VLOOKUP($I877,'taxon-match_2026-08-31'!$A$2:$N$122,6,FALSE),IF(_xlpm.x=0,"",_xlpm.x)))</f>
        <v/>
      </c>
      <c r="K877" t="str">
        <f>IF($I877="","",_xlfn.LET(_xlpm.x,VLOOKUP($I877,'taxon-match_2026-08-31'!$A$2:$N$122,4,FALSE),IF(_xlpm.x=0,"",_xlpm.x)))</f>
        <v/>
      </c>
      <c r="L877" t="str">
        <f>IF($I877="","",_xlfn.LET(_xlpm.x,VLOOKUP($I877,'taxon-match_2026-08-31'!$A$2:$N$122,7,FALSE),IF(_xlpm.x=0,"",_xlpm.x)))</f>
        <v/>
      </c>
      <c r="M877" t="str">
        <f>IF($I877="","",_xlfn.LET(_xlpm.x,VLOOKUP($I877,'taxon-match_2026-08-31'!$A$2:$N$122,8,FALSE),IF(_xlpm.x=0,"",_xlpm.x)))</f>
        <v/>
      </c>
      <c r="N877" t="str">
        <f>IF($I877="","",_xlfn.LET(_xlpm.x,VLOOKUP($I877,'taxon-match_2026-08-31'!$A$2:$N$122,9,FALSE),IF(_xlpm.x=0,"",_xlpm.x)))</f>
        <v/>
      </c>
      <c r="O877" t="str">
        <f>IF($I877="","",_xlfn.LET(_xlpm.x,VLOOKUP($I877,'taxon-match_2026-08-31'!$A$2:$N$122,10,FALSE),IF(_xlpm.x=0,"",_xlpm.x)))</f>
        <v/>
      </c>
      <c r="P877" t="str">
        <f>IF($I877="","",_xlfn.LET(_xlpm.x,VLOOKUP($I877,'taxon-match_2026-08-31'!$A$2:$N$122,11,FALSE),IF(_xlpm.x=0,"",_xlpm.x)))</f>
        <v/>
      </c>
      <c r="Q877" t="str">
        <f>IF($I877="","",_xlfn.LET(_xlpm.x,VLOOKUP($I877,'taxon-match_2026-08-31'!$A$2:$N$122,12,FALSE),IF(_xlpm.x=0,"",_xlpm.x)))</f>
        <v/>
      </c>
      <c r="R877" t="str">
        <f>IF($I877="","",_xlfn.LET(_xlpm.x,VLOOKUP($I877,'taxon-match_2026-08-31'!$A$2:$N$122,14,FALSE),IF(_xlpm.x=0,"",_xlpm.x)))</f>
        <v/>
      </c>
      <c r="T877" t="s">
        <v>71</v>
      </c>
      <c r="X877" t="str">
        <f>IF(T877="","",_xlfn.LET(_xlpm.x,VLOOKUP(T877,'Drop-down_menus'!$F$2:$G$16,2,FALSE),IF(_xlpm.x=0,"",_xlpm.x)))</f>
        <v>https://orcid.org/0009-0002-6669-2911</v>
      </c>
      <c r="Y877" t="str">
        <f>IF(U877="","",_xlfn.LET(_xlpm.x,VLOOKUP(U877,'Drop-down_menus'!$F$2:$G$16,2,FALSE),IF(_xlpm.x=0,"",_xlpm.x)))</f>
        <v/>
      </c>
      <c r="Z877" t="str">
        <f>IF(V877="","",_xlfn.LET(_xlpm.x,VLOOKUP(V877,'Drop-down_menus'!$F$2:$G$16,2,FALSE),IF(_xlpm.x=0,"",_xlpm.x)))</f>
        <v/>
      </c>
      <c r="AA877" t="str">
        <f>IF(W877="","",_xlfn.LET(_xlpm.x,VLOOKUP(W877,'Drop-down_menus'!$F$2:$G$16,2,FALSE),IF(_xlpm.x=0,"",_xlpm.x)))</f>
        <v/>
      </c>
      <c r="AE877" t="s">
        <v>739</v>
      </c>
    </row>
    <row r="878" spans="1:31" hidden="1" x14ac:dyDescent="0.2">
      <c r="A878" s="2" t="s">
        <v>228</v>
      </c>
      <c r="C878">
        <v>1500</v>
      </c>
      <c r="D878" t="s">
        <v>711</v>
      </c>
      <c r="E878" t="s">
        <v>721</v>
      </c>
      <c r="I878" t="s">
        <v>2611</v>
      </c>
      <c r="J878" t="str">
        <f>IF($I878="","",_xlfn.LET(_xlpm.x,VLOOKUP($I878,'taxon-match_2026-08-31'!$A$2:$N$122,6,FALSE),IF(_xlpm.x=0,"",_xlpm.x)))</f>
        <v/>
      </c>
      <c r="K878" t="str">
        <f>IF($I878="","",_xlfn.LET(_xlpm.x,VLOOKUP($I878,'taxon-match_2026-08-31'!$A$2:$N$122,4,FALSE),IF(_xlpm.x=0,"",_xlpm.x)))</f>
        <v/>
      </c>
      <c r="L878" t="str">
        <f>IF($I878="","",_xlfn.LET(_xlpm.x,VLOOKUP($I878,'taxon-match_2026-08-31'!$A$2:$N$122,7,FALSE),IF(_xlpm.x=0,"",_xlpm.x)))</f>
        <v/>
      </c>
      <c r="M878" t="str">
        <f>IF($I878="","",_xlfn.LET(_xlpm.x,VLOOKUP($I878,'taxon-match_2026-08-31'!$A$2:$N$122,8,FALSE),IF(_xlpm.x=0,"",_xlpm.x)))</f>
        <v/>
      </c>
      <c r="N878" t="str">
        <f>IF($I878="","",_xlfn.LET(_xlpm.x,VLOOKUP($I878,'taxon-match_2026-08-31'!$A$2:$N$122,9,FALSE),IF(_xlpm.x=0,"",_xlpm.x)))</f>
        <v/>
      </c>
      <c r="O878" t="str">
        <f>IF($I878="","",_xlfn.LET(_xlpm.x,VLOOKUP($I878,'taxon-match_2026-08-31'!$A$2:$N$122,10,FALSE),IF(_xlpm.x=0,"",_xlpm.x)))</f>
        <v/>
      </c>
      <c r="P878" t="str">
        <f>IF($I878="","",_xlfn.LET(_xlpm.x,VLOOKUP($I878,'taxon-match_2026-08-31'!$A$2:$N$122,11,FALSE),IF(_xlpm.x=0,"",_xlpm.x)))</f>
        <v/>
      </c>
      <c r="Q878" t="str">
        <f>IF($I878="","",_xlfn.LET(_xlpm.x,VLOOKUP($I878,'taxon-match_2026-08-31'!$A$2:$N$122,12,FALSE),IF(_xlpm.x=0,"",_xlpm.x)))</f>
        <v/>
      </c>
      <c r="R878" t="str">
        <f>IF($I878="","",_xlfn.LET(_xlpm.x,VLOOKUP($I878,'taxon-match_2026-08-31'!$A$2:$N$122,14,FALSE),IF(_xlpm.x=0,"",_xlpm.x)))</f>
        <v/>
      </c>
      <c r="T878" t="s">
        <v>71</v>
      </c>
      <c r="X878" t="str">
        <f>IF(T878="","",_xlfn.LET(_xlpm.x,VLOOKUP(T878,'Drop-down_menus'!$F$2:$G$16,2,FALSE),IF(_xlpm.x=0,"",_xlpm.x)))</f>
        <v>https://orcid.org/0009-0002-6669-2911</v>
      </c>
      <c r="Y878" t="str">
        <f>IF(U878="","",_xlfn.LET(_xlpm.x,VLOOKUP(U878,'Drop-down_menus'!$F$2:$G$16,2,FALSE),IF(_xlpm.x=0,"",_xlpm.x)))</f>
        <v/>
      </c>
      <c r="Z878" t="str">
        <f>IF(V878="","",_xlfn.LET(_xlpm.x,VLOOKUP(V878,'Drop-down_menus'!$F$2:$G$16,2,FALSE),IF(_xlpm.x=0,"",_xlpm.x)))</f>
        <v/>
      </c>
      <c r="AA878" t="str">
        <f>IF(W878="","",_xlfn.LET(_xlpm.x,VLOOKUP(W878,'Drop-down_menus'!$F$2:$G$16,2,FALSE),IF(_xlpm.x=0,"",_xlpm.x)))</f>
        <v/>
      </c>
      <c r="AB878" t="s">
        <v>722</v>
      </c>
      <c r="AE878" t="s">
        <v>723</v>
      </c>
    </row>
    <row r="879" spans="1:31" hidden="1" x14ac:dyDescent="0.2">
      <c r="A879" s="2" t="s">
        <v>228</v>
      </c>
      <c r="C879">
        <v>1501</v>
      </c>
      <c r="D879" t="s">
        <v>711</v>
      </c>
      <c r="E879" t="s">
        <v>721</v>
      </c>
      <c r="I879" t="s">
        <v>2611</v>
      </c>
      <c r="J879" t="str">
        <f>IF($I879="","",_xlfn.LET(_xlpm.x,VLOOKUP($I879,'taxon-match_2026-08-31'!$A$2:$N$122,6,FALSE),IF(_xlpm.x=0,"",_xlpm.x)))</f>
        <v/>
      </c>
      <c r="K879" t="str">
        <f>IF($I879="","",_xlfn.LET(_xlpm.x,VLOOKUP($I879,'taxon-match_2026-08-31'!$A$2:$N$122,4,FALSE),IF(_xlpm.x=0,"",_xlpm.x)))</f>
        <v/>
      </c>
      <c r="L879" t="str">
        <f>IF($I879="","",_xlfn.LET(_xlpm.x,VLOOKUP($I879,'taxon-match_2026-08-31'!$A$2:$N$122,7,FALSE),IF(_xlpm.x=0,"",_xlpm.x)))</f>
        <v/>
      </c>
      <c r="M879" t="str">
        <f>IF($I879="","",_xlfn.LET(_xlpm.x,VLOOKUP($I879,'taxon-match_2026-08-31'!$A$2:$N$122,8,FALSE),IF(_xlpm.x=0,"",_xlpm.x)))</f>
        <v/>
      </c>
      <c r="N879" t="str">
        <f>IF($I879="","",_xlfn.LET(_xlpm.x,VLOOKUP($I879,'taxon-match_2026-08-31'!$A$2:$N$122,9,FALSE),IF(_xlpm.x=0,"",_xlpm.x)))</f>
        <v/>
      </c>
      <c r="O879" t="str">
        <f>IF($I879="","",_xlfn.LET(_xlpm.x,VLOOKUP($I879,'taxon-match_2026-08-31'!$A$2:$N$122,10,FALSE),IF(_xlpm.x=0,"",_xlpm.x)))</f>
        <v/>
      </c>
      <c r="P879" t="str">
        <f>IF($I879="","",_xlfn.LET(_xlpm.x,VLOOKUP($I879,'taxon-match_2026-08-31'!$A$2:$N$122,11,FALSE),IF(_xlpm.x=0,"",_xlpm.x)))</f>
        <v/>
      </c>
      <c r="Q879" t="str">
        <f>IF($I879="","",_xlfn.LET(_xlpm.x,VLOOKUP($I879,'taxon-match_2026-08-31'!$A$2:$N$122,12,FALSE),IF(_xlpm.x=0,"",_xlpm.x)))</f>
        <v/>
      </c>
      <c r="R879" t="str">
        <f>IF($I879="","",_xlfn.LET(_xlpm.x,VLOOKUP($I879,'taxon-match_2026-08-31'!$A$2:$N$122,14,FALSE),IF(_xlpm.x=0,"",_xlpm.x)))</f>
        <v/>
      </c>
      <c r="T879" t="s">
        <v>71</v>
      </c>
      <c r="X879" t="str">
        <f>IF(T879="","",_xlfn.LET(_xlpm.x,VLOOKUP(T879,'Drop-down_menus'!$F$2:$G$16,2,FALSE),IF(_xlpm.x=0,"",_xlpm.x)))</f>
        <v>https://orcid.org/0009-0002-6669-2911</v>
      </c>
      <c r="Y879" t="str">
        <f>IF(U879="","",_xlfn.LET(_xlpm.x,VLOOKUP(U879,'Drop-down_menus'!$F$2:$G$16,2,FALSE),IF(_xlpm.x=0,"",_xlpm.x)))</f>
        <v/>
      </c>
      <c r="Z879" t="str">
        <f>IF(V879="","",_xlfn.LET(_xlpm.x,VLOOKUP(V879,'Drop-down_menus'!$F$2:$G$16,2,FALSE),IF(_xlpm.x=0,"",_xlpm.x)))</f>
        <v/>
      </c>
      <c r="AA879" t="str">
        <f>IF(W879="","",_xlfn.LET(_xlpm.x,VLOOKUP(W879,'Drop-down_menus'!$F$2:$G$16,2,FALSE),IF(_xlpm.x=0,"",_xlpm.x)))</f>
        <v/>
      </c>
      <c r="AB879" t="s">
        <v>722</v>
      </c>
      <c r="AE879" t="s">
        <v>723</v>
      </c>
    </row>
    <row r="880" spans="1:31" hidden="1" x14ac:dyDescent="0.2">
      <c r="A880" s="2" t="s">
        <v>228</v>
      </c>
      <c r="C880">
        <v>1502</v>
      </c>
      <c r="D880" t="s">
        <v>711</v>
      </c>
      <c r="E880" t="s">
        <v>724</v>
      </c>
      <c r="I880" t="s">
        <v>2611</v>
      </c>
      <c r="J880" t="str">
        <f>IF($I880="","",_xlfn.LET(_xlpm.x,VLOOKUP($I880,'taxon-match_2026-08-31'!$A$2:$N$122,6,FALSE),IF(_xlpm.x=0,"",_xlpm.x)))</f>
        <v/>
      </c>
      <c r="K880" t="str">
        <f>IF($I880="","",_xlfn.LET(_xlpm.x,VLOOKUP($I880,'taxon-match_2026-08-31'!$A$2:$N$122,4,FALSE),IF(_xlpm.x=0,"",_xlpm.x)))</f>
        <v/>
      </c>
      <c r="L880" t="str">
        <f>IF($I880="","",_xlfn.LET(_xlpm.x,VLOOKUP($I880,'taxon-match_2026-08-31'!$A$2:$N$122,7,FALSE),IF(_xlpm.x=0,"",_xlpm.x)))</f>
        <v/>
      </c>
      <c r="M880" t="str">
        <f>IF($I880="","",_xlfn.LET(_xlpm.x,VLOOKUP($I880,'taxon-match_2026-08-31'!$A$2:$N$122,8,FALSE),IF(_xlpm.x=0,"",_xlpm.x)))</f>
        <v/>
      </c>
      <c r="N880" t="str">
        <f>IF($I880="","",_xlfn.LET(_xlpm.x,VLOOKUP($I880,'taxon-match_2026-08-31'!$A$2:$N$122,9,FALSE),IF(_xlpm.x=0,"",_xlpm.x)))</f>
        <v/>
      </c>
      <c r="O880" t="str">
        <f>IF($I880="","",_xlfn.LET(_xlpm.x,VLOOKUP($I880,'taxon-match_2026-08-31'!$A$2:$N$122,10,FALSE),IF(_xlpm.x=0,"",_xlpm.x)))</f>
        <v/>
      </c>
      <c r="P880" t="str">
        <f>IF($I880="","",_xlfn.LET(_xlpm.x,VLOOKUP($I880,'taxon-match_2026-08-31'!$A$2:$N$122,11,FALSE),IF(_xlpm.x=0,"",_xlpm.x)))</f>
        <v/>
      </c>
      <c r="Q880" t="str">
        <f>IF($I880="","",_xlfn.LET(_xlpm.x,VLOOKUP($I880,'taxon-match_2026-08-31'!$A$2:$N$122,12,FALSE),IF(_xlpm.x=0,"",_xlpm.x)))</f>
        <v/>
      </c>
      <c r="R880" t="str">
        <f>IF($I880="","",_xlfn.LET(_xlpm.x,VLOOKUP($I880,'taxon-match_2026-08-31'!$A$2:$N$122,14,FALSE),IF(_xlpm.x=0,"",_xlpm.x)))</f>
        <v/>
      </c>
      <c r="T880" t="s">
        <v>71</v>
      </c>
      <c r="X880" t="str">
        <f>IF(T880="","",_xlfn.LET(_xlpm.x,VLOOKUP(T880,'Drop-down_menus'!$F$2:$G$16,2,FALSE),IF(_xlpm.x=0,"",_xlpm.x)))</f>
        <v>https://orcid.org/0009-0002-6669-2911</v>
      </c>
      <c r="Y880" t="str">
        <f>IF(U880="","",_xlfn.LET(_xlpm.x,VLOOKUP(U880,'Drop-down_menus'!$F$2:$G$16,2,FALSE),IF(_xlpm.x=0,"",_xlpm.x)))</f>
        <v/>
      </c>
      <c r="Z880" t="str">
        <f>IF(V880="","",_xlfn.LET(_xlpm.x,VLOOKUP(V880,'Drop-down_menus'!$F$2:$G$16,2,FALSE),IF(_xlpm.x=0,"",_xlpm.x)))</f>
        <v/>
      </c>
      <c r="AA880" t="str">
        <f>IF(W880="","",_xlfn.LET(_xlpm.x,VLOOKUP(W880,'Drop-down_menus'!$F$2:$G$16,2,FALSE),IF(_xlpm.x=0,"",_xlpm.x)))</f>
        <v/>
      </c>
      <c r="AB880" t="s">
        <v>722</v>
      </c>
      <c r="AE880" t="s">
        <v>723</v>
      </c>
    </row>
    <row r="881" spans="1:31" hidden="1" x14ac:dyDescent="0.2">
      <c r="A881" s="2" t="s">
        <v>228</v>
      </c>
      <c r="C881">
        <v>1503</v>
      </c>
      <c r="D881" t="s">
        <v>711</v>
      </c>
      <c r="E881" t="s">
        <v>724</v>
      </c>
      <c r="I881" t="s">
        <v>2611</v>
      </c>
      <c r="J881" t="str">
        <f>IF($I881="","",_xlfn.LET(_xlpm.x,VLOOKUP($I881,'taxon-match_2026-08-31'!$A$2:$N$122,6,FALSE),IF(_xlpm.x=0,"",_xlpm.x)))</f>
        <v/>
      </c>
      <c r="K881" t="str">
        <f>IF($I881="","",_xlfn.LET(_xlpm.x,VLOOKUP($I881,'taxon-match_2026-08-31'!$A$2:$N$122,4,FALSE),IF(_xlpm.x=0,"",_xlpm.x)))</f>
        <v/>
      </c>
      <c r="L881" t="str">
        <f>IF($I881="","",_xlfn.LET(_xlpm.x,VLOOKUP($I881,'taxon-match_2026-08-31'!$A$2:$N$122,7,FALSE),IF(_xlpm.x=0,"",_xlpm.x)))</f>
        <v/>
      </c>
      <c r="M881" t="str">
        <f>IF($I881="","",_xlfn.LET(_xlpm.x,VLOOKUP($I881,'taxon-match_2026-08-31'!$A$2:$N$122,8,FALSE),IF(_xlpm.x=0,"",_xlpm.x)))</f>
        <v/>
      </c>
      <c r="N881" t="str">
        <f>IF($I881="","",_xlfn.LET(_xlpm.x,VLOOKUP($I881,'taxon-match_2026-08-31'!$A$2:$N$122,9,FALSE),IF(_xlpm.x=0,"",_xlpm.x)))</f>
        <v/>
      </c>
      <c r="O881" t="str">
        <f>IF($I881="","",_xlfn.LET(_xlpm.x,VLOOKUP($I881,'taxon-match_2026-08-31'!$A$2:$N$122,10,FALSE),IF(_xlpm.x=0,"",_xlpm.x)))</f>
        <v/>
      </c>
      <c r="P881" t="str">
        <f>IF($I881="","",_xlfn.LET(_xlpm.x,VLOOKUP($I881,'taxon-match_2026-08-31'!$A$2:$N$122,11,FALSE),IF(_xlpm.x=0,"",_xlpm.x)))</f>
        <v/>
      </c>
      <c r="Q881" t="str">
        <f>IF($I881="","",_xlfn.LET(_xlpm.x,VLOOKUP($I881,'taxon-match_2026-08-31'!$A$2:$N$122,12,FALSE),IF(_xlpm.x=0,"",_xlpm.x)))</f>
        <v/>
      </c>
      <c r="R881" t="str">
        <f>IF($I881="","",_xlfn.LET(_xlpm.x,VLOOKUP($I881,'taxon-match_2026-08-31'!$A$2:$N$122,14,FALSE),IF(_xlpm.x=0,"",_xlpm.x)))</f>
        <v/>
      </c>
      <c r="T881" t="s">
        <v>71</v>
      </c>
      <c r="X881" t="str">
        <f>IF(T881="","",_xlfn.LET(_xlpm.x,VLOOKUP(T881,'Drop-down_menus'!$F$2:$G$16,2,FALSE),IF(_xlpm.x=0,"",_xlpm.x)))</f>
        <v>https://orcid.org/0009-0002-6669-2911</v>
      </c>
      <c r="Y881" t="str">
        <f>IF(U881="","",_xlfn.LET(_xlpm.x,VLOOKUP(U881,'Drop-down_menus'!$F$2:$G$16,2,FALSE),IF(_xlpm.x=0,"",_xlpm.x)))</f>
        <v/>
      </c>
      <c r="Z881" t="str">
        <f>IF(V881="","",_xlfn.LET(_xlpm.x,VLOOKUP(V881,'Drop-down_menus'!$F$2:$G$16,2,FALSE),IF(_xlpm.x=0,"",_xlpm.x)))</f>
        <v/>
      </c>
      <c r="AA881" t="str">
        <f>IF(W881="","",_xlfn.LET(_xlpm.x,VLOOKUP(W881,'Drop-down_menus'!$F$2:$G$16,2,FALSE),IF(_xlpm.x=0,"",_xlpm.x)))</f>
        <v/>
      </c>
      <c r="AB881" t="s">
        <v>722</v>
      </c>
      <c r="AE881" t="s">
        <v>723</v>
      </c>
    </row>
    <row r="882" spans="1:31" hidden="1" x14ac:dyDescent="0.2">
      <c r="A882" s="2" t="s">
        <v>228</v>
      </c>
      <c r="C882">
        <v>1504</v>
      </c>
      <c r="D882" t="s">
        <v>711</v>
      </c>
      <c r="E882" t="s">
        <v>728</v>
      </c>
      <c r="I882" t="s">
        <v>2611</v>
      </c>
      <c r="J882" t="str">
        <f>IF($I882="","",_xlfn.LET(_xlpm.x,VLOOKUP($I882,'taxon-match_2026-08-31'!$A$2:$N$122,6,FALSE),IF(_xlpm.x=0,"",_xlpm.x)))</f>
        <v/>
      </c>
      <c r="K882" t="str">
        <f>IF($I882="","",_xlfn.LET(_xlpm.x,VLOOKUP($I882,'taxon-match_2026-08-31'!$A$2:$N$122,4,FALSE),IF(_xlpm.x=0,"",_xlpm.x)))</f>
        <v/>
      </c>
      <c r="L882" t="str">
        <f>IF($I882="","",_xlfn.LET(_xlpm.x,VLOOKUP($I882,'taxon-match_2026-08-31'!$A$2:$N$122,7,FALSE),IF(_xlpm.x=0,"",_xlpm.x)))</f>
        <v/>
      </c>
      <c r="M882" t="str">
        <f>IF($I882="","",_xlfn.LET(_xlpm.x,VLOOKUP($I882,'taxon-match_2026-08-31'!$A$2:$N$122,8,FALSE),IF(_xlpm.x=0,"",_xlpm.x)))</f>
        <v/>
      </c>
      <c r="N882" t="str">
        <f>IF($I882="","",_xlfn.LET(_xlpm.x,VLOOKUP($I882,'taxon-match_2026-08-31'!$A$2:$N$122,9,FALSE),IF(_xlpm.x=0,"",_xlpm.x)))</f>
        <v/>
      </c>
      <c r="O882" t="str">
        <f>IF($I882="","",_xlfn.LET(_xlpm.x,VLOOKUP($I882,'taxon-match_2026-08-31'!$A$2:$N$122,10,FALSE),IF(_xlpm.x=0,"",_xlpm.x)))</f>
        <v/>
      </c>
      <c r="P882" t="str">
        <f>IF($I882="","",_xlfn.LET(_xlpm.x,VLOOKUP($I882,'taxon-match_2026-08-31'!$A$2:$N$122,11,FALSE),IF(_xlpm.x=0,"",_xlpm.x)))</f>
        <v/>
      </c>
      <c r="Q882" t="str">
        <f>IF($I882="","",_xlfn.LET(_xlpm.x,VLOOKUP($I882,'taxon-match_2026-08-31'!$A$2:$N$122,12,FALSE),IF(_xlpm.x=0,"",_xlpm.x)))</f>
        <v/>
      </c>
      <c r="R882" t="str">
        <f>IF($I882="","",_xlfn.LET(_xlpm.x,VLOOKUP($I882,'taxon-match_2026-08-31'!$A$2:$N$122,14,FALSE),IF(_xlpm.x=0,"",_xlpm.x)))</f>
        <v/>
      </c>
      <c r="T882" t="s">
        <v>71</v>
      </c>
      <c r="X882" t="str">
        <f>IF(T882="","",_xlfn.LET(_xlpm.x,VLOOKUP(T882,'Drop-down_menus'!$F$2:$G$16,2,FALSE),IF(_xlpm.x=0,"",_xlpm.x)))</f>
        <v>https://orcid.org/0009-0002-6669-2911</v>
      </c>
      <c r="Y882" t="str">
        <f>IF(U882="","",_xlfn.LET(_xlpm.x,VLOOKUP(U882,'Drop-down_menus'!$F$2:$G$16,2,FALSE),IF(_xlpm.x=0,"",_xlpm.x)))</f>
        <v/>
      </c>
      <c r="Z882" t="str">
        <f>IF(V882="","",_xlfn.LET(_xlpm.x,VLOOKUP(V882,'Drop-down_menus'!$F$2:$G$16,2,FALSE),IF(_xlpm.x=0,"",_xlpm.x)))</f>
        <v/>
      </c>
      <c r="AA882" t="str">
        <f>IF(W882="","",_xlfn.LET(_xlpm.x,VLOOKUP(W882,'Drop-down_menus'!$F$2:$G$16,2,FALSE),IF(_xlpm.x=0,"",_xlpm.x)))</f>
        <v/>
      </c>
      <c r="AE882" t="s">
        <v>726</v>
      </c>
    </row>
    <row r="883" spans="1:31" hidden="1" x14ac:dyDescent="0.2">
      <c r="A883" s="2" t="s">
        <v>229</v>
      </c>
      <c r="C883">
        <v>1505</v>
      </c>
      <c r="D883" t="s">
        <v>711</v>
      </c>
      <c r="E883" t="s">
        <v>741</v>
      </c>
      <c r="I883" t="s">
        <v>2611</v>
      </c>
      <c r="J883" t="str">
        <f>IF($I883="","",_xlfn.LET(_xlpm.x,VLOOKUP($I883,'taxon-match_2026-08-31'!$A$2:$N$122,6,FALSE),IF(_xlpm.x=0,"",_xlpm.x)))</f>
        <v/>
      </c>
      <c r="K883" t="str">
        <f>IF($I883="","",_xlfn.LET(_xlpm.x,VLOOKUP($I883,'taxon-match_2026-08-31'!$A$2:$N$122,4,FALSE),IF(_xlpm.x=0,"",_xlpm.x)))</f>
        <v/>
      </c>
      <c r="L883" t="str">
        <f>IF($I883="","",_xlfn.LET(_xlpm.x,VLOOKUP($I883,'taxon-match_2026-08-31'!$A$2:$N$122,7,FALSE),IF(_xlpm.x=0,"",_xlpm.x)))</f>
        <v/>
      </c>
      <c r="M883" t="str">
        <f>IF($I883="","",_xlfn.LET(_xlpm.x,VLOOKUP($I883,'taxon-match_2026-08-31'!$A$2:$N$122,8,FALSE),IF(_xlpm.x=0,"",_xlpm.x)))</f>
        <v/>
      </c>
      <c r="N883" t="str">
        <f>IF($I883="","",_xlfn.LET(_xlpm.x,VLOOKUP($I883,'taxon-match_2026-08-31'!$A$2:$N$122,9,FALSE),IF(_xlpm.x=0,"",_xlpm.x)))</f>
        <v/>
      </c>
      <c r="O883" t="str">
        <f>IF($I883="","",_xlfn.LET(_xlpm.x,VLOOKUP($I883,'taxon-match_2026-08-31'!$A$2:$N$122,10,FALSE),IF(_xlpm.x=0,"",_xlpm.x)))</f>
        <v/>
      </c>
      <c r="P883" t="str">
        <f>IF($I883="","",_xlfn.LET(_xlpm.x,VLOOKUP($I883,'taxon-match_2026-08-31'!$A$2:$N$122,11,FALSE),IF(_xlpm.x=0,"",_xlpm.x)))</f>
        <v/>
      </c>
      <c r="Q883" t="str">
        <f>IF($I883="","",_xlfn.LET(_xlpm.x,VLOOKUP($I883,'taxon-match_2026-08-31'!$A$2:$N$122,12,FALSE),IF(_xlpm.x=0,"",_xlpm.x)))</f>
        <v/>
      </c>
      <c r="R883" t="str">
        <f>IF($I883="","",_xlfn.LET(_xlpm.x,VLOOKUP($I883,'taxon-match_2026-08-31'!$A$2:$N$122,14,FALSE),IF(_xlpm.x=0,"",_xlpm.x)))</f>
        <v/>
      </c>
      <c r="T883" t="s">
        <v>71</v>
      </c>
      <c r="X883" t="str">
        <f>IF(T883="","",_xlfn.LET(_xlpm.x,VLOOKUP(T883,'Drop-down_menus'!$F$2:$G$16,2,FALSE),IF(_xlpm.x=0,"",_xlpm.x)))</f>
        <v>https://orcid.org/0009-0002-6669-2911</v>
      </c>
      <c r="Y883" t="str">
        <f>IF(U883="","",_xlfn.LET(_xlpm.x,VLOOKUP(U883,'Drop-down_menus'!$F$2:$G$16,2,FALSE),IF(_xlpm.x=0,"",_xlpm.x)))</f>
        <v/>
      </c>
      <c r="Z883" t="str">
        <f>IF(V883="","",_xlfn.LET(_xlpm.x,VLOOKUP(V883,'Drop-down_menus'!$F$2:$G$16,2,FALSE),IF(_xlpm.x=0,"",_xlpm.x)))</f>
        <v/>
      </c>
      <c r="AA883" t="str">
        <f>IF(W883="","",_xlfn.LET(_xlpm.x,VLOOKUP(W883,'Drop-down_menus'!$F$2:$G$16,2,FALSE),IF(_xlpm.x=0,"",_xlpm.x)))</f>
        <v/>
      </c>
      <c r="AE883" t="s">
        <v>739</v>
      </c>
    </row>
    <row r="884" spans="1:31" hidden="1" x14ac:dyDescent="0.2">
      <c r="A884" s="2" t="s">
        <v>229</v>
      </c>
      <c r="C884">
        <v>1506</v>
      </c>
      <c r="D884" t="s">
        <v>711</v>
      </c>
      <c r="E884" t="s">
        <v>721</v>
      </c>
      <c r="I884" t="s">
        <v>2611</v>
      </c>
      <c r="J884" t="str">
        <f>IF($I884="","",_xlfn.LET(_xlpm.x,VLOOKUP($I884,'taxon-match_2026-08-31'!$A$2:$N$122,6,FALSE),IF(_xlpm.x=0,"",_xlpm.x)))</f>
        <v/>
      </c>
      <c r="K884" t="str">
        <f>IF($I884="","",_xlfn.LET(_xlpm.x,VLOOKUP($I884,'taxon-match_2026-08-31'!$A$2:$N$122,4,FALSE),IF(_xlpm.x=0,"",_xlpm.x)))</f>
        <v/>
      </c>
      <c r="L884" t="str">
        <f>IF($I884="","",_xlfn.LET(_xlpm.x,VLOOKUP($I884,'taxon-match_2026-08-31'!$A$2:$N$122,7,FALSE),IF(_xlpm.x=0,"",_xlpm.x)))</f>
        <v/>
      </c>
      <c r="M884" t="str">
        <f>IF($I884="","",_xlfn.LET(_xlpm.x,VLOOKUP($I884,'taxon-match_2026-08-31'!$A$2:$N$122,8,FALSE),IF(_xlpm.x=0,"",_xlpm.x)))</f>
        <v/>
      </c>
      <c r="N884" t="str">
        <f>IF($I884="","",_xlfn.LET(_xlpm.x,VLOOKUP($I884,'taxon-match_2026-08-31'!$A$2:$N$122,9,FALSE),IF(_xlpm.x=0,"",_xlpm.x)))</f>
        <v/>
      </c>
      <c r="O884" t="str">
        <f>IF($I884="","",_xlfn.LET(_xlpm.x,VLOOKUP($I884,'taxon-match_2026-08-31'!$A$2:$N$122,10,FALSE),IF(_xlpm.x=0,"",_xlpm.x)))</f>
        <v/>
      </c>
      <c r="P884" t="str">
        <f>IF($I884="","",_xlfn.LET(_xlpm.x,VLOOKUP($I884,'taxon-match_2026-08-31'!$A$2:$N$122,11,FALSE),IF(_xlpm.x=0,"",_xlpm.x)))</f>
        <v/>
      </c>
      <c r="Q884" t="str">
        <f>IF($I884="","",_xlfn.LET(_xlpm.x,VLOOKUP($I884,'taxon-match_2026-08-31'!$A$2:$N$122,12,FALSE),IF(_xlpm.x=0,"",_xlpm.x)))</f>
        <v/>
      </c>
      <c r="R884" t="str">
        <f>IF($I884="","",_xlfn.LET(_xlpm.x,VLOOKUP($I884,'taxon-match_2026-08-31'!$A$2:$N$122,14,FALSE),IF(_xlpm.x=0,"",_xlpm.x)))</f>
        <v/>
      </c>
      <c r="T884" t="s">
        <v>71</v>
      </c>
      <c r="X884" t="str">
        <f>IF(T884="","",_xlfn.LET(_xlpm.x,VLOOKUP(T884,'Drop-down_menus'!$F$2:$G$16,2,FALSE),IF(_xlpm.x=0,"",_xlpm.x)))</f>
        <v>https://orcid.org/0009-0002-6669-2911</v>
      </c>
      <c r="Y884" t="str">
        <f>IF(U884="","",_xlfn.LET(_xlpm.x,VLOOKUP(U884,'Drop-down_menus'!$F$2:$G$16,2,FALSE),IF(_xlpm.x=0,"",_xlpm.x)))</f>
        <v/>
      </c>
      <c r="Z884" t="str">
        <f>IF(V884="","",_xlfn.LET(_xlpm.x,VLOOKUP(V884,'Drop-down_menus'!$F$2:$G$16,2,FALSE),IF(_xlpm.x=0,"",_xlpm.x)))</f>
        <v/>
      </c>
      <c r="AA884" t="str">
        <f>IF(W884="","",_xlfn.LET(_xlpm.x,VLOOKUP(W884,'Drop-down_menus'!$F$2:$G$16,2,FALSE),IF(_xlpm.x=0,"",_xlpm.x)))</f>
        <v/>
      </c>
      <c r="AB884" t="s">
        <v>722</v>
      </c>
      <c r="AE884" t="s">
        <v>723</v>
      </c>
    </row>
    <row r="885" spans="1:31" hidden="1" x14ac:dyDescent="0.2">
      <c r="A885" s="2" t="s">
        <v>229</v>
      </c>
      <c r="C885">
        <v>1507</v>
      </c>
      <c r="D885" t="s">
        <v>711</v>
      </c>
      <c r="E885" t="s">
        <v>721</v>
      </c>
      <c r="I885" t="s">
        <v>2611</v>
      </c>
      <c r="J885" t="str">
        <f>IF($I885="","",_xlfn.LET(_xlpm.x,VLOOKUP($I885,'taxon-match_2026-08-31'!$A$2:$N$122,6,FALSE),IF(_xlpm.x=0,"",_xlpm.x)))</f>
        <v/>
      </c>
      <c r="K885" t="str">
        <f>IF($I885="","",_xlfn.LET(_xlpm.x,VLOOKUP($I885,'taxon-match_2026-08-31'!$A$2:$N$122,4,FALSE),IF(_xlpm.x=0,"",_xlpm.x)))</f>
        <v/>
      </c>
      <c r="L885" t="str">
        <f>IF($I885="","",_xlfn.LET(_xlpm.x,VLOOKUP($I885,'taxon-match_2026-08-31'!$A$2:$N$122,7,FALSE),IF(_xlpm.x=0,"",_xlpm.x)))</f>
        <v/>
      </c>
      <c r="M885" t="str">
        <f>IF($I885="","",_xlfn.LET(_xlpm.x,VLOOKUP($I885,'taxon-match_2026-08-31'!$A$2:$N$122,8,FALSE),IF(_xlpm.x=0,"",_xlpm.x)))</f>
        <v/>
      </c>
      <c r="N885" t="str">
        <f>IF($I885="","",_xlfn.LET(_xlpm.x,VLOOKUP($I885,'taxon-match_2026-08-31'!$A$2:$N$122,9,FALSE),IF(_xlpm.x=0,"",_xlpm.x)))</f>
        <v/>
      </c>
      <c r="O885" t="str">
        <f>IF($I885="","",_xlfn.LET(_xlpm.x,VLOOKUP($I885,'taxon-match_2026-08-31'!$A$2:$N$122,10,FALSE),IF(_xlpm.x=0,"",_xlpm.x)))</f>
        <v/>
      </c>
      <c r="P885" t="str">
        <f>IF($I885="","",_xlfn.LET(_xlpm.x,VLOOKUP($I885,'taxon-match_2026-08-31'!$A$2:$N$122,11,FALSE),IF(_xlpm.x=0,"",_xlpm.x)))</f>
        <v/>
      </c>
      <c r="Q885" t="str">
        <f>IF($I885="","",_xlfn.LET(_xlpm.x,VLOOKUP($I885,'taxon-match_2026-08-31'!$A$2:$N$122,12,FALSE),IF(_xlpm.x=0,"",_xlpm.x)))</f>
        <v/>
      </c>
      <c r="R885" t="str">
        <f>IF($I885="","",_xlfn.LET(_xlpm.x,VLOOKUP($I885,'taxon-match_2026-08-31'!$A$2:$N$122,14,FALSE),IF(_xlpm.x=0,"",_xlpm.x)))</f>
        <v/>
      </c>
      <c r="T885" t="s">
        <v>71</v>
      </c>
      <c r="X885" t="str">
        <f>IF(T885="","",_xlfn.LET(_xlpm.x,VLOOKUP(T885,'Drop-down_menus'!$F$2:$G$16,2,FALSE),IF(_xlpm.x=0,"",_xlpm.x)))</f>
        <v>https://orcid.org/0009-0002-6669-2911</v>
      </c>
      <c r="Y885" t="str">
        <f>IF(U885="","",_xlfn.LET(_xlpm.x,VLOOKUP(U885,'Drop-down_menus'!$F$2:$G$16,2,FALSE),IF(_xlpm.x=0,"",_xlpm.x)))</f>
        <v/>
      </c>
      <c r="Z885" t="str">
        <f>IF(V885="","",_xlfn.LET(_xlpm.x,VLOOKUP(V885,'Drop-down_menus'!$F$2:$G$16,2,FALSE),IF(_xlpm.x=0,"",_xlpm.x)))</f>
        <v/>
      </c>
      <c r="AA885" t="str">
        <f>IF(W885="","",_xlfn.LET(_xlpm.x,VLOOKUP(W885,'Drop-down_menus'!$F$2:$G$16,2,FALSE),IF(_xlpm.x=0,"",_xlpm.x)))</f>
        <v/>
      </c>
      <c r="AB885" t="s">
        <v>722</v>
      </c>
      <c r="AE885" t="s">
        <v>723</v>
      </c>
    </row>
    <row r="886" spans="1:31" hidden="1" x14ac:dyDescent="0.2">
      <c r="A886" s="2" t="s">
        <v>229</v>
      </c>
      <c r="C886">
        <v>1508</v>
      </c>
      <c r="D886" t="s">
        <v>711</v>
      </c>
      <c r="E886" t="s">
        <v>724</v>
      </c>
      <c r="I886" t="s">
        <v>2611</v>
      </c>
      <c r="J886" t="str">
        <f>IF($I886="","",_xlfn.LET(_xlpm.x,VLOOKUP($I886,'taxon-match_2026-08-31'!$A$2:$N$122,6,FALSE),IF(_xlpm.x=0,"",_xlpm.x)))</f>
        <v/>
      </c>
      <c r="K886" t="str">
        <f>IF($I886="","",_xlfn.LET(_xlpm.x,VLOOKUP($I886,'taxon-match_2026-08-31'!$A$2:$N$122,4,FALSE),IF(_xlpm.x=0,"",_xlpm.x)))</f>
        <v/>
      </c>
      <c r="L886" t="str">
        <f>IF($I886="","",_xlfn.LET(_xlpm.x,VLOOKUP($I886,'taxon-match_2026-08-31'!$A$2:$N$122,7,FALSE),IF(_xlpm.x=0,"",_xlpm.x)))</f>
        <v/>
      </c>
      <c r="M886" t="str">
        <f>IF($I886="","",_xlfn.LET(_xlpm.x,VLOOKUP($I886,'taxon-match_2026-08-31'!$A$2:$N$122,8,FALSE),IF(_xlpm.x=0,"",_xlpm.x)))</f>
        <v/>
      </c>
      <c r="N886" t="str">
        <f>IF($I886="","",_xlfn.LET(_xlpm.x,VLOOKUP($I886,'taxon-match_2026-08-31'!$A$2:$N$122,9,FALSE),IF(_xlpm.x=0,"",_xlpm.x)))</f>
        <v/>
      </c>
      <c r="O886" t="str">
        <f>IF($I886="","",_xlfn.LET(_xlpm.x,VLOOKUP($I886,'taxon-match_2026-08-31'!$A$2:$N$122,10,FALSE),IF(_xlpm.x=0,"",_xlpm.x)))</f>
        <v/>
      </c>
      <c r="P886" t="str">
        <f>IF($I886="","",_xlfn.LET(_xlpm.x,VLOOKUP($I886,'taxon-match_2026-08-31'!$A$2:$N$122,11,FALSE),IF(_xlpm.x=0,"",_xlpm.x)))</f>
        <v/>
      </c>
      <c r="Q886" t="str">
        <f>IF($I886="","",_xlfn.LET(_xlpm.x,VLOOKUP($I886,'taxon-match_2026-08-31'!$A$2:$N$122,12,FALSE),IF(_xlpm.x=0,"",_xlpm.x)))</f>
        <v/>
      </c>
      <c r="R886" t="str">
        <f>IF($I886="","",_xlfn.LET(_xlpm.x,VLOOKUP($I886,'taxon-match_2026-08-31'!$A$2:$N$122,14,FALSE),IF(_xlpm.x=0,"",_xlpm.x)))</f>
        <v/>
      </c>
      <c r="T886" t="s">
        <v>71</v>
      </c>
      <c r="X886" t="str">
        <f>IF(T886="","",_xlfn.LET(_xlpm.x,VLOOKUP(T886,'Drop-down_menus'!$F$2:$G$16,2,FALSE),IF(_xlpm.x=0,"",_xlpm.x)))</f>
        <v>https://orcid.org/0009-0002-6669-2911</v>
      </c>
      <c r="Y886" t="str">
        <f>IF(U886="","",_xlfn.LET(_xlpm.x,VLOOKUP(U886,'Drop-down_menus'!$F$2:$G$16,2,FALSE),IF(_xlpm.x=0,"",_xlpm.x)))</f>
        <v/>
      </c>
      <c r="Z886" t="str">
        <f>IF(V886="","",_xlfn.LET(_xlpm.x,VLOOKUP(V886,'Drop-down_menus'!$F$2:$G$16,2,FALSE),IF(_xlpm.x=0,"",_xlpm.x)))</f>
        <v/>
      </c>
      <c r="AA886" t="str">
        <f>IF(W886="","",_xlfn.LET(_xlpm.x,VLOOKUP(W886,'Drop-down_menus'!$F$2:$G$16,2,FALSE),IF(_xlpm.x=0,"",_xlpm.x)))</f>
        <v/>
      </c>
      <c r="AB886" t="s">
        <v>722</v>
      </c>
      <c r="AE886" t="s">
        <v>723</v>
      </c>
    </row>
    <row r="887" spans="1:31" hidden="1" x14ac:dyDescent="0.2">
      <c r="A887" s="2" t="s">
        <v>229</v>
      </c>
      <c r="C887">
        <v>1509</v>
      </c>
      <c r="D887" t="s">
        <v>711</v>
      </c>
      <c r="E887" t="s">
        <v>724</v>
      </c>
      <c r="I887" t="s">
        <v>2611</v>
      </c>
      <c r="J887" t="str">
        <f>IF($I887="","",_xlfn.LET(_xlpm.x,VLOOKUP($I887,'taxon-match_2026-08-31'!$A$2:$N$122,6,FALSE),IF(_xlpm.x=0,"",_xlpm.x)))</f>
        <v/>
      </c>
      <c r="K887" t="str">
        <f>IF($I887="","",_xlfn.LET(_xlpm.x,VLOOKUP($I887,'taxon-match_2026-08-31'!$A$2:$N$122,4,FALSE),IF(_xlpm.x=0,"",_xlpm.x)))</f>
        <v/>
      </c>
      <c r="L887" t="str">
        <f>IF($I887="","",_xlfn.LET(_xlpm.x,VLOOKUP($I887,'taxon-match_2026-08-31'!$A$2:$N$122,7,FALSE),IF(_xlpm.x=0,"",_xlpm.x)))</f>
        <v/>
      </c>
      <c r="M887" t="str">
        <f>IF($I887="","",_xlfn.LET(_xlpm.x,VLOOKUP($I887,'taxon-match_2026-08-31'!$A$2:$N$122,8,FALSE),IF(_xlpm.x=0,"",_xlpm.x)))</f>
        <v/>
      </c>
      <c r="N887" t="str">
        <f>IF($I887="","",_xlfn.LET(_xlpm.x,VLOOKUP($I887,'taxon-match_2026-08-31'!$A$2:$N$122,9,FALSE),IF(_xlpm.x=0,"",_xlpm.x)))</f>
        <v/>
      </c>
      <c r="O887" t="str">
        <f>IF($I887="","",_xlfn.LET(_xlpm.x,VLOOKUP($I887,'taxon-match_2026-08-31'!$A$2:$N$122,10,FALSE),IF(_xlpm.x=0,"",_xlpm.x)))</f>
        <v/>
      </c>
      <c r="P887" t="str">
        <f>IF($I887="","",_xlfn.LET(_xlpm.x,VLOOKUP($I887,'taxon-match_2026-08-31'!$A$2:$N$122,11,FALSE),IF(_xlpm.x=0,"",_xlpm.x)))</f>
        <v/>
      </c>
      <c r="Q887" t="str">
        <f>IF($I887="","",_xlfn.LET(_xlpm.x,VLOOKUP($I887,'taxon-match_2026-08-31'!$A$2:$N$122,12,FALSE),IF(_xlpm.x=0,"",_xlpm.x)))</f>
        <v/>
      </c>
      <c r="R887" t="str">
        <f>IF($I887="","",_xlfn.LET(_xlpm.x,VLOOKUP($I887,'taxon-match_2026-08-31'!$A$2:$N$122,14,FALSE),IF(_xlpm.x=0,"",_xlpm.x)))</f>
        <v/>
      </c>
      <c r="T887" t="s">
        <v>71</v>
      </c>
      <c r="X887" t="str">
        <f>IF(T887="","",_xlfn.LET(_xlpm.x,VLOOKUP(T887,'Drop-down_menus'!$F$2:$G$16,2,FALSE),IF(_xlpm.x=0,"",_xlpm.x)))</f>
        <v>https://orcid.org/0009-0002-6669-2911</v>
      </c>
      <c r="Y887" t="str">
        <f>IF(U887="","",_xlfn.LET(_xlpm.x,VLOOKUP(U887,'Drop-down_menus'!$F$2:$G$16,2,FALSE),IF(_xlpm.x=0,"",_xlpm.x)))</f>
        <v/>
      </c>
      <c r="Z887" t="str">
        <f>IF(V887="","",_xlfn.LET(_xlpm.x,VLOOKUP(V887,'Drop-down_menus'!$F$2:$G$16,2,FALSE),IF(_xlpm.x=0,"",_xlpm.x)))</f>
        <v/>
      </c>
      <c r="AA887" t="str">
        <f>IF(W887="","",_xlfn.LET(_xlpm.x,VLOOKUP(W887,'Drop-down_menus'!$F$2:$G$16,2,FALSE),IF(_xlpm.x=0,"",_xlpm.x)))</f>
        <v/>
      </c>
      <c r="AB887" t="s">
        <v>722</v>
      </c>
      <c r="AE887" t="s">
        <v>723</v>
      </c>
    </row>
    <row r="888" spans="1:31" hidden="1" x14ac:dyDescent="0.2">
      <c r="A888" s="2" t="s">
        <v>229</v>
      </c>
      <c r="C888">
        <v>1510</v>
      </c>
      <c r="D888" t="s">
        <v>711</v>
      </c>
      <c r="E888" t="s">
        <v>728</v>
      </c>
      <c r="I888" t="s">
        <v>2611</v>
      </c>
      <c r="J888" t="str">
        <f>IF($I888="","",_xlfn.LET(_xlpm.x,VLOOKUP($I888,'taxon-match_2026-08-31'!$A$2:$N$122,6,FALSE),IF(_xlpm.x=0,"",_xlpm.x)))</f>
        <v/>
      </c>
      <c r="K888" t="str">
        <f>IF($I888="","",_xlfn.LET(_xlpm.x,VLOOKUP($I888,'taxon-match_2026-08-31'!$A$2:$N$122,4,FALSE),IF(_xlpm.x=0,"",_xlpm.x)))</f>
        <v/>
      </c>
      <c r="L888" t="str">
        <f>IF($I888="","",_xlfn.LET(_xlpm.x,VLOOKUP($I888,'taxon-match_2026-08-31'!$A$2:$N$122,7,FALSE),IF(_xlpm.x=0,"",_xlpm.x)))</f>
        <v/>
      </c>
      <c r="M888" t="str">
        <f>IF($I888="","",_xlfn.LET(_xlpm.x,VLOOKUP($I888,'taxon-match_2026-08-31'!$A$2:$N$122,8,FALSE),IF(_xlpm.x=0,"",_xlpm.x)))</f>
        <v/>
      </c>
      <c r="N888" t="str">
        <f>IF($I888="","",_xlfn.LET(_xlpm.x,VLOOKUP($I888,'taxon-match_2026-08-31'!$A$2:$N$122,9,FALSE),IF(_xlpm.x=0,"",_xlpm.x)))</f>
        <v/>
      </c>
      <c r="O888" t="str">
        <f>IF($I888="","",_xlfn.LET(_xlpm.x,VLOOKUP($I888,'taxon-match_2026-08-31'!$A$2:$N$122,10,FALSE),IF(_xlpm.x=0,"",_xlpm.x)))</f>
        <v/>
      </c>
      <c r="P888" t="str">
        <f>IF($I888="","",_xlfn.LET(_xlpm.x,VLOOKUP($I888,'taxon-match_2026-08-31'!$A$2:$N$122,11,FALSE),IF(_xlpm.x=0,"",_xlpm.x)))</f>
        <v/>
      </c>
      <c r="Q888" t="str">
        <f>IF($I888="","",_xlfn.LET(_xlpm.x,VLOOKUP($I888,'taxon-match_2026-08-31'!$A$2:$N$122,12,FALSE),IF(_xlpm.x=0,"",_xlpm.x)))</f>
        <v/>
      </c>
      <c r="R888" t="str">
        <f>IF($I888="","",_xlfn.LET(_xlpm.x,VLOOKUP($I888,'taxon-match_2026-08-31'!$A$2:$N$122,14,FALSE),IF(_xlpm.x=0,"",_xlpm.x)))</f>
        <v/>
      </c>
      <c r="T888" t="s">
        <v>71</v>
      </c>
      <c r="X888" t="str">
        <f>IF(T888="","",_xlfn.LET(_xlpm.x,VLOOKUP(T888,'Drop-down_menus'!$F$2:$G$16,2,FALSE),IF(_xlpm.x=0,"",_xlpm.x)))</f>
        <v>https://orcid.org/0009-0002-6669-2911</v>
      </c>
      <c r="Y888" t="str">
        <f>IF(U888="","",_xlfn.LET(_xlpm.x,VLOOKUP(U888,'Drop-down_menus'!$F$2:$G$16,2,FALSE),IF(_xlpm.x=0,"",_xlpm.x)))</f>
        <v/>
      </c>
      <c r="Z888" t="str">
        <f>IF(V888="","",_xlfn.LET(_xlpm.x,VLOOKUP(V888,'Drop-down_menus'!$F$2:$G$16,2,FALSE),IF(_xlpm.x=0,"",_xlpm.x)))</f>
        <v/>
      </c>
      <c r="AA888" t="str">
        <f>IF(W888="","",_xlfn.LET(_xlpm.x,VLOOKUP(W888,'Drop-down_menus'!$F$2:$G$16,2,FALSE),IF(_xlpm.x=0,"",_xlpm.x)))</f>
        <v/>
      </c>
      <c r="AE888" t="s">
        <v>726</v>
      </c>
    </row>
    <row r="889" spans="1:31" hidden="1" x14ac:dyDescent="0.2">
      <c r="A889" s="2" t="s">
        <v>230</v>
      </c>
      <c r="C889">
        <v>1511</v>
      </c>
      <c r="D889" t="s">
        <v>711</v>
      </c>
      <c r="E889" t="s">
        <v>741</v>
      </c>
      <c r="I889" t="s">
        <v>2611</v>
      </c>
      <c r="J889" t="str">
        <f>IF($I889="","",_xlfn.LET(_xlpm.x,VLOOKUP($I889,'taxon-match_2026-08-31'!$A$2:$N$122,6,FALSE),IF(_xlpm.x=0,"",_xlpm.x)))</f>
        <v/>
      </c>
      <c r="K889" t="str">
        <f>IF($I889="","",_xlfn.LET(_xlpm.x,VLOOKUP($I889,'taxon-match_2026-08-31'!$A$2:$N$122,4,FALSE),IF(_xlpm.x=0,"",_xlpm.x)))</f>
        <v/>
      </c>
      <c r="L889" t="str">
        <f>IF($I889="","",_xlfn.LET(_xlpm.x,VLOOKUP($I889,'taxon-match_2026-08-31'!$A$2:$N$122,7,FALSE),IF(_xlpm.x=0,"",_xlpm.x)))</f>
        <v/>
      </c>
      <c r="M889" t="str">
        <f>IF($I889="","",_xlfn.LET(_xlpm.x,VLOOKUP($I889,'taxon-match_2026-08-31'!$A$2:$N$122,8,FALSE),IF(_xlpm.x=0,"",_xlpm.x)))</f>
        <v/>
      </c>
      <c r="N889" t="str">
        <f>IF($I889="","",_xlfn.LET(_xlpm.x,VLOOKUP($I889,'taxon-match_2026-08-31'!$A$2:$N$122,9,FALSE),IF(_xlpm.x=0,"",_xlpm.x)))</f>
        <v/>
      </c>
      <c r="O889" t="str">
        <f>IF($I889="","",_xlfn.LET(_xlpm.x,VLOOKUP($I889,'taxon-match_2026-08-31'!$A$2:$N$122,10,FALSE),IF(_xlpm.x=0,"",_xlpm.x)))</f>
        <v/>
      </c>
      <c r="P889" t="str">
        <f>IF($I889="","",_xlfn.LET(_xlpm.x,VLOOKUP($I889,'taxon-match_2026-08-31'!$A$2:$N$122,11,FALSE),IF(_xlpm.x=0,"",_xlpm.x)))</f>
        <v/>
      </c>
      <c r="Q889" t="str">
        <f>IF($I889="","",_xlfn.LET(_xlpm.x,VLOOKUP($I889,'taxon-match_2026-08-31'!$A$2:$N$122,12,FALSE),IF(_xlpm.x=0,"",_xlpm.x)))</f>
        <v/>
      </c>
      <c r="R889" t="str">
        <f>IF($I889="","",_xlfn.LET(_xlpm.x,VLOOKUP($I889,'taxon-match_2026-08-31'!$A$2:$N$122,14,FALSE),IF(_xlpm.x=0,"",_xlpm.x)))</f>
        <v/>
      </c>
      <c r="T889" t="s">
        <v>71</v>
      </c>
      <c r="X889" t="str">
        <f>IF(T889="","",_xlfn.LET(_xlpm.x,VLOOKUP(T889,'Drop-down_menus'!$F$2:$G$16,2,FALSE),IF(_xlpm.x=0,"",_xlpm.x)))</f>
        <v>https://orcid.org/0009-0002-6669-2911</v>
      </c>
      <c r="Y889" t="str">
        <f>IF(U889="","",_xlfn.LET(_xlpm.x,VLOOKUP(U889,'Drop-down_menus'!$F$2:$G$16,2,FALSE),IF(_xlpm.x=0,"",_xlpm.x)))</f>
        <v/>
      </c>
      <c r="Z889" t="str">
        <f>IF(V889="","",_xlfn.LET(_xlpm.x,VLOOKUP(V889,'Drop-down_menus'!$F$2:$G$16,2,FALSE),IF(_xlpm.x=0,"",_xlpm.x)))</f>
        <v/>
      </c>
      <c r="AA889" t="str">
        <f>IF(W889="","",_xlfn.LET(_xlpm.x,VLOOKUP(W889,'Drop-down_menus'!$F$2:$G$16,2,FALSE),IF(_xlpm.x=0,"",_xlpm.x)))</f>
        <v/>
      </c>
      <c r="AE889" t="s">
        <v>739</v>
      </c>
    </row>
    <row r="890" spans="1:31" hidden="1" x14ac:dyDescent="0.2">
      <c r="A890" s="2" t="s">
        <v>230</v>
      </c>
      <c r="C890">
        <v>1512</v>
      </c>
      <c r="D890" t="s">
        <v>711</v>
      </c>
      <c r="E890" t="s">
        <v>721</v>
      </c>
      <c r="I890" t="s">
        <v>2611</v>
      </c>
      <c r="J890" t="str">
        <f>IF($I890="","",_xlfn.LET(_xlpm.x,VLOOKUP($I890,'taxon-match_2026-08-31'!$A$2:$N$122,6,FALSE),IF(_xlpm.x=0,"",_xlpm.x)))</f>
        <v/>
      </c>
      <c r="K890" t="str">
        <f>IF($I890="","",_xlfn.LET(_xlpm.x,VLOOKUP($I890,'taxon-match_2026-08-31'!$A$2:$N$122,4,FALSE),IF(_xlpm.x=0,"",_xlpm.x)))</f>
        <v/>
      </c>
      <c r="L890" t="str">
        <f>IF($I890="","",_xlfn.LET(_xlpm.x,VLOOKUP($I890,'taxon-match_2026-08-31'!$A$2:$N$122,7,FALSE),IF(_xlpm.x=0,"",_xlpm.x)))</f>
        <v/>
      </c>
      <c r="M890" t="str">
        <f>IF($I890="","",_xlfn.LET(_xlpm.x,VLOOKUP($I890,'taxon-match_2026-08-31'!$A$2:$N$122,8,FALSE),IF(_xlpm.x=0,"",_xlpm.x)))</f>
        <v/>
      </c>
      <c r="N890" t="str">
        <f>IF($I890="","",_xlfn.LET(_xlpm.x,VLOOKUP($I890,'taxon-match_2026-08-31'!$A$2:$N$122,9,FALSE),IF(_xlpm.x=0,"",_xlpm.x)))</f>
        <v/>
      </c>
      <c r="O890" t="str">
        <f>IF($I890="","",_xlfn.LET(_xlpm.x,VLOOKUP($I890,'taxon-match_2026-08-31'!$A$2:$N$122,10,FALSE),IF(_xlpm.x=0,"",_xlpm.x)))</f>
        <v/>
      </c>
      <c r="P890" t="str">
        <f>IF($I890="","",_xlfn.LET(_xlpm.x,VLOOKUP($I890,'taxon-match_2026-08-31'!$A$2:$N$122,11,FALSE),IF(_xlpm.x=0,"",_xlpm.x)))</f>
        <v/>
      </c>
      <c r="Q890" t="str">
        <f>IF($I890="","",_xlfn.LET(_xlpm.x,VLOOKUP($I890,'taxon-match_2026-08-31'!$A$2:$N$122,12,FALSE),IF(_xlpm.x=0,"",_xlpm.x)))</f>
        <v/>
      </c>
      <c r="R890" t="str">
        <f>IF($I890="","",_xlfn.LET(_xlpm.x,VLOOKUP($I890,'taxon-match_2026-08-31'!$A$2:$N$122,14,FALSE),IF(_xlpm.x=0,"",_xlpm.x)))</f>
        <v/>
      </c>
      <c r="T890" t="s">
        <v>71</v>
      </c>
      <c r="X890" t="str">
        <f>IF(T890="","",_xlfn.LET(_xlpm.x,VLOOKUP(T890,'Drop-down_menus'!$F$2:$G$16,2,FALSE),IF(_xlpm.x=0,"",_xlpm.x)))</f>
        <v>https://orcid.org/0009-0002-6669-2911</v>
      </c>
      <c r="Y890" t="str">
        <f>IF(U890="","",_xlfn.LET(_xlpm.x,VLOOKUP(U890,'Drop-down_menus'!$F$2:$G$16,2,FALSE),IF(_xlpm.x=0,"",_xlpm.x)))</f>
        <v/>
      </c>
      <c r="Z890" t="str">
        <f>IF(V890="","",_xlfn.LET(_xlpm.x,VLOOKUP(V890,'Drop-down_menus'!$F$2:$G$16,2,FALSE),IF(_xlpm.x=0,"",_xlpm.x)))</f>
        <v/>
      </c>
      <c r="AA890" t="str">
        <f>IF(W890="","",_xlfn.LET(_xlpm.x,VLOOKUP(W890,'Drop-down_menus'!$F$2:$G$16,2,FALSE),IF(_xlpm.x=0,"",_xlpm.x)))</f>
        <v/>
      </c>
      <c r="AB890" t="s">
        <v>722</v>
      </c>
      <c r="AE890" t="s">
        <v>723</v>
      </c>
    </row>
    <row r="891" spans="1:31" hidden="1" x14ac:dyDescent="0.2">
      <c r="A891" s="2" t="s">
        <v>230</v>
      </c>
      <c r="C891">
        <v>1513</v>
      </c>
      <c r="D891" t="s">
        <v>711</v>
      </c>
      <c r="E891" t="s">
        <v>721</v>
      </c>
      <c r="I891" t="s">
        <v>2611</v>
      </c>
      <c r="J891" t="str">
        <f>IF($I891="","",_xlfn.LET(_xlpm.x,VLOOKUP($I891,'taxon-match_2026-08-31'!$A$2:$N$122,6,FALSE),IF(_xlpm.x=0,"",_xlpm.x)))</f>
        <v/>
      </c>
      <c r="K891" t="str">
        <f>IF($I891="","",_xlfn.LET(_xlpm.x,VLOOKUP($I891,'taxon-match_2026-08-31'!$A$2:$N$122,4,FALSE),IF(_xlpm.x=0,"",_xlpm.x)))</f>
        <v/>
      </c>
      <c r="L891" t="str">
        <f>IF($I891="","",_xlfn.LET(_xlpm.x,VLOOKUP($I891,'taxon-match_2026-08-31'!$A$2:$N$122,7,FALSE),IF(_xlpm.x=0,"",_xlpm.x)))</f>
        <v/>
      </c>
      <c r="M891" t="str">
        <f>IF($I891="","",_xlfn.LET(_xlpm.x,VLOOKUP($I891,'taxon-match_2026-08-31'!$A$2:$N$122,8,FALSE),IF(_xlpm.x=0,"",_xlpm.x)))</f>
        <v/>
      </c>
      <c r="N891" t="str">
        <f>IF($I891="","",_xlfn.LET(_xlpm.x,VLOOKUP($I891,'taxon-match_2026-08-31'!$A$2:$N$122,9,FALSE),IF(_xlpm.x=0,"",_xlpm.x)))</f>
        <v/>
      </c>
      <c r="O891" t="str">
        <f>IF($I891="","",_xlfn.LET(_xlpm.x,VLOOKUP($I891,'taxon-match_2026-08-31'!$A$2:$N$122,10,FALSE),IF(_xlpm.x=0,"",_xlpm.x)))</f>
        <v/>
      </c>
      <c r="P891" t="str">
        <f>IF($I891="","",_xlfn.LET(_xlpm.x,VLOOKUP($I891,'taxon-match_2026-08-31'!$A$2:$N$122,11,FALSE),IF(_xlpm.x=0,"",_xlpm.x)))</f>
        <v/>
      </c>
      <c r="Q891" t="str">
        <f>IF($I891="","",_xlfn.LET(_xlpm.x,VLOOKUP($I891,'taxon-match_2026-08-31'!$A$2:$N$122,12,FALSE),IF(_xlpm.x=0,"",_xlpm.x)))</f>
        <v/>
      </c>
      <c r="R891" t="str">
        <f>IF($I891="","",_xlfn.LET(_xlpm.x,VLOOKUP($I891,'taxon-match_2026-08-31'!$A$2:$N$122,14,FALSE),IF(_xlpm.x=0,"",_xlpm.x)))</f>
        <v/>
      </c>
      <c r="T891" t="s">
        <v>71</v>
      </c>
      <c r="X891" t="str">
        <f>IF(T891="","",_xlfn.LET(_xlpm.x,VLOOKUP(T891,'Drop-down_menus'!$F$2:$G$16,2,FALSE),IF(_xlpm.x=0,"",_xlpm.x)))</f>
        <v>https://orcid.org/0009-0002-6669-2911</v>
      </c>
      <c r="Y891" t="str">
        <f>IF(U891="","",_xlfn.LET(_xlpm.x,VLOOKUP(U891,'Drop-down_menus'!$F$2:$G$16,2,FALSE),IF(_xlpm.x=0,"",_xlpm.x)))</f>
        <v/>
      </c>
      <c r="Z891" t="str">
        <f>IF(V891="","",_xlfn.LET(_xlpm.x,VLOOKUP(V891,'Drop-down_menus'!$F$2:$G$16,2,FALSE),IF(_xlpm.x=0,"",_xlpm.x)))</f>
        <v/>
      </c>
      <c r="AA891" t="str">
        <f>IF(W891="","",_xlfn.LET(_xlpm.x,VLOOKUP(W891,'Drop-down_menus'!$F$2:$G$16,2,FALSE),IF(_xlpm.x=0,"",_xlpm.x)))</f>
        <v/>
      </c>
      <c r="AB891" t="s">
        <v>722</v>
      </c>
      <c r="AE891" t="s">
        <v>723</v>
      </c>
    </row>
    <row r="892" spans="1:31" hidden="1" x14ac:dyDescent="0.2">
      <c r="A892" s="2" t="s">
        <v>230</v>
      </c>
      <c r="C892">
        <v>1514</v>
      </c>
      <c r="D892" t="s">
        <v>711</v>
      </c>
      <c r="E892" t="s">
        <v>724</v>
      </c>
      <c r="I892" t="s">
        <v>2611</v>
      </c>
      <c r="J892" t="str">
        <f>IF($I892="","",_xlfn.LET(_xlpm.x,VLOOKUP($I892,'taxon-match_2026-08-31'!$A$2:$N$122,6,FALSE),IF(_xlpm.x=0,"",_xlpm.x)))</f>
        <v/>
      </c>
      <c r="K892" t="str">
        <f>IF($I892="","",_xlfn.LET(_xlpm.x,VLOOKUP($I892,'taxon-match_2026-08-31'!$A$2:$N$122,4,FALSE),IF(_xlpm.x=0,"",_xlpm.x)))</f>
        <v/>
      </c>
      <c r="L892" t="str">
        <f>IF($I892="","",_xlfn.LET(_xlpm.x,VLOOKUP($I892,'taxon-match_2026-08-31'!$A$2:$N$122,7,FALSE),IF(_xlpm.x=0,"",_xlpm.x)))</f>
        <v/>
      </c>
      <c r="M892" t="str">
        <f>IF($I892="","",_xlfn.LET(_xlpm.x,VLOOKUP($I892,'taxon-match_2026-08-31'!$A$2:$N$122,8,FALSE),IF(_xlpm.x=0,"",_xlpm.x)))</f>
        <v/>
      </c>
      <c r="N892" t="str">
        <f>IF($I892="","",_xlfn.LET(_xlpm.x,VLOOKUP($I892,'taxon-match_2026-08-31'!$A$2:$N$122,9,FALSE),IF(_xlpm.x=0,"",_xlpm.x)))</f>
        <v/>
      </c>
      <c r="O892" t="str">
        <f>IF($I892="","",_xlfn.LET(_xlpm.x,VLOOKUP($I892,'taxon-match_2026-08-31'!$A$2:$N$122,10,FALSE),IF(_xlpm.x=0,"",_xlpm.x)))</f>
        <v/>
      </c>
      <c r="P892" t="str">
        <f>IF($I892="","",_xlfn.LET(_xlpm.x,VLOOKUP($I892,'taxon-match_2026-08-31'!$A$2:$N$122,11,FALSE),IF(_xlpm.x=0,"",_xlpm.x)))</f>
        <v/>
      </c>
      <c r="Q892" t="str">
        <f>IF($I892="","",_xlfn.LET(_xlpm.x,VLOOKUP($I892,'taxon-match_2026-08-31'!$A$2:$N$122,12,FALSE),IF(_xlpm.x=0,"",_xlpm.x)))</f>
        <v/>
      </c>
      <c r="R892" t="str">
        <f>IF($I892="","",_xlfn.LET(_xlpm.x,VLOOKUP($I892,'taxon-match_2026-08-31'!$A$2:$N$122,14,FALSE),IF(_xlpm.x=0,"",_xlpm.x)))</f>
        <v/>
      </c>
      <c r="T892" t="s">
        <v>71</v>
      </c>
      <c r="X892" t="str">
        <f>IF(T892="","",_xlfn.LET(_xlpm.x,VLOOKUP(T892,'Drop-down_menus'!$F$2:$G$16,2,FALSE),IF(_xlpm.x=0,"",_xlpm.x)))</f>
        <v>https://orcid.org/0009-0002-6669-2911</v>
      </c>
      <c r="Y892" t="str">
        <f>IF(U892="","",_xlfn.LET(_xlpm.x,VLOOKUP(U892,'Drop-down_menus'!$F$2:$G$16,2,FALSE),IF(_xlpm.x=0,"",_xlpm.x)))</f>
        <v/>
      </c>
      <c r="Z892" t="str">
        <f>IF(V892="","",_xlfn.LET(_xlpm.x,VLOOKUP(V892,'Drop-down_menus'!$F$2:$G$16,2,FALSE),IF(_xlpm.x=0,"",_xlpm.x)))</f>
        <v/>
      </c>
      <c r="AA892" t="str">
        <f>IF(W892="","",_xlfn.LET(_xlpm.x,VLOOKUP(W892,'Drop-down_menus'!$F$2:$G$16,2,FALSE),IF(_xlpm.x=0,"",_xlpm.x)))</f>
        <v/>
      </c>
      <c r="AB892" t="s">
        <v>722</v>
      </c>
      <c r="AE892" t="s">
        <v>723</v>
      </c>
    </row>
    <row r="893" spans="1:31" hidden="1" x14ac:dyDescent="0.2">
      <c r="A893" s="2" t="s">
        <v>230</v>
      </c>
      <c r="C893">
        <v>1515</v>
      </c>
      <c r="D893" t="s">
        <v>711</v>
      </c>
      <c r="E893" t="s">
        <v>724</v>
      </c>
      <c r="I893" t="s">
        <v>2611</v>
      </c>
      <c r="J893" t="str">
        <f>IF($I893="","",_xlfn.LET(_xlpm.x,VLOOKUP($I893,'taxon-match_2026-08-31'!$A$2:$N$122,6,FALSE),IF(_xlpm.x=0,"",_xlpm.x)))</f>
        <v/>
      </c>
      <c r="K893" t="str">
        <f>IF($I893="","",_xlfn.LET(_xlpm.x,VLOOKUP($I893,'taxon-match_2026-08-31'!$A$2:$N$122,4,FALSE),IF(_xlpm.x=0,"",_xlpm.x)))</f>
        <v/>
      </c>
      <c r="L893" t="str">
        <f>IF($I893="","",_xlfn.LET(_xlpm.x,VLOOKUP($I893,'taxon-match_2026-08-31'!$A$2:$N$122,7,FALSE),IF(_xlpm.x=0,"",_xlpm.x)))</f>
        <v/>
      </c>
      <c r="M893" t="str">
        <f>IF($I893="","",_xlfn.LET(_xlpm.x,VLOOKUP($I893,'taxon-match_2026-08-31'!$A$2:$N$122,8,FALSE),IF(_xlpm.x=0,"",_xlpm.x)))</f>
        <v/>
      </c>
      <c r="N893" t="str">
        <f>IF($I893="","",_xlfn.LET(_xlpm.x,VLOOKUP($I893,'taxon-match_2026-08-31'!$A$2:$N$122,9,FALSE),IF(_xlpm.x=0,"",_xlpm.x)))</f>
        <v/>
      </c>
      <c r="O893" t="str">
        <f>IF($I893="","",_xlfn.LET(_xlpm.x,VLOOKUP($I893,'taxon-match_2026-08-31'!$A$2:$N$122,10,FALSE),IF(_xlpm.x=0,"",_xlpm.x)))</f>
        <v/>
      </c>
      <c r="P893" t="str">
        <f>IF($I893="","",_xlfn.LET(_xlpm.x,VLOOKUP($I893,'taxon-match_2026-08-31'!$A$2:$N$122,11,FALSE),IF(_xlpm.x=0,"",_xlpm.x)))</f>
        <v/>
      </c>
      <c r="Q893" t="str">
        <f>IF($I893="","",_xlfn.LET(_xlpm.x,VLOOKUP($I893,'taxon-match_2026-08-31'!$A$2:$N$122,12,FALSE),IF(_xlpm.x=0,"",_xlpm.x)))</f>
        <v/>
      </c>
      <c r="R893" t="str">
        <f>IF($I893="","",_xlfn.LET(_xlpm.x,VLOOKUP($I893,'taxon-match_2026-08-31'!$A$2:$N$122,14,FALSE),IF(_xlpm.x=0,"",_xlpm.x)))</f>
        <v/>
      </c>
      <c r="T893" t="s">
        <v>71</v>
      </c>
      <c r="X893" t="str">
        <f>IF(T893="","",_xlfn.LET(_xlpm.x,VLOOKUP(T893,'Drop-down_menus'!$F$2:$G$16,2,FALSE),IF(_xlpm.x=0,"",_xlpm.x)))</f>
        <v>https://orcid.org/0009-0002-6669-2911</v>
      </c>
      <c r="Y893" t="str">
        <f>IF(U893="","",_xlfn.LET(_xlpm.x,VLOOKUP(U893,'Drop-down_menus'!$F$2:$G$16,2,FALSE),IF(_xlpm.x=0,"",_xlpm.x)))</f>
        <v/>
      </c>
      <c r="Z893" t="str">
        <f>IF(V893="","",_xlfn.LET(_xlpm.x,VLOOKUP(V893,'Drop-down_menus'!$F$2:$G$16,2,FALSE),IF(_xlpm.x=0,"",_xlpm.x)))</f>
        <v/>
      </c>
      <c r="AA893" t="str">
        <f>IF(W893="","",_xlfn.LET(_xlpm.x,VLOOKUP(W893,'Drop-down_menus'!$F$2:$G$16,2,FALSE),IF(_xlpm.x=0,"",_xlpm.x)))</f>
        <v/>
      </c>
      <c r="AB893" t="s">
        <v>722</v>
      </c>
      <c r="AE893" t="s">
        <v>723</v>
      </c>
    </row>
    <row r="894" spans="1:31" hidden="1" x14ac:dyDescent="0.2">
      <c r="A894" s="2" t="s">
        <v>230</v>
      </c>
      <c r="C894">
        <v>1516</v>
      </c>
      <c r="D894" t="s">
        <v>711</v>
      </c>
      <c r="E894" t="s">
        <v>728</v>
      </c>
      <c r="I894" t="s">
        <v>2611</v>
      </c>
      <c r="J894" t="str">
        <f>IF($I894="","",_xlfn.LET(_xlpm.x,VLOOKUP($I894,'taxon-match_2026-08-31'!$A$2:$N$122,6,FALSE),IF(_xlpm.x=0,"",_xlpm.x)))</f>
        <v/>
      </c>
      <c r="K894" t="str">
        <f>IF($I894="","",_xlfn.LET(_xlpm.x,VLOOKUP($I894,'taxon-match_2026-08-31'!$A$2:$N$122,4,FALSE),IF(_xlpm.x=0,"",_xlpm.x)))</f>
        <v/>
      </c>
      <c r="L894" t="str">
        <f>IF($I894="","",_xlfn.LET(_xlpm.x,VLOOKUP($I894,'taxon-match_2026-08-31'!$A$2:$N$122,7,FALSE),IF(_xlpm.x=0,"",_xlpm.x)))</f>
        <v/>
      </c>
      <c r="M894" t="str">
        <f>IF($I894="","",_xlfn.LET(_xlpm.x,VLOOKUP($I894,'taxon-match_2026-08-31'!$A$2:$N$122,8,FALSE),IF(_xlpm.x=0,"",_xlpm.x)))</f>
        <v/>
      </c>
      <c r="N894" t="str">
        <f>IF($I894="","",_xlfn.LET(_xlpm.x,VLOOKUP($I894,'taxon-match_2026-08-31'!$A$2:$N$122,9,FALSE),IF(_xlpm.x=0,"",_xlpm.x)))</f>
        <v/>
      </c>
      <c r="O894" t="str">
        <f>IF($I894="","",_xlfn.LET(_xlpm.x,VLOOKUP($I894,'taxon-match_2026-08-31'!$A$2:$N$122,10,FALSE),IF(_xlpm.x=0,"",_xlpm.x)))</f>
        <v/>
      </c>
      <c r="P894" t="str">
        <f>IF($I894="","",_xlfn.LET(_xlpm.x,VLOOKUP($I894,'taxon-match_2026-08-31'!$A$2:$N$122,11,FALSE),IF(_xlpm.x=0,"",_xlpm.x)))</f>
        <v/>
      </c>
      <c r="Q894" t="str">
        <f>IF($I894="","",_xlfn.LET(_xlpm.x,VLOOKUP($I894,'taxon-match_2026-08-31'!$A$2:$N$122,12,FALSE),IF(_xlpm.x=0,"",_xlpm.x)))</f>
        <v/>
      </c>
      <c r="R894" t="str">
        <f>IF($I894="","",_xlfn.LET(_xlpm.x,VLOOKUP($I894,'taxon-match_2026-08-31'!$A$2:$N$122,14,FALSE),IF(_xlpm.x=0,"",_xlpm.x)))</f>
        <v/>
      </c>
      <c r="T894" t="s">
        <v>71</v>
      </c>
      <c r="X894" t="str">
        <f>IF(T894="","",_xlfn.LET(_xlpm.x,VLOOKUP(T894,'Drop-down_menus'!$F$2:$G$16,2,FALSE),IF(_xlpm.x=0,"",_xlpm.x)))</f>
        <v>https://orcid.org/0009-0002-6669-2911</v>
      </c>
      <c r="Y894" t="str">
        <f>IF(U894="","",_xlfn.LET(_xlpm.x,VLOOKUP(U894,'Drop-down_menus'!$F$2:$G$16,2,FALSE),IF(_xlpm.x=0,"",_xlpm.x)))</f>
        <v/>
      </c>
      <c r="Z894" t="str">
        <f>IF(V894="","",_xlfn.LET(_xlpm.x,VLOOKUP(V894,'Drop-down_menus'!$F$2:$G$16,2,FALSE),IF(_xlpm.x=0,"",_xlpm.x)))</f>
        <v/>
      </c>
      <c r="AA894" t="str">
        <f>IF(W894="","",_xlfn.LET(_xlpm.x,VLOOKUP(W894,'Drop-down_menus'!$F$2:$G$16,2,FALSE),IF(_xlpm.x=0,"",_xlpm.x)))</f>
        <v/>
      </c>
      <c r="AE894" t="s">
        <v>726</v>
      </c>
    </row>
    <row r="895" spans="1:31" hidden="1" x14ac:dyDescent="0.2">
      <c r="A895" s="2" t="s">
        <v>231</v>
      </c>
      <c r="C895">
        <v>1517</v>
      </c>
      <c r="D895" t="s">
        <v>711</v>
      </c>
      <c r="E895" t="s">
        <v>741</v>
      </c>
      <c r="I895" t="s">
        <v>2611</v>
      </c>
      <c r="J895" t="str">
        <f>IF($I895="","",_xlfn.LET(_xlpm.x,VLOOKUP($I895,'taxon-match_2026-08-31'!$A$2:$N$122,6,FALSE),IF(_xlpm.x=0,"",_xlpm.x)))</f>
        <v/>
      </c>
      <c r="K895" t="str">
        <f>IF($I895="","",_xlfn.LET(_xlpm.x,VLOOKUP($I895,'taxon-match_2026-08-31'!$A$2:$N$122,4,FALSE),IF(_xlpm.x=0,"",_xlpm.x)))</f>
        <v/>
      </c>
      <c r="L895" t="str">
        <f>IF($I895="","",_xlfn.LET(_xlpm.x,VLOOKUP($I895,'taxon-match_2026-08-31'!$A$2:$N$122,7,FALSE),IF(_xlpm.x=0,"",_xlpm.x)))</f>
        <v/>
      </c>
      <c r="M895" t="str">
        <f>IF($I895="","",_xlfn.LET(_xlpm.x,VLOOKUP($I895,'taxon-match_2026-08-31'!$A$2:$N$122,8,FALSE),IF(_xlpm.x=0,"",_xlpm.x)))</f>
        <v/>
      </c>
      <c r="N895" t="str">
        <f>IF($I895="","",_xlfn.LET(_xlpm.x,VLOOKUP($I895,'taxon-match_2026-08-31'!$A$2:$N$122,9,FALSE),IF(_xlpm.x=0,"",_xlpm.x)))</f>
        <v/>
      </c>
      <c r="O895" t="str">
        <f>IF($I895="","",_xlfn.LET(_xlpm.x,VLOOKUP($I895,'taxon-match_2026-08-31'!$A$2:$N$122,10,FALSE),IF(_xlpm.x=0,"",_xlpm.x)))</f>
        <v/>
      </c>
      <c r="P895" t="str">
        <f>IF($I895="","",_xlfn.LET(_xlpm.x,VLOOKUP($I895,'taxon-match_2026-08-31'!$A$2:$N$122,11,FALSE),IF(_xlpm.x=0,"",_xlpm.x)))</f>
        <v/>
      </c>
      <c r="Q895" t="str">
        <f>IF($I895="","",_xlfn.LET(_xlpm.x,VLOOKUP($I895,'taxon-match_2026-08-31'!$A$2:$N$122,12,FALSE),IF(_xlpm.x=0,"",_xlpm.x)))</f>
        <v/>
      </c>
      <c r="R895" t="str">
        <f>IF($I895="","",_xlfn.LET(_xlpm.x,VLOOKUP($I895,'taxon-match_2026-08-31'!$A$2:$N$122,14,FALSE),IF(_xlpm.x=0,"",_xlpm.x)))</f>
        <v/>
      </c>
      <c r="T895" t="s">
        <v>71</v>
      </c>
      <c r="X895" t="str">
        <f>IF(T895="","",_xlfn.LET(_xlpm.x,VLOOKUP(T895,'Drop-down_menus'!$F$2:$G$16,2,FALSE),IF(_xlpm.x=0,"",_xlpm.x)))</f>
        <v>https://orcid.org/0009-0002-6669-2911</v>
      </c>
      <c r="Y895" t="str">
        <f>IF(U895="","",_xlfn.LET(_xlpm.x,VLOOKUP(U895,'Drop-down_menus'!$F$2:$G$16,2,FALSE),IF(_xlpm.x=0,"",_xlpm.x)))</f>
        <v/>
      </c>
      <c r="Z895" t="str">
        <f>IF(V895="","",_xlfn.LET(_xlpm.x,VLOOKUP(V895,'Drop-down_menus'!$F$2:$G$16,2,FALSE),IF(_xlpm.x=0,"",_xlpm.x)))</f>
        <v/>
      </c>
      <c r="AA895" t="str">
        <f>IF(W895="","",_xlfn.LET(_xlpm.x,VLOOKUP(W895,'Drop-down_menus'!$F$2:$G$16,2,FALSE),IF(_xlpm.x=0,"",_xlpm.x)))</f>
        <v/>
      </c>
      <c r="AE895" t="s">
        <v>739</v>
      </c>
    </row>
    <row r="896" spans="1:31" hidden="1" x14ac:dyDescent="0.2">
      <c r="A896" s="2" t="s">
        <v>231</v>
      </c>
      <c r="C896">
        <v>1518</v>
      </c>
      <c r="D896" t="s">
        <v>711</v>
      </c>
      <c r="E896" t="s">
        <v>721</v>
      </c>
      <c r="I896" t="s">
        <v>2611</v>
      </c>
      <c r="J896" t="str">
        <f>IF($I896="","",_xlfn.LET(_xlpm.x,VLOOKUP($I896,'taxon-match_2026-08-31'!$A$2:$N$122,6,FALSE),IF(_xlpm.x=0,"",_xlpm.x)))</f>
        <v/>
      </c>
      <c r="K896" t="str">
        <f>IF($I896="","",_xlfn.LET(_xlpm.x,VLOOKUP($I896,'taxon-match_2026-08-31'!$A$2:$N$122,4,FALSE),IF(_xlpm.x=0,"",_xlpm.x)))</f>
        <v/>
      </c>
      <c r="L896" t="str">
        <f>IF($I896="","",_xlfn.LET(_xlpm.x,VLOOKUP($I896,'taxon-match_2026-08-31'!$A$2:$N$122,7,FALSE),IF(_xlpm.x=0,"",_xlpm.x)))</f>
        <v/>
      </c>
      <c r="M896" t="str">
        <f>IF($I896="","",_xlfn.LET(_xlpm.x,VLOOKUP($I896,'taxon-match_2026-08-31'!$A$2:$N$122,8,FALSE),IF(_xlpm.x=0,"",_xlpm.x)))</f>
        <v/>
      </c>
      <c r="N896" t="str">
        <f>IF($I896="","",_xlfn.LET(_xlpm.x,VLOOKUP($I896,'taxon-match_2026-08-31'!$A$2:$N$122,9,FALSE),IF(_xlpm.x=0,"",_xlpm.x)))</f>
        <v/>
      </c>
      <c r="O896" t="str">
        <f>IF($I896="","",_xlfn.LET(_xlpm.x,VLOOKUP($I896,'taxon-match_2026-08-31'!$A$2:$N$122,10,FALSE),IF(_xlpm.x=0,"",_xlpm.x)))</f>
        <v/>
      </c>
      <c r="P896" t="str">
        <f>IF($I896="","",_xlfn.LET(_xlpm.x,VLOOKUP($I896,'taxon-match_2026-08-31'!$A$2:$N$122,11,FALSE),IF(_xlpm.x=0,"",_xlpm.x)))</f>
        <v/>
      </c>
      <c r="Q896" t="str">
        <f>IF($I896="","",_xlfn.LET(_xlpm.x,VLOOKUP($I896,'taxon-match_2026-08-31'!$A$2:$N$122,12,FALSE),IF(_xlpm.x=0,"",_xlpm.x)))</f>
        <v/>
      </c>
      <c r="R896" t="str">
        <f>IF($I896="","",_xlfn.LET(_xlpm.x,VLOOKUP($I896,'taxon-match_2026-08-31'!$A$2:$N$122,14,FALSE),IF(_xlpm.x=0,"",_xlpm.x)))</f>
        <v/>
      </c>
      <c r="T896" t="s">
        <v>71</v>
      </c>
      <c r="X896" t="str">
        <f>IF(T896="","",_xlfn.LET(_xlpm.x,VLOOKUP(T896,'Drop-down_menus'!$F$2:$G$16,2,FALSE),IF(_xlpm.x=0,"",_xlpm.x)))</f>
        <v>https://orcid.org/0009-0002-6669-2911</v>
      </c>
      <c r="Y896" t="str">
        <f>IF(U896="","",_xlfn.LET(_xlpm.x,VLOOKUP(U896,'Drop-down_menus'!$F$2:$G$16,2,FALSE),IF(_xlpm.x=0,"",_xlpm.x)))</f>
        <v/>
      </c>
      <c r="Z896" t="str">
        <f>IF(V896="","",_xlfn.LET(_xlpm.x,VLOOKUP(V896,'Drop-down_menus'!$F$2:$G$16,2,FALSE),IF(_xlpm.x=0,"",_xlpm.x)))</f>
        <v/>
      </c>
      <c r="AA896" t="str">
        <f>IF(W896="","",_xlfn.LET(_xlpm.x,VLOOKUP(W896,'Drop-down_menus'!$F$2:$G$16,2,FALSE),IF(_xlpm.x=0,"",_xlpm.x)))</f>
        <v/>
      </c>
      <c r="AB896" t="s">
        <v>722</v>
      </c>
      <c r="AE896" t="s">
        <v>723</v>
      </c>
    </row>
    <row r="897" spans="1:31" hidden="1" x14ac:dyDescent="0.2">
      <c r="A897" s="2" t="s">
        <v>231</v>
      </c>
      <c r="C897">
        <v>1519</v>
      </c>
      <c r="D897" t="s">
        <v>711</v>
      </c>
      <c r="E897" t="s">
        <v>721</v>
      </c>
      <c r="I897" t="s">
        <v>2611</v>
      </c>
      <c r="J897" t="str">
        <f>IF($I897="","",_xlfn.LET(_xlpm.x,VLOOKUP($I897,'taxon-match_2026-08-31'!$A$2:$N$122,6,FALSE),IF(_xlpm.x=0,"",_xlpm.x)))</f>
        <v/>
      </c>
      <c r="K897" t="str">
        <f>IF($I897="","",_xlfn.LET(_xlpm.x,VLOOKUP($I897,'taxon-match_2026-08-31'!$A$2:$N$122,4,FALSE),IF(_xlpm.x=0,"",_xlpm.x)))</f>
        <v/>
      </c>
      <c r="L897" t="str">
        <f>IF($I897="","",_xlfn.LET(_xlpm.x,VLOOKUP($I897,'taxon-match_2026-08-31'!$A$2:$N$122,7,FALSE),IF(_xlpm.x=0,"",_xlpm.x)))</f>
        <v/>
      </c>
      <c r="M897" t="str">
        <f>IF($I897="","",_xlfn.LET(_xlpm.x,VLOOKUP($I897,'taxon-match_2026-08-31'!$A$2:$N$122,8,FALSE),IF(_xlpm.x=0,"",_xlpm.x)))</f>
        <v/>
      </c>
      <c r="N897" t="str">
        <f>IF($I897="","",_xlfn.LET(_xlpm.x,VLOOKUP($I897,'taxon-match_2026-08-31'!$A$2:$N$122,9,FALSE),IF(_xlpm.x=0,"",_xlpm.x)))</f>
        <v/>
      </c>
      <c r="O897" t="str">
        <f>IF($I897="","",_xlfn.LET(_xlpm.x,VLOOKUP($I897,'taxon-match_2026-08-31'!$A$2:$N$122,10,FALSE),IF(_xlpm.x=0,"",_xlpm.x)))</f>
        <v/>
      </c>
      <c r="P897" t="str">
        <f>IF($I897="","",_xlfn.LET(_xlpm.x,VLOOKUP($I897,'taxon-match_2026-08-31'!$A$2:$N$122,11,FALSE),IF(_xlpm.x=0,"",_xlpm.x)))</f>
        <v/>
      </c>
      <c r="Q897" t="str">
        <f>IF($I897="","",_xlfn.LET(_xlpm.x,VLOOKUP($I897,'taxon-match_2026-08-31'!$A$2:$N$122,12,FALSE),IF(_xlpm.x=0,"",_xlpm.x)))</f>
        <v/>
      </c>
      <c r="R897" t="str">
        <f>IF($I897="","",_xlfn.LET(_xlpm.x,VLOOKUP($I897,'taxon-match_2026-08-31'!$A$2:$N$122,14,FALSE),IF(_xlpm.x=0,"",_xlpm.x)))</f>
        <v/>
      </c>
      <c r="T897" t="s">
        <v>71</v>
      </c>
      <c r="X897" t="str">
        <f>IF(T897="","",_xlfn.LET(_xlpm.x,VLOOKUP(T897,'Drop-down_menus'!$F$2:$G$16,2,FALSE),IF(_xlpm.x=0,"",_xlpm.x)))</f>
        <v>https://orcid.org/0009-0002-6669-2911</v>
      </c>
      <c r="Y897" t="str">
        <f>IF(U897="","",_xlfn.LET(_xlpm.x,VLOOKUP(U897,'Drop-down_menus'!$F$2:$G$16,2,FALSE),IF(_xlpm.x=0,"",_xlpm.x)))</f>
        <v/>
      </c>
      <c r="Z897" t="str">
        <f>IF(V897="","",_xlfn.LET(_xlpm.x,VLOOKUP(V897,'Drop-down_menus'!$F$2:$G$16,2,FALSE),IF(_xlpm.x=0,"",_xlpm.x)))</f>
        <v/>
      </c>
      <c r="AA897" t="str">
        <f>IF(W897="","",_xlfn.LET(_xlpm.x,VLOOKUP(W897,'Drop-down_menus'!$F$2:$G$16,2,FALSE),IF(_xlpm.x=0,"",_xlpm.x)))</f>
        <v/>
      </c>
      <c r="AB897" t="s">
        <v>722</v>
      </c>
      <c r="AE897" t="s">
        <v>723</v>
      </c>
    </row>
    <row r="898" spans="1:31" hidden="1" x14ac:dyDescent="0.2">
      <c r="A898" s="2" t="s">
        <v>231</v>
      </c>
      <c r="C898">
        <v>1520</v>
      </c>
      <c r="D898" t="s">
        <v>711</v>
      </c>
      <c r="E898" t="s">
        <v>724</v>
      </c>
      <c r="I898" t="s">
        <v>2611</v>
      </c>
      <c r="J898" t="str">
        <f>IF($I898="","",_xlfn.LET(_xlpm.x,VLOOKUP($I898,'taxon-match_2026-08-31'!$A$2:$N$122,6,FALSE),IF(_xlpm.x=0,"",_xlpm.x)))</f>
        <v/>
      </c>
      <c r="K898" t="str">
        <f>IF($I898="","",_xlfn.LET(_xlpm.x,VLOOKUP($I898,'taxon-match_2026-08-31'!$A$2:$N$122,4,FALSE),IF(_xlpm.x=0,"",_xlpm.x)))</f>
        <v/>
      </c>
      <c r="L898" t="str">
        <f>IF($I898="","",_xlfn.LET(_xlpm.x,VLOOKUP($I898,'taxon-match_2026-08-31'!$A$2:$N$122,7,FALSE),IF(_xlpm.x=0,"",_xlpm.x)))</f>
        <v/>
      </c>
      <c r="M898" t="str">
        <f>IF($I898="","",_xlfn.LET(_xlpm.x,VLOOKUP($I898,'taxon-match_2026-08-31'!$A$2:$N$122,8,FALSE),IF(_xlpm.x=0,"",_xlpm.x)))</f>
        <v/>
      </c>
      <c r="N898" t="str">
        <f>IF($I898="","",_xlfn.LET(_xlpm.x,VLOOKUP($I898,'taxon-match_2026-08-31'!$A$2:$N$122,9,FALSE),IF(_xlpm.x=0,"",_xlpm.x)))</f>
        <v/>
      </c>
      <c r="O898" t="str">
        <f>IF($I898="","",_xlfn.LET(_xlpm.x,VLOOKUP($I898,'taxon-match_2026-08-31'!$A$2:$N$122,10,FALSE),IF(_xlpm.x=0,"",_xlpm.x)))</f>
        <v/>
      </c>
      <c r="P898" t="str">
        <f>IF($I898="","",_xlfn.LET(_xlpm.x,VLOOKUP($I898,'taxon-match_2026-08-31'!$A$2:$N$122,11,FALSE),IF(_xlpm.x=0,"",_xlpm.x)))</f>
        <v/>
      </c>
      <c r="Q898" t="str">
        <f>IF($I898="","",_xlfn.LET(_xlpm.x,VLOOKUP($I898,'taxon-match_2026-08-31'!$A$2:$N$122,12,FALSE),IF(_xlpm.x=0,"",_xlpm.x)))</f>
        <v/>
      </c>
      <c r="R898" t="str">
        <f>IF($I898="","",_xlfn.LET(_xlpm.x,VLOOKUP($I898,'taxon-match_2026-08-31'!$A$2:$N$122,14,FALSE),IF(_xlpm.x=0,"",_xlpm.x)))</f>
        <v/>
      </c>
      <c r="T898" t="s">
        <v>71</v>
      </c>
      <c r="X898" t="str">
        <f>IF(T898="","",_xlfn.LET(_xlpm.x,VLOOKUP(T898,'Drop-down_menus'!$F$2:$G$16,2,FALSE),IF(_xlpm.x=0,"",_xlpm.x)))</f>
        <v>https://orcid.org/0009-0002-6669-2911</v>
      </c>
      <c r="Y898" t="str">
        <f>IF(U898="","",_xlfn.LET(_xlpm.x,VLOOKUP(U898,'Drop-down_menus'!$F$2:$G$16,2,FALSE),IF(_xlpm.x=0,"",_xlpm.x)))</f>
        <v/>
      </c>
      <c r="Z898" t="str">
        <f>IF(V898="","",_xlfn.LET(_xlpm.x,VLOOKUP(V898,'Drop-down_menus'!$F$2:$G$16,2,FALSE),IF(_xlpm.x=0,"",_xlpm.x)))</f>
        <v/>
      </c>
      <c r="AA898" t="str">
        <f>IF(W898="","",_xlfn.LET(_xlpm.x,VLOOKUP(W898,'Drop-down_menus'!$F$2:$G$16,2,FALSE),IF(_xlpm.x=0,"",_xlpm.x)))</f>
        <v/>
      </c>
      <c r="AB898" t="s">
        <v>722</v>
      </c>
      <c r="AE898" t="s">
        <v>723</v>
      </c>
    </row>
    <row r="899" spans="1:31" hidden="1" x14ac:dyDescent="0.2">
      <c r="A899" s="2" t="s">
        <v>231</v>
      </c>
      <c r="C899">
        <v>1521</v>
      </c>
      <c r="D899" t="s">
        <v>711</v>
      </c>
      <c r="E899" t="s">
        <v>724</v>
      </c>
      <c r="I899" t="s">
        <v>2611</v>
      </c>
      <c r="J899" t="str">
        <f>IF($I899="","",_xlfn.LET(_xlpm.x,VLOOKUP($I899,'taxon-match_2026-08-31'!$A$2:$N$122,6,FALSE),IF(_xlpm.x=0,"",_xlpm.x)))</f>
        <v/>
      </c>
      <c r="K899" t="str">
        <f>IF($I899="","",_xlfn.LET(_xlpm.x,VLOOKUP($I899,'taxon-match_2026-08-31'!$A$2:$N$122,4,FALSE),IF(_xlpm.x=0,"",_xlpm.x)))</f>
        <v/>
      </c>
      <c r="L899" t="str">
        <f>IF($I899="","",_xlfn.LET(_xlpm.x,VLOOKUP($I899,'taxon-match_2026-08-31'!$A$2:$N$122,7,FALSE),IF(_xlpm.x=0,"",_xlpm.x)))</f>
        <v/>
      </c>
      <c r="M899" t="str">
        <f>IF($I899="","",_xlfn.LET(_xlpm.x,VLOOKUP($I899,'taxon-match_2026-08-31'!$A$2:$N$122,8,FALSE),IF(_xlpm.x=0,"",_xlpm.x)))</f>
        <v/>
      </c>
      <c r="N899" t="str">
        <f>IF($I899="","",_xlfn.LET(_xlpm.x,VLOOKUP($I899,'taxon-match_2026-08-31'!$A$2:$N$122,9,FALSE),IF(_xlpm.x=0,"",_xlpm.x)))</f>
        <v/>
      </c>
      <c r="O899" t="str">
        <f>IF($I899="","",_xlfn.LET(_xlpm.x,VLOOKUP($I899,'taxon-match_2026-08-31'!$A$2:$N$122,10,FALSE),IF(_xlpm.x=0,"",_xlpm.x)))</f>
        <v/>
      </c>
      <c r="P899" t="str">
        <f>IF($I899="","",_xlfn.LET(_xlpm.x,VLOOKUP($I899,'taxon-match_2026-08-31'!$A$2:$N$122,11,FALSE),IF(_xlpm.x=0,"",_xlpm.x)))</f>
        <v/>
      </c>
      <c r="Q899" t="str">
        <f>IF($I899="","",_xlfn.LET(_xlpm.x,VLOOKUP($I899,'taxon-match_2026-08-31'!$A$2:$N$122,12,FALSE),IF(_xlpm.x=0,"",_xlpm.x)))</f>
        <v/>
      </c>
      <c r="R899" t="str">
        <f>IF($I899="","",_xlfn.LET(_xlpm.x,VLOOKUP($I899,'taxon-match_2026-08-31'!$A$2:$N$122,14,FALSE),IF(_xlpm.x=0,"",_xlpm.x)))</f>
        <v/>
      </c>
      <c r="T899" t="s">
        <v>71</v>
      </c>
      <c r="X899" t="str">
        <f>IF(T899="","",_xlfn.LET(_xlpm.x,VLOOKUP(T899,'Drop-down_menus'!$F$2:$G$16,2,FALSE),IF(_xlpm.x=0,"",_xlpm.x)))</f>
        <v>https://orcid.org/0009-0002-6669-2911</v>
      </c>
      <c r="Y899" t="str">
        <f>IF(U899="","",_xlfn.LET(_xlpm.x,VLOOKUP(U899,'Drop-down_menus'!$F$2:$G$16,2,FALSE),IF(_xlpm.x=0,"",_xlpm.x)))</f>
        <v/>
      </c>
      <c r="Z899" t="str">
        <f>IF(V899="","",_xlfn.LET(_xlpm.x,VLOOKUP(V899,'Drop-down_menus'!$F$2:$G$16,2,FALSE),IF(_xlpm.x=0,"",_xlpm.x)))</f>
        <v/>
      </c>
      <c r="AA899" t="str">
        <f>IF(W899="","",_xlfn.LET(_xlpm.x,VLOOKUP(W899,'Drop-down_menus'!$F$2:$G$16,2,FALSE),IF(_xlpm.x=0,"",_xlpm.x)))</f>
        <v/>
      </c>
      <c r="AB899" t="s">
        <v>722</v>
      </c>
      <c r="AE899" t="s">
        <v>723</v>
      </c>
    </row>
    <row r="900" spans="1:31" hidden="1" x14ac:dyDescent="0.2">
      <c r="A900" s="2" t="s">
        <v>231</v>
      </c>
      <c r="C900">
        <v>1522</v>
      </c>
      <c r="D900" t="s">
        <v>711</v>
      </c>
      <c r="E900" t="s">
        <v>728</v>
      </c>
      <c r="I900" t="s">
        <v>2611</v>
      </c>
      <c r="J900" t="str">
        <f>IF($I900="","",_xlfn.LET(_xlpm.x,VLOOKUP($I900,'taxon-match_2026-08-31'!$A$2:$N$122,6,FALSE),IF(_xlpm.x=0,"",_xlpm.x)))</f>
        <v/>
      </c>
      <c r="K900" t="str">
        <f>IF($I900="","",_xlfn.LET(_xlpm.x,VLOOKUP($I900,'taxon-match_2026-08-31'!$A$2:$N$122,4,FALSE),IF(_xlpm.x=0,"",_xlpm.x)))</f>
        <v/>
      </c>
      <c r="L900" t="str">
        <f>IF($I900="","",_xlfn.LET(_xlpm.x,VLOOKUP($I900,'taxon-match_2026-08-31'!$A$2:$N$122,7,FALSE),IF(_xlpm.x=0,"",_xlpm.x)))</f>
        <v/>
      </c>
      <c r="M900" t="str">
        <f>IF($I900="","",_xlfn.LET(_xlpm.x,VLOOKUP($I900,'taxon-match_2026-08-31'!$A$2:$N$122,8,FALSE),IF(_xlpm.x=0,"",_xlpm.x)))</f>
        <v/>
      </c>
      <c r="N900" t="str">
        <f>IF($I900="","",_xlfn.LET(_xlpm.x,VLOOKUP($I900,'taxon-match_2026-08-31'!$A$2:$N$122,9,FALSE),IF(_xlpm.x=0,"",_xlpm.x)))</f>
        <v/>
      </c>
      <c r="O900" t="str">
        <f>IF($I900="","",_xlfn.LET(_xlpm.x,VLOOKUP($I900,'taxon-match_2026-08-31'!$A$2:$N$122,10,FALSE),IF(_xlpm.x=0,"",_xlpm.x)))</f>
        <v/>
      </c>
      <c r="P900" t="str">
        <f>IF($I900="","",_xlfn.LET(_xlpm.x,VLOOKUP($I900,'taxon-match_2026-08-31'!$A$2:$N$122,11,FALSE),IF(_xlpm.x=0,"",_xlpm.x)))</f>
        <v/>
      </c>
      <c r="Q900" t="str">
        <f>IF($I900="","",_xlfn.LET(_xlpm.x,VLOOKUP($I900,'taxon-match_2026-08-31'!$A$2:$N$122,12,FALSE),IF(_xlpm.x=0,"",_xlpm.x)))</f>
        <v/>
      </c>
      <c r="R900" t="str">
        <f>IF($I900="","",_xlfn.LET(_xlpm.x,VLOOKUP($I900,'taxon-match_2026-08-31'!$A$2:$N$122,14,FALSE),IF(_xlpm.x=0,"",_xlpm.x)))</f>
        <v/>
      </c>
      <c r="T900" t="s">
        <v>71</v>
      </c>
      <c r="X900" t="str">
        <f>IF(T900="","",_xlfn.LET(_xlpm.x,VLOOKUP(T900,'Drop-down_menus'!$F$2:$G$16,2,FALSE),IF(_xlpm.x=0,"",_xlpm.x)))</f>
        <v>https://orcid.org/0009-0002-6669-2911</v>
      </c>
      <c r="Y900" t="str">
        <f>IF(U900="","",_xlfn.LET(_xlpm.x,VLOOKUP(U900,'Drop-down_menus'!$F$2:$G$16,2,FALSE),IF(_xlpm.x=0,"",_xlpm.x)))</f>
        <v/>
      </c>
      <c r="Z900" t="str">
        <f>IF(V900="","",_xlfn.LET(_xlpm.x,VLOOKUP(V900,'Drop-down_menus'!$F$2:$G$16,2,FALSE),IF(_xlpm.x=0,"",_xlpm.x)))</f>
        <v/>
      </c>
      <c r="AA900" t="str">
        <f>IF(W900="","",_xlfn.LET(_xlpm.x,VLOOKUP(W900,'Drop-down_menus'!$F$2:$G$16,2,FALSE),IF(_xlpm.x=0,"",_xlpm.x)))</f>
        <v/>
      </c>
      <c r="AE900" t="s">
        <v>726</v>
      </c>
    </row>
    <row r="901" spans="1:31" hidden="1" x14ac:dyDescent="0.2">
      <c r="A901" s="2" t="s">
        <v>232</v>
      </c>
      <c r="C901">
        <v>1523</v>
      </c>
      <c r="D901" t="s">
        <v>711</v>
      </c>
      <c r="E901" t="s">
        <v>741</v>
      </c>
      <c r="I901" t="s">
        <v>2611</v>
      </c>
      <c r="J901" t="str">
        <f>IF($I901="","",_xlfn.LET(_xlpm.x,VLOOKUP($I901,'taxon-match_2026-08-31'!$A$2:$N$122,6,FALSE),IF(_xlpm.x=0,"",_xlpm.x)))</f>
        <v/>
      </c>
      <c r="K901" t="str">
        <f>IF($I901="","",_xlfn.LET(_xlpm.x,VLOOKUP($I901,'taxon-match_2026-08-31'!$A$2:$N$122,4,FALSE),IF(_xlpm.x=0,"",_xlpm.x)))</f>
        <v/>
      </c>
      <c r="L901" t="str">
        <f>IF($I901="","",_xlfn.LET(_xlpm.x,VLOOKUP($I901,'taxon-match_2026-08-31'!$A$2:$N$122,7,FALSE),IF(_xlpm.x=0,"",_xlpm.x)))</f>
        <v/>
      </c>
      <c r="M901" t="str">
        <f>IF($I901="","",_xlfn.LET(_xlpm.x,VLOOKUP($I901,'taxon-match_2026-08-31'!$A$2:$N$122,8,FALSE),IF(_xlpm.x=0,"",_xlpm.x)))</f>
        <v/>
      </c>
      <c r="N901" t="str">
        <f>IF($I901="","",_xlfn.LET(_xlpm.x,VLOOKUP($I901,'taxon-match_2026-08-31'!$A$2:$N$122,9,FALSE),IF(_xlpm.x=0,"",_xlpm.x)))</f>
        <v/>
      </c>
      <c r="O901" t="str">
        <f>IF($I901="","",_xlfn.LET(_xlpm.x,VLOOKUP($I901,'taxon-match_2026-08-31'!$A$2:$N$122,10,FALSE),IF(_xlpm.x=0,"",_xlpm.x)))</f>
        <v/>
      </c>
      <c r="P901" t="str">
        <f>IF($I901="","",_xlfn.LET(_xlpm.x,VLOOKUP($I901,'taxon-match_2026-08-31'!$A$2:$N$122,11,FALSE),IF(_xlpm.x=0,"",_xlpm.x)))</f>
        <v/>
      </c>
      <c r="Q901" t="str">
        <f>IF($I901="","",_xlfn.LET(_xlpm.x,VLOOKUP($I901,'taxon-match_2026-08-31'!$A$2:$N$122,12,FALSE),IF(_xlpm.x=0,"",_xlpm.x)))</f>
        <v/>
      </c>
      <c r="R901" t="str">
        <f>IF($I901="","",_xlfn.LET(_xlpm.x,VLOOKUP($I901,'taxon-match_2026-08-31'!$A$2:$N$122,14,FALSE),IF(_xlpm.x=0,"",_xlpm.x)))</f>
        <v/>
      </c>
      <c r="T901" t="s">
        <v>71</v>
      </c>
      <c r="X901" t="str">
        <f>IF(T901="","",_xlfn.LET(_xlpm.x,VLOOKUP(T901,'Drop-down_menus'!$F$2:$G$16,2,FALSE),IF(_xlpm.x=0,"",_xlpm.x)))</f>
        <v>https://orcid.org/0009-0002-6669-2911</v>
      </c>
      <c r="Y901" t="str">
        <f>IF(U901="","",_xlfn.LET(_xlpm.x,VLOOKUP(U901,'Drop-down_menus'!$F$2:$G$16,2,FALSE),IF(_xlpm.x=0,"",_xlpm.x)))</f>
        <v/>
      </c>
      <c r="Z901" t="str">
        <f>IF(V901="","",_xlfn.LET(_xlpm.x,VLOOKUP(V901,'Drop-down_menus'!$F$2:$G$16,2,FALSE),IF(_xlpm.x=0,"",_xlpm.x)))</f>
        <v/>
      </c>
      <c r="AA901" t="str">
        <f>IF(W901="","",_xlfn.LET(_xlpm.x,VLOOKUP(W901,'Drop-down_menus'!$F$2:$G$16,2,FALSE),IF(_xlpm.x=0,"",_xlpm.x)))</f>
        <v/>
      </c>
      <c r="AE901" t="s">
        <v>739</v>
      </c>
    </row>
    <row r="902" spans="1:31" hidden="1" x14ac:dyDescent="0.2">
      <c r="A902" s="2" t="s">
        <v>232</v>
      </c>
      <c r="C902">
        <v>1524</v>
      </c>
      <c r="D902" t="s">
        <v>711</v>
      </c>
      <c r="E902" t="s">
        <v>721</v>
      </c>
      <c r="I902" t="s">
        <v>2611</v>
      </c>
      <c r="J902" t="str">
        <f>IF($I902="","",_xlfn.LET(_xlpm.x,VLOOKUP($I902,'taxon-match_2026-08-31'!$A$2:$N$122,6,FALSE),IF(_xlpm.x=0,"",_xlpm.x)))</f>
        <v/>
      </c>
      <c r="K902" t="str">
        <f>IF($I902="","",_xlfn.LET(_xlpm.x,VLOOKUP($I902,'taxon-match_2026-08-31'!$A$2:$N$122,4,FALSE),IF(_xlpm.x=0,"",_xlpm.x)))</f>
        <v/>
      </c>
      <c r="L902" t="str">
        <f>IF($I902="","",_xlfn.LET(_xlpm.x,VLOOKUP($I902,'taxon-match_2026-08-31'!$A$2:$N$122,7,FALSE),IF(_xlpm.x=0,"",_xlpm.x)))</f>
        <v/>
      </c>
      <c r="M902" t="str">
        <f>IF($I902="","",_xlfn.LET(_xlpm.x,VLOOKUP($I902,'taxon-match_2026-08-31'!$A$2:$N$122,8,FALSE),IF(_xlpm.x=0,"",_xlpm.x)))</f>
        <v/>
      </c>
      <c r="N902" t="str">
        <f>IF($I902="","",_xlfn.LET(_xlpm.x,VLOOKUP($I902,'taxon-match_2026-08-31'!$A$2:$N$122,9,FALSE),IF(_xlpm.x=0,"",_xlpm.x)))</f>
        <v/>
      </c>
      <c r="O902" t="str">
        <f>IF($I902="","",_xlfn.LET(_xlpm.x,VLOOKUP($I902,'taxon-match_2026-08-31'!$A$2:$N$122,10,FALSE),IF(_xlpm.x=0,"",_xlpm.x)))</f>
        <v/>
      </c>
      <c r="P902" t="str">
        <f>IF($I902="","",_xlfn.LET(_xlpm.x,VLOOKUP($I902,'taxon-match_2026-08-31'!$A$2:$N$122,11,FALSE),IF(_xlpm.x=0,"",_xlpm.x)))</f>
        <v/>
      </c>
      <c r="Q902" t="str">
        <f>IF($I902="","",_xlfn.LET(_xlpm.x,VLOOKUP($I902,'taxon-match_2026-08-31'!$A$2:$N$122,12,FALSE),IF(_xlpm.x=0,"",_xlpm.x)))</f>
        <v/>
      </c>
      <c r="R902" t="str">
        <f>IF($I902="","",_xlfn.LET(_xlpm.x,VLOOKUP($I902,'taxon-match_2026-08-31'!$A$2:$N$122,14,FALSE),IF(_xlpm.x=0,"",_xlpm.x)))</f>
        <v/>
      </c>
      <c r="T902" t="s">
        <v>71</v>
      </c>
      <c r="X902" t="str">
        <f>IF(T902="","",_xlfn.LET(_xlpm.x,VLOOKUP(T902,'Drop-down_menus'!$F$2:$G$16,2,FALSE),IF(_xlpm.x=0,"",_xlpm.x)))</f>
        <v>https://orcid.org/0009-0002-6669-2911</v>
      </c>
      <c r="Y902" t="str">
        <f>IF(U902="","",_xlfn.LET(_xlpm.x,VLOOKUP(U902,'Drop-down_menus'!$F$2:$G$16,2,FALSE),IF(_xlpm.x=0,"",_xlpm.x)))</f>
        <v/>
      </c>
      <c r="Z902" t="str">
        <f>IF(V902="","",_xlfn.LET(_xlpm.x,VLOOKUP(V902,'Drop-down_menus'!$F$2:$G$16,2,FALSE),IF(_xlpm.x=0,"",_xlpm.x)))</f>
        <v/>
      </c>
      <c r="AA902" t="str">
        <f>IF(W902="","",_xlfn.LET(_xlpm.x,VLOOKUP(W902,'Drop-down_menus'!$F$2:$G$16,2,FALSE),IF(_xlpm.x=0,"",_xlpm.x)))</f>
        <v/>
      </c>
      <c r="AB902" t="s">
        <v>722</v>
      </c>
      <c r="AE902" t="s">
        <v>723</v>
      </c>
    </row>
    <row r="903" spans="1:31" hidden="1" x14ac:dyDescent="0.2">
      <c r="A903" s="2" t="s">
        <v>232</v>
      </c>
      <c r="C903">
        <v>1525</v>
      </c>
      <c r="D903" t="s">
        <v>711</v>
      </c>
      <c r="E903" t="s">
        <v>721</v>
      </c>
      <c r="I903" t="s">
        <v>2611</v>
      </c>
      <c r="J903" t="str">
        <f>IF($I903="","",_xlfn.LET(_xlpm.x,VLOOKUP($I903,'taxon-match_2026-08-31'!$A$2:$N$122,6,FALSE),IF(_xlpm.x=0,"",_xlpm.x)))</f>
        <v/>
      </c>
      <c r="K903" t="str">
        <f>IF($I903="","",_xlfn.LET(_xlpm.x,VLOOKUP($I903,'taxon-match_2026-08-31'!$A$2:$N$122,4,FALSE),IF(_xlpm.x=0,"",_xlpm.x)))</f>
        <v/>
      </c>
      <c r="L903" t="str">
        <f>IF($I903="","",_xlfn.LET(_xlpm.x,VLOOKUP($I903,'taxon-match_2026-08-31'!$A$2:$N$122,7,FALSE),IF(_xlpm.x=0,"",_xlpm.x)))</f>
        <v/>
      </c>
      <c r="M903" t="str">
        <f>IF($I903="","",_xlfn.LET(_xlpm.x,VLOOKUP($I903,'taxon-match_2026-08-31'!$A$2:$N$122,8,FALSE),IF(_xlpm.x=0,"",_xlpm.x)))</f>
        <v/>
      </c>
      <c r="N903" t="str">
        <f>IF($I903="","",_xlfn.LET(_xlpm.x,VLOOKUP($I903,'taxon-match_2026-08-31'!$A$2:$N$122,9,FALSE),IF(_xlpm.x=0,"",_xlpm.x)))</f>
        <v/>
      </c>
      <c r="O903" t="str">
        <f>IF($I903="","",_xlfn.LET(_xlpm.x,VLOOKUP($I903,'taxon-match_2026-08-31'!$A$2:$N$122,10,FALSE),IF(_xlpm.x=0,"",_xlpm.x)))</f>
        <v/>
      </c>
      <c r="P903" t="str">
        <f>IF($I903="","",_xlfn.LET(_xlpm.x,VLOOKUP($I903,'taxon-match_2026-08-31'!$A$2:$N$122,11,FALSE),IF(_xlpm.x=0,"",_xlpm.x)))</f>
        <v/>
      </c>
      <c r="Q903" t="str">
        <f>IF($I903="","",_xlfn.LET(_xlpm.x,VLOOKUP($I903,'taxon-match_2026-08-31'!$A$2:$N$122,12,FALSE),IF(_xlpm.x=0,"",_xlpm.x)))</f>
        <v/>
      </c>
      <c r="R903" t="str">
        <f>IF($I903="","",_xlfn.LET(_xlpm.x,VLOOKUP($I903,'taxon-match_2026-08-31'!$A$2:$N$122,14,FALSE),IF(_xlpm.x=0,"",_xlpm.x)))</f>
        <v/>
      </c>
      <c r="T903" t="s">
        <v>71</v>
      </c>
      <c r="X903" t="str">
        <f>IF(T903="","",_xlfn.LET(_xlpm.x,VLOOKUP(T903,'Drop-down_menus'!$F$2:$G$16,2,FALSE),IF(_xlpm.x=0,"",_xlpm.x)))</f>
        <v>https://orcid.org/0009-0002-6669-2911</v>
      </c>
      <c r="Y903" t="str">
        <f>IF(U903="","",_xlfn.LET(_xlpm.x,VLOOKUP(U903,'Drop-down_menus'!$F$2:$G$16,2,FALSE),IF(_xlpm.x=0,"",_xlpm.x)))</f>
        <v/>
      </c>
      <c r="Z903" t="str">
        <f>IF(V903="","",_xlfn.LET(_xlpm.x,VLOOKUP(V903,'Drop-down_menus'!$F$2:$G$16,2,FALSE),IF(_xlpm.x=0,"",_xlpm.x)))</f>
        <v/>
      </c>
      <c r="AA903" t="str">
        <f>IF(W903="","",_xlfn.LET(_xlpm.x,VLOOKUP(W903,'Drop-down_menus'!$F$2:$G$16,2,FALSE),IF(_xlpm.x=0,"",_xlpm.x)))</f>
        <v/>
      </c>
      <c r="AB903" t="s">
        <v>722</v>
      </c>
      <c r="AE903" t="s">
        <v>723</v>
      </c>
    </row>
    <row r="904" spans="1:31" hidden="1" x14ac:dyDescent="0.2">
      <c r="A904" s="2" t="s">
        <v>232</v>
      </c>
      <c r="C904">
        <v>1526</v>
      </c>
      <c r="D904" t="s">
        <v>711</v>
      </c>
      <c r="E904" t="s">
        <v>724</v>
      </c>
      <c r="I904" t="s">
        <v>2611</v>
      </c>
      <c r="J904" t="str">
        <f>IF($I904="","",_xlfn.LET(_xlpm.x,VLOOKUP($I904,'taxon-match_2026-08-31'!$A$2:$N$122,6,FALSE),IF(_xlpm.x=0,"",_xlpm.x)))</f>
        <v/>
      </c>
      <c r="K904" t="str">
        <f>IF($I904="","",_xlfn.LET(_xlpm.x,VLOOKUP($I904,'taxon-match_2026-08-31'!$A$2:$N$122,4,FALSE),IF(_xlpm.x=0,"",_xlpm.x)))</f>
        <v/>
      </c>
      <c r="L904" t="str">
        <f>IF($I904="","",_xlfn.LET(_xlpm.x,VLOOKUP($I904,'taxon-match_2026-08-31'!$A$2:$N$122,7,FALSE),IF(_xlpm.x=0,"",_xlpm.x)))</f>
        <v/>
      </c>
      <c r="M904" t="str">
        <f>IF($I904="","",_xlfn.LET(_xlpm.x,VLOOKUP($I904,'taxon-match_2026-08-31'!$A$2:$N$122,8,FALSE),IF(_xlpm.x=0,"",_xlpm.x)))</f>
        <v/>
      </c>
      <c r="N904" t="str">
        <f>IF($I904="","",_xlfn.LET(_xlpm.x,VLOOKUP($I904,'taxon-match_2026-08-31'!$A$2:$N$122,9,FALSE),IF(_xlpm.x=0,"",_xlpm.x)))</f>
        <v/>
      </c>
      <c r="O904" t="str">
        <f>IF($I904="","",_xlfn.LET(_xlpm.x,VLOOKUP($I904,'taxon-match_2026-08-31'!$A$2:$N$122,10,FALSE),IF(_xlpm.x=0,"",_xlpm.x)))</f>
        <v/>
      </c>
      <c r="P904" t="str">
        <f>IF($I904="","",_xlfn.LET(_xlpm.x,VLOOKUP($I904,'taxon-match_2026-08-31'!$A$2:$N$122,11,FALSE),IF(_xlpm.x=0,"",_xlpm.x)))</f>
        <v/>
      </c>
      <c r="Q904" t="str">
        <f>IF($I904="","",_xlfn.LET(_xlpm.x,VLOOKUP($I904,'taxon-match_2026-08-31'!$A$2:$N$122,12,FALSE),IF(_xlpm.x=0,"",_xlpm.x)))</f>
        <v/>
      </c>
      <c r="R904" t="str">
        <f>IF($I904="","",_xlfn.LET(_xlpm.x,VLOOKUP($I904,'taxon-match_2026-08-31'!$A$2:$N$122,14,FALSE),IF(_xlpm.x=0,"",_xlpm.x)))</f>
        <v/>
      </c>
      <c r="T904" t="s">
        <v>71</v>
      </c>
      <c r="X904" t="str">
        <f>IF(T904="","",_xlfn.LET(_xlpm.x,VLOOKUP(T904,'Drop-down_menus'!$F$2:$G$16,2,FALSE),IF(_xlpm.x=0,"",_xlpm.x)))</f>
        <v>https://orcid.org/0009-0002-6669-2911</v>
      </c>
      <c r="Y904" t="str">
        <f>IF(U904="","",_xlfn.LET(_xlpm.x,VLOOKUP(U904,'Drop-down_menus'!$F$2:$G$16,2,FALSE),IF(_xlpm.x=0,"",_xlpm.x)))</f>
        <v/>
      </c>
      <c r="Z904" t="str">
        <f>IF(V904="","",_xlfn.LET(_xlpm.x,VLOOKUP(V904,'Drop-down_menus'!$F$2:$G$16,2,FALSE),IF(_xlpm.x=0,"",_xlpm.x)))</f>
        <v/>
      </c>
      <c r="AA904" t="str">
        <f>IF(W904="","",_xlfn.LET(_xlpm.x,VLOOKUP(W904,'Drop-down_menus'!$F$2:$G$16,2,FALSE),IF(_xlpm.x=0,"",_xlpm.x)))</f>
        <v/>
      </c>
      <c r="AB904" t="s">
        <v>722</v>
      </c>
      <c r="AE904" t="s">
        <v>723</v>
      </c>
    </row>
    <row r="905" spans="1:31" hidden="1" x14ac:dyDescent="0.2">
      <c r="A905" s="2" t="s">
        <v>232</v>
      </c>
      <c r="C905">
        <v>1527</v>
      </c>
      <c r="D905" t="s">
        <v>711</v>
      </c>
      <c r="E905" t="s">
        <v>724</v>
      </c>
      <c r="I905" t="s">
        <v>2611</v>
      </c>
      <c r="J905" t="str">
        <f>IF($I905="","",_xlfn.LET(_xlpm.x,VLOOKUP($I905,'taxon-match_2026-08-31'!$A$2:$N$122,6,FALSE),IF(_xlpm.x=0,"",_xlpm.x)))</f>
        <v/>
      </c>
      <c r="K905" t="str">
        <f>IF($I905="","",_xlfn.LET(_xlpm.x,VLOOKUP($I905,'taxon-match_2026-08-31'!$A$2:$N$122,4,FALSE),IF(_xlpm.x=0,"",_xlpm.x)))</f>
        <v/>
      </c>
      <c r="L905" t="str">
        <f>IF($I905="","",_xlfn.LET(_xlpm.x,VLOOKUP($I905,'taxon-match_2026-08-31'!$A$2:$N$122,7,FALSE),IF(_xlpm.x=0,"",_xlpm.x)))</f>
        <v/>
      </c>
      <c r="M905" t="str">
        <f>IF($I905="","",_xlfn.LET(_xlpm.x,VLOOKUP($I905,'taxon-match_2026-08-31'!$A$2:$N$122,8,FALSE),IF(_xlpm.x=0,"",_xlpm.x)))</f>
        <v/>
      </c>
      <c r="N905" t="str">
        <f>IF($I905="","",_xlfn.LET(_xlpm.x,VLOOKUP($I905,'taxon-match_2026-08-31'!$A$2:$N$122,9,FALSE),IF(_xlpm.x=0,"",_xlpm.x)))</f>
        <v/>
      </c>
      <c r="O905" t="str">
        <f>IF($I905="","",_xlfn.LET(_xlpm.x,VLOOKUP($I905,'taxon-match_2026-08-31'!$A$2:$N$122,10,FALSE),IF(_xlpm.x=0,"",_xlpm.x)))</f>
        <v/>
      </c>
      <c r="P905" t="str">
        <f>IF($I905="","",_xlfn.LET(_xlpm.x,VLOOKUP($I905,'taxon-match_2026-08-31'!$A$2:$N$122,11,FALSE),IF(_xlpm.x=0,"",_xlpm.x)))</f>
        <v/>
      </c>
      <c r="Q905" t="str">
        <f>IF($I905="","",_xlfn.LET(_xlpm.x,VLOOKUP($I905,'taxon-match_2026-08-31'!$A$2:$N$122,12,FALSE),IF(_xlpm.x=0,"",_xlpm.x)))</f>
        <v/>
      </c>
      <c r="R905" t="str">
        <f>IF($I905="","",_xlfn.LET(_xlpm.x,VLOOKUP($I905,'taxon-match_2026-08-31'!$A$2:$N$122,14,FALSE),IF(_xlpm.x=0,"",_xlpm.x)))</f>
        <v/>
      </c>
      <c r="T905" t="s">
        <v>71</v>
      </c>
      <c r="X905" t="str">
        <f>IF(T905="","",_xlfn.LET(_xlpm.x,VLOOKUP(T905,'Drop-down_menus'!$F$2:$G$16,2,FALSE),IF(_xlpm.x=0,"",_xlpm.x)))</f>
        <v>https://orcid.org/0009-0002-6669-2911</v>
      </c>
      <c r="Y905" t="str">
        <f>IF(U905="","",_xlfn.LET(_xlpm.x,VLOOKUP(U905,'Drop-down_menus'!$F$2:$G$16,2,FALSE),IF(_xlpm.x=0,"",_xlpm.x)))</f>
        <v/>
      </c>
      <c r="Z905" t="str">
        <f>IF(V905="","",_xlfn.LET(_xlpm.x,VLOOKUP(V905,'Drop-down_menus'!$F$2:$G$16,2,FALSE),IF(_xlpm.x=0,"",_xlpm.x)))</f>
        <v/>
      </c>
      <c r="AA905" t="str">
        <f>IF(W905="","",_xlfn.LET(_xlpm.x,VLOOKUP(W905,'Drop-down_menus'!$F$2:$G$16,2,FALSE),IF(_xlpm.x=0,"",_xlpm.x)))</f>
        <v/>
      </c>
      <c r="AB905" t="s">
        <v>722</v>
      </c>
      <c r="AE905" t="s">
        <v>723</v>
      </c>
    </row>
    <row r="906" spans="1:31" hidden="1" x14ac:dyDescent="0.2">
      <c r="A906" s="2" t="s">
        <v>232</v>
      </c>
      <c r="C906">
        <v>1528</v>
      </c>
      <c r="D906" t="s">
        <v>711</v>
      </c>
      <c r="E906" t="s">
        <v>728</v>
      </c>
      <c r="I906" t="s">
        <v>2611</v>
      </c>
      <c r="J906" t="str">
        <f>IF($I906="","",_xlfn.LET(_xlpm.x,VLOOKUP($I906,'taxon-match_2026-08-31'!$A$2:$N$122,6,FALSE),IF(_xlpm.x=0,"",_xlpm.x)))</f>
        <v/>
      </c>
      <c r="K906" t="str">
        <f>IF($I906="","",_xlfn.LET(_xlpm.x,VLOOKUP($I906,'taxon-match_2026-08-31'!$A$2:$N$122,4,FALSE),IF(_xlpm.x=0,"",_xlpm.x)))</f>
        <v/>
      </c>
      <c r="L906" t="str">
        <f>IF($I906="","",_xlfn.LET(_xlpm.x,VLOOKUP($I906,'taxon-match_2026-08-31'!$A$2:$N$122,7,FALSE),IF(_xlpm.x=0,"",_xlpm.x)))</f>
        <v/>
      </c>
      <c r="M906" t="str">
        <f>IF($I906="","",_xlfn.LET(_xlpm.x,VLOOKUP($I906,'taxon-match_2026-08-31'!$A$2:$N$122,8,FALSE),IF(_xlpm.x=0,"",_xlpm.x)))</f>
        <v/>
      </c>
      <c r="N906" t="str">
        <f>IF($I906="","",_xlfn.LET(_xlpm.x,VLOOKUP($I906,'taxon-match_2026-08-31'!$A$2:$N$122,9,FALSE),IF(_xlpm.x=0,"",_xlpm.x)))</f>
        <v/>
      </c>
      <c r="O906" t="str">
        <f>IF($I906="","",_xlfn.LET(_xlpm.x,VLOOKUP($I906,'taxon-match_2026-08-31'!$A$2:$N$122,10,FALSE),IF(_xlpm.x=0,"",_xlpm.x)))</f>
        <v/>
      </c>
      <c r="P906" t="str">
        <f>IF($I906="","",_xlfn.LET(_xlpm.x,VLOOKUP($I906,'taxon-match_2026-08-31'!$A$2:$N$122,11,FALSE),IF(_xlpm.x=0,"",_xlpm.x)))</f>
        <v/>
      </c>
      <c r="Q906" t="str">
        <f>IF($I906="","",_xlfn.LET(_xlpm.x,VLOOKUP($I906,'taxon-match_2026-08-31'!$A$2:$N$122,12,FALSE),IF(_xlpm.x=0,"",_xlpm.x)))</f>
        <v/>
      </c>
      <c r="R906" t="str">
        <f>IF($I906="","",_xlfn.LET(_xlpm.x,VLOOKUP($I906,'taxon-match_2026-08-31'!$A$2:$N$122,14,FALSE),IF(_xlpm.x=0,"",_xlpm.x)))</f>
        <v/>
      </c>
      <c r="T906" t="s">
        <v>71</v>
      </c>
      <c r="X906" t="str">
        <f>IF(T906="","",_xlfn.LET(_xlpm.x,VLOOKUP(T906,'Drop-down_menus'!$F$2:$G$16,2,FALSE),IF(_xlpm.x=0,"",_xlpm.x)))</f>
        <v>https://orcid.org/0009-0002-6669-2911</v>
      </c>
      <c r="Y906" t="str">
        <f>IF(U906="","",_xlfn.LET(_xlpm.x,VLOOKUP(U906,'Drop-down_menus'!$F$2:$G$16,2,FALSE),IF(_xlpm.x=0,"",_xlpm.x)))</f>
        <v/>
      </c>
      <c r="Z906" t="str">
        <f>IF(V906="","",_xlfn.LET(_xlpm.x,VLOOKUP(V906,'Drop-down_menus'!$F$2:$G$16,2,FALSE),IF(_xlpm.x=0,"",_xlpm.x)))</f>
        <v/>
      </c>
      <c r="AA906" t="str">
        <f>IF(W906="","",_xlfn.LET(_xlpm.x,VLOOKUP(W906,'Drop-down_menus'!$F$2:$G$16,2,FALSE),IF(_xlpm.x=0,"",_xlpm.x)))</f>
        <v/>
      </c>
      <c r="AE906" t="s">
        <v>726</v>
      </c>
    </row>
    <row r="907" spans="1:31" hidden="1" x14ac:dyDescent="0.2">
      <c r="A907" s="2" t="s">
        <v>233</v>
      </c>
      <c r="C907">
        <v>1529</v>
      </c>
      <c r="D907" t="s">
        <v>711</v>
      </c>
      <c r="E907" t="s">
        <v>741</v>
      </c>
      <c r="I907" t="s">
        <v>2611</v>
      </c>
      <c r="J907" t="str">
        <f>IF($I907="","",_xlfn.LET(_xlpm.x,VLOOKUP($I907,'taxon-match_2026-08-31'!$A$2:$N$122,6,FALSE),IF(_xlpm.x=0,"",_xlpm.x)))</f>
        <v/>
      </c>
      <c r="K907" t="str">
        <f>IF($I907="","",_xlfn.LET(_xlpm.x,VLOOKUP($I907,'taxon-match_2026-08-31'!$A$2:$N$122,4,FALSE),IF(_xlpm.x=0,"",_xlpm.x)))</f>
        <v/>
      </c>
      <c r="L907" t="str">
        <f>IF($I907="","",_xlfn.LET(_xlpm.x,VLOOKUP($I907,'taxon-match_2026-08-31'!$A$2:$N$122,7,FALSE),IF(_xlpm.x=0,"",_xlpm.x)))</f>
        <v/>
      </c>
      <c r="M907" t="str">
        <f>IF($I907="","",_xlfn.LET(_xlpm.x,VLOOKUP($I907,'taxon-match_2026-08-31'!$A$2:$N$122,8,FALSE),IF(_xlpm.x=0,"",_xlpm.x)))</f>
        <v/>
      </c>
      <c r="N907" t="str">
        <f>IF($I907="","",_xlfn.LET(_xlpm.x,VLOOKUP($I907,'taxon-match_2026-08-31'!$A$2:$N$122,9,FALSE),IF(_xlpm.x=0,"",_xlpm.x)))</f>
        <v/>
      </c>
      <c r="O907" t="str">
        <f>IF($I907="","",_xlfn.LET(_xlpm.x,VLOOKUP($I907,'taxon-match_2026-08-31'!$A$2:$N$122,10,FALSE),IF(_xlpm.x=0,"",_xlpm.x)))</f>
        <v/>
      </c>
      <c r="P907" t="str">
        <f>IF($I907="","",_xlfn.LET(_xlpm.x,VLOOKUP($I907,'taxon-match_2026-08-31'!$A$2:$N$122,11,FALSE),IF(_xlpm.x=0,"",_xlpm.x)))</f>
        <v/>
      </c>
      <c r="Q907" t="str">
        <f>IF($I907="","",_xlfn.LET(_xlpm.x,VLOOKUP($I907,'taxon-match_2026-08-31'!$A$2:$N$122,12,FALSE),IF(_xlpm.x=0,"",_xlpm.x)))</f>
        <v/>
      </c>
      <c r="R907" t="str">
        <f>IF($I907="","",_xlfn.LET(_xlpm.x,VLOOKUP($I907,'taxon-match_2026-08-31'!$A$2:$N$122,14,FALSE),IF(_xlpm.x=0,"",_xlpm.x)))</f>
        <v/>
      </c>
      <c r="T907" t="s">
        <v>71</v>
      </c>
      <c r="X907" t="str">
        <f>IF(T907="","",_xlfn.LET(_xlpm.x,VLOOKUP(T907,'Drop-down_menus'!$F$2:$G$16,2,FALSE),IF(_xlpm.x=0,"",_xlpm.x)))</f>
        <v>https://orcid.org/0009-0002-6669-2911</v>
      </c>
      <c r="Y907" t="str">
        <f>IF(U907="","",_xlfn.LET(_xlpm.x,VLOOKUP(U907,'Drop-down_menus'!$F$2:$G$16,2,FALSE),IF(_xlpm.x=0,"",_xlpm.x)))</f>
        <v/>
      </c>
      <c r="Z907" t="str">
        <f>IF(V907="","",_xlfn.LET(_xlpm.x,VLOOKUP(V907,'Drop-down_menus'!$F$2:$G$16,2,FALSE),IF(_xlpm.x=0,"",_xlpm.x)))</f>
        <v/>
      </c>
      <c r="AA907" t="str">
        <f>IF(W907="","",_xlfn.LET(_xlpm.x,VLOOKUP(W907,'Drop-down_menus'!$F$2:$G$16,2,FALSE),IF(_xlpm.x=0,"",_xlpm.x)))</f>
        <v/>
      </c>
      <c r="AE907" t="s">
        <v>739</v>
      </c>
    </row>
    <row r="908" spans="1:31" hidden="1" x14ac:dyDescent="0.2">
      <c r="A908" s="2" t="s">
        <v>233</v>
      </c>
      <c r="C908">
        <v>1530</v>
      </c>
      <c r="D908" t="s">
        <v>711</v>
      </c>
      <c r="E908" t="s">
        <v>721</v>
      </c>
      <c r="I908" t="s">
        <v>2611</v>
      </c>
      <c r="J908" t="str">
        <f>IF($I908="","",_xlfn.LET(_xlpm.x,VLOOKUP($I908,'taxon-match_2026-08-31'!$A$2:$N$122,6,FALSE),IF(_xlpm.x=0,"",_xlpm.x)))</f>
        <v/>
      </c>
      <c r="K908" t="str">
        <f>IF($I908="","",_xlfn.LET(_xlpm.x,VLOOKUP($I908,'taxon-match_2026-08-31'!$A$2:$N$122,4,FALSE),IF(_xlpm.x=0,"",_xlpm.x)))</f>
        <v/>
      </c>
      <c r="L908" t="str">
        <f>IF($I908="","",_xlfn.LET(_xlpm.x,VLOOKUP($I908,'taxon-match_2026-08-31'!$A$2:$N$122,7,FALSE),IF(_xlpm.x=0,"",_xlpm.x)))</f>
        <v/>
      </c>
      <c r="M908" t="str">
        <f>IF($I908="","",_xlfn.LET(_xlpm.x,VLOOKUP($I908,'taxon-match_2026-08-31'!$A$2:$N$122,8,FALSE),IF(_xlpm.x=0,"",_xlpm.x)))</f>
        <v/>
      </c>
      <c r="N908" t="str">
        <f>IF($I908="","",_xlfn.LET(_xlpm.x,VLOOKUP($I908,'taxon-match_2026-08-31'!$A$2:$N$122,9,FALSE),IF(_xlpm.x=0,"",_xlpm.x)))</f>
        <v/>
      </c>
      <c r="O908" t="str">
        <f>IF($I908="","",_xlfn.LET(_xlpm.x,VLOOKUP($I908,'taxon-match_2026-08-31'!$A$2:$N$122,10,FALSE),IF(_xlpm.x=0,"",_xlpm.x)))</f>
        <v/>
      </c>
      <c r="P908" t="str">
        <f>IF($I908="","",_xlfn.LET(_xlpm.x,VLOOKUP($I908,'taxon-match_2026-08-31'!$A$2:$N$122,11,FALSE),IF(_xlpm.x=0,"",_xlpm.x)))</f>
        <v/>
      </c>
      <c r="Q908" t="str">
        <f>IF($I908="","",_xlfn.LET(_xlpm.x,VLOOKUP($I908,'taxon-match_2026-08-31'!$A$2:$N$122,12,FALSE),IF(_xlpm.x=0,"",_xlpm.x)))</f>
        <v/>
      </c>
      <c r="R908" t="str">
        <f>IF($I908="","",_xlfn.LET(_xlpm.x,VLOOKUP($I908,'taxon-match_2026-08-31'!$A$2:$N$122,14,FALSE),IF(_xlpm.x=0,"",_xlpm.x)))</f>
        <v/>
      </c>
      <c r="T908" t="s">
        <v>71</v>
      </c>
      <c r="X908" t="str">
        <f>IF(T908="","",_xlfn.LET(_xlpm.x,VLOOKUP(T908,'Drop-down_menus'!$F$2:$G$16,2,FALSE),IF(_xlpm.x=0,"",_xlpm.x)))</f>
        <v>https://orcid.org/0009-0002-6669-2911</v>
      </c>
      <c r="Y908" t="str">
        <f>IF(U908="","",_xlfn.LET(_xlpm.x,VLOOKUP(U908,'Drop-down_menus'!$F$2:$G$16,2,FALSE),IF(_xlpm.x=0,"",_xlpm.x)))</f>
        <v/>
      </c>
      <c r="Z908" t="str">
        <f>IF(V908="","",_xlfn.LET(_xlpm.x,VLOOKUP(V908,'Drop-down_menus'!$F$2:$G$16,2,FALSE),IF(_xlpm.x=0,"",_xlpm.x)))</f>
        <v/>
      </c>
      <c r="AA908" t="str">
        <f>IF(W908="","",_xlfn.LET(_xlpm.x,VLOOKUP(W908,'Drop-down_menus'!$F$2:$G$16,2,FALSE),IF(_xlpm.x=0,"",_xlpm.x)))</f>
        <v/>
      </c>
      <c r="AB908" t="s">
        <v>722</v>
      </c>
      <c r="AE908" t="s">
        <v>723</v>
      </c>
    </row>
    <row r="909" spans="1:31" hidden="1" x14ac:dyDescent="0.2">
      <c r="A909" s="2" t="s">
        <v>233</v>
      </c>
      <c r="C909">
        <v>1531</v>
      </c>
      <c r="D909" t="s">
        <v>711</v>
      </c>
      <c r="E909" t="s">
        <v>721</v>
      </c>
      <c r="I909" t="s">
        <v>2611</v>
      </c>
      <c r="J909" t="str">
        <f>IF($I909="","",_xlfn.LET(_xlpm.x,VLOOKUP($I909,'taxon-match_2026-08-31'!$A$2:$N$122,6,FALSE),IF(_xlpm.x=0,"",_xlpm.x)))</f>
        <v/>
      </c>
      <c r="K909" t="str">
        <f>IF($I909="","",_xlfn.LET(_xlpm.x,VLOOKUP($I909,'taxon-match_2026-08-31'!$A$2:$N$122,4,FALSE),IF(_xlpm.x=0,"",_xlpm.x)))</f>
        <v/>
      </c>
      <c r="L909" t="str">
        <f>IF($I909="","",_xlfn.LET(_xlpm.x,VLOOKUP($I909,'taxon-match_2026-08-31'!$A$2:$N$122,7,FALSE),IF(_xlpm.x=0,"",_xlpm.x)))</f>
        <v/>
      </c>
      <c r="M909" t="str">
        <f>IF($I909="","",_xlfn.LET(_xlpm.x,VLOOKUP($I909,'taxon-match_2026-08-31'!$A$2:$N$122,8,FALSE),IF(_xlpm.x=0,"",_xlpm.x)))</f>
        <v/>
      </c>
      <c r="N909" t="str">
        <f>IF($I909="","",_xlfn.LET(_xlpm.x,VLOOKUP($I909,'taxon-match_2026-08-31'!$A$2:$N$122,9,FALSE),IF(_xlpm.x=0,"",_xlpm.x)))</f>
        <v/>
      </c>
      <c r="O909" t="str">
        <f>IF($I909="","",_xlfn.LET(_xlpm.x,VLOOKUP($I909,'taxon-match_2026-08-31'!$A$2:$N$122,10,FALSE),IF(_xlpm.x=0,"",_xlpm.x)))</f>
        <v/>
      </c>
      <c r="P909" t="str">
        <f>IF($I909="","",_xlfn.LET(_xlpm.x,VLOOKUP($I909,'taxon-match_2026-08-31'!$A$2:$N$122,11,FALSE),IF(_xlpm.x=0,"",_xlpm.x)))</f>
        <v/>
      </c>
      <c r="Q909" t="str">
        <f>IF($I909="","",_xlfn.LET(_xlpm.x,VLOOKUP($I909,'taxon-match_2026-08-31'!$A$2:$N$122,12,FALSE),IF(_xlpm.x=0,"",_xlpm.x)))</f>
        <v/>
      </c>
      <c r="R909" t="str">
        <f>IF($I909="","",_xlfn.LET(_xlpm.x,VLOOKUP($I909,'taxon-match_2026-08-31'!$A$2:$N$122,14,FALSE),IF(_xlpm.x=0,"",_xlpm.x)))</f>
        <v/>
      </c>
      <c r="T909" t="s">
        <v>71</v>
      </c>
      <c r="X909" t="str">
        <f>IF(T909="","",_xlfn.LET(_xlpm.x,VLOOKUP(T909,'Drop-down_menus'!$F$2:$G$16,2,FALSE),IF(_xlpm.x=0,"",_xlpm.x)))</f>
        <v>https://orcid.org/0009-0002-6669-2911</v>
      </c>
      <c r="Y909" t="str">
        <f>IF(U909="","",_xlfn.LET(_xlpm.x,VLOOKUP(U909,'Drop-down_menus'!$F$2:$G$16,2,FALSE),IF(_xlpm.x=0,"",_xlpm.x)))</f>
        <v/>
      </c>
      <c r="Z909" t="str">
        <f>IF(V909="","",_xlfn.LET(_xlpm.x,VLOOKUP(V909,'Drop-down_menus'!$F$2:$G$16,2,FALSE),IF(_xlpm.x=0,"",_xlpm.x)))</f>
        <v/>
      </c>
      <c r="AA909" t="str">
        <f>IF(W909="","",_xlfn.LET(_xlpm.x,VLOOKUP(W909,'Drop-down_menus'!$F$2:$G$16,2,FALSE),IF(_xlpm.x=0,"",_xlpm.x)))</f>
        <v/>
      </c>
      <c r="AB909" t="s">
        <v>722</v>
      </c>
      <c r="AE909" t="s">
        <v>723</v>
      </c>
    </row>
    <row r="910" spans="1:31" hidden="1" x14ac:dyDescent="0.2">
      <c r="A910" s="2" t="s">
        <v>233</v>
      </c>
      <c r="C910">
        <v>1532</v>
      </c>
      <c r="D910" t="s">
        <v>711</v>
      </c>
      <c r="E910" t="s">
        <v>724</v>
      </c>
      <c r="I910" t="s">
        <v>2611</v>
      </c>
      <c r="J910" t="str">
        <f>IF($I910="","",_xlfn.LET(_xlpm.x,VLOOKUP($I910,'taxon-match_2026-08-31'!$A$2:$N$122,6,FALSE),IF(_xlpm.x=0,"",_xlpm.x)))</f>
        <v/>
      </c>
      <c r="K910" t="str">
        <f>IF($I910="","",_xlfn.LET(_xlpm.x,VLOOKUP($I910,'taxon-match_2026-08-31'!$A$2:$N$122,4,FALSE),IF(_xlpm.x=0,"",_xlpm.x)))</f>
        <v/>
      </c>
      <c r="L910" t="str">
        <f>IF($I910="","",_xlfn.LET(_xlpm.x,VLOOKUP($I910,'taxon-match_2026-08-31'!$A$2:$N$122,7,FALSE),IF(_xlpm.x=0,"",_xlpm.x)))</f>
        <v/>
      </c>
      <c r="M910" t="str">
        <f>IF($I910="","",_xlfn.LET(_xlpm.x,VLOOKUP($I910,'taxon-match_2026-08-31'!$A$2:$N$122,8,FALSE),IF(_xlpm.x=0,"",_xlpm.x)))</f>
        <v/>
      </c>
      <c r="N910" t="str">
        <f>IF($I910="","",_xlfn.LET(_xlpm.x,VLOOKUP($I910,'taxon-match_2026-08-31'!$A$2:$N$122,9,FALSE),IF(_xlpm.x=0,"",_xlpm.x)))</f>
        <v/>
      </c>
      <c r="O910" t="str">
        <f>IF($I910="","",_xlfn.LET(_xlpm.x,VLOOKUP($I910,'taxon-match_2026-08-31'!$A$2:$N$122,10,FALSE),IF(_xlpm.x=0,"",_xlpm.x)))</f>
        <v/>
      </c>
      <c r="P910" t="str">
        <f>IF($I910="","",_xlfn.LET(_xlpm.x,VLOOKUP($I910,'taxon-match_2026-08-31'!$A$2:$N$122,11,FALSE),IF(_xlpm.x=0,"",_xlpm.x)))</f>
        <v/>
      </c>
      <c r="Q910" t="str">
        <f>IF($I910="","",_xlfn.LET(_xlpm.x,VLOOKUP($I910,'taxon-match_2026-08-31'!$A$2:$N$122,12,FALSE),IF(_xlpm.x=0,"",_xlpm.x)))</f>
        <v/>
      </c>
      <c r="R910" t="str">
        <f>IF($I910="","",_xlfn.LET(_xlpm.x,VLOOKUP($I910,'taxon-match_2026-08-31'!$A$2:$N$122,14,FALSE),IF(_xlpm.x=0,"",_xlpm.x)))</f>
        <v/>
      </c>
      <c r="T910" t="s">
        <v>71</v>
      </c>
      <c r="X910" t="str">
        <f>IF(T910="","",_xlfn.LET(_xlpm.x,VLOOKUP(T910,'Drop-down_menus'!$F$2:$G$16,2,FALSE),IF(_xlpm.x=0,"",_xlpm.x)))</f>
        <v>https://orcid.org/0009-0002-6669-2911</v>
      </c>
      <c r="Y910" t="str">
        <f>IF(U910="","",_xlfn.LET(_xlpm.x,VLOOKUP(U910,'Drop-down_menus'!$F$2:$G$16,2,FALSE),IF(_xlpm.x=0,"",_xlpm.x)))</f>
        <v/>
      </c>
      <c r="Z910" t="str">
        <f>IF(V910="","",_xlfn.LET(_xlpm.x,VLOOKUP(V910,'Drop-down_menus'!$F$2:$G$16,2,FALSE),IF(_xlpm.x=0,"",_xlpm.x)))</f>
        <v/>
      </c>
      <c r="AA910" t="str">
        <f>IF(W910="","",_xlfn.LET(_xlpm.x,VLOOKUP(W910,'Drop-down_menus'!$F$2:$G$16,2,FALSE),IF(_xlpm.x=0,"",_xlpm.x)))</f>
        <v/>
      </c>
      <c r="AB910" t="s">
        <v>722</v>
      </c>
      <c r="AE910" t="s">
        <v>723</v>
      </c>
    </row>
    <row r="911" spans="1:31" hidden="1" x14ac:dyDescent="0.2">
      <c r="A911" s="2" t="s">
        <v>233</v>
      </c>
      <c r="C911">
        <v>1533</v>
      </c>
      <c r="D911" t="s">
        <v>711</v>
      </c>
      <c r="E911" t="s">
        <v>724</v>
      </c>
      <c r="I911" t="s">
        <v>2611</v>
      </c>
      <c r="J911" t="str">
        <f>IF($I911="","",_xlfn.LET(_xlpm.x,VLOOKUP($I911,'taxon-match_2026-08-31'!$A$2:$N$122,6,FALSE),IF(_xlpm.x=0,"",_xlpm.x)))</f>
        <v/>
      </c>
      <c r="K911" t="str">
        <f>IF($I911="","",_xlfn.LET(_xlpm.x,VLOOKUP($I911,'taxon-match_2026-08-31'!$A$2:$N$122,4,FALSE),IF(_xlpm.x=0,"",_xlpm.x)))</f>
        <v/>
      </c>
      <c r="L911" t="str">
        <f>IF($I911="","",_xlfn.LET(_xlpm.x,VLOOKUP($I911,'taxon-match_2026-08-31'!$A$2:$N$122,7,FALSE),IF(_xlpm.x=0,"",_xlpm.x)))</f>
        <v/>
      </c>
      <c r="M911" t="str">
        <f>IF($I911="","",_xlfn.LET(_xlpm.x,VLOOKUP($I911,'taxon-match_2026-08-31'!$A$2:$N$122,8,FALSE),IF(_xlpm.x=0,"",_xlpm.x)))</f>
        <v/>
      </c>
      <c r="N911" t="str">
        <f>IF($I911="","",_xlfn.LET(_xlpm.x,VLOOKUP($I911,'taxon-match_2026-08-31'!$A$2:$N$122,9,FALSE),IF(_xlpm.x=0,"",_xlpm.x)))</f>
        <v/>
      </c>
      <c r="O911" t="str">
        <f>IF($I911="","",_xlfn.LET(_xlpm.x,VLOOKUP($I911,'taxon-match_2026-08-31'!$A$2:$N$122,10,FALSE),IF(_xlpm.x=0,"",_xlpm.x)))</f>
        <v/>
      </c>
      <c r="P911" t="str">
        <f>IF($I911="","",_xlfn.LET(_xlpm.x,VLOOKUP($I911,'taxon-match_2026-08-31'!$A$2:$N$122,11,FALSE),IF(_xlpm.x=0,"",_xlpm.x)))</f>
        <v/>
      </c>
      <c r="Q911" t="str">
        <f>IF($I911="","",_xlfn.LET(_xlpm.x,VLOOKUP($I911,'taxon-match_2026-08-31'!$A$2:$N$122,12,FALSE),IF(_xlpm.x=0,"",_xlpm.x)))</f>
        <v/>
      </c>
      <c r="R911" t="str">
        <f>IF($I911="","",_xlfn.LET(_xlpm.x,VLOOKUP($I911,'taxon-match_2026-08-31'!$A$2:$N$122,14,FALSE),IF(_xlpm.x=0,"",_xlpm.x)))</f>
        <v/>
      </c>
      <c r="T911" t="s">
        <v>71</v>
      </c>
      <c r="X911" t="str">
        <f>IF(T911="","",_xlfn.LET(_xlpm.x,VLOOKUP(T911,'Drop-down_menus'!$F$2:$G$16,2,FALSE),IF(_xlpm.x=0,"",_xlpm.x)))</f>
        <v>https://orcid.org/0009-0002-6669-2911</v>
      </c>
      <c r="Y911" t="str">
        <f>IF(U911="","",_xlfn.LET(_xlpm.x,VLOOKUP(U911,'Drop-down_menus'!$F$2:$G$16,2,FALSE),IF(_xlpm.x=0,"",_xlpm.x)))</f>
        <v/>
      </c>
      <c r="Z911" t="str">
        <f>IF(V911="","",_xlfn.LET(_xlpm.x,VLOOKUP(V911,'Drop-down_menus'!$F$2:$G$16,2,FALSE),IF(_xlpm.x=0,"",_xlpm.x)))</f>
        <v/>
      </c>
      <c r="AA911" t="str">
        <f>IF(W911="","",_xlfn.LET(_xlpm.x,VLOOKUP(W911,'Drop-down_menus'!$F$2:$G$16,2,FALSE),IF(_xlpm.x=0,"",_xlpm.x)))</f>
        <v/>
      </c>
      <c r="AB911" t="s">
        <v>722</v>
      </c>
      <c r="AE911" t="s">
        <v>723</v>
      </c>
    </row>
    <row r="912" spans="1:31" hidden="1" x14ac:dyDescent="0.2">
      <c r="A912" s="2" t="s">
        <v>233</v>
      </c>
      <c r="C912">
        <v>1534</v>
      </c>
      <c r="D912" t="s">
        <v>711</v>
      </c>
      <c r="E912" t="s">
        <v>728</v>
      </c>
      <c r="I912" t="s">
        <v>2611</v>
      </c>
      <c r="J912" t="str">
        <f>IF($I912="","",_xlfn.LET(_xlpm.x,VLOOKUP($I912,'taxon-match_2026-08-31'!$A$2:$N$122,6,FALSE),IF(_xlpm.x=0,"",_xlpm.x)))</f>
        <v/>
      </c>
      <c r="K912" t="str">
        <f>IF($I912="","",_xlfn.LET(_xlpm.x,VLOOKUP($I912,'taxon-match_2026-08-31'!$A$2:$N$122,4,FALSE),IF(_xlpm.x=0,"",_xlpm.x)))</f>
        <v/>
      </c>
      <c r="L912" t="str">
        <f>IF($I912="","",_xlfn.LET(_xlpm.x,VLOOKUP($I912,'taxon-match_2026-08-31'!$A$2:$N$122,7,FALSE),IF(_xlpm.x=0,"",_xlpm.x)))</f>
        <v/>
      </c>
      <c r="M912" t="str">
        <f>IF($I912="","",_xlfn.LET(_xlpm.x,VLOOKUP($I912,'taxon-match_2026-08-31'!$A$2:$N$122,8,FALSE),IF(_xlpm.x=0,"",_xlpm.x)))</f>
        <v/>
      </c>
      <c r="N912" t="str">
        <f>IF($I912="","",_xlfn.LET(_xlpm.x,VLOOKUP($I912,'taxon-match_2026-08-31'!$A$2:$N$122,9,FALSE),IF(_xlpm.x=0,"",_xlpm.x)))</f>
        <v/>
      </c>
      <c r="O912" t="str">
        <f>IF($I912="","",_xlfn.LET(_xlpm.x,VLOOKUP($I912,'taxon-match_2026-08-31'!$A$2:$N$122,10,FALSE),IF(_xlpm.x=0,"",_xlpm.x)))</f>
        <v/>
      </c>
      <c r="P912" t="str">
        <f>IF($I912="","",_xlfn.LET(_xlpm.x,VLOOKUP($I912,'taxon-match_2026-08-31'!$A$2:$N$122,11,FALSE),IF(_xlpm.x=0,"",_xlpm.x)))</f>
        <v/>
      </c>
      <c r="Q912" t="str">
        <f>IF($I912="","",_xlfn.LET(_xlpm.x,VLOOKUP($I912,'taxon-match_2026-08-31'!$A$2:$N$122,12,FALSE),IF(_xlpm.x=0,"",_xlpm.x)))</f>
        <v/>
      </c>
      <c r="R912" t="str">
        <f>IF($I912="","",_xlfn.LET(_xlpm.x,VLOOKUP($I912,'taxon-match_2026-08-31'!$A$2:$N$122,14,FALSE),IF(_xlpm.x=0,"",_xlpm.x)))</f>
        <v/>
      </c>
      <c r="T912" t="s">
        <v>71</v>
      </c>
      <c r="X912" t="str">
        <f>IF(T912="","",_xlfn.LET(_xlpm.x,VLOOKUP(T912,'Drop-down_menus'!$F$2:$G$16,2,FALSE),IF(_xlpm.x=0,"",_xlpm.x)))</f>
        <v>https://orcid.org/0009-0002-6669-2911</v>
      </c>
      <c r="Y912" t="str">
        <f>IF(U912="","",_xlfn.LET(_xlpm.x,VLOOKUP(U912,'Drop-down_menus'!$F$2:$G$16,2,FALSE),IF(_xlpm.x=0,"",_xlpm.x)))</f>
        <v/>
      </c>
      <c r="Z912" t="str">
        <f>IF(V912="","",_xlfn.LET(_xlpm.x,VLOOKUP(V912,'Drop-down_menus'!$F$2:$G$16,2,FALSE),IF(_xlpm.x=0,"",_xlpm.x)))</f>
        <v/>
      </c>
      <c r="AA912" t="str">
        <f>IF(W912="","",_xlfn.LET(_xlpm.x,VLOOKUP(W912,'Drop-down_menus'!$F$2:$G$16,2,FALSE),IF(_xlpm.x=0,"",_xlpm.x)))</f>
        <v/>
      </c>
      <c r="AE912" t="s">
        <v>726</v>
      </c>
    </row>
    <row r="913" spans="1:31" hidden="1" x14ac:dyDescent="0.2">
      <c r="A913" s="2" t="s">
        <v>234</v>
      </c>
      <c r="C913">
        <v>1535</v>
      </c>
      <c r="D913" t="s">
        <v>711</v>
      </c>
      <c r="E913" t="s">
        <v>741</v>
      </c>
      <c r="I913" t="s">
        <v>2611</v>
      </c>
      <c r="J913" t="str">
        <f>IF($I913="","",_xlfn.LET(_xlpm.x,VLOOKUP($I913,'taxon-match_2026-08-31'!$A$2:$N$122,6,FALSE),IF(_xlpm.x=0,"",_xlpm.x)))</f>
        <v/>
      </c>
      <c r="K913" t="str">
        <f>IF($I913="","",_xlfn.LET(_xlpm.x,VLOOKUP($I913,'taxon-match_2026-08-31'!$A$2:$N$122,4,FALSE),IF(_xlpm.x=0,"",_xlpm.x)))</f>
        <v/>
      </c>
      <c r="L913" t="str">
        <f>IF($I913="","",_xlfn.LET(_xlpm.x,VLOOKUP($I913,'taxon-match_2026-08-31'!$A$2:$N$122,7,FALSE),IF(_xlpm.x=0,"",_xlpm.x)))</f>
        <v/>
      </c>
      <c r="M913" t="str">
        <f>IF($I913="","",_xlfn.LET(_xlpm.x,VLOOKUP($I913,'taxon-match_2026-08-31'!$A$2:$N$122,8,FALSE),IF(_xlpm.x=0,"",_xlpm.x)))</f>
        <v/>
      </c>
      <c r="N913" t="str">
        <f>IF($I913="","",_xlfn.LET(_xlpm.x,VLOOKUP($I913,'taxon-match_2026-08-31'!$A$2:$N$122,9,FALSE),IF(_xlpm.x=0,"",_xlpm.x)))</f>
        <v/>
      </c>
      <c r="O913" t="str">
        <f>IF($I913="","",_xlfn.LET(_xlpm.x,VLOOKUP($I913,'taxon-match_2026-08-31'!$A$2:$N$122,10,FALSE),IF(_xlpm.x=0,"",_xlpm.x)))</f>
        <v/>
      </c>
      <c r="P913" t="str">
        <f>IF($I913="","",_xlfn.LET(_xlpm.x,VLOOKUP($I913,'taxon-match_2026-08-31'!$A$2:$N$122,11,FALSE),IF(_xlpm.x=0,"",_xlpm.x)))</f>
        <v/>
      </c>
      <c r="Q913" t="str">
        <f>IF($I913="","",_xlfn.LET(_xlpm.x,VLOOKUP($I913,'taxon-match_2026-08-31'!$A$2:$N$122,12,FALSE),IF(_xlpm.x=0,"",_xlpm.x)))</f>
        <v/>
      </c>
      <c r="R913" t="str">
        <f>IF($I913="","",_xlfn.LET(_xlpm.x,VLOOKUP($I913,'taxon-match_2026-08-31'!$A$2:$N$122,14,FALSE),IF(_xlpm.x=0,"",_xlpm.x)))</f>
        <v/>
      </c>
      <c r="T913" t="s">
        <v>71</v>
      </c>
      <c r="X913" t="str">
        <f>IF(T913="","",_xlfn.LET(_xlpm.x,VLOOKUP(T913,'Drop-down_menus'!$F$2:$G$16,2,FALSE),IF(_xlpm.x=0,"",_xlpm.x)))</f>
        <v>https://orcid.org/0009-0002-6669-2911</v>
      </c>
      <c r="Y913" t="str">
        <f>IF(U913="","",_xlfn.LET(_xlpm.x,VLOOKUP(U913,'Drop-down_menus'!$F$2:$G$16,2,FALSE),IF(_xlpm.x=0,"",_xlpm.x)))</f>
        <v/>
      </c>
      <c r="Z913" t="str">
        <f>IF(V913="","",_xlfn.LET(_xlpm.x,VLOOKUP(V913,'Drop-down_menus'!$F$2:$G$16,2,FALSE),IF(_xlpm.x=0,"",_xlpm.x)))</f>
        <v/>
      </c>
      <c r="AA913" t="str">
        <f>IF(W913="","",_xlfn.LET(_xlpm.x,VLOOKUP(W913,'Drop-down_menus'!$F$2:$G$16,2,FALSE),IF(_xlpm.x=0,"",_xlpm.x)))</f>
        <v/>
      </c>
      <c r="AE913" t="s">
        <v>739</v>
      </c>
    </row>
    <row r="914" spans="1:31" hidden="1" x14ac:dyDescent="0.2">
      <c r="A914" s="2" t="s">
        <v>234</v>
      </c>
      <c r="C914">
        <v>1536</v>
      </c>
      <c r="D914" t="s">
        <v>711</v>
      </c>
      <c r="E914" t="s">
        <v>721</v>
      </c>
      <c r="I914" t="s">
        <v>2611</v>
      </c>
      <c r="J914" t="str">
        <f>IF($I914="","",_xlfn.LET(_xlpm.x,VLOOKUP($I914,'taxon-match_2026-08-31'!$A$2:$N$122,6,FALSE),IF(_xlpm.x=0,"",_xlpm.x)))</f>
        <v/>
      </c>
      <c r="K914" t="str">
        <f>IF($I914="","",_xlfn.LET(_xlpm.x,VLOOKUP($I914,'taxon-match_2026-08-31'!$A$2:$N$122,4,FALSE),IF(_xlpm.x=0,"",_xlpm.x)))</f>
        <v/>
      </c>
      <c r="L914" t="str">
        <f>IF($I914="","",_xlfn.LET(_xlpm.x,VLOOKUP($I914,'taxon-match_2026-08-31'!$A$2:$N$122,7,FALSE),IF(_xlpm.x=0,"",_xlpm.x)))</f>
        <v/>
      </c>
      <c r="M914" t="str">
        <f>IF($I914="","",_xlfn.LET(_xlpm.x,VLOOKUP($I914,'taxon-match_2026-08-31'!$A$2:$N$122,8,FALSE),IF(_xlpm.x=0,"",_xlpm.x)))</f>
        <v/>
      </c>
      <c r="N914" t="str">
        <f>IF($I914="","",_xlfn.LET(_xlpm.x,VLOOKUP($I914,'taxon-match_2026-08-31'!$A$2:$N$122,9,FALSE),IF(_xlpm.x=0,"",_xlpm.x)))</f>
        <v/>
      </c>
      <c r="O914" t="str">
        <f>IF($I914="","",_xlfn.LET(_xlpm.x,VLOOKUP($I914,'taxon-match_2026-08-31'!$A$2:$N$122,10,FALSE),IF(_xlpm.x=0,"",_xlpm.x)))</f>
        <v/>
      </c>
      <c r="P914" t="str">
        <f>IF($I914="","",_xlfn.LET(_xlpm.x,VLOOKUP($I914,'taxon-match_2026-08-31'!$A$2:$N$122,11,FALSE),IF(_xlpm.x=0,"",_xlpm.x)))</f>
        <v/>
      </c>
      <c r="Q914" t="str">
        <f>IF($I914="","",_xlfn.LET(_xlpm.x,VLOOKUP($I914,'taxon-match_2026-08-31'!$A$2:$N$122,12,FALSE),IF(_xlpm.x=0,"",_xlpm.x)))</f>
        <v/>
      </c>
      <c r="R914" t="str">
        <f>IF($I914="","",_xlfn.LET(_xlpm.x,VLOOKUP($I914,'taxon-match_2026-08-31'!$A$2:$N$122,14,FALSE),IF(_xlpm.x=0,"",_xlpm.x)))</f>
        <v/>
      </c>
      <c r="T914" t="s">
        <v>71</v>
      </c>
      <c r="X914" t="str">
        <f>IF(T914="","",_xlfn.LET(_xlpm.x,VLOOKUP(T914,'Drop-down_menus'!$F$2:$G$16,2,FALSE),IF(_xlpm.x=0,"",_xlpm.x)))</f>
        <v>https://orcid.org/0009-0002-6669-2911</v>
      </c>
      <c r="Y914" t="str">
        <f>IF(U914="","",_xlfn.LET(_xlpm.x,VLOOKUP(U914,'Drop-down_menus'!$F$2:$G$16,2,FALSE),IF(_xlpm.x=0,"",_xlpm.x)))</f>
        <v/>
      </c>
      <c r="Z914" t="str">
        <f>IF(V914="","",_xlfn.LET(_xlpm.x,VLOOKUP(V914,'Drop-down_menus'!$F$2:$G$16,2,FALSE),IF(_xlpm.x=0,"",_xlpm.x)))</f>
        <v/>
      </c>
      <c r="AA914" t="str">
        <f>IF(W914="","",_xlfn.LET(_xlpm.x,VLOOKUP(W914,'Drop-down_menus'!$F$2:$G$16,2,FALSE),IF(_xlpm.x=0,"",_xlpm.x)))</f>
        <v/>
      </c>
      <c r="AB914" t="s">
        <v>722</v>
      </c>
      <c r="AE914" t="s">
        <v>723</v>
      </c>
    </row>
    <row r="915" spans="1:31" hidden="1" x14ac:dyDescent="0.2">
      <c r="A915" s="2" t="s">
        <v>234</v>
      </c>
      <c r="C915">
        <v>1537</v>
      </c>
      <c r="D915" t="s">
        <v>711</v>
      </c>
      <c r="E915" t="s">
        <v>721</v>
      </c>
      <c r="I915" t="s">
        <v>2611</v>
      </c>
      <c r="J915" t="str">
        <f>IF($I915="","",_xlfn.LET(_xlpm.x,VLOOKUP($I915,'taxon-match_2026-08-31'!$A$2:$N$122,6,FALSE),IF(_xlpm.x=0,"",_xlpm.x)))</f>
        <v/>
      </c>
      <c r="K915" t="str">
        <f>IF($I915="","",_xlfn.LET(_xlpm.x,VLOOKUP($I915,'taxon-match_2026-08-31'!$A$2:$N$122,4,FALSE),IF(_xlpm.x=0,"",_xlpm.x)))</f>
        <v/>
      </c>
      <c r="L915" t="str">
        <f>IF($I915="","",_xlfn.LET(_xlpm.x,VLOOKUP($I915,'taxon-match_2026-08-31'!$A$2:$N$122,7,FALSE),IF(_xlpm.x=0,"",_xlpm.x)))</f>
        <v/>
      </c>
      <c r="M915" t="str">
        <f>IF($I915="","",_xlfn.LET(_xlpm.x,VLOOKUP($I915,'taxon-match_2026-08-31'!$A$2:$N$122,8,FALSE),IF(_xlpm.x=0,"",_xlpm.x)))</f>
        <v/>
      </c>
      <c r="N915" t="str">
        <f>IF($I915="","",_xlfn.LET(_xlpm.x,VLOOKUP($I915,'taxon-match_2026-08-31'!$A$2:$N$122,9,FALSE),IF(_xlpm.x=0,"",_xlpm.x)))</f>
        <v/>
      </c>
      <c r="O915" t="str">
        <f>IF($I915="","",_xlfn.LET(_xlpm.x,VLOOKUP($I915,'taxon-match_2026-08-31'!$A$2:$N$122,10,FALSE),IF(_xlpm.x=0,"",_xlpm.x)))</f>
        <v/>
      </c>
      <c r="P915" t="str">
        <f>IF($I915="","",_xlfn.LET(_xlpm.x,VLOOKUP($I915,'taxon-match_2026-08-31'!$A$2:$N$122,11,FALSE),IF(_xlpm.x=0,"",_xlpm.x)))</f>
        <v/>
      </c>
      <c r="Q915" t="str">
        <f>IF($I915="","",_xlfn.LET(_xlpm.x,VLOOKUP($I915,'taxon-match_2026-08-31'!$A$2:$N$122,12,FALSE),IF(_xlpm.x=0,"",_xlpm.x)))</f>
        <v/>
      </c>
      <c r="R915" t="str">
        <f>IF($I915="","",_xlfn.LET(_xlpm.x,VLOOKUP($I915,'taxon-match_2026-08-31'!$A$2:$N$122,14,FALSE),IF(_xlpm.x=0,"",_xlpm.x)))</f>
        <v/>
      </c>
      <c r="T915" t="s">
        <v>71</v>
      </c>
      <c r="X915" t="str">
        <f>IF(T915="","",_xlfn.LET(_xlpm.x,VLOOKUP(T915,'Drop-down_menus'!$F$2:$G$16,2,FALSE),IF(_xlpm.x=0,"",_xlpm.x)))</f>
        <v>https://orcid.org/0009-0002-6669-2911</v>
      </c>
      <c r="Y915" t="str">
        <f>IF(U915="","",_xlfn.LET(_xlpm.x,VLOOKUP(U915,'Drop-down_menus'!$F$2:$G$16,2,FALSE),IF(_xlpm.x=0,"",_xlpm.x)))</f>
        <v/>
      </c>
      <c r="Z915" t="str">
        <f>IF(V915="","",_xlfn.LET(_xlpm.x,VLOOKUP(V915,'Drop-down_menus'!$F$2:$G$16,2,FALSE),IF(_xlpm.x=0,"",_xlpm.x)))</f>
        <v/>
      </c>
      <c r="AA915" t="str">
        <f>IF(W915="","",_xlfn.LET(_xlpm.x,VLOOKUP(W915,'Drop-down_menus'!$F$2:$G$16,2,FALSE),IF(_xlpm.x=0,"",_xlpm.x)))</f>
        <v/>
      </c>
      <c r="AB915" t="s">
        <v>722</v>
      </c>
      <c r="AE915" t="s">
        <v>723</v>
      </c>
    </row>
    <row r="916" spans="1:31" hidden="1" x14ac:dyDescent="0.2">
      <c r="A916" s="2" t="s">
        <v>234</v>
      </c>
      <c r="C916">
        <v>1538</v>
      </c>
      <c r="D916" t="s">
        <v>711</v>
      </c>
      <c r="E916" t="s">
        <v>724</v>
      </c>
      <c r="I916" t="s">
        <v>2611</v>
      </c>
      <c r="J916" t="str">
        <f>IF($I916="","",_xlfn.LET(_xlpm.x,VLOOKUP($I916,'taxon-match_2026-08-31'!$A$2:$N$122,6,FALSE),IF(_xlpm.x=0,"",_xlpm.x)))</f>
        <v/>
      </c>
      <c r="K916" t="str">
        <f>IF($I916="","",_xlfn.LET(_xlpm.x,VLOOKUP($I916,'taxon-match_2026-08-31'!$A$2:$N$122,4,FALSE),IF(_xlpm.x=0,"",_xlpm.x)))</f>
        <v/>
      </c>
      <c r="L916" t="str">
        <f>IF($I916="","",_xlfn.LET(_xlpm.x,VLOOKUP($I916,'taxon-match_2026-08-31'!$A$2:$N$122,7,FALSE),IF(_xlpm.x=0,"",_xlpm.x)))</f>
        <v/>
      </c>
      <c r="M916" t="str">
        <f>IF($I916="","",_xlfn.LET(_xlpm.x,VLOOKUP($I916,'taxon-match_2026-08-31'!$A$2:$N$122,8,FALSE),IF(_xlpm.x=0,"",_xlpm.x)))</f>
        <v/>
      </c>
      <c r="N916" t="str">
        <f>IF($I916="","",_xlfn.LET(_xlpm.x,VLOOKUP($I916,'taxon-match_2026-08-31'!$A$2:$N$122,9,FALSE),IF(_xlpm.x=0,"",_xlpm.x)))</f>
        <v/>
      </c>
      <c r="O916" t="str">
        <f>IF($I916="","",_xlfn.LET(_xlpm.x,VLOOKUP($I916,'taxon-match_2026-08-31'!$A$2:$N$122,10,FALSE),IF(_xlpm.x=0,"",_xlpm.x)))</f>
        <v/>
      </c>
      <c r="P916" t="str">
        <f>IF($I916="","",_xlfn.LET(_xlpm.x,VLOOKUP($I916,'taxon-match_2026-08-31'!$A$2:$N$122,11,FALSE),IF(_xlpm.x=0,"",_xlpm.x)))</f>
        <v/>
      </c>
      <c r="Q916" t="str">
        <f>IF($I916="","",_xlfn.LET(_xlpm.x,VLOOKUP($I916,'taxon-match_2026-08-31'!$A$2:$N$122,12,FALSE),IF(_xlpm.x=0,"",_xlpm.x)))</f>
        <v/>
      </c>
      <c r="R916" t="str">
        <f>IF($I916="","",_xlfn.LET(_xlpm.x,VLOOKUP($I916,'taxon-match_2026-08-31'!$A$2:$N$122,14,FALSE),IF(_xlpm.x=0,"",_xlpm.x)))</f>
        <v/>
      </c>
      <c r="T916" t="s">
        <v>71</v>
      </c>
      <c r="X916" t="str">
        <f>IF(T916="","",_xlfn.LET(_xlpm.x,VLOOKUP(T916,'Drop-down_menus'!$F$2:$G$16,2,FALSE),IF(_xlpm.x=0,"",_xlpm.x)))</f>
        <v>https://orcid.org/0009-0002-6669-2911</v>
      </c>
      <c r="Y916" t="str">
        <f>IF(U916="","",_xlfn.LET(_xlpm.x,VLOOKUP(U916,'Drop-down_menus'!$F$2:$G$16,2,FALSE),IF(_xlpm.x=0,"",_xlpm.x)))</f>
        <v/>
      </c>
      <c r="Z916" t="str">
        <f>IF(V916="","",_xlfn.LET(_xlpm.x,VLOOKUP(V916,'Drop-down_menus'!$F$2:$G$16,2,FALSE),IF(_xlpm.x=0,"",_xlpm.x)))</f>
        <v/>
      </c>
      <c r="AA916" t="str">
        <f>IF(W916="","",_xlfn.LET(_xlpm.x,VLOOKUP(W916,'Drop-down_menus'!$F$2:$G$16,2,FALSE),IF(_xlpm.x=0,"",_xlpm.x)))</f>
        <v/>
      </c>
      <c r="AB916" t="s">
        <v>722</v>
      </c>
      <c r="AE916" t="s">
        <v>723</v>
      </c>
    </row>
    <row r="917" spans="1:31" hidden="1" x14ac:dyDescent="0.2">
      <c r="A917" s="2" t="s">
        <v>234</v>
      </c>
      <c r="C917">
        <v>1539</v>
      </c>
      <c r="D917" t="s">
        <v>711</v>
      </c>
      <c r="E917" t="s">
        <v>724</v>
      </c>
      <c r="I917" t="s">
        <v>2611</v>
      </c>
      <c r="J917" t="str">
        <f>IF($I917="","",_xlfn.LET(_xlpm.x,VLOOKUP($I917,'taxon-match_2026-08-31'!$A$2:$N$122,6,FALSE),IF(_xlpm.x=0,"",_xlpm.x)))</f>
        <v/>
      </c>
      <c r="K917" t="str">
        <f>IF($I917="","",_xlfn.LET(_xlpm.x,VLOOKUP($I917,'taxon-match_2026-08-31'!$A$2:$N$122,4,FALSE),IF(_xlpm.x=0,"",_xlpm.x)))</f>
        <v/>
      </c>
      <c r="L917" t="str">
        <f>IF($I917="","",_xlfn.LET(_xlpm.x,VLOOKUP($I917,'taxon-match_2026-08-31'!$A$2:$N$122,7,FALSE),IF(_xlpm.x=0,"",_xlpm.x)))</f>
        <v/>
      </c>
      <c r="M917" t="str">
        <f>IF($I917="","",_xlfn.LET(_xlpm.x,VLOOKUP($I917,'taxon-match_2026-08-31'!$A$2:$N$122,8,FALSE),IF(_xlpm.x=0,"",_xlpm.x)))</f>
        <v/>
      </c>
      <c r="N917" t="str">
        <f>IF($I917="","",_xlfn.LET(_xlpm.x,VLOOKUP($I917,'taxon-match_2026-08-31'!$A$2:$N$122,9,FALSE),IF(_xlpm.x=0,"",_xlpm.x)))</f>
        <v/>
      </c>
      <c r="O917" t="str">
        <f>IF($I917="","",_xlfn.LET(_xlpm.x,VLOOKUP($I917,'taxon-match_2026-08-31'!$A$2:$N$122,10,FALSE),IF(_xlpm.x=0,"",_xlpm.x)))</f>
        <v/>
      </c>
      <c r="P917" t="str">
        <f>IF($I917="","",_xlfn.LET(_xlpm.x,VLOOKUP($I917,'taxon-match_2026-08-31'!$A$2:$N$122,11,FALSE),IF(_xlpm.x=0,"",_xlpm.x)))</f>
        <v/>
      </c>
      <c r="Q917" t="str">
        <f>IF($I917="","",_xlfn.LET(_xlpm.x,VLOOKUP($I917,'taxon-match_2026-08-31'!$A$2:$N$122,12,FALSE),IF(_xlpm.x=0,"",_xlpm.x)))</f>
        <v/>
      </c>
      <c r="R917" t="str">
        <f>IF($I917="","",_xlfn.LET(_xlpm.x,VLOOKUP($I917,'taxon-match_2026-08-31'!$A$2:$N$122,14,FALSE),IF(_xlpm.x=0,"",_xlpm.x)))</f>
        <v/>
      </c>
      <c r="T917" t="s">
        <v>71</v>
      </c>
      <c r="X917" t="str">
        <f>IF(T917="","",_xlfn.LET(_xlpm.x,VLOOKUP(T917,'Drop-down_menus'!$F$2:$G$16,2,FALSE),IF(_xlpm.x=0,"",_xlpm.x)))</f>
        <v>https://orcid.org/0009-0002-6669-2911</v>
      </c>
      <c r="Y917" t="str">
        <f>IF(U917="","",_xlfn.LET(_xlpm.x,VLOOKUP(U917,'Drop-down_menus'!$F$2:$G$16,2,FALSE),IF(_xlpm.x=0,"",_xlpm.x)))</f>
        <v/>
      </c>
      <c r="Z917" t="str">
        <f>IF(V917="","",_xlfn.LET(_xlpm.x,VLOOKUP(V917,'Drop-down_menus'!$F$2:$G$16,2,FALSE),IF(_xlpm.x=0,"",_xlpm.x)))</f>
        <v/>
      </c>
      <c r="AA917" t="str">
        <f>IF(W917="","",_xlfn.LET(_xlpm.x,VLOOKUP(W917,'Drop-down_menus'!$F$2:$G$16,2,FALSE),IF(_xlpm.x=0,"",_xlpm.x)))</f>
        <v/>
      </c>
      <c r="AB917" t="s">
        <v>722</v>
      </c>
      <c r="AE917" t="s">
        <v>723</v>
      </c>
    </row>
    <row r="918" spans="1:31" hidden="1" x14ac:dyDescent="0.2">
      <c r="A918" s="2" t="s">
        <v>234</v>
      </c>
      <c r="C918">
        <v>1540</v>
      </c>
      <c r="D918" t="s">
        <v>711</v>
      </c>
      <c r="E918" t="s">
        <v>728</v>
      </c>
      <c r="I918" t="s">
        <v>2611</v>
      </c>
      <c r="J918" t="str">
        <f>IF($I918="","",_xlfn.LET(_xlpm.x,VLOOKUP($I918,'taxon-match_2026-08-31'!$A$2:$N$122,6,FALSE),IF(_xlpm.x=0,"",_xlpm.x)))</f>
        <v/>
      </c>
      <c r="K918" t="str">
        <f>IF($I918="","",_xlfn.LET(_xlpm.x,VLOOKUP($I918,'taxon-match_2026-08-31'!$A$2:$N$122,4,FALSE),IF(_xlpm.x=0,"",_xlpm.x)))</f>
        <v/>
      </c>
      <c r="L918" t="str">
        <f>IF($I918="","",_xlfn.LET(_xlpm.x,VLOOKUP($I918,'taxon-match_2026-08-31'!$A$2:$N$122,7,FALSE),IF(_xlpm.x=0,"",_xlpm.x)))</f>
        <v/>
      </c>
      <c r="M918" t="str">
        <f>IF($I918="","",_xlfn.LET(_xlpm.x,VLOOKUP($I918,'taxon-match_2026-08-31'!$A$2:$N$122,8,FALSE),IF(_xlpm.x=0,"",_xlpm.x)))</f>
        <v/>
      </c>
      <c r="N918" t="str">
        <f>IF($I918="","",_xlfn.LET(_xlpm.x,VLOOKUP($I918,'taxon-match_2026-08-31'!$A$2:$N$122,9,FALSE),IF(_xlpm.x=0,"",_xlpm.x)))</f>
        <v/>
      </c>
      <c r="O918" t="str">
        <f>IF($I918="","",_xlfn.LET(_xlpm.x,VLOOKUP($I918,'taxon-match_2026-08-31'!$A$2:$N$122,10,FALSE),IF(_xlpm.x=0,"",_xlpm.x)))</f>
        <v/>
      </c>
      <c r="P918" t="str">
        <f>IF($I918="","",_xlfn.LET(_xlpm.x,VLOOKUP($I918,'taxon-match_2026-08-31'!$A$2:$N$122,11,FALSE),IF(_xlpm.x=0,"",_xlpm.x)))</f>
        <v/>
      </c>
      <c r="Q918" t="str">
        <f>IF($I918="","",_xlfn.LET(_xlpm.x,VLOOKUP($I918,'taxon-match_2026-08-31'!$A$2:$N$122,12,FALSE),IF(_xlpm.x=0,"",_xlpm.x)))</f>
        <v/>
      </c>
      <c r="R918" t="str">
        <f>IF($I918="","",_xlfn.LET(_xlpm.x,VLOOKUP($I918,'taxon-match_2026-08-31'!$A$2:$N$122,14,FALSE),IF(_xlpm.x=0,"",_xlpm.x)))</f>
        <v/>
      </c>
      <c r="T918" t="s">
        <v>71</v>
      </c>
      <c r="X918" t="str">
        <f>IF(T918="","",_xlfn.LET(_xlpm.x,VLOOKUP(T918,'Drop-down_menus'!$F$2:$G$16,2,FALSE),IF(_xlpm.x=0,"",_xlpm.x)))</f>
        <v>https://orcid.org/0009-0002-6669-2911</v>
      </c>
      <c r="Y918" t="str">
        <f>IF(U918="","",_xlfn.LET(_xlpm.x,VLOOKUP(U918,'Drop-down_menus'!$F$2:$G$16,2,FALSE),IF(_xlpm.x=0,"",_xlpm.x)))</f>
        <v/>
      </c>
      <c r="Z918" t="str">
        <f>IF(V918="","",_xlfn.LET(_xlpm.x,VLOOKUP(V918,'Drop-down_menus'!$F$2:$G$16,2,FALSE),IF(_xlpm.x=0,"",_xlpm.x)))</f>
        <v/>
      </c>
      <c r="AA918" t="str">
        <f>IF(W918="","",_xlfn.LET(_xlpm.x,VLOOKUP(W918,'Drop-down_menus'!$F$2:$G$16,2,FALSE),IF(_xlpm.x=0,"",_xlpm.x)))</f>
        <v/>
      </c>
      <c r="AE918" t="s">
        <v>726</v>
      </c>
    </row>
    <row r="919" spans="1:31" hidden="1" x14ac:dyDescent="0.2">
      <c r="A919" s="2" t="s">
        <v>235</v>
      </c>
      <c r="C919">
        <v>1541</v>
      </c>
      <c r="D919" t="s">
        <v>711</v>
      </c>
      <c r="E919" t="s">
        <v>741</v>
      </c>
      <c r="I919" t="s">
        <v>2611</v>
      </c>
      <c r="J919" t="str">
        <f>IF($I919="","",_xlfn.LET(_xlpm.x,VLOOKUP($I919,'taxon-match_2026-08-31'!$A$2:$N$122,6,FALSE),IF(_xlpm.x=0,"",_xlpm.x)))</f>
        <v/>
      </c>
      <c r="K919" t="str">
        <f>IF($I919="","",_xlfn.LET(_xlpm.x,VLOOKUP($I919,'taxon-match_2026-08-31'!$A$2:$N$122,4,FALSE),IF(_xlpm.x=0,"",_xlpm.x)))</f>
        <v/>
      </c>
      <c r="L919" t="str">
        <f>IF($I919="","",_xlfn.LET(_xlpm.x,VLOOKUP($I919,'taxon-match_2026-08-31'!$A$2:$N$122,7,FALSE),IF(_xlpm.x=0,"",_xlpm.x)))</f>
        <v/>
      </c>
      <c r="M919" t="str">
        <f>IF($I919="","",_xlfn.LET(_xlpm.x,VLOOKUP($I919,'taxon-match_2026-08-31'!$A$2:$N$122,8,FALSE),IF(_xlpm.x=0,"",_xlpm.x)))</f>
        <v/>
      </c>
      <c r="N919" t="str">
        <f>IF($I919="","",_xlfn.LET(_xlpm.x,VLOOKUP($I919,'taxon-match_2026-08-31'!$A$2:$N$122,9,FALSE),IF(_xlpm.x=0,"",_xlpm.x)))</f>
        <v/>
      </c>
      <c r="O919" t="str">
        <f>IF($I919="","",_xlfn.LET(_xlpm.x,VLOOKUP($I919,'taxon-match_2026-08-31'!$A$2:$N$122,10,FALSE),IF(_xlpm.x=0,"",_xlpm.x)))</f>
        <v/>
      </c>
      <c r="P919" t="str">
        <f>IF($I919="","",_xlfn.LET(_xlpm.x,VLOOKUP($I919,'taxon-match_2026-08-31'!$A$2:$N$122,11,FALSE),IF(_xlpm.x=0,"",_xlpm.x)))</f>
        <v/>
      </c>
      <c r="Q919" t="str">
        <f>IF($I919="","",_xlfn.LET(_xlpm.x,VLOOKUP($I919,'taxon-match_2026-08-31'!$A$2:$N$122,12,FALSE),IF(_xlpm.x=0,"",_xlpm.x)))</f>
        <v/>
      </c>
      <c r="R919" t="str">
        <f>IF($I919="","",_xlfn.LET(_xlpm.x,VLOOKUP($I919,'taxon-match_2026-08-31'!$A$2:$N$122,14,FALSE),IF(_xlpm.x=0,"",_xlpm.x)))</f>
        <v/>
      </c>
      <c r="T919" t="s">
        <v>71</v>
      </c>
      <c r="X919" t="str">
        <f>IF(T919="","",_xlfn.LET(_xlpm.x,VLOOKUP(T919,'Drop-down_menus'!$F$2:$G$16,2,FALSE),IF(_xlpm.x=0,"",_xlpm.x)))</f>
        <v>https://orcid.org/0009-0002-6669-2911</v>
      </c>
      <c r="Y919" t="str">
        <f>IF(U919="","",_xlfn.LET(_xlpm.x,VLOOKUP(U919,'Drop-down_menus'!$F$2:$G$16,2,FALSE),IF(_xlpm.x=0,"",_xlpm.x)))</f>
        <v/>
      </c>
      <c r="Z919" t="str">
        <f>IF(V919="","",_xlfn.LET(_xlpm.x,VLOOKUP(V919,'Drop-down_menus'!$F$2:$G$16,2,FALSE),IF(_xlpm.x=0,"",_xlpm.x)))</f>
        <v/>
      </c>
      <c r="AA919" t="str">
        <f>IF(W919="","",_xlfn.LET(_xlpm.x,VLOOKUP(W919,'Drop-down_menus'!$F$2:$G$16,2,FALSE),IF(_xlpm.x=0,"",_xlpm.x)))</f>
        <v/>
      </c>
      <c r="AE919" t="s">
        <v>739</v>
      </c>
    </row>
    <row r="920" spans="1:31" hidden="1" x14ac:dyDescent="0.2">
      <c r="A920" s="2" t="s">
        <v>235</v>
      </c>
      <c r="C920">
        <v>1542</v>
      </c>
      <c r="D920" t="s">
        <v>711</v>
      </c>
      <c r="E920" t="s">
        <v>721</v>
      </c>
      <c r="I920" t="s">
        <v>2611</v>
      </c>
      <c r="J920" t="str">
        <f>IF($I920="","",_xlfn.LET(_xlpm.x,VLOOKUP($I920,'taxon-match_2026-08-31'!$A$2:$N$122,6,FALSE),IF(_xlpm.x=0,"",_xlpm.x)))</f>
        <v/>
      </c>
      <c r="K920" t="str">
        <f>IF($I920="","",_xlfn.LET(_xlpm.x,VLOOKUP($I920,'taxon-match_2026-08-31'!$A$2:$N$122,4,FALSE),IF(_xlpm.x=0,"",_xlpm.x)))</f>
        <v/>
      </c>
      <c r="L920" t="str">
        <f>IF($I920="","",_xlfn.LET(_xlpm.x,VLOOKUP($I920,'taxon-match_2026-08-31'!$A$2:$N$122,7,FALSE),IF(_xlpm.x=0,"",_xlpm.x)))</f>
        <v/>
      </c>
      <c r="M920" t="str">
        <f>IF($I920="","",_xlfn.LET(_xlpm.x,VLOOKUP($I920,'taxon-match_2026-08-31'!$A$2:$N$122,8,FALSE),IF(_xlpm.x=0,"",_xlpm.x)))</f>
        <v/>
      </c>
      <c r="N920" t="str">
        <f>IF($I920="","",_xlfn.LET(_xlpm.x,VLOOKUP($I920,'taxon-match_2026-08-31'!$A$2:$N$122,9,FALSE),IF(_xlpm.x=0,"",_xlpm.x)))</f>
        <v/>
      </c>
      <c r="O920" t="str">
        <f>IF($I920="","",_xlfn.LET(_xlpm.x,VLOOKUP($I920,'taxon-match_2026-08-31'!$A$2:$N$122,10,FALSE),IF(_xlpm.x=0,"",_xlpm.x)))</f>
        <v/>
      </c>
      <c r="P920" t="str">
        <f>IF($I920="","",_xlfn.LET(_xlpm.x,VLOOKUP($I920,'taxon-match_2026-08-31'!$A$2:$N$122,11,FALSE),IF(_xlpm.x=0,"",_xlpm.x)))</f>
        <v/>
      </c>
      <c r="Q920" t="str">
        <f>IF($I920="","",_xlfn.LET(_xlpm.x,VLOOKUP($I920,'taxon-match_2026-08-31'!$A$2:$N$122,12,FALSE),IF(_xlpm.x=0,"",_xlpm.x)))</f>
        <v/>
      </c>
      <c r="R920" t="str">
        <f>IF($I920="","",_xlfn.LET(_xlpm.x,VLOOKUP($I920,'taxon-match_2026-08-31'!$A$2:$N$122,14,FALSE),IF(_xlpm.x=0,"",_xlpm.x)))</f>
        <v/>
      </c>
      <c r="T920" t="s">
        <v>71</v>
      </c>
      <c r="X920" t="str">
        <f>IF(T920="","",_xlfn.LET(_xlpm.x,VLOOKUP(T920,'Drop-down_menus'!$F$2:$G$16,2,FALSE),IF(_xlpm.x=0,"",_xlpm.x)))</f>
        <v>https://orcid.org/0009-0002-6669-2911</v>
      </c>
      <c r="Y920" t="str">
        <f>IF(U920="","",_xlfn.LET(_xlpm.x,VLOOKUP(U920,'Drop-down_menus'!$F$2:$G$16,2,FALSE),IF(_xlpm.x=0,"",_xlpm.x)))</f>
        <v/>
      </c>
      <c r="Z920" t="str">
        <f>IF(V920="","",_xlfn.LET(_xlpm.x,VLOOKUP(V920,'Drop-down_menus'!$F$2:$G$16,2,FALSE),IF(_xlpm.x=0,"",_xlpm.x)))</f>
        <v/>
      </c>
      <c r="AA920" t="str">
        <f>IF(W920="","",_xlfn.LET(_xlpm.x,VLOOKUP(W920,'Drop-down_menus'!$F$2:$G$16,2,FALSE),IF(_xlpm.x=0,"",_xlpm.x)))</f>
        <v/>
      </c>
      <c r="AB920" t="s">
        <v>722</v>
      </c>
      <c r="AE920" t="s">
        <v>723</v>
      </c>
    </row>
    <row r="921" spans="1:31" hidden="1" x14ac:dyDescent="0.2">
      <c r="A921" s="2" t="s">
        <v>235</v>
      </c>
      <c r="C921">
        <v>1543</v>
      </c>
      <c r="D921" t="s">
        <v>711</v>
      </c>
      <c r="E921" t="s">
        <v>721</v>
      </c>
      <c r="I921" t="s">
        <v>2611</v>
      </c>
      <c r="J921" t="str">
        <f>IF($I921="","",_xlfn.LET(_xlpm.x,VLOOKUP($I921,'taxon-match_2026-08-31'!$A$2:$N$122,6,FALSE),IF(_xlpm.x=0,"",_xlpm.x)))</f>
        <v/>
      </c>
      <c r="K921" t="str">
        <f>IF($I921="","",_xlfn.LET(_xlpm.x,VLOOKUP($I921,'taxon-match_2026-08-31'!$A$2:$N$122,4,FALSE),IF(_xlpm.x=0,"",_xlpm.x)))</f>
        <v/>
      </c>
      <c r="L921" t="str">
        <f>IF($I921="","",_xlfn.LET(_xlpm.x,VLOOKUP($I921,'taxon-match_2026-08-31'!$A$2:$N$122,7,FALSE),IF(_xlpm.x=0,"",_xlpm.x)))</f>
        <v/>
      </c>
      <c r="M921" t="str">
        <f>IF($I921="","",_xlfn.LET(_xlpm.x,VLOOKUP($I921,'taxon-match_2026-08-31'!$A$2:$N$122,8,FALSE),IF(_xlpm.x=0,"",_xlpm.x)))</f>
        <v/>
      </c>
      <c r="N921" t="str">
        <f>IF($I921="","",_xlfn.LET(_xlpm.x,VLOOKUP($I921,'taxon-match_2026-08-31'!$A$2:$N$122,9,FALSE),IF(_xlpm.x=0,"",_xlpm.x)))</f>
        <v/>
      </c>
      <c r="O921" t="str">
        <f>IF($I921="","",_xlfn.LET(_xlpm.x,VLOOKUP($I921,'taxon-match_2026-08-31'!$A$2:$N$122,10,FALSE),IF(_xlpm.x=0,"",_xlpm.x)))</f>
        <v/>
      </c>
      <c r="P921" t="str">
        <f>IF($I921="","",_xlfn.LET(_xlpm.x,VLOOKUP($I921,'taxon-match_2026-08-31'!$A$2:$N$122,11,FALSE),IF(_xlpm.x=0,"",_xlpm.x)))</f>
        <v/>
      </c>
      <c r="Q921" t="str">
        <f>IF($I921="","",_xlfn.LET(_xlpm.x,VLOOKUP($I921,'taxon-match_2026-08-31'!$A$2:$N$122,12,FALSE),IF(_xlpm.x=0,"",_xlpm.x)))</f>
        <v/>
      </c>
      <c r="R921" t="str">
        <f>IF($I921="","",_xlfn.LET(_xlpm.x,VLOOKUP($I921,'taxon-match_2026-08-31'!$A$2:$N$122,14,FALSE),IF(_xlpm.x=0,"",_xlpm.x)))</f>
        <v/>
      </c>
      <c r="T921" t="s">
        <v>71</v>
      </c>
      <c r="X921" t="str">
        <f>IF(T921="","",_xlfn.LET(_xlpm.x,VLOOKUP(T921,'Drop-down_menus'!$F$2:$G$16,2,FALSE),IF(_xlpm.x=0,"",_xlpm.x)))</f>
        <v>https://orcid.org/0009-0002-6669-2911</v>
      </c>
      <c r="Y921" t="str">
        <f>IF(U921="","",_xlfn.LET(_xlpm.x,VLOOKUP(U921,'Drop-down_menus'!$F$2:$G$16,2,FALSE),IF(_xlpm.x=0,"",_xlpm.x)))</f>
        <v/>
      </c>
      <c r="Z921" t="str">
        <f>IF(V921="","",_xlfn.LET(_xlpm.x,VLOOKUP(V921,'Drop-down_menus'!$F$2:$G$16,2,FALSE),IF(_xlpm.x=0,"",_xlpm.x)))</f>
        <v/>
      </c>
      <c r="AA921" t="str">
        <f>IF(W921="","",_xlfn.LET(_xlpm.x,VLOOKUP(W921,'Drop-down_menus'!$F$2:$G$16,2,FALSE),IF(_xlpm.x=0,"",_xlpm.x)))</f>
        <v/>
      </c>
      <c r="AB921" t="s">
        <v>722</v>
      </c>
      <c r="AE921" t="s">
        <v>723</v>
      </c>
    </row>
    <row r="922" spans="1:31" hidden="1" x14ac:dyDescent="0.2">
      <c r="A922" s="2" t="s">
        <v>235</v>
      </c>
      <c r="C922">
        <v>1544</v>
      </c>
      <c r="D922" t="s">
        <v>711</v>
      </c>
      <c r="E922" t="s">
        <v>724</v>
      </c>
      <c r="I922" t="s">
        <v>2611</v>
      </c>
      <c r="J922" t="str">
        <f>IF($I922="","",_xlfn.LET(_xlpm.x,VLOOKUP($I922,'taxon-match_2026-08-31'!$A$2:$N$122,6,FALSE),IF(_xlpm.x=0,"",_xlpm.x)))</f>
        <v/>
      </c>
      <c r="K922" t="str">
        <f>IF($I922="","",_xlfn.LET(_xlpm.x,VLOOKUP($I922,'taxon-match_2026-08-31'!$A$2:$N$122,4,FALSE),IF(_xlpm.x=0,"",_xlpm.x)))</f>
        <v/>
      </c>
      <c r="L922" t="str">
        <f>IF($I922="","",_xlfn.LET(_xlpm.x,VLOOKUP($I922,'taxon-match_2026-08-31'!$A$2:$N$122,7,FALSE),IF(_xlpm.x=0,"",_xlpm.x)))</f>
        <v/>
      </c>
      <c r="M922" t="str">
        <f>IF($I922="","",_xlfn.LET(_xlpm.x,VLOOKUP($I922,'taxon-match_2026-08-31'!$A$2:$N$122,8,FALSE),IF(_xlpm.x=0,"",_xlpm.x)))</f>
        <v/>
      </c>
      <c r="N922" t="str">
        <f>IF($I922="","",_xlfn.LET(_xlpm.x,VLOOKUP($I922,'taxon-match_2026-08-31'!$A$2:$N$122,9,FALSE),IF(_xlpm.x=0,"",_xlpm.x)))</f>
        <v/>
      </c>
      <c r="O922" t="str">
        <f>IF($I922="","",_xlfn.LET(_xlpm.x,VLOOKUP($I922,'taxon-match_2026-08-31'!$A$2:$N$122,10,FALSE),IF(_xlpm.x=0,"",_xlpm.x)))</f>
        <v/>
      </c>
      <c r="P922" t="str">
        <f>IF($I922="","",_xlfn.LET(_xlpm.x,VLOOKUP($I922,'taxon-match_2026-08-31'!$A$2:$N$122,11,FALSE),IF(_xlpm.x=0,"",_xlpm.x)))</f>
        <v/>
      </c>
      <c r="Q922" t="str">
        <f>IF($I922="","",_xlfn.LET(_xlpm.x,VLOOKUP($I922,'taxon-match_2026-08-31'!$A$2:$N$122,12,FALSE),IF(_xlpm.x=0,"",_xlpm.x)))</f>
        <v/>
      </c>
      <c r="R922" t="str">
        <f>IF($I922="","",_xlfn.LET(_xlpm.x,VLOOKUP($I922,'taxon-match_2026-08-31'!$A$2:$N$122,14,FALSE),IF(_xlpm.x=0,"",_xlpm.x)))</f>
        <v/>
      </c>
      <c r="T922" t="s">
        <v>71</v>
      </c>
      <c r="X922" t="str">
        <f>IF(T922="","",_xlfn.LET(_xlpm.x,VLOOKUP(T922,'Drop-down_menus'!$F$2:$G$16,2,FALSE),IF(_xlpm.x=0,"",_xlpm.x)))</f>
        <v>https://orcid.org/0009-0002-6669-2911</v>
      </c>
      <c r="Y922" t="str">
        <f>IF(U922="","",_xlfn.LET(_xlpm.x,VLOOKUP(U922,'Drop-down_menus'!$F$2:$G$16,2,FALSE),IF(_xlpm.x=0,"",_xlpm.x)))</f>
        <v/>
      </c>
      <c r="Z922" t="str">
        <f>IF(V922="","",_xlfn.LET(_xlpm.x,VLOOKUP(V922,'Drop-down_menus'!$F$2:$G$16,2,FALSE),IF(_xlpm.x=0,"",_xlpm.x)))</f>
        <v/>
      </c>
      <c r="AA922" t="str">
        <f>IF(W922="","",_xlfn.LET(_xlpm.x,VLOOKUP(W922,'Drop-down_menus'!$F$2:$G$16,2,FALSE),IF(_xlpm.x=0,"",_xlpm.x)))</f>
        <v/>
      </c>
      <c r="AB922" t="s">
        <v>722</v>
      </c>
      <c r="AE922" t="s">
        <v>723</v>
      </c>
    </row>
    <row r="923" spans="1:31" hidden="1" x14ac:dyDescent="0.2">
      <c r="A923" s="2" t="s">
        <v>235</v>
      </c>
      <c r="C923">
        <v>1545</v>
      </c>
      <c r="D923" t="s">
        <v>711</v>
      </c>
      <c r="E923" t="s">
        <v>724</v>
      </c>
      <c r="I923" t="s">
        <v>2611</v>
      </c>
      <c r="J923" t="str">
        <f>IF($I923="","",_xlfn.LET(_xlpm.x,VLOOKUP($I923,'taxon-match_2026-08-31'!$A$2:$N$122,6,FALSE),IF(_xlpm.x=0,"",_xlpm.x)))</f>
        <v/>
      </c>
      <c r="K923" t="str">
        <f>IF($I923="","",_xlfn.LET(_xlpm.x,VLOOKUP($I923,'taxon-match_2026-08-31'!$A$2:$N$122,4,FALSE),IF(_xlpm.x=0,"",_xlpm.x)))</f>
        <v/>
      </c>
      <c r="L923" t="str">
        <f>IF($I923="","",_xlfn.LET(_xlpm.x,VLOOKUP($I923,'taxon-match_2026-08-31'!$A$2:$N$122,7,FALSE),IF(_xlpm.x=0,"",_xlpm.x)))</f>
        <v/>
      </c>
      <c r="M923" t="str">
        <f>IF($I923="","",_xlfn.LET(_xlpm.x,VLOOKUP($I923,'taxon-match_2026-08-31'!$A$2:$N$122,8,FALSE),IF(_xlpm.x=0,"",_xlpm.x)))</f>
        <v/>
      </c>
      <c r="N923" t="str">
        <f>IF($I923="","",_xlfn.LET(_xlpm.x,VLOOKUP($I923,'taxon-match_2026-08-31'!$A$2:$N$122,9,FALSE),IF(_xlpm.x=0,"",_xlpm.x)))</f>
        <v/>
      </c>
      <c r="O923" t="str">
        <f>IF($I923="","",_xlfn.LET(_xlpm.x,VLOOKUP($I923,'taxon-match_2026-08-31'!$A$2:$N$122,10,FALSE),IF(_xlpm.x=0,"",_xlpm.x)))</f>
        <v/>
      </c>
      <c r="P923" t="str">
        <f>IF($I923="","",_xlfn.LET(_xlpm.x,VLOOKUP($I923,'taxon-match_2026-08-31'!$A$2:$N$122,11,FALSE),IF(_xlpm.x=0,"",_xlpm.x)))</f>
        <v/>
      </c>
      <c r="Q923" t="str">
        <f>IF($I923="","",_xlfn.LET(_xlpm.x,VLOOKUP($I923,'taxon-match_2026-08-31'!$A$2:$N$122,12,FALSE),IF(_xlpm.x=0,"",_xlpm.x)))</f>
        <v/>
      </c>
      <c r="R923" t="str">
        <f>IF($I923="","",_xlfn.LET(_xlpm.x,VLOOKUP($I923,'taxon-match_2026-08-31'!$A$2:$N$122,14,FALSE),IF(_xlpm.x=0,"",_xlpm.x)))</f>
        <v/>
      </c>
      <c r="T923" t="s">
        <v>71</v>
      </c>
      <c r="X923" t="str">
        <f>IF(T923="","",_xlfn.LET(_xlpm.x,VLOOKUP(T923,'Drop-down_menus'!$F$2:$G$16,2,FALSE),IF(_xlpm.x=0,"",_xlpm.x)))</f>
        <v>https://orcid.org/0009-0002-6669-2911</v>
      </c>
      <c r="Y923" t="str">
        <f>IF(U923="","",_xlfn.LET(_xlpm.x,VLOOKUP(U923,'Drop-down_menus'!$F$2:$G$16,2,FALSE),IF(_xlpm.x=0,"",_xlpm.x)))</f>
        <v/>
      </c>
      <c r="Z923" t="str">
        <f>IF(V923="","",_xlfn.LET(_xlpm.x,VLOOKUP(V923,'Drop-down_menus'!$F$2:$G$16,2,FALSE),IF(_xlpm.x=0,"",_xlpm.x)))</f>
        <v/>
      </c>
      <c r="AA923" t="str">
        <f>IF(W923="","",_xlfn.LET(_xlpm.x,VLOOKUP(W923,'Drop-down_menus'!$F$2:$G$16,2,FALSE),IF(_xlpm.x=0,"",_xlpm.x)))</f>
        <v/>
      </c>
      <c r="AB923" t="s">
        <v>722</v>
      </c>
      <c r="AE923" t="s">
        <v>723</v>
      </c>
    </row>
    <row r="924" spans="1:31" hidden="1" x14ac:dyDescent="0.2">
      <c r="A924" s="2" t="s">
        <v>235</v>
      </c>
      <c r="C924">
        <v>1546</v>
      </c>
      <c r="D924" t="s">
        <v>711</v>
      </c>
      <c r="E924" t="s">
        <v>728</v>
      </c>
      <c r="I924" t="s">
        <v>2611</v>
      </c>
      <c r="J924" t="str">
        <f>IF($I924="","",_xlfn.LET(_xlpm.x,VLOOKUP($I924,'taxon-match_2026-08-31'!$A$2:$N$122,6,FALSE),IF(_xlpm.x=0,"",_xlpm.x)))</f>
        <v/>
      </c>
      <c r="K924" t="str">
        <f>IF($I924="","",_xlfn.LET(_xlpm.x,VLOOKUP($I924,'taxon-match_2026-08-31'!$A$2:$N$122,4,FALSE),IF(_xlpm.x=0,"",_xlpm.x)))</f>
        <v/>
      </c>
      <c r="L924" t="str">
        <f>IF($I924="","",_xlfn.LET(_xlpm.x,VLOOKUP($I924,'taxon-match_2026-08-31'!$A$2:$N$122,7,FALSE),IF(_xlpm.x=0,"",_xlpm.x)))</f>
        <v/>
      </c>
      <c r="M924" t="str">
        <f>IF($I924="","",_xlfn.LET(_xlpm.x,VLOOKUP($I924,'taxon-match_2026-08-31'!$A$2:$N$122,8,FALSE),IF(_xlpm.x=0,"",_xlpm.x)))</f>
        <v/>
      </c>
      <c r="N924" t="str">
        <f>IF($I924="","",_xlfn.LET(_xlpm.x,VLOOKUP($I924,'taxon-match_2026-08-31'!$A$2:$N$122,9,FALSE),IF(_xlpm.x=0,"",_xlpm.x)))</f>
        <v/>
      </c>
      <c r="O924" t="str">
        <f>IF($I924="","",_xlfn.LET(_xlpm.x,VLOOKUP($I924,'taxon-match_2026-08-31'!$A$2:$N$122,10,FALSE),IF(_xlpm.x=0,"",_xlpm.x)))</f>
        <v/>
      </c>
      <c r="P924" t="str">
        <f>IF($I924="","",_xlfn.LET(_xlpm.x,VLOOKUP($I924,'taxon-match_2026-08-31'!$A$2:$N$122,11,FALSE),IF(_xlpm.x=0,"",_xlpm.x)))</f>
        <v/>
      </c>
      <c r="Q924" t="str">
        <f>IF($I924="","",_xlfn.LET(_xlpm.x,VLOOKUP($I924,'taxon-match_2026-08-31'!$A$2:$N$122,12,FALSE),IF(_xlpm.x=0,"",_xlpm.x)))</f>
        <v/>
      </c>
      <c r="R924" t="str">
        <f>IF($I924="","",_xlfn.LET(_xlpm.x,VLOOKUP($I924,'taxon-match_2026-08-31'!$A$2:$N$122,14,FALSE),IF(_xlpm.x=0,"",_xlpm.x)))</f>
        <v/>
      </c>
      <c r="T924" t="s">
        <v>71</v>
      </c>
      <c r="X924" t="str">
        <f>IF(T924="","",_xlfn.LET(_xlpm.x,VLOOKUP(T924,'Drop-down_menus'!$F$2:$G$16,2,FALSE),IF(_xlpm.x=0,"",_xlpm.x)))</f>
        <v>https://orcid.org/0009-0002-6669-2911</v>
      </c>
      <c r="Y924" t="str">
        <f>IF(U924="","",_xlfn.LET(_xlpm.x,VLOOKUP(U924,'Drop-down_menus'!$F$2:$G$16,2,FALSE),IF(_xlpm.x=0,"",_xlpm.x)))</f>
        <v/>
      </c>
      <c r="Z924" t="str">
        <f>IF(V924="","",_xlfn.LET(_xlpm.x,VLOOKUP(V924,'Drop-down_menus'!$F$2:$G$16,2,FALSE),IF(_xlpm.x=0,"",_xlpm.x)))</f>
        <v/>
      </c>
      <c r="AA924" t="str">
        <f>IF(W924="","",_xlfn.LET(_xlpm.x,VLOOKUP(W924,'Drop-down_menus'!$F$2:$G$16,2,FALSE),IF(_xlpm.x=0,"",_xlpm.x)))</f>
        <v/>
      </c>
      <c r="AE924" t="s">
        <v>726</v>
      </c>
    </row>
    <row r="925" spans="1:31" hidden="1" x14ac:dyDescent="0.2">
      <c r="A925" s="2" t="s">
        <v>236</v>
      </c>
      <c r="C925">
        <v>1547</v>
      </c>
      <c r="D925" t="s">
        <v>711</v>
      </c>
      <c r="E925" t="s">
        <v>741</v>
      </c>
      <c r="I925" t="s">
        <v>2611</v>
      </c>
      <c r="J925" t="str">
        <f>IF($I925="","",_xlfn.LET(_xlpm.x,VLOOKUP($I925,'taxon-match_2026-08-31'!$A$2:$N$122,6,FALSE),IF(_xlpm.x=0,"",_xlpm.x)))</f>
        <v/>
      </c>
      <c r="K925" t="str">
        <f>IF($I925="","",_xlfn.LET(_xlpm.x,VLOOKUP($I925,'taxon-match_2026-08-31'!$A$2:$N$122,4,FALSE),IF(_xlpm.x=0,"",_xlpm.x)))</f>
        <v/>
      </c>
      <c r="L925" t="str">
        <f>IF($I925="","",_xlfn.LET(_xlpm.x,VLOOKUP($I925,'taxon-match_2026-08-31'!$A$2:$N$122,7,FALSE),IF(_xlpm.x=0,"",_xlpm.x)))</f>
        <v/>
      </c>
      <c r="M925" t="str">
        <f>IF($I925="","",_xlfn.LET(_xlpm.x,VLOOKUP($I925,'taxon-match_2026-08-31'!$A$2:$N$122,8,FALSE),IF(_xlpm.x=0,"",_xlpm.x)))</f>
        <v/>
      </c>
      <c r="N925" t="str">
        <f>IF($I925="","",_xlfn.LET(_xlpm.x,VLOOKUP($I925,'taxon-match_2026-08-31'!$A$2:$N$122,9,FALSE),IF(_xlpm.x=0,"",_xlpm.x)))</f>
        <v/>
      </c>
      <c r="O925" t="str">
        <f>IF($I925="","",_xlfn.LET(_xlpm.x,VLOOKUP($I925,'taxon-match_2026-08-31'!$A$2:$N$122,10,FALSE),IF(_xlpm.x=0,"",_xlpm.x)))</f>
        <v/>
      </c>
      <c r="P925" t="str">
        <f>IF($I925="","",_xlfn.LET(_xlpm.x,VLOOKUP($I925,'taxon-match_2026-08-31'!$A$2:$N$122,11,FALSE),IF(_xlpm.x=0,"",_xlpm.x)))</f>
        <v/>
      </c>
      <c r="Q925" t="str">
        <f>IF($I925="","",_xlfn.LET(_xlpm.x,VLOOKUP($I925,'taxon-match_2026-08-31'!$A$2:$N$122,12,FALSE),IF(_xlpm.x=0,"",_xlpm.x)))</f>
        <v/>
      </c>
      <c r="R925" t="str">
        <f>IF($I925="","",_xlfn.LET(_xlpm.x,VLOOKUP($I925,'taxon-match_2026-08-31'!$A$2:$N$122,14,FALSE),IF(_xlpm.x=0,"",_xlpm.x)))</f>
        <v/>
      </c>
      <c r="T925" t="s">
        <v>71</v>
      </c>
      <c r="X925" t="str">
        <f>IF(T925="","",_xlfn.LET(_xlpm.x,VLOOKUP(T925,'Drop-down_menus'!$F$2:$G$16,2,FALSE),IF(_xlpm.x=0,"",_xlpm.x)))</f>
        <v>https://orcid.org/0009-0002-6669-2911</v>
      </c>
      <c r="Y925" t="str">
        <f>IF(U925="","",_xlfn.LET(_xlpm.x,VLOOKUP(U925,'Drop-down_menus'!$F$2:$G$16,2,FALSE),IF(_xlpm.x=0,"",_xlpm.x)))</f>
        <v/>
      </c>
      <c r="Z925" t="str">
        <f>IF(V925="","",_xlfn.LET(_xlpm.x,VLOOKUP(V925,'Drop-down_menus'!$F$2:$G$16,2,FALSE),IF(_xlpm.x=0,"",_xlpm.x)))</f>
        <v/>
      </c>
      <c r="AA925" t="str">
        <f>IF(W925="","",_xlfn.LET(_xlpm.x,VLOOKUP(W925,'Drop-down_menus'!$F$2:$G$16,2,FALSE),IF(_xlpm.x=0,"",_xlpm.x)))</f>
        <v/>
      </c>
      <c r="AE925" t="s">
        <v>739</v>
      </c>
    </row>
    <row r="926" spans="1:31" hidden="1" x14ac:dyDescent="0.2">
      <c r="A926" s="2" t="s">
        <v>236</v>
      </c>
      <c r="C926">
        <v>1548</v>
      </c>
      <c r="D926" t="s">
        <v>711</v>
      </c>
      <c r="E926" t="s">
        <v>721</v>
      </c>
      <c r="I926" t="s">
        <v>2611</v>
      </c>
      <c r="J926" t="str">
        <f>IF($I926="","",_xlfn.LET(_xlpm.x,VLOOKUP($I926,'taxon-match_2026-08-31'!$A$2:$N$122,6,FALSE),IF(_xlpm.x=0,"",_xlpm.x)))</f>
        <v/>
      </c>
      <c r="K926" t="str">
        <f>IF($I926="","",_xlfn.LET(_xlpm.x,VLOOKUP($I926,'taxon-match_2026-08-31'!$A$2:$N$122,4,FALSE),IF(_xlpm.x=0,"",_xlpm.x)))</f>
        <v/>
      </c>
      <c r="L926" t="str">
        <f>IF($I926="","",_xlfn.LET(_xlpm.x,VLOOKUP($I926,'taxon-match_2026-08-31'!$A$2:$N$122,7,FALSE),IF(_xlpm.x=0,"",_xlpm.x)))</f>
        <v/>
      </c>
      <c r="M926" t="str">
        <f>IF($I926="","",_xlfn.LET(_xlpm.x,VLOOKUP($I926,'taxon-match_2026-08-31'!$A$2:$N$122,8,FALSE),IF(_xlpm.x=0,"",_xlpm.x)))</f>
        <v/>
      </c>
      <c r="N926" t="str">
        <f>IF($I926="","",_xlfn.LET(_xlpm.x,VLOOKUP($I926,'taxon-match_2026-08-31'!$A$2:$N$122,9,FALSE),IF(_xlpm.x=0,"",_xlpm.x)))</f>
        <v/>
      </c>
      <c r="O926" t="str">
        <f>IF($I926="","",_xlfn.LET(_xlpm.x,VLOOKUP($I926,'taxon-match_2026-08-31'!$A$2:$N$122,10,FALSE),IF(_xlpm.x=0,"",_xlpm.x)))</f>
        <v/>
      </c>
      <c r="P926" t="str">
        <f>IF($I926="","",_xlfn.LET(_xlpm.x,VLOOKUP($I926,'taxon-match_2026-08-31'!$A$2:$N$122,11,FALSE),IF(_xlpm.x=0,"",_xlpm.x)))</f>
        <v/>
      </c>
      <c r="Q926" t="str">
        <f>IF($I926="","",_xlfn.LET(_xlpm.x,VLOOKUP($I926,'taxon-match_2026-08-31'!$A$2:$N$122,12,FALSE),IF(_xlpm.x=0,"",_xlpm.x)))</f>
        <v/>
      </c>
      <c r="R926" t="str">
        <f>IF($I926="","",_xlfn.LET(_xlpm.x,VLOOKUP($I926,'taxon-match_2026-08-31'!$A$2:$N$122,14,FALSE),IF(_xlpm.x=0,"",_xlpm.x)))</f>
        <v/>
      </c>
      <c r="T926" t="s">
        <v>71</v>
      </c>
      <c r="X926" t="str">
        <f>IF(T926="","",_xlfn.LET(_xlpm.x,VLOOKUP(T926,'Drop-down_menus'!$F$2:$G$16,2,FALSE),IF(_xlpm.x=0,"",_xlpm.x)))</f>
        <v>https://orcid.org/0009-0002-6669-2911</v>
      </c>
      <c r="Y926" t="str">
        <f>IF(U926="","",_xlfn.LET(_xlpm.x,VLOOKUP(U926,'Drop-down_menus'!$F$2:$G$16,2,FALSE),IF(_xlpm.x=0,"",_xlpm.x)))</f>
        <v/>
      </c>
      <c r="Z926" t="str">
        <f>IF(V926="","",_xlfn.LET(_xlpm.x,VLOOKUP(V926,'Drop-down_menus'!$F$2:$G$16,2,FALSE),IF(_xlpm.x=0,"",_xlpm.x)))</f>
        <v/>
      </c>
      <c r="AA926" t="str">
        <f>IF(W926="","",_xlfn.LET(_xlpm.x,VLOOKUP(W926,'Drop-down_menus'!$F$2:$G$16,2,FALSE),IF(_xlpm.x=0,"",_xlpm.x)))</f>
        <v/>
      </c>
      <c r="AB926" t="s">
        <v>722</v>
      </c>
      <c r="AE926" t="s">
        <v>723</v>
      </c>
    </row>
    <row r="927" spans="1:31" hidden="1" x14ac:dyDescent="0.2">
      <c r="A927" s="2" t="s">
        <v>236</v>
      </c>
      <c r="C927">
        <v>1549</v>
      </c>
      <c r="D927" t="s">
        <v>711</v>
      </c>
      <c r="E927" t="s">
        <v>721</v>
      </c>
      <c r="I927" t="s">
        <v>2611</v>
      </c>
      <c r="J927" t="str">
        <f>IF($I927="","",_xlfn.LET(_xlpm.x,VLOOKUP($I927,'taxon-match_2026-08-31'!$A$2:$N$122,6,FALSE),IF(_xlpm.x=0,"",_xlpm.x)))</f>
        <v/>
      </c>
      <c r="K927" t="str">
        <f>IF($I927="","",_xlfn.LET(_xlpm.x,VLOOKUP($I927,'taxon-match_2026-08-31'!$A$2:$N$122,4,FALSE),IF(_xlpm.x=0,"",_xlpm.x)))</f>
        <v/>
      </c>
      <c r="L927" t="str">
        <f>IF($I927="","",_xlfn.LET(_xlpm.x,VLOOKUP($I927,'taxon-match_2026-08-31'!$A$2:$N$122,7,FALSE),IF(_xlpm.x=0,"",_xlpm.x)))</f>
        <v/>
      </c>
      <c r="M927" t="str">
        <f>IF($I927="","",_xlfn.LET(_xlpm.x,VLOOKUP($I927,'taxon-match_2026-08-31'!$A$2:$N$122,8,FALSE),IF(_xlpm.x=0,"",_xlpm.x)))</f>
        <v/>
      </c>
      <c r="N927" t="str">
        <f>IF($I927="","",_xlfn.LET(_xlpm.x,VLOOKUP($I927,'taxon-match_2026-08-31'!$A$2:$N$122,9,FALSE),IF(_xlpm.x=0,"",_xlpm.x)))</f>
        <v/>
      </c>
      <c r="O927" t="str">
        <f>IF($I927="","",_xlfn.LET(_xlpm.x,VLOOKUP($I927,'taxon-match_2026-08-31'!$A$2:$N$122,10,FALSE),IF(_xlpm.x=0,"",_xlpm.x)))</f>
        <v/>
      </c>
      <c r="P927" t="str">
        <f>IF($I927="","",_xlfn.LET(_xlpm.x,VLOOKUP($I927,'taxon-match_2026-08-31'!$A$2:$N$122,11,FALSE),IF(_xlpm.x=0,"",_xlpm.x)))</f>
        <v/>
      </c>
      <c r="Q927" t="str">
        <f>IF($I927="","",_xlfn.LET(_xlpm.x,VLOOKUP($I927,'taxon-match_2026-08-31'!$A$2:$N$122,12,FALSE),IF(_xlpm.x=0,"",_xlpm.x)))</f>
        <v/>
      </c>
      <c r="R927" t="str">
        <f>IF($I927="","",_xlfn.LET(_xlpm.x,VLOOKUP($I927,'taxon-match_2026-08-31'!$A$2:$N$122,14,FALSE),IF(_xlpm.x=0,"",_xlpm.x)))</f>
        <v/>
      </c>
      <c r="T927" t="s">
        <v>71</v>
      </c>
      <c r="X927" t="str">
        <f>IF(T927="","",_xlfn.LET(_xlpm.x,VLOOKUP(T927,'Drop-down_menus'!$F$2:$G$16,2,FALSE),IF(_xlpm.x=0,"",_xlpm.x)))</f>
        <v>https://orcid.org/0009-0002-6669-2911</v>
      </c>
      <c r="Y927" t="str">
        <f>IF(U927="","",_xlfn.LET(_xlpm.x,VLOOKUP(U927,'Drop-down_menus'!$F$2:$G$16,2,FALSE),IF(_xlpm.x=0,"",_xlpm.x)))</f>
        <v/>
      </c>
      <c r="Z927" t="str">
        <f>IF(V927="","",_xlfn.LET(_xlpm.x,VLOOKUP(V927,'Drop-down_menus'!$F$2:$G$16,2,FALSE),IF(_xlpm.x=0,"",_xlpm.x)))</f>
        <v/>
      </c>
      <c r="AA927" t="str">
        <f>IF(W927="","",_xlfn.LET(_xlpm.x,VLOOKUP(W927,'Drop-down_menus'!$F$2:$G$16,2,FALSE),IF(_xlpm.x=0,"",_xlpm.x)))</f>
        <v/>
      </c>
      <c r="AB927" t="s">
        <v>722</v>
      </c>
      <c r="AE927" t="s">
        <v>723</v>
      </c>
    </row>
    <row r="928" spans="1:31" hidden="1" x14ac:dyDescent="0.2">
      <c r="A928" s="2" t="s">
        <v>236</v>
      </c>
      <c r="C928">
        <v>1550</v>
      </c>
      <c r="D928" t="s">
        <v>711</v>
      </c>
      <c r="E928" t="s">
        <v>724</v>
      </c>
      <c r="I928" t="s">
        <v>2611</v>
      </c>
      <c r="J928" t="str">
        <f>IF($I928="","",_xlfn.LET(_xlpm.x,VLOOKUP($I928,'taxon-match_2026-08-31'!$A$2:$N$122,6,FALSE),IF(_xlpm.x=0,"",_xlpm.x)))</f>
        <v/>
      </c>
      <c r="K928" t="str">
        <f>IF($I928="","",_xlfn.LET(_xlpm.x,VLOOKUP($I928,'taxon-match_2026-08-31'!$A$2:$N$122,4,FALSE),IF(_xlpm.x=0,"",_xlpm.x)))</f>
        <v/>
      </c>
      <c r="L928" t="str">
        <f>IF($I928="","",_xlfn.LET(_xlpm.x,VLOOKUP($I928,'taxon-match_2026-08-31'!$A$2:$N$122,7,FALSE),IF(_xlpm.x=0,"",_xlpm.x)))</f>
        <v/>
      </c>
      <c r="M928" t="str">
        <f>IF($I928="","",_xlfn.LET(_xlpm.x,VLOOKUP($I928,'taxon-match_2026-08-31'!$A$2:$N$122,8,FALSE),IF(_xlpm.x=0,"",_xlpm.x)))</f>
        <v/>
      </c>
      <c r="N928" t="str">
        <f>IF($I928="","",_xlfn.LET(_xlpm.x,VLOOKUP($I928,'taxon-match_2026-08-31'!$A$2:$N$122,9,FALSE),IF(_xlpm.x=0,"",_xlpm.x)))</f>
        <v/>
      </c>
      <c r="O928" t="str">
        <f>IF($I928="","",_xlfn.LET(_xlpm.x,VLOOKUP($I928,'taxon-match_2026-08-31'!$A$2:$N$122,10,FALSE),IF(_xlpm.x=0,"",_xlpm.x)))</f>
        <v/>
      </c>
      <c r="P928" t="str">
        <f>IF($I928="","",_xlfn.LET(_xlpm.x,VLOOKUP($I928,'taxon-match_2026-08-31'!$A$2:$N$122,11,FALSE),IF(_xlpm.x=0,"",_xlpm.x)))</f>
        <v/>
      </c>
      <c r="Q928" t="str">
        <f>IF($I928="","",_xlfn.LET(_xlpm.x,VLOOKUP($I928,'taxon-match_2026-08-31'!$A$2:$N$122,12,FALSE),IF(_xlpm.x=0,"",_xlpm.x)))</f>
        <v/>
      </c>
      <c r="R928" t="str">
        <f>IF($I928="","",_xlfn.LET(_xlpm.x,VLOOKUP($I928,'taxon-match_2026-08-31'!$A$2:$N$122,14,FALSE),IF(_xlpm.x=0,"",_xlpm.x)))</f>
        <v/>
      </c>
      <c r="T928" t="s">
        <v>71</v>
      </c>
      <c r="X928" t="str">
        <f>IF(T928="","",_xlfn.LET(_xlpm.x,VLOOKUP(T928,'Drop-down_menus'!$F$2:$G$16,2,FALSE),IF(_xlpm.x=0,"",_xlpm.x)))</f>
        <v>https://orcid.org/0009-0002-6669-2911</v>
      </c>
      <c r="Y928" t="str">
        <f>IF(U928="","",_xlfn.LET(_xlpm.x,VLOOKUP(U928,'Drop-down_menus'!$F$2:$G$16,2,FALSE),IF(_xlpm.x=0,"",_xlpm.x)))</f>
        <v/>
      </c>
      <c r="Z928" t="str">
        <f>IF(V928="","",_xlfn.LET(_xlpm.x,VLOOKUP(V928,'Drop-down_menus'!$F$2:$G$16,2,FALSE),IF(_xlpm.x=0,"",_xlpm.x)))</f>
        <v/>
      </c>
      <c r="AA928" t="str">
        <f>IF(W928="","",_xlfn.LET(_xlpm.x,VLOOKUP(W928,'Drop-down_menus'!$F$2:$G$16,2,FALSE),IF(_xlpm.x=0,"",_xlpm.x)))</f>
        <v/>
      </c>
      <c r="AB928" t="s">
        <v>722</v>
      </c>
      <c r="AE928" t="s">
        <v>723</v>
      </c>
    </row>
    <row r="929" spans="1:31" hidden="1" x14ac:dyDescent="0.2">
      <c r="A929" s="2" t="s">
        <v>236</v>
      </c>
      <c r="C929">
        <v>1551</v>
      </c>
      <c r="D929" t="s">
        <v>711</v>
      </c>
      <c r="E929" t="s">
        <v>724</v>
      </c>
      <c r="I929" t="s">
        <v>2611</v>
      </c>
      <c r="J929" t="str">
        <f>IF($I929="","",_xlfn.LET(_xlpm.x,VLOOKUP($I929,'taxon-match_2026-08-31'!$A$2:$N$122,6,FALSE),IF(_xlpm.x=0,"",_xlpm.x)))</f>
        <v/>
      </c>
      <c r="K929" t="str">
        <f>IF($I929="","",_xlfn.LET(_xlpm.x,VLOOKUP($I929,'taxon-match_2026-08-31'!$A$2:$N$122,4,FALSE),IF(_xlpm.x=0,"",_xlpm.x)))</f>
        <v/>
      </c>
      <c r="L929" t="str">
        <f>IF($I929="","",_xlfn.LET(_xlpm.x,VLOOKUP($I929,'taxon-match_2026-08-31'!$A$2:$N$122,7,FALSE),IF(_xlpm.x=0,"",_xlpm.x)))</f>
        <v/>
      </c>
      <c r="M929" t="str">
        <f>IF($I929="","",_xlfn.LET(_xlpm.x,VLOOKUP($I929,'taxon-match_2026-08-31'!$A$2:$N$122,8,FALSE),IF(_xlpm.x=0,"",_xlpm.x)))</f>
        <v/>
      </c>
      <c r="N929" t="str">
        <f>IF($I929="","",_xlfn.LET(_xlpm.x,VLOOKUP($I929,'taxon-match_2026-08-31'!$A$2:$N$122,9,FALSE),IF(_xlpm.x=0,"",_xlpm.x)))</f>
        <v/>
      </c>
      <c r="O929" t="str">
        <f>IF($I929="","",_xlfn.LET(_xlpm.x,VLOOKUP($I929,'taxon-match_2026-08-31'!$A$2:$N$122,10,FALSE),IF(_xlpm.x=0,"",_xlpm.x)))</f>
        <v/>
      </c>
      <c r="P929" t="str">
        <f>IF($I929="","",_xlfn.LET(_xlpm.x,VLOOKUP($I929,'taxon-match_2026-08-31'!$A$2:$N$122,11,FALSE),IF(_xlpm.x=0,"",_xlpm.x)))</f>
        <v/>
      </c>
      <c r="Q929" t="str">
        <f>IF($I929="","",_xlfn.LET(_xlpm.x,VLOOKUP($I929,'taxon-match_2026-08-31'!$A$2:$N$122,12,FALSE),IF(_xlpm.x=0,"",_xlpm.x)))</f>
        <v/>
      </c>
      <c r="R929" t="str">
        <f>IF($I929="","",_xlfn.LET(_xlpm.x,VLOOKUP($I929,'taxon-match_2026-08-31'!$A$2:$N$122,14,FALSE),IF(_xlpm.x=0,"",_xlpm.x)))</f>
        <v/>
      </c>
      <c r="T929" t="s">
        <v>71</v>
      </c>
      <c r="X929" t="str">
        <f>IF(T929="","",_xlfn.LET(_xlpm.x,VLOOKUP(T929,'Drop-down_menus'!$F$2:$G$16,2,FALSE),IF(_xlpm.x=0,"",_xlpm.x)))</f>
        <v>https://orcid.org/0009-0002-6669-2911</v>
      </c>
      <c r="Y929" t="str">
        <f>IF(U929="","",_xlfn.LET(_xlpm.x,VLOOKUP(U929,'Drop-down_menus'!$F$2:$G$16,2,FALSE),IF(_xlpm.x=0,"",_xlpm.x)))</f>
        <v/>
      </c>
      <c r="Z929" t="str">
        <f>IF(V929="","",_xlfn.LET(_xlpm.x,VLOOKUP(V929,'Drop-down_menus'!$F$2:$G$16,2,FALSE),IF(_xlpm.x=0,"",_xlpm.x)))</f>
        <v/>
      </c>
      <c r="AA929" t="str">
        <f>IF(W929="","",_xlfn.LET(_xlpm.x,VLOOKUP(W929,'Drop-down_menus'!$F$2:$G$16,2,FALSE),IF(_xlpm.x=0,"",_xlpm.x)))</f>
        <v/>
      </c>
      <c r="AB929" t="s">
        <v>722</v>
      </c>
      <c r="AE929" t="s">
        <v>723</v>
      </c>
    </row>
    <row r="930" spans="1:31" hidden="1" x14ac:dyDescent="0.2">
      <c r="A930" s="2" t="s">
        <v>236</v>
      </c>
      <c r="C930">
        <v>1552</v>
      </c>
      <c r="D930" t="s">
        <v>711</v>
      </c>
      <c r="E930" t="s">
        <v>728</v>
      </c>
      <c r="I930" t="s">
        <v>2611</v>
      </c>
      <c r="J930" t="str">
        <f>IF($I930="","",_xlfn.LET(_xlpm.x,VLOOKUP($I930,'taxon-match_2026-08-31'!$A$2:$N$122,6,FALSE),IF(_xlpm.x=0,"",_xlpm.x)))</f>
        <v/>
      </c>
      <c r="K930" t="str">
        <f>IF($I930="","",_xlfn.LET(_xlpm.x,VLOOKUP($I930,'taxon-match_2026-08-31'!$A$2:$N$122,4,FALSE),IF(_xlpm.x=0,"",_xlpm.x)))</f>
        <v/>
      </c>
      <c r="L930" t="str">
        <f>IF($I930="","",_xlfn.LET(_xlpm.x,VLOOKUP($I930,'taxon-match_2026-08-31'!$A$2:$N$122,7,FALSE),IF(_xlpm.x=0,"",_xlpm.x)))</f>
        <v/>
      </c>
      <c r="M930" t="str">
        <f>IF($I930="","",_xlfn.LET(_xlpm.x,VLOOKUP($I930,'taxon-match_2026-08-31'!$A$2:$N$122,8,FALSE),IF(_xlpm.x=0,"",_xlpm.x)))</f>
        <v/>
      </c>
      <c r="N930" t="str">
        <f>IF($I930="","",_xlfn.LET(_xlpm.x,VLOOKUP($I930,'taxon-match_2026-08-31'!$A$2:$N$122,9,FALSE),IF(_xlpm.x=0,"",_xlpm.x)))</f>
        <v/>
      </c>
      <c r="O930" t="str">
        <f>IF($I930="","",_xlfn.LET(_xlpm.x,VLOOKUP($I930,'taxon-match_2026-08-31'!$A$2:$N$122,10,FALSE),IF(_xlpm.x=0,"",_xlpm.x)))</f>
        <v/>
      </c>
      <c r="P930" t="str">
        <f>IF($I930="","",_xlfn.LET(_xlpm.x,VLOOKUP($I930,'taxon-match_2026-08-31'!$A$2:$N$122,11,FALSE),IF(_xlpm.x=0,"",_xlpm.x)))</f>
        <v/>
      </c>
      <c r="Q930" t="str">
        <f>IF($I930="","",_xlfn.LET(_xlpm.x,VLOOKUP($I930,'taxon-match_2026-08-31'!$A$2:$N$122,12,FALSE),IF(_xlpm.x=0,"",_xlpm.x)))</f>
        <v/>
      </c>
      <c r="R930" t="str">
        <f>IF($I930="","",_xlfn.LET(_xlpm.x,VLOOKUP($I930,'taxon-match_2026-08-31'!$A$2:$N$122,14,FALSE),IF(_xlpm.x=0,"",_xlpm.x)))</f>
        <v/>
      </c>
      <c r="T930" t="s">
        <v>71</v>
      </c>
      <c r="X930" t="str">
        <f>IF(T930="","",_xlfn.LET(_xlpm.x,VLOOKUP(T930,'Drop-down_menus'!$F$2:$G$16,2,FALSE),IF(_xlpm.x=0,"",_xlpm.x)))</f>
        <v>https://orcid.org/0009-0002-6669-2911</v>
      </c>
      <c r="Y930" t="str">
        <f>IF(U930="","",_xlfn.LET(_xlpm.x,VLOOKUP(U930,'Drop-down_menus'!$F$2:$G$16,2,FALSE),IF(_xlpm.x=0,"",_xlpm.x)))</f>
        <v/>
      </c>
      <c r="Z930" t="str">
        <f>IF(V930="","",_xlfn.LET(_xlpm.x,VLOOKUP(V930,'Drop-down_menus'!$F$2:$G$16,2,FALSE),IF(_xlpm.x=0,"",_xlpm.x)))</f>
        <v/>
      </c>
      <c r="AA930" t="str">
        <f>IF(W930="","",_xlfn.LET(_xlpm.x,VLOOKUP(W930,'Drop-down_menus'!$F$2:$G$16,2,FALSE),IF(_xlpm.x=0,"",_xlpm.x)))</f>
        <v/>
      </c>
      <c r="AE930" t="s">
        <v>726</v>
      </c>
    </row>
    <row r="931" spans="1:31" hidden="1" x14ac:dyDescent="0.2">
      <c r="A931" s="2" t="s">
        <v>237</v>
      </c>
      <c r="C931">
        <v>1553</v>
      </c>
      <c r="D931" t="s">
        <v>711</v>
      </c>
      <c r="E931" t="s">
        <v>741</v>
      </c>
      <c r="I931" t="s">
        <v>2611</v>
      </c>
      <c r="J931" t="str">
        <f>IF($I931="","",_xlfn.LET(_xlpm.x,VLOOKUP($I931,'taxon-match_2026-08-31'!$A$2:$N$122,6,FALSE),IF(_xlpm.x=0,"",_xlpm.x)))</f>
        <v/>
      </c>
      <c r="K931" t="str">
        <f>IF($I931="","",_xlfn.LET(_xlpm.x,VLOOKUP($I931,'taxon-match_2026-08-31'!$A$2:$N$122,4,FALSE),IF(_xlpm.x=0,"",_xlpm.x)))</f>
        <v/>
      </c>
      <c r="L931" t="str">
        <f>IF($I931="","",_xlfn.LET(_xlpm.x,VLOOKUP($I931,'taxon-match_2026-08-31'!$A$2:$N$122,7,FALSE),IF(_xlpm.x=0,"",_xlpm.x)))</f>
        <v/>
      </c>
      <c r="M931" t="str">
        <f>IF($I931="","",_xlfn.LET(_xlpm.x,VLOOKUP($I931,'taxon-match_2026-08-31'!$A$2:$N$122,8,FALSE),IF(_xlpm.x=0,"",_xlpm.x)))</f>
        <v/>
      </c>
      <c r="N931" t="str">
        <f>IF($I931="","",_xlfn.LET(_xlpm.x,VLOOKUP($I931,'taxon-match_2026-08-31'!$A$2:$N$122,9,FALSE),IF(_xlpm.x=0,"",_xlpm.x)))</f>
        <v/>
      </c>
      <c r="O931" t="str">
        <f>IF($I931="","",_xlfn.LET(_xlpm.x,VLOOKUP($I931,'taxon-match_2026-08-31'!$A$2:$N$122,10,FALSE),IF(_xlpm.x=0,"",_xlpm.x)))</f>
        <v/>
      </c>
      <c r="P931" t="str">
        <f>IF($I931="","",_xlfn.LET(_xlpm.x,VLOOKUP($I931,'taxon-match_2026-08-31'!$A$2:$N$122,11,FALSE),IF(_xlpm.x=0,"",_xlpm.x)))</f>
        <v/>
      </c>
      <c r="Q931" t="str">
        <f>IF($I931="","",_xlfn.LET(_xlpm.x,VLOOKUP($I931,'taxon-match_2026-08-31'!$A$2:$N$122,12,FALSE),IF(_xlpm.x=0,"",_xlpm.x)))</f>
        <v/>
      </c>
      <c r="R931" t="str">
        <f>IF($I931="","",_xlfn.LET(_xlpm.x,VLOOKUP($I931,'taxon-match_2026-08-31'!$A$2:$N$122,14,FALSE),IF(_xlpm.x=0,"",_xlpm.x)))</f>
        <v/>
      </c>
      <c r="T931" t="s">
        <v>71</v>
      </c>
      <c r="X931" t="str">
        <f>IF(T931="","",_xlfn.LET(_xlpm.x,VLOOKUP(T931,'Drop-down_menus'!$F$2:$G$16,2,FALSE),IF(_xlpm.x=0,"",_xlpm.x)))</f>
        <v>https://orcid.org/0009-0002-6669-2911</v>
      </c>
      <c r="Y931" t="str">
        <f>IF(U931="","",_xlfn.LET(_xlpm.x,VLOOKUP(U931,'Drop-down_menus'!$F$2:$G$16,2,FALSE),IF(_xlpm.x=0,"",_xlpm.x)))</f>
        <v/>
      </c>
      <c r="Z931" t="str">
        <f>IF(V931="","",_xlfn.LET(_xlpm.x,VLOOKUP(V931,'Drop-down_menus'!$F$2:$G$16,2,FALSE),IF(_xlpm.x=0,"",_xlpm.x)))</f>
        <v/>
      </c>
      <c r="AA931" t="str">
        <f>IF(W931="","",_xlfn.LET(_xlpm.x,VLOOKUP(W931,'Drop-down_menus'!$F$2:$G$16,2,FALSE),IF(_xlpm.x=0,"",_xlpm.x)))</f>
        <v/>
      </c>
      <c r="AE931" t="s">
        <v>739</v>
      </c>
    </row>
    <row r="932" spans="1:31" hidden="1" x14ac:dyDescent="0.2">
      <c r="A932" s="2" t="s">
        <v>237</v>
      </c>
      <c r="C932">
        <v>1554</v>
      </c>
      <c r="D932" t="s">
        <v>711</v>
      </c>
      <c r="E932" t="s">
        <v>721</v>
      </c>
      <c r="I932" t="s">
        <v>2611</v>
      </c>
      <c r="J932" t="str">
        <f>IF($I932="","",_xlfn.LET(_xlpm.x,VLOOKUP($I932,'taxon-match_2026-08-31'!$A$2:$N$122,6,FALSE),IF(_xlpm.x=0,"",_xlpm.x)))</f>
        <v/>
      </c>
      <c r="K932" t="str">
        <f>IF($I932="","",_xlfn.LET(_xlpm.x,VLOOKUP($I932,'taxon-match_2026-08-31'!$A$2:$N$122,4,FALSE),IF(_xlpm.x=0,"",_xlpm.x)))</f>
        <v/>
      </c>
      <c r="L932" t="str">
        <f>IF($I932="","",_xlfn.LET(_xlpm.x,VLOOKUP($I932,'taxon-match_2026-08-31'!$A$2:$N$122,7,FALSE),IF(_xlpm.x=0,"",_xlpm.x)))</f>
        <v/>
      </c>
      <c r="M932" t="str">
        <f>IF($I932="","",_xlfn.LET(_xlpm.x,VLOOKUP($I932,'taxon-match_2026-08-31'!$A$2:$N$122,8,FALSE),IF(_xlpm.x=0,"",_xlpm.x)))</f>
        <v/>
      </c>
      <c r="N932" t="str">
        <f>IF($I932="","",_xlfn.LET(_xlpm.x,VLOOKUP($I932,'taxon-match_2026-08-31'!$A$2:$N$122,9,FALSE),IF(_xlpm.x=0,"",_xlpm.x)))</f>
        <v/>
      </c>
      <c r="O932" t="str">
        <f>IF($I932="","",_xlfn.LET(_xlpm.x,VLOOKUP($I932,'taxon-match_2026-08-31'!$A$2:$N$122,10,FALSE),IF(_xlpm.x=0,"",_xlpm.x)))</f>
        <v/>
      </c>
      <c r="P932" t="str">
        <f>IF($I932="","",_xlfn.LET(_xlpm.x,VLOOKUP($I932,'taxon-match_2026-08-31'!$A$2:$N$122,11,FALSE),IF(_xlpm.x=0,"",_xlpm.x)))</f>
        <v/>
      </c>
      <c r="Q932" t="str">
        <f>IF($I932="","",_xlfn.LET(_xlpm.x,VLOOKUP($I932,'taxon-match_2026-08-31'!$A$2:$N$122,12,FALSE),IF(_xlpm.x=0,"",_xlpm.x)))</f>
        <v/>
      </c>
      <c r="R932" t="str">
        <f>IF($I932="","",_xlfn.LET(_xlpm.x,VLOOKUP($I932,'taxon-match_2026-08-31'!$A$2:$N$122,14,FALSE),IF(_xlpm.x=0,"",_xlpm.x)))</f>
        <v/>
      </c>
      <c r="T932" t="s">
        <v>71</v>
      </c>
      <c r="X932" t="str">
        <f>IF(T932="","",_xlfn.LET(_xlpm.x,VLOOKUP(T932,'Drop-down_menus'!$F$2:$G$16,2,FALSE),IF(_xlpm.x=0,"",_xlpm.x)))</f>
        <v>https://orcid.org/0009-0002-6669-2911</v>
      </c>
      <c r="Y932" t="str">
        <f>IF(U932="","",_xlfn.LET(_xlpm.x,VLOOKUP(U932,'Drop-down_menus'!$F$2:$G$16,2,FALSE),IF(_xlpm.x=0,"",_xlpm.x)))</f>
        <v/>
      </c>
      <c r="Z932" t="str">
        <f>IF(V932="","",_xlfn.LET(_xlpm.x,VLOOKUP(V932,'Drop-down_menus'!$F$2:$G$16,2,FALSE),IF(_xlpm.x=0,"",_xlpm.x)))</f>
        <v/>
      </c>
      <c r="AA932" t="str">
        <f>IF(W932="","",_xlfn.LET(_xlpm.x,VLOOKUP(W932,'Drop-down_menus'!$F$2:$G$16,2,FALSE),IF(_xlpm.x=0,"",_xlpm.x)))</f>
        <v/>
      </c>
      <c r="AB932" t="s">
        <v>722</v>
      </c>
      <c r="AE932" t="s">
        <v>723</v>
      </c>
    </row>
    <row r="933" spans="1:31" hidden="1" x14ac:dyDescent="0.2">
      <c r="A933" s="2" t="s">
        <v>237</v>
      </c>
      <c r="C933">
        <v>1555</v>
      </c>
      <c r="D933" t="s">
        <v>711</v>
      </c>
      <c r="E933" t="s">
        <v>721</v>
      </c>
      <c r="I933" t="s">
        <v>2611</v>
      </c>
      <c r="J933" t="str">
        <f>IF($I933="","",_xlfn.LET(_xlpm.x,VLOOKUP($I933,'taxon-match_2026-08-31'!$A$2:$N$122,6,FALSE),IF(_xlpm.x=0,"",_xlpm.x)))</f>
        <v/>
      </c>
      <c r="K933" t="str">
        <f>IF($I933="","",_xlfn.LET(_xlpm.x,VLOOKUP($I933,'taxon-match_2026-08-31'!$A$2:$N$122,4,FALSE),IF(_xlpm.x=0,"",_xlpm.x)))</f>
        <v/>
      </c>
      <c r="L933" t="str">
        <f>IF($I933="","",_xlfn.LET(_xlpm.x,VLOOKUP($I933,'taxon-match_2026-08-31'!$A$2:$N$122,7,FALSE),IF(_xlpm.x=0,"",_xlpm.x)))</f>
        <v/>
      </c>
      <c r="M933" t="str">
        <f>IF($I933="","",_xlfn.LET(_xlpm.x,VLOOKUP($I933,'taxon-match_2026-08-31'!$A$2:$N$122,8,FALSE),IF(_xlpm.x=0,"",_xlpm.x)))</f>
        <v/>
      </c>
      <c r="N933" t="str">
        <f>IF($I933="","",_xlfn.LET(_xlpm.x,VLOOKUP($I933,'taxon-match_2026-08-31'!$A$2:$N$122,9,FALSE),IF(_xlpm.x=0,"",_xlpm.x)))</f>
        <v/>
      </c>
      <c r="O933" t="str">
        <f>IF($I933="","",_xlfn.LET(_xlpm.x,VLOOKUP($I933,'taxon-match_2026-08-31'!$A$2:$N$122,10,FALSE),IF(_xlpm.x=0,"",_xlpm.x)))</f>
        <v/>
      </c>
      <c r="P933" t="str">
        <f>IF($I933="","",_xlfn.LET(_xlpm.x,VLOOKUP($I933,'taxon-match_2026-08-31'!$A$2:$N$122,11,FALSE),IF(_xlpm.x=0,"",_xlpm.x)))</f>
        <v/>
      </c>
      <c r="Q933" t="str">
        <f>IF($I933="","",_xlfn.LET(_xlpm.x,VLOOKUP($I933,'taxon-match_2026-08-31'!$A$2:$N$122,12,FALSE),IF(_xlpm.x=0,"",_xlpm.x)))</f>
        <v/>
      </c>
      <c r="R933" t="str">
        <f>IF($I933="","",_xlfn.LET(_xlpm.x,VLOOKUP($I933,'taxon-match_2026-08-31'!$A$2:$N$122,14,FALSE),IF(_xlpm.x=0,"",_xlpm.x)))</f>
        <v/>
      </c>
      <c r="T933" t="s">
        <v>71</v>
      </c>
      <c r="X933" t="str">
        <f>IF(T933="","",_xlfn.LET(_xlpm.x,VLOOKUP(T933,'Drop-down_menus'!$F$2:$G$16,2,FALSE),IF(_xlpm.x=0,"",_xlpm.x)))</f>
        <v>https://orcid.org/0009-0002-6669-2911</v>
      </c>
      <c r="Y933" t="str">
        <f>IF(U933="","",_xlfn.LET(_xlpm.x,VLOOKUP(U933,'Drop-down_menus'!$F$2:$G$16,2,FALSE),IF(_xlpm.x=0,"",_xlpm.x)))</f>
        <v/>
      </c>
      <c r="Z933" t="str">
        <f>IF(V933="","",_xlfn.LET(_xlpm.x,VLOOKUP(V933,'Drop-down_menus'!$F$2:$G$16,2,FALSE),IF(_xlpm.x=0,"",_xlpm.x)))</f>
        <v/>
      </c>
      <c r="AA933" t="str">
        <f>IF(W933="","",_xlfn.LET(_xlpm.x,VLOOKUP(W933,'Drop-down_menus'!$F$2:$G$16,2,FALSE),IF(_xlpm.x=0,"",_xlpm.x)))</f>
        <v/>
      </c>
      <c r="AB933" t="s">
        <v>722</v>
      </c>
      <c r="AE933" t="s">
        <v>723</v>
      </c>
    </row>
    <row r="934" spans="1:31" hidden="1" x14ac:dyDescent="0.2">
      <c r="A934" s="2" t="s">
        <v>237</v>
      </c>
      <c r="C934">
        <v>1556</v>
      </c>
      <c r="D934" t="s">
        <v>711</v>
      </c>
      <c r="E934" t="s">
        <v>724</v>
      </c>
      <c r="I934" t="s">
        <v>2611</v>
      </c>
      <c r="J934" t="str">
        <f>IF($I934="","",_xlfn.LET(_xlpm.x,VLOOKUP($I934,'taxon-match_2026-08-31'!$A$2:$N$122,6,FALSE),IF(_xlpm.x=0,"",_xlpm.x)))</f>
        <v/>
      </c>
      <c r="K934" t="str">
        <f>IF($I934="","",_xlfn.LET(_xlpm.x,VLOOKUP($I934,'taxon-match_2026-08-31'!$A$2:$N$122,4,FALSE),IF(_xlpm.x=0,"",_xlpm.x)))</f>
        <v/>
      </c>
      <c r="L934" t="str">
        <f>IF($I934="","",_xlfn.LET(_xlpm.x,VLOOKUP($I934,'taxon-match_2026-08-31'!$A$2:$N$122,7,FALSE),IF(_xlpm.x=0,"",_xlpm.x)))</f>
        <v/>
      </c>
      <c r="M934" t="str">
        <f>IF($I934="","",_xlfn.LET(_xlpm.x,VLOOKUP($I934,'taxon-match_2026-08-31'!$A$2:$N$122,8,FALSE),IF(_xlpm.x=0,"",_xlpm.x)))</f>
        <v/>
      </c>
      <c r="N934" t="str">
        <f>IF($I934="","",_xlfn.LET(_xlpm.x,VLOOKUP($I934,'taxon-match_2026-08-31'!$A$2:$N$122,9,FALSE),IF(_xlpm.x=0,"",_xlpm.x)))</f>
        <v/>
      </c>
      <c r="O934" t="str">
        <f>IF($I934="","",_xlfn.LET(_xlpm.x,VLOOKUP($I934,'taxon-match_2026-08-31'!$A$2:$N$122,10,FALSE),IF(_xlpm.x=0,"",_xlpm.x)))</f>
        <v/>
      </c>
      <c r="P934" t="str">
        <f>IF($I934="","",_xlfn.LET(_xlpm.x,VLOOKUP($I934,'taxon-match_2026-08-31'!$A$2:$N$122,11,FALSE),IF(_xlpm.x=0,"",_xlpm.x)))</f>
        <v/>
      </c>
      <c r="Q934" t="str">
        <f>IF($I934="","",_xlfn.LET(_xlpm.x,VLOOKUP($I934,'taxon-match_2026-08-31'!$A$2:$N$122,12,FALSE),IF(_xlpm.x=0,"",_xlpm.x)))</f>
        <v/>
      </c>
      <c r="R934" t="str">
        <f>IF($I934="","",_xlfn.LET(_xlpm.x,VLOOKUP($I934,'taxon-match_2026-08-31'!$A$2:$N$122,14,FALSE),IF(_xlpm.x=0,"",_xlpm.x)))</f>
        <v/>
      </c>
      <c r="T934" t="s">
        <v>71</v>
      </c>
      <c r="X934" t="str">
        <f>IF(T934="","",_xlfn.LET(_xlpm.x,VLOOKUP(T934,'Drop-down_menus'!$F$2:$G$16,2,FALSE),IF(_xlpm.x=0,"",_xlpm.x)))</f>
        <v>https://orcid.org/0009-0002-6669-2911</v>
      </c>
      <c r="Y934" t="str">
        <f>IF(U934="","",_xlfn.LET(_xlpm.x,VLOOKUP(U934,'Drop-down_menus'!$F$2:$G$16,2,FALSE),IF(_xlpm.x=0,"",_xlpm.x)))</f>
        <v/>
      </c>
      <c r="Z934" t="str">
        <f>IF(V934="","",_xlfn.LET(_xlpm.x,VLOOKUP(V934,'Drop-down_menus'!$F$2:$G$16,2,FALSE),IF(_xlpm.x=0,"",_xlpm.x)))</f>
        <v/>
      </c>
      <c r="AA934" t="str">
        <f>IF(W934="","",_xlfn.LET(_xlpm.x,VLOOKUP(W934,'Drop-down_menus'!$F$2:$G$16,2,FALSE),IF(_xlpm.x=0,"",_xlpm.x)))</f>
        <v/>
      </c>
      <c r="AB934" t="s">
        <v>722</v>
      </c>
      <c r="AE934" t="s">
        <v>723</v>
      </c>
    </row>
    <row r="935" spans="1:31" hidden="1" x14ac:dyDescent="0.2">
      <c r="A935" s="2" t="s">
        <v>237</v>
      </c>
      <c r="C935">
        <v>1557</v>
      </c>
      <c r="D935" t="s">
        <v>711</v>
      </c>
      <c r="E935" t="s">
        <v>724</v>
      </c>
      <c r="I935" t="s">
        <v>2611</v>
      </c>
      <c r="J935" t="str">
        <f>IF($I935="","",_xlfn.LET(_xlpm.x,VLOOKUP($I935,'taxon-match_2026-08-31'!$A$2:$N$122,6,FALSE),IF(_xlpm.x=0,"",_xlpm.x)))</f>
        <v/>
      </c>
      <c r="K935" t="str">
        <f>IF($I935="","",_xlfn.LET(_xlpm.x,VLOOKUP($I935,'taxon-match_2026-08-31'!$A$2:$N$122,4,FALSE),IF(_xlpm.x=0,"",_xlpm.x)))</f>
        <v/>
      </c>
      <c r="L935" t="str">
        <f>IF($I935="","",_xlfn.LET(_xlpm.x,VLOOKUP($I935,'taxon-match_2026-08-31'!$A$2:$N$122,7,FALSE),IF(_xlpm.x=0,"",_xlpm.x)))</f>
        <v/>
      </c>
      <c r="M935" t="str">
        <f>IF($I935="","",_xlfn.LET(_xlpm.x,VLOOKUP($I935,'taxon-match_2026-08-31'!$A$2:$N$122,8,FALSE),IF(_xlpm.x=0,"",_xlpm.x)))</f>
        <v/>
      </c>
      <c r="N935" t="str">
        <f>IF($I935="","",_xlfn.LET(_xlpm.x,VLOOKUP($I935,'taxon-match_2026-08-31'!$A$2:$N$122,9,FALSE),IF(_xlpm.x=0,"",_xlpm.x)))</f>
        <v/>
      </c>
      <c r="O935" t="str">
        <f>IF($I935="","",_xlfn.LET(_xlpm.x,VLOOKUP($I935,'taxon-match_2026-08-31'!$A$2:$N$122,10,FALSE),IF(_xlpm.x=0,"",_xlpm.x)))</f>
        <v/>
      </c>
      <c r="P935" t="str">
        <f>IF($I935="","",_xlfn.LET(_xlpm.x,VLOOKUP($I935,'taxon-match_2026-08-31'!$A$2:$N$122,11,FALSE),IF(_xlpm.x=0,"",_xlpm.x)))</f>
        <v/>
      </c>
      <c r="Q935" t="str">
        <f>IF($I935="","",_xlfn.LET(_xlpm.x,VLOOKUP($I935,'taxon-match_2026-08-31'!$A$2:$N$122,12,FALSE),IF(_xlpm.x=0,"",_xlpm.x)))</f>
        <v/>
      </c>
      <c r="R935" t="str">
        <f>IF($I935="","",_xlfn.LET(_xlpm.x,VLOOKUP($I935,'taxon-match_2026-08-31'!$A$2:$N$122,14,FALSE),IF(_xlpm.x=0,"",_xlpm.x)))</f>
        <v/>
      </c>
      <c r="T935" t="s">
        <v>71</v>
      </c>
      <c r="X935" t="str">
        <f>IF(T935="","",_xlfn.LET(_xlpm.x,VLOOKUP(T935,'Drop-down_menus'!$F$2:$G$16,2,FALSE),IF(_xlpm.x=0,"",_xlpm.x)))</f>
        <v>https://orcid.org/0009-0002-6669-2911</v>
      </c>
      <c r="Y935" t="str">
        <f>IF(U935="","",_xlfn.LET(_xlpm.x,VLOOKUP(U935,'Drop-down_menus'!$F$2:$G$16,2,FALSE),IF(_xlpm.x=0,"",_xlpm.x)))</f>
        <v/>
      </c>
      <c r="Z935" t="str">
        <f>IF(V935="","",_xlfn.LET(_xlpm.x,VLOOKUP(V935,'Drop-down_menus'!$F$2:$G$16,2,FALSE),IF(_xlpm.x=0,"",_xlpm.x)))</f>
        <v/>
      </c>
      <c r="AA935" t="str">
        <f>IF(W935="","",_xlfn.LET(_xlpm.x,VLOOKUP(W935,'Drop-down_menus'!$F$2:$G$16,2,FALSE),IF(_xlpm.x=0,"",_xlpm.x)))</f>
        <v/>
      </c>
      <c r="AB935" t="s">
        <v>722</v>
      </c>
      <c r="AE935" t="s">
        <v>723</v>
      </c>
    </row>
    <row r="936" spans="1:31" hidden="1" x14ac:dyDescent="0.2">
      <c r="A936" s="2" t="s">
        <v>237</v>
      </c>
      <c r="C936">
        <v>1558</v>
      </c>
      <c r="D936" t="s">
        <v>711</v>
      </c>
      <c r="E936" t="s">
        <v>728</v>
      </c>
      <c r="I936" t="s">
        <v>2611</v>
      </c>
      <c r="J936" t="str">
        <f>IF($I936="","",_xlfn.LET(_xlpm.x,VLOOKUP($I936,'taxon-match_2026-08-31'!$A$2:$N$122,6,FALSE),IF(_xlpm.x=0,"",_xlpm.x)))</f>
        <v/>
      </c>
      <c r="K936" t="str">
        <f>IF($I936="","",_xlfn.LET(_xlpm.x,VLOOKUP($I936,'taxon-match_2026-08-31'!$A$2:$N$122,4,FALSE),IF(_xlpm.x=0,"",_xlpm.x)))</f>
        <v/>
      </c>
      <c r="L936" t="str">
        <f>IF($I936="","",_xlfn.LET(_xlpm.x,VLOOKUP($I936,'taxon-match_2026-08-31'!$A$2:$N$122,7,FALSE),IF(_xlpm.x=0,"",_xlpm.x)))</f>
        <v/>
      </c>
      <c r="M936" t="str">
        <f>IF($I936="","",_xlfn.LET(_xlpm.x,VLOOKUP($I936,'taxon-match_2026-08-31'!$A$2:$N$122,8,FALSE),IF(_xlpm.x=0,"",_xlpm.x)))</f>
        <v/>
      </c>
      <c r="N936" t="str">
        <f>IF($I936="","",_xlfn.LET(_xlpm.x,VLOOKUP($I936,'taxon-match_2026-08-31'!$A$2:$N$122,9,FALSE),IF(_xlpm.x=0,"",_xlpm.x)))</f>
        <v/>
      </c>
      <c r="O936" t="str">
        <f>IF($I936="","",_xlfn.LET(_xlpm.x,VLOOKUP($I936,'taxon-match_2026-08-31'!$A$2:$N$122,10,FALSE),IF(_xlpm.x=0,"",_xlpm.x)))</f>
        <v/>
      </c>
      <c r="P936" t="str">
        <f>IF($I936="","",_xlfn.LET(_xlpm.x,VLOOKUP($I936,'taxon-match_2026-08-31'!$A$2:$N$122,11,FALSE),IF(_xlpm.x=0,"",_xlpm.x)))</f>
        <v/>
      </c>
      <c r="Q936" t="str">
        <f>IF($I936="","",_xlfn.LET(_xlpm.x,VLOOKUP($I936,'taxon-match_2026-08-31'!$A$2:$N$122,12,FALSE),IF(_xlpm.x=0,"",_xlpm.x)))</f>
        <v/>
      </c>
      <c r="R936" t="str">
        <f>IF($I936="","",_xlfn.LET(_xlpm.x,VLOOKUP($I936,'taxon-match_2026-08-31'!$A$2:$N$122,14,FALSE),IF(_xlpm.x=0,"",_xlpm.x)))</f>
        <v/>
      </c>
      <c r="T936" t="s">
        <v>71</v>
      </c>
      <c r="X936" t="str">
        <f>IF(T936="","",_xlfn.LET(_xlpm.x,VLOOKUP(T936,'Drop-down_menus'!$F$2:$G$16,2,FALSE),IF(_xlpm.x=0,"",_xlpm.x)))</f>
        <v>https://orcid.org/0009-0002-6669-2911</v>
      </c>
      <c r="Y936" t="str">
        <f>IF(U936="","",_xlfn.LET(_xlpm.x,VLOOKUP(U936,'Drop-down_menus'!$F$2:$G$16,2,FALSE),IF(_xlpm.x=0,"",_xlpm.x)))</f>
        <v/>
      </c>
      <c r="Z936" t="str">
        <f>IF(V936="","",_xlfn.LET(_xlpm.x,VLOOKUP(V936,'Drop-down_menus'!$F$2:$G$16,2,FALSE),IF(_xlpm.x=0,"",_xlpm.x)))</f>
        <v/>
      </c>
      <c r="AA936" t="str">
        <f>IF(W936="","",_xlfn.LET(_xlpm.x,VLOOKUP(W936,'Drop-down_menus'!$F$2:$G$16,2,FALSE),IF(_xlpm.x=0,"",_xlpm.x)))</f>
        <v/>
      </c>
      <c r="AE936" t="s">
        <v>726</v>
      </c>
    </row>
    <row r="937" spans="1:31" hidden="1" x14ac:dyDescent="0.2">
      <c r="A937" s="2" t="s">
        <v>241</v>
      </c>
      <c r="C937">
        <v>1582</v>
      </c>
      <c r="D937" t="s">
        <v>711</v>
      </c>
      <c r="E937" t="s">
        <v>736</v>
      </c>
      <c r="I937" t="s">
        <v>2611</v>
      </c>
      <c r="J937" t="str">
        <f>IF($I937="","",_xlfn.LET(_xlpm.x,VLOOKUP($I937,'taxon-match_2026-08-31'!$A$2:$N$122,6,FALSE),IF(_xlpm.x=0,"",_xlpm.x)))</f>
        <v/>
      </c>
      <c r="K937" t="str">
        <f>IF($I937="","",_xlfn.LET(_xlpm.x,VLOOKUP($I937,'taxon-match_2026-08-31'!$A$2:$N$122,4,FALSE),IF(_xlpm.x=0,"",_xlpm.x)))</f>
        <v/>
      </c>
      <c r="L937" t="str">
        <f>IF($I937="","",_xlfn.LET(_xlpm.x,VLOOKUP($I937,'taxon-match_2026-08-31'!$A$2:$N$122,7,FALSE),IF(_xlpm.x=0,"",_xlpm.x)))</f>
        <v/>
      </c>
      <c r="M937" t="str">
        <f>IF($I937="","",_xlfn.LET(_xlpm.x,VLOOKUP($I937,'taxon-match_2026-08-31'!$A$2:$N$122,8,FALSE),IF(_xlpm.x=0,"",_xlpm.x)))</f>
        <v/>
      </c>
      <c r="N937" t="str">
        <f>IF($I937="","",_xlfn.LET(_xlpm.x,VLOOKUP($I937,'taxon-match_2026-08-31'!$A$2:$N$122,9,FALSE),IF(_xlpm.x=0,"",_xlpm.x)))</f>
        <v/>
      </c>
      <c r="O937" t="str">
        <f>IF($I937="","",_xlfn.LET(_xlpm.x,VLOOKUP($I937,'taxon-match_2026-08-31'!$A$2:$N$122,10,FALSE),IF(_xlpm.x=0,"",_xlpm.x)))</f>
        <v/>
      </c>
      <c r="P937" t="str">
        <f>IF($I937="","",_xlfn.LET(_xlpm.x,VLOOKUP($I937,'taxon-match_2026-08-31'!$A$2:$N$122,11,FALSE),IF(_xlpm.x=0,"",_xlpm.x)))</f>
        <v/>
      </c>
      <c r="Q937" t="str">
        <f>IF($I937="","",_xlfn.LET(_xlpm.x,VLOOKUP($I937,'taxon-match_2026-08-31'!$A$2:$N$122,12,FALSE),IF(_xlpm.x=0,"",_xlpm.x)))</f>
        <v/>
      </c>
      <c r="R937" t="str">
        <f>IF($I937="","",_xlfn.LET(_xlpm.x,VLOOKUP($I937,'taxon-match_2026-08-31'!$A$2:$N$122,14,FALSE),IF(_xlpm.x=0,"",_xlpm.x)))</f>
        <v/>
      </c>
      <c r="T937" t="s">
        <v>71</v>
      </c>
      <c r="X937" t="str">
        <f>IF(T937="","",_xlfn.LET(_xlpm.x,VLOOKUP(T937,'Drop-down_menus'!$F$2:$G$16,2,FALSE),IF(_xlpm.x=0,"",_xlpm.x)))</f>
        <v>https://orcid.org/0009-0002-6669-2911</v>
      </c>
      <c r="Y937" t="str">
        <f>IF(U937="","",_xlfn.LET(_xlpm.x,VLOOKUP(U937,'Drop-down_menus'!$F$2:$G$16,2,FALSE),IF(_xlpm.x=0,"",_xlpm.x)))</f>
        <v/>
      </c>
      <c r="Z937" t="str">
        <f>IF(V937="","",_xlfn.LET(_xlpm.x,VLOOKUP(V937,'Drop-down_menus'!$F$2:$G$16,2,FALSE),IF(_xlpm.x=0,"",_xlpm.x)))</f>
        <v/>
      </c>
      <c r="AA937" t="str">
        <f>IF(W937="","",_xlfn.LET(_xlpm.x,VLOOKUP(W937,'Drop-down_menus'!$F$2:$G$16,2,FALSE),IF(_xlpm.x=0,"",_xlpm.x)))</f>
        <v/>
      </c>
      <c r="AB937" t="s">
        <v>702</v>
      </c>
      <c r="AE937" t="s">
        <v>737</v>
      </c>
    </row>
    <row r="938" spans="1:31" hidden="1" x14ac:dyDescent="0.2">
      <c r="A938" s="2" t="s">
        <v>241</v>
      </c>
      <c r="C938">
        <v>1583</v>
      </c>
      <c r="D938" t="s">
        <v>711</v>
      </c>
      <c r="E938" t="s">
        <v>733</v>
      </c>
      <c r="I938" t="s">
        <v>2611</v>
      </c>
      <c r="J938" t="str">
        <f>IF($I938="","",_xlfn.LET(_xlpm.x,VLOOKUP($I938,'taxon-match_2026-08-31'!$A$2:$N$122,6,FALSE),IF(_xlpm.x=0,"",_xlpm.x)))</f>
        <v/>
      </c>
      <c r="K938" t="str">
        <f>IF($I938="","",_xlfn.LET(_xlpm.x,VLOOKUP($I938,'taxon-match_2026-08-31'!$A$2:$N$122,4,FALSE),IF(_xlpm.x=0,"",_xlpm.x)))</f>
        <v/>
      </c>
      <c r="L938" t="str">
        <f>IF($I938="","",_xlfn.LET(_xlpm.x,VLOOKUP($I938,'taxon-match_2026-08-31'!$A$2:$N$122,7,FALSE),IF(_xlpm.x=0,"",_xlpm.x)))</f>
        <v/>
      </c>
      <c r="M938" t="str">
        <f>IF($I938="","",_xlfn.LET(_xlpm.x,VLOOKUP($I938,'taxon-match_2026-08-31'!$A$2:$N$122,8,FALSE),IF(_xlpm.x=0,"",_xlpm.x)))</f>
        <v/>
      </c>
      <c r="N938" t="str">
        <f>IF($I938="","",_xlfn.LET(_xlpm.x,VLOOKUP($I938,'taxon-match_2026-08-31'!$A$2:$N$122,9,FALSE),IF(_xlpm.x=0,"",_xlpm.x)))</f>
        <v/>
      </c>
      <c r="O938" t="str">
        <f>IF($I938="","",_xlfn.LET(_xlpm.x,VLOOKUP($I938,'taxon-match_2026-08-31'!$A$2:$N$122,10,FALSE),IF(_xlpm.x=0,"",_xlpm.x)))</f>
        <v/>
      </c>
      <c r="P938" t="str">
        <f>IF($I938="","",_xlfn.LET(_xlpm.x,VLOOKUP($I938,'taxon-match_2026-08-31'!$A$2:$N$122,11,FALSE),IF(_xlpm.x=0,"",_xlpm.x)))</f>
        <v/>
      </c>
      <c r="Q938" t="str">
        <f>IF($I938="","",_xlfn.LET(_xlpm.x,VLOOKUP($I938,'taxon-match_2026-08-31'!$A$2:$N$122,12,FALSE),IF(_xlpm.x=0,"",_xlpm.x)))</f>
        <v/>
      </c>
      <c r="R938" t="str">
        <f>IF($I938="","",_xlfn.LET(_xlpm.x,VLOOKUP($I938,'taxon-match_2026-08-31'!$A$2:$N$122,14,FALSE),IF(_xlpm.x=0,"",_xlpm.x)))</f>
        <v/>
      </c>
      <c r="T938" t="s">
        <v>71</v>
      </c>
      <c r="X938" t="str">
        <f>IF(T938="","",_xlfn.LET(_xlpm.x,VLOOKUP(T938,'Drop-down_menus'!$F$2:$G$16,2,FALSE),IF(_xlpm.x=0,"",_xlpm.x)))</f>
        <v>https://orcid.org/0009-0002-6669-2911</v>
      </c>
      <c r="Y938" t="str">
        <f>IF(U938="","",_xlfn.LET(_xlpm.x,VLOOKUP(U938,'Drop-down_menus'!$F$2:$G$16,2,FALSE),IF(_xlpm.x=0,"",_xlpm.x)))</f>
        <v/>
      </c>
      <c r="Z938" t="str">
        <f>IF(V938="","",_xlfn.LET(_xlpm.x,VLOOKUP(V938,'Drop-down_menus'!$F$2:$G$16,2,FALSE),IF(_xlpm.x=0,"",_xlpm.x)))</f>
        <v/>
      </c>
      <c r="AA938" t="str">
        <f>IF(W938="","",_xlfn.LET(_xlpm.x,VLOOKUP(W938,'Drop-down_menus'!$F$2:$G$16,2,FALSE),IF(_xlpm.x=0,"",_xlpm.x)))</f>
        <v/>
      </c>
      <c r="AB938" t="s">
        <v>734</v>
      </c>
      <c r="AE938" t="s">
        <v>735</v>
      </c>
    </row>
    <row r="939" spans="1:31" hidden="1" x14ac:dyDescent="0.2">
      <c r="A939" s="2" t="s">
        <v>248</v>
      </c>
      <c r="C939">
        <v>1591</v>
      </c>
      <c r="D939" t="s">
        <v>700</v>
      </c>
      <c r="F939" t="s">
        <v>691</v>
      </c>
      <c r="H939" s="2" t="s">
        <v>700</v>
      </c>
      <c r="I939" s="2" t="s">
        <v>700</v>
      </c>
      <c r="J939" t="str">
        <f>IF($I939="","",_xlfn.LET(_xlpm.x,VLOOKUP($I939,'taxon-match_2026-08-31'!$A$2:$N$122,6,FALSE),IF(_xlpm.x=0,"",_xlpm.x)))</f>
        <v/>
      </c>
      <c r="K939" t="str">
        <f>IF($I939="","",_xlfn.LET(_xlpm.x,VLOOKUP($I939,'taxon-match_2026-08-31'!$A$2:$N$122,4,FALSE),IF(_xlpm.x=0,"",_xlpm.x)))</f>
        <v>urn:lsid:marinespecies.org:taxname:1</v>
      </c>
      <c r="L939" t="str">
        <f>IF($I939="","",_xlfn.LET(_xlpm.x,VLOOKUP($I939,'taxon-match_2026-08-31'!$A$2:$N$122,7,FALSE),IF(_xlpm.x=0,"",_xlpm.x)))</f>
        <v/>
      </c>
      <c r="M939" t="str">
        <f>IF($I939="","",_xlfn.LET(_xlpm.x,VLOOKUP($I939,'taxon-match_2026-08-31'!$A$2:$N$122,8,FALSE),IF(_xlpm.x=0,"",_xlpm.x)))</f>
        <v/>
      </c>
      <c r="N939" t="str">
        <f>IF($I939="","",_xlfn.LET(_xlpm.x,VLOOKUP($I939,'taxon-match_2026-08-31'!$A$2:$N$122,9,FALSE),IF(_xlpm.x=0,"",_xlpm.x)))</f>
        <v/>
      </c>
      <c r="O939" t="str">
        <f>IF($I939="","",_xlfn.LET(_xlpm.x,VLOOKUP($I939,'taxon-match_2026-08-31'!$A$2:$N$122,10,FALSE),IF(_xlpm.x=0,"",_xlpm.x)))</f>
        <v/>
      </c>
      <c r="P939" t="str">
        <f>IF($I939="","",_xlfn.LET(_xlpm.x,VLOOKUP($I939,'taxon-match_2026-08-31'!$A$2:$N$122,11,FALSE),IF(_xlpm.x=0,"",_xlpm.x)))</f>
        <v/>
      </c>
      <c r="Q939" t="str">
        <f>IF($I939="","",_xlfn.LET(_xlpm.x,VLOOKUP($I939,'taxon-match_2026-08-31'!$A$2:$N$122,12,FALSE),IF(_xlpm.x=0,"",_xlpm.x)))</f>
        <v/>
      </c>
      <c r="R939" t="str">
        <f>IF($I939="","",_xlfn.LET(_xlpm.x,VLOOKUP($I939,'taxon-match_2026-08-31'!$A$2:$N$122,14,FALSE),IF(_xlpm.x=0,"",_xlpm.x)))</f>
        <v/>
      </c>
      <c r="S939" s="2" t="s">
        <v>2608</v>
      </c>
      <c r="T939" t="s">
        <v>79</v>
      </c>
      <c r="X939" t="str">
        <f>IF(T939="","",_xlfn.LET(_xlpm.x,VLOOKUP(T939,'Drop-down_menus'!$F$2:$G$16,2,FALSE),IF(_xlpm.x=0,"",_xlpm.x)))</f>
        <v/>
      </c>
      <c r="Y939" t="str">
        <f>IF(U939="","",_xlfn.LET(_xlpm.x,VLOOKUP(U939,'Drop-down_menus'!$F$2:$G$16,2,FALSE),IF(_xlpm.x=0,"",_xlpm.x)))</f>
        <v/>
      </c>
      <c r="Z939" t="str">
        <f>IF(V939="","",_xlfn.LET(_xlpm.x,VLOOKUP(V939,'Drop-down_menus'!$F$2:$G$16,2,FALSE),IF(_xlpm.x=0,"",_xlpm.x)))</f>
        <v/>
      </c>
      <c r="AA939" t="str">
        <f>IF(W939="","",_xlfn.LET(_xlpm.x,VLOOKUP(W939,'Drop-down_menus'!$F$2:$G$16,2,FALSE),IF(_xlpm.x=0,"",_xlpm.x)))</f>
        <v/>
      </c>
      <c r="AB939" t="s">
        <v>678</v>
      </c>
      <c r="AE939" t="s">
        <v>679</v>
      </c>
    </row>
    <row r="940" spans="1:31" hidden="1" x14ac:dyDescent="0.2">
      <c r="A940" s="2" t="s">
        <v>248</v>
      </c>
      <c r="C940">
        <v>1592</v>
      </c>
      <c r="D940" t="s">
        <v>700</v>
      </c>
      <c r="F940" t="s">
        <v>691</v>
      </c>
      <c r="H940" s="2" t="s">
        <v>700</v>
      </c>
      <c r="I940" s="2" t="s">
        <v>700</v>
      </c>
      <c r="J940" t="str">
        <f>IF($I940="","",_xlfn.LET(_xlpm.x,VLOOKUP($I940,'taxon-match_2026-08-31'!$A$2:$N$122,6,FALSE),IF(_xlpm.x=0,"",_xlpm.x)))</f>
        <v/>
      </c>
      <c r="K940" t="str">
        <f>IF($I940="","",_xlfn.LET(_xlpm.x,VLOOKUP($I940,'taxon-match_2026-08-31'!$A$2:$N$122,4,FALSE),IF(_xlpm.x=0,"",_xlpm.x)))</f>
        <v>urn:lsid:marinespecies.org:taxname:1</v>
      </c>
      <c r="L940" t="str">
        <f>IF($I940="","",_xlfn.LET(_xlpm.x,VLOOKUP($I940,'taxon-match_2026-08-31'!$A$2:$N$122,7,FALSE),IF(_xlpm.x=0,"",_xlpm.x)))</f>
        <v/>
      </c>
      <c r="M940" t="str">
        <f>IF($I940="","",_xlfn.LET(_xlpm.x,VLOOKUP($I940,'taxon-match_2026-08-31'!$A$2:$N$122,8,FALSE),IF(_xlpm.x=0,"",_xlpm.x)))</f>
        <v/>
      </c>
      <c r="N940" t="str">
        <f>IF($I940="","",_xlfn.LET(_xlpm.x,VLOOKUP($I940,'taxon-match_2026-08-31'!$A$2:$N$122,9,FALSE),IF(_xlpm.x=0,"",_xlpm.x)))</f>
        <v/>
      </c>
      <c r="O940" t="str">
        <f>IF($I940="","",_xlfn.LET(_xlpm.x,VLOOKUP($I940,'taxon-match_2026-08-31'!$A$2:$N$122,10,FALSE),IF(_xlpm.x=0,"",_xlpm.x)))</f>
        <v/>
      </c>
      <c r="P940" t="str">
        <f>IF($I940="","",_xlfn.LET(_xlpm.x,VLOOKUP($I940,'taxon-match_2026-08-31'!$A$2:$N$122,11,FALSE),IF(_xlpm.x=0,"",_xlpm.x)))</f>
        <v/>
      </c>
      <c r="Q940" t="str">
        <f>IF($I940="","",_xlfn.LET(_xlpm.x,VLOOKUP($I940,'taxon-match_2026-08-31'!$A$2:$N$122,12,FALSE),IF(_xlpm.x=0,"",_xlpm.x)))</f>
        <v/>
      </c>
      <c r="R940" t="str">
        <f>IF($I940="","",_xlfn.LET(_xlpm.x,VLOOKUP($I940,'taxon-match_2026-08-31'!$A$2:$N$122,14,FALSE),IF(_xlpm.x=0,"",_xlpm.x)))</f>
        <v/>
      </c>
      <c r="S940" s="2" t="s">
        <v>2608</v>
      </c>
      <c r="T940" t="s">
        <v>79</v>
      </c>
      <c r="X940" t="str">
        <f>IF(T940="","",_xlfn.LET(_xlpm.x,VLOOKUP(T940,'Drop-down_menus'!$F$2:$G$16,2,FALSE),IF(_xlpm.x=0,"",_xlpm.x)))</f>
        <v/>
      </c>
      <c r="Y940" t="str">
        <f>IF(U940="","",_xlfn.LET(_xlpm.x,VLOOKUP(U940,'Drop-down_menus'!$F$2:$G$16,2,FALSE),IF(_xlpm.x=0,"",_xlpm.x)))</f>
        <v/>
      </c>
      <c r="Z940" t="str">
        <f>IF(V940="","",_xlfn.LET(_xlpm.x,VLOOKUP(V940,'Drop-down_menus'!$F$2:$G$16,2,FALSE),IF(_xlpm.x=0,"",_xlpm.x)))</f>
        <v/>
      </c>
      <c r="AA940" t="str">
        <f>IF(W940="","",_xlfn.LET(_xlpm.x,VLOOKUP(W940,'Drop-down_menus'!$F$2:$G$16,2,FALSE),IF(_xlpm.x=0,"",_xlpm.x)))</f>
        <v/>
      </c>
      <c r="AB940" t="s">
        <v>678</v>
      </c>
      <c r="AE940" t="s">
        <v>679</v>
      </c>
    </row>
    <row r="941" spans="1:31" hidden="1" x14ac:dyDescent="0.2">
      <c r="A941" s="2" t="s">
        <v>248</v>
      </c>
      <c r="C941">
        <v>1593</v>
      </c>
      <c r="D941" t="s">
        <v>700</v>
      </c>
      <c r="F941" t="s">
        <v>691</v>
      </c>
      <c r="H941" s="2" t="s">
        <v>700</v>
      </c>
      <c r="I941" s="2" t="s">
        <v>700</v>
      </c>
      <c r="J941" t="str">
        <f>IF($I941="","",_xlfn.LET(_xlpm.x,VLOOKUP($I941,'taxon-match_2026-08-31'!$A$2:$N$122,6,FALSE),IF(_xlpm.x=0,"",_xlpm.x)))</f>
        <v/>
      </c>
      <c r="K941" t="str">
        <f>IF($I941="","",_xlfn.LET(_xlpm.x,VLOOKUP($I941,'taxon-match_2026-08-31'!$A$2:$N$122,4,FALSE),IF(_xlpm.x=0,"",_xlpm.x)))</f>
        <v>urn:lsid:marinespecies.org:taxname:1</v>
      </c>
      <c r="L941" t="str">
        <f>IF($I941="","",_xlfn.LET(_xlpm.x,VLOOKUP($I941,'taxon-match_2026-08-31'!$A$2:$N$122,7,FALSE),IF(_xlpm.x=0,"",_xlpm.x)))</f>
        <v/>
      </c>
      <c r="M941" t="str">
        <f>IF($I941="","",_xlfn.LET(_xlpm.x,VLOOKUP($I941,'taxon-match_2026-08-31'!$A$2:$N$122,8,FALSE),IF(_xlpm.x=0,"",_xlpm.x)))</f>
        <v/>
      </c>
      <c r="N941" t="str">
        <f>IF($I941="","",_xlfn.LET(_xlpm.x,VLOOKUP($I941,'taxon-match_2026-08-31'!$A$2:$N$122,9,FALSE),IF(_xlpm.x=0,"",_xlpm.x)))</f>
        <v/>
      </c>
      <c r="O941" t="str">
        <f>IF($I941="","",_xlfn.LET(_xlpm.x,VLOOKUP($I941,'taxon-match_2026-08-31'!$A$2:$N$122,10,FALSE),IF(_xlpm.x=0,"",_xlpm.x)))</f>
        <v/>
      </c>
      <c r="P941" t="str">
        <f>IF($I941="","",_xlfn.LET(_xlpm.x,VLOOKUP($I941,'taxon-match_2026-08-31'!$A$2:$N$122,11,FALSE),IF(_xlpm.x=0,"",_xlpm.x)))</f>
        <v/>
      </c>
      <c r="Q941" t="str">
        <f>IF($I941="","",_xlfn.LET(_xlpm.x,VLOOKUP($I941,'taxon-match_2026-08-31'!$A$2:$N$122,12,FALSE),IF(_xlpm.x=0,"",_xlpm.x)))</f>
        <v/>
      </c>
      <c r="R941" t="str">
        <f>IF($I941="","",_xlfn.LET(_xlpm.x,VLOOKUP($I941,'taxon-match_2026-08-31'!$A$2:$N$122,14,FALSE),IF(_xlpm.x=0,"",_xlpm.x)))</f>
        <v/>
      </c>
      <c r="S941" s="2" t="s">
        <v>2608</v>
      </c>
      <c r="T941" t="s">
        <v>79</v>
      </c>
      <c r="X941" t="str">
        <f>IF(T941="","",_xlfn.LET(_xlpm.x,VLOOKUP(T941,'Drop-down_menus'!$F$2:$G$16,2,FALSE),IF(_xlpm.x=0,"",_xlpm.x)))</f>
        <v/>
      </c>
      <c r="Y941" t="str">
        <f>IF(U941="","",_xlfn.LET(_xlpm.x,VLOOKUP(U941,'Drop-down_menus'!$F$2:$G$16,2,FALSE),IF(_xlpm.x=0,"",_xlpm.x)))</f>
        <v/>
      </c>
      <c r="Z941" t="str">
        <f>IF(V941="","",_xlfn.LET(_xlpm.x,VLOOKUP(V941,'Drop-down_menus'!$F$2:$G$16,2,FALSE),IF(_xlpm.x=0,"",_xlpm.x)))</f>
        <v/>
      </c>
      <c r="AA941" t="str">
        <f>IF(W941="","",_xlfn.LET(_xlpm.x,VLOOKUP(W941,'Drop-down_menus'!$F$2:$G$16,2,FALSE),IF(_xlpm.x=0,"",_xlpm.x)))</f>
        <v/>
      </c>
      <c r="AB941" t="s">
        <v>678</v>
      </c>
      <c r="AE941" t="s">
        <v>679</v>
      </c>
    </row>
    <row r="942" spans="1:31" hidden="1" x14ac:dyDescent="0.2">
      <c r="A942" s="2" t="s">
        <v>248</v>
      </c>
      <c r="C942">
        <v>1594</v>
      </c>
      <c r="D942" t="s">
        <v>700</v>
      </c>
      <c r="F942" t="s">
        <v>820</v>
      </c>
      <c r="G942">
        <v>2</v>
      </c>
      <c r="H942" t="s">
        <v>820</v>
      </c>
      <c r="I942" t="s">
        <v>820</v>
      </c>
      <c r="J942" t="str">
        <f>IF($I942="","",_xlfn.LET(_xlpm.x,VLOOKUP($I942,'taxon-match_2026-08-31'!$A$2:$N$122,6,FALSE),IF(_xlpm.x=0,"",_xlpm.x)))</f>
        <v>Duméril, 1805</v>
      </c>
      <c r="K942" t="str">
        <f>IF($I942="","",_xlfn.LET(_xlpm.x,VLOOKUP($I942,'taxon-match_2026-08-31'!$A$2:$N$122,4,FALSE),IF(_xlpm.x=0,"",_xlpm.x)))</f>
        <v>urn:lsid:marinespecies.org:taxname:1803</v>
      </c>
      <c r="L942" t="str">
        <f>IF($I942="","",_xlfn.LET(_xlpm.x,VLOOKUP($I942,'taxon-match_2026-08-31'!$A$2:$N$122,7,FALSE),IF(_xlpm.x=0,"",_xlpm.x)))</f>
        <v>Animalia</v>
      </c>
      <c r="M942" t="str">
        <f>IF($I942="","",_xlfn.LET(_xlpm.x,VLOOKUP($I942,'taxon-match_2026-08-31'!$A$2:$N$122,8,FALSE),IF(_xlpm.x=0,"",_xlpm.x)))</f>
        <v>Brachiopoda</v>
      </c>
      <c r="N942" t="str">
        <f>IF($I942="","",_xlfn.LET(_xlpm.x,VLOOKUP($I942,'taxon-match_2026-08-31'!$A$2:$N$122,9,FALSE),IF(_xlpm.x=0,"",_xlpm.x)))</f>
        <v/>
      </c>
      <c r="O942" t="str">
        <f>IF($I942="","",_xlfn.LET(_xlpm.x,VLOOKUP($I942,'taxon-match_2026-08-31'!$A$2:$N$122,10,FALSE),IF(_xlpm.x=0,"",_xlpm.x)))</f>
        <v/>
      </c>
      <c r="P942" t="str">
        <f>IF($I942="","",_xlfn.LET(_xlpm.x,VLOOKUP($I942,'taxon-match_2026-08-31'!$A$2:$N$122,11,FALSE),IF(_xlpm.x=0,"",_xlpm.x)))</f>
        <v/>
      </c>
      <c r="Q942" t="str">
        <f>IF($I942="","",_xlfn.LET(_xlpm.x,VLOOKUP($I942,'taxon-match_2026-08-31'!$A$2:$N$122,12,FALSE),IF(_xlpm.x=0,"",_xlpm.x)))</f>
        <v/>
      </c>
      <c r="R942" t="str">
        <f>IF($I942="","",_xlfn.LET(_xlpm.x,VLOOKUP($I942,'taxon-match_2026-08-31'!$A$2:$N$122,14,FALSE),IF(_xlpm.x=0,"",_xlpm.x)))</f>
        <v/>
      </c>
      <c r="S942" s="2" t="s">
        <v>2357</v>
      </c>
      <c r="T942" t="s">
        <v>79</v>
      </c>
      <c r="X942" t="str">
        <f>IF(T942="","",_xlfn.LET(_xlpm.x,VLOOKUP(T942,'Drop-down_menus'!$F$2:$G$16,2,FALSE),IF(_xlpm.x=0,"",_xlpm.x)))</f>
        <v/>
      </c>
      <c r="Y942" t="str">
        <f>IF(U942="","",_xlfn.LET(_xlpm.x,VLOOKUP(U942,'Drop-down_menus'!$F$2:$G$16,2,FALSE),IF(_xlpm.x=0,"",_xlpm.x)))</f>
        <v/>
      </c>
      <c r="Z942" t="str">
        <f>IF(V942="","",_xlfn.LET(_xlpm.x,VLOOKUP(V942,'Drop-down_menus'!$F$2:$G$16,2,FALSE),IF(_xlpm.x=0,"",_xlpm.x)))</f>
        <v/>
      </c>
      <c r="AA942" t="str">
        <f>IF(W942="","",_xlfn.LET(_xlpm.x,VLOOKUP(W942,'Drop-down_menus'!$F$2:$G$16,2,FALSE),IF(_xlpm.x=0,"",_xlpm.x)))</f>
        <v/>
      </c>
      <c r="AB942" t="s">
        <v>678</v>
      </c>
      <c r="AE942" t="s">
        <v>679</v>
      </c>
    </row>
    <row r="943" spans="1:31" hidden="1" x14ac:dyDescent="0.2">
      <c r="A943" s="2" t="s">
        <v>248</v>
      </c>
      <c r="C943">
        <v>1595</v>
      </c>
      <c r="D943" t="s">
        <v>700</v>
      </c>
      <c r="F943" t="s">
        <v>686</v>
      </c>
      <c r="G943">
        <v>150</v>
      </c>
      <c r="H943" t="s">
        <v>686</v>
      </c>
      <c r="I943" t="s">
        <v>686</v>
      </c>
      <c r="J943" t="str">
        <f>IF($I943="","",_xlfn.LET(_xlpm.x,VLOOKUP($I943,'taxon-match_2026-08-31'!$A$2:$N$122,6,FALSE),IF(_xlpm.x=0,"",_xlpm.x)))</f>
        <v>Latreille, 1816</v>
      </c>
      <c r="K943" t="str">
        <f>IF($I943="","",_xlfn.LET(_xlpm.x,VLOOKUP($I943,'taxon-match_2026-08-31'!$A$2:$N$122,4,FALSE),IF(_xlpm.x=0,"",_xlpm.x)))</f>
        <v>urn:lsid:marinespecies.org:taxname:1135</v>
      </c>
      <c r="L943" t="str">
        <f>IF($I943="","",_xlfn.LET(_xlpm.x,VLOOKUP($I943,'taxon-match_2026-08-31'!$A$2:$N$122,7,FALSE),IF(_xlpm.x=0,"",_xlpm.x)))</f>
        <v>Animalia</v>
      </c>
      <c r="M943" t="str">
        <f>IF($I943="","",_xlfn.LET(_xlpm.x,VLOOKUP($I943,'taxon-match_2026-08-31'!$A$2:$N$122,8,FALSE),IF(_xlpm.x=0,"",_xlpm.x)))</f>
        <v>Arthropoda</v>
      </c>
      <c r="N943" t="str">
        <f>IF($I943="","",_xlfn.LET(_xlpm.x,VLOOKUP($I943,'taxon-match_2026-08-31'!$A$2:$N$122,9,FALSE),IF(_xlpm.x=0,"",_xlpm.x)))</f>
        <v>Malacostraca</v>
      </c>
      <c r="O943" t="str">
        <f>IF($I943="","",_xlfn.LET(_xlpm.x,VLOOKUP($I943,'taxon-match_2026-08-31'!$A$2:$N$122,10,FALSE),IF(_xlpm.x=0,"",_xlpm.x)))</f>
        <v>Amphipoda</v>
      </c>
      <c r="P943" t="str">
        <f>IF($I943="","",_xlfn.LET(_xlpm.x,VLOOKUP($I943,'taxon-match_2026-08-31'!$A$2:$N$122,11,FALSE),IF(_xlpm.x=0,"",_xlpm.x)))</f>
        <v/>
      </c>
      <c r="Q943" t="str">
        <f>IF($I943="","",_xlfn.LET(_xlpm.x,VLOOKUP($I943,'taxon-match_2026-08-31'!$A$2:$N$122,12,FALSE),IF(_xlpm.x=0,"",_xlpm.x)))</f>
        <v/>
      </c>
      <c r="R943" t="str">
        <f>IF($I943="","",_xlfn.LET(_xlpm.x,VLOOKUP($I943,'taxon-match_2026-08-31'!$A$2:$N$122,14,FALSE),IF(_xlpm.x=0,"",_xlpm.x)))</f>
        <v/>
      </c>
      <c r="S943" s="2" t="s">
        <v>2359</v>
      </c>
      <c r="T943" t="s">
        <v>79</v>
      </c>
      <c r="X943" t="str">
        <f>IF(T943="","",_xlfn.LET(_xlpm.x,VLOOKUP(T943,'Drop-down_menus'!$F$2:$G$16,2,FALSE),IF(_xlpm.x=0,"",_xlpm.x)))</f>
        <v/>
      </c>
      <c r="Y943" t="str">
        <f>IF(U943="","",_xlfn.LET(_xlpm.x,VLOOKUP(U943,'Drop-down_menus'!$F$2:$G$16,2,FALSE),IF(_xlpm.x=0,"",_xlpm.x)))</f>
        <v/>
      </c>
      <c r="Z943" t="str">
        <f>IF(V943="","",_xlfn.LET(_xlpm.x,VLOOKUP(V943,'Drop-down_menus'!$F$2:$G$16,2,FALSE),IF(_xlpm.x=0,"",_xlpm.x)))</f>
        <v/>
      </c>
      <c r="AA943" t="str">
        <f>IF(W943="","",_xlfn.LET(_xlpm.x,VLOOKUP(W943,'Drop-down_menus'!$F$2:$G$16,2,FALSE),IF(_xlpm.x=0,"",_xlpm.x)))</f>
        <v/>
      </c>
      <c r="AB943" t="s">
        <v>678</v>
      </c>
      <c r="AE943" t="s">
        <v>684</v>
      </c>
    </row>
    <row r="944" spans="1:31" hidden="1" x14ac:dyDescent="0.2">
      <c r="A944" s="2" t="s">
        <v>248</v>
      </c>
      <c r="C944">
        <v>1596</v>
      </c>
      <c r="D944" t="s">
        <v>700</v>
      </c>
      <c r="F944" t="s">
        <v>677</v>
      </c>
      <c r="G944">
        <v>3</v>
      </c>
      <c r="H944" t="s">
        <v>677</v>
      </c>
      <c r="I944" t="s">
        <v>677</v>
      </c>
      <c r="J944" t="str">
        <f>IF($I944="","",_xlfn.LET(_xlpm.x,VLOOKUP($I944,'taxon-match_2026-08-31'!$A$2:$N$122,6,FALSE),IF(_xlpm.x=0,"",_xlpm.x)))</f>
        <v>Grant, 1836</v>
      </c>
      <c r="K944" t="str">
        <f>IF($I944="","",_xlfn.LET(_xlpm.x,VLOOKUP($I944,'taxon-match_2026-08-31'!$A$2:$N$122,4,FALSE),IF(_xlpm.x=0,"",_xlpm.x)))</f>
        <v>urn:lsid:marinespecies.org:taxname:558</v>
      </c>
      <c r="L944" t="str">
        <f>IF($I944="","",_xlfn.LET(_xlpm.x,VLOOKUP($I944,'taxon-match_2026-08-31'!$A$2:$N$122,7,FALSE),IF(_xlpm.x=0,"",_xlpm.x)))</f>
        <v>Animalia</v>
      </c>
      <c r="M944" t="str">
        <f>IF($I944="","",_xlfn.LET(_xlpm.x,VLOOKUP($I944,'taxon-match_2026-08-31'!$A$2:$N$122,8,FALSE),IF(_xlpm.x=0,"",_xlpm.x)))</f>
        <v>Porifera</v>
      </c>
      <c r="N944" t="str">
        <f>IF($I944="","",_xlfn.LET(_xlpm.x,VLOOKUP($I944,'taxon-match_2026-08-31'!$A$2:$N$122,9,FALSE),IF(_xlpm.x=0,"",_xlpm.x)))</f>
        <v/>
      </c>
      <c r="O944" t="str">
        <f>IF($I944="","",_xlfn.LET(_xlpm.x,VLOOKUP($I944,'taxon-match_2026-08-31'!$A$2:$N$122,10,FALSE),IF(_xlpm.x=0,"",_xlpm.x)))</f>
        <v/>
      </c>
      <c r="P944" t="str">
        <f>IF($I944="","",_xlfn.LET(_xlpm.x,VLOOKUP($I944,'taxon-match_2026-08-31'!$A$2:$N$122,11,FALSE),IF(_xlpm.x=0,"",_xlpm.x)))</f>
        <v/>
      </c>
      <c r="Q944" t="str">
        <f>IF($I944="","",_xlfn.LET(_xlpm.x,VLOOKUP($I944,'taxon-match_2026-08-31'!$A$2:$N$122,12,FALSE),IF(_xlpm.x=0,"",_xlpm.x)))</f>
        <v/>
      </c>
      <c r="R944" t="str">
        <f>IF($I944="","",_xlfn.LET(_xlpm.x,VLOOKUP($I944,'taxon-match_2026-08-31'!$A$2:$N$122,14,FALSE),IF(_xlpm.x=0,"",_xlpm.x)))</f>
        <v/>
      </c>
      <c r="S944" s="2" t="s">
        <v>2357</v>
      </c>
      <c r="T944" t="s">
        <v>79</v>
      </c>
      <c r="X944" t="str">
        <f>IF(T944="","",_xlfn.LET(_xlpm.x,VLOOKUP(T944,'Drop-down_menus'!$F$2:$G$16,2,FALSE),IF(_xlpm.x=0,"",_xlpm.x)))</f>
        <v/>
      </c>
      <c r="Y944" t="str">
        <f>IF(U944="","",_xlfn.LET(_xlpm.x,VLOOKUP(U944,'Drop-down_menus'!$F$2:$G$16,2,FALSE),IF(_xlpm.x=0,"",_xlpm.x)))</f>
        <v/>
      </c>
      <c r="Z944" t="str">
        <f>IF(V944="","",_xlfn.LET(_xlpm.x,VLOOKUP(V944,'Drop-down_menus'!$F$2:$G$16,2,FALSE),IF(_xlpm.x=0,"",_xlpm.x)))</f>
        <v/>
      </c>
      <c r="AA944" t="str">
        <f>IF(W944="","",_xlfn.LET(_xlpm.x,VLOOKUP(W944,'Drop-down_menus'!$F$2:$G$16,2,FALSE),IF(_xlpm.x=0,"",_xlpm.x)))</f>
        <v/>
      </c>
      <c r="AB944" t="s">
        <v>678</v>
      </c>
      <c r="AE944" t="s">
        <v>684</v>
      </c>
    </row>
    <row r="945" spans="1:34" hidden="1" x14ac:dyDescent="0.2">
      <c r="A945" s="2" t="s">
        <v>248</v>
      </c>
      <c r="C945">
        <v>1597</v>
      </c>
      <c r="D945" t="s">
        <v>700</v>
      </c>
      <c r="F945" t="s">
        <v>685</v>
      </c>
      <c r="H945" t="s">
        <v>685</v>
      </c>
      <c r="I945" t="s">
        <v>685</v>
      </c>
      <c r="J945" t="str">
        <f>IF($I945="","",_xlfn.LET(_xlpm.x,VLOOKUP($I945,'taxon-match_2026-08-31'!$A$2:$N$122,6,FALSE),IF(_xlpm.x=0,"",_xlpm.x)))</f>
        <v>Linnaeus, 1758</v>
      </c>
      <c r="K945" t="str">
        <f>IF($I945="","",_xlfn.LET(_xlpm.x,VLOOKUP($I945,'taxon-match_2026-08-31'!$A$2:$N$122,4,FALSE),IF(_xlpm.x=0,"",_xlpm.x)))</f>
        <v>urn:lsid:marinespecies.org:taxname:105</v>
      </c>
      <c r="L945" t="str">
        <f>IF($I945="","",_xlfn.LET(_xlpm.x,VLOOKUP($I945,'taxon-match_2026-08-31'!$A$2:$N$122,7,FALSE),IF(_xlpm.x=0,"",_xlpm.x)))</f>
        <v>Animalia</v>
      </c>
      <c r="M945" t="str">
        <f>IF($I945="","",_xlfn.LET(_xlpm.x,VLOOKUP($I945,'taxon-match_2026-08-31'!$A$2:$N$122,8,FALSE),IF(_xlpm.x=0,"",_xlpm.x)))</f>
        <v>Mollusca</v>
      </c>
      <c r="N945" t="str">
        <f>IF($I945="","",_xlfn.LET(_xlpm.x,VLOOKUP($I945,'taxon-match_2026-08-31'!$A$2:$N$122,9,FALSE),IF(_xlpm.x=0,"",_xlpm.x)))</f>
        <v>Bivalvia</v>
      </c>
      <c r="O945" t="str">
        <f>IF($I945="","",_xlfn.LET(_xlpm.x,VLOOKUP($I945,'taxon-match_2026-08-31'!$A$2:$N$122,10,FALSE),IF(_xlpm.x=0,"",_xlpm.x)))</f>
        <v/>
      </c>
      <c r="P945" t="str">
        <f>IF($I945="","",_xlfn.LET(_xlpm.x,VLOOKUP($I945,'taxon-match_2026-08-31'!$A$2:$N$122,11,FALSE),IF(_xlpm.x=0,"",_xlpm.x)))</f>
        <v/>
      </c>
      <c r="Q945" t="str">
        <f>IF($I945="","",_xlfn.LET(_xlpm.x,VLOOKUP($I945,'taxon-match_2026-08-31'!$A$2:$N$122,12,FALSE),IF(_xlpm.x=0,"",_xlpm.x)))</f>
        <v/>
      </c>
      <c r="R945" t="str">
        <f>IF($I945="","",_xlfn.LET(_xlpm.x,VLOOKUP($I945,'taxon-match_2026-08-31'!$A$2:$N$122,14,FALSE),IF(_xlpm.x=0,"",_xlpm.x)))</f>
        <v/>
      </c>
      <c r="S945" s="2" t="s">
        <v>2358</v>
      </c>
      <c r="T945" t="s">
        <v>79</v>
      </c>
      <c r="X945" t="str">
        <f>IF(T945="","",_xlfn.LET(_xlpm.x,VLOOKUP(T945,'Drop-down_menus'!$F$2:$G$16,2,FALSE),IF(_xlpm.x=0,"",_xlpm.x)))</f>
        <v/>
      </c>
      <c r="Y945" t="str">
        <f>IF(U945="","",_xlfn.LET(_xlpm.x,VLOOKUP(U945,'Drop-down_menus'!$F$2:$G$16,2,FALSE),IF(_xlpm.x=0,"",_xlpm.x)))</f>
        <v/>
      </c>
      <c r="Z945" t="str">
        <f>IF(V945="","",_xlfn.LET(_xlpm.x,VLOOKUP(V945,'Drop-down_menus'!$F$2:$G$16,2,FALSE),IF(_xlpm.x=0,"",_xlpm.x)))</f>
        <v/>
      </c>
      <c r="AA945" t="str">
        <f>IF(W945="","",_xlfn.LET(_xlpm.x,VLOOKUP(W945,'Drop-down_menus'!$F$2:$G$16,2,FALSE),IF(_xlpm.x=0,"",_xlpm.x)))</f>
        <v/>
      </c>
      <c r="AB945" t="s">
        <v>678</v>
      </c>
      <c r="AE945" t="s">
        <v>684</v>
      </c>
    </row>
    <row r="946" spans="1:34" hidden="1" x14ac:dyDescent="0.2">
      <c r="A946" s="2" t="s">
        <v>248</v>
      </c>
      <c r="C946">
        <v>1598</v>
      </c>
      <c r="D946" t="s">
        <v>700</v>
      </c>
      <c r="F946" t="s">
        <v>690</v>
      </c>
      <c r="G946">
        <v>2</v>
      </c>
      <c r="H946" t="s">
        <v>690</v>
      </c>
      <c r="I946" t="s">
        <v>690</v>
      </c>
      <c r="J946" t="str">
        <f>IF($I946="","",_xlfn.LET(_xlpm.x,VLOOKUP($I946,'taxon-match_2026-08-31'!$A$2:$N$122,6,FALSE),IF(_xlpm.x=0,"",_xlpm.x)))</f>
        <v>Grube, 1850</v>
      </c>
      <c r="K946" t="str">
        <f>IF($I946="","",_xlfn.LET(_xlpm.x,VLOOKUP($I946,'taxon-match_2026-08-31'!$A$2:$N$122,4,FALSE),IF(_xlpm.x=0,"",_xlpm.x)))</f>
        <v>urn:lsid:marinespecies.org:taxname:883</v>
      </c>
      <c r="L946" t="str">
        <f>IF($I946="","",_xlfn.LET(_xlpm.x,VLOOKUP($I946,'taxon-match_2026-08-31'!$A$2:$N$122,7,FALSE),IF(_xlpm.x=0,"",_xlpm.x)))</f>
        <v>Animalia</v>
      </c>
      <c r="M946" t="str">
        <f>IF($I946="","",_xlfn.LET(_xlpm.x,VLOOKUP($I946,'taxon-match_2026-08-31'!$A$2:$N$122,8,FALSE),IF(_xlpm.x=0,"",_xlpm.x)))</f>
        <v>Annelida</v>
      </c>
      <c r="N946" t="str">
        <f>IF($I946="","",_xlfn.LET(_xlpm.x,VLOOKUP($I946,'taxon-match_2026-08-31'!$A$2:$N$122,9,FALSE),IF(_xlpm.x=0,"",_xlpm.x)))</f>
        <v>Polychaeta</v>
      </c>
      <c r="O946" t="str">
        <f>IF($I946="","",_xlfn.LET(_xlpm.x,VLOOKUP($I946,'taxon-match_2026-08-31'!$A$2:$N$122,10,FALSE),IF(_xlpm.x=0,"",_xlpm.x)))</f>
        <v/>
      </c>
      <c r="P946" t="str">
        <f>IF($I946="","",_xlfn.LET(_xlpm.x,VLOOKUP($I946,'taxon-match_2026-08-31'!$A$2:$N$122,11,FALSE),IF(_xlpm.x=0,"",_xlpm.x)))</f>
        <v/>
      </c>
      <c r="Q946" t="str">
        <f>IF($I946="","",_xlfn.LET(_xlpm.x,VLOOKUP($I946,'taxon-match_2026-08-31'!$A$2:$N$122,12,FALSE),IF(_xlpm.x=0,"",_xlpm.x)))</f>
        <v/>
      </c>
      <c r="R946" t="str">
        <f>IF($I946="","",_xlfn.LET(_xlpm.x,VLOOKUP($I946,'taxon-match_2026-08-31'!$A$2:$N$122,14,FALSE),IF(_xlpm.x=0,"",_xlpm.x)))</f>
        <v/>
      </c>
      <c r="S946" s="2" t="s">
        <v>2358</v>
      </c>
      <c r="T946" t="s">
        <v>79</v>
      </c>
      <c r="X946" t="str">
        <f>IF(T946="","",_xlfn.LET(_xlpm.x,VLOOKUP(T946,'Drop-down_menus'!$F$2:$G$16,2,FALSE),IF(_xlpm.x=0,"",_xlpm.x)))</f>
        <v/>
      </c>
      <c r="Y946" t="str">
        <f>IF(U946="","",_xlfn.LET(_xlpm.x,VLOOKUP(U946,'Drop-down_menus'!$F$2:$G$16,2,FALSE),IF(_xlpm.x=0,"",_xlpm.x)))</f>
        <v/>
      </c>
      <c r="Z946" t="str">
        <f>IF(V946="","",_xlfn.LET(_xlpm.x,VLOOKUP(V946,'Drop-down_menus'!$F$2:$G$16,2,FALSE),IF(_xlpm.x=0,"",_xlpm.x)))</f>
        <v/>
      </c>
      <c r="AA946" t="str">
        <f>IF(W946="","",_xlfn.LET(_xlpm.x,VLOOKUP(W946,'Drop-down_menus'!$F$2:$G$16,2,FALSE),IF(_xlpm.x=0,"",_xlpm.x)))</f>
        <v/>
      </c>
      <c r="AB946" t="s">
        <v>678</v>
      </c>
      <c r="AE946" t="s">
        <v>689</v>
      </c>
    </row>
    <row r="947" spans="1:34" hidden="1" x14ac:dyDescent="0.2">
      <c r="A947" s="2" t="s">
        <v>248</v>
      </c>
      <c r="C947">
        <v>1599</v>
      </c>
      <c r="D947" t="s">
        <v>700</v>
      </c>
      <c r="F947" t="s">
        <v>691</v>
      </c>
      <c r="G947">
        <v>35</v>
      </c>
      <c r="H947" s="2" t="s">
        <v>700</v>
      </c>
      <c r="I947" s="2" t="s">
        <v>700</v>
      </c>
      <c r="J947" t="str">
        <f>IF($I947="","",_xlfn.LET(_xlpm.x,VLOOKUP($I947,'taxon-match_2026-08-31'!$A$2:$N$122,6,FALSE),IF(_xlpm.x=0,"",_xlpm.x)))</f>
        <v/>
      </c>
      <c r="K947" t="str">
        <f>IF($I947="","",_xlfn.LET(_xlpm.x,VLOOKUP($I947,'taxon-match_2026-08-31'!$A$2:$N$122,4,FALSE),IF(_xlpm.x=0,"",_xlpm.x)))</f>
        <v>urn:lsid:marinespecies.org:taxname:1</v>
      </c>
      <c r="L947" t="str">
        <f>IF($I947="","",_xlfn.LET(_xlpm.x,VLOOKUP($I947,'taxon-match_2026-08-31'!$A$2:$N$122,7,FALSE),IF(_xlpm.x=0,"",_xlpm.x)))</f>
        <v/>
      </c>
      <c r="M947" t="str">
        <f>IF($I947="","",_xlfn.LET(_xlpm.x,VLOOKUP($I947,'taxon-match_2026-08-31'!$A$2:$N$122,8,FALSE),IF(_xlpm.x=0,"",_xlpm.x)))</f>
        <v/>
      </c>
      <c r="N947" t="str">
        <f>IF($I947="","",_xlfn.LET(_xlpm.x,VLOOKUP($I947,'taxon-match_2026-08-31'!$A$2:$N$122,9,FALSE),IF(_xlpm.x=0,"",_xlpm.x)))</f>
        <v/>
      </c>
      <c r="O947" t="str">
        <f>IF($I947="","",_xlfn.LET(_xlpm.x,VLOOKUP($I947,'taxon-match_2026-08-31'!$A$2:$N$122,10,FALSE),IF(_xlpm.x=0,"",_xlpm.x)))</f>
        <v/>
      </c>
      <c r="P947" t="str">
        <f>IF($I947="","",_xlfn.LET(_xlpm.x,VLOOKUP($I947,'taxon-match_2026-08-31'!$A$2:$N$122,11,FALSE),IF(_xlpm.x=0,"",_xlpm.x)))</f>
        <v/>
      </c>
      <c r="Q947" t="str">
        <f>IF($I947="","",_xlfn.LET(_xlpm.x,VLOOKUP($I947,'taxon-match_2026-08-31'!$A$2:$N$122,12,FALSE),IF(_xlpm.x=0,"",_xlpm.x)))</f>
        <v/>
      </c>
      <c r="R947" t="str">
        <f>IF($I947="","",_xlfn.LET(_xlpm.x,VLOOKUP($I947,'taxon-match_2026-08-31'!$A$2:$N$122,14,FALSE),IF(_xlpm.x=0,"",_xlpm.x)))</f>
        <v/>
      </c>
      <c r="S947" s="2" t="s">
        <v>2608</v>
      </c>
      <c r="T947" t="s">
        <v>79</v>
      </c>
      <c r="X947" t="str">
        <f>IF(T947="","",_xlfn.LET(_xlpm.x,VLOOKUP(T947,'Drop-down_menus'!$F$2:$G$16,2,FALSE),IF(_xlpm.x=0,"",_xlpm.x)))</f>
        <v/>
      </c>
      <c r="Y947" t="str">
        <f>IF(U947="","",_xlfn.LET(_xlpm.x,VLOOKUP(U947,'Drop-down_menus'!$F$2:$G$16,2,FALSE),IF(_xlpm.x=0,"",_xlpm.x)))</f>
        <v/>
      </c>
      <c r="Z947" t="str">
        <f>IF(V947="","",_xlfn.LET(_xlpm.x,VLOOKUP(V947,'Drop-down_menus'!$F$2:$G$16,2,FALSE),IF(_xlpm.x=0,"",_xlpm.x)))</f>
        <v/>
      </c>
      <c r="AA947" t="str">
        <f>IF(W947="","",_xlfn.LET(_xlpm.x,VLOOKUP(W947,'Drop-down_menus'!$F$2:$G$16,2,FALSE),IF(_xlpm.x=0,"",_xlpm.x)))</f>
        <v/>
      </c>
      <c r="AB947" t="s">
        <v>678</v>
      </c>
      <c r="AE947" t="s">
        <v>689</v>
      </c>
    </row>
    <row r="948" spans="1:34" hidden="1" x14ac:dyDescent="0.2">
      <c r="A948" s="2" t="s">
        <v>248</v>
      </c>
      <c r="C948">
        <v>1600</v>
      </c>
      <c r="D948" t="s">
        <v>700</v>
      </c>
      <c r="F948" t="s">
        <v>688</v>
      </c>
      <c r="G948">
        <v>25</v>
      </c>
      <c r="H948" t="s">
        <v>688</v>
      </c>
      <c r="I948" t="s">
        <v>688</v>
      </c>
      <c r="J948" t="str">
        <f>IF($I948="","",_xlfn.LET(_xlpm.x,VLOOKUP($I948,'taxon-match_2026-08-31'!$A$2:$N$122,6,FALSE),IF(_xlpm.x=0,"",_xlpm.x)))</f>
        <v>Krøyer, 1846</v>
      </c>
      <c r="K948" t="str">
        <f>IF($I948="","",_xlfn.LET(_xlpm.x,VLOOKUP($I948,'taxon-match_2026-08-31'!$A$2:$N$122,4,FALSE),IF(_xlpm.x=0,"",_xlpm.x)))</f>
        <v>urn:lsid:marinespecies.org:taxname:1137</v>
      </c>
      <c r="L948" t="str">
        <f>IF($I948="","",_xlfn.LET(_xlpm.x,VLOOKUP($I948,'taxon-match_2026-08-31'!$A$2:$N$122,7,FALSE),IF(_xlpm.x=0,"",_xlpm.x)))</f>
        <v>Animalia</v>
      </c>
      <c r="M948" t="str">
        <f>IF($I948="","",_xlfn.LET(_xlpm.x,VLOOKUP($I948,'taxon-match_2026-08-31'!$A$2:$N$122,8,FALSE),IF(_xlpm.x=0,"",_xlpm.x)))</f>
        <v>Arthropoda</v>
      </c>
      <c r="N948" t="str">
        <f>IF($I948="","",_xlfn.LET(_xlpm.x,VLOOKUP($I948,'taxon-match_2026-08-31'!$A$2:$N$122,9,FALSE),IF(_xlpm.x=0,"",_xlpm.x)))</f>
        <v>Malacostraca</v>
      </c>
      <c r="O948" t="str">
        <f>IF($I948="","",_xlfn.LET(_xlpm.x,VLOOKUP($I948,'taxon-match_2026-08-31'!$A$2:$N$122,10,FALSE),IF(_xlpm.x=0,"",_xlpm.x)))</f>
        <v>Cumacea</v>
      </c>
      <c r="P948" t="str">
        <f>IF($I948="","",_xlfn.LET(_xlpm.x,VLOOKUP($I948,'taxon-match_2026-08-31'!$A$2:$N$122,11,FALSE),IF(_xlpm.x=0,"",_xlpm.x)))</f>
        <v/>
      </c>
      <c r="Q948" t="str">
        <f>IF($I948="","",_xlfn.LET(_xlpm.x,VLOOKUP($I948,'taxon-match_2026-08-31'!$A$2:$N$122,12,FALSE),IF(_xlpm.x=0,"",_xlpm.x)))</f>
        <v/>
      </c>
      <c r="R948" t="str">
        <f>IF($I948="","",_xlfn.LET(_xlpm.x,VLOOKUP($I948,'taxon-match_2026-08-31'!$A$2:$N$122,14,FALSE),IF(_xlpm.x=0,"",_xlpm.x)))</f>
        <v/>
      </c>
      <c r="S948" s="2" t="s">
        <v>2359</v>
      </c>
      <c r="T948" t="s">
        <v>79</v>
      </c>
      <c r="X948" t="str">
        <f>IF(T948="","",_xlfn.LET(_xlpm.x,VLOOKUP(T948,'Drop-down_menus'!$F$2:$G$16,2,FALSE),IF(_xlpm.x=0,"",_xlpm.x)))</f>
        <v/>
      </c>
      <c r="Y948" t="str">
        <f>IF(U948="","",_xlfn.LET(_xlpm.x,VLOOKUP(U948,'Drop-down_menus'!$F$2:$G$16,2,FALSE),IF(_xlpm.x=0,"",_xlpm.x)))</f>
        <v/>
      </c>
      <c r="Z948" t="str">
        <f>IF(V948="","",_xlfn.LET(_xlpm.x,VLOOKUP(V948,'Drop-down_menus'!$F$2:$G$16,2,FALSE),IF(_xlpm.x=0,"",_xlpm.x)))</f>
        <v/>
      </c>
      <c r="AA948" t="str">
        <f>IF(W948="","",_xlfn.LET(_xlpm.x,VLOOKUP(W948,'Drop-down_menus'!$F$2:$G$16,2,FALSE),IF(_xlpm.x=0,"",_xlpm.x)))</f>
        <v/>
      </c>
      <c r="AB948" t="s">
        <v>678</v>
      </c>
      <c r="AE948" t="s">
        <v>689</v>
      </c>
    </row>
    <row r="949" spans="1:34" hidden="1" x14ac:dyDescent="0.2">
      <c r="A949" s="2" t="s">
        <v>248</v>
      </c>
      <c r="C949">
        <v>1601</v>
      </c>
      <c r="D949" t="s">
        <v>700</v>
      </c>
      <c r="F949" t="s">
        <v>687</v>
      </c>
      <c r="G949">
        <v>1</v>
      </c>
      <c r="H949" t="s">
        <v>687</v>
      </c>
      <c r="I949" t="s">
        <v>687</v>
      </c>
      <c r="J949" t="str">
        <f>IF($I949="","",_xlfn.LET(_xlpm.x,VLOOKUP($I949,'taxon-match_2026-08-31'!$A$2:$N$122,6,FALSE),IF(_xlpm.x=0,"",_xlpm.x)))</f>
        <v>Latreille, 1816</v>
      </c>
      <c r="K949" t="str">
        <f>IF($I949="","",_xlfn.LET(_xlpm.x,VLOOKUP($I949,'taxon-match_2026-08-31'!$A$2:$N$122,4,FALSE),IF(_xlpm.x=0,"",_xlpm.x)))</f>
        <v>urn:lsid:marinespecies.org:taxname:1131</v>
      </c>
      <c r="L949" t="str">
        <f>IF($I949="","",_xlfn.LET(_xlpm.x,VLOOKUP($I949,'taxon-match_2026-08-31'!$A$2:$N$122,7,FALSE),IF(_xlpm.x=0,"",_xlpm.x)))</f>
        <v>Animalia</v>
      </c>
      <c r="M949" t="str">
        <f>IF($I949="","",_xlfn.LET(_xlpm.x,VLOOKUP($I949,'taxon-match_2026-08-31'!$A$2:$N$122,8,FALSE),IF(_xlpm.x=0,"",_xlpm.x)))</f>
        <v>Arthropoda</v>
      </c>
      <c r="N949" t="str">
        <f>IF($I949="","",_xlfn.LET(_xlpm.x,VLOOKUP($I949,'taxon-match_2026-08-31'!$A$2:$N$122,9,FALSE),IF(_xlpm.x=0,"",_xlpm.x)))</f>
        <v>Malacostraca</v>
      </c>
      <c r="O949" t="str">
        <f>IF($I949="","",_xlfn.LET(_xlpm.x,VLOOKUP($I949,'taxon-match_2026-08-31'!$A$2:$N$122,10,FALSE),IF(_xlpm.x=0,"",_xlpm.x)))</f>
        <v>Isopoda</v>
      </c>
      <c r="P949" t="str">
        <f>IF($I949="","",_xlfn.LET(_xlpm.x,VLOOKUP($I949,'taxon-match_2026-08-31'!$A$2:$N$122,11,FALSE),IF(_xlpm.x=0,"",_xlpm.x)))</f>
        <v/>
      </c>
      <c r="Q949" t="str">
        <f>IF($I949="","",_xlfn.LET(_xlpm.x,VLOOKUP($I949,'taxon-match_2026-08-31'!$A$2:$N$122,12,FALSE),IF(_xlpm.x=0,"",_xlpm.x)))</f>
        <v/>
      </c>
      <c r="R949" t="str">
        <f>IF($I949="","",_xlfn.LET(_xlpm.x,VLOOKUP($I949,'taxon-match_2026-08-31'!$A$2:$N$122,14,FALSE),IF(_xlpm.x=0,"",_xlpm.x)))</f>
        <v/>
      </c>
      <c r="S949" s="2" t="s">
        <v>2359</v>
      </c>
      <c r="T949" t="s">
        <v>79</v>
      </c>
      <c r="X949" t="str">
        <f>IF(T949="","",_xlfn.LET(_xlpm.x,VLOOKUP(T949,'Drop-down_menus'!$F$2:$G$16,2,FALSE),IF(_xlpm.x=0,"",_xlpm.x)))</f>
        <v/>
      </c>
      <c r="Y949" t="str">
        <f>IF(U949="","",_xlfn.LET(_xlpm.x,VLOOKUP(U949,'Drop-down_menus'!$F$2:$G$16,2,FALSE),IF(_xlpm.x=0,"",_xlpm.x)))</f>
        <v/>
      </c>
      <c r="Z949" t="str">
        <f>IF(V949="","",_xlfn.LET(_xlpm.x,VLOOKUP(V949,'Drop-down_menus'!$F$2:$G$16,2,FALSE),IF(_xlpm.x=0,"",_xlpm.x)))</f>
        <v/>
      </c>
      <c r="AA949" t="str">
        <f>IF(W949="","",_xlfn.LET(_xlpm.x,VLOOKUP(W949,'Drop-down_menus'!$F$2:$G$16,2,FALSE),IF(_xlpm.x=0,"",_xlpm.x)))</f>
        <v/>
      </c>
      <c r="AB949" t="s">
        <v>678</v>
      </c>
      <c r="AE949" t="s">
        <v>689</v>
      </c>
    </row>
    <row r="950" spans="1:34" hidden="1" x14ac:dyDescent="0.2">
      <c r="A950" s="2" t="s">
        <v>248</v>
      </c>
      <c r="C950">
        <v>1602</v>
      </c>
      <c r="D950" t="s">
        <v>700</v>
      </c>
      <c r="F950" t="s">
        <v>693</v>
      </c>
      <c r="G950">
        <v>2</v>
      </c>
      <c r="H950" t="s">
        <v>693</v>
      </c>
      <c r="I950" t="s">
        <v>693</v>
      </c>
      <c r="J950" t="str">
        <f>IF($I950="","",_xlfn.LET(_xlpm.x,VLOOKUP($I950,'taxon-match_2026-08-31'!$A$2:$N$122,6,FALSE),IF(_xlpm.x=0,"",_xlpm.x)))</f>
        <v>Cuvier, 1795</v>
      </c>
      <c r="K950" t="str">
        <f>IF($I950="","",_xlfn.LET(_xlpm.x,VLOOKUP($I950,'taxon-match_2026-08-31'!$A$2:$N$122,4,FALSE),IF(_xlpm.x=0,"",_xlpm.x)))</f>
        <v>urn:lsid:marinespecies.org:taxname:101</v>
      </c>
      <c r="L950" t="str">
        <f>IF($I950="","",_xlfn.LET(_xlpm.x,VLOOKUP($I950,'taxon-match_2026-08-31'!$A$2:$N$122,7,FALSE),IF(_xlpm.x=0,"",_xlpm.x)))</f>
        <v>Animalia</v>
      </c>
      <c r="M950" t="str">
        <f>IF($I950="","",_xlfn.LET(_xlpm.x,VLOOKUP($I950,'taxon-match_2026-08-31'!$A$2:$N$122,8,FALSE),IF(_xlpm.x=0,"",_xlpm.x)))</f>
        <v>Mollusca</v>
      </c>
      <c r="N950" t="str">
        <f>IF($I950="","",_xlfn.LET(_xlpm.x,VLOOKUP($I950,'taxon-match_2026-08-31'!$A$2:$N$122,9,FALSE),IF(_xlpm.x=0,"",_xlpm.x)))</f>
        <v>Gastropoda</v>
      </c>
      <c r="O950" t="str">
        <f>IF($I950="","",_xlfn.LET(_xlpm.x,VLOOKUP($I950,'taxon-match_2026-08-31'!$A$2:$N$122,10,FALSE),IF(_xlpm.x=0,"",_xlpm.x)))</f>
        <v/>
      </c>
      <c r="P950" t="str">
        <f>IF($I950="","",_xlfn.LET(_xlpm.x,VLOOKUP($I950,'taxon-match_2026-08-31'!$A$2:$N$122,11,FALSE),IF(_xlpm.x=0,"",_xlpm.x)))</f>
        <v/>
      </c>
      <c r="Q950" t="str">
        <f>IF($I950="","",_xlfn.LET(_xlpm.x,VLOOKUP($I950,'taxon-match_2026-08-31'!$A$2:$N$122,12,FALSE),IF(_xlpm.x=0,"",_xlpm.x)))</f>
        <v/>
      </c>
      <c r="R950" t="str">
        <f>IF($I950="","",_xlfn.LET(_xlpm.x,VLOOKUP($I950,'taxon-match_2026-08-31'!$A$2:$N$122,14,FALSE),IF(_xlpm.x=0,"",_xlpm.x)))</f>
        <v/>
      </c>
      <c r="S950" s="2" t="s">
        <v>2358</v>
      </c>
      <c r="T950" t="s">
        <v>79</v>
      </c>
      <c r="X950" t="str">
        <f>IF(T950="","",_xlfn.LET(_xlpm.x,VLOOKUP(T950,'Drop-down_menus'!$F$2:$G$16,2,FALSE),IF(_xlpm.x=0,"",_xlpm.x)))</f>
        <v/>
      </c>
      <c r="Y950" t="str">
        <f>IF(U950="","",_xlfn.LET(_xlpm.x,VLOOKUP(U950,'Drop-down_menus'!$F$2:$G$16,2,FALSE),IF(_xlpm.x=0,"",_xlpm.x)))</f>
        <v/>
      </c>
      <c r="Z950" t="str">
        <f>IF(V950="","",_xlfn.LET(_xlpm.x,VLOOKUP(V950,'Drop-down_menus'!$F$2:$G$16,2,FALSE),IF(_xlpm.x=0,"",_xlpm.x)))</f>
        <v/>
      </c>
      <c r="AA950" t="str">
        <f>IF(W950="","",_xlfn.LET(_xlpm.x,VLOOKUP(W950,'Drop-down_menus'!$F$2:$G$16,2,FALSE),IF(_xlpm.x=0,"",_xlpm.x)))</f>
        <v/>
      </c>
      <c r="AB950" t="s">
        <v>678</v>
      </c>
      <c r="AE950" t="s">
        <v>689</v>
      </c>
    </row>
    <row r="951" spans="1:34" hidden="1" x14ac:dyDescent="0.2">
      <c r="A951" s="2" t="s">
        <v>248</v>
      </c>
      <c r="C951">
        <v>1603</v>
      </c>
      <c r="D951" t="s">
        <v>700</v>
      </c>
      <c r="F951" t="s">
        <v>685</v>
      </c>
      <c r="G951">
        <v>4</v>
      </c>
      <c r="H951" t="s">
        <v>685</v>
      </c>
      <c r="I951" t="s">
        <v>685</v>
      </c>
      <c r="J951" t="str">
        <f>IF($I951="","",_xlfn.LET(_xlpm.x,VLOOKUP($I951,'taxon-match_2026-08-31'!$A$2:$N$122,6,FALSE),IF(_xlpm.x=0,"",_xlpm.x)))</f>
        <v>Linnaeus, 1758</v>
      </c>
      <c r="K951" t="str">
        <f>IF($I951="","",_xlfn.LET(_xlpm.x,VLOOKUP($I951,'taxon-match_2026-08-31'!$A$2:$N$122,4,FALSE),IF(_xlpm.x=0,"",_xlpm.x)))</f>
        <v>urn:lsid:marinespecies.org:taxname:105</v>
      </c>
      <c r="L951" t="str">
        <f>IF($I951="","",_xlfn.LET(_xlpm.x,VLOOKUP($I951,'taxon-match_2026-08-31'!$A$2:$N$122,7,FALSE),IF(_xlpm.x=0,"",_xlpm.x)))</f>
        <v>Animalia</v>
      </c>
      <c r="M951" t="str">
        <f>IF($I951="","",_xlfn.LET(_xlpm.x,VLOOKUP($I951,'taxon-match_2026-08-31'!$A$2:$N$122,8,FALSE),IF(_xlpm.x=0,"",_xlpm.x)))</f>
        <v>Mollusca</v>
      </c>
      <c r="N951" t="str">
        <f>IF($I951="","",_xlfn.LET(_xlpm.x,VLOOKUP($I951,'taxon-match_2026-08-31'!$A$2:$N$122,9,FALSE),IF(_xlpm.x=0,"",_xlpm.x)))</f>
        <v>Bivalvia</v>
      </c>
      <c r="O951" t="str">
        <f>IF($I951="","",_xlfn.LET(_xlpm.x,VLOOKUP($I951,'taxon-match_2026-08-31'!$A$2:$N$122,10,FALSE),IF(_xlpm.x=0,"",_xlpm.x)))</f>
        <v/>
      </c>
      <c r="P951" t="str">
        <f>IF($I951="","",_xlfn.LET(_xlpm.x,VLOOKUP($I951,'taxon-match_2026-08-31'!$A$2:$N$122,11,FALSE),IF(_xlpm.x=0,"",_xlpm.x)))</f>
        <v/>
      </c>
      <c r="Q951" t="str">
        <f>IF($I951="","",_xlfn.LET(_xlpm.x,VLOOKUP($I951,'taxon-match_2026-08-31'!$A$2:$N$122,12,FALSE),IF(_xlpm.x=0,"",_xlpm.x)))</f>
        <v/>
      </c>
      <c r="R951" t="str">
        <f>IF($I951="","",_xlfn.LET(_xlpm.x,VLOOKUP($I951,'taxon-match_2026-08-31'!$A$2:$N$122,14,FALSE),IF(_xlpm.x=0,"",_xlpm.x)))</f>
        <v/>
      </c>
      <c r="S951" s="2" t="s">
        <v>2358</v>
      </c>
      <c r="T951" t="s">
        <v>79</v>
      </c>
      <c r="X951" t="str">
        <f>IF(T951="","",_xlfn.LET(_xlpm.x,VLOOKUP(T951,'Drop-down_menus'!$F$2:$G$16,2,FALSE),IF(_xlpm.x=0,"",_xlpm.x)))</f>
        <v/>
      </c>
      <c r="Y951" t="str">
        <f>IF(U951="","",_xlfn.LET(_xlpm.x,VLOOKUP(U951,'Drop-down_menus'!$F$2:$G$16,2,FALSE),IF(_xlpm.x=0,"",_xlpm.x)))</f>
        <v/>
      </c>
      <c r="Z951" t="str">
        <f>IF(V951="","",_xlfn.LET(_xlpm.x,VLOOKUP(V951,'Drop-down_menus'!$F$2:$G$16,2,FALSE),IF(_xlpm.x=0,"",_xlpm.x)))</f>
        <v/>
      </c>
      <c r="AA951" t="str">
        <f>IF(W951="","",_xlfn.LET(_xlpm.x,VLOOKUP(W951,'Drop-down_menus'!$F$2:$G$16,2,FALSE),IF(_xlpm.x=0,"",_xlpm.x)))</f>
        <v/>
      </c>
      <c r="AB951" t="s">
        <v>678</v>
      </c>
      <c r="AE951" t="s">
        <v>689</v>
      </c>
    </row>
    <row r="952" spans="1:34" hidden="1" x14ac:dyDescent="0.2">
      <c r="A952" s="2" t="s">
        <v>248</v>
      </c>
      <c r="C952">
        <v>1604</v>
      </c>
      <c r="D952" t="s">
        <v>700</v>
      </c>
      <c r="F952" t="s">
        <v>693</v>
      </c>
      <c r="G952">
        <v>12</v>
      </c>
      <c r="H952" t="s">
        <v>693</v>
      </c>
      <c r="I952" t="s">
        <v>693</v>
      </c>
      <c r="J952" t="str">
        <f>IF($I952="","",_xlfn.LET(_xlpm.x,VLOOKUP($I952,'taxon-match_2026-08-31'!$A$2:$N$122,6,FALSE),IF(_xlpm.x=0,"",_xlpm.x)))</f>
        <v>Cuvier, 1795</v>
      </c>
      <c r="K952" t="str">
        <f>IF($I952="","",_xlfn.LET(_xlpm.x,VLOOKUP($I952,'taxon-match_2026-08-31'!$A$2:$N$122,4,FALSE),IF(_xlpm.x=0,"",_xlpm.x)))</f>
        <v>urn:lsid:marinespecies.org:taxname:101</v>
      </c>
      <c r="L952" t="str">
        <f>IF($I952="","",_xlfn.LET(_xlpm.x,VLOOKUP($I952,'taxon-match_2026-08-31'!$A$2:$N$122,7,FALSE),IF(_xlpm.x=0,"",_xlpm.x)))</f>
        <v>Animalia</v>
      </c>
      <c r="M952" t="str">
        <f>IF($I952="","",_xlfn.LET(_xlpm.x,VLOOKUP($I952,'taxon-match_2026-08-31'!$A$2:$N$122,8,FALSE),IF(_xlpm.x=0,"",_xlpm.x)))</f>
        <v>Mollusca</v>
      </c>
      <c r="N952" t="str">
        <f>IF($I952="","",_xlfn.LET(_xlpm.x,VLOOKUP($I952,'taxon-match_2026-08-31'!$A$2:$N$122,9,FALSE),IF(_xlpm.x=0,"",_xlpm.x)))</f>
        <v>Gastropoda</v>
      </c>
      <c r="O952" t="str">
        <f>IF($I952="","",_xlfn.LET(_xlpm.x,VLOOKUP($I952,'taxon-match_2026-08-31'!$A$2:$N$122,10,FALSE),IF(_xlpm.x=0,"",_xlpm.x)))</f>
        <v/>
      </c>
      <c r="P952" t="str">
        <f>IF($I952="","",_xlfn.LET(_xlpm.x,VLOOKUP($I952,'taxon-match_2026-08-31'!$A$2:$N$122,11,FALSE),IF(_xlpm.x=0,"",_xlpm.x)))</f>
        <v/>
      </c>
      <c r="Q952" t="str">
        <f>IF($I952="","",_xlfn.LET(_xlpm.x,VLOOKUP($I952,'taxon-match_2026-08-31'!$A$2:$N$122,12,FALSE),IF(_xlpm.x=0,"",_xlpm.x)))</f>
        <v/>
      </c>
      <c r="R952" t="str">
        <f>IF($I952="","",_xlfn.LET(_xlpm.x,VLOOKUP($I952,'taxon-match_2026-08-31'!$A$2:$N$122,14,FALSE),IF(_xlpm.x=0,"",_xlpm.x)))</f>
        <v/>
      </c>
      <c r="S952" s="2" t="s">
        <v>2358</v>
      </c>
      <c r="T952" t="s">
        <v>79</v>
      </c>
      <c r="X952" t="str">
        <f>IF(T952="","",_xlfn.LET(_xlpm.x,VLOOKUP(T952,'Drop-down_menus'!$F$2:$G$16,2,FALSE),IF(_xlpm.x=0,"",_xlpm.x)))</f>
        <v/>
      </c>
      <c r="Y952" t="str">
        <f>IF(U952="","",_xlfn.LET(_xlpm.x,VLOOKUP(U952,'Drop-down_menus'!$F$2:$G$16,2,FALSE),IF(_xlpm.x=0,"",_xlpm.x)))</f>
        <v/>
      </c>
      <c r="Z952" t="str">
        <f>IF(V952="","",_xlfn.LET(_xlpm.x,VLOOKUP(V952,'Drop-down_menus'!$F$2:$G$16,2,FALSE),IF(_xlpm.x=0,"",_xlpm.x)))</f>
        <v/>
      </c>
      <c r="AA952" t="str">
        <f>IF(W952="","",_xlfn.LET(_xlpm.x,VLOOKUP(W952,'Drop-down_menus'!$F$2:$G$16,2,FALSE),IF(_xlpm.x=0,"",_xlpm.x)))</f>
        <v/>
      </c>
      <c r="AB952" t="s">
        <v>678</v>
      </c>
      <c r="AE952" t="s">
        <v>689</v>
      </c>
    </row>
    <row r="953" spans="1:34" hidden="1" x14ac:dyDescent="0.2">
      <c r="A953" s="2" t="s">
        <v>248</v>
      </c>
      <c r="C953">
        <v>1605</v>
      </c>
      <c r="D953" t="s">
        <v>700</v>
      </c>
      <c r="F953" t="s">
        <v>691</v>
      </c>
      <c r="G953">
        <v>2</v>
      </c>
      <c r="H953" s="2" t="s">
        <v>700</v>
      </c>
      <c r="I953" s="2" t="s">
        <v>700</v>
      </c>
      <c r="J953" t="str">
        <f>IF($I953="","",_xlfn.LET(_xlpm.x,VLOOKUP($I953,'taxon-match_2026-08-31'!$A$2:$N$122,6,FALSE),IF(_xlpm.x=0,"",_xlpm.x)))</f>
        <v/>
      </c>
      <c r="K953" t="str">
        <f>IF($I953="","",_xlfn.LET(_xlpm.x,VLOOKUP($I953,'taxon-match_2026-08-31'!$A$2:$N$122,4,FALSE),IF(_xlpm.x=0,"",_xlpm.x)))</f>
        <v>urn:lsid:marinespecies.org:taxname:1</v>
      </c>
      <c r="L953" t="str">
        <f>IF($I953="","",_xlfn.LET(_xlpm.x,VLOOKUP($I953,'taxon-match_2026-08-31'!$A$2:$N$122,7,FALSE),IF(_xlpm.x=0,"",_xlpm.x)))</f>
        <v/>
      </c>
      <c r="M953" t="str">
        <f>IF($I953="","",_xlfn.LET(_xlpm.x,VLOOKUP($I953,'taxon-match_2026-08-31'!$A$2:$N$122,8,FALSE),IF(_xlpm.x=0,"",_xlpm.x)))</f>
        <v/>
      </c>
      <c r="N953" t="str">
        <f>IF($I953="","",_xlfn.LET(_xlpm.x,VLOOKUP($I953,'taxon-match_2026-08-31'!$A$2:$N$122,9,FALSE),IF(_xlpm.x=0,"",_xlpm.x)))</f>
        <v/>
      </c>
      <c r="O953" t="str">
        <f>IF($I953="","",_xlfn.LET(_xlpm.x,VLOOKUP($I953,'taxon-match_2026-08-31'!$A$2:$N$122,10,FALSE),IF(_xlpm.x=0,"",_xlpm.x)))</f>
        <v/>
      </c>
      <c r="P953" t="str">
        <f>IF($I953="","",_xlfn.LET(_xlpm.x,VLOOKUP($I953,'taxon-match_2026-08-31'!$A$2:$N$122,11,FALSE),IF(_xlpm.x=0,"",_xlpm.x)))</f>
        <v/>
      </c>
      <c r="Q953" t="str">
        <f>IF($I953="","",_xlfn.LET(_xlpm.x,VLOOKUP($I953,'taxon-match_2026-08-31'!$A$2:$N$122,12,FALSE),IF(_xlpm.x=0,"",_xlpm.x)))</f>
        <v/>
      </c>
      <c r="R953" t="str">
        <f>IF($I953="","",_xlfn.LET(_xlpm.x,VLOOKUP($I953,'taxon-match_2026-08-31'!$A$2:$N$122,14,FALSE),IF(_xlpm.x=0,"",_xlpm.x)))</f>
        <v/>
      </c>
      <c r="S953" s="2" t="s">
        <v>2608</v>
      </c>
      <c r="T953" t="s">
        <v>79</v>
      </c>
      <c r="X953" t="str">
        <f>IF(T953="","",_xlfn.LET(_xlpm.x,VLOOKUP(T953,'Drop-down_menus'!$F$2:$G$16,2,FALSE),IF(_xlpm.x=0,"",_xlpm.x)))</f>
        <v/>
      </c>
      <c r="Y953" t="str">
        <f>IF(U953="","",_xlfn.LET(_xlpm.x,VLOOKUP(U953,'Drop-down_menus'!$F$2:$G$16,2,FALSE),IF(_xlpm.x=0,"",_xlpm.x)))</f>
        <v/>
      </c>
      <c r="Z953" t="str">
        <f>IF(V953="","",_xlfn.LET(_xlpm.x,VLOOKUP(V953,'Drop-down_menus'!$F$2:$G$16,2,FALSE),IF(_xlpm.x=0,"",_xlpm.x)))</f>
        <v/>
      </c>
      <c r="AA953" t="str">
        <f>IF(W953="","",_xlfn.LET(_xlpm.x,VLOOKUP(W953,'Drop-down_menus'!$F$2:$G$16,2,FALSE),IF(_xlpm.x=0,"",_xlpm.x)))</f>
        <v/>
      </c>
      <c r="AB953" t="s">
        <v>678</v>
      </c>
      <c r="AE953" t="s">
        <v>689</v>
      </c>
    </row>
    <row r="954" spans="1:34" hidden="1" x14ac:dyDescent="0.2">
      <c r="A954" s="2" t="s">
        <v>248</v>
      </c>
      <c r="C954">
        <v>1606</v>
      </c>
      <c r="D954" t="s">
        <v>700</v>
      </c>
      <c r="F954" t="s">
        <v>691</v>
      </c>
      <c r="G954">
        <v>1</v>
      </c>
      <c r="H954" s="2" t="s">
        <v>700</v>
      </c>
      <c r="I954" s="2" t="s">
        <v>700</v>
      </c>
      <c r="J954" t="str">
        <f>IF($I954="","",_xlfn.LET(_xlpm.x,VLOOKUP($I954,'taxon-match_2026-08-31'!$A$2:$N$122,6,FALSE),IF(_xlpm.x=0,"",_xlpm.x)))</f>
        <v/>
      </c>
      <c r="K954" t="str">
        <f>IF($I954="","",_xlfn.LET(_xlpm.x,VLOOKUP($I954,'taxon-match_2026-08-31'!$A$2:$N$122,4,FALSE),IF(_xlpm.x=0,"",_xlpm.x)))</f>
        <v>urn:lsid:marinespecies.org:taxname:1</v>
      </c>
      <c r="L954" t="str">
        <f>IF($I954="","",_xlfn.LET(_xlpm.x,VLOOKUP($I954,'taxon-match_2026-08-31'!$A$2:$N$122,7,FALSE),IF(_xlpm.x=0,"",_xlpm.x)))</f>
        <v/>
      </c>
      <c r="M954" t="str">
        <f>IF($I954="","",_xlfn.LET(_xlpm.x,VLOOKUP($I954,'taxon-match_2026-08-31'!$A$2:$N$122,8,FALSE),IF(_xlpm.x=0,"",_xlpm.x)))</f>
        <v/>
      </c>
      <c r="N954" t="str">
        <f>IF($I954="","",_xlfn.LET(_xlpm.x,VLOOKUP($I954,'taxon-match_2026-08-31'!$A$2:$N$122,9,FALSE),IF(_xlpm.x=0,"",_xlpm.x)))</f>
        <v/>
      </c>
      <c r="O954" t="str">
        <f>IF($I954="","",_xlfn.LET(_xlpm.x,VLOOKUP($I954,'taxon-match_2026-08-31'!$A$2:$N$122,10,FALSE),IF(_xlpm.x=0,"",_xlpm.x)))</f>
        <v/>
      </c>
      <c r="P954" t="str">
        <f>IF($I954="","",_xlfn.LET(_xlpm.x,VLOOKUP($I954,'taxon-match_2026-08-31'!$A$2:$N$122,11,FALSE),IF(_xlpm.x=0,"",_xlpm.x)))</f>
        <v/>
      </c>
      <c r="Q954" t="str">
        <f>IF($I954="","",_xlfn.LET(_xlpm.x,VLOOKUP($I954,'taxon-match_2026-08-31'!$A$2:$N$122,12,FALSE),IF(_xlpm.x=0,"",_xlpm.x)))</f>
        <v/>
      </c>
      <c r="R954" t="str">
        <f>IF($I954="","",_xlfn.LET(_xlpm.x,VLOOKUP($I954,'taxon-match_2026-08-31'!$A$2:$N$122,14,FALSE),IF(_xlpm.x=0,"",_xlpm.x)))</f>
        <v/>
      </c>
      <c r="S954" s="2" t="s">
        <v>2608</v>
      </c>
      <c r="T954" t="s">
        <v>79</v>
      </c>
      <c r="U954" t="s">
        <v>89</v>
      </c>
      <c r="V954" t="s">
        <v>185</v>
      </c>
      <c r="W954" t="s">
        <v>71</v>
      </c>
      <c r="X954" t="str">
        <f>IF(T954="","",_xlfn.LET(_xlpm.x,VLOOKUP(T954,'Drop-down_menus'!$F$2:$G$16,2,FALSE),IF(_xlpm.x=0,"",_xlpm.x)))</f>
        <v/>
      </c>
      <c r="Y954" t="str">
        <f>IF(U954="","",_xlfn.LET(_xlpm.x,VLOOKUP(U954,'Drop-down_menus'!$F$2:$G$16,2,FALSE),IF(_xlpm.x=0,"",_xlpm.x)))</f>
        <v/>
      </c>
      <c r="Z954" t="str">
        <f>IF(V954="","",_xlfn.LET(_xlpm.x,VLOOKUP(V954,'Drop-down_menus'!$F$2:$G$16,2,FALSE),IF(_xlpm.x=0,"",_xlpm.x)))</f>
        <v>https://orcid.org/0000-0003-4905-1637</v>
      </c>
      <c r="AA954" t="str">
        <f>IF(W954="","",_xlfn.LET(_xlpm.x,VLOOKUP(W954,'Drop-down_menus'!$F$2:$G$16,2,FALSE),IF(_xlpm.x=0,"",_xlpm.x)))</f>
        <v>https://orcid.org/0009-0002-6669-2911</v>
      </c>
      <c r="AB954" t="s">
        <v>678</v>
      </c>
      <c r="AE954" t="s">
        <v>787</v>
      </c>
    </row>
    <row r="955" spans="1:34" hidden="1" x14ac:dyDescent="0.2">
      <c r="A955" s="2" t="s">
        <v>276</v>
      </c>
      <c r="C955">
        <v>2141</v>
      </c>
      <c r="D955" t="s">
        <v>700</v>
      </c>
      <c r="F955" t="s">
        <v>685</v>
      </c>
      <c r="G955">
        <v>100</v>
      </c>
      <c r="H955" t="s">
        <v>685</v>
      </c>
      <c r="I955" t="s">
        <v>685</v>
      </c>
      <c r="J955" t="str">
        <f>IF($I955="","",_xlfn.LET(_xlpm.x,VLOOKUP($I955,'taxon-match_2026-08-31'!$A$2:$N$122,6,FALSE),IF(_xlpm.x=0,"",_xlpm.x)))</f>
        <v>Linnaeus, 1758</v>
      </c>
      <c r="K955" t="str">
        <f>IF($I955="","",_xlfn.LET(_xlpm.x,VLOOKUP($I955,'taxon-match_2026-08-31'!$A$2:$N$122,4,FALSE),IF(_xlpm.x=0,"",_xlpm.x)))</f>
        <v>urn:lsid:marinespecies.org:taxname:105</v>
      </c>
      <c r="L955" t="str">
        <f>IF($I955="","",_xlfn.LET(_xlpm.x,VLOOKUP($I955,'taxon-match_2026-08-31'!$A$2:$N$122,7,FALSE),IF(_xlpm.x=0,"",_xlpm.x)))</f>
        <v>Animalia</v>
      </c>
      <c r="M955" t="str">
        <f>IF($I955="","",_xlfn.LET(_xlpm.x,VLOOKUP($I955,'taxon-match_2026-08-31'!$A$2:$N$122,8,FALSE),IF(_xlpm.x=0,"",_xlpm.x)))</f>
        <v>Mollusca</v>
      </c>
      <c r="N955" t="str">
        <f>IF($I955="","",_xlfn.LET(_xlpm.x,VLOOKUP($I955,'taxon-match_2026-08-31'!$A$2:$N$122,9,FALSE),IF(_xlpm.x=0,"",_xlpm.x)))</f>
        <v>Bivalvia</v>
      </c>
      <c r="O955" t="str">
        <f>IF($I955="","",_xlfn.LET(_xlpm.x,VLOOKUP($I955,'taxon-match_2026-08-31'!$A$2:$N$122,10,FALSE),IF(_xlpm.x=0,"",_xlpm.x)))</f>
        <v/>
      </c>
      <c r="P955" t="str">
        <f>IF($I955="","",_xlfn.LET(_xlpm.x,VLOOKUP($I955,'taxon-match_2026-08-31'!$A$2:$N$122,11,FALSE),IF(_xlpm.x=0,"",_xlpm.x)))</f>
        <v/>
      </c>
      <c r="Q955" t="str">
        <f>IF($I955="","",_xlfn.LET(_xlpm.x,VLOOKUP($I955,'taxon-match_2026-08-31'!$A$2:$N$122,12,FALSE),IF(_xlpm.x=0,"",_xlpm.x)))</f>
        <v/>
      </c>
      <c r="R955" t="str">
        <f>IF($I955="","",_xlfn.LET(_xlpm.x,VLOOKUP($I955,'taxon-match_2026-08-31'!$A$2:$N$122,14,FALSE),IF(_xlpm.x=0,"",_xlpm.x)))</f>
        <v/>
      </c>
      <c r="S955" s="2" t="s">
        <v>2358</v>
      </c>
      <c r="T955" t="s">
        <v>79</v>
      </c>
      <c r="U955" t="s">
        <v>89</v>
      </c>
      <c r="V955" t="s">
        <v>185</v>
      </c>
      <c r="W955" t="s">
        <v>71</v>
      </c>
      <c r="X955" t="str">
        <f>IF(T955="","",_xlfn.LET(_xlpm.x,VLOOKUP(T955,'Drop-down_menus'!$F$2:$G$16,2,FALSE),IF(_xlpm.x=0,"",_xlpm.x)))</f>
        <v/>
      </c>
      <c r="Y955" t="str">
        <f>IF(U955="","",_xlfn.LET(_xlpm.x,VLOOKUP(U955,'Drop-down_menus'!$F$2:$G$16,2,FALSE),IF(_xlpm.x=0,"",_xlpm.x)))</f>
        <v/>
      </c>
      <c r="Z955" t="str">
        <f>IF(V955="","",_xlfn.LET(_xlpm.x,VLOOKUP(V955,'Drop-down_menus'!$F$2:$G$16,2,FALSE),IF(_xlpm.x=0,"",_xlpm.x)))</f>
        <v>https://orcid.org/0000-0003-4905-1637</v>
      </c>
      <c r="AA955" t="str">
        <f>IF(W955="","",_xlfn.LET(_xlpm.x,VLOOKUP(W955,'Drop-down_menus'!$F$2:$G$16,2,FALSE),IF(_xlpm.x=0,"",_xlpm.x)))</f>
        <v>https://orcid.org/0009-0002-6669-2911</v>
      </c>
      <c r="AB955" t="s">
        <v>678</v>
      </c>
      <c r="AE955" t="s">
        <v>679</v>
      </c>
      <c r="AH955" s="2" t="s">
        <v>821</v>
      </c>
    </row>
    <row r="956" spans="1:34" hidden="1" x14ac:dyDescent="0.2">
      <c r="A956" s="2" t="s">
        <v>276</v>
      </c>
      <c r="C956">
        <v>2142</v>
      </c>
      <c r="D956" t="s">
        <v>700</v>
      </c>
      <c r="F956" t="s">
        <v>686</v>
      </c>
      <c r="G956">
        <v>750</v>
      </c>
      <c r="H956" t="s">
        <v>686</v>
      </c>
      <c r="I956" t="s">
        <v>686</v>
      </c>
      <c r="J956" t="str">
        <f>IF($I956="","",_xlfn.LET(_xlpm.x,VLOOKUP($I956,'taxon-match_2026-08-31'!$A$2:$N$122,6,FALSE),IF(_xlpm.x=0,"",_xlpm.x)))</f>
        <v>Latreille, 1816</v>
      </c>
      <c r="K956" t="str">
        <f>IF($I956="","",_xlfn.LET(_xlpm.x,VLOOKUP($I956,'taxon-match_2026-08-31'!$A$2:$N$122,4,FALSE),IF(_xlpm.x=0,"",_xlpm.x)))</f>
        <v>urn:lsid:marinespecies.org:taxname:1135</v>
      </c>
      <c r="L956" t="str">
        <f>IF($I956="","",_xlfn.LET(_xlpm.x,VLOOKUP($I956,'taxon-match_2026-08-31'!$A$2:$N$122,7,FALSE),IF(_xlpm.x=0,"",_xlpm.x)))</f>
        <v>Animalia</v>
      </c>
      <c r="M956" t="str">
        <f>IF($I956="","",_xlfn.LET(_xlpm.x,VLOOKUP($I956,'taxon-match_2026-08-31'!$A$2:$N$122,8,FALSE),IF(_xlpm.x=0,"",_xlpm.x)))</f>
        <v>Arthropoda</v>
      </c>
      <c r="N956" t="str">
        <f>IF($I956="","",_xlfn.LET(_xlpm.x,VLOOKUP($I956,'taxon-match_2026-08-31'!$A$2:$N$122,9,FALSE),IF(_xlpm.x=0,"",_xlpm.x)))</f>
        <v>Malacostraca</v>
      </c>
      <c r="O956" t="str">
        <f>IF($I956="","",_xlfn.LET(_xlpm.x,VLOOKUP($I956,'taxon-match_2026-08-31'!$A$2:$N$122,10,FALSE),IF(_xlpm.x=0,"",_xlpm.x)))</f>
        <v>Amphipoda</v>
      </c>
      <c r="P956" t="str">
        <f>IF($I956="","",_xlfn.LET(_xlpm.x,VLOOKUP($I956,'taxon-match_2026-08-31'!$A$2:$N$122,11,FALSE),IF(_xlpm.x=0,"",_xlpm.x)))</f>
        <v/>
      </c>
      <c r="Q956" t="str">
        <f>IF($I956="","",_xlfn.LET(_xlpm.x,VLOOKUP($I956,'taxon-match_2026-08-31'!$A$2:$N$122,12,FALSE),IF(_xlpm.x=0,"",_xlpm.x)))</f>
        <v/>
      </c>
      <c r="R956" t="str">
        <f>IF($I956="","",_xlfn.LET(_xlpm.x,VLOOKUP($I956,'taxon-match_2026-08-31'!$A$2:$N$122,14,FALSE),IF(_xlpm.x=0,"",_xlpm.x)))</f>
        <v/>
      </c>
      <c r="S956" s="2" t="s">
        <v>2359</v>
      </c>
      <c r="T956" t="s">
        <v>79</v>
      </c>
      <c r="U956" t="s">
        <v>89</v>
      </c>
      <c r="V956" t="s">
        <v>185</v>
      </c>
      <c r="W956" t="s">
        <v>71</v>
      </c>
      <c r="X956" t="str">
        <f>IF(T956="","",_xlfn.LET(_xlpm.x,VLOOKUP(T956,'Drop-down_menus'!$F$2:$G$16,2,FALSE),IF(_xlpm.x=0,"",_xlpm.x)))</f>
        <v/>
      </c>
      <c r="Y956" t="str">
        <f>IF(U956="","",_xlfn.LET(_xlpm.x,VLOOKUP(U956,'Drop-down_menus'!$F$2:$G$16,2,FALSE),IF(_xlpm.x=0,"",_xlpm.x)))</f>
        <v/>
      </c>
      <c r="Z956" t="str">
        <f>IF(V956="","",_xlfn.LET(_xlpm.x,VLOOKUP(V956,'Drop-down_menus'!$F$2:$G$16,2,FALSE),IF(_xlpm.x=0,"",_xlpm.x)))</f>
        <v>https://orcid.org/0000-0003-4905-1637</v>
      </c>
      <c r="AA956" t="str">
        <f>IF(W956="","",_xlfn.LET(_xlpm.x,VLOOKUP(W956,'Drop-down_menus'!$F$2:$G$16,2,FALSE),IF(_xlpm.x=0,"",_xlpm.x)))</f>
        <v>https://orcid.org/0009-0002-6669-2911</v>
      </c>
      <c r="AB956" t="s">
        <v>678</v>
      </c>
      <c r="AE956" t="s">
        <v>679</v>
      </c>
      <c r="AH956" s="2" t="s">
        <v>822</v>
      </c>
    </row>
    <row r="957" spans="1:34" hidden="1" x14ac:dyDescent="0.2">
      <c r="A957" s="2" t="s">
        <v>276</v>
      </c>
      <c r="C957">
        <v>2143</v>
      </c>
      <c r="D957" t="s">
        <v>700</v>
      </c>
      <c r="F957" t="s">
        <v>685</v>
      </c>
      <c r="G957">
        <v>150</v>
      </c>
      <c r="H957" t="s">
        <v>685</v>
      </c>
      <c r="I957" t="s">
        <v>685</v>
      </c>
      <c r="J957" t="str">
        <f>IF($I957="","",_xlfn.LET(_xlpm.x,VLOOKUP($I957,'taxon-match_2026-08-31'!$A$2:$N$122,6,FALSE),IF(_xlpm.x=0,"",_xlpm.x)))</f>
        <v>Linnaeus, 1758</v>
      </c>
      <c r="K957" t="str">
        <f>IF($I957="","",_xlfn.LET(_xlpm.x,VLOOKUP($I957,'taxon-match_2026-08-31'!$A$2:$N$122,4,FALSE),IF(_xlpm.x=0,"",_xlpm.x)))</f>
        <v>urn:lsid:marinespecies.org:taxname:105</v>
      </c>
      <c r="L957" t="str">
        <f>IF($I957="","",_xlfn.LET(_xlpm.x,VLOOKUP($I957,'taxon-match_2026-08-31'!$A$2:$N$122,7,FALSE),IF(_xlpm.x=0,"",_xlpm.x)))</f>
        <v>Animalia</v>
      </c>
      <c r="M957" t="str">
        <f>IF($I957="","",_xlfn.LET(_xlpm.x,VLOOKUP($I957,'taxon-match_2026-08-31'!$A$2:$N$122,8,FALSE),IF(_xlpm.x=0,"",_xlpm.x)))</f>
        <v>Mollusca</v>
      </c>
      <c r="N957" t="str">
        <f>IF($I957="","",_xlfn.LET(_xlpm.x,VLOOKUP($I957,'taxon-match_2026-08-31'!$A$2:$N$122,9,FALSE),IF(_xlpm.x=0,"",_xlpm.x)))</f>
        <v>Bivalvia</v>
      </c>
      <c r="O957" t="str">
        <f>IF($I957="","",_xlfn.LET(_xlpm.x,VLOOKUP($I957,'taxon-match_2026-08-31'!$A$2:$N$122,10,FALSE),IF(_xlpm.x=0,"",_xlpm.x)))</f>
        <v/>
      </c>
      <c r="P957" t="str">
        <f>IF($I957="","",_xlfn.LET(_xlpm.x,VLOOKUP($I957,'taxon-match_2026-08-31'!$A$2:$N$122,11,FALSE),IF(_xlpm.x=0,"",_xlpm.x)))</f>
        <v/>
      </c>
      <c r="Q957" t="str">
        <f>IF($I957="","",_xlfn.LET(_xlpm.x,VLOOKUP($I957,'taxon-match_2026-08-31'!$A$2:$N$122,12,FALSE),IF(_xlpm.x=0,"",_xlpm.x)))</f>
        <v/>
      </c>
      <c r="R957" t="str">
        <f>IF($I957="","",_xlfn.LET(_xlpm.x,VLOOKUP($I957,'taxon-match_2026-08-31'!$A$2:$N$122,14,FALSE),IF(_xlpm.x=0,"",_xlpm.x)))</f>
        <v/>
      </c>
      <c r="S957" s="2" t="s">
        <v>2358</v>
      </c>
      <c r="T957" t="s">
        <v>79</v>
      </c>
      <c r="U957" t="s">
        <v>89</v>
      </c>
      <c r="V957" t="s">
        <v>185</v>
      </c>
      <c r="W957" t="s">
        <v>71</v>
      </c>
      <c r="X957" t="str">
        <f>IF(T957="","",_xlfn.LET(_xlpm.x,VLOOKUP(T957,'Drop-down_menus'!$F$2:$G$16,2,FALSE),IF(_xlpm.x=0,"",_xlpm.x)))</f>
        <v/>
      </c>
      <c r="Y957" t="str">
        <f>IF(U957="","",_xlfn.LET(_xlpm.x,VLOOKUP(U957,'Drop-down_menus'!$F$2:$G$16,2,FALSE),IF(_xlpm.x=0,"",_xlpm.x)))</f>
        <v/>
      </c>
      <c r="Z957" t="str">
        <f>IF(V957="","",_xlfn.LET(_xlpm.x,VLOOKUP(V957,'Drop-down_menus'!$F$2:$G$16,2,FALSE),IF(_xlpm.x=0,"",_xlpm.x)))</f>
        <v>https://orcid.org/0000-0003-4905-1637</v>
      </c>
      <c r="AA957" t="str">
        <f>IF(W957="","",_xlfn.LET(_xlpm.x,VLOOKUP(W957,'Drop-down_menus'!$F$2:$G$16,2,FALSE),IF(_xlpm.x=0,"",_xlpm.x)))</f>
        <v>https://orcid.org/0009-0002-6669-2911</v>
      </c>
      <c r="AB957" t="s">
        <v>678</v>
      </c>
      <c r="AE957" t="s">
        <v>679</v>
      </c>
      <c r="AH957" s="2" t="s">
        <v>821</v>
      </c>
    </row>
    <row r="958" spans="1:34" hidden="1" x14ac:dyDescent="0.2">
      <c r="A958" s="2" t="s">
        <v>276</v>
      </c>
      <c r="C958">
        <v>2144</v>
      </c>
      <c r="D958" t="s">
        <v>700</v>
      </c>
      <c r="F958" t="s">
        <v>685</v>
      </c>
      <c r="G958">
        <v>75</v>
      </c>
      <c r="H958" t="s">
        <v>685</v>
      </c>
      <c r="I958" t="s">
        <v>685</v>
      </c>
      <c r="J958" t="str">
        <f>IF($I958="","",_xlfn.LET(_xlpm.x,VLOOKUP($I958,'taxon-match_2026-08-31'!$A$2:$N$122,6,FALSE),IF(_xlpm.x=0,"",_xlpm.x)))</f>
        <v>Linnaeus, 1758</v>
      </c>
      <c r="K958" t="str">
        <f>IF($I958="","",_xlfn.LET(_xlpm.x,VLOOKUP($I958,'taxon-match_2026-08-31'!$A$2:$N$122,4,FALSE),IF(_xlpm.x=0,"",_xlpm.x)))</f>
        <v>urn:lsid:marinespecies.org:taxname:105</v>
      </c>
      <c r="L958" t="str">
        <f>IF($I958="","",_xlfn.LET(_xlpm.x,VLOOKUP($I958,'taxon-match_2026-08-31'!$A$2:$N$122,7,FALSE),IF(_xlpm.x=0,"",_xlpm.x)))</f>
        <v>Animalia</v>
      </c>
      <c r="M958" t="str">
        <f>IF($I958="","",_xlfn.LET(_xlpm.x,VLOOKUP($I958,'taxon-match_2026-08-31'!$A$2:$N$122,8,FALSE),IF(_xlpm.x=0,"",_xlpm.x)))</f>
        <v>Mollusca</v>
      </c>
      <c r="N958" t="str">
        <f>IF($I958="","",_xlfn.LET(_xlpm.x,VLOOKUP($I958,'taxon-match_2026-08-31'!$A$2:$N$122,9,FALSE),IF(_xlpm.x=0,"",_xlpm.x)))</f>
        <v>Bivalvia</v>
      </c>
      <c r="O958" t="str">
        <f>IF($I958="","",_xlfn.LET(_xlpm.x,VLOOKUP($I958,'taxon-match_2026-08-31'!$A$2:$N$122,10,FALSE),IF(_xlpm.x=0,"",_xlpm.x)))</f>
        <v/>
      </c>
      <c r="P958" t="str">
        <f>IF($I958="","",_xlfn.LET(_xlpm.x,VLOOKUP($I958,'taxon-match_2026-08-31'!$A$2:$N$122,11,FALSE),IF(_xlpm.x=0,"",_xlpm.x)))</f>
        <v/>
      </c>
      <c r="Q958" t="str">
        <f>IF($I958="","",_xlfn.LET(_xlpm.x,VLOOKUP($I958,'taxon-match_2026-08-31'!$A$2:$N$122,12,FALSE),IF(_xlpm.x=0,"",_xlpm.x)))</f>
        <v/>
      </c>
      <c r="R958" t="str">
        <f>IF($I958="","",_xlfn.LET(_xlpm.x,VLOOKUP($I958,'taxon-match_2026-08-31'!$A$2:$N$122,14,FALSE),IF(_xlpm.x=0,"",_xlpm.x)))</f>
        <v/>
      </c>
      <c r="S958" s="2" t="s">
        <v>2358</v>
      </c>
      <c r="T958" t="s">
        <v>79</v>
      </c>
      <c r="U958" t="s">
        <v>89</v>
      </c>
      <c r="V958" t="s">
        <v>185</v>
      </c>
      <c r="W958" t="s">
        <v>71</v>
      </c>
      <c r="X958" t="str">
        <f>IF(T958="","",_xlfn.LET(_xlpm.x,VLOOKUP(T958,'Drop-down_menus'!$F$2:$G$16,2,FALSE),IF(_xlpm.x=0,"",_xlpm.x)))</f>
        <v/>
      </c>
      <c r="Y958" t="str">
        <f>IF(U958="","",_xlfn.LET(_xlpm.x,VLOOKUP(U958,'Drop-down_menus'!$F$2:$G$16,2,FALSE),IF(_xlpm.x=0,"",_xlpm.x)))</f>
        <v/>
      </c>
      <c r="Z958" t="str">
        <f>IF(V958="","",_xlfn.LET(_xlpm.x,VLOOKUP(V958,'Drop-down_menus'!$F$2:$G$16,2,FALSE),IF(_xlpm.x=0,"",_xlpm.x)))</f>
        <v>https://orcid.org/0000-0003-4905-1637</v>
      </c>
      <c r="AA958" t="str">
        <f>IF(W958="","",_xlfn.LET(_xlpm.x,VLOOKUP(W958,'Drop-down_menus'!$F$2:$G$16,2,FALSE),IF(_xlpm.x=0,"",_xlpm.x)))</f>
        <v>https://orcid.org/0009-0002-6669-2911</v>
      </c>
      <c r="AB958" t="s">
        <v>678</v>
      </c>
      <c r="AE958" t="s">
        <v>679</v>
      </c>
    </row>
    <row r="959" spans="1:34" hidden="1" x14ac:dyDescent="0.2">
      <c r="A959" s="2" t="s">
        <v>276</v>
      </c>
      <c r="C959">
        <v>2145</v>
      </c>
      <c r="D959" t="s">
        <v>700</v>
      </c>
      <c r="F959" t="s">
        <v>691</v>
      </c>
      <c r="H959" s="2" t="s">
        <v>700</v>
      </c>
      <c r="I959" s="2" t="s">
        <v>700</v>
      </c>
      <c r="J959" t="str">
        <f>IF($I959="","",_xlfn.LET(_xlpm.x,VLOOKUP($I959,'taxon-match_2026-08-31'!$A$2:$N$122,6,FALSE),IF(_xlpm.x=0,"",_xlpm.x)))</f>
        <v/>
      </c>
      <c r="K959" t="str">
        <f>IF($I959="","",_xlfn.LET(_xlpm.x,VLOOKUP($I959,'taxon-match_2026-08-31'!$A$2:$N$122,4,FALSE),IF(_xlpm.x=0,"",_xlpm.x)))</f>
        <v>urn:lsid:marinespecies.org:taxname:1</v>
      </c>
      <c r="L959" t="str">
        <f>IF($I959="","",_xlfn.LET(_xlpm.x,VLOOKUP($I959,'taxon-match_2026-08-31'!$A$2:$N$122,7,FALSE),IF(_xlpm.x=0,"",_xlpm.x)))</f>
        <v/>
      </c>
      <c r="M959" t="str">
        <f>IF($I959="","",_xlfn.LET(_xlpm.x,VLOOKUP($I959,'taxon-match_2026-08-31'!$A$2:$N$122,8,FALSE),IF(_xlpm.x=0,"",_xlpm.x)))</f>
        <v/>
      </c>
      <c r="N959" t="str">
        <f>IF($I959="","",_xlfn.LET(_xlpm.x,VLOOKUP($I959,'taxon-match_2026-08-31'!$A$2:$N$122,9,FALSE),IF(_xlpm.x=0,"",_xlpm.x)))</f>
        <v/>
      </c>
      <c r="O959" t="str">
        <f>IF($I959="","",_xlfn.LET(_xlpm.x,VLOOKUP($I959,'taxon-match_2026-08-31'!$A$2:$N$122,10,FALSE),IF(_xlpm.x=0,"",_xlpm.x)))</f>
        <v/>
      </c>
      <c r="P959" t="str">
        <f>IF($I959="","",_xlfn.LET(_xlpm.x,VLOOKUP($I959,'taxon-match_2026-08-31'!$A$2:$N$122,11,FALSE),IF(_xlpm.x=0,"",_xlpm.x)))</f>
        <v/>
      </c>
      <c r="Q959" t="str">
        <f>IF($I959="","",_xlfn.LET(_xlpm.x,VLOOKUP($I959,'taxon-match_2026-08-31'!$A$2:$N$122,12,FALSE),IF(_xlpm.x=0,"",_xlpm.x)))</f>
        <v/>
      </c>
      <c r="R959" t="str">
        <f>IF($I959="","",_xlfn.LET(_xlpm.x,VLOOKUP($I959,'taxon-match_2026-08-31'!$A$2:$N$122,14,FALSE),IF(_xlpm.x=0,"",_xlpm.x)))</f>
        <v/>
      </c>
      <c r="S959" s="2" t="s">
        <v>2608</v>
      </c>
      <c r="T959" t="s">
        <v>79</v>
      </c>
      <c r="U959" t="s">
        <v>89</v>
      </c>
      <c r="V959" t="s">
        <v>185</v>
      </c>
      <c r="W959" t="s">
        <v>71</v>
      </c>
      <c r="X959" t="str">
        <f>IF(T959="","",_xlfn.LET(_xlpm.x,VLOOKUP(T959,'Drop-down_menus'!$F$2:$G$16,2,FALSE),IF(_xlpm.x=0,"",_xlpm.x)))</f>
        <v/>
      </c>
      <c r="Y959" t="str">
        <f>IF(U959="","",_xlfn.LET(_xlpm.x,VLOOKUP(U959,'Drop-down_menus'!$F$2:$G$16,2,FALSE),IF(_xlpm.x=0,"",_xlpm.x)))</f>
        <v/>
      </c>
      <c r="Z959" t="str">
        <f>IF(V959="","",_xlfn.LET(_xlpm.x,VLOOKUP(V959,'Drop-down_menus'!$F$2:$G$16,2,FALSE),IF(_xlpm.x=0,"",_xlpm.x)))</f>
        <v>https://orcid.org/0000-0003-4905-1637</v>
      </c>
      <c r="AA959" t="str">
        <f>IF(W959="","",_xlfn.LET(_xlpm.x,VLOOKUP(W959,'Drop-down_menus'!$F$2:$G$16,2,FALSE),IF(_xlpm.x=0,"",_xlpm.x)))</f>
        <v>https://orcid.org/0009-0002-6669-2911</v>
      </c>
      <c r="AB959" t="s">
        <v>678</v>
      </c>
      <c r="AE959" t="s">
        <v>684</v>
      </c>
    </row>
    <row r="960" spans="1:34" hidden="1" x14ac:dyDescent="0.2">
      <c r="A960" s="2" t="s">
        <v>276</v>
      </c>
      <c r="C960">
        <v>2146</v>
      </c>
      <c r="D960" t="s">
        <v>700</v>
      </c>
      <c r="F960" t="s">
        <v>691</v>
      </c>
      <c r="G960">
        <v>10</v>
      </c>
      <c r="H960" s="2" t="s">
        <v>700</v>
      </c>
      <c r="I960" s="2" t="s">
        <v>700</v>
      </c>
      <c r="J960" t="str">
        <f>IF($I960="","",_xlfn.LET(_xlpm.x,VLOOKUP($I960,'taxon-match_2026-08-31'!$A$2:$N$122,6,FALSE),IF(_xlpm.x=0,"",_xlpm.x)))</f>
        <v/>
      </c>
      <c r="K960" t="str">
        <f>IF($I960="","",_xlfn.LET(_xlpm.x,VLOOKUP($I960,'taxon-match_2026-08-31'!$A$2:$N$122,4,FALSE),IF(_xlpm.x=0,"",_xlpm.x)))</f>
        <v>urn:lsid:marinespecies.org:taxname:1</v>
      </c>
      <c r="L960" t="str">
        <f>IF($I960="","",_xlfn.LET(_xlpm.x,VLOOKUP($I960,'taxon-match_2026-08-31'!$A$2:$N$122,7,FALSE),IF(_xlpm.x=0,"",_xlpm.x)))</f>
        <v/>
      </c>
      <c r="M960" t="str">
        <f>IF($I960="","",_xlfn.LET(_xlpm.x,VLOOKUP($I960,'taxon-match_2026-08-31'!$A$2:$N$122,8,FALSE),IF(_xlpm.x=0,"",_xlpm.x)))</f>
        <v/>
      </c>
      <c r="N960" t="str">
        <f>IF($I960="","",_xlfn.LET(_xlpm.x,VLOOKUP($I960,'taxon-match_2026-08-31'!$A$2:$N$122,9,FALSE),IF(_xlpm.x=0,"",_xlpm.x)))</f>
        <v/>
      </c>
      <c r="O960" t="str">
        <f>IF($I960="","",_xlfn.LET(_xlpm.x,VLOOKUP($I960,'taxon-match_2026-08-31'!$A$2:$N$122,10,FALSE),IF(_xlpm.x=0,"",_xlpm.x)))</f>
        <v/>
      </c>
      <c r="P960" t="str">
        <f>IF($I960="","",_xlfn.LET(_xlpm.x,VLOOKUP($I960,'taxon-match_2026-08-31'!$A$2:$N$122,11,FALSE),IF(_xlpm.x=0,"",_xlpm.x)))</f>
        <v/>
      </c>
      <c r="Q960" t="str">
        <f>IF($I960="","",_xlfn.LET(_xlpm.x,VLOOKUP($I960,'taxon-match_2026-08-31'!$A$2:$N$122,12,FALSE),IF(_xlpm.x=0,"",_xlpm.x)))</f>
        <v/>
      </c>
      <c r="R960" t="str">
        <f>IF($I960="","",_xlfn.LET(_xlpm.x,VLOOKUP($I960,'taxon-match_2026-08-31'!$A$2:$N$122,14,FALSE),IF(_xlpm.x=0,"",_xlpm.x)))</f>
        <v/>
      </c>
      <c r="S960" s="2" t="s">
        <v>2608</v>
      </c>
      <c r="T960" t="s">
        <v>79</v>
      </c>
      <c r="U960" t="s">
        <v>89</v>
      </c>
      <c r="V960" t="s">
        <v>185</v>
      </c>
      <c r="W960" t="s">
        <v>71</v>
      </c>
      <c r="X960" t="str">
        <f>IF(T960="","",_xlfn.LET(_xlpm.x,VLOOKUP(T960,'Drop-down_menus'!$F$2:$G$16,2,FALSE),IF(_xlpm.x=0,"",_xlpm.x)))</f>
        <v/>
      </c>
      <c r="Y960" t="str">
        <f>IF(U960="","",_xlfn.LET(_xlpm.x,VLOOKUP(U960,'Drop-down_menus'!$F$2:$G$16,2,FALSE),IF(_xlpm.x=0,"",_xlpm.x)))</f>
        <v/>
      </c>
      <c r="Z960" t="str">
        <f>IF(V960="","",_xlfn.LET(_xlpm.x,VLOOKUP(V960,'Drop-down_menus'!$F$2:$G$16,2,FALSE),IF(_xlpm.x=0,"",_xlpm.x)))</f>
        <v>https://orcid.org/0000-0003-4905-1637</v>
      </c>
      <c r="AA960" t="str">
        <f>IF(W960="","",_xlfn.LET(_xlpm.x,VLOOKUP(W960,'Drop-down_menus'!$F$2:$G$16,2,FALSE),IF(_xlpm.x=0,"",_xlpm.x)))</f>
        <v>https://orcid.org/0009-0002-6669-2911</v>
      </c>
      <c r="AB960" t="s">
        <v>678</v>
      </c>
      <c r="AE960" t="s">
        <v>684</v>
      </c>
    </row>
    <row r="961" spans="1:34" hidden="1" x14ac:dyDescent="0.2">
      <c r="A961" s="2" t="s">
        <v>276</v>
      </c>
      <c r="C961">
        <v>2147</v>
      </c>
      <c r="D961" t="s">
        <v>700</v>
      </c>
      <c r="F961" t="s">
        <v>677</v>
      </c>
      <c r="G961">
        <v>3</v>
      </c>
      <c r="H961" t="s">
        <v>677</v>
      </c>
      <c r="I961" t="s">
        <v>677</v>
      </c>
      <c r="J961" t="str">
        <f>IF($I961="","",_xlfn.LET(_xlpm.x,VLOOKUP($I961,'taxon-match_2026-08-31'!$A$2:$N$122,6,FALSE),IF(_xlpm.x=0,"",_xlpm.x)))</f>
        <v>Grant, 1836</v>
      </c>
      <c r="K961" t="str">
        <f>IF($I961="","",_xlfn.LET(_xlpm.x,VLOOKUP($I961,'taxon-match_2026-08-31'!$A$2:$N$122,4,FALSE),IF(_xlpm.x=0,"",_xlpm.x)))</f>
        <v>urn:lsid:marinespecies.org:taxname:558</v>
      </c>
      <c r="L961" t="str">
        <f>IF($I961="","",_xlfn.LET(_xlpm.x,VLOOKUP($I961,'taxon-match_2026-08-31'!$A$2:$N$122,7,FALSE),IF(_xlpm.x=0,"",_xlpm.x)))</f>
        <v>Animalia</v>
      </c>
      <c r="M961" t="str">
        <f>IF($I961="","",_xlfn.LET(_xlpm.x,VLOOKUP($I961,'taxon-match_2026-08-31'!$A$2:$N$122,8,FALSE),IF(_xlpm.x=0,"",_xlpm.x)))</f>
        <v>Porifera</v>
      </c>
      <c r="N961" t="str">
        <f>IF($I961="","",_xlfn.LET(_xlpm.x,VLOOKUP($I961,'taxon-match_2026-08-31'!$A$2:$N$122,9,FALSE),IF(_xlpm.x=0,"",_xlpm.x)))</f>
        <v/>
      </c>
      <c r="O961" t="str">
        <f>IF($I961="","",_xlfn.LET(_xlpm.x,VLOOKUP($I961,'taxon-match_2026-08-31'!$A$2:$N$122,10,FALSE),IF(_xlpm.x=0,"",_xlpm.x)))</f>
        <v/>
      </c>
      <c r="P961" t="str">
        <f>IF($I961="","",_xlfn.LET(_xlpm.x,VLOOKUP($I961,'taxon-match_2026-08-31'!$A$2:$N$122,11,FALSE),IF(_xlpm.x=0,"",_xlpm.x)))</f>
        <v/>
      </c>
      <c r="Q961" t="str">
        <f>IF($I961="","",_xlfn.LET(_xlpm.x,VLOOKUP($I961,'taxon-match_2026-08-31'!$A$2:$N$122,12,FALSE),IF(_xlpm.x=0,"",_xlpm.x)))</f>
        <v/>
      </c>
      <c r="R961" t="str">
        <f>IF($I961="","",_xlfn.LET(_xlpm.x,VLOOKUP($I961,'taxon-match_2026-08-31'!$A$2:$N$122,14,FALSE),IF(_xlpm.x=0,"",_xlpm.x)))</f>
        <v/>
      </c>
      <c r="S961" s="2" t="s">
        <v>2357</v>
      </c>
      <c r="T961" t="s">
        <v>79</v>
      </c>
      <c r="U961" t="s">
        <v>89</v>
      </c>
      <c r="V961" t="s">
        <v>185</v>
      </c>
      <c r="W961" t="s">
        <v>71</v>
      </c>
      <c r="X961" t="str">
        <f>IF(T961="","",_xlfn.LET(_xlpm.x,VLOOKUP(T961,'Drop-down_menus'!$F$2:$G$16,2,FALSE),IF(_xlpm.x=0,"",_xlpm.x)))</f>
        <v/>
      </c>
      <c r="Y961" t="str">
        <f>IF(U961="","",_xlfn.LET(_xlpm.x,VLOOKUP(U961,'Drop-down_menus'!$F$2:$G$16,2,FALSE),IF(_xlpm.x=0,"",_xlpm.x)))</f>
        <v/>
      </c>
      <c r="Z961" t="str">
        <f>IF(V961="","",_xlfn.LET(_xlpm.x,VLOOKUP(V961,'Drop-down_menus'!$F$2:$G$16,2,FALSE),IF(_xlpm.x=0,"",_xlpm.x)))</f>
        <v>https://orcid.org/0000-0003-4905-1637</v>
      </c>
      <c r="AA961" t="str">
        <f>IF(W961="","",_xlfn.LET(_xlpm.x,VLOOKUP(W961,'Drop-down_menus'!$F$2:$G$16,2,FALSE),IF(_xlpm.x=0,"",_xlpm.x)))</f>
        <v>https://orcid.org/0009-0002-6669-2911</v>
      </c>
      <c r="AB961" t="s">
        <v>678</v>
      </c>
      <c r="AE961" t="s">
        <v>689</v>
      </c>
    </row>
    <row r="962" spans="1:34" hidden="1" x14ac:dyDescent="0.2">
      <c r="A962" s="2" t="s">
        <v>276</v>
      </c>
      <c r="C962">
        <v>2148</v>
      </c>
      <c r="D962" t="s">
        <v>700</v>
      </c>
      <c r="F962" t="s">
        <v>693</v>
      </c>
      <c r="G962">
        <v>11</v>
      </c>
      <c r="H962" t="s">
        <v>693</v>
      </c>
      <c r="I962" t="s">
        <v>693</v>
      </c>
      <c r="J962" t="str">
        <f>IF($I962="","",_xlfn.LET(_xlpm.x,VLOOKUP($I962,'taxon-match_2026-08-31'!$A$2:$N$122,6,FALSE),IF(_xlpm.x=0,"",_xlpm.x)))</f>
        <v>Cuvier, 1795</v>
      </c>
      <c r="K962" t="str">
        <f>IF($I962="","",_xlfn.LET(_xlpm.x,VLOOKUP($I962,'taxon-match_2026-08-31'!$A$2:$N$122,4,FALSE),IF(_xlpm.x=0,"",_xlpm.x)))</f>
        <v>urn:lsid:marinespecies.org:taxname:101</v>
      </c>
      <c r="L962" t="str">
        <f>IF($I962="","",_xlfn.LET(_xlpm.x,VLOOKUP($I962,'taxon-match_2026-08-31'!$A$2:$N$122,7,FALSE),IF(_xlpm.x=0,"",_xlpm.x)))</f>
        <v>Animalia</v>
      </c>
      <c r="M962" t="str">
        <f>IF($I962="","",_xlfn.LET(_xlpm.x,VLOOKUP($I962,'taxon-match_2026-08-31'!$A$2:$N$122,8,FALSE),IF(_xlpm.x=0,"",_xlpm.x)))</f>
        <v>Mollusca</v>
      </c>
      <c r="N962" t="str">
        <f>IF($I962="","",_xlfn.LET(_xlpm.x,VLOOKUP($I962,'taxon-match_2026-08-31'!$A$2:$N$122,9,FALSE),IF(_xlpm.x=0,"",_xlpm.x)))</f>
        <v>Gastropoda</v>
      </c>
      <c r="O962" t="str">
        <f>IF($I962="","",_xlfn.LET(_xlpm.x,VLOOKUP($I962,'taxon-match_2026-08-31'!$A$2:$N$122,10,FALSE),IF(_xlpm.x=0,"",_xlpm.x)))</f>
        <v/>
      </c>
      <c r="P962" t="str">
        <f>IF($I962="","",_xlfn.LET(_xlpm.x,VLOOKUP($I962,'taxon-match_2026-08-31'!$A$2:$N$122,11,FALSE),IF(_xlpm.x=0,"",_xlpm.x)))</f>
        <v/>
      </c>
      <c r="Q962" t="str">
        <f>IF($I962="","",_xlfn.LET(_xlpm.x,VLOOKUP($I962,'taxon-match_2026-08-31'!$A$2:$N$122,12,FALSE),IF(_xlpm.x=0,"",_xlpm.x)))</f>
        <v/>
      </c>
      <c r="R962" t="str">
        <f>IF($I962="","",_xlfn.LET(_xlpm.x,VLOOKUP($I962,'taxon-match_2026-08-31'!$A$2:$N$122,14,FALSE),IF(_xlpm.x=0,"",_xlpm.x)))</f>
        <v/>
      </c>
      <c r="S962" s="2" t="s">
        <v>2358</v>
      </c>
      <c r="T962" t="s">
        <v>79</v>
      </c>
      <c r="U962" t="s">
        <v>89</v>
      </c>
      <c r="V962" t="s">
        <v>185</v>
      </c>
      <c r="W962" t="s">
        <v>71</v>
      </c>
      <c r="X962" t="str">
        <f>IF(T962="","",_xlfn.LET(_xlpm.x,VLOOKUP(T962,'Drop-down_menus'!$F$2:$G$16,2,FALSE),IF(_xlpm.x=0,"",_xlpm.x)))</f>
        <v/>
      </c>
      <c r="Y962" t="str">
        <f>IF(U962="","",_xlfn.LET(_xlpm.x,VLOOKUP(U962,'Drop-down_menus'!$F$2:$G$16,2,FALSE),IF(_xlpm.x=0,"",_xlpm.x)))</f>
        <v/>
      </c>
      <c r="Z962" t="str">
        <f>IF(V962="","",_xlfn.LET(_xlpm.x,VLOOKUP(V962,'Drop-down_menus'!$F$2:$G$16,2,FALSE),IF(_xlpm.x=0,"",_xlpm.x)))</f>
        <v>https://orcid.org/0000-0003-4905-1637</v>
      </c>
      <c r="AA962" t="str">
        <f>IF(W962="","",_xlfn.LET(_xlpm.x,VLOOKUP(W962,'Drop-down_menus'!$F$2:$G$16,2,FALSE),IF(_xlpm.x=0,"",_xlpm.x)))</f>
        <v>https://orcid.org/0009-0002-6669-2911</v>
      </c>
      <c r="AB962" t="s">
        <v>678</v>
      </c>
      <c r="AE962" t="s">
        <v>689</v>
      </c>
    </row>
    <row r="963" spans="1:34" hidden="1" x14ac:dyDescent="0.2">
      <c r="A963" s="2" t="s">
        <v>276</v>
      </c>
      <c r="C963">
        <v>2149</v>
      </c>
      <c r="D963" t="s">
        <v>700</v>
      </c>
      <c r="F963" t="s">
        <v>687</v>
      </c>
      <c r="G963">
        <v>5</v>
      </c>
      <c r="H963" t="s">
        <v>687</v>
      </c>
      <c r="I963" t="s">
        <v>687</v>
      </c>
      <c r="J963" t="str">
        <f>IF($I963="","",_xlfn.LET(_xlpm.x,VLOOKUP($I963,'taxon-match_2026-08-31'!$A$2:$N$122,6,FALSE),IF(_xlpm.x=0,"",_xlpm.x)))</f>
        <v>Latreille, 1816</v>
      </c>
      <c r="K963" t="str">
        <f>IF($I963="","",_xlfn.LET(_xlpm.x,VLOOKUP($I963,'taxon-match_2026-08-31'!$A$2:$N$122,4,FALSE),IF(_xlpm.x=0,"",_xlpm.x)))</f>
        <v>urn:lsid:marinespecies.org:taxname:1131</v>
      </c>
      <c r="L963" t="str">
        <f>IF($I963="","",_xlfn.LET(_xlpm.x,VLOOKUP($I963,'taxon-match_2026-08-31'!$A$2:$N$122,7,FALSE),IF(_xlpm.x=0,"",_xlpm.x)))</f>
        <v>Animalia</v>
      </c>
      <c r="M963" t="str">
        <f>IF($I963="","",_xlfn.LET(_xlpm.x,VLOOKUP($I963,'taxon-match_2026-08-31'!$A$2:$N$122,8,FALSE),IF(_xlpm.x=0,"",_xlpm.x)))</f>
        <v>Arthropoda</v>
      </c>
      <c r="N963" t="str">
        <f>IF($I963="","",_xlfn.LET(_xlpm.x,VLOOKUP($I963,'taxon-match_2026-08-31'!$A$2:$N$122,9,FALSE),IF(_xlpm.x=0,"",_xlpm.x)))</f>
        <v>Malacostraca</v>
      </c>
      <c r="O963" t="str">
        <f>IF($I963="","",_xlfn.LET(_xlpm.x,VLOOKUP($I963,'taxon-match_2026-08-31'!$A$2:$N$122,10,FALSE),IF(_xlpm.x=0,"",_xlpm.x)))</f>
        <v>Isopoda</v>
      </c>
      <c r="P963" t="str">
        <f>IF($I963="","",_xlfn.LET(_xlpm.x,VLOOKUP($I963,'taxon-match_2026-08-31'!$A$2:$N$122,11,FALSE),IF(_xlpm.x=0,"",_xlpm.x)))</f>
        <v/>
      </c>
      <c r="Q963" t="str">
        <f>IF($I963="","",_xlfn.LET(_xlpm.x,VLOOKUP($I963,'taxon-match_2026-08-31'!$A$2:$N$122,12,FALSE),IF(_xlpm.x=0,"",_xlpm.x)))</f>
        <v/>
      </c>
      <c r="R963" t="str">
        <f>IF($I963="","",_xlfn.LET(_xlpm.x,VLOOKUP($I963,'taxon-match_2026-08-31'!$A$2:$N$122,14,FALSE),IF(_xlpm.x=0,"",_xlpm.x)))</f>
        <v/>
      </c>
      <c r="S963" s="2" t="s">
        <v>2359</v>
      </c>
      <c r="T963" t="s">
        <v>79</v>
      </c>
      <c r="U963" t="s">
        <v>89</v>
      </c>
      <c r="V963" t="s">
        <v>185</v>
      </c>
      <c r="W963" t="s">
        <v>71</v>
      </c>
      <c r="X963" t="str">
        <f>IF(T963="","",_xlfn.LET(_xlpm.x,VLOOKUP(T963,'Drop-down_menus'!$F$2:$G$16,2,FALSE),IF(_xlpm.x=0,"",_xlpm.x)))</f>
        <v/>
      </c>
      <c r="Y963" t="str">
        <f>IF(U963="","",_xlfn.LET(_xlpm.x,VLOOKUP(U963,'Drop-down_menus'!$F$2:$G$16,2,FALSE),IF(_xlpm.x=0,"",_xlpm.x)))</f>
        <v/>
      </c>
      <c r="Z963" t="str">
        <f>IF(V963="","",_xlfn.LET(_xlpm.x,VLOOKUP(V963,'Drop-down_menus'!$F$2:$G$16,2,FALSE),IF(_xlpm.x=0,"",_xlpm.x)))</f>
        <v>https://orcid.org/0000-0003-4905-1637</v>
      </c>
      <c r="AA963" t="str">
        <f>IF(W963="","",_xlfn.LET(_xlpm.x,VLOOKUP(W963,'Drop-down_menus'!$F$2:$G$16,2,FALSE),IF(_xlpm.x=0,"",_xlpm.x)))</f>
        <v>https://orcid.org/0009-0002-6669-2911</v>
      </c>
      <c r="AB963" t="s">
        <v>678</v>
      </c>
      <c r="AE963" t="s">
        <v>689</v>
      </c>
    </row>
    <row r="964" spans="1:34" hidden="1" x14ac:dyDescent="0.2">
      <c r="A964" s="2" t="s">
        <v>276</v>
      </c>
      <c r="C964">
        <v>2150</v>
      </c>
      <c r="D964" t="s">
        <v>700</v>
      </c>
      <c r="F964" t="s">
        <v>691</v>
      </c>
      <c r="G964">
        <v>1</v>
      </c>
      <c r="H964" s="2" t="s">
        <v>700</v>
      </c>
      <c r="I964" s="2" t="s">
        <v>700</v>
      </c>
      <c r="J964" t="str">
        <f>IF($I964="","",_xlfn.LET(_xlpm.x,VLOOKUP($I964,'taxon-match_2026-08-31'!$A$2:$N$122,6,FALSE),IF(_xlpm.x=0,"",_xlpm.x)))</f>
        <v/>
      </c>
      <c r="K964" t="str">
        <f>IF($I964="","",_xlfn.LET(_xlpm.x,VLOOKUP($I964,'taxon-match_2026-08-31'!$A$2:$N$122,4,FALSE),IF(_xlpm.x=0,"",_xlpm.x)))</f>
        <v>urn:lsid:marinespecies.org:taxname:1</v>
      </c>
      <c r="L964" t="str">
        <f>IF($I964="","",_xlfn.LET(_xlpm.x,VLOOKUP($I964,'taxon-match_2026-08-31'!$A$2:$N$122,7,FALSE),IF(_xlpm.x=0,"",_xlpm.x)))</f>
        <v/>
      </c>
      <c r="M964" t="str">
        <f>IF($I964="","",_xlfn.LET(_xlpm.x,VLOOKUP($I964,'taxon-match_2026-08-31'!$A$2:$N$122,8,FALSE),IF(_xlpm.x=0,"",_xlpm.x)))</f>
        <v/>
      </c>
      <c r="N964" t="str">
        <f>IF($I964="","",_xlfn.LET(_xlpm.x,VLOOKUP($I964,'taxon-match_2026-08-31'!$A$2:$N$122,9,FALSE),IF(_xlpm.x=0,"",_xlpm.x)))</f>
        <v/>
      </c>
      <c r="O964" t="str">
        <f>IF($I964="","",_xlfn.LET(_xlpm.x,VLOOKUP($I964,'taxon-match_2026-08-31'!$A$2:$N$122,10,FALSE),IF(_xlpm.x=0,"",_xlpm.x)))</f>
        <v/>
      </c>
      <c r="P964" t="str">
        <f>IF($I964="","",_xlfn.LET(_xlpm.x,VLOOKUP($I964,'taxon-match_2026-08-31'!$A$2:$N$122,11,FALSE),IF(_xlpm.x=0,"",_xlpm.x)))</f>
        <v/>
      </c>
      <c r="Q964" t="str">
        <f>IF($I964="","",_xlfn.LET(_xlpm.x,VLOOKUP($I964,'taxon-match_2026-08-31'!$A$2:$N$122,12,FALSE),IF(_xlpm.x=0,"",_xlpm.x)))</f>
        <v/>
      </c>
      <c r="R964" t="str">
        <f>IF($I964="","",_xlfn.LET(_xlpm.x,VLOOKUP($I964,'taxon-match_2026-08-31'!$A$2:$N$122,14,FALSE),IF(_xlpm.x=0,"",_xlpm.x)))</f>
        <v/>
      </c>
      <c r="S964" s="2" t="s">
        <v>2608</v>
      </c>
      <c r="T964" t="s">
        <v>79</v>
      </c>
      <c r="U964" t="s">
        <v>89</v>
      </c>
      <c r="V964" t="s">
        <v>185</v>
      </c>
      <c r="W964" t="s">
        <v>71</v>
      </c>
      <c r="X964" t="str">
        <f>IF(T964="","",_xlfn.LET(_xlpm.x,VLOOKUP(T964,'Drop-down_menus'!$F$2:$G$16,2,FALSE),IF(_xlpm.x=0,"",_xlpm.x)))</f>
        <v/>
      </c>
      <c r="Y964" t="str">
        <f>IF(U964="","",_xlfn.LET(_xlpm.x,VLOOKUP(U964,'Drop-down_menus'!$F$2:$G$16,2,FALSE),IF(_xlpm.x=0,"",_xlpm.x)))</f>
        <v/>
      </c>
      <c r="Z964" t="str">
        <f>IF(V964="","",_xlfn.LET(_xlpm.x,VLOOKUP(V964,'Drop-down_menus'!$F$2:$G$16,2,FALSE),IF(_xlpm.x=0,"",_xlpm.x)))</f>
        <v>https://orcid.org/0000-0003-4905-1637</v>
      </c>
      <c r="AA964" t="str">
        <f>IF(W964="","",_xlfn.LET(_xlpm.x,VLOOKUP(W964,'Drop-down_menus'!$F$2:$G$16,2,FALSE),IF(_xlpm.x=0,"",_xlpm.x)))</f>
        <v>https://orcid.org/0009-0002-6669-2911</v>
      </c>
      <c r="AB964" t="s">
        <v>678</v>
      </c>
      <c r="AE964" t="s">
        <v>689</v>
      </c>
    </row>
    <row r="965" spans="1:34" hidden="1" x14ac:dyDescent="0.2">
      <c r="A965" s="2" t="s">
        <v>244</v>
      </c>
      <c r="C965">
        <v>2281</v>
      </c>
      <c r="D965" t="s">
        <v>700</v>
      </c>
      <c r="F965" t="s">
        <v>686</v>
      </c>
      <c r="G965">
        <v>300</v>
      </c>
      <c r="H965" t="s">
        <v>686</v>
      </c>
      <c r="I965" t="s">
        <v>686</v>
      </c>
      <c r="J965" t="str">
        <f>IF($I965="","",_xlfn.LET(_xlpm.x,VLOOKUP($I965,'taxon-match_2026-08-31'!$A$2:$N$122,6,FALSE),IF(_xlpm.x=0,"",_xlpm.x)))</f>
        <v>Latreille, 1816</v>
      </c>
      <c r="K965" t="str">
        <f>IF($I965="","",_xlfn.LET(_xlpm.x,VLOOKUP($I965,'taxon-match_2026-08-31'!$A$2:$N$122,4,FALSE),IF(_xlpm.x=0,"",_xlpm.x)))</f>
        <v>urn:lsid:marinespecies.org:taxname:1135</v>
      </c>
      <c r="L965" t="str">
        <f>IF($I965="","",_xlfn.LET(_xlpm.x,VLOOKUP($I965,'taxon-match_2026-08-31'!$A$2:$N$122,7,FALSE),IF(_xlpm.x=0,"",_xlpm.x)))</f>
        <v>Animalia</v>
      </c>
      <c r="M965" t="str">
        <f>IF($I965="","",_xlfn.LET(_xlpm.x,VLOOKUP($I965,'taxon-match_2026-08-31'!$A$2:$N$122,8,FALSE),IF(_xlpm.x=0,"",_xlpm.x)))</f>
        <v>Arthropoda</v>
      </c>
      <c r="N965" t="str">
        <f>IF($I965="","",_xlfn.LET(_xlpm.x,VLOOKUP($I965,'taxon-match_2026-08-31'!$A$2:$N$122,9,FALSE),IF(_xlpm.x=0,"",_xlpm.x)))</f>
        <v>Malacostraca</v>
      </c>
      <c r="O965" t="str">
        <f>IF($I965="","",_xlfn.LET(_xlpm.x,VLOOKUP($I965,'taxon-match_2026-08-31'!$A$2:$N$122,10,FALSE),IF(_xlpm.x=0,"",_xlpm.x)))</f>
        <v>Amphipoda</v>
      </c>
      <c r="P965" t="str">
        <f>IF($I965="","",_xlfn.LET(_xlpm.x,VLOOKUP($I965,'taxon-match_2026-08-31'!$A$2:$N$122,11,FALSE),IF(_xlpm.x=0,"",_xlpm.x)))</f>
        <v/>
      </c>
      <c r="Q965" t="str">
        <f>IF($I965="","",_xlfn.LET(_xlpm.x,VLOOKUP($I965,'taxon-match_2026-08-31'!$A$2:$N$122,12,FALSE),IF(_xlpm.x=0,"",_xlpm.x)))</f>
        <v/>
      </c>
      <c r="R965" t="str">
        <f>IF($I965="","",_xlfn.LET(_xlpm.x,VLOOKUP($I965,'taxon-match_2026-08-31'!$A$2:$N$122,14,FALSE),IF(_xlpm.x=0,"",_xlpm.x)))</f>
        <v/>
      </c>
      <c r="S965" s="2" t="s">
        <v>2359</v>
      </c>
      <c r="T965" t="s">
        <v>79</v>
      </c>
      <c r="X965" t="str">
        <f>IF(T965="","",_xlfn.LET(_xlpm.x,VLOOKUP(T965,'Drop-down_menus'!$F$2:$G$16,2,FALSE),IF(_xlpm.x=0,"",_xlpm.x)))</f>
        <v/>
      </c>
      <c r="Y965" t="str">
        <f>IF(U965="","",_xlfn.LET(_xlpm.x,VLOOKUP(U965,'Drop-down_menus'!$F$2:$G$16,2,FALSE),IF(_xlpm.x=0,"",_xlpm.x)))</f>
        <v/>
      </c>
      <c r="Z965" t="str">
        <f>IF(V965="","",_xlfn.LET(_xlpm.x,VLOOKUP(V965,'Drop-down_menus'!$F$2:$G$16,2,FALSE),IF(_xlpm.x=0,"",_xlpm.x)))</f>
        <v/>
      </c>
      <c r="AA965" t="str">
        <f>IF(W965="","",_xlfn.LET(_xlpm.x,VLOOKUP(W965,'Drop-down_menus'!$F$2:$G$16,2,FALSE),IF(_xlpm.x=0,"",_xlpm.x)))</f>
        <v/>
      </c>
      <c r="AB965" t="s">
        <v>678</v>
      </c>
      <c r="AE965" t="s">
        <v>679</v>
      </c>
    </row>
    <row r="966" spans="1:34" x14ac:dyDescent="0.2">
      <c r="A966" s="2" t="s">
        <v>244</v>
      </c>
      <c r="C966">
        <v>2282</v>
      </c>
      <c r="D966" t="s">
        <v>700</v>
      </c>
      <c r="F966" t="s">
        <v>823</v>
      </c>
      <c r="G966">
        <v>1</v>
      </c>
      <c r="H966" t="s">
        <v>823</v>
      </c>
      <c r="I966" t="s">
        <v>823</v>
      </c>
      <c r="J966" t="str">
        <f>IF($I966="","",_xlfn.LET(_xlpm.x,VLOOKUP($I966,'taxon-match_2026-08-31'!$A$2:$N$122,6,FALSE),IF(_xlpm.x=0,"",_xlpm.x)))</f>
        <v>Chevreux, 1906</v>
      </c>
      <c r="K966" t="str">
        <f>IF($I966="","",_xlfn.LET(_xlpm.x,VLOOKUP($I966,'taxon-match_2026-08-31'!$A$2:$N$122,4,FALSE),IF(_xlpm.x=0,"",_xlpm.x)))</f>
        <v>urn:lsid:marinespecies.org:taxname:1287846</v>
      </c>
      <c r="L966" t="str">
        <f>IF($I966="","",_xlfn.LET(_xlpm.x,VLOOKUP($I966,'taxon-match_2026-08-31'!$A$2:$N$122,7,FALSE),IF(_xlpm.x=0,"",_xlpm.x)))</f>
        <v>Animalia</v>
      </c>
      <c r="M966" t="str">
        <f>IF($I966="","",_xlfn.LET(_xlpm.x,VLOOKUP($I966,'taxon-match_2026-08-31'!$A$2:$N$122,8,FALSE),IF(_xlpm.x=0,"",_xlpm.x)))</f>
        <v>Arthropoda</v>
      </c>
      <c r="N966" t="str">
        <f>IF($I966="","",_xlfn.LET(_xlpm.x,VLOOKUP($I966,'taxon-match_2026-08-31'!$A$2:$N$122,9,FALSE),IF(_xlpm.x=0,"",_xlpm.x)))</f>
        <v>Malacostraca</v>
      </c>
      <c r="O966" t="str">
        <f>IF($I966="","",_xlfn.LET(_xlpm.x,VLOOKUP($I966,'taxon-match_2026-08-31'!$A$2:$N$122,10,FALSE),IF(_xlpm.x=0,"",_xlpm.x)))</f>
        <v>Amphipoda</v>
      </c>
      <c r="P966" t="str">
        <f>IF($I966="","",_xlfn.LET(_xlpm.x,VLOOKUP($I966,'taxon-match_2026-08-31'!$A$2:$N$122,11,FALSE),IF(_xlpm.x=0,"",_xlpm.x)))</f>
        <v>Lysianassidae</v>
      </c>
      <c r="Q966" t="str">
        <f>IF($I966="","",_xlfn.LET(_xlpm.x,VLOOKUP($I966,'taxon-match_2026-08-31'!$A$2:$N$122,12,FALSE),IF(_xlpm.x=0,"",_xlpm.x)))</f>
        <v>Charcotia</v>
      </c>
      <c r="R966" t="str">
        <f>IF($I966="","",_xlfn.LET(_xlpm.x,VLOOKUP($I966,'taxon-match_2026-08-31'!$A$2:$N$122,14,FALSE),IF(_xlpm.x=0,"",_xlpm.x)))</f>
        <v>obesa</v>
      </c>
      <c r="S966" s="2" t="s">
        <v>2609</v>
      </c>
      <c r="T966" t="s">
        <v>79</v>
      </c>
      <c r="X966" t="str">
        <f>IF(T966="","",_xlfn.LET(_xlpm.x,VLOOKUP(T966,'Drop-down_menus'!$F$2:$G$16,2,FALSE),IF(_xlpm.x=0,"",_xlpm.x)))</f>
        <v/>
      </c>
      <c r="Y966" t="str">
        <f>IF(U966="","",_xlfn.LET(_xlpm.x,VLOOKUP(U966,'Drop-down_menus'!$F$2:$G$16,2,FALSE),IF(_xlpm.x=0,"",_xlpm.x)))</f>
        <v/>
      </c>
      <c r="Z966" t="str">
        <f>IF(V966="","",_xlfn.LET(_xlpm.x,VLOOKUP(V966,'Drop-down_menus'!$F$2:$G$16,2,FALSE),IF(_xlpm.x=0,"",_xlpm.x)))</f>
        <v/>
      </c>
      <c r="AA966" t="str">
        <f>IF(W966="","",_xlfn.LET(_xlpm.x,VLOOKUP(W966,'Drop-down_menus'!$F$2:$G$16,2,FALSE),IF(_xlpm.x=0,"",_xlpm.x)))</f>
        <v/>
      </c>
      <c r="AB966" t="s">
        <v>678</v>
      </c>
      <c r="AE966" t="s">
        <v>689</v>
      </c>
    </row>
    <row r="967" spans="1:34" x14ac:dyDescent="0.2">
      <c r="A967" s="2" t="s">
        <v>244</v>
      </c>
      <c r="C967">
        <v>2283</v>
      </c>
      <c r="D967" t="s">
        <v>700</v>
      </c>
      <c r="F967" t="s">
        <v>720</v>
      </c>
      <c r="G967">
        <v>118</v>
      </c>
      <c r="H967" t="s">
        <v>720</v>
      </c>
      <c r="I967" t="s">
        <v>720</v>
      </c>
      <c r="J967" t="str">
        <f>IF($I967="","",_xlfn.LET(_xlpm.x,VLOOKUP($I967,'taxon-match_2026-08-31'!$A$2:$N$122,6,FALSE),IF(_xlpm.x=0,"",_xlpm.x)))</f>
        <v>(McIntosh, 1876)</v>
      </c>
      <c r="K967" t="str">
        <f>IF($I967="","",_xlfn.LET(_xlpm.x,VLOOKUP($I967,'taxon-match_2026-08-31'!$A$2:$N$122,4,FALSE),IF(_xlpm.x=0,"",_xlpm.x)))</f>
        <v>urn:lsid:marinespecies.org:taxname:1776775</v>
      </c>
      <c r="L967" t="str">
        <f>IF($I967="","",_xlfn.LET(_xlpm.x,VLOOKUP($I967,'taxon-match_2026-08-31'!$A$2:$N$122,7,FALSE),IF(_xlpm.x=0,"",_xlpm.x)))</f>
        <v>Animalia</v>
      </c>
      <c r="M967" t="str">
        <f>IF($I967="","",_xlfn.LET(_xlpm.x,VLOOKUP($I967,'taxon-match_2026-08-31'!$A$2:$N$122,8,FALSE),IF(_xlpm.x=0,"",_xlpm.x)))</f>
        <v>Nemertea</v>
      </c>
      <c r="N967" t="str">
        <f>IF($I967="","",_xlfn.LET(_xlpm.x,VLOOKUP($I967,'taxon-match_2026-08-31'!$A$2:$N$122,9,FALSE),IF(_xlpm.x=0,"",_xlpm.x)))</f>
        <v>Pilidiophora</v>
      </c>
      <c r="O967" t="str">
        <f>IF($I967="","",_xlfn.LET(_xlpm.x,VLOOKUP($I967,'taxon-match_2026-08-31'!$A$2:$N$122,10,FALSE),IF(_xlpm.x=0,"",_xlpm.x)))</f>
        <v>Heteronemertea</v>
      </c>
      <c r="P967" t="str">
        <f>IF($I967="","",_xlfn.LET(_xlpm.x,VLOOKUP($I967,'taxon-match_2026-08-31'!$A$2:$N$122,11,FALSE),IF(_xlpm.x=0,"",_xlpm.x)))</f>
        <v>Lineidae</v>
      </c>
      <c r="Q967" t="str">
        <f>IF($I967="","",_xlfn.LET(_xlpm.x,VLOOKUP($I967,'taxon-match_2026-08-31'!$A$2:$N$122,12,FALSE),IF(_xlpm.x=0,"",_xlpm.x)))</f>
        <v>Parborlasia</v>
      </c>
      <c r="R967" t="str">
        <f>IF($I967="","",_xlfn.LET(_xlpm.x,VLOOKUP($I967,'taxon-match_2026-08-31'!$A$2:$N$122,14,FALSE),IF(_xlpm.x=0,"",_xlpm.x)))</f>
        <v>corrugatus</v>
      </c>
      <c r="S967" s="2" t="s">
        <v>2609</v>
      </c>
      <c r="T967" t="s">
        <v>79</v>
      </c>
      <c r="X967" t="str">
        <f>IF(T967="","",_xlfn.LET(_xlpm.x,VLOOKUP(T967,'Drop-down_menus'!$F$2:$G$16,2,FALSE),IF(_xlpm.x=0,"",_xlpm.x)))</f>
        <v/>
      </c>
      <c r="Y967" t="str">
        <f>IF(U967="","",_xlfn.LET(_xlpm.x,VLOOKUP(U967,'Drop-down_menus'!$F$2:$G$16,2,FALSE),IF(_xlpm.x=0,"",_xlpm.x)))</f>
        <v/>
      </c>
      <c r="Z967" t="str">
        <f>IF(V967="","",_xlfn.LET(_xlpm.x,VLOOKUP(V967,'Drop-down_menus'!$F$2:$G$16,2,FALSE),IF(_xlpm.x=0,"",_xlpm.x)))</f>
        <v/>
      </c>
      <c r="AA967" t="str">
        <f>IF(W967="","",_xlfn.LET(_xlpm.x,VLOOKUP(W967,'Drop-down_menus'!$F$2:$G$16,2,FALSE),IF(_xlpm.x=0,"",_xlpm.x)))</f>
        <v/>
      </c>
      <c r="AH967" s="2" t="s">
        <v>818</v>
      </c>
    </row>
    <row r="968" spans="1:34" hidden="1" x14ac:dyDescent="0.2">
      <c r="A968" s="2" t="s">
        <v>253</v>
      </c>
      <c r="C968">
        <v>1131</v>
      </c>
      <c r="D968" t="s">
        <v>700</v>
      </c>
      <c r="F968" t="s">
        <v>691</v>
      </c>
      <c r="G968">
        <v>153</v>
      </c>
      <c r="H968" s="2" t="s">
        <v>700</v>
      </c>
      <c r="I968" s="2" t="s">
        <v>700</v>
      </c>
      <c r="J968" t="str">
        <f>IF($I968="","",_xlfn.LET(_xlpm.x,VLOOKUP($I968,'taxon-match_2026-08-31'!$A$2:$N$122,6,FALSE),IF(_xlpm.x=0,"",_xlpm.x)))</f>
        <v/>
      </c>
      <c r="K968" t="str">
        <f>IF($I968="","",_xlfn.LET(_xlpm.x,VLOOKUP($I968,'taxon-match_2026-08-31'!$A$2:$N$122,4,FALSE),IF(_xlpm.x=0,"",_xlpm.x)))</f>
        <v>urn:lsid:marinespecies.org:taxname:1</v>
      </c>
      <c r="L968" t="str">
        <f>IF($I968="","",_xlfn.LET(_xlpm.x,VLOOKUP($I968,'taxon-match_2026-08-31'!$A$2:$N$122,7,FALSE),IF(_xlpm.x=0,"",_xlpm.x)))</f>
        <v/>
      </c>
      <c r="M968" t="str">
        <f>IF($I968="","",_xlfn.LET(_xlpm.x,VLOOKUP($I968,'taxon-match_2026-08-31'!$A$2:$N$122,8,FALSE),IF(_xlpm.x=0,"",_xlpm.x)))</f>
        <v/>
      </c>
      <c r="N968" t="str">
        <f>IF($I968="","",_xlfn.LET(_xlpm.x,VLOOKUP($I968,'taxon-match_2026-08-31'!$A$2:$N$122,9,FALSE),IF(_xlpm.x=0,"",_xlpm.x)))</f>
        <v/>
      </c>
      <c r="O968" t="str">
        <f>IF($I968="","",_xlfn.LET(_xlpm.x,VLOOKUP($I968,'taxon-match_2026-08-31'!$A$2:$N$122,10,FALSE),IF(_xlpm.x=0,"",_xlpm.x)))</f>
        <v/>
      </c>
      <c r="P968" t="str">
        <f>IF($I968="","",_xlfn.LET(_xlpm.x,VLOOKUP($I968,'taxon-match_2026-08-31'!$A$2:$N$122,11,FALSE),IF(_xlpm.x=0,"",_xlpm.x)))</f>
        <v/>
      </c>
      <c r="Q968" t="str">
        <f>IF($I968="","",_xlfn.LET(_xlpm.x,VLOOKUP($I968,'taxon-match_2026-08-31'!$A$2:$N$122,12,FALSE),IF(_xlpm.x=0,"",_xlpm.x)))</f>
        <v/>
      </c>
      <c r="R968" t="str">
        <f>IF($I968="","",_xlfn.LET(_xlpm.x,VLOOKUP($I968,'taxon-match_2026-08-31'!$A$2:$N$122,14,FALSE),IF(_xlpm.x=0,"",_xlpm.x)))</f>
        <v/>
      </c>
      <c r="S968" s="2" t="s">
        <v>2608</v>
      </c>
      <c r="T968" t="s">
        <v>68</v>
      </c>
      <c r="X968" t="str">
        <f>IF(T968="","",_xlfn.LET(_xlpm.x,VLOOKUP(T968,'Drop-down_menus'!$F$2:$G$16,2,FALSE),IF(_xlpm.x=0,"",_xlpm.x)))</f>
        <v>https://orcid.org/0000-0002-0981-7442</v>
      </c>
      <c r="Y968" t="str">
        <f>IF(U968="","",_xlfn.LET(_xlpm.x,VLOOKUP(U968,'Drop-down_menus'!$F$2:$G$16,2,FALSE),IF(_xlpm.x=0,"",_xlpm.x)))</f>
        <v/>
      </c>
      <c r="Z968" t="str">
        <f>IF(V968="","",_xlfn.LET(_xlpm.x,VLOOKUP(V968,'Drop-down_menus'!$F$2:$G$16,2,FALSE),IF(_xlpm.x=0,"",_xlpm.x)))</f>
        <v/>
      </c>
      <c r="AA968" t="str">
        <f>IF(W968="","",_xlfn.LET(_xlpm.x,VLOOKUP(W968,'Drop-down_menus'!$F$2:$G$16,2,FALSE),IF(_xlpm.x=0,"",_xlpm.x)))</f>
        <v/>
      </c>
      <c r="AB968" t="s">
        <v>678</v>
      </c>
      <c r="AE968" t="s">
        <v>679</v>
      </c>
    </row>
    <row r="969" spans="1:34" hidden="1" x14ac:dyDescent="0.2">
      <c r="A969" s="2" t="s">
        <v>273</v>
      </c>
      <c r="C969">
        <v>2101</v>
      </c>
      <c r="D969" t="s">
        <v>700</v>
      </c>
      <c r="F969" t="s">
        <v>824</v>
      </c>
      <c r="G969">
        <v>1</v>
      </c>
      <c r="H969" t="s">
        <v>824</v>
      </c>
      <c r="I969" t="s">
        <v>824</v>
      </c>
      <c r="J969" t="str">
        <f>IF($I969="","",_xlfn.LET(_xlpm.x,VLOOKUP($I969,'taxon-match_2026-08-31'!$A$2:$N$122,6,FALSE),IF(_xlpm.x=0,"",_xlpm.x)))</f>
        <v>Koehler, 1901</v>
      </c>
      <c r="K969" t="str">
        <f>IF($I969="","",_xlfn.LET(_xlpm.x,VLOOKUP($I969,'taxon-match_2026-08-31'!$A$2:$N$122,4,FALSE),IF(_xlpm.x=0,"",_xlpm.x)))</f>
        <v>urn:lsid:marinespecies.org:taxname:160756</v>
      </c>
      <c r="L969" t="str">
        <f>IF($I969="","",_xlfn.LET(_xlpm.x,VLOOKUP($I969,'taxon-match_2026-08-31'!$A$2:$N$122,7,FALSE),IF(_xlpm.x=0,"",_xlpm.x)))</f>
        <v>Animalia</v>
      </c>
      <c r="M969" t="str">
        <f>IF($I969="","",_xlfn.LET(_xlpm.x,VLOOKUP($I969,'taxon-match_2026-08-31'!$A$2:$N$122,8,FALSE),IF(_xlpm.x=0,"",_xlpm.x)))</f>
        <v>Echinodermata</v>
      </c>
      <c r="N969" t="str">
        <f>IF($I969="","",_xlfn.LET(_xlpm.x,VLOOKUP($I969,'taxon-match_2026-08-31'!$A$2:$N$122,9,FALSE),IF(_xlpm.x=0,"",_xlpm.x)))</f>
        <v>Echinoidea</v>
      </c>
      <c r="O969" t="str">
        <f>IF($I969="","",_xlfn.LET(_xlpm.x,VLOOKUP($I969,'taxon-match_2026-08-31'!$A$2:$N$122,10,FALSE),IF(_xlpm.x=0,"",_xlpm.x)))</f>
        <v>Camarodonta</v>
      </c>
      <c r="P969" t="str">
        <f>IF($I969="","",_xlfn.LET(_xlpm.x,VLOOKUP($I969,'taxon-match_2026-08-31'!$A$2:$N$122,11,FALSE),IF(_xlpm.x=0,"",_xlpm.x)))</f>
        <v>Echinidae</v>
      </c>
      <c r="Q969" t="str">
        <f>IF($I969="","",_xlfn.LET(_xlpm.x,VLOOKUP($I969,'taxon-match_2026-08-31'!$A$2:$N$122,12,FALSE),IF(_xlpm.x=0,"",_xlpm.x)))</f>
        <v>Sterechinus</v>
      </c>
      <c r="R969" t="str">
        <f>IF($I969="","",_xlfn.LET(_xlpm.x,VLOOKUP($I969,'taxon-match_2026-08-31'!$A$2:$N$122,14,FALSE),IF(_xlpm.x=0,"",_xlpm.x)))</f>
        <v/>
      </c>
      <c r="S969" s="2" t="s">
        <v>2361</v>
      </c>
      <c r="T969" t="s">
        <v>68</v>
      </c>
      <c r="X969" t="str">
        <f>IF(T969="","",_xlfn.LET(_xlpm.x,VLOOKUP(T969,'Drop-down_menus'!$F$2:$G$16,2,FALSE),IF(_xlpm.x=0,"",_xlpm.x)))</f>
        <v>https://orcid.org/0000-0002-0981-7442</v>
      </c>
      <c r="Y969" t="str">
        <f>IF(U969="","",_xlfn.LET(_xlpm.x,VLOOKUP(U969,'Drop-down_menus'!$F$2:$G$16,2,FALSE),IF(_xlpm.x=0,"",_xlpm.x)))</f>
        <v/>
      </c>
      <c r="Z969" t="str">
        <f>IF(V969="","",_xlfn.LET(_xlpm.x,VLOOKUP(V969,'Drop-down_menus'!$F$2:$G$16,2,FALSE),IF(_xlpm.x=0,"",_xlpm.x)))</f>
        <v/>
      </c>
      <c r="AA969" t="str">
        <f>IF(W969="","",_xlfn.LET(_xlpm.x,VLOOKUP(W969,'Drop-down_menus'!$F$2:$G$16,2,FALSE),IF(_xlpm.x=0,"",_xlpm.x)))</f>
        <v/>
      </c>
      <c r="AB969" t="s">
        <v>678</v>
      </c>
      <c r="AE969" t="s">
        <v>679</v>
      </c>
      <c r="AH969" s="2" t="s">
        <v>825</v>
      </c>
    </row>
    <row r="970" spans="1:34" hidden="1" x14ac:dyDescent="0.2">
      <c r="A970" s="2" t="s">
        <v>273</v>
      </c>
      <c r="C970">
        <v>2102</v>
      </c>
      <c r="D970" t="s">
        <v>700</v>
      </c>
      <c r="F970" t="s">
        <v>824</v>
      </c>
      <c r="G970">
        <v>1</v>
      </c>
      <c r="H970" t="s">
        <v>824</v>
      </c>
      <c r="I970" t="s">
        <v>824</v>
      </c>
      <c r="J970" t="str">
        <f>IF($I970="","",_xlfn.LET(_xlpm.x,VLOOKUP($I970,'taxon-match_2026-08-31'!$A$2:$N$122,6,FALSE),IF(_xlpm.x=0,"",_xlpm.x)))</f>
        <v>Koehler, 1901</v>
      </c>
      <c r="K970" t="str">
        <f>IF($I970="","",_xlfn.LET(_xlpm.x,VLOOKUP($I970,'taxon-match_2026-08-31'!$A$2:$N$122,4,FALSE),IF(_xlpm.x=0,"",_xlpm.x)))</f>
        <v>urn:lsid:marinespecies.org:taxname:160756</v>
      </c>
      <c r="L970" t="str">
        <f>IF($I970="","",_xlfn.LET(_xlpm.x,VLOOKUP($I970,'taxon-match_2026-08-31'!$A$2:$N$122,7,FALSE),IF(_xlpm.x=0,"",_xlpm.x)))</f>
        <v>Animalia</v>
      </c>
      <c r="M970" t="str">
        <f>IF($I970="","",_xlfn.LET(_xlpm.x,VLOOKUP($I970,'taxon-match_2026-08-31'!$A$2:$N$122,8,FALSE),IF(_xlpm.x=0,"",_xlpm.x)))</f>
        <v>Echinodermata</v>
      </c>
      <c r="N970" t="str">
        <f>IF($I970="","",_xlfn.LET(_xlpm.x,VLOOKUP($I970,'taxon-match_2026-08-31'!$A$2:$N$122,9,FALSE),IF(_xlpm.x=0,"",_xlpm.x)))</f>
        <v>Echinoidea</v>
      </c>
      <c r="O970" t="str">
        <f>IF($I970="","",_xlfn.LET(_xlpm.x,VLOOKUP($I970,'taxon-match_2026-08-31'!$A$2:$N$122,10,FALSE),IF(_xlpm.x=0,"",_xlpm.x)))</f>
        <v>Camarodonta</v>
      </c>
      <c r="P970" t="str">
        <f>IF($I970="","",_xlfn.LET(_xlpm.x,VLOOKUP($I970,'taxon-match_2026-08-31'!$A$2:$N$122,11,FALSE),IF(_xlpm.x=0,"",_xlpm.x)))</f>
        <v>Echinidae</v>
      </c>
      <c r="Q970" t="str">
        <f>IF($I970="","",_xlfn.LET(_xlpm.x,VLOOKUP($I970,'taxon-match_2026-08-31'!$A$2:$N$122,12,FALSE),IF(_xlpm.x=0,"",_xlpm.x)))</f>
        <v>Sterechinus</v>
      </c>
      <c r="R970" t="str">
        <f>IF($I970="","",_xlfn.LET(_xlpm.x,VLOOKUP($I970,'taxon-match_2026-08-31'!$A$2:$N$122,14,FALSE),IF(_xlpm.x=0,"",_xlpm.x)))</f>
        <v/>
      </c>
      <c r="S970" s="2" t="s">
        <v>2361</v>
      </c>
      <c r="T970" t="s">
        <v>68</v>
      </c>
      <c r="X970" t="str">
        <f>IF(T970="","",_xlfn.LET(_xlpm.x,VLOOKUP(T970,'Drop-down_menus'!$F$2:$G$16,2,FALSE),IF(_xlpm.x=0,"",_xlpm.x)))</f>
        <v>https://orcid.org/0000-0002-0981-7442</v>
      </c>
      <c r="Y970" t="str">
        <f>IF(U970="","",_xlfn.LET(_xlpm.x,VLOOKUP(U970,'Drop-down_menus'!$F$2:$G$16,2,FALSE),IF(_xlpm.x=0,"",_xlpm.x)))</f>
        <v/>
      </c>
      <c r="Z970" t="str">
        <f>IF(V970="","",_xlfn.LET(_xlpm.x,VLOOKUP(V970,'Drop-down_menus'!$F$2:$G$16,2,FALSE),IF(_xlpm.x=0,"",_xlpm.x)))</f>
        <v/>
      </c>
      <c r="AA970" t="str">
        <f>IF(W970="","",_xlfn.LET(_xlpm.x,VLOOKUP(W970,'Drop-down_menus'!$F$2:$G$16,2,FALSE),IF(_xlpm.x=0,"",_xlpm.x)))</f>
        <v/>
      </c>
      <c r="AB970" t="s">
        <v>678</v>
      </c>
      <c r="AE970" t="s">
        <v>679</v>
      </c>
    </row>
    <row r="971" spans="1:34" hidden="1" x14ac:dyDescent="0.2">
      <c r="A971" s="2" t="s">
        <v>257</v>
      </c>
      <c r="C971">
        <v>2132</v>
      </c>
      <c r="D971" t="s">
        <v>700</v>
      </c>
      <c r="F971" t="s">
        <v>809</v>
      </c>
      <c r="G971">
        <v>1</v>
      </c>
      <c r="H971" t="s">
        <v>809</v>
      </c>
      <c r="I971" t="s">
        <v>809</v>
      </c>
      <c r="J971" t="str">
        <f>IF($I971="","",_xlfn.LET(_xlpm.x,VLOOKUP($I971,'taxon-match_2026-08-31'!$A$2:$N$122,6,FALSE),IF(_xlpm.x=0,"",_xlpm.x)))</f>
        <v/>
      </c>
      <c r="K971" t="str">
        <f>IF($I971="","",_xlfn.LET(_xlpm.x,VLOOKUP($I971,'taxon-match_2026-08-31'!$A$2:$N$122,4,FALSE),IF(_xlpm.x=0,"",_xlpm.x)))</f>
        <v>urn:lsid:marinespecies.org:taxname:146142</v>
      </c>
      <c r="L971" t="str">
        <f>IF($I971="","",_xlfn.LET(_xlpm.x,VLOOKUP($I971,'taxon-match_2026-08-31'!$A$2:$N$122,7,FALSE),IF(_xlpm.x=0,"",_xlpm.x)))</f>
        <v>Animalia</v>
      </c>
      <c r="M971" t="str">
        <f>IF($I971="","",_xlfn.LET(_xlpm.x,VLOOKUP($I971,'taxon-match_2026-08-31'!$A$2:$N$122,8,FALSE),IF(_xlpm.x=0,"",_xlpm.x)))</f>
        <v>Bryozoa</v>
      </c>
      <c r="N971" t="str">
        <f>IF($I971="","",_xlfn.LET(_xlpm.x,VLOOKUP($I971,'taxon-match_2026-08-31'!$A$2:$N$122,9,FALSE),IF(_xlpm.x=0,"",_xlpm.x)))</f>
        <v/>
      </c>
      <c r="O971" t="str">
        <f>IF($I971="","",_xlfn.LET(_xlpm.x,VLOOKUP($I971,'taxon-match_2026-08-31'!$A$2:$N$122,10,FALSE),IF(_xlpm.x=0,"",_xlpm.x)))</f>
        <v/>
      </c>
      <c r="P971" t="str">
        <f>IF($I971="","",_xlfn.LET(_xlpm.x,VLOOKUP($I971,'taxon-match_2026-08-31'!$A$2:$N$122,11,FALSE),IF(_xlpm.x=0,"",_xlpm.x)))</f>
        <v/>
      </c>
      <c r="Q971" t="str">
        <f>IF($I971="","",_xlfn.LET(_xlpm.x,VLOOKUP($I971,'taxon-match_2026-08-31'!$A$2:$N$122,12,FALSE),IF(_xlpm.x=0,"",_xlpm.x)))</f>
        <v/>
      </c>
      <c r="R971" t="str">
        <f>IF($I971="","",_xlfn.LET(_xlpm.x,VLOOKUP($I971,'taxon-match_2026-08-31'!$A$2:$N$122,14,FALSE),IF(_xlpm.x=0,"",_xlpm.x)))</f>
        <v/>
      </c>
      <c r="S971" s="2" t="s">
        <v>2357</v>
      </c>
      <c r="T971" t="s">
        <v>68</v>
      </c>
      <c r="X971" t="str">
        <f>IF(T971="","",_xlfn.LET(_xlpm.x,VLOOKUP(T971,'Drop-down_menus'!$F$2:$G$16,2,FALSE),IF(_xlpm.x=0,"",_xlpm.x)))</f>
        <v>https://orcid.org/0000-0002-0981-7442</v>
      </c>
      <c r="Y971" t="str">
        <f>IF(U971="","",_xlfn.LET(_xlpm.x,VLOOKUP(U971,'Drop-down_menus'!$F$2:$G$16,2,FALSE),IF(_xlpm.x=0,"",_xlpm.x)))</f>
        <v/>
      </c>
      <c r="Z971" t="str">
        <f>IF(V971="","",_xlfn.LET(_xlpm.x,VLOOKUP(V971,'Drop-down_menus'!$F$2:$G$16,2,FALSE),IF(_xlpm.x=0,"",_xlpm.x)))</f>
        <v/>
      </c>
      <c r="AA971" t="str">
        <f>IF(W971="","",_xlfn.LET(_xlpm.x,VLOOKUP(W971,'Drop-down_menus'!$F$2:$G$16,2,FALSE),IF(_xlpm.x=0,"",_xlpm.x)))</f>
        <v/>
      </c>
      <c r="AB971" t="s">
        <v>678</v>
      </c>
      <c r="AE971" t="s">
        <v>689</v>
      </c>
    </row>
    <row r="972" spans="1:34" hidden="1" x14ac:dyDescent="0.2">
      <c r="A972" s="2" t="s">
        <v>257</v>
      </c>
      <c r="C972">
        <v>2133</v>
      </c>
      <c r="D972" t="s">
        <v>700</v>
      </c>
      <c r="F972" t="s">
        <v>686</v>
      </c>
      <c r="G972">
        <v>1</v>
      </c>
      <c r="H972" t="s">
        <v>686</v>
      </c>
      <c r="I972" t="s">
        <v>686</v>
      </c>
      <c r="J972" t="str">
        <f>IF($I972="","",_xlfn.LET(_xlpm.x,VLOOKUP($I972,'taxon-match_2026-08-31'!$A$2:$N$122,6,FALSE),IF(_xlpm.x=0,"",_xlpm.x)))</f>
        <v>Latreille, 1816</v>
      </c>
      <c r="K972" t="str">
        <f>IF($I972="","",_xlfn.LET(_xlpm.x,VLOOKUP($I972,'taxon-match_2026-08-31'!$A$2:$N$122,4,FALSE),IF(_xlpm.x=0,"",_xlpm.x)))</f>
        <v>urn:lsid:marinespecies.org:taxname:1135</v>
      </c>
      <c r="L972" t="str">
        <f>IF($I972="","",_xlfn.LET(_xlpm.x,VLOOKUP($I972,'taxon-match_2026-08-31'!$A$2:$N$122,7,FALSE),IF(_xlpm.x=0,"",_xlpm.x)))</f>
        <v>Animalia</v>
      </c>
      <c r="M972" t="str">
        <f>IF($I972="","",_xlfn.LET(_xlpm.x,VLOOKUP($I972,'taxon-match_2026-08-31'!$A$2:$N$122,8,FALSE),IF(_xlpm.x=0,"",_xlpm.x)))</f>
        <v>Arthropoda</v>
      </c>
      <c r="N972" t="str">
        <f>IF($I972="","",_xlfn.LET(_xlpm.x,VLOOKUP($I972,'taxon-match_2026-08-31'!$A$2:$N$122,9,FALSE),IF(_xlpm.x=0,"",_xlpm.x)))</f>
        <v>Malacostraca</v>
      </c>
      <c r="O972" t="str">
        <f>IF($I972="","",_xlfn.LET(_xlpm.x,VLOOKUP($I972,'taxon-match_2026-08-31'!$A$2:$N$122,10,FALSE),IF(_xlpm.x=0,"",_xlpm.x)))</f>
        <v>Amphipoda</v>
      </c>
      <c r="P972" t="str">
        <f>IF($I972="","",_xlfn.LET(_xlpm.x,VLOOKUP($I972,'taxon-match_2026-08-31'!$A$2:$N$122,11,FALSE),IF(_xlpm.x=0,"",_xlpm.x)))</f>
        <v/>
      </c>
      <c r="Q972" t="str">
        <f>IF($I972="","",_xlfn.LET(_xlpm.x,VLOOKUP($I972,'taxon-match_2026-08-31'!$A$2:$N$122,12,FALSE),IF(_xlpm.x=0,"",_xlpm.x)))</f>
        <v/>
      </c>
      <c r="R972" t="str">
        <f>IF($I972="","",_xlfn.LET(_xlpm.x,VLOOKUP($I972,'taxon-match_2026-08-31'!$A$2:$N$122,14,FALSE),IF(_xlpm.x=0,"",_xlpm.x)))</f>
        <v/>
      </c>
      <c r="S972" s="2" t="s">
        <v>2359</v>
      </c>
      <c r="T972" t="s">
        <v>68</v>
      </c>
      <c r="X972" t="str">
        <f>IF(T972="","",_xlfn.LET(_xlpm.x,VLOOKUP(T972,'Drop-down_menus'!$F$2:$G$16,2,FALSE),IF(_xlpm.x=0,"",_xlpm.x)))</f>
        <v>https://orcid.org/0000-0002-0981-7442</v>
      </c>
      <c r="Y972" t="str">
        <f>IF(U972="","",_xlfn.LET(_xlpm.x,VLOOKUP(U972,'Drop-down_menus'!$F$2:$G$16,2,FALSE),IF(_xlpm.x=0,"",_xlpm.x)))</f>
        <v/>
      </c>
      <c r="Z972" t="str">
        <f>IF(V972="","",_xlfn.LET(_xlpm.x,VLOOKUP(V972,'Drop-down_menus'!$F$2:$G$16,2,FALSE),IF(_xlpm.x=0,"",_xlpm.x)))</f>
        <v/>
      </c>
      <c r="AA972" t="str">
        <f>IF(W972="","",_xlfn.LET(_xlpm.x,VLOOKUP(W972,'Drop-down_menus'!$F$2:$G$16,2,FALSE),IF(_xlpm.x=0,"",_xlpm.x)))</f>
        <v/>
      </c>
      <c r="AB972" t="s">
        <v>678</v>
      </c>
      <c r="AE972" t="s">
        <v>689</v>
      </c>
    </row>
    <row r="973" spans="1:34" hidden="1" x14ac:dyDescent="0.2">
      <c r="A973" s="2" t="s">
        <v>273</v>
      </c>
      <c r="C973">
        <v>1203</v>
      </c>
      <c r="D973" t="s">
        <v>700</v>
      </c>
      <c r="F973" t="s">
        <v>693</v>
      </c>
      <c r="G973">
        <v>2</v>
      </c>
      <c r="H973" t="s">
        <v>693</v>
      </c>
      <c r="I973" t="s">
        <v>693</v>
      </c>
      <c r="J973" t="str">
        <f>IF($I973="","",_xlfn.LET(_xlpm.x,VLOOKUP($I973,'taxon-match_2026-08-31'!$A$2:$N$122,6,FALSE),IF(_xlpm.x=0,"",_xlpm.x)))</f>
        <v>Cuvier, 1795</v>
      </c>
      <c r="K973" t="str">
        <f>IF($I973="","",_xlfn.LET(_xlpm.x,VLOOKUP($I973,'taxon-match_2026-08-31'!$A$2:$N$122,4,FALSE),IF(_xlpm.x=0,"",_xlpm.x)))</f>
        <v>urn:lsid:marinespecies.org:taxname:101</v>
      </c>
      <c r="L973" t="str">
        <f>IF($I973="","",_xlfn.LET(_xlpm.x,VLOOKUP($I973,'taxon-match_2026-08-31'!$A$2:$N$122,7,FALSE),IF(_xlpm.x=0,"",_xlpm.x)))</f>
        <v>Animalia</v>
      </c>
      <c r="M973" t="str">
        <f>IF($I973="","",_xlfn.LET(_xlpm.x,VLOOKUP($I973,'taxon-match_2026-08-31'!$A$2:$N$122,8,FALSE),IF(_xlpm.x=0,"",_xlpm.x)))</f>
        <v>Mollusca</v>
      </c>
      <c r="N973" t="str">
        <f>IF($I973="","",_xlfn.LET(_xlpm.x,VLOOKUP($I973,'taxon-match_2026-08-31'!$A$2:$N$122,9,FALSE),IF(_xlpm.x=0,"",_xlpm.x)))</f>
        <v>Gastropoda</v>
      </c>
      <c r="O973" t="str">
        <f>IF($I973="","",_xlfn.LET(_xlpm.x,VLOOKUP($I973,'taxon-match_2026-08-31'!$A$2:$N$122,10,FALSE),IF(_xlpm.x=0,"",_xlpm.x)))</f>
        <v/>
      </c>
      <c r="P973" t="str">
        <f>IF($I973="","",_xlfn.LET(_xlpm.x,VLOOKUP($I973,'taxon-match_2026-08-31'!$A$2:$N$122,11,FALSE),IF(_xlpm.x=0,"",_xlpm.x)))</f>
        <v/>
      </c>
      <c r="Q973" t="str">
        <f>IF($I973="","",_xlfn.LET(_xlpm.x,VLOOKUP($I973,'taxon-match_2026-08-31'!$A$2:$N$122,12,FALSE),IF(_xlpm.x=0,"",_xlpm.x)))</f>
        <v/>
      </c>
      <c r="R973" t="str">
        <f>IF($I973="","",_xlfn.LET(_xlpm.x,VLOOKUP($I973,'taxon-match_2026-08-31'!$A$2:$N$122,14,FALSE),IF(_xlpm.x=0,"",_xlpm.x)))</f>
        <v/>
      </c>
      <c r="S973" s="2" t="s">
        <v>2358</v>
      </c>
      <c r="T973" t="s">
        <v>68</v>
      </c>
      <c r="X973" t="str">
        <f>IF(T973="","",_xlfn.LET(_xlpm.x,VLOOKUP(T973,'Drop-down_menus'!$F$2:$G$16,2,FALSE),IF(_xlpm.x=0,"",_xlpm.x)))</f>
        <v>https://orcid.org/0000-0002-0981-7442</v>
      </c>
      <c r="Y973" t="str">
        <f>IF(U973="","",_xlfn.LET(_xlpm.x,VLOOKUP(U973,'Drop-down_menus'!$F$2:$G$16,2,FALSE),IF(_xlpm.x=0,"",_xlpm.x)))</f>
        <v/>
      </c>
      <c r="Z973" t="str">
        <f>IF(V973="","",_xlfn.LET(_xlpm.x,VLOOKUP(V973,'Drop-down_menus'!$F$2:$G$16,2,FALSE),IF(_xlpm.x=0,"",_xlpm.x)))</f>
        <v/>
      </c>
      <c r="AA973" t="str">
        <f>IF(W973="","",_xlfn.LET(_xlpm.x,VLOOKUP(W973,'Drop-down_menus'!$F$2:$G$16,2,FALSE),IF(_xlpm.x=0,"",_xlpm.x)))</f>
        <v/>
      </c>
      <c r="AB973" t="s">
        <v>678</v>
      </c>
      <c r="AE973" t="s">
        <v>684</v>
      </c>
    </row>
    <row r="974" spans="1:34" hidden="1" x14ac:dyDescent="0.2">
      <c r="A974" s="2" t="s">
        <v>273</v>
      </c>
      <c r="C974">
        <v>1204</v>
      </c>
      <c r="D974" t="s">
        <v>700</v>
      </c>
      <c r="F974" t="s">
        <v>826</v>
      </c>
      <c r="G974">
        <v>1</v>
      </c>
      <c r="H974" t="s">
        <v>826</v>
      </c>
      <c r="I974" t="s">
        <v>826</v>
      </c>
      <c r="J974" t="str">
        <f>IF($I974="","",_xlfn.LET(_xlpm.x,VLOOKUP($I974,'taxon-match_2026-08-31'!$A$2:$N$122,6,FALSE),IF(_xlpm.x=0,"",_xlpm.x)))</f>
        <v>Lamouroux, 1812</v>
      </c>
      <c r="K974" t="str">
        <f>IF($I974="","",_xlfn.LET(_xlpm.x,VLOOKUP($I974,'taxon-match_2026-08-31'!$A$2:$N$122,4,FALSE),IF(_xlpm.x=0,"",_xlpm.x)))</f>
        <v>urn:lsid:marinespecies.org:taxname:125276</v>
      </c>
      <c r="L974" t="str">
        <f>IF($I974="","",_xlfn.LET(_xlpm.x,VLOOKUP($I974,'taxon-match_2026-08-31'!$A$2:$N$122,7,FALSE),IF(_xlpm.x=0,"",_xlpm.x)))</f>
        <v>Animalia</v>
      </c>
      <c r="M974" t="str">
        <f>IF($I974="","",_xlfn.LET(_xlpm.x,VLOOKUP($I974,'taxon-match_2026-08-31'!$A$2:$N$122,8,FALSE),IF(_xlpm.x=0,"",_xlpm.x)))</f>
        <v>Cnidaria</v>
      </c>
      <c r="N974" t="str">
        <f>IF($I974="","",_xlfn.LET(_xlpm.x,VLOOKUP($I974,'taxon-match_2026-08-31'!$A$2:$N$122,9,FALSE),IF(_xlpm.x=0,"",_xlpm.x)))</f>
        <v>Octocorallia</v>
      </c>
      <c r="O974" t="str">
        <f>IF($I974="","",_xlfn.LET(_xlpm.x,VLOOKUP($I974,'taxon-match_2026-08-31'!$A$2:$N$122,10,FALSE),IF(_xlpm.x=0,"",_xlpm.x)))</f>
        <v>Malacalcyonacea</v>
      </c>
      <c r="P974" t="str">
        <f>IF($I974="","",_xlfn.LET(_xlpm.x,VLOOKUP($I974,'taxon-match_2026-08-31'!$A$2:$N$122,11,FALSE),IF(_xlpm.x=0,"",_xlpm.x)))</f>
        <v>Isididae</v>
      </c>
      <c r="Q974" t="str">
        <f>IF($I974="","",_xlfn.LET(_xlpm.x,VLOOKUP($I974,'taxon-match_2026-08-31'!$A$2:$N$122,12,FALSE),IF(_xlpm.x=0,"",_xlpm.x)))</f>
        <v/>
      </c>
      <c r="R974" t="str">
        <f>IF($I974="","",_xlfn.LET(_xlpm.x,VLOOKUP($I974,'taxon-match_2026-08-31'!$A$2:$N$122,14,FALSE),IF(_xlpm.x=0,"",_xlpm.x)))</f>
        <v/>
      </c>
      <c r="S974" s="2" t="s">
        <v>2360</v>
      </c>
      <c r="T974" t="s">
        <v>67</v>
      </c>
      <c r="X974" t="str">
        <f>IF(T974="","",_xlfn.LET(_xlpm.x,VLOOKUP(T974,'Drop-down_menus'!$F$2:$G$16,2,FALSE),IF(_xlpm.x=0,"",_xlpm.x)))</f>
        <v>https://orcid.org/0000-0001-5767-3220</v>
      </c>
      <c r="Y974" t="str">
        <f>IF(U974="","",_xlfn.LET(_xlpm.x,VLOOKUP(U974,'Drop-down_menus'!$F$2:$G$16,2,FALSE),IF(_xlpm.x=0,"",_xlpm.x)))</f>
        <v/>
      </c>
      <c r="Z974" t="str">
        <f>IF(V974="","",_xlfn.LET(_xlpm.x,VLOOKUP(V974,'Drop-down_menus'!$F$2:$G$16,2,FALSE),IF(_xlpm.x=0,"",_xlpm.x)))</f>
        <v/>
      </c>
      <c r="AA974" t="str">
        <f>IF(W974="","",_xlfn.LET(_xlpm.x,VLOOKUP(W974,'Drop-down_menus'!$F$2:$G$16,2,FALSE),IF(_xlpm.x=0,"",_xlpm.x)))</f>
        <v/>
      </c>
      <c r="AB974" t="s">
        <v>678</v>
      </c>
      <c r="AE974" t="s">
        <v>684</v>
      </c>
    </row>
    <row r="975" spans="1:34" hidden="1" x14ac:dyDescent="0.2">
      <c r="A975" s="2" t="s">
        <v>273</v>
      </c>
      <c r="C975">
        <v>1205</v>
      </c>
      <c r="D975" t="s">
        <v>700</v>
      </c>
      <c r="F975" t="s">
        <v>809</v>
      </c>
      <c r="G975">
        <v>1</v>
      </c>
      <c r="H975" t="s">
        <v>809</v>
      </c>
      <c r="I975" t="s">
        <v>809</v>
      </c>
      <c r="J975" t="str">
        <f>IF($I975="","",_xlfn.LET(_xlpm.x,VLOOKUP($I975,'taxon-match_2026-08-31'!$A$2:$N$122,6,FALSE),IF(_xlpm.x=0,"",_xlpm.x)))</f>
        <v/>
      </c>
      <c r="K975" t="str">
        <f>IF($I975="","",_xlfn.LET(_xlpm.x,VLOOKUP($I975,'taxon-match_2026-08-31'!$A$2:$N$122,4,FALSE),IF(_xlpm.x=0,"",_xlpm.x)))</f>
        <v>urn:lsid:marinespecies.org:taxname:146142</v>
      </c>
      <c r="L975" t="str">
        <f>IF($I975="","",_xlfn.LET(_xlpm.x,VLOOKUP($I975,'taxon-match_2026-08-31'!$A$2:$N$122,7,FALSE),IF(_xlpm.x=0,"",_xlpm.x)))</f>
        <v>Animalia</v>
      </c>
      <c r="M975" t="str">
        <f>IF($I975="","",_xlfn.LET(_xlpm.x,VLOOKUP($I975,'taxon-match_2026-08-31'!$A$2:$N$122,8,FALSE),IF(_xlpm.x=0,"",_xlpm.x)))</f>
        <v>Bryozoa</v>
      </c>
      <c r="N975" t="str">
        <f>IF($I975="","",_xlfn.LET(_xlpm.x,VLOOKUP($I975,'taxon-match_2026-08-31'!$A$2:$N$122,9,FALSE),IF(_xlpm.x=0,"",_xlpm.x)))</f>
        <v/>
      </c>
      <c r="O975" t="str">
        <f>IF($I975="","",_xlfn.LET(_xlpm.x,VLOOKUP($I975,'taxon-match_2026-08-31'!$A$2:$N$122,10,FALSE),IF(_xlpm.x=0,"",_xlpm.x)))</f>
        <v/>
      </c>
      <c r="P975" t="str">
        <f>IF($I975="","",_xlfn.LET(_xlpm.x,VLOOKUP($I975,'taxon-match_2026-08-31'!$A$2:$N$122,11,FALSE),IF(_xlpm.x=0,"",_xlpm.x)))</f>
        <v/>
      </c>
      <c r="Q975" t="str">
        <f>IF($I975="","",_xlfn.LET(_xlpm.x,VLOOKUP($I975,'taxon-match_2026-08-31'!$A$2:$N$122,12,FALSE),IF(_xlpm.x=0,"",_xlpm.x)))</f>
        <v/>
      </c>
      <c r="R975" t="str">
        <f>IF($I975="","",_xlfn.LET(_xlpm.x,VLOOKUP($I975,'taxon-match_2026-08-31'!$A$2:$N$122,14,FALSE),IF(_xlpm.x=0,"",_xlpm.x)))</f>
        <v/>
      </c>
      <c r="S975" s="2" t="s">
        <v>2357</v>
      </c>
      <c r="T975" t="s">
        <v>68</v>
      </c>
      <c r="X975" t="str">
        <f>IF(T975="","",_xlfn.LET(_xlpm.x,VLOOKUP(T975,'Drop-down_menus'!$F$2:$G$16,2,FALSE),IF(_xlpm.x=0,"",_xlpm.x)))</f>
        <v>https://orcid.org/0000-0002-0981-7442</v>
      </c>
      <c r="Y975" t="str">
        <f>IF(U975="","",_xlfn.LET(_xlpm.x,VLOOKUP(U975,'Drop-down_menus'!$F$2:$G$16,2,FALSE),IF(_xlpm.x=0,"",_xlpm.x)))</f>
        <v/>
      </c>
      <c r="Z975" t="str">
        <f>IF(V975="","",_xlfn.LET(_xlpm.x,VLOOKUP(V975,'Drop-down_menus'!$F$2:$G$16,2,FALSE),IF(_xlpm.x=0,"",_xlpm.x)))</f>
        <v/>
      </c>
      <c r="AA975" t="str">
        <f>IF(W975="","",_xlfn.LET(_xlpm.x,VLOOKUP(W975,'Drop-down_menus'!$F$2:$G$16,2,FALSE),IF(_xlpm.x=0,"",_xlpm.x)))</f>
        <v/>
      </c>
      <c r="AB975" t="s">
        <v>678</v>
      </c>
      <c r="AE975" t="s">
        <v>827</v>
      </c>
      <c r="AH975" s="2"/>
    </row>
    <row r="976" spans="1:34" hidden="1" x14ac:dyDescent="0.2">
      <c r="A976" s="2" t="s">
        <v>284</v>
      </c>
      <c r="C976">
        <v>2192</v>
      </c>
      <c r="D976" t="s">
        <v>700</v>
      </c>
      <c r="F976" t="s">
        <v>824</v>
      </c>
      <c r="G976">
        <v>1</v>
      </c>
      <c r="H976" t="s">
        <v>824</v>
      </c>
      <c r="I976" t="s">
        <v>824</v>
      </c>
      <c r="J976" t="str">
        <f>IF($I976="","",_xlfn.LET(_xlpm.x,VLOOKUP($I976,'taxon-match_2026-08-31'!$A$2:$N$122,6,FALSE),IF(_xlpm.x=0,"",_xlpm.x)))</f>
        <v>Koehler, 1901</v>
      </c>
      <c r="K976" t="str">
        <f>IF($I976="","",_xlfn.LET(_xlpm.x,VLOOKUP($I976,'taxon-match_2026-08-31'!$A$2:$N$122,4,FALSE),IF(_xlpm.x=0,"",_xlpm.x)))</f>
        <v>urn:lsid:marinespecies.org:taxname:160756</v>
      </c>
      <c r="L976" t="str">
        <f>IF($I976="","",_xlfn.LET(_xlpm.x,VLOOKUP($I976,'taxon-match_2026-08-31'!$A$2:$N$122,7,FALSE),IF(_xlpm.x=0,"",_xlpm.x)))</f>
        <v>Animalia</v>
      </c>
      <c r="M976" t="str">
        <f>IF($I976="","",_xlfn.LET(_xlpm.x,VLOOKUP($I976,'taxon-match_2026-08-31'!$A$2:$N$122,8,FALSE),IF(_xlpm.x=0,"",_xlpm.x)))</f>
        <v>Echinodermata</v>
      </c>
      <c r="N976" t="str">
        <f>IF($I976="","",_xlfn.LET(_xlpm.x,VLOOKUP($I976,'taxon-match_2026-08-31'!$A$2:$N$122,9,FALSE),IF(_xlpm.x=0,"",_xlpm.x)))</f>
        <v>Echinoidea</v>
      </c>
      <c r="O976" t="str">
        <f>IF($I976="","",_xlfn.LET(_xlpm.x,VLOOKUP($I976,'taxon-match_2026-08-31'!$A$2:$N$122,10,FALSE),IF(_xlpm.x=0,"",_xlpm.x)))</f>
        <v>Camarodonta</v>
      </c>
      <c r="P976" t="str">
        <f>IF($I976="","",_xlfn.LET(_xlpm.x,VLOOKUP($I976,'taxon-match_2026-08-31'!$A$2:$N$122,11,FALSE),IF(_xlpm.x=0,"",_xlpm.x)))</f>
        <v>Echinidae</v>
      </c>
      <c r="Q976" t="str">
        <f>IF($I976="","",_xlfn.LET(_xlpm.x,VLOOKUP($I976,'taxon-match_2026-08-31'!$A$2:$N$122,12,FALSE),IF(_xlpm.x=0,"",_xlpm.x)))</f>
        <v>Sterechinus</v>
      </c>
      <c r="R976" t="str">
        <f>IF($I976="","",_xlfn.LET(_xlpm.x,VLOOKUP($I976,'taxon-match_2026-08-31'!$A$2:$N$122,14,FALSE),IF(_xlpm.x=0,"",_xlpm.x)))</f>
        <v/>
      </c>
      <c r="S976" s="2" t="s">
        <v>2361</v>
      </c>
      <c r="T976" t="s">
        <v>68</v>
      </c>
      <c r="X976" t="str">
        <f>IF(T976="","",_xlfn.LET(_xlpm.x,VLOOKUP(T976,'Drop-down_menus'!$F$2:$G$16,2,FALSE),IF(_xlpm.x=0,"",_xlpm.x)))</f>
        <v>https://orcid.org/0000-0002-0981-7442</v>
      </c>
      <c r="Y976" t="str">
        <f>IF(U976="","",_xlfn.LET(_xlpm.x,VLOOKUP(U976,'Drop-down_menus'!$F$2:$G$16,2,FALSE),IF(_xlpm.x=0,"",_xlpm.x)))</f>
        <v/>
      </c>
      <c r="Z976" t="str">
        <f>IF(V976="","",_xlfn.LET(_xlpm.x,VLOOKUP(V976,'Drop-down_menus'!$F$2:$G$16,2,FALSE),IF(_xlpm.x=0,"",_xlpm.x)))</f>
        <v/>
      </c>
      <c r="AA976" t="str">
        <f>IF(W976="","",_xlfn.LET(_xlpm.x,VLOOKUP(W976,'Drop-down_menus'!$F$2:$G$16,2,FALSE),IF(_xlpm.x=0,"",_xlpm.x)))</f>
        <v/>
      </c>
      <c r="AB976" t="s">
        <v>678</v>
      </c>
      <c r="AE976" t="s">
        <v>773</v>
      </c>
      <c r="AH976" s="2" t="s">
        <v>828</v>
      </c>
    </row>
    <row r="977" spans="1:34" hidden="1" x14ac:dyDescent="0.2">
      <c r="A977" s="2" t="s">
        <v>284</v>
      </c>
      <c r="C977">
        <v>2193</v>
      </c>
      <c r="D977" t="s">
        <v>700</v>
      </c>
      <c r="F977" t="s">
        <v>813</v>
      </c>
      <c r="G977">
        <v>1</v>
      </c>
      <c r="H977" t="s">
        <v>813</v>
      </c>
      <c r="I977" t="s">
        <v>813</v>
      </c>
      <c r="J977" t="str">
        <f>IF($I977="","",_xlfn.LET(_xlpm.x,VLOOKUP($I977,'taxon-match_2026-08-31'!$A$2:$N$122,6,FALSE),IF(_xlpm.x=0,"",_xlpm.x)))</f>
        <v>Linnaeus, 1767</v>
      </c>
      <c r="K977" t="str">
        <f>IF($I977="","",_xlfn.LET(_xlpm.x,VLOOKUP($I977,'taxon-match_2026-08-31'!$A$2:$N$122,4,FALSE),IF(_xlpm.x=0,"",_xlpm.x)))</f>
        <v>urn:lsid:marinespecies.org:taxname:103483</v>
      </c>
      <c r="L977" t="str">
        <f>IF($I977="","",_xlfn.LET(_xlpm.x,VLOOKUP($I977,'taxon-match_2026-08-31'!$A$2:$N$122,7,FALSE),IF(_xlpm.x=0,"",_xlpm.x)))</f>
        <v>Animalia</v>
      </c>
      <c r="M977" t="str">
        <f>IF($I977="","",_xlfn.LET(_xlpm.x,VLOOKUP($I977,'taxon-match_2026-08-31'!$A$2:$N$122,8,FALSE),IF(_xlpm.x=0,"",_xlpm.x)))</f>
        <v>Chordata</v>
      </c>
      <c r="N977" t="str">
        <f>IF($I977="","",_xlfn.LET(_xlpm.x,VLOOKUP($I977,'taxon-match_2026-08-31'!$A$2:$N$122,9,FALSE),IF(_xlpm.x=0,"",_xlpm.x)))</f>
        <v>Ascidiacea</v>
      </c>
      <c r="O977" t="str">
        <f>IF($I977="","",_xlfn.LET(_xlpm.x,VLOOKUP($I977,'taxon-match_2026-08-31'!$A$2:$N$122,10,FALSE),IF(_xlpm.x=0,"",_xlpm.x)))</f>
        <v>Phlebobranchia</v>
      </c>
      <c r="P977" t="str">
        <f>IF($I977="","",_xlfn.LET(_xlpm.x,VLOOKUP($I977,'taxon-match_2026-08-31'!$A$2:$N$122,11,FALSE),IF(_xlpm.x=0,"",_xlpm.x)))</f>
        <v>Ascidiidae</v>
      </c>
      <c r="Q977" t="str">
        <f>IF($I977="","",_xlfn.LET(_xlpm.x,VLOOKUP($I977,'taxon-match_2026-08-31'!$A$2:$N$122,12,FALSE),IF(_xlpm.x=0,"",_xlpm.x)))</f>
        <v>Ascidia</v>
      </c>
      <c r="R977" t="str">
        <f>IF($I977="","",_xlfn.LET(_xlpm.x,VLOOKUP($I977,'taxon-match_2026-08-31'!$A$2:$N$122,14,FALSE),IF(_xlpm.x=0,"",_xlpm.x)))</f>
        <v/>
      </c>
      <c r="S977" s="2" t="s">
        <v>2361</v>
      </c>
      <c r="T977" t="s">
        <v>68</v>
      </c>
      <c r="X977" t="str">
        <f>IF(T977="","",_xlfn.LET(_xlpm.x,VLOOKUP(T977,'Drop-down_menus'!$F$2:$G$16,2,FALSE),IF(_xlpm.x=0,"",_xlpm.x)))</f>
        <v>https://orcid.org/0000-0002-0981-7442</v>
      </c>
      <c r="Y977" t="str">
        <f>IF(U977="","",_xlfn.LET(_xlpm.x,VLOOKUP(U977,'Drop-down_menus'!$F$2:$G$16,2,FALSE),IF(_xlpm.x=0,"",_xlpm.x)))</f>
        <v/>
      </c>
      <c r="Z977" t="str">
        <f>IF(V977="","",_xlfn.LET(_xlpm.x,VLOOKUP(V977,'Drop-down_menus'!$F$2:$G$16,2,FALSE),IF(_xlpm.x=0,"",_xlpm.x)))</f>
        <v/>
      </c>
      <c r="AA977" t="str">
        <f>IF(W977="","",_xlfn.LET(_xlpm.x,VLOOKUP(W977,'Drop-down_menus'!$F$2:$G$16,2,FALSE),IF(_xlpm.x=0,"",_xlpm.x)))</f>
        <v/>
      </c>
      <c r="AB977" t="s">
        <v>678</v>
      </c>
      <c r="AE977" t="s">
        <v>679</v>
      </c>
      <c r="AH977" s="2" t="s">
        <v>829</v>
      </c>
    </row>
    <row r="978" spans="1:34" hidden="1" x14ac:dyDescent="0.2">
      <c r="A978" s="2" t="s">
        <v>284</v>
      </c>
      <c r="C978">
        <v>2194</v>
      </c>
      <c r="D978" t="s">
        <v>700</v>
      </c>
      <c r="F978" t="s">
        <v>677</v>
      </c>
      <c r="G978">
        <v>1</v>
      </c>
      <c r="H978" t="s">
        <v>677</v>
      </c>
      <c r="I978" t="s">
        <v>677</v>
      </c>
      <c r="J978" t="str">
        <f>IF($I978="","",_xlfn.LET(_xlpm.x,VLOOKUP($I978,'taxon-match_2026-08-31'!$A$2:$N$122,6,FALSE),IF(_xlpm.x=0,"",_xlpm.x)))</f>
        <v>Grant, 1836</v>
      </c>
      <c r="K978" t="str">
        <f>IF($I978="","",_xlfn.LET(_xlpm.x,VLOOKUP($I978,'taxon-match_2026-08-31'!$A$2:$N$122,4,FALSE),IF(_xlpm.x=0,"",_xlpm.x)))</f>
        <v>urn:lsid:marinespecies.org:taxname:558</v>
      </c>
      <c r="L978" t="str">
        <f>IF($I978="","",_xlfn.LET(_xlpm.x,VLOOKUP($I978,'taxon-match_2026-08-31'!$A$2:$N$122,7,FALSE),IF(_xlpm.x=0,"",_xlpm.x)))</f>
        <v>Animalia</v>
      </c>
      <c r="M978" t="str">
        <f>IF($I978="","",_xlfn.LET(_xlpm.x,VLOOKUP($I978,'taxon-match_2026-08-31'!$A$2:$N$122,8,FALSE),IF(_xlpm.x=0,"",_xlpm.x)))</f>
        <v>Porifera</v>
      </c>
      <c r="N978" t="str">
        <f>IF($I978="","",_xlfn.LET(_xlpm.x,VLOOKUP($I978,'taxon-match_2026-08-31'!$A$2:$N$122,9,FALSE),IF(_xlpm.x=0,"",_xlpm.x)))</f>
        <v/>
      </c>
      <c r="O978" t="str">
        <f>IF($I978="","",_xlfn.LET(_xlpm.x,VLOOKUP($I978,'taxon-match_2026-08-31'!$A$2:$N$122,10,FALSE),IF(_xlpm.x=0,"",_xlpm.x)))</f>
        <v/>
      </c>
      <c r="P978" t="str">
        <f>IF($I978="","",_xlfn.LET(_xlpm.x,VLOOKUP($I978,'taxon-match_2026-08-31'!$A$2:$N$122,11,FALSE),IF(_xlpm.x=0,"",_xlpm.x)))</f>
        <v/>
      </c>
      <c r="Q978" t="str">
        <f>IF($I978="","",_xlfn.LET(_xlpm.x,VLOOKUP($I978,'taxon-match_2026-08-31'!$A$2:$N$122,12,FALSE),IF(_xlpm.x=0,"",_xlpm.x)))</f>
        <v/>
      </c>
      <c r="R978" t="str">
        <f>IF($I978="","",_xlfn.LET(_xlpm.x,VLOOKUP($I978,'taxon-match_2026-08-31'!$A$2:$N$122,14,FALSE),IF(_xlpm.x=0,"",_xlpm.x)))</f>
        <v/>
      </c>
      <c r="S978" s="2" t="s">
        <v>2357</v>
      </c>
      <c r="T978" t="s">
        <v>68</v>
      </c>
      <c r="X978" t="str">
        <f>IF(T978="","",_xlfn.LET(_xlpm.x,VLOOKUP(T978,'Drop-down_menus'!$F$2:$G$16,2,FALSE),IF(_xlpm.x=0,"",_xlpm.x)))</f>
        <v>https://orcid.org/0000-0002-0981-7442</v>
      </c>
      <c r="Y978" t="str">
        <f>IF(U978="","",_xlfn.LET(_xlpm.x,VLOOKUP(U978,'Drop-down_menus'!$F$2:$G$16,2,FALSE),IF(_xlpm.x=0,"",_xlpm.x)))</f>
        <v/>
      </c>
      <c r="Z978" t="str">
        <f>IF(V978="","",_xlfn.LET(_xlpm.x,VLOOKUP(V978,'Drop-down_menus'!$F$2:$G$16,2,FALSE),IF(_xlpm.x=0,"",_xlpm.x)))</f>
        <v/>
      </c>
      <c r="AA978" t="str">
        <f>IF(W978="","",_xlfn.LET(_xlpm.x,VLOOKUP(W978,'Drop-down_menus'!$F$2:$G$16,2,FALSE),IF(_xlpm.x=0,"",_xlpm.x)))</f>
        <v/>
      </c>
      <c r="AB978" t="s">
        <v>678</v>
      </c>
      <c r="AE978" t="s">
        <v>684</v>
      </c>
      <c r="AH978" s="2" t="s">
        <v>829</v>
      </c>
    </row>
    <row r="979" spans="1:34" x14ac:dyDescent="0.2">
      <c r="A979" s="2" t="s">
        <v>284</v>
      </c>
      <c r="C979">
        <v>2195</v>
      </c>
      <c r="D979" t="s">
        <v>700</v>
      </c>
      <c r="F979" t="s">
        <v>830</v>
      </c>
      <c r="G979">
        <v>1</v>
      </c>
      <c r="H979" t="s">
        <v>830</v>
      </c>
      <c r="I979" t="s">
        <v>830</v>
      </c>
      <c r="J979" t="str">
        <f>IF($I979="","",_xlfn.LET(_xlpm.x,VLOOKUP($I979,'taxon-match_2026-08-31'!$A$2:$N$122,6,FALSE),IF(_xlpm.x=0,"",_xlpm.x)))</f>
        <v>(Pfeffer, 1888)</v>
      </c>
      <c r="K979" t="str">
        <f>IF($I979="","",_xlfn.LET(_xlpm.x,VLOOKUP($I979,'taxon-match_2026-08-31'!$A$2:$N$122,4,FALSE),IF(_xlpm.x=0,"",_xlpm.x)))</f>
        <v>urn:lsid:marinespecies.org:taxname:237027</v>
      </c>
      <c r="L979" t="str">
        <f>IF($I979="","",_xlfn.LET(_xlpm.x,VLOOKUP($I979,'taxon-match_2026-08-31'!$A$2:$N$122,7,FALSE),IF(_xlpm.x=0,"",_xlpm.x)))</f>
        <v>Animalia</v>
      </c>
      <c r="M979" t="str">
        <f>IF($I979="","",_xlfn.LET(_xlpm.x,VLOOKUP($I979,'taxon-match_2026-08-31'!$A$2:$N$122,8,FALSE),IF(_xlpm.x=0,"",_xlpm.x)))</f>
        <v>Arthropoda</v>
      </c>
      <c r="N979" t="str">
        <f>IF($I979="","",_xlfn.LET(_xlpm.x,VLOOKUP($I979,'taxon-match_2026-08-31'!$A$2:$N$122,9,FALSE),IF(_xlpm.x=0,"",_xlpm.x)))</f>
        <v>Malacostraca</v>
      </c>
      <c r="O979" t="str">
        <f>IF($I979="","",_xlfn.LET(_xlpm.x,VLOOKUP($I979,'taxon-match_2026-08-31'!$A$2:$N$122,10,FALSE),IF(_xlpm.x=0,"",_xlpm.x)))</f>
        <v>Amphipoda</v>
      </c>
      <c r="P979" t="str">
        <f>IF($I979="","",_xlfn.LET(_xlpm.x,VLOOKUP($I979,'taxon-match_2026-08-31'!$A$2:$N$122,11,FALSE),IF(_xlpm.x=0,"",_xlpm.x)))</f>
        <v>Maeridae</v>
      </c>
      <c r="Q979" t="str">
        <f>IF($I979="","",_xlfn.LET(_xlpm.x,VLOOKUP($I979,'taxon-match_2026-08-31'!$A$2:$N$122,12,FALSE),IF(_xlpm.x=0,"",_xlpm.x)))</f>
        <v>Paraceradocus</v>
      </c>
      <c r="R979" t="str">
        <f>IF($I979="","",_xlfn.LET(_xlpm.x,VLOOKUP($I979,'taxon-match_2026-08-31'!$A$2:$N$122,14,FALSE),IF(_xlpm.x=0,"",_xlpm.x)))</f>
        <v>miersi</v>
      </c>
      <c r="S979" s="2" t="s">
        <v>2609</v>
      </c>
      <c r="T979" t="s">
        <v>68</v>
      </c>
      <c r="X979" t="str">
        <f>IF(T979="","",_xlfn.LET(_xlpm.x,VLOOKUP(T979,'Drop-down_menus'!$F$2:$G$16,2,FALSE),IF(_xlpm.x=0,"",_xlpm.x)))</f>
        <v>https://orcid.org/0000-0002-0981-7442</v>
      </c>
      <c r="Y979" t="str">
        <f>IF(U979="","",_xlfn.LET(_xlpm.x,VLOOKUP(U979,'Drop-down_menus'!$F$2:$G$16,2,FALSE),IF(_xlpm.x=0,"",_xlpm.x)))</f>
        <v/>
      </c>
      <c r="Z979" t="str">
        <f>IF(V979="","",_xlfn.LET(_xlpm.x,VLOOKUP(V979,'Drop-down_menus'!$F$2:$G$16,2,FALSE),IF(_xlpm.x=0,"",_xlpm.x)))</f>
        <v/>
      </c>
      <c r="AA979" t="str">
        <f>IF(W979="","",_xlfn.LET(_xlpm.x,VLOOKUP(W979,'Drop-down_menus'!$F$2:$G$16,2,FALSE),IF(_xlpm.x=0,"",_xlpm.x)))</f>
        <v/>
      </c>
      <c r="AB979" t="s">
        <v>678</v>
      </c>
      <c r="AE979" t="s">
        <v>745</v>
      </c>
    </row>
    <row r="980" spans="1:34" x14ac:dyDescent="0.2">
      <c r="A980" s="2" t="s">
        <v>284</v>
      </c>
      <c r="C980">
        <v>2196</v>
      </c>
      <c r="D980" t="s">
        <v>700</v>
      </c>
      <c r="F980" t="s">
        <v>823</v>
      </c>
      <c r="G980">
        <v>1</v>
      </c>
      <c r="H980" t="s">
        <v>823</v>
      </c>
      <c r="I980" t="s">
        <v>823</v>
      </c>
      <c r="J980" t="str">
        <f>IF($I980="","",_xlfn.LET(_xlpm.x,VLOOKUP($I980,'taxon-match_2026-08-31'!$A$2:$N$122,6,FALSE),IF(_xlpm.x=0,"",_xlpm.x)))</f>
        <v>Chevreux, 1906</v>
      </c>
      <c r="K980" t="str">
        <f>IF($I980="","",_xlfn.LET(_xlpm.x,VLOOKUP($I980,'taxon-match_2026-08-31'!$A$2:$N$122,4,FALSE),IF(_xlpm.x=0,"",_xlpm.x)))</f>
        <v>urn:lsid:marinespecies.org:taxname:1287846</v>
      </c>
      <c r="L980" t="str">
        <f>IF($I980="","",_xlfn.LET(_xlpm.x,VLOOKUP($I980,'taxon-match_2026-08-31'!$A$2:$N$122,7,FALSE),IF(_xlpm.x=0,"",_xlpm.x)))</f>
        <v>Animalia</v>
      </c>
      <c r="M980" t="str">
        <f>IF($I980="","",_xlfn.LET(_xlpm.x,VLOOKUP($I980,'taxon-match_2026-08-31'!$A$2:$N$122,8,FALSE),IF(_xlpm.x=0,"",_xlpm.x)))</f>
        <v>Arthropoda</v>
      </c>
      <c r="N980" t="str">
        <f>IF($I980="","",_xlfn.LET(_xlpm.x,VLOOKUP($I980,'taxon-match_2026-08-31'!$A$2:$N$122,9,FALSE),IF(_xlpm.x=0,"",_xlpm.x)))</f>
        <v>Malacostraca</v>
      </c>
      <c r="O980" t="str">
        <f>IF($I980="","",_xlfn.LET(_xlpm.x,VLOOKUP($I980,'taxon-match_2026-08-31'!$A$2:$N$122,10,FALSE),IF(_xlpm.x=0,"",_xlpm.x)))</f>
        <v>Amphipoda</v>
      </c>
      <c r="P980" t="str">
        <f>IF($I980="","",_xlfn.LET(_xlpm.x,VLOOKUP($I980,'taxon-match_2026-08-31'!$A$2:$N$122,11,FALSE),IF(_xlpm.x=0,"",_xlpm.x)))</f>
        <v>Lysianassidae</v>
      </c>
      <c r="Q980" t="str">
        <f>IF($I980="","",_xlfn.LET(_xlpm.x,VLOOKUP($I980,'taxon-match_2026-08-31'!$A$2:$N$122,12,FALSE),IF(_xlpm.x=0,"",_xlpm.x)))</f>
        <v>Charcotia</v>
      </c>
      <c r="R980" t="str">
        <f>IF($I980="","",_xlfn.LET(_xlpm.x,VLOOKUP($I980,'taxon-match_2026-08-31'!$A$2:$N$122,14,FALSE),IF(_xlpm.x=0,"",_xlpm.x)))</f>
        <v>obesa</v>
      </c>
      <c r="S980" s="2" t="s">
        <v>2609</v>
      </c>
      <c r="T980" t="s">
        <v>68</v>
      </c>
      <c r="X980" t="str">
        <f>IF(T980="","",_xlfn.LET(_xlpm.x,VLOOKUP(T980,'Drop-down_menus'!$F$2:$G$16,2,FALSE),IF(_xlpm.x=0,"",_xlpm.x)))</f>
        <v>https://orcid.org/0000-0002-0981-7442</v>
      </c>
      <c r="Y980" t="str">
        <f>IF(U980="","",_xlfn.LET(_xlpm.x,VLOOKUP(U980,'Drop-down_menus'!$F$2:$G$16,2,FALSE),IF(_xlpm.x=0,"",_xlpm.x)))</f>
        <v/>
      </c>
      <c r="Z980" t="str">
        <f>IF(V980="","",_xlfn.LET(_xlpm.x,VLOOKUP(V980,'Drop-down_menus'!$F$2:$G$16,2,FALSE),IF(_xlpm.x=0,"",_xlpm.x)))</f>
        <v/>
      </c>
      <c r="AA980" t="str">
        <f>IF(W980="","",_xlfn.LET(_xlpm.x,VLOOKUP(W980,'Drop-down_menus'!$F$2:$G$16,2,FALSE),IF(_xlpm.x=0,"",_xlpm.x)))</f>
        <v/>
      </c>
      <c r="AB980" t="s">
        <v>678</v>
      </c>
      <c r="AE980" t="s">
        <v>745</v>
      </c>
      <c r="AH980" s="2" t="s">
        <v>829</v>
      </c>
    </row>
    <row r="981" spans="1:34" hidden="1" x14ac:dyDescent="0.2">
      <c r="A981" s="2" t="s">
        <v>284</v>
      </c>
      <c r="C981">
        <v>2197</v>
      </c>
      <c r="D981" t="s">
        <v>700</v>
      </c>
      <c r="F981" t="s">
        <v>831</v>
      </c>
      <c r="G981">
        <v>1</v>
      </c>
      <c r="H981" t="s">
        <v>831</v>
      </c>
      <c r="I981" t="s">
        <v>831</v>
      </c>
      <c r="J981" t="str">
        <f>IF($I981="","",_xlfn.LET(_xlpm.x,VLOOKUP($I981,'taxon-match_2026-08-31'!$A$2:$N$122,6,FALSE),IF(_xlpm.x=0,"",_xlpm.x)))</f>
        <v>Haworth, 1825</v>
      </c>
      <c r="K981" t="str">
        <f>IF($I981="","",_xlfn.LET(_xlpm.x,VLOOKUP($I981,'taxon-match_2026-08-31'!$A$2:$N$122,4,FALSE),IF(_xlpm.x=0,"",_xlpm.x)))</f>
        <v>urn:lsid:marinespecies.org:taxname:2824</v>
      </c>
      <c r="L981" t="str">
        <f>IF($I981="","",_xlfn.LET(_xlpm.x,VLOOKUP($I981,'taxon-match_2026-08-31'!$A$2:$N$122,7,FALSE),IF(_xlpm.x=0,"",_xlpm.x)))</f>
        <v>Animalia</v>
      </c>
      <c r="M981" t="str">
        <f>IF($I981="","",_xlfn.LET(_xlpm.x,VLOOKUP($I981,'taxon-match_2026-08-31'!$A$2:$N$122,8,FALSE),IF(_xlpm.x=0,"",_xlpm.x)))</f>
        <v>Arthropoda</v>
      </c>
      <c r="N981" t="str">
        <f>IF($I981="","",_xlfn.LET(_xlpm.x,VLOOKUP($I981,'taxon-match_2026-08-31'!$A$2:$N$122,9,FALSE),IF(_xlpm.x=0,"",_xlpm.x)))</f>
        <v>Malacostraca</v>
      </c>
      <c r="O981" t="str">
        <f>IF($I981="","",_xlfn.LET(_xlpm.x,VLOOKUP($I981,'taxon-match_2026-08-31'!$A$2:$N$122,10,FALSE),IF(_xlpm.x=0,"",_xlpm.x)))</f>
        <v>Mysidacea</v>
      </c>
      <c r="P981" t="str">
        <f>IF($I981="","",_xlfn.LET(_xlpm.x,VLOOKUP($I981,'taxon-match_2026-08-31'!$A$2:$N$122,11,FALSE),IF(_xlpm.x=0,"",_xlpm.x)))</f>
        <v/>
      </c>
      <c r="Q981" t="str">
        <f>IF($I981="","",_xlfn.LET(_xlpm.x,VLOOKUP($I981,'taxon-match_2026-08-31'!$A$2:$N$122,12,FALSE),IF(_xlpm.x=0,"",_xlpm.x)))</f>
        <v/>
      </c>
      <c r="R981" t="str">
        <f>IF($I981="","",_xlfn.LET(_xlpm.x,VLOOKUP($I981,'taxon-match_2026-08-31'!$A$2:$N$122,14,FALSE),IF(_xlpm.x=0,"",_xlpm.x)))</f>
        <v/>
      </c>
      <c r="S981" s="2" t="s">
        <v>2359</v>
      </c>
      <c r="T981" t="s">
        <v>68</v>
      </c>
      <c r="X981" t="str">
        <f>IF(T981="","",_xlfn.LET(_xlpm.x,VLOOKUP(T981,'Drop-down_menus'!$F$2:$G$16,2,FALSE),IF(_xlpm.x=0,"",_xlpm.x)))</f>
        <v>https://orcid.org/0000-0002-0981-7442</v>
      </c>
      <c r="Y981" t="str">
        <f>IF(U981="","",_xlfn.LET(_xlpm.x,VLOOKUP(U981,'Drop-down_menus'!$F$2:$G$16,2,FALSE),IF(_xlpm.x=0,"",_xlpm.x)))</f>
        <v/>
      </c>
      <c r="Z981" t="str">
        <f>IF(V981="","",_xlfn.LET(_xlpm.x,VLOOKUP(V981,'Drop-down_menus'!$F$2:$G$16,2,FALSE),IF(_xlpm.x=0,"",_xlpm.x)))</f>
        <v/>
      </c>
      <c r="AA981" t="str">
        <f>IF(W981="","",_xlfn.LET(_xlpm.x,VLOOKUP(W981,'Drop-down_menus'!$F$2:$G$16,2,FALSE),IF(_xlpm.x=0,"",_xlpm.x)))</f>
        <v/>
      </c>
      <c r="AB981" t="s">
        <v>678</v>
      </c>
      <c r="AE981" t="s">
        <v>745</v>
      </c>
      <c r="AH981" s="2" t="s">
        <v>829</v>
      </c>
    </row>
    <row r="982" spans="1:34" x14ac:dyDescent="0.2">
      <c r="A982" s="2" t="s">
        <v>253</v>
      </c>
      <c r="C982">
        <v>1606</v>
      </c>
      <c r="D982" t="s">
        <v>700</v>
      </c>
      <c r="F982" t="s">
        <v>694</v>
      </c>
      <c r="G982">
        <v>1</v>
      </c>
      <c r="H982" t="s">
        <v>694</v>
      </c>
      <c r="I982" t="s">
        <v>694</v>
      </c>
      <c r="J982" t="str">
        <f>IF($I982="","",_xlfn.LET(_xlpm.x,VLOOKUP($I982,'taxon-match_2026-08-31'!$A$2:$N$122,6,FALSE),IF(_xlpm.x=0,"",_xlpm.x)))</f>
        <v>(Meissner, 1900)</v>
      </c>
      <c r="K982" t="str">
        <f>IF($I982="","",_xlfn.LET(_xlpm.x,VLOOKUP($I982,'taxon-match_2026-08-31'!$A$2:$N$122,4,FALSE),IF(_xlpm.x=0,"",_xlpm.x)))</f>
        <v>urn:lsid:marinespecies.org:taxname:160831</v>
      </c>
      <c r="L982" t="str">
        <f>IF($I982="","",_xlfn.LET(_xlpm.x,VLOOKUP($I982,'taxon-match_2026-08-31'!$A$2:$N$122,7,FALSE),IF(_xlpm.x=0,"",_xlpm.x)))</f>
        <v>Animalia</v>
      </c>
      <c r="M982" t="str">
        <f>IF($I982="","",_xlfn.LET(_xlpm.x,VLOOKUP($I982,'taxon-match_2026-08-31'!$A$2:$N$122,8,FALSE),IF(_xlpm.x=0,"",_xlpm.x)))</f>
        <v>Echinodermata</v>
      </c>
      <c r="N982" t="str">
        <f>IF($I982="","",_xlfn.LET(_xlpm.x,VLOOKUP($I982,'taxon-match_2026-08-31'!$A$2:$N$122,9,FALSE),IF(_xlpm.x=0,"",_xlpm.x)))</f>
        <v>Echinoidea</v>
      </c>
      <c r="O982" t="str">
        <f>IF($I982="","",_xlfn.LET(_xlpm.x,VLOOKUP($I982,'taxon-match_2026-08-31'!$A$2:$N$122,10,FALSE),IF(_xlpm.x=0,"",_xlpm.x)))</f>
        <v>Camarodonta</v>
      </c>
      <c r="P982" t="str">
        <f>IF($I982="","",_xlfn.LET(_xlpm.x,VLOOKUP($I982,'taxon-match_2026-08-31'!$A$2:$N$122,11,FALSE),IF(_xlpm.x=0,"",_xlpm.x)))</f>
        <v>Echinidae</v>
      </c>
      <c r="Q982" t="str">
        <f>IF($I982="","",_xlfn.LET(_xlpm.x,VLOOKUP($I982,'taxon-match_2026-08-31'!$A$2:$N$122,12,FALSE),IF(_xlpm.x=0,"",_xlpm.x)))</f>
        <v>Sterechinus</v>
      </c>
      <c r="R982" t="str">
        <f>IF($I982="","",_xlfn.LET(_xlpm.x,VLOOKUP($I982,'taxon-match_2026-08-31'!$A$2:$N$122,14,FALSE),IF(_xlpm.x=0,"",_xlpm.x)))</f>
        <v>neumayeri</v>
      </c>
      <c r="S982" s="2" t="s">
        <v>2609</v>
      </c>
      <c r="T982" t="s">
        <v>89</v>
      </c>
      <c r="U982" t="s">
        <v>68</v>
      </c>
      <c r="V982" t="s">
        <v>77</v>
      </c>
      <c r="X982" t="str">
        <f>IF(T982="","",_xlfn.LET(_xlpm.x,VLOOKUP(T982,'Drop-down_menus'!$F$2:$G$16,2,FALSE),IF(_xlpm.x=0,"",_xlpm.x)))</f>
        <v/>
      </c>
      <c r="Y982" t="str">
        <f>IF(U982="","",_xlfn.LET(_xlpm.x,VLOOKUP(U982,'Drop-down_menus'!$F$2:$G$16,2,FALSE),IF(_xlpm.x=0,"",_xlpm.x)))</f>
        <v>https://orcid.org/0000-0002-0981-7442</v>
      </c>
      <c r="Z982" t="str">
        <f>IF(V982="","",_xlfn.LET(_xlpm.x,VLOOKUP(V982,'Drop-down_menus'!$F$2:$G$16,2,FALSE),IF(_xlpm.x=0,"",_xlpm.x)))</f>
        <v>https://orcid.org/0000-0002-9037-7623</v>
      </c>
      <c r="AA982" t="str">
        <f>IF(W982="","",_xlfn.LET(_xlpm.x,VLOOKUP(W982,'Drop-down_menus'!$F$2:$G$16,2,FALSE),IF(_xlpm.x=0,"",_xlpm.x)))</f>
        <v/>
      </c>
      <c r="AB982" t="s">
        <v>678</v>
      </c>
      <c r="AC982" t="s">
        <v>701</v>
      </c>
      <c r="AD982" t="s">
        <v>702</v>
      </c>
      <c r="AE982" t="s">
        <v>703</v>
      </c>
      <c r="AF982" t="s">
        <v>703</v>
      </c>
      <c r="AG982" t="s">
        <v>684</v>
      </c>
    </row>
    <row r="983" spans="1:34" x14ac:dyDescent="0.2">
      <c r="A983" s="2" t="s">
        <v>253</v>
      </c>
      <c r="C983">
        <v>1607</v>
      </c>
      <c r="D983" t="s">
        <v>700</v>
      </c>
      <c r="F983" t="s">
        <v>694</v>
      </c>
      <c r="G983">
        <v>1</v>
      </c>
      <c r="H983" t="s">
        <v>694</v>
      </c>
      <c r="I983" t="s">
        <v>694</v>
      </c>
      <c r="J983" t="str">
        <f>IF($I983="","",_xlfn.LET(_xlpm.x,VLOOKUP($I983,'taxon-match_2026-08-31'!$A$2:$N$122,6,FALSE),IF(_xlpm.x=0,"",_xlpm.x)))</f>
        <v>(Meissner, 1900)</v>
      </c>
      <c r="K983" t="str">
        <f>IF($I983="","",_xlfn.LET(_xlpm.x,VLOOKUP($I983,'taxon-match_2026-08-31'!$A$2:$N$122,4,FALSE),IF(_xlpm.x=0,"",_xlpm.x)))</f>
        <v>urn:lsid:marinespecies.org:taxname:160831</v>
      </c>
      <c r="L983" t="str">
        <f>IF($I983="","",_xlfn.LET(_xlpm.x,VLOOKUP($I983,'taxon-match_2026-08-31'!$A$2:$N$122,7,FALSE),IF(_xlpm.x=0,"",_xlpm.x)))</f>
        <v>Animalia</v>
      </c>
      <c r="M983" t="str">
        <f>IF($I983="","",_xlfn.LET(_xlpm.x,VLOOKUP($I983,'taxon-match_2026-08-31'!$A$2:$N$122,8,FALSE),IF(_xlpm.x=0,"",_xlpm.x)))</f>
        <v>Echinodermata</v>
      </c>
      <c r="N983" t="str">
        <f>IF($I983="","",_xlfn.LET(_xlpm.x,VLOOKUP($I983,'taxon-match_2026-08-31'!$A$2:$N$122,9,FALSE),IF(_xlpm.x=0,"",_xlpm.x)))</f>
        <v>Echinoidea</v>
      </c>
      <c r="O983" t="str">
        <f>IF($I983="","",_xlfn.LET(_xlpm.x,VLOOKUP($I983,'taxon-match_2026-08-31'!$A$2:$N$122,10,FALSE),IF(_xlpm.x=0,"",_xlpm.x)))</f>
        <v>Camarodonta</v>
      </c>
      <c r="P983" t="str">
        <f>IF($I983="","",_xlfn.LET(_xlpm.x,VLOOKUP($I983,'taxon-match_2026-08-31'!$A$2:$N$122,11,FALSE),IF(_xlpm.x=0,"",_xlpm.x)))</f>
        <v>Echinidae</v>
      </c>
      <c r="Q983" t="str">
        <f>IF($I983="","",_xlfn.LET(_xlpm.x,VLOOKUP($I983,'taxon-match_2026-08-31'!$A$2:$N$122,12,FALSE),IF(_xlpm.x=0,"",_xlpm.x)))</f>
        <v>Sterechinus</v>
      </c>
      <c r="R983" t="str">
        <f>IF($I983="","",_xlfn.LET(_xlpm.x,VLOOKUP($I983,'taxon-match_2026-08-31'!$A$2:$N$122,14,FALSE),IF(_xlpm.x=0,"",_xlpm.x)))</f>
        <v>neumayeri</v>
      </c>
      <c r="S983" s="2" t="s">
        <v>2609</v>
      </c>
      <c r="T983" t="s">
        <v>89</v>
      </c>
      <c r="U983" t="s">
        <v>68</v>
      </c>
      <c r="V983" t="s">
        <v>77</v>
      </c>
      <c r="X983" t="str">
        <f>IF(T983="","",_xlfn.LET(_xlpm.x,VLOOKUP(T983,'Drop-down_menus'!$F$2:$G$16,2,FALSE),IF(_xlpm.x=0,"",_xlpm.x)))</f>
        <v/>
      </c>
      <c r="Y983" t="str">
        <f>IF(U983="","",_xlfn.LET(_xlpm.x,VLOOKUP(U983,'Drop-down_menus'!$F$2:$G$16,2,FALSE),IF(_xlpm.x=0,"",_xlpm.x)))</f>
        <v>https://orcid.org/0000-0002-0981-7442</v>
      </c>
      <c r="Z983" t="str">
        <f>IF(V983="","",_xlfn.LET(_xlpm.x,VLOOKUP(V983,'Drop-down_menus'!$F$2:$G$16,2,FALSE),IF(_xlpm.x=0,"",_xlpm.x)))</f>
        <v>https://orcid.org/0000-0002-9037-7623</v>
      </c>
      <c r="AA983" t="str">
        <f>IF(W983="","",_xlfn.LET(_xlpm.x,VLOOKUP(W983,'Drop-down_menus'!$F$2:$G$16,2,FALSE),IF(_xlpm.x=0,"",_xlpm.x)))</f>
        <v/>
      </c>
      <c r="AB983" t="s">
        <v>678</v>
      </c>
      <c r="AC983" t="s">
        <v>701</v>
      </c>
      <c r="AD983" t="s">
        <v>702</v>
      </c>
      <c r="AE983" t="s">
        <v>703</v>
      </c>
      <c r="AF983" t="s">
        <v>703</v>
      </c>
      <c r="AG983" t="s">
        <v>684</v>
      </c>
    </row>
    <row r="984" spans="1:34" x14ac:dyDescent="0.2">
      <c r="A984" s="2" t="s">
        <v>253</v>
      </c>
      <c r="C984">
        <v>1608</v>
      </c>
      <c r="D984" t="s">
        <v>700</v>
      </c>
      <c r="F984" t="s">
        <v>694</v>
      </c>
      <c r="G984">
        <v>1</v>
      </c>
      <c r="H984" t="s">
        <v>694</v>
      </c>
      <c r="I984" t="s">
        <v>694</v>
      </c>
      <c r="J984" t="str">
        <f>IF($I984="","",_xlfn.LET(_xlpm.x,VLOOKUP($I984,'taxon-match_2026-08-31'!$A$2:$N$122,6,FALSE),IF(_xlpm.x=0,"",_xlpm.x)))</f>
        <v>(Meissner, 1900)</v>
      </c>
      <c r="K984" t="str">
        <f>IF($I984="","",_xlfn.LET(_xlpm.x,VLOOKUP($I984,'taxon-match_2026-08-31'!$A$2:$N$122,4,FALSE),IF(_xlpm.x=0,"",_xlpm.x)))</f>
        <v>urn:lsid:marinespecies.org:taxname:160831</v>
      </c>
      <c r="L984" t="str">
        <f>IF($I984="","",_xlfn.LET(_xlpm.x,VLOOKUP($I984,'taxon-match_2026-08-31'!$A$2:$N$122,7,FALSE),IF(_xlpm.x=0,"",_xlpm.x)))</f>
        <v>Animalia</v>
      </c>
      <c r="M984" t="str">
        <f>IF($I984="","",_xlfn.LET(_xlpm.x,VLOOKUP($I984,'taxon-match_2026-08-31'!$A$2:$N$122,8,FALSE),IF(_xlpm.x=0,"",_xlpm.x)))</f>
        <v>Echinodermata</v>
      </c>
      <c r="N984" t="str">
        <f>IF($I984="","",_xlfn.LET(_xlpm.x,VLOOKUP($I984,'taxon-match_2026-08-31'!$A$2:$N$122,9,FALSE),IF(_xlpm.x=0,"",_xlpm.x)))</f>
        <v>Echinoidea</v>
      </c>
      <c r="O984" t="str">
        <f>IF($I984="","",_xlfn.LET(_xlpm.x,VLOOKUP($I984,'taxon-match_2026-08-31'!$A$2:$N$122,10,FALSE),IF(_xlpm.x=0,"",_xlpm.x)))</f>
        <v>Camarodonta</v>
      </c>
      <c r="P984" t="str">
        <f>IF($I984="","",_xlfn.LET(_xlpm.x,VLOOKUP($I984,'taxon-match_2026-08-31'!$A$2:$N$122,11,FALSE),IF(_xlpm.x=0,"",_xlpm.x)))</f>
        <v>Echinidae</v>
      </c>
      <c r="Q984" t="str">
        <f>IF($I984="","",_xlfn.LET(_xlpm.x,VLOOKUP($I984,'taxon-match_2026-08-31'!$A$2:$N$122,12,FALSE),IF(_xlpm.x=0,"",_xlpm.x)))</f>
        <v>Sterechinus</v>
      </c>
      <c r="R984" t="str">
        <f>IF($I984="","",_xlfn.LET(_xlpm.x,VLOOKUP($I984,'taxon-match_2026-08-31'!$A$2:$N$122,14,FALSE),IF(_xlpm.x=0,"",_xlpm.x)))</f>
        <v>neumayeri</v>
      </c>
      <c r="S984" s="2" t="s">
        <v>2609</v>
      </c>
      <c r="T984" t="s">
        <v>89</v>
      </c>
      <c r="U984" t="s">
        <v>68</v>
      </c>
      <c r="V984" t="s">
        <v>77</v>
      </c>
      <c r="X984" t="str">
        <f>IF(T984="","",_xlfn.LET(_xlpm.x,VLOOKUP(T984,'Drop-down_menus'!$F$2:$G$16,2,FALSE),IF(_xlpm.x=0,"",_xlpm.x)))</f>
        <v/>
      </c>
      <c r="Y984" t="str">
        <f>IF(U984="","",_xlfn.LET(_xlpm.x,VLOOKUP(U984,'Drop-down_menus'!$F$2:$G$16,2,FALSE),IF(_xlpm.x=0,"",_xlpm.x)))</f>
        <v>https://orcid.org/0000-0002-0981-7442</v>
      </c>
      <c r="Z984" t="str">
        <f>IF(V984="","",_xlfn.LET(_xlpm.x,VLOOKUP(V984,'Drop-down_menus'!$F$2:$G$16,2,FALSE),IF(_xlpm.x=0,"",_xlpm.x)))</f>
        <v>https://orcid.org/0000-0002-9037-7623</v>
      </c>
      <c r="AA984" t="str">
        <f>IF(W984="","",_xlfn.LET(_xlpm.x,VLOOKUP(W984,'Drop-down_menus'!$F$2:$G$16,2,FALSE),IF(_xlpm.x=0,"",_xlpm.x)))</f>
        <v/>
      </c>
      <c r="AB984" t="s">
        <v>678</v>
      </c>
      <c r="AC984" t="s">
        <v>701</v>
      </c>
      <c r="AD984" t="s">
        <v>702</v>
      </c>
      <c r="AE984" t="s">
        <v>703</v>
      </c>
      <c r="AF984" t="s">
        <v>703</v>
      </c>
      <c r="AG984" t="s">
        <v>684</v>
      </c>
    </row>
    <row r="985" spans="1:34" x14ac:dyDescent="0.2">
      <c r="A985" s="2" t="s">
        <v>253</v>
      </c>
      <c r="C985">
        <v>1609</v>
      </c>
      <c r="D985" t="s">
        <v>700</v>
      </c>
      <c r="F985" t="s">
        <v>694</v>
      </c>
      <c r="G985">
        <v>1</v>
      </c>
      <c r="H985" t="s">
        <v>694</v>
      </c>
      <c r="I985" t="s">
        <v>694</v>
      </c>
      <c r="J985" t="str">
        <f>IF($I985="","",_xlfn.LET(_xlpm.x,VLOOKUP($I985,'taxon-match_2026-08-31'!$A$2:$N$122,6,FALSE),IF(_xlpm.x=0,"",_xlpm.x)))</f>
        <v>(Meissner, 1900)</v>
      </c>
      <c r="K985" t="str">
        <f>IF($I985="","",_xlfn.LET(_xlpm.x,VLOOKUP($I985,'taxon-match_2026-08-31'!$A$2:$N$122,4,FALSE),IF(_xlpm.x=0,"",_xlpm.x)))</f>
        <v>urn:lsid:marinespecies.org:taxname:160831</v>
      </c>
      <c r="L985" t="str">
        <f>IF($I985="","",_xlfn.LET(_xlpm.x,VLOOKUP($I985,'taxon-match_2026-08-31'!$A$2:$N$122,7,FALSE),IF(_xlpm.x=0,"",_xlpm.x)))</f>
        <v>Animalia</v>
      </c>
      <c r="M985" t="str">
        <f>IF($I985="","",_xlfn.LET(_xlpm.x,VLOOKUP($I985,'taxon-match_2026-08-31'!$A$2:$N$122,8,FALSE),IF(_xlpm.x=0,"",_xlpm.x)))</f>
        <v>Echinodermata</v>
      </c>
      <c r="N985" t="str">
        <f>IF($I985="","",_xlfn.LET(_xlpm.x,VLOOKUP($I985,'taxon-match_2026-08-31'!$A$2:$N$122,9,FALSE),IF(_xlpm.x=0,"",_xlpm.x)))</f>
        <v>Echinoidea</v>
      </c>
      <c r="O985" t="str">
        <f>IF($I985="","",_xlfn.LET(_xlpm.x,VLOOKUP($I985,'taxon-match_2026-08-31'!$A$2:$N$122,10,FALSE),IF(_xlpm.x=0,"",_xlpm.x)))</f>
        <v>Camarodonta</v>
      </c>
      <c r="P985" t="str">
        <f>IF($I985="","",_xlfn.LET(_xlpm.x,VLOOKUP($I985,'taxon-match_2026-08-31'!$A$2:$N$122,11,FALSE),IF(_xlpm.x=0,"",_xlpm.x)))</f>
        <v>Echinidae</v>
      </c>
      <c r="Q985" t="str">
        <f>IF($I985="","",_xlfn.LET(_xlpm.x,VLOOKUP($I985,'taxon-match_2026-08-31'!$A$2:$N$122,12,FALSE),IF(_xlpm.x=0,"",_xlpm.x)))</f>
        <v>Sterechinus</v>
      </c>
      <c r="R985" t="str">
        <f>IF($I985="","",_xlfn.LET(_xlpm.x,VLOOKUP($I985,'taxon-match_2026-08-31'!$A$2:$N$122,14,FALSE),IF(_xlpm.x=0,"",_xlpm.x)))</f>
        <v>neumayeri</v>
      </c>
      <c r="S985" s="2" t="s">
        <v>2609</v>
      </c>
      <c r="T985" t="s">
        <v>89</v>
      </c>
      <c r="U985" t="s">
        <v>68</v>
      </c>
      <c r="V985" t="s">
        <v>77</v>
      </c>
      <c r="X985" t="str">
        <f>IF(T985="","",_xlfn.LET(_xlpm.x,VLOOKUP(T985,'Drop-down_menus'!$F$2:$G$16,2,FALSE),IF(_xlpm.x=0,"",_xlpm.x)))</f>
        <v/>
      </c>
      <c r="Y985" t="str">
        <f>IF(U985="","",_xlfn.LET(_xlpm.x,VLOOKUP(U985,'Drop-down_menus'!$F$2:$G$16,2,FALSE),IF(_xlpm.x=0,"",_xlpm.x)))</f>
        <v>https://orcid.org/0000-0002-0981-7442</v>
      </c>
      <c r="Z985" t="str">
        <f>IF(V985="","",_xlfn.LET(_xlpm.x,VLOOKUP(V985,'Drop-down_menus'!$F$2:$G$16,2,FALSE),IF(_xlpm.x=0,"",_xlpm.x)))</f>
        <v>https://orcid.org/0000-0002-9037-7623</v>
      </c>
      <c r="AA985" t="str">
        <f>IF(W985="","",_xlfn.LET(_xlpm.x,VLOOKUP(W985,'Drop-down_menus'!$F$2:$G$16,2,FALSE),IF(_xlpm.x=0,"",_xlpm.x)))</f>
        <v/>
      </c>
      <c r="AB985" t="s">
        <v>678</v>
      </c>
      <c r="AC985" t="s">
        <v>701</v>
      </c>
      <c r="AD985" t="s">
        <v>702</v>
      </c>
      <c r="AE985" t="s">
        <v>703</v>
      </c>
      <c r="AF985" t="s">
        <v>703</v>
      </c>
      <c r="AG985" t="s">
        <v>684</v>
      </c>
    </row>
    <row r="986" spans="1:34" x14ac:dyDescent="0.2">
      <c r="A986" s="2" t="s">
        <v>253</v>
      </c>
      <c r="C986">
        <v>1610</v>
      </c>
      <c r="D986" t="s">
        <v>700</v>
      </c>
      <c r="F986" t="s">
        <v>694</v>
      </c>
      <c r="G986">
        <v>1</v>
      </c>
      <c r="H986" t="s">
        <v>694</v>
      </c>
      <c r="I986" t="s">
        <v>694</v>
      </c>
      <c r="J986" t="str">
        <f>IF($I986="","",_xlfn.LET(_xlpm.x,VLOOKUP($I986,'taxon-match_2026-08-31'!$A$2:$N$122,6,FALSE),IF(_xlpm.x=0,"",_xlpm.x)))</f>
        <v>(Meissner, 1900)</v>
      </c>
      <c r="K986" t="str">
        <f>IF($I986="","",_xlfn.LET(_xlpm.x,VLOOKUP($I986,'taxon-match_2026-08-31'!$A$2:$N$122,4,FALSE),IF(_xlpm.x=0,"",_xlpm.x)))</f>
        <v>urn:lsid:marinespecies.org:taxname:160831</v>
      </c>
      <c r="L986" t="str">
        <f>IF($I986="","",_xlfn.LET(_xlpm.x,VLOOKUP($I986,'taxon-match_2026-08-31'!$A$2:$N$122,7,FALSE),IF(_xlpm.x=0,"",_xlpm.x)))</f>
        <v>Animalia</v>
      </c>
      <c r="M986" t="str">
        <f>IF($I986="","",_xlfn.LET(_xlpm.x,VLOOKUP($I986,'taxon-match_2026-08-31'!$A$2:$N$122,8,FALSE),IF(_xlpm.x=0,"",_xlpm.x)))</f>
        <v>Echinodermata</v>
      </c>
      <c r="N986" t="str">
        <f>IF($I986="","",_xlfn.LET(_xlpm.x,VLOOKUP($I986,'taxon-match_2026-08-31'!$A$2:$N$122,9,FALSE),IF(_xlpm.x=0,"",_xlpm.x)))</f>
        <v>Echinoidea</v>
      </c>
      <c r="O986" t="str">
        <f>IF($I986="","",_xlfn.LET(_xlpm.x,VLOOKUP($I986,'taxon-match_2026-08-31'!$A$2:$N$122,10,FALSE),IF(_xlpm.x=0,"",_xlpm.x)))</f>
        <v>Camarodonta</v>
      </c>
      <c r="P986" t="str">
        <f>IF($I986="","",_xlfn.LET(_xlpm.x,VLOOKUP($I986,'taxon-match_2026-08-31'!$A$2:$N$122,11,FALSE),IF(_xlpm.x=0,"",_xlpm.x)))</f>
        <v>Echinidae</v>
      </c>
      <c r="Q986" t="str">
        <f>IF($I986="","",_xlfn.LET(_xlpm.x,VLOOKUP($I986,'taxon-match_2026-08-31'!$A$2:$N$122,12,FALSE),IF(_xlpm.x=0,"",_xlpm.x)))</f>
        <v>Sterechinus</v>
      </c>
      <c r="R986" t="str">
        <f>IF($I986="","",_xlfn.LET(_xlpm.x,VLOOKUP($I986,'taxon-match_2026-08-31'!$A$2:$N$122,14,FALSE),IF(_xlpm.x=0,"",_xlpm.x)))</f>
        <v>neumayeri</v>
      </c>
      <c r="S986" s="2" t="s">
        <v>2609</v>
      </c>
      <c r="T986" t="s">
        <v>89</v>
      </c>
      <c r="U986" t="s">
        <v>68</v>
      </c>
      <c r="V986" t="s">
        <v>77</v>
      </c>
      <c r="X986" t="str">
        <f>IF(T986="","",_xlfn.LET(_xlpm.x,VLOOKUP(T986,'Drop-down_menus'!$F$2:$G$16,2,FALSE),IF(_xlpm.x=0,"",_xlpm.x)))</f>
        <v/>
      </c>
      <c r="Y986" t="str">
        <f>IF(U986="","",_xlfn.LET(_xlpm.x,VLOOKUP(U986,'Drop-down_menus'!$F$2:$G$16,2,FALSE),IF(_xlpm.x=0,"",_xlpm.x)))</f>
        <v>https://orcid.org/0000-0002-0981-7442</v>
      </c>
      <c r="Z986" t="str">
        <f>IF(V986="","",_xlfn.LET(_xlpm.x,VLOOKUP(V986,'Drop-down_menus'!$F$2:$G$16,2,FALSE),IF(_xlpm.x=0,"",_xlpm.x)))</f>
        <v>https://orcid.org/0000-0002-9037-7623</v>
      </c>
      <c r="AA986" t="str">
        <f>IF(W986="","",_xlfn.LET(_xlpm.x,VLOOKUP(W986,'Drop-down_menus'!$F$2:$G$16,2,FALSE),IF(_xlpm.x=0,"",_xlpm.x)))</f>
        <v/>
      </c>
      <c r="AB986" t="s">
        <v>678</v>
      </c>
      <c r="AC986" t="s">
        <v>701</v>
      </c>
      <c r="AD986" t="s">
        <v>702</v>
      </c>
      <c r="AE986" t="s">
        <v>703</v>
      </c>
      <c r="AF986" t="s">
        <v>703</v>
      </c>
      <c r="AG986" t="s">
        <v>684</v>
      </c>
    </row>
    <row r="987" spans="1:34" x14ac:dyDescent="0.2">
      <c r="A987" s="2" t="s">
        <v>253</v>
      </c>
      <c r="C987">
        <v>1611</v>
      </c>
      <c r="D987" t="s">
        <v>700</v>
      </c>
      <c r="F987" t="s">
        <v>694</v>
      </c>
      <c r="G987">
        <v>1</v>
      </c>
      <c r="H987" t="s">
        <v>694</v>
      </c>
      <c r="I987" t="s">
        <v>694</v>
      </c>
      <c r="J987" t="str">
        <f>IF($I987="","",_xlfn.LET(_xlpm.x,VLOOKUP($I987,'taxon-match_2026-08-31'!$A$2:$N$122,6,FALSE),IF(_xlpm.x=0,"",_xlpm.x)))</f>
        <v>(Meissner, 1900)</v>
      </c>
      <c r="K987" t="str">
        <f>IF($I987="","",_xlfn.LET(_xlpm.x,VLOOKUP($I987,'taxon-match_2026-08-31'!$A$2:$N$122,4,FALSE),IF(_xlpm.x=0,"",_xlpm.x)))</f>
        <v>urn:lsid:marinespecies.org:taxname:160831</v>
      </c>
      <c r="L987" t="str">
        <f>IF($I987="","",_xlfn.LET(_xlpm.x,VLOOKUP($I987,'taxon-match_2026-08-31'!$A$2:$N$122,7,FALSE),IF(_xlpm.x=0,"",_xlpm.x)))</f>
        <v>Animalia</v>
      </c>
      <c r="M987" t="str">
        <f>IF($I987="","",_xlfn.LET(_xlpm.x,VLOOKUP($I987,'taxon-match_2026-08-31'!$A$2:$N$122,8,FALSE),IF(_xlpm.x=0,"",_xlpm.x)))</f>
        <v>Echinodermata</v>
      </c>
      <c r="N987" t="str">
        <f>IF($I987="","",_xlfn.LET(_xlpm.x,VLOOKUP($I987,'taxon-match_2026-08-31'!$A$2:$N$122,9,FALSE),IF(_xlpm.x=0,"",_xlpm.x)))</f>
        <v>Echinoidea</v>
      </c>
      <c r="O987" t="str">
        <f>IF($I987="","",_xlfn.LET(_xlpm.x,VLOOKUP($I987,'taxon-match_2026-08-31'!$A$2:$N$122,10,FALSE),IF(_xlpm.x=0,"",_xlpm.x)))</f>
        <v>Camarodonta</v>
      </c>
      <c r="P987" t="str">
        <f>IF($I987="","",_xlfn.LET(_xlpm.x,VLOOKUP($I987,'taxon-match_2026-08-31'!$A$2:$N$122,11,FALSE),IF(_xlpm.x=0,"",_xlpm.x)))</f>
        <v>Echinidae</v>
      </c>
      <c r="Q987" t="str">
        <f>IF($I987="","",_xlfn.LET(_xlpm.x,VLOOKUP($I987,'taxon-match_2026-08-31'!$A$2:$N$122,12,FALSE),IF(_xlpm.x=0,"",_xlpm.x)))</f>
        <v>Sterechinus</v>
      </c>
      <c r="R987" t="str">
        <f>IF($I987="","",_xlfn.LET(_xlpm.x,VLOOKUP($I987,'taxon-match_2026-08-31'!$A$2:$N$122,14,FALSE),IF(_xlpm.x=0,"",_xlpm.x)))</f>
        <v>neumayeri</v>
      </c>
      <c r="S987" s="2" t="s">
        <v>2609</v>
      </c>
      <c r="T987" t="s">
        <v>89</v>
      </c>
      <c r="U987" t="s">
        <v>68</v>
      </c>
      <c r="V987" t="s">
        <v>77</v>
      </c>
      <c r="X987" t="str">
        <f>IF(T987="","",_xlfn.LET(_xlpm.x,VLOOKUP(T987,'Drop-down_menus'!$F$2:$G$16,2,FALSE),IF(_xlpm.x=0,"",_xlpm.x)))</f>
        <v/>
      </c>
      <c r="Y987" t="str">
        <f>IF(U987="","",_xlfn.LET(_xlpm.x,VLOOKUP(U987,'Drop-down_menus'!$F$2:$G$16,2,FALSE),IF(_xlpm.x=0,"",_xlpm.x)))</f>
        <v>https://orcid.org/0000-0002-0981-7442</v>
      </c>
      <c r="Z987" t="str">
        <f>IF(V987="","",_xlfn.LET(_xlpm.x,VLOOKUP(V987,'Drop-down_menus'!$F$2:$G$16,2,FALSE),IF(_xlpm.x=0,"",_xlpm.x)))</f>
        <v>https://orcid.org/0000-0002-9037-7623</v>
      </c>
      <c r="AA987" t="str">
        <f>IF(W987="","",_xlfn.LET(_xlpm.x,VLOOKUP(W987,'Drop-down_menus'!$F$2:$G$16,2,FALSE),IF(_xlpm.x=0,"",_xlpm.x)))</f>
        <v/>
      </c>
      <c r="AB987" t="s">
        <v>678</v>
      </c>
      <c r="AC987" t="s">
        <v>701</v>
      </c>
      <c r="AD987" t="s">
        <v>702</v>
      </c>
      <c r="AE987" t="s">
        <v>703</v>
      </c>
      <c r="AF987" t="s">
        <v>703</v>
      </c>
      <c r="AG987" t="s">
        <v>684</v>
      </c>
    </row>
    <row r="988" spans="1:34" x14ac:dyDescent="0.2">
      <c r="A988" s="2" t="s">
        <v>253</v>
      </c>
      <c r="C988">
        <v>1612</v>
      </c>
      <c r="D988" t="s">
        <v>700</v>
      </c>
      <c r="F988" t="s">
        <v>694</v>
      </c>
      <c r="G988">
        <v>1</v>
      </c>
      <c r="H988" t="s">
        <v>694</v>
      </c>
      <c r="I988" t="s">
        <v>694</v>
      </c>
      <c r="J988" t="str">
        <f>IF($I988="","",_xlfn.LET(_xlpm.x,VLOOKUP($I988,'taxon-match_2026-08-31'!$A$2:$N$122,6,FALSE),IF(_xlpm.x=0,"",_xlpm.x)))</f>
        <v>(Meissner, 1900)</v>
      </c>
      <c r="K988" t="str">
        <f>IF($I988="","",_xlfn.LET(_xlpm.x,VLOOKUP($I988,'taxon-match_2026-08-31'!$A$2:$N$122,4,FALSE),IF(_xlpm.x=0,"",_xlpm.x)))</f>
        <v>urn:lsid:marinespecies.org:taxname:160831</v>
      </c>
      <c r="L988" t="str">
        <f>IF($I988="","",_xlfn.LET(_xlpm.x,VLOOKUP($I988,'taxon-match_2026-08-31'!$A$2:$N$122,7,FALSE),IF(_xlpm.x=0,"",_xlpm.x)))</f>
        <v>Animalia</v>
      </c>
      <c r="M988" t="str">
        <f>IF($I988="","",_xlfn.LET(_xlpm.x,VLOOKUP($I988,'taxon-match_2026-08-31'!$A$2:$N$122,8,FALSE),IF(_xlpm.x=0,"",_xlpm.x)))</f>
        <v>Echinodermata</v>
      </c>
      <c r="N988" t="str">
        <f>IF($I988="","",_xlfn.LET(_xlpm.x,VLOOKUP($I988,'taxon-match_2026-08-31'!$A$2:$N$122,9,FALSE),IF(_xlpm.x=0,"",_xlpm.x)))</f>
        <v>Echinoidea</v>
      </c>
      <c r="O988" t="str">
        <f>IF($I988="","",_xlfn.LET(_xlpm.x,VLOOKUP($I988,'taxon-match_2026-08-31'!$A$2:$N$122,10,FALSE),IF(_xlpm.x=0,"",_xlpm.x)))</f>
        <v>Camarodonta</v>
      </c>
      <c r="P988" t="str">
        <f>IF($I988="","",_xlfn.LET(_xlpm.x,VLOOKUP($I988,'taxon-match_2026-08-31'!$A$2:$N$122,11,FALSE),IF(_xlpm.x=0,"",_xlpm.x)))</f>
        <v>Echinidae</v>
      </c>
      <c r="Q988" t="str">
        <f>IF($I988="","",_xlfn.LET(_xlpm.x,VLOOKUP($I988,'taxon-match_2026-08-31'!$A$2:$N$122,12,FALSE),IF(_xlpm.x=0,"",_xlpm.x)))</f>
        <v>Sterechinus</v>
      </c>
      <c r="R988" t="str">
        <f>IF($I988="","",_xlfn.LET(_xlpm.x,VLOOKUP($I988,'taxon-match_2026-08-31'!$A$2:$N$122,14,FALSE),IF(_xlpm.x=0,"",_xlpm.x)))</f>
        <v>neumayeri</v>
      </c>
      <c r="S988" s="2" t="s">
        <v>2609</v>
      </c>
      <c r="T988" t="s">
        <v>89</v>
      </c>
      <c r="U988" t="s">
        <v>68</v>
      </c>
      <c r="V988" t="s">
        <v>77</v>
      </c>
      <c r="X988" t="str">
        <f>IF(T988="","",_xlfn.LET(_xlpm.x,VLOOKUP(T988,'Drop-down_menus'!$F$2:$G$16,2,FALSE),IF(_xlpm.x=0,"",_xlpm.x)))</f>
        <v/>
      </c>
      <c r="Y988" t="str">
        <f>IF(U988="","",_xlfn.LET(_xlpm.x,VLOOKUP(U988,'Drop-down_menus'!$F$2:$G$16,2,FALSE),IF(_xlpm.x=0,"",_xlpm.x)))</f>
        <v>https://orcid.org/0000-0002-0981-7442</v>
      </c>
      <c r="Z988" t="str">
        <f>IF(V988="","",_xlfn.LET(_xlpm.x,VLOOKUP(V988,'Drop-down_menus'!$F$2:$G$16,2,FALSE),IF(_xlpm.x=0,"",_xlpm.x)))</f>
        <v>https://orcid.org/0000-0002-9037-7623</v>
      </c>
      <c r="AA988" t="str">
        <f>IF(W988="","",_xlfn.LET(_xlpm.x,VLOOKUP(W988,'Drop-down_menus'!$F$2:$G$16,2,FALSE),IF(_xlpm.x=0,"",_xlpm.x)))</f>
        <v/>
      </c>
      <c r="AB988" t="s">
        <v>678</v>
      </c>
      <c r="AC988" t="s">
        <v>701</v>
      </c>
      <c r="AD988" t="s">
        <v>702</v>
      </c>
      <c r="AE988" t="s">
        <v>703</v>
      </c>
      <c r="AF988" t="s">
        <v>703</v>
      </c>
      <c r="AG988" t="s">
        <v>684</v>
      </c>
    </row>
    <row r="989" spans="1:34" x14ac:dyDescent="0.2">
      <c r="A989" s="2" t="s">
        <v>253</v>
      </c>
      <c r="C989">
        <v>1613</v>
      </c>
      <c r="D989" t="s">
        <v>700</v>
      </c>
      <c r="F989" t="s">
        <v>694</v>
      </c>
      <c r="G989">
        <v>1</v>
      </c>
      <c r="H989" t="s">
        <v>694</v>
      </c>
      <c r="I989" t="s">
        <v>694</v>
      </c>
      <c r="J989" t="str">
        <f>IF($I989="","",_xlfn.LET(_xlpm.x,VLOOKUP($I989,'taxon-match_2026-08-31'!$A$2:$N$122,6,FALSE),IF(_xlpm.x=0,"",_xlpm.x)))</f>
        <v>(Meissner, 1900)</v>
      </c>
      <c r="K989" t="str">
        <f>IF($I989="","",_xlfn.LET(_xlpm.x,VLOOKUP($I989,'taxon-match_2026-08-31'!$A$2:$N$122,4,FALSE),IF(_xlpm.x=0,"",_xlpm.x)))</f>
        <v>urn:lsid:marinespecies.org:taxname:160831</v>
      </c>
      <c r="L989" t="str">
        <f>IF($I989="","",_xlfn.LET(_xlpm.x,VLOOKUP($I989,'taxon-match_2026-08-31'!$A$2:$N$122,7,FALSE),IF(_xlpm.x=0,"",_xlpm.x)))</f>
        <v>Animalia</v>
      </c>
      <c r="M989" t="str">
        <f>IF($I989="","",_xlfn.LET(_xlpm.x,VLOOKUP($I989,'taxon-match_2026-08-31'!$A$2:$N$122,8,FALSE),IF(_xlpm.x=0,"",_xlpm.x)))</f>
        <v>Echinodermata</v>
      </c>
      <c r="N989" t="str">
        <f>IF($I989="","",_xlfn.LET(_xlpm.x,VLOOKUP($I989,'taxon-match_2026-08-31'!$A$2:$N$122,9,FALSE),IF(_xlpm.x=0,"",_xlpm.x)))</f>
        <v>Echinoidea</v>
      </c>
      <c r="O989" t="str">
        <f>IF($I989="","",_xlfn.LET(_xlpm.x,VLOOKUP($I989,'taxon-match_2026-08-31'!$A$2:$N$122,10,FALSE),IF(_xlpm.x=0,"",_xlpm.x)))</f>
        <v>Camarodonta</v>
      </c>
      <c r="P989" t="str">
        <f>IF($I989="","",_xlfn.LET(_xlpm.x,VLOOKUP($I989,'taxon-match_2026-08-31'!$A$2:$N$122,11,FALSE),IF(_xlpm.x=0,"",_xlpm.x)))</f>
        <v>Echinidae</v>
      </c>
      <c r="Q989" t="str">
        <f>IF($I989="","",_xlfn.LET(_xlpm.x,VLOOKUP($I989,'taxon-match_2026-08-31'!$A$2:$N$122,12,FALSE),IF(_xlpm.x=0,"",_xlpm.x)))</f>
        <v>Sterechinus</v>
      </c>
      <c r="R989" t="str">
        <f>IF($I989="","",_xlfn.LET(_xlpm.x,VLOOKUP($I989,'taxon-match_2026-08-31'!$A$2:$N$122,14,FALSE),IF(_xlpm.x=0,"",_xlpm.x)))</f>
        <v>neumayeri</v>
      </c>
      <c r="S989" s="2" t="s">
        <v>2609</v>
      </c>
      <c r="T989" t="s">
        <v>89</v>
      </c>
      <c r="U989" t="s">
        <v>68</v>
      </c>
      <c r="V989" t="s">
        <v>77</v>
      </c>
      <c r="X989" t="str">
        <f>IF(T989="","",_xlfn.LET(_xlpm.x,VLOOKUP(T989,'Drop-down_menus'!$F$2:$G$16,2,FALSE),IF(_xlpm.x=0,"",_xlpm.x)))</f>
        <v/>
      </c>
      <c r="Y989" t="str">
        <f>IF(U989="","",_xlfn.LET(_xlpm.x,VLOOKUP(U989,'Drop-down_menus'!$F$2:$G$16,2,FALSE),IF(_xlpm.x=0,"",_xlpm.x)))</f>
        <v>https://orcid.org/0000-0002-0981-7442</v>
      </c>
      <c r="Z989" t="str">
        <f>IF(V989="","",_xlfn.LET(_xlpm.x,VLOOKUP(V989,'Drop-down_menus'!$F$2:$G$16,2,FALSE),IF(_xlpm.x=0,"",_xlpm.x)))</f>
        <v>https://orcid.org/0000-0002-9037-7623</v>
      </c>
      <c r="AA989" t="str">
        <f>IF(W989="","",_xlfn.LET(_xlpm.x,VLOOKUP(W989,'Drop-down_menus'!$F$2:$G$16,2,FALSE),IF(_xlpm.x=0,"",_xlpm.x)))</f>
        <v/>
      </c>
      <c r="AB989" t="s">
        <v>678</v>
      </c>
      <c r="AC989" t="s">
        <v>701</v>
      </c>
      <c r="AD989" t="s">
        <v>702</v>
      </c>
      <c r="AE989" t="s">
        <v>703</v>
      </c>
      <c r="AF989" t="s">
        <v>703</v>
      </c>
      <c r="AG989" t="s">
        <v>684</v>
      </c>
    </row>
    <row r="990" spans="1:34" x14ac:dyDescent="0.2">
      <c r="A990" s="2" t="s">
        <v>253</v>
      </c>
      <c r="C990">
        <v>1614</v>
      </c>
      <c r="D990" t="s">
        <v>700</v>
      </c>
      <c r="F990" t="s">
        <v>694</v>
      </c>
      <c r="G990">
        <v>1</v>
      </c>
      <c r="H990" t="s">
        <v>694</v>
      </c>
      <c r="I990" t="s">
        <v>694</v>
      </c>
      <c r="J990" t="str">
        <f>IF($I990="","",_xlfn.LET(_xlpm.x,VLOOKUP($I990,'taxon-match_2026-08-31'!$A$2:$N$122,6,FALSE),IF(_xlpm.x=0,"",_xlpm.x)))</f>
        <v>(Meissner, 1900)</v>
      </c>
      <c r="K990" t="str">
        <f>IF($I990="","",_xlfn.LET(_xlpm.x,VLOOKUP($I990,'taxon-match_2026-08-31'!$A$2:$N$122,4,FALSE),IF(_xlpm.x=0,"",_xlpm.x)))</f>
        <v>urn:lsid:marinespecies.org:taxname:160831</v>
      </c>
      <c r="L990" t="str">
        <f>IF($I990="","",_xlfn.LET(_xlpm.x,VLOOKUP($I990,'taxon-match_2026-08-31'!$A$2:$N$122,7,FALSE),IF(_xlpm.x=0,"",_xlpm.x)))</f>
        <v>Animalia</v>
      </c>
      <c r="M990" t="str">
        <f>IF($I990="","",_xlfn.LET(_xlpm.x,VLOOKUP($I990,'taxon-match_2026-08-31'!$A$2:$N$122,8,FALSE),IF(_xlpm.x=0,"",_xlpm.x)))</f>
        <v>Echinodermata</v>
      </c>
      <c r="N990" t="str">
        <f>IF($I990="","",_xlfn.LET(_xlpm.x,VLOOKUP($I990,'taxon-match_2026-08-31'!$A$2:$N$122,9,FALSE),IF(_xlpm.x=0,"",_xlpm.x)))</f>
        <v>Echinoidea</v>
      </c>
      <c r="O990" t="str">
        <f>IF($I990="","",_xlfn.LET(_xlpm.x,VLOOKUP($I990,'taxon-match_2026-08-31'!$A$2:$N$122,10,FALSE),IF(_xlpm.x=0,"",_xlpm.x)))</f>
        <v>Camarodonta</v>
      </c>
      <c r="P990" t="str">
        <f>IF($I990="","",_xlfn.LET(_xlpm.x,VLOOKUP($I990,'taxon-match_2026-08-31'!$A$2:$N$122,11,FALSE),IF(_xlpm.x=0,"",_xlpm.x)))</f>
        <v>Echinidae</v>
      </c>
      <c r="Q990" t="str">
        <f>IF($I990="","",_xlfn.LET(_xlpm.x,VLOOKUP($I990,'taxon-match_2026-08-31'!$A$2:$N$122,12,FALSE),IF(_xlpm.x=0,"",_xlpm.x)))</f>
        <v>Sterechinus</v>
      </c>
      <c r="R990" t="str">
        <f>IF($I990="","",_xlfn.LET(_xlpm.x,VLOOKUP($I990,'taxon-match_2026-08-31'!$A$2:$N$122,14,FALSE),IF(_xlpm.x=0,"",_xlpm.x)))</f>
        <v>neumayeri</v>
      </c>
      <c r="S990" s="2" t="s">
        <v>2609</v>
      </c>
      <c r="T990" t="s">
        <v>89</v>
      </c>
      <c r="U990" t="s">
        <v>68</v>
      </c>
      <c r="V990" t="s">
        <v>77</v>
      </c>
      <c r="X990" t="str">
        <f>IF(T990="","",_xlfn.LET(_xlpm.x,VLOOKUP(T990,'Drop-down_menus'!$F$2:$G$16,2,FALSE),IF(_xlpm.x=0,"",_xlpm.x)))</f>
        <v/>
      </c>
      <c r="Y990" t="str">
        <f>IF(U990="","",_xlfn.LET(_xlpm.x,VLOOKUP(U990,'Drop-down_menus'!$F$2:$G$16,2,FALSE),IF(_xlpm.x=0,"",_xlpm.x)))</f>
        <v>https://orcid.org/0000-0002-0981-7442</v>
      </c>
      <c r="Z990" t="str">
        <f>IF(V990="","",_xlfn.LET(_xlpm.x,VLOOKUP(V990,'Drop-down_menus'!$F$2:$G$16,2,FALSE),IF(_xlpm.x=0,"",_xlpm.x)))</f>
        <v>https://orcid.org/0000-0002-9037-7623</v>
      </c>
      <c r="AA990" t="str">
        <f>IF(W990="","",_xlfn.LET(_xlpm.x,VLOOKUP(W990,'Drop-down_menus'!$F$2:$G$16,2,FALSE),IF(_xlpm.x=0,"",_xlpm.x)))</f>
        <v/>
      </c>
      <c r="AB990" t="s">
        <v>678</v>
      </c>
      <c r="AC990" t="s">
        <v>701</v>
      </c>
      <c r="AD990" t="s">
        <v>702</v>
      </c>
      <c r="AE990" t="s">
        <v>703</v>
      </c>
      <c r="AF990" t="s">
        <v>703</v>
      </c>
      <c r="AG990" t="s">
        <v>684</v>
      </c>
    </row>
    <row r="991" spans="1:34" x14ac:dyDescent="0.2">
      <c r="A991" s="2" t="s">
        <v>253</v>
      </c>
      <c r="C991">
        <v>1615</v>
      </c>
      <c r="D991" t="s">
        <v>700</v>
      </c>
      <c r="F991" t="s">
        <v>694</v>
      </c>
      <c r="G991">
        <v>1</v>
      </c>
      <c r="H991" t="s">
        <v>694</v>
      </c>
      <c r="I991" t="s">
        <v>694</v>
      </c>
      <c r="J991" t="str">
        <f>IF($I991="","",_xlfn.LET(_xlpm.x,VLOOKUP($I991,'taxon-match_2026-08-31'!$A$2:$N$122,6,FALSE),IF(_xlpm.x=0,"",_xlpm.x)))</f>
        <v>(Meissner, 1900)</v>
      </c>
      <c r="K991" t="str">
        <f>IF($I991="","",_xlfn.LET(_xlpm.x,VLOOKUP($I991,'taxon-match_2026-08-31'!$A$2:$N$122,4,FALSE),IF(_xlpm.x=0,"",_xlpm.x)))</f>
        <v>urn:lsid:marinespecies.org:taxname:160831</v>
      </c>
      <c r="L991" t="str">
        <f>IF($I991="","",_xlfn.LET(_xlpm.x,VLOOKUP($I991,'taxon-match_2026-08-31'!$A$2:$N$122,7,FALSE),IF(_xlpm.x=0,"",_xlpm.x)))</f>
        <v>Animalia</v>
      </c>
      <c r="M991" t="str">
        <f>IF($I991="","",_xlfn.LET(_xlpm.x,VLOOKUP($I991,'taxon-match_2026-08-31'!$A$2:$N$122,8,FALSE),IF(_xlpm.x=0,"",_xlpm.x)))</f>
        <v>Echinodermata</v>
      </c>
      <c r="N991" t="str">
        <f>IF($I991="","",_xlfn.LET(_xlpm.x,VLOOKUP($I991,'taxon-match_2026-08-31'!$A$2:$N$122,9,FALSE),IF(_xlpm.x=0,"",_xlpm.x)))</f>
        <v>Echinoidea</v>
      </c>
      <c r="O991" t="str">
        <f>IF($I991="","",_xlfn.LET(_xlpm.x,VLOOKUP($I991,'taxon-match_2026-08-31'!$A$2:$N$122,10,FALSE),IF(_xlpm.x=0,"",_xlpm.x)))</f>
        <v>Camarodonta</v>
      </c>
      <c r="P991" t="str">
        <f>IF($I991="","",_xlfn.LET(_xlpm.x,VLOOKUP($I991,'taxon-match_2026-08-31'!$A$2:$N$122,11,FALSE),IF(_xlpm.x=0,"",_xlpm.x)))</f>
        <v>Echinidae</v>
      </c>
      <c r="Q991" t="str">
        <f>IF($I991="","",_xlfn.LET(_xlpm.x,VLOOKUP($I991,'taxon-match_2026-08-31'!$A$2:$N$122,12,FALSE),IF(_xlpm.x=0,"",_xlpm.x)))</f>
        <v>Sterechinus</v>
      </c>
      <c r="R991" t="str">
        <f>IF($I991="","",_xlfn.LET(_xlpm.x,VLOOKUP($I991,'taxon-match_2026-08-31'!$A$2:$N$122,14,FALSE),IF(_xlpm.x=0,"",_xlpm.x)))</f>
        <v>neumayeri</v>
      </c>
      <c r="S991" s="2" t="s">
        <v>2609</v>
      </c>
      <c r="T991" t="s">
        <v>89</v>
      </c>
      <c r="U991" t="s">
        <v>68</v>
      </c>
      <c r="V991" t="s">
        <v>77</v>
      </c>
      <c r="X991" t="str">
        <f>IF(T991="","",_xlfn.LET(_xlpm.x,VLOOKUP(T991,'Drop-down_menus'!$F$2:$G$16,2,FALSE),IF(_xlpm.x=0,"",_xlpm.x)))</f>
        <v/>
      </c>
      <c r="Y991" t="str">
        <f>IF(U991="","",_xlfn.LET(_xlpm.x,VLOOKUP(U991,'Drop-down_menus'!$F$2:$G$16,2,FALSE),IF(_xlpm.x=0,"",_xlpm.x)))</f>
        <v>https://orcid.org/0000-0002-0981-7442</v>
      </c>
      <c r="Z991" t="str">
        <f>IF(V991="","",_xlfn.LET(_xlpm.x,VLOOKUP(V991,'Drop-down_menus'!$F$2:$G$16,2,FALSE),IF(_xlpm.x=0,"",_xlpm.x)))</f>
        <v>https://orcid.org/0000-0002-9037-7623</v>
      </c>
      <c r="AA991" t="str">
        <f>IF(W991="","",_xlfn.LET(_xlpm.x,VLOOKUP(W991,'Drop-down_menus'!$F$2:$G$16,2,FALSE),IF(_xlpm.x=0,"",_xlpm.x)))</f>
        <v/>
      </c>
      <c r="AB991" t="s">
        <v>678</v>
      </c>
      <c r="AC991" t="s">
        <v>701</v>
      </c>
      <c r="AD991" t="s">
        <v>702</v>
      </c>
      <c r="AE991" t="s">
        <v>703</v>
      </c>
      <c r="AF991" t="s">
        <v>703</v>
      </c>
      <c r="AG991" t="s">
        <v>684</v>
      </c>
    </row>
    <row r="992" spans="1:34" x14ac:dyDescent="0.2">
      <c r="A992" s="2" t="s">
        <v>253</v>
      </c>
      <c r="C992">
        <v>1616</v>
      </c>
      <c r="D992" t="s">
        <v>700</v>
      </c>
      <c r="F992" t="s">
        <v>694</v>
      </c>
      <c r="G992">
        <v>1</v>
      </c>
      <c r="H992" t="s">
        <v>694</v>
      </c>
      <c r="I992" t="s">
        <v>694</v>
      </c>
      <c r="J992" t="str">
        <f>IF($I992="","",_xlfn.LET(_xlpm.x,VLOOKUP($I992,'taxon-match_2026-08-31'!$A$2:$N$122,6,FALSE),IF(_xlpm.x=0,"",_xlpm.x)))</f>
        <v>(Meissner, 1900)</v>
      </c>
      <c r="K992" t="str">
        <f>IF($I992="","",_xlfn.LET(_xlpm.x,VLOOKUP($I992,'taxon-match_2026-08-31'!$A$2:$N$122,4,FALSE),IF(_xlpm.x=0,"",_xlpm.x)))</f>
        <v>urn:lsid:marinespecies.org:taxname:160831</v>
      </c>
      <c r="L992" t="str">
        <f>IF($I992="","",_xlfn.LET(_xlpm.x,VLOOKUP($I992,'taxon-match_2026-08-31'!$A$2:$N$122,7,FALSE),IF(_xlpm.x=0,"",_xlpm.x)))</f>
        <v>Animalia</v>
      </c>
      <c r="M992" t="str">
        <f>IF($I992="","",_xlfn.LET(_xlpm.x,VLOOKUP($I992,'taxon-match_2026-08-31'!$A$2:$N$122,8,FALSE),IF(_xlpm.x=0,"",_xlpm.x)))</f>
        <v>Echinodermata</v>
      </c>
      <c r="N992" t="str">
        <f>IF($I992="","",_xlfn.LET(_xlpm.x,VLOOKUP($I992,'taxon-match_2026-08-31'!$A$2:$N$122,9,FALSE),IF(_xlpm.x=0,"",_xlpm.x)))</f>
        <v>Echinoidea</v>
      </c>
      <c r="O992" t="str">
        <f>IF($I992="","",_xlfn.LET(_xlpm.x,VLOOKUP($I992,'taxon-match_2026-08-31'!$A$2:$N$122,10,FALSE),IF(_xlpm.x=0,"",_xlpm.x)))</f>
        <v>Camarodonta</v>
      </c>
      <c r="P992" t="str">
        <f>IF($I992="","",_xlfn.LET(_xlpm.x,VLOOKUP($I992,'taxon-match_2026-08-31'!$A$2:$N$122,11,FALSE),IF(_xlpm.x=0,"",_xlpm.x)))</f>
        <v>Echinidae</v>
      </c>
      <c r="Q992" t="str">
        <f>IF($I992="","",_xlfn.LET(_xlpm.x,VLOOKUP($I992,'taxon-match_2026-08-31'!$A$2:$N$122,12,FALSE),IF(_xlpm.x=0,"",_xlpm.x)))</f>
        <v>Sterechinus</v>
      </c>
      <c r="R992" t="str">
        <f>IF($I992="","",_xlfn.LET(_xlpm.x,VLOOKUP($I992,'taxon-match_2026-08-31'!$A$2:$N$122,14,FALSE),IF(_xlpm.x=0,"",_xlpm.x)))</f>
        <v>neumayeri</v>
      </c>
      <c r="S992" s="2" t="s">
        <v>2609</v>
      </c>
      <c r="T992" t="s">
        <v>89</v>
      </c>
      <c r="U992" t="s">
        <v>68</v>
      </c>
      <c r="V992" t="s">
        <v>77</v>
      </c>
      <c r="X992" t="str">
        <f>IF(T992="","",_xlfn.LET(_xlpm.x,VLOOKUP(T992,'Drop-down_menus'!$F$2:$G$16,2,FALSE),IF(_xlpm.x=0,"",_xlpm.x)))</f>
        <v/>
      </c>
      <c r="Y992" t="str">
        <f>IF(U992="","",_xlfn.LET(_xlpm.x,VLOOKUP(U992,'Drop-down_menus'!$F$2:$G$16,2,FALSE),IF(_xlpm.x=0,"",_xlpm.x)))</f>
        <v>https://orcid.org/0000-0002-0981-7442</v>
      </c>
      <c r="Z992" t="str">
        <f>IF(V992="","",_xlfn.LET(_xlpm.x,VLOOKUP(V992,'Drop-down_menus'!$F$2:$G$16,2,FALSE),IF(_xlpm.x=0,"",_xlpm.x)))</f>
        <v>https://orcid.org/0000-0002-9037-7623</v>
      </c>
      <c r="AA992" t="str">
        <f>IF(W992="","",_xlfn.LET(_xlpm.x,VLOOKUP(W992,'Drop-down_menus'!$F$2:$G$16,2,FALSE),IF(_xlpm.x=0,"",_xlpm.x)))</f>
        <v/>
      </c>
      <c r="AB992" t="s">
        <v>678</v>
      </c>
      <c r="AC992" t="s">
        <v>701</v>
      </c>
      <c r="AD992" t="s">
        <v>702</v>
      </c>
      <c r="AE992" t="s">
        <v>703</v>
      </c>
      <c r="AF992" t="s">
        <v>703</v>
      </c>
      <c r="AG992" t="s">
        <v>684</v>
      </c>
    </row>
    <row r="993" spans="1:33" x14ac:dyDescent="0.2">
      <c r="A993" s="2" t="s">
        <v>253</v>
      </c>
      <c r="C993">
        <v>1617</v>
      </c>
      <c r="D993" t="s">
        <v>700</v>
      </c>
      <c r="F993" t="s">
        <v>694</v>
      </c>
      <c r="G993">
        <v>1</v>
      </c>
      <c r="H993" t="s">
        <v>694</v>
      </c>
      <c r="I993" t="s">
        <v>694</v>
      </c>
      <c r="J993" t="str">
        <f>IF($I993="","",_xlfn.LET(_xlpm.x,VLOOKUP($I993,'taxon-match_2026-08-31'!$A$2:$N$122,6,FALSE),IF(_xlpm.x=0,"",_xlpm.x)))</f>
        <v>(Meissner, 1900)</v>
      </c>
      <c r="K993" t="str">
        <f>IF($I993="","",_xlfn.LET(_xlpm.x,VLOOKUP($I993,'taxon-match_2026-08-31'!$A$2:$N$122,4,FALSE),IF(_xlpm.x=0,"",_xlpm.x)))</f>
        <v>urn:lsid:marinespecies.org:taxname:160831</v>
      </c>
      <c r="L993" t="str">
        <f>IF($I993="","",_xlfn.LET(_xlpm.x,VLOOKUP($I993,'taxon-match_2026-08-31'!$A$2:$N$122,7,FALSE),IF(_xlpm.x=0,"",_xlpm.x)))</f>
        <v>Animalia</v>
      </c>
      <c r="M993" t="str">
        <f>IF($I993="","",_xlfn.LET(_xlpm.x,VLOOKUP($I993,'taxon-match_2026-08-31'!$A$2:$N$122,8,FALSE),IF(_xlpm.x=0,"",_xlpm.x)))</f>
        <v>Echinodermata</v>
      </c>
      <c r="N993" t="str">
        <f>IF($I993="","",_xlfn.LET(_xlpm.x,VLOOKUP($I993,'taxon-match_2026-08-31'!$A$2:$N$122,9,FALSE),IF(_xlpm.x=0,"",_xlpm.x)))</f>
        <v>Echinoidea</v>
      </c>
      <c r="O993" t="str">
        <f>IF($I993="","",_xlfn.LET(_xlpm.x,VLOOKUP($I993,'taxon-match_2026-08-31'!$A$2:$N$122,10,FALSE),IF(_xlpm.x=0,"",_xlpm.x)))</f>
        <v>Camarodonta</v>
      </c>
      <c r="P993" t="str">
        <f>IF($I993="","",_xlfn.LET(_xlpm.x,VLOOKUP($I993,'taxon-match_2026-08-31'!$A$2:$N$122,11,FALSE),IF(_xlpm.x=0,"",_xlpm.x)))</f>
        <v>Echinidae</v>
      </c>
      <c r="Q993" t="str">
        <f>IF($I993="","",_xlfn.LET(_xlpm.x,VLOOKUP($I993,'taxon-match_2026-08-31'!$A$2:$N$122,12,FALSE),IF(_xlpm.x=0,"",_xlpm.x)))</f>
        <v>Sterechinus</v>
      </c>
      <c r="R993" t="str">
        <f>IF($I993="","",_xlfn.LET(_xlpm.x,VLOOKUP($I993,'taxon-match_2026-08-31'!$A$2:$N$122,14,FALSE),IF(_xlpm.x=0,"",_xlpm.x)))</f>
        <v>neumayeri</v>
      </c>
      <c r="S993" s="2" t="s">
        <v>2609</v>
      </c>
      <c r="T993" t="s">
        <v>89</v>
      </c>
      <c r="U993" t="s">
        <v>68</v>
      </c>
      <c r="V993" t="s">
        <v>77</v>
      </c>
      <c r="X993" t="str">
        <f>IF(T993="","",_xlfn.LET(_xlpm.x,VLOOKUP(T993,'Drop-down_menus'!$F$2:$G$16,2,FALSE),IF(_xlpm.x=0,"",_xlpm.x)))</f>
        <v/>
      </c>
      <c r="Y993" t="str">
        <f>IF(U993="","",_xlfn.LET(_xlpm.x,VLOOKUP(U993,'Drop-down_menus'!$F$2:$G$16,2,FALSE),IF(_xlpm.x=0,"",_xlpm.x)))</f>
        <v>https://orcid.org/0000-0002-0981-7442</v>
      </c>
      <c r="Z993" t="str">
        <f>IF(V993="","",_xlfn.LET(_xlpm.x,VLOOKUP(V993,'Drop-down_menus'!$F$2:$G$16,2,FALSE),IF(_xlpm.x=0,"",_xlpm.x)))</f>
        <v>https://orcid.org/0000-0002-9037-7623</v>
      </c>
      <c r="AA993" t="str">
        <f>IF(W993="","",_xlfn.LET(_xlpm.x,VLOOKUP(W993,'Drop-down_menus'!$F$2:$G$16,2,FALSE),IF(_xlpm.x=0,"",_xlpm.x)))</f>
        <v/>
      </c>
      <c r="AB993" t="s">
        <v>678</v>
      </c>
      <c r="AC993" t="s">
        <v>701</v>
      </c>
      <c r="AD993" t="s">
        <v>702</v>
      </c>
      <c r="AE993" t="s">
        <v>703</v>
      </c>
      <c r="AF993" t="s">
        <v>703</v>
      </c>
      <c r="AG993" t="s">
        <v>684</v>
      </c>
    </row>
    <row r="994" spans="1:33" x14ac:dyDescent="0.2">
      <c r="A994" s="2" t="s">
        <v>253</v>
      </c>
      <c r="C994">
        <v>1618</v>
      </c>
      <c r="D994" t="s">
        <v>700</v>
      </c>
      <c r="F994" t="s">
        <v>694</v>
      </c>
      <c r="G994">
        <v>1</v>
      </c>
      <c r="H994" t="s">
        <v>694</v>
      </c>
      <c r="I994" t="s">
        <v>694</v>
      </c>
      <c r="J994" t="str">
        <f>IF($I994="","",_xlfn.LET(_xlpm.x,VLOOKUP($I994,'taxon-match_2026-08-31'!$A$2:$N$122,6,FALSE),IF(_xlpm.x=0,"",_xlpm.x)))</f>
        <v>(Meissner, 1900)</v>
      </c>
      <c r="K994" t="str">
        <f>IF($I994="","",_xlfn.LET(_xlpm.x,VLOOKUP($I994,'taxon-match_2026-08-31'!$A$2:$N$122,4,FALSE),IF(_xlpm.x=0,"",_xlpm.x)))</f>
        <v>urn:lsid:marinespecies.org:taxname:160831</v>
      </c>
      <c r="L994" t="str">
        <f>IF($I994="","",_xlfn.LET(_xlpm.x,VLOOKUP($I994,'taxon-match_2026-08-31'!$A$2:$N$122,7,FALSE),IF(_xlpm.x=0,"",_xlpm.x)))</f>
        <v>Animalia</v>
      </c>
      <c r="M994" t="str">
        <f>IF($I994="","",_xlfn.LET(_xlpm.x,VLOOKUP($I994,'taxon-match_2026-08-31'!$A$2:$N$122,8,FALSE),IF(_xlpm.x=0,"",_xlpm.x)))</f>
        <v>Echinodermata</v>
      </c>
      <c r="N994" t="str">
        <f>IF($I994="","",_xlfn.LET(_xlpm.x,VLOOKUP($I994,'taxon-match_2026-08-31'!$A$2:$N$122,9,FALSE),IF(_xlpm.x=0,"",_xlpm.x)))</f>
        <v>Echinoidea</v>
      </c>
      <c r="O994" t="str">
        <f>IF($I994="","",_xlfn.LET(_xlpm.x,VLOOKUP($I994,'taxon-match_2026-08-31'!$A$2:$N$122,10,FALSE),IF(_xlpm.x=0,"",_xlpm.x)))</f>
        <v>Camarodonta</v>
      </c>
      <c r="P994" t="str">
        <f>IF($I994="","",_xlfn.LET(_xlpm.x,VLOOKUP($I994,'taxon-match_2026-08-31'!$A$2:$N$122,11,FALSE),IF(_xlpm.x=0,"",_xlpm.x)))</f>
        <v>Echinidae</v>
      </c>
      <c r="Q994" t="str">
        <f>IF($I994="","",_xlfn.LET(_xlpm.x,VLOOKUP($I994,'taxon-match_2026-08-31'!$A$2:$N$122,12,FALSE),IF(_xlpm.x=0,"",_xlpm.x)))</f>
        <v>Sterechinus</v>
      </c>
      <c r="R994" t="str">
        <f>IF($I994="","",_xlfn.LET(_xlpm.x,VLOOKUP($I994,'taxon-match_2026-08-31'!$A$2:$N$122,14,FALSE),IF(_xlpm.x=0,"",_xlpm.x)))</f>
        <v>neumayeri</v>
      </c>
      <c r="S994" s="2" t="s">
        <v>2609</v>
      </c>
      <c r="T994" t="s">
        <v>89</v>
      </c>
      <c r="U994" t="s">
        <v>68</v>
      </c>
      <c r="V994" t="s">
        <v>77</v>
      </c>
      <c r="X994" t="str">
        <f>IF(T994="","",_xlfn.LET(_xlpm.x,VLOOKUP(T994,'Drop-down_menus'!$F$2:$G$16,2,FALSE),IF(_xlpm.x=0,"",_xlpm.x)))</f>
        <v/>
      </c>
      <c r="Y994" t="str">
        <f>IF(U994="","",_xlfn.LET(_xlpm.x,VLOOKUP(U994,'Drop-down_menus'!$F$2:$G$16,2,FALSE),IF(_xlpm.x=0,"",_xlpm.x)))</f>
        <v>https://orcid.org/0000-0002-0981-7442</v>
      </c>
      <c r="Z994" t="str">
        <f>IF(V994="","",_xlfn.LET(_xlpm.x,VLOOKUP(V994,'Drop-down_menus'!$F$2:$G$16,2,FALSE),IF(_xlpm.x=0,"",_xlpm.x)))</f>
        <v>https://orcid.org/0000-0002-9037-7623</v>
      </c>
      <c r="AA994" t="str">
        <f>IF(W994="","",_xlfn.LET(_xlpm.x,VLOOKUP(W994,'Drop-down_menus'!$F$2:$G$16,2,FALSE),IF(_xlpm.x=0,"",_xlpm.x)))</f>
        <v/>
      </c>
      <c r="AB994" t="s">
        <v>678</v>
      </c>
      <c r="AC994" t="s">
        <v>701</v>
      </c>
      <c r="AD994" t="s">
        <v>702</v>
      </c>
      <c r="AE994" t="s">
        <v>703</v>
      </c>
      <c r="AF994" t="s">
        <v>703</v>
      </c>
      <c r="AG994" t="s">
        <v>684</v>
      </c>
    </row>
    <row r="995" spans="1:33" x14ac:dyDescent="0.2">
      <c r="A995" s="2" t="s">
        <v>253</v>
      </c>
      <c r="C995">
        <v>1619</v>
      </c>
      <c r="D995" t="s">
        <v>700</v>
      </c>
      <c r="F995" t="s">
        <v>694</v>
      </c>
      <c r="G995">
        <v>1</v>
      </c>
      <c r="H995" t="s">
        <v>694</v>
      </c>
      <c r="I995" t="s">
        <v>694</v>
      </c>
      <c r="J995" t="str">
        <f>IF($I995="","",_xlfn.LET(_xlpm.x,VLOOKUP($I995,'taxon-match_2026-08-31'!$A$2:$N$122,6,FALSE),IF(_xlpm.x=0,"",_xlpm.x)))</f>
        <v>(Meissner, 1900)</v>
      </c>
      <c r="K995" t="str">
        <f>IF($I995="","",_xlfn.LET(_xlpm.x,VLOOKUP($I995,'taxon-match_2026-08-31'!$A$2:$N$122,4,FALSE),IF(_xlpm.x=0,"",_xlpm.x)))</f>
        <v>urn:lsid:marinespecies.org:taxname:160831</v>
      </c>
      <c r="L995" t="str">
        <f>IF($I995="","",_xlfn.LET(_xlpm.x,VLOOKUP($I995,'taxon-match_2026-08-31'!$A$2:$N$122,7,FALSE),IF(_xlpm.x=0,"",_xlpm.x)))</f>
        <v>Animalia</v>
      </c>
      <c r="M995" t="str">
        <f>IF($I995="","",_xlfn.LET(_xlpm.x,VLOOKUP($I995,'taxon-match_2026-08-31'!$A$2:$N$122,8,FALSE),IF(_xlpm.x=0,"",_xlpm.x)))</f>
        <v>Echinodermata</v>
      </c>
      <c r="N995" t="str">
        <f>IF($I995="","",_xlfn.LET(_xlpm.x,VLOOKUP($I995,'taxon-match_2026-08-31'!$A$2:$N$122,9,FALSE),IF(_xlpm.x=0,"",_xlpm.x)))</f>
        <v>Echinoidea</v>
      </c>
      <c r="O995" t="str">
        <f>IF($I995="","",_xlfn.LET(_xlpm.x,VLOOKUP($I995,'taxon-match_2026-08-31'!$A$2:$N$122,10,FALSE),IF(_xlpm.x=0,"",_xlpm.x)))</f>
        <v>Camarodonta</v>
      </c>
      <c r="P995" t="str">
        <f>IF($I995="","",_xlfn.LET(_xlpm.x,VLOOKUP($I995,'taxon-match_2026-08-31'!$A$2:$N$122,11,FALSE),IF(_xlpm.x=0,"",_xlpm.x)))</f>
        <v>Echinidae</v>
      </c>
      <c r="Q995" t="str">
        <f>IF($I995="","",_xlfn.LET(_xlpm.x,VLOOKUP($I995,'taxon-match_2026-08-31'!$A$2:$N$122,12,FALSE),IF(_xlpm.x=0,"",_xlpm.x)))</f>
        <v>Sterechinus</v>
      </c>
      <c r="R995" t="str">
        <f>IF($I995="","",_xlfn.LET(_xlpm.x,VLOOKUP($I995,'taxon-match_2026-08-31'!$A$2:$N$122,14,FALSE),IF(_xlpm.x=0,"",_xlpm.x)))</f>
        <v>neumayeri</v>
      </c>
      <c r="S995" s="2" t="s">
        <v>2609</v>
      </c>
      <c r="T995" t="s">
        <v>89</v>
      </c>
      <c r="U995" t="s">
        <v>68</v>
      </c>
      <c r="V995" t="s">
        <v>77</v>
      </c>
      <c r="X995" t="str">
        <f>IF(T995="","",_xlfn.LET(_xlpm.x,VLOOKUP(T995,'Drop-down_menus'!$F$2:$G$16,2,FALSE),IF(_xlpm.x=0,"",_xlpm.x)))</f>
        <v/>
      </c>
      <c r="Y995" t="str">
        <f>IF(U995="","",_xlfn.LET(_xlpm.x,VLOOKUP(U995,'Drop-down_menus'!$F$2:$G$16,2,FALSE),IF(_xlpm.x=0,"",_xlpm.x)))</f>
        <v>https://orcid.org/0000-0002-0981-7442</v>
      </c>
      <c r="Z995" t="str">
        <f>IF(V995="","",_xlfn.LET(_xlpm.x,VLOOKUP(V995,'Drop-down_menus'!$F$2:$G$16,2,FALSE),IF(_xlpm.x=0,"",_xlpm.x)))</f>
        <v>https://orcid.org/0000-0002-9037-7623</v>
      </c>
      <c r="AA995" t="str">
        <f>IF(W995="","",_xlfn.LET(_xlpm.x,VLOOKUP(W995,'Drop-down_menus'!$F$2:$G$16,2,FALSE),IF(_xlpm.x=0,"",_xlpm.x)))</f>
        <v/>
      </c>
      <c r="AB995" t="s">
        <v>678</v>
      </c>
      <c r="AC995" t="s">
        <v>701</v>
      </c>
      <c r="AD995" t="s">
        <v>702</v>
      </c>
      <c r="AE995" t="s">
        <v>703</v>
      </c>
      <c r="AF995" t="s">
        <v>703</v>
      </c>
      <c r="AG995" t="s">
        <v>684</v>
      </c>
    </row>
    <row r="996" spans="1:33" x14ac:dyDescent="0.2">
      <c r="A996" s="2" t="s">
        <v>253</v>
      </c>
      <c r="C996">
        <v>1620</v>
      </c>
      <c r="D996" t="s">
        <v>700</v>
      </c>
      <c r="F996" t="s">
        <v>694</v>
      </c>
      <c r="G996">
        <v>1</v>
      </c>
      <c r="H996" t="s">
        <v>694</v>
      </c>
      <c r="I996" t="s">
        <v>694</v>
      </c>
      <c r="J996" t="str">
        <f>IF($I996="","",_xlfn.LET(_xlpm.x,VLOOKUP($I996,'taxon-match_2026-08-31'!$A$2:$N$122,6,FALSE),IF(_xlpm.x=0,"",_xlpm.x)))</f>
        <v>(Meissner, 1900)</v>
      </c>
      <c r="K996" t="str">
        <f>IF($I996="","",_xlfn.LET(_xlpm.x,VLOOKUP($I996,'taxon-match_2026-08-31'!$A$2:$N$122,4,FALSE),IF(_xlpm.x=0,"",_xlpm.x)))</f>
        <v>urn:lsid:marinespecies.org:taxname:160831</v>
      </c>
      <c r="L996" t="str">
        <f>IF($I996="","",_xlfn.LET(_xlpm.x,VLOOKUP($I996,'taxon-match_2026-08-31'!$A$2:$N$122,7,FALSE),IF(_xlpm.x=0,"",_xlpm.x)))</f>
        <v>Animalia</v>
      </c>
      <c r="M996" t="str">
        <f>IF($I996="","",_xlfn.LET(_xlpm.x,VLOOKUP($I996,'taxon-match_2026-08-31'!$A$2:$N$122,8,FALSE),IF(_xlpm.x=0,"",_xlpm.x)))</f>
        <v>Echinodermata</v>
      </c>
      <c r="N996" t="str">
        <f>IF($I996="","",_xlfn.LET(_xlpm.x,VLOOKUP($I996,'taxon-match_2026-08-31'!$A$2:$N$122,9,FALSE),IF(_xlpm.x=0,"",_xlpm.x)))</f>
        <v>Echinoidea</v>
      </c>
      <c r="O996" t="str">
        <f>IF($I996="","",_xlfn.LET(_xlpm.x,VLOOKUP($I996,'taxon-match_2026-08-31'!$A$2:$N$122,10,FALSE),IF(_xlpm.x=0,"",_xlpm.x)))</f>
        <v>Camarodonta</v>
      </c>
      <c r="P996" t="str">
        <f>IF($I996="","",_xlfn.LET(_xlpm.x,VLOOKUP($I996,'taxon-match_2026-08-31'!$A$2:$N$122,11,FALSE),IF(_xlpm.x=0,"",_xlpm.x)))</f>
        <v>Echinidae</v>
      </c>
      <c r="Q996" t="str">
        <f>IF($I996="","",_xlfn.LET(_xlpm.x,VLOOKUP($I996,'taxon-match_2026-08-31'!$A$2:$N$122,12,FALSE),IF(_xlpm.x=0,"",_xlpm.x)))</f>
        <v>Sterechinus</v>
      </c>
      <c r="R996" t="str">
        <f>IF($I996="","",_xlfn.LET(_xlpm.x,VLOOKUP($I996,'taxon-match_2026-08-31'!$A$2:$N$122,14,FALSE),IF(_xlpm.x=0,"",_xlpm.x)))</f>
        <v>neumayeri</v>
      </c>
      <c r="S996" s="2" t="s">
        <v>2609</v>
      </c>
      <c r="T996" t="s">
        <v>89</v>
      </c>
      <c r="U996" t="s">
        <v>68</v>
      </c>
      <c r="V996" t="s">
        <v>77</v>
      </c>
      <c r="X996" t="str">
        <f>IF(T996="","",_xlfn.LET(_xlpm.x,VLOOKUP(T996,'Drop-down_menus'!$F$2:$G$16,2,FALSE),IF(_xlpm.x=0,"",_xlpm.x)))</f>
        <v/>
      </c>
      <c r="Y996" t="str">
        <f>IF(U996="","",_xlfn.LET(_xlpm.x,VLOOKUP(U996,'Drop-down_menus'!$F$2:$G$16,2,FALSE),IF(_xlpm.x=0,"",_xlpm.x)))</f>
        <v>https://orcid.org/0000-0002-0981-7442</v>
      </c>
      <c r="Z996" t="str">
        <f>IF(V996="","",_xlfn.LET(_xlpm.x,VLOOKUP(V996,'Drop-down_menus'!$F$2:$G$16,2,FALSE),IF(_xlpm.x=0,"",_xlpm.x)))</f>
        <v>https://orcid.org/0000-0002-9037-7623</v>
      </c>
      <c r="AA996" t="str">
        <f>IF(W996="","",_xlfn.LET(_xlpm.x,VLOOKUP(W996,'Drop-down_menus'!$F$2:$G$16,2,FALSE),IF(_xlpm.x=0,"",_xlpm.x)))</f>
        <v/>
      </c>
      <c r="AB996" t="s">
        <v>678</v>
      </c>
      <c r="AC996" t="s">
        <v>701</v>
      </c>
      <c r="AD996" t="s">
        <v>702</v>
      </c>
      <c r="AE996" t="s">
        <v>703</v>
      </c>
      <c r="AF996" t="s">
        <v>703</v>
      </c>
      <c r="AG996" t="s">
        <v>684</v>
      </c>
    </row>
    <row r="997" spans="1:33" x14ac:dyDescent="0.2">
      <c r="A997" s="2" t="s">
        <v>253</v>
      </c>
      <c r="C997">
        <v>1621</v>
      </c>
      <c r="D997" t="s">
        <v>700</v>
      </c>
      <c r="F997" t="s">
        <v>694</v>
      </c>
      <c r="G997">
        <v>1</v>
      </c>
      <c r="H997" t="s">
        <v>694</v>
      </c>
      <c r="I997" t="s">
        <v>694</v>
      </c>
      <c r="J997" t="str">
        <f>IF($I997="","",_xlfn.LET(_xlpm.x,VLOOKUP($I997,'taxon-match_2026-08-31'!$A$2:$N$122,6,FALSE),IF(_xlpm.x=0,"",_xlpm.x)))</f>
        <v>(Meissner, 1900)</v>
      </c>
      <c r="K997" t="str">
        <f>IF($I997="","",_xlfn.LET(_xlpm.x,VLOOKUP($I997,'taxon-match_2026-08-31'!$A$2:$N$122,4,FALSE),IF(_xlpm.x=0,"",_xlpm.x)))</f>
        <v>urn:lsid:marinespecies.org:taxname:160831</v>
      </c>
      <c r="L997" t="str">
        <f>IF($I997="","",_xlfn.LET(_xlpm.x,VLOOKUP($I997,'taxon-match_2026-08-31'!$A$2:$N$122,7,FALSE),IF(_xlpm.x=0,"",_xlpm.x)))</f>
        <v>Animalia</v>
      </c>
      <c r="M997" t="str">
        <f>IF($I997="","",_xlfn.LET(_xlpm.x,VLOOKUP($I997,'taxon-match_2026-08-31'!$A$2:$N$122,8,FALSE),IF(_xlpm.x=0,"",_xlpm.x)))</f>
        <v>Echinodermata</v>
      </c>
      <c r="N997" t="str">
        <f>IF($I997="","",_xlfn.LET(_xlpm.x,VLOOKUP($I997,'taxon-match_2026-08-31'!$A$2:$N$122,9,FALSE),IF(_xlpm.x=0,"",_xlpm.x)))</f>
        <v>Echinoidea</v>
      </c>
      <c r="O997" t="str">
        <f>IF($I997="","",_xlfn.LET(_xlpm.x,VLOOKUP($I997,'taxon-match_2026-08-31'!$A$2:$N$122,10,FALSE),IF(_xlpm.x=0,"",_xlpm.x)))</f>
        <v>Camarodonta</v>
      </c>
      <c r="P997" t="str">
        <f>IF($I997="","",_xlfn.LET(_xlpm.x,VLOOKUP($I997,'taxon-match_2026-08-31'!$A$2:$N$122,11,FALSE),IF(_xlpm.x=0,"",_xlpm.x)))</f>
        <v>Echinidae</v>
      </c>
      <c r="Q997" t="str">
        <f>IF($I997="","",_xlfn.LET(_xlpm.x,VLOOKUP($I997,'taxon-match_2026-08-31'!$A$2:$N$122,12,FALSE),IF(_xlpm.x=0,"",_xlpm.x)))</f>
        <v>Sterechinus</v>
      </c>
      <c r="R997" t="str">
        <f>IF($I997="","",_xlfn.LET(_xlpm.x,VLOOKUP($I997,'taxon-match_2026-08-31'!$A$2:$N$122,14,FALSE),IF(_xlpm.x=0,"",_xlpm.x)))</f>
        <v>neumayeri</v>
      </c>
      <c r="S997" s="2" t="s">
        <v>2609</v>
      </c>
      <c r="T997" t="s">
        <v>89</v>
      </c>
      <c r="U997" t="s">
        <v>68</v>
      </c>
      <c r="V997" t="s">
        <v>77</v>
      </c>
      <c r="X997" t="str">
        <f>IF(T997="","",_xlfn.LET(_xlpm.x,VLOOKUP(T997,'Drop-down_menus'!$F$2:$G$16,2,FALSE),IF(_xlpm.x=0,"",_xlpm.x)))</f>
        <v/>
      </c>
      <c r="Y997" t="str">
        <f>IF(U997="","",_xlfn.LET(_xlpm.x,VLOOKUP(U997,'Drop-down_menus'!$F$2:$G$16,2,FALSE),IF(_xlpm.x=0,"",_xlpm.x)))</f>
        <v>https://orcid.org/0000-0002-0981-7442</v>
      </c>
      <c r="Z997" t="str">
        <f>IF(V997="","",_xlfn.LET(_xlpm.x,VLOOKUP(V997,'Drop-down_menus'!$F$2:$G$16,2,FALSE),IF(_xlpm.x=0,"",_xlpm.x)))</f>
        <v>https://orcid.org/0000-0002-9037-7623</v>
      </c>
      <c r="AA997" t="str">
        <f>IF(W997="","",_xlfn.LET(_xlpm.x,VLOOKUP(W997,'Drop-down_menus'!$F$2:$G$16,2,FALSE),IF(_xlpm.x=0,"",_xlpm.x)))</f>
        <v/>
      </c>
      <c r="AB997" t="s">
        <v>678</v>
      </c>
      <c r="AC997" t="s">
        <v>701</v>
      </c>
      <c r="AD997" t="s">
        <v>702</v>
      </c>
      <c r="AE997" t="s">
        <v>703</v>
      </c>
      <c r="AF997" t="s">
        <v>703</v>
      </c>
      <c r="AG997" t="s">
        <v>684</v>
      </c>
    </row>
    <row r="998" spans="1:33" x14ac:dyDescent="0.2">
      <c r="A998" s="2" t="s">
        <v>253</v>
      </c>
      <c r="C998">
        <v>1622</v>
      </c>
      <c r="D998" t="s">
        <v>700</v>
      </c>
      <c r="F998" t="s">
        <v>694</v>
      </c>
      <c r="G998">
        <v>1</v>
      </c>
      <c r="H998" t="s">
        <v>694</v>
      </c>
      <c r="I998" t="s">
        <v>694</v>
      </c>
      <c r="J998" t="str">
        <f>IF($I998="","",_xlfn.LET(_xlpm.x,VLOOKUP($I998,'taxon-match_2026-08-31'!$A$2:$N$122,6,FALSE),IF(_xlpm.x=0,"",_xlpm.x)))</f>
        <v>(Meissner, 1900)</v>
      </c>
      <c r="K998" t="str">
        <f>IF($I998="","",_xlfn.LET(_xlpm.x,VLOOKUP($I998,'taxon-match_2026-08-31'!$A$2:$N$122,4,FALSE),IF(_xlpm.x=0,"",_xlpm.x)))</f>
        <v>urn:lsid:marinespecies.org:taxname:160831</v>
      </c>
      <c r="L998" t="str">
        <f>IF($I998="","",_xlfn.LET(_xlpm.x,VLOOKUP($I998,'taxon-match_2026-08-31'!$A$2:$N$122,7,FALSE),IF(_xlpm.x=0,"",_xlpm.x)))</f>
        <v>Animalia</v>
      </c>
      <c r="M998" t="str">
        <f>IF($I998="","",_xlfn.LET(_xlpm.x,VLOOKUP($I998,'taxon-match_2026-08-31'!$A$2:$N$122,8,FALSE),IF(_xlpm.x=0,"",_xlpm.x)))</f>
        <v>Echinodermata</v>
      </c>
      <c r="N998" t="str">
        <f>IF($I998="","",_xlfn.LET(_xlpm.x,VLOOKUP($I998,'taxon-match_2026-08-31'!$A$2:$N$122,9,FALSE),IF(_xlpm.x=0,"",_xlpm.x)))</f>
        <v>Echinoidea</v>
      </c>
      <c r="O998" t="str">
        <f>IF($I998="","",_xlfn.LET(_xlpm.x,VLOOKUP($I998,'taxon-match_2026-08-31'!$A$2:$N$122,10,FALSE),IF(_xlpm.x=0,"",_xlpm.x)))</f>
        <v>Camarodonta</v>
      </c>
      <c r="P998" t="str">
        <f>IF($I998="","",_xlfn.LET(_xlpm.x,VLOOKUP($I998,'taxon-match_2026-08-31'!$A$2:$N$122,11,FALSE),IF(_xlpm.x=0,"",_xlpm.x)))</f>
        <v>Echinidae</v>
      </c>
      <c r="Q998" t="str">
        <f>IF($I998="","",_xlfn.LET(_xlpm.x,VLOOKUP($I998,'taxon-match_2026-08-31'!$A$2:$N$122,12,FALSE),IF(_xlpm.x=0,"",_xlpm.x)))</f>
        <v>Sterechinus</v>
      </c>
      <c r="R998" t="str">
        <f>IF($I998="","",_xlfn.LET(_xlpm.x,VLOOKUP($I998,'taxon-match_2026-08-31'!$A$2:$N$122,14,FALSE),IF(_xlpm.x=0,"",_xlpm.x)))</f>
        <v>neumayeri</v>
      </c>
      <c r="S998" s="2" t="s">
        <v>2609</v>
      </c>
      <c r="T998" t="s">
        <v>89</v>
      </c>
      <c r="U998" t="s">
        <v>68</v>
      </c>
      <c r="V998" t="s">
        <v>77</v>
      </c>
      <c r="X998" t="str">
        <f>IF(T998="","",_xlfn.LET(_xlpm.x,VLOOKUP(T998,'Drop-down_menus'!$F$2:$G$16,2,FALSE),IF(_xlpm.x=0,"",_xlpm.x)))</f>
        <v/>
      </c>
      <c r="Y998" t="str">
        <f>IF(U998="","",_xlfn.LET(_xlpm.x,VLOOKUP(U998,'Drop-down_menus'!$F$2:$G$16,2,FALSE),IF(_xlpm.x=0,"",_xlpm.x)))</f>
        <v>https://orcid.org/0000-0002-0981-7442</v>
      </c>
      <c r="Z998" t="str">
        <f>IF(V998="","",_xlfn.LET(_xlpm.x,VLOOKUP(V998,'Drop-down_menus'!$F$2:$G$16,2,FALSE),IF(_xlpm.x=0,"",_xlpm.x)))</f>
        <v>https://orcid.org/0000-0002-9037-7623</v>
      </c>
      <c r="AA998" t="str">
        <f>IF(W998="","",_xlfn.LET(_xlpm.x,VLOOKUP(W998,'Drop-down_menus'!$F$2:$G$16,2,FALSE),IF(_xlpm.x=0,"",_xlpm.x)))</f>
        <v/>
      </c>
      <c r="AB998" t="s">
        <v>678</v>
      </c>
      <c r="AC998" t="s">
        <v>701</v>
      </c>
      <c r="AD998" t="s">
        <v>702</v>
      </c>
      <c r="AE998" t="s">
        <v>703</v>
      </c>
      <c r="AF998" t="s">
        <v>703</v>
      </c>
      <c r="AG998" t="s">
        <v>684</v>
      </c>
    </row>
    <row r="999" spans="1:33" x14ac:dyDescent="0.2">
      <c r="A999" s="2" t="s">
        <v>253</v>
      </c>
      <c r="C999">
        <v>1623</v>
      </c>
      <c r="D999" t="s">
        <v>700</v>
      </c>
      <c r="F999" t="s">
        <v>694</v>
      </c>
      <c r="G999">
        <v>1</v>
      </c>
      <c r="H999" t="s">
        <v>694</v>
      </c>
      <c r="I999" t="s">
        <v>694</v>
      </c>
      <c r="J999" t="str">
        <f>IF($I999="","",_xlfn.LET(_xlpm.x,VLOOKUP($I999,'taxon-match_2026-08-31'!$A$2:$N$122,6,FALSE),IF(_xlpm.x=0,"",_xlpm.x)))</f>
        <v>(Meissner, 1900)</v>
      </c>
      <c r="K999" t="str">
        <f>IF($I999="","",_xlfn.LET(_xlpm.x,VLOOKUP($I999,'taxon-match_2026-08-31'!$A$2:$N$122,4,FALSE),IF(_xlpm.x=0,"",_xlpm.x)))</f>
        <v>urn:lsid:marinespecies.org:taxname:160831</v>
      </c>
      <c r="L999" t="str">
        <f>IF($I999="","",_xlfn.LET(_xlpm.x,VLOOKUP($I999,'taxon-match_2026-08-31'!$A$2:$N$122,7,FALSE),IF(_xlpm.x=0,"",_xlpm.x)))</f>
        <v>Animalia</v>
      </c>
      <c r="M999" t="str">
        <f>IF($I999="","",_xlfn.LET(_xlpm.x,VLOOKUP($I999,'taxon-match_2026-08-31'!$A$2:$N$122,8,FALSE),IF(_xlpm.x=0,"",_xlpm.x)))</f>
        <v>Echinodermata</v>
      </c>
      <c r="N999" t="str">
        <f>IF($I999="","",_xlfn.LET(_xlpm.x,VLOOKUP($I999,'taxon-match_2026-08-31'!$A$2:$N$122,9,FALSE),IF(_xlpm.x=0,"",_xlpm.x)))</f>
        <v>Echinoidea</v>
      </c>
      <c r="O999" t="str">
        <f>IF($I999="","",_xlfn.LET(_xlpm.x,VLOOKUP($I999,'taxon-match_2026-08-31'!$A$2:$N$122,10,FALSE),IF(_xlpm.x=0,"",_xlpm.x)))</f>
        <v>Camarodonta</v>
      </c>
      <c r="P999" t="str">
        <f>IF($I999="","",_xlfn.LET(_xlpm.x,VLOOKUP($I999,'taxon-match_2026-08-31'!$A$2:$N$122,11,FALSE),IF(_xlpm.x=0,"",_xlpm.x)))</f>
        <v>Echinidae</v>
      </c>
      <c r="Q999" t="str">
        <f>IF($I999="","",_xlfn.LET(_xlpm.x,VLOOKUP($I999,'taxon-match_2026-08-31'!$A$2:$N$122,12,FALSE),IF(_xlpm.x=0,"",_xlpm.x)))</f>
        <v>Sterechinus</v>
      </c>
      <c r="R999" t="str">
        <f>IF($I999="","",_xlfn.LET(_xlpm.x,VLOOKUP($I999,'taxon-match_2026-08-31'!$A$2:$N$122,14,FALSE),IF(_xlpm.x=0,"",_xlpm.x)))</f>
        <v>neumayeri</v>
      </c>
      <c r="S999" s="2" t="s">
        <v>2609</v>
      </c>
      <c r="T999" t="s">
        <v>89</v>
      </c>
      <c r="U999" t="s">
        <v>68</v>
      </c>
      <c r="V999" t="s">
        <v>77</v>
      </c>
      <c r="X999" t="str">
        <f>IF(T999="","",_xlfn.LET(_xlpm.x,VLOOKUP(T999,'Drop-down_menus'!$F$2:$G$16,2,FALSE),IF(_xlpm.x=0,"",_xlpm.x)))</f>
        <v/>
      </c>
      <c r="Y999" t="str">
        <f>IF(U999="","",_xlfn.LET(_xlpm.x,VLOOKUP(U999,'Drop-down_menus'!$F$2:$G$16,2,FALSE),IF(_xlpm.x=0,"",_xlpm.x)))</f>
        <v>https://orcid.org/0000-0002-0981-7442</v>
      </c>
      <c r="Z999" t="str">
        <f>IF(V999="","",_xlfn.LET(_xlpm.x,VLOOKUP(V999,'Drop-down_menus'!$F$2:$G$16,2,FALSE),IF(_xlpm.x=0,"",_xlpm.x)))</f>
        <v>https://orcid.org/0000-0002-9037-7623</v>
      </c>
      <c r="AA999" t="str">
        <f>IF(W999="","",_xlfn.LET(_xlpm.x,VLOOKUP(W999,'Drop-down_menus'!$F$2:$G$16,2,FALSE),IF(_xlpm.x=0,"",_xlpm.x)))</f>
        <v/>
      </c>
      <c r="AB999" t="s">
        <v>678</v>
      </c>
      <c r="AC999" t="s">
        <v>701</v>
      </c>
      <c r="AD999" t="s">
        <v>702</v>
      </c>
      <c r="AE999" t="s">
        <v>703</v>
      </c>
      <c r="AF999" t="s">
        <v>703</v>
      </c>
      <c r="AG999" t="s">
        <v>684</v>
      </c>
    </row>
    <row r="1000" spans="1:33" x14ac:dyDescent="0.2">
      <c r="A1000" s="2" t="s">
        <v>253</v>
      </c>
      <c r="C1000">
        <v>1624</v>
      </c>
      <c r="D1000" t="s">
        <v>700</v>
      </c>
      <c r="F1000" t="s">
        <v>694</v>
      </c>
      <c r="G1000">
        <v>1</v>
      </c>
      <c r="H1000" t="s">
        <v>694</v>
      </c>
      <c r="I1000" t="s">
        <v>694</v>
      </c>
      <c r="J1000" t="str">
        <f>IF($I1000="","",_xlfn.LET(_xlpm.x,VLOOKUP($I1000,'taxon-match_2026-08-31'!$A$2:$N$122,6,FALSE),IF(_xlpm.x=0,"",_xlpm.x)))</f>
        <v>(Meissner, 1900)</v>
      </c>
      <c r="K1000" t="str">
        <f>IF($I1000="","",_xlfn.LET(_xlpm.x,VLOOKUP($I1000,'taxon-match_2026-08-31'!$A$2:$N$122,4,FALSE),IF(_xlpm.x=0,"",_xlpm.x)))</f>
        <v>urn:lsid:marinespecies.org:taxname:160831</v>
      </c>
      <c r="L1000" t="str">
        <f>IF($I1000="","",_xlfn.LET(_xlpm.x,VLOOKUP($I1000,'taxon-match_2026-08-31'!$A$2:$N$122,7,FALSE),IF(_xlpm.x=0,"",_xlpm.x)))</f>
        <v>Animalia</v>
      </c>
      <c r="M1000" t="str">
        <f>IF($I1000="","",_xlfn.LET(_xlpm.x,VLOOKUP($I1000,'taxon-match_2026-08-31'!$A$2:$N$122,8,FALSE),IF(_xlpm.x=0,"",_xlpm.x)))</f>
        <v>Echinodermata</v>
      </c>
      <c r="N1000" t="str">
        <f>IF($I1000="","",_xlfn.LET(_xlpm.x,VLOOKUP($I1000,'taxon-match_2026-08-31'!$A$2:$N$122,9,FALSE),IF(_xlpm.x=0,"",_xlpm.x)))</f>
        <v>Echinoidea</v>
      </c>
      <c r="O1000" t="str">
        <f>IF($I1000="","",_xlfn.LET(_xlpm.x,VLOOKUP($I1000,'taxon-match_2026-08-31'!$A$2:$N$122,10,FALSE),IF(_xlpm.x=0,"",_xlpm.x)))</f>
        <v>Camarodonta</v>
      </c>
      <c r="P1000" t="str">
        <f>IF($I1000="","",_xlfn.LET(_xlpm.x,VLOOKUP($I1000,'taxon-match_2026-08-31'!$A$2:$N$122,11,FALSE),IF(_xlpm.x=0,"",_xlpm.x)))</f>
        <v>Echinidae</v>
      </c>
      <c r="Q1000" t="str">
        <f>IF($I1000="","",_xlfn.LET(_xlpm.x,VLOOKUP($I1000,'taxon-match_2026-08-31'!$A$2:$N$122,12,FALSE),IF(_xlpm.x=0,"",_xlpm.x)))</f>
        <v>Sterechinus</v>
      </c>
      <c r="R1000" t="str">
        <f>IF($I1000="","",_xlfn.LET(_xlpm.x,VLOOKUP($I1000,'taxon-match_2026-08-31'!$A$2:$N$122,14,FALSE),IF(_xlpm.x=0,"",_xlpm.x)))</f>
        <v>neumayeri</v>
      </c>
      <c r="S1000" s="2" t="s">
        <v>2609</v>
      </c>
      <c r="T1000" t="s">
        <v>89</v>
      </c>
      <c r="U1000" t="s">
        <v>68</v>
      </c>
      <c r="V1000" t="s">
        <v>77</v>
      </c>
      <c r="X1000" t="str">
        <f>IF(T1000="","",_xlfn.LET(_xlpm.x,VLOOKUP(T1000,'Drop-down_menus'!$F$2:$G$16,2,FALSE),IF(_xlpm.x=0,"",_xlpm.x)))</f>
        <v/>
      </c>
      <c r="Y1000" t="str">
        <f>IF(U1000="","",_xlfn.LET(_xlpm.x,VLOOKUP(U1000,'Drop-down_menus'!$F$2:$G$16,2,FALSE),IF(_xlpm.x=0,"",_xlpm.x)))</f>
        <v>https://orcid.org/0000-0002-0981-7442</v>
      </c>
      <c r="Z1000" t="str">
        <f>IF(V1000="","",_xlfn.LET(_xlpm.x,VLOOKUP(V1000,'Drop-down_menus'!$F$2:$G$16,2,FALSE),IF(_xlpm.x=0,"",_xlpm.x)))</f>
        <v>https://orcid.org/0000-0002-9037-7623</v>
      </c>
      <c r="AA1000" t="str">
        <f>IF(W1000="","",_xlfn.LET(_xlpm.x,VLOOKUP(W1000,'Drop-down_menus'!$F$2:$G$16,2,FALSE),IF(_xlpm.x=0,"",_xlpm.x)))</f>
        <v/>
      </c>
      <c r="AB1000" t="s">
        <v>678</v>
      </c>
      <c r="AC1000" t="s">
        <v>701</v>
      </c>
      <c r="AD1000" t="s">
        <v>702</v>
      </c>
      <c r="AE1000" t="s">
        <v>703</v>
      </c>
      <c r="AF1000" t="s">
        <v>703</v>
      </c>
      <c r="AG1000" t="s">
        <v>684</v>
      </c>
    </row>
    <row r="1001" spans="1:33" x14ac:dyDescent="0.2">
      <c r="A1001" s="2" t="s">
        <v>253</v>
      </c>
      <c r="C1001">
        <v>1625</v>
      </c>
      <c r="D1001" t="s">
        <v>700</v>
      </c>
      <c r="F1001" t="s">
        <v>694</v>
      </c>
      <c r="G1001">
        <v>1</v>
      </c>
      <c r="H1001" t="s">
        <v>694</v>
      </c>
      <c r="I1001" t="s">
        <v>694</v>
      </c>
      <c r="J1001" t="str">
        <f>IF($I1001="","",_xlfn.LET(_xlpm.x,VLOOKUP($I1001,'taxon-match_2026-08-31'!$A$2:$N$122,6,FALSE),IF(_xlpm.x=0,"",_xlpm.x)))</f>
        <v>(Meissner, 1900)</v>
      </c>
      <c r="K1001" t="str">
        <f>IF($I1001="","",_xlfn.LET(_xlpm.x,VLOOKUP($I1001,'taxon-match_2026-08-31'!$A$2:$N$122,4,FALSE),IF(_xlpm.x=0,"",_xlpm.x)))</f>
        <v>urn:lsid:marinespecies.org:taxname:160831</v>
      </c>
      <c r="L1001" t="str">
        <f>IF($I1001="","",_xlfn.LET(_xlpm.x,VLOOKUP($I1001,'taxon-match_2026-08-31'!$A$2:$N$122,7,FALSE),IF(_xlpm.x=0,"",_xlpm.x)))</f>
        <v>Animalia</v>
      </c>
      <c r="M1001" t="str">
        <f>IF($I1001="","",_xlfn.LET(_xlpm.x,VLOOKUP($I1001,'taxon-match_2026-08-31'!$A$2:$N$122,8,FALSE),IF(_xlpm.x=0,"",_xlpm.x)))</f>
        <v>Echinodermata</v>
      </c>
      <c r="N1001" t="str">
        <f>IF($I1001="","",_xlfn.LET(_xlpm.x,VLOOKUP($I1001,'taxon-match_2026-08-31'!$A$2:$N$122,9,FALSE),IF(_xlpm.x=0,"",_xlpm.x)))</f>
        <v>Echinoidea</v>
      </c>
      <c r="O1001" t="str">
        <f>IF($I1001="","",_xlfn.LET(_xlpm.x,VLOOKUP($I1001,'taxon-match_2026-08-31'!$A$2:$N$122,10,FALSE),IF(_xlpm.x=0,"",_xlpm.x)))</f>
        <v>Camarodonta</v>
      </c>
      <c r="P1001" t="str">
        <f>IF($I1001="","",_xlfn.LET(_xlpm.x,VLOOKUP($I1001,'taxon-match_2026-08-31'!$A$2:$N$122,11,FALSE),IF(_xlpm.x=0,"",_xlpm.x)))</f>
        <v>Echinidae</v>
      </c>
      <c r="Q1001" t="str">
        <f>IF($I1001="","",_xlfn.LET(_xlpm.x,VLOOKUP($I1001,'taxon-match_2026-08-31'!$A$2:$N$122,12,FALSE),IF(_xlpm.x=0,"",_xlpm.x)))</f>
        <v>Sterechinus</v>
      </c>
      <c r="R1001" t="str">
        <f>IF($I1001="","",_xlfn.LET(_xlpm.x,VLOOKUP($I1001,'taxon-match_2026-08-31'!$A$2:$N$122,14,FALSE),IF(_xlpm.x=0,"",_xlpm.x)))</f>
        <v>neumayeri</v>
      </c>
      <c r="S1001" s="2" t="s">
        <v>2609</v>
      </c>
      <c r="T1001" t="s">
        <v>89</v>
      </c>
      <c r="U1001" t="s">
        <v>68</v>
      </c>
      <c r="V1001" t="s">
        <v>77</v>
      </c>
      <c r="X1001" t="str">
        <f>IF(T1001="","",_xlfn.LET(_xlpm.x,VLOOKUP(T1001,'Drop-down_menus'!$F$2:$G$16,2,FALSE),IF(_xlpm.x=0,"",_xlpm.x)))</f>
        <v/>
      </c>
      <c r="Y1001" t="str">
        <f>IF(U1001="","",_xlfn.LET(_xlpm.x,VLOOKUP(U1001,'Drop-down_menus'!$F$2:$G$16,2,FALSE),IF(_xlpm.x=0,"",_xlpm.x)))</f>
        <v>https://orcid.org/0000-0002-0981-7442</v>
      </c>
      <c r="Z1001" t="str">
        <f>IF(V1001="","",_xlfn.LET(_xlpm.x,VLOOKUP(V1001,'Drop-down_menus'!$F$2:$G$16,2,FALSE),IF(_xlpm.x=0,"",_xlpm.x)))</f>
        <v>https://orcid.org/0000-0002-9037-7623</v>
      </c>
      <c r="AA1001" t="str">
        <f>IF(W1001="","",_xlfn.LET(_xlpm.x,VLOOKUP(W1001,'Drop-down_menus'!$F$2:$G$16,2,FALSE),IF(_xlpm.x=0,"",_xlpm.x)))</f>
        <v/>
      </c>
      <c r="AB1001" t="s">
        <v>678</v>
      </c>
      <c r="AC1001" t="s">
        <v>701</v>
      </c>
      <c r="AD1001" t="s">
        <v>702</v>
      </c>
      <c r="AE1001" t="s">
        <v>703</v>
      </c>
      <c r="AF1001" t="s">
        <v>703</v>
      </c>
      <c r="AG1001" t="s">
        <v>684</v>
      </c>
    </row>
    <row r="1002" spans="1:33" x14ac:dyDescent="0.2">
      <c r="A1002" s="2" t="s">
        <v>253</v>
      </c>
      <c r="C1002">
        <v>1626</v>
      </c>
      <c r="D1002" t="s">
        <v>700</v>
      </c>
      <c r="F1002" t="s">
        <v>694</v>
      </c>
      <c r="G1002">
        <v>1</v>
      </c>
      <c r="H1002" t="s">
        <v>694</v>
      </c>
      <c r="I1002" t="s">
        <v>694</v>
      </c>
      <c r="J1002" t="str">
        <f>IF($I1002="","",_xlfn.LET(_xlpm.x,VLOOKUP($I1002,'taxon-match_2026-08-31'!$A$2:$N$122,6,FALSE),IF(_xlpm.x=0,"",_xlpm.x)))</f>
        <v>(Meissner, 1900)</v>
      </c>
      <c r="K1002" t="str">
        <f>IF($I1002="","",_xlfn.LET(_xlpm.x,VLOOKUP($I1002,'taxon-match_2026-08-31'!$A$2:$N$122,4,FALSE),IF(_xlpm.x=0,"",_xlpm.x)))</f>
        <v>urn:lsid:marinespecies.org:taxname:160831</v>
      </c>
      <c r="L1002" t="str">
        <f>IF($I1002="","",_xlfn.LET(_xlpm.x,VLOOKUP($I1002,'taxon-match_2026-08-31'!$A$2:$N$122,7,FALSE),IF(_xlpm.x=0,"",_xlpm.x)))</f>
        <v>Animalia</v>
      </c>
      <c r="M1002" t="str">
        <f>IF($I1002="","",_xlfn.LET(_xlpm.x,VLOOKUP($I1002,'taxon-match_2026-08-31'!$A$2:$N$122,8,FALSE),IF(_xlpm.x=0,"",_xlpm.x)))</f>
        <v>Echinodermata</v>
      </c>
      <c r="N1002" t="str">
        <f>IF($I1002="","",_xlfn.LET(_xlpm.x,VLOOKUP($I1002,'taxon-match_2026-08-31'!$A$2:$N$122,9,FALSE),IF(_xlpm.x=0,"",_xlpm.x)))</f>
        <v>Echinoidea</v>
      </c>
      <c r="O1002" t="str">
        <f>IF($I1002="","",_xlfn.LET(_xlpm.x,VLOOKUP($I1002,'taxon-match_2026-08-31'!$A$2:$N$122,10,FALSE),IF(_xlpm.x=0,"",_xlpm.x)))</f>
        <v>Camarodonta</v>
      </c>
      <c r="P1002" t="str">
        <f>IF($I1002="","",_xlfn.LET(_xlpm.x,VLOOKUP($I1002,'taxon-match_2026-08-31'!$A$2:$N$122,11,FALSE),IF(_xlpm.x=0,"",_xlpm.x)))</f>
        <v>Echinidae</v>
      </c>
      <c r="Q1002" t="str">
        <f>IF($I1002="","",_xlfn.LET(_xlpm.x,VLOOKUP($I1002,'taxon-match_2026-08-31'!$A$2:$N$122,12,FALSE),IF(_xlpm.x=0,"",_xlpm.x)))</f>
        <v>Sterechinus</v>
      </c>
      <c r="R1002" t="str">
        <f>IF($I1002="","",_xlfn.LET(_xlpm.x,VLOOKUP($I1002,'taxon-match_2026-08-31'!$A$2:$N$122,14,FALSE),IF(_xlpm.x=0,"",_xlpm.x)))</f>
        <v>neumayeri</v>
      </c>
      <c r="S1002" s="2" t="s">
        <v>2609</v>
      </c>
      <c r="T1002" t="s">
        <v>89</v>
      </c>
      <c r="U1002" t="s">
        <v>68</v>
      </c>
      <c r="V1002" t="s">
        <v>77</v>
      </c>
      <c r="X1002" t="str">
        <f>IF(T1002="","",_xlfn.LET(_xlpm.x,VLOOKUP(T1002,'Drop-down_menus'!$F$2:$G$16,2,FALSE),IF(_xlpm.x=0,"",_xlpm.x)))</f>
        <v/>
      </c>
      <c r="Y1002" t="str">
        <f>IF(U1002="","",_xlfn.LET(_xlpm.x,VLOOKUP(U1002,'Drop-down_menus'!$F$2:$G$16,2,FALSE),IF(_xlpm.x=0,"",_xlpm.x)))</f>
        <v>https://orcid.org/0000-0002-0981-7442</v>
      </c>
      <c r="Z1002" t="str">
        <f>IF(V1002="","",_xlfn.LET(_xlpm.x,VLOOKUP(V1002,'Drop-down_menus'!$F$2:$G$16,2,FALSE),IF(_xlpm.x=0,"",_xlpm.x)))</f>
        <v>https://orcid.org/0000-0002-9037-7623</v>
      </c>
      <c r="AA1002" t="str">
        <f>IF(W1002="","",_xlfn.LET(_xlpm.x,VLOOKUP(W1002,'Drop-down_menus'!$F$2:$G$16,2,FALSE),IF(_xlpm.x=0,"",_xlpm.x)))</f>
        <v/>
      </c>
      <c r="AB1002" t="s">
        <v>678</v>
      </c>
      <c r="AC1002" t="s">
        <v>701</v>
      </c>
      <c r="AD1002" t="s">
        <v>702</v>
      </c>
      <c r="AE1002" t="s">
        <v>703</v>
      </c>
      <c r="AF1002" t="s">
        <v>703</v>
      </c>
      <c r="AG1002" t="s">
        <v>684</v>
      </c>
    </row>
    <row r="1003" spans="1:33" x14ac:dyDescent="0.2">
      <c r="A1003" s="2" t="s">
        <v>253</v>
      </c>
      <c r="C1003">
        <v>1627</v>
      </c>
      <c r="D1003" t="s">
        <v>700</v>
      </c>
      <c r="F1003" t="s">
        <v>694</v>
      </c>
      <c r="G1003">
        <v>1</v>
      </c>
      <c r="H1003" t="s">
        <v>694</v>
      </c>
      <c r="I1003" t="s">
        <v>694</v>
      </c>
      <c r="J1003" t="str">
        <f>IF($I1003="","",_xlfn.LET(_xlpm.x,VLOOKUP($I1003,'taxon-match_2026-08-31'!$A$2:$N$122,6,FALSE),IF(_xlpm.x=0,"",_xlpm.x)))</f>
        <v>(Meissner, 1900)</v>
      </c>
      <c r="K1003" t="str">
        <f>IF($I1003="","",_xlfn.LET(_xlpm.x,VLOOKUP($I1003,'taxon-match_2026-08-31'!$A$2:$N$122,4,FALSE),IF(_xlpm.x=0,"",_xlpm.x)))</f>
        <v>urn:lsid:marinespecies.org:taxname:160831</v>
      </c>
      <c r="L1003" t="str">
        <f>IF($I1003="","",_xlfn.LET(_xlpm.x,VLOOKUP($I1003,'taxon-match_2026-08-31'!$A$2:$N$122,7,FALSE),IF(_xlpm.x=0,"",_xlpm.x)))</f>
        <v>Animalia</v>
      </c>
      <c r="M1003" t="str">
        <f>IF($I1003="","",_xlfn.LET(_xlpm.x,VLOOKUP($I1003,'taxon-match_2026-08-31'!$A$2:$N$122,8,FALSE),IF(_xlpm.x=0,"",_xlpm.x)))</f>
        <v>Echinodermata</v>
      </c>
      <c r="N1003" t="str">
        <f>IF($I1003="","",_xlfn.LET(_xlpm.x,VLOOKUP($I1003,'taxon-match_2026-08-31'!$A$2:$N$122,9,FALSE),IF(_xlpm.x=0,"",_xlpm.x)))</f>
        <v>Echinoidea</v>
      </c>
      <c r="O1003" t="str">
        <f>IF($I1003="","",_xlfn.LET(_xlpm.x,VLOOKUP($I1003,'taxon-match_2026-08-31'!$A$2:$N$122,10,FALSE),IF(_xlpm.x=0,"",_xlpm.x)))</f>
        <v>Camarodonta</v>
      </c>
      <c r="P1003" t="str">
        <f>IF($I1003="","",_xlfn.LET(_xlpm.x,VLOOKUP($I1003,'taxon-match_2026-08-31'!$A$2:$N$122,11,FALSE),IF(_xlpm.x=0,"",_xlpm.x)))</f>
        <v>Echinidae</v>
      </c>
      <c r="Q1003" t="str">
        <f>IF($I1003="","",_xlfn.LET(_xlpm.x,VLOOKUP($I1003,'taxon-match_2026-08-31'!$A$2:$N$122,12,FALSE),IF(_xlpm.x=0,"",_xlpm.x)))</f>
        <v>Sterechinus</v>
      </c>
      <c r="R1003" t="str">
        <f>IF($I1003="","",_xlfn.LET(_xlpm.x,VLOOKUP($I1003,'taxon-match_2026-08-31'!$A$2:$N$122,14,FALSE),IF(_xlpm.x=0,"",_xlpm.x)))</f>
        <v>neumayeri</v>
      </c>
      <c r="S1003" s="2" t="s">
        <v>2609</v>
      </c>
      <c r="T1003" t="s">
        <v>89</v>
      </c>
      <c r="U1003" t="s">
        <v>68</v>
      </c>
      <c r="V1003" t="s">
        <v>77</v>
      </c>
      <c r="X1003" t="str">
        <f>IF(T1003="","",_xlfn.LET(_xlpm.x,VLOOKUP(T1003,'Drop-down_menus'!$F$2:$G$16,2,FALSE),IF(_xlpm.x=0,"",_xlpm.x)))</f>
        <v/>
      </c>
      <c r="Y1003" t="str">
        <f>IF(U1003="","",_xlfn.LET(_xlpm.x,VLOOKUP(U1003,'Drop-down_menus'!$F$2:$G$16,2,FALSE),IF(_xlpm.x=0,"",_xlpm.x)))</f>
        <v>https://orcid.org/0000-0002-0981-7442</v>
      </c>
      <c r="Z1003" t="str">
        <f>IF(V1003="","",_xlfn.LET(_xlpm.x,VLOOKUP(V1003,'Drop-down_menus'!$F$2:$G$16,2,FALSE),IF(_xlpm.x=0,"",_xlpm.x)))</f>
        <v>https://orcid.org/0000-0002-9037-7623</v>
      </c>
      <c r="AA1003" t="str">
        <f>IF(W1003="","",_xlfn.LET(_xlpm.x,VLOOKUP(W1003,'Drop-down_menus'!$F$2:$G$16,2,FALSE),IF(_xlpm.x=0,"",_xlpm.x)))</f>
        <v/>
      </c>
      <c r="AB1003" t="s">
        <v>678</v>
      </c>
      <c r="AC1003" t="s">
        <v>701</v>
      </c>
      <c r="AD1003" t="s">
        <v>702</v>
      </c>
      <c r="AE1003" t="s">
        <v>703</v>
      </c>
      <c r="AF1003" t="s">
        <v>703</v>
      </c>
      <c r="AG1003" t="s">
        <v>684</v>
      </c>
    </row>
    <row r="1004" spans="1:33" x14ac:dyDescent="0.2">
      <c r="A1004" s="2" t="s">
        <v>253</v>
      </c>
      <c r="C1004">
        <v>1628</v>
      </c>
      <c r="D1004" t="s">
        <v>700</v>
      </c>
      <c r="F1004" t="s">
        <v>694</v>
      </c>
      <c r="G1004">
        <v>1</v>
      </c>
      <c r="H1004" t="s">
        <v>694</v>
      </c>
      <c r="I1004" t="s">
        <v>694</v>
      </c>
      <c r="J1004" t="str">
        <f>IF($I1004="","",_xlfn.LET(_xlpm.x,VLOOKUP($I1004,'taxon-match_2026-08-31'!$A$2:$N$122,6,FALSE),IF(_xlpm.x=0,"",_xlpm.x)))</f>
        <v>(Meissner, 1900)</v>
      </c>
      <c r="K1004" t="str">
        <f>IF($I1004="","",_xlfn.LET(_xlpm.x,VLOOKUP($I1004,'taxon-match_2026-08-31'!$A$2:$N$122,4,FALSE),IF(_xlpm.x=0,"",_xlpm.x)))</f>
        <v>urn:lsid:marinespecies.org:taxname:160831</v>
      </c>
      <c r="L1004" t="str">
        <f>IF($I1004="","",_xlfn.LET(_xlpm.x,VLOOKUP($I1004,'taxon-match_2026-08-31'!$A$2:$N$122,7,FALSE),IF(_xlpm.x=0,"",_xlpm.x)))</f>
        <v>Animalia</v>
      </c>
      <c r="M1004" t="str">
        <f>IF($I1004="","",_xlfn.LET(_xlpm.x,VLOOKUP($I1004,'taxon-match_2026-08-31'!$A$2:$N$122,8,FALSE),IF(_xlpm.x=0,"",_xlpm.x)))</f>
        <v>Echinodermata</v>
      </c>
      <c r="N1004" t="str">
        <f>IF($I1004="","",_xlfn.LET(_xlpm.x,VLOOKUP($I1004,'taxon-match_2026-08-31'!$A$2:$N$122,9,FALSE),IF(_xlpm.x=0,"",_xlpm.x)))</f>
        <v>Echinoidea</v>
      </c>
      <c r="O1004" t="str">
        <f>IF($I1004="","",_xlfn.LET(_xlpm.x,VLOOKUP($I1004,'taxon-match_2026-08-31'!$A$2:$N$122,10,FALSE),IF(_xlpm.x=0,"",_xlpm.x)))</f>
        <v>Camarodonta</v>
      </c>
      <c r="P1004" t="str">
        <f>IF($I1004="","",_xlfn.LET(_xlpm.x,VLOOKUP($I1004,'taxon-match_2026-08-31'!$A$2:$N$122,11,FALSE),IF(_xlpm.x=0,"",_xlpm.x)))</f>
        <v>Echinidae</v>
      </c>
      <c r="Q1004" t="str">
        <f>IF($I1004="","",_xlfn.LET(_xlpm.x,VLOOKUP($I1004,'taxon-match_2026-08-31'!$A$2:$N$122,12,FALSE),IF(_xlpm.x=0,"",_xlpm.x)))</f>
        <v>Sterechinus</v>
      </c>
      <c r="R1004" t="str">
        <f>IF($I1004="","",_xlfn.LET(_xlpm.x,VLOOKUP($I1004,'taxon-match_2026-08-31'!$A$2:$N$122,14,FALSE),IF(_xlpm.x=0,"",_xlpm.x)))</f>
        <v>neumayeri</v>
      </c>
      <c r="S1004" s="2" t="s">
        <v>2609</v>
      </c>
      <c r="T1004" t="s">
        <v>89</v>
      </c>
      <c r="U1004" t="s">
        <v>68</v>
      </c>
      <c r="V1004" t="s">
        <v>77</v>
      </c>
      <c r="X1004" t="str">
        <f>IF(T1004="","",_xlfn.LET(_xlpm.x,VLOOKUP(T1004,'Drop-down_menus'!$F$2:$G$16,2,FALSE),IF(_xlpm.x=0,"",_xlpm.x)))</f>
        <v/>
      </c>
      <c r="Y1004" t="str">
        <f>IF(U1004="","",_xlfn.LET(_xlpm.x,VLOOKUP(U1004,'Drop-down_menus'!$F$2:$G$16,2,FALSE),IF(_xlpm.x=0,"",_xlpm.x)))</f>
        <v>https://orcid.org/0000-0002-0981-7442</v>
      </c>
      <c r="Z1004" t="str">
        <f>IF(V1004="","",_xlfn.LET(_xlpm.x,VLOOKUP(V1004,'Drop-down_menus'!$F$2:$G$16,2,FALSE),IF(_xlpm.x=0,"",_xlpm.x)))</f>
        <v>https://orcid.org/0000-0002-9037-7623</v>
      </c>
      <c r="AA1004" t="str">
        <f>IF(W1004="","",_xlfn.LET(_xlpm.x,VLOOKUP(W1004,'Drop-down_menus'!$F$2:$G$16,2,FALSE),IF(_xlpm.x=0,"",_xlpm.x)))</f>
        <v/>
      </c>
      <c r="AB1004" t="s">
        <v>678</v>
      </c>
      <c r="AC1004" t="s">
        <v>701</v>
      </c>
      <c r="AD1004" t="s">
        <v>702</v>
      </c>
      <c r="AE1004" t="s">
        <v>703</v>
      </c>
      <c r="AF1004" t="s">
        <v>703</v>
      </c>
      <c r="AG1004" t="s">
        <v>684</v>
      </c>
    </row>
    <row r="1005" spans="1:33" x14ac:dyDescent="0.2">
      <c r="A1005" s="2" t="s">
        <v>253</v>
      </c>
      <c r="C1005">
        <v>1629</v>
      </c>
      <c r="D1005" t="s">
        <v>700</v>
      </c>
      <c r="F1005" t="s">
        <v>694</v>
      </c>
      <c r="G1005">
        <v>1</v>
      </c>
      <c r="H1005" t="s">
        <v>694</v>
      </c>
      <c r="I1005" t="s">
        <v>694</v>
      </c>
      <c r="J1005" t="str">
        <f>IF($I1005="","",_xlfn.LET(_xlpm.x,VLOOKUP($I1005,'taxon-match_2026-08-31'!$A$2:$N$122,6,FALSE),IF(_xlpm.x=0,"",_xlpm.x)))</f>
        <v>(Meissner, 1900)</v>
      </c>
      <c r="K1005" t="str">
        <f>IF($I1005="","",_xlfn.LET(_xlpm.x,VLOOKUP($I1005,'taxon-match_2026-08-31'!$A$2:$N$122,4,FALSE),IF(_xlpm.x=0,"",_xlpm.x)))</f>
        <v>urn:lsid:marinespecies.org:taxname:160831</v>
      </c>
      <c r="L1005" t="str">
        <f>IF($I1005="","",_xlfn.LET(_xlpm.x,VLOOKUP($I1005,'taxon-match_2026-08-31'!$A$2:$N$122,7,FALSE),IF(_xlpm.x=0,"",_xlpm.x)))</f>
        <v>Animalia</v>
      </c>
      <c r="M1005" t="str">
        <f>IF($I1005="","",_xlfn.LET(_xlpm.x,VLOOKUP($I1005,'taxon-match_2026-08-31'!$A$2:$N$122,8,FALSE),IF(_xlpm.x=0,"",_xlpm.x)))</f>
        <v>Echinodermata</v>
      </c>
      <c r="N1005" t="str">
        <f>IF($I1005="","",_xlfn.LET(_xlpm.x,VLOOKUP($I1005,'taxon-match_2026-08-31'!$A$2:$N$122,9,FALSE),IF(_xlpm.x=0,"",_xlpm.x)))</f>
        <v>Echinoidea</v>
      </c>
      <c r="O1005" t="str">
        <f>IF($I1005="","",_xlfn.LET(_xlpm.x,VLOOKUP($I1005,'taxon-match_2026-08-31'!$A$2:$N$122,10,FALSE),IF(_xlpm.x=0,"",_xlpm.x)))</f>
        <v>Camarodonta</v>
      </c>
      <c r="P1005" t="str">
        <f>IF($I1005="","",_xlfn.LET(_xlpm.x,VLOOKUP($I1005,'taxon-match_2026-08-31'!$A$2:$N$122,11,FALSE),IF(_xlpm.x=0,"",_xlpm.x)))</f>
        <v>Echinidae</v>
      </c>
      <c r="Q1005" t="str">
        <f>IF($I1005="","",_xlfn.LET(_xlpm.x,VLOOKUP($I1005,'taxon-match_2026-08-31'!$A$2:$N$122,12,FALSE),IF(_xlpm.x=0,"",_xlpm.x)))</f>
        <v>Sterechinus</v>
      </c>
      <c r="R1005" t="str">
        <f>IF($I1005="","",_xlfn.LET(_xlpm.x,VLOOKUP($I1005,'taxon-match_2026-08-31'!$A$2:$N$122,14,FALSE),IF(_xlpm.x=0,"",_xlpm.x)))</f>
        <v>neumayeri</v>
      </c>
      <c r="S1005" s="2" t="s">
        <v>2609</v>
      </c>
      <c r="T1005" t="s">
        <v>89</v>
      </c>
      <c r="U1005" t="s">
        <v>68</v>
      </c>
      <c r="V1005" t="s">
        <v>77</v>
      </c>
      <c r="X1005" t="str">
        <f>IF(T1005="","",_xlfn.LET(_xlpm.x,VLOOKUP(T1005,'Drop-down_menus'!$F$2:$G$16,2,FALSE),IF(_xlpm.x=0,"",_xlpm.x)))</f>
        <v/>
      </c>
      <c r="Y1005" t="str">
        <f>IF(U1005="","",_xlfn.LET(_xlpm.x,VLOOKUP(U1005,'Drop-down_menus'!$F$2:$G$16,2,FALSE),IF(_xlpm.x=0,"",_xlpm.x)))</f>
        <v>https://orcid.org/0000-0002-0981-7442</v>
      </c>
      <c r="Z1005" t="str">
        <f>IF(V1005="","",_xlfn.LET(_xlpm.x,VLOOKUP(V1005,'Drop-down_menus'!$F$2:$G$16,2,FALSE),IF(_xlpm.x=0,"",_xlpm.x)))</f>
        <v>https://orcid.org/0000-0002-9037-7623</v>
      </c>
      <c r="AA1005" t="str">
        <f>IF(W1005="","",_xlfn.LET(_xlpm.x,VLOOKUP(W1005,'Drop-down_menus'!$F$2:$G$16,2,FALSE),IF(_xlpm.x=0,"",_xlpm.x)))</f>
        <v/>
      </c>
      <c r="AB1005" t="s">
        <v>678</v>
      </c>
      <c r="AC1005" t="s">
        <v>701</v>
      </c>
      <c r="AD1005" t="s">
        <v>702</v>
      </c>
      <c r="AE1005" t="s">
        <v>703</v>
      </c>
      <c r="AF1005" t="s">
        <v>703</v>
      </c>
      <c r="AG1005" t="s">
        <v>684</v>
      </c>
    </row>
    <row r="1006" spans="1:33" x14ac:dyDescent="0.2">
      <c r="A1006" s="2" t="s">
        <v>253</v>
      </c>
      <c r="C1006">
        <v>1630</v>
      </c>
      <c r="D1006" t="s">
        <v>700</v>
      </c>
      <c r="F1006" t="s">
        <v>694</v>
      </c>
      <c r="G1006">
        <v>1</v>
      </c>
      <c r="H1006" t="s">
        <v>694</v>
      </c>
      <c r="I1006" t="s">
        <v>694</v>
      </c>
      <c r="J1006" t="str">
        <f>IF($I1006="","",_xlfn.LET(_xlpm.x,VLOOKUP($I1006,'taxon-match_2026-08-31'!$A$2:$N$122,6,FALSE),IF(_xlpm.x=0,"",_xlpm.x)))</f>
        <v>(Meissner, 1900)</v>
      </c>
      <c r="K1006" t="str">
        <f>IF($I1006="","",_xlfn.LET(_xlpm.x,VLOOKUP($I1006,'taxon-match_2026-08-31'!$A$2:$N$122,4,FALSE),IF(_xlpm.x=0,"",_xlpm.x)))</f>
        <v>urn:lsid:marinespecies.org:taxname:160831</v>
      </c>
      <c r="L1006" t="str">
        <f>IF($I1006="","",_xlfn.LET(_xlpm.x,VLOOKUP($I1006,'taxon-match_2026-08-31'!$A$2:$N$122,7,FALSE),IF(_xlpm.x=0,"",_xlpm.x)))</f>
        <v>Animalia</v>
      </c>
      <c r="M1006" t="str">
        <f>IF($I1006="","",_xlfn.LET(_xlpm.x,VLOOKUP($I1006,'taxon-match_2026-08-31'!$A$2:$N$122,8,FALSE),IF(_xlpm.x=0,"",_xlpm.x)))</f>
        <v>Echinodermata</v>
      </c>
      <c r="N1006" t="str">
        <f>IF($I1006="","",_xlfn.LET(_xlpm.x,VLOOKUP($I1006,'taxon-match_2026-08-31'!$A$2:$N$122,9,FALSE),IF(_xlpm.x=0,"",_xlpm.x)))</f>
        <v>Echinoidea</v>
      </c>
      <c r="O1006" t="str">
        <f>IF($I1006="","",_xlfn.LET(_xlpm.x,VLOOKUP($I1006,'taxon-match_2026-08-31'!$A$2:$N$122,10,FALSE),IF(_xlpm.x=0,"",_xlpm.x)))</f>
        <v>Camarodonta</v>
      </c>
      <c r="P1006" t="str">
        <f>IF($I1006="","",_xlfn.LET(_xlpm.x,VLOOKUP($I1006,'taxon-match_2026-08-31'!$A$2:$N$122,11,FALSE),IF(_xlpm.x=0,"",_xlpm.x)))</f>
        <v>Echinidae</v>
      </c>
      <c r="Q1006" t="str">
        <f>IF($I1006="","",_xlfn.LET(_xlpm.x,VLOOKUP($I1006,'taxon-match_2026-08-31'!$A$2:$N$122,12,FALSE),IF(_xlpm.x=0,"",_xlpm.x)))</f>
        <v>Sterechinus</v>
      </c>
      <c r="R1006" t="str">
        <f>IF($I1006="","",_xlfn.LET(_xlpm.x,VLOOKUP($I1006,'taxon-match_2026-08-31'!$A$2:$N$122,14,FALSE),IF(_xlpm.x=0,"",_xlpm.x)))</f>
        <v>neumayeri</v>
      </c>
      <c r="S1006" s="2" t="s">
        <v>2609</v>
      </c>
      <c r="T1006" t="s">
        <v>89</v>
      </c>
      <c r="U1006" t="s">
        <v>68</v>
      </c>
      <c r="V1006" t="s">
        <v>77</v>
      </c>
      <c r="X1006" t="str">
        <f>IF(T1006="","",_xlfn.LET(_xlpm.x,VLOOKUP(T1006,'Drop-down_menus'!$F$2:$G$16,2,FALSE),IF(_xlpm.x=0,"",_xlpm.x)))</f>
        <v/>
      </c>
      <c r="Y1006" t="str">
        <f>IF(U1006="","",_xlfn.LET(_xlpm.x,VLOOKUP(U1006,'Drop-down_menus'!$F$2:$G$16,2,FALSE),IF(_xlpm.x=0,"",_xlpm.x)))</f>
        <v>https://orcid.org/0000-0002-0981-7442</v>
      </c>
      <c r="Z1006" t="str">
        <f>IF(V1006="","",_xlfn.LET(_xlpm.x,VLOOKUP(V1006,'Drop-down_menus'!$F$2:$G$16,2,FALSE),IF(_xlpm.x=0,"",_xlpm.x)))</f>
        <v>https://orcid.org/0000-0002-9037-7623</v>
      </c>
      <c r="AA1006" t="str">
        <f>IF(W1006="","",_xlfn.LET(_xlpm.x,VLOOKUP(W1006,'Drop-down_menus'!$F$2:$G$16,2,FALSE),IF(_xlpm.x=0,"",_xlpm.x)))</f>
        <v/>
      </c>
      <c r="AB1006" t="s">
        <v>678</v>
      </c>
      <c r="AC1006" t="s">
        <v>701</v>
      </c>
      <c r="AD1006" t="s">
        <v>702</v>
      </c>
      <c r="AE1006" t="s">
        <v>703</v>
      </c>
      <c r="AF1006" t="s">
        <v>703</v>
      </c>
      <c r="AG1006" t="s">
        <v>684</v>
      </c>
    </row>
    <row r="1007" spans="1:33" x14ac:dyDescent="0.2">
      <c r="A1007" s="2" t="s">
        <v>253</v>
      </c>
      <c r="C1007">
        <v>1631</v>
      </c>
      <c r="D1007" t="s">
        <v>700</v>
      </c>
      <c r="F1007" t="s">
        <v>694</v>
      </c>
      <c r="G1007">
        <v>1</v>
      </c>
      <c r="H1007" t="s">
        <v>694</v>
      </c>
      <c r="I1007" t="s">
        <v>694</v>
      </c>
      <c r="J1007" t="str">
        <f>IF($I1007="","",_xlfn.LET(_xlpm.x,VLOOKUP($I1007,'taxon-match_2026-08-31'!$A$2:$N$122,6,FALSE),IF(_xlpm.x=0,"",_xlpm.x)))</f>
        <v>(Meissner, 1900)</v>
      </c>
      <c r="K1007" t="str">
        <f>IF($I1007="","",_xlfn.LET(_xlpm.x,VLOOKUP($I1007,'taxon-match_2026-08-31'!$A$2:$N$122,4,FALSE),IF(_xlpm.x=0,"",_xlpm.x)))</f>
        <v>urn:lsid:marinespecies.org:taxname:160831</v>
      </c>
      <c r="L1007" t="str">
        <f>IF($I1007="","",_xlfn.LET(_xlpm.x,VLOOKUP($I1007,'taxon-match_2026-08-31'!$A$2:$N$122,7,FALSE),IF(_xlpm.x=0,"",_xlpm.x)))</f>
        <v>Animalia</v>
      </c>
      <c r="M1007" t="str">
        <f>IF($I1007="","",_xlfn.LET(_xlpm.x,VLOOKUP($I1007,'taxon-match_2026-08-31'!$A$2:$N$122,8,FALSE),IF(_xlpm.x=0,"",_xlpm.x)))</f>
        <v>Echinodermata</v>
      </c>
      <c r="N1007" t="str">
        <f>IF($I1007="","",_xlfn.LET(_xlpm.x,VLOOKUP($I1007,'taxon-match_2026-08-31'!$A$2:$N$122,9,FALSE),IF(_xlpm.x=0,"",_xlpm.x)))</f>
        <v>Echinoidea</v>
      </c>
      <c r="O1007" t="str">
        <f>IF($I1007="","",_xlfn.LET(_xlpm.x,VLOOKUP($I1007,'taxon-match_2026-08-31'!$A$2:$N$122,10,FALSE),IF(_xlpm.x=0,"",_xlpm.x)))</f>
        <v>Camarodonta</v>
      </c>
      <c r="P1007" t="str">
        <f>IF($I1007="","",_xlfn.LET(_xlpm.x,VLOOKUP($I1007,'taxon-match_2026-08-31'!$A$2:$N$122,11,FALSE),IF(_xlpm.x=0,"",_xlpm.x)))</f>
        <v>Echinidae</v>
      </c>
      <c r="Q1007" t="str">
        <f>IF($I1007="","",_xlfn.LET(_xlpm.x,VLOOKUP($I1007,'taxon-match_2026-08-31'!$A$2:$N$122,12,FALSE),IF(_xlpm.x=0,"",_xlpm.x)))</f>
        <v>Sterechinus</v>
      </c>
      <c r="R1007" t="str">
        <f>IF($I1007="","",_xlfn.LET(_xlpm.x,VLOOKUP($I1007,'taxon-match_2026-08-31'!$A$2:$N$122,14,FALSE),IF(_xlpm.x=0,"",_xlpm.x)))</f>
        <v>neumayeri</v>
      </c>
      <c r="S1007" s="2" t="s">
        <v>2609</v>
      </c>
      <c r="T1007" t="s">
        <v>89</v>
      </c>
      <c r="U1007" t="s">
        <v>68</v>
      </c>
      <c r="V1007" t="s">
        <v>77</v>
      </c>
      <c r="X1007" t="str">
        <f>IF(T1007="","",_xlfn.LET(_xlpm.x,VLOOKUP(T1007,'Drop-down_menus'!$F$2:$G$16,2,FALSE),IF(_xlpm.x=0,"",_xlpm.x)))</f>
        <v/>
      </c>
      <c r="Y1007" t="str">
        <f>IF(U1007="","",_xlfn.LET(_xlpm.x,VLOOKUP(U1007,'Drop-down_menus'!$F$2:$G$16,2,FALSE),IF(_xlpm.x=0,"",_xlpm.x)))</f>
        <v>https://orcid.org/0000-0002-0981-7442</v>
      </c>
      <c r="Z1007" t="str">
        <f>IF(V1007="","",_xlfn.LET(_xlpm.x,VLOOKUP(V1007,'Drop-down_menus'!$F$2:$G$16,2,FALSE),IF(_xlpm.x=0,"",_xlpm.x)))</f>
        <v>https://orcid.org/0000-0002-9037-7623</v>
      </c>
      <c r="AA1007" t="str">
        <f>IF(W1007="","",_xlfn.LET(_xlpm.x,VLOOKUP(W1007,'Drop-down_menus'!$F$2:$G$16,2,FALSE),IF(_xlpm.x=0,"",_xlpm.x)))</f>
        <v/>
      </c>
      <c r="AB1007" t="s">
        <v>678</v>
      </c>
      <c r="AC1007" t="s">
        <v>701</v>
      </c>
      <c r="AD1007" t="s">
        <v>702</v>
      </c>
      <c r="AE1007" t="s">
        <v>703</v>
      </c>
      <c r="AF1007" t="s">
        <v>703</v>
      </c>
      <c r="AG1007" t="s">
        <v>684</v>
      </c>
    </row>
    <row r="1008" spans="1:33" x14ac:dyDescent="0.2">
      <c r="A1008" s="2" t="s">
        <v>253</v>
      </c>
      <c r="C1008">
        <v>1632</v>
      </c>
      <c r="D1008" t="s">
        <v>700</v>
      </c>
      <c r="F1008" t="s">
        <v>694</v>
      </c>
      <c r="G1008">
        <v>1</v>
      </c>
      <c r="H1008" t="s">
        <v>694</v>
      </c>
      <c r="I1008" t="s">
        <v>694</v>
      </c>
      <c r="J1008" t="str">
        <f>IF($I1008="","",_xlfn.LET(_xlpm.x,VLOOKUP($I1008,'taxon-match_2026-08-31'!$A$2:$N$122,6,FALSE),IF(_xlpm.x=0,"",_xlpm.x)))</f>
        <v>(Meissner, 1900)</v>
      </c>
      <c r="K1008" t="str">
        <f>IF($I1008="","",_xlfn.LET(_xlpm.x,VLOOKUP($I1008,'taxon-match_2026-08-31'!$A$2:$N$122,4,FALSE),IF(_xlpm.x=0,"",_xlpm.x)))</f>
        <v>urn:lsid:marinespecies.org:taxname:160831</v>
      </c>
      <c r="L1008" t="str">
        <f>IF($I1008="","",_xlfn.LET(_xlpm.x,VLOOKUP($I1008,'taxon-match_2026-08-31'!$A$2:$N$122,7,FALSE),IF(_xlpm.x=0,"",_xlpm.x)))</f>
        <v>Animalia</v>
      </c>
      <c r="M1008" t="str">
        <f>IF($I1008="","",_xlfn.LET(_xlpm.x,VLOOKUP($I1008,'taxon-match_2026-08-31'!$A$2:$N$122,8,FALSE),IF(_xlpm.x=0,"",_xlpm.x)))</f>
        <v>Echinodermata</v>
      </c>
      <c r="N1008" t="str">
        <f>IF($I1008="","",_xlfn.LET(_xlpm.x,VLOOKUP($I1008,'taxon-match_2026-08-31'!$A$2:$N$122,9,FALSE),IF(_xlpm.x=0,"",_xlpm.x)))</f>
        <v>Echinoidea</v>
      </c>
      <c r="O1008" t="str">
        <f>IF($I1008="","",_xlfn.LET(_xlpm.x,VLOOKUP($I1008,'taxon-match_2026-08-31'!$A$2:$N$122,10,FALSE),IF(_xlpm.x=0,"",_xlpm.x)))</f>
        <v>Camarodonta</v>
      </c>
      <c r="P1008" t="str">
        <f>IF($I1008="","",_xlfn.LET(_xlpm.x,VLOOKUP($I1008,'taxon-match_2026-08-31'!$A$2:$N$122,11,FALSE),IF(_xlpm.x=0,"",_xlpm.x)))</f>
        <v>Echinidae</v>
      </c>
      <c r="Q1008" t="str">
        <f>IF($I1008="","",_xlfn.LET(_xlpm.x,VLOOKUP($I1008,'taxon-match_2026-08-31'!$A$2:$N$122,12,FALSE),IF(_xlpm.x=0,"",_xlpm.x)))</f>
        <v>Sterechinus</v>
      </c>
      <c r="R1008" t="str">
        <f>IF($I1008="","",_xlfn.LET(_xlpm.x,VLOOKUP($I1008,'taxon-match_2026-08-31'!$A$2:$N$122,14,FALSE),IF(_xlpm.x=0,"",_xlpm.x)))</f>
        <v>neumayeri</v>
      </c>
      <c r="S1008" s="2" t="s">
        <v>2609</v>
      </c>
      <c r="T1008" t="s">
        <v>89</v>
      </c>
      <c r="U1008" t="s">
        <v>68</v>
      </c>
      <c r="V1008" t="s">
        <v>77</v>
      </c>
      <c r="X1008" t="str">
        <f>IF(T1008="","",_xlfn.LET(_xlpm.x,VLOOKUP(T1008,'Drop-down_menus'!$F$2:$G$16,2,FALSE),IF(_xlpm.x=0,"",_xlpm.x)))</f>
        <v/>
      </c>
      <c r="Y1008" t="str">
        <f>IF(U1008="","",_xlfn.LET(_xlpm.x,VLOOKUP(U1008,'Drop-down_menus'!$F$2:$G$16,2,FALSE),IF(_xlpm.x=0,"",_xlpm.x)))</f>
        <v>https://orcid.org/0000-0002-0981-7442</v>
      </c>
      <c r="Z1008" t="str">
        <f>IF(V1008="","",_xlfn.LET(_xlpm.x,VLOOKUP(V1008,'Drop-down_menus'!$F$2:$G$16,2,FALSE),IF(_xlpm.x=0,"",_xlpm.x)))</f>
        <v>https://orcid.org/0000-0002-9037-7623</v>
      </c>
      <c r="AA1008" t="str">
        <f>IF(W1008="","",_xlfn.LET(_xlpm.x,VLOOKUP(W1008,'Drop-down_menus'!$F$2:$G$16,2,FALSE),IF(_xlpm.x=0,"",_xlpm.x)))</f>
        <v/>
      </c>
      <c r="AB1008" t="s">
        <v>678</v>
      </c>
      <c r="AC1008" t="s">
        <v>701</v>
      </c>
      <c r="AD1008" t="s">
        <v>702</v>
      </c>
      <c r="AE1008" t="s">
        <v>703</v>
      </c>
      <c r="AF1008" t="s">
        <v>703</v>
      </c>
      <c r="AG1008" t="s">
        <v>684</v>
      </c>
    </row>
    <row r="1009" spans="1:33" x14ac:dyDescent="0.2">
      <c r="A1009" s="2" t="s">
        <v>253</v>
      </c>
      <c r="C1009">
        <v>1633</v>
      </c>
      <c r="D1009" t="s">
        <v>700</v>
      </c>
      <c r="F1009" t="s">
        <v>694</v>
      </c>
      <c r="G1009">
        <v>1</v>
      </c>
      <c r="H1009" t="s">
        <v>694</v>
      </c>
      <c r="I1009" t="s">
        <v>694</v>
      </c>
      <c r="J1009" t="str">
        <f>IF($I1009="","",_xlfn.LET(_xlpm.x,VLOOKUP($I1009,'taxon-match_2026-08-31'!$A$2:$N$122,6,FALSE),IF(_xlpm.x=0,"",_xlpm.x)))</f>
        <v>(Meissner, 1900)</v>
      </c>
      <c r="K1009" t="str">
        <f>IF($I1009="","",_xlfn.LET(_xlpm.x,VLOOKUP($I1009,'taxon-match_2026-08-31'!$A$2:$N$122,4,FALSE),IF(_xlpm.x=0,"",_xlpm.x)))</f>
        <v>urn:lsid:marinespecies.org:taxname:160831</v>
      </c>
      <c r="L1009" t="str">
        <f>IF($I1009="","",_xlfn.LET(_xlpm.x,VLOOKUP($I1009,'taxon-match_2026-08-31'!$A$2:$N$122,7,FALSE),IF(_xlpm.x=0,"",_xlpm.x)))</f>
        <v>Animalia</v>
      </c>
      <c r="M1009" t="str">
        <f>IF($I1009="","",_xlfn.LET(_xlpm.x,VLOOKUP($I1009,'taxon-match_2026-08-31'!$A$2:$N$122,8,FALSE),IF(_xlpm.x=0,"",_xlpm.x)))</f>
        <v>Echinodermata</v>
      </c>
      <c r="N1009" t="str">
        <f>IF($I1009="","",_xlfn.LET(_xlpm.x,VLOOKUP($I1009,'taxon-match_2026-08-31'!$A$2:$N$122,9,FALSE),IF(_xlpm.x=0,"",_xlpm.x)))</f>
        <v>Echinoidea</v>
      </c>
      <c r="O1009" t="str">
        <f>IF($I1009="","",_xlfn.LET(_xlpm.x,VLOOKUP($I1009,'taxon-match_2026-08-31'!$A$2:$N$122,10,FALSE),IF(_xlpm.x=0,"",_xlpm.x)))</f>
        <v>Camarodonta</v>
      </c>
      <c r="P1009" t="str">
        <f>IF($I1009="","",_xlfn.LET(_xlpm.x,VLOOKUP($I1009,'taxon-match_2026-08-31'!$A$2:$N$122,11,FALSE),IF(_xlpm.x=0,"",_xlpm.x)))</f>
        <v>Echinidae</v>
      </c>
      <c r="Q1009" t="str">
        <f>IF($I1009="","",_xlfn.LET(_xlpm.x,VLOOKUP($I1009,'taxon-match_2026-08-31'!$A$2:$N$122,12,FALSE),IF(_xlpm.x=0,"",_xlpm.x)))</f>
        <v>Sterechinus</v>
      </c>
      <c r="R1009" t="str">
        <f>IF($I1009="","",_xlfn.LET(_xlpm.x,VLOOKUP($I1009,'taxon-match_2026-08-31'!$A$2:$N$122,14,FALSE),IF(_xlpm.x=0,"",_xlpm.x)))</f>
        <v>neumayeri</v>
      </c>
      <c r="S1009" s="2" t="s">
        <v>2609</v>
      </c>
      <c r="T1009" t="s">
        <v>89</v>
      </c>
      <c r="U1009" t="s">
        <v>68</v>
      </c>
      <c r="V1009" t="s">
        <v>77</v>
      </c>
      <c r="X1009" t="str">
        <f>IF(T1009="","",_xlfn.LET(_xlpm.x,VLOOKUP(T1009,'Drop-down_menus'!$F$2:$G$16,2,FALSE),IF(_xlpm.x=0,"",_xlpm.x)))</f>
        <v/>
      </c>
      <c r="Y1009" t="str">
        <f>IF(U1009="","",_xlfn.LET(_xlpm.x,VLOOKUP(U1009,'Drop-down_menus'!$F$2:$G$16,2,FALSE),IF(_xlpm.x=0,"",_xlpm.x)))</f>
        <v>https://orcid.org/0000-0002-0981-7442</v>
      </c>
      <c r="Z1009" t="str">
        <f>IF(V1009="","",_xlfn.LET(_xlpm.x,VLOOKUP(V1009,'Drop-down_menus'!$F$2:$G$16,2,FALSE),IF(_xlpm.x=0,"",_xlpm.x)))</f>
        <v>https://orcid.org/0000-0002-9037-7623</v>
      </c>
      <c r="AA1009" t="str">
        <f>IF(W1009="","",_xlfn.LET(_xlpm.x,VLOOKUP(W1009,'Drop-down_menus'!$F$2:$G$16,2,FALSE),IF(_xlpm.x=0,"",_xlpm.x)))</f>
        <v/>
      </c>
      <c r="AB1009" t="s">
        <v>678</v>
      </c>
      <c r="AC1009" t="s">
        <v>701</v>
      </c>
      <c r="AD1009" t="s">
        <v>702</v>
      </c>
      <c r="AE1009" t="s">
        <v>703</v>
      </c>
      <c r="AF1009" t="s">
        <v>703</v>
      </c>
      <c r="AG1009" t="s">
        <v>684</v>
      </c>
    </row>
    <row r="1010" spans="1:33" x14ac:dyDescent="0.2">
      <c r="A1010" s="2" t="s">
        <v>253</v>
      </c>
      <c r="C1010">
        <v>1634</v>
      </c>
      <c r="D1010" t="s">
        <v>700</v>
      </c>
      <c r="F1010" t="s">
        <v>694</v>
      </c>
      <c r="G1010">
        <v>1</v>
      </c>
      <c r="H1010" t="s">
        <v>694</v>
      </c>
      <c r="I1010" t="s">
        <v>694</v>
      </c>
      <c r="J1010" t="str">
        <f>IF($I1010="","",_xlfn.LET(_xlpm.x,VLOOKUP($I1010,'taxon-match_2026-08-31'!$A$2:$N$122,6,FALSE),IF(_xlpm.x=0,"",_xlpm.x)))</f>
        <v>(Meissner, 1900)</v>
      </c>
      <c r="K1010" t="str">
        <f>IF($I1010="","",_xlfn.LET(_xlpm.x,VLOOKUP($I1010,'taxon-match_2026-08-31'!$A$2:$N$122,4,FALSE),IF(_xlpm.x=0,"",_xlpm.x)))</f>
        <v>urn:lsid:marinespecies.org:taxname:160831</v>
      </c>
      <c r="L1010" t="str">
        <f>IF($I1010="","",_xlfn.LET(_xlpm.x,VLOOKUP($I1010,'taxon-match_2026-08-31'!$A$2:$N$122,7,FALSE),IF(_xlpm.x=0,"",_xlpm.x)))</f>
        <v>Animalia</v>
      </c>
      <c r="M1010" t="str">
        <f>IF($I1010="","",_xlfn.LET(_xlpm.x,VLOOKUP($I1010,'taxon-match_2026-08-31'!$A$2:$N$122,8,FALSE),IF(_xlpm.x=0,"",_xlpm.x)))</f>
        <v>Echinodermata</v>
      </c>
      <c r="N1010" t="str">
        <f>IF($I1010="","",_xlfn.LET(_xlpm.x,VLOOKUP($I1010,'taxon-match_2026-08-31'!$A$2:$N$122,9,FALSE),IF(_xlpm.x=0,"",_xlpm.x)))</f>
        <v>Echinoidea</v>
      </c>
      <c r="O1010" t="str">
        <f>IF($I1010="","",_xlfn.LET(_xlpm.x,VLOOKUP($I1010,'taxon-match_2026-08-31'!$A$2:$N$122,10,FALSE),IF(_xlpm.x=0,"",_xlpm.x)))</f>
        <v>Camarodonta</v>
      </c>
      <c r="P1010" t="str">
        <f>IF($I1010="","",_xlfn.LET(_xlpm.x,VLOOKUP($I1010,'taxon-match_2026-08-31'!$A$2:$N$122,11,FALSE),IF(_xlpm.x=0,"",_xlpm.x)))</f>
        <v>Echinidae</v>
      </c>
      <c r="Q1010" t="str">
        <f>IF($I1010="","",_xlfn.LET(_xlpm.x,VLOOKUP($I1010,'taxon-match_2026-08-31'!$A$2:$N$122,12,FALSE),IF(_xlpm.x=0,"",_xlpm.x)))</f>
        <v>Sterechinus</v>
      </c>
      <c r="R1010" t="str">
        <f>IF($I1010="","",_xlfn.LET(_xlpm.x,VLOOKUP($I1010,'taxon-match_2026-08-31'!$A$2:$N$122,14,FALSE),IF(_xlpm.x=0,"",_xlpm.x)))</f>
        <v>neumayeri</v>
      </c>
      <c r="S1010" s="2" t="s">
        <v>2609</v>
      </c>
      <c r="T1010" t="s">
        <v>89</v>
      </c>
      <c r="U1010" t="s">
        <v>68</v>
      </c>
      <c r="V1010" t="s">
        <v>77</v>
      </c>
      <c r="X1010" t="str">
        <f>IF(T1010="","",_xlfn.LET(_xlpm.x,VLOOKUP(T1010,'Drop-down_menus'!$F$2:$G$16,2,FALSE),IF(_xlpm.x=0,"",_xlpm.x)))</f>
        <v/>
      </c>
      <c r="Y1010" t="str">
        <f>IF(U1010="","",_xlfn.LET(_xlpm.x,VLOOKUP(U1010,'Drop-down_menus'!$F$2:$G$16,2,FALSE),IF(_xlpm.x=0,"",_xlpm.x)))</f>
        <v>https://orcid.org/0000-0002-0981-7442</v>
      </c>
      <c r="Z1010" t="str">
        <f>IF(V1010="","",_xlfn.LET(_xlpm.x,VLOOKUP(V1010,'Drop-down_menus'!$F$2:$G$16,2,FALSE),IF(_xlpm.x=0,"",_xlpm.x)))</f>
        <v>https://orcid.org/0000-0002-9037-7623</v>
      </c>
      <c r="AA1010" t="str">
        <f>IF(W1010="","",_xlfn.LET(_xlpm.x,VLOOKUP(W1010,'Drop-down_menus'!$F$2:$G$16,2,FALSE),IF(_xlpm.x=0,"",_xlpm.x)))</f>
        <v/>
      </c>
      <c r="AB1010" t="s">
        <v>678</v>
      </c>
      <c r="AC1010" t="s">
        <v>701</v>
      </c>
      <c r="AD1010" t="s">
        <v>702</v>
      </c>
      <c r="AE1010" t="s">
        <v>703</v>
      </c>
      <c r="AF1010" t="s">
        <v>703</v>
      </c>
      <c r="AG1010" t="s">
        <v>684</v>
      </c>
    </row>
    <row r="1011" spans="1:33" hidden="1" x14ac:dyDescent="0.2">
      <c r="A1011" s="2" t="s">
        <v>253</v>
      </c>
      <c r="C1011">
        <v>1635</v>
      </c>
      <c r="D1011" t="s">
        <v>705</v>
      </c>
      <c r="I1011" t="s">
        <v>2611</v>
      </c>
      <c r="J1011" t="str">
        <f>IF($I1011="","",_xlfn.LET(_xlpm.x,VLOOKUP($I1011,'taxon-match_2026-08-31'!$A$2:$N$122,6,FALSE),IF(_xlpm.x=0,"",_xlpm.x)))</f>
        <v/>
      </c>
      <c r="K1011" t="str">
        <f>IF($I1011="","",_xlfn.LET(_xlpm.x,VLOOKUP($I1011,'taxon-match_2026-08-31'!$A$2:$N$122,4,FALSE),IF(_xlpm.x=0,"",_xlpm.x)))</f>
        <v/>
      </c>
      <c r="L1011" t="str">
        <f>IF($I1011="","",_xlfn.LET(_xlpm.x,VLOOKUP($I1011,'taxon-match_2026-08-31'!$A$2:$N$122,7,FALSE),IF(_xlpm.x=0,"",_xlpm.x)))</f>
        <v/>
      </c>
      <c r="M1011" t="str">
        <f>IF($I1011="","",_xlfn.LET(_xlpm.x,VLOOKUP($I1011,'taxon-match_2026-08-31'!$A$2:$N$122,8,FALSE),IF(_xlpm.x=0,"",_xlpm.x)))</f>
        <v/>
      </c>
      <c r="N1011" t="str">
        <f>IF($I1011="","",_xlfn.LET(_xlpm.x,VLOOKUP($I1011,'taxon-match_2026-08-31'!$A$2:$N$122,9,FALSE),IF(_xlpm.x=0,"",_xlpm.x)))</f>
        <v/>
      </c>
      <c r="O1011" t="str">
        <f>IF($I1011="","",_xlfn.LET(_xlpm.x,VLOOKUP($I1011,'taxon-match_2026-08-31'!$A$2:$N$122,10,FALSE),IF(_xlpm.x=0,"",_xlpm.x)))</f>
        <v/>
      </c>
      <c r="P1011" t="str">
        <f>IF($I1011="","",_xlfn.LET(_xlpm.x,VLOOKUP($I1011,'taxon-match_2026-08-31'!$A$2:$N$122,11,FALSE),IF(_xlpm.x=0,"",_xlpm.x)))</f>
        <v/>
      </c>
      <c r="Q1011" t="str">
        <f>IF($I1011="","",_xlfn.LET(_xlpm.x,VLOOKUP($I1011,'taxon-match_2026-08-31'!$A$2:$N$122,12,FALSE),IF(_xlpm.x=0,"",_xlpm.x)))</f>
        <v/>
      </c>
      <c r="R1011" t="str">
        <f>IF($I1011="","",_xlfn.LET(_xlpm.x,VLOOKUP($I1011,'taxon-match_2026-08-31'!$A$2:$N$122,14,FALSE),IF(_xlpm.x=0,"",_xlpm.x)))</f>
        <v/>
      </c>
      <c r="T1011" t="s">
        <v>89</v>
      </c>
      <c r="X1011" t="str">
        <f>IF(T1011="","",_xlfn.LET(_xlpm.x,VLOOKUP(T1011,'Drop-down_menus'!$F$2:$G$16,2,FALSE),IF(_xlpm.x=0,"",_xlpm.x)))</f>
        <v/>
      </c>
      <c r="Y1011" t="str">
        <f>IF(U1011="","",_xlfn.LET(_xlpm.x,VLOOKUP(U1011,'Drop-down_menus'!$F$2:$G$16,2,FALSE),IF(_xlpm.x=0,"",_xlpm.x)))</f>
        <v/>
      </c>
      <c r="Z1011" t="str">
        <f>IF(V1011="","",_xlfn.LET(_xlpm.x,VLOOKUP(V1011,'Drop-down_menus'!$F$2:$G$16,2,FALSE),IF(_xlpm.x=0,"",_xlpm.x)))</f>
        <v/>
      </c>
      <c r="AA1011" t="str">
        <f>IF(W1011="","",_xlfn.LET(_xlpm.x,VLOOKUP(W1011,'Drop-down_menus'!$F$2:$G$16,2,FALSE),IF(_xlpm.x=0,"",_xlpm.x)))</f>
        <v/>
      </c>
      <c r="AB1011" t="s">
        <v>701</v>
      </c>
      <c r="AE1011" t="s">
        <v>707</v>
      </c>
    </row>
    <row r="1012" spans="1:33" hidden="1" x14ac:dyDescent="0.2">
      <c r="A1012" s="2" t="s">
        <v>253</v>
      </c>
      <c r="C1012">
        <v>1636</v>
      </c>
      <c r="D1012" t="s">
        <v>705</v>
      </c>
      <c r="I1012" t="s">
        <v>2611</v>
      </c>
      <c r="J1012" t="str">
        <f>IF($I1012="","",_xlfn.LET(_xlpm.x,VLOOKUP($I1012,'taxon-match_2026-08-31'!$A$2:$N$122,6,FALSE),IF(_xlpm.x=0,"",_xlpm.x)))</f>
        <v/>
      </c>
      <c r="K1012" t="str">
        <f>IF($I1012="","",_xlfn.LET(_xlpm.x,VLOOKUP($I1012,'taxon-match_2026-08-31'!$A$2:$N$122,4,FALSE),IF(_xlpm.x=0,"",_xlpm.x)))</f>
        <v/>
      </c>
      <c r="L1012" t="str">
        <f>IF($I1012="","",_xlfn.LET(_xlpm.x,VLOOKUP($I1012,'taxon-match_2026-08-31'!$A$2:$N$122,7,FALSE),IF(_xlpm.x=0,"",_xlpm.x)))</f>
        <v/>
      </c>
      <c r="M1012" t="str">
        <f>IF($I1012="","",_xlfn.LET(_xlpm.x,VLOOKUP($I1012,'taxon-match_2026-08-31'!$A$2:$N$122,8,FALSE),IF(_xlpm.x=0,"",_xlpm.x)))</f>
        <v/>
      </c>
      <c r="N1012" t="str">
        <f>IF($I1012="","",_xlfn.LET(_xlpm.x,VLOOKUP($I1012,'taxon-match_2026-08-31'!$A$2:$N$122,9,FALSE),IF(_xlpm.x=0,"",_xlpm.x)))</f>
        <v/>
      </c>
      <c r="O1012" t="str">
        <f>IF($I1012="","",_xlfn.LET(_xlpm.x,VLOOKUP($I1012,'taxon-match_2026-08-31'!$A$2:$N$122,10,FALSE),IF(_xlpm.x=0,"",_xlpm.x)))</f>
        <v/>
      </c>
      <c r="P1012" t="str">
        <f>IF($I1012="","",_xlfn.LET(_xlpm.x,VLOOKUP($I1012,'taxon-match_2026-08-31'!$A$2:$N$122,11,FALSE),IF(_xlpm.x=0,"",_xlpm.x)))</f>
        <v/>
      </c>
      <c r="Q1012" t="str">
        <f>IF($I1012="","",_xlfn.LET(_xlpm.x,VLOOKUP($I1012,'taxon-match_2026-08-31'!$A$2:$N$122,12,FALSE),IF(_xlpm.x=0,"",_xlpm.x)))</f>
        <v/>
      </c>
      <c r="R1012" t="str">
        <f>IF($I1012="","",_xlfn.LET(_xlpm.x,VLOOKUP($I1012,'taxon-match_2026-08-31'!$A$2:$N$122,14,FALSE),IF(_xlpm.x=0,"",_xlpm.x)))</f>
        <v/>
      </c>
      <c r="T1012" t="s">
        <v>89</v>
      </c>
      <c r="X1012" t="str">
        <f>IF(T1012="","",_xlfn.LET(_xlpm.x,VLOOKUP(T1012,'Drop-down_menus'!$F$2:$G$16,2,FALSE),IF(_xlpm.x=0,"",_xlpm.x)))</f>
        <v/>
      </c>
      <c r="Y1012" t="str">
        <f>IF(U1012="","",_xlfn.LET(_xlpm.x,VLOOKUP(U1012,'Drop-down_menus'!$F$2:$G$16,2,FALSE),IF(_xlpm.x=0,"",_xlpm.x)))</f>
        <v/>
      </c>
      <c r="Z1012" t="str">
        <f>IF(V1012="","",_xlfn.LET(_xlpm.x,VLOOKUP(V1012,'Drop-down_menus'!$F$2:$G$16,2,FALSE),IF(_xlpm.x=0,"",_xlpm.x)))</f>
        <v/>
      </c>
      <c r="AA1012" t="str">
        <f>IF(W1012="","",_xlfn.LET(_xlpm.x,VLOOKUP(W1012,'Drop-down_menus'!$F$2:$G$16,2,FALSE),IF(_xlpm.x=0,"",_xlpm.x)))</f>
        <v/>
      </c>
      <c r="AB1012" t="s">
        <v>701</v>
      </c>
      <c r="AE1012" t="s">
        <v>707</v>
      </c>
    </row>
    <row r="1013" spans="1:33" hidden="1" x14ac:dyDescent="0.2">
      <c r="A1013" s="2" t="s">
        <v>253</v>
      </c>
      <c r="C1013">
        <v>1637</v>
      </c>
      <c r="D1013" t="s">
        <v>705</v>
      </c>
      <c r="I1013" t="s">
        <v>2611</v>
      </c>
      <c r="J1013" t="str">
        <f>IF($I1013="","",_xlfn.LET(_xlpm.x,VLOOKUP($I1013,'taxon-match_2026-08-31'!$A$2:$N$122,6,FALSE),IF(_xlpm.x=0,"",_xlpm.x)))</f>
        <v/>
      </c>
      <c r="K1013" t="str">
        <f>IF($I1013="","",_xlfn.LET(_xlpm.x,VLOOKUP($I1013,'taxon-match_2026-08-31'!$A$2:$N$122,4,FALSE),IF(_xlpm.x=0,"",_xlpm.x)))</f>
        <v/>
      </c>
      <c r="L1013" t="str">
        <f>IF($I1013="","",_xlfn.LET(_xlpm.x,VLOOKUP($I1013,'taxon-match_2026-08-31'!$A$2:$N$122,7,FALSE),IF(_xlpm.x=0,"",_xlpm.x)))</f>
        <v/>
      </c>
      <c r="M1013" t="str">
        <f>IF($I1013="","",_xlfn.LET(_xlpm.x,VLOOKUP($I1013,'taxon-match_2026-08-31'!$A$2:$N$122,8,FALSE),IF(_xlpm.x=0,"",_xlpm.x)))</f>
        <v/>
      </c>
      <c r="N1013" t="str">
        <f>IF($I1013="","",_xlfn.LET(_xlpm.x,VLOOKUP($I1013,'taxon-match_2026-08-31'!$A$2:$N$122,9,FALSE),IF(_xlpm.x=0,"",_xlpm.x)))</f>
        <v/>
      </c>
      <c r="O1013" t="str">
        <f>IF($I1013="","",_xlfn.LET(_xlpm.x,VLOOKUP($I1013,'taxon-match_2026-08-31'!$A$2:$N$122,10,FALSE),IF(_xlpm.x=0,"",_xlpm.x)))</f>
        <v/>
      </c>
      <c r="P1013" t="str">
        <f>IF($I1013="","",_xlfn.LET(_xlpm.x,VLOOKUP($I1013,'taxon-match_2026-08-31'!$A$2:$N$122,11,FALSE),IF(_xlpm.x=0,"",_xlpm.x)))</f>
        <v/>
      </c>
      <c r="Q1013" t="str">
        <f>IF($I1013="","",_xlfn.LET(_xlpm.x,VLOOKUP($I1013,'taxon-match_2026-08-31'!$A$2:$N$122,12,FALSE),IF(_xlpm.x=0,"",_xlpm.x)))</f>
        <v/>
      </c>
      <c r="R1013" t="str">
        <f>IF($I1013="","",_xlfn.LET(_xlpm.x,VLOOKUP($I1013,'taxon-match_2026-08-31'!$A$2:$N$122,14,FALSE),IF(_xlpm.x=0,"",_xlpm.x)))</f>
        <v/>
      </c>
      <c r="T1013" t="s">
        <v>89</v>
      </c>
      <c r="X1013" t="str">
        <f>IF(T1013="","",_xlfn.LET(_xlpm.x,VLOOKUP(T1013,'Drop-down_menus'!$F$2:$G$16,2,FALSE),IF(_xlpm.x=0,"",_xlpm.x)))</f>
        <v/>
      </c>
      <c r="Y1013" t="str">
        <f>IF(U1013="","",_xlfn.LET(_xlpm.x,VLOOKUP(U1013,'Drop-down_menus'!$F$2:$G$16,2,FALSE),IF(_xlpm.x=0,"",_xlpm.x)))</f>
        <v/>
      </c>
      <c r="Z1013" t="str">
        <f>IF(V1013="","",_xlfn.LET(_xlpm.x,VLOOKUP(V1013,'Drop-down_menus'!$F$2:$G$16,2,FALSE),IF(_xlpm.x=0,"",_xlpm.x)))</f>
        <v/>
      </c>
      <c r="AA1013" t="str">
        <f>IF(W1013="","",_xlfn.LET(_xlpm.x,VLOOKUP(W1013,'Drop-down_menus'!$F$2:$G$16,2,FALSE),IF(_xlpm.x=0,"",_xlpm.x)))</f>
        <v/>
      </c>
      <c r="AB1013" t="s">
        <v>701</v>
      </c>
      <c r="AE1013" t="s">
        <v>707</v>
      </c>
    </row>
    <row r="1014" spans="1:33" hidden="1" x14ac:dyDescent="0.2">
      <c r="A1014" s="2" t="s">
        <v>253</v>
      </c>
      <c r="C1014">
        <v>1638</v>
      </c>
      <c r="D1014" t="s">
        <v>705</v>
      </c>
      <c r="I1014" t="s">
        <v>2611</v>
      </c>
      <c r="J1014" t="str">
        <f>IF($I1014="","",_xlfn.LET(_xlpm.x,VLOOKUP($I1014,'taxon-match_2026-08-31'!$A$2:$N$122,6,FALSE),IF(_xlpm.x=0,"",_xlpm.x)))</f>
        <v/>
      </c>
      <c r="K1014" t="str">
        <f>IF($I1014="","",_xlfn.LET(_xlpm.x,VLOOKUP($I1014,'taxon-match_2026-08-31'!$A$2:$N$122,4,FALSE),IF(_xlpm.x=0,"",_xlpm.x)))</f>
        <v/>
      </c>
      <c r="L1014" t="str">
        <f>IF($I1014="","",_xlfn.LET(_xlpm.x,VLOOKUP($I1014,'taxon-match_2026-08-31'!$A$2:$N$122,7,FALSE),IF(_xlpm.x=0,"",_xlpm.x)))</f>
        <v/>
      </c>
      <c r="M1014" t="str">
        <f>IF($I1014="","",_xlfn.LET(_xlpm.x,VLOOKUP($I1014,'taxon-match_2026-08-31'!$A$2:$N$122,8,FALSE),IF(_xlpm.x=0,"",_xlpm.x)))</f>
        <v/>
      </c>
      <c r="N1014" t="str">
        <f>IF($I1014="","",_xlfn.LET(_xlpm.x,VLOOKUP($I1014,'taxon-match_2026-08-31'!$A$2:$N$122,9,FALSE),IF(_xlpm.x=0,"",_xlpm.x)))</f>
        <v/>
      </c>
      <c r="O1014" t="str">
        <f>IF($I1014="","",_xlfn.LET(_xlpm.x,VLOOKUP($I1014,'taxon-match_2026-08-31'!$A$2:$N$122,10,FALSE),IF(_xlpm.x=0,"",_xlpm.x)))</f>
        <v/>
      </c>
      <c r="P1014" t="str">
        <f>IF($I1014="","",_xlfn.LET(_xlpm.x,VLOOKUP($I1014,'taxon-match_2026-08-31'!$A$2:$N$122,11,FALSE),IF(_xlpm.x=0,"",_xlpm.x)))</f>
        <v/>
      </c>
      <c r="Q1014" t="str">
        <f>IF($I1014="","",_xlfn.LET(_xlpm.x,VLOOKUP($I1014,'taxon-match_2026-08-31'!$A$2:$N$122,12,FALSE),IF(_xlpm.x=0,"",_xlpm.x)))</f>
        <v/>
      </c>
      <c r="R1014" t="str">
        <f>IF($I1014="","",_xlfn.LET(_xlpm.x,VLOOKUP($I1014,'taxon-match_2026-08-31'!$A$2:$N$122,14,FALSE),IF(_xlpm.x=0,"",_xlpm.x)))</f>
        <v/>
      </c>
      <c r="T1014" t="s">
        <v>89</v>
      </c>
      <c r="X1014" t="str">
        <f>IF(T1014="","",_xlfn.LET(_xlpm.x,VLOOKUP(T1014,'Drop-down_menus'!$F$2:$G$16,2,FALSE),IF(_xlpm.x=0,"",_xlpm.x)))</f>
        <v/>
      </c>
      <c r="Y1014" t="str">
        <f>IF(U1014="","",_xlfn.LET(_xlpm.x,VLOOKUP(U1014,'Drop-down_menus'!$F$2:$G$16,2,FALSE),IF(_xlpm.x=0,"",_xlpm.x)))</f>
        <v/>
      </c>
      <c r="Z1014" t="str">
        <f>IF(V1014="","",_xlfn.LET(_xlpm.x,VLOOKUP(V1014,'Drop-down_menus'!$F$2:$G$16,2,FALSE),IF(_xlpm.x=0,"",_xlpm.x)))</f>
        <v/>
      </c>
      <c r="AA1014" t="str">
        <f>IF(W1014="","",_xlfn.LET(_xlpm.x,VLOOKUP(W1014,'Drop-down_menus'!$F$2:$G$16,2,FALSE),IF(_xlpm.x=0,"",_xlpm.x)))</f>
        <v/>
      </c>
      <c r="AB1014" t="s">
        <v>701</v>
      </c>
      <c r="AE1014" t="s">
        <v>707</v>
      </c>
    </row>
    <row r="1015" spans="1:33" hidden="1" x14ac:dyDescent="0.2">
      <c r="A1015" s="2" t="s">
        <v>253</v>
      </c>
      <c r="C1015">
        <v>1639</v>
      </c>
      <c r="D1015" t="s">
        <v>705</v>
      </c>
      <c r="I1015" t="s">
        <v>2611</v>
      </c>
      <c r="J1015" t="str">
        <f>IF($I1015="","",_xlfn.LET(_xlpm.x,VLOOKUP($I1015,'taxon-match_2026-08-31'!$A$2:$N$122,6,FALSE),IF(_xlpm.x=0,"",_xlpm.x)))</f>
        <v/>
      </c>
      <c r="K1015" t="str">
        <f>IF($I1015="","",_xlfn.LET(_xlpm.x,VLOOKUP($I1015,'taxon-match_2026-08-31'!$A$2:$N$122,4,FALSE),IF(_xlpm.x=0,"",_xlpm.x)))</f>
        <v/>
      </c>
      <c r="L1015" t="str">
        <f>IF($I1015="","",_xlfn.LET(_xlpm.x,VLOOKUP($I1015,'taxon-match_2026-08-31'!$A$2:$N$122,7,FALSE),IF(_xlpm.x=0,"",_xlpm.x)))</f>
        <v/>
      </c>
      <c r="M1015" t="str">
        <f>IF($I1015="","",_xlfn.LET(_xlpm.x,VLOOKUP($I1015,'taxon-match_2026-08-31'!$A$2:$N$122,8,FALSE),IF(_xlpm.x=0,"",_xlpm.x)))</f>
        <v/>
      </c>
      <c r="N1015" t="str">
        <f>IF($I1015="","",_xlfn.LET(_xlpm.x,VLOOKUP($I1015,'taxon-match_2026-08-31'!$A$2:$N$122,9,FALSE),IF(_xlpm.x=0,"",_xlpm.x)))</f>
        <v/>
      </c>
      <c r="O1015" t="str">
        <f>IF($I1015="","",_xlfn.LET(_xlpm.x,VLOOKUP($I1015,'taxon-match_2026-08-31'!$A$2:$N$122,10,FALSE),IF(_xlpm.x=0,"",_xlpm.x)))</f>
        <v/>
      </c>
      <c r="P1015" t="str">
        <f>IF($I1015="","",_xlfn.LET(_xlpm.x,VLOOKUP($I1015,'taxon-match_2026-08-31'!$A$2:$N$122,11,FALSE),IF(_xlpm.x=0,"",_xlpm.x)))</f>
        <v/>
      </c>
      <c r="Q1015" t="str">
        <f>IF($I1015="","",_xlfn.LET(_xlpm.x,VLOOKUP($I1015,'taxon-match_2026-08-31'!$A$2:$N$122,12,FALSE),IF(_xlpm.x=0,"",_xlpm.x)))</f>
        <v/>
      </c>
      <c r="R1015" t="str">
        <f>IF($I1015="","",_xlfn.LET(_xlpm.x,VLOOKUP($I1015,'taxon-match_2026-08-31'!$A$2:$N$122,14,FALSE),IF(_xlpm.x=0,"",_xlpm.x)))</f>
        <v/>
      </c>
      <c r="T1015" t="s">
        <v>89</v>
      </c>
      <c r="X1015" t="str">
        <f>IF(T1015="","",_xlfn.LET(_xlpm.x,VLOOKUP(T1015,'Drop-down_menus'!$F$2:$G$16,2,FALSE),IF(_xlpm.x=0,"",_xlpm.x)))</f>
        <v/>
      </c>
      <c r="Y1015" t="str">
        <f>IF(U1015="","",_xlfn.LET(_xlpm.x,VLOOKUP(U1015,'Drop-down_menus'!$F$2:$G$16,2,FALSE),IF(_xlpm.x=0,"",_xlpm.x)))</f>
        <v/>
      </c>
      <c r="Z1015" t="str">
        <f>IF(V1015="","",_xlfn.LET(_xlpm.x,VLOOKUP(V1015,'Drop-down_menus'!$F$2:$G$16,2,FALSE),IF(_xlpm.x=0,"",_xlpm.x)))</f>
        <v/>
      </c>
      <c r="AA1015" t="str">
        <f>IF(W1015="","",_xlfn.LET(_xlpm.x,VLOOKUP(W1015,'Drop-down_menus'!$F$2:$G$16,2,FALSE),IF(_xlpm.x=0,"",_xlpm.x)))</f>
        <v/>
      </c>
      <c r="AB1015" t="s">
        <v>701</v>
      </c>
      <c r="AE1015" t="s">
        <v>707</v>
      </c>
    </row>
    <row r="1016" spans="1:33" hidden="1" x14ac:dyDescent="0.2">
      <c r="A1016" s="2" t="s">
        <v>253</v>
      </c>
      <c r="C1016">
        <v>1640</v>
      </c>
      <c r="D1016" t="s">
        <v>700</v>
      </c>
      <c r="F1016" t="s">
        <v>706</v>
      </c>
      <c r="G1016">
        <v>1</v>
      </c>
      <c r="H1016" t="s">
        <v>706</v>
      </c>
      <c r="I1016" s="2" t="s">
        <v>700</v>
      </c>
      <c r="J1016" t="str">
        <f>IF($I1016="","",_xlfn.LET(_xlpm.x,VLOOKUP($I1016,'taxon-match_2026-08-31'!$A$2:$N$122,6,FALSE),IF(_xlpm.x=0,"",_xlpm.x)))</f>
        <v/>
      </c>
      <c r="K1016" t="str">
        <f>IF($I1016="","",_xlfn.LET(_xlpm.x,VLOOKUP($I1016,'taxon-match_2026-08-31'!$A$2:$N$122,4,FALSE),IF(_xlpm.x=0,"",_xlpm.x)))</f>
        <v>urn:lsid:marinespecies.org:taxname:1</v>
      </c>
      <c r="L1016" t="str">
        <f>IF($I1016="","",_xlfn.LET(_xlpm.x,VLOOKUP($I1016,'taxon-match_2026-08-31'!$A$2:$N$122,7,FALSE),IF(_xlpm.x=0,"",_xlpm.x)))</f>
        <v/>
      </c>
      <c r="M1016" t="str">
        <f>IF($I1016="","",_xlfn.LET(_xlpm.x,VLOOKUP($I1016,'taxon-match_2026-08-31'!$A$2:$N$122,8,FALSE),IF(_xlpm.x=0,"",_xlpm.x)))</f>
        <v/>
      </c>
      <c r="N1016" t="str">
        <f>IF($I1016="","",_xlfn.LET(_xlpm.x,VLOOKUP($I1016,'taxon-match_2026-08-31'!$A$2:$N$122,9,FALSE),IF(_xlpm.x=0,"",_xlpm.x)))</f>
        <v/>
      </c>
      <c r="O1016" t="str">
        <f>IF($I1016="","",_xlfn.LET(_xlpm.x,VLOOKUP($I1016,'taxon-match_2026-08-31'!$A$2:$N$122,10,FALSE),IF(_xlpm.x=0,"",_xlpm.x)))</f>
        <v/>
      </c>
      <c r="P1016" t="str">
        <f>IF($I1016="","",_xlfn.LET(_xlpm.x,VLOOKUP($I1016,'taxon-match_2026-08-31'!$A$2:$N$122,11,FALSE),IF(_xlpm.x=0,"",_xlpm.x)))</f>
        <v/>
      </c>
      <c r="Q1016" t="str">
        <f>IF($I1016="","",_xlfn.LET(_xlpm.x,VLOOKUP($I1016,'taxon-match_2026-08-31'!$A$2:$N$122,12,FALSE),IF(_xlpm.x=0,"",_xlpm.x)))</f>
        <v/>
      </c>
      <c r="R1016" t="str">
        <f>IF($I1016="","",_xlfn.LET(_xlpm.x,VLOOKUP($I1016,'taxon-match_2026-08-31'!$A$2:$N$122,14,FALSE),IF(_xlpm.x=0,"",_xlpm.x)))</f>
        <v/>
      </c>
      <c r="S1016" s="2" t="s">
        <v>2608</v>
      </c>
      <c r="T1016" t="s">
        <v>67</v>
      </c>
      <c r="X1016" t="str">
        <f>IF(T1016="","",_xlfn.LET(_xlpm.x,VLOOKUP(T1016,'Drop-down_menus'!$F$2:$G$16,2,FALSE),IF(_xlpm.x=0,"",_xlpm.x)))</f>
        <v>https://orcid.org/0000-0001-5767-3220</v>
      </c>
      <c r="Y1016" t="str">
        <f>IF(U1016="","",_xlfn.LET(_xlpm.x,VLOOKUP(U1016,'Drop-down_menus'!$F$2:$G$16,2,FALSE),IF(_xlpm.x=0,"",_xlpm.x)))</f>
        <v/>
      </c>
      <c r="Z1016" t="str">
        <f>IF(V1016="","",_xlfn.LET(_xlpm.x,VLOOKUP(V1016,'Drop-down_menus'!$F$2:$G$16,2,FALSE),IF(_xlpm.x=0,"",_xlpm.x)))</f>
        <v/>
      </c>
      <c r="AA1016" t="str">
        <f>IF(W1016="","",_xlfn.LET(_xlpm.x,VLOOKUP(W1016,'Drop-down_menus'!$F$2:$G$16,2,FALSE),IF(_xlpm.x=0,"",_xlpm.x)))</f>
        <v/>
      </c>
      <c r="AB1016" t="s">
        <v>701</v>
      </c>
      <c r="AE1016" t="s">
        <v>707</v>
      </c>
    </row>
    <row r="1017" spans="1:33" hidden="1" x14ac:dyDescent="0.2">
      <c r="A1017" s="2" t="s">
        <v>253</v>
      </c>
      <c r="C1017">
        <v>1641</v>
      </c>
      <c r="D1017" t="s">
        <v>700</v>
      </c>
      <c r="F1017" t="s">
        <v>706</v>
      </c>
      <c r="G1017">
        <v>1</v>
      </c>
      <c r="H1017" t="s">
        <v>706</v>
      </c>
      <c r="I1017" s="2" t="s">
        <v>700</v>
      </c>
      <c r="J1017" t="str">
        <f>IF($I1017="","",_xlfn.LET(_xlpm.x,VLOOKUP($I1017,'taxon-match_2026-08-31'!$A$2:$N$122,6,FALSE),IF(_xlpm.x=0,"",_xlpm.x)))</f>
        <v/>
      </c>
      <c r="K1017" t="str">
        <f>IF($I1017="","",_xlfn.LET(_xlpm.x,VLOOKUP($I1017,'taxon-match_2026-08-31'!$A$2:$N$122,4,FALSE),IF(_xlpm.x=0,"",_xlpm.x)))</f>
        <v>urn:lsid:marinespecies.org:taxname:1</v>
      </c>
      <c r="L1017" t="str">
        <f>IF($I1017="","",_xlfn.LET(_xlpm.x,VLOOKUP($I1017,'taxon-match_2026-08-31'!$A$2:$N$122,7,FALSE),IF(_xlpm.x=0,"",_xlpm.x)))</f>
        <v/>
      </c>
      <c r="M1017" t="str">
        <f>IF($I1017="","",_xlfn.LET(_xlpm.x,VLOOKUP($I1017,'taxon-match_2026-08-31'!$A$2:$N$122,8,FALSE),IF(_xlpm.x=0,"",_xlpm.x)))</f>
        <v/>
      </c>
      <c r="N1017" t="str">
        <f>IF($I1017="","",_xlfn.LET(_xlpm.x,VLOOKUP($I1017,'taxon-match_2026-08-31'!$A$2:$N$122,9,FALSE),IF(_xlpm.x=0,"",_xlpm.x)))</f>
        <v/>
      </c>
      <c r="O1017" t="str">
        <f>IF($I1017="","",_xlfn.LET(_xlpm.x,VLOOKUP($I1017,'taxon-match_2026-08-31'!$A$2:$N$122,10,FALSE),IF(_xlpm.x=0,"",_xlpm.x)))</f>
        <v/>
      </c>
      <c r="P1017" t="str">
        <f>IF($I1017="","",_xlfn.LET(_xlpm.x,VLOOKUP($I1017,'taxon-match_2026-08-31'!$A$2:$N$122,11,FALSE),IF(_xlpm.x=0,"",_xlpm.x)))</f>
        <v/>
      </c>
      <c r="Q1017" t="str">
        <f>IF($I1017="","",_xlfn.LET(_xlpm.x,VLOOKUP($I1017,'taxon-match_2026-08-31'!$A$2:$N$122,12,FALSE),IF(_xlpm.x=0,"",_xlpm.x)))</f>
        <v/>
      </c>
      <c r="R1017" t="str">
        <f>IF($I1017="","",_xlfn.LET(_xlpm.x,VLOOKUP($I1017,'taxon-match_2026-08-31'!$A$2:$N$122,14,FALSE),IF(_xlpm.x=0,"",_xlpm.x)))</f>
        <v/>
      </c>
      <c r="S1017" s="2" t="s">
        <v>2608</v>
      </c>
      <c r="T1017" t="s">
        <v>67</v>
      </c>
      <c r="X1017" t="str">
        <f>IF(T1017="","",_xlfn.LET(_xlpm.x,VLOOKUP(T1017,'Drop-down_menus'!$F$2:$G$16,2,FALSE),IF(_xlpm.x=0,"",_xlpm.x)))</f>
        <v>https://orcid.org/0000-0001-5767-3220</v>
      </c>
      <c r="Y1017" t="str">
        <f>IF(U1017="","",_xlfn.LET(_xlpm.x,VLOOKUP(U1017,'Drop-down_menus'!$F$2:$G$16,2,FALSE),IF(_xlpm.x=0,"",_xlpm.x)))</f>
        <v/>
      </c>
      <c r="Z1017" t="str">
        <f>IF(V1017="","",_xlfn.LET(_xlpm.x,VLOOKUP(V1017,'Drop-down_menus'!$F$2:$G$16,2,FALSE),IF(_xlpm.x=0,"",_xlpm.x)))</f>
        <v/>
      </c>
      <c r="AA1017" t="str">
        <f>IF(W1017="","",_xlfn.LET(_xlpm.x,VLOOKUP(W1017,'Drop-down_menus'!$F$2:$G$16,2,FALSE),IF(_xlpm.x=0,"",_xlpm.x)))</f>
        <v/>
      </c>
      <c r="AB1017" t="s">
        <v>701</v>
      </c>
      <c r="AE1017" t="s">
        <v>707</v>
      </c>
    </row>
    <row r="1018" spans="1:33" hidden="1" x14ac:dyDescent="0.2">
      <c r="A1018" s="2" t="s">
        <v>253</v>
      </c>
      <c r="C1018">
        <v>1642</v>
      </c>
      <c r="D1018" t="s">
        <v>700</v>
      </c>
      <c r="F1018" t="s">
        <v>706</v>
      </c>
      <c r="G1018">
        <v>1</v>
      </c>
      <c r="H1018" t="s">
        <v>706</v>
      </c>
      <c r="I1018" s="2" t="s">
        <v>700</v>
      </c>
      <c r="J1018" t="str">
        <f>IF($I1018="","",_xlfn.LET(_xlpm.x,VLOOKUP($I1018,'taxon-match_2026-08-31'!$A$2:$N$122,6,FALSE),IF(_xlpm.x=0,"",_xlpm.x)))</f>
        <v/>
      </c>
      <c r="K1018" t="str">
        <f>IF($I1018="","",_xlfn.LET(_xlpm.x,VLOOKUP($I1018,'taxon-match_2026-08-31'!$A$2:$N$122,4,FALSE),IF(_xlpm.x=0,"",_xlpm.x)))</f>
        <v>urn:lsid:marinespecies.org:taxname:1</v>
      </c>
      <c r="L1018" t="str">
        <f>IF($I1018="","",_xlfn.LET(_xlpm.x,VLOOKUP($I1018,'taxon-match_2026-08-31'!$A$2:$N$122,7,FALSE),IF(_xlpm.x=0,"",_xlpm.x)))</f>
        <v/>
      </c>
      <c r="M1018" t="str">
        <f>IF($I1018="","",_xlfn.LET(_xlpm.x,VLOOKUP($I1018,'taxon-match_2026-08-31'!$A$2:$N$122,8,FALSE),IF(_xlpm.x=0,"",_xlpm.x)))</f>
        <v/>
      </c>
      <c r="N1018" t="str">
        <f>IF($I1018="","",_xlfn.LET(_xlpm.x,VLOOKUP($I1018,'taxon-match_2026-08-31'!$A$2:$N$122,9,FALSE),IF(_xlpm.x=0,"",_xlpm.x)))</f>
        <v/>
      </c>
      <c r="O1018" t="str">
        <f>IF($I1018="","",_xlfn.LET(_xlpm.x,VLOOKUP($I1018,'taxon-match_2026-08-31'!$A$2:$N$122,10,FALSE),IF(_xlpm.x=0,"",_xlpm.x)))</f>
        <v/>
      </c>
      <c r="P1018" t="str">
        <f>IF($I1018="","",_xlfn.LET(_xlpm.x,VLOOKUP($I1018,'taxon-match_2026-08-31'!$A$2:$N$122,11,FALSE),IF(_xlpm.x=0,"",_xlpm.x)))</f>
        <v/>
      </c>
      <c r="Q1018" t="str">
        <f>IF($I1018="","",_xlfn.LET(_xlpm.x,VLOOKUP($I1018,'taxon-match_2026-08-31'!$A$2:$N$122,12,FALSE),IF(_xlpm.x=0,"",_xlpm.x)))</f>
        <v/>
      </c>
      <c r="R1018" t="str">
        <f>IF($I1018="","",_xlfn.LET(_xlpm.x,VLOOKUP($I1018,'taxon-match_2026-08-31'!$A$2:$N$122,14,FALSE),IF(_xlpm.x=0,"",_xlpm.x)))</f>
        <v/>
      </c>
      <c r="S1018" s="2" t="s">
        <v>2608</v>
      </c>
      <c r="T1018" t="s">
        <v>67</v>
      </c>
      <c r="X1018" t="str">
        <f>IF(T1018="","",_xlfn.LET(_xlpm.x,VLOOKUP(T1018,'Drop-down_menus'!$F$2:$G$16,2,FALSE),IF(_xlpm.x=0,"",_xlpm.x)))</f>
        <v>https://orcid.org/0000-0001-5767-3220</v>
      </c>
      <c r="Y1018" t="str">
        <f>IF(U1018="","",_xlfn.LET(_xlpm.x,VLOOKUP(U1018,'Drop-down_menus'!$F$2:$G$16,2,FALSE),IF(_xlpm.x=0,"",_xlpm.x)))</f>
        <v/>
      </c>
      <c r="Z1018" t="str">
        <f>IF(V1018="","",_xlfn.LET(_xlpm.x,VLOOKUP(V1018,'Drop-down_menus'!$F$2:$G$16,2,FALSE),IF(_xlpm.x=0,"",_xlpm.x)))</f>
        <v/>
      </c>
      <c r="AA1018" t="str">
        <f>IF(W1018="","",_xlfn.LET(_xlpm.x,VLOOKUP(W1018,'Drop-down_menus'!$F$2:$G$16,2,FALSE),IF(_xlpm.x=0,"",_xlpm.x)))</f>
        <v/>
      </c>
      <c r="AB1018" t="s">
        <v>701</v>
      </c>
      <c r="AE1018" t="s">
        <v>707</v>
      </c>
    </row>
    <row r="1019" spans="1:33" hidden="1" x14ac:dyDescent="0.2">
      <c r="A1019" s="2" t="s">
        <v>253</v>
      </c>
      <c r="C1019">
        <v>1643</v>
      </c>
      <c r="D1019" t="s">
        <v>700</v>
      </c>
      <c r="F1019" t="s">
        <v>706</v>
      </c>
      <c r="G1019">
        <v>1</v>
      </c>
      <c r="H1019" t="s">
        <v>706</v>
      </c>
      <c r="I1019" s="2" t="s">
        <v>700</v>
      </c>
      <c r="J1019" t="str">
        <f>IF($I1019="","",_xlfn.LET(_xlpm.x,VLOOKUP($I1019,'taxon-match_2026-08-31'!$A$2:$N$122,6,FALSE),IF(_xlpm.x=0,"",_xlpm.x)))</f>
        <v/>
      </c>
      <c r="K1019" t="str">
        <f>IF($I1019="","",_xlfn.LET(_xlpm.x,VLOOKUP($I1019,'taxon-match_2026-08-31'!$A$2:$N$122,4,FALSE),IF(_xlpm.x=0,"",_xlpm.x)))</f>
        <v>urn:lsid:marinespecies.org:taxname:1</v>
      </c>
      <c r="L1019" t="str">
        <f>IF($I1019="","",_xlfn.LET(_xlpm.x,VLOOKUP($I1019,'taxon-match_2026-08-31'!$A$2:$N$122,7,FALSE),IF(_xlpm.x=0,"",_xlpm.x)))</f>
        <v/>
      </c>
      <c r="M1019" t="str">
        <f>IF($I1019="","",_xlfn.LET(_xlpm.x,VLOOKUP($I1019,'taxon-match_2026-08-31'!$A$2:$N$122,8,FALSE),IF(_xlpm.x=0,"",_xlpm.x)))</f>
        <v/>
      </c>
      <c r="N1019" t="str">
        <f>IF($I1019="","",_xlfn.LET(_xlpm.x,VLOOKUP($I1019,'taxon-match_2026-08-31'!$A$2:$N$122,9,FALSE),IF(_xlpm.x=0,"",_xlpm.x)))</f>
        <v/>
      </c>
      <c r="O1019" t="str">
        <f>IF($I1019="","",_xlfn.LET(_xlpm.x,VLOOKUP($I1019,'taxon-match_2026-08-31'!$A$2:$N$122,10,FALSE),IF(_xlpm.x=0,"",_xlpm.x)))</f>
        <v/>
      </c>
      <c r="P1019" t="str">
        <f>IF($I1019="","",_xlfn.LET(_xlpm.x,VLOOKUP($I1019,'taxon-match_2026-08-31'!$A$2:$N$122,11,FALSE),IF(_xlpm.x=0,"",_xlpm.x)))</f>
        <v/>
      </c>
      <c r="Q1019" t="str">
        <f>IF($I1019="","",_xlfn.LET(_xlpm.x,VLOOKUP($I1019,'taxon-match_2026-08-31'!$A$2:$N$122,12,FALSE),IF(_xlpm.x=0,"",_xlpm.x)))</f>
        <v/>
      </c>
      <c r="R1019" t="str">
        <f>IF($I1019="","",_xlfn.LET(_xlpm.x,VLOOKUP($I1019,'taxon-match_2026-08-31'!$A$2:$N$122,14,FALSE),IF(_xlpm.x=0,"",_xlpm.x)))</f>
        <v/>
      </c>
      <c r="S1019" s="2" t="s">
        <v>2608</v>
      </c>
      <c r="T1019" t="s">
        <v>67</v>
      </c>
      <c r="X1019" t="str">
        <f>IF(T1019="","",_xlfn.LET(_xlpm.x,VLOOKUP(T1019,'Drop-down_menus'!$F$2:$G$16,2,FALSE),IF(_xlpm.x=0,"",_xlpm.x)))</f>
        <v>https://orcid.org/0000-0001-5767-3220</v>
      </c>
      <c r="Y1019" t="str">
        <f>IF(U1019="","",_xlfn.LET(_xlpm.x,VLOOKUP(U1019,'Drop-down_menus'!$F$2:$G$16,2,FALSE),IF(_xlpm.x=0,"",_xlpm.x)))</f>
        <v/>
      </c>
      <c r="Z1019" t="str">
        <f>IF(V1019="","",_xlfn.LET(_xlpm.x,VLOOKUP(V1019,'Drop-down_menus'!$F$2:$G$16,2,FALSE),IF(_xlpm.x=0,"",_xlpm.x)))</f>
        <v/>
      </c>
      <c r="AA1019" t="str">
        <f>IF(W1019="","",_xlfn.LET(_xlpm.x,VLOOKUP(W1019,'Drop-down_menus'!$F$2:$G$16,2,FALSE),IF(_xlpm.x=0,"",_xlpm.x)))</f>
        <v/>
      </c>
      <c r="AB1019" t="s">
        <v>701</v>
      </c>
      <c r="AE1019" t="s">
        <v>707</v>
      </c>
    </row>
    <row r="1020" spans="1:33" hidden="1" x14ac:dyDescent="0.2">
      <c r="A1020" s="2" t="s">
        <v>253</v>
      </c>
      <c r="C1020">
        <v>1644</v>
      </c>
      <c r="D1020" t="s">
        <v>700</v>
      </c>
      <c r="F1020" t="s">
        <v>706</v>
      </c>
      <c r="G1020">
        <v>1</v>
      </c>
      <c r="H1020" t="s">
        <v>706</v>
      </c>
      <c r="I1020" s="2" t="s">
        <v>700</v>
      </c>
      <c r="J1020" t="str">
        <f>IF($I1020="","",_xlfn.LET(_xlpm.x,VLOOKUP($I1020,'taxon-match_2026-08-31'!$A$2:$N$122,6,FALSE),IF(_xlpm.x=0,"",_xlpm.x)))</f>
        <v/>
      </c>
      <c r="K1020" t="str">
        <f>IF($I1020="","",_xlfn.LET(_xlpm.x,VLOOKUP($I1020,'taxon-match_2026-08-31'!$A$2:$N$122,4,FALSE),IF(_xlpm.x=0,"",_xlpm.x)))</f>
        <v>urn:lsid:marinespecies.org:taxname:1</v>
      </c>
      <c r="L1020" t="str">
        <f>IF($I1020="","",_xlfn.LET(_xlpm.x,VLOOKUP($I1020,'taxon-match_2026-08-31'!$A$2:$N$122,7,FALSE),IF(_xlpm.x=0,"",_xlpm.x)))</f>
        <v/>
      </c>
      <c r="M1020" t="str">
        <f>IF($I1020="","",_xlfn.LET(_xlpm.x,VLOOKUP($I1020,'taxon-match_2026-08-31'!$A$2:$N$122,8,FALSE),IF(_xlpm.x=0,"",_xlpm.x)))</f>
        <v/>
      </c>
      <c r="N1020" t="str">
        <f>IF($I1020="","",_xlfn.LET(_xlpm.x,VLOOKUP($I1020,'taxon-match_2026-08-31'!$A$2:$N$122,9,FALSE),IF(_xlpm.x=0,"",_xlpm.x)))</f>
        <v/>
      </c>
      <c r="O1020" t="str">
        <f>IF($I1020="","",_xlfn.LET(_xlpm.x,VLOOKUP($I1020,'taxon-match_2026-08-31'!$A$2:$N$122,10,FALSE),IF(_xlpm.x=0,"",_xlpm.x)))</f>
        <v/>
      </c>
      <c r="P1020" t="str">
        <f>IF($I1020="","",_xlfn.LET(_xlpm.x,VLOOKUP($I1020,'taxon-match_2026-08-31'!$A$2:$N$122,11,FALSE),IF(_xlpm.x=0,"",_xlpm.x)))</f>
        <v/>
      </c>
      <c r="Q1020" t="str">
        <f>IF($I1020="","",_xlfn.LET(_xlpm.x,VLOOKUP($I1020,'taxon-match_2026-08-31'!$A$2:$N$122,12,FALSE),IF(_xlpm.x=0,"",_xlpm.x)))</f>
        <v/>
      </c>
      <c r="R1020" t="str">
        <f>IF($I1020="","",_xlfn.LET(_xlpm.x,VLOOKUP($I1020,'taxon-match_2026-08-31'!$A$2:$N$122,14,FALSE),IF(_xlpm.x=0,"",_xlpm.x)))</f>
        <v/>
      </c>
      <c r="S1020" s="2" t="s">
        <v>2608</v>
      </c>
      <c r="T1020" t="s">
        <v>67</v>
      </c>
      <c r="X1020" t="str">
        <f>IF(T1020="","",_xlfn.LET(_xlpm.x,VLOOKUP(T1020,'Drop-down_menus'!$F$2:$G$16,2,FALSE),IF(_xlpm.x=0,"",_xlpm.x)))</f>
        <v>https://orcid.org/0000-0001-5767-3220</v>
      </c>
      <c r="Y1020" t="str">
        <f>IF(U1020="","",_xlfn.LET(_xlpm.x,VLOOKUP(U1020,'Drop-down_menus'!$F$2:$G$16,2,FALSE),IF(_xlpm.x=0,"",_xlpm.x)))</f>
        <v/>
      </c>
      <c r="Z1020" t="str">
        <f>IF(V1020="","",_xlfn.LET(_xlpm.x,VLOOKUP(V1020,'Drop-down_menus'!$F$2:$G$16,2,FALSE),IF(_xlpm.x=0,"",_xlpm.x)))</f>
        <v/>
      </c>
      <c r="AA1020" t="str">
        <f>IF(W1020="","",_xlfn.LET(_xlpm.x,VLOOKUP(W1020,'Drop-down_menus'!$F$2:$G$16,2,FALSE),IF(_xlpm.x=0,"",_xlpm.x)))</f>
        <v/>
      </c>
      <c r="AB1020" t="s">
        <v>701</v>
      </c>
      <c r="AE1020" t="s">
        <v>707</v>
      </c>
    </row>
    <row r="1021" spans="1:33" hidden="1" x14ac:dyDescent="0.2">
      <c r="A1021" s="2" t="s">
        <v>253</v>
      </c>
      <c r="C1021">
        <v>1645</v>
      </c>
      <c r="D1021" t="s">
        <v>700</v>
      </c>
      <c r="F1021" t="s">
        <v>708</v>
      </c>
      <c r="G1021">
        <v>1</v>
      </c>
      <c r="H1021" t="s">
        <v>708</v>
      </c>
      <c r="I1021" s="2" t="s">
        <v>700</v>
      </c>
      <c r="J1021" t="str">
        <f>IF($I1021="","",_xlfn.LET(_xlpm.x,VLOOKUP($I1021,'taxon-match_2026-08-31'!$A$2:$N$122,6,FALSE),IF(_xlpm.x=0,"",_xlpm.x)))</f>
        <v/>
      </c>
      <c r="K1021" t="str">
        <f>IF($I1021="","",_xlfn.LET(_xlpm.x,VLOOKUP($I1021,'taxon-match_2026-08-31'!$A$2:$N$122,4,FALSE),IF(_xlpm.x=0,"",_xlpm.x)))</f>
        <v>urn:lsid:marinespecies.org:taxname:1</v>
      </c>
      <c r="L1021" t="str">
        <f>IF($I1021="","",_xlfn.LET(_xlpm.x,VLOOKUP($I1021,'taxon-match_2026-08-31'!$A$2:$N$122,7,FALSE),IF(_xlpm.x=0,"",_xlpm.x)))</f>
        <v/>
      </c>
      <c r="M1021" t="str">
        <f>IF($I1021="","",_xlfn.LET(_xlpm.x,VLOOKUP($I1021,'taxon-match_2026-08-31'!$A$2:$N$122,8,FALSE),IF(_xlpm.x=0,"",_xlpm.x)))</f>
        <v/>
      </c>
      <c r="N1021" t="str">
        <f>IF($I1021="","",_xlfn.LET(_xlpm.x,VLOOKUP($I1021,'taxon-match_2026-08-31'!$A$2:$N$122,9,FALSE),IF(_xlpm.x=0,"",_xlpm.x)))</f>
        <v/>
      </c>
      <c r="O1021" t="str">
        <f>IF($I1021="","",_xlfn.LET(_xlpm.x,VLOOKUP($I1021,'taxon-match_2026-08-31'!$A$2:$N$122,10,FALSE),IF(_xlpm.x=0,"",_xlpm.x)))</f>
        <v/>
      </c>
      <c r="P1021" t="str">
        <f>IF($I1021="","",_xlfn.LET(_xlpm.x,VLOOKUP($I1021,'taxon-match_2026-08-31'!$A$2:$N$122,11,FALSE),IF(_xlpm.x=0,"",_xlpm.x)))</f>
        <v/>
      </c>
      <c r="Q1021" t="str">
        <f>IF($I1021="","",_xlfn.LET(_xlpm.x,VLOOKUP($I1021,'taxon-match_2026-08-31'!$A$2:$N$122,12,FALSE),IF(_xlpm.x=0,"",_xlpm.x)))</f>
        <v/>
      </c>
      <c r="R1021" t="str">
        <f>IF($I1021="","",_xlfn.LET(_xlpm.x,VLOOKUP($I1021,'taxon-match_2026-08-31'!$A$2:$N$122,14,FALSE),IF(_xlpm.x=0,"",_xlpm.x)))</f>
        <v/>
      </c>
      <c r="S1021" s="2" t="s">
        <v>2608</v>
      </c>
      <c r="T1021" t="s">
        <v>67</v>
      </c>
      <c r="X1021" t="str">
        <f>IF(T1021="","",_xlfn.LET(_xlpm.x,VLOOKUP(T1021,'Drop-down_menus'!$F$2:$G$16,2,FALSE),IF(_xlpm.x=0,"",_xlpm.x)))</f>
        <v>https://orcid.org/0000-0001-5767-3220</v>
      </c>
      <c r="Y1021" t="str">
        <f>IF(U1021="","",_xlfn.LET(_xlpm.x,VLOOKUP(U1021,'Drop-down_menus'!$F$2:$G$16,2,FALSE),IF(_xlpm.x=0,"",_xlpm.x)))</f>
        <v/>
      </c>
      <c r="Z1021" t="str">
        <f>IF(V1021="","",_xlfn.LET(_xlpm.x,VLOOKUP(V1021,'Drop-down_menus'!$F$2:$G$16,2,FALSE),IF(_xlpm.x=0,"",_xlpm.x)))</f>
        <v/>
      </c>
      <c r="AA1021" t="str">
        <f>IF(W1021="","",_xlfn.LET(_xlpm.x,VLOOKUP(W1021,'Drop-down_menus'!$F$2:$G$16,2,FALSE),IF(_xlpm.x=0,"",_xlpm.x)))</f>
        <v/>
      </c>
      <c r="AB1021" t="s">
        <v>701</v>
      </c>
      <c r="AE1021" t="s">
        <v>707</v>
      </c>
    </row>
    <row r="1022" spans="1:33" hidden="1" x14ac:dyDescent="0.2">
      <c r="A1022" s="2" t="s">
        <v>253</v>
      </c>
      <c r="C1022">
        <v>1646</v>
      </c>
      <c r="D1022" t="s">
        <v>700</v>
      </c>
      <c r="F1022" t="s">
        <v>708</v>
      </c>
      <c r="G1022">
        <v>1</v>
      </c>
      <c r="H1022" t="s">
        <v>708</v>
      </c>
      <c r="I1022" s="2" t="s">
        <v>700</v>
      </c>
      <c r="J1022" t="str">
        <f>IF($I1022="","",_xlfn.LET(_xlpm.x,VLOOKUP($I1022,'taxon-match_2026-08-31'!$A$2:$N$122,6,FALSE),IF(_xlpm.x=0,"",_xlpm.x)))</f>
        <v/>
      </c>
      <c r="K1022" t="str">
        <f>IF($I1022="","",_xlfn.LET(_xlpm.x,VLOOKUP($I1022,'taxon-match_2026-08-31'!$A$2:$N$122,4,FALSE),IF(_xlpm.x=0,"",_xlpm.x)))</f>
        <v>urn:lsid:marinespecies.org:taxname:1</v>
      </c>
      <c r="L1022" t="str">
        <f>IF($I1022="","",_xlfn.LET(_xlpm.x,VLOOKUP($I1022,'taxon-match_2026-08-31'!$A$2:$N$122,7,FALSE),IF(_xlpm.x=0,"",_xlpm.x)))</f>
        <v/>
      </c>
      <c r="M1022" t="str">
        <f>IF($I1022="","",_xlfn.LET(_xlpm.x,VLOOKUP($I1022,'taxon-match_2026-08-31'!$A$2:$N$122,8,FALSE),IF(_xlpm.x=0,"",_xlpm.x)))</f>
        <v/>
      </c>
      <c r="N1022" t="str">
        <f>IF($I1022="","",_xlfn.LET(_xlpm.x,VLOOKUP($I1022,'taxon-match_2026-08-31'!$A$2:$N$122,9,FALSE),IF(_xlpm.x=0,"",_xlpm.x)))</f>
        <v/>
      </c>
      <c r="O1022" t="str">
        <f>IF($I1022="","",_xlfn.LET(_xlpm.x,VLOOKUP($I1022,'taxon-match_2026-08-31'!$A$2:$N$122,10,FALSE),IF(_xlpm.x=0,"",_xlpm.x)))</f>
        <v/>
      </c>
      <c r="P1022" t="str">
        <f>IF($I1022="","",_xlfn.LET(_xlpm.x,VLOOKUP($I1022,'taxon-match_2026-08-31'!$A$2:$N$122,11,FALSE),IF(_xlpm.x=0,"",_xlpm.x)))</f>
        <v/>
      </c>
      <c r="Q1022" t="str">
        <f>IF($I1022="","",_xlfn.LET(_xlpm.x,VLOOKUP($I1022,'taxon-match_2026-08-31'!$A$2:$N$122,12,FALSE),IF(_xlpm.x=0,"",_xlpm.x)))</f>
        <v/>
      </c>
      <c r="R1022" t="str">
        <f>IF($I1022="","",_xlfn.LET(_xlpm.x,VLOOKUP($I1022,'taxon-match_2026-08-31'!$A$2:$N$122,14,FALSE),IF(_xlpm.x=0,"",_xlpm.x)))</f>
        <v/>
      </c>
      <c r="S1022" s="2" t="s">
        <v>2608</v>
      </c>
      <c r="T1022" t="s">
        <v>67</v>
      </c>
      <c r="X1022" t="str">
        <f>IF(T1022="","",_xlfn.LET(_xlpm.x,VLOOKUP(T1022,'Drop-down_menus'!$F$2:$G$16,2,FALSE),IF(_xlpm.x=0,"",_xlpm.x)))</f>
        <v>https://orcid.org/0000-0001-5767-3220</v>
      </c>
      <c r="Y1022" t="str">
        <f>IF(U1022="","",_xlfn.LET(_xlpm.x,VLOOKUP(U1022,'Drop-down_menus'!$F$2:$G$16,2,FALSE),IF(_xlpm.x=0,"",_xlpm.x)))</f>
        <v/>
      </c>
      <c r="Z1022" t="str">
        <f>IF(V1022="","",_xlfn.LET(_xlpm.x,VLOOKUP(V1022,'Drop-down_menus'!$F$2:$G$16,2,FALSE),IF(_xlpm.x=0,"",_xlpm.x)))</f>
        <v/>
      </c>
      <c r="AA1022" t="str">
        <f>IF(W1022="","",_xlfn.LET(_xlpm.x,VLOOKUP(W1022,'Drop-down_menus'!$F$2:$G$16,2,FALSE),IF(_xlpm.x=0,"",_xlpm.x)))</f>
        <v/>
      </c>
      <c r="AB1022" t="s">
        <v>701</v>
      </c>
      <c r="AE1022" t="s">
        <v>707</v>
      </c>
    </row>
    <row r="1023" spans="1:33" hidden="1" x14ac:dyDescent="0.2">
      <c r="A1023" s="2" t="s">
        <v>253</v>
      </c>
      <c r="C1023">
        <v>1647</v>
      </c>
      <c r="D1023" t="s">
        <v>700</v>
      </c>
      <c r="F1023" t="s">
        <v>708</v>
      </c>
      <c r="G1023">
        <v>1</v>
      </c>
      <c r="H1023" t="s">
        <v>708</v>
      </c>
      <c r="I1023" s="2" t="s">
        <v>700</v>
      </c>
      <c r="J1023" t="str">
        <f>IF($I1023="","",_xlfn.LET(_xlpm.x,VLOOKUP($I1023,'taxon-match_2026-08-31'!$A$2:$N$122,6,FALSE),IF(_xlpm.x=0,"",_xlpm.x)))</f>
        <v/>
      </c>
      <c r="K1023" t="str">
        <f>IF($I1023="","",_xlfn.LET(_xlpm.x,VLOOKUP($I1023,'taxon-match_2026-08-31'!$A$2:$N$122,4,FALSE),IF(_xlpm.x=0,"",_xlpm.x)))</f>
        <v>urn:lsid:marinespecies.org:taxname:1</v>
      </c>
      <c r="L1023" t="str">
        <f>IF($I1023="","",_xlfn.LET(_xlpm.x,VLOOKUP($I1023,'taxon-match_2026-08-31'!$A$2:$N$122,7,FALSE),IF(_xlpm.x=0,"",_xlpm.x)))</f>
        <v/>
      </c>
      <c r="M1023" t="str">
        <f>IF($I1023="","",_xlfn.LET(_xlpm.x,VLOOKUP($I1023,'taxon-match_2026-08-31'!$A$2:$N$122,8,FALSE),IF(_xlpm.x=0,"",_xlpm.x)))</f>
        <v/>
      </c>
      <c r="N1023" t="str">
        <f>IF($I1023="","",_xlfn.LET(_xlpm.x,VLOOKUP($I1023,'taxon-match_2026-08-31'!$A$2:$N$122,9,FALSE),IF(_xlpm.x=0,"",_xlpm.x)))</f>
        <v/>
      </c>
      <c r="O1023" t="str">
        <f>IF($I1023="","",_xlfn.LET(_xlpm.x,VLOOKUP($I1023,'taxon-match_2026-08-31'!$A$2:$N$122,10,FALSE),IF(_xlpm.x=0,"",_xlpm.x)))</f>
        <v/>
      </c>
      <c r="P1023" t="str">
        <f>IF($I1023="","",_xlfn.LET(_xlpm.x,VLOOKUP($I1023,'taxon-match_2026-08-31'!$A$2:$N$122,11,FALSE),IF(_xlpm.x=0,"",_xlpm.x)))</f>
        <v/>
      </c>
      <c r="Q1023" t="str">
        <f>IF($I1023="","",_xlfn.LET(_xlpm.x,VLOOKUP($I1023,'taxon-match_2026-08-31'!$A$2:$N$122,12,FALSE),IF(_xlpm.x=0,"",_xlpm.x)))</f>
        <v/>
      </c>
      <c r="R1023" t="str">
        <f>IF($I1023="","",_xlfn.LET(_xlpm.x,VLOOKUP($I1023,'taxon-match_2026-08-31'!$A$2:$N$122,14,FALSE),IF(_xlpm.x=0,"",_xlpm.x)))</f>
        <v/>
      </c>
      <c r="S1023" s="2" t="s">
        <v>2608</v>
      </c>
      <c r="T1023" t="s">
        <v>67</v>
      </c>
      <c r="X1023" t="str">
        <f>IF(T1023="","",_xlfn.LET(_xlpm.x,VLOOKUP(T1023,'Drop-down_menus'!$F$2:$G$16,2,FALSE),IF(_xlpm.x=0,"",_xlpm.x)))</f>
        <v>https://orcid.org/0000-0001-5767-3220</v>
      </c>
      <c r="Y1023" t="str">
        <f>IF(U1023="","",_xlfn.LET(_xlpm.x,VLOOKUP(U1023,'Drop-down_menus'!$F$2:$G$16,2,FALSE),IF(_xlpm.x=0,"",_xlpm.x)))</f>
        <v/>
      </c>
      <c r="Z1023" t="str">
        <f>IF(V1023="","",_xlfn.LET(_xlpm.x,VLOOKUP(V1023,'Drop-down_menus'!$F$2:$G$16,2,FALSE),IF(_xlpm.x=0,"",_xlpm.x)))</f>
        <v/>
      </c>
      <c r="AA1023" t="str">
        <f>IF(W1023="","",_xlfn.LET(_xlpm.x,VLOOKUP(W1023,'Drop-down_menus'!$F$2:$G$16,2,FALSE),IF(_xlpm.x=0,"",_xlpm.x)))</f>
        <v/>
      </c>
      <c r="AB1023" t="s">
        <v>701</v>
      </c>
      <c r="AE1023" t="s">
        <v>707</v>
      </c>
    </row>
    <row r="1024" spans="1:33" hidden="1" x14ac:dyDescent="0.2">
      <c r="A1024" s="2" t="s">
        <v>253</v>
      </c>
      <c r="C1024">
        <v>1648</v>
      </c>
      <c r="D1024" t="s">
        <v>700</v>
      </c>
      <c r="F1024" t="s">
        <v>708</v>
      </c>
      <c r="G1024">
        <v>1</v>
      </c>
      <c r="H1024" t="s">
        <v>708</v>
      </c>
      <c r="I1024" s="2" t="s">
        <v>700</v>
      </c>
      <c r="J1024" t="str">
        <f>IF($I1024="","",_xlfn.LET(_xlpm.x,VLOOKUP($I1024,'taxon-match_2026-08-31'!$A$2:$N$122,6,FALSE),IF(_xlpm.x=0,"",_xlpm.x)))</f>
        <v/>
      </c>
      <c r="K1024" t="str">
        <f>IF($I1024="","",_xlfn.LET(_xlpm.x,VLOOKUP($I1024,'taxon-match_2026-08-31'!$A$2:$N$122,4,FALSE),IF(_xlpm.x=0,"",_xlpm.x)))</f>
        <v>urn:lsid:marinespecies.org:taxname:1</v>
      </c>
      <c r="L1024" t="str">
        <f>IF($I1024="","",_xlfn.LET(_xlpm.x,VLOOKUP($I1024,'taxon-match_2026-08-31'!$A$2:$N$122,7,FALSE),IF(_xlpm.x=0,"",_xlpm.x)))</f>
        <v/>
      </c>
      <c r="M1024" t="str">
        <f>IF($I1024="","",_xlfn.LET(_xlpm.x,VLOOKUP($I1024,'taxon-match_2026-08-31'!$A$2:$N$122,8,FALSE),IF(_xlpm.x=0,"",_xlpm.x)))</f>
        <v/>
      </c>
      <c r="N1024" t="str">
        <f>IF($I1024="","",_xlfn.LET(_xlpm.x,VLOOKUP($I1024,'taxon-match_2026-08-31'!$A$2:$N$122,9,FALSE),IF(_xlpm.x=0,"",_xlpm.x)))</f>
        <v/>
      </c>
      <c r="O1024" t="str">
        <f>IF($I1024="","",_xlfn.LET(_xlpm.x,VLOOKUP($I1024,'taxon-match_2026-08-31'!$A$2:$N$122,10,FALSE),IF(_xlpm.x=0,"",_xlpm.x)))</f>
        <v/>
      </c>
      <c r="P1024" t="str">
        <f>IF($I1024="","",_xlfn.LET(_xlpm.x,VLOOKUP($I1024,'taxon-match_2026-08-31'!$A$2:$N$122,11,FALSE),IF(_xlpm.x=0,"",_xlpm.x)))</f>
        <v/>
      </c>
      <c r="Q1024" t="str">
        <f>IF($I1024="","",_xlfn.LET(_xlpm.x,VLOOKUP($I1024,'taxon-match_2026-08-31'!$A$2:$N$122,12,FALSE),IF(_xlpm.x=0,"",_xlpm.x)))</f>
        <v/>
      </c>
      <c r="R1024" t="str">
        <f>IF($I1024="","",_xlfn.LET(_xlpm.x,VLOOKUP($I1024,'taxon-match_2026-08-31'!$A$2:$N$122,14,FALSE),IF(_xlpm.x=0,"",_xlpm.x)))</f>
        <v/>
      </c>
      <c r="S1024" s="2" t="s">
        <v>2608</v>
      </c>
      <c r="T1024" t="s">
        <v>67</v>
      </c>
      <c r="X1024" t="str">
        <f>IF(T1024="","",_xlfn.LET(_xlpm.x,VLOOKUP(T1024,'Drop-down_menus'!$F$2:$G$16,2,FALSE),IF(_xlpm.x=0,"",_xlpm.x)))</f>
        <v>https://orcid.org/0000-0001-5767-3220</v>
      </c>
      <c r="Y1024" t="str">
        <f>IF(U1024="","",_xlfn.LET(_xlpm.x,VLOOKUP(U1024,'Drop-down_menus'!$F$2:$G$16,2,FALSE),IF(_xlpm.x=0,"",_xlpm.x)))</f>
        <v/>
      </c>
      <c r="Z1024" t="str">
        <f>IF(V1024="","",_xlfn.LET(_xlpm.x,VLOOKUP(V1024,'Drop-down_menus'!$F$2:$G$16,2,FALSE),IF(_xlpm.x=0,"",_xlpm.x)))</f>
        <v/>
      </c>
      <c r="AA1024" t="str">
        <f>IF(W1024="","",_xlfn.LET(_xlpm.x,VLOOKUP(W1024,'Drop-down_menus'!$F$2:$G$16,2,FALSE),IF(_xlpm.x=0,"",_xlpm.x)))</f>
        <v/>
      </c>
      <c r="AB1024" t="s">
        <v>701</v>
      </c>
      <c r="AE1024" t="s">
        <v>707</v>
      </c>
    </row>
    <row r="1025" spans="1:31" hidden="1" x14ac:dyDescent="0.2">
      <c r="A1025" s="2" t="s">
        <v>253</v>
      </c>
      <c r="C1025">
        <v>1649</v>
      </c>
      <c r="D1025" t="s">
        <v>700</v>
      </c>
      <c r="F1025" t="s">
        <v>709</v>
      </c>
      <c r="G1025">
        <v>1</v>
      </c>
      <c r="H1025" t="s">
        <v>709</v>
      </c>
      <c r="I1025" s="2" t="s">
        <v>700</v>
      </c>
      <c r="J1025" t="str">
        <f>IF($I1025="","",_xlfn.LET(_xlpm.x,VLOOKUP($I1025,'taxon-match_2026-08-31'!$A$2:$N$122,6,FALSE),IF(_xlpm.x=0,"",_xlpm.x)))</f>
        <v/>
      </c>
      <c r="K1025" t="str">
        <f>IF($I1025="","",_xlfn.LET(_xlpm.x,VLOOKUP($I1025,'taxon-match_2026-08-31'!$A$2:$N$122,4,FALSE),IF(_xlpm.x=0,"",_xlpm.x)))</f>
        <v>urn:lsid:marinespecies.org:taxname:1</v>
      </c>
      <c r="L1025" t="str">
        <f>IF($I1025="","",_xlfn.LET(_xlpm.x,VLOOKUP($I1025,'taxon-match_2026-08-31'!$A$2:$N$122,7,FALSE),IF(_xlpm.x=0,"",_xlpm.x)))</f>
        <v/>
      </c>
      <c r="M1025" t="str">
        <f>IF($I1025="","",_xlfn.LET(_xlpm.x,VLOOKUP($I1025,'taxon-match_2026-08-31'!$A$2:$N$122,8,FALSE),IF(_xlpm.x=0,"",_xlpm.x)))</f>
        <v/>
      </c>
      <c r="N1025" t="str">
        <f>IF($I1025="","",_xlfn.LET(_xlpm.x,VLOOKUP($I1025,'taxon-match_2026-08-31'!$A$2:$N$122,9,FALSE),IF(_xlpm.x=0,"",_xlpm.x)))</f>
        <v/>
      </c>
      <c r="O1025" t="str">
        <f>IF($I1025="","",_xlfn.LET(_xlpm.x,VLOOKUP($I1025,'taxon-match_2026-08-31'!$A$2:$N$122,10,FALSE),IF(_xlpm.x=0,"",_xlpm.x)))</f>
        <v/>
      </c>
      <c r="P1025" t="str">
        <f>IF($I1025="","",_xlfn.LET(_xlpm.x,VLOOKUP($I1025,'taxon-match_2026-08-31'!$A$2:$N$122,11,FALSE),IF(_xlpm.x=0,"",_xlpm.x)))</f>
        <v/>
      </c>
      <c r="Q1025" t="str">
        <f>IF($I1025="","",_xlfn.LET(_xlpm.x,VLOOKUP($I1025,'taxon-match_2026-08-31'!$A$2:$N$122,12,FALSE),IF(_xlpm.x=0,"",_xlpm.x)))</f>
        <v/>
      </c>
      <c r="R1025" t="str">
        <f>IF($I1025="","",_xlfn.LET(_xlpm.x,VLOOKUP($I1025,'taxon-match_2026-08-31'!$A$2:$N$122,14,FALSE),IF(_xlpm.x=0,"",_xlpm.x)))</f>
        <v/>
      </c>
      <c r="S1025" s="2" t="s">
        <v>2608</v>
      </c>
      <c r="T1025" t="s">
        <v>67</v>
      </c>
      <c r="X1025" t="str">
        <f>IF(T1025="","",_xlfn.LET(_xlpm.x,VLOOKUP(T1025,'Drop-down_menus'!$F$2:$G$16,2,FALSE),IF(_xlpm.x=0,"",_xlpm.x)))</f>
        <v>https://orcid.org/0000-0001-5767-3220</v>
      </c>
      <c r="Y1025" t="str">
        <f>IF(U1025="","",_xlfn.LET(_xlpm.x,VLOOKUP(U1025,'Drop-down_menus'!$F$2:$G$16,2,FALSE),IF(_xlpm.x=0,"",_xlpm.x)))</f>
        <v/>
      </c>
      <c r="Z1025" t="str">
        <f>IF(V1025="","",_xlfn.LET(_xlpm.x,VLOOKUP(V1025,'Drop-down_menus'!$F$2:$G$16,2,FALSE),IF(_xlpm.x=0,"",_xlpm.x)))</f>
        <v/>
      </c>
      <c r="AA1025" t="str">
        <f>IF(W1025="","",_xlfn.LET(_xlpm.x,VLOOKUP(W1025,'Drop-down_menus'!$F$2:$G$16,2,FALSE),IF(_xlpm.x=0,"",_xlpm.x)))</f>
        <v/>
      </c>
      <c r="AB1025" t="s">
        <v>701</v>
      </c>
      <c r="AE1025" t="s">
        <v>707</v>
      </c>
    </row>
    <row r="1026" spans="1:31" hidden="1" x14ac:dyDescent="0.2">
      <c r="A1026" s="2" t="s">
        <v>253</v>
      </c>
      <c r="C1026">
        <v>1650</v>
      </c>
      <c r="D1026" t="s">
        <v>700</v>
      </c>
      <c r="F1026" t="s">
        <v>709</v>
      </c>
      <c r="G1026">
        <v>1</v>
      </c>
      <c r="H1026" t="s">
        <v>709</v>
      </c>
      <c r="I1026" s="2" t="s">
        <v>700</v>
      </c>
      <c r="J1026" t="str">
        <f>IF($I1026="","",_xlfn.LET(_xlpm.x,VLOOKUP($I1026,'taxon-match_2026-08-31'!$A$2:$N$122,6,FALSE),IF(_xlpm.x=0,"",_xlpm.x)))</f>
        <v/>
      </c>
      <c r="K1026" t="str">
        <f>IF($I1026="","",_xlfn.LET(_xlpm.x,VLOOKUP($I1026,'taxon-match_2026-08-31'!$A$2:$N$122,4,FALSE),IF(_xlpm.x=0,"",_xlpm.x)))</f>
        <v>urn:lsid:marinespecies.org:taxname:1</v>
      </c>
      <c r="L1026" t="str">
        <f>IF($I1026="","",_xlfn.LET(_xlpm.x,VLOOKUP($I1026,'taxon-match_2026-08-31'!$A$2:$N$122,7,FALSE),IF(_xlpm.x=0,"",_xlpm.x)))</f>
        <v/>
      </c>
      <c r="M1026" t="str">
        <f>IF($I1026="","",_xlfn.LET(_xlpm.x,VLOOKUP($I1026,'taxon-match_2026-08-31'!$A$2:$N$122,8,FALSE),IF(_xlpm.x=0,"",_xlpm.x)))</f>
        <v/>
      </c>
      <c r="N1026" t="str">
        <f>IF($I1026="","",_xlfn.LET(_xlpm.x,VLOOKUP($I1026,'taxon-match_2026-08-31'!$A$2:$N$122,9,FALSE),IF(_xlpm.x=0,"",_xlpm.x)))</f>
        <v/>
      </c>
      <c r="O1026" t="str">
        <f>IF($I1026="","",_xlfn.LET(_xlpm.x,VLOOKUP($I1026,'taxon-match_2026-08-31'!$A$2:$N$122,10,FALSE),IF(_xlpm.x=0,"",_xlpm.x)))</f>
        <v/>
      </c>
      <c r="P1026" t="str">
        <f>IF($I1026="","",_xlfn.LET(_xlpm.x,VLOOKUP($I1026,'taxon-match_2026-08-31'!$A$2:$N$122,11,FALSE),IF(_xlpm.x=0,"",_xlpm.x)))</f>
        <v/>
      </c>
      <c r="Q1026" t="str">
        <f>IF($I1026="","",_xlfn.LET(_xlpm.x,VLOOKUP($I1026,'taxon-match_2026-08-31'!$A$2:$N$122,12,FALSE),IF(_xlpm.x=0,"",_xlpm.x)))</f>
        <v/>
      </c>
      <c r="R1026" t="str">
        <f>IF($I1026="","",_xlfn.LET(_xlpm.x,VLOOKUP($I1026,'taxon-match_2026-08-31'!$A$2:$N$122,14,FALSE),IF(_xlpm.x=0,"",_xlpm.x)))</f>
        <v/>
      </c>
      <c r="S1026" s="2" t="s">
        <v>2608</v>
      </c>
      <c r="T1026" t="s">
        <v>67</v>
      </c>
      <c r="X1026" t="str">
        <f>IF(T1026="","",_xlfn.LET(_xlpm.x,VLOOKUP(T1026,'Drop-down_menus'!$F$2:$G$16,2,FALSE),IF(_xlpm.x=0,"",_xlpm.x)))</f>
        <v>https://orcid.org/0000-0001-5767-3220</v>
      </c>
      <c r="Y1026" t="str">
        <f>IF(U1026="","",_xlfn.LET(_xlpm.x,VLOOKUP(U1026,'Drop-down_menus'!$F$2:$G$16,2,FALSE),IF(_xlpm.x=0,"",_xlpm.x)))</f>
        <v/>
      </c>
      <c r="Z1026" t="str">
        <f>IF(V1026="","",_xlfn.LET(_xlpm.x,VLOOKUP(V1026,'Drop-down_menus'!$F$2:$G$16,2,FALSE),IF(_xlpm.x=0,"",_xlpm.x)))</f>
        <v/>
      </c>
      <c r="AA1026" t="str">
        <f>IF(W1026="","",_xlfn.LET(_xlpm.x,VLOOKUP(W1026,'Drop-down_menus'!$F$2:$G$16,2,FALSE),IF(_xlpm.x=0,"",_xlpm.x)))</f>
        <v/>
      </c>
      <c r="AB1026" t="s">
        <v>701</v>
      </c>
      <c r="AE1026" t="s">
        <v>707</v>
      </c>
    </row>
    <row r="1027" spans="1:31" hidden="1" x14ac:dyDescent="0.2">
      <c r="A1027" s="2" t="s">
        <v>253</v>
      </c>
      <c r="C1027">
        <v>1651</v>
      </c>
      <c r="D1027" t="s">
        <v>700</v>
      </c>
      <c r="F1027" t="s">
        <v>709</v>
      </c>
      <c r="G1027">
        <v>1</v>
      </c>
      <c r="H1027" t="s">
        <v>709</v>
      </c>
      <c r="I1027" s="2" t="s">
        <v>700</v>
      </c>
      <c r="J1027" t="str">
        <f>IF($I1027="","",_xlfn.LET(_xlpm.x,VLOOKUP($I1027,'taxon-match_2026-08-31'!$A$2:$N$122,6,FALSE),IF(_xlpm.x=0,"",_xlpm.x)))</f>
        <v/>
      </c>
      <c r="K1027" t="str">
        <f>IF($I1027="","",_xlfn.LET(_xlpm.x,VLOOKUP($I1027,'taxon-match_2026-08-31'!$A$2:$N$122,4,FALSE),IF(_xlpm.x=0,"",_xlpm.x)))</f>
        <v>urn:lsid:marinespecies.org:taxname:1</v>
      </c>
      <c r="L1027" t="str">
        <f>IF($I1027="","",_xlfn.LET(_xlpm.x,VLOOKUP($I1027,'taxon-match_2026-08-31'!$A$2:$N$122,7,FALSE),IF(_xlpm.x=0,"",_xlpm.x)))</f>
        <v/>
      </c>
      <c r="M1027" t="str">
        <f>IF($I1027="","",_xlfn.LET(_xlpm.x,VLOOKUP($I1027,'taxon-match_2026-08-31'!$A$2:$N$122,8,FALSE),IF(_xlpm.x=0,"",_xlpm.x)))</f>
        <v/>
      </c>
      <c r="N1027" t="str">
        <f>IF($I1027="","",_xlfn.LET(_xlpm.x,VLOOKUP($I1027,'taxon-match_2026-08-31'!$A$2:$N$122,9,FALSE),IF(_xlpm.x=0,"",_xlpm.x)))</f>
        <v/>
      </c>
      <c r="O1027" t="str">
        <f>IF($I1027="","",_xlfn.LET(_xlpm.x,VLOOKUP($I1027,'taxon-match_2026-08-31'!$A$2:$N$122,10,FALSE),IF(_xlpm.x=0,"",_xlpm.x)))</f>
        <v/>
      </c>
      <c r="P1027" t="str">
        <f>IF($I1027="","",_xlfn.LET(_xlpm.x,VLOOKUP($I1027,'taxon-match_2026-08-31'!$A$2:$N$122,11,FALSE),IF(_xlpm.x=0,"",_xlpm.x)))</f>
        <v/>
      </c>
      <c r="Q1027" t="str">
        <f>IF($I1027="","",_xlfn.LET(_xlpm.x,VLOOKUP($I1027,'taxon-match_2026-08-31'!$A$2:$N$122,12,FALSE),IF(_xlpm.x=0,"",_xlpm.x)))</f>
        <v/>
      </c>
      <c r="R1027" t="str">
        <f>IF($I1027="","",_xlfn.LET(_xlpm.x,VLOOKUP($I1027,'taxon-match_2026-08-31'!$A$2:$N$122,14,FALSE),IF(_xlpm.x=0,"",_xlpm.x)))</f>
        <v/>
      </c>
      <c r="S1027" s="2" t="s">
        <v>2608</v>
      </c>
      <c r="T1027" t="s">
        <v>67</v>
      </c>
      <c r="X1027" t="str">
        <f>IF(T1027="","",_xlfn.LET(_xlpm.x,VLOOKUP(T1027,'Drop-down_menus'!$F$2:$G$16,2,FALSE),IF(_xlpm.x=0,"",_xlpm.x)))</f>
        <v>https://orcid.org/0000-0001-5767-3220</v>
      </c>
      <c r="Y1027" t="str">
        <f>IF(U1027="","",_xlfn.LET(_xlpm.x,VLOOKUP(U1027,'Drop-down_menus'!$F$2:$G$16,2,FALSE),IF(_xlpm.x=0,"",_xlpm.x)))</f>
        <v/>
      </c>
      <c r="Z1027" t="str">
        <f>IF(V1027="","",_xlfn.LET(_xlpm.x,VLOOKUP(V1027,'Drop-down_menus'!$F$2:$G$16,2,FALSE),IF(_xlpm.x=0,"",_xlpm.x)))</f>
        <v/>
      </c>
      <c r="AA1027" t="str">
        <f>IF(W1027="","",_xlfn.LET(_xlpm.x,VLOOKUP(W1027,'Drop-down_menus'!$F$2:$G$16,2,FALSE),IF(_xlpm.x=0,"",_xlpm.x)))</f>
        <v/>
      </c>
      <c r="AB1027" t="s">
        <v>701</v>
      </c>
      <c r="AE1027" t="s">
        <v>707</v>
      </c>
    </row>
    <row r="1028" spans="1:31" hidden="1" x14ac:dyDescent="0.2">
      <c r="A1028" s="2" t="s">
        <v>253</v>
      </c>
      <c r="C1028">
        <v>1652</v>
      </c>
      <c r="D1028" t="s">
        <v>700</v>
      </c>
      <c r="F1028" t="s">
        <v>709</v>
      </c>
      <c r="G1028">
        <v>1</v>
      </c>
      <c r="H1028" t="s">
        <v>709</v>
      </c>
      <c r="I1028" s="2" t="s">
        <v>700</v>
      </c>
      <c r="J1028" t="str">
        <f>IF($I1028="","",_xlfn.LET(_xlpm.x,VLOOKUP($I1028,'taxon-match_2026-08-31'!$A$2:$N$122,6,FALSE),IF(_xlpm.x=0,"",_xlpm.x)))</f>
        <v/>
      </c>
      <c r="K1028" t="str">
        <f>IF($I1028="","",_xlfn.LET(_xlpm.x,VLOOKUP($I1028,'taxon-match_2026-08-31'!$A$2:$N$122,4,FALSE),IF(_xlpm.x=0,"",_xlpm.x)))</f>
        <v>urn:lsid:marinespecies.org:taxname:1</v>
      </c>
      <c r="L1028" t="str">
        <f>IF($I1028="","",_xlfn.LET(_xlpm.x,VLOOKUP($I1028,'taxon-match_2026-08-31'!$A$2:$N$122,7,FALSE),IF(_xlpm.x=0,"",_xlpm.x)))</f>
        <v/>
      </c>
      <c r="M1028" t="str">
        <f>IF($I1028="","",_xlfn.LET(_xlpm.x,VLOOKUP($I1028,'taxon-match_2026-08-31'!$A$2:$N$122,8,FALSE),IF(_xlpm.x=0,"",_xlpm.x)))</f>
        <v/>
      </c>
      <c r="N1028" t="str">
        <f>IF($I1028="","",_xlfn.LET(_xlpm.x,VLOOKUP($I1028,'taxon-match_2026-08-31'!$A$2:$N$122,9,FALSE),IF(_xlpm.x=0,"",_xlpm.x)))</f>
        <v/>
      </c>
      <c r="O1028" t="str">
        <f>IF($I1028="","",_xlfn.LET(_xlpm.x,VLOOKUP($I1028,'taxon-match_2026-08-31'!$A$2:$N$122,10,FALSE),IF(_xlpm.x=0,"",_xlpm.x)))</f>
        <v/>
      </c>
      <c r="P1028" t="str">
        <f>IF($I1028="","",_xlfn.LET(_xlpm.x,VLOOKUP($I1028,'taxon-match_2026-08-31'!$A$2:$N$122,11,FALSE),IF(_xlpm.x=0,"",_xlpm.x)))</f>
        <v/>
      </c>
      <c r="Q1028" t="str">
        <f>IF($I1028="","",_xlfn.LET(_xlpm.x,VLOOKUP($I1028,'taxon-match_2026-08-31'!$A$2:$N$122,12,FALSE),IF(_xlpm.x=0,"",_xlpm.x)))</f>
        <v/>
      </c>
      <c r="R1028" t="str">
        <f>IF($I1028="","",_xlfn.LET(_xlpm.x,VLOOKUP($I1028,'taxon-match_2026-08-31'!$A$2:$N$122,14,FALSE),IF(_xlpm.x=0,"",_xlpm.x)))</f>
        <v/>
      </c>
      <c r="S1028" s="2" t="s">
        <v>2608</v>
      </c>
      <c r="T1028" t="s">
        <v>67</v>
      </c>
      <c r="X1028" t="str">
        <f>IF(T1028="","",_xlfn.LET(_xlpm.x,VLOOKUP(T1028,'Drop-down_menus'!$F$2:$G$16,2,FALSE),IF(_xlpm.x=0,"",_xlpm.x)))</f>
        <v>https://orcid.org/0000-0001-5767-3220</v>
      </c>
      <c r="Y1028" t="str">
        <f>IF(U1028="","",_xlfn.LET(_xlpm.x,VLOOKUP(U1028,'Drop-down_menus'!$F$2:$G$16,2,FALSE),IF(_xlpm.x=0,"",_xlpm.x)))</f>
        <v/>
      </c>
      <c r="Z1028" t="str">
        <f>IF(V1028="","",_xlfn.LET(_xlpm.x,VLOOKUP(V1028,'Drop-down_menus'!$F$2:$G$16,2,FALSE),IF(_xlpm.x=0,"",_xlpm.x)))</f>
        <v/>
      </c>
      <c r="AA1028" t="str">
        <f>IF(W1028="","",_xlfn.LET(_xlpm.x,VLOOKUP(W1028,'Drop-down_menus'!$F$2:$G$16,2,FALSE),IF(_xlpm.x=0,"",_xlpm.x)))</f>
        <v/>
      </c>
      <c r="AB1028" t="s">
        <v>701</v>
      </c>
      <c r="AE1028" t="s">
        <v>707</v>
      </c>
    </row>
    <row r="1029" spans="1:31" hidden="1" x14ac:dyDescent="0.2">
      <c r="A1029" s="2" t="s">
        <v>253</v>
      </c>
      <c r="C1029">
        <v>1653</v>
      </c>
      <c r="D1029" t="s">
        <v>700</v>
      </c>
      <c r="F1029" t="s">
        <v>709</v>
      </c>
      <c r="G1029">
        <v>1</v>
      </c>
      <c r="H1029" t="s">
        <v>709</v>
      </c>
      <c r="I1029" s="2" t="s">
        <v>700</v>
      </c>
      <c r="J1029" t="str">
        <f>IF($I1029="","",_xlfn.LET(_xlpm.x,VLOOKUP($I1029,'taxon-match_2026-08-31'!$A$2:$N$122,6,FALSE),IF(_xlpm.x=0,"",_xlpm.x)))</f>
        <v/>
      </c>
      <c r="K1029" t="str">
        <f>IF($I1029="","",_xlfn.LET(_xlpm.x,VLOOKUP($I1029,'taxon-match_2026-08-31'!$A$2:$N$122,4,FALSE),IF(_xlpm.x=0,"",_xlpm.x)))</f>
        <v>urn:lsid:marinespecies.org:taxname:1</v>
      </c>
      <c r="L1029" t="str">
        <f>IF($I1029="","",_xlfn.LET(_xlpm.x,VLOOKUP($I1029,'taxon-match_2026-08-31'!$A$2:$N$122,7,FALSE),IF(_xlpm.x=0,"",_xlpm.x)))</f>
        <v/>
      </c>
      <c r="M1029" t="str">
        <f>IF($I1029="","",_xlfn.LET(_xlpm.x,VLOOKUP($I1029,'taxon-match_2026-08-31'!$A$2:$N$122,8,FALSE),IF(_xlpm.x=0,"",_xlpm.x)))</f>
        <v/>
      </c>
      <c r="N1029" t="str">
        <f>IF($I1029="","",_xlfn.LET(_xlpm.x,VLOOKUP($I1029,'taxon-match_2026-08-31'!$A$2:$N$122,9,FALSE),IF(_xlpm.x=0,"",_xlpm.x)))</f>
        <v/>
      </c>
      <c r="O1029" t="str">
        <f>IF($I1029="","",_xlfn.LET(_xlpm.x,VLOOKUP($I1029,'taxon-match_2026-08-31'!$A$2:$N$122,10,FALSE),IF(_xlpm.x=0,"",_xlpm.x)))</f>
        <v/>
      </c>
      <c r="P1029" t="str">
        <f>IF($I1029="","",_xlfn.LET(_xlpm.x,VLOOKUP($I1029,'taxon-match_2026-08-31'!$A$2:$N$122,11,FALSE),IF(_xlpm.x=0,"",_xlpm.x)))</f>
        <v/>
      </c>
      <c r="Q1029" t="str">
        <f>IF($I1029="","",_xlfn.LET(_xlpm.x,VLOOKUP($I1029,'taxon-match_2026-08-31'!$A$2:$N$122,12,FALSE),IF(_xlpm.x=0,"",_xlpm.x)))</f>
        <v/>
      </c>
      <c r="R1029" t="str">
        <f>IF($I1029="","",_xlfn.LET(_xlpm.x,VLOOKUP($I1029,'taxon-match_2026-08-31'!$A$2:$N$122,14,FALSE),IF(_xlpm.x=0,"",_xlpm.x)))</f>
        <v/>
      </c>
      <c r="S1029" s="2" t="s">
        <v>2608</v>
      </c>
      <c r="T1029" t="s">
        <v>67</v>
      </c>
      <c r="X1029" t="str">
        <f>IF(T1029="","",_xlfn.LET(_xlpm.x,VLOOKUP(T1029,'Drop-down_menus'!$F$2:$G$16,2,FALSE),IF(_xlpm.x=0,"",_xlpm.x)))</f>
        <v>https://orcid.org/0000-0001-5767-3220</v>
      </c>
      <c r="Y1029" t="str">
        <f>IF(U1029="","",_xlfn.LET(_xlpm.x,VLOOKUP(U1029,'Drop-down_menus'!$F$2:$G$16,2,FALSE),IF(_xlpm.x=0,"",_xlpm.x)))</f>
        <v/>
      </c>
      <c r="Z1029" t="str">
        <f>IF(V1029="","",_xlfn.LET(_xlpm.x,VLOOKUP(V1029,'Drop-down_menus'!$F$2:$G$16,2,FALSE),IF(_xlpm.x=0,"",_xlpm.x)))</f>
        <v/>
      </c>
      <c r="AA1029" t="str">
        <f>IF(W1029="","",_xlfn.LET(_xlpm.x,VLOOKUP(W1029,'Drop-down_menus'!$F$2:$G$16,2,FALSE),IF(_xlpm.x=0,"",_xlpm.x)))</f>
        <v/>
      </c>
      <c r="AB1029" t="s">
        <v>701</v>
      </c>
      <c r="AE1029" t="s">
        <v>707</v>
      </c>
    </row>
    <row r="1030" spans="1:31" hidden="1" x14ac:dyDescent="0.2">
      <c r="A1030" s="2" t="s">
        <v>253</v>
      </c>
      <c r="C1030">
        <v>1654</v>
      </c>
      <c r="D1030" t="s">
        <v>700</v>
      </c>
      <c r="F1030" t="s">
        <v>710</v>
      </c>
      <c r="G1030">
        <v>1</v>
      </c>
      <c r="H1030" t="s">
        <v>710</v>
      </c>
      <c r="I1030" s="2" t="s">
        <v>700</v>
      </c>
      <c r="J1030" t="str">
        <f>IF($I1030="","",_xlfn.LET(_xlpm.x,VLOOKUP($I1030,'taxon-match_2026-08-31'!$A$2:$N$122,6,FALSE),IF(_xlpm.x=0,"",_xlpm.x)))</f>
        <v/>
      </c>
      <c r="K1030" t="str">
        <f>IF($I1030="","",_xlfn.LET(_xlpm.x,VLOOKUP($I1030,'taxon-match_2026-08-31'!$A$2:$N$122,4,FALSE),IF(_xlpm.x=0,"",_xlpm.x)))</f>
        <v>urn:lsid:marinespecies.org:taxname:1</v>
      </c>
      <c r="L1030" t="str">
        <f>IF($I1030="","",_xlfn.LET(_xlpm.x,VLOOKUP($I1030,'taxon-match_2026-08-31'!$A$2:$N$122,7,FALSE),IF(_xlpm.x=0,"",_xlpm.x)))</f>
        <v/>
      </c>
      <c r="M1030" t="str">
        <f>IF($I1030="","",_xlfn.LET(_xlpm.x,VLOOKUP($I1030,'taxon-match_2026-08-31'!$A$2:$N$122,8,FALSE),IF(_xlpm.x=0,"",_xlpm.x)))</f>
        <v/>
      </c>
      <c r="N1030" t="str">
        <f>IF($I1030="","",_xlfn.LET(_xlpm.x,VLOOKUP($I1030,'taxon-match_2026-08-31'!$A$2:$N$122,9,FALSE),IF(_xlpm.x=0,"",_xlpm.x)))</f>
        <v/>
      </c>
      <c r="O1030" t="str">
        <f>IF($I1030="","",_xlfn.LET(_xlpm.x,VLOOKUP($I1030,'taxon-match_2026-08-31'!$A$2:$N$122,10,FALSE),IF(_xlpm.x=0,"",_xlpm.x)))</f>
        <v/>
      </c>
      <c r="P1030" t="str">
        <f>IF($I1030="","",_xlfn.LET(_xlpm.x,VLOOKUP($I1030,'taxon-match_2026-08-31'!$A$2:$N$122,11,FALSE),IF(_xlpm.x=0,"",_xlpm.x)))</f>
        <v/>
      </c>
      <c r="Q1030" t="str">
        <f>IF($I1030="","",_xlfn.LET(_xlpm.x,VLOOKUP($I1030,'taxon-match_2026-08-31'!$A$2:$N$122,12,FALSE),IF(_xlpm.x=0,"",_xlpm.x)))</f>
        <v/>
      </c>
      <c r="R1030" t="str">
        <f>IF($I1030="","",_xlfn.LET(_xlpm.x,VLOOKUP($I1030,'taxon-match_2026-08-31'!$A$2:$N$122,14,FALSE),IF(_xlpm.x=0,"",_xlpm.x)))</f>
        <v/>
      </c>
      <c r="S1030" s="2" t="s">
        <v>2608</v>
      </c>
      <c r="T1030" t="s">
        <v>67</v>
      </c>
      <c r="X1030" t="str">
        <f>IF(T1030="","",_xlfn.LET(_xlpm.x,VLOOKUP(T1030,'Drop-down_menus'!$F$2:$G$16,2,FALSE),IF(_xlpm.x=0,"",_xlpm.x)))</f>
        <v>https://orcid.org/0000-0001-5767-3220</v>
      </c>
      <c r="Y1030" t="str">
        <f>IF(U1030="","",_xlfn.LET(_xlpm.x,VLOOKUP(U1030,'Drop-down_menus'!$F$2:$G$16,2,FALSE),IF(_xlpm.x=0,"",_xlpm.x)))</f>
        <v/>
      </c>
      <c r="Z1030" t="str">
        <f>IF(V1030="","",_xlfn.LET(_xlpm.x,VLOOKUP(V1030,'Drop-down_menus'!$F$2:$G$16,2,FALSE),IF(_xlpm.x=0,"",_xlpm.x)))</f>
        <v/>
      </c>
      <c r="AA1030" t="str">
        <f>IF(W1030="","",_xlfn.LET(_xlpm.x,VLOOKUP(W1030,'Drop-down_menus'!$F$2:$G$16,2,FALSE),IF(_xlpm.x=0,"",_xlpm.x)))</f>
        <v/>
      </c>
      <c r="AB1030" t="s">
        <v>701</v>
      </c>
      <c r="AE1030" t="s">
        <v>707</v>
      </c>
    </row>
    <row r="1031" spans="1:31" hidden="1" x14ac:dyDescent="0.2">
      <c r="A1031" s="2" t="s">
        <v>253</v>
      </c>
      <c r="C1031">
        <v>1655</v>
      </c>
      <c r="D1031" t="s">
        <v>700</v>
      </c>
      <c r="F1031" t="s">
        <v>710</v>
      </c>
      <c r="G1031">
        <v>1</v>
      </c>
      <c r="H1031" t="s">
        <v>710</v>
      </c>
      <c r="I1031" s="2" t="s">
        <v>700</v>
      </c>
      <c r="J1031" t="str">
        <f>IF($I1031="","",_xlfn.LET(_xlpm.x,VLOOKUP($I1031,'taxon-match_2026-08-31'!$A$2:$N$122,6,FALSE),IF(_xlpm.x=0,"",_xlpm.x)))</f>
        <v/>
      </c>
      <c r="K1031" t="str">
        <f>IF($I1031="","",_xlfn.LET(_xlpm.x,VLOOKUP($I1031,'taxon-match_2026-08-31'!$A$2:$N$122,4,FALSE),IF(_xlpm.x=0,"",_xlpm.x)))</f>
        <v>urn:lsid:marinespecies.org:taxname:1</v>
      </c>
      <c r="L1031" t="str">
        <f>IF($I1031="","",_xlfn.LET(_xlpm.x,VLOOKUP($I1031,'taxon-match_2026-08-31'!$A$2:$N$122,7,FALSE),IF(_xlpm.x=0,"",_xlpm.x)))</f>
        <v/>
      </c>
      <c r="M1031" t="str">
        <f>IF($I1031="","",_xlfn.LET(_xlpm.x,VLOOKUP($I1031,'taxon-match_2026-08-31'!$A$2:$N$122,8,FALSE),IF(_xlpm.x=0,"",_xlpm.x)))</f>
        <v/>
      </c>
      <c r="N1031" t="str">
        <f>IF($I1031="","",_xlfn.LET(_xlpm.x,VLOOKUP($I1031,'taxon-match_2026-08-31'!$A$2:$N$122,9,FALSE),IF(_xlpm.x=0,"",_xlpm.x)))</f>
        <v/>
      </c>
      <c r="O1031" t="str">
        <f>IF($I1031="","",_xlfn.LET(_xlpm.x,VLOOKUP($I1031,'taxon-match_2026-08-31'!$A$2:$N$122,10,FALSE),IF(_xlpm.x=0,"",_xlpm.x)))</f>
        <v/>
      </c>
      <c r="P1031" t="str">
        <f>IF($I1031="","",_xlfn.LET(_xlpm.x,VLOOKUP($I1031,'taxon-match_2026-08-31'!$A$2:$N$122,11,FALSE),IF(_xlpm.x=0,"",_xlpm.x)))</f>
        <v/>
      </c>
      <c r="Q1031" t="str">
        <f>IF($I1031="","",_xlfn.LET(_xlpm.x,VLOOKUP($I1031,'taxon-match_2026-08-31'!$A$2:$N$122,12,FALSE),IF(_xlpm.x=0,"",_xlpm.x)))</f>
        <v/>
      </c>
      <c r="R1031" t="str">
        <f>IF($I1031="","",_xlfn.LET(_xlpm.x,VLOOKUP($I1031,'taxon-match_2026-08-31'!$A$2:$N$122,14,FALSE),IF(_xlpm.x=0,"",_xlpm.x)))</f>
        <v/>
      </c>
      <c r="S1031" s="2" t="s">
        <v>2608</v>
      </c>
      <c r="T1031" t="s">
        <v>67</v>
      </c>
      <c r="X1031" t="str">
        <f>IF(T1031="","",_xlfn.LET(_xlpm.x,VLOOKUP(T1031,'Drop-down_menus'!$F$2:$G$16,2,FALSE),IF(_xlpm.x=0,"",_xlpm.x)))</f>
        <v>https://orcid.org/0000-0001-5767-3220</v>
      </c>
      <c r="Y1031" t="str">
        <f>IF(U1031="","",_xlfn.LET(_xlpm.x,VLOOKUP(U1031,'Drop-down_menus'!$F$2:$G$16,2,FALSE),IF(_xlpm.x=0,"",_xlpm.x)))</f>
        <v/>
      </c>
      <c r="Z1031" t="str">
        <f>IF(V1031="","",_xlfn.LET(_xlpm.x,VLOOKUP(V1031,'Drop-down_menus'!$F$2:$G$16,2,FALSE),IF(_xlpm.x=0,"",_xlpm.x)))</f>
        <v/>
      </c>
      <c r="AA1031" t="str">
        <f>IF(W1031="","",_xlfn.LET(_xlpm.x,VLOOKUP(W1031,'Drop-down_menus'!$F$2:$G$16,2,FALSE),IF(_xlpm.x=0,"",_xlpm.x)))</f>
        <v/>
      </c>
      <c r="AB1031" t="s">
        <v>701</v>
      </c>
      <c r="AE1031" t="s">
        <v>707</v>
      </c>
    </row>
    <row r="1032" spans="1:31" hidden="1" x14ac:dyDescent="0.2">
      <c r="A1032" s="2" t="s">
        <v>253</v>
      </c>
      <c r="C1032">
        <v>1656</v>
      </c>
      <c r="D1032" t="s">
        <v>700</v>
      </c>
      <c r="F1032" t="s">
        <v>710</v>
      </c>
      <c r="G1032">
        <v>1</v>
      </c>
      <c r="H1032" t="s">
        <v>710</v>
      </c>
      <c r="I1032" s="2" t="s">
        <v>700</v>
      </c>
      <c r="J1032" t="str">
        <f>IF($I1032="","",_xlfn.LET(_xlpm.x,VLOOKUP($I1032,'taxon-match_2026-08-31'!$A$2:$N$122,6,FALSE),IF(_xlpm.x=0,"",_xlpm.x)))</f>
        <v/>
      </c>
      <c r="K1032" t="str">
        <f>IF($I1032="","",_xlfn.LET(_xlpm.x,VLOOKUP($I1032,'taxon-match_2026-08-31'!$A$2:$N$122,4,FALSE),IF(_xlpm.x=0,"",_xlpm.x)))</f>
        <v>urn:lsid:marinespecies.org:taxname:1</v>
      </c>
      <c r="L1032" t="str">
        <f>IF($I1032="","",_xlfn.LET(_xlpm.x,VLOOKUP($I1032,'taxon-match_2026-08-31'!$A$2:$N$122,7,FALSE),IF(_xlpm.x=0,"",_xlpm.x)))</f>
        <v/>
      </c>
      <c r="M1032" t="str">
        <f>IF($I1032="","",_xlfn.LET(_xlpm.x,VLOOKUP($I1032,'taxon-match_2026-08-31'!$A$2:$N$122,8,FALSE),IF(_xlpm.x=0,"",_xlpm.x)))</f>
        <v/>
      </c>
      <c r="N1032" t="str">
        <f>IF($I1032="","",_xlfn.LET(_xlpm.x,VLOOKUP($I1032,'taxon-match_2026-08-31'!$A$2:$N$122,9,FALSE),IF(_xlpm.x=0,"",_xlpm.x)))</f>
        <v/>
      </c>
      <c r="O1032" t="str">
        <f>IF($I1032="","",_xlfn.LET(_xlpm.x,VLOOKUP($I1032,'taxon-match_2026-08-31'!$A$2:$N$122,10,FALSE),IF(_xlpm.x=0,"",_xlpm.x)))</f>
        <v/>
      </c>
      <c r="P1032" t="str">
        <f>IF($I1032="","",_xlfn.LET(_xlpm.x,VLOOKUP($I1032,'taxon-match_2026-08-31'!$A$2:$N$122,11,FALSE),IF(_xlpm.x=0,"",_xlpm.x)))</f>
        <v/>
      </c>
      <c r="Q1032" t="str">
        <f>IF($I1032="","",_xlfn.LET(_xlpm.x,VLOOKUP($I1032,'taxon-match_2026-08-31'!$A$2:$N$122,12,FALSE),IF(_xlpm.x=0,"",_xlpm.x)))</f>
        <v/>
      </c>
      <c r="R1032" t="str">
        <f>IF($I1032="","",_xlfn.LET(_xlpm.x,VLOOKUP($I1032,'taxon-match_2026-08-31'!$A$2:$N$122,14,FALSE),IF(_xlpm.x=0,"",_xlpm.x)))</f>
        <v/>
      </c>
      <c r="S1032" s="2" t="s">
        <v>2608</v>
      </c>
      <c r="T1032" t="s">
        <v>67</v>
      </c>
      <c r="X1032" t="str">
        <f>IF(T1032="","",_xlfn.LET(_xlpm.x,VLOOKUP(T1032,'Drop-down_menus'!$F$2:$G$16,2,FALSE),IF(_xlpm.x=0,"",_xlpm.x)))</f>
        <v>https://orcid.org/0000-0001-5767-3220</v>
      </c>
      <c r="Y1032" t="str">
        <f>IF(U1032="","",_xlfn.LET(_xlpm.x,VLOOKUP(U1032,'Drop-down_menus'!$F$2:$G$16,2,FALSE),IF(_xlpm.x=0,"",_xlpm.x)))</f>
        <v/>
      </c>
      <c r="Z1032" t="str">
        <f>IF(V1032="","",_xlfn.LET(_xlpm.x,VLOOKUP(V1032,'Drop-down_menus'!$F$2:$G$16,2,FALSE),IF(_xlpm.x=0,"",_xlpm.x)))</f>
        <v/>
      </c>
      <c r="AA1032" t="str">
        <f>IF(W1032="","",_xlfn.LET(_xlpm.x,VLOOKUP(W1032,'Drop-down_menus'!$F$2:$G$16,2,FALSE),IF(_xlpm.x=0,"",_xlpm.x)))</f>
        <v/>
      </c>
      <c r="AB1032" t="s">
        <v>701</v>
      </c>
      <c r="AE1032" t="s">
        <v>707</v>
      </c>
    </row>
    <row r="1033" spans="1:31" hidden="1" x14ac:dyDescent="0.2">
      <c r="A1033" s="2" t="s">
        <v>253</v>
      </c>
      <c r="C1033">
        <v>1657</v>
      </c>
      <c r="D1033" t="s">
        <v>700</v>
      </c>
      <c r="F1033" t="s">
        <v>710</v>
      </c>
      <c r="G1033">
        <v>1</v>
      </c>
      <c r="H1033" t="s">
        <v>710</v>
      </c>
      <c r="I1033" s="2" t="s">
        <v>700</v>
      </c>
      <c r="J1033" t="str">
        <f>IF($I1033="","",_xlfn.LET(_xlpm.x,VLOOKUP($I1033,'taxon-match_2026-08-31'!$A$2:$N$122,6,FALSE),IF(_xlpm.x=0,"",_xlpm.x)))</f>
        <v/>
      </c>
      <c r="K1033" t="str">
        <f>IF($I1033="","",_xlfn.LET(_xlpm.x,VLOOKUP($I1033,'taxon-match_2026-08-31'!$A$2:$N$122,4,FALSE),IF(_xlpm.x=0,"",_xlpm.x)))</f>
        <v>urn:lsid:marinespecies.org:taxname:1</v>
      </c>
      <c r="L1033" t="str">
        <f>IF($I1033="","",_xlfn.LET(_xlpm.x,VLOOKUP($I1033,'taxon-match_2026-08-31'!$A$2:$N$122,7,FALSE),IF(_xlpm.x=0,"",_xlpm.x)))</f>
        <v/>
      </c>
      <c r="M1033" t="str">
        <f>IF($I1033="","",_xlfn.LET(_xlpm.x,VLOOKUP($I1033,'taxon-match_2026-08-31'!$A$2:$N$122,8,FALSE),IF(_xlpm.x=0,"",_xlpm.x)))</f>
        <v/>
      </c>
      <c r="N1033" t="str">
        <f>IF($I1033="","",_xlfn.LET(_xlpm.x,VLOOKUP($I1033,'taxon-match_2026-08-31'!$A$2:$N$122,9,FALSE),IF(_xlpm.x=0,"",_xlpm.x)))</f>
        <v/>
      </c>
      <c r="O1033" t="str">
        <f>IF($I1033="","",_xlfn.LET(_xlpm.x,VLOOKUP($I1033,'taxon-match_2026-08-31'!$A$2:$N$122,10,FALSE),IF(_xlpm.x=0,"",_xlpm.x)))</f>
        <v/>
      </c>
      <c r="P1033" t="str">
        <f>IF($I1033="","",_xlfn.LET(_xlpm.x,VLOOKUP($I1033,'taxon-match_2026-08-31'!$A$2:$N$122,11,FALSE),IF(_xlpm.x=0,"",_xlpm.x)))</f>
        <v/>
      </c>
      <c r="Q1033" t="str">
        <f>IF($I1033="","",_xlfn.LET(_xlpm.x,VLOOKUP($I1033,'taxon-match_2026-08-31'!$A$2:$N$122,12,FALSE),IF(_xlpm.x=0,"",_xlpm.x)))</f>
        <v/>
      </c>
      <c r="R1033" t="str">
        <f>IF($I1033="","",_xlfn.LET(_xlpm.x,VLOOKUP($I1033,'taxon-match_2026-08-31'!$A$2:$N$122,14,FALSE),IF(_xlpm.x=0,"",_xlpm.x)))</f>
        <v/>
      </c>
      <c r="S1033" s="2" t="s">
        <v>2608</v>
      </c>
      <c r="T1033" t="s">
        <v>67</v>
      </c>
      <c r="X1033" t="str">
        <f>IF(T1033="","",_xlfn.LET(_xlpm.x,VLOOKUP(T1033,'Drop-down_menus'!$F$2:$G$16,2,FALSE),IF(_xlpm.x=0,"",_xlpm.x)))</f>
        <v>https://orcid.org/0000-0001-5767-3220</v>
      </c>
      <c r="Y1033" t="str">
        <f>IF(U1033="","",_xlfn.LET(_xlpm.x,VLOOKUP(U1033,'Drop-down_menus'!$F$2:$G$16,2,FALSE),IF(_xlpm.x=0,"",_xlpm.x)))</f>
        <v/>
      </c>
      <c r="Z1033" t="str">
        <f>IF(V1033="","",_xlfn.LET(_xlpm.x,VLOOKUP(V1033,'Drop-down_menus'!$F$2:$G$16,2,FALSE),IF(_xlpm.x=0,"",_xlpm.x)))</f>
        <v/>
      </c>
      <c r="AA1033" t="str">
        <f>IF(W1033="","",_xlfn.LET(_xlpm.x,VLOOKUP(W1033,'Drop-down_menus'!$F$2:$G$16,2,FALSE),IF(_xlpm.x=0,"",_xlpm.x)))</f>
        <v/>
      </c>
      <c r="AB1033" t="s">
        <v>701</v>
      </c>
      <c r="AE1033" t="s">
        <v>707</v>
      </c>
    </row>
    <row r="1034" spans="1:31" hidden="1" x14ac:dyDescent="0.2">
      <c r="A1034" s="2" t="s">
        <v>253</v>
      </c>
      <c r="C1034">
        <v>1658</v>
      </c>
      <c r="D1034" t="s">
        <v>700</v>
      </c>
      <c r="F1034" t="s">
        <v>710</v>
      </c>
      <c r="G1034">
        <v>1</v>
      </c>
      <c r="H1034" t="s">
        <v>710</v>
      </c>
      <c r="I1034" s="2" t="s">
        <v>700</v>
      </c>
      <c r="J1034" t="str">
        <f>IF($I1034="","",_xlfn.LET(_xlpm.x,VLOOKUP($I1034,'taxon-match_2026-08-31'!$A$2:$N$122,6,FALSE),IF(_xlpm.x=0,"",_xlpm.x)))</f>
        <v/>
      </c>
      <c r="K1034" t="str">
        <f>IF($I1034="","",_xlfn.LET(_xlpm.x,VLOOKUP($I1034,'taxon-match_2026-08-31'!$A$2:$N$122,4,FALSE),IF(_xlpm.x=0,"",_xlpm.x)))</f>
        <v>urn:lsid:marinespecies.org:taxname:1</v>
      </c>
      <c r="L1034" t="str">
        <f>IF($I1034="","",_xlfn.LET(_xlpm.x,VLOOKUP($I1034,'taxon-match_2026-08-31'!$A$2:$N$122,7,FALSE),IF(_xlpm.x=0,"",_xlpm.x)))</f>
        <v/>
      </c>
      <c r="M1034" t="str">
        <f>IF($I1034="","",_xlfn.LET(_xlpm.x,VLOOKUP($I1034,'taxon-match_2026-08-31'!$A$2:$N$122,8,FALSE),IF(_xlpm.x=0,"",_xlpm.x)))</f>
        <v/>
      </c>
      <c r="N1034" t="str">
        <f>IF($I1034="","",_xlfn.LET(_xlpm.x,VLOOKUP($I1034,'taxon-match_2026-08-31'!$A$2:$N$122,9,FALSE),IF(_xlpm.x=0,"",_xlpm.x)))</f>
        <v/>
      </c>
      <c r="O1034" t="str">
        <f>IF($I1034="","",_xlfn.LET(_xlpm.x,VLOOKUP($I1034,'taxon-match_2026-08-31'!$A$2:$N$122,10,FALSE),IF(_xlpm.x=0,"",_xlpm.x)))</f>
        <v/>
      </c>
      <c r="P1034" t="str">
        <f>IF($I1034="","",_xlfn.LET(_xlpm.x,VLOOKUP($I1034,'taxon-match_2026-08-31'!$A$2:$N$122,11,FALSE),IF(_xlpm.x=0,"",_xlpm.x)))</f>
        <v/>
      </c>
      <c r="Q1034" t="str">
        <f>IF($I1034="","",_xlfn.LET(_xlpm.x,VLOOKUP($I1034,'taxon-match_2026-08-31'!$A$2:$N$122,12,FALSE),IF(_xlpm.x=0,"",_xlpm.x)))</f>
        <v/>
      </c>
      <c r="R1034" t="str">
        <f>IF($I1034="","",_xlfn.LET(_xlpm.x,VLOOKUP($I1034,'taxon-match_2026-08-31'!$A$2:$N$122,14,FALSE),IF(_xlpm.x=0,"",_xlpm.x)))</f>
        <v/>
      </c>
      <c r="S1034" s="2" t="s">
        <v>2608</v>
      </c>
      <c r="T1034" t="s">
        <v>67</v>
      </c>
      <c r="X1034" t="str">
        <f>IF(T1034="","",_xlfn.LET(_xlpm.x,VLOOKUP(T1034,'Drop-down_menus'!$F$2:$G$16,2,FALSE),IF(_xlpm.x=0,"",_xlpm.x)))</f>
        <v>https://orcid.org/0000-0001-5767-3220</v>
      </c>
      <c r="Y1034" t="str">
        <f>IF(U1034="","",_xlfn.LET(_xlpm.x,VLOOKUP(U1034,'Drop-down_menus'!$F$2:$G$16,2,FALSE),IF(_xlpm.x=0,"",_xlpm.x)))</f>
        <v/>
      </c>
      <c r="Z1034" t="str">
        <f>IF(V1034="","",_xlfn.LET(_xlpm.x,VLOOKUP(V1034,'Drop-down_menus'!$F$2:$G$16,2,FALSE),IF(_xlpm.x=0,"",_xlpm.x)))</f>
        <v/>
      </c>
      <c r="AA1034" t="str">
        <f>IF(W1034="","",_xlfn.LET(_xlpm.x,VLOOKUP(W1034,'Drop-down_menus'!$F$2:$G$16,2,FALSE),IF(_xlpm.x=0,"",_xlpm.x)))</f>
        <v/>
      </c>
      <c r="AB1034" t="s">
        <v>701</v>
      </c>
      <c r="AE1034" t="s">
        <v>707</v>
      </c>
    </row>
    <row r="1035" spans="1:31" hidden="1" x14ac:dyDescent="0.2">
      <c r="A1035" s="2" t="s">
        <v>253</v>
      </c>
      <c r="C1035">
        <v>1659</v>
      </c>
      <c r="D1035" t="s">
        <v>700</v>
      </c>
      <c r="F1035" t="s">
        <v>710</v>
      </c>
      <c r="G1035">
        <v>1</v>
      </c>
      <c r="H1035" t="s">
        <v>710</v>
      </c>
      <c r="I1035" s="2" t="s">
        <v>700</v>
      </c>
      <c r="J1035" t="str">
        <f>IF($I1035="","",_xlfn.LET(_xlpm.x,VLOOKUP($I1035,'taxon-match_2026-08-31'!$A$2:$N$122,6,FALSE),IF(_xlpm.x=0,"",_xlpm.x)))</f>
        <v/>
      </c>
      <c r="K1035" t="str">
        <f>IF($I1035="","",_xlfn.LET(_xlpm.x,VLOOKUP($I1035,'taxon-match_2026-08-31'!$A$2:$N$122,4,FALSE),IF(_xlpm.x=0,"",_xlpm.x)))</f>
        <v>urn:lsid:marinespecies.org:taxname:1</v>
      </c>
      <c r="L1035" t="str">
        <f>IF($I1035="","",_xlfn.LET(_xlpm.x,VLOOKUP($I1035,'taxon-match_2026-08-31'!$A$2:$N$122,7,FALSE),IF(_xlpm.x=0,"",_xlpm.x)))</f>
        <v/>
      </c>
      <c r="M1035" t="str">
        <f>IF($I1035="","",_xlfn.LET(_xlpm.x,VLOOKUP($I1035,'taxon-match_2026-08-31'!$A$2:$N$122,8,FALSE),IF(_xlpm.x=0,"",_xlpm.x)))</f>
        <v/>
      </c>
      <c r="N1035" t="str">
        <f>IF($I1035="","",_xlfn.LET(_xlpm.x,VLOOKUP($I1035,'taxon-match_2026-08-31'!$A$2:$N$122,9,FALSE),IF(_xlpm.x=0,"",_xlpm.x)))</f>
        <v/>
      </c>
      <c r="O1035" t="str">
        <f>IF($I1035="","",_xlfn.LET(_xlpm.x,VLOOKUP($I1035,'taxon-match_2026-08-31'!$A$2:$N$122,10,FALSE),IF(_xlpm.x=0,"",_xlpm.x)))</f>
        <v/>
      </c>
      <c r="P1035" t="str">
        <f>IF($I1035="","",_xlfn.LET(_xlpm.x,VLOOKUP($I1035,'taxon-match_2026-08-31'!$A$2:$N$122,11,FALSE),IF(_xlpm.x=0,"",_xlpm.x)))</f>
        <v/>
      </c>
      <c r="Q1035" t="str">
        <f>IF($I1035="","",_xlfn.LET(_xlpm.x,VLOOKUP($I1035,'taxon-match_2026-08-31'!$A$2:$N$122,12,FALSE),IF(_xlpm.x=0,"",_xlpm.x)))</f>
        <v/>
      </c>
      <c r="R1035" t="str">
        <f>IF($I1035="","",_xlfn.LET(_xlpm.x,VLOOKUP($I1035,'taxon-match_2026-08-31'!$A$2:$N$122,14,FALSE),IF(_xlpm.x=0,"",_xlpm.x)))</f>
        <v/>
      </c>
      <c r="S1035" s="2" t="s">
        <v>2608</v>
      </c>
      <c r="T1035" t="s">
        <v>67</v>
      </c>
      <c r="X1035" t="str">
        <f>IF(T1035="","",_xlfn.LET(_xlpm.x,VLOOKUP(T1035,'Drop-down_menus'!$F$2:$G$16,2,FALSE),IF(_xlpm.x=0,"",_xlpm.x)))</f>
        <v>https://orcid.org/0000-0001-5767-3220</v>
      </c>
      <c r="Y1035" t="str">
        <f>IF(U1035="","",_xlfn.LET(_xlpm.x,VLOOKUP(U1035,'Drop-down_menus'!$F$2:$G$16,2,FALSE),IF(_xlpm.x=0,"",_xlpm.x)))</f>
        <v/>
      </c>
      <c r="Z1035" t="str">
        <f>IF(V1035="","",_xlfn.LET(_xlpm.x,VLOOKUP(V1035,'Drop-down_menus'!$F$2:$G$16,2,FALSE),IF(_xlpm.x=0,"",_xlpm.x)))</f>
        <v/>
      </c>
      <c r="AA1035" t="str">
        <f>IF(W1035="","",_xlfn.LET(_xlpm.x,VLOOKUP(W1035,'Drop-down_menus'!$F$2:$G$16,2,FALSE),IF(_xlpm.x=0,"",_xlpm.x)))</f>
        <v/>
      </c>
      <c r="AB1035" t="s">
        <v>701</v>
      </c>
      <c r="AE1035" t="s">
        <v>707</v>
      </c>
    </row>
    <row r="1036" spans="1:31" hidden="1" x14ac:dyDescent="0.2">
      <c r="A1036" s="2" t="s">
        <v>289</v>
      </c>
      <c r="C1036">
        <v>2342</v>
      </c>
      <c r="D1036" t="s">
        <v>711</v>
      </c>
      <c r="I1036" t="s">
        <v>2611</v>
      </c>
      <c r="J1036" t="str">
        <f>IF($I1036="","",_xlfn.LET(_xlpm.x,VLOOKUP($I1036,'taxon-match_2026-08-31'!$A$2:$N$122,6,FALSE),IF(_xlpm.x=0,"",_xlpm.x)))</f>
        <v/>
      </c>
      <c r="K1036" t="str">
        <f>IF($I1036="","",_xlfn.LET(_xlpm.x,VLOOKUP($I1036,'taxon-match_2026-08-31'!$A$2:$N$122,4,FALSE),IF(_xlpm.x=0,"",_xlpm.x)))</f>
        <v/>
      </c>
      <c r="L1036" t="str">
        <f>IF($I1036="","",_xlfn.LET(_xlpm.x,VLOOKUP($I1036,'taxon-match_2026-08-31'!$A$2:$N$122,7,FALSE),IF(_xlpm.x=0,"",_xlpm.x)))</f>
        <v/>
      </c>
      <c r="M1036" t="str">
        <f>IF($I1036="","",_xlfn.LET(_xlpm.x,VLOOKUP($I1036,'taxon-match_2026-08-31'!$A$2:$N$122,8,FALSE),IF(_xlpm.x=0,"",_xlpm.x)))</f>
        <v/>
      </c>
      <c r="N1036" t="str">
        <f>IF($I1036="","",_xlfn.LET(_xlpm.x,VLOOKUP($I1036,'taxon-match_2026-08-31'!$A$2:$N$122,9,FALSE),IF(_xlpm.x=0,"",_xlpm.x)))</f>
        <v/>
      </c>
      <c r="O1036" t="str">
        <f>IF($I1036="","",_xlfn.LET(_xlpm.x,VLOOKUP($I1036,'taxon-match_2026-08-31'!$A$2:$N$122,10,FALSE),IF(_xlpm.x=0,"",_xlpm.x)))</f>
        <v/>
      </c>
      <c r="P1036" t="str">
        <f>IF($I1036="","",_xlfn.LET(_xlpm.x,VLOOKUP($I1036,'taxon-match_2026-08-31'!$A$2:$N$122,11,FALSE),IF(_xlpm.x=0,"",_xlpm.x)))</f>
        <v/>
      </c>
      <c r="Q1036" t="str">
        <f>IF($I1036="","",_xlfn.LET(_xlpm.x,VLOOKUP($I1036,'taxon-match_2026-08-31'!$A$2:$N$122,12,FALSE),IF(_xlpm.x=0,"",_xlpm.x)))</f>
        <v/>
      </c>
      <c r="R1036" t="str">
        <f>IF($I1036="","",_xlfn.LET(_xlpm.x,VLOOKUP($I1036,'taxon-match_2026-08-31'!$A$2:$N$122,14,FALSE),IF(_xlpm.x=0,"",_xlpm.x)))</f>
        <v/>
      </c>
      <c r="T1036" t="s">
        <v>89</v>
      </c>
      <c r="X1036" t="str">
        <f>IF(T1036="","",_xlfn.LET(_xlpm.x,VLOOKUP(T1036,'Drop-down_menus'!$F$2:$G$16,2,FALSE),IF(_xlpm.x=0,"",_xlpm.x)))</f>
        <v/>
      </c>
      <c r="Y1036" t="str">
        <f>IF(U1036="","",_xlfn.LET(_xlpm.x,VLOOKUP(U1036,'Drop-down_menus'!$F$2:$G$16,2,FALSE),IF(_xlpm.x=0,"",_xlpm.x)))</f>
        <v/>
      </c>
      <c r="Z1036" t="str">
        <f>IF(V1036="","",_xlfn.LET(_xlpm.x,VLOOKUP(V1036,'Drop-down_menus'!$F$2:$G$16,2,FALSE),IF(_xlpm.x=0,"",_xlpm.x)))</f>
        <v/>
      </c>
      <c r="AA1036" t="str">
        <f>IF(W1036="","",_xlfn.LET(_xlpm.x,VLOOKUP(W1036,'Drop-down_menus'!$F$2:$G$16,2,FALSE),IF(_xlpm.x=0,"",_xlpm.x)))</f>
        <v/>
      </c>
      <c r="AB1036" t="s">
        <v>701</v>
      </c>
      <c r="AE1036" t="s">
        <v>707</v>
      </c>
    </row>
    <row r="1037" spans="1:31" hidden="1" x14ac:dyDescent="0.2">
      <c r="A1037" s="2" t="s">
        <v>289</v>
      </c>
      <c r="C1037">
        <v>2343</v>
      </c>
      <c r="D1037" t="s">
        <v>711</v>
      </c>
      <c r="I1037" t="s">
        <v>2611</v>
      </c>
      <c r="J1037" t="str">
        <f>IF($I1037="","",_xlfn.LET(_xlpm.x,VLOOKUP($I1037,'taxon-match_2026-08-31'!$A$2:$N$122,6,FALSE),IF(_xlpm.x=0,"",_xlpm.x)))</f>
        <v/>
      </c>
      <c r="K1037" t="str">
        <f>IF($I1037="","",_xlfn.LET(_xlpm.x,VLOOKUP($I1037,'taxon-match_2026-08-31'!$A$2:$N$122,4,FALSE),IF(_xlpm.x=0,"",_xlpm.x)))</f>
        <v/>
      </c>
      <c r="L1037" t="str">
        <f>IF($I1037="","",_xlfn.LET(_xlpm.x,VLOOKUP($I1037,'taxon-match_2026-08-31'!$A$2:$N$122,7,FALSE),IF(_xlpm.x=0,"",_xlpm.x)))</f>
        <v/>
      </c>
      <c r="M1037" t="str">
        <f>IF($I1037="","",_xlfn.LET(_xlpm.x,VLOOKUP($I1037,'taxon-match_2026-08-31'!$A$2:$N$122,8,FALSE),IF(_xlpm.x=0,"",_xlpm.x)))</f>
        <v/>
      </c>
      <c r="N1037" t="str">
        <f>IF($I1037="","",_xlfn.LET(_xlpm.x,VLOOKUP($I1037,'taxon-match_2026-08-31'!$A$2:$N$122,9,FALSE),IF(_xlpm.x=0,"",_xlpm.x)))</f>
        <v/>
      </c>
      <c r="O1037" t="str">
        <f>IF($I1037="","",_xlfn.LET(_xlpm.x,VLOOKUP($I1037,'taxon-match_2026-08-31'!$A$2:$N$122,10,FALSE),IF(_xlpm.x=0,"",_xlpm.x)))</f>
        <v/>
      </c>
      <c r="P1037" t="str">
        <f>IF($I1037="","",_xlfn.LET(_xlpm.x,VLOOKUP($I1037,'taxon-match_2026-08-31'!$A$2:$N$122,11,FALSE),IF(_xlpm.x=0,"",_xlpm.x)))</f>
        <v/>
      </c>
      <c r="Q1037" t="str">
        <f>IF($I1037="","",_xlfn.LET(_xlpm.x,VLOOKUP($I1037,'taxon-match_2026-08-31'!$A$2:$N$122,12,FALSE),IF(_xlpm.x=0,"",_xlpm.x)))</f>
        <v/>
      </c>
      <c r="R1037" t="str">
        <f>IF($I1037="","",_xlfn.LET(_xlpm.x,VLOOKUP($I1037,'taxon-match_2026-08-31'!$A$2:$N$122,14,FALSE),IF(_xlpm.x=0,"",_xlpm.x)))</f>
        <v/>
      </c>
      <c r="T1037" t="s">
        <v>89</v>
      </c>
      <c r="X1037" t="str">
        <f>IF(T1037="","",_xlfn.LET(_xlpm.x,VLOOKUP(T1037,'Drop-down_menus'!$F$2:$G$16,2,FALSE),IF(_xlpm.x=0,"",_xlpm.x)))</f>
        <v/>
      </c>
      <c r="Y1037" t="str">
        <f>IF(U1037="","",_xlfn.LET(_xlpm.x,VLOOKUP(U1037,'Drop-down_menus'!$F$2:$G$16,2,FALSE),IF(_xlpm.x=0,"",_xlpm.x)))</f>
        <v/>
      </c>
      <c r="Z1037" t="str">
        <f>IF(V1037="","",_xlfn.LET(_xlpm.x,VLOOKUP(V1037,'Drop-down_menus'!$F$2:$G$16,2,FALSE),IF(_xlpm.x=0,"",_xlpm.x)))</f>
        <v/>
      </c>
      <c r="AA1037" t="str">
        <f>IF(W1037="","",_xlfn.LET(_xlpm.x,VLOOKUP(W1037,'Drop-down_menus'!$F$2:$G$16,2,FALSE),IF(_xlpm.x=0,"",_xlpm.x)))</f>
        <v/>
      </c>
      <c r="AB1037" t="s">
        <v>701</v>
      </c>
      <c r="AE1037" t="s">
        <v>707</v>
      </c>
    </row>
    <row r="1038" spans="1:31" hidden="1" x14ac:dyDescent="0.2">
      <c r="A1038" s="2" t="s">
        <v>289</v>
      </c>
      <c r="C1038">
        <v>2344</v>
      </c>
      <c r="D1038" t="s">
        <v>711</v>
      </c>
      <c r="I1038" t="s">
        <v>2611</v>
      </c>
      <c r="J1038" t="str">
        <f>IF($I1038="","",_xlfn.LET(_xlpm.x,VLOOKUP($I1038,'taxon-match_2026-08-31'!$A$2:$N$122,6,FALSE),IF(_xlpm.x=0,"",_xlpm.x)))</f>
        <v/>
      </c>
      <c r="K1038" t="str">
        <f>IF($I1038="","",_xlfn.LET(_xlpm.x,VLOOKUP($I1038,'taxon-match_2026-08-31'!$A$2:$N$122,4,FALSE),IF(_xlpm.x=0,"",_xlpm.x)))</f>
        <v/>
      </c>
      <c r="L1038" t="str">
        <f>IF($I1038="","",_xlfn.LET(_xlpm.x,VLOOKUP($I1038,'taxon-match_2026-08-31'!$A$2:$N$122,7,FALSE),IF(_xlpm.x=0,"",_xlpm.x)))</f>
        <v/>
      </c>
      <c r="M1038" t="str">
        <f>IF($I1038="","",_xlfn.LET(_xlpm.x,VLOOKUP($I1038,'taxon-match_2026-08-31'!$A$2:$N$122,8,FALSE),IF(_xlpm.x=0,"",_xlpm.x)))</f>
        <v/>
      </c>
      <c r="N1038" t="str">
        <f>IF($I1038="","",_xlfn.LET(_xlpm.x,VLOOKUP($I1038,'taxon-match_2026-08-31'!$A$2:$N$122,9,FALSE),IF(_xlpm.x=0,"",_xlpm.x)))</f>
        <v/>
      </c>
      <c r="O1038" t="str">
        <f>IF($I1038="","",_xlfn.LET(_xlpm.x,VLOOKUP($I1038,'taxon-match_2026-08-31'!$A$2:$N$122,10,FALSE),IF(_xlpm.x=0,"",_xlpm.x)))</f>
        <v/>
      </c>
      <c r="P1038" t="str">
        <f>IF($I1038="","",_xlfn.LET(_xlpm.x,VLOOKUP($I1038,'taxon-match_2026-08-31'!$A$2:$N$122,11,FALSE),IF(_xlpm.x=0,"",_xlpm.x)))</f>
        <v/>
      </c>
      <c r="Q1038" t="str">
        <f>IF($I1038="","",_xlfn.LET(_xlpm.x,VLOOKUP($I1038,'taxon-match_2026-08-31'!$A$2:$N$122,12,FALSE),IF(_xlpm.x=0,"",_xlpm.x)))</f>
        <v/>
      </c>
      <c r="R1038" t="str">
        <f>IF($I1038="","",_xlfn.LET(_xlpm.x,VLOOKUP($I1038,'taxon-match_2026-08-31'!$A$2:$N$122,14,FALSE),IF(_xlpm.x=0,"",_xlpm.x)))</f>
        <v/>
      </c>
      <c r="T1038" t="s">
        <v>89</v>
      </c>
      <c r="X1038" t="str">
        <f>IF(T1038="","",_xlfn.LET(_xlpm.x,VLOOKUP(T1038,'Drop-down_menus'!$F$2:$G$16,2,FALSE),IF(_xlpm.x=0,"",_xlpm.x)))</f>
        <v/>
      </c>
      <c r="Y1038" t="str">
        <f>IF(U1038="","",_xlfn.LET(_xlpm.x,VLOOKUP(U1038,'Drop-down_menus'!$F$2:$G$16,2,FALSE),IF(_xlpm.x=0,"",_xlpm.x)))</f>
        <v/>
      </c>
      <c r="Z1038" t="str">
        <f>IF(V1038="","",_xlfn.LET(_xlpm.x,VLOOKUP(V1038,'Drop-down_menus'!$F$2:$G$16,2,FALSE),IF(_xlpm.x=0,"",_xlpm.x)))</f>
        <v/>
      </c>
      <c r="AA1038" t="str">
        <f>IF(W1038="","",_xlfn.LET(_xlpm.x,VLOOKUP(W1038,'Drop-down_menus'!$F$2:$G$16,2,FALSE),IF(_xlpm.x=0,"",_xlpm.x)))</f>
        <v/>
      </c>
      <c r="AB1038" t="s">
        <v>701</v>
      </c>
      <c r="AE1038" t="s">
        <v>707</v>
      </c>
    </row>
    <row r="1039" spans="1:31" hidden="1" x14ac:dyDescent="0.2">
      <c r="A1039" s="2" t="s">
        <v>289</v>
      </c>
      <c r="C1039">
        <v>2345</v>
      </c>
      <c r="D1039" t="s">
        <v>711</v>
      </c>
      <c r="I1039" t="s">
        <v>2611</v>
      </c>
      <c r="J1039" t="str">
        <f>IF($I1039="","",_xlfn.LET(_xlpm.x,VLOOKUP($I1039,'taxon-match_2026-08-31'!$A$2:$N$122,6,FALSE),IF(_xlpm.x=0,"",_xlpm.x)))</f>
        <v/>
      </c>
      <c r="K1039" t="str">
        <f>IF($I1039="","",_xlfn.LET(_xlpm.x,VLOOKUP($I1039,'taxon-match_2026-08-31'!$A$2:$N$122,4,FALSE),IF(_xlpm.x=0,"",_xlpm.x)))</f>
        <v/>
      </c>
      <c r="L1039" t="str">
        <f>IF($I1039="","",_xlfn.LET(_xlpm.x,VLOOKUP($I1039,'taxon-match_2026-08-31'!$A$2:$N$122,7,FALSE),IF(_xlpm.x=0,"",_xlpm.x)))</f>
        <v/>
      </c>
      <c r="M1039" t="str">
        <f>IF($I1039="","",_xlfn.LET(_xlpm.x,VLOOKUP($I1039,'taxon-match_2026-08-31'!$A$2:$N$122,8,FALSE),IF(_xlpm.x=0,"",_xlpm.x)))</f>
        <v/>
      </c>
      <c r="N1039" t="str">
        <f>IF($I1039="","",_xlfn.LET(_xlpm.x,VLOOKUP($I1039,'taxon-match_2026-08-31'!$A$2:$N$122,9,FALSE),IF(_xlpm.x=0,"",_xlpm.x)))</f>
        <v/>
      </c>
      <c r="O1039" t="str">
        <f>IF($I1039="","",_xlfn.LET(_xlpm.x,VLOOKUP($I1039,'taxon-match_2026-08-31'!$A$2:$N$122,10,FALSE),IF(_xlpm.x=0,"",_xlpm.x)))</f>
        <v/>
      </c>
      <c r="P1039" t="str">
        <f>IF($I1039="","",_xlfn.LET(_xlpm.x,VLOOKUP($I1039,'taxon-match_2026-08-31'!$A$2:$N$122,11,FALSE),IF(_xlpm.x=0,"",_xlpm.x)))</f>
        <v/>
      </c>
      <c r="Q1039" t="str">
        <f>IF($I1039="","",_xlfn.LET(_xlpm.x,VLOOKUP($I1039,'taxon-match_2026-08-31'!$A$2:$N$122,12,FALSE),IF(_xlpm.x=0,"",_xlpm.x)))</f>
        <v/>
      </c>
      <c r="R1039" t="str">
        <f>IF($I1039="","",_xlfn.LET(_xlpm.x,VLOOKUP($I1039,'taxon-match_2026-08-31'!$A$2:$N$122,14,FALSE),IF(_xlpm.x=0,"",_xlpm.x)))</f>
        <v/>
      </c>
      <c r="T1039" t="s">
        <v>89</v>
      </c>
      <c r="X1039" t="str">
        <f>IF(T1039="","",_xlfn.LET(_xlpm.x,VLOOKUP(T1039,'Drop-down_menus'!$F$2:$G$16,2,FALSE),IF(_xlpm.x=0,"",_xlpm.x)))</f>
        <v/>
      </c>
      <c r="Y1039" t="str">
        <f>IF(U1039="","",_xlfn.LET(_xlpm.x,VLOOKUP(U1039,'Drop-down_menus'!$F$2:$G$16,2,FALSE),IF(_xlpm.x=0,"",_xlpm.x)))</f>
        <v/>
      </c>
      <c r="Z1039" t="str">
        <f>IF(V1039="","",_xlfn.LET(_xlpm.x,VLOOKUP(V1039,'Drop-down_menus'!$F$2:$G$16,2,FALSE),IF(_xlpm.x=0,"",_xlpm.x)))</f>
        <v/>
      </c>
      <c r="AA1039" t="str">
        <f>IF(W1039="","",_xlfn.LET(_xlpm.x,VLOOKUP(W1039,'Drop-down_menus'!$F$2:$G$16,2,FALSE),IF(_xlpm.x=0,"",_xlpm.x)))</f>
        <v/>
      </c>
      <c r="AB1039" t="s">
        <v>701</v>
      </c>
      <c r="AE1039" t="s">
        <v>707</v>
      </c>
    </row>
    <row r="1040" spans="1:31" hidden="1" x14ac:dyDescent="0.2">
      <c r="A1040" s="2" t="s">
        <v>289</v>
      </c>
      <c r="C1040">
        <v>2346</v>
      </c>
      <c r="D1040" t="s">
        <v>711</v>
      </c>
      <c r="I1040" t="s">
        <v>2611</v>
      </c>
      <c r="J1040" t="str">
        <f>IF($I1040="","",_xlfn.LET(_xlpm.x,VLOOKUP($I1040,'taxon-match_2026-08-31'!$A$2:$N$122,6,FALSE),IF(_xlpm.x=0,"",_xlpm.x)))</f>
        <v/>
      </c>
      <c r="K1040" t="str">
        <f>IF($I1040="","",_xlfn.LET(_xlpm.x,VLOOKUP($I1040,'taxon-match_2026-08-31'!$A$2:$N$122,4,FALSE),IF(_xlpm.x=0,"",_xlpm.x)))</f>
        <v/>
      </c>
      <c r="L1040" t="str">
        <f>IF($I1040="","",_xlfn.LET(_xlpm.x,VLOOKUP($I1040,'taxon-match_2026-08-31'!$A$2:$N$122,7,FALSE),IF(_xlpm.x=0,"",_xlpm.x)))</f>
        <v/>
      </c>
      <c r="M1040" t="str">
        <f>IF($I1040="","",_xlfn.LET(_xlpm.x,VLOOKUP($I1040,'taxon-match_2026-08-31'!$A$2:$N$122,8,FALSE),IF(_xlpm.x=0,"",_xlpm.x)))</f>
        <v/>
      </c>
      <c r="N1040" t="str">
        <f>IF($I1040="","",_xlfn.LET(_xlpm.x,VLOOKUP($I1040,'taxon-match_2026-08-31'!$A$2:$N$122,9,FALSE),IF(_xlpm.x=0,"",_xlpm.x)))</f>
        <v/>
      </c>
      <c r="O1040" t="str">
        <f>IF($I1040="","",_xlfn.LET(_xlpm.x,VLOOKUP($I1040,'taxon-match_2026-08-31'!$A$2:$N$122,10,FALSE),IF(_xlpm.x=0,"",_xlpm.x)))</f>
        <v/>
      </c>
      <c r="P1040" t="str">
        <f>IF($I1040="","",_xlfn.LET(_xlpm.x,VLOOKUP($I1040,'taxon-match_2026-08-31'!$A$2:$N$122,11,FALSE),IF(_xlpm.x=0,"",_xlpm.x)))</f>
        <v/>
      </c>
      <c r="Q1040" t="str">
        <f>IF($I1040="","",_xlfn.LET(_xlpm.x,VLOOKUP($I1040,'taxon-match_2026-08-31'!$A$2:$N$122,12,FALSE),IF(_xlpm.x=0,"",_xlpm.x)))</f>
        <v/>
      </c>
      <c r="R1040" t="str">
        <f>IF($I1040="","",_xlfn.LET(_xlpm.x,VLOOKUP($I1040,'taxon-match_2026-08-31'!$A$2:$N$122,14,FALSE),IF(_xlpm.x=0,"",_xlpm.x)))</f>
        <v/>
      </c>
      <c r="T1040" t="s">
        <v>89</v>
      </c>
      <c r="X1040" t="str">
        <f>IF(T1040="","",_xlfn.LET(_xlpm.x,VLOOKUP(T1040,'Drop-down_menus'!$F$2:$G$16,2,FALSE),IF(_xlpm.x=0,"",_xlpm.x)))</f>
        <v/>
      </c>
      <c r="Y1040" t="str">
        <f>IF(U1040="","",_xlfn.LET(_xlpm.x,VLOOKUP(U1040,'Drop-down_menus'!$F$2:$G$16,2,FALSE),IF(_xlpm.x=0,"",_xlpm.x)))</f>
        <v/>
      </c>
      <c r="Z1040" t="str">
        <f>IF(V1040="","",_xlfn.LET(_xlpm.x,VLOOKUP(V1040,'Drop-down_menus'!$F$2:$G$16,2,FALSE),IF(_xlpm.x=0,"",_xlpm.x)))</f>
        <v/>
      </c>
      <c r="AA1040" t="str">
        <f>IF(W1040="","",_xlfn.LET(_xlpm.x,VLOOKUP(W1040,'Drop-down_menus'!$F$2:$G$16,2,FALSE),IF(_xlpm.x=0,"",_xlpm.x)))</f>
        <v/>
      </c>
      <c r="AB1040" t="s">
        <v>701</v>
      </c>
      <c r="AE1040" t="s">
        <v>707</v>
      </c>
    </row>
    <row r="1041" spans="1:33" hidden="1" x14ac:dyDescent="0.2">
      <c r="A1041" s="2" t="s">
        <v>273</v>
      </c>
      <c r="C1041">
        <v>2101</v>
      </c>
      <c r="D1041" t="s">
        <v>700</v>
      </c>
      <c r="F1041" t="s">
        <v>824</v>
      </c>
      <c r="H1041" t="s">
        <v>824</v>
      </c>
      <c r="I1041" t="s">
        <v>824</v>
      </c>
      <c r="J1041" t="str">
        <f>IF($I1041="","",_xlfn.LET(_xlpm.x,VLOOKUP($I1041,'taxon-match_2026-08-31'!$A$2:$N$122,6,FALSE),IF(_xlpm.x=0,"",_xlpm.x)))</f>
        <v>Koehler, 1901</v>
      </c>
      <c r="K1041" t="str">
        <f>IF($I1041="","",_xlfn.LET(_xlpm.x,VLOOKUP($I1041,'taxon-match_2026-08-31'!$A$2:$N$122,4,FALSE),IF(_xlpm.x=0,"",_xlpm.x)))</f>
        <v>urn:lsid:marinespecies.org:taxname:160756</v>
      </c>
      <c r="L1041" t="str">
        <f>IF($I1041="","",_xlfn.LET(_xlpm.x,VLOOKUP($I1041,'taxon-match_2026-08-31'!$A$2:$N$122,7,FALSE),IF(_xlpm.x=0,"",_xlpm.x)))</f>
        <v>Animalia</v>
      </c>
      <c r="M1041" t="str">
        <f>IF($I1041="","",_xlfn.LET(_xlpm.x,VLOOKUP($I1041,'taxon-match_2026-08-31'!$A$2:$N$122,8,FALSE),IF(_xlpm.x=0,"",_xlpm.x)))</f>
        <v>Echinodermata</v>
      </c>
      <c r="N1041" t="str">
        <f>IF($I1041="","",_xlfn.LET(_xlpm.x,VLOOKUP($I1041,'taxon-match_2026-08-31'!$A$2:$N$122,9,FALSE),IF(_xlpm.x=0,"",_xlpm.x)))</f>
        <v>Echinoidea</v>
      </c>
      <c r="O1041" t="str">
        <f>IF($I1041="","",_xlfn.LET(_xlpm.x,VLOOKUP($I1041,'taxon-match_2026-08-31'!$A$2:$N$122,10,FALSE),IF(_xlpm.x=0,"",_xlpm.x)))</f>
        <v>Camarodonta</v>
      </c>
      <c r="P1041" t="str">
        <f>IF($I1041="","",_xlfn.LET(_xlpm.x,VLOOKUP($I1041,'taxon-match_2026-08-31'!$A$2:$N$122,11,FALSE),IF(_xlpm.x=0,"",_xlpm.x)))</f>
        <v>Echinidae</v>
      </c>
      <c r="Q1041" t="str">
        <f>IF($I1041="","",_xlfn.LET(_xlpm.x,VLOOKUP($I1041,'taxon-match_2026-08-31'!$A$2:$N$122,12,FALSE),IF(_xlpm.x=0,"",_xlpm.x)))</f>
        <v>Sterechinus</v>
      </c>
      <c r="R1041" t="str">
        <f>IF($I1041="","",_xlfn.LET(_xlpm.x,VLOOKUP($I1041,'taxon-match_2026-08-31'!$A$2:$N$122,14,FALSE),IF(_xlpm.x=0,"",_xlpm.x)))</f>
        <v/>
      </c>
      <c r="S1041" s="2" t="s">
        <v>2361</v>
      </c>
      <c r="T1041" t="s">
        <v>89</v>
      </c>
      <c r="U1041" t="s">
        <v>77</v>
      </c>
      <c r="X1041" t="str">
        <f>IF(T1041="","",_xlfn.LET(_xlpm.x,VLOOKUP(T1041,'Drop-down_menus'!$F$2:$G$16,2,FALSE),IF(_xlpm.x=0,"",_xlpm.x)))</f>
        <v/>
      </c>
      <c r="Y1041" t="str">
        <f>IF(U1041="","",_xlfn.LET(_xlpm.x,VLOOKUP(U1041,'Drop-down_menus'!$F$2:$G$16,2,FALSE),IF(_xlpm.x=0,"",_xlpm.x)))</f>
        <v>https://orcid.org/0000-0002-9037-7623</v>
      </c>
      <c r="Z1041" t="str">
        <f>IF(V1041="","",_xlfn.LET(_xlpm.x,VLOOKUP(V1041,'Drop-down_menus'!$F$2:$G$16,2,FALSE),IF(_xlpm.x=0,"",_xlpm.x)))</f>
        <v/>
      </c>
      <c r="AA1041" t="str">
        <f>IF(W1041="","",_xlfn.LET(_xlpm.x,VLOOKUP(W1041,'Drop-down_menus'!$F$2:$G$16,2,FALSE),IF(_xlpm.x=0,"",_xlpm.x)))</f>
        <v/>
      </c>
      <c r="AB1041" t="s">
        <v>701</v>
      </c>
      <c r="AC1041" t="s">
        <v>678</v>
      </c>
      <c r="AD1041" t="s">
        <v>702</v>
      </c>
      <c r="AE1041" t="s">
        <v>703</v>
      </c>
      <c r="AF1041" t="s">
        <v>703</v>
      </c>
      <c r="AG1041" t="s">
        <v>684</v>
      </c>
    </row>
    <row r="1042" spans="1:33" hidden="1" x14ac:dyDescent="0.2">
      <c r="A1042" s="2" t="s">
        <v>273</v>
      </c>
      <c r="C1042">
        <v>2102</v>
      </c>
      <c r="D1042" t="s">
        <v>700</v>
      </c>
      <c r="F1042" t="s">
        <v>824</v>
      </c>
      <c r="H1042" t="s">
        <v>824</v>
      </c>
      <c r="I1042" t="s">
        <v>824</v>
      </c>
      <c r="J1042" t="str">
        <f>IF($I1042="","",_xlfn.LET(_xlpm.x,VLOOKUP($I1042,'taxon-match_2026-08-31'!$A$2:$N$122,6,FALSE),IF(_xlpm.x=0,"",_xlpm.x)))</f>
        <v>Koehler, 1901</v>
      </c>
      <c r="K1042" t="str">
        <f>IF($I1042="","",_xlfn.LET(_xlpm.x,VLOOKUP($I1042,'taxon-match_2026-08-31'!$A$2:$N$122,4,FALSE),IF(_xlpm.x=0,"",_xlpm.x)))</f>
        <v>urn:lsid:marinespecies.org:taxname:160756</v>
      </c>
      <c r="L1042" t="str">
        <f>IF($I1042="","",_xlfn.LET(_xlpm.x,VLOOKUP($I1042,'taxon-match_2026-08-31'!$A$2:$N$122,7,FALSE),IF(_xlpm.x=0,"",_xlpm.x)))</f>
        <v>Animalia</v>
      </c>
      <c r="M1042" t="str">
        <f>IF($I1042="","",_xlfn.LET(_xlpm.x,VLOOKUP($I1042,'taxon-match_2026-08-31'!$A$2:$N$122,8,FALSE),IF(_xlpm.x=0,"",_xlpm.x)))</f>
        <v>Echinodermata</v>
      </c>
      <c r="N1042" t="str">
        <f>IF($I1042="","",_xlfn.LET(_xlpm.x,VLOOKUP($I1042,'taxon-match_2026-08-31'!$A$2:$N$122,9,FALSE),IF(_xlpm.x=0,"",_xlpm.x)))</f>
        <v>Echinoidea</v>
      </c>
      <c r="O1042" t="str">
        <f>IF($I1042="","",_xlfn.LET(_xlpm.x,VLOOKUP($I1042,'taxon-match_2026-08-31'!$A$2:$N$122,10,FALSE),IF(_xlpm.x=0,"",_xlpm.x)))</f>
        <v>Camarodonta</v>
      </c>
      <c r="P1042" t="str">
        <f>IF($I1042="","",_xlfn.LET(_xlpm.x,VLOOKUP($I1042,'taxon-match_2026-08-31'!$A$2:$N$122,11,FALSE),IF(_xlpm.x=0,"",_xlpm.x)))</f>
        <v>Echinidae</v>
      </c>
      <c r="Q1042" t="str">
        <f>IF($I1042="","",_xlfn.LET(_xlpm.x,VLOOKUP($I1042,'taxon-match_2026-08-31'!$A$2:$N$122,12,FALSE),IF(_xlpm.x=0,"",_xlpm.x)))</f>
        <v>Sterechinus</v>
      </c>
      <c r="R1042" t="str">
        <f>IF($I1042="","",_xlfn.LET(_xlpm.x,VLOOKUP($I1042,'taxon-match_2026-08-31'!$A$2:$N$122,14,FALSE),IF(_xlpm.x=0,"",_xlpm.x)))</f>
        <v/>
      </c>
      <c r="S1042" s="2" t="s">
        <v>2361</v>
      </c>
      <c r="T1042" t="s">
        <v>89</v>
      </c>
      <c r="U1042" t="s">
        <v>77</v>
      </c>
      <c r="X1042" t="str">
        <f>IF(T1042="","",_xlfn.LET(_xlpm.x,VLOOKUP(T1042,'Drop-down_menus'!$F$2:$G$16,2,FALSE),IF(_xlpm.x=0,"",_xlpm.x)))</f>
        <v/>
      </c>
      <c r="Y1042" t="str">
        <f>IF(U1042="","",_xlfn.LET(_xlpm.x,VLOOKUP(U1042,'Drop-down_menus'!$F$2:$G$16,2,FALSE),IF(_xlpm.x=0,"",_xlpm.x)))</f>
        <v>https://orcid.org/0000-0002-9037-7623</v>
      </c>
      <c r="Z1042" t="str">
        <f>IF(V1042="","",_xlfn.LET(_xlpm.x,VLOOKUP(V1042,'Drop-down_menus'!$F$2:$G$16,2,FALSE),IF(_xlpm.x=0,"",_xlpm.x)))</f>
        <v/>
      </c>
      <c r="AA1042" t="str">
        <f>IF(W1042="","",_xlfn.LET(_xlpm.x,VLOOKUP(W1042,'Drop-down_menus'!$F$2:$G$16,2,FALSE),IF(_xlpm.x=0,"",_xlpm.x)))</f>
        <v/>
      </c>
      <c r="AB1042" t="s">
        <v>701</v>
      </c>
      <c r="AC1042" t="s">
        <v>678</v>
      </c>
      <c r="AD1042" t="s">
        <v>702</v>
      </c>
      <c r="AE1042" t="s">
        <v>703</v>
      </c>
      <c r="AF1042" t="s">
        <v>703</v>
      </c>
      <c r="AG1042" t="s">
        <v>684</v>
      </c>
    </row>
    <row r="1043" spans="1:33" hidden="1" x14ac:dyDescent="0.2">
      <c r="A1043" s="2" t="s">
        <v>273</v>
      </c>
      <c r="C1043">
        <v>2106</v>
      </c>
      <c r="D1043" t="s">
        <v>705</v>
      </c>
      <c r="I1043" t="s">
        <v>2611</v>
      </c>
      <c r="J1043" t="str">
        <f>IF($I1043="","",_xlfn.LET(_xlpm.x,VLOOKUP($I1043,'taxon-match_2026-08-31'!$A$2:$N$122,6,FALSE),IF(_xlpm.x=0,"",_xlpm.x)))</f>
        <v/>
      </c>
      <c r="K1043" t="str">
        <f>IF($I1043="","",_xlfn.LET(_xlpm.x,VLOOKUP($I1043,'taxon-match_2026-08-31'!$A$2:$N$122,4,FALSE),IF(_xlpm.x=0,"",_xlpm.x)))</f>
        <v/>
      </c>
      <c r="L1043" t="str">
        <f>IF($I1043="","",_xlfn.LET(_xlpm.x,VLOOKUP($I1043,'taxon-match_2026-08-31'!$A$2:$N$122,7,FALSE),IF(_xlpm.x=0,"",_xlpm.x)))</f>
        <v/>
      </c>
      <c r="M1043" t="str">
        <f>IF($I1043="","",_xlfn.LET(_xlpm.x,VLOOKUP($I1043,'taxon-match_2026-08-31'!$A$2:$N$122,8,FALSE),IF(_xlpm.x=0,"",_xlpm.x)))</f>
        <v/>
      </c>
      <c r="N1043" t="str">
        <f>IF($I1043="","",_xlfn.LET(_xlpm.x,VLOOKUP($I1043,'taxon-match_2026-08-31'!$A$2:$N$122,9,FALSE),IF(_xlpm.x=0,"",_xlpm.x)))</f>
        <v/>
      </c>
      <c r="O1043" t="str">
        <f>IF($I1043="","",_xlfn.LET(_xlpm.x,VLOOKUP($I1043,'taxon-match_2026-08-31'!$A$2:$N$122,10,FALSE),IF(_xlpm.x=0,"",_xlpm.x)))</f>
        <v/>
      </c>
      <c r="P1043" t="str">
        <f>IF($I1043="","",_xlfn.LET(_xlpm.x,VLOOKUP($I1043,'taxon-match_2026-08-31'!$A$2:$N$122,11,FALSE),IF(_xlpm.x=0,"",_xlpm.x)))</f>
        <v/>
      </c>
      <c r="Q1043" t="str">
        <f>IF($I1043="","",_xlfn.LET(_xlpm.x,VLOOKUP($I1043,'taxon-match_2026-08-31'!$A$2:$N$122,12,FALSE),IF(_xlpm.x=0,"",_xlpm.x)))</f>
        <v/>
      </c>
      <c r="R1043" t="str">
        <f>IF($I1043="","",_xlfn.LET(_xlpm.x,VLOOKUP($I1043,'taxon-match_2026-08-31'!$A$2:$N$122,14,FALSE),IF(_xlpm.x=0,"",_xlpm.x)))</f>
        <v/>
      </c>
      <c r="T1043" t="s">
        <v>89</v>
      </c>
      <c r="X1043" t="str">
        <f>IF(T1043="","",_xlfn.LET(_xlpm.x,VLOOKUP(T1043,'Drop-down_menus'!$F$2:$G$16,2,FALSE),IF(_xlpm.x=0,"",_xlpm.x)))</f>
        <v/>
      </c>
      <c r="Y1043" t="str">
        <f>IF(U1043="","",_xlfn.LET(_xlpm.x,VLOOKUP(U1043,'Drop-down_menus'!$F$2:$G$16,2,FALSE),IF(_xlpm.x=0,"",_xlpm.x)))</f>
        <v/>
      </c>
      <c r="Z1043" t="str">
        <f>IF(V1043="","",_xlfn.LET(_xlpm.x,VLOOKUP(V1043,'Drop-down_menus'!$F$2:$G$16,2,FALSE),IF(_xlpm.x=0,"",_xlpm.x)))</f>
        <v/>
      </c>
      <c r="AA1043" t="str">
        <f>IF(W1043="","",_xlfn.LET(_xlpm.x,VLOOKUP(W1043,'Drop-down_menus'!$F$2:$G$16,2,FALSE),IF(_xlpm.x=0,"",_xlpm.x)))</f>
        <v/>
      </c>
      <c r="AB1043" t="s">
        <v>701</v>
      </c>
      <c r="AE1043" t="s">
        <v>707</v>
      </c>
    </row>
    <row r="1044" spans="1:33" hidden="1" x14ac:dyDescent="0.2">
      <c r="A1044" s="2" t="s">
        <v>273</v>
      </c>
      <c r="C1044">
        <v>2107</v>
      </c>
      <c r="D1044" t="s">
        <v>705</v>
      </c>
      <c r="I1044" t="s">
        <v>2611</v>
      </c>
      <c r="J1044" t="str">
        <f>IF($I1044="","",_xlfn.LET(_xlpm.x,VLOOKUP($I1044,'taxon-match_2026-08-31'!$A$2:$N$122,6,FALSE),IF(_xlpm.x=0,"",_xlpm.x)))</f>
        <v/>
      </c>
      <c r="K1044" t="str">
        <f>IF($I1044="","",_xlfn.LET(_xlpm.x,VLOOKUP($I1044,'taxon-match_2026-08-31'!$A$2:$N$122,4,FALSE),IF(_xlpm.x=0,"",_xlpm.x)))</f>
        <v/>
      </c>
      <c r="L1044" t="str">
        <f>IF($I1044="","",_xlfn.LET(_xlpm.x,VLOOKUP($I1044,'taxon-match_2026-08-31'!$A$2:$N$122,7,FALSE),IF(_xlpm.x=0,"",_xlpm.x)))</f>
        <v/>
      </c>
      <c r="M1044" t="str">
        <f>IF($I1044="","",_xlfn.LET(_xlpm.x,VLOOKUP($I1044,'taxon-match_2026-08-31'!$A$2:$N$122,8,FALSE),IF(_xlpm.x=0,"",_xlpm.x)))</f>
        <v/>
      </c>
      <c r="N1044" t="str">
        <f>IF($I1044="","",_xlfn.LET(_xlpm.x,VLOOKUP($I1044,'taxon-match_2026-08-31'!$A$2:$N$122,9,FALSE),IF(_xlpm.x=0,"",_xlpm.x)))</f>
        <v/>
      </c>
      <c r="O1044" t="str">
        <f>IF($I1044="","",_xlfn.LET(_xlpm.x,VLOOKUP($I1044,'taxon-match_2026-08-31'!$A$2:$N$122,10,FALSE),IF(_xlpm.x=0,"",_xlpm.x)))</f>
        <v/>
      </c>
      <c r="P1044" t="str">
        <f>IF($I1044="","",_xlfn.LET(_xlpm.x,VLOOKUP($I1044,'taxon-match_2026-08-31'!$A$2:$N$122,11,FALSE),IF(_xlpm.x=0,"",_xlpm.x)))</f>
        <v/>
      </c>
      <c r="Q1044" t="str">
        <f>IF($I1044="","",_xlfn.LET(_xlpm.x,VLOOKUP($I1044,'taxon-match_2026-08-31'!$A$2:$N$122,12,FALSE),IF(_xlpm.x=0,"",_xlpm.x)))</f>
        <v/>
      </c>
      <c r="R1044" t="str">
        <f>IF($I1044="","",_xlfn.LET(_xlpm.x,VLOOKUP($I1044,'taxon-match_2026-08-31'!$A$2:$N$122,14,FALSE),IF(_xlpm.x=0,"",_xlpm.x)))</f>
        <v/>
      </c>
      <c r="T1044" t="s">
        <v>89</v>
      </c>
      <c r="X1044" t="str">
        <f>IF(T1044="","",_xlfn.LET(_xlpm.x,VLOOKUP(T1044,'Drop-down_menus'!$F$2:$G$16,2,FALSE),IF(_xlpm.x=0,"",_xlpm.x)))</f>
        <v/>
      </c>
      <c r="Y1044" t="str">
        <f>IF(U1044="","",_xlfn.LET(_xlpm.x,VLOOKUP(U1044,'Drop-down_menus'!$F$2:$G$16,2,FALSE),IF(_xlpm.x=0,"",_xlpm.x)))</f>
        <v/>
      </c>
      <c r="Z1044" t="str">
        <f>IF(V1044="","",_xlfn.LET(_xlpm.x,VLOOKUP(V1044,'Drop-down_menus'!$F$2:$G$16,2,FALSE),IF(_xlpm.x=0,"",_xlpm.x)))</f>
        <v/>
      </c>
      <c r="AA1044" t="str">
        <f>IF(W1044="","",_xlfn.LET(_xlpm.x,VLOOKUP(W1044,'Drop-down_menus'!$F$2:$G$16,2,FALSE),IF(_xlpm.x=0,"",_xlpm.x)))</f>
        <v/>
      </c>
      <c r="AB1044" t="s">
        <v>701</v>
      </c>
      <c r="AE1044" t="s">
        <v>707</v>
      </c>
    </row>
    <row r="1045" spans="1:33" hidden="1" x14ac:dyDescent="0.2">
      <c r="A1045" s="2" t="s">
        <v>273</v>
      </c>
      <c r="C1045">
        <v>2108</v>
      </c>
      <c r="D1045" t="s">
        <v>705</v>
      </c>
      <c r="I1045" t="s">
        <v>2611</v>
      </c>
      <c r="J1045" t="str">
        <f>IF($I1045="","",_xlfn.LET(_xlpm.x,VLOOKUP($I1045,'taxon-match_2026-08-31'!$A$2:$N$122,6,FALSE),IF(_xlpm.x=0,"",_xlpm.x)))</f>
        <v/>
      </c>
      <c r="K1045" t="str">
        <f>IF($I1045="","",_xlfn.LET(_xlpm.x,VLOOKUP($I1045,'taxon-match_2026-08-31'!$A$2:$N$122,4,FALSE),IF(_xlpm.x=0,"",_xlpm.x)))</f>
        <v/>
      </c>
      <c r="L1045" t="str">
        <f>IF($I1045="","",_xlfn.LET(_xlpm.x,VLOOKUP($I1045,'taxon-match_2026-08-31'!$A$2:$N$122,7,FALSE),IF(_xlpm.x=0,"",_xlpm.x)))</f>
        <v/>
      </c>
      <c r="M1045" t="str">
        <f>IF($I1045="","",_xlfn.LET(_xlpm.x,VLOOKUP($I1045,'taxon-match_2026-08-31'!$A$2:$N$122,8,FALSE),IF(_xlpm.x=0,"",_xlpm.x)))</f>
        <v/>
      </c>
      <c r="N1045" t="str">
        <f>IF($I1045="","",_xlfn.LET(_xlpm.x,VLOOKUP($I1045,'taxon-match_2026-08-31'!$A$2:$N$122,9,FALSE),IF(_xlpm.x=0,"",_xlpm.x)))</f>
        <v/>
      </c>
      <c r="O1045" t="str">
        <f>IF($I1045="","",_xlfn.LET(_xlpm.x,VLOOKUP($I1045,'taxon-match_2026-08-31'!$A$2:$N$122,10,FALSE),IF(_xlpm.x=0,"",_xlpm.x)))</f>
        <v/>
      </c>
      <c r="P1045" t="str">
        <f>IF($I1045="","",_xlfn.LET(_xlpm.x,VLOOKUP($I1045,'taxon-match_2026-08-31'!$A$2:$N$122,11,FALSE),IF(_xlpm.x=0,"",_xlpm.x)))</f>
        <v/>
      </c>
      <c r="Q1045" t="str">
        <f>IF($I1045="","",_xlfn.LET(_xlpm.x,VLOOKUP($I1045,'taxon-match_2026-08-31'!$A$2:$N$122,12,FALSE),IF(_xlpm.x=0,"",_xlpm.x)))</f>
        <v/>
      </c>
      <c r="R1045" t="str">
        <f>IF($I1045="","",_xlfn.LET(_xlpm.x,VLOOKUP($I1045,'taxon-match_2026-08-31'!$A$2:$N$122,14,FALSE),IF(_xlpm.x=0,"",_xlpm.x)))</f>
        <v/>
      </c>
      <c r="T1045" t="s">
        <v>89</v>
      </c>
      <c r="X1045" t="str">
        <f>IF(T1045="","",_xlfn.LET(_xlpm.x,VLOOKUP(T1045,'Drop-down_menus'!$F$2:$G$16,2,FALSE),IF(_xlpm.x=0,"",_xlpm.x)))</f>
        <v/>
      </c>
      <c r="Y1045" t="str">
        <f>IF(U1045="","",_xlfn.LET(_xlpm.x,VLOOKUP(U1045,'Drop-down_menus'!$F$2:$G$16,2,FALSE),IF(_xlpm.x=0,"",_xlpm.x)))</f>
        <v/>
      </c>
      <c r="Z1045" t="str">
        <f>IF(V1045="","",_xlfn.LET(_xlpm.x,VLOOKUP(V1045,'Drop-down_menus'!$F$2:$G$16,2,FALSE),IF(_xlpm.x=0,"",_xlpm.x)))</f>
        <v/>
      </c>
      <c r="AA1045" t="str">
        <f>IF(W1045="","",_xlfn.LET(_xlpm.x,VLOOKUP(W1045,'Drop-down_menus'!$F$2:$G$16,2,FALSE),IF(_xlpm.x=0,"",_xlpm.x)))</f>
        <v/>
      </c>
      <c r="AB1045" t="s">
        <v>701</v>
      </c>
      <c r="AE1045" t="s">
        <v>707</v>
      </c>
    </row>
    <row r="1046" spans="1:33" hidden="1" x14ac:dyDescent="0.2">
      <c r="A1046" s="2" t="s">
        <v>273</v>
      </c>
      <c r="C1046">
        <v>2109</v>
      </c>
      <c r="D1046" t="s">
        <v>705</v>
      </c>
      <c r="I1046" t="s">
        <v>2611</v>
      </c>
      <c r="J1046" t="str">
        <f>IF($I1046="","",_xlfn.LET(_xlpm.x,VLOOKUP($I1046,'taxon-match_2026-08-31'!$A$2:$N$122,6,FALSE),IF(_xlpm.x=0,"",_xlpm.x)))</f>
        <v/>
      </c>
      <c r="K1046" t="str">
        <f>IF($I1046="","",_xlfn.LET(_xlpm.x,VLOOKUP($I1046,'taxon-match_2026-08-31'!$A$2:$N$122,4,FALSE),IF(_xlpm.x=0,"",_xlpm.x)))</f>
        <v/>
      </c>
      <c r="L1046" t="str">
        <f>IF($I1046="","",_xlfn.LET(_xlpm.x,VLOOKUP($I1046,'taxon-match_2026-08-31'!$A$2:$N$122,7,FALSE),IF(_xlpm.x=0,"",_xlpm.x)))</f>
        <v/>
      </c>
      <c r="M1046" t="str">
        <f>IF($I1046="","",_xlfn.LET(_xlpm.x,VLOOKUP($I1046,'taxon-match_2026-08-31'!$A$2:$N$122,8,FALSE),IF(_xlpm.x=0,"",_xlpm.x)))</f>
        <v/>
      </c>
      <c r="N1046" t="str">
        <f>IF($I1046="","",_xlfn.LET(_xlpm.x,VLOOKUP($I1046,'taxon-match_2026-08-31'!$A$2:$N$122,9,FALSE),IF(_xlpm.x=0,"",_xlpm.x)))</f>
        <v/>
      </c>
      <c r="O1046" t="str">
        <f>IF($I1046="","",_xlfn.LET(_xlpm.x,VLOOKUP($I1046,'taxon-match_2026-08-31'!$A$2:$N$122,10,FALSE),IF(_xlpm.x=0,"",_xlpm.x)))</f>
        <v/>
      </c>
      <c r="P1046" t="str">
        <f>IF($I1046="","",_xlfn.LET(_xlpm.x,VLOOKUP($I1046,'taxon-match_2026-08-31'!$A$2:$N$122,11,FALSE),IF(_xlpm.x=0,"",_xlpm.x)))</f>
        <v/>
      </c>
      <c r="Q1046" t="str">
        <f>IF($I1046="","",_xlfn.LET(_xlpm.x,VLOOKUP($I1046,'taxon-match_2026-08-31'!$A$2:$N$122,12,FALSE),IF(_xlpm.x=0,"",_xlpm.x)))</f>
        <v/>
      </c>
      <c r="R1046" t="str">
        <f>IF($I1046="","",_xlfn.LET(_xlpm.x,VLOOKUP($I1046,'taxon-match_2026-08-31'!$A$2:$N$122,14,FALSE),IF(_xlpm.x=0,"",_xlpm.x)))</f>
        <v/>
      </c>
      <c r="T1046" t="s">
        <v>89</v>
      </c>
      <c r="X1046" t="str">
        <f>IF(T1046="","",_xlfn.LET(_xlpm.x,VLOOKUP(T1046,'Drop-down_menus'!$F$2:$G$16,2,FALSE),IF(_xlpm.x=0,"",_xlpm.x)))</f>
        <v/>
      </c>
      <c r="Y1046" t="str">
        <f>IF(U1046="","",_xlfn.LET(_xlpm.x,VLOOKUP(U1046,'Drop-down_menus'!$F$2:$G$16,2,FALSE),IF(_xlpm.x=0,"",_xlpm.x)))</f>
        <v/>
      </c>
      <c r="Z1046" t="str">
        <f>IF(V1046="","",_xlfn.LET(_xlpm.x,VLOOKUP(V1046,'Drop-down_menus'!$F$2:$G$16,2,FALSE),IF(_xlpm.x=0,"",_xlpm.x)))</f>
        <v/>
      </c>
      <c r="AA1046" t="str">
        <f>IF(W1046="","",_xlfn.LET(_xlpm.x,VLOOKUP(W1046,'Drop-down_menus'!$F$2:$G$16,2,FALSE),IF(_xlpm.x=0,"",_xlpm.x)))</f>
        <v/>
      </c>
      <c r="AB1046" t="s">
        <v>701</v>
      </c>
      <c r="AE1046" t="s">
        <v>707</v>
      </c>
    </row>
    <row r="1047" spans="1:33" hidden="1" x14ac:dyDescent="0.2">
      <c r="A1047" s="2" t="s">
        <v>273</v>
      </c>
      <c r="C1047">
        <v>2110</v>
      </c>
      <c r="D1047" t="s">
        <v>705</v>
      </c>
      <c r="I1047" t="s">
        <v>2611</v>
      </c>
      <c r="J1047" t="str">
        <f>IF($I1047="","",_xlfn.LET(_xlpm.x,VLOOKUP($I1047,'taxon-match_2026-08-31'!$A$2:$N$122,6,FALSE),IF(_xlpm.x=0,"",_xlpm.x)))</f>
        <v/>
      </c>
      <c r="K1047" t="str">
        <f>IF($I1047="","",_xlfn.LET(_xlpm.x,VLOOKUP($I1047,'taxon-match_2026-08-31'!$A$2:$N$122,4,FALSE),IF(_xlpm.x=0,"",_xlpm.x)))</f>
        <v/>
      </c>
      <c r="L1047" t="str">
        <f>IF($I1047="","",_xlfn.LET(_xlpm.x,VLOOKUP($I1047,'taxon-match_2026-08-31'!$A$2:$N$122,7,FALSE),IF(_xlpm.x=0,"",_xlpm.x)))</f>
        <v/>
      </c>
      <c r="M1047" t="str">
        <f>IF($I1047="","",_xlfn.LET(_xlpm.x,VLOOKUP($I1047,'taxon-match_2026-08-31'!$A$2:$N$122,8,FALSE),IF(_xlpm.x=0,"",_xlpm.x)))</f>
        <v/>
      </c>
      <c r="N1047" t="str">
        <f>IF($I1047="","",_xlfn.LET(_xlpm.x,VLOOKUP($I1047,'taxon-match_2026-08-31'!$A$2:$N$122,9,FALSE),IF(_xlpm.x=0,"",_xlpm.x)))</f>
        <v/>
      </c>
      <c r="O1047" t="str">
        <f>IF($I1047="","",_xlfn.LET(_xlpm.x,VLOOKUP($I1047,'taxon-match_2026-08-31'!$A$2:$N$122,10,FALSE),IF(_xlpm.x=0,"",_xlpm.x)))</f>
        <v/>
      </c>
      <c r="P1047" t="str">
        <f>IF($I1047="","",_xlfn.LET(_xlpm.x,VLOOKUP($I1047,'taxon-match_2026-08-31'!$A$2:$N$122,11,FALSE),IF(_xlpm.x=0,"",_xlpm.x)))</f>
        <v/>
      </c>
      <c r="Q1047" t="str">
        <f>IF($I1047="","",_xlfn.LET(_xlpm.x,VLOOKUP($I1047,'taxon-match_2026-08-31'!$A$2:$N$122,12,FALSE),IF(_xlpm.x=0,"",_xlpm.x)))</f>
        <v/>
      </c>
      <c r="R1047" t="str">
        <f>IF($I1047="","",_xlfn.LET(_xlpm.x,VLOOKUP($I1047,'taxon-match_2026-08-31'!$A$2:$N$122,14,FALSE),IF(_xlpm.x=0,"",_xlpm.x)))</f>
        <v/>
      </c>
      <c r="T1047" t="s">
        <v>89</v>
      </c>
      <c r="X1047" t="str">
        <f>IF(T1047="","",_xlfn.LET(_xlpm.x,VLOOKUP(T1047,'Drop-down_menus'!$F$2:$G$16,2,FALSE),IF(_xlpm.x=0,"",_xlpm.x)))</f>
        <v/>
      </c>
      <c r="Y1047" t="str">
        <f>IF(U1047="","",_xlfn.LET(_xlpm.x,VLOOKUP(U1047,'Drop-down_menus'!$F$2:$G$16,2,FALSE),IF(_xlpm.x=0,"",_xlpm.x)))</f>
        <v/>
      </c>
      <c r="Z1047" t="str">
        <f>IF(V1047="","",_xlfn.LET(_xlpm.x,VLOOKUP(V1047,'Drop-down_menus'!$F$2:$G$16,2,FALSE),IF(_xlpm.x=0,"",_xlpm.x)))</f>
        <v/>
      </c>
      <c r="AA1047" t="str">
        <f>IF(W1047="","",_xlfn.LET(_xlpm.x,VLOOKUP(W1047,'Drop-down_menus'!$F$2:$G$16,2,FALSE),IF(_xlpm.x=0,"",_xlpm.x)))</f>
        <v/>
      </c>
      <c r="AB1047" t="s">
        <v>701</v>
      </c>
      <c r="AE1047" t="s">
        <v>707</v>
      </c>
    </row>
    <row r="1048" spans="1:33" hidden="1" x14ac:dyDescent="0.2">
      <c r="A1048" s="2" t="s">
        <v>273</v>
      </c>
      <c r="C1048">
        <v>2111</v>
      </c>
      <c r="D1048" t="s">
        <v>700</v>
      </c>
      <c r="F1048" t="s">
        <v>706</v>
      </c>
      <c r="G1048">
        <v>1</v>
      </c>
      <c r="H1048" t="s">
        <v>706</v>
      </c>
      <c r="I1048" s="2" t="s">
        <v>700</v>
      </c>
      <c r="J1048" t="str">
        <f>IF($I1048="","",_xlfn.LET(_xlpm.x,VLOOKUP($I1048,'taxon-match_2026-08-31'!$A$2:$N$122,6,FALSE),IF(_xlpm.x=0,"",_xlpm.x)))</f>
        <v/>
      </c>
      <c r="K1048" t="str">
        <f>IF($I1048="","",_xlfn.LET(_xlpm.x,VLOOKUP($I1048,'taxon-match_2026-08-31'!$A$2:$N$122,4,FALSE),IF(_xlpm.x=0,"",_xlpm.x)))</f>
        <v>urn:lsid:marinespecies.org:taxname:1</v>
      </c>
      <c r="L1048" t="str">
        <f>IF($I1048="","",_xlfn.LET(_xlpm.x,VLOOKUP($I1048,'taxon-match_2026-08-31'!$A$2:$N$122,7,FALSE),IF(_xlpm.x=0,"",_xlpm.x)))</f>
        <v/>
      </c>
      <c r="M1048" t="str">
        <f>IF($I1048="","",_xlfn.LET(_xlpm.x,VLOOKUP($I1048,'taxon-match_2026-08-31'!$A$2:$N$122,8,FALSE),IF(_xlpm.x=0,"",_xlpm.x)))</f>
        <v/>
      </c>
      <c r="N1048" t="str">
        <f>IF($I1048="","",_xlfn.LET(_xlpm.x,VLOOKUP($I1048,'taxon-match_2026-08-31'!$A$2:$N$122,9,FALSE),IF(_xlpm.x=0,"",_xlpm.x)))</f>
        <v/>
      </c>
      <c r="O1048" t="str">
        <f>IF($I1048="","",_xlfn.LET(_xlpm.x,VLOOKUP($I1048,'taxon-match_2026-08-31'!$A$2:$N$122,10,FALSE),IF(_xlpm.x=0,"",_xlpm.x)))</f>
        <v/>
      </c>
      <c r="P1048" t="str">
        <f>IF($I1048="","",_xlfn.LET(_xlpm.x,VLOOKUP($I1048,'taxon-match_2026-08-31'!$A$2:$N$122,11,FALSE),IF(_xlpm.x=0,"",_xlpm.x)))</f>
        <v/>
      </c>
      <c r="Q1048" t="str">
        <f>IF($I1048="","",_xlfn.LET(_xlpm.x,VLOOKUP($I1048,'taxon-match_2026-08-31'!$A$2:$N$122,12,FALSE),IF(_xlpm.x=0,"",_xlpm.x)))</f>
        <v/>
      </c>
      <c r="R1048" t="str">
        <f>IF($I1048="","",_xlfn.LET(_xlpm.x,VLOOKUP($I1048,'taxon-match_2026-08-31'!$A$2:$N$122,14,FALSE),IF(_xlpm.x=0,"",_xlpm.x)))</f>
        <v/>
      </c>
      <c r="S1048" s="2" t="s">
        <v>2608</v>
      </c>
      <c r="T1048" t="s">
        <v>89</v>
      </c>
      <c r="X1048" t="str">
        <f>IF(T1048="","",_xlfn.LET(_xlpm.x,VLOOKUP(T1048,'Drop-down_menus'!$F$2:$G$16,2,FALSE),IF(_xlpm.x=0,"",_xlpm.x)))</f>
        <v/>
      </c>
      <c r="Y1048" t="str">
        <f>IF(U1048="","",_xlfn.LET(_xlpm.x,VLOOKUP(U1048,'Drop-down_menus'!$F$2:$G$16,2,FALSE),IF(_xlpm.x=0,"",_xlpm.x)))</f>
        <v/>
      </c>
      <c r="Z1048" t="str">
        <f>IF(V1048="","",_xlfn.LET(_xlpm.x,VLOOKUP(V1048,'Drop-down_menus'!$F$2:$G$16,2,FALSE),IF(_xlpm.x=0,"",_xlpm.x)))</f>
        <v/>
      </c>
      <c r="AA1048" t="str">
        <f>IF(W1048="","",_xlfn.LET(_xlpm.x,VLOOKUP(W1048,'Drop-down_menus'!$F$2:$G$16,2,FALSE),IF(_xlpm.x=0,"",_xlpm.x)))</f>
        <v/>
      </c>
      <c r="AB1048" t="s">
        <v>701</v>
      </c>
      <c r="AE1048" t="s">
        <v>707</v>
      </c>
    </row>
    <row r="1049" spans="1:33" hidden="1" x14ac:dyDescent="0.2">
      <c r="A1049" s="2" t="s">
        <v>273</v>
      </c>
      <c r="C1049">
        <v>2112</v>
      </c>
      <c r="D1049" t="s">
        <v>700</v>
      </c>
      <c r="F1049" t="s">
        <v>706</v>
      </c>
      <c r="G1049">
        <v>1</v>
      </c>
      <c r="H1049" t="s">
        <v>706</v>
      </c>
      <c r="I1049" s="2" t="s">
        <v>700</v>
      </c>
      <c r="J1049" t="str">
        <f>IF($I1049="","",_xlfn.LET(_xlpm.x,VLOOKUP($I1049,'taxon-match_2026-08-31'!$A$2:$N$122,6,FALSE),IF(_xlpm.x=0,"",_xlpm.x)))</f>
        <v/>
      </c>
      <c r="K1049" t="str">
        <f>IF($I1049="","",_xlfn.LET(_xlpm.x,VLOOKUP($I1049,'taxon-match_2026-08-31'!$A$2:$N$122,4,FALSE),IF(_xlpm.x=0,"",_xlpm.x)))</f>
        <v>urn:lsid:marinespecies.org:taxname:1</v>
      </c>
      <c r="L1049" t="str">
        <f>IF($I1049="","",_xlfn.LET(_xlpm.x,VLOOKUP($I1049,'taxon-match_2026-08-31'!$A$2:$N$122,7,FALSE),IF(_xlpm.x=0,"",_xlpm.x)))</f>
        <v/>
      </c>
      <c r="M1049" t="str">
        <f>IF($I1049="","",_xlfn.LET(_xlpm.x,VLOOKUP($I1049,'taxon-match_2026-08-31'!$A$2:$N$122,8,FALSE),IF(_xlpm.x=0,"",_xlpm.x)))</f>
        <v/>
      </c>
      <c r="N1049" t="str">
        <f>IF($I1049="","",_xlfn.LET(_xlpm.x,VLOOKUP($I1049,'taxon-match_2026-08-31'!$A$2:$N$122,9,FALSE),IF(_xlpm.x=0,"",_xlpm.x)))</f>
        <v/>
      </c>
      <c r="O1049" t="str">
        <f>IF($I1049="","",_xlfn.LET(_xlpm.x,VLOOKUP($I1049,'taxon-match_2026-08-31'!$A$2:$N$122,10,FALSE),IF(_xlpm.x=0,"",_xlpm.x)))</f>
        <v/>
      </c>
      <c r="P1049" t="str">
        <f>IF($I1049="","",_xlfn.LET(_xlpm.x,VLOOKUP($I1049,'taxon-match_2026-08-31'!$A$2:$N$122,11,FALSE),IF(_xlpm.x=0,"",_xlpm.x)))</f>
        <v/>
      </c>
      <c r="Q1049" t="str">
        <f>IF($I1049="","",_xlfn.LET(_xlpm.x,VLOOKUP($I1049,'taxon-match_2026-08-31'!$A$2:$N$122,12,FALSE),IF(_xlpm.x=0,"",_xlpm.x)))</f>
        <v/>
      </c>
      <c r="R1049" t="str">
        <f>IF($I1049="","",_xlfn.LET(_xlpm.x,VLOOKUP($I1049,'taxon-match_2026-08-31'!$A$2:$N$122,14,FALSE),IF(_xlpm.x=0,"",_xlpm.x)))</f>
        <v/>
      </c>
      <c r="S1049" s="2" t="s">
        <v>2608</v>
      </c>
      <c r="T1049" t="s">
        <v>89</v>
      </c>
      <c r="X1049" t="str">
        <f>IF(T1049="","",_xlfn.LET(_xlpm.x,VLOOKUP(T1049,'Drop-down_menus'!$F$2:$G$16,2,FALSE),IF(_xlpm.x=0,"",_xlpm.x)))</f>
        <v/>
      </c>
      <c r="Y1049" t="str">
        <f>IF(U1049="","",_xlfn.LET(_xlpm.x,VLOOKUP(U1049,'Drop-down_menus'!$F$2:$G$16,2,FALSE),IF(_xlpm.x=0,"",_xlpm.x)))</f>
        <v/>
      </c>
      <c r="Z1049" t="str">
        <f>IF(V1049="","",_xlfn.LET(_xlpm.x,VLOOKUP(V1049,'Drop-down_menus'!$F$2:$G$16,2,FALSE),IF(_xlpm.x=0,"",_xlpm.x)))</f>
        <v/>
      </c>
      <c r="AA1049" t="str">
        <f>IF(W1049="","",_xlfn.LET(_xlpm.x,VLOOKUP(W1049,'Drop-down_menus'!$F$2:$G$16,2,FALSE),IF(_xlpm.x=0,"",_xlpm.x)))</f>
        <v/>
      </c>
      <c r="AB1049" t="s">
        <v>701</v>
      </c>
      <c r="AE1049" t="s">
        <v>707</v>
      </c>
    </row>
    <row r="1050" spans="1:33" hidden="1" x14ac:dyDescent="0.2">
      <c r="A1050" s="2" t="s">
        <v>273</v>
      </c>
      <c r="C1050">
        <v>2113</v>
      </c>
      <c r="D1050" t="s">
        <v>700</v>
      </c>
      <c r="F1050" t="s">
        <v>706</v>
      </c>
      <c r="G1050">
        <v>1</v>
      </c>
      <c r="H1050" t="s">
        <v>706</v>
      </c>
      <c r="I1050" s="2" t="s">
        <v>700</v>
      </c>
      <c r="J1050" t="str">
        <f>IF($I1050="","",_xlfn.LET(_xlpm.x,VLOOKUP($I1050,'taxon-match_2026-08-31'!$A$2:$N$122,6,FALSE),IF(_xlpm.x=0,"",_xlpm.x)))</f>
        <v/>
      </c>
      <c r="K1050" t="str">
        <f>IF($I1050="","",_xlfn.LET(_xlpm.x,VLOOKUP($I1050,'taxon-match_2026-08-31'!$A$2:$N$122,4,FALSE),IF(_xlpm.x=0,"",_xlpm.x)))</f>
        <v>urn:lsid:marinespecies.org:taxname:1</v>
      </c>
      <c r="L1050" t="str">
        <f>IF($I1050="","",_xlfn.LET(_xlpm.x,VLOOKUP($I1050,'taxon-match_2026-08-31'!$A$2:$N$122,7,FALSE),IF(_xlpm.x=0,"",_xlpm.x)))</f>
        <v/>
      </c>
      <c r="M1050" t="str">
        <f>IF($I1050="","",_xlfn.LET(_xlpm.x,VLOOKUP($I1050,'taxon-match_2026-08-31'!$A$2:$N$122,8,FALSE),IF(_xlpm.x=0,"",_xlpm.x)))</f>
        <v/>
      </c>
      <c r="N1050" t="str">
        <f>IF($I1050="","",_xlfn.LET(_xlpm.x,VLOOKUP($I1050,'taxon-match_2026-08-31'!$A$2:$N$122,9,FALSE),IF(_xlpm.x=0,"",_xlpm.x)))</f>
        <v/>
      </c>
      <c r="O1050" t="str">
        <f>IF($I1050="","",_xlfn.LET(_xlpm.x,VLOOKUP($I1050,'taxon-match_2026-08-31'!$A$2:$N$122,10,FALSE),IF(_xlpm.x=0,"",_xlpm.x)))</f>
        <v/>
      </c>
      <c r="P1050" t="str">
        <f>IF($I1050="","",_xlfn.LET(_xlpm.x,VLOOKUP($I1050,'taxon-match_2026-08-31'!$A$2:$N$122,11,FALSE),IF(_xlpm.x=0,"",_xlpm.x)))</f>
        <v/>
      </c>
      <c r="Q1050" t="str">
        <f>IF($I1050="","",_xlfn.LET(_xlpm.x,VLOOKUP($I1050,'taxon-match_2026-08-31'!$A$2:$N$122,12,FALSE),IF(_xlpm.x=0,"",_xlpm.x)))</f>
        <v/>
      </c>
      <c r="R1050" t="str">
        <f>IF($I1050="","",_xlfn.LET(_xlpm.x,VLOOKUP($I1050,'taxon-match_2026-08-31'!$A$2:$N$122,14,FALSE),IF(_xlpm.x=0,"",_xlpm.x)))</f>
        <v/>
      </c>
      <c r="S1050" s="2" t="s">
        <v>2608</v>
      </c>
      <c r="T1050" t="s">
        <v>89</v>
      </c>
      <c r="X1050" t="str">
        <f>IF(T1050="","",_xlfn.LET(_xlpm.x,VLOOKUP(T1050,'Drop-down_menus'!$F$2:$G$16,2,FALSE),IF(_xlpm.x=0,"",_xlpm.x)))</f>
        <v/>
      </c>
      <c r="Y1050" t="str">
        <f>IF(U1050="","",_xlfn.LET(_xlpm.x,VLOOKUP(U1050,'Drop-down_menus'!$F$2:$G$16,2,FALSE),IF(_xlpm.x=0,"",_xlpm.x)))</f>
        <v/>
      </c>
      <c r="Z1050" t="str">
        <f>IF(V1050="","",_xlfn.LET(_xlpm.x,VLOOKUP(V1050,'Drop-down_menus'!$F$2:$G$16,2,FALSE),IF(_xlpm.x=0,"",_xlpm.x)))</f>
        <v/>
      </c>
      <c r="AA1050" t="str">
        <f>IF(W1050="","",_xlfn.LET(_xlpm.x,VLOOKUP(W1050,'Drop-down_menus'!$F$2:$G$16,2,FALSE),IF(_xlpm.x=0,"",_xlpm.x)))</f>
        <v/>
      </c>
      <c r="AB1050" t="s">
        <v>701</v>
      </c>
      <c r="AE1050" t="s">
        <v>707</v>
      </c>
    </row>
    <row r="1051" spans="1:33" hidden="1" x14ac:dyDescent="0.2">
      <c r="A1051" s="2" t="s">
        <v>273</v>
      </c>
      <c r="C1051">
        <v>2114</v>
      </c>
      <c r="D1051" t="s">
        <v>700</v>
      </c>
      <c r="F1051" t="s">
        <v>706</v>
      </c>
      <c r="G1051">
        <v>1</v>
      </c>
      <c r="H1051" t="s">
        <v>706</v>
      </c>
      <c r="I1051" s="2" t="s">
        <v>700</v>
      </c>
      <c r="J1051" t="str">
        <f>IF($I1051="","",_xlfn.LET(_xlpm.x,VLOOKUP($I1051,'taxon-match_2026-08-31'!$A$2:$N$122,6,FALSE),IF(_xlpm.x=0,"",_xlpm.x)))</f>
        <v/>
      </c>
      <c r="K1051" t="str">
        <f>IF($I1051="","",_xlfn.LET(_xlpm.x,VLOOKUP($I1051,'taxon-match_2026-08-31'!$A$2:$N$122,4,FALSE),IF(_xlpm.x=0,"",_xlpm.x)))</f>
        <v>urn:lsid:marinespecies.org:taxname:1</v>
      </c>
      <c r="L1051" t="str">
        <f>IF($I1051="","",_xlfn.LET(_xlpm.x,VLOOKUP($I1051,'taxon-match_2026-08-31'!$A$2:$N$122,7,FALSE),IF(_xlpm.x=0,"",_xlpm.x)))</f>
        <v/>
      </c>
      <c r="M1051" t="str">
        <f>IF($I1051="","",_xlfn.LET(_xlpm.x,VLOOKUP($I1051,'taxon-match_2026-08-31'!$A$2:$N$122,8,FALSE),IF(_xlpm.x=0,"",_xlpm.x)))</f>
        <v/>
      </c>
      <c r="N1051" t="str">
        <f>IF($I1051="","",_xlfn.LET(_xlpm.x,VLOOKUP($I1051,'taxon-match_2026-08-31'!$A$2:$N$122,9,FALSE),IF(_xlpm.x=0,"",_xlpm.x)))</f>
        <v/>
      </c>
      <c r="O1051" t="str">
        <f>IF($I1051="","",_xlfn.LET(_xlpm.x,VLOOKUP($I1051,'taxon-match_2026-08-31'!$A$2:$N$122,10,FALSE),IF(_xlpm.x=0,"",_xlpm.x)))</f>
        <v/>
      </c>
      <c r="P1051" t="str">
        <f>IF($I1051="","",_xlfn.LET(_xlpm.x,VLOOKUP($I1051,'taxon-match_2026-08-31'!$A$2:$N$122,11,FALSE),IF(_xlpm.x=0,"",_xlpm.x)))</f>
        <v/>
      </c>
      <c r="Q1051" t="str">
        <f>IF($I1051="","",_xlfn.LET(_xlpm.x,VLOOKUP($I1051,'taxon-match_2026-08-31'!$A$2:$N$122,12,FALSE),IF(_xlpm.x=0,"",_xlpm.x)))</f>
        <v/>
      </c>
      <c r="R1051" t="str">
        <f>IF($I1051="","",_xlfn.LET(_xlpm.x,VLOOKUP($I1051,'taxon-match_2026-08-31'!$A$2:$N$122,14,FALSE),IF(_xlpm.x=0,"",_xlpm.x)))</f>
        <v/>
      </c>
      <c r="S1051" s="2" t="s">
        <v>2608</v>
      </c>
      <c r="T1051" t="s">
        <v>89</v>
      </c>
      <c r="X1051" t="str">
        <f>IF(T1051="","",_xlfn.LET(_xlpm.x,VLOOKUP(T1051,'Drop-down_menus'!$F$2:$G$16,2,FALSE),IF(_xlpm.x=0,"",_xlpm.x)))</f>
        <v/>
      </c>
      <c r="Y1051" t="str">
        <f>IF(U1051="","",_xlfn.LET(_xlpm.x,VLOOKUP(U1051,'Drop-down_menus'!$F$2:$G$16,2,FALSE),IF(_xlpm.x=0,"",_xlpm.x)))</f>
        <v/>
      </c>
      <c r="Z1051" t="str">
        <f>IF(V1051="","",_xlfn.LET(_xlpm.x,VLOOKUP(V1051,'Drop-down_menus'!$F$2:$G$16,2,FALSE),IF(_xlpm.x=0,"",_xlpm.x)))</f>
        <v/>
      </c>
      <c r="AA1051" t="str">
        <f>IF(W1051="","",_xlfn.LET(_xlpm.x,VLOOKUP(W1051,'Drop-down_menus'!$F$2:$G$16,2,FALSE),IF(_xlpm.x=0,"",_xlpm.x)))</f>
        <v/>
      </c>
      <c r="AB1051" t="s">
        <v>701</v>
      </c>
      <c r="AE1051" t="s">
        <v>707</v>
      </c>
    </row>
    <row r="1052" spans="1:33" hidden="1" x14ac:dyDescent="0.2">
      <c r="A1052" s="2" t="s">
        <v>273</v>
      </c>
      <c r="C1052">
        <v>2115</v>
      </c>
      <c r="D1052" t="s">
        <v>700</v>
      </c>
      <c r="F1052" t="s">
        <v>706</v>
      </c>
      <c r="G1052">
        <v>1</v>
      </c>
      <c r="H1052" t="s">
        <v>706</v>
      </c>
      <c r="I1052" s="2" t="s">
        <v>700</v>
      </c>
      <c r="J1052" t="str">
        <f>IF($I1052="","",_xlfn.LET(_xlpm.x,VLOOKUP($I1052,'taxon-match_2026-08-31'!$A$2:$N$122,6,FALSE),IF(_xlpm.x=0,"",_xlpm.x)))</f>
        <v/>
      </c>
      <c r="K1052" t="str">
        <f>IF($I1052="","",_xlfn.LET(_xlpm.x,VLOOKUP($I1052,'taxon-match_2026-08-31'!$A$2:$N$122,4,FALSE),IF(_xlpm.x=0,"",_xlpm.x)))</f>
        <v>urn:lsid:marinespecies.org:taxname:1</v>
      </c>
      <c r="L1052" t="str">
        <f>IF($I1052="","",_xlfn.LET(_xlpm.x,VLOOKUP($I1052,'taxon-match_2026-08-31'!$A$2:$N$122,7,FALSE),IF(_xlpm.x=0,"",_xlpm.x)))</f>
        <v/>
      </c>
      <c r="M1052" t="str">
        <f>IF($I1052="","",_xlfn.LET(_xlpm.x,VLOOKUP($I1052,'taxon-match_2026-08-31'!$A$2:$N$122,8,FALSE),IF(_xlpm.x=0,"",_xlpm.x)))</f>
        <v/>
      </c>
      <c r="N1052" t="str">
        <f>IF($I1052="","",_xlfn.LET(_xlpm.x,VLOOKUP($I1052,'taxon-match_2026-08-31'!$A$2:$N$122,9,FALSE),IF(_xlpm.x=0,"",_xlpm.x)))</f>
        <v/>
      </c>
      <c r="O1052" t="str">
        <f>IF($I1052="","",_xlfn.LET(_xlpm.x,VLOOKUP($I1052,'taxon-match_2026-08-31'!$A$2:$N$122,10,FALSE),IF(_xlpm.x=0,"",_xlpm.x)))</f>
        <v/>
      </c>
      <c r="P1052" t="str">
        <f>IF($I1052="","",_xlfn.LET(_xlpm.x,VLOOKUP($I1052,'taxon-match_2026-08-31'!$A$2:$N$122,11,FALSE),IF(_xlpm.x=0,"",_xlpm.x)))</f>
        <v/>
      </c>
      <c r="Q1052" t="str">
        <f>IF($I1052="","",_xlfn.LET(_xlpm.x,VLOOKUP($I1052,'taxon-match_2026-08-31'!$A$2:$N$122,12,FALSE),IF(_xlpm.x=0,"",_xlpm.x)))</f>
        <v/>
      </c>
      <c r="R1052" t="str">
        <f>IF($I1052="","",_xlfn.LET(_xlpm.x,VLOOKUP($I1052,'taxon-match_2026-08-31'!$A$2:$N$122,14,FALSE),IF(_xlpm.x=0,"",_xlpm.x)))</f>
        <v/>
      </c>
      <c r="S1052" s="2" t="s">
        <v>2608</v>
      </c>
      <c r="T1052" t="s">
        <v>89</v>
      </c>
      <c r="X1052" t="str">
        <f>IF(T1052="","",_xlfn.LET(_xlpm.x,VLOOKUP(T1052,'Drop-down_menus'!$F$2:$G$16,2,FALSE),IF(_xlpm.x=0,"",_xlpm.x)))</f>
        <v/>
      </c>
      <c r="Y1052" t="str">
        <f>IF(U1052="","",_xlfn.LET(_xlpm.x,VLOOKUP(U1052,'Drop-down_menus'!$F$2:$G$16,2,FALSE),IF(_xlpm.x=0,"",_xlpm.x)))</f>
        <v/>
      </c>
      <c r="Z1052" t="str">
        <f>IF(V1052="","",_xlfn.LET(_xlpm.x,VLOOKUP(V1052,'Drop-down_menus'!$F$2:$G$16,2,FALSE),IF(_xlpm.x=0,"",_xlpm.x)))</f>
        <v/>
      </c>
      <c r="AA1052" t="str">
        <f>IF(W1052="","",_xlfn.LET(_xlpm.x,VLOOKUP(W1052,'Drop-down_menus'!$F$2:$G$16,2,FALSE),IF(_xlpm.x=0,"",_xlpm.x)))</f>
        <v/>
      </c>
      <c r="AB1052" t="s">
        <v>701</v>
      </c>
      <c r="AE1052" t="s">
        <v>707</v>
      </c>
    </row>
    <row r="1053" spans="1:33" hidden="1" x14ac:dyDescent="0.2">
      <c r="A1053" s="2" t="s">
        <v>273</v>
      </c>
      <c r="C1053">
        <v>2116</v>
      </c>
      <c r="D1053" t="s">
        <v>700</v>
      </c>
      <c r="F1053" t="s">
        <v>708</v>
      </c>
      <c r="G1053">
        <v>1</v>
      </c>
      <c r="H1053" t="s">
        <v>708</v>
      </c>
      <c r="I1053" s="2" t="s">
        <v>700</v>
      </c>
      <c r="J1053" t="str">
        <f>IF($I1053="","",_xlfn.LET(_xlpm.x,VLOOKUP($I1053,'taxon-match_2026-08-31'!$A$2:$N$122,6,FALSE),IF(_xlpm.x=0,"",_xlpm.x)))</f>
        <v/>
      </c>
      <c r="K1053" t="str">
        <f>IF($I1053="","",_xlfn.LET(_xlpm.x,VLOOKUP($I1053,'taxon-match_2026-08-31'!$A$2:$N$122,4,FALSE),IF(_xlpm.x=0,"",_xlpm.x)))</f>
        <v>urn:lsid:marinespecies.org:taxname:1</v>
      </c>
      <c r="L1053" t="str">
        <f>IF($I1053="","",_xlfn.LET(_xlpm.x,VLOOKUP($I1053,'taxon-match_2026-08-31'!$A$2:$N$122,7,FALSE),IF(_xlpm.x=0,"",_xlpm.x)))</f>
        <v/>
      </c>
      <c r="M1053" t="str">
        <f>IF($I1053="","",_xlfn.LET(_xlpm.x,VLOOKUP($I1053,'taxon-match_2026-08-31'!$A$2:$N$122,8,FALSE),IF(_xlpm.x=0,"",_xlpm.x)))</f>
        <v/>
      </c>
      <c r="N1053" t="str">
        <f>IF($I1053="","",_xlfn.LET(_xlpm.x,VLOOKUP($I1053,'taxon-match_2026-08-31'!$A$2:$N$122,9,FALSE),IF(_xlpm.x=0,"",_xlpm.x)))</f>
        <v/>
      </c>
      <c r="O1053" t="str">
        <f>IF($I1053="","",_xlfn.LET(_xlpm.x,VLOOKUP($I1053,'taxon-match_2026-08-31'!$A$2:$N$122,10,FALSE),IF(_xlpm.x=0,"",_xlpm.x)))</f>
        <v/>
      </c>
      <c r="P1053" t="str">
        <f>IF($I1053="","",_xlfn.LET(_xlpm.x,VLOOKUP($I1053,'taxon-match_2026-08-31'!$A$2:$N$122,11,FALSE),IF(_xlpm.x=0,"",_xlpm.x)))</f>
        <v/>
      </c>
      <c r="Q1053" t="str">
        <f>IF($I1053="","",_xlfn.LET(_xlpm.x,VLOOKUP($I1053,'taxon-match_2026-08-31'!$A$2:$N$122,12,FALSE),IF(_xlpm.x=0,"",_xlpm.x)))</f>
        <v/>
      </c>
      <c r="R1053" t="str">
        <f>IF($I1053="","",_xlfn.LET(_xlpm.x,VLOOKUP($I1053,'taxon-match_2026-08-31'!$A$2:$N$122,14,FALSE),IF(_xlpm.x=0,"",_xlpm.x)))</f>
        <v/>
      </c>
      <c r="S1053" s="2" t="s">
        <v>2608</v>
      </c>
      <c r="T1053" t="s">
        <v>89</v>
      </c>
      <c r="X1053" t="str">
        <f>IF(T1053="","",_xlfn.LET(_xlpm.x,VLOOKUP(T1053,'Drop-down_menus'!$F$2:$G$16,2,FALSE),IF(_xlpm.x=0,"",_xlpm.x)))</f>
        <v/>
      </c>
      <c r="Y1053" t="str">
        <f>IF(U1053="","",_xlfn.LET(_xlpm.x,VLOOKUP(U1053,'Drop-down_menus'!$F$2:$G$16,2,FALSE),IF(_xlpm.x=0,"",_xlpm.x)))</f>
        <v/>
      </c>
      <c r="Z1053" t="str">
        <f>IF(V1053="","",_xlfn.LET(_xlpm.x,VLOOKUP(V1053,'Drop-down_menus'!$F$2:$G$16,2,FALSE),IF(_xlpm.x=0,"",_xlpm.x)))</f>
        <v/>
      </c>
      <c r="AA1053" t="str">
        <f>IF(W1053="","",_xlfn.LET(_xlpm.x,VLOOKUP(W1053,'Drop-down_menus'!$F$2:$G$16,2,FALSE),IF(_xlpm.x=0,"",_xlpm.x)))</f>
        <v/>
      </c>
      <c r="AB1053" t="s">
        <v>701</v>
      </c>
      <c r="AE1053" t="s">
        <v>707</v>
      </c>
    </row>
    <row r="1054" spans="1:33" hidden="1" x14ac:dyDescent="0.2">
      <c r="A1054" s="2" t="s">
        <v>273</v>
      </c>
      <c r="C1054">
        <v>2117</v>
      </c>
      <c r="D1054" t="s">
        <v>700</v>
      </c>
      <c r="F1054" t="s">
        <v>708</v>
      </c>
      <c r="G1054">
        <v>1</v>
      </c>
      <c r="H1054" t="s">
        <v>708</v>
      </c>
      <c r="I1054" s="2" t="s">
        <v>700</v>
      </c>
      <c r="J1054" t="str">
        <f>IF($I1054="","",_xlfn.LET(_xlpm.x,VLOOKUP($I1054,'taxon-match_2026-08-31'!$A$2:$N$122,6,FALSE),IF(_xlpm.x=0,"",_xlpm.x)))</f>
        <v/>
      </c>
      <c r="K1054" t="str">
        <f>IF($I1054="","",_xlfn.LET(_xlpm.x,VLOOKUP($I1054,'taxon-match_2026-08-31'!$A$2:$N$122,4,FALSE),IF(_xlpm.x=0,"",_xlpm.x)))</f>
        <v>urn:lsid:marinespecies.org:taxname:1</v>
      </c>
      <c r="L1054" t="str">
        <f>IF($I1054="","",_xlfn.LET(_xlpm.x,VLOOKUP($I1054,'taxon-match_2026-08-31'!$A$2:$N$122,7,FALSE),IF(_xlpm.x=0,"",_xlpm.x)))</f>
        <v/>
      </c>
      <c r="M1054" t="str">
        <f>IF($I1054="","",_xlfn.LET(_xlpm.x,VLOOKUP($I1054,'taxon-match_2026-08-31'!$A$2:$N$122,8,FALSE),IF(_xlpm.x=0,"",_xlpm.x)))</f>
        <v/>
      </c>
      <c r="N1054" t="str">
        <f>IF($I1054="","",_xlfn.LET(_xlpm.x,VLOOKUP($I1054,'taxon-match_2026-08-31'!$A$2:$N$122,9,FALSE),IF(_xlpm.x=0,"",_xlpm.x)))</f>
        <v/>
      </c>
      <c r="O1054" t="str">
        <f>IF($I1054="","",_xlfn.LET(_xlpm.x,VLOOKUP($I1054,'taxon-match_2026-08-31'!$A$2:$N$122,10,FALSE),IF(_xlpm.x=0,"",_xlpm.x)))</f>
        <v/>
      </c>
      <c r="P1054" t="str">
        <f>IF($I1054="","",_xlfn.LET(_xlpm.x,VLOOKUP($I1054,'taxon-match_2026-08-31'!$A$2:$N$122,11,FALSE),IF(_xlpm.x=0,"",_xlpm.x)))</f>
        <v/>
      </c>
      <c r="Q1054" t="str">
        <f>IF($I1054="","",_xlfn.LET(_xlpm.x,VLOOKUP($I1054,'taxon-match_2026-08-31'!$A$2:$N$122,12,FALSE),IF(_xlpm.x=0,"",_xlpm.x)))</f>
        <v/>
      </c>
      <c r="R1054" t="str">
        <f>IF($I1054="","",_xlfn.LET(_xlpm.x,VLOOKUP($I1054,'taxon-match_2026-08-31'!$A$2:$N$122,14,FALSE),IF(_xlpm.x=0,"",_xlpm.x)))</f>
        <v/>
      </c>
      <c r="S1054" s="2" t="s">
        <v>2608</v>
      </c>
      <c r="T1054" t="s">
        <v>89</v>
      </c>
      <c r="X1054" t="str">
        <f>IF(T1054="","",_xlfn.LET(_xlpm.x,VLOOKUP(T1054,'Drop-down_menus'!$F$2:$G$16,2,FALSE),IF(_xlpm.x=0,"",_xlpm.x)))</f>
        <v/>
      </c>
      <c r="Y1054" t="str">
        <f>IF(U1054="","",_xlfn.LET(_xlpm.x,VLOOKUP(U1054,'Drop-down_menus'!$F$2:$G$16,2,FALSE),IF(_xlpm.x=0,"",_xlpm.x)))</f>
        <v/>
      </c>
      <c r="Z1054" t="str">
        <f>IF(V1054="","",_xlfn.LET(_xlpm.x,VLOOKUP(V1054,'Drop-down_menus'!$F$2:$G$16,2,FALSE),IF(_xlpm.x=0,"",_xlpm.x)))</f>
        <v/>
      </c>
      <c r="AA1054" t="str">
        <f>IF(W1054="","",_xlfn.LET(_xlpm.x,VLOOKUP(W1054,'Drop-down_menus'!$F$2:$G$16,2,FALSE),IF(_xlpm.x=0,"",_xlpm.x)))</f>
        <v/>
      </c>
      <c r="AB1054" t="s">
        <v>701</v>
      </c>
      <c r="AE1054" t="s">
        <v>707</v>
      </c>
    </row>
    <row r="1055" spans="1:33" hidden="1" x14ac:dyDescent="0.2">
      <c r="A1055" s="2" t="s">
        <v>273</v>
      </c>
      <c r="C1055">
        <v>2118</v>
      </c>
      <c r="D1055" t="s">
        <v>700</v>
      </c>
      <c r="F1055" t="s">
        <v>708</v>
      </c>
      <c r="G1055">
        <v>1</v>
      </c>
      <c r="H1055" t="s">
        <v>708</v>
      </c>
      <c r="I1055" s="2" t="s">
        <v>700</v>
      </c>
      <c r="J1055" t="str">
        <f>IF($I1055="","",_xlfn.LET(_xlpm.x,VLOOKUP($I1055,'taxon-match_2026-08-31'!$A$2:$N$122,6,FALSE),IF(_xlpm.x=0,"",_xlpm.x)))</f>
        <v/>
      </c>
      <c r="K1055" t="str">
        <f>IF($I1055="","",_xlfn.LET(_xlpm.x,VLOOKUP($I1055,'taxon-match_2026-08-31'!$A$2:$N$122,4,FALSE),IF(_xlpm.x=0,"",_xlpm.x)))</f>
        <v>urn:lsid:marinespecies.org:taxname:1</v>
      </c>
      <c r="L1055" t="str">
        <f>IF($I1055="","",_xlfn.LET(_xlpm.x,VLOOKUP($I1055,'taxon-match_2026-08-31'!$A$2:$N$122,7,FALSE),IF(_xlpm.x=0,"",_xlpm.x)))</f>
        <v/>
      </c>
      <c r="M1055" t="str">
        <f>IF($I1055="","",_xlfn.LET(_xlpm.x,VLOOKUP($I1055,'taxon-match_2026-08-31'!$A$2:$N$122,8,FALSE),IF(_xlpm.x=0,"",_xlpm.x)))</f>
        <v/>
      </c>
      <c r="N1055" t="str">
        <f>IF($I1055="","",_xlfn.LET(_xlpm.x,VLOOKUP($I1055,'taxon-match_2026-08-31'!$A$2:$N$122,9,FALSE),IF(_xlpm.x=0,"",_xlpm.x)))</f>
        <v/>
      </c>
      <c r="O1055" t="str">
        <f>IF($I1055="","",_xlfn.LET(_xlpm.x,VLOOKUP($I1055,'taxon-match_2026-08-31'!$A$2:$N$122,10,FALSE),IF(_xlpm.x=0,"",_xlpm.x)))</f>
        <v/>
      </c>
      <c r="P1055" t="str">
        <f>IF($I1055="","",_xlfn.LET(_xlpm.x,VLOOKUP($I1055,'taxon-match_2026-08-31'!$A$2:$N$122,11,FALSE),IF(_xlpm.x=0,"",_xlpm.x)))</f>
        <v/>
      </c>
      <c r="Q1055" t="str">
        <f>IF($I1055="","",_xlfn.LET(_xlpm.x,VLOOKUP($I1055,'taxon-match_2026-08-31'!$A$2:$N$122,12,FALSE),IF(_xlpm.x=0,"",_xlpm.x)))</f>
        <v/>
      </c>
      <c r="R1055" t="str">
        <f>IF($I1055="","",_xlfn.LET(_xlpm.x,VLOOKUP($I1055,'taxon-match_2026-08-31'!$A$2:$N$122,14,FALSE),IF(_xlpm.x=0,"",_xlpm.x)))</f>
        <v/>
      </c>
      <c r="S1055" s="2" t="s">
        <v>2608</v>
      </c>
      <c r="T1055" t="s">
        <v>89</v>
      </c>
      <c r="X1055" t="str">
        <f>IF(T1055="","",_xlfn.LET(_xlpm.x,VLOOKUP(T1055,'Drop-down_menus'!$F$2:$G$16,2,FALSE),IF(_xlpm.x=0,"",_xlpm.x)))</f>
        <v/>
      </c>
      <c r="Y1055" t="str">
        <f>IF(U1055="","",_xlfn.LET(_xlpm.x,VLOOKUP(U1055,'Drop-down_menus'!$F$2:$G$16,2,FALSE),IF(_xlpm.x=0,"",_xlpm.x)))</f>
        <v/>
      </c>
      <c r="Z1055" t="str">
        <f>IF(V1055="","",_xlfn.LET(_xlpm.x,VLOOKUP(V1055,'Drop-down_menus'!$F$2:$G$16,2,FALSE),IF(_xlpm.x=0,"",_xlpm.x)))</f>
        <v/>
      </c>
      <c r="AA1055" t="str">
        <f>IF(W1055="","",_xlfn.LET(_xlpm.x,VLOOKUP(W1055,'Drop-down_menus'!$F$2:$G$16,2,FALSE),IF(_xlpm.x=0,"",_xlpm.x)))</f>
        <v/>
      </c>
      <c r="AB1055" t="s">
        <v>701</v>
      </c>
      <c r="AE1055" t="s">
        <v>707</v>
      </c>
    </row>
    <row r="1056" spans="1:33" hidden="1" x14ac:dyDescent="0.2">
      <c r="A1056" s="2" t="s">
        <v>273</v>
      </c>
      <c r="C1056">
        <v>2119</v>
      </c>
      <c r="D1056" t="s">
        <v>700</v>
      </c>
      <c r="F1056" t="s">
        <v>708</v>
      </c>
      <c r="G1056">
        <v>1</v>
      </c>
      <c r="H1056" t="s">
        <v>708</v>
      </c>
      <c r="I1056" s="2" t="s">
        <v>700</v>
      </c>
      <c r="J1056" t="str">
        <f>IF($I1056="","",_xlfn.LET(_xlpm.x,VLOOKUP($I1056,'taxon-match_2026-08-31'!$A$2:$N$122,6,FALSE),IF(_xlpm.x=0,"",_xlpm.x)))</f>
        <v/>
      </c>
      <c r="K1056" t="str">
        <f>IF($I1056="","",_xlfn.LET(_xlpm.x,VLOOKUP($I1056,'taxon-match_2026-08-31'!$A$2:$N$122,4,FALSE),IF(_xlpm.x=0,"",_xlpm.x)))</f>
        <v>urn:lsid:marinespecies.org:taxname:1</v>
      </c>
      <c r="L1056" t="str">
        <f>IF($I1056="","",_xlfn.LET(_xlpm.x,VLOOKUP($I1056,'taxon-match_2026-08-31'!$A$2:$N$122,7,FALSE),IF(_xlpm.x=0,"",_xlpm.x)))</f>
        <v/>
      </c>
      <c r="M1056" t="str">
        <f>IF($I1056="","",_xlfn.LET(_xlpm.x,VLOOKUP($I1056,'taxon-match_2026-08-31'!$A$2:$N$122,8,FALSE),IF(_xlpm.x=0,"",_xlpm.x)))</f>
        <v/>
      </c>
      <c r="N1056" t="str">
        <f>IF($I1056="","",_xlfn.LET(_xlpm.x,VLOOKUP($I1056,'taxon-match_2026-08-31'!$A$2:$N$122,9,FALSE),IF(_xlpm.x=0,"",_xlpm.x)))</f>
        <v/>
      </c>
      <c r="O1056" t="str">
        <f>IF($I1056="","",_xlfn.LET(_xlpm.x,VLOOKUP($I1056,'taxon-match_2026-08-31'!$A$2:$N$122,10,FALSE),IF(_xlpm.x=0,"",_xlpm.x)))</f>
        <v/>
      </c>
      <c r="P1056" t="str">
        <f>IF($I1056="","",_xlfn.LET(_xlpm.x,VLOOKUP($I1056,'taxon-match_2026-08-31'!$A$2:$N$122,11,FALSE),IF(_xlpm.x=0,"",_xlpm.x)))</f>
        <v/>
      </c>
      <c r="Q1056" t="str">
        <f>IF($I1056="","",_xlfn.LET(_xlpm.x,VLOOKUP($I1056,'taxon-match_2026-08-31'!$A$2:$N$122,12,FALSE),IF(_xlpm.x=0,"",_xlpm.x)))</f>
        <v/>
      </c>
      <c r="R1056" t="str">
        <f>IF($I1056="","",_xlfn.LET(_xlpm.x,VLOOKUP($I1056,'taxon-match_2026-08-31'!$A$2:$N$122,14,FALSE),IF(_xlpm.x=0,"",_xlpm.x)))</f>
        <v/>
      </c>
      <c r="S1056" s="2" t="s">
        <v>2608</v>
      </c>
      <c r="T1056" t="s">
        <v>89</v>
      </c>
      <c r="X1056" t="str">
        <f>IF(T1056="","",_xlfn.LET(_xlpm.x,VLOOKUP(T1056,'Drop-down_menus'!$F$2:$G$16,2,FALSE),IF(_xlpm.x=0,"",_xlpm.x)))</f>
        <v/>
      </c>
      <c r="Y1056" t="str">
        <f>IF(U1056="","",_xlfn.LET(_xlpm.x,VLOOKUP(U1056,'Drop-down_menus'!$F$2:$G$16,2,FALSE),IF(_xlpm.x=0,"",_xlpm.x)))</f>
        <v/>
      </c>
      <c r="Z1056" t="str">
        <f>IF(V1056="","",_xlfn.LET(_xlpm.x,VLOOKUP(V1056,'Drop-down_menus'!$F$2:$G$16,2,FALSE),IF(_xlpm.x=0,"",_xlpm.x)))</f>
        <v/>
      </c>
      <c r="AA1056" t="str">
        <f>IF(W1056="","",_xlfn.LET(_xlpm.x,VLOOKUP(W1056,'Drop-down_menus'!$F$2:$G$16,2,FALSE),IF(_xlpm.x=0,"",_xlpm.x)))</f>
        <v/>
      </c>
      <c r="AB1056" t="s">
        <v>701</v>
      </c>
      <c r="AE1056" t="s">
        <v>707</v>
      </c>
    </row>
    <row r="1057" spans="1:33" hidden="1" x14ac:dyDescent="0.2">
      <c r="A1057" s="2" t="s">
        <v>273</v>
      </c>
      <c r="C1057">
        <v>2120</v>
      </c>
      <c r="D1057" t="s">
        <v>700</v>
      </c>
      <c r="F1057" t="s">
        <v>709</v>
      </c>
      <c r="G1057">
        <v>1</v>
      </c>
      <c r="H1057" t="s">
        <v>709</v>
      </c>
      <c r="I1057" s="2" t="s">
        <v>700</v>
      </c>
      <c r="J1057" t="str">
        <f>IF($I1057="","",_xlfn.LET(_xlpm.x,VLOOKUP($I1057,'taxon-match_2026-08-31'!$A$2:$N$122,6,FALSE),IF(_xlpm.x=0,"",_xlpm.x)))</f>
        <v/>
      </c>
      <c r="K1057" t="str">
        <f>IF($I1057="","",_xlfn.LET(_xlpm.x,VLOOKUP($I1057,'taxon-match_2026-08-31'!$A$2:$N$122,4,FALSE),IF(_xlpm.x=0,"",_xlpm.x)))</f>
        <v>urn:lsid:marinespecies.org:taxname:1</v>
      </c>
      <c r="L1057" t="str">
        <f>IF($I1057="","",_xlfn.LET(_xlpm.x,VLOOKUP($I1057,'taxon-match_2026-08-31'!$A$2:$N$122,7,FALSE),IF(_xlpm.x=0,"",_xlpm.x)))</f>
        <v/>
      </c>
      <c r="M1057" t="str">
        <f>IF($I1057="","",_xlfn.LET(_xlpm.x,VLOOKUP($I1057,'taxon-match_2026-08-31'!$A$2:$N$122,8,FALSE),IF(_xlpm.x=0,"",_xlpm.x)))</f>
        <v/>
      </c>
      <c r="N1057" t="str">
        <f>IF($I1057="","",_xlfn.LET(_xlpm.x,VLOOKUP($I1057,'taxon-match_2026-08-31'!$A$2:$N$122,9,FALSE),IF(_xlpm.x=0,"",_xlpm.x)))</f>
        <v/>
      </c>
      <c r="O1057" t="str">
        <f>IF($I1057="","",_xlfn.LET(_xlpm.x,VLOOKUP($I1057,'taxon-match_2026-08-31'!$A$2:$N$122,10,FALSE),IF(_xlpm.x=0,"",_xlpm.x)))</f>
        <v/>
      </c>
      <c r="P1057" t="str">
        <f>IF($I1057="","",_xlfn.LET(_xlpm.x,VLOOKUP($I1057,'taxon-match_2026-08-31'!$A$2:$N$122,11,FALSE),IF(_xlpm.x=0,"",_xlpm.x)))</f>
        <v/>
      </c>
      <c r="Q1057" t="str">
        <f>IF($I1057="","",_xlfn.LET(_xlpm.x,VLOOKUP($I1057,'taxon-match_2026-08-31'!$A$2:$N$122,12,FALSE),IF(_xlpm.x=0,"",_xlpm.x)))</f>
        <v/>
      </c>
      <c r="R1057" t="str">
        <f>IF($I1057="","",_xlfn.LET(_xlpm.x,VLOOKUP($I1057,'taxon-match_2026-08-31'!$A$2:$N$122,14,FALSE),IF(_xlpm.x=0,"",_xlpm.x)))</f>
        <v/>
      </c>
      <c r="S1057" s="2" t="s">
        <v>2608</v>
      </c>
      <c r="T1057" t="s">
        <v>89</v>
      </c>
      <c r="X1057" t="str">
        <f>IF(T1057="","",_xlfn.LET(_xlpm.x,VLOOKUP(T1057,'Drop-down_menus'!$F$2:$G$16,2,FALSE),IF(_xlpm.x=0,"",_xlpm.x)))</f>
        <v/>
      </c>
      <c r="Y1057" t="str">
        <f>IF(U1057="","",_xlfn.LET(_xlpm.x,VLOOKUP(U1057,'Drop-down_menus'!$F$2:$G$16,2,FALSE),IF(_xlpm.x=0,"",_xlpm.x)))</f>
        <v/>
      </c>
      <c r="Z1057" t="str">
        <f>IF(V1057="","",_xlfn.LET(_xlpm.x,VLOOKUP(V1057,'Drop-down_menus'!$F$2:$G$16,2,FALSE),IF(_xlpm.x=0,"",_xlpm.x)))</f>
        <v/>
      </c>
      <c r="AA1057" t="str">
        <f>IF(W1057="","",_xlfn.LET(_xlpm.x,VLOOKUP(W1057,'Drop-down_menus'!$F$2:$G$16,2,FALSE),IF(_xlpm.x=0,"",_xlpm.x)))</f>
        <v/>
      </c>
      <c r="AB1057" t="s">
        <v>701</v>
      </c>
      <c r="AE1057" t="s">
        <v>707</v>
      </c>
    </row>
    <row r="1058" spans="1:33" hidden="1" x14ac:dyDescent="0.2">
      <c r="A1058" s="2" t="s">
        <v>273</v>
      </c>
      <c r="C1058">
        <v>2121</v>
      </c>
      <c r="D1058" t="s">
        <v>700</v>
      </c>
      <c r="F1058" t="s">
        <v>709</v>
      </c>
      <c r="G1058">
        <v>1</v>
      </c>
      <c r="H1058" t="s">
        <v>709</v>
      </c>
      <c r="I1058" s="2" t="s">
        <v>700</v>
      </c>
      <c r="J1058" t="str">
        <f>IF($I1058="","",_xlfn.LET(_xlpm.x,VLOOKUP($I1058,'taxon-match_2026-08-31'!$A$2:$N$122,6,FALSE),IF(_xlpm.x=0,"",_xlpm.x)))</f>
        <v/>
      </c>
      <c r="K1058" t="str">
        <f>IF($I1058="","",_xlfn.LET(_xlpm.x,VLOOKUP($I1058,'taxon-match_2026-08-31'!$A$2:$N$122,4,FALSE),IF(_xlpm.x=0,"",_xlpm.x)))</f>
        <v>urn:lsid:marinespecies.org:taxname:1</v>
      </c>
      <c r="L1058" t="str">
        <f>IF($I1058="","",_xlfn.LET(_xlpm.x,VLOOKUP($I1058,'taxon-match_2026-08-31'!$A$2:$N$122,7,FALSE),IF(_xlpm.x=0,"",_xlpm.x)))</f>
        <v/>
      </c>
      <c r="M1058" t="str">
        <f>IF($I1058="","",_xlfn.LET(_xlpm.x,VLOOKUP($I1058,'taxon-match_2026-08-31'!$A$2:$N$122,8,FALSE),IF(_xlpm.x=0,"",_xlpm.x)))</f>
        <v/>
      </c>
      <c r="N1058" t="str">
        <f>IF($I1058="","",_xlfn.LET(_xlpm.x,VLOOKUP($I1058,'taxon-match_2026-08-31'!$A$2:$N$122,9,FALSE),IF(_xlpm.x=0,"",_xlpm.x)))</f>
        <v/>
      </c>
      <c r="O1058" t="str">
        <f>IF($I1058="","",_xlfn.LET(_xlpm.x,VLOOKUP($I1058,'taxon-match_2026-08-31'!$A$2:$N$122,10,FALSE),IF(_xlpm.x=0,"",_xlpm.x)))</f>
        <v/>
      </c>
      <c r="P1058" t="str">
        <f>IF($I1058="","",_xlfn.LET(_xlpm.x,VLOOKUP($I1058,'taxon-match_2026-08-31'!$A$2:$N$122,11,FALSE),IF(_xlpm.x=0,"",_xlpm.x)))</f>
        <v/>
      </c>
      <c r="Q1058" t="str">
        <f>IF($I1058="","",_xlfn.LET(_xlpm.x,VLOOKUP($I1058,'taxon-match_2026-08-31'!$A$2:$N$122,12,FALSE),IF(_xlpm.x=0,"",_xlpm.x)))</f>
        <v/>
      </c>
      <c r="R1058" t="str">
        <f>IF($I1058="","",_xlfn.LET(_xlpm.x,VLOOKUP($I1058,'taxon-match_2026-08-31'!$A$2:$N$122,14,FALSE),IF(_xlpm.x=0,"",_xlpm.x)))</f>
        <v/>
      </c>
      <c r="S1058" s="2" t="s">
        <v>2608</v>
      </c>
      <c r="T1058" t="s">
        <v>89</v>
      </c>
      <c r="X1058" t="str">
        <f>IF(T1058="","",_xlfn.LET(_xlpm.x,VLOOKUP(T1058,'Drop-down_menus'!$F$2:$G$16,2,FALSE),IF(_xlpm.x=0,"",_xlpm.x)))</f>
        <v/>
      </c>
      <c r="Y1058" t="str">
        <f>IF(U1058="","",_xlfn.LET(_xlpm.x,VLOOKUP(U1058,'Drop-down_menus'!$F$2:$G$16,2,FALSE),IF(_xlpm.x=0,"",_xlpm.x)))</f>
        <v/>
      </c>
      <c r="Z1058" t="str">
        <f>IF(V1058="","",_xlfn.LET(_xlpm.x,VLOOKUP(V1058,'Drop-down_menus'!$F$2:$G$16,2,FALSE),IF(_xlpm.x=0,"",_xlpm.x)))</f>
        <v/>
      </c>
      <c r="AA1058" t="str">
        <f>IF(W1058="","",_xlfn.LET(_xlpm.x,VLOOKUP(W1058,'Drop-down_menus'!$F$2:$G$16,2,FALSE),IF(_xlpm.x=0,"",_xlpm.x)))</f>
        <v/>
      </c>
      <c r="AB1058" t="s">
        <v>701</v>
      </c>
      <c r="AE1058" t="s">
        <v>707</v>
      </c>
    </row>
    <row r="1059" spans="1:33" hidden="1" x14ac:dyDescent="0.2">
      <c r="A1059" s="2" t="s">
        <v>273</v>
      </c>
      <c r="C1059">
        <v>2122</v>
      </c>
      <c r="D1059" t="s">
        <v>700</v>
      </c>
      <c r="F1059" t="s">
        <v>709</v>
      </c>
      <c r="G1059">
        <v>1</v>
      </c>
      <c r="H1059" t="s">
        <v>709</v>
      </c>
      <c r="I1059" s="2" t="s">
        <v>700</v>
      </c>
      <c r="J1059" t="str">
        <f>IF($I1059="","",_xlfn.LET(_xlpm.x,VLOOKUP($I1059,'taxon-match_2026-08-31'!$A$2:$N$122,6,FALSE),IF(_xlpm.x=0,"",_xlpm.x)))</f>
        <v/>
      </c>
      <c r="K1059" t="str">
        <f>IF($I1059="","",_xlfn.LET(_xlpm.x,VLOOKUP($I1059,'taxon-match_2026-08-31'!$A$2:$N$122,4,FALSE),IF(_xlpm.x=0,"",_xlpm.x)))</f>
        <v>urn:lsid:marinespecies.org:taxname:1</v>
      </c>
      <c r="L1059" t="str">
        <f>IF($I1059="","",_xlfn.LET(_xlpm.x,VLOOKUP($I1059,'taxon-match_2026-08-31'!$A$2:$N$122,7,FALSE),IF(_xlpm.x=0,"",_xlpm.x)))</f>
        <v/>
      </c>
      <c r="M1059" t="str">
        <f>IF($I1059="","",_xlfn.LET(_xlpm.x,VLOOKUP($I1059,'taxon-match_2026-08-31'!$A$2:$N$122,8,FALSE),IF(_xlpm.x=0,"",_xlpm.x)))</f>
        <v/>
      </c>
      <c r="N1059" t="str">
        <f>IF($I1059="","",_xlfn.LET(_xlpm.x,VLOOKUP($I1059,'taxon-match_2026-08-31'!$A$2:$N$122,9,FALSE),IF(_xlpm.x=0,"",_xlpm.x)))</f>
        <v/>
      </c>
      <c r="O1059" t="str">
        <f>IF($I1059="","",_xlfn.LET(_xlpm.x,VLOOKUP($I1059,'taxon-match_2026-08-31'!$A$2:$N$122,10,FALSE),IF(_xlpm.x=0,"",_xlpm.x)))</f>
        <v/>
      </c>
      <c r="P1059" t="str">
        <f>IF($I1059="","",_xlfn.LET(_xlpm.x,VLOOKUP($I1059,'taxon-match_2026-08-31'!$A$2:$N$122,11,FALSE),IF(_xlpm.x=0,"",_xlpm.x)))</f>
        <v/>
      </c>
      <c r="Q1059" t="str">
        <f>IF($I1059="","",_xlfn.LET(_xlpm.x,VLOOKUP($I1059,'taxon-match_2026-08-31'!$A$2:$N$122,12,FALSE),IF(_xlpm.x=0,"",_xlpm.x)))</f>
        <v/>
      </c>
      <c r="R1059" t="str">
        <f>IF($I1059="","",_xlfn.LET(_xlpm.x,VLOOKUP($I1059,'taxon-match_2026-08-31'!$A$2:$N$122,14,FALSE),IF(_xlpm.x=0,"",_xlpm.x)))</f>
        <v/>
      </c>
      <c r="S1059" s="2" t="s">
        <v>2608</v>
      </c>
      <c r="T1059" t="s">
        <v>89</v>
      </c>
      <c r="X1059" t="str">
        <f>IF(T1059="","",_xlfn.LET(_xlpm.x,VLOOKUP(T1059,'Drop-down_menus'!$F$2:$G$16,2,FALSE),IF(_xlpm.x=0,"",_xlpm.x)))</f>
        <v/>
      </c>
      <c r="Y1059" t="str">
        <f>IF(U1059="","",_xlfn.LET(_xlpm.x,VLOOKUP(U1059,'Drop-down_menus'!$F$2:$G$16,2,FALSE),IF(_xlpm.x=0,"",_xlpm.x)))</f>
        <v/>
      </c>
      <c r="Z1059" t="str">
        <f>IF(V1059="","",_xlfn.LET(_xlpm.x,VLOOKUP(V1059,'Drop-down_menus'!$F$2:$G$16,2,FALSE),IF(_xlpm.x=0,"",_xlpm.x)))</f>
        <v/>
      </c>
      <c r="AA1059" t="str">
        <f>IF(W1059="","",_xlfn.LET(_xlpm.x,VLOOKUP(W1059,'Drop-down_menus'!$F$2:$G$16,2,FALSE),IF(_xlpm.x=0,"",_xlpm.x)))</f>
        <v/>
      </c>
      <c r="AB1059" t="s">
        <v>701</v>
      </c>
      <c r="AE1059" t="s">
        <v>707</v>
      </c>
    </row>
    <row r="1060" spans="1:33" hidden="1" x14ac:dyDescent="0.2">
      <c r="A1060" s="2" t="s">
        <v>273</v>
      </c>
      <c r="C1060">
        <v>2123</v>
      </c>
      <c r="D1060" t="s">
        <v>700</v>
      </c>
      <c r="F1060" t="s">
        <v>709</v>
      </c>
      <c r="G1060">
        <v>1</v>
      </c>
      <c r="H1060" t="s">
        <v>709</v>
      </c>
      <c r="I1060" s="2" t="s">
        <v>700</v>
      </c>
      <c r="J1060" t="str">
        <f>IF($I1060="","",_xlfn.LET(_xlpm.x,VLOOKUP($I1060,'taxon-match_2026-08-31'!$A$2:$N$122,6,FALSE),IF(_xlpm.x=0,"",_xlpm.x)))</f>
        <v/>
      </c>
      <c r="K1060" t="str">
        <f>IF($I1060="","",_xlfn.LET(_xlpm.x,VLOOKUP($I1060,'taxon-match_2026-08-31'!$A$2:$N$122,4,FALSE),IF(_xlpm.x=0,"",_xlpm.x)))</f>
        <v>urn:lsid:marinespecies.org:taxname:1</v>
      </c>
      <c r="L1060" t="str">
        <f>IF($I1060="","",_xlfn.LET(_xlpm.x,VLOOKUP($I1060,'taxon-match_2026-08-31'!$A$2:$N$122,7,FALSE),IF(_xlpm.x=0,"",_xlpm.x)))</f>
        <v/>
      </c>
      <c r="M1060" t="str">
        <f>IF($I1060="","",_xlfn.LET(_xlpm.x,VLOOKUP($I1060,'taxon-match_2026-08-31'!$A$2:$N$122,8,FALSE),IF(_xlpm.x=0,"",_xlpm.x)))</f>
        <v/>
      </c>
      <c r="N1060" t="str">
        <f>IF($I1060="","",_xlfn.LET(_xlpm.x,VLOOKUP($I1060,'taxon-match_2026-08-31'!$A$2:$N$122,9,FALSE),IF(_xlpm.x=0,"",_xlpm.x)))</f>
        <v/>
      </c>
      <c r="O1060" t="str">
        <f>IF($I1060="","",_xlfn.LET(_xlpm.x,VLOOKUP($I1060,'taxon-match_2026-08-31'!$A$2:$N$122,10,FALSE),IF(_xlpm.x=0,"",_xlpm.x)))</f>
        <v/>
      </c>
      <c r="P1060" t="str">
        <f>IF($I1060="","",_xlfn.LET(_xlpm.x,VLOOKUP($I1060,'taxon-match_2026-08-31'!$A$2:$N$122,11,FALSE),IF(_xlpm.x=0,"",_xlpm.x)))</f>
        <v/>
      </c>
      <c r="Q1060" t="str">
        <f>IF($I1060="","",_xlfn.LET(_xlpm.x,VLOOKUP($I1060,'taxon-match_2026-08-31'!$A$2:$N$122,12,FALSE),IF(_xlpm.x=0,"",_xlpm.x)))</f>
        <v/>
      </c>
      <c r="R1060" t="str">
        <f>IF($I1060="","",_xlfn.LET(_xlpm.x,VLOOKUP($I1060,'taxon-match_2026-08-31'!$A$2:$N$122,14,FALSE),IF(_xlpm.x=0,"",_xlpm.x)))</f>
        <v/>
      </c>
      <c r="S1060" s="2" t="s">
        <v>2608</v>
      </c>
      <c r="T1060" t="s">
        <v>89</v>
      </c>
      <c r="X1060" t="str">
        <f>IF(T1060="","",_xlfn.LET(_xlpm.x,VLOOKUP(T1060,'Drop-down_menus'!$F$2:$G$16,2,FALSE),IF(_xlpm.x=0,"",_xlpm.x)))</f>
        <v/>
      </c>
      <c r="Y1060" t="str">
        <f>IF(U1060="","",_xlfn.LET(_xlpm.x,VLOOKUP(U1060,'Drop-down_menus'!$F$2:$G$16,2,FALSE),IF(_xlpm.x=0,"",_xlpm.x)))</f>
        <v/>
      </c>
      <c r="Z1060" t="str">
        <f>IF(V1060="","",_xlfn.LET(_xlpm.x,VLOOKUP(V1060,'Drop-down_menus'!$F$2:$G$16,2,FALSE),IF(_xlpm.x=0,"",_xlpm.x)))</f>
        <v/>
      </c>
      <c r="AA1060" t="str">
        <f>IF(W1060="","",_xlfn.LET(_xlpm.x,VLOOKUP(W1060,'Drop-down_menus'!$F$2:$G$16,2,FALSE),IF(_xlpm.x=0,"",_xlpm.x)))</f>
        <v/>
      </c>
      <c r="AB1060" t="s">
        <v>701</v>
      </c>
      <c r="AE1060" t="s">
        <v>707</v>
      </c>
    </row>
    <row r="1061" spans="1:33" hidden="1" x14ac:dyDescent="0.2">
      <c r="A1061" s="2" t="s">
        <v>273</v>
      </c>
      <c r="C1061">
        <v>2124</v>
      </c>
      <c r="D1061" t="s">
        <v>700</v>
      </c>
      <c r="F1061" t="s">
        <v>709</v>
      </c>
      <c r="G1061">
        <v>1</v>
      </c>
      <c r="H1061" t="s">
        <v>709</v>
      </c>
      <c r="I1061" s="2" t="s">
        <v>700</v>
      </c>
      <c r="J1061" t="str">
        <f>IF($I1061="","",_xlfn.LET(_xlpm.x,VLOOKUP($I1061,'taxon-match_2026-08-31'!$A$2:$N$122,6,FALSE),IF(_xlpm.x=0,"",_xlpm.x)))</f>
        <v/>
      </c>
      <c r="K1061" t="str">
        <f>IF($I1061="","",_xlfn.LET(_xlpm.x,VLOOKUP($I1061,'taxon-match_2026-08-31'!$A$2:$N$122,4,FALSE),IF(_xlpm.x=0,"",_xlpm.x)))</f>
        <v>urn:lsid:marinespecies.org:taxname:1</v>
      </c>
      <c r="L1061" t="str">
        <f>IF($I1061="","",_xlfn.LET(_xlpm.x,VLOOKUP($I1061,'taxon-match_2026-08-31'!$A$2:$N$122,7,FALSE),IF(_xlpm.x=0,"",_xlpm.x)))</f>
        <v/>
      </c>
      <c r="M1061" t="str">
        <f>IF($I1061="","",_xlfn.LET(_xlpm.x,VLOOKUP($I1061,'taxon-match_2026-08-31'!$A$2:$N$122,8,FALSE),IF(_xlpm.x=0,"",_xlpm.x)))</f>
        <v/>
      </c>
      <c r="N1061" t="str">
        <f>IF($I1061="","",_xlfn.LET(_xlpm.x,VLOOKUP($I1061,'taxon-match_2026-08-31'!$A$2:$N$122,9,FALSE),IF(_xlpm.x=0,"",_xlpm.x)))</f>
        <v/>
      </c>
      <c r="O1061" t="str">
        <f>IF($I1061="","",_xlfn.LET(_xlpm.x,VLOOKUP($I1061,'taxon-match_2026-08-31'!$A$2:$N$122,10,FALSE),IF(_xlpm.x=0,"",_xlpm.x)))</f>
        <v/>
      </c>
      <c r="P1061" t="str">
        <f>IF($I1061="","",_xlfn.LET(_xlpm.x,VLOOKUP($I1061,'taxon-match_2026-08-31'!$A$2:$N$122,11,FALSE),IF(_xlpm.x=0,"",_xlpm.x)))</f>
        <v/>
      </c>
      <c r="Q1061" t="str">
        <f>IF($I1061="","",_xlfn.LET(_xlpm.x,VLOOKUP($I1061,'taxon-match_2026-08-31'!$A$2:$N$122,12,FALSE),IF(_xlpm.x=0,"",_xlpm.x)))</f>
        <v/>
      </c>
      <c r="R1061" t="str">
        <f>IF($I1061="","",_xlfn.LET(_xlpm.x,VLOOKUP($I1061,'taxon-match_2026-08-31'!$A$2:$N$122,14,FALSE),IF(_xlpm.x=0,"",_xlpm.x)))</f>
        <v/>
      </c>
      <c r="S1061" s="2" t="s">
        <v>2608</v>
      </c>
      <c r="T1061" t="s">
        <v>89</v>
      </c>
      <c r="X1061" t="str">
        <f>IF(T1061="","",_xlfn.LET(_xlpm.x,VLOOKUP(T1061,'Drop-down_menus'!$F$2:$G$16,2,FALSE),IF(_xlpm.x=0,"",_xlpm.x)))</f>
        <v/>
      </c>
      <c r="Y1061" t="str">
        <f>IF(U1061="","",_xlfn.LET(_xlpm.x,VLOOKUP(U1061,'Drop-down_menus'!$F$2:$G$16,2,FALSE),IF(_xlpm.x=0,"",_xlpm.x)))</f>
        <v/>
      </c>
      <c r="Z1061" t="str">
        <f>IF(V1061="","",_xlfn.LET(_xlpm.x,VLOOKUP(V1061,'Drop-down_menus'!$F$2:$G$16,2,FALSE),IF(_xlpm.x=0,"",_xlpm.x)))</f>
        <v/>
      </c>
      <c r="AA1061" t="str">
        <f>IF(W1061="","",_xlfn.LET(_xlpm.x,VLOOKUP(W1061,'Drop-down_menus'!$F$2:$G$16,2,FALSE),IF(_xlpm.x=0,"",_xlpm.x)))</f>
        <v/>
      </c>
      <c r="AB1061" t="s">
        <v>701</v>
      </c>
      <c r="AE1061" t="s">
        <v>707</v>
      </c>
    </row>
    <row r="1062" spans="1:33" hidden="1" x14ac:dyDescent="0.2">
      <c r="A1062" s="2" t="s">
        <v>273</v>
      </c>
      <c r="C1062">
        <v>2125</v>
      </c>
      <c r="D1062" t="s">
        <v>700</v>
      </c>
      <c r="F1062" t="s">
        <v>710</v>
      </c>
      <c r="G1062">
        <v>1</v>
      </c>
      <c r="H1062" t="s">
        <v>710</v>
      </c>
      <c r="I1062" s="2" t="s">
        <v>700</v>
      </c>
      <c r="J1062" t="str">
        <f>IF($I1062="","",_xlfn.LET(_xlpm.x,VLOOKUP($I1062,'taxon-match_2026-08-31'!$A$2:$N$122,6,FALSE),IF(_xlpm.x=0,"",_xlpm.x)))</f>
        <v/>
      </c>
      <c r="K1062" t="str">
        <f>IF($I1062="","",_xlfn.LET(_xlpm.x,VLOOKUP($I1062,'taxon-match_2026-08-31'!$A$2:$N$122,4,FALSE),IF(_xlpm.x=0,"",_xlpm.x)))</f>
        <v>urn:lsid:marinespecies.org:taxname:1</v>
      </c>
      <c r="L1062" t="str">
        <f>IF($I1062="","",_xlfn.LET(_xlpm.x,VLOOKUP($I1062,'taxon-match_2026-08-31'!$A$2:$N$122,7,FALSE),IF(_xlpm.x=0,"",_xlpm.x)))</f>
        <v/>
      </c>
      <c r="M1062" t="str">
        <f>IF($I1062="","",_xlfn.LET(_xlpm.x,VLOOKUP($I1062,'taxon-match_2026-08-31'!$A$2:$N$122,8,FALSE),IF(_xlpm.x=0,"",_xlpm.x)))</f>
        <v/>
      </c>
      <c r="N1062" t="str">
        <f>IF($I1062="","",_xlfn.LET(_xlpm.x,VLOOKUP($I1062,'taxon-match_2026-08-31'!$A$2:$N$122,9,FALSE),IF(_xlpm.x=0,"",_xlpm.x)))</f>
        <v/>
      </c>
      <c r="O1062" t="str">
        <f>IF($I1062="","",_xlfn.LET(_xlpm.x,VLOOKUP($I1062,'taxon-match_2026-08-31'!$A$2:$N$122,10,FALSE),IF(_xlpm.x=0,"",_xlpm.x)))</f>
        <v/>
      </c>
      <c r="P1062" t="str">
        <f>IF($I1062="","",_xlfn.LET(_xlpm.x,VLOOKUP($I1062,'taxon-match_2026-08-31'!$A$2:$N$122,11,FALSE),IF(_xlpm.x=0,"",_xlpm.x)))</f>
        <v/>
      </c>
      <c r="Q1062" t="str">
        <f>IF($I1062="","",_xlfn.LET(_xlpm.x,VLOOKUP($I1062,'taxon-match_2026-08-31'!$A$2:$N$122,12,FALSE),IF(_xlpm.x=0,"",_xlpm.x)))</f>
        <v/>
      </c>
      <c r="R1062" t="str">
        <f>IF($I1062="","",_xlfn.LET(_xlpm.x,VLOOKUP($I1062,'taxon-match_2026-08-31'!$A$2:$N$122,14,FALSE),IF(_xlpm.x=0,"",_xlpm.x)))</f>
        <v/>
      </c>
      <c r="S1062" s="2" t="s">
        <v>2608</v>
      </c>
      <c r="T1062" t="s">
        <v>89</v>
      </c>
      <c r="X1062" t="str">
        <f>IF(T1062="","",_xlfn.LET(_xlpm.x,VLOOKUP(T1062,'Drop-down_menus'!$F$2:$G$16,2,FALSE),IF(_xlpm.x=0,"",_xlpm.x)))</f>
        <v/>
      </c>
      <c r="Y1062" t="str">
        <f>IF(U1062="","",_xlfn.LET(_xlpm.x,VLOOKUP(U1062,'Drop-down_menus'!$F$2:$G$16,2,FALSE),IF(_xlpm.x=0,"",_xlpm.x)))</f>
        <v/>
      </c>
      <c r="Z1062" t="str">
        <f>IF(V1062="","",_xlfn.LET(_xlpm.x,VLOOKUP(V1062,'Drop-down_menus'!$F$2:$G$16,2,FALSE),IF(_xlpm.x=0,"",_xlpm.x)))</f>
        <v/>
      </c>
      <c r="AA1062" t="str">
        <f>IF(W1062="","",_xlfn.LET(_xlpm.x,VLOOKUP(W1062,'Drop-down_menus'!$F$2:$G$16,2,FALSE),IF(_xlpm.x=0,"",_xlpm.x)))</f>
        <v/>
      </c>
      <c r="AB1062" t="s">
        <v>701</v>
      </c>
      <c r="AE1062" t="s">
        <v>707</v>
      </c>
    </row>
    <row r="1063" spans="1:33" hidden="1" x14ac:dyDescent="0.2">
      <c r="A1063" s="2" t="s">
        <v>273</v>
      </c>
      <c r="C1063">
        <v>2126</v>
      </c>
      <c r="D1063" t="s">
        <v>700</v>
      </c>
      <c r="F1063" t="s">
        <v>710</v>
      </c>
      <c r="G1063">
        <v>1</v>
      </c>
      <c r="H1063" t="s">
        <v>710</v>
      </c>
      <c r="I1063" s="2" t="s">
        <v>700</v>
      </c>
      <c r="J1063" t="str">
        <f>IF($I1063="","",_xlfn.LET(_xlpm.x,VLOOKUP($I1063,'taxon-match_2026-08-31'!$A$2:$N$122,6,FALSE),IF(_xlpm.x=0,"",_xlpm.x)))</f>
        <v/>
      </c>
      <c r="K1063" t="str">
        <f>IF($I1063="","",_xlfn.LET(_xlpm.x,VLOOKUP($I1063,'taxon-match_2026-08-31'!$A$2:$N$122,4,FALSE),IF(_xlpm.x=0,"",_xlpm.x)))</f>
        <v>urn:lsid:marinespecies.org:taxname:1</v>
      </c>
      <c r="L1063" t="str">
        <f>IF($I1063="","",_xlfn.LET(_xlpm.x,VLOOKUP($I1063,'taxon-match_2026-08-31'!$A$2:$N$122,7,FALSE),IF(_xlpm.x=0,"",_xlpm.x)))</f>
        <v/>
      </c>
      <c r="M1063" t="str">
        <f>IF($I1063="","",_xlfn.LET(_xlpm.x,VLOOKUP($I1063,'taxon-match_2026-08-31'!$A$2:$N$122,8,FALSE),IF(_xlpm.x=0,"",_xlpm.x)))</f>
        <v/>
      </c>
      <c r="N1063" t="str">
        <f>IF($I1063="","",_xlfn.LET(_xlpm.x,VLOOKUP($I1063,'taxon-match_2026-08-31'!$A$2:$N$122,9,FALSE),IF(_xlpm.x=0,"",_xlpm.x)))</f>
        <v/>
      </c>
      <c r="O1063" t="str">
        <f>IF($I1063="","",_xlfn.LET(_xlpm.x,VLOOKUP($I1063,'taxon-match_2026-08-31'!$A$2:$N$122,10,FALSE),IF(_xlpm.x=0,"",_xlpm.x)))</f>
        <v/>
      </c>
      <c r="P1063" t="str">
        <f>IF($I1063="","",_xlfn.LET(_xlpm.x,VLOOKUP($I1063,'taxon-match_2026-08-31'!$A$2:$N$122,11,FALSE),IF(_xlpm.x=0,"",_xlpm.x)))</f>
        <v/>
      </c>
      <c r="Q1063" t="str">
        <f>IF($I1063="","",_xlfn.LET(_xlpm.x,VLOOKUP($I1063,'taxon-match_2026-08-31'!$A$2:$N$122,12,FALSE),IF(_xlpm.x=0,"",_xlpm.x)))</f>
        <v/>
      </c>
      <c r="R1063" t="str">
        <f>IF($I1063="","",_xlfn.LET(_xlpm.x,VLOOKUP($I1063,'taxon-match_2026-08-31'!$A$2:$N$122,14,FALSE),IF(_xlpm.x=0,"",_xlpm.x)))</f>
        <v/>
      </c>
      <c r="S1063" s="2" t="s">
        <v>2608</v>
      </c>
      <c r="T1063" t="s">
        <v>89</v>
      </c>
      <c r="X1063" t="str">
        <f>IF(T1063="","",_xlfn.LET(_xlpm.x,VLOOKUP(T1063,'Drop-down_menus'!$F$2:$G$16,2,FALSE),IF(_xlpm.x=0,"",_xlpm.x)))</f>
        <v/>
      </c>
      <c r="Y1063" t="str">
        <f>IF(U1063="","",_xlfn.LET(_xlpm.x,VLOOKUP(U1063,'Drop-down_menus'!$F$2:$G$16,2,FALSE),IF(_xlpm.x=0,"",_xlpm.x)))</f>
        <v/>
      </c>
      <c r="Z1063" t="str">
        <f>IF(V1063="","",_xlfn.LET(_xlpm.x,VLOOKUP(V1063,'Drop-down_menus'!$F$2:$G$16,2,FALSE),IF(_xlpm.x=0,"",_xlpm.x)))</f>
        <v/>
      </c>
      <c r="AA1063" t="str">
        <f>IF(W1063="","",_xlfn.LET(_xlpm.x,VLOOKUP(W1063,'Drop-down_menus'!$F$2:$G$16,2,FALSE),IF(_xlpm.x=0,"",_xlpm.x)))</f>
        <v/>
      </c>
      <c r="AB1063" t="s">
        <v>701</v>
      </c>
      <c r="AE1063" t="s">
        <v>707</v>
      </c>
    </row>
    <row r="1064" spans="1:33" hidden="1" x14ac:dyDescent="0.2">
      <c r="A1064" s="2" t="s">
        <v>273</v>
      </c>
      <c r="C1064">
        <v>2127</v>
      </c>
      <c r="D1064" t="s">
        <v>700</v>
      </c>
      <c r="F1064" t="s">
        <v>710</v>
      </c>
      <c r="G1064">
        <v>1</v>
      </c>
      <c r="H1064" t="s">
        <v>710</v>
      </c>
      <c r="I1064" s="2" t="s">
        <v>700</v>
      </c>
      <c r="J1064" t="str">
        <f>IF($I1064="","",_xlfn.LET(_xlpm.x,VLOOKUP($I1064,'taxon-match_2026-08-31'!$A$2:$N$122,6,FALSE),IF(_xlpm.x=0,"",_xlpm.x)))</f>
        <v/>
      </c>
      <c r="K1064" t="str">
        <f>IF($I1064="","",_xlfn.LET(_xlpm.x,VLOOKUP($I1064,'taxon-match_2026-08-31'!$A$2:$N$122,4,FALSE),IF(_xlpm.x=0,"",_xlpm.x)))</f>
        <v>urn:lsid:marinespecies.org:taxname:1</v>
      </c>
      <c r="L1064" t="str">
        <f>IF($I1064="","",_xlfn.LET(_xlpm.x,VLOOKUP($I1064,'taxon-match_2026-08-31'!$A$2:$N$122,7,FALSE),IF(_xlpm.x=0,"",_xlpm.x)))</f>
        <v/>
      </c>
      <c r="M1064" t="str">
        <f>IF($I1064="","",_xlfn.LET(_xlpm.x,VLOOKUP($I1064,'taxon-match_2026-08-31'!$A$2:$N$122,8,FALSE),IF(_xlpm.x=0,"",_xlpm.x)))</f>
        <v/>
      </c>
      <c r="N1064" t="str">
        <f>IF($I1064="","",_xlfn.LET(_xlpm.x,VLOOKUP($I1064,'taxon-match_2026-08-31'!$A$2:$N$122,9,FALSE),IF(_xlpm.x=0,"",_xlpm.x)))</f>
        <v/>
      </c>
      <c r="O1064" t="str">
        <f>IF($I1064="","",_xlfn.LET(_xlpm.x,VLOOKUP($I1064,'taxon-match_2026-08-31'!$A$2:$N$122,10,FALSE),IF(_xlpm.x=0,"",_xlpm.x)))</f>
        <v/>
      </c>
      <c r="P1064" t="str">
        <f>IF($I1064="","",_xlfn.LET(_xlpm.x,VLOOKUP($I1064,'taxon-match_2026-08-31'!$A$2:$N$122,11,FALSE),IF(_xlpm.x=0,"",_xlpm.x)))</f>
        <v/>
      </c>
      <c r="Q1064" t="str">
        <f>IF($I1064="","",_xlfn.LET(_xlpm.x,VLOOKUP($I1064,'taxon-match_2026-08-31'!$A$2:$N$122,12,FALSE),IF(_xlpm.x=0,"",_xlpm.x)))</f>
        <v/>
      </c>
      <c r="R1064" t="str">
        <f>IF($I1064="","",_xlfn.LET(_xlpm.x,VLOOKUP($I1064,'taxon-match_2026-08-31'!$A$2:$N$122,14,FALSE),IF(_xlpm.x=0,"",_xlpm.x)))</f>
        <v/>
      </c>
      <c r="S1064" s="2" t="s">
        <v>2608</v>
      </c>
      <c r="T1064" t="s">
        <v>89</v>
      </c>
      <c r="X1064" t="str">
        <f>IF(T1064="","",_xlfn.LET(_xlpm.x,VLOOKUP(T1064,'Drop-down_menus'!$F$2:$G$16,2,FALSE),IF(_xlpm.x=0,"",_xlpm.x)))</f>
        <v/>
      </c>
      <c r="Y1064" t="str">
        <f>IF(U1064="","",_xlfn.LET(_xlpm.x,VLOOKUP(U1064,'Drop-down_menus'!$F$2:$G$16,2,FALSE),IF(_xlpm.x=0,"",_xlpm.x)))</f>
        <v/>
      </c>
      <c r="Z1064" t="str">
        <f>IF(V1064="","",_xlfn.LET(_xlpm.x,VLOOKUP(V1064,'Drop-down_menus'!$F$2:$G$16,2,FALSE),IF(_xlpm.x=0,"",_xlpm.x)))</f>
        <v/>
      </c>
      <c r="AA1064" t="str">
        <f>IF(W1064="","",_xlfn.LET(_xlpm.x,VLOOKUP(W1064,'Drop-down_menus'!$F$2:$G$16,2,FALSE),IF(_xlpm.x=0,"",_xlpm.x)))</f>
        <v/>
      </c>
      <c r="AB1064" t="s">
        <v>701</v>
      </c>
      <c r="AE1064" t="s">
        <v>707</v>
      </c>
    </row>
    <row r="1065" spans="1:33" hidden="1" x14ac:dyDescent="0.2">
      <c r="A1065" s="2" t="s">
        <v>273</v>
      </c>
      <c r="C1065">
        <v>2128</v>
      </c>
      <c r="D1065" t="s">
        <v>700</v>
      </c>
      <c r="F1065" t="s">
        <v>710</v>
      </c>
      <c r="G1065">
        <v>1</v>
      </c>
      <c r="H1065" t="s">
        <v>710</v>
      </c>
      <c r="I1065" s="2" t="s">
        <v>700</v>
      </c>
      <c r="J1065" t="str">
        <f>IF($I1065="","",_xlfn.LET(_xlpm.x,VLOOKUP($I1065,'taxon-match_2026-08-31'!$A$2:$N$122,6,FALSE),IF(_xlpm.x=0,"",_xlpm.x)))</f>
        <v/>
      </c>
      <c r="K1065" t="str">
        <f>IF($I1065="","",_xlfn.LET(_xlpm.x,VLOOKUP($I1065,'taxon-match_2026-08-31'!$A$2:$N$122,4,FALSE),IF(_xlpm.x=0,"",_xlpm.x)))</f>
        <v>urn:lsid:marinespecies.org:taxname:1</v>
      </c>
      <c r="L1065" t="str">
        <f>IF($I1065="","",_xlfn.LET(_xlpm.x,VLOOKUP($I1065,'taxon-match_2026-08-31'!$A$2:$N$122,7,FALSE),IF(_xlpm.x=0,"",_xlpm.x)))</f>
        <v/>
      </c>
      <c r="M1065" t="str">
        <f>IF($I1065="","",_xlfn.LET(_xlpm.x,VLOOKUP($I1065,'taxon-match_2026-08-31'!$A$2:$N$122,8,FALSE),IF(_xlpm.x=0,"",_xlpm.x)))</f>
        <v/>
      </c>
      <c r="N1065" t="str">
        <f>IF($I1065="","",_xlfn.LET(_xlpm.x,VLOOKUP($I1065,'taxon-match_2026-08-31'!$A$2:$N$122,9,FALSE),IF(_xlpm.x=0,"",_xlpm.x)))</f>
        <v/>
      </c>
      <c r="O1065" t="str">
        <f>IF($I1065="","",_xlfn.LET(_xlpm.x,VLOOKUP($I1065,'taxon-match_2026-08-31'!$A$2:$N$122,10,FALSE),IF(_xlpm.x=0,"",_xlpm.x)))</f>
        <v/>
      </c>
      <c r="P1065" t="str">
        <f>IF($I1065="","",_xlfn.LET(_xlpm.x,VLOOKUP($I1065,'taxon-match_2026-08-31'!$A$2:$N$122,11,FALSE),IF(_xlpm.x=0,"",_xlpm.x)))</f>
        <v/>
      </c>
      <c r="Q1065" t="str">
        <f>IF($I1065="","",_xlfn.LET(_xlpm.x,VLOOKUP($I1065,'taxon-match_2026-08-31'!$A$2:$N$122,12,FALSE),IF(_xlpm.x=0,"",_xlpm.x)))</f>
        <v/>
      </c>
      <c r="R1065" t="str">
        <f>IF($I1065="","",_xlfn.LET(_xlpm.x,VLOOKUP($I1065,'taxon-match_2026-08-31'!$A$2:$N$122,14,FALSE),IF(_xlpm.x=0,"",_xlpm.x)))</f>
        <v/>
      </c>
      <c r="S1065" s="2" t="s">
        <v>2608</v>
      </c>
      <c r="T1065" t="s">
        <v>89</v>
      </c>
      <c r="X1065" t="str">
        <f>IF(T1065="","",_xlfn.LET(_xlpm.x,VLOOKUP(T1065,'Drop-down_menus'!$F$2:$G$16,2,FALSE),IF(_xlpm.x=0,"",_xlpm.x)))</f>
        <v/>
      </c>
      <c r="Y1065" t="str">
        <f>IF(U1065="","",_xlfn.LET(_xlpm.x,VLOOKUP(U1065,'Drop-down_menus'!$F$2:$G$16,2,FALSE),IF(_xlpm.x=0,"",_xlpm.x)))</f>
        <v/>
      </c>
      <c r="Z1065" t="str">
        <f>IF(V1065="","",_xlfn.LET(_xlpm.x,VLOOKUP(V1065,'Drop-down_menus'!$F$2:$G$16,2,FALSE),IF(_xlpm.x=0,"",_xlpm.x)))</f>
        <v/>
      </c>
      <c r="AA1065" t="str">
        <f>IF(W1065="","",_xlfn.LET(_xlpm.x,VLOOKUP(W1065,'Drop-down_menus'!$F$2:$G$16,2,FALSE),IF(_xlpm.x=0,"",_xlpm.x)))</f>
        <v/>
      </c>
      <c r="AB1065" t="s">
        <v>701</v>
      </c>
      <c r="AE1065" t="s">
        <v>707</v>
      </c>
    </row>
    <row r="1066" spans="1:33" hidden="1" x14ac:dyDescent="0.2">
      <c r="A1066" s="2" t="s">
        <v>273</v>
      </c>
      <c r="C1066">
        <v>2129</v>
      </c>
      <c r="D1066" t="s">
        <v>700</v>
      </c>
      <c r="F1066" t="s">
        <v>710</v>
      </c>
      <c r="G1066">
        <v>1</v>
      </c>
      <c r="H1066" t="s">
        <v>710</v>
      </c>
      <c r="I1066" s="2" t="s">
        <v>700</v>
      </c>
      <c r="J1066" t="str">
        <f>IF($I1066="","",_xlfn.LET(_xlpm.x,VLOOKUP($I1066,'taxon-match_2026-08-31'!$A$2:$N$122,6,FALSE),IF(_xlpm.x=0,"",_xlpm.x)))</f>
        <v/>
      </c>
      <c r="K1066" t="str">
        <f>IF($I1066="","",_xlfn.LET(_xlpm.x,VLOOKUP($I1066,'taxon-match_2026-08-31'!$A$2:$N$122,4,FALSE),IF(_xlpm.x=0,"",_xlpm.x)))</f>
        <v>urn:lsid:marinespecies.org:taxname:1</v>
      </c>
      <c r="L1066" t="str">
        <f>IF($I1066="","",_xlfn.LET(_xlpm.x,VLOOKUP($I1066,'taxon-match_2026-08-31'!$A$2:$N$122,7,FALSE),IF(_xlpm.x=0,"",_xlpm.x)))</f>
        <v/>
      </c>
      <c r="M1066" t="str">
        <f>IF($I1066="","",_xlfn.LET(_xlpm.x,VLOOKUP($I1066,'taxon-match_2026-08-31'!$A$2:$N$122,8,FALSE),IF(_xlpm.x=0,"",_xlpm.x)))</f>
        <v/>
      </c>
      <c r="N1066" t="str">
        <f>IF($I1066="","",_xlfn.LET(_xlpm.x,VLOOKUP($I1066,'taxon-match_2026-08-31'!$A$2:$N$122,9,FALSE),IF(_xlpm.x=0,"",_xlpm.x)))</f>
        <v/>
      </c>
      <c r="O1066" t="str">
        <f>IF($I1066="","",_xlfn.LET(_xlpm.x,VLOOKUP($I1066,'taxon-match_2026-08-31'!$A$2:$N$122,10,FALSE),IF(_xlpm.x=0,"",_xlpm.x)))</f>
        <v/>
      </c>
      <c r="P1066" t="str">
        <f>IF($I1066="","",_xlfn.LET(_xlpm.x,VLOOKUP($I1066,'taxon-match_2026-08-31'!$A$2:$N$122,11,FALSE),IF(_xlpm.x=0,"",_xlpm.x)))</f>
        <v/>
      </c>
      <c r="Q1066" t="str">
        <f>IF($I1066="","",_xlfn.LET(_xlpm.x,VLOOKUP($I1066,'taxon-match_2026-08-31'!$A$2:$N$122,12,FALSE),IF(_xlpm.x=0,"",_xlpm.x)))</f>
        <v/>
      </c>
      <c r="R1066" t="str">
        <f>IF($I1066="","",_xlfn.LET(_xlpm.x,VLOOKUP($I1066,'taxon-match_2026-08-31'!$A$2:$N$122,14,FALSE),IF(_xlpm.x=0,"",_xlpm.x)))</f>
        <v/>
      </c>
      <c r="S1066" s="2" t="s">
        <v>2608</v>
      </c>
      <c r="T1066" t="s">
        <v>89</v>
      </c>
      <c r="X1066" t="str">
        <f>IF(T1066="","",_xlfn.LET(_xlpm.x,VLOOKUP(T1066,'Drop-down_menus'!$F$2:$G$16,2,FALSE),IF(_xlpm.x=0,"",_xlpm.x)))</f>
        <v/>
      </c>
      <c r="Y1066" t="str">
        <f>IF(U1066="","",_xlfn.LET(_xlpm.x,VLOOKUP(U1066,'Drop-down_menus'!$F$2:$G$16,2,FALSE),IF(_xlpm.x=0,"",_xlpm.x)))</f>
        <v/>
      </c>
      <c r="Z1066" t="str">
        <f>IF(V1066="","",_xlfn.LET(_xlpm.x,VLOOKUP(V1066,'Drop-down_menus'!$F$2:$G$16,2,FALSE),IF(_xlpm.x=0,"",_xlpm.x)))</f>
        <v/>
      </c>
      <c r="AA1066" t="str">
        <f>IF(W1066="","",_xlfn.LET(_xlpm.x,VLOOKUP(W1066,'Drop-down_menus'!$F$2:$G$16,2,FALSE),IF(_xlpm.x=0,"",_xlpm.x)))</f>
        <v/>
      </c>
      <c r="AB1066" t="s">
        <v>701</v>
      </c>
      <c r="AE1066" t="s">
        <v>707</v>
      </c>
    </row>
    <row r="1067" spans="1:33" hidden="1" x14ac:dyDescent="0.2">
      <c r="A1067" s="2" t="s">
        <v>273</v>
      </c>
      <c r="C1067">
        <v>2130</v>
      </c>
      <c r="D1067" t="s">
        <v>700</v>
      </c>
      <c r="F1067" t="s">
        <v>710</v>
      </c>
      <c r="G1067">
        <v>1</v>
      </c>
      <c r="H1067" t="s">
        <v>710</v>
      </c>
      <c r="I1067" s="2" t="s">
        <v>700</v>
      </c>
      <c r="J1067" t="str">
        <f>IF($I1067="","",_xlfn.LET(_xlpm.x,VLOOKUP($I1067,'taxon-match_2026-08-31'!$A$2:$N$122,6,FALSE),IF(_xlpm.x=0,"",_xlpm.x)))</f>
        <v/>
      </c>
      <c r="K1067" t="str">
        <f>IF($I1067="","",_xlfn.LET(_xlpm.x,VLOOKUP($I1067,'taxon-match_2026-08-31'!$A$2:$N$122,4,FALSE),IF(_xlpm.x=0,"",_xlpm.x)))</f>
        <v>urn:lsid:marinespecies.org:taxname:1</v>
      </c>
      <c r="L1067" t="str">
        <f>IF($I1067="","",_xlfn.LET(_xlpm.x,VLOOKUP($I1067,'taxon-match_2026-08-31'!$A$2:$N$122,7,FALSE),IF(_xlpm.x=0,"",_xlpm.x)))</f>
        <v/>
      </c>
      <c r="M1067" t="str">
        <f>IF($I1067="","",_xlfn.LET(_xlpm.x,VLOOKUP($I1067,'taxon-match_2026-08-31'!$A$2:$N$122,8,FALSE),IF(_xlpm.x=0,"",_xlpm.x)))</f>
        <v/>
      </c>
      <c r="N1067" t="str">
        <f>IF($I1067="","",_xlfn.LET(_xlpm.x,VLOOKUP($I1067,'taxon-match_2026-08-31'!$A$2:$N$122,9,FALSE),IF(_xlpm.x=0,"",_xlpm.x)))</f>
        <v/>
      </c>
      <c r="O1067" t="str">
        <f>IF($I1067="","",_xlfn.LET(_xlpm.x,VLOOKUP($I1067,'taxon-match_2026-08-31'!$A$2:$N$122,10,FALSE),IF(_xlpm.x=0,"",_xlpm.x)))</f>
        <v/>
      </c>
      <c r="P1067" t="str">
        <f>IF($I1067="","",_xlfn.LET(_xlpm.x,VLOOKUP($I1067,'taxon-match_2026-08-31'!$A$2:$N$122,11,FALSE),IF(_xlpm.x=0,"",_xlpm.x)))</f>
        <v/>
      </c>
      <c r="Q1067" t="str">
        <f>IF($I1067="","",_xlfn.LET(_xlpm.x,VLOOKUP($I1067,'taxon-match_2026-08-31'!$A$2:$N$122,12,FALSE),IF(_xlpm.x=0,"",_xlpm.x)))</f>
        <v/>
      </c>
      <c r="R1067" t="str">
        <f>IF($I1067="","",_xlfn.LET(_xlpm.x,VLOOKUP($I1067,'taxon-match_2026-08-31'!$A$2:$N$122,14,FALSE),IF(_xlpm.x=0,"",_xlpm.x)))</f>
        <v/>
      </c>
      <c r="S1067" s="2" t="s">
        <v>2608</v>
      </c>
      <c r="T1067" t="s">
        <v>89</v>
      </c>
      <c r="X1067" t="str">
        <f>IF(T1067="","",_xlfn.LET(_xlpm.x,VLOOKUP(T1067,'Drop-down_menus'!$F$2:$G$16,2,FALSE),IF(_xlpm.x=0,"",_xlpm.x)))</f>
        <v/>
      </c>
      <c r="Y1067" t="str">
        <f>IF(U1067="","",_xlfn.LET(_xlpm.x,VLOOKUP(U1067,'Drop-down_menus'!$F$2:$G$16,2,FALSE),IF(_xlpm.x=0,"",_xlpm.x)))</f>
        <v/>
      </c>
      <c r="Z1067" t="str">
        <f>IF(V1067="","",_xlfn.LET(_xlpm.x,VLOOKUP(V1067,'Drop-down_menus'!$F$2:$G$16,2,FALSE),IF(_xlpm.x=0,"",_xlpm.x)))</f>
        <v/>
      </c>
      <c r="AA1067" t="str">
        <f>IF(W1067="","",_xlfn.LET(_xlpm.x,VLOOKUP(W1067,'Drop-down_menus'!$F$2:$G$16,2,FALSE),IF(_xlpm.x=0,"",_xlpm.x)))</f>
        <v/>
      </c>
      <c r="AB1067" t="s">
        <v>701</v>
      </c>
      <c r="AE1067" t="s">
        <v>707</v>
      </c>
    </row>
    <row r="1068" spans="1:33" hidden="1" x14ac:dyDescent="0.2">
      <c r="A1068" s="2" t="s">
        <v>284</v>
      </c>
      <c r="C1068">
        <v>2169</v>
      </c>
      <c r="D1068" t="s">
        <v>700</v>
      </c>
      <c r="F1068" t="s">
        <v>824</v>
      </c>
      <c r="G1068">
        <v>1</v>
      </c>
      <c r="H1068" t="s">
        <v>824</v>
      </c>
      <c r="I1068" t="s">
        <v>824</v>
      </c>
      <c r="J1068" t="str">
        <f>IF($I1068="","",_xlfn.LET(_xlpm.x,VLOOKUP($I1068,'taxon-match_2026-08-31'!$A$2:$N$122,6,FALSE),IF(_xlpm.x=0,"",_xlpm.x)))</f>
        <v>Koehler, 1901</v>
      </c>
      <c r="K1068" t="str">
        <f>IF($I1068="","",_xlfn.LET(_xlpm.x,VLOOKUP($I1068,'taxon-match_2026-08-31'!$A$2:$N$122,4,FALSE),IF(_xlpm.x=0,"",_xlpm.x)))</f>
        <v>urn:lsid:marinespecies.org:taxname:160756</v>
      </c>
      <c r="L1068" t="str">
        <f>IF($I1068="","",_xlfn.LET(_xlpm.x,VLOOKUP($I1068,'taxon-match_2026-08-31'!$A$2:$N$122,7,FALSE),IF(_xlpm.x=0,"",_xlpm.x)))</f>
        <v>Animalia</v>
      </c>
      <c r="M1068" t="str">
        <f>IF($I1068="","",_xlfn.LET(_xlpm.x,VLOOKUP($I1068,'taxon-match_2026-08-31'!$A$2:$N$122,8,FALSE),IF(_xlpm.x=0,"",_xlpm.x)))</f>
        <v>Echinodermata</v>
      </c>
      <c r="N1068" t="str">
        <f>IF($I1068="","",_xlfn.LET(_xlpm.x,VLOOKUP($I1068,'taxon-match_2026-08-31'!$A$2:$N$122,9,FALSE),IF(_xlpm.x=0,"",_xlpm.x)))</f>
        <v>Echinoidea</v>
      </c>
      <c r="O1068" t="str">
        <f>IF($I1068="","",_xlfn.LET(_xlpm.x,VLOOKUP($I1068,'taxon-match_2026-08-31'!$A$2:$N$122,10,FALSE),IF(_xlpm.x=0,"",_xlpm.x)))</f>
        <v>Camarodonta</v>
      </c>
      <c r="P1068" t="str">
        <f>IF($I1068="","",_xlfn.LET(_xlpm.x,VLOOKUP($I1068,'taxon-match_2026-08-31'!$A$2:$N$122,11,FALSE),IF(_xlpm.x=0,"",_xlpm.x)))</f>
        <v>Echinidae</v>
      </c>
      <c r="Q1068" t="str">
        <f>IF($I1068="","",_xlfn.LET(_xlpm.x,VLOOKUP($I1068,'taxon-match_2026-08-31'!$A$2:$N$122,12,FALSE),IF(_xlpm.x=0,"",_xlpm.x)))</f>
        <v>Sterechinus</v>
      </c>
      <c r="R1068" t="str">
        <f>IF($I1068="","",_xlfn.LET(_xlpm.x,VLOOKUP($I1068,'taxon-match_2026-08-31'!$A$2:$N$122,14,FALSE),IF(_xlpm.x=0,"",_xlpm.x)))</f>
        <v/>
      </c>
      <c r="S1068" s="2" t="s">
        <v>2361</v>
      </c>
      <c r="T1068" t="s">
        <v>89</v>
      </c>
      <c r="U1068" t="s">
        <v>68</v>
      </c>
      <c r="V1068" t="s">
        <v>77</v>
      </c>
      <c r="X1068" t="str">
        <f>IF(T1068="","",_xlfn.LET(_xlpm.x,VLOOKUP(T1068,'Drop-down_menus'!$F$2:$G$16,2,FALSE),IF(_xlpm.x=0,"",_xlpm.x)))</f>
        <v/>
      </c>
      <c r="Y1068" t="str">
        <f>IF(U1068="","",_xlfn.LET(_xlpm.x,VLOOKUP(U1068,'Drop-down_menus'!$F$2:$G$16,2,FALSE),IF(_xlpm.x=0,"",_xlpm.x)))</f>
        <v>https://orcid.org/0000-0002-0981-7442</v>
      </c>
      <c r="Z1068" t="str">
        <f>IF(V1068="","",_xlfn.LET(_xlpm.x,VLOOKUP(V1068,'Drop-down_menus'!$F$2:$G$16,2,FALSE),IF(_xlpm.x=0,"",_xlpm.x)))</f>
        <v>https://orcid.org/0000-0002-9037-7623</v>
      </c>
      <c r="AA1068" t="str">
        <f>IF(W1068="","",_xlfn.LET(_xlpm.x,VLOOKUP(W1068,'Drop-down_menus'!$F$2:$G$16,2,FALSE),IF(_xlpm.x=0,"",_xlpm.x)))</f>
        <v/>
      </c>
      <c r="AB1068" t="s">
        <v>701</v>
      </c>
      <c r="AC1068" t="s">
        <v>678</v>
      </c>
      <c r="AD1068" t="s">
        <v>702</v>
      </c>
      <c r="AE1068" t="s">
        <v>703</v>
      </c>
      <c r="AF1068" t="s">
        <v>703</v>
      </c>
      <c r="AG1068" t="s">
        <v>684</v>
      </c>
    </row>
    <row r="1069" spans="1:33" hidden="1" x14ac:dyDescent="0.2">
      <c r="A1069" s="2" t="s">
        <v>284</v>
      </c>
      <c r="C1069">
        <v>2170</v>
      </c>
      <c r="D1069" t="s">
        <v>700</v>
      </c>
      <c r="F1069" t="s">
        <v>824</v>
      </c>
      <c r="G1069">
        <v>1</v>
      </c>
      <c r="H1069" t="s">
        <v>824</v>
      </c>
      <c r="I1069" t="s">
        <v>824</v>
      </c>
      <c r="J1069" t="str">
        <f>IF($I1069="","",_xlfn.LET(_xlpm.x,VLOOKUP($I1069,'taxon-match_2026-08-31'!$A$2:$N$122,6,FALSE),IF(_xlpm.x=0,"",_xlpm.x)))</f>
        <v>Koehler, 1901</v>
      </c>
      <c r="K1069" t="str">
        <f>IF($I1069="","",_xlfn.LET(_xlpm.x,VLOOKUP($I1069,'taxon-match_2026-08-31'!$A$2:$N$122,4,FALSE),IF(_xlpm.x=0,"",_xlpm.x)))</f>
        <v>urn:lsid:marinespecies.org:taxname:160756</v>
      </c>
      <c r="L1069" t="str">
        <f>IF($I1069="","",_xlfn.LET(_xlpm.x,VLOOKUP($I1069,'taxon-match_2026-08-31'!$A$2:$N$122,7,FALSE),IF(_xlpm.x=0,"",_xlpm.x)))</f>
        <v>Animalia</v>
      </c>
      <c r="M1069" t="str">
        <f>IF($I1069="","",_xlfn.LET(_xlpm.x,VLOOKUP($I1069,'taxon-match_2026-08-31'!$A$2:$N$122,8,FALSE),IF(_xlpm.x=0,"",_xlpm.x)))</f>
        <v>Echinodermata</v>
      </c>
      <c r="N1069" t="str">
        <f>IF($I1069="","",_xlfn.LET(_xlpm.x,VLOOKUP($I1069,'taxon-match_2026-08-31'!$A$2:$N$122,9,FALSE),IF(_xlpm.x=0,"",_xlpm.x)))</f>
        <v>Echinoidea</v>
      </c>
      <c r="O1069" t="str">
        <f>IF($I1069="","",_xlfn.LET(_xlpm.x,VLOOKUP($I1069,'taxon-match_2026-08-31'!$A$2:$N$122,10,FALSE),IF(_xlpm.x=0,"",_xlpm.x)))</f>
        <v>Camarodonta</v>
      </c>
      <c r="P1069" t="str">
        <f>IF($I1069="","",_xlfn.LET(_xlpm.x,VLOOKUP($I1069,'taxon-match_2026-08-31'!$A$2:$N$122,11,FALSE),IF(_xlpm.x=0,"",_xlpm.x)))</f>
        <v>Echinidae</v>
      </c>
      <c r="Q1069" t="str">
        <f>IF($I1069="","",_xlfn.LET(_xlpm.x,VLOOKUP($I1069,'taxon-match_2026-08-31'!$A$2:$N$122,12,FALSE),IF(_xlpm.x=0,"",_xlpm.x)))</f>
        <v>Sterechinus</v>
      </c>
      <c r="R1069" t="str">
        <f>IF($I1069="","",_xlfn.LET(_xlpm.x,VLOOKUP($I1069,'taxon-match_2026-08-31'!$A$2:$N$122,14,FALSE),IF(_xlpm.x=0,"",_xlpm.x)))</f>
        <v/>
      </c>
      <c r="S1069" s="2" t="s">
        <v>2361</v>
      </c>
      <c r="T1069" t="s">
        <v>89</v>
      </c>
      <c r="U1069" t="s">
        <v>68</v>
      </c>
      <c r="V1069" t="s">
        <v>77</v>
      </c>
      <c r="X1069" t="str">
        <f>IF(T1069="","",_xlfn.LET(_xlpm.x,VLOOKUP(T1069,'Drop-down_menus'!$F$2:$G$16,2,FALSE),IF(_xlpm.x=0,"",_xlpm.x)))</f>
        <v/>
      </c>
      <c r="Y1069" t="str">
        <f>IF(U1069="","",_xlfn.LET(_xlpm.x,VLOOKUP(U1069,'Drop-down_menus'!$F$2:$G$16,2,FALSE),IF(_xlpm.x=0,"",_xlpm.x)))</f>
        <v>https://orcid.org/0000-0002-0981-7442</v>
      </c>
      <c r="Z1069" t="str">
        <f>IF(V1069="","",_xlfn.LET(_xlpm.x,VLOOKUP(V1069,'Drop-down_menus'!$F$2:$G$16,2,FALSE),IF(_xlpm.x=0,"",_xlpm.x)))</f>
        <v>https://orcid.org/0000-0002-9037-7623</v>
      </c>
      <c r="AA1069" t="str">
        <f>IF(W1069="","",_xlfn.LET(_xlpm.x,VLOOKUP(W1069,'Drop-down_menus'!$F$2:$G$16,2,FALSE),IF(_xlpm.x=0,"",_xlpm.x)))</f>
        <v/>
      </c>
      <c r="AB1069" t="s">
        <v>701</v>
      </c>
      <c r="AC1069" t="s">
        <v>678</v>
      </c>
      <c r="AD1069" t="s">
        <v>702</v>
      </c>
      <c r="AE1069" t="s">
        <v>703</v>
      </c>
      <c r="AF1069" t="s">
        <v>703</v>
      </c>
      <c r="AG1069" t="s">
        <v>684</v>
      </c>
    </row>
    <row r="1070" spans="1:33" hidden="1" x14ac:dyDescent="0.2">
      <c r="A1070" s="2" t="s">
        <v>284</v>
      </c>
      <c r="C1070">
        <v>2171</v>
      </c>
      <c r="D1070" t="s">
        <v>700</v>
      </c>
      <c r="F1070" t="s">
        <v>824</v>
      </c>
      <c r="G1070">
        <v>1</v>
      </c>
      <c r="H1070" t="s">
        <v>824</v>
      </c>
      <c r="I1070" t="s">
        <v>824</v>
      </c>
      <c r="J1070" t="str">
        <f>IF($I1070="","",_xlfn.LET(_xlpm.x,VLOOKUP($I1070,'taxon-match_2026-08-31'!$A$2:$N$122,6,FALSE),IF(_xlpm.x=0,"",_xlpm.x)))</f>
        <v>Koehler, 1901</v>
      </c>
      <c r="K1070" t="str">
        <f>IF($I1070="","",_xlfn.LET(_xlpm.x,VLOOKUP($I1070,'taxon-match_2026-08-31'!$A$2:$N$122,4,FALSE),IF(_xlpm.x=0,"",_xlpm.x)))</f>
        <v>urn:lsid:marinespecies.org:taxname:160756</v>
      </c>
      <c r="L1070" t="str">
        <f>IF($I1070="","",_xlfn.LET(_xlpm.x,VLOOKUP($I1070,'taxon-match_2026-08-31'!$A$2:$N$122,7,FALSE),IF(_xlpm.x=0,"",_xlpm.x)))</f>
        <v>Animalia</v>
      </c>
      <c r="M1070" t="str">
        <f>IF($I1070="","",_xlfn.LET(_xlpm.x,VLOOKUP($I1070,'taxon-match_2026-08-31'!$A$2:$N$122,8,FALSE),IF(_xlpm.x=0,"",_xlpm.x)))</f>
        <v>Echinodermata</v>
      </c>
      <c r="N1070" t="str">
        <f>IF($I1070="","",_xlfn.LET(_xlpm.x,VLOOKUP($I1070,'taxon-match_2026-08-31'!$A$2:$N$122,9,FALSE),IF(_xlpm.x=0,"",_xlpm.x)))</f>
        <v>Echinoidea</v>
      </c>
      <c r="O1070" t="str">
        <f>IF($I1070="","",_xlfn.LET(_xlpm.x,VLOOKUP($I1070,'taxon-match_2026-08-31'!$A$2:$N$122,10,FALSE),IF(_xlpm.x=0,"",_xlpm.x)))</f>
        <v>Camarodonta</v>
      </c>
      <c r="P1070" t="str">
        <f>IF($I1070="","",_xlfn.LET(_xlpm.x,VLOOKUP($I1070,'taxon-match_2026-08-31'!$A$2:$N$122,11,FALSE),IF(_xlpm.x=0,"",_xlpm.x)))</f>
        <v>Echinidae</v>
      </c>
      <c r="Q1070" t="str">
        <f>IF($I1070="","",_xlfn.LET(_xlpm.x,VLOOKUP($I1070,'taxon-match_2026-08-31'!$A$2:$N$122,12,FALSE),IF(_xlpm.x=0,"",_xlpm.x)))</f>
        <v>Sterechinus</v>
      </c>
      <c r="R1070" t="str">
        <f>IF($I1070="","",_xlfn.LET(_xlpm.x,VLOOKUP($I1070,'taxon-match_2026-08-31'!$A$2:$N$122,14,FALSE),IF(_xlpm.x=0,"",_xlpm.x)))</f>
        <v/>
      </c>
      <c r="S1070" s="2" t="s">
        <v>2361</v>
      </c>
      <c r="T1070" t="s">
        <v>89</v>
      </c>
      <c r="U1070" t="s">
        <v>68</v>
      </c>
      <c r="V1070" t="s">
        <v>77</v>
      </c>
      <c r="X1070" t="str">
        <f>IF(T1070="","",_xlfn.LET(_xlpm.x,VLOOKUP(T1070,'Drop-down_menus'!$F$2:$G$16,2,FALSE),IF(_xlpm.x=0,"",_xlpm.x)))</f>
        <v/>
      </c>
      <c r="Y1070" t="str">
        <f>IF(U1070="","",_xlfn.LET(_xlpm.x,VLOOKUP(U1070,'Drop-down_menus'!$F$2:$G$16,2,FALSE),IF(_xlpm.x=0,"",_xlpm.x)))</f>
        <v>https://orcid.org/0000-0002-0981-7442</v>
      </c>
      <c r="Z1070" t="str">
        <f>IF(V1070="","",_xlfn.LET(_xlpm.x,VLOOKUP(V1070,'Drop-down_menus'!$F$2:$G$16,2,FALSE),IF(_xlpm.x=0,"",_xlpm.x)))</f>
        <v>https://orcid.org/0000-0002-9037-7623</v>
      </c>
      <c r="AA1070" t="str">
        <f>IF(W1070="","",_xlfn.LET(_xlpm.x,VLOOKUP(W1070,'Drop-down_menus'!$F$2:$G$16,2,FALSE),IF(_xlpm.x=0,"",_xlpm.x)))</f>
        <v/>
      </c>
      <c r="AB1070" t="s">
        <v>701</v>
      </c>
      <c r="AC1070" t="s">
        <v>678</v>
      </c>
      <c r="AD1070" t="s">
        <v>702</v>
      </c>
      <c r="AE1070" t="s">
        <v>703</v>
      </c>
      <c r="AF1070" t="s">
        <v>703</v>
      </c>
      <c r="AG1070" t="s">
        <v>684</v>
      </c>
    </row>
    <row r="1071" spans="1:33" hidden="1" x14ac:dyDescent="0.2">
      <c r="A1071" s="2" t="s">
        <v>284</v>
      </c>
      <c r="C1071">
        <v>2172</v>
      </c>
      <c r="D1071" t="s">
        <v>700</v>
      </c>
      <c r="F1071" t="s">
        <v>824</v>
      </c>
      <c r="G1071">
        <v>1</v>
      </c>
      <c r="H1071" t="s">
        <v>824</v>
      </c>
      <c r="I1071" t="s">
        <v>824</v>
      </c>
      <c r="J1071" t="str">
        <f>IF($I1071="","",_xlfn.LET(_xlpm.x,VLOOKUP($I1071,'taxon-match_2026-08-31'!$A$2:$N$122,6,FALSE),IF(_xlpm.x=0,"",_xlpm.x)))</f>
        <v>Koehler, 1901</v>
      </c>
      <c r="K1071" t="str">
        <f>IF($I1071="","",_xlfn.LET(_xlpm.x,VLOOKUP($I1071,'taxon-match_2026-08-31'!$A$2:$N$122,4,FALSE),IF(_xlpm.x=0,"",_xlpm.x)))</f>
        <v>urn:lsid:marinespecies.org:taxname:160756</v>
      </c>
      <c r="L1071" t="str">
        <f>IF($I1071="","",_xlfn.LET(_xlpm.x,VLOOKUP($I1071,'taxon-match_2026-08-31'!$A$2:$N$122,7,FALSE),IF(_xlpm.x=0,"",_xlpm.x)))</f>
        <v>Animalia</v>
      </c>
      <c r="M1071" t="str">
        <f>IF($I1071="","",_xlfn.LET(_xlpm.x,VLOOKUP($I1071,'taxon-match_2026-08-31'!$A$2:$N$122,8,FALSE),IF(_xlpm.x=0,"",_xlpm.x)))</f>
        <v>Echinodermata</v>
      </c>
      <c r="N1071" t="str">
        <f>IF($I1071="","",_xlfn.LET(_xlpm.x,VLOOKUP($I1071,'taxon-match_2026-08-31'!$A$2:$N$122,9,FALSE),IF(_xlpm.x=0,"",_xlpm.x)))</f>
        <v>Echinoidea</v>
      </c>
      <c r="O1071" t="str">
        <f>IF($I1071="","",_xlfn.LET(_xlpm.x,VLOOKUP($I1071,'taxon-match_2026-08-31'!$A$2:$N$122,10,FALSE),IF(_xlpm.x=0,"",_xlpm.x)))</f>
        <v>Camarodonta</v>
      </c>
      <c r="P1071" t="str">
        <f>IF($I1071="","",_xlfn.LET(_xlpm.x,VLOOKUP($I1071,'taxon-match_2026-08-31'!$A$2:$N$122,11,FALSE),IF(_xlpm.x=0,"",_xlpm.x)))</f>
        <v>Echinidae</v>
      </c>
      <c r="Q1071" t="str">
        <f>IF($I1071="","",_xlfn.LET(_xlpm.x,VLOOKUP($I1071,'taxon-match_2026-08-31'!$A$2:$N$122,12,FALSE),IF(_xlpm.x=0,"",_xlpm.x)))</f>
        <v>Sterechinus</v>
      </c>
      <c r="R1071" t="str">
        <f>IF($I1071="","",_xlfn.LET(_xlpm.x,VLOOKUP($I1071,'taxon-match_2026-08-31'!$A$2:$N$122,14,FALSE),IF(_xlpm.x=0,"",_xlpm.x)))</f>
        <v/>
      </c>
      <c r="S1071" s="2" t="s">
        <v>2361</v>
      </c>
      <c r="T1071" t="s">
        <v>89</v>
      </c>
      <c r="U1071" t="s">
        <v>68</v>
      </c>
      <c r="V1071" t="s">
        <v>77</v>
      </c>
      <c r="X1071" t="str">
        <f>IF(T1071="","",_xlfn.LET(_xlpm.x,VLOOKUP(T1071,'Drop-down_menus'!$F$2:$G$16,2,FALSE),IF(_xlpm.x=0,"",_xlpm.x)))</f>
        <v/>
      </c>
      <c r="Y1071" t="str">
        <f>IF(U1071="","",_xlfn.LET(_xlpm.x,VLOOKUP(U1071,'Drop-down_menus'!$F$2:$G$16,2,FALSE),IF(_xlpm.x=0,"",_xlpm.x)))</f>
        <v>https://orcid.org/0000-0002-0981-7442</v>
      </c>
      <c r="Z1071" t="str">
        <f>IF(V1071="","",_xlfn.LET(_xlpm.x,VLOOKUP(V1071,'Drop-down_menus'!$F$2:$G$16,2,FALSE),IF(_xlpm.x=0,"",_xlpm.x)))</f>
        <v>https://orcid.org/0000-0002-9037-7623</v>
      </c>
      <c r="AA1071" t="str">
        <f>IF(W1071="","",_xlfn.LET(_xlpm.x,VLOOKUP(W1071,'Drop-down_menus'!$F$2:$G$16,2,FALSE),IF(_xlpm.x=0,"",_xlpm.x)))</f>
        <v/>
      </c>
      <c r="AB1071" t="s">
        <v>701</v>
      </c>
      <c r="AC1071" t="s">
        <v>678</v>
      </c>
      <c r="AD1071" t="s">
        <v>702</v>
      </c>
      <c r="AE1071" t="s">
        <v>703</v>
      </c>
      <c r="AF1071" t="s">
        <v>703</v>
      </c>
      <c r="AG1071" t="s">
        <v>684</v>
      </c>
    </row>
    <row r="1072" spans="1:33" hidden="1" x14ac:dyDescent="0.2">
      <c r="A1072" s="2" t="s">
        <v>284</v>
      </c>
      <c r="C1072">
        <v>2173</v>
      </c>
      <c r="D1072" t="s">
        <v>700</v>
      </c>
      <c r="F1072" t="s">
        <v>824</v>
      </c>
      <c r="G1072">
        <v>1</v>
      </c>
      <c r="H1072" t="s">
        <v>824</v>
      </c>
      <c r="I1072" t="s">
        <v>824</v>
      </c>
      <c r="J1072" t="str">
        <f>IF($I1072="","",_xlfn.LET(_xlpm.x,VLOOKUP($I1072,'taxon-match_2026-08-31'!$A$2:$N$122,6,FALSE),IF(_xlpm.x=0,"",_xlpm.x)))</f>
        <v>Koehler, 1901</v>
      </c>
      <c r="K1072" t="str">
        <f>IF($I1072="","",_xlfn.LET(_xlpm.x,VLOOKUP($I1072,'taxon-match_2026-08-31'!$A$2:$N$122,4,FALSE),IF(_xlpm.x=0,"",_xlpm.x)))</f>
        <v>urn:lsid:marinespecies.org:taxname:160756</v>
      </c>
      <c r="L1072" t="str">
        <f>IF($I1072="","",_xlfn.LET(_xlpm.x,VLOOKUP($I1072,'taxon-match_2026-08-31'!$A$2:$N$122,7,FALSE),IF(_xlpm.x=0,"",_xlpm.x)))</f>
        <v>Animalia</v>
      </c>
      <c r="M1072" t="str">
        <f>IF($I1072="","",_xlfn.LET(_xlpm.x,VLOOKUP($I1072,'taxon-match_2026-08-31'!$A$2:$N$122,8,FALSE),IF(_xlpm.x=0,"",_xlpm.x)))</f>
        <v>Echinodermata</v>
      </c>
      <c r="N1072" t="str">
        <f>IF($I1072="","",_xlfn.LET(_xlpm.x,VLOOKUP($I1072,'taxon-match_2026-08-31'!$A$2:$N$122,9,FALSE),IF(_xlpm.x=0,"",_xlpm.x)))</f>
        <v>Echinoidea</v>
      </c>
      <c r="O1072" t="str">
        <f>IF($I1072="","",_xlfn.LET(_xlpm.x,VLOOKUP($I1072,'taxon-match_2026-08-31'!$A$2:$N$122,10,FALSE),IF(_xlpm.x=0,"",_xlpm.x)))</f>
        <v>Camarodonta</v>
      </c>
      <c r="P1072" t="str">
        <f>IF($I1072="","",_xlfn.LET(_xlpm.x,VLOOKUP($I1072,'taxon-match_2026-08-31'!$A$2:$N$122,11,FALSE),IF(_xlpm.x=0,"",_xlpm.x)))</f>
        <v>Echinidae</v>
      </c>
      <c r="Q1072" t="str">
        <f>IF($I1072="","",_xlfn.LET(_xlpm.x,VLOOKUP($I1072,'taxon-match_2026-08-31'!$A$2:$N$122,12,FALSE),IF(_xlpm.x=0,"",_xlpm.x)))</f>
        <v>Sterechinus</v>
      </c>
      <c r="R1072" t="str">
        <f>IF($I1072="","",_xlfn.LET(_xlpm.x,VLOOKUP($I1072,'taxon-match_2026-08-31'!$A$2:$N$122,14,FALSE),IF(_xlpm.x=0,"",_xlpm.x)))</f>
        <v/>
      </c>
      <c r="S1072" s="2" t="s">
        <v>2361</v>
      </c>
      <c r="T1072" t="s">
        <v>89</v>
      </c>
      <c r="U1072" t="s">
        <v>68</v>
      </c>
      <c r="V1072" t="s">
        <v>77</v>
      </c>
      <c r="X1072" t="str">
        <f>IF(T1072="","",_xlfn.LET(_xlpm.x,VLOOKUP(T1072,'Drop-down_menus'!$F$2:$G$16,2,FALSE),IF(_xlpm.x=0,"",_xlpm.x)))</f>
        <v/>
      </c>
      <c r="Y1072" t="str">
        <f>IF(U1072="","",_xlfn.LET(_xlpm.x,VLOOKUP(U1072,'Drop-down_menus'!$F$2:$G$16,2,FALSE),IF(_xlpm.x=0,"",_xlpm.x)))</f>
        <v>https://orcid.org/0000-0002-0981-7442</v>
      </c>
      <c r="Z1072" t="str">
        <f>IF(V1072="","",_xlfn.LET(_xlpm.x,VLOOKUP(V1072,'Drop-down_menus'!$F$2:$G$16,2,FALSE),IF(_xlpm.x=0,"",_xlpm.x)))</f>
        <v>https://orcid.org/0000-0002-9037-7623</v>
      </c>
      <c r="AA1072" t="str">
        <f>IF(W1072="","",_xlfn.LET(_xlpm.x,VLOOKUP(W1072,'Drop-down_menus'!$F$2:$G$16,2,FALSE),IF(_xlpm.x=0,"",_xlpm.x)))</f>
        <v/>
      </c>
      <c r="AB1072" t="s">
        <v>701</v>
      </c>
      <c r="AC1072" t="s">
        <v>678</v>
      </c>
      <c r="AD1072" t="s">
        <v>702</v>
      </c>
      <c r="AE1072" t="s">
        <v>703</v>
      </c>
      <c r="AF1072" t="s">
        <v>703</v>
      </c>
      <c r="AG1072" t="s">
        <v>684</v>
      </c>
    </row>
    <row r="1073" spans="1:33" hidden="1" x14ac:dyDescent="0.2">
      <c r="A1073" s="2" t="s">
        <v>284</v>
      </c>
      <c r="C1073">
        <v>2174</v>
      </c>
      <c r="D1073" t="s">
        <v>700</v>
      </c>
      <c r="F1073" t="s">
        <v>824</v>
      </c>
      <c r="G1073">
        <v>1</v>
      </c>
      <c r="H1073" t="s">
        <v>824</v>
      </c>
      <c r="I1073" t="s">
        <v>824</v>
      </c>
      <c r="J1073" t="str">
        <f>IF($I1073="","",_xlfn.LET(_xlpm.x,VLOOKUP($I1073,'taxon-match_2026-08-31'!$A$2:$N$122,6,FALSE),IF(_xlpm.x=0,"",_xlpm.x)))</f>
        <v>Koehler, 1901</v>
      </c>
      <c r="K1073" t="str">
        <f>IF($I1073="","",_xlfn.LET(_xlpm.x,VLOOKUP($I1073,'taxon-match_2026-08-31'!$A$2:$N$122,4,FALSE),IF(_xlpm.x=0,"",_xlpm.x)))</f>
        <v>urn:lsid:marinespecies.org:taxname:160756</v>
      </c>
      <c r="L1073" t="str">
        <f>IF($I1073="","",_xlfn.LET(_xlpm.x,VLOOKUP($I1073,'taxon-match_2026-08-31'!$A$2:$N$122,7,FALSE),IF(_xlpm.x=0,"",_xlpm.x)))</f>
        <v>Animalia</v>
      </c>
      <c r="M1073" t="str">
        <f>IF($I1073="","",_xlfn.LET(_xlpm.x,VLOOKUP($I1073,'taxon-match_2026-08-31'!$A$2:$N$122,8,FALSE),IF(_xlpm.x=0,"",_xlpm.x)))</f>
        <v>Echinodermata</v>
      </c>
      <c r="N1073" t="str">
        <f>IF($I1073="","",_xlfn.LET(_xlpm.x,VLOOKUP($I1073,'taxon-match_2026-08-31'!$A$2:$N$122,9,FALSE),IF(_xlpm.x=0,"",_xlpm.x)))</f>
        <v>Echinoidea</v>
      </c>
      <c r="O1073" t="str">
        <f>IF($I1073="","",_xlfn.LET(_xlpm.x,VLOOKUP($I1073,'taxon-match_2026-08-31'!$A$2:$N$122,10,FALSE),IF(_xlpm.x=0,"",_xlpm.x)))</f>
        <v>Camarodonta</v>
      </c>
      <c r="P1073" t="str">
        <f>IF($I1073="","",_xlfn.LET(_xlpm.x,VLOOKUP($I1073,'taxon-match_2026-08-31'!$A$2:$N$122,11,FALSE),IF(_xlpm.x=0,"",_xlpm.x)))</f>
        <v>Echinidae</v>
      </c>
      <c r="Q1073" t="str">
        <f>IF($I1073="","",_xlfn.LET(_xlpm.x,VLOOKUP($I1073,'taxon-match_2026-08-31'!$A$2:$N$122,12,FALSE),IF(_xlpm.x=0,"",_xlpm.x)))</f>
        <v>Sterechinus</v>
      </c>
      <c r="R1073" t="str">
        <f>IF($I1073="","",_xlfn.LET(_xlpm.x,VLOOKUP($I1073,'taxon-match_2026-08-31'!$A$2:$N$122,14,FALSE),IF(_xlpm.x=0,"",_xlpm.x)))</f>
        <v/>
      </c>
      <c r="S1073" s="2" t="s">
        <v>2361</v>
      </c>
      <c r="T1073" t="s">
        <v>89</v>
      </c>
      <c r="U1073" t="s">
        <v>68</v>
      </c>
      <c r="V1073" t="s">
        <v>77</v>
      </c>
      <c r="X1073" t="str">
        <f>IF(T1073="","",_xlfn.LET(_xlpm.x,VLOOKUP(T1073,'Drop-down_menus'!$F$2:$G$16,2,FALSE),IF(_xlpm.x=0,"",_xlpm.x)))</f>
        <v/>
      </c>
      <c r="Y1073" t="str">
        <f>IF(U1073="","",_xlfn.LET(_xlpm.x,VLOOKUP(U1073,'Drop-down_menus'!$F$2:$G$16,2,FALSE),IF(_xlpm.x=0,"",_xlpm.x)))</f>
        <v>https://orcid.org/0000-0002-0981-7442</v>
      </c>
      <c r="Z1073" t="str">
        <f>IF(V1073="","",_xlfn.LET(_xlpm.x,VLOOKUP(V1073,'Drop-down_menus'!$F$2:$G$16,2,FALSE),IF(_xlpm.x=0,"",_xlpm.x)))</f>
        <v>https://orcid.org/0000-0002-9037-7623</v>
      </c>
      <c r="AA1073" t="str">
        <f>IF(W1073="","",_xlfn.LET(_xlpm.x,VLOOKUP(W1073,'Drop-down_menus'!$F$2:$G$16,2,FALSE),IF(_xlpm.x=0,"",_xlpm.x)))</f>
        <v/>
      </c>
      <c r="AB1073" t="s">
        <v>701</v>
      </c>
      <c r="AC1073" t="s">
        <v>678</v>
      </c>
      <c r="AD1073" t="s">
        <v>702</v>
      </c>
      <c r="AE1073" t="s">
        <v>703</v>
      </c>
      <c r="AF1073" t="s">
        <v>703</v>
      </c>
      <c r="AG1073" t="s">
        <v>684</v>
      </c>
    </row>
    <row r="1074" spans="1:33" hidden="1" x14ac:dyDescent="0.2">
      <c r="A1074" s="2" t="s">
        <v>284</v>
      </c>
      <c r="C1074">
        <v>2175</v>
      </c>
      <c r="D1074" t="s">
        <v>700</v>
      </c>
      <c r="F1074" t="s">
        <v>824</v>
      </c>
      <c r="G1074">
        <v>1</v>
      </c>
      <c r="H1074" t="s">
        <v>824</v>
      </c>
      <c r="I1074" t="s">
        <v>824</v>
      </c>
      <c r="J1074" t="str">
        <f>IF($I1074="","",_xlfn.LET(_xlpm.x,VLOOKUP($I1074,'taxon-match_2026-08-31'!$A$2:$N$122,6,FALSE),IF(_xlpm.x=0,"",_xlpm.x)))</f>
        <v>Koehler, 1901</v>
      </c>
      <c r="K1074" t="str">
        <f>IF($I1074="","",_xlfn.LET(_xlpm.x,VLOOKUP($I1074,'taxon-match_2026-08-31'!$A$2:$N$122,4,FALSE),IF(_xlpm.x=0,"",_xlpm.x)))</f>
        <v>urn:lsid:marinespecies.org:taxname:160756</v>
      </c>
      <c r="L1074" t="str">
        <f>IF($I1074="","",_xlfn.LET(_xlpm.x,VLOOKUP($I1074,'taxon-match_2026-08-31'!$A$2:$N$122,7,FALSE),IF(_xlpm.x=0,"",_xlpm.x)))</f>
        <v>Animalia</v>
      </c>
      <c r="M1074" t="str">
        <f>IF($I1074="","",_xlfn.LET(_xlpm.x,VLOOKUP($I1074,'taxon-match_2026-08-31'!$A$2:$N$122,8,FALSE),IF(_xlpm.x=0,"",_xlpm.x)))</f>
        <v>Echinodermata</v>
      </c>
      <c r="N1074" t="str">
        <f>IF($I1074="","",_xlfn.LET(_xlpm.x,VLOOKUP($I1074,'taxon-match_2026-08-31'!$A$2:$N$122,9,FALSE),IF(_xlpm.x=0,"",_xlpm.x)))</f>
        <v>Echinoidea</v>
      </c>
      <c r="O1074" t="str">
        <f>IF($I1074="","",_xlfn.LET(_xlpm.x,VLOOKUP($I1074,'taxon-match_2026-08-31'!$A$2:$N$122,10,FALSE),IF(_xlpm.x=0,"",_xlpm.x)))</f>
        <v>Camarodonta</v>
      </c>
      <c r="P1074" t="str">
        <f>IF($I1074="","",_xlfn.LET(_xlpm.x,VLOOKUP($I1074,'taxon-match_2026-08-31'!$A$2:$N$122,11,FALSE),IF(_xlpm.x=0,"",_xlpm.x)))</f>
        <v>Echinidae</v>
      </c>
      <c r="Q1074" t="str">
        <f>IF($I1074="","",_xlfn.LET(_xlpm.x,VLOOKUP($I1074,'taxon-match_2026-08-31'!$A$2:$N$122,12,FALSE),IF(_xlpm.x=0,"",_xlpm.x)))</f>
        <v>Sterechinus</v>
      </c>
      <c r="R1074" t="str">
        <f>IF($I1074="","",_xlfn.LET(_xlpm.x,VLOOKUP($I1074,'taxon-match_2026-08-31'!$A$2:$N$122,14,FALSE),IF(_xlpm.x=0,"",_xlpm.x)))</f>
        <v/>
      </c>
      <c r="S1074" s="2" t="s">
        <v>2361</v>
      </c>
      <c r="T1074" t="s">
        <v>89</v>
      </c>
      <c r="U1074" t="s">
        <v>68</v>
      </c>
      <c r="V1074" t="s">
        <v>77</v>
      </c>
      <c r="X1074" t="str">
        <f>IF(T1074="","",_xlfn.LET(_xlpm.x,VLOOKUP(T1074,'Drop-down_menus'!$F$2:$G$16,2,FALSE),IF(_xlpm.x=0,"",_xlpm.x)))</f>
        <v/>
      </c>
      <c r="Y1074" t="str">
        <f>IF(U1074="","",_xlfn.LET(_xlpm.x,VLOOKUP(U1074,'Drop-down_menus'!$F$2:$G$16,2,FALSE),IF(_xlpm.x=0,"",_xlpm.x)))</f>
        <v>https://orcid.org/0000-0002-0981-7442</v>
      </c>
      <c r="Z1074" t="str">
        <f>IF(V1074="","",_xlfn.LET(_xlpm.x,VLOOKUP(V1074,'Drop-down_menus'!$F$2:$G$16,2,FALSE),IF(_xlpm.x=0,"",_xlpm.x)))</f>
        <v>https://orcid.org/0000-0002-9037-7623</v>
      </c>
      <c r="AA1074" t="str">
        <f>IF(W1074="","",_xlfn.LET(_xlpm.x,VLOOKUP(W1074,'Drop-down_menus'!$F$2:$G$16,2,FALSE),IF(_xlpm.x=0,"",_xlpm.x)))</f>
        <v/>
      </c>
      <c r="AB1074" t="s">
        <v>701</v>
      </c>
      <c r="AC1074" t="s">
        <v>678</v>
      </c>
      <c r="AD1074" t="s">
        <v>702</v>
      </c>
      <c r="AE1074" t="s">
        <v>703</v>
      </c>
      <c r="AF1074" t="s">
        <v>703</v>
      </c>
      <c r="AG1074" t="s">
        <v>684</v>
      </c>
    </row>
    <row r="1075" spans="1:33" hidden="1" x14ac:dyDescent="0.2">
      <c r="A1075" s="2" t="s">
        <v>284</v>
      </c>
      <c r="C1075">
        <v>2176</v>
      </c>
      <c r="D1075" t="s">
        <v>700</v>
      </c>
      <c r="F1075" t="s">
        <v>824</v>
      </c>
      <c r="G1075">
        <v>1</v>
      </c>
      <c r="H1075" t="s">
        <v>824</v>
      </c>
      <c r="I1075" t="s">
        <v>824</v>
      </c>
      <c r="J1075" t="str">
        <f>IF($I1075="","",_xlfn.LET(_xlpm.x,VLOOKUP($I1075,'taxon-match_2026-08-31'!$A$2:$N$122,6,FALSE),IF(_xlpm.x=0,"",_xlpm.x)))</f>
        <v>Koehler, 1901</v>
      </c>
      <c r="K1075" t="str">
        <f>IF($I1075="","",_xlfn.LET(_xlpm.x,VLOOKUP($I1075,'taxon-match_2026-08-31'!$A$2:$N$122,4,FALSE),IF(_xlpm.x=0,"",_xlpm.x)))</f>
        <v>urn:lsid:marinespecies.org:taxname:160756</v>
      </c>
      <c r="L1075" t="str">
        <f>IF($I1075="","",_xlfn.LET(_xlpm.x,VLOOKUP($I1075,'taxon-match_2026-08-31'!$A$2:$N$122,7,FALSE),IF(_xlpm.x=0,"",_xlpm.x)))</f>
        <v>Animalia</v>
      </c>
      <c r="M1075" t="str">
        <f>IF($I1075="","",_xlfn.LET(_xlpm.x,VLOOKUP($I1075,'taxon-match_2026-08-31'!$A$2:$N$122,8,FALSE),IF(_xlpm.x=0,"",_xlpm.x)))</f>
        <v>Echinodermata</v>
      </c>
      <c r="N1075" t="str">
        <f>IF($I1075="","",_xlfn.LET(_xlpm.x,VLOOKUP($I1075,'taxon-match_2026-08-31'!$A$2:$N$122,9,FALSE),IF(_xlpm.x=0,"",_xlpm.x)))</f>
        <v>Echinoidea</v>
      </c>
      <c r="O1075" t="str">
        <f>IF($I1075="","",_xlfn.LET(_xlpm.x,VLOOKUP($I1075,'taxon-match_2026-08-31'!$A$2:$N$122,10,FALSE),IF(_xlpm.x=0,"",_xlpm.x)))</f>
        <v>Camarodonta</v>
      </c>
      <c r="P1075" t="str">
        <f>IF($I1075="","",_xlfn.LET(_xlpm.x,VLOOKUP($I1075,'taxon-match_2026-08-31'!$A$2:$N$122,11,FALSE),IF(_xlpm.x=0,"",_xlpm.x)))</f>
        <v>Echinidae</v>
      </c>
      <c r="Q1075" t="str">
        <f>IF($I1075="","",_xlfn.LET(_xlpm.x,VLOOKUP($I1075,'taxon-match_2026-08-31'!$A$2:$N$122,12,FALSE),IF(_xlpm.x=0,"",_xlpm.x)))</f>
        <v>Sterechinus</v>
      </c>
      <c r="R1075" t="str">
        <f>IF($I1075="","",_xlfn.LET(_xlpm.x,VLOOKUP($I1075,'taxon-match_2026-08-31'!$A$2:$N$122,14,FALSE),IF(_xlpm.x=0,"",_xlpm.x)))</f>
        <v/>
      </c>
      <c r="S1075" s="2" t="s">
        <v>2361</v>
      </c>
      <c r="T1075" t="s">
        <v>89</v>
      </c>
      <c r="U1075" t="s">
        <v>68</v>
      </c>
      <c r="V1075" t="s">
        <v>77</v>
      </c>
      <c r="X1075" t="str">
        <f>IF(T1075="","",_xlfn.LET(_xlpm.x,VLOOKUP(T1075,'Drop-down_menus'!$F$2:$G$16,2,FALSE),IF(_xlpm.x=0,"",_xlpm.x)))</f>
        <v/>
      </c>
      <c r="Y1075" t="str">
        <f>IF(U1075="","",_xlfn.LET(_xlpm.x,VLOOKUP(U1075,'Drop-down_menus'!$F$2:$G$16,2,FALSE),IF(_xlpm.x=0,"",_xlpm.x)))</f>
        <v>https://orcid.org/0000-0002-0981-7442</v>
      </c>
      <c r="Z1075" t="str">
        <f>IF(V1075="","",_xlfn.LET(_xlpm.x,VLOOKUP(V1075,'Drop-down_menus'!$F$2:$G$16,2,FALSE),IF(_xlpm.x=0,"",_xlpm.x)))</f>
        <v>https://orcid.org/0000-0002-9037-7623</v>
      </c>
      <c r="AA1075" t="str">
        <f>IF(W1075="","",_xlfn.LET(_xlpm.x,VLOOKUP(W1075,'Drop-down_menus'!$F$2:$G$16,2,FALSE),IF(_xlpm.x=0,"",_xlpm.x)))</f>
        <v/>
      </c>
      <c r="AB1075" t="s">
        <v>701</v>
      </c>
      <c r="AC1075" t="s">
        <v>678</v>
      </c>
      <c r="AD1075" t="s">
        <v>702</v>
      </c>
      <c r="AE1075" t="s">
        <v>703</v>
      </c>
      <c r="AF1075" t="s">
        <v>703</v>
      </c>
      <c r="AG1075" t="s">
        <v>684</v>
      </c>
    </row>
    <row r="1076" spans="1:33" hidden="1" x14ac:dyDescent="0.2">
      <c r="A1076" s="2" t="s">
        <v>284</v>
      </c>
      <c r="C1076">
        <v>2177</v>
      </c>
      <c r="D1076" t="s">
        <v>700</v>
      </c>
      <c r="F1076" t="s">
        <v>824</v>
      </c>
      <c r="G1076">
        <v>1</v>
      </c>
      <c r="H1076" t="s">
        <v>824</v>
      </c>
      <c r="I1076" t="s">
        <v>824</v>
      </c>
      <c r="J1076" t="str">
        <f>IF($I1076="","",_xlfn.LET(_xlpm.x,VLOOKUP($I1076,'taxon-match_2026-08-31'!$A$2:$N$122,6,FALSE),IF(_xlpm.x=0,"",_xlpm.x)))</f>
        <v>Koehler, 1901</v>
      </c>
      <c r="K1076" t="str">
        <f>IF($I1076="","",_xlfn.LET(_xlpm.x,VLOOKUP($I1076,'taxon-match_2026-08-31'!$A$2:$N$122,4,FALSE),IF(_xlpm.x=0,"",_xlpm.x)))</f>
        <v>urn:lsid:marinespecies.org:taxname:160756</v>
      </c>
      <c r="L1076" t="str">
        <f>IF($I1076="","",_xlfn.LET(_xlpm.x,VLOOKUP($I1076,'taxon-match_2026-08-31'!$A$2:$N$122,7,FALSE),IF(_xlpm.x=0,"",_xlpm.x)))</f>
        <v>Animalia</v>
      </c>
      <c r="M1076" t="str">
        <f>IF($I1076="","",_xlfn.LET(_xlpm.x,VLOOKUP($I1076,'taxon-match_2026-08-31'!$A$2:$N$122,8,FALSE),IF(_xlpm.x=0,"",_xlpm.x)))</f>
        <v>Echinodermata</v>
      </c>
      <c r="N1076" t="str">
        <f>IF($I1076="","",_xlfn.LET(_xlpm.x,VLOOKUP($I1076,'taxon-match_2026-08-31'!$A$2:$N$122,9,FALSE),IF(_xlpm.x=0,"",_xlpm.x)))</f>
        <v>Echinoidea</v>
      </c>
      <c r="O1076" t="str">
        <f>IF($I1076="","",_xlfn.LET(_xlpm.x,VLOOKUP($I1076,'taxon-match_2026-08-31'!$A$2:$N$122,10,FALSE),IF(_xlpm.x=0,"",_xlpm.x)))</f>
        <v>Camarodonta</v>
      </c>
      <c r="P1076" t="str">
        <f>IF($I1076="","",_xlfn.LET(_xlpm.x,VLOOKUP($I1076,'taxon-match_2026-08-31'!$A$2:$N$122,11,FALSE),IF(_xlpm.x=0,"",_xlpm.x)))</f>
        <v>Echinidae</v>
      </c>
      <c r="Q1076" t="str">
        <f>IF($I1076="","",_xlfn.LET(_xlpm.x,VLOOKUP($I1076,'taxon-match_2026-08-31'!$A$2:$N$122,12,FALSE),IF(_xlpm.x=0,"",_xlpm.x)))</f>
        <v>Sterechinus</v>
      </c>
      <c r="R1076" t="str">
        <f>IF($I1076="","",_xlfn.LET(_xlpm.x,VLOOKUP($I1076,'taxon-match_2026-08-31'!$A$2:$N$122,14,FALSE),IF(_xlpm.x=0,"",_xlpm.x)))</f>
        <v/>
      </c>
      <c r="S1076" s="2" t="s">
        <v>2361</v>
      </c>
      <c r="T1076" t="s">
        <v>89</v>
      </c>
      <c r="U1076" t="s">
        <v>68</v>
      </c>
      <c r="V1076" t="s">
        <v>77</v>
      </c>
      <c r="X1076" t="str">
        <f>IF(T1076="","",_xlfn.LET(_xlpm.x,VLOOKUP(T1076,'Drop-down_menus'!$F$2:$G$16,2,FALSE),IF(_xlpm.x=0,"",_xlpm.x)))</f>
        <v/>
      </c>
      <c r="Y1076" t="str">
        <f>IF(U1076="","",_xlfn.LET(_xlpm.x,VLOOKUP(U1076,'Drop-down_menus'!$F$2:$G$16,2,FALSE),IF(_xlpm.x=0,"",_xlpm.x)))</f>
        <v>https://orcid.org/0000-0002-0981-7442</v>
      </c>
      <c r="Z1076" t="str">
        <f>IF(V1076="","",_xlfn.LET(_xlpm.x,VLOOKUP(V1076,'Drop-down_menus'!$F$2:$G$16,2,FALSE),IF(_xlpm.x=0,"",_xlpm.x)))</f>
        <v>https://orcid.org/0000-0002-9037-7623</v>
      </c>
      <c r="AA1076" t="str">
        <f>IF(W1076="","",_xlfn.LET(_xlpm.x,VLOOKUP(W1076,'Drop-down_menus'!$F$2:$G$16,2,FALSE),IF(_xlpm.x=0,"",_xlpm.x)))</f>
        <v/>
      </c>
      <c r="AB1076" t="s">
        <v>701</v>
      </c>
      <c r="AC1076" t="s">
        <v>678</v>
      </c>
      <c r="AD1076" t="s">
        <v>702</v>
      </c>
      <c r="AE1076" t="s">
        <v>703</v>
      </c>
      <c r="AF1076" t="s">
        <v>703</v>
      </c>
      <c r="AG1076" t="s">
        <v>684</v>
      </c>
    </row>
    <row r="1077" spans="1:33" hidden="1" x14ac:dyDescent="0.2">
      <c r="A1077" s="2" t="s">
        <v>284</v>
      </c>
      <c r="C1077">
        <v>2178</v>
      </c>
      <c r="D1077" t="s">
        <v>700</v>
      </c>
      <c r="F1077" t="s">
        <v>824</v>
      </c>
      <c r="G1077">
        <v>1</v>
      </c>
      <c r="H1077" t="s">
        <v>824</v>
      </c>
      <c r="I1077" t="s">
        <v>824</v>
      </c>
      <c r="J1077" t="str">
        <f>IF($I1077="","",_xlfn.LET(_xlpm.x,VLOOKUP($I1077,'taxon-match_2026-08-31'!$A$2:$N$122,6,FALSE),IF(_xlpm.x=0,"",_xlpm.x)))</f>
        <v>Koehler, 1901</v>
      </c>
      <c r="K1077" t="str">
        <f>IF($I1077="","",_xlfn.LET(_xlpm.x,VLOOKUP($I1077,'taxon-match_2026-08-31'!$A$2:$N$122,4,FALSE),IF(_xlpm.x=0,"",_xlpm.x)))</f>
        <v>urn:lsid:marinespecies.org:taxname:160756</v>
      </c>
      <c r="L1077" t="str">
        <f>IF($I1077="","",_xlfn.LET(_xlpm.x,VLOOKUP($I1077,'taxon-match_2026-08-31'!$A$2:$N$122,7,FALSE),IF(_xlpm.x=0,"",_xlpm.x)))</f>
        <v>Animalia</v>
      </c>
      <c r="M1077" t="str">
        <f>IF($I1077="","",_xlfn.LET(_xlpm.x,VLOOKUP($I1077,'taxon-match_2026-08-31'!$A$2:$N$122,8,FALSE),IF(_xlpm.x=0,"",_xlpm.x)))</f>
        <v>Echinodermata</v>
      </c>
      <c r="N1077" t="str">
        <f>IF($I1077="","",_xlfn.LET(_xlpm.x,VLOOKUP($I1077,'taxon-match_2026-08-31'!$A$2:$N$122,9,FALSE),IF(_xlpm.x=0,"",_xlpm.x)))</f>
        <v>Echinoidea</v>
      </c>
      <c r="O1077" t="str">
        <f>IF($I1077="","",_xlfn.LET(_xlpm.x,VLOOKUP($I1077,'taxon-match_2026-08-31'!$A$2:$N$122,10,FALSE),IF(_xlpm.x=0,"",_xlpm.x)))</f>
        <v>Camarodonta</v>
      </c>
      <c r="P1077" t="str">
        <f>IF($I1077="","",_xlfn.LET(_xlpm.x,VLOOKUP($I1077,'taxon-match_2026-08-31'!$A$2:$N$122,11,FALSE),IF(_xlpm.x=0,"",_xlpm.x)))</f>
        <v>Echinidae</v>
      </c>
      <c r="Q1077" t="str">
        <f>IF($I1077="","",_xlfn.LET(_xlpm.x,VLOOKUP($I1077,'taxon-match_2026-08-31'!$A$2:$N$122,12,FALSE),IF(_xlpm.x=0,"",_xlpm.x)))</f>
        <v>Sterechinus</v>
      </c>
      <c r="R1077" t="str">
        <f>IF($I1077="","",_xlfn.LET(_xlpm.x,VLOOKUP($I1077,'taxon-match_2026-08-31'!$A$2:$N$122,14,FALSE),IF(_xlpm.x=0,"",_xlpm.x)))</f>
        <v/>
      </c>
      <c r="S1077" s="2" t="s">
        <v>2361</v>
      </c>
      <c r="T1077" t="s">
        <v>89</v>
      </c>
      <c r="U1077" t="s">
        <v>68</v>
      </c>
      <c r="V1077" t="s">
        <v>77</v>
      </c>
      <c r="X1077" t="str">
        <f>IF(T1077="","",_xlfn.LET(_xlpm.x,VLOOKUP(T1077,'Drop-down_menus'!$F$2:$G$16,2,FALSE),IF(_xlpm.x=0,"",_xlpm.x)))</f>
        <v/>
      </c>
      <c r="Y1077" t="str">
        <f>IF(U1077="","",_xlfn.LET(_xlpm.x,VLOOKUP(U1077,'Drop-down_menus'!$F$2:$G$16,2,FALSE),IF(_xlpm.x=0,"",_xlpm.x)))</f>
        <v>https://orcid.org/0000-0002-0981-7442</v>
      </c>
      <c r="Z1077" t="str">
        <f>IF(V1077="","",_xlfn.LET(_xlpm.x,VLOOKUP(V1077,'Drop-down_menus'!$F$2:$G$16,2,FALSE),IF(_xlpm.x=0,"",_xlpm.x)))</f>
        <v>https://orcid.org/0000-0002-9037-7623</v>
      </c>
      <c r="AA1077" t="str">
        <f>IF(W1077="","",_xlfn.LET(_xlpm.x,VLOOKUP(W1077,'Drop-down_menus'!$F$2:$G$16,2,FALSE),IF(_xlpm.x=0,"",_xlpm.x)))</f>
        <v/>
      </c>
      <c r="AB1077" t="s">
        <v>701</v>
      </c>
      <c r="AC1077" t="s">
        <v>678</v>
      </c>
      <c r="AD1077" t="s">
        <v>702</v>
      </c>
      <c r="AE1077" t="s">
        <v>703</v>
      </c>
      <c r="AF1077" t="s">
        <v>703</v>
      </c>
      <c r="AG1077" t="s">
        <v>684</v>
      </c>
    </row>
    <row r="1078" spans="1:33" hidden="1" x14ac:dyDescent="0.2">
      <c r="A1078" s="2" t="s">
        <v>284</v>
      </c>
      <c r="C1078">
        <v>2179</v>
      </c>
      <c r="D1078" t="s">
        <v>700</v>
      </c>
      <c r="F1078" t="s">
        <v>824</v>
      </c>
      <c r="G1078">
        <v>1</v>
      </c>
      <c r="H1078" t="s">
        <v>824</v>
      </c>
      <c r="I1078" t="s">
        <v>824</v>
      </c>
      <c r="J1078" t="str">
        <f>IF($I1078="","",_xlfn.LET(_xlpm.x,VLOOKUP($I1078,'taxon-match_2026-08-31'!$A$2:$N$122,6,FALSE),IF(_xlpm.x=0,"",_xlpm.x)))</f>
        <v>Koehler, 1901</v>
      </c>
      <c r="K1078" t="str">
        <f>IF($I1078="","",_xlfn.LET(_xlpm.x,VLOOKUP($I1078,'taxon-match_2026-08-31'!$A$2:$N$122,4,FALSE),IF(_xlpm.x=0,"",_xlpm.x)))</f>
        <v>urn:lsid:marinespecies.org:taxname:160756</v>
      </c>
      <c r="L1078" t="str">
        <f>IF($I1078="","",_xlfn.LET(_xlpm.x,VLOOKUP($I1078,'taxon-match_2026-08-31'!$A$2:$N$122,7,FALSE),IF(_xlpm.x=0,"",_xlpm.x)))</f>
        <v>Animalia</v>
      </c>
      <c r="M1078" t="str">
        <f>IF($I1078="","",_xlfn.LET(_xlpm.x,VLOOKUP($I1078,'taxon-match_2026-08-31'!$A$2:$N$122,8,FALSE),IF(_xlpm.x=0,"",_xlpm.x)))</f>
        <v>Echinodermata</v>
      </c>
      <c r="N1078" t="str">
        <f>IF($I1078="","",_xlfn.LET(_xlpm.x,VLOOKUP($I1078,'taxon-match_2026-08-31'!$A$2:$N$122,9,FALSE),IF(_xlpm.x=0,"",_xlpm.x)))</f>
        <v>Echinoidea</v>
      </c>
      <c r="O1078" t="str">
        <f>IF($I1078="","",_xlfn.LET(_xlpm.x,VLOOKUP($I1078,'taxon-match_2026-08-31'!$A$2:$N$122,10,FALSE),IF(_xlpm.x=0,"",_xlpm.x)))</f>
        <v>Camarodonta</v>
      </c>
      <c r="P1078" t="str">
        <f>IF($I1078="","",_xlfn.LET(_xlpm.x,VLOOKUP($I1078,'taxon-match_2026-08-31'!$A$2:$N$122,11,FALSE),IF(_xlpm.x=0,"",_xlpm.x)))</f>
        <v>Echinidae</v>
      </c>
      <c r="Q1078" t="str">
        <f>IF($I1078="","",_xlfn.LET(_xlpm.x,VLOOKUP($I1078,'taxon-match_2026-08-31'!$A$2:$N$122,12,FALSE),IF(_xlpm.x=0,"",_xlpm.x)))</f>
        <v>Sterechinus</v>
      </c>
      <c r="R1078" t="str">
        <f>IF($I1078="","",_xlfn.LET(_xlpm.x,VLOOKUP($I1078,'taxon-match_2026-08-31'!$A$2:$N$122,14,FALSE),IF(_xlpm.x=0,"",_xlpm.x)))</f>
        <v/>
      </c>
      <c r="S1078" s="2" t="s">
        <v>2361</v>
      </c>
      <c r="T1078" t="s">
        <v>89</v>
      </c>
      <c r="U1078" t="s">
        <v>68</v>
      </c>
      <c r="V1078" t="s">
        <v>77</v>
      </c>
      <c r="X1078" t="str">
        <f>IF(T1078="","",_xlfn.LET(_xlpm.x,VLOOKUP(T1078,'Drop-down_menus'!$F$2:$G$16,2,FALSE),IF(_xlpm.x=0,"",_xlpm.x)))</f>
        <v/>
      </c>
      <c r="Y1078" t="str">
        <f>IF(U1078="","",_xlfn.LET(_xlpm.x,VLOOKUP(U1078,'Drop-down_menus'!$F$2:$G$16,2,FALSE),IF(_xlpm.x=0,"",_xlpm.x)))</f>
        <v>https://orcid.org/0000-0002-0981-7442</v>
      </c>
      <c r="Z1078" t="str">
        <f>IF(V1078="","",_xlfn.LET(_xlpm.x,VLOOKUP(V1078,'Drop-down_menus'!$F$2:$G$16,2,FALSE),IF(_xlpm.x=0,"",_xlpm.x)))</f>
        <v>https://orcid.org/0000-0002-9037-7623</v>
      </c>
      <c r="AA1078" t="str">
        <f>IF(W1078="","",_xlfn.LET(_xlpm.x,VLOOKUP(W1078,'Drop-down_menus'!$F$2:$G$16,2,FALSE),IF(_xlpm.x=0,"",_xlpm.x)))</f>
        <v/>
      </c>
      <c r="AB1078" t="s">
        <v>701</v>
      </c>
      <c r="AC1078" t="s">
        <v>678</v>
      </c>
      <c r="AD1078" t="s">
        <v>702</v>
      </c>
      <c r="AE1078" t="s">
        <v>703</v>
      </c>
      <c r="AF1078" t="s">
        <v>703</v>
      </c>
      <c r="AG1078" t="s">
        <v>684</v>
      </c>
    </row>
    <row r="1079" spans="1:33" hidden="1" x14ac:dyDescent="0.2">
      <c r="A1079" s="2" t="s">
        <v>284</v>
      </c>
      <c r="C1079">
        <v>2180</v>
      </c>
      <c r="D1079" t="s">
        <v>700</v>
      </c>
      <c r="F1079" t="s">
        <v>824</v>
      </c>
      <c r="G1079">
        <v>1</v>
      </c>
      <c r="H1079" t="s">
        <v>824</v>
      </c>
      <c r="I1079" t="s">
        <v>824</v>
      </c>
      <c r="J1079" t="str">
        <f>IF($I1079="","",_xlfn.LET(_xlpm.x,VLOOKUP($I1079,'taxon-match_2026-08-31'!$A$2:$N$122,6,FALSE),IF(_xlpm.x=0,"",_xlpm.x)))</f>
        <v>Koehler, 1901</v>
      </c>
      <c r="K1079" t="str">
        <f>IF($I1079="","",_xlfn.LET(_xlpm.x,VLOOKUP($I1079,'taxon-match_2026-08-31'!$A$2:$N$122,4,FALSE),IF(_xlpm.x=0,"",_xlpm.x)))</f>
        <v>urn:lsid:marinespecies.org:taxname:160756</v>
      </c>
      <c r="L1079" t="str">
        <f>IF($I1079="","",_xlfn.LET(_xlpm.x,VLOOKUP($I1079,'taxon-match_2026-08-31'!$A$2:$N$122,7,FALSE),IF(_xlpm.x=0,"",_xlpm.x)))</f>
        <v>Animalia</v>
      </c>
      <c r="M1079" t="str">
        <f>IF($I1079="","",_xlfn.LET(_xlpm.x,VLOOKUP($I1079,'taxon-match_2026-08-31'!$A$2:$N$122,8,FALSE),IF(_xlpm.x=0,"",_xlpm.x)))</f>
        <v>Echinodermata</v>
      </c>
      <c r="N1079" t="str">
        <f>IF($I1079="","",_xlfn.LET(_xlpm.x,VLOOKUP($I1079,'taxon-match_2026-08-31'!$A$2:$N$122,9,FALSE),IF(_xlpm.x=0,"",_xlpm.x)))</f>
        <v>Echinoidea</v>
      </c>
      <c r="O1079" t="str">
        <f>IF($I1079="","",_xlfn.LET(_xlpm.x,VLOOKUP($I1079,'taxon-match_2026-08-31'!$A$2:$N$122,10,FALSE),IF(_xlpm.x=0,"",_xlpm.x)))</f>
        <v>Camarodonta</v>
      </c>
      <c r="P1079" t="str">
        <f>IF($I1079="","",_xlfn.LET(_xlpm.x,VLOOKUP($I1079,'taxon-match_2026-08-31'!$A$2:$N$122,11,FALSE),IF(_xlpm.x=0,"",_xlpm.x)))</f>
        <v>Echinidae</v>
      </c>
      <c r="Q1079" t="str">
        <f>IF($I1079="","",_xlfn.LET(_xlpm.x,VLOOKUP($I1079,'taxon-match_2026-08-31'!$A$2:$N$122,12,FALSE),IF(_xlpm.x=0,"",_xlpm.x)))</f>
        <v>Sterechinus</v>
      </c>
      <c r="R1079" t="str">
        <f>IF($I1079="","",_xlfn.LET(_xlpm.x,VLOOKUP($I1079,'taxon-match_2026-08-31'!$A$2:$N$122,14,FALSE),IF(_xlpm.x=0,"",_xlpm.x)))</f>
        <v/>
      </c>
      <c r="S1079" s="2" t="s">
        <v>2361</v>
      </c>
      <c r="T1079" t="s">
        <v>89</v>
      </c>
      <c r="U1079" t="s">
        <v>68</v>
      </c>
      <c r="V1079" t="s">
        <v>77</v>
      </c>
      <c r="X1079" t="str">
        <f>IF(T1079="","",_xlfn.LET(_xlpm.x,VLOOKUP(T1079,'Drop-down_menus'!$F$2:$G$16,2,FALSE),IF(_xlpm.x=0,"",_xlpm.x)))</f>
        <v/>
      </c>
      <c r="Y1079" t="str">
        <f>IF(U1079="","",_xlfn.LET(_xlpm.x,VLOOKUP(U1079,'Drop-down_menus'!$F$2:$G$16,2,FALSE),IF(_xlpm.x=0,"",_xlpm.x)))</f>
        <v>https://orcid.org/0000-0002-0981-7442</v>
      </c>
      <c r="Z1079" t="str">
        <f>IF(V1079="","",_xlfn.LET(_xlpm.x,VLOOKUP(V1079,'Drop-down_menus'!$F$2:$G$16,2,FALSE),IF(_xlpm.x=0,"",_xlpm.x)))</f>
        <v>https://orcid.org/0000-0002-9037-7623</v>
      </c>
      <c r="AA1079" t="str">
        <f>IF(W1079="","",_xlfn.LET(_xlpm.x,VLOOKUP(W1079,'Drop-down_menus'!$F$2:$G$16,2,FALSE),IF(_xlpm.x=0,"",_xlpm.x)))</f>
        <v/>
      </c>
      <c r="AB1079" t="s">
        <v>701</v>
      </c>
      <c r="AC1079" t="s">
        <v>678</v>
      </c>
      <c r="AD1079" t="s">
        <v>702</v>
      </c>
      <c r="AE1079" t="s">
        <v>703</v>
      </c>
      <c r="AF1079" t="s">
        <v>703</v>
      </c>
      <c r="AG1079" t="s">
        <v>684</v>
      </c>
    </row>
    <row r="1080" spans="1:33" hidden="1" x14ac:dyDescent="0.2">
      <c r="A1080" s="2" t="s">
        <v>284</v>
      </c>
      <c r="C1080">
        <v>2181</v>
      </c>
      <c r="D1080" t="s">
        <v>700</v>
      </c>
      <c r="F1080" t="s">
        <v>824</v>
      </c>
      <c r="G1080">
        <v>1</v>
      </c>
      <c r="H1080" t="s">
        <v>824</v>
      </c>
      <c r="I1080" t="s">
        <v>824</v>
      </c>
      <c r="J1080" t="str">
        <f>IF($I1080="","",_xlfn.LET(_xlpm.x,VLOOKUP($I1080,'taxon-match_2026-08-31'!$A$2:$N$122,6,FALSE),IF(_xlpm.x=0,"",_xlpm.x)))</f>
        <v>Koehler, 1901</v>
      </c>
      <c r="K1080" t="str">
        <f>IF($I1080="","",_xlfn.LET(_xlpm.x,VLOOKUP($I1080,'taxon-match_2026-08-31'!$A$2:$N$122,4,FALSE),IF(_xlpm.x=0,"",_xlpm.x)))</f>
        <v>urn:lsid:marinespecies.org:taxname:160756</v>
      </c>
      <c r="L1080" t="str">
        <f>IF($I1080="","",_xlfn.LET(_xlpm.x,VLOOKUP($I1080,'taxon-match_2026-08-31'!$A$2:$N$122,7,FALSE),IF(_xlpm.x=0,"",_xlpm.x)))</f>
        <v>Animalia</v>
      </c>
      <c r="M1080" t="str">
        <f>IF($I1080="","",_xlfn.LET(_xlpm.x,VLOOKUP($I1080,'taxon-match_2026-08-31'!$A$2:$N$122,8,FALSE),IF(_xlpm.x=0,"",_xlpm.x)))</f>
        <v>Echinodermata</v>
      </c>
      <c r="N1080" t="str">
        <f>IF($I1080="","",_xlfn.LET(_xlpm.x,VLOOKUP($I1080,'taxon-match_2026-08-31'!$A$2:$N$122,9,FALSE),IF(_xlpm.x=0,"",_xlpm.x)))</f>
        <v>Echinoidea</v>
      </c>
      <c r="O1080" t="str">
        <f>IF($I1080="","",_xlfn.LET(_xlpm.x,VLOOKUP($I1080,'taxon-match_2026-08-31'!$A$2:$N$122,10,FALSE),IF(_xlpm.x=0,"",_xlpm.x)))</f>
        <v>Camarodonta</v>
      </c>
      <c r="P1080" t="str">
        <f>IF($I1080="","",_xlfn.LET(_xlpm.x,VLOOKUP($I1080,'taxon-match_2026-08-31'!$A$2:$N$122,11,FALSE),IF(_xlpm.x=0,"",_xlpm.x)))</f>
        <v>Echinidae</v>
      </c>
      <c r="Q1080" t="str">
        <f>IF($I1080="","",_xlfn.LET(_xlpm.x,VLOOKUP($I1080,'taxon-match_2026-08-31'!$A$2:$N$122,12,FALSE),IF(_xlpm.x=0,"",_xlpm.x)))</f>
        <v>Sterechinus</v>
      </c>
      <c r="R1080" t="str">
        <f>IF($I1080="","",_xlfn.LET(_xlpm.x,VLOOKUP($I1080,'taxon-match_2026-08-31'!$A$2:$N$122,14,FALSE),IF(_xlpm.x=0,"",_xlpm.x)))</f>
        <v/>
      </c>
      <c r="S1080" s="2" t="s">
        <v>2361</v>
      </c>
      <c r="T1080" t="s">
        <v>89</v>
      </c>
      <c r="U1080" t="s">
        <v>68</v>
      </c>
      <c r="V1080" t="s">
        <v>77</v>
      </c>
      <c r="X1080" t="str">
        <f>IF(T1080="","",_xlfn.LET(_xlpm.x,VLOOKUP(T1080,'Drop-down_menus'!$F$2:$G$16,2,FALSE),IF(_xlpm.x=0,"",_xlpm.x)))</f>
        <v/>
      </c>
      <c r="Y1080" t="str">
        <f>IF(U1080="","",_xlfn.LET(_xlpm.x,VLOOKUP(U1080,'Drop-down_menus'!$F$2:$G$16,2,FALSE),IF(_xlpm.x=0,"",_xlpm.x)))</f>
        <v>https://orcid.org/0000-0002-0981-7442</v>
      </c>
      <c r="Z1080" t="str">
        <f>IF(V1080="","",_xlfn.LET(_xlpm.x,VLOOKUP(V1080,'Drop-down_menus'!$F$2:$G$16,2,FALSE),IF(_xlpm.x=0,"",_xlpm.x)))</f>
        <v>https://orcid.org/0000-0002-9037-7623</v>
      </c>
      <c r="AA1080" t="str">
        <f>IF(W1080="","",_xlfn.LET(_xlpm.x,VLOOKUP(W1080,'Drop-down_menus'!$F$2:$G$16,2,FALSE),IF(_xlpm.x=0,"",_xlpm.x)))</f>
        <v/>
      </c>
      <c r="AB1080" t="s">
        <v>701</v>
      </c>
      <c r="AC1080" t="s">
        <v>678</v>
      </c>
      <c r="AD1080" t="s">
        <v>702</v>
      </c>
      <c r="AE1080" t="s">
        <v>703</v>
      </c>
      <c r="AF1080" t="s">
        <v>703</v>
      </c>
      <c r="AG1080" t="s">
        <v>684</v>
      </c>
    </row>
    <row r="1081" spans="1:33" hidden="1" x14ac:dyDescent="0.2">
      <c r="A1081" s="2" t="s">
        <v>284</v>
      </c>
      <c r="C1081">
        <v>2182</v>
      </c>
      <c r="D1081" t="s">
        <v>700</v>
      </c>
      <c r="F1081" t="s">
        <v>824</v>
      </c>
      <c r="G1081">
        <v>1</v>
      </c>
      <c r="H1081" t="s">
        <v>824</v>
      </c>
      <c r="I1081" t="s">
        <v>824</v>
      </c>
      <c r="J1081" t="str">
        <f>IF($I1081="","",_xlfn.LET(_xlpm.x,VLOOKUP($I1081,'taxon-match_2026-08-31'!$A$2:$N$122,6,FALSE),IF(_xlpm.x=0,"",_xlpm.x)))</f>
        <v>Koehler, 1901</v>
      </c>
      <c r="K1081" t="str">
        <f>IF($I1081="","",_xlfn.LET(_xlpm.x,VLOOKUP($I1081,'taxon-match_2026-08-31'!$A$2:$N$122,4,FALSE),IF(_xlpm.x=0,"",_xlpm.x)))</f>
        <v>urn:lsid:marinespecies.org:taxname:160756</v>
      </c>
      <c r="L1081" t="str">
        <f>IF($I1081="","",_xlfn.LET(_xlpm.x,VLOOKUP($I1081,'taxon-match_2026-08-31'!$A$2:$N$122,7,FALSE),IF(_xlpm.x=0,"",_xlpm.x)))</f>
        <v>Animalia</v>
      </c>
      <c r="M1081" t="str">
        <f>IF($I1081="","",_xlfn.LET(_xlpm.x,VLOOKUP($I1081,'taxon-match_2026-08-31'!$A$2:$N$122,8,FALSE),IF(_xlpm.x=0,"",_xlpm.x)))</f>
        <v>Echinodermata</v>
      </c>
      <c r="N1081" t="str">
        <f>IF($I1081="","",_xlfn.LET(_xlpm.x,VLOOKUP($I1081,'taxon-match_2026-08-31'!$A$2:$N$122,9,FALSE),IF(_xlpm.x=0,"",_xlpm.x)))</f>
        <v>Echinoidea</v>
      </c>
      <c r="O1081" t="str">
        <f>IF($I1081="","",_xlfn.LET(_xlpm.x,VLOOKUP($I1081,'taxon-match_2026-08-31'!$A$2:$N$122,10,FALSE),IF(_xlpm.x=0,"",_xlpm.x)))</f>
        <v>Camarodonta</v>
      </c>
      <c r="P1081" t="str">
        <f>IF($I1081="","",_xlfn.LET(_xlpm.x,VLOOKUP($I1081,'taxon-match_2026-08-31'!$A$2:$N$122,11,FALSE),IF(_xlpm.x=0,"",_xlpm.x)))</f>
        <v>Echinidae</v>
      </c>
      <c r="Q1081" t="str">
        <f>IF($I1081="","",_xlfn.LET(_xlpm.x,VLOOKUP($I1081,'taxon-match_2026-08-31'!$A$2:$N$122,12,FALSE),IF(_xlpm.x=0,"",_xlpm.x)))</f>
        <v>Sterechinus</v>
      </c>
      <c r="R1081" t="str">
        <f>IF($I1081="","",_xlfn.LET(_xlpm.x,VLOOKUP($I1081,'taxon-match_2026-08-31'!$A$2:$N$122,14,FALSE),IF(_xlpm.x=0,"",_xlpm.x)))</f>
        <v/>
      </c>
      <c r="S1081" s="2" t="s">
        <v>2361</v>
      </c>
      <c r="T1081" t="s">
        <v>89</v>
      </c>
      <c r="U1081" t="s">
        <v>68</v>
      </c>
      <c r="V1081" t="s">
        <v>77</v>
      </c>
      <c r="X1081" t="str">
        <f>IF(T1081="","",_xlfn.LET(_xlpm.x,VLOOKUP(T1081,'Drop-down_menus'!$F$2:$G$16,2,FALSE),IF(_xlpm.x=0,"",_xlpm.x)))</f>
        <v/>
      </c>
      <c r="Y1081" t="str">
        <f>IF(U1081="","",_xlfn.LET(_xlpm.x,VLOOKUP(U1081,'Drop-down_menus'!$F$2:$G$16,2,FALSE),IF(_xlpm.x=0,"",_xlpm.x)))</f>
        <v>https://orcid.org/0000-0002-0981-7442</v>
      </c>
      <c r="Z1081" t="str">
        <f>IF(V1081="","",_xlfn.LET(_xlpm.x,VLOOKUP(V1081,'Drop-down_menus'!$F$2:$G$16,2,FALSE),IF(_xlpm.x=0,"",_xlpm.x)))</f>
        <v>https://orcid.org/0000-0002-9037-7623</v>
      </c>
      <c r="AA1081" t="str">
        <f>IF(W1081="","",_xlfn.LET(_xlpm.x,VLOOKUP(W1081,'Drop-down_menus'!$F$2:$G$16,2,FALSE),IF(_xlpm.x=0,"",_xlpm.x)))</f>
        <v/>
      </c>
      <c r="AB1081" t="s">
        <v>701</v>
      </c>
      <c r="AC1081" t="s">
        <v>678</v>
      </c>
      <c r="AD1081" t="s">
        <v>702</v>
      </c>
      <c r="AE1081" t="s">
        <v>703</v>
      </c>
      <c r="AF1081" t="s">
        <v>703</v>
      </c>
      <c r="AG1081" t="s">
        <v>684</v>
      </c>
    </row>
    <row r="1082" spans="1:33" hidden="1" x14ac:dyDescent="0.2">
      <c r="A1082" s="2" t="s">
        <v>284</v>
      </c>
      <c r="C1082">
        <v>2183</v>
      </c>
      <c r="D1082" t="s">
        <v>700</v>
      </c>
      <c r="F1082" t="s">
        <v>824</v>
      </c>
      <c r="G1082">
        <v>1</v>
      </c>
      <c r="H1082" t="s">
        <v>824</v>
      </c>
      <c r="I1082" t="s">
        <v>824</v>
      </c>
      <c r="J1082" t="str">
        <f>IF($I1082="","",_xlfn.LET(_xlpm.x,VLOOKUP($I1082,'taxon-match_2026-08-31'!$A$2:$N$122,6,FALSE),IF(_xlpm.x=0,"",_xlpm.x)))</f>
        <v>Koehler, 1901</v>
      </c>
      <c r="K1082" t="str">
        <f>IF($I1082="","",_xlfn.LET(_xlpm.x,VLOOKUP($I1082,'taxon-match_2026-08-31'!$A$2:$N$122,4,FALSE),IF(_xlpm.x=0,"",_xlpm.x)))</f>
        <v>urn:lsid:marinespecies.org:taxname:160756</v>
      </c>
      <c r="L1082" t="str">
        <f>IF($I1082="","",_xlfn.LET(_xlpm.x,VLOOKUP($I1082,'taxon-match_2026-08-31'!$A$2:$N$122,7,FALSE),IF(_xlpm.x=0,"",_xlpm.x)))</f>
        <v>Animalia</v>
      </c>
      <c r="M1082" t="str">
        <f>IF($I1082="","",_xlfn.LET(_xlpm.x,VLOOKUP($I1082,'taxon-match_2026-08-31'!$A$2:$N$122,8,FALSE),IF(_xlpm.x=0,"",_xlpm.x)))</f>
        <v>Echinodermata</v>
      </c>
      <c r="N1082" t="str">
        <f>IF($I1082="","",_xlfn.LET(_xlpm.x,VLOOKUP($I1082,'taxon-match_2026-08-31'!$A$2:$N$122,9,FALSE),IF(_xlpm.x=0,"",_xlpm.x)))</f>
        <v>Echinoidea</v>
      </c>
      <c r="O1082" t="str">
        <f>IF($I1082="","",_xlfn.LET(_xlpm.x,VLOOKUP($I1082,'taxon-match_2026-08-31'!$A$2:$N$122,10,FALSE),IF(_xlpm.x=0,"",_xlpm.x)))</f>
        <v>Camarodonta</v>
      </c>
      <c r="P1082" t="str">
        <f>IF($I1082="","",_xlfn.LET(_xlpm.x,VLOOKUP($I1082,'taxon-match_2026-08-31'!$A$2:$N$122,11,FALSE),IF(_xlpm.x=0,"",_xlpm.x)))</f>
        <v>Echinidae</v>
      </c>
      <c r="Q1082" t="str">
        <f>IF($I1082="","",_xlfn.LET(_xlpm.x,VLOOKUP($I1082,'taxon-match_2026-08-31'!$A$2:$N$122,12,FALSE),IF(_xlpm.x=0,"",_xlpm.x)))</f>
        <v>Sterechinus</v>
      </c>
      <c r="R1082" t="str">
        <f>IF($I1082="","",_xlfn.LET(_xlpm.x,VLOOKUP($I1082,'taxon-match_2026-08-31'!$A$2:$N$122,14,FALSE),IF(_xlpm.x=0,"",_xlpm.x)))</f>
        <v/>
      </c>
      <c r="S1082" s="2" t="s">
        <v>2361</v>
      </c>
      <c r="T1082" t="s">
        <v>89</v>
      </c>
      <c r="U1082" t="s">
        <v>68</v>
      </c>
      <c r="V1082" t="s">
        <v>77</v>
      </c>
      <c r="X1082" t="str">
        <f>IF(T1082="","",_xlfn.LET(_xlpm.x,VLOOKUP(T1082,'Drop-down_menus'!$F$2:$G$16,2,FALSE),IF(_xlpm.x=0,"",_xlpm.x)))</f>
        <v/>
      </c>
      <c r="Y1082" t="str">
        <f>IF(U1082="","",_xlfn.LET(_xlpm.x,VLOOKUP(U1082,'Drop-down_menus'!$F$2:$G$16,2,FALSE),IF(_xlpm.x=0,"",_xlpm.x)))</f>
        <v>https://orcid.org/0000-0002-0981-7442</v>
      </c>
      <c r="Z1082" t="str">
        <f>IF(V1082="","",_xlfn.LET(_xlpm.x,VLOOKUP(V1082,'Drop-down_menus'!$F$2:$G$16,2,FALSE),IF(_xlpm.x=0,"",_xlpm.x)))</f>
        <v>https://orcid.org/0000-0002-9037-7623</v>
      </c>
      <c r="AA1082" t="str">
        <f>IF(W1082="","",_xlfn.LET(_xlpm.x,VLOOKUP(W1082,'Drop-down_menus'!$F$2:$G$16,2,FALSE),IF(_xlpm.x=0,"",_xlpm.x)))</f>
        <v/>
      </c>
      <c r="AB1082" t="s">
        <v>701</v>
      </c>
      <c r="AC1082" t="s">
        <v>678</v>
      </c>
      <c r="AD1082" t="s">
        <v>702</v>
      </c>
      <c r="AE1082" t="s">
        <v>703</v>
      </c>
      <c r="AF1082" t="s">
        <v>703</v>
      </c>
      <c r="AG1082" t="s">
        <v>684</v>
      </c>
    </row>
    <row r="1083" spans="1:33" hidden="1" x14ac:dyDescent="0.2">
      <c r="A1083" s="2" t="s">
        <v>284</v>
      </c>
      <c r="C1083">
        <v>2184</v>
      </c>
      <c r="D1083" t="s">
        <v>700</v>
      </c>
      <c r="F1083" t="s">
        <v>824</v>
      </c>
      <c r="G1083">
        <v>1</v>
      </c>
      <c r="H1083" t="s">
        <v>824</v>
      </c>
      <c r="I1083" t="s">
        <v>824</v>
      </c>
      <c r="J1083" t="str">
        <f>IF($I1083="","",_xlfn.LET(_xlpm.x,VLOOKUP($I1083,'taxon-match_2026-08-31'!$A$2:$N$122,6,FALSE),IF(_xlpm.x=0,"",_xlpm.x)))</f>
        <v>Koehler, 1901</v>
      </c>
      <c r="K1083" t="str">
        <f>IF($I1083="","",_xlfn.LET(_xlpm.x,VLOOKUP($I1083,'taxon-match_2026-08-31'!$A$2:$N$122,4,FALSE),IF(_xlpm.x=0,"",_xlpm.x)))</f>
        <v>urn:lsid:marinespecies.org:taxname:160756</v>
      </c>
      <c r="L1083" t="str">
        <f>IF($I1083="","",_xlfn.LET(_xlpm.x,VLOOKUP($I1083,'taxon-match_2026-08-31'!$A$2:$N$122,7,FALSE),IF(_xlpm.x=0,"",_xlpm.x)))</f>
        <v>Animalia</v>
      </c>
      <c r="M1083" t="str">
        <f>IF($I1083="","",_xlfn.LET(_xlpm.x,VLOOKUP($I1083,'taxon-match_2026-08-31'!$A$2:$N$122,8,FALSE),IF(_xlpm.x=0,"",_xlpm.x)))</f>
        <v>Echinodermata</v>
      </c>
      <c r="N1083" t="str">
        <f>IF($I1083="","",_xlfn.LET(_xlpm.x,VLOOKUP($I1083,'taxon-match_2026-08-31'!$A$2:$N$122,9,FALSE),IF(_xlpm.x=0,"",_xlpm.x)))</f>
        <v>Echinoidea</v>
      </c>
      <c r="O1083" t="str">
        <f>IF($I1083="","",_xlfn.LET(_xlpm.x,VLOOKUP($I1083,'taxon-match_2026-08-31'!$A$2:$N$122,10,FALSE),IF(_xlpm.x=0,"",_xlpm.x)))</f>
        <v>Camarodonta</v>
      </c>
      <c r="P1083" t="str">
        <f>IF($I1083="","",_xlfn.LET(_xlpm.x,VLOOKUP($I1083,'taxon-match_2026-08-31'!$A$2:$N$122,11,FALSE),IF(_xlpm.x=0,"",_xlpm.x)))</f>
        <v>Echinidae</v>
      </c>
      <c r="Q1083" t="str">
        <f>IF($I1083="","",_xlfn.LET(_xlpm.x,VLOOKUP($I1083,'taxon-match_2026-08-31'!$A$2:$N$122,12,FALSE),IF(_xlpm.x=0,"",_xlpm.x)))</f>
        <v>Sterechinus</v>
      </c>
      <c r="R1083" t="str">
        <f>IF($I1083="","",_xlfn.LET(_xlpm.x,VLOOKUP($I1083,'taxon-match_2026-08-31'!$A$2:$N$122,14,FALSE),IF(_xlpm.x=0,"",_xlpm.x)))</f>
        <v/>
      </c>
      <c r="S1083" s="2" t="s">
        <v>2361</v>
      </c>
      <c r="T1083" t="s">
        <v>89</v>
      </c>
      <c r="U1083" t="s">
        <v>68</v>
      </c>
      <c r="V1083" t="s">
        <v>77</v>
      </c>
      <c r="X1083" t="str">
        <f>IF(T1083="","",_xlfn.LET(_xlpm.x,VLOOKUP(T1083,'Drop-down_menus'!$F$2:$G$16,2,FALSE),IF(_xlpm.x=0,"",_xlpm.x)))</f>
        <v/>
      </c>
      <c r="Y1083" t="str">
        <f>IF(U1083="","",_xlfn.LET(_xlpm.x,VLOOKUP(U1083,'Drop-down_menus'!$F$2:$G$16,2,FALSE),IF(_xlpm.x=0,"",_xlpm.x)))</f>
        <v>https://orcid.org/0000-0002-0981-7442</v>
      </c>
      <c r="Z1083" t="str">
        <f>IF(V1083="","",_xlfn.LET(_xlpm.x,VLOOKUP(V1083,'Drop-down_menus'!$F$2:$G$16,2,FALSE),IF(_xlpm.x=0,"",_xlpm.x)))</f>
        <v>https://orcid.org/0000-0002-9037-7623</v>
      </c>
      <c r="AA1083" t="str">
        <f>IF(W1083="","",_xlfn.LET(_xlpm.x,VLOOKUP(W1083,'Drop-down_menus'!$F$2:$G$16,2,FALSE),IF(_xlpm.x=0,"",_xlpm.x)))</f>
        <v/>
      </c>
      <c r="AB1083" t="s">
        <v>701</v>
      </c>
      <c r="AC1083" t="s">
        <v>678</v>
      </c>
      <c r="AD1083" t="s">
        <v>702</v>
      </c>
      <c r="AE1083" t="s">
        <v>703</v>
      </c>
      <c r="AF1083" t="s">
        <v>703</v>
      </c>
      <c r="AG1083" t="s">
        <v>684</v>
      </c>
    </row>
    <row r="1084" spans="1:33" hidden="1" x14ac:dyDescent="0.2">
      <c r="A1084" s="2" t="s">
        <v>284</v>
      </c>
      <c r="C1084">
        <v>2185</v>
      </c>
      <c r="D1084" t="s">
        <v>700</v>
      </c>
      <c r="F1084" t="s">
        <v>824</v>
      </c>
      <c r="G1084">
        <v>1</v>
      </c>
      <c r="H1084" t="s">
        <v>824</v>
      </c>
      <c r="I1084" t="s">
        <v>824</v>
      </c>
      <c r="J1084" t="str">
        <f>IF($I1084="","",_xlfn.LET(_xlpm.x,VLOOKUP($I1084,'taxon-match_2026-08-31'!$A$2:$N$122,6,FALSE),IF(_xlpm.x=0,"",_xlpm.x)))</f>
        <v>Koehler, 1901</v>
      </c>
      <c r="K1084" t="str">
        <f>IF($I1084="","",_xlfn.LET(_xlpm.x,VLOOKUP($I1084,'taxon-match_2026-08-31'!$A$2:$N$122,4,FALSE),IF(_xlpm.x=0,"",_xlpm.x)))</f>
        <v>urn:lsid:marinespecies.org:taxname:160756</v>
      </c>
      <c r="L1084" t="str">
        <f>IF($I1084="","",_xlfn.LET(_xlpm.x,VLOOKUP($I1084,'taxon-match_2026-08-31'!$A$2:$N$122,7,FALSE),IF(_xlpm.x=0,"",_xlpm.x)))</f>
        <v>Animalia</v>
      </c>
      <c r="M1084" t="str">
        <f>IF($I1084="","",_xlfn.LET(_xlpm.x,VLOOKUP($I1084,'taxon-match_2026-08-31'!$A$2:$N$122,8,FALSE),IF(_xlpm.x=0,"",_xlpm.x)))</f>
        <v>Echinodermata</v>
      </c>
      <c r="N1084" t="str">
        <f>IF($I1084="","",_xlfn.LET(_xlpm.x,VLOOKUP($I1084,'taxon-match_2026-08-31'!$A$2:$N$122,9,FALSE),IF(_xlpm.x=0,"",_xlpm.x)))</f>
        <v>Echinoidea</v>
      </c>
      <c r="O1084" t="str">
        <f>IF($I1084="","",_xlfn.LET(_xlpm.x,VLOOKUP($I1084,'taxon-match_2026-08-31'!$A$2:$N$122,10,FALSE),IF(_xlpm.x=0,"",_xlpm.x)))</f>
        <v>Camarodonta</v>
      </c>
      <c r="P1084" t="str">
        <f>IF($I1084="","",_xlfn.LET(_xlpm.x,VLOOKUP($I1084,'taxon-match_2026-08-31'!$A$2:$N$122,11,FALSE),IF(_xlpm.x=0,"",_xlpm.x)))</f>
        <v>Echinidae</v>
      </c>
      <c r="Q1084" t="str">
        <f>IF($I1084="","",_xlfn.LET(_xlpm.x,VLOOKUP($I1084,'taxon-match_2026-08-31'!$A$2:$N$122,12,FALSE),IF(_xlpm.x=0,"",_xlpm.x)))</f>
        <v>Sterechinus</v>
      </c>
      <c r="R1084" t="str">
        <f>IF($I1084="","",_xlfn.LET(_xlpm.x,VLOOKUP($I1084,'taxon-match_2026-08-31'!$A$2:$N$122,14,FALSE),IF(_xlpm.x=0,"",_xlpm.x)))</f>
        <v/>
      </c>
      <c r="S1084" s="2" t="s">
        <v>2361</v>
      </c>
      <c r="T1084" t="s">
        <v>89</v>
      </c>
      <c r="U1084" t="s">
        <v>68</v>
      </c>
      <c r="V1084" t="s">
        <v>77</v>
      </c>
      <c r="X1084" t="str">
        <f>IF(T1084="","",_xlfn.LET(_xlpm.x,VLOOKUP(T1084,'Drop-down_menus'!$F$2:$G$16,2,FALSE),IF(_xlpm.x=0,"",_xlpm.x)))</f>
        <v/>
      </c>
      <c r="Y1084" t="str">
        <f>IF(U1084="","",_xlfn.LET(_xlpm.x,VLOOKUP(U1084,'Drop-down_menus'!$F$2:$G$16,2,FALSE),IF(_xlpm.x=0,"",_xlpm.x)))</f>
        <v>https://orcid.org/0000-0002-0981-7442</v>
      </c>
      <c r="Z1084" t="str">
        <f>IF(V1084="","",_xlfn.LET(_xlpm.x,VLOOKUP(V1084,'Drop-down_menus'!$F$2:$G$16,2,FALSE),IF(_xlpm.x=0,"",_xlpm.x)))</f>
        <v>https://orcid.org/0000-0002-9037-7623</v>
      </c>
      <c r="AA1084" t="str">
        <f>IF(W1084="","",_xlfn.LET(_xlpm.x,VLOOKUP(W1084,'Drop-down_menus'!$F$2:$G$16,2,FALSE),IF(_xlpm.x=0,"",_xlpm.x)))</f>
        <v/>
      </c>
      <c r="AB1084" t="s">
        <v>701</v>
      </c>
      <c r="AC1084" t="s">
        <v>678</v>
      </c>
      <c r="AD1084" t="s">
        <v>702</v>
      </c>
      <c r="AE1084" t="s">
        <v>703</v>
      </c>
      <c r="AF1084" t="s">
        <v>703</v>
      </c>
      <c r="AG1084" t="s">
        <v>684</v>
      </c>
    </row>
    <row r="1085" spans="1:33" hidden="1" x14ac:dyDescent="0.2">
      <c r="A1085" s="2" t="s">
        <v>284</v>
      </c>
      <c r="C1085">
        <v>2186</v>
      </c>
      <c r="D1085" t="s">
        <v>700</v>
      </c>
      <c r="F1085" t="s">
        <v>824</v>
      </c>
      <c r="G1085">
        <v>1</v>
      </c>
      <c r="H1085" t="s">
        <v>824</v>
      </c>
      <c r="I1085" t="s">
        <v>824</v>
      </c>
      <c r="J1085" t="str">
        <f>IF($I1085="","",_xlfn.LET(_xlpm.x,VLOOKUP($I1085,'taxon-match_2026-08-31'!$A$2:$N$122,6,FALSE),IF(_xlpm.x=0,"",_xlpm.x)))</f>
        <v>Koehler, 1901</v>
      </c>
      <c r="K1085" t="str">
        <f>IF($I1085="","",_xlfn.LET(_xlpm.x,VLOOKUP($I1085,'taxon-match_2026-08-31'!$A$2:$N$122,4,FALSE),IF(_xlpm.x=0,"",_xlpm.x)))</f>
        <v>urn:lsid:marinespecies.org:taxname:160756</v>
      </c>
      <c r="L1085" t="str">
        <f>IF($I1085="","",_xlfn.LET(_xlpm.x,VLOOKUP($I1085,'taxon-match_2026-08-31'!$A$2:$N$122,7,FALSE),IF(_xlpm.x=0,"",_xlpm.x)))</f>
        <v>Animalia</v>
      </c>
      <c r="M1085" t="str">
        <f>IF($I1085="","",_xlfn.LET(_xlpm.x,VLOOKUP($I1085,'taxon-match_2026-08-31'!$A$2:$N$122,8,FALSE),IF(_xlpm.x=0,"",_xlpm.x)))</f>
        <v>Echinodermata</v>
      </c>
      <c r="N1085" t="str">
        <f>IF($I1085="","",_xlfn.LET(_xlpm.x,VLOOKUP($I1085,'taxon-match_2026-08-31'!$A$2:$N$122,9,FALSE),IF(_xlpm.x=0,"",_xlpm.x)))</f>
        <v>Echinoidea</v>
      </c>
      <c r="O1085" t="str">
        <f>IF($I1085="","",_xlfn.LET(_xlpm.x,VLOOKUP($I1085,'taxon-match_2026-08-31'!$A$2:$N$122,10,FALSE),IF(_xlpm.x=0,"",_xlpm.x)))</f>
        <v>Camarodonta</v>
      </c>
      <c r="P1085" t="str">
        <f>IF($I1085="","",_xlfn.LET(_xlpm.x,VLOOKUP($I1085,'taxon-match_2026-08-31'!$A$2:$N$122,11,FALSE),IF(_xlpm.x=0,"",_xlpm.x)))</f>
        <v>Echinidae</v>
      </c>
      <c r="Q1085" t="str">
        <f>IF($I1085="","",_xlfn.LET(_xlpm.x,VLOOKUP($I1085,'taxon-match_2026-08-31'!$A$2:$N$122,12,FALSE),IF(_xlpm.x=0,"",_xlpm.x)))</f>
        <v>Sterechinus</v>
      </c>
      <c r="R1085" t="str">
        <f>IF($I1085="","",_xlfn.LET(_xlpm.x,VLOOKUP($I1085,'taxon-match_2026-08-31'!$A$2:$N$122,14,FALSE),IF(_xlpm.x=0,"",_xlpm.x)))</f>
        <v/>
      </c>
      <c r="S1085" s="2" t="s">
        <v>2361</v>
      </c>
      <c r="T1085" t="s">
        <v>89</v>
      </c>
      <c r="U1085" t="s">
        <v>68</v>
      </c>
      <c r="V1085" t="s">
        <v>77</v>
      </c>
      <c r="X1085" t="str">
        <f>IF(T1085="","",_xlfn.LET(_xlpm.x,VLOOKUP(T1085,'Drop-down_menus'!$F$2:$G$16,2,FALSE),IF(_xlpm.x=0,"",_xlpm.x)))</f>
        <v/>
      </c>
      <c r="Y1085" t="str">
        <f>IF(U1085="","",_xlfn.LET(_xlpm.x,VLOOKUP(U1085,'Drop-down_menus'!$F$2:$G$16,2,FALSE),IF(_xlpm.x=0,"",_xlpm.x)))</f>
        <v>https://orcid.org/0000-0002-0981-7442</v>
      </c>
      <c r="Z1085" t="str">
        <f>IF(V1085="","",_xlfn.LET(_xlpm.x,VLOOKUP(V1085,'Drop-down_menus'!$F$2:$G$16,2,FALSE),IF(_xlpm.x=0,"",_xlpm.x)))</f>
        <v>https://orcid.org/0000-0002-9037-7623</v>
      </c>
      <c r="AA1085" t="str">
        <f>IF(W1085="","",_xlfn.LET(_xlpm.x,VLOOKUP(W1085,'Drop-down_menus'!$F$2:$G$16,2,FALSE),IF(_xlpm.x=0,"",_xlpm.x)))</f>
        <v/>
      </c>
      <c r="AB1085" t="s">
        <v>701</v>
      </c>
      <c r="AC1085" t="s">
        <v>678</v>
      </c>
      <c r="AD1085" t="s">
        <v>702</v>
      </c>
      <c r="AE1085" t="s">
        <v>703</v>
      </c>
      <c r="AF1085" t="s">
        <v>703</v>
      </c>
      <c r="AG1085" t="s">
        <v>684</v>
      </c>
    </row>
    <row r="1086" spans="1:33" hidden="1" x14ac:dyDescent="0.2">
      <c r="A1086" s="2" t="s">
        <v>284</v>
      </c>
      <c r="C1086">
        <v>2187</v>
      </c>
      <c r="D1086" t="s">
        <v>700</v>
      </c>
      <c r="F1086" t="s">
        <v>706</v>
      </c>
      <c r="G1086">
        <v>1</v>
      </c>
      <c r="H1086" t="s">
        <v>706</v>
      </c>
      <c r="I1086" s="2" t="s">
        <v>700</v>
      </c>
      <c r="J1086" t="str">
        <f>IF($I1086="","",_xlfn.LET(_xlpm.x,VLOOKUP($I1086,'taxon-match_2026-08-31'!$A$2:$N$122,6,FALSE),IF(_xlpm.x=0,"",_xlpm.x)))</f>
        <v/>
      </c>
      <c r="K1086" t="str">
        <f>IF($I1086="","",_xlfn.LET(_xlpm.x,VLOOKUP($I1086,'taxon-match_2026-08-31'!$A$2:$N$122,4,FALSE),IF(_xlpm.x=0,"",_xlpm.x)))</f>
        <v>urn:lsid:marinespecies.org:taxname:1</v>
      </c>
      <c r="L1086" t="str">
        <f>IF($I1086="","",_xlfn.LET(_xlpm.x,VLOOKUP($I1086,'taxon-match_2026-08-31'!$A$2:$N$122,7,FALSE),IF(_xlpm.x=0,"",_xlpm.x)))</f>
        <v/>
      </c>
      <c r="M1086" t="str">
        <f>IF($I1086="","",_xlfn.LET(_xlpm.x,VLOOKUP($I1086,'taxon-match_2026-08-31'!$A$2:$N$122,8,FALSE),IF(_xlpm.x=0,"",_xlpm.x)))</f>
        <v/>
      </c>
      <c r="N1086" t="str">
        <f>IF($I1086="","",_xlfn.LET(_xlpm.x,VLOOKUP($I1086,'taxon-match_2026-08-31'!$A$2:$N$122,9,FALSE),IF(_xlpm.x=0,"",_xlpm.x)))</f>
        <v/>
      </c>
      <c r="O1086" t="str">
        <f>IF($I1086="","",_xlfn.LET(_xlpm.x,VLOOKUP($I1086,'taxon-match_2026-08-31'!$A$2:$N$122,10,FALSE),IF(_xlpm.x=0,"",_xlpm.x)))</f>
        <v/>
      </c>
      <c r="P1086" t="str">
        <f>IF($I1086="","",_xlfn.LET(_xlpm.x,VLOOKUP($I1086,'taxon-match_2026-08-31'!$A$2:$N$122,11,FALSE),IF(_xlpm.x=0,"",_xlpm.x)))</f>
        <v/>
      </c>
      <c r="Q1086" t="str">
        <f>IF($I1086="","",_xlfn.LET(_xlpm.x,VLOOKUP($I1086,'taxon-match_2026-08-31'!$A$2:$N$122,12,FALSE),IF(_xlpm.x=0,"",_xlpm.x)))</f>
        <v/>
      </c>
      <c r="R1086" t="str">
        <f>IF($I1086="","",_xlfn.LET(_xlpm.x,VLOOKUP($I1086,'taxon-match_2026-08-31'!$A$2:$N$122,14,FALSE),IF(_xlpm.x=0,"",_xlpm.x)))</f>
        <v/>
      </c>
      <c r="S1086" s="2" t="s">
        <v>2608</v>
      </c>
      <c r="T1086" t="s">
        <v>89</v>
      </c>
      <c r="X1086" t="str">
        <f>IF(T1086="","",_xlfn.LET(_xlpm.x,VLOOKUP(T1086,'Drop-down_menus'!$F$2:$G$16,2,FALSE),IF(_xlpm.x=0,"",_xlpm.x)))</f>
        <v/>
      </c>
      <c r="Y1086" t="str">
        <f>IF(U1086="","",_xlfn.LET(_xlpm.x,VLOOKUP(U1086,'Drop-down_menus'!$F$2:$G$16,2,FALSE),IF(_xlpm.x=0,"",_xlpm.x)))</f>
        <v/>
      </c>
      <c r="Z1086" t="str">
        <f>IF(V1086="","",_xlfn.LET(_xlpm.x,VLOOKUP(V1086,'Drop-down_menus'!$F$2:$G$16,2,FALSE),IF(_xlpm.x=0,"",_xlpm.x)))</f>
        <v/>
      </c>
      <c r="AA1086" t="str">
        <f>IF(W1086="","",_xlfn.LET(_xlpm.x,VLOOKUP(W1086,'Drop-down_menus'!$F$2:$G$16,2,FALSE),IF(_xlpm.x=0,"",_xlpm.x)))</f>
        <v/>
      </c>
      <c r="AB1086" t="s">
        <v>701</v>
      </c>
      <c r="AE1086" t="s">
        <v>707</v>
      </c>
    </row>
    <row r="1087" spans="1:33" hidden="1" x14ac:dyDescent="0.2">
      <c r="A1087" s="2" t="s">
        <v>284</v>
      </c>
      <c r="C1087">
        <v>2188</v>
      </c>
      <c r="D1087" t="s">
        <v>700</v>
      </c>
      <c r="F1087" t="s">
        <v>706</v>
      </c>
      <c r="G1087">
        <v>1</v>
      </c>
      <c r="H1087" t="s">
        <v>706</v>
      </c>
      <c r="I1087" s="2" t="s">
        <v>700</v>
      </c>
      <c r="J1087" t="str">
        <f>IF($I1087="","",_xlfn.LET(_xlpm.x,VLOOKUP($I1087,'taxon-match_2026-08-31'!$A$2:$N$122,6,FALSE),IF(_xlpm.x=0,"",_xlpm.x)))</f>
        <v/>
      </c>
      <c r="K1087" t="str">
        <f>IF($I1087="","",_xlfn.LET(_xlpm.x,VLOOKUP($I1087,'taxon-match_2026-08-31'!$A$2:$N$122,4,FALSE),IF(_xlpm.x=0,"",_xlpm.x)))</f>
        <v>urn:lsid:marinespecies.org:taxname:1</v>
      </c>
      <c r="L1087" t="str">
        <f>IF($I1087="","",_xlfn.LET(_xlpm.x,VLOOKUP($I1087,'taxon-match_2026-08-31'!$A$2:$N$122,7,FALSE),IF(_xlpm.x=0,"",_xlpm.x)))</f>
        <v/>
      </c>
      <c r="M1087" t="str">
        <f>IF($I1087="","",_xlfn.LET(_xlpm.x,VLOOKUP($I1087,'taxon-match_2026-08-31'!$A$2:$N$122,8,FALSE),IF(_xlpm.x=0,"",_xlpm.x)))</f>
        <v/>
      </c>
      <c r="N1087" t="str">
        <f>IF($I1087="","",_xlfn.LET(_xlpm.x,VLOOKUP($I1087,'taxon-match_2026-08-31'!$A$2:$N$122,9,FALSE),IF(_xlpm.x=0,"",_xlpm.x)))</f>
        <v/>
      </c>
      <c r="O1087" t="str">
        <f>IF($I1087="","",_xlfn.LET(_xlpm.x,VLOOKUP($I1087,'taxon-match_2026-08-31'!$A$2:$N$122,10,FALSE),IF(_xlpm.x=0,"",_xlpm.x)))</f>
        <v/>
      </c>
      <c r="P1087" t="str">
        <f>IF($I1087="","",_xlfn.LET(_xlpm.x,VLOOKUP($I1087,'taxon-match_2026-08-31'!$A$2:$N$122,11,FALSE),IF(_xlpm.x=0,"",_xlpm.x)))</f>
        <v/>
      </c>
      <c r="Q1087" t="str">
        <f>IF($I1087="","",_xlfn.LET(_xlpm.x,VLOOKUP($I1087,'taxon-match_2026-08-31'!$A$2:$N$122,12,FALSE),IF(_xlpm.x=0,"",_xlpm.x)))</f>
        <v/>
      </c>
      <c r="R1087" t="str">
        <f>IF($I1087="","",_xlfn.LET(_xlpm.x,VLOOKUP($I1087,'taxon-match_2026-08-31'!$A$2:$N$122,14,FALSE),IF(_xlpm.x=0,"",_xlpm.x)))</f>
        <v/>
      </c>
      <c r="S1087" s="2" t="s">
        <v>2608</v>
      </c>
      <c r="T1087" t="s">
        <v>89</v>
      </c>
      <c r="X1087" t="str">
        <f>IF(T1087="","",_xlfn.LET(_xlpm.x,VLOOKUP(T1087,'Drop-down_menus'!$F$2:$G$16,2,FALSE),IF(_xlpm.x=0,"",_xlpm.x)))</f>
        <v/>
      </c>
      <c r="Y1087" t="str">
        <f>IF(U1087="","",_xlfn.LET(_xlpm.x,VLOOKUP(U1087,'Drop-down_menus'!$F$2:$G$16,2,FALSE),IF(_xlpm.x=0,"",_xlpm.x)))</f>
        <v/>
      </c>
      <c r="Z1087" t="str">
        <f>IF(V1087="","",_xlfn.LET(_xlpm.x,VLOOKUP(V1087,'Drop-down_menus'!$F$2:$G$16,2,FALSE),IF(_xlpm.x=0,"",_xlpm.x)))</f>
        <v/>
      </c>
      <c r="AA1087" t="str">
        <f>IF(W1087="","",_xlfn.LET(_xlpm.x,VLOOKUP(W1087,'Drop-down_menus'!$F$2:$G$16,2,FALSE),IF(_xlpm.x=0,"",_xlpm.x)))</f>
        <v/>
      </c>
      <c r="AB1087" t="s">
        <v>701</v>
      </c>
      <c r="AE1087" t="s">
        <v>707</v>
      </c>
    </row>
    <row r="1088" spans="1:33" hidden="1" x14ac:dyDescent="0.2">
      <c r="A1088" s="2" t="s">
        <v>284</v>
      </c>
      <c r="C1088">
        <v>2189</v>
      </c>
      <c r="D1088" t="s">
        <v>700</v>
      </c>
      <c r="F1088" t="s">
        <v>706</v>
      </c>
      <c r="G1088">
        <v>1</v>
      </c>
      <c r="H1088" t="s">
        <v>706</v>
      </c>
      <c r="I1088" s="2" t="s">
        <v>700</v>
      </c>
      <c r="J1088" t="str">
        <f>IF($I1088="","",_xlfn.LET(_xlpm.x,VLOOKUP($I1088,'taxon-match_2026-08-31'!$A$2:$N$122,6,FALSE),IF(_xlpm.x=0,"",_xlpm.x)))</f>
        <v/>
      </c>
      <c r="K1088" t="str">
        <f>IF($I1088="","",_xlfn.LET(_xlpm.x,VLOOKUP($I1088,'taxon-match_2026-08-31'!$A$2:$N$122,4,FALSE),IF(_xlpm.x=0,"",_xlpm.x)))</f>
        <v>urn:lsid:marinespecies.org:taxname:1</v>
      </c>
      <c r="L1088" t="str">
        <f>IF($I1088="","",_xlfn.LET(_xlpm.x,VLOOKUP($I1088,'taxon-match_2026-08-31'!$A$2:$N$122,7,FALSE),IF(_xlpm.x=0,"",_xlpm.x)))</f>
        <v/>
      </c>
      <c r="M1088" t="str">
        <f>IF($I1088="","",_xlfn.LET(_xlpm.x,VLOOKUP($I1088,'taxon-match_2026-08-31'!$A$2:$N$122,8,FALSE),IF(_xlpm.x=0,"",_xlpm.x)))</f>
        <v/>
      </c>
      <c r="N1088" t="str">
        <f>IF($I1088="","",_xlfn.LET(_xlpm.x,VLOOKUP($I1088,'taxon-match_2026-08-31'!$A$2:$N$122,9,FALSE),IF(_xlpm.x=0,"",_xlpm.x)))</f>
        <v/>
      </c>
      <c r="O1088" t="str">
        <f>IF($I1088="","",_xlfn.LET(_xlpm.x,VLOOKUP($I1088,'taxon-match_2026-08-31'!$A$2:$N$122,10,FALSE),IF(_xlpm.x=0,"",_xlpm.x)))</f>
        <v/>
      </c>
      <c r="P1088" t="str">
        <f>IF($I1088="","",_xlfn.LET(_xlpm.x,VLOOKUP($I1088,'taxon-match_2026-08-31'!$A$2:$N$122,11,FALSE),IF(_xlpm.x=0,"",_xlpm.x)))</f>
        <v/>
      </c>
      <c r="Q1088" t="str">
        <f>IF($I1088="","",_xlfn.LET(_xlpm.x,VLOOKUP($I1088,'taxon-match_2026-08-31'!$A$2:$N$122,12,FALSE),IF(_xlpm.x=0,"",_xlpm.x)))</f>
        <v/>
      </c>
      <c r="R1088" t="str">
        <f>IF($I1088="","",_xlfn.LET(_xlpm.x,VLOOKUP($I1088,'taxon-match_2026-08-31'!$A$2:$N$122,14,FALSE),IF(_xlpm.x=0,"",_xlpm.x)))</f>
        <v/>
      </c>
      <c r="S1088" s="2" t="s">
        <v>2608</v>
      </c>
      <c r="T1088" t="s">
        <v>89</v>
      </c>
      <c r="X1088" t="str">
        <f>IF(T1088="","",_xlfn.LET(_xlpm.x,VLOOKUP(T1088,'Drop-down_menus'!$F$2:$G$16,2,FALSE),IF(_xlpm.x=0,"",_xlpm.x)))</f>
        <v/>
      </c>
      <c r="Y1088" t="str">
        <f>IF(U1088="","",_xlfn.LET(_xlpm.x,VLOOKUP(U1088,'Drop-down_menus'!$F$2:$G$16,2,FALSE),IF(_xlpm.x=0,"",_xlpm.x)))</f>
        <v/>
      </c>
      <c r="Z1088" t="str">
        <f>IF(V1088="","",_xlfn.LET(_xlpm.x,VLOOKUP(V1088,'Drop-down_menus'!$F$2:$G$16,2,FALSE),IF(_xlpm.x=0,"",_xlpm.x)))</f>
        <v/>
      </c>
      <c r="AA1088" t="str">
        <f>IF(W1088="","",_xlfn.LET(_xlpm.x,VLOOKUP(W1088,'Drop-down_menus'!$F$2:$G$16,2,FALSE),IF(_xlpm.x=0,"",_xlpm.x)))</f>
        <v/>
      </c>
      <c r="AB1088" t="s">
        <v>701</v>
      </c>
      <c r="AE1088" t="s">
        <v>707</v>
      </c>
    </row>
    <row r="1089" spans="1:31" hidden="1" x14ac:dyDescent="0.2">
      <c r="A1089" s="2" t="s">
        <v>284</v>
      </c>
      <c r="C1089">
        <v>2190</v>
      </c>
      <c r="D1089" t="s">
        <v>700</v>
      </c>
      <c r="F1089" t="s">
        <v>706</v>
      </c>
      <c r="G1089">
        <v>1</v>
      </c>
      <c r="H1089" t="s">
        <v>706</v>
      </c>
      <c r="I1089" s="2" t="s">
        <v>700</v>
      </c>
      <c r="J1089" t="str">
        <f>IF($I1089="","",_xlfn.LET(_xlpm.x,VLOOKUP($I1089,'taxon-match_2026-08-31'!$A$2:$N$122,6,FALSE),IF(_xlpm.x=0,"",_xlpm.x)))</f>
        <v/>
      </c>
      <c r="K1089" t="str">
        <f>IF($I1089="","",_xlfn.LET(_xlpm.x,VLOOKUP($I1089,'taxon-match_2026-08-31'!$A$2:$N$122,4,FALSE),IF(_xlpm.x=0,"",_xlpm.x)))</f>
        <v>urn:lsid:marinespecies.org:taxname:1</v>
      </c>
      <c r="L1089" t="str">
        <f>IF($I1089="","",_xlfn.LET(_xlpm.x,VLOOKUP($I1089,'taxon-match_2026-08-31'!$A$2:$N$122,7,FALSE),IF(_xlpm.x=0,"",_xlpm.x)))</f>
        <v/>
      </c>
      <c r="M1089" t="str">
        <f>IF($I1089="","",_xlfn.LET(_xlpm.x,VLOOKUP($I1089,'taxon-match_2026-08-31'!$A$2:$N$122,8,FALSE),IF(_xlpm.x=0,"",_xlpm.x)))</f>
        <v/>
      </c>
      <c r="N1089" t="str">
        <f>IF($I1089="","",_xlfn.LET(_xlpm.x,VLOOKUP($I1089,'taxon-match_2026-08-31'!$A$2:$N$122,9,FALSE),IF(_xlpm.x=0,"",_xlpm.x)))</f>
        <v/>
      </c>
      <c r="O1089" t="str">
        <f>IF($I1089="","",_xlfn.LET(_xlpm.x,VLOOKUP($I1089,'taxon-match_2026-08-31'!$A$2:$N$122,10,FALSE),IF(_xlpm.x=0,"",_xlpm.x)))</f>
        <v/>
      </c>
      <c r="P1089" t="str">
        <f>IF($I1089="","",_xlfn.LET(_xlpm.x,VLOOKUP($I1089,'taxon-match_2026-08-31'!$A$2:$N$122,11,FALSE),IF(_xlpm.x=0,"",_xlpm.x)))</f>
        <v/>
      </c>
      <c r="Q1089" t="str">
        <f>IF($I1089="","",_xlfn.LET(_xlpm.x,VLOOKUP($I1089,'taxon-match_2026-08-31'!$A$2:$N$122,12,FALSE),IF(_xlpm.x=0,"",_xlpm.x)))</f>
        <v/>
      </c>
      <c r="R1089" t="str">
        <f>IF($I1089="","",_xlfn.LET(_xlpm.x,VLOOKUP($I1089,'taxon-match_2026-08-31'!$A$2:$N$122,14,FALSE),IF(_xlpm.x=0,"",_xlpm.x)))</f>
        <v/>
      </c>
      <c r="S1089" s="2" t="s">
        <v>2608</v>
      </c>
      <c r="T1089" t="s">
        <v>89</v>
      </c>
      <c r="X1089" t="str">
        <f>IF(T1089="","",_xlfn.LET(_xlpm.x,VLOOKUP(T1089,'Drop-down_menus'!$F$2:$G$16,2,FALSE),IF(_xlpm.x=0,"",_xlpm.x)))</f>
        <v/>
      </c>
      <c r="Y1089" t="str">
        <f>IF(U1089="","",_xlfn.LET(_xlpm.x,VLOOKUP(U1089,'Drop-down_menus'!$F$2:$G$16,2,FALSE),IF(_xlpm.x=0,"",_xlpm.x)))</f>
        <v/>
      </c>
      <c r="Z1089" t="str">
        <f>IF(V1089="","",_xlfn.LET(_xlpm.x,VLOOKUP(V1089,'Drop-down_menus'!$F$2:$G$16,2,FALSE),IF(_xlpm.x=0,"",_xlpm.x)))</f>
        <v/>
      </c>
      <c r="AA1089" t="str">
        <f>IF(W1089="","",_xlfn.LET(_xlpm.x,VLOOKUP(W1089,'Drop-down_menus'!$F$2:$G$16,2,FALSE),IF(_xlpm.x=0,"",_xlpm.x)))</f>
        <v/>
      </c>
      <c r="AB1089" t="s">
        <v>701</v>
      </c>
      <c r="AE1089" t="s">
        <v>707</v>
      </c>
    </row>
    <row r="1090" spans="1:31" hidden="1" x14ac:dyDescent="0.2">
      <c r="A1090" s="2" t="s">
        <v>284</v>
      </c>
      <c r="C1090">
        <v>2191</v>
      </c>
      <c r="D1090" t="s">
        <v>700</v>
      </c>
      <c r="F1090" t="s">
        <v>706</v>
      </c>
      <c r="G1090">
        <v>1</v>
      </c>
      <c r="H1090" t="s">
        <v>706</v>
      </c>
      <c r="I1090" s="2" t="s">
        <v>700</v>
      </c>
      <c r="J1090" t="str">
        <f>IF($I1090="","",_xlfn.LET(_xlpm.x,VLOOKUP($I1090,'taxon-match_2026-08-31'!$A$2:$N$122,6,FALSE),IF(_xlpm.x=0,"",_xlpm.x)))</f>
        <v/>
      </c>
      <c r="K1090" t="str">
        <f>IF($I1090="","",_xlfn.LET(_xlpm.x,VLOOKUP($I1090,'taxon-match_2026-08-31'!$A$2:$N$122,4,FALSE),IF(_xlpm.x=0,"",_xlpm.x)))</f>
        <v>urn:lsid:marinespecies.org:taxname:1</v>
      </c>
      <c r="L1090" t="str">
        <f>IF($I1090="","",_xlfn.LET(_xlpm.x,VLOOKUP($I1090,'taxon-match_2026-08-31'!$A$2:$N$122,7,FALSE),IF(_xlpm.x=0,"",_xlpm.x)))</f>
        <v/>
      </c>
      <c r="M1090" t="str">
        <f>IF($I1090="","",_xlfn.LET(_xlpm.x,VLOOKUP($I1090,'taxon-match_2026-08-31'!$A$2:$N$122,8,FALSE),IF(_xlpm.x=0,"",_xlpm.x)))</f>
        <v/>
      </c>
      <c r="N1090" t="str">
        <f>IF($I1090="","",_xlfn.LET(_xlpm.x,VLOOKUP($I1090,'taxon-match_2026-08-31'!$A$2:$N$122,9,FALSE),IF(_xlpm.x=0,"",_xlpm.x)))</f>
        <v/>
      </c>
      <c r="O1090" t="str">
        <f>IF($I1090="","",_xlfn.LET(_xlpm.x,VLOOKUP($I1090,'taxon-match_2026-08-31'!$A$2:$N$122,10,FALSE),IF(_xlpm.x=0,"",_xlpm.x)))</f>
        <v/>
      </c>
      <c r="P1090" t="str">
        <f>IF($I1090="","",_xlfn.LET(_xlpm.x,VLOOKUP($I1090,'taxon-match_2026-08-31'!$A$2:$N$122,11,FALSE),IF(_xlpm.x=0,"",_xlpm.x)))</f>
        <v/>
      </c>
      <c r="Q1090" t="str">
        <f>IF($I1090="","",_xlfn.LET(_xlpm.x,VLOOKUP($I1090,'taxon-match_2026-08-31'!$A$2:$N$122,12,FALSE),IF(_xlpm.x=0,"",_xlpm.x)))</f>
        <v/>
      </c>
      <c r="R1090" t="str">
        <f>IF($I1090="","",_xlfn.LET(_xlpm.x,VLOOKUP($I1090,'taxon-match_2026-08-31'!$A$2:$N$122,14,FALSE),IF(_xlpm.x=0,"",_xlpm.x)))</f>
        <v/>
      </c>
      <c r="S1090" s="2" t="s">
        <v>2608</v>
      </c>
      <c r="T1090" t="s">
        <v>89</v>
      </c>
      <c r="X1090" t="str">
        <f>IF(T1090="","",_xlfn.LET(_xlpm.x,VLOOKUP(T1090,'Drop-down_menus'!$F$2:$G$16,2,FALSE),IF(_xlpm.x=0,"",_xlpm.x)))</f>
        <v/>
      </c>
      <c r="Y1090" t="str">
        <f>IF(U1090="","",_xlfn.LET(_xlpm.x,VLOOKUP(U1090,'Drop-down_menus'!$F$2:$G$16,2,FALSE),IF(_xlpm.x=0,"",_xlpm.x)))</f>
        <v/>
      </c>
      <c r="Z1090" t="str">
        <f>IF(V1090="","",_xlfn.LET(_xlpm.x,VLOOKUP(V1090,'Drop-down_menus'!$F$2:$G$16,2,FALSE),IF(_xlpm.x=0,"",_xlpm.x)))</f>
        <v/>
      </c>
      <c r="AA1090" t="str">
        <f>IF(W1090="","",_xlfn.LET(_xlpm.x,VLOOKUP(W1090,'Drop-down_menus'!$F$2:$G$16,2,FALSE),IF(_xlpm.x=0,"",_xlpm.x)))</f>
        <v/>
      </c>
      <c r="AB1090" t="s">
        <v>701</v>
      </c>
      <c r="AE1090" t="s">
        <v>707</v>
      </c>
    </row>
    <row r="1091" spans="1:31" hidden="1" x14ac:dyDescent="0.2">
      <c r="A1091" s="2" t="s">
        <v>292</v>
      </c>
      <c r="C1091">
        <v>2350</v>
      </c>
      <c r="D1091" t="s">
        <v>711</v>
      </c>
      <c r="I1091" t="s">
        <v>2611</v>
      </c>
      <c r="J1091" t="str">
        <f>IF($I1091="","",_xlfn.LET(_xlpm.x,VLOOKUP($I1091,'taxon-match_2026-08-31'!$A$2:$N$122,6,FALSE),IF(_xlpm.x=0,"",_xlpm.x)))</f>
        <v/>
      </c>
      <c r="K1091" t="str">
        <f>IF($I1091="","",_xlfn.LET(_xlpm.x,VLOOKUP($I1091,'taxon-match_2026-08-31'!$A$2:$N$122,4,FALSE),IF(_xlpm.x=0,"",_xlpm.x)))</f>
        <v/>
      </c>
      <c r="L1091" t="str">
        <f>IF($I1091="","",_xlfn.LET(_xlpm.x,VLOOKUP($I1091,'taxon-match_2026-08-31'!$A$2:$N$122,7,FALSE),IF(_xlpm.x=0,"",_xlpm.x)))</f>
        <v/>
      </c>
      <c r="M1091" t="str">
        <f>IF($I1091="","",_xlfn.LET(_xlpm.x,VLOOKUP($I1091,'taxon-match_2026-08-31'!$A$2:$N$122,8,FALSE),IF(_xlpm.x=0,"",_xlpm.x)))</f>
        <v/>
      </c>
      <c r="N1091" t="str">
        <f>IF($I1091="","",_xlfn.LET(_xlpm.x,VLOOKUP($I1091,'taxon-match_2026-08-31'!$A$2:$N$122,9,FALSE),IF(_xlpm.x=0,"",_xlpm.x)))</f>
        <v/>
      </c>
      <c r="O1091" t="str">
        <f>IF($I1091="","",_xlfn.LET(_xlpm.x,VLOOKUP($I1091,'taxon-match_2026-08-31'!$A$2:$N$122,10,FALSE),IF(_xlpm.x=0,"",_xlpm.x)))</f>
        <v/>
      </c>
      <c r="P1091" t="str">
        <f>IF($I1091="","",_xlfn.LET(_xlpm.x,VLOOKUP($I1091,'taxon-match_2026-08-31'!$A$2:$N$122,11,FALSE),IF(_xlpm.x=0,"",_xlpm.x)))</f>
        <v/>
      </c>
      <c r="Q1091" t="str">
        <f>IF($I1091="","",_xlfn.LET(_xlpm.x,VLOOKUP($I1091,'taxon-match_2026-08-31'!$A$2:$N$122,12,FALSE),IF(_xlpm.x=0,"",_xlpm.x)))</f>
        <v/>
      </c>
      <c r="R1091" t="str">
        <f>IF($I1091="","",_xlfn.LET(_xlpm.x,VLOOKUP($I1091,'taxon-match_2026-08-31'!$A$2:$N$122,14,FALSE),IF(_xlpm.x=0,"",_xlpm.x)))</f>
        <v/>
      </c>
      <c r="T1091" t="s">
        <v>89</v>
      </c>
      <c r="U1091" t="s">
        <v>71</v>
      </c>
      <c r="X1091" t="str">
        <f>IF(T1091="","",_xlfn.LET(_xlpm.x,VLOOKUP(T1091,'Drop-down_menus'!$F$2:$G$16,2,FALSE),IF(_xlpm.x=0,"",_xlpm.x)))</f>
        <v/>
      </c>
      <c r="Y1091" t="str">
        <f>IF(U1091="","",_xlfn.LET(_xlpm.x,VLOOKUP(U1091,'Drop-down_menus'!$F$2:$G$16,2,FALSE),IF(_xlpm.x=0,"",_xlpm.x)))</f>
        <v>https://orcid.org/0009-0002-6669-2911</v>
      </c>
      <c r="Z1091" t="str">
        <f>IF(V1091="","",_xlfn.LET(_xlpm.x,VLOOKUP(V1091,'Drop-down_menus'!$F$2:$G$16,2,FALSE),IF(_xlpm.x=0,"",_xlpm.x)))</f>
        <v/>
      </c>
      <c r="AA1091" t="str">
        <f>IF(W1091="","",_xlfn.LET(_xlpm.x,VLOOKUP(W1091,'Drop-down_menus'!$F$2:$G$16,2,FALSE),IF(_xlpm.x=0,"",_xlpm.x)))</f>
        <v/>
      </c>
      <c r="AB1091" t="s">
        <v>701</v>
      </c>
      <c r="AE1091" t="s">
        <v>707</v>
      </c>
    </row>
    <row r="1092" spans="1:31" hidden="1" x14ac:dyDescent="0.2">
      <c r="A1092" s="2" t="s">
        <v>292</v>
      </c>
      <c r="C1092">
        <v>2351</v>
      </c>
      <c r="D1092" t="s">
        <v>711</v>
      </c>
      <c r="I1092" t="s">
        <v>2611</v>
      </c>
      <c r="J1092" t="str">
        <f>IF($I1092="","",_xlfn.LET(_xlpm.x,VLOOKUP($I1092,'taxon-match_2026-08-31'!$A$2:$N$122,6,FALSE),IF(_xlpm.x=0,"",_xlpm.x)))</f>
        <v/>
      </c>
      <c r="K1092" t="str">
        <f>IF($I1092="","",_xlfn.LET(_xlpm.x,VLOOKUP($I1092,'taxon-match_2026-08-31'!$A$2:$N$122,4,FALSE),IF(_xlpm.x=0,"",_xlpm.x)))</f>
        <v/>
      </c>
      <c r="L1092" t="str">
        <f>IF($I1092="","",_xlfn.LET(_xlpm.x,VLOOKUP($I1092,'taxon-match_2026-08-31'!$A$2:$N$122,7,FALSE),IF(_xlpm.x=0,"",_xlpm.x)))</f>
        <v/>
      </c>
      <c r="M1092" t="str">
        <f>IF($I1092="","",_xlfn.LET(_xlpm.x,VLOOKUP($I1092,'taxon-match_2026-08-31'!$A$2:$N$122,8,FALSE),IF(_xlpm.x=0,"",_xlpm.x)))</f>
        <v/>
      </c>
      <c r="N1092" t="str">
        <f>IF($I1092="","",_xlfn.LET(_xlpm.x,VLOOKUP($I1092,'taxon-match_2026-08-31'!$A$2:$N$122,9,FALSE),IF(_xlpm.x=0,"",_xlpm.x)))</f>
        <v/>
      </c>
      <c r="O1092" t="str">
        <f>IF($I1092="","",_xlfn.LET(_xlpm.x,VLOOKUP($I1092,'taxon-match_2026-08-31'!$A$2:$N$122,10,FALSE),IF(_xlpm.x=0,"",_xlpm.x)))</f>
        <v/>
      </c>
      <c r="P1092" t="str">
        <f>IF($I1092="","",_xlfn.LET(_xlpm.x,VLOOKUP($I1092,'taxon-match_2026-08-31'!$A$2:$N$122,11,FALSE),IF(_xlpm.x=0,"",_xlpm.x)))</f>
        <v/>
      </c>
      <c r="Q1092" t="str">
        <f>IF($I1092="","",_xlfn.LET(_xlpm.x,VLOOKUP($I1092,'taxon-match_2026-08-31'!$A$2:$N$122,12,FALSE),IF(_xlpm.x=0,"",_xlpm.x)))</f>
        <v/>
      </c>
      <c r="R1092" t="str">
        <f>IF($I1092="","",_xlfn.LET(_xlpm.x,VLOOKUP($I1092,'taxon-match_2026-08-31'!$A$2:$N$122,14,FALSE),IF(_xlpm.x=0,"",_xlpm.x)))</f>
        <v/>
      </c>
      <c r="T1092" t="s">
        <v>89</v>
      </c>
      <c r="U1092" t="s">
        <v>71</v>
      </c>
      <c r="X1092" t="str">
        <f>IF(T1092="","",_xlfn.LET(_xlpm.x,VLOOKUP(T1092,'Drop-down_menus'!$F$2:$G$16,2,FALSE),IF(_xlpm.x=0,"",_xlpm.x)))</f>
        <v/>
      </c>
      <c r="Y1092" t="str">
        <f>IF(U1092="","",_xlfn.LET(_xlpm.x,VLOOKUP(U1092,'Drop-down_menus'!$F$2:$G$16,2,FALSE),IF(_xlpm.x=0,"",_xlpm.x)))</f>
        <v>https://orcid.org/0009-0002-6669-2911</v>
      </c>
      <c r="Z1092" t="str">
        <f>IF(V1092="","",_xlfn.LET(_xlpm.x,VLOOKUP(V1092,'Drop-down_menus'!$F$2:$G$16,2,FALSE),IF(_xlpm.x=0,"",_xlpm.x)))</f>
        <v/>
      </c>
      <c r="AA1092" t="str">
        <f>IF(W1092="","",_xlfn.LET(_xlpm.x,VLOOKUP(W1092,'Drop-down_menus'!$F$2:$G$16,2,FALSE),IF(_xlpm.x=0,"",_xlpm.x)))</f>
        <v/>
      </c>
      <c r="AB1092" t="s">
        <v>701</v>
      </c>
      <c r="AE1092" t="s">
        <v>707</v>
      </c>
    </row>
    <row r="1093" spans="1:31" hidden="1" x14ac:dyDescent="0.2">
      <c r="A1093" s="2" t="s">
        <v>292</v>
      </c>
      <c r="C1093">
        <v>2352</v>
      </c>
      <c r="D1093" t="s">
        <v>711</v>
      </c>
      <c r="I1093" t="s">
        <v>2611</v>
      </c>
      <c r="J1093" t="str">
        <f>IF($I1093="","",_xlfn.LET(_xlpm.x,VLOOKUP($I1093,'taxon-match_2026-08-31'!$A$2:$N$122,6,FALSE),IF(_xlpm.x=0,"",_xlpm.x)))</f>
        <v/>
      </c>
      <c r="K1093" t="str">
        <f>IF($I1093="","",_xlfn.LET(_xlpm.x,VLOOKUP($I1093,'taxon-match_2026-08-31'!$A$2:$N$122,4,FALSE),IF(_xlpm.x=0,"",_xlpm.x)))</f>
        <v/>
      </c>
      <c r="L1093" t="str">
        <f>IF($I1093="","",_xlfn.LET(_xlpm.x,VLOOKUP($I1093,'taxon-match_2026-08-31'!$A$2:$N$122,7,FALSE),IF(_xlpm.x=0,"",_xlpm.x)))</f>
        <v/>
      </c>
      <c r="M1093" t="str">
        <f>IF($I1093="","",_xlfn.LET(_xlpm.x,VLOOKUP($I1093,'taxon-match_2026-08-31'!$A$2:$N$122,8,FALSE),IF(_xlpm.x=0,"",_xlpm.x)))</f>
        <v/>
      </c>
      <c r="N1093" t="str">
        <f>IF($I1093="","",_xlfn.LET(_xlpm.x,VLOOKUP($I1093,'taxon-match_2026-08-31'!$A$2:$N$122,9,FALSE),IF(_xlpm.x=0,"",_xlpm.x)))</f>
        <v/>
      </c>
      <c r="O1093" t="str">
        <f>IF($I1093="","",_xlfn.LET(_xlpm.x,VLOOKUP($I1093,'taxon-match_2026-08-31'!$A$2:$N$122,10,FALSE),IF(_xlpm.x=0,"",_xlpm.x)))</f>
        <v/>
      </c>
      <c r="P1093" t="str">
        <f>IF($I1093="","",_xlfn.LET(_xlpm.x,VLOOKUP($I1093,'taxon-match_2026-08-31'!$A$2:$N$122,11,FALSE),IF(_xlpm.x=0,"",_xlpm.x)))</f>
        <v/>
      </c>
      <c r="Q1093" t="str">
        <f>IF($I1093="","",_xlfn.LET(_xlpm.x,VLOOKUP($I1093,'taxon-match_2026-08-31'!$A$2:$N$122,12,FALSE),IF(_xlpm.x=0,"",_xlpm.x)))</f>
        <v/>
      </c>
      <c r="R1093" t="str">
        <f>IF($I1093="","",_xlfn.LET(_xlpm.x,VLOOKUP($I1093,'taxon-match_2026-08-31'!$A$2:$N$122,14,FALSE),IF(_xlpm.x=0,"",_xlpm.x)))</f>
        <v/>
      </c>
      <c r="T1093" t="s">
        <v>89</v>
      </c>
      <c r="U1093" t="s">
        <v>71</v>
      </c>
      <c r="X1093" t="str">
        <f>IF(T1093="","",_xlfn.LET(_xlpm.x,VLOOKUP(T1093,'Drop-down_menus'!$F$2:$G$16,2,FALSE),IF(_xlpm.x=0,"",_xlpm.x)))</f>
        <v/>
      </c>
      <c r="Y1093" t="str">
        <f>IF(U1093="","",_xlfn.LET(_xlpm.x,VLOOKUP(U1093,'Drop-down_menus'!$F$2:$G$16,2,FALSE),IF(_xlpm.x=0,"",_xlpm.x)))</f>
        <v>https://orcid.org/0009-0002-6669-2911</v>
      </c>
      <c r="Z1093" t="str">
        <f>IF(V1093="","",_xlfn.LET(_xlpm.x,VLOOKUP(V1093,'Drop-down_menus'!$F$2:$G$16,2,FALSE),IF(_xlpm.x=0,"",_xlpm.x)))</f>
        <v/>
      </c>
      <c r="AA1093" t="str">
        <f>IF(W1093="","",_xlfn.LET(_xlpm.x,VLOOKUP(W1093,'Drop-down_menus'!$F$2:$G$16,2,FALSE),IF(_xlpm.x=0,"",_xlpm.x)))</f>
        <v/>
      </c>
      <c r="AB1093" t="s">
        <v>701</v>
      </c>
      <c r="AE1093" t="s">
        <v>707</v>
      </c>
    </row>
    <row r="1094" spans="1:31" hidden="1" x14ac:dyDescent="0.2">
      <c r="A1094" s="2" t="s">
        <v>292</v>
      </c>
      <c r="C1094">
        <v>2353</v>
      </c>
      <c r="D1094" t="s">
        <v>711</v>
      </c>
      <c r="I1094" t="s">
        <v>2611</v>
      </c>
      <c r="J1094" t="str">
        <f>IF($I1094="","",_xlfn.LET(_xlpm.x,VLOOKUP($I1094,'taxon-match_2026-08-31'!$A$2:$N$122,6,FALSE),IF(_xlpm.x=0,"",_xlpm.x)))</f>
        <v/>
      </c>
      <c r="K1094" t="str">
        <f>IF($I1094="","",_xlfn.LET(_xlpm.x,VLOOKUP($I1094,'taxon-match_2026-08-31'!$A$2:$N$122,4,FALSE),IF(_xlpm.x=0,"",_xlpm.x)))</f>
        <v/>
      </c>
      <c r="L1094" t="str">
        <f>IF($I1094="","",_xlfn.LET(_xlpm.x,VLOOKUP($I1094,'taxon-match_2026-08-31'!$A$2:$N$122,7,FALSE),IF(_xlpm.x=0,"",_xlpm.x)))</f>
        <v/>
      </c>
      <c r="M1094" t="str">
        <f>IF($I1094="","",_xlfn.LET(_xlpm.x,VLOOKUP($I1094,'taxon-match_2026-08-31'!$A$2:$N$122,8,FALSE),IF(_xlpm.x=0,"",_xlpm.x)))</f>
        <v/>
      </c>
      <c r="N1094" t="str">
        <f>IF($I1094="","",_xlfn.LET(_xlpm.x,VLOOKUP($I1094,'taxon-match_2026-08-31'!$A$2:$N$122,9,FALSE),IF(_xlpm.x=0,"",_xlpm.x)))</f>
        <v/>
      </c>
      <c r="O1094" t="str">
        <f>IF($I1094="","",_xlfn.LET(_xlpm.x,VLOOKUP($I1094,'taxon-match_2026-08-31'!$A$2:$N$122,10,FALSE),IF(_xlpm.x=0,"",_xlpm.x)))</f>
        <v/>
      </c>
      <c r="P1094" t="str">
        <f>IF($I1094="","",_xlfn.LET(_xlpm.x,VLOOKUP($I1094,'taxon-match_2026-08-31'!$A$2:$N$122,11,FALSE),IF(_xlpm.x=0,"",_xlpm.x)))</f>
        <v/>
      </c>
      <c r="Q1094" t="str">
        <f>IF($I1094="","",_xlfn.LET(_xlpm.x,VLOOKUP($I1094,'taxon-match_2026-08-31'!$A$2:$N$122,12,FALSE),IF(_xlpm.x=0,"",_xlpm.x)))</f>
        <v/>
      </c>
      <c r="R1094" t="str">
        <f>IF($I1094="","",_xlfn.LET(_xlpm.x,VLOOKUP($I1094,'taxon-match_2026-08-31'!$A$2:$N$122,14,FALSE),IF(_xlpm.x=0,"",_xlpm.x)))</f>
        <v/>
      </c>
      <c r="T1094" t="s">
        <v>89</v>
      </c>
      <c r="U1094" t="s">
        <v>71</v>
      </c>
      <c r="X1094" t="str">
        <f>IF(T1094="","",_xlfn.LET(_xlpm.x,VLOOKUP(T1094,'Drop-down_menus'!$F$2:$G$16,2,FALSE),IF(_xlpm.x=0,"",_xlpm.x)))</f>
        <v/>
      </c>
      <c r="Y1094" t="str">
        <f>IF(U1094="","",_xlfn.LET(_xlpm.x,VLOOKUP(U1094,'Drop-down_menus'!$F$2:$G$16,2,FALSE),IF(_xlpm.x=0,"",_xlpm.x)))</f>
        <v>https://orcid.org/0009-0002-6669-2911</v>
      </c>
      <c r="Z1094" t="str">
        <f>IF(V1094="","",_xlfn.LET(_xlpm.x,VLOOKUP(V1094,'Drop-down_menus'!$F$2:$G$16,2,FALSE),IF(_xlpm.x=0,"",_xlpm.x)))</f>
        <v/>
      </c>
      <c r="AA1094" t="str">
        <f>IF(W1094="","",_xlfn.LET(_xlpm.x,VLOOKUP(W1094,'Drop-down_menus'!$F$2:$G$16,2,FALSE),IF(_xlpm.x=0,"",_xlpm.x)))</f>
        <v/>
      </c>
      <c r="AB1094" t="s">
        <v>701</v>
      </c>
      <c r="AE1094" t="s">
        <v>707</v>
      </c>
    </row>
    <row r="1095" spans="1:31" hidden="1" x14ac:dyDescent="0.2">
      <c r="A1095" s="2" t="s">
        <v>292</v>
      </c>
      <c r="C1095">
        <v>2354</v>
      </c>
      <c r="D1095" t="s">
        <v>711</v>
      </c>
      <c r="I1095" t="s">
        <v>2611</v>
      </c>
      <c r="J1095" t="str">
        <f>IF($I1095="","",_xlfn.LET(_xlpm.x,VLOOKUP($I1095,'taxon-match_2026-08-31'!$A$2:$N$122,6,FALSE),IF(_xlpm.x=0,"",_xlpm.x)))</f>
        <v/>
      </c>
      <c r="K1095" t="str">
        <f>IF($I1095="","",_xlfn.LET(_xlpm.x,VLOOKUP($I1095,'taxon-match_2026-08-31'!$A$2:$N$122,4,FALSE),IF(_xlpm.x=0,"",_xlpm.x)))</f>
        <v/>
      </c>
      <c r="L1095" t="str">
        <f>IF($I1095="","",_xlfn.LET(_xlpm.x,VLOOKUP($I1095,'taxon-match_2026-08-31'!$A$2:$N$122,7,FALSE),IF(_xlpm.x=0,"",_xlpm.x)))</f>
        <v/>
      </c>
      <c r="M1095" t="str">
        <f>IF($I1095="","",_xlfn.LET(_xlpm.x,VLOOKUP($I1095,'taxon-match_2026-08-31'!$A$2:$N$122,8,FALSE),IF(_xlpm.x=0,"",_xlpm.x)))</f>
        <v/>
      </c>
      <c r="N1095" t="str">
        <f>IF($I1095="","",_xlfn.LET(_xlpm.x,VLOOKUP($I1095,'taxon-match_2026-08-31'!$A$2:$N$122,9,FALSE),IF(_xlpm.x=0,"",_xlpm.x)))</f>
        <v/>
      </c>
      <c r="O1095" t="str">
        <f>IF($I1095="","",_xlfn.LET(_xlpm.x,VLOOKUP($I1095,'taxon-match_2026-08-31'!$A$2:$N$122,10,FALSE),IF(_xlpm.x=0,"",_xlpm.x)))</f>
        <v/>
      </c>
      <c r="P1095" t="str">
        <f>IF($I1095="","",_xlfn.LET(_xlpm.x,VLOOKUP($I1095,'taxon-match_2026-08-31'!$A$2:$N$122,11,FALSE),IF(_xlpm.x=0,"",_xlpm.x)))</f>
        <v/>
      </c>
      <c r="Q1095" t="str">
        <f>IF($I1095="","",_xlfn.LET(_xlpm.x,VLOOKUP($I1095,'taxon-match_2026-08-31'!$A$2:$N$122,12,FALSE),IF(_xlpm.x=0,"",_xlpm.x)))</f>
        <v/>
      </c>
      <c r="R1095" t="str">
        <f>IF($I1095="","",_xlfn.LET(_xlpm.x,VLOOKUP($I1095,'taxon-match_2026-08-31'!$A$2:$N$122,14,FALSE),IF(_xlpm.x=0,"",_xlpm.x)))</f>
        <v/>
      </c>
      <c r="T1095" t="s">
        <v>89</v>
      </c>
      <c r="U1095" t="s">
        <v>71</v>
      </c>
      <c r="X1095" t="str">
        <f>IF(T1095="","",_xlfn.LET(_xlpm.x,VLOOKUP(T1095,'Drop-down_menus'!$F$2:$G$16,2,FALSE),IF(_xlpm.x=0,"",_xlpm.x)))</f>
        <v/>
      </c>
      <c r="Y1095" t="str">
        <f>IF(U1095="","",_xlfn.LET(_xlpm.x,VLOOKUP(U1095,'Drop-down_menus'!$F$2:$G$16,2,FALSE),IF(_xlpm.x=0,"",_xlpm.x)))</f>
        <v>https://orcid.org/0009-0002-6669-2911</v>
      </c>
      <c r="Z1095" t="str">
        <f>IF(V1095="","",_xlfn.LET(_xlpm.x,VLOOKUP(V1095,'Drop-down_menus'!$F$2:$G$16,2,FALSE),IF(_xlpm.x=0,"",_xlpm.x)))</f>
        <v/>
      </c>
      <c r="AA1095" t="str">
        <f>IF(W1095="","",_xlfn.LET(_xlpm.x,VLOOKUP(W1095,'Drop-down_menus'!$F$2:$G$16,2,FALSE),IF(_xlpm.x=0,"",_xlpm.x)))</f>
        <v/>
      </c>
      <c r="AB1095" t="s">
        <v>701</v>
      </c>
      <c r="AE1095" t="s">
        <v>707</v>
      </c>
    </row>
    <row r="1096" spans="1:31" hidden="1" x14ac:dyDescent="0.2">
      <c r="A1096" s="2" t="s">
        <v>293</v>
      </c>
      <c r="C1096">
        <v>2733</v>
      </c>
      <c r="D1096" t="s">
        <v>700</v>
      </c>
      <c r="F1096" t="s">
        <v>691</v>
      </c>
      <c r="H1096" s="2" t="s">
        <v>700</v>
      </c>
      <c r="I1096" s="2" t="s">
        <v>700</v>
      </c>
      <c r="J1096" t="str">
        <f>IF($I1096="","",_xlfn.LET(_xlpm.x,VLOOKUP($I1096,'taxon-match_2026-08-31'!$A$2:$N$122,6,FALSE),IF(_xlpm.x=0,"",_xlpm.x)))</f>
        <v/>
      </c>
      <c r="K1096" t="str">
        <f>IF($I1096="","",_xlfn.LET(_xlpm.x,VLOOKUP($I1096,'taxon-match_2026-08-31'!$A$2:$N$122,4,FALSE),IF(_xlpm.x=0,"",_xlpm.x)))</f>
        <v>urn:lsid:marinespecies.org:taxname:1</v>
      </c>
      <c r="L1096" t="str">
        <f>IF($I1096="","",_xlfn.LET(_xlpm.x,VLOOKUP($I1096,'taxon-match_2026-08-31'!$A$2:$N$122,7,FALSE),IF(_xlpm.x=0,"",_xlpm.x)))</f>
        <v/>
      </c>
      <c r="M1096" t="str">
        <f>IF($I1096="","",_xlfn.LET(_xlpm.x,VLOOKUP($I1096,'taxon-match_2026-08-31'!$A$2:$N$122,8,FALSE),IF(_xlpm.x=0,"",_xlpm.x)))</f>
        <v/>
      </c>
      <c r="N1096" t="str">
        <f>IF($I1096="","",_xlfn.LET(_xlpm.x,VLOOKUP($I1096,'taxon-match_2026-08-31'!$A$2:$N$122,9,FALSE),IF(_xlpm.x=0,"",_xlpm.x)))</f>
        <v/>
      </c>
      <c r="O1096" t="str">
        <f>IF($I1096="","",_xlfn.LET(_xlpm.x,VLOOKUP($I1096,'taxon-match_2026-08-31'!$A$2:$N$122,10,FALSE),IF(_xlpm.x=0,"",_xlpm.x)))</f>
        <v/>
      </c>
      <c r="P1096" t="str">
        <f>IF($I1096="","",_xlfn.LET(_xlpm.x,VLOOKUP($I1096,'taxon-match_2026-08-31'!$A$2:$N$122,11,FALSE),IF(_xlpm.x=0,"",_xlpm.x)))</f>
        <v/>
      </c>
      <c r="Q1096" t="str">
        <f>IF($I1096="","",_xlfn.LET(_xlpm.x,VLOOKUP($I1096,'taxon-match_2026-08-31'!$A$2:$N$122,12,FALSE),IF(_xlpm.x=0,"",_xlpm.x)))</f>
        <v/>
      </c>
      <c r="R1096" t="str">
        <f>IF($I1096="","",_xlfn.LET(_xlpm.x,VLOOKUP($I1096,'taxon-match_2026-08-31'!$A$2:$N$122,14,FALSE),IF(_xlpm.x=0,"",_xlpm.x)))</f>
        <v/>
      </c>
      <c r="S1096" s="2" t="s">
        <v>2608</v>
      </c>
      <c r="T1096" t="s">
        <v>79</v>
      </c>
      <c r="X1096" t="str">
        <f>IF(T1096="","",_xlfn.LET(_xlpm.x,VLOOKUP(T1096,'Drop-down_menus'!$F$2:$G$16,2,FALSE),IF(_xlpm.x=0,"",_xlpm.x)))</f>
        <v/>
      </c>
      <c r="Y1096" t="str">
        <f>IF(U1096="","",_xlfn.LET(_xlpm.x,VLOOKUP(U1096,'Drop-down_menus'!$F$2:$G$16,2,FALSE),IF(_xlpm.x=0,"",_xlpm.x)))</f>
        <v/>
      </c>
      <c r="Z1096" t="str">
        <f>IF(V1096="","",_xlfn.LET(_xlpm.x,VLOOKUP(V1096,'Drop-down_menus'!$F$2:$G$16,2,FALSE),IF(_xlpm.x=0,"",_xlpm.x)))</f>
        <v/>
      </c>
      <c r="AA1096" t="str">
        <f>IF(W1096="","",_xlfn.LET(_xlpm.x,VLOOKUP(W1096,'Drop-down_menus'!$F$2:$G$16,2,FALSE),IF(_xlpm.x=0,"",_xlpm.x)))</f>
        <v/>
      </c>
      <c r="AB1096" t="s">
        <v>678</v>
      </c>
      <c r="AE1096" t="s">
        <v>679</v>
      </c>
    </row>
    <row r="1097" spans="1:31" hidden="1" x14ac:dyDescent="0.2">
      <c r="A1097" s="2" t="s">
        <v>293</v>
      </c>
      <c r="C1097">
        <v>2734</v>
      </c>
      <c r="D1097" t="s">
        <v>700</v>
      </c>
      <c r="F1097" t="s">
        <v>686</v>
      </c>
      <c r="G1097">
        <v>250</v>
      </c>
      <c r="H1097" t="s">
        <v>686</v>
      </c>
      <c r="I1097" t="s">
        <v>686</v>
      </c>
      <c r="J1097" t="str">
        <f>IF($I1097="","",_xlfn.LET(_xlpm.x,VLOOKUP($I1097,'taxon-match_2026-08-31'!$A$2:$N$122,6,FALSE),IF(_xlpm.x=0,"",_xlpm.x)))</f>
        <v>Latreille, 1816</v>
      </c>
      <c r="K1097" t="str">
        <f>IF($I1097="","",_xlfn.LET(_xlpm.x,VLOOKUP($I1097,'taxon-match_2026-08-31'!$A$2:$N$122,4,FALSE),IF(_xlpm.x=0,"",_xlpm.x)))</f>
        <v>urn:lsid:marinespecies.org:taxname:1135</v>
      </c>
      <c r="L1097" t="str">
        <f>IF($I1097="","",_xlfn.LET(_xlpm.x,VLOOKUP($I1097,'taxon-match_2026-08-31'!$A$2:$N$122,7,FALSE),IF(_xlpm.x=0,"",_xlpm.x)))</f>
        <v>Animalia</v>
      </c>
      <c r="M1097" t="str">
        <f>IF($I1097="","",_xlfn.LET(_xlpm.x,VLOOKUP($I1097,'taxon-match_2026-08-31'!$A$2:$N$122,8,FALSE),IF(_xlpm.x=0,"",_xlpm.x)))</f>
        <v>Arthropoda</v>
      </c>
      <c r="N1097" t="str">
        <f>IF($I1097="","",_xlfn.LET(_xlpm.x,VLOOKUP($I1097,'taxon-match_2026-08-31'!$A$2:$N$122,9,FALSE),IF(_xlpm.x=0,"",_xlpm.x)))</f>
        <v>Malacostraca</v>
      </c>
      <c r="O1097" t="str">
        <f>IF($I1097="","",_xlfn.LET(_xlpm.x,VLOOKUP($I1097,'taxon-match_2026-08-31'!$A$2:$N$122,10,FALSE),IF(_xlpm.x=0,"",_xlpm.x)))</f>
        <v>Amphipoda</v>
      </c>
      <c r="P1097" t="str">
        <f>IF($I1097="","",_xlfn.LET(_xlpm.x,VLOOKUP($I1097,'taxon-match_2026-08-31'!$A$2:$N$122,11,FALSE),IF(_xlpm.x=0,"",_xlpm.x)))</f>
        <v/>
      </c>
      <c r="Q1097" t="str">
        <f>IF($I1097="","",_xlfn.LET(_xlpm.x,VLOOKUP($I1097,'taxon-match_2026-08-31'!$A$2:$N$122,12,FALSE),IF(_xlpm.x=0,"",_xlpm.x)))</f>
        <v/>
      </c>
      <c r="R1097" t="str">
        <f>IF($I1097="","",_xlfn.LET(_xlpm.x,VLOOKUP($I1097,'taxon-match_2026-08-31'!$A$2:$N$122,14,FALSE),IF(_xlpm.x=0,"",_xlpm.x)))</f>
        <v/>
      </c>
      <c r="S1097" s="2" t="s">
        <v>2359</v>
      </c>
      <c r="T1097" t="s">
        <v>79</v>
      </c>
      <c r="X1097" t="str">
        <f>IF(T1097="","",_xlfn.LET(_xlpm.x,VLOOKUP(T1097,'Drop-down_menus'!$F$2:$G$16,2,FALSE),IF(_xlpm.x=0,"",_xlpm.x)))</f>
        <v/>
      </c>
      <c r="Y1097" t="str">
        <f>IF(U1097="","",_xlfn.LET(_xlpm.x,VLOOKUP(U1097,'Drop-down_menus'!$F$2:$G$16,2,FALSE),IF(_xlpm.x=0,"",_xlpm.x)))</f>
        <v/>
      </c>
      <c r="Z1097" t="str">
        <f>IF(V1097="","",_xlfn.LET(_xlpm.x,VLOOKUP(V1097,'Drop-down_menus'!$F$2:$G$16,2,FALSE),IF(_xlpm.x=0,"",_xlpm.x)))</f>
        <v/>
      </c>
      <c r="AA1097" t="str">
        <f>IF(W1097="","",_xlfn.LET(_xlpm.x,VLOOKUP(W1097,'Drop-down_menus'!$F$2:$G$16,2,FALSE),IF(_xlpm.x=0,"",_xlpm.x)))</f>
        <v/>
      </c>
      <c r="AB1097" t="s">
        <v>678</v>
      </c>
      <c r="AE1097" t="s">
        <v>684</v>
      </c>
    </row>
    <row r="1098" spans="1:31" hidden="1" x14ac:dyDescent="0.2">
      <c r="A1098" s="2" t="s">
        <v>293</v>
      </c>
      <c r="C1098">
        <v>2735</v>
      </c>
      <c r="D1098" t="s">
        <v>700</v>
      </c>
      <c r="F1098" t="s">
        <v>691</v>
      </c>
      <c r="G1098">
        <v>5</v>
      </c>
      <c r="H1098" s="2" t="s">
        <v>700</v>
      </c>
      <c r="I1098" s="2" t="s">
        <v>700</v>
      </c>
      <c r="J1098" t="str">
        <f>IF($I1098="","",_xlfn.LET(_xlpm.x,VLOOKUP($I1098,'taxon-match_2026-08-31'!$A$2:$N$122,6,FALSE),IF(_xlpm.x=0,"",_xlpm.x)))</f>
        <v/>
      </c>
      <c r="K1098" t="str">
        <f>IF($I1098="","",_xlfn.LET(_xlpm.x,VLOOKUP($I1098,'taxon-match_2026-08-31'!$A$2:$N$122,4,FALSE),IF(_xlpm.x=0,"",_xlpm.x)))</f>
        <v>urn:lsid:marinespecies.org:taxname:1</v>
      </c>
      <c r="L1098" t="str">
        <f>IF($I1098="","",_xlfn.LET(_xlpm.x,VLOOKUP($I1098,'taxon-match_2026-08-31'!$A$2:$N$122,7,FALSE),IF(_xlpm.x=0,"",_xlpm.x)))</f>
        <v/>
      </c>
      <c r="M1098" t="str">
        <f>IF($I1098="","",_xlfn.LET(_xlpm.x,VLOOKUP($I1098,'taxon-match_2026-08-31'!$A$2:$N$122,8,FALSE),IF(_xlpm.x=0,"",_xlpm.x)))</f>
        <v/>
      </c>
      <c r="N1098" t="str">
        <f>IF($I1098="","",_xlfn.LET(_xlpm.x,VLOOKUP($I1098,'taxon-match_2026-08-31'!$A$2:$N$122,9,FALSE),IF(_xlpm.x=0,"",_xlpm.x)))</f>
        <v/>
      </c>
      <c r="O1098" t="str">
        <f>IF($I1098="","",_xlfn.LET(_xlpm.x,VLOOKUP($I1098,'taxon-match_2026-08-31'!$A$2:$N$122,10,FALSE),IF(_xlpm.x=0,"",_xlpm.x)))</f>
        <v/>
      </c>
      <c r="P1098" t="str">
        <f>IF($I1098="","",_xlfn.LET(_xlpm.x,VLOOKUP($I1098,'taxon-match_2026-08-31'!$A$2:$N$122,11,FALSE),IF(_xlpm.x=0,"",_xlpm.x)))</f>
        <v/>
      </c>
      <c r="Q1098" t="str">
        <f>IF($I1098="","",_xlfn.LET(_xlpm.x,VLOOKUP($I1098,'taxon-match_2026-08-31'!$A$2:$N$122,12,FALSE),IF(_xlpm.x=0,"",_xlpm.x)))</f>
        <v/>
      </c>
      <c r="R1098" t="str">
        <f>IF($I1098="","",_xlfn.LET(_xlpm.x,VLOOKUP($I1098,'taxon-match_2026-08-31'!$A$2:$N$122,14,FALSE),IF(_xlpm.x=0,"",_xlpm.x)))</f>
        <v/>
      </c>
      <c r="S1098" s="2" t="s">
        <v>2608</v>
      </c>
      <c r="T1098" t="s">
        <v>79</v>
      </c>
      <c r="X1098" t="str">
        <f>IF(T1098="","",_xlfn.LET(_xlpm.x,VLOOKUP(T1098,'Drop-down_menus'!$F$2:$G$16,2,FALSE),IF(_xlpm.x=0,"",_xlpm.x)))</f>
        <v/>
      </c>
      <c r="Y1098" t="str">
        <f>IF(U1098="","",_xlfn.LET(_xlpm.x,VLOOKUP(U1098,'Drop-down_menus'!$F$2:$G$16,2,FALSE),IF(_xlpm.x=0,"",_xlpm.x)))</f>
        <v/>
      </c>
      <c r="Z1098" t="str">
        <f>IF(V1098="","",_xlfn.LET(_xlpm.x,VLOOKUP(V1098,'Drop-down_menus'!$F$2:$G$16,2,FALSE),IF(_xlpm.x=0,"",_xlpm.x)))</f>
        <v/>
      </c>
      <c r="AA1098" t="str">
        <f>IF(W1098="","",_xlfn.LET(_xlpm.x,VLOOKUP(W1098,'Drop-down_menus'!$F$2:$G$16,2,FALSE),IF(_xlpm.x=0,"",_xlpm.x)))</f>
        <v/>
      </c>
      <c r="AB1098" t="s">
        <v>678</v>
      </c>
      <c r="AE1098" t="s">
        <v>689</v>
      </c>
    </row>
    <row r="1099" spans="1:31" hidden="1" x14ac:dyDescent="0.2">
      <c r="A1099" s="2" t="s">
        <v>293</v>
      </c>
      <c r="C1099">
        <v>2736</v>
      </c>
      <c r="D1099" t="s">
        <v>700</v>
      </c>
      <c r="F1099" t="s">
        <v>677</v>
      </c>
      <c r="G1099">
        <v>1</v>
      </c>
      <c r="H1099" t="s">
        <v>677</v>
      </c>
      <c r="I1099" t="s">
        <v>677</v>
      </c>
      <c r="J1099" t="str">
        <f>IF($I1099="","",_xlfn.LET(_xlpm.x,VLOOKUP($I1099,'taxon-match_2026-08-31'!$A$2:$N$122,6,FALSE),IF(_xlpm.x=0,"",_xlpm.x)))</f>
        <v>Grant, 1836</v>
      </c>
      <c r="K1099" t="str">
        <f>IF($I1099="","",_xlfn.LET(_xlpm.x,VLOOKUP($I1099,'taxon-match_2026-08-31'!$A$2:$N$122,4,FALSE),IF(_xlpm.x=0,"",_xlpm.x)))</f>
        <v>urn:lsid:marinespecies.org:taxname:558</v>
      </c>
      <c r="L1099" t="str">
        <f>IF($I1099="","",_xlfn.LET(_xlpm.x,VLOOKUP($I1099,'taxon-match_2026-08-31'!$A$2:$N$122,7,FALSE),IF(_xlpm.x=0,"",_xlpm.x)))</f>
        <v>Animalia</v>
      </c>
      <c r="M1099" t="str">
        <f>IF($I1099="","",_xlfn.LET(_xlpm.x,VLOOKUP($I1099,'taxon-match_2026-08-31'!$A$2:$N$122,8,FALSE),IF(_xlpm.x=0,"",_xlpm.x)))</f>
        <v>Porifera</v>
      </c>
      <c r="N1099" t="str">
        <f>IF($I1099="","",_xlfn.LET(_xlpm.x,VLOOKUP($I1099,'taxon-match_2026-08-31'!$A$2:$N$122,9,FALSE),IF(_xlpm.x=0,"",_xlpm.x)))</f>
        <v/>
      </c>
      <c r="O1099" t="str">
        <f>IF($I1099="","",_xlfn.LET(_xlpm.x,VLOOKUP($I1099,'taxon-match_2026-08-31'!$A$2:$N$122,10,FALSE),IF(_xlpm.x=0,"",_xlpm.x)))</f>
        <v/>
      </c>
      <c r="P1099" t="str">
        <f>IF($I1099="","",_xlfn.LET(_xlpm.x,VLOOKUP($I1099,'taxon-match_2026-08-31'!$A$2:$N$122,11,FALSE),IF(_xlpm.x=0,"",_xlpm.x)))</f>
        <v/>
      </c>
      <c r="Q1099" t="str">
        <f>IF($I1099="","",_xlfn.LET(_xlpm.x,VLOOKUP($I1099,'taxon-match_2026-08-31'!$A$2:$N$122,12,FALSE),IF(_xlpm.x=0,"",_xlpm.x)))</f>
        <v/>
      </c>
      <c r="R1099" t="str">
        <f>IF($I1099="","",_xlfn.LET(_xlpm.x,VLOOKUP($I1099,'taxon-match_2026-08-31'!$A$2:$N$122,14,FALSE),IF(_xlpm.x=0,"",_xlpm.x)))</f>
        <v/>
      </c>
      <c r="S1099" s="2" t="s">
        <v>2357</v>
      </c>
      <c r="T1099" t="s">
        <v>79</v>
      </c>
      <c r="X1099" t="str">
        <f>IF(T1099="","",_xlfn.LET(_xlpm.x,VLOOKUP(T1099,'Drop-down_menus'!$F$2:$G$16,2,FALSE),IF(_xlpm.x=0,"",_xlpm.x)))</f>
        <v/>
      </c>
      <c r="Y1099" t="str">
        <f>IF(U1099="","",_xlfn.LET(_xlpm.x,VLOOKUP(U1099,'Drop-down_menus'!$F$2:$G$16,2,FALSE),IF(_xlpm.x=0,"",_xlpm.x)))</f>
        <v/>
      </c>
      <c r="Z1099" t="str">
        <f>IF(V1099="","",_xlfn.LET(_xlpm.x,VLOOKUP(V1099,'Drop-down_menus'!$F$2:$G$16,2,FALSE),IF(_xlpm.x=0,"",_xlpm.x)))</f>
        <v/>
      </c>
      <c r="AA1099" t="str">
        <f>IF(W1099="","",_xlfn.LET(_xlpm.x,VLOOKUP(W1099,'Drop-down_menus'!$F$2:$G$16,2,FALSE),IF(_xlpm.x=0,"",_xlpm.x)))</f>
        <v/>
      </c>
      <c r="AB1099" t="s">
        <v>678</v>
      </c>
      <c r="AE1099" t="s">
        <v>689</v>
      </c>
    </row>
    <row r="1100" spans="1:31" x14ac:dyDescent="0.2">
      <c r="A1100" s="2" t="s">
        <v>293</v>
      </c>
      <c r="C1100">
        <v>2737</v>
      </c>
      <c r="D1100" t="s">
        <v>700</v>
      </c>
      <c r="F1100" t="s">
        <v>832</v>
      </c>
      <c r="G1100">
        <v>1</v>
      </c>
      <c r="H1100" t="s">
        <v>832</v>
      </c>
      <c r="I1100" t="s">
        <v>832</v>
      </c>
      <c r="J1100" t="str">
        <f>IF($I1100="","",_xlfn.LET(_xlpm.x,VLOOKUP($I1100,'taxon-match_2026-08-31'!$A$2:$N$122,6,FALSE),IF(_xlpm.x=0,"",_xlpm.x)))</f>
        <v>Eights, 1852</v>
      </c>
      <c r="K1100" t="str">
        <f>IF($I1100="","",_xlfn.LET(_xlpm.x,VLOOKUP($I1100,'taxon-match_2026-08-31'!$A$2:$N$122,4,FALSE),IF(_xlpm.x=0,"",_xlpm.x)))</f>
        <v>urn:lsid:marinespecies.org:taxname:174803</v>
      </c>
      <c r="L1100" t="str">
        <f>IF($I1100="","",_xlfn.LET(_xlpm.x,VLOOKUP($I1100,'taxon-match_2026-08-31'!$A$2:$N$122,7,FALSE),IF(_xlpm.x=0,"",_xlpm.x)))</f>
        <v>Animalia</v>
      </c>
      <c r="M1100" t="str">
        <f>IF($I1100="","",_xlfn.LET(_xlpm.x,VLOOKUP($I1100,'taxon-match_2026-08-31'!$A$2:$N$122,8,FALSE),IF(_xlpm.x=0,"",_xlpm.x)))</f>
        <v>Arthropoda</v>
      </c>
      <c r="N1100" t="str">
        <f>IF($I1100="","",_xlfn.LET(_xlpm.x,VLOOKUP($I1100,'taxon-match_2026-08-31'!$A$2:$N$122,9,FALSE),IF(_xlpm.x=0,"",_xlpm.x)))</f>
        <v>Malacostraca</v>
      </c>
      <c r="O1100" t="str">
        <f>IF($I1100="","",_xlfn.LET(_xlpm.x,VLOOKUP($I1100,'taxon-match_2026-08-31'!$A$2:$N$122,10,FALSE),IF(_xlpm.x=0,"",_xlpm.x)))</f>
        <v>Isopoda</v>
      </c>
      <c r="P1100" t="str">
        <f>IF($I1100="","",_xlfn.LET(_xlpm.x,VLOOKUP($I1100,'taxon-match_2026-08-31'!$A$2:$N$122,11,FALSE),IF(_xlpm.x=0,"",_xlpm.x)))</f>
        <v>Chaetiliidae</v>
      </c>
      <c r="Q1100" t="str">
        <f>IF($I1100="","",_xlfn.LET(_xlpm.x,VLOOKUP($I1100,'taxon-match_2026-08-31'!$A$2:$N$122,12,FALSE),IF(_xlpm.x=0,"",_xlpm.x)))</f>
        <v>Glyptonotus</v>
      </c>
      <c r="R1100" t="str">
        <f>IF($I1100="","",_xlfn.LET(_xlpm.x,VLOOKUP($I1100,'taxon-match_2026-08-31'!$A$2:$N$122,14,FALSE),IF(_xlpm.x=0,"",_xlpm.x)))</f>
        <v>antarcticus</v>
      </c>
      <c r="S1100" s="2" t="s">
        <v>2609</v>
      </c>
      <c r="T1100" t="s">
        <v>79</v>
      </c>
      <c r="X1100" t="str">
        <f>IF(T1100="","",_xlfn.LET(_xlpm.x,VLOOKUP(T1100,'Drop-down_menus'!$F$2:$G$16,2,FALSE),IF(_xlpm.x=0,"",_xlpm.x)))</f>
        <v/>
      </c>
      <c r="Y1100" t="str">
        <f>IF(U1100="","",_xlfn.LET(_xlpm.x,VLOOKUP(U1100,'Drop-down_menus'!$F$2:$G$16,2,FALSE),IF(_xlpm.x=0,"",_xlpm.x)))</f>
        <v/>
      </c>
      <c r="Z1100" t="str">
        <f>IF(V1100="","",_xlfn.LET(_xlpm.x,VLOOKUP(V1100,'Drop-down_menus'!$F$2:$G$16,2,FALSE),IF(_xlpm.x=0,"",_xlpm.x)))</f>
        <v/>
      </c>
      <c r="AA1100" t="str">
        <f>IF(W1100="","",_xlfn.LET(_xlpm.x,VLOOKUP(W1100,'Drop-down_menus'!$F$2:$G$16,2,FALSE),IF(_xlpm.x=0,"",_xlpm.x)))</f>
        <v/>
      </c>
      <c r="AB1100" t="s">
        <v>678</v>
      </c>
      <c r="AE1100" t="s">
        <v>689</v>
      </c>
    </row>
    <row r="1101" spans="1:31" hidden="1" x14ac:dyDescent="0.2">
      <c r="A1101" s="2" t="s">
        <v>213</v>
      </c>
      <c r="C1101">
        <v>1221</v>
      </c>
      <c r="D1101" t="s">
        <v>778</v>
      </c>
      <c r="G1101">
        <v>1</v>
      </c>
      <c r="I1101" t="s">
        <v>2611</v>
      </c>
      <c r="J1101" t="str">
        <f>IF($I1101="","",_xlfn.LET(_xlpm.x,VLOOKUP($I1101,'taxon-match_2026-08-31'!$A$2:$N$122,6,FALSE),IF(_xlpm.x=0,"",_xlpm.x)))</f>
        <v/>
      </c>
      <c r="K1101" t="str">
        <f>IF($I1101="","",_xlfn.LET(_xlpm.x,VLOOKUP($I1101,'taxon-match_2026-08-31'!$A$2:$N$122,4,FALSE),IF(_xlpm.x=0,"",_xlpm.x)))</f>
        <v/>
      </c>
      <c r="L1101" t="str">
        <f>IF($I1101="","",_xlfn.LET(_xlpm.x,VLOOKUP($I1101,'taxon-match_2026-08-31'!$A$2:$N$122,7,FALSE),IF(_xlpm.x=0,"",_xlpm.x)))</f>
        <v/>
      </c>
      <c r="M1101" t="str">
        <f>IF($I1101="","",_xlfn.LET(_xlpm.x,VLOOKUP($I1101,'taxon-match_2026-08-31'!$A$2:$N$122,8,FALSE),IF(_xlpm.x=0,"",_xlpm.x)))</f>
        <v/>
      </c>
      <c r="N1101" t="str">
        <f>IF($I1101="","",_xlfn.LET(_xlpm.x,VLOOKUP($I1101,'taxon-match_2026-08-31'!$A$2:$N$122,9,FALSE),IF(_xlpm.x=0,"",_xlpm.x)))</f>
        <v/>
      </c>
      <c r="O1101" t="str">
        <f>IF($I1101="","",_xlfn.LET(_xlpm.x,VLOOKUP($I1101,'taxon-match_2026-08-31'!$A$2:$N$122,10,FALSE),IF(_xlpm.x=0,"",_xlpm.x)))</f>
        <v/>
      </c>
      <c r="P1101" t="str">
        <f>IF($I1101="","",_xlfn.LET(_xlpm.x,VLOOKUP($I1101,'taxon-match_2026-08-31'!$A$2:$N$122,11,FALSE),IF(_xlpm.x=0,"",_xlpm.x)))</f>
        <v/>
      </c>
      <c r="Q1101" t="str">
        <f>IF($I1101="","",_xlfn.LET(_xlpm.x,VLOOKUP($I1101,'taxon-match_2026-08-31'!$A$2:$N$122,12,FALSE),IF(_xlpm.x=0,"",_xlpm.x)))</f>
        <v/>
      </c>
      <c r="R1101" t="str">
        <f>IF($I1101="","",_xlfn.LET(_xlpm.x,VLOOKUP($I1101,'taxon-match_2026-08-31'!$A$2:$N$122,14,FALSE),IF(_xlpm.x=0,"",_xlpm.x)))</f>
        <v/>
      </c>
      <c r="T1101" t="s">
        <v>185</v>
      </c>
      <c r="X1101" t="str">
        <f>IF(T1101="","",_xlfn.LET(_xlpm.x,VLOOKUP(T1101,'Drop-down_menus'!$F$2:$G$16,2,FALSE),IF(_xlpm.x=0,"",_xlpm.x)))</f>
        <v>https://orcid.org/0000-0003-4905-1637</v>
      </c>
      <c r="Y1101" t="str">
        <f>IF(U1101="","",_xlfn.LET(_xlpm.x,VLOOKUP(U1101,'Drop-down_menus'!$F$2:$G$16,2,FALSE),IF(_xlpm.x=0,"",_xlpm.x)))</f>
        <v/>
      </c>
      <c r="Z1101" t="str">
        <f>IF(V1101="","",_xlfn.LET(_xlpm.x,VLOOKUP(V1101,'Drop-down_menus'!$F$2:$G$16,2,FALSE),IF(_xlpm.x=0,"",_xlpm.x)))</f>
        <v/>
      </c>
      <c r="AA1101" t="str">
        <f>IF(W1101="","",_xlfn.LET(_xlpm.x,VLOOKUP(W1101,'Drop-down_menus'!$F$2:$G$16,2,FALSE),IF(_xlpm.x=0,"",_xlpm.x)))</f>
        <v/>
      </c>
      <c r="AB1101" t="s">
        <v>678</v>
      </c>
      <c r="AE1101" t="s">
        <v>827</v>
      </c>
    </row>
    <row r="1102" spans="1:31" hidden="1" x14ac:dyDescent="0.2">
      <c r="A1102" s="2" t="s">
        <v>213</v>
      </c>
      <c r="C1102">
        <v>1222</v>
      </c>
      <c r="D1102" t="s">
        <v>778</v>
      </c>
      <c r="G1102">
        <v>1</v>
      </c>
      <c r="I1102" t="s">
        <v>2611</v>
      </c>
      <c r="J1102" t="str">
        <f>IF($I1102="","",_xlfn.LET(_xlpm.x,VLOOKUP($I1102,'taxon-match_2026-08-31'!$A$2:$N$122,6,FALSE),IF(_xlpm.x=0,"",_xlpm.x)))</f>
        <v/>
      </c>
      <c r="K1102" t="str">
        <f>IF($I1102="","",_xlfn.LET(_xlpm.x,VLOOKUP($I1102,'taxon-match_2026-08-31'!$A$2:$N$122,4,FALSE),IF(_xlpm.x=0,"",_xlpm.x)))</f>
        <v/>
      </c>
      <c r="L1102" t="str">
        <f>IF($I1102="","",_xlfn.LET(_xlpm.x,VLOOKUP($I1102,'taxon-match_2026-08-31'!$A$2:$N$122,7,FALSE),IF(_xlpm.x=0,"",_xlpm.x)))</f>
        <v/>
      </c>
      <c r="M1102" t="str">
        <f>IF($I1102="","",_xlfn.LET(_xlpm.x,VLOOKUP($I1102,'taxon-match_2026-08-31'!$A$2:$N$122,8,FALSE),IF(_xlpm.x=0,"",_xlpm.x)))</f>
        <v/>
      </c>
      <c r="N1102" t="str">
        <f>IF($I1102="","",_xlfn.LET(_xlpm.x,VLOOKUP($I1102,'taxon-match_2026-08-31'!$A$2:$N$122,9,FALSE),IF(_xlpm.x=0,"",_xlpm.x)))</f>
        <v/>
      </c>
      <c r="O1102" t="str">
        <f>IF($I1102="","",_xlfn.LET(_xlpm.x,VLOOKUP($I1102,'taxon-match_2026-08-31'!$A$2:$N$122,10,FALSE),IF(_xlpm.x=0,"",_xlpm.x)))</f>
        <v/>
      </c>
      <c r="P1102" t="str">
        <f>IF($I1102="","",_xlfn.LET(_xlpm.x,VLOOKUP($I1102,'taxon-match_2026-08-31'!$A$2:$N$122,11,FALSE),IF(_xlpm.x=0,"",_xlpm.x)))</f>
        <v/>
      </c>
      <c r="Q1102" t="str">
        <f>IF($I1102="","",_xlfn.LET(_xlpm.x,VLOOKUP($I1102,'taxon-match_2026-08-31'!$A$2:$N$122,12,FALSE),IF(_xlpm.x=0,"",_xlpm.x)))</f>
        <v/>
      </c>
      <c r="R1102" t="str">
        <f>IF($I1102="","",_xlfn.LET(_xlpm.x,VLOOKUP($I1102,'taxon-match_2026-08-31'!$A$2:$N$122,14,FALSE),IF(_xlpm.x=0,"",_xlpm.x)))</f>
        <v/>
      </c>
      <c r="T1102" t="s">
        <v>185</v>
      </c>
      <c r="X1102" t="str">
        <f>IF(T1102="","",_xlfn.LET(_xlpm.x,VLOOKUP(T1102,'Drop-down_menus'!$F$2:$G$16,2,FALSE),IF(_xlpm.x=0,"",_xlpm.x)))</f>
        <v>https://orcid.org/0000-0003-4905-1637</v>
      </c>
      <c r="Y1102" t="str">
        <f>IF(U1102="","",_xlfn.LET(_xlpm.x,VLOOKUP(U1102,'Drop-down_menus'!$F$2:$G$16,2,FALSE),IF(_xlpm.x=0,"",_xlpm.x)))</f>
        <v/>
      </c>
      <c r="Z1102" t="str">
        <f>IF(V1102="","",_xlfn.LET(_xlpm.x,VLOOKUP(V1102,'Drop-down_menus'!$F$2:$G$16,2,FALSE),IF(_xlpm.x=0,"",_xlpm.x)))</f>
        <v/>
      </c>
      <c r="AA1102" t="str">
        <f>IF(W1102="","",_xlfn.LET(_xlpm.x,VLOOKUP(W1102,'Drop-down_menus'!$F$2:$G$16,2,FALSE),IF(_xlpm.x=0,"",_xlpm.x)))</f>
        <v/>
      </c>
      <c r="AB1102" t="s">
        <v>678</v>
      </c>
      <c r="AE1102" t="s">
        <v>827</v>
      </c>
    </row>
    <row r="1103" spans="1:31" hidden="1" x14ac:dyDescent="0.2">
      <c r="A1103" s="2" t="s">
        <v>213</v>
      </c>
      <c r="C1103">
        <v>1223</v>
      </c>
      <c r="D1103" t="s">
        <v>778</v>
      </c>
      <c r="G1103">
        <v>1</v>
      </c>
      <c r="I1103" t="s">
        <v>2611</v>
      </c>
      <c r="J1103" t="str">
        <f>IF($I1103="","",_xlfn.LET(_xlpm.x,VLOOKUP($I1103,'taxon-match_2026-08-31'!$A$2:$N$122,6,FALSE),IF(_xlpm.x=0,"",_xlpm.x)))</f>
        <v/>
      </c>
      <c r="K1103" t="str">
        <f>IF($I1103="","",_xlfn.LET(_xlpm.x,VLOOKUP($I1103,'taxon-match_2026-08-31'!$A$2:$N$122,4,FALSE),IF(_xlpm.x=0,"",_xlpm.x)))</f>
        <v/>
      </c>
      <c r="L1103" t="str">
        <f>IF($I1103="","",_xlfn.LET(_xlpm.x,VLOOKUP($I1103,'taxon-match_2026-08-31'!$A$2:$N$122,7,FALSE),IF(_xlpm.x=0,"",_xlpm.x)))</f>
        <v/>
      </c>
      <c r="M1103" t="str">
        <f>IF($I1103="","",_xlfn.LET(_xlpm.x,VLOOKUP($I1103,'taxon-match_2026-08-31'!$A$2:$N$122,8,FALSE),IF(_xlpm.x=0,"",_xlpm.x)))</f>
        <v/>
      </c>
      <c r="N1103" t="str">
        <f>IF($I1103="","",_xlfn.LET(_xlpm.x,VLOOKUP($I1103,'taxon-match_2026-08-31'!$A$2:$N$122,9,FALSE),IF(_xlpm.x=0,"",_xlpm.x)))</f>
        <v/>
      </c>
      <c r="O1103" t="str">
        <f>IF($I1103="","",_xlfn.LET(_xlpm.x,VLOOKUP($I1103,'taxon-match_2026-08-31'!$A$2:$N$122,10,FALSE),IF(_xlpm.x=0,"",_xlpm.x)))</f>
        <v/>
      </c>
      <c r="P1103" t="str">
        <f>IF($I1103="","",_xlfn.LET(_xlpm.x,VLOOKUP($I1103,'taxon-match_2026-08-31'!$A$2:$N$122,11,FALSE),IF(_xlpm.x=0,"",_xlpm.x)))</f>
        <v/>
      </c>
      <c r="Q1103" t="str">
        <f>IF($I1103="","",_xlfn.LET(_xlpm.x,VLOOKUP($I1103,'taxon-match_2026-08-31'!$A$2:$N$122,12,FALSE),IF(_xlpm.x=0,"",_xlpm.x)))</f>
        <v/>
      </c>
      <c r="R1103" t="str">
        <f>IF($I1103="","",_xlfn.LET(_xlpm.x,VLOOKUP($I1103,'taxon-match_2026-08-31'!$A$2:$N$122,14,FALSE),IF(_xlpm.x=0,"",_xlpm.x)))</f>
        <v/>
      </c>
      <c r="T1103" t="s">
        <v>185</v>
      </c>
      <c r="X1103" t="str">
        <f>IF(T1103="","",_xlfn.LET(_xlpm.x,VLOOKUP(T1103,'Drop-down_menus'!$F$2:$G$16,2,FALSE),IF(_xlpm.x=0,"",_xlpm.x)))</f>
        <v>https://orcid.org/0000-0003-4905-1637</v>
      </c>
      <c r="Y1103" t="str">
        <f>IF(U1103="","",_xlfn.LET(_xlpm.x,VLOOKUP(U1103,'Drop-down_menus'!$F$2:$G$16,2,FALSE),IF(_xlpm.x=0,"",_xlpm.x)))</f>
        <v/>
      </c>
      <c r="Z1103" t="str">
        <f>IF(V1103="","",_xlfn.LET(_xlpm.x,VLOOKUP(V1103,'Drop-down_menus'!$F$2:$G$16,2,FALSE),IF(_xlpm.x=0,"",_xlpm.x)))</f>
        <v/>
      </c>
      <c r="AA1103" t="str">
        <f>IF(W1103="","",_xlfn.LET(_xlpm.x,VLOOKUP(W1103,'Drop-down_menus'!$F$2:$G$16,2,FALSE),IF(_xlpm.x=0,"",_xlpm.x)))</f>
        <v/>
      </c>
      <c r="AB1103" t="s">
        <v>678</v>
      </c>
      <c r="AE1103" t="s">
        <v>827</v>
      </c>
    </row>
    <row r="1104" spans="1:31" hidden="1" x14ac:dyDescent="0.2">
      <c r="A1104" s="2" t="s">
        <v>239</v>
      </c>
      <c r="C1104">
        <v>1566</v>
      </c>
      <c r="D1104" t="s">
        <v>696</v>
      </c>
      <c r="G1104">
        <v>1</v>
      </c>
      <c r="I1104" t="s">
        <v>2611</v>
      </c>
      <c r="J1104" t="str">
        <f>IF($I1104="","",_xlfn.LET(_xlpm.x,VLOOKUP($I1104,'taxon-match_2026-08-31'!$A$2:$N$122,6,FALSE),IF(_xlpm.x=0,"",_xlpm.x)))</f>
        <v/>
      </c>
      <c r="K1104" t="str">
        <f>IF($I1104="","",_xlfn.LET(_xlpm.x,VLOOKUP($I1104,'taxon-match_2026-08-31'!$A$2:$N$122,4,FALSE),IF(_xlpm.x=0,"",_xlpm.x)))</f>
        <v/>
      </c>
      <c r="L1104" t="str">
        <f>IF($I1104="","",_xlfn.LET(_xlpm.x,VLOOKUP($I1104,'taxon-match_2026-08-31'!$A$2:$N$122,7,FALSE),IF(_xlpm.x=0,"",_xlpm.x)))</f>
        <v/>
      </c>
      <c r="M1104" t="str">
        <f>IF($I1104="","",_xlfn.LET(_xlpm.x,VLOOKUP($I1104,'taxon-match_2026-08-31'!$A$2:$N$122,8,FALSE),IF(_xlpm.x=0,"",_xlpm.x)))</f>
        <v/>
      </c>
      <c r="N1104" t="str">
        <f>IF($I1104="","",_xlfn.LET(_xlpm.x,VLOOKUP($I1104,'taxon-match_2026-08-31'!$A$2:$N$122,9,FALSE),IF(_xlpm.x=0,"",_xlpm.x)))</f>
        <v/>
      </c>
      <c r="O1104" t="str">
        <f>IF($I1104="","",_xlfn.LET(_xlpm.x,VLOOKUP($I1104,'taxon-match_2026-08-31'!$A$2:$N$122,10,FALSE),IF(_xlpm.x=0,"",_xlpm.x)))</f>
        <v/>
      </c>
      <c r="P1104" t="str">
        <f>IF($I1104="","",_xlfn.LET(_xlpm.x,VLOOKUP($I1104,'taxon-match_2026-08-31'!$A$2:$N$122,11,FALSE),IF(_xlpm.x=0,"",_xlpm.x)))</f>
        <v/>
      </c>
      <c r="Q1104" t="str">
        <f>IF($I1104="","",_xlfn.LET(_xlpm.x,VLOOKUP($I1104,'taxon-match_2026-08-31'!$A$2:$N$122,12,FALSE),IF(_xlpm.x=0,"",_xlpm.x)))</f>
        <v/>
      </c>
      <c r="R1104" t="str">
        <f>IF($I1104="","",_xlfn.LET(_xlpm.x,VLOOKUP($I1104,'taxon-match_2026-08-31'!$A$2:$N$122,14,FALSE),IF(_xlpm.x=0,"",_xlpm.x)))</f>
        <v/>
      </c>
      <c r="T1104" t="s">
        <v>185</v>
      </c>
      <c r="X1104" t="str">
        <f>IF(T1104="","",_xlfn.LET(_xlpm.x,VLOOKUP(T1104,'Drop-down_menus'!$F$2:$G$16,2,FALSE),IF(_xlpm.x=0,"",_xlpm.x)))</f>
        <v>https://orcid.org/0000-0003-4905-1637</v>
      </c>
      <c r="Y1104" t="str">
        <f>IF(U1104="","",_xlfn.LET(_xlpm.x,VLOOKUP(U1104,'Drop-down_menus'!$F$2:$G$16,2,FALSE),IF(_xlpm.x=0,"",_xlpm.x)))</f>
        <v/>
      </c>
      <c r="Z1104" t="str">
        <f>IF(V1104="","",_xlfn.LET(_xlpm.x,VLOOKUP(V1104,'Drop-down_menus'!$F$2:$G$16,2,FALSE),IF(_xlpm.x=0,"",_xlpm.x)))</f>
        <v/>
      </c>
      <c r="AA1104" t="str">
        <f>IF(W1104="","",_xlfn.LET(_xlpm.x,VLOOKUP(W1104,'Drop-down_menus'!$F$2:$G$16,2,FALSE),IF(_xlpm.x=0,"",_xlpm.x)))</f>
        <v/>
      </c>
    </row>
    <row r="1105" spans="1:34" hidden="1" x14ac:dyDescent="0.2">
      <c r="A1105" s="2" t="s">
        <v>239</v>
      </c>
      <c r="C1105">
        <v>1567</v>
      </c>
      <c r="D1105" t="s">
        <v>696</v>
      </c>
      <c r="G1105">
        <v>1</v>
      </c>
      <c r="I1105" t="s">
        <v>2611</v>
      </c>
      <c r="J1105" t="str">
        <f>IF($I1105="","",_xlfn.LET(_xlpm.x,VLOOKUP($I1105,'taxon-match_2026-08-31'!$A$2:$N$122,6,FALSE),IF(_xlpm.x=0,"",_xlpm.x)))</f>
        <v/>
      </c>
      <c r="K1105" t="str">
        <f>IF($I1105="","",_xlfn.LET(_xlpm.x,VLOOKUP($I1105,'taxon-match_2026-08-31'!$A$2:$N$122,4,FALSE),IF(_xlpm.x=0,"",_xlpm.x)))</f>
        <v/>
      </c>
      <c r="L1105" t="str">
        <f>IF($I1105="","",_xlfn.LET(_xlpm.x,VLOOKUP($I1105,'taxon-match_2026-08-31'!$A$2:$N$122,7,FALSE),IF(_xlpm.x=0,"",_xlpm.x)))</f>
        <v/>
      </c>
      <c r="M1105" t="str">
        <f>IF($I1105="","",_xlfn.LET(_xlpm.x,VLOOKUP($I1105,'taxon-match_2026-08-31'!$A$2:$N$122,8,FALSE),IF(_xlpm.x=0,"",_xlpm.x)))</f>
        <v/>
      </c>
      <c r="N1105" t="str">
        <f>IF($I1105="","",_xlfn.LET(_xlpm.x,VLOOKUP($I1105,'taxon-match_2026-08-31'!$A$2:$N$122,9,FALSE),IF(_xlpm.x=0,"",_xlpm.x)))</f>
        <v/>
      </c>
      <c r="O1105" t="str">
        <f>IF($I1105="","",_xlfn.LET(_xlpm.x,VLOOKUP($I1105,'taxon-match_2026-08-31'!$A$2:$N$122,10,FALSE),IF(_xlpm.x=0,"",_xlpm.x)))</f>
        <v/>
      </c>
      <c r="P1105" t="str">
        <f>IF($I1105="","",_xlfn.LET(_xlpm.x,VLOOKUP($I1105,'taxon-match_2026-08-31'!$A$2:$N$122,11,FALSE),IF(_xlpm.x=0,"",_xlpm.x)))</f>
        <v/>
      </c>
      <c r="Q1105" t="str">
        <f>IF($I1105="","",_xlfn.LET(_xlpm.x,VLOOKUP($I1105,'taxon-match_2026-08-31'!$A$2:$N$122,12,FALSE),IF(_xlpm.x=0,"",_xlpm.x)))</f>
        <v/>
      </c>
      <c r="R1105" t="str">
        <f>IF($I1105="","",_xlfn.LET(_xlpm.x,VLOOKUP($I1105,'taxon-match_2026-08-31'!$A$2:$N$122,14,FALSE),IF(_xlpm.x=0,"",_xlpm.x)))</f>
        <v/>
      </c>
      <c r="T1105" t="s">
        <v>185</v>
      </c>
      <c r="X1105" t="str">
        <f>IF(T1105="","",_xlfn.LET(_xlpm.x,VLOOKUP(T1105,'Drop-down_menus'!$F$2:$G$16,2,FALSE),IF(_xlpm.x=0,"",_xlpm.x)))</f>
        <v>https://orcid.org/0000-0003-4905-1637</v>
      </c>
      <c r="Y1105" t="str">
        <f>IF(U1105="","",_xlfn.LET(_xlpm.x,VLOOKUP(U1105,'Drop-down_menus'!$F$2:$G$16,2,FALSE),IF(_xlpm.x=0,"",_xlpm.x)))</f>
        <v/>
      </c>
      <c r="Z1105" t="str">
        <f>IF(V1105="","",_xlfn.LET(_xlpm.x,VLOOKUP(V1105,'Drop-down_menus'!$F$2:$G$16,2,FALSE),IF(_xlpm.x=0,"",_xlpm.x)))</f>
        <v/>
      </c>
      <c r="AA1105" t="str">
        <f>IF(W1105="","",_xlfn.LET(_xlpm.x,VLOOKUP(W1105,'Drop-down_menus'!$F$2:$G$16,2,FALSE),IF(_xlpm.x=0,"",_xlpm.x)))</f>
        <v/>
      </c>
    </row>
    <row r="1106" spans="1:34" hidden="1" x14ac:dyDescent="0.2">
      <c r="A1106" s="2" t="s">
        <v>239</v>
      </c>
      <c r="C1106">
        <v>1569</v>
      </c>
      <c r="D1106" t="s">
        <v>697</v>
      </c>
      <c r="G1106">
        <v>1</v>
      </c>
      <c r="I1106" t="s">
        <v>2611</v>
      </c>
      <c r="J1106" t="str">
        <f>IF($I1106="","",_xlfn.LET(_xlpm.x,VLOOKUP($I1106,'taxon-match_2026-08-31'!$A$2:$N$122,6,FALSE),IF(_xlpm.x=0,"",_xlpm.x)))</f>
        <v/>
      </c>
      <c r="K1106" t="str">
        <f>IF($I1106="","",_xlfn.LET(_xlpm.x,VLOOKUP($I1106,'taxon-match_2026-08-31'!$A$2:$N$122,4,FALSE),IF(_xlpm.x=0,"",_xlpm.x)))</f>
        <v/>
      </c>
      <c r="L1106" t="str">
        <f>IF($I1106="","",_xlfn.LET(_xlpm.x,VLOOKUP($I1106,'taxon-match_2026-08-31'!$A$2:$N$122,7,FALSE),IF(_xlpm.x=0,"",_xlpm.x)))</f>
        <v/>
      </c>
      <c r="M1106" t="str">
        <f>IF($I1106="","",_xlfn.LET(_xlpm.x,VLOOKUP($I1106,'taxon-match_2026-08-31'!$A$2:$N$122,8,FALSE),IF(_xlpm.x=0,"",_xlpm.x)))</f>
        <v/>
      </c>
      <c r="N1106" t="str">
        <f>IF($I1106="","",_xlfn.LET(_xlpm.x,VLOOKUP($I1106,'taxon-match_2026-08-31'!$A$2:$N$122,9,FALSE),IF(_xlpm.x=0,"",_xlpm.x)))</f>
        <v/>
      </c>
      <c r="O1106" t="str">
        <f>IF($I1106="","",_xlfn.LET(_xlpm.x,VLOOKUP($I1106,'taxon-match_2026-08-31'!$A$2:$N$122,10,FALSE),IF(_xlpm.x=0,"",_xlpm.x)))</f>
        <v/>
      </c>
      <c r="P1106" t="str">
        <f>IF($I1106="","",_xlfn.LET(_xlpm.x,VLOOKUP($I1106,'taxon-match_2026-08-31'!$A$2:$N$122,11,FALSE),IF(_xlpm.x=0,"",_xlpm.x)))</f>
        <v/>
      </c>
      <c r="Q1106" t="str">
        <f>IF($I1106="","",_xlfn.LET(_xlpm.x,VLOOKUP($I1106,'taxon-match_2026-08-31'!$A$2:$N$122,12,FALSE),IF(_xlpm.x=0,"",_xlpm.x)))</f>
        <v/>
      </c>
      <c r="R1106" t="str">
        <f>IF($I1106="","",_xlfn.LET(_xlpm.x,VLOOKUP($I1106,'taxon-match_2026-08-31'!$A$2:$N$122,14,FALSE),IF(_xlpm.x=0,"",_xlpm.x)))</f>
        <v/>
      </c>
      <c r="T1106" t="s">
        <v>185</v>
      </c>
      <c r="X1106" t="str">
        <f>IF(T1106="","",_xlfn.LET(_xlpm.x,VLOOKUP(T1106,'Drop-down_menus'!$F$2:$G$16,2,FALSE),IF(_xlpm.x=0,"",_xlpm.x)))</f>
        <v>https://orcid.org/0000-0003-4905-1637</v>
      </c>
      <c r="Y1106" t="str">
        <f>IF(U1106="","",_xlfn.LET(_xlpm.x,VLOOKUP(U1106,'Drop-down_menus'!$F$2:$G$16,2,FALSE),IF(_xlpm.x=0,"",_xlpm.x)))</f>
        <v/>
      </c>
      <c r="Z1106" t="str">
        <f>IF(V1106="","",_xlfn.LET(_xlpm.x,VLOOKUP(V1106,'Drop-down_menus'!$F$2:$G$16,2,FALSE),IF(_xlpm.x=0,"",_xlpm.x)))</f>
        <v/>
      </c>
      <c r="AA1106" t="str">
        <f>IF(W1106="","",_xlfn.LET(_xlpm.x,VLOOKUP(W1106,'Drop-down_menus'!$F$2:$G$16,2,FALSE),IF(_xlpm.x=0,"",_xlpm.x)))</f>
        <v/>
      </c>
      <c r="AB1106" t="s">
        <v>730</v>
      </c>
      <c r="AE1106" t="s">
        <v>737</v>
      </c>
      <c r="AH1106" s="2" t="s">
        <v>833</v>
      </c>
    </row>
    <row r="1107" spans="1:34" hidden="1" x14ac:dyDescent="0.2">
      <c r="A1107" s="2" t="s">
        <v>239</v>
      </c>
      <c r="C1107">
        <v>1570</v>
      </c>
      <c r="D1107" t="s">
        <v>698</v>
      </c>
      <c r="G1107">
        <v>1</v>
      </c>
      <c r="I1107" t="s">
        <v>2611</v>
      </c>
      <c r="J1107" t="str">
        <f>IF($I1107="","",_xlfn.LET(_xlpm.x,VLOOKUP($I1107,'taxon-match_2026-08-31'!$A$2:$N$122,6,FALSE),IF(_xlpm.x=0,"",_xlpm.x)))</f>
        <v/>
      </c>
      <c r="K1107" t="str">
        <f>IF($I1107="","",_xlfn.LET(_xlpm.x,VLOOKUP($I1107,'taxon-match_2026-08-31'!$A$2:$N$122,4,FALSE),IF(_xlpm.x=0,"",_xlpm.x)))</f>
        <v/>
      </c>
      <c r="L1107" t="str">
        <f>IF($I1107="","",_xlfn.LET(_xlpm.x,VLOOKUP($I1107,'taxon-match_2026-08-31'!$A$2:$N$122,7,FALSE),IF(_xlpm.x=0,"",_xlpm.x)))</f>
        <v/>
      </c>
      <c r="M1107" t="str">
        <f>IF($I1107="","",_xlfn.LET(_xlpm.x,VLOOKUP($I1107,'taxon-match_2026-08-31'!$A$2:$N$122,8,FALSE),IF(_xlpm.x=0,"",_xlpm.x)))</f>
        <v/>
      </c>
      <c r="N1107" t="str">
        <f>IF($I1107="","",_xlfn.LET(_xlpm.x,VLOOKUP($I1107,'taxon-match_2026-08-31'!$A$2:$N$122,9,FALSE),IF(_xlpm.x=0,"",_xlpm.x)))</f>
        <v/>
      </c>
      <c r="O1107" t="str">
        <f>IF($I1107="","",_xlfn.LET(_xlpm.x,VLOOKUP($I1107,'taxon-match_2026-08-31'!$A$2:$N$122,10,FALSE),IF(_xlpm.x=0,"",_xlpm.x)))</f>
        <v/>
      </c>
      <c r="P1107" t="str">
        <f>IF($I1107="","",_xlfn.LET(_xlpm.x,VLOOKUP($I1107,'taxon-match_2026-08-31'!$A$2:$N$122,11,FALSE),IF(_xlpm.x=0,"",_xlpm.x)))</f>
        <v/>
      </c>
      <c r="Q1107" t="str">
        <f>IF($I1107="","",_xlfn.LET(_xlpm.x,VLOOKUP($I1107,'taxon-match_2026-08-31'!$A$2:$N$122,12,FALSE),IF(_xlpm.x=0,"",_xlpm.x)))</f>
        <v/>
      </c>
      <c r="R1107" t="str">
        <f>IF($I1107="","",_xlfn.LET(_xlpm.x,VLOOKUP($I1107,'taxon-match_2026-08-31'!$A$2:$N$122,14,FALSE),IF(_xlpm.x=0,"",_xlpm.x)))</f>
        <v/>
      </c>
      <c r="T1107" t="s">
        <v>185</v>
      </c>
      <c r="X1107" t="str">
        <f>IF(T1107="","",_xlfn.LET(_xlpm.x,VLOOKUP(T1107,'Drop-down_menus'!$F$2:$G$16,2,FALSE),IF(_xlpm.x=0,"",_xlpm.x)))</f>
        <v>https://orcid.org/0000-0003-4905-1637</v>
      </c>
      <c r="Y1107" t="str">
        <f>IF(U1107="","",_xlfn.LET(_xlpm.x,VLOOKUP(U1107,'Drop-down_menus'!$F$2:$G$16,2,FALSE),IF(_xlpm.x=0,"",_xlpm.x)))</f>
        <v/>
      </c>
      <c r="Z1107" t="str">
        <f>IF(V1107="","",_xlfn.LET(_xlpm.x,VLOOKUP(V1107,'Drop-down_menus'!$F$2:$G$16,2,FALSE),IF(_xlpm.x=0,"",_xlpm.x)))</f>
        <v/>
      </c>
      <c r="AA1107" t="str">
        <f>IF(W1107="","",_xlfn.LET(_xlpm.x,VLOOKUP(W1107,'Drop-down_menus'!$F$2:$G$16,2,FALSE),IF(_xlpm.x=0,"",_xlpm.x)))</f>
        <v/>
      </c>
      <c r="AB1107" t="s">
        <v>730</v>
      </c>
      <c r="AE1107" t="s">
        <v>735</v>
      </c>
      <c r="AH1107" s="2" t="s">
        <v>833</v>
      </c>
    </row>
    <row r="1108" spans="1:34" hidden="1" x14ac:dyDescent="0.2">
      <c r="A1108" s="2" t="s">
        <v>239</v>
      </c>
      <c r="C1108">
        <v>1571</v>
      </c>
      <c r="D1108" t="s">
        <v>698</v>
      </c>
      <c r="G1108">
        <v>1</v>
      </c>
      <c r="I1108" t="s">
        <v>2611</v>
      </c>
      <c r="J1108" t="str">
        <f>IF($I1108="","",_xlfn.LET(_xlpm.x,VLOOKUP($I1108,'taxon-match_2026-08-31'!$A$2:$N$122,6,FALSE),IF(_xlpm.x=0,"",_xlpm.x)))</f>
        <v/>
      </c>
      <c r="K1108" t="str">
        <f>IF($I1108="","",_xlfn.LET(_xlpm.x,VLOOKUP($I1108,'taxon-match_2026-08-31'!$A$2:$N$122,4,FALSE),IF(_xlpm.x=0,"",_xlpm.x)))</f>
        <v/>
      </c>
      <c r="L1108" t="str">
        <f>IF($I1108="","",_xlfn.LET(_xlpm.x,VLOOKUP($I1108,'taxon-match_2026-08-31'!$A$2:$N$122,7,FALSE),IF(_xlpm.x=0,"",_xlpm.x)))</f>
        <v/>
      </c>
      <c r="M1108" t="str">
        <f>IF($I1108="","",_xlfn.LET(_xlpm.x,VLOOKUP($I1108,'taxon-match_2026-08-31'!$A$2:$N$122,8,FALSE),IF(_xlpm.x=0,"",_xlpm.x)))</f>
        <v/>
      </c>
      <c r="N1108" t="str">
        <f>IF($I1108="","",_xlfn.LET(_xlpm.x,VLOOKUP($I1108,'taxon-match_2026-08-31'!$A$2:$N$122,9,FALSE),IF(_xlpm.x=0,"",_xlpm.x)))</f>
        <v/>
      </c>
      <c r="O1108" t="str">
        <f>IF($I1108="","",_xlfn.LET(_xlpm.x,VLOOKUP($I1108,'taxon-match_2026-08-31'!$A$2:$N$122,10,FALSE),IF(_xlpm.x=0,"",_xlpm.x)))</f>
        <v/>
      </c>
      <c r="P1108" t="str">
        <f>IF($I1108="","",_xlfn.LET(_xlpm.x,VLOOKUP($I1108,'taxon-match_2026-08-31'!$A$2:$N$122,11,FALSE),IF(_xlpm.x=0,"",_xlpm.x)))</f>
        <v/>
      </c>
      <c r="Q1108" t="str">
        <f>IF($I1108="","",_xlfn.LET(_xlpm.x,VLOOKUP($I1108,'taxon-match_2026-08-31'!$A$2:$N$122,12,FALSE),IF(_xlpm.x=0,"",_xlpm.x)))</f>
        <v/>
      </c>
      <c r="R1108" t="str">
        <f>IF($I1108="","",_xlfn.LET(_xlpm.x,VLOOKUP($I1108,'taxon-match_2026-08-31'!$A$2:$N$122,14,FALSE),IF(_xlpm.x=0,"",_xlpm.x)))</f>
        <v/>
      </c>
      <c r="T1108" t="s">
        <v>185</v>
      </c>
      <c r="X1108" t="str">
        <f>IF(T1108="","",_xlfn.LET(_xlpm.x,VLOOKUP(T1108,'Drop-down_menus'!$F$2:$G$16,2,FALSE),IF(_xlpm.x=0,"",_xlpm.x)))</f>
        <v>https://orcid.org/0000-0003-4905-1637</v>
      </c>
      <c r="Y1108" t="str">
        <f>IF(U1108="","",_xlfn.LET(_xlpm.x,VLOOKUP(U1108,'Drop-down_menus'!$F$2:$G$16,2,FALSE),IF(_xlpm.x=0,"",_xlpm.x)))</f>
        <v/>
      </c>
      <c r="Z1108" t="str">
        <f>IF(V1108="","",_xlfn.LET(_xlpm.x,VLOOKUP(V1108,'Drop-down_menus'!$F$2:$G$16,2,FALSE),IF(_xlpm.x=0,"",_xlpm.x)))</f>
        <v/>
      </c>
      <c r="AA1108" t="str">
        <f>IF(W1108="","",_xlfn.LET(_xlpm.x,VLOOKUP(W1108,'Drop-down_menus'!$F$2:$G$16,2,FALSE),IF(_xlpm.x=0,"",_xlpm.x)))</f>
        <v/>
      </c>
      <c r="AB1108" t="s">
        <v>730</v>
      </c>
      <c r="AE1108" t="s">
        <v>735</v>
      </c>
      <c r="AH1108" s="2" t="s">
        <v>833</v>
      </c>
    </row>
    <row r="1109" spans="1:34" hidden="1" x14ac:dyDescent="0.2">
      <c r="A1109" s="2" t="s">
        <v>239</v>
      </c>
      <c r="C1109">
        <v>1572</v>
      </c>
      <c r="D1109" t="s">
        <v>698</v>
      </c>
      <c r="G1109">
        <v>1</v>
      </c>
      <c r="I1109" t="s">
        <v>2611</v>
      </c>
      <c r="J1109" t="str">
        <f>IF($I1109="","",_xlfn.LET(_xlpm.x,VLOOKUP($I1109,'taxon-match_2026-08-31'!$A$2:$N$122,6,FALSE),IF(_xlpm.x=0,"",_xlpm.x)))</f>
        <v/>
      </c>
      <c r="K1109" t="str">
        <f>IF($I1109="","",_xlfn.LET(_xlpm.x,VLOOKUP($I1109,'taxon-match_2026-08-31'!$A$2:$N$122,4,FALSE),IF(_xlpm.x=0,"",_xlpm.x)))</f>
        <v/>
      </c>
      <c r="L1109" t="str">
        <f>IF($I1109="","",_xlfn.LET(_xlpm.x,VLOOKUP($I1109,'taxon-match_2026-08-31'!$A$2:$N$122,7,FALSE),IF(_xlpm.x=0,"",_xlpm.x)))</f>
        <v/>
      </c>
      <c r="M1109" t="str">
        <f>IF($I1109="","",_xlfn.LET(_xlpm.x,VLOOKUP($I1109,'taxon-match_2026-08-31'!$A$2:$N$122,8,FALSE),IF(_xlpm.x=0,"",_xlpm.x)))</f>
        <v/>
      </c>
      <c r="N1109" t="str">
        <f>IF($I1109="","",_xlfn.LET(_xlpm.x,VLOOKUP($I1109,'taxon-match_2026-08-31'!$A$2:$N$122,9,FALSE),IF(_xlpm.x=0,"",_xlpm.x)))</f>
        <v/>
      </c>
      <c r="O1109" t="str">
        <f>IF($I1109="","",_xlfn.LET(_xlpm.x,VLOOKUP($I1109,'taxon-match_2026-08-31'!$A$2:$N$122,10,FALSE),IF(_xlpm.x=0,"",_xlpm.x)))</f>
        <v/>
      </c>
      <c r="P1109" t="str">
        <f>IF($I1109="","",_xlfn.LET(_xlpm.x,VLOOKUP($I1109,'taxon-match_2026-08-31'!$A$2:$N$122,11,FALSE),IF(_xlpm.x=0,"",_xlpm.x)))</f>
        <v/>
      </c>
      <c r="Q1109" t="str">
        <f>IF($I1109="","",_xlfn.LET(_xlpm.x,VLOOKUP($I1109,'taxon-match_2026-08-31'!$A$2:$N$122,12,FALSE),IF(_xlpm.x=0,"",_xlpm.x)))</f>
        <v/>
      </c>
      <c r="R1109" t="str">
        <f>IF($I1109="","",_xlfn.LET(_xlpm.x,VLOOKUP($I1109,'taxon-match_2026-08-31'!$A$2:$N$122,14,FALSE),IF(_xlpm.x=0,"",_xlpm.x)))</f>
        <v/>
      </c>
      <c r="T1109" t="s">
        <v>185</v>
      </c>
      <c r="X1109" t="str">
        <f>IF(T1109="","",_xlfn.LET(_xlpm.x,VLOOKUP(T1109,'Drop-down_menus'!$F$2:$G$16,2,FALSE),IF(_xlpm.x=0,"",_xlpm.x)))</f>
        <v>https://orcid.org/0000-0003-4905-1637</v>
      </c>
      <c r="Y1109" t="str">
        <f>IF(U1109="","",_xlfn.LET(_xlpm.x,VLOOKUP(U1109,'Drop-down_menus'!$F$2:$G$16,2,FALSE),IF(_xlpm.x=0,"",_xlpm.x)))</f>
        <v/>
      </c>
      <c r="Z1109" t="str">
        <f>IF(V1109="","",_xlfn.LET(_xlpm.x,VLOOKUP(V1109,'Drop-down_menus'!$F$2:$G$16,2,FALSE),IF(_xlpm.x=0,"",_xlpm.x)))</f>
        <v/>
      </c>
      <c r="AA1109" t="str">
        <f>IF(W1109="","",_xlfn.LET(_xlpm.x,VLOOKUP(W1109,'Drop-down_menus'!$F$2:$G$16,2,FALSE),IF(_xlpm.x=0,"",_xlpm.x)))</f>
        <v/>
      </c>
      <c r="AB1109" t="s">
        <v>730</v>
      </c>
      <c r="AE1109" t="s">
        <v>735</v>
      </c>
      <c r="AH1109" s="2" t="s">
        <v>833</v>
      </c>
    </row>
    <row r="1110" spans="1:34" hidden="1" x14ac:dyDescent="0.2">
      <c r="A1110" s="2" t="s">
        <v>239</v>
      </c>
      <c r="C1110">
        <v>1573</v>
      </c>
      <c r="D1110" t="s">
        <v>786</v>
      </c>
      <c r="G1110">
        <v>1</v>
      </c>
      <c r="I1110" t="s">
        <v>2611</v>
      </c>
      <c r="J1110" t="str">
        <f>IF($I1110="","",_xlfn.LET(_xlpm.x,VLOOKUP($I1110,'taxon-match_2026-08-31'!$A$2:$N$122,6,FALSE),IF(_xlpm.x=0,"",_xlpm.x)))</f>
        <v/>
      </c>
      <c r="K1110" t="str">
        <f>IF($I1110="","",_xlfn.LET(_xlpm.x,VLOOKUP($I1110,'taxon-match_2026-08-31'!$A$2:$N$122,4,FALSE),IF(_xlpm.x=0,"",_xlpm.x)))</f>
        <v/>
      </c>
      <c r="L1110" t="str">
        <f>IF($I1110="","",_xlfn.LET(_xlpm.x,VLOOKUP($I1110,'taxon-match_2026-08-31'!$A$2:$N$122,7,FALSE),IF(_xlpm.x=0,"",_xlpm.x)))</f>
        <v/>
      </c>
      <c r="M1110" t="str">
        <f>IF($I1110="","",_xlfn.LET(_xlpm.x,VLOOKUP($I1110,'taxon-match_2026-08-31'!$A$2:$N$122,8,FALSE),IF(_xlpm.x=0,"",_xlpm.x)))</f>
        <v/>
      </c>
      <c r="N1110" t="str">
        <f>IF($I1110="","",_xlfn.LET(_xlpm.x,VLOOKUP($I1110,'taxon-match_2026-08-31'!$A$2:$N$122,9,FALSE),IF(_xlpm.x=0,"",_xlpm.x)))</f>
        <v/>
      </c>
      <c r="O1110" t="str">
        <f>IF($I1110="","",_xlfn.LET(_xlpm.x,VLOOKUP($I1110,'taxon-match_2026-08-31'!$A$2:$N$122,10,FALSE),IF(_xlpm.x=0,"",_xlpm.x)))</f>
        <v/>
      </c>
      <c r="P1110" t="str">
        <f>IF($I1110="","",_xlfn.LET(_xlpm.x,VLOOKUP($I1110,'taxon-match_2026-08-31'!$A$2:$N$122,11,FALSE),IF(_xlpm.x=0,"",_xlpm.x)))</f>
        <v/>
      </c>
      <c r="Q1110" t="str">
        <f>IF($I1110="","",_xlfn.LET(_xlpm.x,VLOOKUP($I1110,'taxon-match_2026-08-31'!$A$2:$N$122,12,FALSE),IF(_xlpm.x=0,"",_xlpm.x)))</f>
        <v/>
      </c>
      <c r="R1110" t="str">
        <f>IF($I1110="","",_xlfn.LET(_xlpm.x,VLOOKUP($I1110,'taxon-match_2026-08-31'!$A$2:$N$122,14,FALSE),IF(_xlpm.x=0,"",_xlpm.x)))</f>
        <v/>
      </c>
      <c r="T1110" t="s">
        <v>185</v>
      </c>
      <c r="X1110" t="str">
        <f>IF(T1110="","",_xlfn.LET(_xlpm.x,VLOOKUP(T1110,'Drop-down_menus'!$F$2:$G$16,2,FALSE),IF(_xlpm.x=0,"",_xlpm.x)))</f>
        <v>https://orcid.org/0000-0003-4905-1637</v>
      </c>
      <c r="Y1110" t="str">
        <f>IF(U1110="","",_xlfn.LET(_xlpm.x,VLOOKUP(U1110,'Drop-down_menus'!$F$2:$G$16,2,FALSE),IF(_xlpm.x=0,"",_xlpm.x)))</f>
        <v/>
      </c>
      <c r="Z1110" t="str">
        <f>IF(V1110="","",_xlfn.LET(_xlpm.x,VLOOKUP(V1110,'Drop-down_menus'!$F$2:$G$16,2,FALSE),IF(_xlpm.x=0,"",_xlpm.x)))</f>
        <v/>
      </c>
      <c r="AA1110" t="str">
        <f>IF(W1110="","",_xlfn.LET(_xlpm.x,VLOOKUP(W1110,'Drop-down_menus'!$F$2:$G$16,2,FALSE),IF(_xlpm.x=0,"",_xlpm.x)))</f>
        <v/>
      </c>
      <c r="AB1110" t="s">
        <v>730</v>
      </c>
      <c r="AE1110" t="s">
        <v>737</v>
      </c>
      <c r="AH1110" s="2" t="s">
        <v>833</v>
      </c>
    </row>
    <row r="1111" spans="1:34" hidden="1" x14ac:dyDescent="0.2">
      <c r="A1111" s="2" t="s">
        <v>239</v>
      </c>
      <c r="C1111">
        <v>1574</v>
      </c>
      <c r="D1111" t="s">
        <v>786</v>
      </c>
      <c r="G1111">
        <v>1</v>
      </c>
      <c r="I1111" t="s">
        <v>2611</v>
      </c>
      <c r="J1111" t="str">
        <f>IF($I1111="","",_xlfn.LET(_xlpm.x,VLOOKUP($I1111,'taxon-match_2026-08-31'!$A$2:$N$122,6,FALSE),IF(_xlpm.x=0,"",_xlpm.x)))</f>
        <v/>
      </c>
      <c r="K1111" t="str">
        <f>IF($I1111="","",_xlfn.LET(_xlpm.x,VLOOKUP($I1111,'taxon-match_2026-08-31'!$A$2:$N$122,4,FALSE),IF(_xlpm.x=0,"",_xlpm.x)))</f>
        <v/>
      </c>
      <c r="L1111" t="str">
        <f>IF($I1111="","",_xlfn.LET(_xlpm.x,VLOOKUP($I1111,'taxon-match_2026-08-31'!$A$2:$N$122,7,FALSE),IF(_xlpm.x=0,"",_xlpm.x)))</f>
        <v/>
      </c>
      <c r="M1111" t="str">
        <f>IF($I1111="","",_xlfn.LET(_xlpm.x,VLOOKUP($I1111,'taxon-match_2026-08-31'!$A$2:$N$122,8,FALSE),IF(_xlpm.x=0,"",_xlpm.x)))</f>
        <v/>
      </c>
      <c r="N1111" t="str">
        <f>IF($I1111="","",_xlfn.LET(_xlpm.x,VLOOKUP($I1111,'taxon-match_2026-08-31'!$A$2:$N$122,9,FALSE),IF(_xlpm.x=0,"",_xlpm.x)))</f>
        <v/>
      </c>
      <c r="O1111" t="str">
        <f>IF($I1111="","",_xlfn.LET(_xlpm.x,VLOOKUP($I1111,'taxon-match_2026-08-31'!$A$2:$N$122,10,FALSE),IF(_xlpm.x=0,"",_xlpm.x)))</f>
        <v/>
      </c>
      <c r="P1111" t="str">
        <f>IF($I1111="","",_xlfn.LET(_xlpm.x,VLOOKUP($I1111,'taxon-match_2026-08-31'!$A$2:$N$122,11,FALSE),IF(_xlpm.x=0,"",_xlpm.x)))</f>
        <v/>
      </c>
      <c r="Q1111" t="str">
        <f>IF($I1111="","",_xlfn.LET(_xlpm.x,VLOOKUP($I1111,'taxon-match_2026-08-31'!$A$2:$N$122,12,FALSE),IF(_xlpm.x=0,"",_xlpm.x)))</f>
        <v/>
      </c>
      <c r="R1111" t="str">
        <f>IF($I1111="","",_xlfn.LET(_xlpm.x,VLOOKUP($I1111,'taxon-match_2026-08-31'!$A$2:$N$122,14,FALSE),IF(_xlpm.x=0,"",_xlpm.x)))</f>
        <v/>
      </c>
      <c r="T1111" t="s">
        <v>185</v>
      </c>
      <c r="X1111" t="str">
        <f>IF(T1111="","",_xlfn.LET(_xlpm.x,VLOOKUP(T1111,'Drop-down_menus'!$F$2:$G$16,2,FALSE),IF(_xlpm.x=0,"",_xlpm.x)))</f>
        <v>https://orcid.org/0000-0003-4905-1637</v>
      </c>
      <c r="Y1111" t="str">
        <f>IF(U1111="","",_xlfn.LET(_xlpm.x,VLOOKUP(U1111,'Drop-down_menus'!$F$2:$G$16,2,FALSE),IF(_xlpm.x=0,"",_xlpm.x)))</f>
        <v/>
      </c>
      <c r="Z1111" t="str">
        <f>IF(V1111="","",_xlfn.LET(_xlpm.x,VLOOKUP(V1111,'Drop-down_menus'!$F$2:$G$16,2,FALSE),IF(_xlpm.x=0,"",_xlpm.x)))</f>
        <v/>
      </c>
      <c r="AA1111" t="str">
        <f>IF(W1111="","",_xlfn.LET(_xlpm.x,VLOOKUP(W1111,'Drop-down_menus'!$F$2:$G$16,2,FALSE),IF(_xlpm.x=0,"",_xlpm.x)))</f>
        <v/>
      </c>
      <c r="AB1111" t="s">
        <v>730</v>
      </c>
      <c r="AE1111" t="s">
        <v>737</v>
      </c>
      <c r="AH1111" s="2" t="s">
        <v>833</v>
      </c>
    </row>
    <row r="1112" spans="1:34" hidden="1" x14ac:dyDescent="0.2">
      <c r="A1112" s="2" t="s">
        <v>239</v>
      </c>
      <c r="C1112">
        <v>1575</v>
      </c>
      <c r="D1112" t="s">
        <v>786</v>
      </c>
      <c r="G1112">
        <v>1</v>
      </c>
      <c r="I1112" t="s">
        <v>2611</v>
      </c>
      <c r="J1112" t="str">
        <f>IF($I1112="","",_xlfn.LET(_xlpm.x,VLOOKUP($I1112,'taxon-match_2026-08-31'!$A$2:$N$122,6,FALSE),IF(_xlpm.x=0,"",_xlpm.x)))</f>
        <v/>
      </c>
      <c r="K1112" t="str">
        <f>IF($I1112="","",_xlfn.LET(_xlpm.x,VLOOKUP($I1112,'taxon-match_2026-08-31'!$A$2:$N$122,4,FALSE),IF(_xlpm.x=0,"",_xlpm.x)))</f>
        <v/>
      </c>
      <c r="L1112" t="str">
        <f>IF($I1112="","",_xlfn.LET(_xlpm.x,VLOOKUP($I1112,'taxon-match_2026-08-31'!$A$2:$N$122,7,FALSE),IF(_xlpm.x=0,"",_xlpm.x)))</f>
        <v/>
      </c>
      <c r="M1112" t="str">
        <f>IF($I1112="","",_xlfn.LET(_xlpm.x,VLOOKUP($I1112,'taxon-match_2026-08-31'!$A$2:$N$122,8,FALSE),IF(_xlpm.x=0,"",_xlpm.x)))</f>
        <v/>
      </c>
      <c r="N1112" t="str">
        <f>IF($I1112="","",_xlfn.LET(_xlpm.x,VLOOKUP($I1112,'taxon-match_2026-08-31'!$A$2:$N$122,9,FALSE),IF(_xlpm.x=0,"",_xlpm.x)))</f>
        <v/>
      </c>
      <c r="O1112" t="str">
        <f>IF($I1112="","",_xlfn.LET(_xlpm.x,VLOOKUP($I1112,'taxon-match_2026-08-31'!$A$2:$N$122,10,FALSE),IF(_xlpm.x=0,"",_xlpm.x)))</f>
        <v/>
      </c>
      <c r="P1112" t="str">
        <f>IF($I1112="","",_xlfn.LET(_xlpm.x,VLOOKUP($I1112,'taxon-match_2026-08-31'!$A$2:$N$122,11,FALSE),IF(_xlpm.x=0,"",_xlpm.x)))</f>
        <v/>
      </c>
      <c r="Q1112" t="str">
        <f>IF($I1112="","",_xlfn.LET(_xlpm.x,VLOOKUP($I1112,'taxon-match_2026-08-31'!$A$2:$N$122,12,FALSE),IF(_xlpm.x=0,"",_xlpm.x)))</f>
        <v/>
      </c>
      <c r="R1112" t="str">
        <f>IF($I1112="","",_xlfn.LET(_xlpm.x,VLOOKUP($I1112,'taxon-match_2026-08-31'!$A$2:$N$122,14,FALSE),IF(_xlpm.x=0,"",_xlpm.x)))</f>
        <v/>
      </c>
      <c r="T1112" t="s">
        <v>185</v>
      </c>
      <c r="X1112" t="str">
        <f>IF(T1112="","",_xlfn.LET(_xlpm.x,VLOOKUP(T1112,'Drop-down_menus'!$F$2:$G$16,2,FALSE),IF(_xlpm.x=0,"",_xlpm.x)))</f>
        <v>https://orcid.org/0000-0003-4905-1637</v>
      </c>
      <c r="Y1112" t="str">
        <f>IF(U1112="","",_xlfn.LET(_xlpm.x,VLOOKUP(U1112,'Drop-down_menus'!$F$2:$G$16,2,FALSE),IF(_xlpm.x=0,"",_xlpm.x)))</f>
        <v/>
      </c>
      <c r="Z1112" t="str">
        <f>IF(V1112="","",_xlfn.LET(_xlpm.x,VLOOKUP(V1112,'Drop-down_menus'!$F$2:$G$16,2,FALSE),IF(_xlpm.x=0,"",_xlpm.x)))</f>
        <v/>
      </c>
      <c r="AA1112" t="str">
        <f>IF(W1112="","",_xlfn.LET(_xlpm.x,VLOOKUP(W1112,'Drop-down_menus'!$F$2:$G$16,2,FALSE),IF(_xlpm.x=0,"",_xlpm.x)))</f>
        <v/>
      </c>
      <c r="AB1112" t="s">
        <v>730</v>
      </c>
      <c r="AE1112" t="s">
        <v>737</v>
      </c>
      <c r="AH1112" s="2" t="s">
        <v>833</v>
      </c>
    </row>
    <row r="1113" spans="1:34" hidden="1" x14ac:dyDescent="0.2">
      <c r="A1113" s="2" t="s">
        <v>291</v>
      </c>
      <c r="C1113">
        <v>2370</v>
      </c>
      <c r="D1113" t="s">
        <v>696</v>
      </c>
      <c r="G1113">
        <v>1</v>
      </c>
      <c r="I1113" t="s">
        <v>2611</v>
      </c>
      <c r="J1113" t="str">
        <f>IF($I1113="","",_xlfn.LET(_xlpm.x,VLOOKUP($I1113,'taxon-match_2026-08-31'!$A$2:$N$122,6,FALSE),IF(_xlpm.x=0,"",_xlpm.x)))</f>
        <v/>
      </c>
      <c r="K1113" t="str">
        <f>IF($I1113="","",_xlfn.LET(_xlpm.x,VLOOKUP($I1113,'taxon-match_2026-08-31'!$A$2:$N$122,4,FALSE),IF(_xlpm.x=0,"",_xlpm.x)))</f>
        <v/>
      </c>
      <c r="L1113" t="str">
        <f>IF($I1113="","",_xlfn.LET(_xlpm.x,VLOOKUP($I1113,'taxon-match_2026-08-31'!$A$2:$N$122,7,FALSE),IF(_xlpm.x=0,"",_xlpm.x)))</f>
        <v/>
      </c>
      <c r="M1113" t="str">
        <f>IF($I1113="","",_xlfn.LET(_xlpm.x,VLOOKUP($I1113,'taxon-match_2026-08-31'!$A$2:$N$122,8,FALSE),IF(_xlpm.x=0,"",_xlpm.x)))</f>
        <v/>
      </c>
      <c r="N1113" t="str">
        <f>IF($I1113="","",_xlfn.LET(_xlpm.x,VLOOKUP($I1113,'taxon-match_2026-08-31'!$A$2:$N$122,9,FALSE),IF(_xlpm.x=0,"",_xlpm.x)))</f>
        <v/>
      </c>
      <c r="O1113" t="str">
        <f>IF($I1113="","",_xlfn.LET(_xlpm.x,VLOOKUP($I1113,'taxon-match_2026-08-31'!$A$2:$N$122,10,FALSE),IF(_xlpm.x=0,"",_xlpm.x)))</f>
        <v/>
      </c>
      <c r="P1113" t="str">
        <f>IF($I1113="","",_xlfn.LET(_xlpm.x,VLOOKUP($I1113,'taxon-match_2026-08-31'!$A$2:$N$122,11,FALSE),IF(_xlpm.x=0,"",_xlpm.x)))</f>
        <v/>
      </c>
      <c r="Q1113" t="str">
        <f>IF($I1113="","",_xlfn.LET(_xlpm.x,VLOOKUP($I1113,'taxon-match_2026-08-31'!$A$2:$N$122,12,FALSE),IF(_xlpm.x=0,"",_xlpm.x)))</f>
        <v/>
      </c>
      <c r="R1113" t="str">
        <f>IF($I1113="","",_xlfn.LET(_xlpm.x,VLOOKUP($I1113,'taxon-match_2026-08-31'!$A$2:$N$122,14,FALSE),IF(_xlpm.x=0,"",_xlpm.x)))</f>
        <v/>
      </c>
      <c r="T1113" t="s">
        <v>185</v>
      </c>
      <c r="X1113" t="str">
        <f>IF(T1113="","",_xlfn.LET(_xlpm.x,VLOOKUP(T1113,'Drop-down_menus'!$F$2:$G$16,2,FALSE),IF(_xlpm.x=0,"",_xlpm.x)))</f>
        <v>https://orcid.org/0000-0003-4905-1637</v>
      </c>
      <c r="Y1113" t="str">
        <f>IF(U1113="","",_xlfn.LET(_xlpm.x,VLOOKUP(U1113,'Drop-down_menus'!$F$2:$G$16,2,FALSE),IF(_xlpm.x=0,"",_xlpm.x)))</f>
        <v/>
      </c>
      <c r="Z1113" t="str">
        <f>IF(V1113="","",_xlfn.LET(_xlpm.x,VLOOKUP(V1113,'Drop-down_menus'!$F$2:$G$16,2,FALSE),IF(_xlpm.x=0,"",_xlpm.x)))</f>
        <v/>
      </c>
      <c r="AA1113" t="str">
        <f>IF(W1113="","",_xlfn.LET(_xlpm.x,VLOOKUP(W1113,'Drop-down_menus'!$F$2:$G$16,2,FALSE),IF(_xlpm.x=0,"",_xlpm.x)))</f>
        <v/>
      </c>
    </row>
    <row r="1114" spans="1:34" hidden="1" x14ac:dyDescent="0.2">
      <c r="A1114" s="2" t="s">
        <v>291</v>
      </c>
      <c r="C1114">
        <v>2371</v>
      </c>
      <c r="D1114" t="s">
        <v>696</v>
      </c>
      <c r="G1114">
        <v>1</v>
      </c>
      <c r="I1114" t="s">
        <v>2611</v>
      </c>
      <c r="J1114" t="str">
        <f>IF($I1114="","",_xlfn.LET(_xlpm.x,VLOOKUP($I1114,'taxon-match_2026-08-31'!$A$2:$N$122,6,FALSE),IF(_xlpm.x=0,"",_xlpm.x)))</f>
        <v/>
      </c>
      <c r="K1114" t="str">
        <f>IF($I1114="","",_xlfn.LET(_xlpm.x,VLOOKUP($I1114,'taxon-match_2026-08-31'!$A$2:$N$122,4,FALSE),IF(_xlpm.x=0,"",_xlpm.x)))</f>
        <v/>
      </c>
      <c r="L1114" t="str">
        <f>IF($I1114="","",_xlfn.LET(_xlpm.x,VLOOKUP($I1114,'taxon-match_2026-08-31'!$A$2:$N$122,7,FALSE),IF(_xlpm.x=0,"",_xlpm.x)))</f>
        <v/>
      </c>
      <c r="M1114" t="str">
        <f>IF($I1114="","",_xlfn.LET(_xlpm.x,VLOOKUP($I1114,'taxon-match_2026-08-31'!$A$2:$N$122,8,FALSE),IF(_xlpm.x=0,"",_xlpm.x)))</f>
        <v/>
      </c>
      <c r="N1114" t="str">
        <f>IF($I1114="","",_xlfn.LET(_xlpm.x,VLOOKUP($I1114,'taxon-match_2026-08-31'!$A$2:$N$122,9,FALSE),IF(_xlpm.x=0,"",_xlpm.x)))</f>
        <v/>
      </c>
      <c r="O1114" t="str">
        <f>IF($I1114="","",_xlfn.LET(_xlpm.x,VLOOKUP($I1114,'taxon-match_2026-08-31'!$A$2:$N$122,10,FALSE),IF(_xlpm.x=0,"",_xlpm.x)))</f>
        <v/>
      </c>
      <c r="P1114" t="str">
        <f>IF($I1114="","",_xlfn.LET(_xlpm.x,VLOOKUP($I1114,'taxon-match_2026-08-31'!$A$2:$N$122,11,FALSE),IF(_xlpm.x=0,"",_xlpm.x)))</f>
        <v/>
      </c>
      <c r="Q1114" t="str">
        <f>IF($I1114="","",_xlfn.LET(_xlpm.x,VLOOKUP($I1114,'taxon-match_2026-08-31'!$A$2:$N$122,12,FALSE),IF(_xlpm.x=0,"",_xlpm.x)))</f>
        <v/>
      </c>
      <c r="R1114" t="str">
        <f>IF($I1114="","",_xlfn.LET(_xlpm.x,VLOOKUP($I1114,'taxon-match_2026-08-31'!$A$2:$N$122,14,FALSE),IF(_xlpm.x=0,"",_xlpm.x)))</f>
        <v/>
      </c>
      <c r="T1114" t="s">
        <v>185</v>
      </c>
      <c r="X1114" t="str">
        <f>IF(T1114="","",_xlfn.LET(_xlpm.x,VLOOKUP(T1114,'Drop-down_menus'!$F$2:$G$16,2,FALSE),IF(_xlpm.x=0,"",_xlpm.x)))</f>
        <v>https://orcid.org/0000-0003-4905-1637</v>
      </c>
      <c r="Y1114" t="str">
        <f>IF(U1114="","",_xlfn.LET(_xlpm.x,VLOOKUP(U1114,'Drop-down_menus'!$F$2:$G$16,2,FALSE),IF(_xlpm.x=0,"",_xlpm.x)))</f>
        <v/>
      </c>
      <c r="Z1114" t="str">
        <f>IF(V1114="","",_xlfn.LET(_xlpm.x,VLOOKUP(V1114,'Drop-down_menus'!$F$2:$G$16,2,FALSE),IF(_xlpm.x=0,"",_xlpm.x)))</f>
        <v/>
      </c>
      <c r="AA1114" t="str">
        <f>IF(W1114="","",_xlfn.LET(_xlpm.x,VLOOKUP(W1114,'Drop-down_menus'!$F$2:$G$16,2,FALSE),IF(_xlpm.x=0,"",_xlpm.x)))</f>
        <v/>
      </c>
    </row>
    <row r="1115" spans="1:34" hidden="1" x14ac:dyDescent="0.2">
      <c r="A1115" s="2" t="s">
        <v>291</v>
      </c>
      <c r="C1115">
        <v>2372</v>
      </c>
      <c r="D1115" t="s">
        <v>696</v>
      </c>
      <c r="G1115">
        <v>1</v>
      </c>
      <c r="I1115" t="s">
        <v>2611</v>
      </c>
      <c r="J1115" t="str">
        <f>IF($I1115="","",_xlfn.LET(_xlpm.x,VLOOKUP($I1115,'taxon-match_2026-08-31'!$A$2:$N$122,6,FALSE),IF(_xlpm.x=0,"",_xlpm.x)))</f>
        <v/>
      </c>
      <c r="K1115" t="str">
        <f>IF($I1115="","",_xlfn.LET(_xlpm.x,VLOOKUP($I1115,'taxon-match_2026-08-31'!$A$2:$N$122,4,FALSE),IF(_xlpm.x=0,"",_xlpm.x)))</f>
        <v/>
      </c>
      <c r="L1115" t="str">
        <f>IF($I1115="","",_xlfn.LET(_xlpm.x,VLOOKUP($I1115,'taxon-match_2026-08-31'!$A$2:$N$122,7,FALSE),IF(_xlpm.x=0,"",_xlpm.x)))</f>
        <v/>
      </c>
      <c r="M1115" t="str">
        <f>IF($I1115="","",_xlfn.LET(_xlpm.x,VLOOKUP($I1115,'taxon-match_2026-08-31'!$A$2:$N$122,8,FALSE),IF(_xlpm.x=0,"",_xlpm.x)))</f>
        <v/>
      </c>
      <c r="N1115" t="str">
        <f>IF($I1115="","",_xlfn.LET(_xlpm.x,VLOOKUP($I1115,'taxon-match_2026-08-31'!$A$2:$N$122,9,FALSE),IF(_xlpm.x=0,"",_xlpm.x)))</f>
        <v/>
      </c>
      <c r="O1115" t="str">
        <f>IF($I1115="","",_xlfn.LET(_xlpm.x,VLOOKUP($I1115,'taxon-match_2026-08-31'!$A$2:$N$122,10,FALSE),IF(_xlpm.x=0,"",_xlpm.x)))</f>
        <v/>
      </c>
      <c r="P1115" t="str">
        <f>IF($I1115="","",_xlfn.LET(_xlpm.x,VLOOKUP($I1115,'taxon-match_2026-08-31'!$A$2:$N$122,11,FALSE),IF(_xlpm.x=0,"",_xlpm.x)))</f>
        <v/>
      </c>
      <c r="Q1115" t="str">
        <f>IF($I1115="","",_xlfn.LET(_xlpm.x,VLOOKUP($I1115,'taxon-match_2026-08-31'!$A$2:$N$122,12,FALSE),IF(_xlpm.x=0,"",_xlpm.x)))</f>
        <v/>
      </c>
      <c r="R1115" t="str">
        <f>IF($I1115="","",_xlfn.LET(_xlpm.x,VLOOKUP($I1115,'taxon-match_2026-08-31'!$A$2:$N$122,14,FALSE),IF(_xlpm.x=0,"",_xlpm.x)))</f>
        <v/>
      </c>
      <c r="T1115" t="s">
        <v>185</v>
      </c>
      <c r="X1115" t="str">
        <f>IF(T1115="","",_xlfn.LET(_xlpm.x,VLOOKUP(T1115,'Drop-down_menus'!$F$2:$G$16,2,FALSE),IF(_xlpm.x=0,"",_xlpm.x)))</f>
        <v>https://orcid.org/0000-0003-4905-1637</v>
      </c>
      <c r="Y1115" t="str">
        <f>IF(U1115="","",_xlfn.LET(_xlpm.x,VLOOKUP(U1115,'Drop-down_menus'!$F$2:$G$16,2,FALSE),IF(_xlpm.x=0,"",_xlpm.x)))</f>
        <v/>
      </c>
      <c r="Z1115" t="str">
        <f>IF(V1115="","",_xlfn.LET(_xlpm.x,VLOOKUP(V1115,'Drop-down_menus'!$F$2:$G$16,2,FALSE),IF(_xlpm.x=0,"",_xlpm.x)))</f>
        <v/>
      </c>
      <c r="AA1115" t="str">
        <f>IF(W1115="","",_xlfn.LET(_xlpm.x,VLOOKUP(W1115,'Drop-down_menus'!$F$2:$G$16,2,FALSE),IF(_xlpm.x=0,"",_xlpm.x)))</f>
        <v/>
      </c>
    </row>
    <row r="1116" spans="1:34" hidden="1" x14ac:dyDescent="0.2">
      <c r="A1116" s="2" t="s">
        <v>291</v>
      </c>
      <c r="C1116">
        <v>2380</v>
      </c>
      <c r="D1116" t="s">
        <v>697</v>
      </c>
      <c r="G1116">
        <v>1</v>
      </c>
      <c r="I1116" t="s">
        <v>2611</v>
      </c>
      <c r="J1116" t="str">
        <f>IF($I1116="","",_xlfn.LET(_xlpm.x,VLOOKUP($I1116,'taxon-match_2026-08-31'!$A$2:$N$122,6,FALSE),IF(_xlpm.x=0,"",_xlpm.x)))</f>
        <v/>
      </c>
      <c r="K1116" t="str">
        <f>IF($I1116="","",_xlfn.LET(_xlpm.x,VLOOKUP($I1116,'taxon-match_2026-08-31'!$A$2:$N$122,4,FALSE),IF(_xlpm.x=0,"",_xlpm.x)))</f>
        <v/>
      </c>
      <c r="L1116" t="str">
        <f>IF($I1116="","",_xlfn.LET(_xlpm.x,VLOOKUP($I1116,'taxon-match_2026-08-31'!$A$2:$N$122,7,FALSE),IF(_xlpm.x=0,"",_xlpm.x)))</f>
        <v/>
      </c>
      <c r="M1116" t="str">
        <f>IF($I1116="","",_xlfn.LET(_xlpm.x,VLOOKUP($I1116,'taxon-match_2026-08-31'!$A$2:$N$122,8,FALSE),IF(_xlpm.x=0,"",_xlpm.x)))</f>
        <v/>
      </c>
      <c r="N1116" t="str">
        <f>IF($I1116="","",_xlfn.LET(_xlpm.x,VLOOKUP($I1116,'taxon-match_2026-08-31'!$A$2:$N$122,9,FALSE),IF(_xlpm.x=0,"",_xlpm.x)))</f>
        <v/>
      </c>
      <c r="O1116" t="str">
        <f>IF($I1116="","",_xlfn.LET(_xlpm.x,VLOOKUP($I1116,'taxon-match_2026-08-31'!$A$2:$N$122,10,FALSE),IF(_xlpm.x=0,"",_xlpm.x)))</f>
        <v/>
      </c>
      <c r="P1116" t="str">
        <f>IF($I1116="","",_xlfn.LET(_xlpm.x,VLOOKUP($I1116,'taxon-match_2026-08-31'!$A$2:$N$122,11,FALSE),IF(_xlpm.x=0,"",_xlpm.x)))</f>
        <v/>
      </c>
      <c r="Q1116" t="str">
        <f>IF($I1116="","",_xlfn.LET(_xlpm.x,VLOOKUP($I1116,'taxon-match_2026-08-31'!$A$2:$N$122,12,FALSE),IF(_xlpm.x=0,"",_xlpm.x)))</f>
        <v/>
      </c>
      <c r="R1116" t="str">
        <f>IF($I1116="","",_xlfn.LET(_xlpm.x,VLOOKUP($I1116,'taxon-match_2026-08-31'!$A$2:$N$122,14,FALSE),IF(_xlpm.x=0,"",_xlpm.x)))</f>
        <v/>
      </c>
      <c r="T1116" t="s">
        <v>185</v>
      </c>
      <c r="X1116" t="str">
        <f>IF(T1116="","",_xlfn.LET(_xlpm.x,VLOOKUP(T1116,'Drop-down_menus'!$F$2:$G$16,2,FALSE),IF(_xlpm.x=0,"",_xlpm.x)))</f>
        <v>https://orcid.org/0000-0003-4905-1637</v>
      </c>
      <c r="Y1116" t="str">
        <f>IF(U1116="","",_xlfn.LET(_xlpm.x,VLOOKUP(U1116,'Drop-down_menus'!$F$2:$G$16,2,FALSE),IF(_xlpm.x=0,"",_xlpm.x)))</f>
        <v/>
      </c>
      <c r="Z1116" t="str">
        <f>IF(V1116="","",_xlfn.LET(_xlpm.x,VLOOKUP(V1116,'Drop-down_menus'!$F$2:$G$16,2,FALSE),IF(_xlpm.x=0,"",_xlpm.x)))</f>
        <v/>
      </c>
      <c r="AA1116" t="str">
        <f>IF(W1116="","",_xlfn.LET(_xlpm.x,VLOOKUP(W1116,'Drop-down_menus'!$F$2:$G$16,2,FALSE),IF(_xlpm.x=0,"",_xlpm.x)))</f>
        <v/>
      </c>
      <c r="AB1116" t="s">
        <v>730</v>
      </c>
      <c r="AE1116" t="s">
        <v>737</v>
      </c>
    </row>
    <row r="1117" spans="1:34" hidden="1" x14ac:dyDescent="0.2">
      <c r="A1117" s="2" t="s">
        <v>291</v>
      </c>
      <c r="C1117">
        <v>2381</v>
      </c>
      <c r="D1117" t="s">
        <v>698</v>
      </c>
      <c r="G1117">
        <v>1</v>
      </c>
      <c r="I1117" t="s">
        <v>2611</v>
      </c>
      <c r="J1117" t="str">
        <f>IF($I1117="","",_xlfn.LET(_xlpm.x,VLOOKUP($I1117,'taxon-match_2026-08-31'!$A$2:$N$122,6,FALSE),IF(_xlpm.x=0,"",_xlpm.x)))</f>
        <v/>
      </c>
      <c r="K1117" t="str">
        <f>IF($I1117="","",_xlfn.LET(_xlpm.x,VLOOKUP($I1117,'taxon-match_2026-08-31'!$A$2:$N$122,4,FALSE),IF(_xlpm.x=0,"",_xlpm.x)))</f>
        <v/>
      </c>
      <c r="L1117" t="str">
        <f>IF($I1117="","",_xlfn.LET(_xlpm.x,VLOOKUP($I1117,'taxon-match_2026-08-31'!$A$2:$N$122,7,FALSE),IF(_xlpm.x=0,"",_xlpm.x)))</f>
        <v/>
      </c>
      <c r="M1117" t="str">
        <f>IF($I1117="","",_xlfn.LET(_xlpm.x,VLOOKUP($I1117,'taxon-match_2026-08-31'!$A$2:$N$122,8,FALSE),IF(_xlpm.x=0,"",_xlpm.x)))</f>
        <v/>
      </c>
      <c r="N1117" t="str">
        <f>IF($I1117="","",_xlfn.LET(_xlpm.x,VLOOKUP($I1117,'taxon-match_2026-08-31'!$A$2:$N$122,9,FALSE),IF(_xlpm.x=0,"",_xlpm.x)))</f>
        <v/>
      </c>
      <c r="O1117" t="str">
        <f>IF($I1117="","",_xlfn.LET(_xlpm.x,VLOOKUP($I1117,'taxon-match_2026-08-31'!$A$2:$N$122,10,FALSE),IF(_xlpm.x=0,"",_xlpm.x)))</f>
        <v/>
      </c>
      <c r="P1117" t="str">
        <f>IF($I1117="","",_xlfn.LET(_xlpm.x,VLOOKUP($I1117,'taxon-match_2026-08-31'!$A$2:$N$122,11,FALSE),IF(_xlpm.x=0,"",_xlpm.x)))</f>
        <v/>
      </c>
      <c r="Q1117" t="str">
        <f>IF($I1117="","",_xlfn.LET(_xlpm.x,VLOOKUP($I1117,'taxon-match_2026-08-31'!$A$2:$N$122,12,FALSE),IF(_xlpm.x=0,"",_xlpm.x)))</f>
        <v/>
      </c>
      <c r="R1117" t="str">
        <f>IF($I1117="","",_xlfn.LET(_xlpm.x,VLOOKUP($I1117,'taxon-match_2026-08-31'!$A$2:$N$122,14,FALSE),IF(_xlpm.x=0,"",_xlpm.x)))</f>
        <v/>
      </c>
      <c r="T1117" t="s">
        <v>185</v>
      </c>
      <c r="X1117" t="str">
        <f>IF(T1117="","",_xlfn.LET(_xlpm.x,VLOOKUP(T1117,'Drop-down_menus'!$F$2:$G$16,2,FALSE),IF(_xlpm.x=0,"",_xlpm.x)))</f>
        <v>https://orcid.org/0000-0003-4905-1637</v>
      </c>
      <c r="Y1117" t="str">
        <f>IF(U1117="","",_xlfn.LET(_xlpm.x,VLOOKUP(U1117,'Drop-down_menus'!$F$2:$G$16,2,FALSE),IF(_xlpm.x=0,"",_xlpm.x)))</f>
        <v/>
      </c>
      <c r="Z1117" t="str">
        <f>IF(V1117="","",_xlfn.LET(_xlpm.x,VLOOKUP(V1117,'Drop-down_menus'!$F$2:$G$16,2,FALSE),IF(_xlpm.x=0,"",_xlpm.x)))</f>
        <v/>
      </c>
      <c r="AA1117" t="str">
        <f>IF(W1117="","",_xlfn.LET(_xlpm.x,VLOOKUP(W1117,'Drop-down_menus'!$F$2:$G$16,2,FALSE),IF(_xlpm.x=0,"",_xlpm.x)))</f>
        <v/>
      </c>
      <c r="AB1117" t="s">
        <v>730</v>
      </c>
      <c r="AE1117" t="s">
        <v>735</v>
      </c>
    </row>
    <row r="1118" spans="1:34" hidden="1" x14ac:dyDescent="0.2">
      <c r="A1118" s="2" t="s">
        <v>291</v>
      </c>
      <c r="C1118">
        <v>2382</v>
      </c>
      <c r="D1118" t="s">
        <v>698</v>
      </c>
      <c r="G1118">
        <v>1</v>
      </c>
      <c r="I1118" t="s">
        <v>2611</v>
      </c>
      <c r="J1118" t="str">
        <f>IF($I1118="","",_xlfn.LET(_xlpm.x,VLOOKUP($I1118,'taxon-match_2026-08-31'!$A$2:$N$122,6,FALSE),IF(_xlpm.x=0,"",_xlpm.x)))</f>
        <v/>
      </c>
      <c r="K1118" t="str">
        <f>IF($I1118="","",_xlfn.LET(_xlpm.x,VLOOKUP($I1118,'taxon-match_2026-08-31'!$A$2:$N$122,4,FALSE),IF(_xlpm.x=0,"",_xlpm.x)))</f>
        <v/>
      </c>
      <c r="L1118" t="str">
        <f>IF($I1118="","",_xlfn.LET(_xlpm.x,VLOOKUP($I1118,'taxon-match_2026-08-31'!$A$2:$N$122,7,FALSE),IF(_xlpm.x=0,"",_xlpm.x)))</f>
        <v/>
      </c>
      <c r="M1118" t="str">
        <f>IF($I1118="","",_xlfn.LET(_xlpm.x,VLOOKUP($I1118,'taxon-match_2026-08-31'!$A$2:$N$122,8,FALSE),IF(_xlpm.x=0,"",_xlpm.x)))</f>
        <v/>
      </c>
      <c r="N1118" t="str">
        <f>IF($I1118="","",_xlfn.LET(_xlpm.x,VLOOKUP($I1118,'taxon-match_2026-08-31'!$A$2:$N$122,9,FALSE),IF(_xlpm.x=0,"",_xlpm.x)))</f>
        <v/>
      </c>
      <c r="O1118" t="str">
        <f>IF($I1118="","",_xlfn.LET(_xlpm.x,VLOOKUP($I1118,'taxon-match_2026-08-31'!$A$2:$N$122,10,FALSE),IF(_xlpm.x=0,"",_xlpm.x)))</f>
        <v/>
      </c>
      <c r="P1118" t="str">
        <f>IF($I1118="","",_xlfn.LET(_xlpm.x,VLOOKUP($I1118,'taxon-match_2026-08-31'!$A$2:$N$122,11,FALSE),IF(_xlpm.x=0,"",_xlpm.x)))</f>
        <v/>
      </c>
      <c r="Q1118" t="str">
        <f>IF($I1118="","",_xlfn.LET(_xlpm.x,VLOOKUP($I1118,'taxon-match_2026-08-31'!$A$2:$N$122,12,FALSE),IF(_xlpm.x=0,"",_xlpm.x)))</f>
        <v/>
      </c>
      <c r="R1118" t="str">
        <f>IF($I1118="","",_xlfn.LET(_xlpm.x,VLOOKUP($I1118,'taxon-match_2026-08-31'!$A$2:$N$122,14,FALSE),IF(_xlpm.x=0,"",_xlpm.x)))</f>
        <v/>
      </c>
      <c r="T1118" t="s">
        <v>185</v>
      </c>
      <c r="X1118" t="str">
        <f>IF(T1118="","",_xlfn.LET(_xlpm.x,VLOOKUP(T1118,'Drop-down_menus'!$F$2:$G$16,2,FALSE),IF(_xlpm.x=0,"",_xlpm.x)))</f>
        <v>https://orcid.org/0000-0003-4905-1637</v>
      </c>
      <c r="Y1118" t="str">
        <f>IF(U1118="","",_xlfn.LET(_xlpm.x,VLOOKUP(U1118,'Drop-down_menus'!$F$2:$G$16,2,FALSE),IF(_xlpm.x=0,"",_xlpm.x)))</f>
        <v/>
      </c>
      <c r="Z1118" t="str">
        <f>IF(V1118="","",_xlfn.LET(_xlpm.x,VLOOKUP(V1118,'Drop-down_menus'!$F$2:$G$16,2,FALSE),IF(_xlpm.x=0,"",_xlpm.x)))</f>
        <v/>
      </c>
      <c r="AA1118" t="str">
        <f>IF(W1118="","",_xlfn.LET(_xlpm.x,VLOOKUP(W1118,'Drop-down_menus'!$F$2:$G$16,2,FALSE),IF(_xlpm.x=0,"",_xlpm.x)))</f>
        <v/>
      </c>
      <c r="AB1118" t="s">
        <v>730</v>
      </c>
      <c r="AE1118" t="s">
        <v>735</v>
      </c>
    </row>
    <row r="1119" spans="1:34" hidden="1" x14ac:dyDescent="0.2">
      <c r="A1119" s="2" t="s">
        <v>291</v>
      </c>
      <c r="C1119">
        <v>2383</v>
      </c>
      <c r="D1119" t="s">
        <v>698</v>
      </c>
      <c r="G1119">
        <v>1</v>
      </c>
      <c r="I1119" t="s">
        <v>2611</v>
      </c>
      <c r="J1119" t="str">
        <f>IF($I1119="","",_xlfn.LET(_xlpm.x,VLOOKUP($I1119,'taxon-match_2026-08-31'!$A$2:$N$122,6,FALSE),IF(_xlpm.x=0,"",_xlpm.x)))</f>
        <v/>
      </c>
      <c r="K1119" t="str">
        <f>IF($I1119="","",_xlfn.LET(_xlpm.x,VLOOKUP($I1119,'taxon-match_2026-08-31'!$A$2:$N$122,4,FALSE),IF(_xlpm.x=0,"",_xlpm.x)))</f>
        <v/>
      </c>
      <c r="L1119" t="str">
        <f>IF($I1119="","",_xlfn.LET(_xlpm.x,VLOOKUP($I1119,'taxon-match_2026-08-31'!$A$2:$N$122,7,FALSE),IF(_xlpm.x=0,"",_xlpm.x)))</f>
        <v/>
      </c>
      <c r="M1119" t="str">
        <f>IF($I1119="","",_xlfn.LET(_xlpm.x,VLOOKUP($I1119,'taxon-match_2026-08-31'!$A$2:$N$122,8,FALSE),IF(_xlpm.x=0,"",_xlpm.x)))</f>
        <v/>
      </c>
      <c r="N1119" t="str">
        <f>IF($I1119="","",_xlfn.LET(_xlpm.x,VLOOKUP($I1119,'taxon-match_2026-08-31'!$A$2:$N$122,9,FALSE),IF(_xlpm.x=0,"",_xlpm.x)))</f>
        <v/>
      </c>
      <c r="O1119" t="str">
        <f>IF($I1119="","",_xlfn.LET(_xlpm.x,VLOOKUP($I1119,'taxon-match_2026-08-31'!$A$2:$N$122,10,FALSE),IF(_xlpm.x=0,"",_xlpm.x)))</f>
        <v/>
      </c>
      <c r="P1119" t="str">
        <f>IF($I1119="","",_xlfn.LET(_xlpm.x,VLOOKUP($I1119,'taxon-match_2026-08-31'!$A$2:$N$122,11,FALSE),IF(_xlpm.x=0,"",_xlpm.x)))</f>
        <v/>
      </c>
      <c r="Q1119" t="str">
        <f>IF($I1119="","",_xlfn.LET(_xlpm.x,VLOOKUP($I1119,'taxon-match_2026-08-31'!$A$2:$N$122,12,FALSE),IF(_xlpm.x=0,"",_xlpm.x)))</f>
        <v/>
      </c>
      <c r="R1119" t="str">
        <f>IF($I1119="","",_xlfn.LET(_xlpm.x,VLOOKUP($I1119,'taxon-match_2026-08-31'!$A$2:$N$122,14,FALSE),IF(_xlpm.x=0,"",_xlpm.x)))</f>
        <v/>
      </c>
      <c r="T1119" t="s">
        <v>185</v>
      </c>
      <c r="X1119" t="str">
        <f>IF(T1119="","",_xlfn.LET(_xlpm.x,VLOOKUP(T1119,'Drop-down_menus'!$F$2:$G$16,2,FALSE),IF(_xlpm.x=0,"",_xlpm.x)))</f>
        <v>https://orcid.org/0000-0003-4905-1637</v>
      </c>
      <c r="Y1119" t="str">
        <f>IF(U1119="","",_xlfn.LET(_xlpm.x,VLOOKUP(U1119,'Drop-down_menus'!$F$2:$G$16,2,FALSE),IF(_xlpm.x=0,"",_xlpm.x)))</f>
        <v/>
      </c>
      <c r="Z1119" t="str">
        <f>IF(V1119="","",_xlfn.LET(_xlpm.x,VLOOKUP(V1119,'Drop-down_menus'!$F$2:$G$16,2,FALSE),IF(_xlpm.x=0,"",_xlpm.x)))</f>
        <v/>
      </c>
      <c r="AA1119" t="str">
        <f>IF(W1119="","",_xlfn.LET(_xlpm.x,VLOOKUP(W1119,'Drop-down_menus'!$F$2:$G$16,2,FALSE),IF(_xlpm.x=0,"",_xlpm.x)))</f>
        <v/>
      </c>
      <c r="AB1119" t="s">
        <v>730</v>
      </c>
      <c r="AE1119" t="s">
        <v>735</v>
      </c>
    </row>
    <row r="1120" spans="1:34" hidden="1" x14ac:dyDescent="0.2">
      <c r="A1120" s="2" t="s">
        <v>291</v>
      </c>
      <c r="C1120">
        <v>2384</v>
      </c>
      <c r="D1120" t="s">
        <v>786</v>
      </c>
      <c r="G1120">
        <v>1</v>
      </c>
      <c r="I1120" t="s">
        <v>2611</v>
      </c>
      <c r="J1120" t="str">
        <f>IF($I1120="","",_xlfn.LET(_xlpm.x,VLOOKUP($I1120,'taxon-match_2026-08-31'!$A$2:$N$122,6,FALSE),IF(_xlpm.x=0,"",_xlpm.x)))</f>
        <v/>
      </c>
      <c r="K1120" t="str">
        <f>IF($I1120="","",_xlfn.LET(_xlpm.x,VLOOKUP($I1120,'taxon-match_2026-08-31'!$A$2:$N$122,4,FALSE),IF(_xlpm.x=0,"",_xlpm.x)))</f>
        <v/>
      </c>
      <c r="L1120" t="str">
        <f>IF($I1120="","",_xlfn.LET(_xlpm.x,VLOOKUP($I1120,'taxon-match_2026-08-31'!$A$2:$N$122,7,FALSE),IF(_xlpm.x=0,"",_xlpm.x)))</f>
        <v/>
      </c>
      <c r="M1120" t="str">
        <f>IF($I1120="","",_xlfn.LET(_xlpm.x,VLOOKUP($I1120,'taxon-match_2026-08-31'!$A$2:$N$122,8,FALSE),IF(_xlpm.x=0,"",_xlpm.x)))</f>
        <v/>
      </c>
      <c r="N1120" t="str">
        <f>IF($I1120="","",_xlfn.LET(_xlpm.x,VLOOKUP($I1120,'taxon-match_2026-08-31'!$A$2:$N$122,9,FALSE),IF(_xlpm.x=0,"",_xlpm.x)))</f>
        <v/>
      </c>
      <c r="O1120" t="str">
        <f>IF($I1120="","",_xlfn.LET(_xlpm.x,VLOOKUP($I1120,'taxon-match_2026-08-31'!$A$2:$N$122,10,FALSE),IF(_xlpm.x=0,"",_xlpm.x)))</f>
        <v/>
      </c>
      <c r="P1120" t="str">
        <f>IF($I1120="","",_xlfn.LET(_xlpm.x,VLOOKUP($I1120,'taxon-match_2026-08-31'!$A$2:$N$122,11,FALSE),IF(_xlpm.x=0,"",_xlpm.x)))</f>
        <v/>
      </c>
      <c r="Q1120" t="str">
        <f>IF($I1120="","",_xlfn.LET(_xlpm.x,VLOOKUP($I1120,'taxon-match_2026-08-31'!$A$2:$N$122,12,FALSE),IF(_xlpm.x=0,"",_xlpm.x)))</f>
        <v/>
      </c>
      <c r="R1120" t="str">
        <f>IF($I1120="","",_xlfn.LET(_xlpm.x,VLOOKUP($I1120,'taxon-match_2026-08-31'!$A$2:$N$122,14,FALSE),IF(_xlpm.x=0,"",_xlpm.x)))</f>
        <v/>
      </c>
      <c r="T1120" t="s">
        <v>185</v>
      </c>
      <c r="X1120" t="str">
        <f>IF(T1120="","",_xlfn.LET(_xlpm.x,VLOOKUP(T1120,'Drop-down_menus'!$F$2:$G$16,2,FALSE),IF(_xlpm.x=0,"",_xlpm.x)))</f>
        <v>https://orcid.org/0000-0003-4905-1637</v>
      </c>
      <c r="Y1120" t="str">
        <f>IF(U1120="","",_xlfn.LET(_xlpm.x,VLOOKUP(U1120,'Drop-down_menus'!$F$2:$G$16,2,FALSE),IF(_xlpm.x=0,"",_xlpm.x)))</f>
        <v/>
      </c>
      <c r="Z1120" t="str">
        <f>IF(V1120="","",_xlfn.LET(_xlpm.x,VLOOKUP(V1120,'Drop-down_menus'!$F$2:$G$16,2,FALSE),IF(_xlpm.x=0,"",_xlpm.x)))</f>
        <v/>
      </c>
      <c r="AA1120" t="str">
        <f>IF(W1120="","",_xlfn.LET(_xlpm.x,VLOOKUP(W1120,'Drop-down_menus'!$F$2:$G$16,2,FALSE),IF(_xlpm.x=0,"",_xlpm.x)))</f>
        <v/>
      </c>
      <c r="AB1120" t="s">
        <v>730</v>
      </c>
      <c r="AE1120" t="s">
        <v>737</v>
      </c>
    </row>
    <row r="1121" spans="1:34" hidden="1" x14ac:dyDescent="0.2">
      <c r="A1121" s="2" t="s">
        <v>291</v>
      </c>
      <c r="C1121">
        <v>2385</v>
      </c>
      <c r="D1121" t="s">
        <v>786</v>
      </c>
      <c r="G1121">
        <v>1</v>
      </c>
      <c r="I1121" t="s">
        <v>2611</v>
      </c>
      <c r="J1121" t="str">
        <f>IF($I1121="","",_xlfn.LET(_xlpm.x,VLOOKUP($I1121,'taxon-match_2026-08-31'!$A$2:$N$122,6,FALSE),IF(_xlpm.x=0,"",_xlpm.x)))</f>
        <v/>
      </c>
      <c r="K1121" t="str">
        <f>IF($I1121="","",_xlfn.LET(_xlpm.x,VLOOKUP($I1121,'taxon-match_2026-08-31'!$A$2:$N$122,4,FALSE),IF(_xlpm.x=0,"",_xlpm.x)))</f>
        <v/>
      </c>
      <c r="L1121" t="str">
        <f>IF($I1121="","",_xlfn.LET(_xlpm.x,VLOOKUP($I1121,'taxon-match_2026-08-31'!$A$2:$N$122,7,FALSE),IF(_xlpm.x=0,"",_xlpm.x)))</f>
        <v/>
      </c>
      <c r="M1121" t="str">
        <f>IF($I1121="","",_xlfn.LET(_xlpm.x,VLOOKUP($I1121,'taxon-match_2026-08-31'!$A$2:$N$122,8,FALSE),IF(_xlpm.x=0,"",_xlpm.x)))</f>
        <v/>
      </c>
      <c r="N1121" t="str">
        <f>IF($I1121="","",_xlfn.LET(_xlpm.x,VLOOKUP($I1121,'taxon-match_2026-08-31'!$A$2:$N$122,9,FALSE),IF(_xlpm.x=0,"",_xlpm.x)))</f>
        <v/>
      </c>
      <c r="O1121" t="str">
        <f>IF($I1121="","",_xlfn.LET(_xlpm.x,VLOOKUP($I1121,'taxon-match_2026-08-31'!$A$2:$N$122,10,FALSE),IF(_xlpm.x=0,"",_xlpm.x)))</f>
        <v/>
      </c>
      <c r="P1121" t="str">
        <f>IF($I1121="","",_xlfn.LET(_xlpm.x,VLOOKUP($I1121,'taxon-match_2026-08-31'!$A$2:$N$122,11,FALSE),IF(_xlpm.x=0,"",_xlpm.x)))</f>
        <v/>
      </c>
      <c r="Q1121" t="str">
        <f>IF($I1121="","",_xlfn.LET(_xlpm.x,VLOOKUP($I1121,'taxon-match_2026-08-31'!$A$2:$N$122,12,FALSE),IF(_xlpm.x=0,"",_xlpm.x)))</f>
        <v/>
      </c>
      <c r="R1121" t="str">
        <f>IF($I1121="","",_xlfn.LET(_xlpm.x,VLOOKUP($I1121,'taxon-match_2026-08-31'!$A$2:$N$122,14,FALSE),IF(_xlpm.x=0,"",_xlpm.x)))</f>
        <v/>
      </c>
      <c r="T1121" t="s">
        <v>185</v>
      </c>
      <c r="X1121" t="str">
        <f>IF(T1121="","",_xlfn.LET(_xlpm.x,VLOOKUP(T1121,'Drop-down_menus'!$F$2:$G$16,2,FALSE),IF(_xlpm.x=0,"",_xlpm.x)))</f>
        <v>https://orcid.org/0000-0003-4905-1637</v>
      </c>
      <c r="Y1121" t="str">
        <f>IF(U1121="","",_xlfn.LET(_xlpm.x,VLOOKUP(U1121,'Drop-down_menus'!$F$2:$G$16,2,FALSE),IF(_xlpm.x=0,"",_xlpm.x)))</f>
        <v/>
      </c>
      <c r="Z1121" t="str">
        <f>IF(V1121="","",_xlfn.LET(_xlpm.x,VLOOKUP(V1121,'Drop-down_menus'!$F$2:$G$16,2,FALSE),IF(_xlpm.x=0,"",_xlpm.x)))</f>
        <v/>
      </c>
      <c r="AA1121" t="str">
        <f>IF(W1121="","",_xlfn.LET(_xlpm.x,VLOOKUP(W1121,'Drop-down_menus'!$F$2:$G$16,2,FALSE),IF(_xlpm.x=0,"",_xlpm.x)))</f>
        <v/>
      </c>
      <c r="AB1121" t="s">
        <v>730</v>
      </c>
      <c r="AE1121" t="s">
        <v>737</v>
      </c>
    </row>
    <row r="1122" spans="1:34" hidden="1" x14ac:dyDescent="0.2">
      <c r="A1122" s="2" t="s">
        <v>291</v>
      </c>
      <c r="C1122">
        <v>2386</v>
      </c>
      <c r="D1122" t="s">
        <v>786</v>
      </c>
      <c r="G1122">
        <v>1</v>
      </c>
      <c r="I1122" t="s">
        <v>2611</v>
      </c>
      <c r="J1122" t="str">
        <f>IF($I1122="","",_xlfn.LET(_xlpm.x,VLOOKUP($I1122,'taxon-match_2026-08-31'!$A$2:$N$122,6,FALSE),IF(_xlpm.x=0,"",_xlpm.x)))</f>
        <v/>
      </c>
      <c r="K1122" t="str">
        <f>IF($I1122="","",_xlfn.LET(_xlpm.x,VLOOKUP($I1122,'taxon-match_2026-08-31'!$A$2:$N$122,4,FALSE),IF(_xlpm.x=0,"",_xlpm.x)))</f>
        <v/>
      </c>
      <c r="L1122" t="str">
        <f>IF($I1122="","",_xlfn.LET(_xlpm.x,VLOOKUP($I1122,'taxon-match_2026-08-31'!$A$2:$N$122,7,FALSE),IF(_xlpm.x=0,"",_xlpm.x)))</f>
        <v/>
      </c>
      <c r="M1122" t="str">
        <f>IF($I1122="","",_xlfn.LET(_xlpm.x,VLOOKUP($I1122,'taxon-match_2026-08-31'!$A$2:$N$122,8,FALSE),IF(_xlpm.x=0,"",_xlpm.x)))</f>
        <v/>
      </c>
      <c r="N1122" t="str">
        <f>IF($I1122="","",_xlfn.LET(_xlpm.x,VLOOKUP($I1122,'taxon-match_2026-08-31'!$A$2:$N$122,9,FALSE),IF(_xlpm.x=0,"",_xlpm.x)))</f>
        <v/>
      </c>
      <c r="O1122" t="str">
        <f>IF($I1122="","",_xlfn.LET(_xlpm.x,VLOOKUP($I1122,'taxon-match_2026-08-31'!$A$2:$N$122,10,FALSE),IF(_xlpm.x=0,"",_xlpm.x)))</f>
        <v/>
      </c>
      <c r="P1122" t="str">
        <f>IF($I1122="","",_xlfn.LET(_xlpm.x,VLOOKUP($I1122,'taxon-match_2026-08-31'!$A$2:$N$122,11,FALSE),IF(_xlpm.x=0,"",_xlpm.x)))</f>
        <v/>
      </c>
      <c r="Q1122" t="str">
        <f>IF($I1122="","",_xlfn.LET(_xlpm.x,VLOOKUP($I1122,'taxon-match_2026-08-31'!$A$2:$N$122,12,FALSE),IF(_xlpm.x=0,"",_xlpm.x)))</f>
        <v/>
      </c>
      <c r="R1122" t="str">
        <f>IF($I1122="","",_xlfn.LET(_xlpm.x,VLOOKUP($I1122,'taxon-match_2026-08-31'!$A$2:$N$122,14,FALSE),IF(_xlpm.x=0,"",_xlpm.x)))</f>
        <v/>
      </c>
      <c r="T1122" t="s">
        <v>185</v>
      </c>
      <c r="X1122" t="str">
        <f>IF(T1122="","",_xlfn.LET(_xlpm.x,VLOOKUP(T1122,'Drop-down_menus'!$F$2:$G$16,2,FALSE),IF(_xlpm.x=0,"",_xlpm.x)))</f>
        <v>https://orcid.org/0000-0003-4905-1637</v>
      </c>
      <c r="Y1122" t="str">
        <f>IF(U1122="","",_xlfn.LET(_xlpm.x,VLOOKUP(U1122,'Drop-down_menus'!$F$2:$G$16,2,FALSE),IF(_xlpm.x=0,"",_xlpm.x)))</f>
        <v/>
      </c>
      <c r="Z1122" t="str">
        <f>IF(V1122="","",_xlfn.LET(_xlpm.x,VLOOKUP(V1122,'Drop-down_menus'!$F$2:$G$16,2,FALSE),IF(_xlpm.x=0,"",_xlpm.x)))</f>
        <v/>
      </c>
      <c r="AA1122" t="str">
        <f>IF(W1122="","",_xlfn.LET(_xlpm.x,VLOOKUP(W1122,'Drop-down_menus'!$F$2:$G$16,2,FALSE),IF(_xlpm.x=0,"",_xlpm.x)))</f>
        <v/>
      </c>
      <c r="AB1122" t="s">
        <v>730</v>
      </c>
      <c r="AE1122" t="s">
        <v>737</v>
      </c>
    </row>
    <row r="1123" spans="1:34" hidden="1" x14ac:dyDescent="0.2">
      <c r="A1123" s="2" t="s">
        <v>323</v>
      </c>
      <c r="C1123">
        <v>3061</v>
      </c>
      <c r="D1123" t="s">
        <v>700</v>
      </c>
      <c r="F1123" t="s">
        <v>691</v>
      </c>
      <c r="H1123" s="2" t="s">
        <v>700</v>
      </c>
      <c r="I1123" s="2" t="s">
        <v>700</v>
      </c>
      <c r="J1123" t="str">
        <f>IF($I1123="","",_xlfn.LET(_xlpm.x,VLOOKUP($I1123,'taxon-match_2026-08-31'!$A$2:$N$122,6,FALSE),IF(_xlpm.x=0,"",_xlpm.x)))</f>
        <v/>
      </c>
      <c r="K1123" t="str">
        <f>IF($I1123="","",_xlfn.LET(_xlpm.x,VLOOKUP($I1123,'taxon-match_2026-08-31'!$A$2:$N$122,4,FALSE),IF(_xlpm.x=0,"",_xlpm.x)))</f>
        <v>urn:lsid:marinespecies.org:taxname:1</v>
      </c>
      <c r="L1123" t="str">
        <f>IF($I1123="","",_xlfn.LET(_xlpm.x,VLOOKUP($I1123,'taxon-match_2026-08-31'!$A$2:$N$122,7,FALSE),IF(_xlpm.x=0,"",_xlpm.x)))</f>
        <v/>
      </c>
      <c r="M1123" t="str">
        <f>IF($I1123="","",_xlfn.LET(_xlpm.x,VLOOKUP($I1123,'taxon-match_2026-08-31'!$A$2:$N$122,8,FALSE),IF(_xlpm.x=0,"",_xlpm.x)))</f>
        <v/>
      </c>
      <c r="N1123" t="str">
        <f>IF($I1123="","",_xlfn.LET(_xlpm.x,VLOOKUP($I1123,'taxon-match_2026-08-31'!$A$2:$N$122,9,FALSE),IF(_xlpm.x=0,"",_xlpm.x)))</f>
        <v/>
      </c>
      <c r="O1123" t="str">
        <f>IF($I1123="","",_xlfn.LET(_xlpm.x,VLOOKUP($I1123,'taxon-match_2026-08-31'!$A$2:$N$122,10,FALSE),IF(_xlpm.x=0,"",_xlpm.x)))</f>
        <v/>
      </c>
      <c r="P1123" t="str">
        <f>IF($I1123="","",_xlfn.LET(_xlpm.x,VLOOKUP($I1123,'taxon-match_2026-08-31'!$A$2:$N$122,11,FALSE),IF(_xlpm.x=0,"",_xlpm.x)))</f>
        <v/>
      </c>
      <c r="Q1123" t="str">
        <f>IF($I1123="","",_xlfn.LET(_xlpm.x,VLOOKUP($I1123,'taxon-match_2026-08-31'!$A$2:$N$122,12,FALSE),IF(_xlpm.x=0,"",_xlpm.x)))</f>
        <v/>
      </c>
      <c r="R1123" t="str">
        <f>IF($I1123="","",_xlfn.LET(_xlpm.x,VLOOKUP($I1123,'taxon-match_2026-08-31'!$A$2:$N$122,14,FALSE),IF(_xlpm.x=0,"",_xlpm.x)))</f>
        <v/>
      </c>
      <c r="S1123" s="2" t="s">
        <v>2608</v>
      </c>
      <c r="T1123" t="s">
        <v>79</v>
      </c>
      <c r="U1123" t="s">
        <v>68</v>
      </c>
      <c r="X1123" t="str">
        <f>IF(T1123="","",_xlfn.LET(_xlpm.x,VLOOKUP(T1123,'Drop-down_menus'!$F$2:$G$16,2,FALSE),IF(_xlpm.x=0,"",_xlpm.x)))</f>
        <v/>
      </c>
      <c r="Y1123" t="str">
        <f>IF(U1123="","",_xlfn.LET(_xlpm.x,VLOOKUP(U1123,'Drop-down_menus'!$F$2:$G$16,2,FALSE),IF(_xlpm.x=0,"",_xlpm.x)))</f>
        <v>https://orcid.org/0000-0002-0981-7442</v>
      </c>
      <c r="Z1123" t="str">
        <f>IF(V1123="","",_xlfn.LET(_xlpm.x,VLOOKUP(V1123,'Drop-down_menus'!$F$2:$G$16,2,FALSE),IF(_xlpm.x=0,"",_xlpm.x)))</f>
        <v/>
      </c>
      <c r="AA1123" t="str">
        <f>IF(W1123="","",_xlfn.LET(_xlpm.x,VLOOKUP(W1123,'Drop-down_menus'!$F$2:$G$16,2,FALSE),IF(_xlpm.x=0,"",_xlpm.x)))</f>
        <v/>
      </c>
      <c r="AB1123" t="s">
        <v>678</v>
      </c>
      <c r="AE1123" t="s">
        <v>679</v>
      </c>
    </row>
    <row r="1124" spans="1:34" x14ac:dyDescent="0.2">
      <c r="A1124" s="2" t="s">
        <v>323</v>
      </c>
      <c r="C1124">
        <v>3062</v>
      </c>
      <c r="D1124" t="s">
        <v>700</v>
      </c>
      <c r="F1124" t="s">
        <v>767</v>
      </c>
      <c r="G1124">
        <v>3</v>
      </c>
      <c r="H1124" t="s">
        <v>767</v>
      </c>
      <c r="I1124" t="s">
        <v>767</v>
      </c>
      <c r="J1124" t="str">
        <f>IF($I1124="","",_xlfn.LET(_xlpm.x,VLOOKUP($I1124,'taxon-match_2026-08-31'!$A$2:$N$122,6,FALSE),IF(_xlpm.x=0,"",_xlpm.x)))</f>
        <v>Koehler, 1906</v>
      </c>
      <c r="K1124" t="str">
        <f>IF($I1124="","",_xlfn.LET(_xlpm.x,VLOOKUP($I1124,'taxon-match_2026-08-31'!$A$2:$N$122,4,FALSE),IF(_xlpm.x=0,"",_xlpm.x)))</f>
        <v>urn:lsid:marinespecies.org:taxname:172775</v>
      </c>
      <c r="L1124" t="str">
        <f>IF($I1124="","",_xlfn.LET(_xlpm.x,VLOOKUP($I1124,'taxon-match_2026-08-31'!$A$2:$N$122,7,FALSE),IF(_xlpm.x=0,"",_xlpm.x)))</f>
        <v>Animalia</v>
      </c>
      <c r="M1124" t="str">
        <f>IF($I1124="","",_xlfn.LET(_xlpm.x,VLOOKUP($I1124,'taxon-match_2026-08-31'!$A$2:$N$122,8,FALSE),IF(_xlpm.x=0,"",_xlpm.x)))</f>
        <v>Echinodermata</v>
      </c>
      <c r="N1124" t="str">
        <f>IF($I1124="","",_xlfn.LET(_xlpm.x,VLOOKUP($I1124,'taxon-match_2026-08-31'!$A$2:$N$122,9,FALSE),IF(_xlpm.x=0,"",_xlpm.x)))</f>
        <v>Asteroidea</v>
      </c>
      <c r="O1124" t="str">
        <f>IF($I1124="","",_xlfn.LET(_xlpm.x,VLOOKUP($I1124,'taxon-match_2026-08-31'!$A$2:$N$122,10,FALSE),IF(_xlpm.x=0,"",_xlpm.x)))</f>
        <v>Valvatida</v>
      </c>
      <c r="P1124" t="str">
        <f>IF($I1124="","",_xlfn.LET(_xlpm.x,VLOOKUP($I1124,'taxon-match_2026-08-31'!$A$2:$N$122,11,FALSE),IF(_xlpm.x=0,"",_xlpm.x)))</f>
        <v>Odontasteridae</v>
      </c>
      <c r="Q1124" t="str">
        <f>IF($I1124="","",_xlfn.LET(_xlpm.x,VLOOKUP($I1124,'taxon-match_2026-08-31'!$A$2:$N$122,12,FALSE),IF(_xlpm.x=0,"",_xlpm.x)))</f>
        <v>Odontaster</v>
      </c>
      <c r="R1124" t="str">
        <f>IF($I1124="","",_xlfn.LET(_xlpm.x,VLOOKUP($I1124,'taxon-match_2026-08-31'!$A$2:$N$122,14,FALSE),IF(_xlpm.x=0,"",_xlpm.x)))</f>
        <v>validus</v>
      </c>
      <c r="S1124" s="2" t="s">
        <v>2609</v>
      </c>
      <c r="T1124" t="s">
        <v>79</v>
      </c>
      <c r="U1124" t="s">
        <v>68</v>
      </c>
      <c r="X1124" t="str">
        <f>IF(T1124="","",_xlfn.LET(_xlpm.x,VLOOKUP(T1124,'Drop-down_menus'!$F$2:$G$16,2,FALSE),IF(_xlpm.x=0,"",_xlpm.x)))</f>
        <v/>
      </c>
      <c r="Y1124" t="str">
        <f>IF(U1124="","",_xlfn.LET(_xlpm.x,VLOOKUP(U1124,'Drop-down_menus'!$F$2:$G$16,2,FALSE),IF(_xlpm.x=0,"",_xlpm.x)))</f>
        <v>https://orcid.org/0000-0002-0981-7442</v>
      </c>
      <c r="Z1124" t="str">
        <f>IF(V1124="","",_xlfn.LET(_xlpm.x,VLOOKUP(V1124,'Drop-down_menus'!$F$2:$G$16,2,FALSE),IF(_xlpm.x=0,"",_xlpm.x)))</f>
        <v/>
      </c>
      <c r="AA1124" t="str">
        <f>IF(W1124="","",_xlfn.LET(_xlpm.x,VLOOKUP(W1124,'Drop-down_menus'!$F$2:$G$16,2,FALSE),IF(_xlpm.x=0,"",_xlpm.x)))</f>
        <v/>
      </c>
      <c r="AB1124" t="s">
        <v>678</v>
      </c>
      <c r="AE1124" t="s">
        <v>679</v>
      </c>
      <c r="AH1124" s="2" t="s">
        <v>834</v>
      </c>
    </row>
    <row r="1125" spans="1:34" hidden="1" x14ac:dyDescent="0.2">
      <c r="A1125" s="2" t="s">
        <v>323</v>
      </c>
      <c r="C1125">
        <v>3063</v>
      </c>
      <c r="D1125" t="s">
        <v>700</v>
      </c>
      <c r="F1125" t="s">
        <v>686</v>
      </c>
      <c r="G1125">
        <v>50</v>
      </c>
      <c r="H1125" t="s">
        <v>686</v>
      </c>
      <c r="I1125" t="s">
        <v>686</v>
      </c>
      <c r="J1125" t="str">
        <f>IF($I1125="","",_xlfn.LET(_xlpm.x,VLOOKUP($I1125,'taxon-match_2026-08-31'!$A$2:$N$122,6,FALSE),IF(_xlpm.x=0,"",_xlpm.x)))</f>
        <v>Latreille, 1816</v>
      </c>
      <c r="K1125" t="str">
        <f>IF($I1125="","",_xlfn.LET(_xlpm.x,VLOOKUP($I1125,'taxon-match_2026-08-31'!$A$2:$N$122,4,FALSE),IF(_xlpm.x=0,"",_xlpm.x)))</f>
        <v>urn:lsid:marinespecies.org:taxname:1135</v>
      </c>
      <c r="L1125" t="str">
        <f>IF($I1125="","",_xlfn.LET(_xlpm.x,VLOOKUP($I1125,'taxon-match_2026-08-31'!$A$2:$N$122,7,FALSE),IF(_xlpm.x=0,"",_xlpm.x)))</f>
        <v>Animalia</v>
      </c>
      <c r="M1125" t="str">
        <f>IF($I1125="","",_xlfn.LET(_xlpm.x,VLOOKUP($I1125,'taxon-match_2026-08-31'!$A$2:$N$122,8,FALSE),IF(_xlpm.x=0,"",_xlpm.x)))</f>
        <v>Arthropoda</v>
      </c>
      <c r="N1125" t="str">
        <f>IF($I1125="","",_xlfn.LET(_xlpm.x,VLOOKUP($I1125,'taxon-match_2026-08-31'!$A$2:$N$122,9,FALSE),IF(_xlpm.x=0,"",_xlpm.x)))</f>
        <v>Malacostraca</v>
      </c>
      <c r="O1125" t="str">
        <f>IF($I1125="","",_xlfn.LET(_xlpm.x,VLOOKUP($I1125,'taxon-match_2026-08-31'!$A$2:$N$122,10,FALSE),IF(_xlpm.x=0,"",_xlpm.x)))</f>
        <v>Amphipoda</v>
      </c>
      <c r="P1125" t="str">
        <f>IF($I1125="","",_xlfn.LET(_xlpm.x,VLOOKUP($I1125,'taxon-match_2026-08-31'!$A$2:$N$122,11,FALSE),IF(_xlpm.x=0,"",_xlpm.x)))</f>
        <v/>
      </c>
      <c r="Q1125" t="str">
        <f>IF($I1125="","",_xlfn.LET(_xlpm.x,VLOOKUP($I1125,'taxon-match_2026-08-31'!$A$2:$N$122,12,FALSE),IF(_xlpm.x=0,"",_xlpm.x)))</f>
        <v/>
      </c>
      <c r="R1125" t="str">
        <f>IF($I1125="","",_xlfn.LET(_xlpm.x,VLOOKUP($I1125,'taxon-match_2026-08-31'!$A$2:$N$122,14,FALSE),IF(_xlpm.x=0,"",_xlpm.x)))</f>
        <v/>
      </c>
      <c r="S1125" s="2" t="s">
        <v>2359</v>
      </c>
      <c r="T1125" t="s">
        <v>79</v>
      </c>
      <c r="U1125" t="s">
        <v>68</v>
      </c>
      <c r="X1125" t="str">
        <f>IF(T1125="","",_xlfn.LET(_xlpm.x,VLOOKUP(T1125,'Drop-down_menus'!$F$2:$G$16,2,FALSE),IF(_xlpm.x=0,"",_xlpm.x)))</f>
        <v/>
      </c>
      <c r="Y1125" t="str">
        <f>IF(U1125="","",_xlfn.LET(_xlpm.x,VLOOKUP(U1125,'Drop-down_menus'!$F$2:$G$16,2,FALSE),IF(_xlpm.x=0,"",_xlpm.x)))</f>
        <v>https://orcid.org/0000-0002-0981-7442</v>
      </c>
      <c r="Z1125" t="str">
        <f>IF(V1125="","",_xlfn.LET(_xlpm.x,VLOOKUP(V1125,'Drop-down_menus'!$F$2:$G$16,2,FALSE),IF(_xlpm.x=0,"",_xlpm.x)))</f>
        <v/>
      </c>
      <c r="AA1125" t="str">
        <f>IF(W1125="","",_xlfn.LET(_xlpm.x,VLOOKUP(W1125,'Drop-down_menus'!$F$2:$G$16,2,FALSE),IF(_xlpm.x=0,"",_xlpm.x)))</f>
        <v/>
      </c>
      <c r="AB1125" t="s">
        <v>678</v>
      </c>
      <c r="AE1125" t="s">
        <v>684</v>
      </c>
    </row>
    <row r="1126" spans="1:34" hidden="1" x14ac:dyDescent="0.2">
      <c r="A1126" s="2" t="s">
        <v>323</v>
      </c>
      <c r="C1126">
        <v>3064</v>
      </c>
      <c r="D1126" t="s">
        <v>700</v>
      </c>
      <c r="F1126" t="s">
        <v>835</v>
      </c>
      <c r="G1126">
        <v>5</v>
      </c>
      <c r="H1126" t="s">
        <v>835</v>
      </c>
      <c r="I1126" t="s">
        <v>835</v>
      </c>
      <c r="J1126" t="str">
        <f>IF($I1126="","",_xlfn.LET(_xlpm.x,VLOOKUP($I1126,'taxon-match_2026-08-31'!$A$2:$N$122,6,FALSE),IF(_xlpm.x=0,"",_xlpm.x)))</f>
        <v>G. O. Sars, 1897</v>
      </c>
      <c r="K1126" t="str">
        <f>IF($I1126="","",_xlfn.LET(_xlpm.x,VLOOKUP($I1126,'taxon-match_2026-08-31'!$A$2:$N$122,4,FALSE),IF(_xlpm.x=0,"",_xlpm.x)))</f>
        <v>urn:lsid:marinespecies.org:taxname:118263</v>
      </c>
      <c r="L1126" t="str">
        <f>IF($I1126="","",_xlfn.LET(_xlpm.x,VLOOKUP($I1126,'taxon-match_2026-08-31'!$A$2:$N$122,7,FALSE),IF(_xlpm.x=0,"",_xlpm.x)))</f>
        <v>Animalia</v>
      </c>
      <c r="M1126" t="str">
        <f>IF($I1126="","",_xlfn.LET(_xlpm.x,VLOOKUP($I1126,'taxon-match_2026-08-31'!$A$2:$N$122,8,FALSE),IF(_xlpm.x=0,"",_xlpm.x)))</f>
        <v>Arthropoda</v>
      </c>
      <c r="N1126" t="str">
        <f>IF($I1126="","",_xlfn.LET(_xlpm.x,VLOOKUP($I1126,'taxon-match_2026-08-31'!$A$2:$N$122,9,FALSE),IF(_xlpm.x=0,"",_xlpm.x)))</f>
        <v>Malacostraca</v>
      </c>
      <c r="O1126" t="str">
        <f>IF($I1126="","",_xlfn.LET(_xlpm.x,VLOOKUP($I1126,'taxon-match_2026-08-31'!$A$2:$N$122,10,FALSE),IF(_xlpm.x=0,"",_xlpm.x)))</f>
        <v>Isopoda</v>
      </c>
      <c r="P1126" t="str">
        <f>IF($I1126="","",_xlfn.LET(_xlpm.x,VLOOKUP($I1126,'taxon-match_2026-08-31'!$A$2:$N$122,11,FALSE),IF(_xlpm.x=0,"",_xlpm.x)))</f>
        <v>Munnidae</v>
      </c>
      <c r="Q1126" t="str">
        <f>IF($I1126="","",_xlfn.LET(_xlpm.x,VLOOKUP($I1126,'taxon-match_2026-08-31'!$A$2:$N$122,12,FALSE),IF(_xlpm.x=0,"",_xlpm.x)))</f>
        <v/>
      </c>
      <c r="R1126" t="str">
        <f>IF($I1126="","",_xlfn.LET(_xlpm.x,VLOOKUP($I1126,'taxon-match_2026-08-31'!$A$2:$N$122,14,FALSE),IF(_xlpm.x=0,"",_xlpm.x)))</f>
        <v/>
      </c>
      <c r="S1126" s="2" t="s">
        <v>2360</v>
      </c>
      <c r="T1126" t="s">
        <v>79</v>
      </c>
      <c r="U1126" t="s">
        <v>68</v>
      </c>
      <c r="X1126" t="str">
        <f>IF(T1126="","",_xlfn.LET(_xlpm.x,VLOOKUP(T1126,'Drop-down_menus'!$F$2:$G$16,2,FALSE),IF(_xlpm.x=0,"",_xlpm.x)))</f>
        <v/>
      </c>
      <c r="Y1126" t="str">
        <f>IF(U1126="","",_xlfn.LET(_xlpm.x,VLOOKUP(U1126,'Drop-down_menus'!$F$2:$G$16,2,FALSE),IF(_xlpm.x=0,"",_xlpm.x)))</f>
        <v>https://orcid.org/0000-0002-0981-7442</v>
      </c>
      <c r="Z1126" t="str">
        <f>IF(V1126="","",_xlfn.LET(_xlpm.x,VLOOKUP(V1126,'Drop-down_menus'!$F$2:$G$16,2,FALSE),IF(_xlpm.x=0,"",_xlpm.x)))</f>
        <v/>
      </c>
      <c r="AA1126" t="str">
        <f>IF(W1126="","",_xlfn.LET(_xlpm.x,VLOOKUP(W1126,'Drop-down_menus'!$F$2:$G$16,2,FALSE),IF(_xlpm.x=0,"",_xlpm.x)))</f>
        <v/>
      </c>
      <c r="AB1126" t="s">
        <v>678</v>
      </c>
      <c r="AE1126" t="s">
        <v>689</v>
      </c>
    </row>
    <row r="1127" spans="1:34" hidden="1" x14ac:dyDescent="0.2">
      <c r="A1127" s="2" t="s">
        <v>323</v>
      </c>
      <c r="C1127">
        <v>3065</v>
      </c>
      <c r="D1127" t="s">
        <v>700</v>
      </c>
      <c r="F1127" t="s">
        <v>831</v>
      </c>
      <c r="G1127">
        <v>3</v>
      </c>
      <c r="H1127" t="s">
        <v>831</v>
      </c>
      <c r="I1127" t="s">
        <v>831</v>
      </c>
      <c r="J1127" t="str">
        <f>IF($I1127="","",_xlfn.LET(_xlpm.x,VLOOKUP($I1127,'taxon-match_2026-08-31'!$A$2:$N$122,6,FALSE),IF(_xlpm.x=0,"",_xlpm.x)))</f>
        <v>Haworth, 1825</v>
      </c>
      <c r="K1127" t="str">
        <f>IF($I1127="","",_xlfn.LET(_xlpm.x,VLOOKUP($I1127,'taxon-match_2026-08-31'!$A$2:$N$122,4,FALSE),IF(_xlpm.x=0,"",_xlpm.x)))</f>
        <v>urn:lsid:marinespecies.org:taxname:2824</v>
      </c>
      <c r="L1127" t="str">
        <f>IF($I1127="","",_xlfn.LET(_xlpm.x,VLOOKUP($I1127,'taxon-match_2026-08-31'!$A$2:$N$122,7,FALSE),IF(_xlpm.x=0,"",_xlpm.x)))</f>
        <v>Animalia</v>
      </c>
      <c r="M1127" t="str">
        <f>IF($I1127="","",_xlfn.LET(_xlpm.x,VLOOKUP($I1127,'taxon-match_2026-08-31'!$A$2:$N$122,8,FALSE),IF(_xlpm.x=0,"",_xlpm.x)))</f>
        <v>Arthropoda</v>
      </c>
      <c r="N1127" t="str">
        <f>IF($I1127="","",_xlfn.LET(_xlpm.x,VLOOKUP($I1127,'taxon-match_2026-08-31'!$A$2:$N$122,9,FALSE),IF(_xlpm.x=0,"",_xlpm.x)))</f>
        <v>Malacostraca</v>
      </c>
      <c r="O1127" t="str">
        <f>IF($I1127="","",_xlfn.LET(_xlpm.x,VLOOKUP($I1127,'taxon-match_2026-08-31'!$A$2:$N$122,10,FALSE),IF(_xlpm.x=0,"",_xlpm.x)))</f>
        <v>Mysidacea</v>
      </c>
      <c r="P1127" t="str">
        <f>IF($I1127="","",_xlfn.LET(_xlpm.x,VLOOKUP($I1127,'taxon-match_2026-08-31'!$A$2:$N$122,11,FALSE),IF(_xlpm.x=0,"",_xlpm.x)))</f>
        <v/>
      </c>
      <c r="Q1127" t="str">
        <f>IF($I1127="","",_xlfn.LET(_xlpm.x,VLOOKUP($I1127,'taxon-match_2026-08-31'!$A$2:$N$122,12,FALSE),IF(_xlpm.x=0,"",_xlpm.x)))</f>
        <v/>
      </c>
      <c r="R1127" t="str">
        <f>IF($I1127="","",_xlfn.LET(_xlpm.x,VLOOKUP($I1127,'taxon-match_2026-08-31'!$A$2:$N$122,14,FALSE),IF(_xlpm.x=0,"",_xlpm.x)))</f>
        <v/>
      </c>
      <c r="S1127" s="2" t="s">
        <v>2359</v>
      </c>
      <c r="T1127" t="s">
        <v>79</v>
      </c>
      <c r="U1127" t="s">
        <v>68</v>
      </c>
      <c r="X1127" t="str">
        <f>IF(T1127="","",_xlfn.LET(_xlpm.x,VLOOKUP(T1127,'Drop-down_menus'!$F$2:$G$16,2,FALSE),IF(_xlpm.x=0,"",_xlpm.x)))</f>
        <v/>
      </c>
      <c r="Y1127" t="str">
        <f>IF(U1127="","",_xlfn.LET(_xlpm.x,VLOOKUP(U1127,'Drop-down_menus'!$F$2:$G$16,2,FALSE),IF(_xlpm.x=0,"",_xlpm.x)))</f>
        <v>https://orcid.org/0000-0002-0981-7442</v>
      </c>
      <c r="Z1127" t="str">
        <f>IF(V1127="","",_xlfn.LET(_xlpm.x,VLOOKUP(V1127,'Drop-down_menus'!$F$2:$G$16,2,FALSE),IF(_xlpm.x=0,"",_xlpm.x)))</f>
        <v/>
      </c>
      <c r="AA1127" t="str">
        <f>IF(W1127="","",_xlfn.LET(_xlpm.x,VLOOKUP(W1127,'Drop-down_menus'!$F$2:$G$16,2,FALSE),IF(_xlpm.x=0,"",_xlpm.x)))</f>
        <v/>
      </c>
      <c r="AB1127" t="s">
        <v>678</v>
      </c>
      <c r="AE1127" t="s">
        <v>689</v>
      </c>
    </row>
    <row r="1128" spans="1:34" hidden="1" x14ac:dyDescent="0.2">
      <c r="A1128" s="2" t="s">
        <v>323</v>
      </c>
      <c r="C1128">
        <v>3066</v>
      </c>
      <c r="D1128" t="s">
        <v>700</v>
      </c>
      <c r="F1128" t="s">
        <v>688</v>
      </c>
      <c r="G1128">
        <v>3</v>
      </c>
      <c r="H1128" t="s">
        <v>688</v>
      </c>
      <c r="I1128" t="s">
        <v>688</v>
      </c>
      <c r="J1128" t="str">
        <f>IF($I1128="","",_xlfn.LET(_xlpm.x,VLOOKUP($I1128,'taxon-match_2026-08-31'!$A$2:$N$122,6,FALSE),IF(_xlpm.x=0,"",_xlpm.x)))</f>
        <v>Krøyer, 1846</v>
      </c>
      <c r="K1128" t="str">
        <f>IF($I1128="","",_xlfn.LET(_xlpm.x,VLOOKUP($I1128,'taxon-match_2026-08-31'!$A$2:$N$122,4,FALSE),IF(_xlpm.x=0,"",_xlpm.x)))</f>
        <v>urn:lsid:marinespecies.org:taxname:1137</v>
      </c>
      <c r="L1128" t="str">
        <f>IF($I1128="","",_xlfn.LET(_xlpm.x,VLOOKUP($I1128,'taxon-match_2026-08-31'!$A$2:$N$122,7,FALSE),IF(_xlpm.x=0,"",_xlpm.x)))</f>
        <v>Animalia</v>
      </c>
      <c r="M1128" t="str">
        <f>IF($I1128="","",_xlfn.LET(_xlpm.x,VLOOKUP($I1128,'taxon-match_2026-08-31'!$A$2:$N$122,8,FALSE),IF(_xlpm.x=0,"",_xlpm.x)))</f>
        <v>Arthropoda</v>
      </c>
      <c r="N1128" t="str">
        <f>IF($I1128="","",_xlfn.LET(_xlpm.x,VLOOKUP($I1128,'taxon-match_2026-08-31'!$A$2:$N$122,9,FALSE),IF(_xlpm.x=0,"",_xlpm.x)))</f>
        <v>Malacostraca</v>
      </c>
      <c r="O1128" t="str">
        <f>IF($I1128="","",_xlfn.LET(_xlpm.x,VLOOKUP($I1128,'taxon-match_2026-08-31'!$A$2:$N$122,10,FALSE),IF(_xlpm.x=0,"",_xlpm.x)))</f>
        <v>Cumacea</v>
      </c>
      <c r="P1128" t="str">
        <f>IF($I1128="","",_xlfn.LET(_xlpm.x,VLOOKUP($I1128,'taxon-match_2026-08-31'!$A$2:$N$122,11,FALSE),IF(_xlpm.x=0,"",_xlpm.x)))</f>
        <v/>
      </c>
      <c r="Q1128" t="str">
        <f>IF($I1128="","",_xlfn.LET(_xlpm.x,VLOOKUP($I1128,'taxon-match_2026-08-31'!$A$2:$N$122,12,FALSE),IF(_xlpm.x=0,"",_xlpm.x)))</f>
        <v/>
      </c>
      <c r="R1128" t="str">
        <f>IF($I1128="","",_xlfn.LET(_xlpm.x,VLOOKUP($I1128,'taxon-match_2026-08-31'!$A$2:$N$122,14,FALSE),IF(_xlpm.x=0,"",_xlpm.x)))</f>
        <v/>
      </c>
      <c r="S1128" s="2" t="s">
        <v>2359</v>
      </c>
      <c r="T1128" t="s">
        <v>79</v>
      </c>
      <c r="U1128" t="s">
        <v>68</v>
      </c>
      <c r="X1128" t="str">
        <f>IF(T1128="","",_xlfn.LET(_xlpm.x,VLOOKUP(T1128,'Drop-down_menus'!$F$2:$G$16,2,FALSE),IF(_xlpm.x=0,"",_xlpm.x)))</f>
        <v/>
      </c>
      <c r="Y1128" t="str">
        <f>IF(U1128="","",_xlfn.LET(_xlpm.x,VLOOKUP(U1128,'Drop-down_menus'!$F$2:$G$16,2,FALSE),IF(_xlpm.x=0,"",_xlpm.x)))</f>
        <v>https://orcid.org/0000-0002-0981-7442</v>
      </c>
      <c r="Z1128" t="str">
        <f>IF(V1128="","",_xlfn.LET(_xlpm.x,VLOOKUP(V1128,'Drop-down_menus'!$F$2:$G$16,2,FALSE),IF(_xlpm.x=0,"",_xlpm.x)))</f>
        <v/>
      </c>
      <c r="AA1128" t="str">
        <f>IF(W1128="","",_xlfn.LET(_xlpm.x,VLOOKUP(W1128,'Drop-down_menus'!$F$2:$G$16,2,FALSE),IF(_xlpm.x=0,"",_xlpm.x)))</f>
        <v/>
      </c>
      <c r="AB1128" t="s">
        <v>678</v>
      </c>
      <c r="AE1128" t="s">
        <v>689</v>
      </c>
    </row>
    <row r="1129" spans="1:34" hidden="1" x14ac:dyDescent="0.2">
      <c r="A1129" s="2" t="s">
        <v>323</v>
      </c>
      <c r="C1129">
        <v>3067</v>
      </c>
      <c r="D1129" t="s">
        <v>700</v>
      </c>
      <c r="F1129" t="s">
        <v>836</v>
      </c>
      <c r="G1129">
        <v>1</v>
      </c>
      <c r="H1129" t="s">
        <v>836</v>
      </c>
      <c r="I1129" t="s">
        <v>836</v>
      </c>
      <c r="J1129" t="str">
        <f>IF($I1129="","",_xlfn.LET(_xlpm.x,VLOOKUP($I1129,'taxon-match_2026-08-31'!$A$2:$N$122,6,FALSE),IF(_xlpm.x=0,"",_xlpm.x)))</f>
        <v>Claus, 1880</v>
      </c>
      <c r="K1129" t="str">
        <f>IF($I1129="","",_xlfn.LET(_xlpm.x,VLOOKUP($I1129,'taxon-match_2026-08-31'!$A$2:$N$122,4,FALSE),IF(_xlpm.x=0,"",_xlpm.x)))</f>
        <v>urn:lsid:marinespecies.org:taxname:146996</v>
      </c>
      <c r="L1129" t="str">
        <f>IF($I1129="","",_xlfn.LET(_xlpm.x,VLOOKUP($I1129,'taxon-match_2026-08-31'!$A$2:$N$122,7,FALSE),IF(_xlpm.x=0,"",_xlpm.x)))</f>
        <v>Animalia</v>
      </c>
      <c r="M1129" t="str">
        <f>IF($I1129="","",_xlfn.LET(_xlpm.x,VLOOKUP($I1129,'taxon-match_2026-08-31'!$A$2:$N$122,8,FALSE),IF(_xlpm.x=0,"",_xlpm.x)))</f>
        <v>Arthropoda</v>
      </c>
      <c r="N1129" t="str">
        <f>IF($I1129="","",_xlfn.LET(_xlpm.x,VLOOKUP($I1129,'taxon-match_2026-08-31'!$A$2:$N$122,9,FALSE),IF(_xlpm.x=0,"",_xlpm.x)))</f>
        <v>Malacostraca</v>
      </c>
      <c r="O1129" t="str">
        <f>IF($I1129="","",_xlfn.LET(_xlpm.x,VLOOKUP($I1129,'taxon-match_2026-08-31'!$A$2:$N$122,10,FALSE),IF(_xlpm.x=0,"",_xlpm.x)))</f>
        <v>Leptostraca</v>
      </c>
      <c r="P1129" t="str">
        <f>IF($I1129="","",_xlfn.LET(_xlpm.x,VLOOKUP($I1129,'taxon-match_2026-08-31'!$A$2:$N$122,11,FALSE),IF(_xlpm.x=0,"",_xlpm.x)))</f>
        <v/>
      </c>
      <c r="Q1129" t="str">
        <f>IF($I1129="","",_xlfn.LET(_xlpm.x,VLOOKUP($I1129,'taxon-match_2026-08-31'!$A$2:$N$122,12,FALSE),IF(_xlpm.x=0,"",_xlpm.x)))</f>
        <v/>
      </c>
      <c r="R1129" t="str">
        <f>IF($I1129="","",_xlfn.LET(_xlpm.x,VLOOKUP($I1129,'taxon-match_2026-08-31'!$A$2:$N$122,14,FALSE),IF(_xlpm.x=0,"",_xlpm.x)))</f>
        <v/>
      </c>
      <c r="S1129" s="2" t="s">
        <v>2359</v>
      </c>
      <c r="T1129" t="s">
        <v>79</v>
      </c>
      <c r="U1129" t="s">
        <v>68</v>
      </c>
      <c r="X1129" t="str">
        <f>IF(T1129="","",_xlfn.LET(_xlpm.x,VLOOKUP(T1129,'Drop-down_menus'!$F$2:$G$16,2,FALSE),IF(_xlpm.x=0,"",_xlpm.x)))</f>
        <v/>
      </c>
      <c r="Y1129" t="str">
        <f>IF(U1129="","",_xlfn.LET(_xlpm.x,VLOOKUP(U1129,'Drop-down_menus'!$F$2:$G$16,2,FALSE),IF(_xlpm.x=0,"",_xlpm.x)))</f>
        <v>https://orcid.org/0000-0002-0981-7442</v>
      </c>
      <c r="Z1129" t="str">
        <f>IF(V1129="","",_xlfn.LET(_xlpm.x,VLOOKUP(V1129,'Drop-down_menus'!$F$2:$G$16,2,FALSE),IF(_xlpm.x=0,"",_xlpm.x)))</f>
        <v/>
      </c>
      <c r="AA1129" t="str">
        <f>IF(W1129="","",_xlfn.LET(_xlpm.x,VLOOKUP(W1129,'Drop-down_menus'!$F$2:$G$16,2,FALSE),IF(_xlpm.x=0,"",_xlpm.x)))</f>
        <v/>
      </c>
      <c r="AB1129" t="s">
        <v>678</v>
      </c>
      <c r="AE1129" t="s">
        <v>689</v>
      </c>
    </row>
    <row r="1130" spans="1:34" hidden="1" x14ac:dyDescent="0.2">
      <c r="A1130" s="2" t="s">
        <v>323</v>
      </c>
      <c r="C1130">
        <v>3068</v>
      </c>
      <c r="D1130" t="s">
        <v>700</v>
      </c>
      <c r="F1130" t="s">
        <v>693</v>
      </c>
      <c r="G1130">
        <v>12</v>
      </c>
      <c r="H1130" t="s">
        <v>693</v>
      </c>
      <c r="I1130" t="s">
        <v>693</v>
      </c>
      <c r="J1130" t="str">
        <f>IF($I1130="","",_xlfn.LET(_xlpm.x,VLOOKUP($I1130,'taxon-match_2026-08-31'!$A$2:$N$122,6,FALSE),IF(_xlpm.x=0,"",_xlpm.x)))</f>
        <v>Cuvier, 1795</v>
      </c>
      <c r="K1130" t="str">
        <f>IF($I1130="","",_xlfn.LET(_xlpm.x,VLOOKUP($I1130,'taxon-match_2026-08-31'!$A$2:$N$122,4,FALSE),IF(_xlpm.x=0,"",_xlpm.x)))</f>
        <v>urn:lsid:marinespecies.org:taxname:101</v>
      </c>
      <c r="L1130" t="str">
        <f>IF($I1130="","",_xlfn.LET(_xlpm.x,VLOOKUP($I1130,'taxon-match_2026-08-31'!$A$2:$N$122,7,FALSE),IF(_xlpm.x=0,"",_xlpm.x)))</f>
        <v>Animalia</v>
      </c>
      <c r="M1130" t="str">
        <f>IF($I1130="","",_xlfn.LET(_xlpm.x,VLOOKUP($I1130,'taxon-match_2026-08-31'!$A$2:$N$122,8,FALSE),IF(_xlpm.x=0,"",_xlpm.x)))</f>
        <v>Mollusca</v>
      </c>
      <c r="N1130" t="str">
        <f>IF($I1130="","",_xlfn.LET(_xlpm.x,VLOOKUP($I1130,'taxon-match_2026-08-31'!$A$2:$N$122,9,FALSE),IF(_xlpm.x=0,"",_xlpm.x)))</f>
        <v>Gastropoda</v>
      </c>
      <c r="O1130" t="str">
        <f>IF($I1130="","",_xlfn.LET(_xlpm.x,VLOOKUP($I1130,'taxon-match_2026-08-31'!$A$2:$N$122,10,FALSE),IF(_xlpm.x=0,"",_xlpm.x)))</f>
        <v/>
      </c>
      <c r="P1130" t="str">
        <f>IF($I1130="","",_xlfn.LET(_xlpm.x,VLOOKUP($I1130,'taxon-match_2026-08-31'!$A$2:$N$122,11,FALSE),IF(_xlpm.x=0,"",_xlpm.x)))</f>
        <v/>
      </c>
      <c r="Q1130" t="str">
        <f>IF($I1130="","",_xlfn.LET(_xlpm.x,VLOOKUP($I1130,'taxon-match_2026-08-31'!$A$2:$N$122,12,FALSE),IF(_xlpm.x=0,"",_xlpm.x)))</f>
        <v/>
      </c>
      <c r="R1130" t="str">
        <f>IF($I1130="","",_xlfn.LET(_xlpm.x,VLOOKUP($I1130,'taxon-match_2026-08-31'!$A$2:$N$122,14,FALSE),IF(_xlpm.x=0,"",_xlpm.x)))</f>
        <v/>
      </c>
      <c r="S1130" s="2" t="s">
        <v>2358</v>
      </c>
      <c r="T1130" t="s">
        <v>79</v>
      </c>
      <c r="U1130" t="s">
        <v>68</v>
      </c>
      <c r="X1130" t="str">
        <f>IF(T1130="","",_xlfn.LET(_xlpm.x,VLOOKUP(T1130,'Drop-down_menus'!$F$2:$G$16,2,FALSE),IF(_xlpm.x=0,"",_xlpm.x)))</f>
        <v/>
      </c>
      <c r="Y1130" t="str">
        <f>IF(U1130="","",_xlfn.LET(_xlpm.x,VLOOKUP(U1130,'Drop-down_menus'!$F$2:$G$16,2,FALSE),IF(_xlpm.x=0,"",_xlpm.x)))</f>
        <v>https://orcid.org/0000-0002-0981-7442</v>
      </c>
      <c r="Z1130" t="str">
        <f>IF(V1130="","",_xlfn.LET(_xlpm.x,VLOOKUP(V1130,'Drop-down_menus'!$F$2:$G$16,2,FALSE),IF(_xlpm.x=0,"",_xlpm.x)))</f>
        <v/>
      </c>
      <c r="AA1130" t="str">
        <f>IF(W1130="","",_xlfn.LET(_xlpm.x,VLOOKUP(W1130,'Drop-down_menus'!$F$2:$G$16,2,FALSE),IF(_xlpm.x=0,"",_xlpm.x)))</f>
        <v/>
      </c>
      <c r="AB1130" t="s">
        <v>678</v>
      </c>
      <c r="AE1130" t="s">
        <v>689</v>
      </c>
    </row>
    <row r="1131" spans="1:34" hidden="1" x14ac:dyDescent="0.2">
      <c r="A1131" s="2" t="s">
        <v>323</v>
      </c>
      <c r="C1131">
        <v>3069</v>
      </c>
      <c r="D1131" t="s">
        <v>700</v>
      </c>
      <c r="F1131" t="s">
        <v>691</v>
      </c>
      <c r="G1131">
        <v>15</v>
      </c>
      <c r="H1131" s="2" t="s">
        <v>700</v>
      </c>
      <c r="I1131" s="2" t="s">
        <v>700</v>
      </c>
      <c r="J1131" t="str">
        <f>IF($I1131="","",_xlfn.LET(_xlpm.x,VLOOKUP($I1131,'taxon-match_2026-08-31'!$A$2:$N$122,6,FALSE),IF(_xlpm.x=0,"",_xlpm.x)))</f>
        <v/>
      </c>
      <c r="K1131" t="str">
        <f>IF($I1131="","",_xlfn.LET(_xlpm.x,VLOOKUP($I1131,'taxon-match_2026-08-31'!$A$2:$N$122,4,FALSE),IF(_xlpm.x=0,"",_xlpm.x)))</f>
        <v>urn:lsid:marinespecies.org:taxname:1</v>
      </c>
      <c r="L1131" t="str">
        <f>IF($I1131="","",_xlfn.LET(_xlpm.x,VLOOKUP($I1131,'taxon-match_2026-08-31'!$A$2:$N$122,7,FALSE),IF(_xlpm.x=0,"",_xlpm.x)))</f>
        <v/>
      </c>
      <c r="M1131" t="str">
        <f>IF($I1131="","",_xlfn.LET(_xlpm.x,VLOOKUP($I1131,'taxon-match_2026-08-31'!$A$2:$N$122,8,FALSE),IF(_xlpm.x=0,"",_xlpm.x)))</f>
        <v/>
      </c>
      <c r="N1131" t="str">
        <f>IF($I1131="","",_xlfn.LET(_xlpm.x,VLOOKUP($I1131,'taxon-match_2026-08-31'!$A$2:$N$122,9,FALSE),IF(_xlpm.x=0,"",_xlpm.x)))</f>
        <v/>
      </c>
      <c r="O1131" t="str">
        <f>IF($I1131="","",_xlfn.LET(_xlpm.x,VLOOKUP($I1131,'taxon-match_2026-08-31'!$A$2:$N$122,10,FALSE),IF(_xlpm.x=0,"",_xlpm.x)))</f>
        <v/>
      </c>
      <c r="P1131" t="str">
        <f>IF($I1131="","",_xlfn.LET(_xlpm.x,VLOOKUP($I1131,'taxon-match_2026-08-31'!$A$2:$N$122,11,FALSE),IF(_xlpm.x=0,"",_xlpm.x)))</f>
        <v/>
      </c>
      <c r="Q1131" t="str">
        <f>IF($I1131="","",_xlfn.LET(_xlpm.x,VLOOKUP($I1131,'taxon-match_2026-08-31'!$A$2:$N$122,12,FALSE),IF(_xlpm.x=0,"",_xlpm.x)))</f>
        <v/>
      </c>
      <c r="R1131" t="str">
        <f>IF($I1131="","",_xlfn.LET(_xlpm.x,VLOOKUP($I1131,'taxon-match_2026-08-31'!$A$2:$N$122,14,FALSE),IF(_xlpm.x=0,"",_xlpm.x)))</f>
        <v/>
      </c>
      <c r="S1131" s="2" t="s">
        <v>2608</v>
      </c>
      <c r="T1131" t="s">
        <v>79</v>
      </c>
      <c r="U1131" t="s">
        <v>68</v>
      </c>
      <c r="X1131" t="str">
        <f>IF(T1131="","",_xlfn.LET(_xlpm.x,VLOOKUP(T1131,'Drop-down_menus'!$F$2:$G$16,2,FALSE),IF(_xlpm.x=0,"",_xlpm.x)))</f>
        <v/>
      </c>
      <c r="Y1131" t="str">
        <f>IF(U1131="","",_xlfn.LET(_xlpm.x,VLOOKUP(U1131,'Drop-down_menus'!$F$2:$G$16,2,FALSE),IF(_xlpm.x=0,"",_xlpm.x)))</f>
        <v>https://orcid.org/0000-0002-0981-7442</v>
      </c>
      <c r="Z1131" t="str">
        <f>IF(V1131="","",_xlfn.LET(_xlpm.x,VLOOKUP(V1131,'Drop-down_menus'!$F$2:$G$16,2,FALSE),IF(_xlpm.x=0,"",_xlpm.x)))</f>
        <v/>
      </c>
      <c r="AA1131" t="str">
        <f>IF(W1131="","",_xlfn.LET(_xlpm.x,VLOOKUP(W1131,'Drop-down_menus'!$F$2:$G$16,2,FALSE),IF(_xlpm.x=0,"",_xlpm.x)))</f>
        <v/>
      </c>
      <c r="AB1131" t="s">
        <v>678</v>
      </c>
      <c r="AE1131" t="s">
        <v>689</v>
      </c>
    </row>
    <row r="1132" spans="1:34" hidden="1" x14ac:dyDescent="0.2">
      <c r="A1132" s="2" t="s">
        <v>323</v>
      </c>
      <c r="C1132">
        <v>3070</v>
      </c>
      <c r="D1132" t="s">
        <v>700</v>
      </c>
      <c r="F1132" t="s">
        <v>809</v>
      </c>
      <c r="G1132">
        <v>2</v>
      </c>
      <c r="H1132" t="s">
        <v>809</v>
      </c>
      <c r="I1132" t="s">
        <v>809</v>
      </c>
      <c r="J1132" t="str">
        <f>IF($I1132="","",_xlfn.LET(_xlpm.x,VLOOKUP($I1132,'taxon-match_2026-08-31'!$A$2:$N$122,6,FALSE),IF(_xlpm.x=0,"",_xlpm.x)))</f>
        <v/>
      </c>
      <c r="K1132" t="str">
        <f>IF($I1132="","",_xlfn.LET(_xlpm.x,VLOOKUP($I1132,'taxon-match_2026-08-31'!$A$2:$N$122,4,FALSE),IF(_xlpm.x=0,"",_xlpm.x)))</f>
        <v>urn:lsid:marinespecies.org:taxname:146142</v>
      </c>
      <c r="L1132" t="str">
        <f>IF($I1132="","",_xlfn.LET(_xlpm.x,VLOOKUP($I1132,'taxon-match_2026-08-31'!$A$2:$N$122,7,FALSE),IF(_xlpm.x=0,"",_xlpm.x)))</f>
        <v>Animalia</v>
      </c>
      <c r="M1132" t="str">
        <f>IF($I1132="","",_xlfn.LET(_xlpm.x,VLOOKUP($I1132,'taxon-match_2026-08-31'!$A$2:$N$122,8,FALSE),IF(_xlpm.x=0,"",_xlpm.x)))</f>
        <v>Bryozoa</v>
      </c>
      <c r="N1132" t="str">
        <f>IF($I1132="","",_xlfn.LET(_xlpm.x,VLOOKUP($I1132,'taxon-match_2026-08-31'!$A$2:$N$122,9,FALSE),IF(_xlpm.x=0,"",_xlpm.x)))</f>
        <v/>
      </c>
      <c r="O1132" t="str">
        <f>IF($I1132="","",_xlfn.LET(_xlpm.x,VLOOKUP($I1132,'taxon-match_2026-08-31'!$A$2:$N$122,10,FALSE),IF(_xlpm.x=0,"",_xlpm.x)))</f>
        <v/>
      </c>
      <c r="P1132" t="str">
        <f>IF($I1132="","",_xlfn.LET(_xlpm.x,VLOOKUP($I1132,'taxon-match_2026-08-31'!$A$2:$N$122,11,FALSE),IF(_xlpm.x=0,"",_xlpm.x)))</f>
        <v/>
      </c>
      <c r="Q1132" t="str">
        <f>IF($I1132="","",_xlfn.LET(_xlpm.x,VLOOKUP($I1132,'taxon-match_2026-08-31'!$A$2:$N$122,12,FALSE),IF(_xlpm.x=0,"",_xlpm.x)))</f>
        <v/>
      </c>
      <c r="R1132" t="str">
        <f>IF($I1132="","",_xlfn.LET(_xlpm.x,VLOOKUP($I1132,'taxon-match_2026-08-31'!$A$2:$N$122,14,FALSE),IF(_xlpm.x=0,"",_xlpm.x)))</f>
        <v/>
      </c>
      <c r="S1132" s="2" t="s">
        <v>2357</v>
      </c>
      <c r="T1132" t="s">
        <v>79</v>
      </c>
      <c r="U1132" t="s">
        <v>68</v>
      </c>
      <c r="X1132" t="str">
        <f>IF(T1132="","",_xlfn.LET(_xlpm.x,VLOOKUP(T1132,'Drop-down_menus'!$F$2:$G$16,2,FALSE),IF(_xlpm.x=0,"",_xlpm.x)))</f>
        <v/>
      </c>
      <c r="Y1132" t="str">
        <f>IF(U1132="","",_xlfn.LET(_xlpm.x,VLOOKUP(U1132,'Drop-down_menus'!$F$2:$G$16,2,FALSE),IF(_xlpm.x=0,"",_xlpm.x)))</f>
        <v>https://orcid.org/0000-0002-0981-7442</v>
      </c>
      <c r="Z1132" t="str">
        <f>IF(V1132="","",_xlfn.LET(_xlpm.x,VLOOKUP(V1132,'Drop-down_menus'!$F$2:$G$16,2,FALSE),IF(_xlpm.x=0,"",_xlpm.x)))</f>
        <v/>
      </c>
      <c r="AA1132" t="str">
        <f>IF(W1132="","",_xlfn.LET(_xlpm.x,VLOOKUP(W1132,'Drop-down_menus'!$F$2:$G$16,2,FALSE),IF(_xlpm.x=0,"",_xlpm.x)))</f>
        <v/>
      </c>
      <c r="AB1132" t="s">
        <v>678</v>
      </c>
      <c r="AE1132" t="s">
        <v>689</v>
      </c>
    </row>
    <row r="1133" spans="1:34" hidden="1" x14ac:dyDescent="0.2">
      <c r="A1133" s="2" t="s">
        <v>82</v>
      </c>
      <c r="C1133">
        <v>138</v>
      </c>
      <c r="D1133" t="s">
        <v>837</v>
      </c>
      <c r="I1133" t="s">
        <v>2611</v>
      </c>
      <c r="J1133" t="str">
        <f>IF($I1133="","",_xlfn.LET(_xlpm.x,VLOOKUP($I1133,'taxon-match_2026-08-31'!$A$2:$N$122,6,FALSE),IF(_xlpm.x=0,"",_xlpm.x)))</f>
        <v/>
      </c>
      <c r="K1133" t="str">
        <f>IF($I1133="","",_xlfn.LET(_xlpm.x,VLOOKUP($I1133,'taxon-match_2026-08-31'!$A$2:$N$122,4,FALSE),IF(_xlpm.x=0,"",_xlpm.x)))</f>
        <v/>
      </c>
      <c r="L1133" t="str">
        <f>IF($I1133="","",_xlfn.LET(_xlpm.x,VLOOKUP($I1133,'taxon-match_2026-08-31'!$A$2:$N$122,7,FALSE),IF(_xlpm.x=0,"",_xlpm.x)))</f>
        <v/>
      </c>
      <c r="M1133" t="str">
        <f>IF($I1133="","",_xlfn.LET(_xlpm.x,VLOOKUP($I1133,'taxon-match_2026-08-31'!$A$2:$N$122,8,FALSE),IF(_xlpm.x=0,"",_xlpm.x)))</f>
        <v/>
      </c>
      <c r="N1133" t="str">
        <f>IF($I1133="","",_xlfn.LET(_xlpm.x,VLOOKUP($I1133,'taxon-match_2026-08-31'!$A$2:$N$122,9,FALSE),IF(_xlpm.x=0,"",_xlpm.x)))</f>
        <v/>
      </c>
      <c r="O1133" t="str">
        <f>IF($I1133="","",_xlfn.LET(_xlpm.x,VLOOKUP($I1133,'taxon-match_2026-08-31'!$A$2:$N$122,10,FALSE),IF(_xlpm.x=0,"",_xlpm.x)))</f>
        <v/>
      </c>
      <c r="P1133" t="str">
        <f>IF($I1133="","",_xlfn.LET(_xlpm.x,VLOOKUP($I1133,'taxon-match_2026-08-31'!$A$2:$N$122,11,FALSE),IF(_xlpm.x=0,"",_xlpm.x)))</f>
        <v/>
      </c>
      <c r="Q1133" t="str">
        <f>IF($I1133="","",_xlfn.LET(_xlpm.x,VLOOKUP($I1133,'taxon-match_2026-08-31'!$A$2:$N$122,12,FALSE),IF(_xlpm.x=0,"",_xlpm.x)))</f>
        <v/>
      </c>
      <c r="R1133" t="str">
        <f>IF($I1133="","",_xlfn.LET(_xlpm.x,VLOOKUP($I1133,'taxon-match_2026-08-31'!$A$2:$N$122,14,FALSE),IF(_xlpm.x=0,"",_xlpm.x)))</f>
        <v/>
      </c>
      <c r="T1133" t="s">
        <v>61</v>
      </c>
      <c r="X1133" t="str">
        <f>IF(T1133="","",_xlfn.LET(_xlpm.x,VLOOKUP(T1133,'Drop-down_menus'!$F$2:$G$16,2,FALSE),IF(_xlpm.x=0,"",_xlpm.x)))</f>
        <v>https://orcid.org/0000-0001-5748-602X</v>
      </c>
      <c r="Y1133" t="str">
        <f>IF(U1133="","",_xlfn.LET(_xlpm.x,VLOOKUP(U1133,'Drop-down_menus'!$F$2:$G$16,2,FALSE),IF(_xlpm.x=0,"",_xlpm.x)))</f>
        <v/>
      </c>
      <c r="Z1133" t="str">
        <f>IF(V1133="","",_xlfn.LET(_xlpm.x,VLOOKUP(V1133,'Drop-down_menus'!$F$2:$G$16,2,FALSE),IF(_xlpm.x=0,"",_xlpm.x)))</f>
        <v/>
      </c>
      <c r="AA1133" t="str">
        <f>IF(W1133="","",_xlfn.LET(_xlpm.x,VLOOKUP(W1133,'Drop-down_menus'!$F$2:$G$16,2,FALSE),IF(_xlpm.x=0,"",_xlpm.x)))</f>
        <v/>
      </c>
      <c r="AE1133" t="s">
        <v>739</v>
      </c>
    </row>
    <row r="1134" spans="1:34" hidden="1" x14ac:dyDescent="0.2">
      <c r="A1134" s="2" t="s">
        <v>108</v>
      </c>
      <c r="C1134">
        <v>139</v>
      </c>
      <c r="D1134" t="s">
        <v>837</v>
      </c>
      <c r="I1134" t="s">
        <v>2611</v>
      </c>
      <c r="J1134" t="str">
        <f>IF($I1134="","",_xlfn.LET(_xlpm.x,VLOOKUP($I1134,'taxon-match_2026-08-31'!$A$2:$N$122,6,FALSE),IF(_xlpm.x=0,"",_xlpm.x)))</f>
        <v/>
      </c>
      <c r="K1134" t="str">
        <f>IF($I1134="","",_xlfn.LET(_xlpm.x,VLOOKUP($I1134,'taxon-match_2026-08-31'!$A$2:$N$122,4,FALSE),IF(_xlpm.x=0,"",_xlpm.x)))</f>
        <v/>
      </c>
      <c r="L1134" t="str">
        <f>IF($I1134="","",_xlfn.LET(_xlpm.x,VLOOKUP($I1134,'taxon-match_2026-08-31'!$A$2:$N$122,7,FALSE),IF(_xlpm.x=0,"",_xlpm.x)))</f>
        <v/>
      </c>
      <c r="M1134" t="str">
        <f>IF($I1134="","",_xlfn.LET(_xlpm.x,VLOOKUP($I1134,'taxon-match_2026-08-31'!$A$2:$N$122,8,FALSE),IF(_xlpm.x=0,"",_xlpm.x)))</f>
        <v/>
      </c>
      <c r="N1134" t="str">
        <f>IF($I1134="","",_xlfn.LET(_xlpm.x,VLOOKUP($I1134,'taxon-match_2026-08-31'!$A$2:$N$122,9,FALSE),IF(_xlpm.x=0,"",_xlpm.x)))</f>
        <v/>
      </c>
      <c r="O1134" t="str">
        <f>IF($I1134="","",_xlfn.LET(_xlpm.x,VLOOKUP($I1134,'taxon-match_2026-08-31'!$A$2:$N$122,10,FALSE),IF(_xlpm.x=0,"",_xlpm.x)))</f>
        <v/>
      </c>
      <c r="P1134" t="str">
        <f>IF($I1134="","",_xlfn.LET(_xlpm.x,VLOOKUP($I1134,'taxon-match_2026-08-31'!$A$2:$N$122,11,FALSE),IF(_xlpm.x=0,"",_xlpm.x)))</f>
        <v/>
      </c>
      <c r="Q1134" t="str">
        <f>IF($I1134="","",_xlfn.LET(_xlpm.x,VLOOKUP($I1134,'taxon-match_2026-08-31'!$A$2:$N$122,12,FALSE),IF(_xlpm.x=0,"",_xlpm.x)))</f>
        <v/>
      </c>
      <c r="R1134" t="str">
        <f>IF($I1134="","",_xlfn.LET(_xlpm.x,VLOOKUP($I1134,'taxon-match_2026-08-31'!$A$2:$N$122,14,FALSE),IF(_xlpm.x=0,"",_xlpm.x)))</f>
        <v/>
      </c>
      <c r="T1134" t="s">
        <v>61</v>
      </c>
      <c r="X1134" t="str">
        <f>IF(T1134="","",_xlfn.LET(_xlpm.x,VLOOKUP(T1134,'Drop-down_menus'!$F$2:$G$16,2,FALSE),IF(_xlpm.x=0,"",_xlpm.x)))</f>
        <v>https://orcid.org/0000-0001-5748-602X</v>
      </c>
      <c r="Y1134" t="str">
        <f>IF(U1134="","",_xlfn.LET(_xlpm.x,VLOOKUP(U1134,'Drop-down_menus'!$F$2:$G$16,2,FALSE),IF(_xlpm.x=0,"",_xlpm.x)))</f>
        <v/>
      </c>
      <c r="Z1134" t="str">
        <f>IF(V1134="","",_xlfn.LET(_xlpm.x,VLOOKUP(V1134,'Drop-down_menus'!$F$2:$G$16,2,FALSE),IF(_xlpm.x=0,"",_xlpm.x)))</f>
        <v/>
      </c>
      <c r="AA1134" t="str">
        <f>IF(W1134="","",_xlfn.LET(_xlpm.x,VLOOKUP(W1134,'Drop-down_menus'!$F$2:$G$16,2,FALSE),IF(_xlpm.x=0,"",_xlpm.x)))</f>
        <v/>
      </c>
      <c r="AE1134" t="s">
        <v>739</v>
      </c>
      <c r="AH1134" s="2" t="s">
        <v>838</v>
      </c>
    </row>
    <row r="1135" spans="1:34" hidden="1" x14ac:dyDescent="0.2">
      <c r="A1135" s="2" t="s">
        <v>109</v>
      </c>
      <c r="C1135">
        <v>824</v>
      </c>
      <c r="D1135" t="s">
        <v>837</v>
      </c>
      <c r="I1135" t="s">
        <v>2611</v>
      </c>
      <c r="J1135" t="str">
        <f>IF($I1135="","",_xlfn.LET(_xlpm.x,VLOOKUP($I1135,'taxon-match_2026-08-31'!$A$2:$N$122,6,FALSE),IF(_xlpm.x=0,"",_xlpm.x)))</f>
        <v/>
      </c>
      <c r="K1135" t="str">
        <f>IF($I1135="","",_xlfn.LET(_xlpm.x,VLOOKUP($I1135,'taxon-match_2026-08-31'!$A$2:$N$122,4,FALSE),IF(_xlpm.x=0,"",_xlpm.x)))</f>
        <v/>
      </c>
      <c r="L1135" t="str">
        <f>IF($I1135="","",_xlfn.LET(_xlpm.x,VLOOKUP($I1135,'taxon-match_2026-08-31'!$A$2:$N$122,7,FALSE),IF(_xlpm.x=0,"",_xlpm.x)))</f>
        <v/>
      </c>
      <c r="M1135" t="str">
        <f>IF($I1135="","",_xlfn.LET(_xlpm.x,VLOOKUP($I1135,'taxon-match_2026-08-31'!$A$2:$N$122,8,FALSE),IF(_xlpm.x=0,"",_xlpm.x)))</f>
        <v/>
      </c>
      <c r="N1135" t="str">
        <f>IF($I1135="","",_xlfn.LET(_xlpm.x,VLOOKUP($I1135,'taxon-match_2026-08-31'!$A$2:$N$122,9,FALSE),IF(_xlpm.x=0,"",_xlpm.x)))</f>
        <v/>
      </c>
      <c r="O1135" t="str">
        <f>IF($I1135="","",_xlfn.LET(_xlpm.x,VLOOKUP($I1135,'taxon-match_2026-08-31'!$A$2:$N$122,10,FALSE),IF(_xlpm.x=0,"",_xlpm.x)))</f>
        <v/>
      </c>
      <c r="P1135" t="str">
        <f>IF($I1135="","",_xlfn.LET(_xlpm.x,VLOOKUP($I1135,'taxon-match_2026-08-31'!$A$2:$N$122,11,FALSE),IF(_xlpm.x=0,"",_xlpm.x)))</f>
        <v/>
      </c>
      <c r="Q1135" t="str">
        <f>IF($I1135="","",_xlfn.LET(_xlpm.x,VLOOKUP($I1135,'taxon-match_2026-08-31'!$A$2:$N$122,12,FALSE),IF(_xlpm.x=0,"",_xlpm.x)))</f>
        <v/>
      </c>
      <c r="R1135" t="str">
        <f>IF($I1135="","",_xlfn.LET(_xlpm.x,VLOOKUP($I1135,'taxon-match_2026-08-31'!$A$2:$N$122,14,FALSE),IF(_xlpm.x=0,"",_xlpm.x)))</f>
        <v/>
      </c>
      <c r="T1135" t="s">
        <v>61</v>
      </c>
      <c r="X1135" t="str">
        <f>IF(T1135="","",_xlfn.LET(_xlpm.x,VLOOKUP(T1135,'Drop-down_menus'!$F$2:$G$16,2,FALSE),IF(_xlpm.x=0,"",_xlpm.x)))</f>
        <v>https://orcid.org/0000-0001-5748-602X</v>
      </c>
      <c r="Y1135" t="str">
        <f>IF(U1135="","",_xlfn.LET(_xlpm.x,VLOOKUP(U1135,'Drop-down_menus'!$F$2:$G$16,2,FALSE),IF(_xlpm.x=0,"",_xlpm.x)))</f>
        <v/>
      </c>
      <c r="Z1135" t="str">
        <f>IF(V1135="","",_xlfn.LET(_xlpm.x,VLOOKUP(V1135,'Drop-down_menus'!$F$2:$G$16,2,FALSE),IF(_xlpm.x=0,"",_xlpm.x)))</f>
        <v/>
      </c>
      <c r="AA1135" t="str">
        <f>IF(W1135="","",_xlfn.LET(_xlpm.x,VLOOKUP(W1135,'Drop-down_menus'!$F$2:$G$16,2,FALSE),IF(_xlpm.x=0,"",_xlpm.x)))</f>
        <v/>
      </c>
      <c r="AE1135" t="s">
        <v>739</v>
      </c>
      <c r="AH1135" s="2" t="s">
        <v>838</v>
      </c>
    </row>
    <row r="1136" spans="1:34" hidden="1" x14ac:dyDescent="0.2">
      <c r="A1136" s="2" t="s">
        <v>109</v>
      </c>
      <c r="C1136">
        <v>825</v>
      </c>
      <c r="D1136" t="s">
        <v>837</v>
      </c>
      <c r="I1136" t="s">
        <v>2611</v>
      </c>
      <c r="J1136" t="str">
        <f>IF($I1136="","",_xlfn.LET(_xlpm.x,VLOOKUP($I1136,'taxon-match_2026-08-31'!$A$2:$N$122,6,FALSE),IF(_xlpm.x=0,"",_xlpm.x)))</f>
        <v/>
      </c>
      <c r="K1136" t="str">
        <f>IF($I1136="","",_xlfn.LET(_xlpm.x,VLOOKUP($I1136,'taxon-match_2026-08-31'!$A$2:$N$122,4,FALSE),IF(_xlpm.x=0,"",_xlpm.x)))</f>
        <v/>
      </c>
      <c r="L1136" t="str">
        <f>IF($I1136="","",_xlfn.LET(_xlpm.x,VLOOKUP($I1136,'taxon-match_2026-08-31'!$A$2:$N$122,7,FALSE),IF(_xlpm.x=0,"",_xlpm.x)))</f>
        <v/>
      </c>
      <c r="M1136" t="str">
        <f>IF($I1136="","",_xlfn.LET(_xlpm.x,VLOOKUP($I1136,'taxon-match_2026-08-31'!$A$2:$N$122,8,FALSE),IF(_xlpm.x=0,"",_xlpm.x)))</f>
        <v/>
      </c>
      <c r="N1136" t="str">
        <f>IF($I1136="","",_xlfn.LET(_xlpm.x,VLOOKUP($I1136,'taxon-match_2026-08-31'!$A$2:$N$122,9,FALSE),IF(_xlpm.x=0,"",_xlpm.x)))</f>
        <v/>
      </c>
      <c r="O1136" t="str">
        <f>IF($I1136="","",_xlfn.LET(_xlpm.x,VLOOKUP($I1136,'taxon-match_2026-08-31'!$A$2:$N$122,10,FALSE),IF(_xlpm.x=0,"",_xlpm.x)))</f>
        <v/>
      </c>
      <c r="P1136" t="str">
        <f>IF($I1136="","",_xlfn.LET(_xlpm.x,VLOOKUP($I1136,'taxon-match_2026-08-31'!$A$2:$N$122,11,FALSE),IF(_xlpm.x=0,"",_xlpm.x)))</f>
        <v/>
      </c>
      <c r="Q1136" t="str">
        <f>IF($I1136="","",_xlfn.LET(_xlpm.x,VLOOKUP($I1136,'taxon-match_2026-08-31'!$A$2:$N$122,12,FALSE),IF(_xlpm.x=0,"",_xlpm.x)))</f>
        <v/>
      </c>
      <c r="R1136" t="str">
        <f>IF($I1136="","",_xlfn.LET(_xlpm.x,VLOOKUP($I1136,'taxon-match_2026-08-31'!$A$2:$N$122,14,FALSE),IF(_xlpm.x=0,"",_xlpm.x)))</f>
        <v/>
      </c>
      <c r="T1136" t="s">
        <v>61</v>
      </c>
      <c r="X1136" t="str">
        <f>IF(T1136="","",_xlfn.LET(_xlpm.x,VLOOKUP(T1136,'Drop-down_menus'!$F$2:$G$16,2,FALSE),IF(_xlpm.x=0,"",_xlpm.x)))</f>
        <v>https://orcid.org/0000-0001-5748-602X</v>
      </c>
      <c r="Y1136" t="str">
        <f>IF(U1136="","",_xlfn.LET(_xlpm.x,VLOOKUP(U1136,'Drop-down_menus'!$F$2:$G$16,2,FALSE),IF(_xlpm.x=0,"",_xlpm.x)))</f>
        <v/>
      </c>
      <c r="Z1136" t="str">
        <f>IF(V1136="","",_xlfn.LET(_xlpm.x,VLOOKUP(V1136,'Drop-down_menus'!$F$2:$G$16,2,FALSE),IF(_xlpm.x=0,"",_xlpm.x)))</f>
        <v/>
      </c>
      <c r="AA1136" t="str">
        <f>IF(W1136="","",_xlfn.LET(_xlpm.x,VLOOKUP(W1136,'Drop-down_menus'!$F$2:$G$16,2,FALSE),IF(_xlpm.x=0,"",_xlpm.x)))</f>
        <v/>
      </c>
      <c r="AE1136" t="s">
        <v>739</v>
      </c>
      <c r="AH1136" s="2" t="s">
        <v>839</v>
      </c>
    </row>
    <row r="1137" spans="1:34" hidden="1" x14ac:dyDescent="0.2">
      <c r="A1137" s="2" t="s">
        <v>124</v>
      </c>
      <c r="C1137">
        <v>448</v>
      </c>
      <c r="D1137" t="s">
        <v>837</v>
      </c>
      <c r="I1137" t="s">
        <v>2611</v>
      </c>
      <c r="J1137" t="str">
        <f>IF($I1137="","",_xlfn.LET(_xlpm.x,VLOOKUP($I1137,'taxon-match_2026-08-31'!$A$2:$N$122,6,FALSE),IF(_xlpm.x=0,"",_xlpm.x)))</f>
        <v/>
      </c>
      <c r="K1137" t="str">
        <f>IF($I1137="","",_xlfn.LET(_xlpm.x,VLOOKUP($I1137,'taxon-match_2026-08-31'!$A$2:$N$122,4,FALSE),IF(_xlpm.x=0,"",_xlpm.x)))</f>
        <v/>
      </c>
      <c r="L1137" t="str">
        <f>IF($I1137="","",_xlfn.LET(_xlpm.x,VLOOKUP($I1137,'taxon-match_2026-08-31'!$A$2:$N$122,7,FALSE),IF(_xlpm.x=0,"",_xlpm.x)))</f>
        <v/>
      </c>
      <c r="M1137" t="str">
        <f>IF($I1137="","",_xlfn.LET(_xlpm.x,VLOOKUP($I1137,'taxon-match_2026-08-31'!$A$2:$N$122,8,FALSE),IF(_xlpm.x=0,"",_xlpm.x)))</f>
        <v/>
      </c>
      <c r="N1137" t="str">
        <f>IF($I1137="","",_xlfn.LET(_xlpm.x,VLOOKUP($I1137,'taxon-match_2026-08-31'!$A$2:$N$122,9,FALSE),IF(_xlpm.x=0,"",_xlpm.x)))</f>
        <v/>
      </c>
      <c r="O1137" t="str">
        <f>IF($I1137="","",_xlfn.LET(_xlpm.x,VLOOKUP($I1137,'taxon-match_2026-08-31'!$A$2:$N$122,10,FALSE),IF(_xlpm.x=0,"",_xlpm.x)))</f>
        <v/>
      </c>
      <c r="P1137" t="str">
        <f>IF($I1137="","",_xlfn.LET(_xlpm.x,VLOOKUP($I1137,'taxon-match_2026-08-31'!$A$2:$N$122,11,FALSE),IF(_xlpm.x=0,"",_xlpm.x)))</f>
        <v/>
      </c>
      <c r="Q1137" t="str">
        <f>IF($I1137="","",_xlfn.LET(_xlpm.x,VLOOKUP($I1137,'taxon-match_2026-08-31'!$A$2:$N$122,12,FALSE),IF(_xlpm.x=0,"",_xlpm.x)))</f>
        <v/>
      </c>
      <c r="R1137" t="str">
        <f>IF($I1137="","",_xlfn.LET(_xlpm.x,VLOOKUP($I1137,'taxon-match_2026-08-31'!$A$2:$N$122,14,FALSE),IF(_xlpm.x=0,"",_xlpm.x)))</f>
        <v/>
      </c>
      <c r="T1137" t="s">
        <v>61</v>
      </c>
      <c r="X1137" t="str">
        <f>IF(T1137="","",_xlfn.LET(_xlpm.x,VLOOKUP(T1137,'Drop-down_menus'!$F$2:$G$16,2,FALSE),IF(_xlpm.x=0,"",_xlpm.x)))</f>
        <v>https://orcid.org/0000-0001-5748-602X</v>
      </c>
      <c r="Y1137" t="str">
        <f>IF(U1137="","",_xlfn.LET(_xlpm.x,VLOOKUP(U1137,'Drop-down_menus'!$F$2:$G$16,2,FALSE),IF(_xlpm.x=0,"",_xlpm.x)))</f>
        <v/>
      </c>
      <c r="Z1137" t="str">
        <f>IF(V1137="","",_xlfn.LET(_xlpm.x,VLOOKUP(V1137,'Drop-down_menus'!$F$2:$G$16,2,FALSE),IF(_xlpm.x=0,"",_xlpm.x)))</f>
        <v/>
      </c>
      <c r="AA1137" t="str">
        <f>IF(W1137="","",_xlfn.LET(_xlpm.x,VLOOKUP(W1137,'Drop-down_menus'!$F$2:$G$16,2,FALSE),IF(_xlpm.x=0,"",_xlpm.x)))</f>
        <v/>
      </c>
      <c r="AE1137" t="s">
        <v>739</v>
      </c>
      <c r="AH1137" s="2" t="s">
        <v>838</v>
      </c>
    </row>
    <row r="1138" spans="1:34" hidden="1" x14ac:dyDescent="0.2">
      <c r="A1138" s="2" t="s">
        <v>126</v>
      </c>
      <c r="C1138">
        <v>445</v>
      </c>
      <c r="D1138" t="s">
        <v>837</v>
      </c>
      <c r="I1138" t="s">
        <v>2611</v>
      </c>
      <c r="J1138" t="str">
        <f>IF($I1138="","",_xlfn.LET(_xlpm.x,VLOOKUP($I1138,'taxon-match_2026-08-31'!$A$2:$N$122,6,FALSE),IF(_xlpm.x=0,"",_xlpm.x)))</f>
        <v/>
      </c>
      <c r="K1138" t="str">
        <f>IF($I1138="","",_xlfn.LET(_xlpm.x,VLOOKUP($I1138,'taxon-match_2026-08-31'!$A$2:$N$122,4,FALSE),IF(_xlpm.x=0,"",_xlpm.x)))</f>
        <v/>
      </c>
      <c r="L1138" t="str">
        <f>IF($I1138="","",_xlfn.LET(_xlpm.x,VLOOKUP($I1138,'taxon-match_2026-08-31'!$A$2:$N$122,7,FALSE),IF(_xlpm.x=0,"",_xlpm.x)))</f>
        <v/>
      </c>
      <c r="M1138" t="str">
        <f>IF($I1138="","",_xlfn.LET(_xlpm.x,VLOOKUP($I1138,'taxon-match_2026-08-31'!$A$2:$N$122,8,FALSE),IF(_xlpm.x=0,"",_xlpm.x)))</f>
        <v/>
      </c>
      <c r="N1138" t="str">
        <f>IF($I1138="","",_xlfn.LET(_xlpm.x,VLOOKUP($I1138,'taxon-match_2026-08-31'!$A$2:$N$122,9,FALSE),IF(_xlpm.x=0,"",_xlpm.x)))</f>
        <v/>
      </c>
      <c r="O1138" t="str">
        <f>IF($I1138="","",_xlfn.LET(_xlpm.x,VLOOKUP($I1138,'taxon-match_2026-08-31'!$A$2:$N$122,10,FALSE),IF(_xlpm.x=0,"",_xlpm.x)))</f>
        <v/>
      </c>
      <c r="P1138" t="str">
        <f>IF($I1138="","",_xlfn.LET(_xlpm.x,VLOOKUP($I1138,'taxon-match_2026-08-31'!$A$2:$N$122,11,FALSE),IF(_xlpm.x=0,"",_xlpm.x)))</f>
        <v/>
      </c>
      <c r="Q1138" t="str">
        <f>IF($I1138="","",_xlfn.LET(_xlpm.x,VLOOKUP($I1138,'taxon-match_2026-08-31'!$A$2:$N$122,12,FALSE),IF(_xlpm.x=0,"",_xlpm.x)))</f>
        <v/>
      </c>
      <c r="R1138" t="str">
        <f>IF($I1138="","",_xlfn.LET(_xlpm.x,VLOOKUP($I1138,'taxon-match_2026-08-31'!$A$2:$N$122,14,FALSE),IF(_xlpm.x=0,"",_xlpm.x)))</f>
        <v/>
      </c>
      <c r="T1138" t="s">
        <v>61</v>
      </c>
      <c r="X1138" t="str">
        <f>IF(T1138="","",_xlfn.LET(_xlpm.x,VLOOKUP(T1138,'Drop-down_menus'!$F$2:$G$16,2,FALSE),IF(_xlpm.x=0,"",_xlpm.x)))</f>
        <v>https://orcid.org/0000-0001-5748-602X</v>
      </c>
      <c r="Y1138" t="str">
        <f>IF(U1138="","",_xlfn.LET(_xlpm.x,VLOOKUP(U1138,'Drop-down_menus'!$F$2:$G$16,2,FALSE),IF(_xlpm.x=0,"",_xlpm.x)))</f>
        <v/>
      </c>
      <c r="Z1138" t="str">
        <f>IF(V1138="","",_xlfn.LET(_xlpm.x,VLOOKUP(V1138,'Drop-down_menus'!$F$2:$G$16,2,FALSE),IF(_xlpm.x=0,"",_xlpm.x)))</f>
        <v/>
      </c>
      <c r="AA1138" t="str">
        <f>IF(W1138="","",_xlfn.LET(_xlpm.x,VLOOKUP(W1138,'Drop-down_menus'!$F$2:$G$16,2,FALSE),IF(_xlpm.x=0,"",_xlpm.x)))</f>
        <v/>
      </c>
      <c r="AE1138" t="s">
        <v>739</v>
      </c>
      <c r="AH1138" s="2" t="s">
        <v>838</v>
      </c>
    </row>
    <row r="1139" spans="1:34" hidden="1" x14ac:dyDescent="0.2">
      <c r="A1139" s="2" t="s">
        <v>133</v>
      </c>
      <c r="C1139">
        <v>446</v>
      </c>
      <c r="D1139" t="s">
        <v>837</v>
      </c>
      <c r="I1139" t="s">
        <v>2611</v>
      </c>
      <c r="J1139" t="str">
        <f>IF($I1139="","",_xlfn.LET(_xlpm.x,VLOOKUP($I1139,'taxon-match_2026-08-31'!$A$2:$N$122,6,FALSE),IF(_xlpm.x=0,"",_xlpm.x)))</f>
        <v/>
      </c>
      <c r="K1139" t="str">
        <f>IF($I1139="","",_xlfn.LET(_xlpm.x,VLOOKUP($I1139,'taxon-match_2026-08-31'!$A$2:$N$122,4,FALSE),IF(_xlpm.x=0,"",_xlpm.x)))</f>
        <v/>
      </c>
      <c r="L1139" t="str">
        <f>IF($I1139="","",_xlfn.LET(_xlpm.x,VLOOKUP($I1139,'taxon-match_2026-08-31'!$A$2:$N$122,7,FALSE),IF(_xlpm.x=0,"",_xlpm.x)))</f>
        <v/>
      </c>
      <c r="M1139" t="str">
        <f>IF($I1139="","",_xlfn.LET(_xlpm.x,VLOOKUP($I1139,'taxon-match_2026-08-31'!$A$2:$N$122,8,FALSE),IF(_xlpm.x=0,"",_xlpm.x)))</f>
        <v/>
      </c>
      <c r="N1139" t="str">
        <f>IF($I1139="","",_xlfn.LET(_xlpm.x,VLOOKUP($I1139,'taxon-match_2026-08-31'!$A$2:$N$122,9,FALSE),IF(_xlpm.x=0,"",_xlpm.x)))</f>
        <v/>
      </c>
      <c r="O1139" t="str">
        <f>IF($I1139="","",_xlfn.LET(_xlpm.x,VLOOKUP($I1139,'taxon-match_2026-08-31'!$A$2:$N$122,10,FALSE),IF(_xlpm.x=0,"",_xlpm.x)))</f>
        <v/>
      </c>
      <c r="P1139" t="str">
        <f>IF($I1139="","",_xlfn.LET(_xlpm.x,VLOOKUP($I1139,'taxon-match_2026-08-31'!$A$2:$N$122,11,FALSE),IF(_xlpm.x=0,"",_xlpm.x)))</f>
        <v/>
      </c>
      <c r="Q1139" t="str">
        <f>IF($I1139="","",_xlfn.LET(_xlpm.x,VLOOKUP($I1139,'taxon-match_2026-08-31'!$A$2:$N$122,12,FALSE),IF(_xlpm.x=0,"",_xlpm.x)))</f>
        <v/>
      </c>
      <c r="R1139" t="str">
        <f>IF($I1139="","",_xlfn.LET(_xlpm.x,VLOOKUP($I1139,'taxon-match_2026-08-31'!$A$2:$N$122,14,FALSE),IF(_xlpm.x=0,"",_xlpm.x)))</f>
        <v/>
      </c>
      <c r="T1139" t="s">
        <v>61</v>
      </c>
      <c r="X1139" t="str">
        <f>IF(T1139="","",_xlfn.LET(_xlpm.x,VLOOKUP(T1139,'Drop-down_menus'!$F$2:$G$16,2,FALSE),IF(_xlpm.x=0,"",_xlpm.x)))</f>
        <v>https://orcid.org/0000-0001-5748-602X</v>
      </c>
      <c r="Y1139" t="str">
        <f>IF(U1139="","",_xlfn.LET(_xlpm.x,VLOOKUP(U1139,'Drop-down_menus'!$F$2:$G$16,2,FALSE),IF(_xlpm.x=0,"",_xlpm.x)))</f>
        <v/>
      </c>
      <c r="Z1139" t="str">
        <f>IF(V1139="","",_xlfn.LET(_xlpm.x,VLOOKUP(V1139,'Drop-down_menus'!$F$2:$G$16,2,FALSE),IF(_xlpm.x=0,"",_xlpm.x)))</f>
        <v/>
      </c>
      <c r="AA1139" t="str">
        <f>IF(W1139="","",_xlfn.LET(_xlpm.x,VLOOKUP(W1139,'Drop-down_menus'!$F$2:$G$16,2,FALSE),IF(_xlpm.x=0,"",_xlpm.x)))</f>
        <v/>
      </c>
      <c r="AE1139" t="s">
        <v>739</v>
      </c>
      <c r="AH1139" s="2" t="s">
        <v>838</v>
      </c>
    </row>
    <row r="1140" spans="1:34" hidden="1" x14ac:dyDescent="0.2">
      <c r="A1140" s="2" t="s">
        <v>133</v>
      </c>
      <c r="C1140">
        <v>447</v>
      </c>
      <c r="D1140" t="s">
        <v>837</v>
      </c>
      <c r="I1140" t="s">
        <v>2611</v>
      </c>
      <c r="J1140" t="str">
        <f>IF($I1140="","",_xlfn.LET(_xlpm.x,VLOOKUP($I1140,'taxon-match_2026-08-31'!$A$2:$N$122,6,FALSE),IF(_xlpm.x=0,"",_xlpm.x)))</f>
        <v/>
      </c>
      <c r="K1140" t="str">
        <f>IF($I1140="","",_xlfn.LET(_xlpm.x,VLOOKUP($I1140,'taxon-match_2026-08-31'!$A$2:$N$122,4,FALSE),IF(_xlpm.x=0,"",_xlpm.x)))</f>
        <v/>
      </c>
      <c r="L1140" t="str">
        <f>IF($I1140="","",_xlfn.LET(_xlpm.x,VLOOKUP($I1140,'taxon-match_2026-08-31'!$A$2:$N$122,7,FALSE),IF(_xlpm.x=0,"",_xlpm.x)))</f>
        <v/>
      </c>
      <c r="M1140" t="str">
        <f>IF($I1140="","",_xlfn.LET(_xlpm.x,VLOOKUP($I1140,'taxon-match_2026-08-31'!$A$2:$N$122,8,FALSE),IF(_xlpm.x=0,"",_xlpm.x)))</f>
        <v/>
      </c>
      <c r="N1140" t="str">
        <f>IF($I1140="","",_xlfn.LET(_xlpm.x,VLOOKUP($I1140,'taxon-match_2026-08-31'!$A$2:$N$122,9,FALSE),IF(_xlpm.x=0,"",_xlpm.x)))</f>
        <v/>
      </c>
      <c r="O1140" t="str">
        <f>IF($I1140="","",_xlfn.LET(_xlpm.x,VLOOKUP($I1140,'taxon-match_2026-08-31'!$A$2:$N$122,10,FALSE),IF(_xlpm.x=0,"",_xlpm.x)))</f>
        <v/>
      </c>
      <c r="P1140" t="str">
        <f>IF($I1140="","",_xlfn.LET(_xlpm.x,VLOOKUP($I1140,'taxon-match_2026-08-31'!$A$2:$N$122,11,FALSE),IF(_xlpm.x=0,"",_xlpm.x)))</f>
        <v/>
      </c>
      <c r="Q1140" t="str">
        <f>IF($I1140="","",_xlfn.LET(_xlpm.x,VLOOKUP($I1140,'taxon-match_2026-08-31'!$A$2:$N$122,12,FALSE),IF(_xlpm.x=0,"",_xlpm.x)))</f>
        <v/>
      </c>
      <c r="R1140" t="str">
        <f>IF($I1140="","",_xlfn.LET(_xlpm.x,VLOOKUP($I1140,'taxon-match_2026-08-31'!$A$2:$N$122,14,FALSE),IF(_xlpm.x=0,"",_xlpm.x)))</f>
        <v/>
      </c>
      <c r="T1140" t="s">
        <v>61</v>
      </c>
      <c r="X1140" t="str">
        <f>IF(T1140="","",_xlfn.LET(_xlpm.x,VLOOKUP(T1140,'Drop-down_menus'!$F$2:$G$16,2,FALSE),IF(_xlpm.x=0,"",_xlpm.x)))</f>
        <v>https://orcid.org/0000-0001-5748-602X</v>
      </c>
      <c r="Y1140" t="str">
        <f>IF(U1140="","",_xlfn.LET(_xlpm.x,VLOOKUP(U1140,'Drop-down_menus'!$F$2:$G$16,2,FALSE),IF(_xlpm.x=0,"",_xlpm.x)))</f>
        <v/>
      </c>
      <c r="Z1140" t="str">
        <f>IF(V1140="","",_xlfn.LET(_xlpm.x,VLOOKUP(V1140,'Drop-down_menus'!$F$2:$G$16,2,FALSE),IF(_xlpm.x=0,"",_xlpm.x)))</f>
        <v/>
      </c>
      <c r="AA1140" t="str">
        <f>IF(W1140="","",_xlfn.LET(_xlpm.x,VLOOKUP(W1140,'Drop-down_menus'!$F$2:$G$16,2,FALSE),IF(_xlpm.x=0,"",_xlpm.x)))</f>
        <v/>
      </c>
      <c r="AE1140" t="s">
        <v>739</v>
      </c>
      <c r="AH1140" s="2" t="s">
        <v>839</v>
      </c>
    </row>
    <row r="1141" spans="1:34" hidden="1" x14ac:dyDescent="0.2">
      <c r="A1141" s="2" t="s">
        <v>145</v>
      </c>
      <c r="C1141">
        <v>823</v>
      </c>
      <c r="D1141" t="s">
        <v>837</v>
      </c>
      <c r="I1141" t="s">
        <v>2611</v>
      </c>
      <c r="J1141" t="str">
        <f>IF($I1141="","",_xlfn.LET(_xlpm.x,VLOOKUP($I1141,'taxon-match_2026-08-31'!$A$2:$N$122,6,FALSE),IF(_xlpm.x=0,"",_xlpm.x)))</f>
        <v/>
      </c>
      <c r="K1141" t="str">
        <f>IF($I1141="","",_xlfn.LET(_xlpm.x,VLOOKUP($I1141,'taxon-match_2026-08-31'!$A$2:$N$122,4,FALSE),IF(_xlpm.x=0,"",_xlpm.x)))</f>
        <v/>
      </c>
      <c r="L1141" t="str">
        <f>IF($I1141="","",_xlfn.LET(_xlpm.x,VLOOKUP($I1141,'taxon-match_2026-08-31'!$A$2:$N$122,7,FALSE),IF(_xlpm.x=0,"",_xlpm.x)))</f>
        <v/>
      </c>
      <c r="M1141" t="str">
        <f>IF($I1141="","",_xlfn.LET(_xlpm.x,VLOOKUP($I1141,'taxon-match_2026-08-31'!$A$2:$N$122,8,FALSE),IF(_xlpm.x=0,"",_xlpm.x)))</f>
        <v/>
      </c>
      <c r="N1141" t="str">
        <f>IF($I1141="","",_xlfn.LET(_xlpm.x,VLOOKUP($I1141,'taxon-match_2026-08-31'!$A$2:$N$122,9,FALSE),IF(_xlpm.x=0,"",_xlpm.x)))</f>
        <v/>
      </c>
      <c r="O1141" t="str">
        <f>IF($I1141="","",_xlfn.LET(_xlpm.x,VLOOKUP($I1141,'taxon-match_2026-08-31'!$A$2:$N$122,10,FALSE),IF(_xlpm.x=0,"",_xlpm.x)))</f>
        <v/>
      </c>
      <c r="P1141" t="str">
        <f>IF($I1141="","",_xlfn.LET(_xlpm.x,VLOOKUP($I1141,'taxon-match_2026-08-31'!$A$2:$N$122,11,FALSE),IF(_xlpm.x=0,"",_xlpm.x)))</f>
        <v/>
      </c>
      <c r="Q1141" t="str">
        <f>IF($I1141="","",_xlfn.LET(_xlpm.x,VLOOKUP($I1141,'taxon-match_2026-08-31'!$A$2:$N$122,12,FALSE),IF(_xlpm.x=0,"",_xlpm.x)))</f>
        <v/>
      </c>
      <c r="R1141" t="str">
        <f>IF($I1141="","",_xlfn.LET(_xlpm.x,VLOOKUP($I1141,'taxon-match_2026-08-31'!$A$2:$N$122,14,FALSE),IF(_xlpm.x=0,"",_xlpm.x)))</f>
        <v/>
      </c>
      <c r="T1141" t="s">
        <v>61</v>
      </c>
      <c r="X1141" t="str">
        <f>IF(T1141="","",_xlfn.LET(_xlpm.x,VLOOKUP(T1141,'Drop-down_menus'!$F$2:$G$16,2,FALSE),IF(_xlpm.x=0,"",_xlpm.x)))</f>
        <v>https://orcid.org/0000-0001-5748-602X</v>
      </c>
      <c r="Y1141" t="str">
        <f>IF(U1141="","",_xlfn.LET(_xlpm.x,VLOOKUP(U1141,'Drop-down_menus'!$F$2:$G$16,2,FALSE),IF(_xlpm.x=0,"",_xlpm.x)))</f>
        <v/>
      </c>
      <c r="Z1141" t="str">
        <f>IF(V1141="","",_xlfn.LET(_xlpm.x,VLOOKUP(V1141,'Drop-down_menus'!$F$2:$G$16,2,FALSE),IF(_xlpm.x=0,"",_xlpm.x)))</f>
        <v/>
      </c>
      <c r="AA1141" t="str">
        <f>IF(W1141="","",_xlfn.LET(_xlpm.x,VLOOKUP(W1141,'Drop-down_menus'!$F$2:$G$16,2,FALSE),IF(_xlpm.x=0,"",_xlpm.x)))</f>
        <v/>
      </c>
      <c r="AE1141" t="s">
        <v>739</v>
      </c>
      <c r="AH1141" s="2" t="s">
        <v>838</v>
      </c>
    </row>
    <row r="1142" spans="1:34" hidden="1" x14ac:dyDescent="0.2">
      <c r="A1142" s="2" t="s">
        <v>186</v>
      </c>
      <c r="C1142">
        <v>977</v>
      </c>
      <c r="D1142" t="s">
        <v>837</v>
      </c>
      <c r="I1142" t="s">
        <v>2611</v>
      </c>
      <c r="J1142" t="str">
        <f>IF($I1142="","",_xlfn.LET(_xlpm.x,VLOOKUP($I1142,'taxon-match_2026-08-31'!$A$2:$N$122,6,FALSE),IF(_xlpm.x=0,"",_xlpm.x)))</f>
        <v/>
      </c>
      <c r="K1142" t="str">
        <f>IF($I1142="","",_xlfn.LET(_xlpm.x,VLOOKUP($I1142,'taxon-match_2026-08-31'!$A$2:$N$122,4,FALSE),IF(_xlpm.x=0,"",_xlpm.x)))</f>
        <v/>
      </c>
      <c r="L1142" t="str">
        <f>IF($I1142="","",_xlfn.LET(_xlpm.x,VLOOKUP($I1142,'taxon-match_2026-08-31'!$A$2:$N$122,7,FALSE),IF(_xlpm.x=0,"",_xlpm.x)))</f>
        <v/>
      </c>
      <c r="M1142" t="str">
        <f>IF($I1142="","",_xlfn.LET(_xlpm.x,VLOOKUP($I1142,'taxon-match_2026-08-31'!$A$2:$N$122,8,FALSE),IF(_xlpm.x=0,"",_xlpm.x)))</f>
        <v/>
      </c>
      <c r="N1142" t="str">
        <f>IF($I1142="","",_xlfn.LET(_xlpm.x,VLOOKUP($I1142,'taxon-match_2026-08-31'!$A$2:$N$122,9,FALSE),IF(_xlpm.x=0,"",_xlpm.x)))</f>
        <v/>
      </c>
      <c r="O1142" t="str">
        <f>IF($I1142="","",_xlfn.LET(_xlpm.x,VLOOKUP($I1142,'taxon-match_2026-08-31'!$A$2:$N$122,10,FALSE),IF(_xlpm.x=0,"",_xlpm.x)))</f>
        <v/>
      </c>
      <c r="P1142" t="str">
        <f>IF($I1142="","",_xlfn.LET(_xlpm.x,VLOOKUP($I1142,'taxon-match_2026-08-31'!$A$2:$N$122,11,FALSE),IF(_xlpm.x=0,"",_xlpm.x)))</f>
        <v/>
      </c>
      <c r="Q1142" t="str">
        <f>IF($I1142="","",_xlfn.LET(_xlpm.x,VLOOKUP($I1142,'taxon-match_2026-08-31'!$A$2:$N$122,12,FALSE),IF(_xlpm.x=0,"",_xlpm.x)))</f>
        <v/>
      </c>
      <c r="R1142" t="str">
        <f>IF($I1142="","",_xlfn.LET(_xlpm.x,VLOOKUP($I1142,'taxon-match_2026-08-31'!$A$2:$N$122,14,FALSE),IF(_xlpm.x=0,"",_xlpm.x)))</f>
        <v/>
      </c>
      <c r="T1142" t="s">
        <v>61</v>
      </c>
      <c r="X1142" t="str">
        <f>IF(T1142="","",_xlfn.LET(_xlpm.x,VLOOKUP(T1142,'Drop-down_menus'!$F$2:$G$16,2,FALSE),IF(_xlpm.x=0,"",_xlpm.x)))</f>
        <v>https://orcid.org/0000-0001-5748-602X</v>
      </c>
      <c r="Y1142" t="str">
        <f>IF(U1142="","",_xlfn.LET(_xlpm.x,VLOOKUP(U1142,'Drop-down_menus'!$F$2:$G$16,2,FALSE),IF(_xlpm.x=0,"",_xlpm.x)))</f>
        <v/>
      </c>
      <c r="Z1142" t="str">
        <f>IF(V1142="","",_xlfn.LET(_xlpm.x,VLOOKUP(V1142,'Drop-down_menus'!$F$2:$G$16,2,FALSE),IF(_xlpm.x=0,"",_xlpm.x)))</f>
        <v/>
      </c>
      <c r="AA1142" t="str">
        <f>IF(W1142="","",_xlfn.LET(_xlpm.x,VLOOKUP(W1142,'Drop-down_menus'!$F$2:$G$16,2,FALSE),IF(_xlpm.x=0,"",_xlpm.x)))</f>
        <v/>
      </c>
      <c r="AE1142" t="s">
        <v>739</v>
      </c>
      <c r="AH1142" s="2" t="s">
        <v>838</v>
      </c>
    </row>
    <row r="1143" spans="1:34" hidden="1" x14ac:dyDescent="0.2">
      <c r="A1143" s="2" t="s">
        <v>186</v>
      </c>
      <c r="C1143">
        <v>978</v>
      </c>
      <c r="D1143" t="s">
        <v>837</v>
      </c>
      <c r="I1143" t="s">
        <v>2611</v>
      </c>
      <c r="J1143" t="str">
        <f>IF($I1143="","",_xlfn.LET(_xlpm.x,VLOOKUP($I1143,'taxon-match_2026-08-31'!$A$2:$N$122,6,FALSE),IF(_xlpm.x=0,"",_xlpm.x)))</f>
        <v/>
      </c>
      <c r="K1143" t="str">
        <f>IF($I1143="","",_xlfn.LET(_xlpm.x,VLOOKUP($I1143,'taxon-match_2026-08-31'!$A$2:$N$122,4,FALSE),IF(_xlpm.x=0,"",_xlpm.x)))</f>
        <v/>
      </c>
      <c r="L1143" t="str">
        <f>IF($I1143="","",_xlfn.LET(_xlpm.x,VLOOKUP($I1143,'taxon-match_2026-08-31'!$A$2:$N$122,7,FALSE),IF(_xlpm.x=0,"",_xlpm.x)))</f>
        <v/>
      </c>
      <c r="M1143" t="str">
        <f>IF($I1143="","",_xlfn.LET(_xlpm.x,VLOOKUP($I1143,'taxon-match_2026-08-31'!$A$2:$N$122,8,FALSE),IF(_xlpm.x=0,"",_xlpm.x)))</f>
        <v/>
      </c>
      <c r="N1143" t="str">
        <f>IF($I1143="","",_xlfn.LET(_xlpm.x,VLOOKUP($I1143,'taxon-match_2026-08-31'!$A$2:$N$122,9,FALSE),IF(_xlpm.x=0,"",_xlpm.x)))</f>
        <v/>
      </c>
      <c r="O1143" t="str">
        <f>IF($I1143="","",_xlfn.LET(_xlpm.x,VLOOKUP($I1143,'taxon-match_2026-08-31'!$A$2:$N$122,10,FALSE),IF(_xlpm.x=0,"",_xlpm.x)))</f>
        <v/>
      </c>
      <c r="P1143" t="str">
        <f>IF($I1143="","",_xlfn.LET(_xlpm.x,VLOOKUP($I1143,'taxon-match_2026-08-31'!$A$2:$N$122,11,FALSE),IF(_xlpm.x=0,"",_xlpm.x)))</f>
        <v/>
      </c>
      <c r="Q1143" t="str">
        <f>IF($I1143="","",_xlfn.LET(_xlpm.x,VLOOKUP($I1143,'taxon-match_2026-08-31'!$A$2:$N$122,12,FALSE),IF(_xlpm.x=0,"",_xlpm.x)))</f>
        <v/>
      </c>
      <c r="R1143" t="str">
        <f>IF($I1143="","",_xlfn.LET(_xlpm.x,VLOOKUP($I1143,'taxon-match_2026-08-31'!$A$2:$N$122,14,FALSE),IF(_xlpm.x=0,"",_xlpm.x)))</f>
        <v/>
      </c>
      <c r="T1143" t="s">
        <v>61</v>
      </c>
      <c r="X1143" t="str">
        <f>IF(T1143="","",_xlfn.LET(_xlpm.x,VLOOKUP(T1143,'Drop-down_menus'!$F$2:$G$16,2,FALSE),IF(_xlpm.x=0,"",_xlpm.x)))</f>
        <v>https://orcid.org/0000-0001-5748-602X</v>
      </c>
      <c r="Y1143" t="str">
        <f>IF(U1143="","",_xlfn.LET(_xlpm.x,VLOOKUP(U1143,'Drop-down_menus'!$F$2:$G$16,2,FALSE),IF(_xlpm.x=0,"",_xlpm.x)))</f>
        <v/>
      </c>
      <c r="Z1143" t="str">
        <f>IF(V1143="","",_xlfn.LET(_xlpm.x,VLOOKUP(V1143,'Drop-down_menus'!$F$2:$G$16,2,FALSE),IF(_xlpm.x=0,"",_xlpm.x)))</f>
        <v/>
      </c>
      <c r="AA1143" t="str">
        <f>IF(W1143="","",_xlfn.LET(_xlpm.x,VLOOKUP(W1143,'Drop-down_menus'!$F$2:$G$16,2,FALSE),IF(_xlpm.x=0,"",_xlpm.x)))</f>
        <v/>
      </c>
      <c r="AE1143" t="s">
        <v>739</v>
      </c>
      <c r="AH1143" s="2" t="s">
        <v>839</v>
      </c>
    </row>
    <row r="1144" spans="1:34" hidden="1" x14ac:dyDescent="0.2">
      <c r="A1144" s="2" t="s">
        <v>186</v>
      </c>
      <c r="C1144">
        <v>979</v>
      </c>
      <c r="D1144" t="s">
        <v>837</v>
      </c>
      <c r="I1144" t="s">
        <v>2611</v>
      </c>
      <c r="J1144" t="str">
        <f>IF($I1144="","",_xlfn.LET(_xlpm.x,VLOOKUP($I1144,'taxon-match_2026-08-31'!$A$2:$N$122,6,FALSE),IF(_xlpm.x=0,"",_xlpm.x)))</f>
        <v/>
      </c>
      <c r="K1144" t="str">
        <f>IF($I1144="","",_xlfn.LET(_xlpm.x,VLOOKUP($I1144,'taxon-match_2026-08-31'!$A$2:$N$122,4,FALSE),IF(_xlpm.x=0,"",_xlpm.x)))</f>
        <v/>
      </c>
      <c r="L1144" t="str">
        <f>IF($I1144="","",_xlfn.LET(_xlpm.x,VLOOKUP($I1144,'taxon-match_2026-08-31'!$A$2:$N$122,7,FALSE),IF(_xlpm.x=0,"",_xlpm.x)))</f>
        <v/>
      </c>
      <c r="M1144" t="str">
        <f>IF($I1144="","",_xlfn.LET(_xlpm.x,VLOOKUP($I1144,'taxon-match_2026-08-31'!$A$2:$N$122,8,FALSE),IF(_xlpm.x=0,"",_xlpm.x)))</f>
        <v/>
      </c>
      <c r="N1144" t="str">
        <f>IF($I1144="","",_xlfn.LET(_xlpm.x,VLOOKUP($I1144,'taxon-match_2026-08-31'!$A$2:$N$122,9,FALSE),IF(_xlpm.x=0,"",_xlpm.x)))</f>
        <v/>
      </c>
      <c r="O1144" t="str">
        <f>IF($I1144="","",_xlfn.LET(_xlpm.x,VLOOKUP($I1144,'taxon-match_2026-08-31'!$A$2:$N$122,10,FALSE),IF(_xlpm.x=0,"",_xlpm.x)))</f>
        <v/>
      </c>
      <c r="P1144" t="str">
        <f>IF($I1144="","",_xlfn.LET(_xlpm.x,VLOOKUP($I1144,'taxon-match_2026-08-31'!$A$2:$N$122,11,FALSE),IF(_xlpm.x=0,"",_xlpm.x)))</f>
        <v/>
      </c>
      <c r="Q1144" t="str">
        <f>IF($I1144="","",_xlfn.LET(_xlpm.x,VLOOKUP($I1144,'taxon-match_2026-08-31'!$A$2:$N$122,12,FALSE),IF(_xlpm.x=0,"",_xlpm.x)))</f>
        <v/>
      </c>
      <c r="R1144" t="str">
        <f>IF($I1144="","",_xlfn.LET(_xlpm.x,VLOOKUP($I1144,'taxon-match_2026-08-31'!$A$2:$N$122,14,FALSE),IF(_xlpm.x=0,"",_xlpm.x)))</f>
        <v/>
      </c>
      <c r="T1144" t="s">
        <v>61</v>
      </c>
      <c r="X1144" t="str">
        <f>IF(T1144="","",_xlfn.LET(_xlpm.x,VLOOKUP(T1144,'Drop-down_menus'!$F$2:$G$16,2,FALSE),IF(_xlpm.x=0,"",_xlpm.x)))</f>
        <v>https://orcid.org/0000-0001-5748-602X</v>
      </c>
      <c r="Y1144" t="str">
        <f>IF(U1144="","",_xlfn.LET(_xlpm.x,VLOOKUP(U1144,'Drop-down_menus'!$F$2:$G$16,2,FALSE),IF(_xlpm.x=0,"",_xlpm.x)))</f>
        <v/>
      </c>
      <c r="Z1144" t="str">
        <f>IF(V1144="","",_xlfn.LET(_xlpm.x,VLOOKUP(V1144,'Drop-down_menus'!$F$2:$G$16,2,FALSE),IF(_xlpm.x=0,"",_xlpm.x)))</f>
        <v/>
      </c>
      <c r="AA1144" t="str">
        <f>IF(W1144="","",_xlfn.LET(_xlpm.x,VLOOKUP(W1144,'Drop-down_menus'!$F$2:$G$16,2,FALSE),IF(_xlpm.x=0,"",_xlpm.x)))</f>
        <v/>
      </c>
      <c r="AE1144" t="s">
        <v>739</v>
      </c>
      <c r="AH1144" s="2" t="s">
        <v>840</v>
      </c>
    </row>
    <row r="1145" spans="1:34" hidden="1" x14ac:dyDescent="0.2">
      <c r="A1145" s="2" t="s">
        <v>199</v>
      </c>
      <c r="C1145">
        <v>980</v>
      </c>
      <c r="D1145" t="s">
        <v>837</v>
      </c>
      <c r="I1145" t="s">
        <v>2611</v>
      </c>
      <c r="J1145" t="str">
        <f>IF($I1145="","",_xlfn.LET(_xlpm.x,VLOOKUP($I1145,'taxon-match_2026-08-31'!$A$2:$N$122,6,FALSE),IF(_xlpm.x=0,"",_xlpm.x)))</f>
        <v/>
      </c>
      <c r="K1145" t="str">
        <f>IF($I1145="","",_xlfn.LET(_xlpm.x,VLOOKUP($I1145,'taxon-match_2026-08-31'!$A$2:$N$122,4,FALSE),IF(_xlpm.x=0,"",_xlpm.x)))</f>
        <v/>
      </c>
      <c r="L1145" t="str">
        <f>IF($I1145="","",_xlfn.LET(_xlpm.x,VLOOKUP($I1145,'taxon-match_2026-08-31'!$A$2:$N$122,7,FALSE),IF(_xlpm.x=0,"",_xlpm.x)))</f>
        <v/>
      </c>
      <c r="M1145" t="str">
        <f>IF($I1145="","",_xlfn.LET(_xlpm.x,VLOOKUP($I1145,'taxon-match_2026-08-31'!$A$2:$N$122,8,FALSE),IF(_xlpm.x=0,"",_xlpm.x)))</f>
        <v/>
      </c>
      <c r="N1145" t="str">
        <f>IF($I1145="","",_xlfn.LET(_xlpm.x,VLOOKUP($I1145,'taxon-match_2026-08-31'!$A$2:$N$122,9,FALSE),IF(_xlpm.x=0,"",_xlpm.x)))</f>
        <v/>
      </c>
      <c r="O1145" t="str">
        <f>IF($I1145="","",_xlfn.LET(_xlpm.x,VLOOKUP($I1145,'taxon-match_2026-08-31'!$A$2:$N$122,10,FALSE),IF(_xlpm.x=0,"",_xlpm.x)))</f>
        <v/>
      </c>
      <c r="P1145" t="str">
        <f>IF($I1145="","",_xlfn.LET(_xlpm.x,VLOOKUP($I1145,'taxon-match_2026-08-31'!$A$2:$N$122,11,FALSE),IF(_xlpm.x=0,"",_xlpm.x)))</f>
        <v/>
      </c>
      <c r="Q1145" t="str">
        <f>IF($I1145="","",_xlfn.LET(_xlpm.x,VLOOKUP($I1145,'taxon-match_2026-08-31'!$A$2:$N$122,12,FALSE),IF(_xlpm.x=0,"",_xlpm.x)))</f>
        <v/>
      </c>
      <c r="R1145" t="str">
        <f>IF($I1145="","",_xlfn.LET(_xlpm.x,VLOOKUP($I1145,'taxon-match_2026-08-31'!$A$2:$N$122,14,FALSE),IF(_xlpm.x=0,"",_xlpm.x)))</f>
        <v/>
      </c>
      <c r="T1145" t="s">
        <v>61</v>
      </c>
      <c r="X1145" t="str">
        <f>IF(T1145="","",_xlfn.LET(_xlpm.x,VLOOKUP(T1145,'Drop-down_menus'!$F$2:$G$16,2,FALSE),IF(_xlpm.x=0,"",_xlpm.x)))</f>
        <v>https://orcid.org/0000-0001-5748-602X</v>
      </c>
      <c r="Y1145" t="str">
        <f>IF(U1145="","",_xlfn.LET(_xlpm.x,VLOOKUP(U1145,'Drop-down_menus'!$F$2:$G$16,2,FALSE),IF(_xlpm.x=0,"",_xlpm.x)))</f>
        <v/>
      </c>
      <c r="Z1145" t="str">
        <f>IF(V1145="","",_xlfn.LET(_xlpm.x,VLOOKUP(V1145,'Drop-down_menus'!$F$2:$G$16,2,FALSE),IF(_xlpm.x=0,"",_xlpm.x)))</f>
        <v/>
      </c>
      <c r="AA1145" t="str">
        <f>IF(W1145="","",_xlfn.LET(_xlpm.x,VLOOKUP(W1145,'Drop-down_menus'!$F$2:$G$16,2,FALSE),IF(_xlpm.x=0,"",_xlpm.x)))</f>
        <v/>
      </c>
      <c r="AE1145" t="s">
        <v>739</v>
      </c>
      <c r="AH1145" s="2" t="s">
        <v>838</v>
      </c>
    </row>
    <row r="1146" spans="1:34" hidden="1" x14ac:dyDescent="0.2">
      <c r="A1146" s="2" t="s">
        <v>210</v>
      </c>
      <c r="C1146">
        <v>1198</v>
      </c>
      <c r="D1146" t="s">
        <v>837</v>
      </c>
      <c r="I1146" t="s">
        <v>2611</v>
      </c>
      <c r="J1146" t="str">
        <f>IF($I1146="","",_xlfn.LET(_xlpm.x,VLOOKUP($I1146,'taxon-match_2026-08-31'!$A$2:$N$122,6,FALSE),IF(_xlpm.x=0,"",_xlpm.x)))</f>
        <v/>
      </c>
      <c r="K1146" t="str">
        <f>IF($I1146="","",_xlfn.LET(_xlpm.x,VLOOKUP($I1146,'taxon-match_2026-08-31'!$A$2:$N$122,4,FALSE),IF(_xlpm.x=0,"",_xlpm.x)))</f>
        <v/>
      </c>
      <c r="L1146" t="str">
        <f>IF($I1146="","",_xlfn.LET(_xlpm.x,VLOOKUP($I1146,'taxon-match_2026-08-31'!$A$2:$N$122,7,FALSE),IF(_xlpm.x=0,"",_xlpm.x)))</f>
        <v/>
      </c>
      <c r="M1146" t="str">
        <f>IF($I1146="","",_xlfn.LET(_xlpm.x,VLOOKUP($I1146,'taxon-match_2026-08-31'!$A$2:$N$122,8,FALSE),IF(_xlpm.x=0,"",_xlpm.x)))</f>
        <v/>
      </c>
      <c r="N1146" t="str">
        <f>IF($I1146="","",_xlfn.LET(_xlpm.x,VLOOKUP($I1146,'taxon-match_2026-08-31'!$A$2:$N$122,9,FALSE),IF(_xlpm.x=0,"",_xlpm.x)))</f>
        <v/>
      </c>
      <c r="O1146" t="str">
        <f>IF($I1146="","",_xlfn.LET(_xlpm.x,VLOOKUP($I1146,'taxon-match_2026-08-31'!$A$2:$N$122,10,FALSE),IF(_xlpm.x=0,"",_xlpm.x)))</f>
        <v/>
      </c>
      <c r="P1146" t="str">
        <f>IF($I1146="","",_xlfn.LET(_xlpm.x,VLOOKUP($I1146,'taxon-match_2026-08-31'!$A$2:$N$122,11,FALSE),IF(_xlpm.x=0,"",_xlpm.x)))</f>
        <v/>
      </c>
      <c r="Q1146" t="str">
        <f>IF($I1146="","",_xlfn.LET(_xlpm.x,VLOOKUP($I1146,'taxon-match_2026-08-31'!$A$2:$N$122,12,FALSE),IF(_xlpm.x=0,"",_xlpm.x)))</f>
        <v/>
      </c>
      <c r="R1146" t="str">
        <f>IF($I1146="","",_xlfn.LET(_xlpm.x,VLOOKUP($I1146,'taxon-match_2026-08-31'!$A$2:$N$122,14,FALSE),IF(_xlpm.x=0,"",_xlpm.x)))</f>
        <v/>
      </c>
      <c r="T1146" t="s">
        <v>61</v>
      </c>
      <c r="X1146" t="str">
        <f>IF(T1146="","",_xlfn.LET(_xlpm.x,VLOOKUP(T1146,'Drop-down_menus'!$F$2:$G$16,2,FALSE),IF(_xlpm.x=0,"",_xlpm.x)))</f>
        <v>https://orcid.org/0000-0001-5748-602X</v>
      </c>
      <c r="Y1146" t="str">
        <f>IF(U1146="","",_xlfn.LET(_xlpm.x,VLOOKUP(U1146,'Drop-down_menus'!$F$2:$G$16,2,FALSE),IF(_xlpm.x=0,"",_xlpm.x)))</f>
        <v/>
      </c>
      <c r="Z1146" t="str">
        <f>IF(V1146="","",_xlfn.LET(_xlpm.x,VLOOKUP(V1146,'Drop-down_menus'!$F$2:$G$16,2,FALSE),IF(_xlpm.x=0,"",_xlpm.x)))</f>
        <v/>
      </c>
      <c r="AA1146" t="str">
        <f>IF(W1146="","",_xlfn.LET(_xlpm.x,VLOOKUP(W1146,'Drop-down_menus'!$F$2:$G$16,2,FALSE),IF(_xlpm.x=0,"",_xlpm.x)))</f>
        <v/>
      </c>
      <c r="AE1146" t="s">
        <v>739</v>
      </c>
      <c r="AH1146" s="2" t="s">
        <v>838</v>
      </c>
    </row>
    <row r="1147" spans="1:34" hidden="1" x14ac:dyDescent="0.2">
      <c r="A1147" s="2" t="s">
        <v>210</v>
      </c>
      <c r="C1147">
        <v>1199</v>
      </c>
      <c r="D1147" t="s">
        <v>837</v>
      </c>
      <c r="I1147" t="s">
        <v>2611</v>
      </c>
      <c r="J1147" t="str">
        <f>IF($I1147="","",_xlfn.LET(_xlpm.x,VLOOKUP($I1147,'taxon-match_2026-08-31'!$A$2:$N$122,6,FALSE),IF(_xlpm.x=0,"",_xlpm.x)))</f>
        <v/>
      </c>
      <c r="K1147" t="str">
        <f>IF($I1147="","",_xlfn.LET(_xlpm.x,VLOOKUP($I1147,'taxon-match_2026-08-31'!$A$2:$N$122,4,FALSE),IF(_xlpm.x=0,"",_xlpm.x)))</f>
        <v/>
      </c>
      <c r="L1147" t="str">
        <f>IF($I1147="","",_xlfn.LET(_xlpm.x,VLOOKUP($I1147,'taxon-match_2026-08-31'!$A$2:$N$122,7,FALSE),IF(_xlpm.x=0,"",_xlpm.x)))</f>
        <v/>
      </c>
      <c r="M1147" t="str">
        <f>IF($I1147="","",_xlfn.LET(_xlpm.x,VLOOKUP($I1147,'taxon-match_2026-08-31'!$A$2:$N$122,8,FALSE),IF(_xlpm.x=0,"",_xlpm.x)))</f>
        <v/>
      </c>
      <c r="N1147" t="str">
        <f>IF($I1147="","",_xlfn.LET(_xlpm.x,VLOOKUP($I1147,'taxon-match_2026-08-31'!$A$2:$N$122,9,FALSE),IF(_xlpm.x=0,"",_xlpm.x)))</f>
        <v/>
      </c>
      <c r="O1147" t="str">
        <f>IF($I1147="","",_xlfn.LET(_xlpm.x,VLOOKUP($I1147,'taxon-match_2026-08-31'!$A$2:$N$122,10,FALSE),IF(_xlpm.x=0,"",_xlpm.x)))</f>
        <v/>
      </c>
      <c r="P1147" t="str">
        <f>IF($I1147="","",_xlfn.LET(_xlpm.x,VLOOKUP($I1147,'taxon-match_2026-08-31'!$A$2:$N$122,11,FALSE),IF(_xlpm.x=0,"",_xlpm.x)))</f>
        <v/>
      </c>
      <c r="Q1147" t="str">
        <f>IF($I1147="","",_xlfn.LET(_xlpm.x,VLOOKUP($I1147,'taxon-match_2026-08-31'!$A$2:$N$122,12,FALSE),IF(_xlpm.x=0,"",_xlpm.x)))</f>
        <v/>
      </c>
      <c r="R1147" t="str">
        <f>IF($I1147="","",_xlfn.LET(_xlpm.x,VLOOKUP($I1147,'taxon-match_2026-08-31'!$A$2:$N$122,14,FALSE),IF(_xlpm.x=0,"",_xlpm.x)))</f>
        <v/>
      </c>
      <c r="T1147" t="s">
        <v>61</v>
      </c>
      <c r="X1147" t="str">
        <f>IF(T1147="","",_xlfn.LET(_xlpm.x,VLOOKUP(T1147,'Drop-down_menus'!$F$2:$G$16,2,FALSE),IF(_xlpm.x=0,"",_xlpm.x)))</f>
        <v>https://orcid.org/0000-0001-5748-602X</v>
      </c>
      <c r="Y1147" t="str">
        <f>IF(U1147="","",_xlfn.LET(_xlpm.x,VLOOKUP(U1147,'Drop-down_menus'!$F$2:$G$16,2,FALSE),IF(_xlpm.x=0,"",_xlpm.x)))</f>
        <v/>
      </c>
      <c r="Z1147" t="str">
        <f>IF(V1147="","",_xlfn.LET(_xlpm.x,VLOOKUP(V1147,'Drop-down_menus'!$F$2:$G$16,2,FALSE),IF(_xlpm.x=0,"",_xlpm.x)))</f>
        <v/>
      </c>
      <c r="AA1147" t="str">
        <f>IF(W1147="","",_xlfn.LET(_xlpm.x,VLOOKUP(W1147,'Drop-down_menus'!$F$2:$G$16,2,FALSE),IF(_xlpm.x=0,"",_xlpm.x)))</f>
        <v/>
      </c>
      <c r="AE1147" t="s">
        <v>739</v>
      </c>
      <c r="AH1147" s="2" t="s">
        <v>839</v>
      </c>
    </row>
    <row r="1148" spans="1:34" hidden="1" x14ac:dyDescent="0.2">
      <c r="A1148" s="2" t="s">
        <v>210</v>
      </c>
      <c r="C1148">
        <v>1200</v>
      </c>
      <c r="D1148" t="s">
        <v>837</v>
      </c>
      <c r="I1148" t="s">
        <v>2611</v>
      </c>
      <c r="J1148" t="str">
        <f>IF($I1148="","",_xlfn.LET(_xlpm.x,VLOOKUP($I1148,'taxon-match_2026-08-31'!$A$2:$N$122,6,FALSE),IF(_xlpm.x=0,"",_xlpm.x)))</f>
        <v/>
      </c>
      <c r="K1148" t="str">
        <f>IF($I1148="","",_xlfn.LET(_xlpm.x,VLOOKUP($I1148,'taxon-match_2026-08-31'!$A$2:$N$122,4,FALSE),IF(_xlpm.x=0,"",_xlpm.x)))</f>
        <v/>
      </c>
      <c r="L1148" t="str">
        <f>IF($I1148="","",_xlfn.LET(_xlpm.x,VLOOKUP($I1148,'taxon-match_2026-08-31'!$A$2:$N$122,7,FALSE),IF(_xlpm.x=0,"",_xlpm.x)))</f>
        <v/>
      </c>
      <c r="M1148" t="str">
        <f>IF($I1148="","",_xlfn.LET(_xlpm.x,VLOOKUP($I1148,'taxon-match_2026-08-31'!$A$2:$N$122,8,FALSE),IF(_xlpm.x=0,"",_xlpm.x)))</f>
        <v/>
      </c>
      <c r="N1148" t="str">
        <f>IF($I1148="","",_xlfn.LET(_xlpm.x,VLOOKUP($I1148,'taxon-match_2026-08-31'!$A$2:$N$122,9,FALSE),IF(_xlpm.x=0,"",_xlpm.x)))</f>
        <v/>
      </c>
      <c r="O1148" t="str">
        <f>IF($I1148="","",_xlfn.LET(_xlpm.x,VLOOKUP($I1148,'taxon-match_2026-08-31'!$A$2:$N$122,10,FALSE),IF(_xlpm.x=0,"",_xlpm.x)))</f>
        <v/>
      </c>
      <c r="P1148" t="str">
        <f>IF($I1148="","",_xlfn.LET(_xlpm.x,VLOOKUP($I1148,'taxon-match_2026-08-31'!$A$2:$N$122,11,FALSE),IF(_xlpm.x=0,"",_xlpm.x)))</f>
        <v/>
      </c>
      <c r="Q1148" t="str">
        <f>IF($I1148="","",_xlfn.LET(_xlpm.x,VLOOKUP($I1148,'taxon-match_2026-08-31'!$A$2:$N$122,12,FALSE),IF(_xlpm.x=0,"",_xlpm.x)))</f>
        <v/>
      </c>
      <c r="R1148" t="str">
        <f>IF($I1148="","",_xlfn.LET(_xlpm.x,VLOOKUP($I1148,'taxon-match_2026-08-31'!$A$2:$N$122,14,FALSE),IF(_xlpm.x=0,"",_xlpm.x)))</f>
        <v/>
      </c>
      <c r="T1148" t="s">
        <v>61</v>
      </c>
      <c r="X1148" t="str">
        <f>IF(T1148="","",_xlfn.LET(_xlpm.x,VLOOKUP(T1148,'Drop-down_menus'!$F$2:$G$16,2,FALSE),IF(_xlpm.x=0,"",_xlpm.x)))</f>
        <v>https://orcid.org/0000-0001-5748-602X</v>
      </c>
      <c r="Y1148" t="str">
        <f>IF(U1148="","",_xlfn.LET(_xlpm.x,VLOOKUP(U1148,'Drop-down_menus'!$F$2:$G$16,2,FALSE),IF(_xlpm.x=0,"",_xlpm.x)))</f>
        <v/>
      </c>
      <c r="Z1148" t="str">
        <f>IF(V1148="","",_xlfn.LET(_xlpm.x,VLOOKUP(V1148,'Drop-down_menus'!$F$2:$G$16,2,FALSE),IF(_xlpm.x=0,"",_xlpm.x)))</f>
        <v/>
      </c>
      <c r="AA1148" t="str">
        <f>IF(W1148="","",_xlfn.LET(_xlpm.x,VLOOKUP(W1148,'Drop-down_menus'!$F$2:$G$16,2,FALSE),IF(_xlpm.x=0,"",_xlpm.x)))</f>
        <v/>
      </c>
      <c r="AE1148" t="s">
        <v>739</v>
      </c>
      <c r="AH1148" s="2" t="s">
        <v>840</v>
      </c>
    </row>
    <row r="1149" spans="1:34" hidden="1" x14ac:dyDescent="0.2">
      <c r="A1149" s="2" t="s">
        <v>216</v>
      </c>
      <c r="C1149">
        <v>1201</v>
      </c>
      <c r="D1149" t="s">
        <v>837</v>
      </c>
      <c r="I1149" t="s">
        <v>2611</v>
      </c>
      <c r="J1149" t="str">
        <f>IF($I1149="","",_xlfn.LET(_xlpm.x,VLOOKUP($I1149,'taxon-match_2026-08-31'!$A$2:$N$122,6,FALSE),IF(_xlpm.x=0,"",_xlpm.x)))</f>
        <v/>
      </c>
      <c r="K1149" t="str">
        <f>IF($I1149="","",_xlfn.LET(_xlpm.x,VLOOKUP($I1149,'taxon-match_2026-08-31'!$A$2:$N$122,4,FALSE),IF(_xlpm.x=0,"",_xlpm.x)))</f>
        <v/>
      </c>
      <c r="L1149" t="str">
        <f>IF($I1149="","",_xlfn.LET(_xlpm.x,VLOOKUP($I1149,'taxon-match_2026-08-31'!$A$2:$N$122,7,FALSE),IF(_xlpm.x=0,"",_xlpm.x)))</f>
        <v/>
      </c>
      <c r="M1149" t="str">
        <f>IF($I1149="","",_xlfn.LET(_xlpm.x,VLOOKUP($I1149,'taxon-match_2026-08-31'!$A$2:$N$122,8,FALSE),IF(_xlpm.x=0,"",_xlpm.x)))</f>
        <v/>
      </c>
      <c r="N1149" t="str">
        <f>IF($I1149="","",_xlfn.LET(_xlpm.x,VLOOKUP($I1149,'taxon-match_2026-08-31'!$A$2:$N$122,9,FALSE),IF(_xlpm.x=0,"",_xlpm.x)))</f>
        <v/>
      </c>
      <c r="O1149" t="str">
        <f>IF($I1149="","",_xlfn.LET(_xlpm.x,VLOOKUP($I1149,'taxon-match_2026-08-31'!$A$2:$N$122,10,FALSE),IF(_xlpm.x=0,"",_xlpm.x)))</f>
        <v/>
      </c>
      <c r="P1149" t="str">
        <f>IF($I1149="","",_xlfn.LET(_xlpm.x,VLOOKUP($I1149,'taxon-match_2026-08-31'!$A$2:$N$122,11,FALSE),IF(_xlpm.x=0,"",_xlpm.x)))</f>
        <v/>
      </c>
      <c r="Q1149" t="str">
        <f>IF($I1149="","",_xlfn.LET(_xlpm.x,VLOOKUP($I1149,'taxon-match_2026-08-31'!$A$2:$N$122,12,FALSE),IF(_xlpm.x=0,"",_xlpm.x)))</f>
        <v/>
      </c>
      <c r="R1149" t="str">
        <f>IF($I1149="","",_xlfn.LET(_xlpm.x,VLOOKUP($I1149,'taxon-match_2026-08-31'!$A$2:$N$122,14,FALSE),IF(_xlpm.x=0,"",_xlpm.x)))</f>
        <v/>
      </c>
      <c r="T1149" t="s">
        <v>61</v>
      </c>
      <c r="X1149" t="str">
        <f>IF(T1149="","",_xlfn.LET(_xlpm.x,VLOOKUP(T1149,'Drop-down_menus'!$F$2:$G$16,2,FALSE),IF(_xlpm.x=0,"",_xlpm.x)))</f>
        <v>https://orcid.org/0000-0001-5748-602X</v>
      </c>
      <c r="Y1149" t="str">
        <f>IF(U1149="","",_xlfn.LET(_xlpm.x,VLOOKUP(U1149,'Drop-down_menus'!$F$2:$G$16,2,FALSE),IF(_xlpm.x=0,"",_xlpm.x)))</f>
        <v/>
      </c>
      <c r="Z1149" t="str">
        <f>IF(V1149="","",_xlfn.LET(_xlpm.x,VLOOKUP(V1149,'Drop-down_menus'!$F$2:$G$16,2,FALSE),IF(_xlpm.x=0,"",_xlpm.x)))</f>
        <v/>
      </c>
      <c r="AA1149" t="str">
        <f>IF(W1149="","",_xlfn.LET(_xlpm.x,VLOOKUP(W1149,'Drop-down_menus'!$F$2:$G$16,2,FALSE),IF(_xlpm.x=0,"",_xlpm.x)))</f>
        <v/>
      </c>
      <c r="AE1149" t="s">
        <v>739</v>
      </c>
      <c r="AH1149" s="2" t="s">
        <v>838</v>
      </c>
    </row>
    <row r="1150" spans="1:34" hidden="1" x14ac:dyDescent="0.2">
      <c r="A1150" s="2" t="s">
        <v>216</v>
      </c>
      <c r="C1150">
        <v>1202</v>
      </c>
      <c r="D1150" t="s">
        <v>837</v>
      </c>
      <c r="I1150" t="s">
        <v>2611</v>
      </c>
      <c r="J1150" t="str">
        <f>IF($I1150="","",_xlfn.LET(_xlpm.x,VLOOKUP($I1150,'taxon-match_2026-08-31'!$A$2:$N$122,6,FALSE),IF(_xlpm.x=0,"",_xlpm.x)))</f>
        <v/>
      </c>
      <c r="K1150" t="str">
        <f>IF($I1150="","",_xlfn.LET(_xlpm.x,VLOOKUP($I1150,'taxon-match_2026-08-31'!$A$2:$N$122,4,FALSE),IF(_xlpm.x=0,"",_xlpm.x)))</f>
        <v/>
      </c>
      <c r="L1150" t="str">
        <f>IF($I1150="","",_xlfn.LET(_xlpm.x,VLOOKUP($I1150,'taxon-match_2026-08-31'!$A$2:$N$122,7,FALSE),IF(_xlpm.x=0,"",_xlpm.x)))</f>
        <v/>
      </c>
      <c r="M1150" t="str">
        <f>IF($I1150="","",_xlfn.LET(_xlpm.x,VLOOKUP($I1150,'taxon-match_2026-08-31'!$A$2:$N$122,8,FALSE),IF(_xlpm.x=0,"",_xlpm.x)))</f>
        <v/>
      </c>
      <c r="N1150" t="str">
        <f>IF($I1150="","",_xlfn.LET(_xlpm.x,VLOOKUP($I1150,'taxon-match_2026-08-31'!$A$2:$N$122,9,FALSE),IF(_xlpm.x=0,"",_xlpm.x)))</f>
        <v/>
      </c>
      <c r="O1150" t="str">
        <f>IF($I1150="","",_xlfn.LET(_xlpm.x,VLOOKUP($I1150,'taxon-match_2026-08-31'!$A$2:$N$122,10,FALSE),IF(_xlpm.x=0,"",_xlpm.x)))</f>
        <v/>
      </c>
      <c r="P1150" t="str">
        <f>IF($I1150="","",_xlfn.LET(_xlpm.x,VLOOKUP($I1150,'taxon-match_2026-08-31'!$A$2:$N$122,11,FALSE),IF(_xlpm.x=0,"",_xlpm.x)))</f>
        <v/>
      </c>
      <c r="Q1150" t="str">
        <f>IF($I1150="","",_xlfn.LET(_xlpm.x,VLOOKUP($I1150,'taxon-match_2026-08-31'!$A$2:$N$122,12,FALSE),IF(_xlpm.x=0,"",_xlpm.x)))</f>
        <v/>
      </c>
      <c r="R1150" t="str">
        <f>IF($I1150="","",_xlfn.LET(_xlpm.x,VLOOKUP($I1150,'taxon-match_2026-08-31'!$A$2:$N$122,14,FALSE),IF(_xlpm.x=0,"",_xlpm.x)))</f>
        <v/>
      </c>
      <c r="T1150" t="s">
        <v>61</v>
      </c>
      <c r="X1150" t="str">
        <f>IF(T1150="","",_xlfn.LET(_xlpm.x,VLOOKUP(T1150,'Drop-down_menus'!$F$2:$G$16,2,FALSE),IF(_xlpm.x=0,"",_xlpm.x)))</f>
        <v>https://orcid.org/0000-0001-5748-602X</v>
      </c>
      <c r="Y1150" t="str">
        <f>IF(U1150="","",_xlfn.LET(_xlpm.x,VLOOKUP(U1150,'Drop-down_menus'!$F$2:$G$16,2,FALSE),IF(_xlpm.x=0,"",_xlpm.x)))</f>
        <v/>
      </c>
      <c r="Z1150" t="str">
        <f>IF(V1150="","",_xlfn.LET(_xlpm.x,VLOOKUP(V1150,'Drop-down_menus'!$F$2:$G$16,2,FALSE),IF(_xlpm.x=0,"",_xlpm.x)))</f>
        <v/>
      </c>
      <c r="AA1150" t="str">
        <f>IF(W1150="","",_xlfn.LET(_xlpm.x,VLOOKUP(W1150,'Drop-down_menus'!$F$2:$G$16,2,FALSE),IF(_xlpm.x=0,"",_xlpm.x)))</f>
        <v/>
      </c>
      <c r="AE1150" t="s">
        <v>739</v>
      </c>
      <c r="AH1150" s="2" t="s">
        <v>839</v>
      </c>
    </row>
    <row r="1151" spans="1:34" hidden="1" x14ac:dyDescent="0.2">
      <c r="A1151" s="2" t="s">
        <v>216</v>
      </c>
      <c r="C1151">
        <v>1203</v>
      </c>
      <c r="D1151" t="s">
        <v>837</v>
      </c>
      <c r="I1151" t="s">
        <v>2611</v>
      </c>
      <c r="J1151" t="str">
        <f>IF($I1151="","",_xlfn.LET(_xlpm.x,VLOOKUP($I1151,'taxon-match_2026-08-31'!$A$2:$N$122,6,FALSE),IF(_xlpm.x=0,"",_xlpm.x)))</f>
        <v/>
      </c>
      <c r="K1151" t="str">
        <f>IF($I1151="","",_xlfn.LET(_xlpm.x,VLOOKUP($I1151,'taxon-match_2026-08-31'!$A$2:$N$122,4,FALSE),IF(_xlpm.x=0,"",_xlpm.x)))</f>
        <v/>
      </c>
      <c r="L1151" t="str">
        <f>IF($I1151="","",_xlfn.LET(_xlpm.x,VLOOKUP($I1151,'taxon-match_2026-08-31'!$A$2:$N$122,7,FALSE),IF(_xlpm.x=0,"",_xlpm.x)))</f>
        <v/>
      </c>
      <c r="M1151" t="str">
        <f>IF($I1151="","",_xlfn.LET(_xlpm.x,VLOOKUP($I1151,'taxon-match_2026-08-31'!$A$2:$N$122,8,FALSE),IF(_xlpm.x=0,"",_xlpm.x)))</f>
        <v/>
      </c>
      <c r="N1151" t="str">
        <f>IF($I1151="","",_xlfn.LET(_xlpm.x,VLOOKUP($I1151,'taxon-match_2026-08-31'!$A$2:$N$122,9,FALSE),IF(_xlpm.x=0,"",_xlpm.x)))</f>
        <v/>
      </c>
      <c r="O1151" t="str">
        <f>IF($I1151="","",_xlfn.LET(_xlpm.x,VLOOKUP($I1151,'taxon-match_2026-08-31'!$A$2:$N$122,10,FALSE),IF(_xlpm.x=0,"",_xlpm.x)))</f>
        <v/>
      </c>
      <c r="P1151" t="str">
        <f>IF($I1151="","",_xlfn.LET(_xlpm.x,VLOOKUP($I1151,'taxon-match_2026-08-31'!$A$2:$N$122,11,FALSE),IF(_xlpm.x=0,"",_xlpm.x)))</f>
        <v/>
      </c>
      <c r="Q1151" t="str">
        <f>IF($I1151="","",_xlfn.LET(_xlpm.x,VLOOKUP($I1151,'taxon-match_2026-08-31'!$A$2:$N$122,12,FALSE),IF(_xlpm.x=0,"",_xlpm.x)))</f>
        <v/>
      </c>
      <c r="R1151" t="str">
        <f>IF($I1151="","",_xlfn.LET(_xlpm.x,VLOOKUP($I1151,'taxon-match_2026-08-31'!$A$2:$N$122,14,FALSE),IF(_xlpm.x=0,"",_xlpm.x)))</f>
        <v/>
      </c>
      <c r="T1151" t="s">
        <v>61</v>
      </c>
      <c r="X1151" t="str">
        <f>IF(T1151="","",_xlfn.LET(_xlpm.x,VLOOKUP(T1151,'Drop-down_menus'!$F$2:$G$16,2,FALSE),IF(_xlpm.x=0,"",_xlpm.x)))</f>
        <v>https://orcid.org/0000-0001-5748-602X</v>
      </c>
      <c r="Y1151" t="str">
        <f>IF(U1151="","",_xlfn.LET(_xlpm.x,VLOOKUP(U1151,'Drop-down_menus'!$F$2:$G$16,2,FALSE),IF(_xlpm.x=0,"",_xlpm.x)))</f>
        <v/>
      </c>
      <c r="Z1151" t="str">
        <f>IF(V1151="","",_xlfn.LET(_xlpm.x,VLOOKUP(V1151,'Drop-down_menus'!$F$2:$G$16,2,FALSE),IF(_xlpm.x=0,"",_xlpm.x)))</f>
        <v/>
      </c>
      <c r="AA1151" t="str">
        <f>IF(W1151="","",_xlfn.LET(_xlpm.x,VLOOKUP(W1151,'Drop-down_menus'!$F$2:$G$16,2,FALSE),IF(_xlpm.x=0,"",_xlpm.x)))</f>
        <v/>
      </c>
      <c r="AE1151" t="s">
        <v>739</v>
      </c>
      <c r="AH1151" s="2" t="s">
        <v>840</v>
      </c>
    </row>
    <row r="1152" spans="1:34" hidden="1" x14ac:dyDescent="0.2">
      <c r="A1152" s="2" t="s">
        <v>247</v>
      </c>
      <c r="C1152">
        <v>1584</v>
      </c>
      <c r="D1152" t="s">
        <v>837</v>
      </c>
      <c r="I1152" t="s">
        <v>2611</v>
      </c>
      <c r="J1152" t="str">
        <f>IF($I1152="","",_xlfn.LET(_xlpm.x,VLOOKUP($I1152,'taxon-match_2026-08-31'!$A$2:$N$122,6,FALSE),IF(_xlpm.x=0,"",_xlpm.x)))</f>
        <v/>
      </c>
      <c r="K1152" t="str">
        <f>IF($I1152="","",_xlfn.LET(_xlpm.x,VLOOKUP($I1152,'taxon-match_2026-08-31'!$A$2:$N$122,4,FALSE),IF(_xlpm.x=0,"",_xlpm.x)))</f>
        <v/>
      </c>
      <c r="L1152" t="str">
        <f>IF($I1152="","",_xlfn.LET(_xlpm.x,VLOOKUP($I1152,'taxon-match_2026-08-31'!$A$2:$N$122,7,FALSE),IF(_xlpm.x=0,"",_xlpm.x)))</f>
        <v/>
      </c>
      <c r="M1152" t="str">
        <f>IF($I1152="","",_xlfn.LET(_xlpm.x,VLOOKUP($I1152,'taxon-match_2026-08-31'!$A$2:$N$122,8,FALSE),IF(_xlpm.x=0,"",_xlpm.x)))</f>
        <v/>
      </c>
      <c r="N1152" t="str">
        <f>IF($I1152="","",_xlfn.LET(_xlpm.x,VLOOKUP($I1152,'taxon-match_2026-08-31'!$A$2:$N$122,9,FALSE),IF(_xlpm.x=0,"",_xlpm.x)))</f>
        <v/>
      </c>
      <c r="O1152" t="str">
        <f>IF($I1152="","",_xlfn.LET(_xlpm.x,VLOOKUP($I1152,'taxon-match_2026-08-31'!$A$2:$N$122,10,FALSE),IF(_xlpm.x=0,"",_xlpm.x)))</f>
        <v/>
      </c>
      <c r="P1152" t="str">
        <f>IF($I1152="","",_xlfn.LET(_xlpm.x,VLOOKUP($I1152,'taxon-match_2026-08-31'!$A$2:$N$122,11,FALSE),IF(_xlpm.x=0,"",_xlpm.x)))</f>
        <v/>
      </c>
      <c r="Q1152" t="str">
        <f>IF($I1152="","",_xlfn.LET(_xlpm.x,VLOOKUP($I1152,'taxon-match_2026-08-31'!$A$2:$N$122,12,FALSE),IF(_xlpm.x=0,"",_xlpm.x)))</f>
        <v/>
      </c>
      <c r="R1152" t="str">
        <f>IF($I1152="","",_xlfn.LET(_xlpm.x,VLOOKUP($I1152,'taxon-match_2026-08-31'!$A$2:$N$122,14,FALSE),IF(_xlpm.x=0,"",_xlpm.x)))</f>
        <v/>
      </c>
      <c r="T1152" t="s">
        <v>61</v>
      </c>
      <c r="X1152" t="str">
        <f>IF(T1152="","",_xlfn.LET(_xlpm.x,VLOOKUP(T1152,'Drop-down_menus'!$F$2:$G$16,2,FALSE),IF(_xlpm.x=0,"",_xlpm.x)))</f>
        <v>https://orcid.org/0000-0001-5748-602X</v>
      </c>
      <c r="Y1152" t="str">
        <f>IF(U1152="","",_xlfn.LET(_xlpm.x,VLOOKUP(U1152,'Drop-down_menus'!$F$2:$G$16,2,FALSE),IF(_xlpm.x=0,"",_xlpm.x)))</f>
        <v/>
      </c>
      <c r="Z1152" t="str">
        <f>IF(V1152="","",_xlfn.LET(_xlpm.x,VLOOKUP(V1152,'Drop-down_menus'!$F$2:$G$16,2,FALSE),IF(_xlpm.x=0,"",_xlpm.x)))</f>
        <v/>
      </c>
      <c r="AA1152" t="str">
        <f>IF(W1152="","",_xlfn.LET(_xlpm.x,VLOOKUP(W1152,'Drop-down_menus'!$F$2:$G$16,2,FALSE),IF(_xlpm.x=0,"",_xlpm.x)))</f>
        <v/>
      </c>
      <c r="AE1152" t="s">
        <v>739</v>
      </c>
      <c r="AH1152" s="2" t="s">
        <v>838</v>
      </c>
    </row>
    <row r="1153" spans="1:34" hidden="1" x14ac:dyDescent="0.2">
      <c r="A1153" s="2" t="s">
        <v>258</v>
      </c>
      <c r="C1153">
        <v>1676</v>
      </c>
      <c r="D1153" t="s">
        <v>837</v>
      </c>
      <c r="I1153" t="s">
        <v>2611</v>
      </c>
      <c r="J1153" t="str">
        <f>IF($I1153="","",_xlfn.LET(_xlpm.x,VLOOKUP($I1153,'taxon-match_2026-08-31'!$A$2:$N$122,6,FALSE),IF(_xlpm.x=0,"",_xlpm.x)))</f>
        <v/>
      </c>
      <c r="K1153" t="str">
        <f>IF($I1153="","",_xlfn.LET(_xlpm.x,VLOOKUP($I1153,'taxon-match_2026-08-31'!$A$2:$N$122,4,FALSE),IF(_xlpm.x=0,"",_xlpm.x)))</f>
        <v/>
      </c>
      <c r="L1153" t="str">
        <f>IF($I1153="","",_xlfn.LET(_xlpm.x,VLOOKUP($I1153,'taxon-match_2026-08-31'!$A$2:$N$122,7,FALSE),IF(_xlpm.x=0,"",_xlpm.x)))</f>
        <v/>
      </c>
      <c r="M1153" t="str">
        <f>IF($I1153="","",_xlfn.LET(_xlpm.x,VLOOKUP($I1153,'taxon-match_2026-08-31'!$A$2:$N$122,8,FALSE),IF(_xlpm.x=0,"",_xlpm.x)))</f>
        <v/>
      </c>
      <c r="N1153" t="str">
        <f>IF($I1153="","",_xlfn.LET(_xlpm.x,VLOOKUP($I1153,'taxon-match_2026-08-31'!$A$2:$N$122,9,FALSE),IF(_xlpm.x=0,"",_xlpm.x)))</f>
        <v/>
      </c>
      <c r="O1153" t="str">
        <f>IF($I1153="","",_xlfn.LET(_xlpm.x,VLOOKUP($I1153,'taxon-match_2026-08-31'!$A$2:$N$122,10,FALSE),IF(_xlpm.x=0,"",_xlpm.x)))</f>
        <v/>
      </c>
      <c r="P1153" t="str">
        <f>IF($I1153="","",_xlfn.LET(_xlpm.x,VLOOKUP($I1153,'taxon-match_2026-08-31'!$A$2:$N$122,11,FALSE),IF(_xlpm.x=0,"",_xlpm.x)))</f>
        <v/>
      </c>
      <c r="Q1153" t="str">
        <f>IF($I1153="","",_xlfn.LET(_xlpm.x,VLOOKUP($I1153,'taxon-match_2026-08-31'!$A$2:$N$122,12,FALSE),IF(_xlpm.x=0,"",_xlpm.x)))</f>
        <v/>
      </c>
      <c r="R1153" t="str">
        <f>IF($I1153="","",_xlfn.LET(_xlpm.x,VLOOKUP($I1153,'taxon-match_2026-08-31'!$A$2:$N$122,14,FALSE),IF(_xlpm.x=0,"",_xlpm.x)))</f>
        <v/>
      </c>
      <c r="T1153" t="s">
        <v>61</v>
      </c>
      <c r="X1153" t="str">
        <f>IF(T1153="","",_xlfn.LET(_xlpm.x,VLOOKUP(T1153,'Drop-down_menus'!$F$2:$G$16,2,FALSE),IF(_xlpm.x=0,"",_xlpm.x)))</f>
        <v>https://orcid.org/0000-0001-5748-602X</v>
      </c>
      <c r="Y1153" t="str">
        <f>IF(U1153="","",_xlfn.LET(_xlpm.x,VLOOKUP(U1153,'Drop-down_menus'!$F$2:$G$16,2,FALSE),IF(_xlpm.x=0,"",_xlpm.x)))</f>
        <v/>
      </c>
      <c r="Z1153" t="str">
        <f>IF(V1153="","",_xlfn.LET(_xlpm.x,VLOOKUP(V1153,'Drop-down_menus'!$F$2:$G$16,2,FALSE),IF(_xlpm.x=0,"",_xlpm.x)))</f>
        <v/>
      </c>
      <c r="AA1153" t="str">
        <f>IF(W1153="","",_xlfn.LET(_xlpm.x,VLOOKUP(W1153,'Drop-down_menus'!$F$2:$G$16,2,FALSE),IF(_xlpm.x=0,"",_xlpm.x)))</f>
        <v/>
      </c>
      <c r="AE1153" t="s">
        <v>739</v>
      </c>
      <c r="AH1153" s="2" t="s">
        <v>838</v>
      </c>
    </row>
    <row r="1154" spans="1:34" hidden="1" x14ac:dyDescent="0.2">
      <c r="A1154" s="2" t="s">
        <v>258</v>
      </c>
      <c r="C1154">
        <v>1677</v>
      </c>
      <c r="D1154" t="s">
        <v>837</v>
      </c>
      <c r="I1154" t="s">
        <v>2611</v>
      </c>
      <c r="J1154" t="str">
        <f>IF($I1154="","",_xlfn.LET(_xlpm.x,VLOOKUP($I1154,'taxon-match_2026-08-31'!$A$2:$N$122,6,FALSE),IF(_xlpm.x=0,"",_xlpm.x)))</f>
        <v/>
      </c>
      <c r="K1154" t="str">
        <f>IF($I1154="","",_xlfn.LET(_xlpm.x,VLOOKUP($I1154,'taxon-match_2026-08-31'!$A$2:$N$122,4,FALSE),IF(_xlpm.x=0,"",_xlpm.x)))</f>
        <v/>
      </c>
      <c r="L1154" t="str">
        <f>IF($I1154="","",_xlfn.LET(_xlpm.x,VLOOKUP($I1154,'taxon-match_2026-08-31'!$A$2:$N$122,7,FALSE),IF(_xlpm.x=0,"",_xlpm.x)))</f>
        <v/>
      </c>
      <c r="M1154" t="str">
        <f>IF($I1154="","",_xlfn.LET(_xlpm.x,VLOOKUP($I1154,'taxon-match_2026-08-31'!$A$2:$N$122,8,FALSE),IF(_xlpm.x=0,"",_xlpm.x)))</f>
        <v/>
      </c>
      <c r="N1154" t="str">
        <f>IF($I1154="","",_xlfn.LET(_xlpm.x,VLOOKUP($I1154,'taxon-match_2026-08-31'!$A$2:$N$122,9,FALSE),IF(_xlpm.x=0,"",_xlpm.x)))</f>
        <v/>
      </c>
      <c r="O1154" t="str">
        <f>IF($I1154="","",_xlfn.LET(_xlpm.x,VLOOKUP($I1154,'taxon-match_2026-08-31'!$A$2:$N$122,10,FALSE),IF(_xlpm.x=0,"",_xlpm.x)))</f>
        <v/>
      </c>
      <c r="P1154" t="str">
        <f>IF($I1154="","",_xlfn.LET(_xlpm.x,VLOOKUP($I1154,'taxon-match_2026-08-31'!$A$2:$N$122,11,FALSE),IF(_xlpm.x=0,"",_xlpm.x)))</f>
        <v/>
      </c>
      <c r="Q1154" t="str">
        <f>IF($I1154="","",_xlfn.LET(_xlpm.x,VLOOKUP($I1154,'taxon-match_2026-08-31'!$A$2:$N$122,12,FALSE),IF(_xlpm.x=0,"",_xlpm.x)))</f>
        <v/>
      </c>
      <c r="R1154" t="str">
        <f>IF($I1154="","",_xlfn.LET(_xlpm.x,VLOOKUP($I1154,'taxon-match_2026-08-31'!$A$2:$N$122,14,FALSE),IF(_xlpm.x=0,"",_xlpm.x)))</f>
        <v/>
      </c>
      <c r="T1154" t="s">
        <v>61</v>
      </c>
      <c r="X1154" t="str">
        <f>IF(T1154="","",_xlfn.LET(_xlpm.x,VLOOKUP(T1154,'Drop-down_menus'!$F$2:$G$16,2,FALSE),IF(_xlpm.x=0,"",_xlpm.x)))</f>
        <v>https://orcid.org/0000-0001-5748-602X</v>
      </c>
      <c r="Y1154" t="str">
        <f>IF(U1154="","",_xlfn.LET(_xlpm.x,VLOOKUP(U1154,'Drop-down_menus'!$F$2:$G$16,2,FALSE),IF(_xlpm.x=0,"",_xlpm.x)))</f>
        <v/>
      </c>
      <c r="Z1154" t="str">
        <f>IF(V1154="","",_xlfn.LET(_xlpm.x,VLOOKUP(V1154,'Drop-down_menus'!$F$2:$G$16,2,FALSE),IF(_xlpm.x=0,"",_xlpm.x)))</f>
        <v/>
      </c>
      <c r="AA1154" t="str">
        <f>IF(W1154="","",_xlfn.LET(_xlpm.x,VLOOKUP(W1154,'Drop-down_menus'!$F$2:$G$16,2,FALSE),IF(_xlpm.x=0,"",_xlpm.x)))</f>
        <v/>
      </c>
      <c r="AE1154" t="s">
        <v>739</v>
      </c>
      <c r="AH1154" s="2" t="s">
        <v>839</v>
      </c>
    </row>
    <row r="1155" spans="1:34" hidden="1" x14ac:dyDescent="0.2">
      <c r="A1155" s="2" t="s">
        <v>258</v>
      </c>
      <c r="C1155">
        <v>1678</v>
      </c>
      <c r="D1155" t="s">
        <v>837</v>
      </c>
      <c r="I1155" t="s">
        <v>2611</v>
      </c>
      <c r="J1155" t="str">
        <f>IF($I1155="","",_xlfn.LET(_xlpm.x,VLOOKUP($I1155,'taxon-match_2026-08-31'!$A$2:$N$122,6,FALSE),IF(_xlpm.x=0,"",_xlpm.x)))</f>
        <v/>
      </c>
      <c r="K1155" t="str">
        <f>IF($I1155="","",_xlfn.LET(_xlpm.x,VLOOKUP($I1155,'taxon-match_2026-08-31'!$A$2:$N$122,4,FALSE),IF(_xlpm.x=0,"",_xlpm.x)))</f>
        <v/>
      </c>
      <c r="L1155" t="str">
        <f>IF($I1155="","",_xlfn.LET(_xlpm.x,VLOOKUP($I1155,'taxon-match_2026-08-31'!$A$2:$N$122,7,FALSE),IF(_xlpm.x=0,"",_xlpm.x)))</f>
        <v/>
      </c>
      <c r="M1155" t="str">
        <f>IF($I1155="","",_xlfn.LET(_xlpm.x,VLOOKUP($I1155,'taxon-match_2026-08-31'!$A$2:$N$122,8,FALSE),IF(_xlpm.x=0,"",_xlpm.x)))</f>
        <v/>
      </c>
      <c r="N1155" t="str">
        <f>IF($I1155="","",_xlfn.LET(_xlpm.x,VLOOKUP($I1155,'taxon-match_2026-08-31'!$A$2:$N$122,9,FALSE),IF(_xlpm.x=0,"",_xlpm.x)))</f>
        <v/>
      </c>
      <c r="O1155" t="str">
        <f>IF($I1155="","",_xlfn.LET(_xlpm.x,VLOOKUP($I1155,'taxon-match_2026-08-31'!$A$2:$N$122,10,FALSE),IF(_xlpm.x=0,"",_xlpm.x)))</f>
        <v/>
      </c>
      <c r="P1155" t="str">
        <f>IF($I1155="","",_xlfn.LET(_xlpm.x,VLOOKUP($I1155,'taxon-match_2026-08-31'!$A$2:$N$122,11,FALSE),IF(_xlpm.x=0,"",_xlpm.x)))</f>
        <v/>
      </c>
      <c r="Q1155" t="str">
        <f>IF($I1155="","",_xlfn.LET(_xlpm.x,VLOOKUP($I1155,'taxon-match_2026-08-31'!$A$2:$N$122,12,FALSE),IF(_xlpm.x=0,"",_xlpm.x)))</f>
        <v/>
      </c>
      <c r="R1155" t="str">
        <f>IF($I1155="","",_xlfn.LET(_xlpm.x,VLOOKUP($I1155,'taxon-match_2026-08-31'!$A$2:$N$122,14,FALSE),IF(_xlpm.x=0,"",_xlpm.x)))</f>
        <v/>
      </c>
      <c r="T1155" t="s">
        <v>61</v>
      </c>
      <c r="X1155" t="str">
        <f>IF(T1155="","",_xlfn.LET(_xlpm.x,VLOOKUP(T1155,'Drop-down_menus'!$F$2:$G$16,2,FALSE),IF(_xlpm.x=0,"",_xlpm.x)))</f>
        <v>https://orcid.org/0000-0001-5748-602X</v>
      </c>
      <c r="Y1155" t="str">
        <f>IF(U1155="","",_xlfn.LET(_xlpm.x,VLOOKUP(U1155,'Drop-down_menus'!$F$2:$G$16,2,FALSE),IF(_xlpm.x=0,"",_xlpm.x)))</f>
        <v/>
      </c>
      <c r="Z1155" t="str">
        <f>IF(V1155="","",_xlfn.LET(_xlpm.x,VLOOKUP(V1155,'Drop-down_menus'!$F$2:$G$16,2,FALSE),IF(_xlpm.x=0,"",_xlpm.x)))</f>
        <v/>
      </c>
      <c r="AA1155" t="str">
        <f>IF(W1155="","",_xlfn.LET(_xlpm.x,VLOOKUP(W1155,'Drop-down_menus'!$F$2:$G$16,2,FALSE),IF(_xlpm.x=0,"",_xlpm.x)))</f>
        <v/>
      </c>
      <c r="AE1155" t="s">
        <v>739</v>
      </c>
      <c r="AH1155" s="2" t="s">
        <v>840</v>
      </c>
    </row>
    <row r="1156" spans="1:34" hidden="1" x14ac:dyDescent="0.2">
      <c r="A1156" s="2" t="s">
        <v>288</v>
      </c>
      <c r="C1156">
        <v>2270</v>
      </c>
      <c r="D1156" t="s">
        <v>837</v>
      </c>
      <c r="I1156" t="s">
        <v>2611</v>
      </c>
      <c r="J1156" t="str">
        <f>IF($I1156="","",_xlfn.LET(_xlpm.x,VLOOKUP($I1156,'taxon-match_2026-08-31'!$A$2:$N$122,6,FALSE),IF(_xlpm.x=0,"",_xlpm.x)))</f>
        <v/>
      </c>
      <c r="K1156" t="str">
        <f>IF($I1156="","",_xlfn.LET(_xlpm.x,VLOOKUP($I1156,'taxon-match_2026-08-31'!$A$2:$N$122,4,FALSE),IF(_xlpm.x=0,"",_xlpm.x)))</f>
        <v/>
      </c>
      <c r="L1156" t="str">
        <f>IF($I1156="","",_xlfn.LET(_xlpm.x,VLOOKUP($I1156,'taxon-match_2026-08-31'!$A$2:$N$122,7,FALSE),IF(_xlpm.x=0,"",_xlpm.x)))</f>
        <v/>
      </c>
      <c r="M1156" t="str">
        <f>IF($I1156="","",_xlfn.LET(_xlpm.x,VLOOKUP($I1156,'taxon-match_2026-08-31'!$A$2:$N$122,8,FALSE),IF(_xlpm.x=0,"",_xlpm.x)))</f>
        <v/>
      </c>
      <c r="N1156" t="str">
        <f>IF($I1156="","",_xlfn.LET(_xlpm.x,VLOOKUP($I1156,'taxon-match_2026-08-31'!$A$2:$N$122,9,FALSE),IF(_xlpm.x=0,"",_xlpm.x)))</f>
        <v/>
      </c>
      <c r="O1156" t="str">
        <f>IF($I1156="","",_xlfn.LET(_xlpm.x,VLOOKUP($I1156,'taxon-match_2026-08-31'!$A$2:$N$122,10,FALSE),IF(_xlpm.x=0,"",_xlpm.x)))</f>
        <v/>
      </c>
      <c r="P1156" t="str">
        <f>IF($I1156="","",_xlfn.LET(_xlpm.x,VLOOKUP($I1156,'taxon-match_2026-08-31'!$A$2:$N$122,11,FALSE),IF(_xlpm.x=0,"",_xlpm.x)))</f>
        <v/>
      </c>
      <c r="Q1156" t="str">
        <f>IF($I1156="","",_xlfn.LET(_xlpm.x,VLOOKUP($I1156,'taxon-match_2026-08-31'!$A$2:$N$122,12,FALSE),IF(_xlpm.x=0,"",_xlpm.x)))</f>
        <v/>
      </c>
      <c r="R1156" t="str">
        <f>IF($I1156="","",_xlfn.LET(_xlpm.x,VLOOKUP($I1156,'taxon-match_2026-08-31'!$A$2:$N$122,14,FALSE),IF(_xlpm.x=0,"",_xlpm.x)))</f>
        <v/>
      </c>
      <c r="T1156" t="s">
        <v>61</v>
      </c>
      <c r="X1156" t="str">
        <f>IF(T1156="","",_xlfn.LET(_xlpm.x,VLOOKUP(T1156,'Drop-down_menus'!$F$2:$G$16,2,FALSE),IF(_xlpm.x=0,"",_xlpm.x)))</f>
        <v>https://orcid.org/0000-0001-5748-602X</v>
      </c>
      <c r="Y1156" t="str">
        <f>IF(U1156="","",_xlfn.LET(_xlpm.x,VLOOKUP(U1156,'Drop-down_menus'!$F$2:$G$16,2,FALSE),IF(_xlpm.x=0,"",_xlpm.x)))</f>
        <v/>
      </c>
      <c r="Z1156" t="str">
        <f>IF(V1156="","",_xlfn.LET(_xlpm.x,VLOOKUP(V1156,'Drop-down_menus'!$F$2:$G$16,2,FALSE),IF(_xlpm.x=0,"",_xlpm.x)))</f>
        <v/>
      </c>
      <c r="AA1156" t="str">
        <f>IF(W1156="","",_xlfn.LET(_xlpm.x,VLOOKUP(W1156,'Drop-down_menus'!$F$2:$G$16,2,FALSE),IF(_xlpm.x=0,"",_xlpm.x)))</f>
        <v/>
      </c>
      <c r="AE1156" t="s">
        <v>739</v>
      </c>
      <c r="AH1156" s="2" t="s">
        <v>838</v>
      </c>
    </row>
    <row r="1157" spans="1:34" hidden="1" x14ac:dyDescent="0.2">
      <c r="A1157" s="2" t="s">
        <v>288</v>
      </c>
      <c r="C1157">
        <v>2271</v>
      </c>
      <c r="D1157" t="s">
        <v>837</v>
      </c>
      <c r="I1157" t="s">
        <v>2611</v>
      </c>
      <c r="J1157" t="str">
        <f>IF($I1157="","",_xlfn.LET(_xlpm.x,VLOOKUP($I1157,'taxon-match_2026-08-31'!$A$2:$N$122,6,FALSE),IF(_xlpm.x=0,"",_xlpm.x)))</f>
        <v/>
      </c>
      <c r="K1157" t="str">
        <f>IF($I1157="","",_xlfn.LET(_xlpm.x,VLOOKUP($I1157,'taxon-match_2026-08-31'!$A$2:$N$122,4,FALSE),IF(_xlpm.x=0,"",_xlpm.x)))</f>
        <v/>
      </c>
      <c r="L1157" t="str">
        <f>IF($I1157="","",_xlfn.LET(_xlpm.x,VLOOKUP($I1157,'taxon-match_2026-08-31'!$A$2:$N$122,7,FALSE),IF(_xlpm.x=0,"",_xlpm.x)))</f>
        <v/>
      </c>
      <c r="M1157" t="str">
        <f>IF($I1157="","",_xlfn.LET(_xlpm.x,VLOOKUP($I1157,'taxon-match_2026-08-31'!$A$2:$N$122,8,FALSE),IF(_xlpm.x=0,"",_xlpm.x)))</f>
        <v/>
      </c>
      <c r="N1157" t="str">
        <f>IF($I1157="","",_xlfn.LET(_xlpm.x,VLOOKUP($I1157,'taxon-match_2026-08-31'!$A$2:$N$122,9,FALSE),IF(_xlpm.x=0,"",_xlpm.x)))</f>
        <v/>
      </c>
      <c r="O1157" t="str">
        <f>IF($I1157="","",_xlfn.LET(_xlpm.x,VLOOKUP($I1157,'taxon-match_2026-08-31'!$A$2:$N$122,10,FALSE),IF(_xlpm.x=0,"",_xlpm.x)))</f>
        <v/>
      </c>
      <c r="P1157" t="str">
        <f>IF($I1157="","",_xlfn.LET(_xlpm.x,VLOOKUP($I1157,'taxon-match_2026-08-31'!$A$2:$N$122,11,FALSE),IF(_xlpm.x=0,"",_xlpm.x)))</f>
        <v/>
      </c>
      <c r="Q1157" t="str">
        <f>IF($I1157="","",_xlfn.LET(_xlpm.x,VLOOKUP($I1157,'taxon-match_2026-08-31'!$A$2:$N$122,12,FALSE),IF(_xlpm.x=0,"",_xlpm.x)))</f>
        <v/>
      </c>
      <c r="R1157" t="str">
        <f>IF($I1157="","",_xlfn.LET(_xlpm.x,VLOOKUP($I1157,'taxon-match_2026-08-31'!$A$2:$N$122,14,FALSE),IF(_xlpm.x=0,"",_xlpm.x)))</f>
        <v/>
      </c>
      <c r="T1157" t="s">
        <v>61</v>
      </c>
      <c r="X1157" t="str">
        <f>IF(T1157="","",_xlfn.LET(_xlpm.x,VLOOKUP(T1157,'Drop-down_menus'!$F$2:$G$16,2,FALSE),IF(_xlpm.x=0,"",_xlpm.x)))</f>
        <v>https://orcid.org/0000-0001-5748-602X</v>
      </c>
      <c r="Y1157" t="str">
        <f>IF(U1157="","",_xlfn.LET(_xlpm.x,VLOOKUP(U1157,'Drop-down_menus'!$F$2:$G$16,2,FALSE),IF(_xlpm.x=0,"",_xlpm.x)))</f>
        <v/>
      </c>
      <c r="Z1157" t="str">
        <f>IF(V1157="","",_xlfn.LET(_xlpm.x,VLOOKUP(V1157,'Drop-down_menus'!$F$2:$G$16,2,FALSE),IF(_xlpm.x=0,"",_xlpm.x)))</f>
        <v/>
      </c>
      <c r="AA1157" t="str">
        <f>IF(W1157="","",_xlfn.LET(_xlpm.x,VLOOKUP(W1157,'Drop-down_menus'!$F$2:$G$16,2,FALSE),IF(_xlpm.x=0,"",_xlpm.x)))</f>
        <v/>
      </c>
      <c r="AE1157" t="s">
        <v>739</v>
      </c>
      <c r="AH1157" s="2" t="s">
        <v>839</v>
      </c>
    </row>
    <row r="1158" spans="1:34" hidden="1" x14ac:dyDescent="0.2">
      <c r="A1158" s="2" t="s">
        <v>288</v>
      </c>
      <c r="C1158">
        <v>2272</v>
      </c>
      <c r="D1158" t="s">
        <v>837</v>
      </c>
      <c r="I1158" t="s">
        <v>2611</v>
      </c>
      <c r="J1158" t="str">
        <f>IF($I1158="","",_xlfn.LET(_xlpm.x,VLOOKUP($I1158,'taxon-match_2026-08-31'!$A$2:$N$122,6,FALSE),IF(_xlpm.x=0,"",_xlpm.x)))</f>
        <v/>
      </c>
      <c r="K1158" t="str">
        <f>IF($I1158="","",_xlfn.LET(_xlpm.x,VLOOKUP($I1158,'taxon-match_2026-08-31'!$A$2:$N$122,4,FALSE),IF(_xlpm.x=0,"",_xlpm.x)))</f>
        <v/>
      </c>
      <c r="L1158" t="str">
        <f>IF($I1158="","",_xlfn.LET(_xlpm.x,VLOOKUP($I1158,'taxon-match_2026-08-31'!$A$2:$N$122,7,FALSE),IF(_xlpm.x=0,"",_xlpm.x)))</f>
        <v/>
      </c>
      <c r="M1158" t="str">
        <f>IF($I1158="","",_xlfn.LET(_xlpm.x,VLOOKUP($I1158,'taxon-match_2026-08-31'!$A$2:$N$122,8,FALSE),IF(_xlpm.x=0,"",_xlpm.x)))</f>
        <v/>
      </c>
      <c r="N1158" t="str">
        <f>IF($I1158="","",_xlfn.LET(_xlpm.x,VLOOKUP($I1158,'taxon-match_2026-08-31'!$A$2:$N$122,9,FALSE),IF(_xlpm.x=0,"",_xlpm.x)))</f>
        <v/>
      </c>
      <c r="O1158" t="str">
        <f>IF($I1158="","",_xlfn.LET(_xlpm.x,VLOOKUP($I1158,'taxon-match_2026-08-31'!$A$2:$N$122,10,FALSE),IF(_xlpm.x=0,"",_xlpm.x)))</f>
        <v/>
      </c>
      <c r="P1158" t="str">
        <f>IF($I1158="","",_xlfn.LET(_xlpm.x,VLOOKUP($I1158,'taxon-match_2026-08-31'!$A$2:$N$122,11,FALSE),IF(_xlpm.x=0,"",_xlpm.x)))</f>
        <v/>
      </c>
      <c r="Q1158" t="str">
        <f>IF($I1158="","",_xlfn.LET(_xlpm.x,VLOOKUP($I1158,'taxon-match_2026-08-31'!$A$2:$N$122,12,FALSE),IF(_xlpm.x=0,"",_xlpm.x)))</f>
        <v/>
      </c>
      <c r="R1158" t="str">
        <f>IF($I1158="","",_xlfn.LET(_xlpm.x,VLOOKUP($I1158,'taxon-match_2026-08-31'!$A$2:$N$122,14,FALSE),IF(_xlpm.x=0,"",_xlpm.x)))</f>
        <v/>
      </c>
      <c r="T1158" t="s">
        <v>61</v>
      </c>
      <c r="X1158" t="str">
        <f>IF(T1158="","",_xlfn.LET(_xlpm.x,VLOOKUP(T1158,'Drop-down_menus'!$F$2:$G$16,2,FALSE),IF(_xlpm.x=0,"",_xlpm.x)))</f>
        <v>https://orcid.org/0000-0001-5748-602X</v>
      </c>
      <c r="Y1158" t="str">
        <f>IF(U1158="","",_xlfn.LET(_xlpm.x,VLOOKUP(U1158,'Drop-down_menus'!$F$2:$G$16,2,FALSE),IF(_xlpm.x=0,"",_xlpm.x)))</f>
        <v/>
      </c>
      <c r="Z1158" t="str">
        <f>IF(V1158="","",_xlfn.LET(_xlpm.x,VLOOKUP(V1158,'Drop-down_menus'!$F$2:$G$16,2,FALSE),IF(_xlpm.x=0,"",_xlpm.x)))</f>
        <v/>
      </c>
      <c r="AA1158" t="str">
        <f>IF(W1158="","",_xlfn.LET(_xlpm.x,VLOOKUP(W1158,'Drop-down_menus'!$F$2:$G$16,2,FALSE),IF(_xlpm.x=0,"",_xlpm.x)))</f>
        <v/>
      </c>
      <c r="AE1158" t="s">
        <v>739</v>
      </c>
      <c r="AH1158" s="2" t="s">
        <v>840</v>
      </c>
    </row>
    <row r="1159" spans="1:34" hidden="1" x14ac:dyDescent="0.2">
      <c r="A1159" s="2" t="s">
        <v>308</v>
      </c>
      <c r="C1159">
        <v>2756</v>
      </c>
      <c r="D1159" t="s">
        <v>837</v>
      </c>
      <c r="I1159" t="s">
        <v>2611</v>
      </c>
      <c r="J1159" t="str">
        <f>IF($I1159="","",_xlfn.LET(_xlpm.x,VLOOKUP($I1159,'taxon-match_2026-08-31'!$A$2:$N$122,6,FALSE),IF(_xlpm.x=0,"",_xlpm.x)))</f>
        <v/>
      </c>
      <c r="K1159" t="str">
        <f>IF($I1159="","",_xlfn.LET(_xlpm.x,VLOOKUP($I1159,'taxon-match_2026-08-31'!$A$2:$N$122,4,FALSE),IF(_xlpm.x=0,"",_xlpm.x)))</f>
        <v/>
      </c>
      <c r="L1159" t="str">
        <f>IF($I1159="","",_xlfn.LET(_xlpm.x,VLOOKUP($I1159,'taxon-match_2026-08-31'!$A$2:$N$122,7,FALSE),IF(_xlpm.x=0,"",_xlpm.x)))</f>
        <v/>
      </c>
      <c r="M1159" t="str">
        <f>IF($I1159="","",_xlfn.LET(_xlpm.x,VLOOKUP($I1159,'taxon-match_2026-08-31'!$A$2:$N$122,8,FALSE),IF(_xlpm.x=0,"",_xlpm.x)))</f>
        <v/>
      </c>
      <c r="N1159" t="str">
        <f>IF($I1159="","",_xlfn.LET(_xlpm.x,VLOOKUP($I1159,'taxon-match_2026-08-31'!$A$2:$N$122,9,FALSE),IF(_xlpm.x=0,"",_xlpm.x)))</f>
        <v/>
      </c>
      <c r="O1159" t="str">
        <f>IF($I1159="","",_xlfn.LET(_xlpm.x,VLOOKUP($I1159,'taxon-match_2026-08-31'!$A$2:$N$122,10,FALSE),IF(_xlpm.x=0,"",_xlpm.x)))</f>
        <v/>
      </c>
      <c r="P1159" t="str">
        <f>IF($I1159="","",_xlfn.LET(_xlpm.x,VLOOKUP($I1159,'taxon-match_2026-08-31'!$A$2:$N$122,11,FALSE),IF(_xlpm.x=0,"",_xlpm.x)))</f>
        <v/>
      </c>
      <c r="Q1159" t="str">
        <f>IF($I1159="","",_xlfn.LET(_xlpm.x,VLOOKUP($I1159,'taxon-match_2026-08-31'!$A$2:$N$122,12,FALSE),IF(_xlpm.x=0,"",_xlpm.x)))</f>
        <v/>
      </c>
      <c r="R1159" t="str">
        <f>IF($I1159="","",_xlfn.LET(_xlpm.x,VLOOKUP($I1159,'taxon-match_2026-08-31'!$A$2:$N$122,14,FALSE),IF(_xlpm.x=0,"",_xlpm.x)))</f>
        <v/>
      </c>
      <c r="T1159" t="s">
        <v>61</v>
      </c>
      <c r="X1159" t="str">
        <f>IF(T1159="","",_xlfn.LET(_xlpm.x,VLOOKUP(T1159,'Drop-down_menus'!$F$2:$G$16,2,FALSE),IF(_xlpm.x=0,"",_xlpm.x)))</f>
        <v>https://orcid.org/0000-0001-5748-602X</v>
      </c>
      <c r="Y1159" t="str">
        <f>IF(U1159="","",_xlfn.LET(_xlpm.x,VLOOKUP(U1159,'Drop-down_menus'!$F$2:$G$16,2,FALSE),IF(_xlpm.x=0,"",_xlpm.x)))</f>
        <v/>
      </c>
      <c r="Z1159" t="str">
        <f>IF(V1159="","",_xlfn.LET(_xlpm.x,VLOOKUP(V1159,'Drop-down_menus'!$F$2:$G$16,2,FALSE),IF(_xlpm.x=0,"",_xlpm.x)))</f>
        <v/>
      </c>
      <c r="AA1159" t="str">
        <f>IF(W1159="","",_xlfn.LET(_xlpm.x,VLOOKUP(W1159,'Drop-down_menus'!$F$2:$G$16,2,FALSE),IF(_xlpm.x=0,"",_xlpm.x)))</f>
        <v/>
      </c>
      <c r="AE1159" t="s">
        <v>739</v>
      </c>
      <c r="AH1159" s="2" t="s">
        <v>838</v>
      </c>
    </row>
    <row r="1160" spans="1:34" hidden="1" x14ac:dyDescent="0.2">
      <c r="A1160" s="2" t="s">
        <v>308</v>
      </c>
      <c r="C1160">
        <v>2757</v>
      </c>
      <c r="D1160" t="s">
        <v>841</v>
      </c>
      <c r="I1160" t="s">
        <v>2611</v>
      </c>
      <c r="J1160" t="str">
        <f>IF($I1160="","",_xlfn.LET(_xlpm.x,VLOOKUP($I1160,'taxon-match_2026-08-31'!$A$2:$N$122,6,FALSE),IF(_xlpm.x=0,"",_xlpm.x)))</f>
        <v/>
      </c>
      <c r="K1160" t="str">
        <f>IF($I1160="","",_xlfn.LET(_xlpm.x,VLOOKUP($I1160,'taxon-match_2026-08-31'!$A$2:$N$122,4,FALSE),IF(_xlpm.x=0,"",_xlpm.x)))</f>
        <v/>
      </c>
      <c r="L1160" t="str">
        <f>IF($I1160="","",_xlfn.LET(_xlpm.x,VLOOKUP($I1160,'taxon-match_2026-08-31'!$A$2:$N$122,7,FALSE),IF(_xlpm.x=0,"",_xlpm.x)))</f>
        <v/>
      </c>
      <c r="M1160" t="str">
        <f>IF($I1160="","",_xlfn.LET(_xlpm.x,VLOOKUP($I1160,'taxon-match_2026-08-31'!$A$2:$N$122,8,FALSE),IF(_xlpm.x=0,"",_xlpm.x)))</f>
        <v/>
      </c>
      <c r="N1160" t="str">
        <f>IF($I1160="","",_xlfn.LET(_xlpm.x,VLOOKUP($I1160,'taxon-match_2026-08-31'!$A$2:$N$122,9,FALSE),IF(_xlpm.x=0,"",_xlpm.x)))</f>
        <v/>
      </c>
      <c r="O1160" t="str">
        <f>IF($I1160="","",_xlfn.LET(_xlpm.x,VLOOKUP($I1160,'taxon-match_2026-08-31'!$A$2:$N$122,10,FALSE),IF(_xlpm.x=0,"",_xlpm.x)))</f>
        <v/>
      </c>
      <c r="P1160" t="str">
        <f>IF($I1160="","",_xlfn.LET(_xlpm.x,VLOOKUP($I1160,'taxon-match_2026-08-31'!$A$2:$N$122,11,FALSE),IF(_xlpm.x=0,"",_xlpm.x)))</f>
        <v/>
      </c>
      <c r="Q1160" t="str">
        <f>IF($I1160="","",_xlfn.LET(_xlpm.x,VLOOKUP($I1160,'taxon-match_2026-08-31'!$A$2:$N$122,12,FALSE),IF(_xlpm.x=0,"",_xlpm.x)))</f>
        <v/>
      </c>
      <c r="R1160" t="str">
        <f>IF($I1160="","",_xlfn.LET(_xlpm.x,VLOOKUP($I1160,'taxon-match_2026-08-31'!$A$2:$N$122,14,FALSE),IF(_xlpm.x=0,"",_xlpm.x)))</f>
        <v/>
      </c>
      <c r="T1160" t="s">
        <v>61</v>
      </c>
      <c r="X1160" t="str">
        <f>IF(T1160="","",_xlfn.LET(_xlpm.x,VLOOKUP(T1160,'Drop-down_menus'!$F$2:$G$16,2,FALSE),IF(_xlpm.x=0,"",_xlpm.x)))</f>
        <v>https://orcid.org/0000-0001-5748-602X</v>
      </c>
      <c r="Y1160" t="str">
        <f>IF(U1160="","",_xlfn.LET(_xlpm.x,VLOOKUP(U1160,'Drop-down_menus'!$F$2:$G$16,2,FALSE),IF(_xlpm.x=0,"",_xlpm.x)))</f>
        <v/>
      </c>
      <c r="Z1160" t="str">
        <f>IF(V1160="","",_xlfn.LET(_xlpm.x,VLOOKUP(V1160,'Drop-down_menus'!$F$2:$G$16,2,FALSE),IF(_xlpm.x=0,"",_xlpm.x)))</f>
        <v/>
      </c>
      <c r="AA1160" t="str">
        <f>IF(W1160="","",_xlfn.LET(_xlpm.x,VLOOKUP(W1160,'Drop-down_menus'!$F$2:$G$16,2,FALSE),IF(_xlpm.x=0,"",_xlpm.x)))</f>
        <v/>
      </c>
      <c r="AE1160" t="s">
        <v>739</v>
      </c>
      <c r="AH1160" s="2" t="s">
        <v>842</v>
      </c>
    </row>
    <row r="1161" spans="1:34" hidden="1" x14ac:dyDescent="0.2">
      <c r="A1161" s="2" t="s">
        <v>308</v>
      </c>
      <c r="C1161">
        <v>2758</v>
      </c>
      <c r="D1161" t="s">
        <v>837</v>
      </c>
      <c r="I1161" t="s">
        <v>2611</v>
      </c>
      <c r="J1161" t="str">
        <f>IF($I1161="","",_xlfn.LET(_xlpm.x,VLOOKUP($I1161,'taxon-match_2026-08-31'!$A$2:$N$122,6,FALSE),IF(_xlpm.x=0,"",_xlpm.x)))</f>
        <v/>
      </c>
      <c r="K1161" t="str">
        <f>IF($I1161="","",_xlfn.LET(_xlpm.x,VLOOKUP($I1161,'taxon-match_2026-08-31'!$A$2:$N$122,4,FALSE),IF(_xlpm.x=0,"",_xlpm.x)))</f>
        <v/>
      </c>
      <c r="L1161" t="str">
        <f>IF($I1161="","",_xlfn.LET(_xlpm.x,VLOOKUP($I1161,'taxon-match_2026-08-31'!$A$2:$N$122,7,FALSE),IF(_xlpm.x=0,"",_xlpm.x)))</f>
        <v/>
      </c>
      <c r="M1161" t="str">
        <f>IF($I1161="","",_xlfn.LET(_xlpm.x,VLOOKUP($I1161,'taxon-match_2026-08-31'!$A$2:$N$122,8,FALSE),IF(_xlpm.x=0,"",_xlpm.x)))</f>
        <v/>
      </c>
      <c r="N1161" t="str">
        <f>IF($I1161="","",_xlfn.LET(_xlpm.x,VLOOKUP($I1161,'taxon-match_2026-08-31'!$A$2:$N$122,9,FALSE),IF(_xlpm.x=0,"",_xlpm.x)))</f>
        <v/>
      </c>
      <c r="O1161" t="str">
        <f>IF($I1161="","",_xlfn.LET(_xlpm.x,VLOOKUP($I1161,'taxon-match_2026-08-31'!$A$2:$N$122,10,FALSE),IF(_xlpm.x=0,"",_xlpm.x)))</f>
        <v/>
      </c>
      <c r="P1161" t="str">
        <f>IF($I1161="","",_xlfn.LET(_xlpm.x,VLOOKUP($I1161,'taxon-match_2026-08-31'!$A$2:$N$122,11,FALSE),IF(_xlpm.x=0,"",_xlpm.x)))</f>
        <v/>
      </c>
      <c r="Q1161" t="str">
        <f>IF($I1161="","",_xlfn.LET(_xlpm.x,VLOOKUP($I1161,'taxon-match_2026-08-31'!$A$2:$N$122,12,FALSE),IF(_xlpm.x=0,"",_xlpm.x)))</f>
        <v/>
      </c>
      <c r="R1161" t="str">
        <f>IF($I1161="","",_xlfn.LET(_xlpm.x,VLOOKUP($I1161,'taxon-match_2026-08-31'!$A$2:$N$122,14,FALSE),IF(_xlpm.x=0,"",_xlpm.x)))</f>
        <v/>
      </c>
      <c r="T1161" t="s">
        <v>61</v>
      </c>
      <c r="X1161" t="str">
        <f>IF(T1161="","",_xlfn.LET(_xlpm.x,VLOOKUP(T1161,'Drop-down_menus'!$F$2:$G$16,2,FALSE),IF(_xlpm.x=0,"",_xlpm.x)))</f>
        <v>https://orcid.org/0000-0001-5748-602X</v>
      </c>
      <c r="Y1161" t="str">
        <f>IF(U1161="","",_xlfn.LET(_xlpm.x,VLOOKUP(U1161,'Drop-down_menus'!$F$2:$G$16,2,FALSE),IF(_xlpm.x=0,"",_xlpm.x)))</f>
        <v/>
      </c>
      <c r="Z1161" t="str">
        <f>IF(V1161="","",_xlfn.LET(_xlpm.x,VLOOKUP(V1161,'Drop-down_menus'!$F$2:$G$16,2,FALSE),IF(_xlpm.x=0,"",_xlpm.x)))</f>
        <v/>
      </c>
      <c r="AA1161" t="str">
        <f>IF(W1161="","",_xlfn.LET(_xlpm.x,VLOOKUP(W1161,'Drop-down_menus'!$F$2:$G$16,2,FALSE),IF(_xlpm.x=0,"",_xlpm.x)))</f>
        <v/>
      </c>
      <c r="AE1161" t="s">
        <v>739</v>
      </c>
      <c r="AH1161" s="2" t="s">
        <v>839</v>
      </c>
    </row>
    <row r="1162" spans="1:34" hidden="1" x14ac:dyDescent="0.2">
      <c r="A1162" s="2" t="s">
        <v>308</v>
      </c>
      <c r="C1162">
        <v>2759</v>
      </c>
      <c r="D1162" t="s">
        <v>837</v>
      </c>
      <c r="I1162" t="s">
        <v>2611</v>
      </c>
      <c r="J1162" t="str">
        <f>IF($I1162="","",_xlfn.LET(_xlpm.x,VLOOKUP($I1162,'taxon-match_2026-08-31'!$A$2:$N$122,6,FALSE),IF(_xlpm.x=0,"",_xlpm.x)))</f>
        <v/>
      </c>
      <c r="K1162" t="str">
        <f>IF($I1162="","",_xlfn.LET(_xlpm.x,VLOOKUP($I1162,'taxon-match_2026-08-31'!$A$2:$N$122,4,FALSE),IF(_xlpm.x=0,"",_xlpm.x)))</f>
        <v/>
      </c>
      <c r="L1162" t="str">
        <f>IF($I1162="","",_xlfn.LET(_xlpm.x,VLOOKUP($I1162,'taxon-match_2026-08-31'!$A$2:$N$122,7,FALSE),IF(_xlpm.x=0,"",_xlpm.x)))</f>
        <v/>
      </c>
      <c r="M1162" t="str">
        <f>IF($I1162="","",_xlfn.LET(_xlpm.x,VLOOKUP($I1162,'taxon-match_2026-08-31'!$A$2:$N$122,8,FALSE),IF(_xlpm.x=0,"",_xlpm.x)))</f>
        <v/>
      </c>
      <c r="N1162" t="str">
        <f>IF($I1162="","",_xlfn.LET(_xlpm.x,VLOOKUP($I1162,'taxon-match_2026-08-31'!$A$2:$N$122,9,FALSE),IF(_xlpm.x=0,"",_xlpm.x)))</f>
        <v/>
      </c>
      <c r="O1162" t="str">
        <f>IF($I1162="","",_xlfn.LET(_xlpm.x,VLOOKUP($I1162,'taxon-match_2026-08-31'!$A$2:$N$122,10,FALSE),IF(_xlpm.x=0,"",_xlpm.x)))</f>
        <v/>
      </c>
      <c r="P1162" t="str">
        <f>IF($I1162="","",_xlfn.LET(_xlpm.x,VLOOKUP($I1162,'taxon-match_2026-08-31'!$A$2:$N$122,11,FALSE),IF(_xlpm.x=0,"",_xlpm.x)))</f>
        <v/>
      </c>
      <c r="Q1162" t="str">
        <f>IF($I1162="","",_xlfn.LET(_xlpm.x,VLOOKUP($I1162,'taxon-match_2026-08-31'!$A$2:$N$122,12,FALSE),IF(_xlpm.x=0,"",_xlpm.x)))</f>
        <v/>
      </c>
      <c r="R1162" t="str">
        <f>IF($I1162="","",_xlfn.LET(_xlpm.x,VLOOKUP($I1162,'taxon-match_2026-08-31'!$A$2:$N$122,14,FALSE),IF(_xlpm.x=0,"",_xlpm.x)))</f>
        <v/>
      </c>
      <c r="T1162" t="s">
        <v>61</v>
      </c>
      <c r="X1162" t="str">
        <f>IF(T1162="","",_xlfn.LET(_xlpm.x,VLOOKUP(T1162,'Drop-down_menus'!$F$2:$G$16,2,FALSE),IF(_xlpm.x=0,"",_xlpm.x)))</f>
        <v>https://orcid.org/0000-0001-5748-602X</v>
      </c>
      <c r="Y1162" t="str">
        <f>IF(U1162="","",_xlfn.LET(_xlpm.x,VLOOKUP(U1162,'Drop-down_menus'!$F$2:$G$16,2,FALSE),IF(_xlpm.x=0,"",_xlpm.x)))</f>
        <v/>
      </c>
      <c r="Z1162" t="str">
        <f>IF(V1162="","",_xlfn.LET(_xlpm.x,VLOOKUP(V1162,'Drop-down_menus'!$F$2:$G$16,2,FALSE),IF(_xlpm.x=0,"",_xlpm.x)))</f>
        <v/>
      </c>
      <c r="AA1162" t="str">
        <f>IF(W1162="","",_xlfn.LET(_xlpm.x,VLOOKUP(W1162,'Drop-down_menus'!$F$2:$G$16,2,FALSE),IF(_xlpm.x=0,"",_xlpm.x)))</f>
        <v/>
      </c>
      <c r="AE1162" t="s">
        <v>739</v>
      </c>
      <c r="AH1162" s="2" t="s">
        <v>840</v>
      </c>
    </row>
    <row r="1163" spans="1:34" hidden="1" x14ac:dyDescent="0.2">
      <c r="A1163" s="2" t="s">
        <v>337</v>
      </c>
      <c r="C1163">
        <v>3166</v>
      </c>
      <c r="D1163" t="s">
        <v>837</v>
      </c>
      <c r="I1163" t="s">
        <v>2611</v>
      </c>
      <c r="J1163" t="str">
        <f>IF($I1163="","",_xlfn.LET(_xlpm.x,VLOOKUP($I1163,'taxon-match_2026-08-31'!$A$2:$N$122,6,FALSE),IF(_xlpm.x=0,"",_xlpm.x)))</f>
        <v/>
      </c>
      <c r="K1163" t="str">
        <f>IF($I1163="","",_xlfn.LET(_xlpm.x,VLOOKUP($I1163,'taxon-match_2026-08-31'!$A$2:$N$122,4,FALSE),IF(_xlpm.x=0,"",_xlpm.x)))</f>
        <v/>
      </c>
      <c r="L1163" t="str">
        <f>IF($I1163="","",_xlfn.LET(_xlpm.x,VLOOKUP($I1163,'taxon-match_2026-08-31'!$A$2:$N$122,7,FALSE),IF(_xlpm.x=0,"",_xlpm.x)))</f>
        <v/>
      </c>
      <c r="M1163" t="str">
        <f>IF($I1163="","",_xlfn.LET(_xlpm.x,VLOOKUP($I1163,'taxon-match_2026-08-31'!$A$2:$N$122,8,FALSE),IF(_xlpm.x=0,"",_xlpm.x)))</f>
        <v/>
      </c>
      <c r="N1163" t="str">
        <f>IF($I1163="","",_xlfn.LET(_xlpm.x,VLOOKUP($I1163,'taxon-match_2026-08-31'!$A$2:$N$122,9,FALSE),IF(_xlpm.x=0,"",_xlpm.x)))</f>
        <v/>
      </c>
      <c r="O1163" t="str">
        <f>IF($I1163="","",_xlfn.LET(_xlpm.x,VLOOKUP($I1163,'taxon-match_2026-08-31'!$A$2:$N$122,10,FALSE),IF(_xlpm.x=0,"",_xlpm.x)))</f>
        <v/>
      </c>
      <c r="P1163" t="str">
        <f>IF($I1163="","",_xlfn.LET(_xlpm.x,VLOOKUP($I1163,'taxon-match_2026-08-31'!$A$2:$N$122,11,FALSE),IF(_xlpm.x=0,"",_xlpm.x)))</f>
        <v/>
      </c>
      <c r="Q1163" t="str">
        <f>IF($I1163="","",_xlfn.LET(_xlpm.x,VLOOKUP($I1163,'taxon-match_2026-08-31'!$A$2:$N$122,12,FALSE),IF(_xlpm.x=0,"",_xlpm.x)))</f>
        <v/>
      </c>
      <c r="R1163" t="str">
        <f>IF($I1163="","",_xlfn.LET(_xlpm.x,VLOOKUP($I1163,'taxon-match_2026-08-31'!$A$2:$N$122,14,FALSE),IF(_xlpm.x=0,"",_xlpm.x)))</f>
        <v/>
      </c>
      <c r="T1163" t="s">
        <v>61</v>
      </c>
      <c r="X1163" t="str">
        <f>IF(T1163="","",_xlfn.LET(_xlpm.x,VLOOKUP(T1163,'Drop-down_menus'!$F$2:$G$16,2,FALSE),IF(_xlpm.x=0,"",_xlpm.x)))</f>
        <v>https://orcid.org/0000-0001-5748-602X</v>
      </c>
      <c r="Y1163" t="str">
        <f>IF(U1163="","",_xlfn.LET(_xlpm.x,VLOOKUP(U1163,'Drop-down_menus'!$F$2:$G$16,2,FALSE),IF(_xlpm.x=0,"",_xlpm.x)))</f>
        <v/>
      </c>
      <c r="Z1163" t="str">
        <f>IF(V1163="","",_xlfn.LET(_xlpm.x,VLOOKUP(V1163,'Drop-down_menus'!$F$2:$G$16,2,FALSE),IF(_xlpm.x=0,"",_xlpm.x)))</f>
        <v/>
      </c>
      <c r="AA1163" t="str">
        <f>IF(W1163="","",_xlfn.LET(_xlpm.x,VLOOKUP(W1163,'Drop-down_menus'!$F$2:$G$16,2,FALSE),IF(_xlpm.x=0,"",_xlpm.x)))</f>
        <v/>
      </c>
      <c r="AE1163" t="s">
        <v>739</v>
      </c>
      <c r="AH1163" s="2" t="s">
        <v>838</v>
      </c>
    </row>
    <row r="1164" spans="1:34" hidden="1" x14ac:dyDescent="0.2">
      <c r="A1164" s="2" t="s">
        <v>337</v>
      </c>
      <c r="C1164">
        <v>3167</v>
      </c>
      <c r="D1164" t="s">
        <v>837</v>
      </c>
      <c r="I1164" t="s">
        <v>2611</v>
      </c>
      <c r="J1164" t="str">
        <f>IF($I1164="","",_xlfn.LET(_xlpm.x,VLOOKUP($I1164,'taxon-match_2026-08-31'!$A$2:$N$122,6,FALSE),IF(_xlpm.x=0,"",_xlpm.x)))</f>
        <v/>
      </c>
      <c r="K1164" t="str">
        <f>IF($I1164="","",_xlfn.LET(_xlpm.x,VLOOKUP($I1164,'taxon-match_2026-08-31'!$A$2:$N$122,4,FALSE),IF(_xlpm.x=0,"",_xlpm.x)))</f>
        <v/>
      </c>
      <c r="L1164" t="str">
        <f>IF($I1164="","",_xlfn.LET(_xlpm.x,VLOOKUP($I1164,'taxon-match_2026-08-31'!$A$2:$N$122,7,FALSE),IF(_xlpm.x=0,"",_xlpm.x)))</f>
        <v/>
      </c>
      <c r="M1164" t="str">
        <f>IF($I1164="","",_xlfn.LET(_xlpm.x,VLOOKUP($I1164,'taxon-match_2026-08-31'!$A$2:$N$122,8,FALSE),IF(_xlpm.x=0,"",_xlpm.x)))</f>
        <v/>
      </c>
      <c r="N1164" t="str">
        <f>IF($I1164="","",_xlfn.LET(_xlpm.x,VLOOKUP($I1164,'taxon-match_2026-08-31'!$A$2:$N$122,9,FALSE),IF(_xlpm.x=0,"",_xlpm.x)))</f>
        <v/>
      </c>
      <c r="O1164" t="str">
        <f>IF($I1164="","",_xlfn.LET(_xlpm.x,VLOOKUP($I1164,'taxon-match_2026-08-31'!$A$2:$N$122,10,FALSE),IF(_xlpm.x=0,"",_xlpm.x)))</f>
        <v/>
      </c>
      <c r="P1164" t="str">
        <f>IF($I1164="","",_xlfn.LET(_xlpm.x,VLOOKUP($I1164,'taxon-match_2026-08-31'!$A$2:$N$122,11,FALSE),IF(_xlpm.x=0,"",_xlpm.x)))</f>
        <v/>
      </c>
      <c r="Q1164" t="str">
        <f>IF($I1164="","",_xlfn.LET(_xlpm.x,VLOOKUP($I1164,'taxon-match_2026-08-31'!$A$2:$N$122,12,FALSE),IF(_xlpm.x=0,"",_xlpm.x)))</f>
        <v/>
      </c>
      <c r="R1164" t="str">
        <f>IF($I1164="","",_xlfn.LET(_xlpm.x,VLOOKUP($I1164,'taxon-match_2026-08-31'!$A$2:$N$122,14,FALSE),IF(_xlpm.x=0,"",_xlpm.x)))</f>
        <v/>
      </c>
      <c r="T1164" t="s">
        <v>61</v>
      </c>
      <c r="X1164" t="str">
        <f>IF(T1164="","",_xlfn.LET(_xlpm.x,VLOOKUP(T1164,'Drop-down_menus'!$F$2:$G$16,2,FALSE),IF(_xlpm.x=0,"",_xlpm.x)))</f>
        <v>https://orcid.org/0000-0001-5748-602X</v>
      </c>
      <c r="Y1164" t="str">
        <f>IF(U1164="","",_xlfn.LET(_xlpm.x,VLOOKUP(U1164,'Drop-down_menus'!$F$2:$G$16,2,FALSE),IF(_xlpm.x=0,"",_xlpm.x)))</f>
        <v/>
      </c>
      <c r="Z1164" t="str">
        <f>IF(V1164="","",_xlfn.LET(_xlpm.x,VLOOKUP(V1164,'Drop-down_menus'!$F$2:$G$16,2,FALSE),IF(_xlpm.x=0,"",_xlpm.x)))</f>
        <v/>
      </c>
      <c r="AA1164" t="str">
        <f>IF(W1164="","",_xlfn.LET(_xlpm.x,VLOOKUP(W1164,'Drop-down_menus'!$F$2:$G$16,2,FALSE),IF(_xlpm.x=0,"",_xlpm.x)))</f>
        <v/>
      </c>
      <c r="AE1164" t="s">
        <v>739</v>
      </c>
      <c r="AH1164" s="2" t="s">
        <v>839</v>
      </c>
    </row>
    <row r="1165" spans="1:34" hidden="1" x14ac:dyDescent="0.2">
      <c r="A1165" s="2" t="s">
        <v>337</v>
      </c>
      <c r="C1165">
        <v>3168</v>
      </c>
      <c r="D1165" t="s">
        <v>837</v>
      </c>
      <c r="I1165" t="s">
        <v>2611</v>
      </c>
      <c r="J1165" t="str">
        <f>IF($I1165="","",_xlfn.LET(_xlpm.x,VLOOKUP($I1165,'taxon-match_2026-08-31'!$A$2:$N$122,6,FALSE),IF(_xlpm.x=0,"",_xlpm.x)))</f>
        <v/>
      </c>
      <c r="K1165" t="str">
        <f>IF($I1165="","",_xlfn.LET(_xlpm.x,VLOOKUP($I1165,'taxon-match_2026-08-31'!$A$2:$N$122,4,FALSE),IF(_xlpm.x=0,"",_xlpm.x)))</f>
        <v/>
      </c>
      <c r="L1165" t="str">
        <f>IF($I1165="","",_xlfn.LET(_xlpm.x,VLOOKUP($I1165,'taxon-match_2026-08-31'!$A$2:$N$122,7,FALSE),IF(_xlpm.x=0,"",_xlpm.x)))</f>
        <v/>
      </c>
      <c r="M1165" t="str">
        <f>IF($I1165="","",_xlfn.LET(_xlpm.x,VLOOKUP($I1165,'taxon-match_2026-08-31'!$A$2:$N$122,8,FALSE),IF(_xlpm.x=0,"",_xlpm.x)))</f>
        <v/>
      </c>
      <c r="N1165" t="str">
        <f>IF($I1165="","",_xlfn.LET(_xlpm.x,VLOOKUP($I1165,'taxon-match_2026-08-31'!$A$2:$N$122,9,FALSE),IF(_xlpm.x=0,"",_xlpm.x)))</f>
        <v/>
      </c>
      <c r="O1165" t="str">
        <f>IF($I1165="","",_xlfn.LET(_xlpm.x,VLOOKUP($I1165,'taxon-match_2026-08-31'!$A$2:$N$122,10,FALSE),IF(_xlpm.x=0,"",_xlpm.x)))</f>
        <v/>
      </c>
      <c r="P1165" t="str">
        <f>IF($I1165="","",_xlfn.LET(_xlpm.x,VLOOKUP($I1165,'taxon-match_2026-08-31'!$A$2:$N$122,11,FALSE),IF(_xlpm.x=0,"",_xlpm.x)))</f>
        <v/>
      </c>
      <c r="Q1165" t="str">
        <f>IF($I1165="","",_xlfn.LET(_xlpm.x,VLOOKUP($I1165,'taxon-match_2026-08-31'!$A$2:$N$122,12,FALSE),IF(_xlpm.x=0,"",_xlpm.x)))</f>
        <v/>
      </c>
      <c r="R1165" t="str">
        <f>IF($I1165="","",_xlfn.LET(_xlpm.x,VLOOKUP($I1165,'taxon-match_2026-08-31'!$A$2:$N$122,14,FALSE),IF(_xlpm.x=0,"",_xlpm.x)))</f>
        <v/>
      </c>
      <c r="T1165" t="s">
        <v>61</v>
      </c>
      <c r="X1165" t="str">
        <f>IF(T1165="","",_xlfn.LET(_xlpm.x,VLOOKUP(T1165,'Drop-down_menus'!$F$2:$G$16,2,FALSE),IF(_xlpm.x=0,"",_xlpm.x)))</f>
        <v>https://orcid.org/0000-0001-5748-602X</v>
      </c>
      <c r="Y1165" t="str">
        <f>IF(U1165="","",_xlfn.LET(_xlpm.x,VLOOKUP(U1165,'Drop-down_menus'!$F$2:$G$16,2,FALSE),IF(_xlpm.x=0,"",_xlpm.x)))</f>
        <v/>
      </c>
      <c r="Z1165" t="str">
        <f>IF(V1165="","",_xlfn.LET(_xlpm.x,VLOOKUP(V1165,'Drop-down_menus'!$F$2:$G$16,2,FALSE),IF(_xlpm.x=0,"",_xlpm.x)))</f>
        <v/>
      </c>
      <c r="AA1165" t="str">
        <f>IF(W1165="","",_xlfn.LET(_xlpm.x,VLOOKUP(W1165,'Drop-down_menus'!$F$2:$G$16,2,FALSE),IF(_xlpm.x=0,"",_xlpm.x)))</f>
        <v/>
      </c>
      <c r="AE1165" t="s">
        <v>739</v>
      </c>
      <c r="AH1165" s="2" t="s">
        <v>840</v>
      </c>
    </row>
    <row r="1166" spans="1:34" hidden="1" x14ac:dyDescent="0.2">
      <c r="A1166" s="2" t="s">
        <v>259</v>
      </c>
      <c r="C1166">
        <v>2001</v>
      </c>
      <c r="D1166" t="s">
        <v>711</v>
      </c>
      <c r="E1166" t="s">
        <v>741</v>
      </c>
      <c r="I1166" t="s">
        <v>2611</v>
      </c>
      <c r="J1166" t="str">
        <f>IF($I1166="","",_xlfn.LET(_xlpm.x,VLOOKUP($I1166,'taxon-match_2026-08-31'!$A$2:$N$122,6,FALSE),IF(_xlpm.x=0,"",_xlpm.x)))</f>
        <v/>
      </c>
      <c r="K1166" t="str">
        <f>IF($I1166="","",_xlfn.LET(_xlpm.x,VLOOKUP($I1166,'taxon-match_2026-08-31'!$A$2:$N$122,4,FALSE),IF(_xlpm.x=0,"",_xlpm.x)))</f>
        <v/>
      </c>
      <c r="L1166" t="str">
        <f>IF($I1166="","",_xlfn.LET(_xlpm.x,VLOOKUP($I1166,'taxon-match_2026-08-31'!$A$2:$N$122,7,FALSE),IF(_xlpm.x=0,"",_xlpm.x)))</f>
        <v/>
      </c>
      <c r="M1166" t="str">
        <f>IF($I1166="","",_xlfn.LET(_xlpm.x,VLOOKUP($I1166,'taxon-match_2026-08-31'!$A$2:$N$122,8,FALSE),IF(_xlpm.x=0,"",_xlpm.x)))</f>
        <v/>
      </c>
      <c r="N1166" t="str">
        <f>IF($I1166="","",_xlfn.LET(_xlpm.x,VLOOKUP($I1166,'taxon-match_2026-08-31'!$A$2:$N$122,9,FALSE),IF(_xlpm.x=0,"",_xlpm.x)))</f>
        <v/>
      </c>
      <c r="O1166" t="str">
        <f>IF($I1166="","",_xlfn.LET(_xlpm.x,VLOOKUP($I1166,'taxon-match_2026-08-31'!$A$2:$N$122,10,FALSE),IF(_xlpm.x=0,"",_xlpm.x)))</f>
        <v/>
      </c>
      <c r="P1166" t="str">
        <f>IF($I1166="","",_xlfn.LET(_xlpm.x,VLOOKUP($I1166,'taxon-match_2026-08-31'!$A$2:$N$122,11,FALSE),IF(_xlpm.x=0,"",_xlpm.x)))</f>
        <v/>
      </c>
      <c r="Q1166" t="str">
        <f>IF($I1166="","",_xlfn.LET(_xlpm.x,VLOOKUP($I1166,'taxon-match_2026-08-31'!$A$2:$N$122,12,FALSE),IF(_xlpm.x=0,"",_xlpm.x)))</f>
        <v/>
      </c>
      <c r="R1166" t="str">
        <f>IF($I1166="","",_xlfn.LET(_xlpm.x,VLOOKUP($I1166,'taxon-match_2026-08-31'!$A$2:$N$122,14,FALSE),IF(_xlpm.x=0,"",_xlpm.x)))</f>
        <v/>
      </c>
      <c r="T1166" t="s">
        <v>71</v>
      </c>
      <c r="U1166" t="s">
        <v>254</v>
      </c>
      <c r="X1166" t="str">
        <f>IF(T1166="","",_xlfn.LET(_xlpm.x,VLOOKUP(T1166,'Drop-down_menus'!$F$2:$G$16,2,FALSE),IF(_xlpm.x=0,"",_xlpm.x)))</f>
        <v>https://orcid.org/0009-0002-6669-2911</v>
      </c>
      <c r="Y1166" t="str">
        <f>IF(U1166="","",_xlfn.LET(_xlpm.x,VLOOKUP(U1166,'Drop-down_menus'!$F$2:$G$16,2,FALSE),IF(_xlpm.x=0,"",_xlpm.x)))</f>
        <v/>
      </c>
      <c r="Z1166" t="str">
        <f>IF(V1166="","",_xlfn.LET(_xlpm.x,VLOOKUP(V1166,'Drop-down_menus'!$F$2:$G$16,2,FALSE),IF(_xlpm.x=0,"",_xlpm.x)))</f>
        <v/>
      </c>
      <c r="AA1166" t="str">
        <f>IF(W1166="","",_xlfn.LET(_xlpm.x,VLOOKUP(W1166,'Drop-down_menus'!$F$2:$G$16,2,FALSE),IF(_xlpm.x=0,"",_xlpm.x)))</f>
        <v/>
      </c>
      <c r="AE1166" t="s">
        <v>739</v>
      </c>
    </row>
    <row r="1167" spans="1:34" hidden="1" x14ac:dyDescent="0.2">
      <c r="A1167" s="2" t="s">
        <v>259</v>
      </c>
      <c r="C1167">
        <v>2002</v>
      </c>
      <c r="D1167" t="s">
        <v>711</v>
      </c>
      <c r="E1167" t="s">
        <v>721</v>
      </c>
      <c r="I1167" t="s">
        <v>2611</v>
      </c>
      <c r="J1167" t="str">
        <f>IF($I1167="","",_xlfn.LET(_xlpm.x,VLOOKUP($I1167,'taxon-match_2026-08-31'!$A$2:$N$122,6,FALSE),IF(_xlpm.x=0,"",_xlpm.x)))</f>
        <v/>
      </c>
      <c r="K1167" t="str">
        <f>IF($I1167="","",_xlfn.LET(_xlpm.x,VLOOKUP($I1167,'taxon-match_2026-08-31'!$A$2:$N$122,4,FALSE),IF(_xlpm.x=0,"",_xlpm.x)))</f>
        <v/>
      </c>
      <c r="L1167" t="str">
        <f>IF($I1167="","",_xlfn.LET(_xlpm.x,VLOOKUP($I1167,'taxon-match_2026-08-31'!$A$2:$N$122,7,FALSE),IF(_xlpm.x=0,"",_xlpm.x)))</f>
        <v/>
      </c>
      <c r="M1167" t="str">
        <f>IF($I1167="","",_xlfn.LET(_xlpm.x,VLOOKUP($I1167,'taxon-match_2026-08-31'!$A$2:$N$122,8,FALSE),IF(_xlpm.x=0,"",_xlpm.x)))</f>
        <v/>
      </c>
      <c r="N1167" t="str">
        <f>IF($I1167="","",_xlfn.LET(_xlpm.x,VLOOKUP($I1167,'taxon-match_2026-08-31'!$A$2:$N$122,9,FALSE),IF(_xlpm.x=0,"",_xlpm.x)))</f>
        <v/>
      </c>
      <c r="O1167" t="str">
        <f>IF($I1167="","",_xlfn.LET(_xlpm.x,VLOOKUP($I1167,'taxon-match_2026-08-31'!$A$2:$N$122,10,FALSE),IF(_xlpm.x=0,"",_xlpm.x)))</f>
        <v/>
      </c>
      <c r="P1167" t="str">
        <f>IF($I1167="","",_xlfn.LET(_xlpm.x,VLOOKUP($I1167,'taxon-match_2026-08-31'!$A$2:$N$122,11,FALSE),IF(_xlpm.x=0,"",_xlpm.x)))</f>
        <v/>
      </c>
      <c r="Q1167" t="str">
        <f>IF($I1167="","",_xlfn.LET(_xlpm.x,VLOOKUP($I1167,'taxon-match_2026-08-31'!$A$2:$N$122,12,FALSE),IF(_xlpm.x=0,"",_xlpm.x)))</f>
        <v/>
      </c>
      <c r="R1167" t="str">
        <f>IF($I1167="","",_xlfn.LET(_xlpm.x,VLOOKUP($I1167,'taxon-match_2026-08-31'!$A$2:$N$122,14,FALSE),IF(_xlpm.x=0,"",_xlpm.x)))</f>
        <v/>
      </c>
      <c r="T1167" t="s">
        <v>71</v>
      </c>
      <c r="U1167" t="s">
        <v>254</v>
      </c>
      <c r="X1167" t="str">
        <f>IF(T1167="","",_xlfn.LET(_xlpm.x,VLOOKUP(T1167,'Drop-down_menus'!$F$2:$G$16,2,FALSE),IF(_xlpm.x=0,"",_xlpm.x)))</f>
        <v>https://orcid.org/0009-0002-6669-2911</v>
      </c>
      <c r="Y1167" t="str">
        <f>IF(U1167="","",_xlfn.LET(_xlpm.x,VLOOKUP(U1167,'Drop-down_menus'!$F$2:$G$16,2,FALSE),IF(_xlpm.x=0,"",_xlpm.x)))</f>
        <v/>
      </c>
      <c r="Z1167" t="str">
        <f>IF(V1167="","",_xlfn.LET(_xlpm.x,VLOOKUP(V1167,'Drop-down_menus'!$F$2:$G$16,2,FALSE),IF(_xlpm.x=0,"",_xlpm.x)))</f>
        <v/>
      </c>
      <c r="AA1167" t="str">
        <f>IF(W1167="","",_xlfn.LET(_xlpm.x,VLOOKUP(W1167,'Drop-down_menus'!$F$2:$G$16,2,FALSE),IF(_xlpm.x=0,"",_xlpm.x)))</f>
        <v/>
      </c>
      <c r="AB1167" t="s">
        <v>722</v>
      </c>
      <c r="AE1167" t="s">
        <v>723</v>
      </c>
    </row>
    <row r="1168" spans="1:34" hidden="1" x14ac:dyDescent="0.2">
      <c r="A1168" s="2" t="s">
        <v>259</v>
      </c>
      <c r="C1168">
        <v>2003</v>
      </c>
      <c r="D1168" t="s">
        <v>711</v>
      </c>
      <c r="E1168" t="s">
        <v>721</v>
      </c>
      <c r="I1168" t="s">
        <v>2611</v>
      </c>
      <c r="J1168" t="str">
        <f>IF($I1168="","",_xlfn.LET(_xlpm.x,VLOOKUP($I1168,'taxon-match_2026-08-31'!$A$2:$N$122,6,FALSE),IF(_xlpm.x=0,"",_xlpm.x)))</f>
        <v/>
      </c>
      <c r="K1168" t="str">
        <f>IF($I1168="","",_xlfn.LET(_xlpm.x,VLOOKUP($I1168,'taxon-match_2026-08-31'!$A$2:$N$122,4,FALSE),IF(_xlpm.x=0,"",_xlpm.x)))</f>
        <v/>
      </c>
      <c r="L1168" t="str">
        <f>IF($I1168="","",_xlfn.LET(_xlpm.x,VLOOKUP($I1168,'taxon-match_2026-08-31'!$A$2:$N$122,7,FALSE),IF(_xlpm.x=0,"",_xlpm.x)))</f>
        <v/>
      </c>
      <c r="M1168" t="str">
        <f>IF($I1168="","",_xlfn.LET(_xlpm.x,VLOOKUP($I1168,'taxon-match_2026-08-31'!$A$2:$N$122,8,FALSE),IF(_xlpm.x=0,"",_xlpm.x)))</f>
        <v/>
      </c>
      <c r="N1168" t="str">
        <f>IF($I1168="","",_xlfn.LET(_xlpm.x,VLOOKUP($I1168,'taxon-match_2026-08-31'!$A$2:$N$122,9,FALSE),IF(_xlpm.x=0,"",_xlpm.x)))</f>
        <v/>
      </c>
      <c r="O1168" t="str">
        <f>IF($I1168="","",_xlfn.LET(_xlpm.x,VLOOKUP($I1168,'taxon-match_2026-08-31'!$A$2:$N$122,10,FALSE),IF(_xlpm.x=0,"",_xlpm.x)))</f>
        <v/>
      </c>
      <c r="P1168" t="str">
        <f>IF($I1168="","",_xlfn.LET(_xlpm.x,VLOOKUP($I1168,'taxon-match_2026-08-31'!$A$2:$N$122,11,FALSE),IF(_xlpm.x=0,"",_xlpm.x)))</f>
        <v/>
      </c>
      <c r="Q1168" t="str">
        <f>IF($I1168="","",_xlfn.LET(_xlpm.x,VLOOKUP($I1168,'taxon-match_2026-08-31'!$A$2:$N$122,12,FALSE),IF(_xlpm.x=0,"",_xlpm.x)))</f>
        <v/>
      </c>
      <c r="R1168" t="str">
        <f>IF($I1168="","",_xlfn.LET(_xlpm.x,VLOOKUP($I1168,'taxon-match_2026-08-31'!$A$2:$N$122,14,FALSE),IF(_xlpm.x=0,"",_xlpm.x)))</f>
        <v/>
      </c>
      <c r="T1168" t="s">
        <v>71</v>
      </c>
      <c r="U1168" t="s">
        <v>254</v>
      </c>
      <c r="X1168" t="str">
        <f>IF(T1168="","",_xlfn.LET(_xlpm.x,VLOOKUP(T1168,'Drop-down_menus'!$F$2:$G$16,2,FALSE),IF(_xlpm.x=0,"",_xlpm.x)))</f>
        <v>https://orcid.org/0009-0002-6669-2911</v>
      </c>
      <c r="Y1168" t="str">
        <f>IF(U1168="","",_xlfn.LET(_xlpm.x,VLOOKUP(U1168,'Drop-down_menus'!$F$2:$G$16,2,FALSE),IF(_xlpm.x=0,"",_xlpm.x)))</f>
        <v/>
      </c>
      <c r="Z1168" t="str">
        <f>IF(V1168="","",_xlfn.LET(_xlpm.x,VLOOKUP(V1168,'Drop-down_menus'!$F$2:$G$16,2,FALSE),IF(_xlpm.x=0,"",_xlpm.x)))</f>
        <v/>
      </c>
      <c r="AA1168" t="str">
        <f>IF(W1168="","",_xlfn.LET(_xlpm.x,VLOOKUP(W1168,'Drop-down_menus'!$F$2:$G$16,2,FALSE),IF(_xlpm.x=0,"",_xlpm.x)))</f>
        <v/>
      </c>
      <c r="AB1168" t="s">
        <v>722</v>
      </c>
      <c r="AE1168" t="s">
        <v>723</v>
      </c>
    </row>
    <row r="1169" spans="1:31" hidden="1" x14ac:dyDescent="0.2">
      <c r="A1169" s="2" t="s">
        <v>259</v>
      </c>
      <c r="C1169">
        <v>2004</v>
      </c>
      <c r="D1169" t="s">
        <v>711</v>
      </c>
      <c r="E1169" t="s">
        <v>724</v>
      </c>
      <c r="I1169" t="s">
        <v>2611</v>
      </c>
      <c r="J1169" t="str">
        <f>IF($I1169="","",_xlfn.LET(_xlpm.x,VLOOKUP($I1169,'taxon-match_2026-08-31'!$A$2:$N$122,6,FALSE),IF(_xlpm.x=0,"",_xlpm.x)))</f>
        <v/>
      </c>
      <c r="K1169" t="str">
        <f>IF($I1169="","",_xlfn.LET(_xlpm.x,VLOOKUP($I1169,'taxon-match_2026-08-31'!$A$2:$N$122,4,FALSE),IF(_xlpm.x=0,"",_xlpm.x)))</f>
        <v/>
      </c>
      <c r="L1169" t="str">
        <f>IF($I1169="","",_xlfn.LET(_xlpm.x,VLOOKUP($I1169,'taxon-match_2026-08-31'!$A$2:$N$122,7,FALSE),IF(_xlpm.x=0,"",_xlpm.x)))</f>
        <v/>
      </c>
      <c r="M1169" t="str">
        <f>IF($I1169="","",_xlfn.LET(_xlpm.x,VLOOKUP($I1169,'taxon-match_2026-08-31'!$A$2:$N$122,8,FALSE),IF(_xlpm.x=0,"",_xlpm.x)))</f>
        <v/>
      </c>
      <c r="N1169" t="str">
        <f>IF($I1169="","",_xlfn.LET(_xlpm.x,VLOOKUP($I1169,'taxon-match_2026-08-31'!$A$2:$N$122,9,FALSE),IF(_xlpm.x=0,"",_xlpm.x)))</f>
        <v/>
      </c>
      <c r="O1169" t="str">
        <f>IF($I1169="","",_xlfn.LET(_xlpm.x,VLOOKUP($I1169,'taxon-match_2026-08-31'!$A$2:$N$122,10,FALSE),IF(_xlpm.x=0,"",_xlpm.x)))</f>
        <v/>
      </c>
      <c r="P1169" t="str">
        <f>IF($I1169="","",_xlfn.LET(_xlpm.x,VLOOKUP($I1169,'taxon-match_2026-08-31'!$A$2:$N$122,11,FALSE),IF(_xlpm.x=0,"",_xlpm.x)))</f>
        <v/>
      </c>
      <c r="Q1169" t="str">
        <f>IF($I1169="","",_xlfn.LET(_xlpm.x,VLOOKUP($I1169,'taxon-match_2026-08-31'!$A$2:$N$122,12,FALSE),IF(_xlpm.x=0,"",_xlpm.x)))</f>
        <v/>
      </c>
      <c r="R1169" t="str">
        <f>IF($I1169="","",_xlfn.LET(_xlpm.x,VLOOKUP($I1169,'taxon-match_2026-08-31'!$A$2:$N$122,14,FALSE),IF(_xlpm.x=0,"",_xlpm.x)))</f>
        <v/>
      </c>
      <c r="T1169" t="s">
        <v>71</v>
      </c>
      <c r="U1169" t="s">
        <v>254</v>
      </c>
      <c r="X1169" t="str">
        <f>IF(T1169="","",_xlfn.LET(_xlpm.x,VLOOKUP(T1169,'Drop-down_menus'!$F$2:$G$16,2,FALSE),IF(_xlpm.x=0,"",_xlpm.x)))</f>
        <v>https://orcid.org/0009-0002-6669-2911</v>
      </c>
      <c r="Y1169" t="str">
        <f>IF(U1169="","",_xlfn.LET(_xlpm.x,VLOOKUP(U1169,'Drop-down_menus'!$F$2:$G$16,2,FALSE),IF(_xlpm.x=0,"",_xlpm.x)))</f>
        <v/>
      </c>
      <c r="Z1169" t="str">
        <f>IF(V1169="","",_xlfn.LET(_xlpm.x,VLOOKUP(V1169,'Drop-down_menus'!$F$2:$G$16,2,FALSE),IF(_xlpm.x=0,"",_xlpm.x)))</f>
        <v/>
      </c>
      <c r="AA1169" t="str">
        <f>IF(W1169="","",_xlfn.LET(_xlpm.x,VLOOKUP(W1169,'Drop-down_menus'!$F$2:$G$16,2,FALSE),IF(_xlpm.x=0,"",_xlpm.x)))</f>
        <v/>
      </c>
      <c r="AB1169" t="s">
        <v>722</v>
      </c>
      <c r="AE1169" t="s">
        <v>723</v>
      </c>
    </row>
    <row r="1170" spans="1:31" hidden="1" x14ac:dyDescent="0.2">
      <c r="A1170" s="2" t="s">
        <v>259</v>
      </c>
      <c r="C1170">
        <v>2005</v>
      </c>
      <c r="D1170" t="s">
        <v>711</v>
      </c>
      <c r="E1170" t="s">
        <v>724</v>
      </c>
      <c r="I1170" t="s">
        <v>2611</v>
      </c>
      <c r="J1170" t="str">
        <f>IF($I1170="","",_xlfn.LET(_xlpm.x,VLOOKUP($I1170,'taxon-match_2026-08-31'!$A$2:$N$122,6,FALSE),IF(_xlpm.x=0,"",_xlpm.x)))</f>
        <v/>
      </c>
      <c r="K1170" t="str">
        <f>IF($I1170="","",_xlfn.LET(_xlpm.x,VLOOKUP($I1170,'taxon-match_2026-08-31'!$A$2:$N$122,4,FALSE),IF(_xlpm.x=0,"",_xlpm.x)))</f>
        <v/>
      </c>
      <c r="L1170" t="str">
        <f>IF($I1170="","",_xlfn.LET(_xlpm.x,VLOOKUP($I1170,'taxon-match_2026-08-31'!$A$2:$N$122,7,FALSE),IF(_xlpm.x=0,"",_xlpm.x)))</f>
        <v/>
      </c>
      <c r="M1170" t="str">
        <f>IF($I1170="","",_xlfn.LET(_xlpm.x,VLOOKUP($I1170,'taxon-match_2026-08-31'!$A$2:$N$122,8,FALSE),IF(_xlpm.x=0,"",_xlpm.x)))</f>
        <v/>
      </c>
      <c r="N1170" t="str">
        <f>IF($I1170="","",_xlfn.LET(_xlpm.x,VLOOKUP($I1170,'taxon-match_2026-08-31'!$A$2:$N$122,9,FALSE),IF(_xlpm.x=0,"",_xlpm.x)))</f>
        <v/>
      </c>
      <c r="O1170" t="str">
        <f>IF($I1170="","",_xlfn.LET(_xlpm.x,VLOOKUP($I1170,'taxon-match_2026-08-31'!$A$2:$N$122,10,FALSE),IF(_xlpm.x=0,"",_xlpm.x)))</f>
        <v/>
      </c>
      <c r="P1170" t="str">
        <f>IF($I1170="","",_xlfn.LET(_xlpm.x,VLOOKUP($I1170,'taxon-match_2026-08-31'!$A$2:$N$122,11,FALSE),IF(_xlpm.x=0,"",_xlpm.x)))</f>
        <v/>
      </c>
      <c r="Q1170" t="str">
        <f>IF($I1170="","",_xlfn.LET(_xlpm.x,VLOOKUP($I1170,'taxon-match_2026-08-31'!$A$2:$N$122,12,FALSE),IF(_xlpm.x=0,"",_xlpm.x)))</f>
        <v/>
      </c>
      <c r="R1170" t="str">
        <f>IF($I1170="","",_xlfn.LET(_xlpm.x,VLOOKUP($I1170,'taxon-match_2026-08-31'!$A$2:$N$122,14,FALSE),IF(_xlpm.x=0,"",_xlpm.x)))</f>
        <v/>
      </c>
      <c r="T1170" t="s">
        <v>71</v>
      </c>
      <c r="U1170" t="s">
        <v>254</v>
      </c>
      <c r="X1170" t="str">
        <f>IF(T1170="","",_xlfn.LET(_xlpm.x,VLOOKUP(T1170,'Drop-down_menus'!$F$2:$G$16,2,FALSE),IF(_xlpm.x=0,"",_xlpm.x)))</f>
        <v>https://orcid.org/0009-0002-6669-2911</v>
      </c>
      <c r="Y1170" t="str">
        <f>IF(U1170="","",_xlfn.LET(_xlpm.x,VLOOKUP(U1170,'Drop-down_menus'!$F$2:$G$16,2,FALSE),IF(_xlpm.x=0,"",_xlpm.x)))</f>
        <v/>
      </c>
      <c r="Z1170" t="str">
        <f>IF(V1170="","",_xlfn.LET(_xlpm.x,VLOOKUP(V1170,'Drop-down_menus'!$F$2:$G$16,2,FALSE),IF(_xlpm.x=0,"",_xlpm.x)))</f>
        <v/>
      </c>
      <c r="AA1170" t="str">
        <f>IF(W1170="","",_xlfn.LET(_xlpm.x,VLOOKUP(W1170,'Drop-down_menus'!$F$2:$G$16,2,FALSE),IF(_xlpm.x=0,"",_xlpm.x)))</f>
        <v/>
      </c>
      <c r="AB1170" t="s">
        <v>722</v>
      </c>
      <c r="AE1170" t="s">
        <v>723</v>
      </c>
    </row>
    <row r="1171" spans="1:31" hidden="1" x14ac:dyDescent="0.2">
      <c r="A1171" s="2" t="s">
        <v>259</v>
      </c>
      <c r="C1171">
        <v>2006</v>
      </c>
      <c r="D1171" t="s">
        <v>711</v>
      </c>
      <c r="E1171" t="s">
        <v>728</v>
      </c>
      <c r="I1171" t="s">
        <v>2611</v>
      </c>
      <c r="J1171" t="str">
        <f>IF($I1171="","",_xlfn.LET(_xlpm.x,VLOOKUP($I1171,'taxon-match_2026-08-31'!$A$2:$N$122,6,FALSE),IF(_xlpm.x=0,"",_xlpm.x)))</f>
        <v/>
      </c>
      <c r="K1171" t="str">
        <f>IF($I1171="","",_xlfn.LET(_xlpm.x,VLOOKUP($I1171,'taxon-match_2026-08-31'!$A$2:$N$122,4,FALSE),IF(_xlpm.x=0,"",_xlpm.x)))</f>
        <v/>
      </c>
      <c r="L1171" t="str">
        <f>IF($I1171="","",_xlfn.LET(_xlpm.x,VLOOKUP($I1171,'taxon-match_2026-08-31'!$A$2:$N$122,7,FALSE),IF(_xlpm.x=0,"",_xlpm.x)))</f>
        <v/>
      </c>
      <c r="M1171" t="str">
        <f>IF($I1171="","",_xlfn.LET(_xlpm.x,VLOOKUP($I1171,'taxon-match_2026-08-31'!$A$2:$N$122,8,FALSE),IF(_xlpm.x=0,"",_xlpm.x)))</f>
        <v/>
      </c>
      <c r="N1171" t="str">
        <f>IF($I1171="","",_xlfn.LET(_xlpm.x,VLOOKUP($I1171,'taxon-match_2026-08-31'!$A$2:$N$122,9,FALSE),IF(_xlpm.x=0,"",_xlpm.x)))</f>
        <v/>
      </c>
      <c r="O1171" t="str">
        <f>IF($I1171="","",_xlfn.LET(_xlpm.x,VLOOKUP($I1171,'taxon-match_2026-08-31'!$A$2:$N$122,10,FALSE),IF(_xlpm.x=0,"",_xlpm.x)))</f>
        <v/>
      </c>
      <c r="P1171" t="str">
        <f>IF($I1171="","",_xlfn.LET(_xlpm.x,VLOOKUP($I1171,'taxon-match_2026-08-31'!$A$2:$N$122,11,FALSE),IF(_xlpm.x=0,"",_xlpm.x)))</f>
        <v/>
      </c>
      <c r="Q1171" t="str">
        <f>IF($I1171="","",_xlfn.LET(_xlpm.x,VLOOKUP($I1171,'taxon-match_2026-08-31'!$A$2:$N$122,12,FALSE),IF(_xlpm.x=0,"",_xlpm.x)))</f>
        <v/>
      </c>
      <c r="R1171" t="str">
        <f>IF($I1171="","",_xlfn.LET(_xlpm.x,VLOOKUP($I1171,'taxon-match_2026-08-31'!$A$2:$N$122,14,FALSE),IF(_xlpm.x=0,"",_xlpm.x)))</f>
        <v/>
      </c>
      <c r="T1171" t="s">
        <v>71</v>
      </c>
      <c r="U1171" t="s">
        <v>254</v>
      </c>
      <c r="X1171" t="str">
        <f>IF(T1171="","",_xlfn.LET(_xlpm.x,VLOOKUP(T1171,'Drop-down_menus'!$F$2:$G$16,2,FALSE),IF(_xlpm.x=0,"",_xlpm.x)))</f>
        <v>https://orcid.org/0009-0002-6669-2911</v>
      </c>
      <c r="Y1171" t="str">
        <f>IF(U1171="","",_xlfn.LET(_xlpm.x,VLOOKUP(U1171,'Drop-down_menus'!$F$2:$G$16,2,FALSE),IF(_xlpm.x=0,"",_xlpm.x)))</f>
        <v/>
      </c>
      <c r="Z1171" t="str">
        <f>IF(V1171="","",_xlfn.LET(_xlpm.x,VLOOKUP(V1171,'Drop-down_menus'!$F$2:$G$16,2,FALSE),IF(_xlpm.x=0,"",_xlpm.x)))</f>
        <v/>
      </c>
      <c r="AA1171" t="str">
        <f>IF(W1171="","",_xlfn.LET(_xlpm.x,VLOOKUP(W1171,'Drop-down_menus'!$F$2:$G$16,2,FALSE),IF(_xlpm.x=0,"",_xlpm.x)))</f>
        <v/>
      </c>
      <c r="AE1171" t="s">
        <v>726</v>
      </c>
    </row>
    <row r="1172" spans="1:31" hidden="1" x14ac:dyDescent="0.2">
      <c r="A1172" s="2" t="s">
        <v>260</v>
      </c>
      <c r="C1172">
        <v>2007</v>
      </c>
      <c r="D1172" t="s">
        <v>711</v>
      </c>
      <c r="E1172" t="s">
        <v>741</v>
      </c>
      <c r="I1172" t="s">
        <v>2611</v>
      </c>
      <c r="J1172" t="str">
        <f>IF($I1172="","",_xlfn.LET(_xlpm.x,VLOOKUP($I1172,'taxon-match_2026-08-31'!$A$2:$N$122,6,FALSE),IF(_xlpm.x=0,"",_xlpm.x)))</f>
        <v/>
      </c>
      <c r="K1172" t="str">
        <f>IF($I1172="","",_xlfn.LET(_xlpm.x,VLOOKUP($I1172,'taxon-match_2026-08-31'!$A$2:$N$122,4,FALSE),IF(_xlpm.x=0,"",_xlpm.x)))</f>
        <v/>
      </c>
      <c r="L1172" t="str">
        <f>IF($I1172="","",_xlfn.LET(_xlpm.x,VLOOKUP($I1172,'taxon-match_2026-08-31'!$A$2:$N$122,7,FALSE),IF(_xlpm.x=0,"",_xlpm.x)))</f>
        <v/>
      </c>
      <c r="M1172" t="str">
        <f>IF($I1172="","",_xlfn.LET(_xlpm.x,VLOOKUP($I1172,'taxon-match_2026-08-31'!$A$2:$N$122,8,FALSE),IF(_xlpm.x=0,"",_xlpm.x)))</f>
        <v/>
      </c>
      <c r="N1172" t="str">
        <f>IF($I1172="","",_xlfn.LET(_xlpm.x,VLOOKUP($I1172,'taxon-match_2026-08-31'!$A$2:$N$122,9,FALSE),IF(_xlpm.x=0,"",_xlpm.x)))</f>
        <v/>
      </c>
      <c r="O1172" t="str">
        <f>IF($I1172="","",_xlfn.LET(_xlpm.x,VLOOKUP($I1172,'taxon-match_2026-08-31'!$A$2:$N$122,10,FALSE),IF(_xlpm.x=0,"",_xlpm.x)))</f>
        <v/>
      </c>
      <c r="P1172" t="str">
        <f>IF($I1172="","",_xlfn.LET(_xlpm.x,VLOOKUP($I1172,'taxon-match_2026-08-31'!$A$2:$N$122,11,FALSE),IF(_xlpm.x=0,"",_xlpm.x)))</f>
        <v/>
      </c>
      <c r="Q1172" t="str">
        <f>IF($I1172="","",_xlfn.LET(_xlpm.x,VLOOKUP($I1172,'taxon-match_2026-08-31'!$A$2:$N$122,12,FALSE),IF(_xlpm.x=0,"",_xlpm.x)))</f>
        <v/>
      </c>
      <c r="R1172" t="str">
        <f>IF($I1172="","",_xlfn.LET(_xlpm.x,VLOOKUP($I1172,'taxon-match_2026-08-31'!$A$2:$N$122,14,FALSE),IF(_xlpm.x=0,"",_xlpm.x)))</f>
        <v/>
      </c>
      <c r="T1172" t="s">
        <v>71</v>
      </c>
      <c r="U1172" t="s">
        <v>254</v>
      </c>
      <c r="X1172" t="str">
        <f>IF(T1172="","",_xlfn.LET(_xlpm.x,VLOOKUP(T1172,'Drop-down_menus'!$F$2:$G$16,2,FALSE),IF(_xlpm.x=0,"",_xlpm.x)))</f>
        <v>https://orcid.org/0009-0002-6669-2911</v>
      </c>
      <c r="Y1172" t="str">
        <f>IF(U1172="","",_xlfn.LET(_xlpm.x,VLOOKUP(U1172,'Drop-down_menus'!$F$2:$G$16,2,FALSE),IF(_xlpm.x=0,"",_xlpm.x)))</f>
        <v/>
      </c>
      <c r="Z1172" t="str">
        <f>IF(V1172="","",_xlfn.LET(_xlpm.x,VLOOKUP(V1172,'Drop-down_menus'!$F$2:$G$16,2,FALSE),IF(_xlpm.x=0,"",_xlpm.x)))</f>
        <v/>
      </c>
      <c r="AA1172" t="str">
        <f>IF(W1172="","",_xlfn.LET(_xlpm.x,VLOOKUP(W1172,'Drop-down_menus'!$F$2:$G$16,2,FALSE),IF(_xlpm.x=0,"",_xlpm.x)))</f>
        <v/>
      </c>
      <c r="AE1172" t="s">
        <v>739</v>
      </c>
    </row>
    <row r="1173" spans="1:31" hidden="1" x14ac:dyDescent="0.2">
      <c r="A1173" s="2" t="s">
        <v>260</v>
      </c>
      <c r="C1173">
        <v>2008</v>
      </c>
      <c r="D1173" t="s">
        <v>711</v>
      </c>
      <c r="E1173" t="s">
        <v>721</v>
      </c>
      <c r="I1173" t="s">
        <v>2611</v>
      </c>
      <c r="J1173" t="str">
        <f>IF($I1173="","",_xlfn.LET(_xlpm.x,VLOOKUP($I1173,'taxon-match_2026-08-31'!$A$2:$N$122,6,FALSE),IF(_xlpm.x=0,"",_xlpm.x)))</f>
        <v/>
      </c>
      <c r="K1173" t="str">
        <f>IF($I1173="","",_xlfn.LET(_xlpm.x,VLOOKUP($I1173,'taxon-match_2026-08-31'!$A$2:$N$122,4,FALSE),IF(_xlpm.x=0,"",_xlpm.x)))</f>
        <v/>
      </c>
      <c r="L1173" t="str">
        <f>IF($I1173="","",_xlfn.LET(_xlpm.x,VLOOKUP($I1173,'taxon-match_2026-08-31'!$A$2:$N$122,7,FALSE),IF(_xlpm.x=0,"",_xlpm.x)))</f>
        <v/>
      </c>
      <c r="M1173" t="str">
        <f>IF($I1173="","",_xlfn.LET(_xlpm.x,VLOOKUP($I1173,'taxon-match_2026-08-31'!$A$2:$N$122,8,FALSE),IF(_xlpm.x=0,"",_xlpm.x)))</f>
        <v/>
      </c>
      <c r="N1173" t="str">
        <f>IF($I1173="","",_xlfn.LET(_xlpm.x,VLOOKUP($I1173,'taxon-match_2026-08-31'!$A$2:$N$122,9,FALSE),IF(_xlpm.x=0,"",_xlpm.x)))</f>
        <v/>
      </c>
      <c r="O1173" t="str">
        <f>IF($I1173="","",_xlfn.LET(_xlpm.x,VLOOKUP($I1173,'taxon-match_2026-08-31'!$A$2:$N$122,10,FALSE),IF(_xlpm.x=0,"",_xlpm.x)))</f>
        <v/>
      </c>
      <c r="P1173" t="str">
        <f>IF($I1173="","",_xlfn.LET(_xlpm.x,VLOOKUP($I1173,'taxon-match_2026-08-31'!$A$2:$N$122,11,FALSE),IF(_xlpm.x=0,"",_xlpm.x)))</f>
        <v/>
      </c>
      <c r="Q1173" t="str">
        <f>IF($I1173="","",_xlfn.LET(_xlpm.x,VLOOKUP($I1173,'taxon-match_2026-08-31'!$A$2:$N$122,12,FALSE),IF(_xlpm.x=0,"",_xlpm.x)))</f>
        <v/>
      </c>
      <c r="R1173" t="str">
        <f>IF($I1173="","",_xlfn.LET(_xlpm.x,VLOOKUP($I1173,'taxon-match_2026-08-31'!$A$2:$N$122,14,FALSE),IF(_xlpm.x=0,"",_xlpm.x)))</f>
        <v/>
      </c>
      <c r="T1173" t="s">
        <v>71</v>
      </c>
      <c r="U1173" t="s">
        <v>254</v>
      </c>
      <c r="X1173" t="str">
        <f>IF(T1173="","",_xlfn.LET(_xlpm.x,VLOOKUP(T1173,'Drop-down_menus'!$F$2:$G$16,2,FALSE),IF(_xlpm.x=0,"",_xlpm.x)))</f>
        <v>https://orcid.org/0009-0002-6669-2911</v>
      </c>
      <c r="Y1173" t="str">
        <f>IF(U1173="","",_xlfn.LET(_xlpm.x,VLOOKUP(U1173,'Drop-down_menus'!$F$2:$G$16,2,FALSE),IF(_xlpm.x=0,"",_xlpm.x)))</f>
        <v/>
      </c>
      <c r="Z1173" t="str">
        <f>IF(V1173="","",_xlfn.LET(_xlpm.x,VLOOKUP(V1173,'Drop-down_menus'!$F$2:$G$16,2,FALSE),IF(_xlpm.x=0,"",_xlpm.x)))</f>
        <v/>
      </c>
      <c r="AA1173" t="str">
        <f>IF(W1173="","",_xlfn.LET(_xlpm.x,VLOOKUP(W1173,'Drop-down_menus'!$F$2:$G$16,2,FALSE),IF(_xlpm.x=0,"",_xlpm.x)))</f>
        <v/>
      </c>
      <c r="AB1173" t="s">
        <v>722</v>
      </c>
      <c r="AE1173" t="s">
        <v>723</v>
      </c>
    </row>
    <row r="1174" spans="1:31" hidden="1" x14ac:dyDescent="0.2">
      <c r="A1174" s="2" t="s">
        <v>260</v>
      </c>
      <c r="C1174">
        <v>2009</v>
      </c>
      <c r="D1174" t="s">
        <v>711</v>
      </c>
      <c r="E1174" t="s">
        <v>721</v>
      </c>
      <c r="I1174" t="s">
        <v>2611</v>
      </c>
      <c r="J1174" t="str">
        <f>IF($I1174="","",_xlfn.LET(_xlpm.x,VLOOKUP($I1174,'taxon-match_2026-08-31'!$A$2:$N$122,6,FALSE),IF(_xlpm.x=0,"",_xlpm.x)))</f>
        <v/>
      </c>
      <c r="K1174" t="str">
        <f>IF($I1174="","",_xlfn.LET(_xlpm.x,VLOOKUP($I1174,'taxon-match_2026-08-31'!$A$2:$N$122,4,FALSE),IF(_xlpm.x=0,"",_xlpm.x)))</f>
        <v/>
      </c>
      <c r="L1174" t="str">
        <f>IF($I1174="","",_xlfn.LET(_xlpm.x,VLOOKUP($I1174,'taxon-match_2026-08-31'!$A$2:$N$122,7,FALSE),IF(_xlpm.x=0,"",_xlpm.x)))</f>
        <v/>
      </c>
      <c r="M1174" t="str">
        <f>IF($I1174="","",_xlfn.LET(_xlpm.x,VLOOKUP($I1174,'taxon-match_2026-08-31'!$A$2:$N$122,8,FALSE),IF(_xlpm.x=0,"",_xlpm.x)))</f>
        <v/>
      </c>
      <c r="N1174" t="str">
        <f>IF($I1174="","",_xlfn.LET(_xlpm.x,VLOOKUP($I1174,'taxon-match_2026-08-31'!$A$2:$N$122,9,FALSE),IF(_xlpm.x=0,"",_xlpm.x)))</f>
        <v/>
      </c>
      <c r="O1174" t="str">
        <f>IF($I1174="","",_xlfn.LET(_xlpm.x,VLOOKUP($I1174,'taxon-match_2026-08-31'!$A$2:$N$122,10,FALSE),IF(_xlpm.x=0,"",_xlpm.x)))</f>
        <v/>
      </c>
      <c r="P1174" t="str">
        <f>IF($I1174="","",_xlfn.LET(_xlpm.x,VLOOKUP($I1174,'taxon-match_2026-08-31'!$A$2:$N$122,11,FALSE),IF(_xlpm.x=0,"",_xlpm.x)))</f>
        <v/>
      </c>
      <c r="Q1174" t="str">
        <f>IF($I1174="","",_xlfn.LET(_xlpm.x,VLOOKUP($I1174,'taxon-match_2026-08-31'!$A$2:$N$122,12,FALSE),IF(_xlpm.x=0,"",_xlpm.x)))</f>
        <v/>
      </c>
      <c r="R1174" t="str">
        <f>IF($I1174="","",_xlfn.LET(_xlpm.x,VLOOKUP($I1174,'taxon-match_2026-08-31'!$A$2:$N$122,14,FALSE),IF(_xlpm.x=0,"",_xlpm.x)))</f>
        <v/>
      </c>
      <c r="T1174" t="s">
        <v>71</v>
      </c>
      <c r="U1174" t="s">
        <v>254</v>
      </c>
      <c r="X1174" t="str">
        <f>IF(T1174="","",_xlfn.LET(_xlpm.x,VLOOKUP(T1174,'Drop-down_menus'!$F$2:$G$16,2,FALSE),IF(_xlpm.x=0,"",_xlpm.x)))</f>
        <v>https://orcid.org/0009-0002-6669-2911</v>
      </c>
      <c r="Y1174" t="str">
        <f>IF(U1174="","",_xlfn.LET(_xlpm.x,VLOOKUP(U1174,'Drop-down_menus'!$F$2:$G$16,2,FALSE),IF(_xlpm.x=0,"",_xlpm.x)))</f>
        <v/>
      </c>
      <c r="Z1174" t="str">
        <f>IF(V1174="","",_xlfn.LET(_xlpm.x,VLOOKUP(V1174,'Drop-down_menus'!$F$2:$G$16,2,FALSE),IF(_xlpm.x=0,"",_xlpm.x)))</f>
        <v/>
      </c>
      <c r="AA1174" t="str">
        <f>IF(W1174="","",_xlfn.LET(_xlpm.x,VLOOKUP(W1174,'Drop-down_menus'!$F$2:$G$16,2,FALSE),IF(_xlpm.x=0,"",_xlpm.x)))</f>
        <v/>
      </c>
      <c r="AB1174" t="s">
        <v>722</v>
      </c>
      <c r="AE1174" t="s">
        <v>723</v>
      </c>
    </row>
    <row r="1175" spans="1:31" hidden="1" x14ac:dyDescent="0.2">
      <c r="A1175" s="2" t="s">
        <v>260</v>
      </c>
      <c r="C1175">
        <v>2010</v>
      </c>
      <c r="D1175" t="s">
        <v>711</v>
      </c>
      <c r="E1175" t="s">
        <v>724</v>
      </c>
      <c r="I1175" t="s">
        <v>2611</v>
      </c>
      <c r="J1175" t="str">
        <f>IF($I1175="","",_xlfn.LET(_xlpm.x,VLOOKUP($I1175,'taxon-match_2026-08-31'!$A$2:$N$122,6,FALSE),IF(_xlpm.x=0,"",_xlpm.x)))</f>
        <v/>
      </c>
      <c r="K1175" t="str">
        <f>IF($I1175="","",_xlfn.LET(_xlpm.x,VLOOKUP($I1175,'taxon-match_2026-08-31'!$A$2:$N$122,4,FALSE),IF(_xlpm.x=0,"",_xlpm.x)))</f>
        <v/>
      </c>
      <c r="L1175" t="str">
        <f>IF($I1175="","",_xlfn.LET(_xlpm.x,VLOOKUP($I1175,'taxon-match_2026-08-31'!$A$2:$N$122,7,FALSE),IF(_xlpm.x=0,"",_xlpm.x)))</f>
        <v/>
      </c>
      <c r="M1175" t="str">
        <f>IF($I1175="","",_xlfn.LET(_xlpm.x,VLOOKUP($I1175,'taxon-match_2026-08-31'!$A$2:$N$122,8,FALSE),IF(_xlpm.x=0,"",_xlpm.x)))</f>
        <v/>
      </c>
      <c r="N1175" t="str">
        <f>IF($I1175="","",_xlfn.LET(_xlpm.x,VLOOKUP($I1175,'taxon-match_2026-08-31'!$A$2:$N$122,9,FALSE),IF(_xlpm.x=0,"",_xlpm.x)))</f>
        <v/>
      </c>
      <c r="O1175" t="str">
        <f>IF($I1175="","",_xlfn.LET(_xlpm.x,VLOOKUP($I1175,'taxon-match_2026-08-31'!$A$2:$N$122,10,FALSE),IF(_xlpm.x=0,"",_xlpm.x)))</f>
        <v/>
      </c>
      <c r="P1175" t="str">
        <f>IF($I1175="","",_xlfn.LET(_xlpm.x,VLOOKUP($I1175,'taxon-match_2026-08-31'!$A$2:$N$122,11,FALSE),IF(_xlpm.x=0,"",_xlpm.x)))</f>
        <v/>
      </c>
      <c r="Q1175" t="str">
        <f>IF($I1175="","",_xlfn.LET(_xlpm.x,VLOOKUP($I1175,'taxon-match_2026-08-31'!$A$2:$N$122,12,FALSE),IF(_xlpm.x=0,"",_xlpm.x)))</f>
        <v/>
      </c>
      <c r="R1175" t="str">
        <f>IF($I1175="","",_xlfn.LET(_xlpm.x,VLOOKUP($I1175,'taxon-match_2026-08-31'!$A$2:$N$122,14,FALSE),IF(_xlpm.x=0,"",_xlpm.x)))</f>
        <v/>
      </c>
      <c r="T1175" t="s">
        <v>71</v>
      </c>
      <c r="U1175" t="s">
        <v>254</v>
      </c>
      <c r="X1175" t="str">
        <f>IF(T1175="","",_xlfn.LET(_xlpm.x,VLOOKUP(T1175,'Drop-down_menus'!$F$2:$G$16,2,FALSE),IF(_xlpm.x=0,"",_xlpm.x)))</f>
        <v>https://orcid.org/0009-0002-6669-2911</v>
      </c>
      <c r="Y1175" t="str">
        <f>IF(U1175="","",_xlfn.LET(_xlpm.x,VLOOKUP(U1175,'Drop-down_menus'!$F$2:$G$16,2,FALSE),IF(_xlpm.x=0,"",_xlpm.x)))</f>
        <v/>
      </c>
      <c r="Z1175" t="str">
        <f>IF(V1175="","",_xlfn.LET(_xlpm.x,VLOOKUP(V1175,'Drop-down_menus'!$F$2:$G$16,2,FALSE),IF(_xlpm.x=0,"",_xlpm.x)))</f>
        <v/>
      </c>
      <c r="AA1175" t="str">
        <f>IF(W1175="","",_xlfn.LET(_xlpm.x,VLOOKUP(W1175,'Drop-down_menus'!$F$2:$G$16,2,FALSE),IF(_xlpm.x=0,"",_xlpm.x)))</f>
        <v/>
      </c>
      <c r="AB1175" t="s">
        <v>722</v>
      </c>
      <c r="AE1175" t="s">
        <v>723</v>
      </c>
    </row>
    <row r="1176" spans="1:31" hidden="1" x14ac:dyDescent="0.2">
      <c r="A1176" s="2" t="s">
        <v>260</v>
      </c>
      <c r="C1176">
        <v>2011</v>
      </c>
      <c r="D1176" t="s">
        <v>711</v>
      </c>
      <c r="E1176" t="s">
        <v>724</v>
      </c>
      <c r="I1176" t="s">
        <v>2611</v>
      </c>
      <c r="J1176" t="str">
        <f>IF($I1176="","",_xlfn.LET(_xlpm.x,VLOOKUP($I1176,'taxon-match_2026-08-31'!$A$2:$N$122,6,FALSE),IF(_xlpm.x=0,"",_xlpm.x)))</f>
        <v/>
      </c>
      <c r="K1176" t="str">
        <f>IF($I1176="","",_xlfn.LET(_xlpm.x,VLOOKUP($I1176,'taxon-match_2026-08-31'!$A$2:$N$122,4,FALSE),IF(_xlpm.x=0,"",_xlpm.x)))</f>
        <v/>
      </c>
      <c r="L1176" t="str">
        <f>IF($I1176="","",_xlfn.LET(_xlpm.x,VLOOKUP($I1176,'taxon-match_2026-08-31'!$A$2:$N$122,7,FALSE),IF(_xlpm.x=0,"",_xlpm.x)))</f>
        <v/>
      </c>
      <c r="M1176" t="str">
        <f>IF($I1176="","",_xlfn.LET(_xlpm.x,VLOOKUP($I1176,'taxon-match_2026-08-31'!$A$2:$N$122,8,FALSE),IF(_xlpm.x=0,"",_xlpm.x)))</f>
        <v/>
      </c>
      <c r="N1176" t="str">
        <f>IF($I1176="","",_xlfn.LET(_xlpm.x,VLOOKUP($I1176,'taxon-match_2026-08-31'!$A$2:$N$122,9,FALSE),IF(_xlpm.x=0,"",_xlpm.x)))</f>
        <v/>
      </c>
      <c r="O1176" t="str">
        <f>IF($I1176="","",_xlfn.LET(_xlpm.x,VLOOKUP($I1176,'taxon-match_2026-08-31'!$A$2:$N$122,10,FALSE),IF(_xlpm.x=0,"",_xlpm.x)))</f>
        <v/>
      </c>
      <c r="P1176" t="str">
        <f>IF($I1176="","",_xlfn.LET(_xlpm.x,VLOOKUP($I1176,'taxon-match_2026-08-31'!$A$2:$N$122,11,FALSE),IF(_xlpm.x=0,"",_xlpm.x)))</f>
        <v/>
      </c>
      <c r="Q1176" t="str">
        <f>IF($I1176="","",_xlfn.LET(_xlpm.x,VLOOKUP($I1176,'taxon-match_2026-08-31'!$A$2:$N$122,12,FALSE),IF(_xlpm.x=0,"",_xlpm.x)))</f>
        <v/>
      </c>
      <c r="R1176" t="str">
        <f>IF($I1176="","",_xlfn.LET(_xlpm.x,VLOOKUP($I1176,'taxon-match_2026-08-31'!$A$2:$N$122,14,FALSE),IF(_xlpm.x=0,"",_xlpm.x)))</f>
        <v/>
      </c>
      <c r="T1176" t="s">
        <v>71</v>
      </c>
      <c r="U1176" t="s">
        <v>254</v>
      </c>
      <c r="X1176" t="str">
        <f>IF(T1176="","",_xlfn.LET(_xlpm.x,VLOOKUP(T1176,'Drop-down_menus'!$F$2:$G$16,2,FALSE),IF(_xlpm.x=0,"",_xlpm.x)))</f>
        <v>https://orcid.org/0009-0002-6669-2911</v>
      </c>
      <c r="Y1176" t="str">
        <f>IF(U1176="","",_xlfn.LET(_xlpm.x,VLOOKUP(U1176,'Drop-down_menus'!$F$2:$G$16,2,FALSE),IF(_xlpm.x=0,"",_xlpm.x)))</f>
        <v/>
      </c>
      <c r="Z1176" t="str">
        <f>IF(V1176="","",_xlfn.LET(_xlpm.x,VLOOKUP(V1176,'Drop-down_menus'!$F$2:$G$16,2,FALSE),IF(_xlpm.x=0,"",_xlpm.x)))</f>
        <v/>
      </c>
      <c r="AA1176" t="str">
        <f>IF(W1176="","",_xlfn.LET(_xlpm.x,VLOOKUP(W1176,'Drop-down_menus'!$F$2:$G$16,2,FALSE),IF(_xlpm.x=0,"",_xlpm.x)))</f>
        <v/>
      </c>
      <c r="AB1176" t="s">
        <v>722</v>
      </c>
      <c r="AE1176" t="s">
        <v>723</v>
      </c>
    </row>
    <row r="1177" spans="1:31" hidden="1" x14ac:dyDescent="0.2">
      <c r="A1177" s="2" t="s">
        <v>260</v>
      </c>
      <c r="C1177">
        <v>2012</v>
      </c>
      <c r="D1177" t="s">
        <v>711</v>
      </c>
      <c r="E1177" t="s">
        <v>728</v>
      </c>
      <c r="I1177" t="s">
        <v>2611</v>
      </c>
      <c r="J1177" t="str">
        <f>IF($I1177="","",_xlfn.LET(_xlpm.x,VLOOKUP($I1177,'taxon-match_2026-08-31'!$A$2:$N$122,6,FALSE),IF(_xlpm.x=0,"",_xlpm.x)))</f>
        <v/>
      </c>
      <c r="K1177" t="str">
        <f>IF($I1177="","",_xlfn.LET(_xlpm.x,VLOOKUP($I1177,'taxon-match_2026-08-31'!$A$2:$N$122,4,FALSE),IF(_xlpm.x=0,"",_xlpm.x)))</f>
        <v/>
      </c>
      <c r="L1177" t="str">
        <f>IF($I1177="","",_xlfn.LET(_xlpm.x,VLOOKUP($I1177,'taxon-match_2026-08-31'!$A$2:$N$122,7,FALSE),IF(_xlpm.x=0,"",_xlpm.x)))</f>
        <v/>
      </c>
      <c r="M1177" t="str">
        <f>IF($I1177="","",_xlfn.LET(_xlpm.x,VLOOKUP($I1177,'taxon-match_2026-08-31'!$A$2:$N$122,8,FALSE),IF(_xlpm.x=0,"",_xlpm.x)))</f>
        <v/>
      </c>
      <c r="N1177" t="str">
        <f>IF($I1177="","",_xlfn.LET(_xlpm.x,VLOOKUP($I1177,'taxon-match_2026-08-31'!$A$2:$N$122,9,FALSE),IF(_xlpm.x=0,"",_xlpm.x)))</f>
        <v/>
      </c>
      <c r="O1177" t="str">
        <f>IF($I1177="","",_xlfn.LET(_xlpm.x,VLOOKUP($I1177,'taxon-match_2026-08-31'!$A$2:$N$122,10,FALSE),IF(_xlpm.x=0,"",_xlpm.x)))</f>
        <v/>
      </c>
      <c r="P1177" t="str">
        <f>IF($I1177="","",_xlfn.LET(_xlpm.x,VLOOKUP($I1177,'taxon-match_2026-08-31'!$A$2:$N$122,11,FALSE),IF(_xlpm.x=0,"",_xlpm.x)))</f>
        <v/>
      </c>
      <c r="Q1177" t="str">
        <f>IF($I1177="","",_xlfn.LET(_xlpm.x,VLOOKUP($I1177,'taxon-match_2026-08-31'!$A$2:$N$122,12,FALSE),IF(_xlpm.x=0,"",_xlpm.x)))</f>
        <v/>
      </c>
      <c r="R1177" t="str">
        <f>IF($I1177="","",_xlfn.LET(_xlpm.x,VLOOKUP($I1177,'taxon-match_2026-08-31'!$A$2:$N$122,14,FALSE),IF(_xlpm.x=0,"",_xlpm.x)))</f>
        <v/>
      </c>
      <c r="T1177" t="s">
        <v>71</v>
      </c>
      <c r="U1177" t="s">
        <v>254</v>
      </c>
      <c r="X1177" t="str">
        <f>IF(T1177="","",_xlfn.LET(_xlpm.x,VLOOKUP(T1177,'Drop-down_menus'!$F$2:$G$16,2,FALSE),IF(_xlpm.x=0,"",_xlpm.x)))</f>
        <v>https://orcid.org/0009-0002-6669-2911</v>
      </c>
      <c r="Y1177" t="str">
        <f>IF(U1177="","",_xlfn.LET(_xlpm.x,VLOOKUP(U1177,'Drop-down_menus'!$F$2:$G$16,2,FALSE),IF(_xlpm.x=0,"",_xlpm.x)))</f>
        <v/>
      </c>
      <c r="Z1177" t="str">
        <f>IF(V1177="","",_xlfn.LET(_xlpm.x,VLOOKUP(V1177,'Drop-down_menus'!$F$2:$G$16,2,FALSE),IF(_xlpm.x=0,"",_xlpm.x)))</f>
        <v/>
      </c>
      <c r="AA1177" t="str">
        <f>IF(W1177="","",_xlfn.LET(_xlpm.x,VLOOKUP(W1177,'Drop-down_menus'!$F$2:$G$16,2,FALSE),IF(_xlpm.x=0,"",_xlpm.x)))</f>
        <v/>
      </c>
      <c r="AE1177" t="s">
        <v>726</v>
      </c>
    </row>
    <row r="1178" spans="1:31" hidden="1" x14ac:dyDescent="0.2">
      <c r="A1178" s="2" t="s">
        <v>261</v>
      </c>
      <c r="C1178">
        <v>2013</v>
      </c>
      <c r="D1178" t="s">
        <v>711</v>
      </c>
      <c r="E1178" t="s">
        <v>741</v>
      </c>
      <c r="I1178" t="s">
        <v>2611</v>
      </c>
      <c r="J1178" t="str">
        <f>IF($I1178="","",_xlfn.LET(_xlpm.x,VLOOKUP($I1178,'taxon-match_2026-08-31'!$A$2:$N$122,6,FALSE),IF(_xlpm.x=0,"",_xlpm.x)))</f>
        <v/>
      </c>
      <c r="K1178" t="str">
        <f>IF($I1178="","",_xlfn.LET(_xlpm.x,VLOOKUP($I1178,'taxon-match_2026-08-31'!$A$2:$N$122,4,FALSE),IF(_xlpm.x=0,"",_xlpm.x)))</f>
        <v/>
      </c>
      <c r="L1178" t="str">
        <f>IF($I1178="","",_xlfn.LET(_xlpm.x,VLOOKUP($I1178,'taxon-match_2026-08-31'!$A$2:$N$122,7,FALSE),IF(_xlpm.x=0,"",_xlpm.x)))</f>
        <v/>
      </c>
      <c r="M1178" t="str">
        <f>IF($I1178="","",_xlfn.LET(_xlpm.x,VLOOKUP($I1178,'taxon-match_2026-08-31'!$A$2:$N$122,8,FALSE),IF(_xlpm.x=0,"",_xlpm.x)))</f>
        <v/>
      </c>
      <c r="N1178" t="str">
        <f>IF($I1178="","",_xlfn.LET(_xlpm.x,VLOOKUP($I1178,'taxon-match_2026-08-31'!$A$2:$N$122,9,FALSE),IF(_xlpm.x=0,"",_xlpm.x)))</f>
        <v/>
      </c>
      <c r="O1178" t="str">
        <f>IF($I1178="","",_xlfn.LET(_xlpm.x,VLOOKUP($I1178,'taxon-match_2026-08-31'!$A$2:$N$122,10,FALSE),IF(_xlpm.x=0,"",_xlpm.x)))</f>
        <v/>
      </c>
      <c r="P1178" t="str">
        <f>IF($I1178="","",_xlfn.LET(_xlpm.x,VLOOKUP($I1178,'taxon-match_2026-08-31'!$A$2:$N$122,11,FALSE),IF(_xlpm.x=0,"",_xlpm.x)))</f>
        <v/>
      </c>
      <c r="Q1178" t="str">
        <f>IF($I1178="","",_xlfn.LET(_xlpm.x,VLOOKUP($I1178,'taxon-match_2026-08-31'!$A$2:$N$122,12,FALSE),IF(_xlpm.x=0,"",_xlpm.x)))</f>
        <v/>
      </c>
      <c r="R1178" t="str">
        <f>IF($I1178="","",_xlfn.LET(_xlpm.x,VLOOKUP($I1178,'taxon-match_2026-08-31'!$A$2:$N$122,14,FALSE),IF(_xlpm.x=0,"",_xlpm.x)))</f>
        <v/>
      </c>
      <c r="T1178" t="s">
        <v>71</v>
      </c>
      <c r="U1178" t="s">
        <v>254</v>
      </c>
      <c r="X1178" t="str">
        <f>IF(T1178="","",_xlfn.LET(_xlpm.x,VLOOKUP(T1178,'Drop-down_menus'!$F$2:$G$16,2,FALSE),IF(_xlpm.x=0,"",_xlpm.x)))</f>
        <v>https://orcid.org/0009-0002-6669-2911</v>
      </c>
      <c r="Y1178" t="str">
        <f>IF(U1178="","",_xlfn.LET(_xlpm.x,VLOOKUP(U1178,'Drop-down_menus'!$F$2:$G$16,2,FALSE),IF(_xlpm.x=0,"",_xlpm.x)))</f>
        <v/>
      </c>
      <c r="Z1178" t="str">
        <f>IF(V1178="","",_xlfn.LET(_xlpm.x,VLOOKUP(V1178,'Drop-down_menus'!$F$2:$G$16,2,FALSE),IF(_xlpm.x=0,"",_xlpm.x)))</f>
        <v/>
      </c>
      <c r="AA1178" t="str">
        <f>IF(W1178="","",_xlfn.LET(_xlpm.x,VLOOKUP(W1178,'Drop-down_menus'!$F$2:$G$16,2,FALSE),IF(_xlpm.x=0,"",_xlpm.x)))</f>
        <v/>
      </c>
      <c r="AE1178" t="s">
        <v>739</v>
      </c>
    </row>
    <row r="1179" spans="1:31" hidden="1" x14ac:dyDescent="0.2">
      <c r="A1179" s="2" t="s">
        <v>261</v>
      </c>
      <c r="C1179">
        <v>2014</v>
      </c>
      <c r="D1179" t="s">
        <v>711</v>
      </c>
      <c r="E1179" t="s">
        <v>721</v>
      </c>
      <c r="I1179" t="s">
        <v>2611</v>
      </c>
      <c r="J1179" t="str">
        <f>IF($I1179="","",_xlfn.LET(_xlpm.x,VLOOKUP($I1179,'taxon-match_2026-08-31'!$A$2:$N$122,6,FALSE),IF(_xlpm.x=0,"",_xlpm.x)))</f>
        <v/>
      </c>
      <c r="K1179" t="str">
        <f>IF($I1179="","",_xlfn.LET(_xlpm.x,VLOOKUP($I1179,'taxon-match_2026-08-31'!$A$2:$N$122,4,FALSE),IF(_xlpm.x=0,"",_xlpm.x)))</f>
        <v/>
      </c>
      <c r="L1179" t="str">
        <f>IF($I1179="","",_xlfn.LET(_xlpm.x,VLOOKUP($I1179,'taxon-match_2026-08-31'!$A$2:$N$122,7,FALSE),IF(_xlpm.x=0,"",_xlpm.x)))</f>
        <v/>
      </c>
      <c r="M1179" t="str">
        <f>IF($I1179="","",_xlfn.LET(_xlpm.x,VLOOKUP($I1179,'taxon-match_2026-08-31'!$A$2:$N$122,8,FALSE),IF(_xlpm.x=0,"",_xlpm.x)))</f>
        <v/>
      </c>
      <c r="N1179" t="str">
        <f>IF($I1179="","",_xlfn.LET(_xlpm.x,VLOOKUP($I1179,'taxon-match_2026-08-31'!$A$2:$N$122,9,FALSE),IF(_xlpm.x=0,"",_xlpm.x)))</f>
        <v/>
      </c>
      <c r="O1179" t="str">
        <f>IF($I1179="","",_xlfn.LET(_xlpm.x,VLOOKUP($I1179,'taxon-match_2026-08-31'!$A$2:$N$122,10,FALSE),IF(_xlpm.x=0,"",_xlpm.x)))</f>
        <v/>
      </c>
      <c r="P1179" t="str">
        <f>IF($I1179="","",_xlfn.LET(_xlpm.x,VLOOKUP($I1179,'taxon-match_2026-08-31'!$A$2:$N$122,11,FALSE),IF(_xlpm.x=0,"",_xlpm.x)))</f>
        <v/>
      </c>
      <c r="Q1179" t="str">
        <f>IF($I1179="","",_xlfn.LET(_xlpm.x,VLOOKUP($I1179,'taxon-match_2026-08-31'!$A$2:$N$122,12,FALSE),IF(_xlpm.x=0,"",_xlpm.x)))</f>
        <v/>
      </c>
      <c r="R1179" t="str">
        <f>IF($I1179="","",_xlfn.LET(_xlpm.x,VLOOKUP($I1179,'taxon-match_2026-08-31'!$A$2:$N$122,14,FALSE),IF(_xlpm.x=0,"",_xlpm.x)))</f>
        <v/>
      </c>
      <c r="T1179" t="s">
        <v>71</v>
      </c>
      <c r="U1179" t="s">
        <v>254</v>
      </c>
      <c r="X1179" t="str">
        <f>IF(T1179="","",_xlfn.LET(_xlpm.x,VLOOKUP(T1179,'Drop-down_menus'!$F$2:$G$16,2,FALSE),IF(_xlpm.x=0,"",_xlpm.x)))</f>
        <v>https://orcid.org/0009-0002-6669-2911</v>
      </c>
      <c r="Y1179" t="str">
        <f>IF(U1179="","",_xlfn.LET(_xlpm.x,VLOOKUP(U1179,'Drop-down_menus'!$F$2:$G$16,2,FALSE),IF(_xlpm.x=0,"",_xlpm.x)))</f>
        <v/>
      </c>
      <c r="Z1179" t="str">
        <f>IF(V1179="","",_xlfn.LET(_xlpm.x,VLOOKUP(V1179,'Drop-down_menus'!$F$2:$G$16,2,FALSE),IF(_xlpm.x=0,"",_xlpm.x)))</f>
        <v/>
      </c>
      <c r="AA1179" t="str">
        <f>IF(W1179="","",_xlfn.LET(_xlpm.x,VLOOKUP(W1179,'Drop-down_menus'!$F$2:$G$16,2,FALSE),IF(_xlpm.x=0,"",_xlpm.x)))</f>
        <v/>
      </c>
      <c r="AB1179" t="s">
        <v>722</v>
      </c>
      <c r="AE1179" t="s">
        <v>723</v>
      </c>
    </row>
    <row r="1180" spans="1:31" hidden="1" x14ac:dyDescent="0.2">
      <c r="A1180" s="2" t="s">
        <v>261</v>
      </c>
      <c r="C1180">
        <v>2015</v>
      </c>
      <c r="D1180" t="s">
        <v>711</v>
      </c>
      <c r="E1180" t="s">
        <v>721</v>
      </c>
      <c r="I1180" t="s">
        <v>2611</v>
      </c>
      <c r="J1180" t="str">
        <f>IF($I1180="","",_xlfn.LET(_xlpm.x,VLOOKUP($I1180,'taxon-match_2026-08-31'!$A$2:$N$122,6,FALSE),IF(_xlpm.x=0,"",_xlpm.x)))</f>
        <v/>
      </c>
      <c r="K1180" t="str">
        <f>IF($I1180="","",_xlfn.LET(_xlpm.x,VLOOKUP($I1180,'taxon-match_2026-08-31'!$A$2:$N$122,4,FALSE),IF(_xlpm.x=0,"",_xlpm.x)))</f>
        <v/>
      </c>
      <c r="L1180" t="str">
        <f>IF($I1180="","",_xlfn.LET(_xlpm.x,VLOOKUP($I1180,'taxon-match_2026-08-31'!$A$2:$N$122,7,FALSE),IF(_xlpm.x=0,"",_xlpm.x)))</f>
        <v/>
      </c>
      <c r="M1180" t="str">
        <f>IF($I1180="","",_xlfn.LET(_xlpm.x,VLOOKUP($I1180,'taxon-match_2026-08-31'!$A$2:$N$122,8,FALSE),IF(_xlpm.x=0,"",_xlpm.x)))</f>
        <v/>
      </c>
      <c r="N1180" t="str">
        <f>IF($I1180="","",_xlfn.LET(_xlpm.x,VLOOKUP($I1180,'taxon-match_2026-08-31'!$A$2:$N$122,9,FALSE),IF(_xlpm.x=0,"",_xlpm.x)))</f>
        <v/>
      </c>
      <c r="O1180" t="str">
        <f>IF($I1180="","",_xlfn.LET(_xlpm.x,VLOOKUP($I1180,'taxon-match_2026-08-31'!$A$2:$N$122,10,FALSE),IF(_xlpm.x=0,"",_xlpm.x)))</f>
        <v/>
      </c>
      <c r="P1180" t="str">
        <f>IF($I1180="","",_xlfn.LET(_xlpm.x,VLOOKUP($I1180,'taxon-match_2026-08-31'!$A$2:$N$122,11,FALSE),IF(_xlpm.x=0,"",_xlpm.x)))</f>
        <v/>
      </c>
      <c r="Q1180" t="str">
        <f>IF($I1180="","",_xlfn.LET(_xlpm.x,VLOOKUP($I1180,'taxon-match_2026-08-31'!$A$2:$N$122,12,FALSE),IF(_xlpm.x=0,"",_xlpm.x)))</f>
        <v/>
      </c>
      <c r="R1180" t="str">
        <f>IF($I1180="","",_xlfn.LET(_xlpm.x,VLOOKUP($I1180,'taxon-match_2026-08-31'!$A$2:$N$122,14,FALSE),IF(_xlpm.x=0,"",_xlpm.x)))</f>
        <v/>
      </c>
      <c r="T1180" t="s">
        <v>71</v>
      </c>
      <c r="U1180" t="s">
        <v>254</v>
      </c>
      <c r="X1180" t="str">
        <f>IF(T1180="","",_xlfn.LET(_xlpm.x,VLOOKUP(T1180,'Drop-down_menus'!$F$2:$G$16,2,FALSE),IF(_xlpm.x=0,"",_xlpm.x)))</f>
        <v>https://orcid.org/0009-0002-6669-2911</v>
      </c>
      <c r="Y1180" t="str">
        <f>IF(U1180="","",_xlfn.LET(_xlpm.x,VLOOKUP(U1180,'Drop-down_menus'!$F$2:$G$16,2,FALSE),IF(_xlpm.x=0,"",_xlpm.x)))</f>
        <v/>
      </c>
      <c r="Z1180" t="str">
        <f>IF(V1180="","",_xlfn.LET(_xlpm.x,VLOOKUP(V1180,'Drop-down_menus'!$F$2:$G$16,2,FALSE),IF(_xlpm.x=0,"",_xlpm.x)))</f>
        <v/>
      </c>
      <c r="AA1180" t="str">
        <f>IF(W1180="","",_xlfn.LET(_xlpm.x,VLOOKUP(W1180,'Drop-down_menus'!$F$2:$G$16,2,FALSE),IF(_xlpm.x=0,"",_xlpm.x)))</f>
        <v/>
      </c>
      <c r="AB1180" t="s">
        <v>722</v>
      </c>
      <c r="AE1180" t="s">
        <v>723</v>
      </c>
    </row>
    <row r="1181" spans="1:31" hidden="1" x14ac:dyDescent="0.2">
      <c r="A1181" s="2" t="s">
        <v>261</v>
      </c>
      <c r="C1181">
        <v>2016</v>
      </c>
      <c r="D1181" t="s">
        <v>711</v>
      </c>
      <c r="E1181" t="s">
        <v>724</v>
      </c>
      <c r="I1181" t="s">
        <v>2611</v>
      </c>
      <c r="J1181" t="str">
        <f>IF($I1181="","",_xlfn.LET(_xlpm.x,VLOOKUP($I1181,'taxon-match_2026-08-31'!$A$2:$N$122,6,FALSE),IF(_xlpm.x=0,"",_xlpm.x)))</f>
        <v/>
      </c>
      <c r="K1181" t="str">
        <f>IF($I1181="","",_xlfn.LET(_xlpm.x,VLOOKUP($I1181,'taxon-match_2026-08-31'!$A$2:$N$122,4,FALSE),IF(_xlpm.x=0,"",_xlpm.x)))</f>
        <v/>
      </c>
      <c r="L1181" t="str">
        <f>IF($I1181="","",_xlfn.LET(_xlpm.x,VLOOKUP($I1181,'taxon-match_2026-08-31'!$A$2:$N$122,7,FALSE),IF(_xlpm.x=0,"",_xlpm.x)))</f>
        <v/>
      </c>
      <c r="M1181" t="str">
        <f>IF($I1181="","",_xlfn.LET(_xlpm.x,VLOOKUP($I1181,'taxon-match_2026-08-31'!$A$2:$N$122,8,FALSE),IF(_xlpm.x=0,"",_xlpm.x)))</f>
        <v/>
      </c>
      <c r="N1181" t="str">
        <f>IF($I1181="","",_xlfn.LET(_xlpm.x,VLOOKUP($I1181,'taxon-match_2026-08-31'!$A$2:$N$122,9,FALSE),IF(_xlpm.x=0,"",_xlpm.x)))</f>
        <v/>
      </c>
      <c r="O1181" t="str">
        <f>IF($I1181="","",_xlfn.LET(_xlpm.x,VLOOKUP($I1181,'taxon-match_2026-08-31'!$A$2:$N$122,10,FALSE),IF(_xlpm.x=0,"",_xlpm.x)))</f>
        <v/>
      </c>
      <c r="P1181" t="str">
        <f>IF($I1181="","",_xlfn.LET(_xlpm.x,VLOOKUP($I1181,'taxon-match_2026-08-31'!$A$2:$N$122,11,FALSE),IF(_xlpm.x=0,"",_xlpm.x)))</f>
        <v/>
      </c>
      <c r="Q1181" t="str">
        <f>IF($I1181="","",_xlfn.LET(_xlpm.x,VLOOKUP($I1181,'taxon-match_2026-08-31'!$A$2:$N$122,12,FALSE),IF(_xlpm.x=0,"",_xlpm.x)))</f>
        <v/>
      </c>
      <c r="R1181" t="str">
        <f>IF($I1181="","",_xlfn.LET(_xlpm.x,VLOOKUP($I1181,'taxon-match_2026-08-31'!$A$2:$N$122,14,FALSE),IF(_xlpm.x=0,"",_xlpm.x)))</f>
        <v/>
      </c>
      <c r="T1181" t="s">
        <v>71</v>
      </c>
      <c r="U1181" t="s">
        <v>254</v>
      </c>
      <c r="X1181" t="str">
        <f>IF(T1181="","",_xlfn.LET(_xlpm.x,VLOOKUP(T1181,'Drop-down_menus'!$F$2:$G$16,2,FALSE),IF(_xlpm.x=0,"",_xlpm.x)))</f>
        <v>https://orcid.org/0009-0002-6669-2911</v>
      </c>
      <c r="Y1181" t="str">
        <f>IF(U1181="","",_xlfn.LET(_xlpm.x,VLOOKUP(U1181,'Drop-down_menus'!$F$2:$G$16,2,FALSE),IF(_xlpm.x=0,"",_xlpm.x)))</f>
        <v/>
      </c>
      <c r="Z1181" t="str">
        <f>IF(V1181="","",_xlfn.LET(_xlpm.x,VLOOKUP(V1181,'Drop-down_menus'!$F$2:$G$16,2,FALSE),IF(_xlpm.x=0,"",_xlpm.x)))</f>
        <v/>
      </c>
      <c r="AA1181" t="str">
        <f>IF(W1181="","",_xlfn.LET(_xlpm.x,VLOOKUP(W1181,'Drop-down_menus'!$F$2:$G$16,2,FALSE),IF(_xlpm.x=0,"",_xlpm.x)))</f>
        <v/>
      </c>
      <c r="AB1181" t="s">
        <v>722</v>
      </c>
      <c r="AE1181" t="s">
        <v>723</v>
      </c>
    </row>
    <row r="1182" spans="1:31" hidden="1" x14ac:dyDescent="0.2">
      <c r="A1182" s="2" t="s">
        <v>261</v>
      </c>
      <c r="C1182">
        <v>2017</v>
      </c>
      <c r="D1182" t="s">
        <v>711</v>
      </c>
      <c r="E1182" t="s">
        <v>724</v>
      </c>
      <c r="I1182" t="s">
        <v>2611</v>
      </c>
      <c r="J1182" t="str">
        <f>IF($I1182="","",_xlfn.LET(_xlpm.x,VLOOKUP($I1182,'taxon-match_2026-08-31'!$A$2:$N$122,6,FALSE),IF(_xlpm.x=0,"",_xlpm.x)))</f>
        <v/>
      </c>
      <c r="K1182" t="str">
        <f>IF($I1182="","",_xlfn.LET(_xlpm.x,VLOOKUP($I1182,'taxon-match_2026-08-31'!$A$2:$N$122,4,FALSE),IF(_xlpm.x=0,"",_xlpm.x)))</f>
        <v/>
      </c>
      <c r="L1182" t="str">
        <f>IF($I1182="","",_xlfn.LET(_xlpm.x,VLOOKUP($I1182,'taxon-match_2026-08-31'!$A$2:$N$122,7,FALSE),IF(_xlpm.x=0,"",_xlpm.x)))</f>
        <v/>
      </c>
      <c r="M1182" t="str">
        <f>IF($I1182="","",_xlfn.LET(_xlpm.x,VLOOKUP($I1182,'taxon-match_2026-08-31'!$A$2:$N$122,8,FALSE),IF(_xlpm.x=0,"",_xlpm.x)))</f>
        <v/>
      </c>
      <c r="N1182" t="str">
        <f>IF($I1182="","",_xlfn.LET(_xlpm.x,VLOOKUP($I1182,'taxon-match_2026-08-31'!$A$2:$N$122,9,FALSE),IF(_xlpm.x=0,"",_xlpm.x)))</f>
        <v/>
      </c>
      <c r="O1182" t="str">
        <f>IF($I1182="","",_xlfn.LET(_xlpm.x,VLOOKUP($I1182,'taxon-match_2026-08-31'!$A$2:$N$122,10,FALSE),IF(_xlpm.x=0,"",_xlpm.x)))</f>
        <v/>
      </c>
      <c r="P1182" t="str">
        <f>IF($I1182="","",_xlfn.LET(_xlpm.x,VLOOKUP($I1182,'taxon-match_2026-08-31'!$A$2:$N$122,11,FALSE),IF(_xlpm.x=0,"",_xlpm.x)))</f>
        <v/>
      </c>
      <c r="Q1182" t="str">
        <f>IF($I1182="","",_xlfn.LET(_xlpm.x,VLOOKUP($I1182,'taxon-match_2026-08-31'!$A$2:$N$122,12,FALSE),IF(_xlpm.x=0,"",_xlpm.x)))</f>
        <v/>
      </c>
      <c r="R1182" t="str">
        <f>IF($I1182="","",_xlfn.LET(_xlpm.x,VLOOKUP($I1182,'taxon-match_2026-08-31'!$A$2:$N$122,14,FALSE),IF(_xlpm.x=0,"",_xlpm.x)))</f>
        <v/>
      </c>
      <c r="T1182" t="s">
        <v>71</v>
      </c>
      <c r="U1182" t="s">
        <v>254</v>
      </c>
      <c r="X1182" t="str">
        <f>IF(T1182="","",_xlfn.LET(_xlpm.x,VLOOKUP(T1182,'Drop-down_menus'!$F$2:$G$16,2,FALSE),IF(_xlpm.x=0,"",_xlpm.x)))</f>
        <v>https://orcid.org/0009-0002-6669-2911</v>
      </c>
      <c r="Y1182" t="str">
        <f>IF(U1182="","",_xlfn.LET(_xlpm.x,VLOOKUP(U1182,'Drop-down_menus'!$F$2:$G$16,2,FALSE),IF(_xlpm.x=0,"",_xlpm.x)))</f>
        <v/>
      </c>
      <c r="Z1182" t="str">
        <f>IF(V1182="","",_xlfn.LET(_xlpm.x,VLOOKUP(V1182,'Drop-down_menus'!$F$2:$G$16,2,FALSE),IF(_xlpm.x=0,"",_xlpm.x)))</f>
        <v/>
      </c>
      <c r="AA1182" t="str">
        <f>IF(W1182="","",_xlfn.LET(_xlpm.x,VLOOKUP(W1182,'Drop-down_menus'!$F$2:$G$16,2,FALSE),IF(_xlpm.x=0,"",_xlpm.x)))</f>
        <v/>
      </c>
      <c r="AB1182" t="s">
        <v>722</v>
      </c>
      <c r="AE1182" t="s">
        <v>723</v>
      </c>
    </row>
    <row r="1183" spans="1:31" hidden="1" x14ac:dyDescent="0.2">
      <c r="A1183" s="2" t="s">
        <v>261</v>
      </c>
      <c r="C1183">
        <v>2018</v>
      </c>
      <c r="D1183" t="s">
        <v>711</v>
      </c>
      <c r="E1183" t="s">
        <v>728</v>
      </c>
      <c r="I1183" t="s">
        <v>2611</v>
      </c>
      <c r="J1183" t="str">
        <f>IF($I1183="","",_xlfn.LET(_xlpm.x,VLOOKUP($I1183,'taxon-match_2026-08-31'!$A$2:$N$122,6,FALSE),IF(_xlpm.x=0,"",_xlpm.x)))</f>
        <v/>
      </c>
      <c r="K1183" t="str">
        <f>IF($I1183="","",_xlfn.LET(_xlpm.x,VLOOKUP($I1183,'taxon-match_2026-08-31'!$A$2:$N$122,4,FALSE),IF(_xlpm.x=0,"",_xlpm.x)))</f>
        <v/>
      </c>
      <c r="L1183" t="str">
        <f>IF($I1183="","",_xlfn.LET(_xlpm.x,VLOOKUP($I1183,'taxon-match_2026-08-31'!$A$2:$N$122,7,FALSE),IF(_xlpm.x=0,"",_xlpm.x)))</f>
        <v/>
      </c>
      <c r="M1183" t="str">
        <f>IF($I1183="","",_xlfn.LET(_xlpm.x,VLOOKUP($I1183,'taxon-match_2026-08-31'!$A$2:$N$122,8,FALSE),IF(_xlpm.x=0,"",_xlpm.x)))</f>
        <v/>
      </c>
      <c r="N1183" t="str">
        <f>IF($I1183="","",_xlfn.LET(_xlpm.x,VLOOKUP($I1183,'taxon-match_2026-08-31'!$A$2:$N$122,9,FALSE),IF(_xlpm.x=0,"",_xlpm.x)))</f>
        <v/>
      </c>
      <c r="O1183" t="str">
        <f>IF($I1183="","",_xlfn.LET(_xlpm.x,VLOOKUP($I1183,'taxon-match_2026-08-31'!$A$2:$N$122,10,FALSE),IF(_xlpm.x=0,"",_xlpm.x)))</f>
        <v/>
      </c>
      <c r="P1183" t="str">
        <f>IF($I1183="","",_xlfn.LET(_xlpm.x,VLOOKUP($I1183,'taxon-match_2026-08-31'!$A$2:$N$122,11,FALSE),IF(_xlpm.x=0,"",_xlpm.x)))</f>
        <v/>
      </c>
      <c r="Q1183" t="str">
        <f>IF($I1183="","",_xlfn.LET(_xlpm.x,VLOOKUP($I1183,'taxon-match_2026-08-31'!$A$2:$N$122,12,FALSE),IF(_xlpm.x=0,"",_xlpm.x)))</f>
        <v/>
      </c>
      <c r="R1183" t="str">
        <f>IF($I1183="","",_xlfn.LET(_xlpm.x,VLOOKUP($I1183,'taxon-match_2026-08-31'!$A$2:$N$122,14,FALSE),IF(_xlpm.x=0,"",_xlpm.x)))</f>
        <v/>
      </c>
      <c r="T1183" t="s">
        <v>71</v>
      </c>
      <c r="U1183" t="s">
        <v>254</v>
      </c>
      <c r="X1183" t="str">
        <f>IF(T1183="","",_xlfn.LET(_xlpm.x,VLOOKUP(T1183,'Drop-down_menus'!$F$2:$G$16,2,FALSE),IF(_xlpm.x=0,"",_xlpm.x)))</f>
        <v>https://orcid.org/0009-0002-6669-2911</v>
      </c>
      <c r="Y1183" t="str">
        <f>IF(U1183="","",_xlfn.LET(_xlpm.x,VLOOKUP(U1183,'Drop-down_menus'!$F$2:$G$16,2,FALSE),IF(_xlpm.x=0,"",_xlpm.x)))</f>
        <v/>
      </c>
      <c r="Z1183" t="str">
        <f>IF(V1183="","",_xlfn.LET(_xlpm.x,VLOOKUP(V1183,'Drop-down_menus'!$F$2:$G$16,2,FALSE),IF(_xlpm.x=0,"",_xlpm.x)))</f>
        <v/>
      </c>
      <c r="AA1183" t="str">
        <f>IF(W1183="","",_xlfn.LET(_xlpm.x,VLOOKUP(W1183,'Drop-down_menus'!$F$2:$G$16,2,FALSE),IF(_xlpm.x=0,"",_xlpm.x)))</f>
        <v/>
      </c>
      <c r="AE1183" t="s">
        <v>726</v>
      </c>
    </row>
    <row r="1184" spans="1:31" hidden="1" x14ac:dyDescent="0.2">
      <c r="A1184" s="2" t="s">
        <v>262</v>
      </c>
      <c r="C1184">
        <v>2019</v>
      </c>
      <c r="D1184" t="s">
        <v>711</v>
      </c>
      <c r="E1184" t="s">
        <v>741</v>
      </c>
      <c r="I1184" t="s">
        <v>2611</v>
      </c>
      <c r="J1184" t="str">
        <f>IF($I1184="","",_xlfn.LET(_xlpm.x,VLOOKUP($I1184,'taxon-match_2026-08-31'!$A$2:$N$122,6,FALSE),IF(_xlpm.x=0,"",_xlpm.x)))</f>
        <v/>
      </c>
      <c r="K1184" t="str">
        <f>IF($I1184="","",_xlfn.LET(_xlpm.x,VLOOKUP($I1184,'taxon-match_2026-08-31'!$A$2:$N$122,4,FALSE),IF(_xlpm.x=0,"",_xlpm.x)))</f>
        <v/>
      </c>
      <c r="L1184" t="str">
        <f>IF($I1184="","",_xlfn.LET(_xlpm.x,VLOOKUP($I1184,'taxon-match_2026-08-31'!$A$2:$N$122,7,FALSE),IF(_xlpm.x=0,"",_xlpm.x)))</f>
        <v/>
      </c>
      <c r="M1184" t="str">
        <f>IF($I1184="","",_xlfn.LET(_xlpm.x,VLOOKUP($I1184,'taxon-match_2026-08-31'!$A$2:$N$122,8,FALSE),IF(_xlpm.x=0,"",_xlpm.x)))</f>
        <v/>
      </c>
      <c r="N1184" t="str">
        <f>IF($I1184="","",_xlfn.LET(_xlpm.x,VLOOKUP($I1184,'taxon-match_2026-08-31'!$A$2:$N$122,9,FALSE),IF(_xlpm.x=0,"",_xlpm.x)))</f>
        <v/>
      </c>
      <c r="O1184" t="str">
        <f>IF($I1184="","",_xlfn.LET(_xlpm.x,VLOOKUP($I1184,'taxon-match_2026-08-31'!$A$2:$N$122,10,FALSE),IF(_xlpm.x=0,"",_xlpm.x)))</f>
        <v/>
      </c>
      <c r="P1184" t="str">
        <f>IF($I1184="","",_xlfn.LET(_xlpm.x,VLOOKUP($I1184,'taxon-match_2026-08-31'!$A$2:$N$122,11,FALSE),IF(_xlpm.x=0,"",_xlpm.x)))</f>
        <v/>
      </c>
      <c r="Q1184" t="str">
        <f>IF($I1184="","",_xlfn.LET(_xlpm.x,VLOOKUP($I1184,'taxon-match_2026-08-31'!$A$2:$N$122,12,FALSE),IF(_xlpm.x=0,"",_xlpm.x)))</f>
        <v/>
      </c>
      <c r="R1184" t="str">
        <f>IF($I1184="","",_xlfn.LET(_xlpm.x,VLOOKUP($I1184,'taxon-match_2026-08-31'!$A$2:$N$122,14,FALSE),IF(_xlpm.x=0,"",_xlpm.x)))</f>
        <v/>
      </c>
      <c r="T1184" t="s">
        <v>71</v>
      </c>
      <c r="U1184" t="s">
        <v>254</v>
      </c>
      <c r="X1184" t="str">
        <f>IF(T1184="","",_xlfn.LET(_xlpm.x,VLOOKUP(T1184,'Drop-down_menus'!$F$2:$G$16,2,FALSE),IF(_xlpm.x=0,"",_xlpm.x)))</f>
        <v>https://orcid.org/0009-0002-6669-2911</v>
      </c>
      <c r="Y1184" t="str">
        <f>IF(U1184="","",_xlfn.LET(_xlpm.x,VLOOKUP(U1184,'Drop-down_menus'!$F$2:$G$16,2,FALSE),IF(_xlpm.x=0,"",_xlpm.x)))</f>
        <v/>
      </c>
      <c r="Z1184" t="str">
        <f>IF(V1184="","",_xlfn.LET(_xlpm.x,VLOOKUP(V1184,'Drop-down_menus'!$F$2:$G$16,2,FALSE),IF(_xlpm.x=0,"",_xlpm.x)))</f>
        <v/>
      </c>
      <c r="AA1184" t="str">
        <f>IF(W1184="","",_xlfn.LET(_xlpm.x,VLOOKUP(W1184,'Drop-down_menus'!$F$2:$G$16,2,FALSE),IF(_xlpm.x=0,"",_xlpm.x)))</f>
        <v/>
      </c>
      <c r="AE1184" t="s">
        <v>739</v>
      </c>
    </row>
    <row r="1185" spans="1:31" hidden="1" x14ac:dyDescent="0.2">
      <c r="A1185" s="2" t="s">
        <v>262</v>
      </c>
      <c r="C1185">
        <v>2020</v>
      </c>
      <c r="D1185" t="s">
        <v>711</v>
      </c>
      <c r="E1185" t="s">
        <v>721</v>
      </c>
      <c r="I1185" t="s">
        <v>2611</v>
      </c>
      <c r="J1185" t="str">
        <f>IF($I1185="","",_xlfn.LET(_xlpm.x,VLOOKUP($I1185,'taxon-match_2026-08-31'!$A$2:$N$122,6,FALSE),IF(_xlpm.x=0,"",_xlpm.x)))</f>
        <v/>
      </c>
      <c r="K1185" t="str">
        <f>IF($I1185="","",_xlfn.LET(_xlpm.x,VLOOKUP($I1185,'taxon-match_2026-08-31'!$A$2:$N$122,4,FALSE),IF(_xlpm.x=0,"",_xlpm.x)))</f>
        <v/>
      </c>
      <c r="L1185" t="str">
        <f>IF($I1185="","",_xlfn.LET(_xlpm.x,VLOOKUP($I1185,'taxon-match_2026-08-31'!$A$2:$N$122,7,FALSE),IF(_xlpm.x=0,"",_xlpm.x)))</f>
        <v/>
      </c>
      <c r="M1185" t="str">
        <f>IF($I1185="","",_xlfn.LET(_xlpm.x,VLOOKUP($I1185,'taxon-match_2026-08-31'!$A$2:$N$122,8,FALSE),IF(_xlpm.x=0,"",_xlpm.x)))</f>
        <v/>
      </c>
      <c r="N1185" t="str">
        <f>IF($I1185="","",_xlfn.LET(_xlpm.x,VLOOKUP($I1185,'taxon-match_2026-08-31'!$A$2:$N$122,9,FALSE),IF(_xlpm.x=0,"",_xlpm.x)))</f>
        <v/>
      </c>
      <c r="O1185" t="str">
        <f>IF($I1185="","",_xlfn.LET(_xlpm.x,VLOOKUP($I1185,'taxon-match_2026-08-31'!$A$2:$N$122,10,FALSE),IF(_xlpm.x=0,"",_xlpm.x)))</f>
        <v/>
      </c>
      <c r="P1185" t="str">
        <f>IF($I1185="","",_xlfn.LET(_xlpm.x,VLOOKUP($I1185,'taxon-match_2026-08-31'!$A$2:$N$122,11,FALSE),IF(_xlpm.x=0,"",_xlpm.x)))</f>
        <v/>
      </c>
      <c r="Q1185" t="str">
        <f>IF($I1185="","",_xlfn.LET(_xlpm.x,VLOOKUP($I1185,'taxon-match_2026-08-31'!$A$2:$N$122,12,FALSE),IF(_xlpm.x=0,"",_xlpm.x)))</f>
        <v/>
      </c>
      <c r="R1185" t="str">
        <f>IF($I1185="","",_xlfn.LET(_xlpm.x,VLOOKUP($I1185,'taxon-match_2026-08-31'!$A$2:$N$122,14,FALSE),IF(_xlpm.x=0,"",_xlpm.x)))</f>
        <v/>
      </c>
      <c r="T1185" t="s">
        <v>71</v>
      </c>
      <c r="U1185" t="s">
        <v>254</v>
      </c>
      <c r="X1185" t="str">
        <f>IF(T1185="","",_xlfn.LET(_xlpm.x,VLOOKUP(T1185,'Drop-down_menus'!$F$2:$G$16,2,FALSE),IF(_xlpm.x=0,"",_xlpm.x)))</f>
        <v>https://orcid.org/0009-0002-6669-2911</v>
      </c>
      <c r="Y1185" t="str">
        <f>IF(U1185="","",_xlfn.LET(_xlpm.x,VLOOKUP(U1185,'Drop-down_menus'!$F$2:$G$16,2,FALSE),IF(_xlpm.x=0,"",_xlpm.x)))</f>
        <v/>
      </c>
      <c r="Z1185" t="str">
        <f>IF(V1185="","",_xlfn.LET(_xlpm.x,VLOOKUP(V1185,'Drop-down_menus'!$F$2:$G$16,2,FALSE),IF(_xlpm.x=0,"",_xlpm.x)))</f>
        <v/>
      </c>
      <c r="AA1185" t="str">
        <f>IF(W1185="","",_xlfn.LET(_xlpm.x,VLOOKUP(W1185,'Drop-down_menus'!$F$2:$G$16,2,FALSE),IF(_xlpm.x=0,"",_xlpm.x)))</f>
        <v/>
      </c>
      <c r="AB1185" t="s">
        <v>722</v>
      </c>
      <c r="AE1185" t="s">
        <v>723</v>
      </c>
    </row>
    <row r="1186" spans="1:31" hidden="1" x14ac:dyDescent="0.2">
      <c r="A1186" s="2" t="s">
        <v>262</v>
      </c>
      <c r="C1186">
        <v>2021</v>
      </c>
      <c r="D1186" t="s">
        <v>711</v>
      </c>
      <c r="E1186" t="s">
        <v>721</v>
      </c>
      <c r="I1186" t="s">
        <v>2611</v>
      </c>
      <c r="J1186" t="str">
        <f>IF($I1186="","",_xlfn.LET(_xlpm.x,VLOOKUP($I1186,'taxon-match_2026-08-31'!$A$2:$N$122,6,FALSE),IF(_xlpm.x=0,"",_xlpm.x)))</f>
        <v/>
      </c>
      <c r="K1186" t="str">
        <f>IF($I1186="","",_xlfn.LET(_xlpm.x,VLOOKUP($I1186,'taxon-match_2026-08-31'!$A$2:$N$122,4,FALSE),IF(_xlpm.x=0,"",_xlpm.x)))</f>
        <v/>
      </c>
      <c r="L1186" t="str">
        <f>IF($I1186="","",_xlfn.LET(_xlpm.x,VLOOKUP($I1186,'taxon-match_2026-08-31'!$A$2:$N$122,7,FALSE),IF(_xlpm.x=0,"",_xlpm.x)))</f>
        <v/>
      </c>
      <c r="M1186" t="str">
        <f>IF($I1186="","",_xlfn.LET(_xlpm.x,VLOOKUP($I1186,'taxon-match_2026-08-31'!$A$2:$N$122,8,FALSE),IF(_xlpm.x=0,"",_xlpm.x)))</f>
        <v/>
      </c>
      <c r="N1186" t="str">
        <f>IF($I1186="","",_xlfn.LET(_xlpm.x,VLOOKUP($I1186,'taxon-match_2026-08-31'!$A$2:$N$122,9,FALSE),IF(_xlpm.x=0,"",_xlpm.x)))</f>
        <v/>
      </c>
      <c r="O1186" t="str">
        <f>IF($I1186="","",_xlfn.LET(_xlpm.x,VLOOKUP($I1186,'taxon-match_2026-08-31'!$A$2:$N$122,10,FALSE),IF(_xlpm.x=0,"",_xlpm.x)))</f>
        <v/>
      </c>
      <c r="P1186" t="str">
        <f>IF($I1186="","",_xlfn.LET(_xlpm.x,VLOOKUP($I1186,'taxon-match_2026-08-31'!$A$2:$N$122,11,FALSE),IF(_xlpm.x=0,"",_xlpm.x)))</f>
        <v/>
      </c>
      <c r="Q1186" t="str">
        <f>IF($I1186="","",_xlfn.LET(_xlpm.x,VLOOKUP($I1186,'taxon-match_2026-08-31'!$A$2:$N$122,12,FALSE),IF(_xlpm.x=0,"",_xlpm.x)))</f>
        <v/>
      </c>
      <c r="R1186" t="str">
        <f>IF($I1186="","",_xlfn.LET(_xlpm.x,VLOOKUP($I1186,'taxon-match_2026-08-31'!$A$2:$N$122,14,FALSE),IF(_xlpm.x=0,"",_xlpm.x)))</f>
        <v/>
      </c>
      <c r="T1186" t="s">
        <v>71</v>
      </c>
      <c r="U1186" t="s">
        <v>254</v>
      </c>
      <c r="X1186" t="str">
        <f>IF(T1186="","",_xlfn.LET(_xlpm.x,VLOOKUP(T1186,'Drop-down_menus'!$F$2:$G$16,2,FALSE),IF(_xlpm.x=0,"",_xlpm.x)))</f>
        <v>https://orcid.org/0009-0002-6669-2911</v>
      </c>
      <c r="Y1186" t="str">
        <f>IF(U1186="","",_xlfn.LET(_xlpm.x,VLOOKUP(U1186,'Drop-down_menus'!$F$2:$G$16,2,FALSE),IF(_xlpm.x=0,"",_xlpm.x)))</f>
        <v/>
      </c>
      <c r="Z1186" t="str">
        <f>IF(V1186="","",_xlfn.LET(_xlpm.x,VLOOKUP(V1186,'Drop-down_menus'!$F$2:$G$16,2,FALSE),IF(_xlpm.x=0,"",_xlpm.x)))</f>
        <v/>
      </c>
      <c r="AA1186" t="str">
        <f>IF(W1186="","",_xlfn.LET(_xlpm.x,VLOOKUP(W1186,'Drop-down_menus'!$F$2:$G$16,2,FALSE),IF(_xlpm.x=0,"",_xlpm.x)))</f>
        <v/>
      </c>
      <c r="AB1186" t="s">
        <v>722</v>
      </c>
      <c r="AE1186" t="s">
        <v>723</v>
      </c>
    </row>
    <row r="1187" spans="1:31" hidden="1" x14ac:dyDescent="0.2">
      <c r="A1187" s="2" t="s">
        <v>262</v>
      </c>
      <c r="C1187">
        <v>2022</v>
      </c>
      <c r="D1187" t="s">
        <v>711</v>
      </c>
      <c r="E1187" t="s">
        <v>724</v>
      </c>
      <c r="I1187" t="s">
        <v>2611</v>
      </c>
      <c r="J1187" t="str">
        <f>IF($I1187="","",_xlfn.LET(_xlpm.x,VLOOKUP($I1187,'taxon-match_2026-08-31'!$A$2:$N$122,6,FALSE),IF(_xlpm.x=0,"",_xlpm.x)))</f>
        <v/>
      </c>
      <c r="K1187" t="str">
        <f>IF($I1187="","",_xlfn.LET(_xlpm.x,VLOOKUP($I1187,'taxon-match_2026-08-31'!$A$2:$N$122,4,FALSE),IF(_xlpm.x=0,"",_xlpm.x)))</f>
        <v/>
      </c>
      <c r="L1187" t="str">
        <f>IF($I1187="","",_xlfn.LET(_xlpm.x,VLOOKUP($I1187,'taxon-match_2026-08-31'!$A$2:$N$122,7,FALSE),IF(_xlpm.x=0,"",_xlpm.x)))</f>
        <v/>
      </c>
      <c r="M1187" t="str">
        <f>IF($I1187="","",_xlfn.LET(_xlpm.x,VLOOKUP($I1187,'taxon-match_2026-08-31'!$A$2:$N$122,8,FALSE),IF(_xlpm.x=0,"",_xlpm.x)))</f>
        <v/>
      </c>
      <c r="N1187" t="str">
        <f>IF($I1187="","",_xlfn.LET(_xlpm.x,VLOOKUP($I1187,'taxon-match_2026-08-31'!$A$2:$N$122,9,FALSE),IF(_xlpm.x=0,"",_xlpm.x)))</f>
        <v/>
      </c>
      <c r="O1187" t="str">
        <f>IF($I1187="","",_xlfn.LET(_xlpm.x,VLOOKUP($I1187,'taxon-match_2026-08-31'!$A$2:$N$122,10,FALSE),IF(_xlpm.x=0,"",_xlpm.x)))</f>
        <v/>
      </c>
      <c r="P1187" t="str">
        <f>IF($I1187="","",_xlfn.LET(_xlpm.x,VLOOKUP($I1187,'taxon-match_2026-08-31'!$A$2:$N$122,11,FALSE),IF(_xlpm.x=0,"",_xlpm.x)))</f>
        <v/>
      </c>
      <c r="Q1187" t="str">
        <f>IF($I1187="","",_xlfn.LET(_xlpm.x,VLOOKUP($I1187,'taxon-match_2026-08-31'!$A$2:$N$122,12,FALSE),IF(_xlpm.x=0,"",_xlpm.x)))</f>
        <v/>
      </c>
      <c r="R1187" t="str">
        <f>IF($I1187="","",_xlfn.LET(_xlpm.x,VLOOKUP($I1187,'taxon-match_2026-08-31'!$A$2:$N$122,14,FALSE),IF(_xlpm.x=0,"",_xlpm.x)))</f>
        <v/>
      </c>
      <c r="T1187" t="s">
        <v>71</v>
      </c>
      <c r="U1187" t="s">
        <v>254</v>
      </c>
      <c r="X1187" t="str">
        <f>IF(T1187="","",_xlfn.LET(_xlpm.x,VLOOKUP(T1187,'Drop-down_menus'!$F$2:$G$16,2,FALSE),IF(_xlpm.x=0,"",_xlpm.x)))</f>
        <v>https://orcid.org/0009-0002-6669-2911</v>
      </c>
      <c r="Y1187" t="str">
        <f>IF(U1187="","",_xlfn.LET(_xlpm.x,VLOOKUP(U1187,'Drop-down_menus'!$F$2:$G$16,2,FALSE),IF(_xlpm.x=0,"",_xlpm.x)))</f>
        <v/>
      </c>
      <c r="Z1187" t="str">
        <f>IF(V1187="","",_xlfn.LET(_xlpm.x,VLOOKUP(V1187,'Drop-down_menus'!$F$2:$G$16,2,FALSE),IF(_xlpm.x=0,"",_xlpm.x)))</f>
        <v/>
      </c>
      <c r="AA1187" t="str">
        <f>IF(W1187="","",_xlfn.LET(_xlpm.x,VLOOKUP(W1187,'Drop-down_menus'!$F$2:$G$16,2,FALSE),IF(_xlpm.x=0,"",_xlpm.x)))</f>
        <v/>
      </c>
      <c r="AB1187" t="s">
        <v>722</v>
      </c>
      <c r="AE1187" t="s">
        <v>723</v>
      </c>
    </row>
    <row r="1188" spans="1:31" hidden="1" x14ac:dyDescent="0.2">
      <c r="A1188" s="2" t="s">
        <v>262</v>
      </c>
      <c r="C1188">
        <v>2023</v>
      </c>
      <c r="D1188" t="s">
        <v>711</v>
      </c>
      <c r="E1188" t="s">
        <v>724</v>
      </c>
      <c r="I1188" t="s">
        <v>2611</v>
      </c>
      <c r="J1188" t="str">
        <f>IF($I1188="","",_xlfn.LET(_xlpm.x,VLOOKUP($I1188,'taxon-match_2026-08-31'!$A$2:$N$122,6,FALSE),IF(_xlpm.x=0,"",_xlpm.x)))</f>
        <v/>
      </c>
      <c r="K1188" t="str">
        <f>IF($I1188="","",_xlfn.LET(_xlpm.x,VLOOKUP($I1188,'taxon-match_2026-08-31'!$A$2:$N$122,4,FALSE),IF(_xlpm.x=0,"",_xlpm.x)))</f>
        <v/>
      </c>
      <c r="L1188" t="str">
        <f>IF($I1188="","",_xlfn.LET(_xlpm.x,VLOOKUP($I1188,'taxon-match_2026-08-31'!$A$2:$N$122,7,FALSE),IF(_xlpm.x=0,"",_xlpm.x)))</f>
        <v/>
      </c>
      <c r="M1188" t="str">
        <f>IF($I1188="","",_xlfn.LET(_xlpm.x,VLOOKUP($I1188,'taxon-match_2026-08-31'!$A$2:$N$122,8,FALSE),IF(_xlpm.x=0,"",_xlpm.x)))</f>
        <v/>
      </c>
      <c r="N1188" t="str">
        <f>IF($I1188="","",_xlfn.LET(_xlpm.x,VLOOKUP($I1188,'taxon-match_2026-08-31'!$A$2:$N$122,9,FALSE),IF(_xlpm.x=0,"",_xlpm.x)))</f>
        <v/>
      </c>
      <c r="O1188" t="str">
        <f>IF($I1188="","",_xlfn.LET(_xlpm.x,VLOOKUP($I1188,'taxon-match_2026-08-31'!$A$2:$N$122,10,FALSE),IF(_xlpm.x=0,"",_xlpm.x)))</f>
        <v/>
      </c>
      <c r="P1188" t="str">
        <f>IF($I1188="","",_xlfn.LET(_xlpm.x,VLOOKUP($I1188,'taxon-match_2026-08-31'!$A$2:$N$122,11,FALSE),IF(_xlpm.x=0,"",_xlpm.x)))</f>
        <v/>
      </c>
      <c r="Q1188" t="str">
        <f>IF($I1188="","",_xlfn.LET(_xlpm.x,VLOOKUP($I1188,'taxon-match_2026-08-31'!$A$2:$N$122,12,FALSE),IF(_xlpm.x=0,"",_xlpm.x)))</f>
        <v/>
      </c>
      <c r="R1188" t="str">
        <f>IF($I1188="","",_xlfn.LET(_xlpm.x,VLOOKUP($I1188,'taxon-match_2026-08-31'!$A$2:$N$122,14,FALSE),IF(_xlpm.x=0,"",_xlpm.x)))</f>
        <v/>
      </c>
      <c r="T1188" t="s">
        <v>71</v>
      </c>
      <c r="U1188" t="s">
        <v>254</v>
      </c>
      <c r="X1188" t="str">
        <f>IF(T1188="","",_xlfn.LET(_xlpm.x,VLOOKUP(T1188,'Drop-down_menus'!$F$2:$G$16,2,FALSE),IF(_xlpm.x=0,"",_xlpm.x)))</f>
        <v>https://orcid.org/0009-0002-6669-2911</v>
      </c>
      <c r="Y1188" t="str">
        <f>IF(U1188="","",_xlfn.LET(_xlpm.x,VLOOKUP(U1188,'Drop-down_menus'!$F$2:$G$16,2,FALSE),IF(_xlpm.x=0,"",_xlpm.x)))</f>
        <v/>
      </c>
      <c r="Z1188" t="str">
        <f>IF(V1188="","",_xlfn.LET(_xlpm.x,VLOOKUP(V1188,'Drop-down_menus'!$F$2:$G$16,2,FALSE),IF(_xlpm.x=0,"",_xlpm.x)))</f>
        <v/>
      </c>
      <c r="AA1188" t="str">
        <f>IF(W1188="","",_xlfn.LET(_xlpm.x,VLOOKUP(W1188,'Drop-down_menus'!$F$2:$G$16,2,FALSE),IF(_xlpm.x=0,"",_xlpm.x)))</f>
        <v/>
      </c>
      <c r="AB1188" t="s">
        <v>722</v>
      </c>
      <c r="AE1188" t="s">
        <v>723</v>
      </c>
    </row>
    <row r="1189" spans="1:31" hidden="1" x14ac:dyDescent="0.2">
      <c r="A1189" s="2" t="s">
        <v>262</v>
      </c>
      <c r="C1189">
        <v>2024</v>
      </c>
      <c r="D1189" t="s">
        <v>711</v>
      </c>
      <c r="E1189" t="s">
        <v>728</v>
      </c>
      <c r="I1189" t="s">
        <v>2611</v>
      </c>
      <c r="J1189" t="str">
        <f>IF($I1189="","",_xlfn.LET(_xlpm.x,VLOOKUP($I1189,'taxon-match_2026-08-31'!$A$2:$N$122,6,FALSE),IF(_xlpm.x=0,"",_xlpm.x)))</f>
        <v/>
      </c>
      <c r="K1189" t="str">
        <f>IF($I1189="","",_xlfn.LET(_xlpm.x,VLOOKUP($I1189,'taxon-match_2026-08-31'!$A$2:$N$122,4,FALSE),IF(_xlpm.x=0,"",_xlpm.x)))</f>
        <v/>
      </c>
      <c r="L1189" t="str">
        <f>IF($I1189="","",_xlfn.LET(_xlpm.x,VLOOKUP($I1189,'taxon-match_2026-08-31'!$A$2:$N$122,7,FALSE),IF(_xlpm.x=0,"",_xlpm.x)))</f>
        <v/>
      </c>
      <c r="M1189" t="str">
        <f>IF($I1189="","",_xlfn.LET(_xlpm.x,VLOOKUP($I1189,'taxon-match_2026-08-31'!$A$2:$N$122,8,FALSE),IF(_xlpm.x=0,"",_xlpm.x)))</f>
        <v/>
      </c>
      <c r="N1189" t="str">
        <f>IF($I1189="","",_xlfn.LET(_xlpm.x,VLOOKUP($I1189,'taxon-match_2026-08-31'!$A$2:$N$122,9,FALSE),IF(_xlpm.x=0,"",_xlpm.x)))</f>
        <v/>
      </c>
      <c r="O1189" t="str">
        <f>IF($I1189="","",_xlfn.LET(_xlpm.x,VLOOKUP($I1189,'taxon-match_2026-08-31'!$A$2:$N$122,10,FALSE),IF(_xlpm.x=0,"",_xlpm.x)))</f>
        <v/>
      </c>
      <c r="P1189" t="str">
        <f>IF($I1189="","",_xlfn.LET(_xlpm.x,VLOOKUP($I1189,'taxon-match_2026-08-31'!$A$2:$N$122,11,FALSE),IF(_xlpm.x=0,"",_xlpm.x)))</f>
        <v/>
      </c>
      <c r="Q1189" t="str">
        <f>IF($I1189="","",_xlfn.LET(_xlpm.x,VLOOKUP($I1189,'taxon-match_2026-08-31'!$A$2:$N$122,12,FALSE),IF(_xlpm.x=0,"",_xlpm.x)))</f>
        <v/>
      </c>
      <c r="R1189" t="str">
        <f>IF($I1189="","",_xlfn.LET(_xlpm.x,VLOOKUP($I1189,'taxon-match_2026-08-31'!$A$2:$N$122,14,FALSE),IF(_xlpm.x=0,"",_xlpm.x)))</f>
        <v/>
      </c>
      <c r="T1189" t="s">
        <v>71</v>
      </c>
      <c r="U1189" t="s">
        <v>254</v>
      </c>
      <c r="X1189" t="str">
        <f>IF(T1189="","",_xlfn.LET(_xlpm.x,VLOOKUP(T1189,'Drop-down_menus'!$F$2:$G$16,2,FALSE),IF(_xlpm.x=0,"",_xlpm.x)))</f>
        <v>https://orcid.org/0009-0002-6669-2911</v>
      </c>
      <c r="Y1189" t="str">
        <f>IF(U1189="","",_xlfn.LET(_xlpm.x,VLOOKUP(U1189,'Drop-down_menus'!$F$2:$G$16,2,FALSE),IF(_xlpm.x=0,"",_xlpm.x)))</f>
        <v/>
      </c>
      <c r="Z1189" t="str">
        <f>IF(V1189="","",_xlfn.LET(_xlpm.x,VLOOKUP(V1189,'Drop-down_menus'!$F$2:$G$16,2,FALSE),IF(_xlpm.x=0,"",_xlpm.x)))</f>
        <v/>
      </c>
      <c r="AA1189" t="str">
        <f>IF(W1189="","",_xlfn.LET(_xlpm.x,VLOOKUP(W1189,'Drop-down_menus'!$F$2:$G$16,2,FALSE),IF(_xlpm.x=0,"",_xlpm.x)))</f>
        <v/>
      </c>
      <c r="AE1189" t="s">
        <v>726</v>
      </c>
    </row>
    <row r="1190" spans="1:31" hidden="1" x14ac:dyDescent="0.2">
      <c r="A1190" s="2" t="s">
        <v>263</v>
      </c>
      <c r="C1190">
        <v>2025</v>
      </c>
      <c r="D1190" t="s">
        <v>711</v>
      </c>
      <c r="E1190" t="s">
        <v>741</v>
      </c>
      <c r="I1190" t="s">
        <v>2611</v>
      </c>
      <c r="J1190" t="str">
        <f>IF($I1190="","",_xlfn.LET(_xlpm.x,VLOOKUP($I1190,'taxon-match_2026-08-31'!$A$2:$N$122,6,FALSE),IF(_xlpm.x=0,"",_xlpm.x)))</f>
        <v/>
      </c>
      <c r="K1190" t="str">
        <f>IF($I1190="","",_xlfn.LET(_xlpm.x,VLOOKUP($I1190,'taxon-match_2026-08-31'!$A$2:$N$122,4,FALSE),IF(_xlpm.x=0,"",_xlpm.x)))</f>
        <v/>
      </c>
      <c r="L1190" t="str">
        <f>IF($I1190="","",_xlfn.LET(_xlpm.x,VLOOKUP($I1190,'taxon-match_2026-08-31'!$A$2:$N$122,7,FALSE),IF(_xlpm.x=0,"",_xlpm.x)))</f>
        <v/>
      </c>
      <c r="M1190" t="str">
        <f>IF($I1190="","",_xlfn.LET(_xlpm.x,VLOOKUP($I1190,'taxon-match_2026-08-31'!$A$2:$N$122,8,FALSE),IF(_xlpm.x=0,"",_xlpm.x)))</f>
        <v/>
      </c>
      <c r="N1190" t="str">
        <f>IF($I1190="","",_xlfn.LET(_xlpm.x,VLOOKUP($I1190,'taxon-match_2026-08-31'!$A$2:$N$122,9,FALSE),IF(_xlpm.x=0,"",_xlpm.x)))</f>
        <v/>
      </c>
      <c r="O1190" t="str">
        <f>IF($I1190="","",_xlfn.LET(_xlpm.x,VLOOKUP($I1190,'taxon-match_2026-08-31'!$A$2:$N$122,10,FALSE),IF(_xlpm.x=0,"",_xlpm.x)))</f>
        <v/>
      </c>
      <c r="P1190" t="str">
        <f>IF($I1190="","",_xlfn.LET(_xlpm.x,VLOOKUP($I1190,'taxon-match_2026-08-31'!$A$2:$N$122,11,FALSE),IF(_xlpm.x=0,"",_xlpm.x)))</f>
        <v/>
      </c>
      <c r="Q1190" t="str">
        <f>IF($I1190="","",_xlfn.LET(_xlpm.x,VLOOKUP($I1190,'taxon-match_2026-08-31'!$A$2:$N$122,12,FALSE),IF(_xlpm.x=0,"",_xlpm.x)))</f>
        <v/>
      </c>
      <c r="R1190" t="str">
        <f>IF($I1190="","",_xlfn.LET(_xlpm.x,VLOOKUP($I1190,'taxon-match_2026-08-31'!$A$2:$N$122,14,FALSE),IF(_xlpm.x=0,"",_xlpm.x)))</f>
        <v/>
      </c>
      <c r="T1190" t="s">
        <v>71</v>
      </c>
      <c r="U1190" t="s">
        <v>254</v>
      </c>
      <c r="X1190" t="str">
        <f>IF(T1190="","",_xlfn.LET(_xlpm.x,VLOOKUP(T1190,'Drop-down_menus'!$F$2:$G$16,2,FALSE),IF(_xlpm.x=0,"",_xlpm.x)))</f>
        <v>https://orcid.org/0009-0002-6669-2911</v>
      </c>
      <c r="Y1190" t="str">
        <f>IF(U1190="","",_xlfn.LET(_xlpm.x,VLOOKUP(U1190,'Drop-down_menus'!$F$2:$G$16,2,FALSE),IF(_xlpm.x=0,"",_xlpm.x)))</f>
        <v/>
      </c>
      <c r="Z1190" t="str">
        <f>IF(V1190="","",_xlfn.LET(_xlpm.x,VLOOKUP(V1190,'Drop-down_menus'!$F$2:$G$16,2,FALSE),IF(_xlpm.x=0,"",_xlpm.x)))</f>
        <v/>
      </c>
      <c r="AA1190" t="str">
        <f>IF(W1190="","",_xlfn.LET(_xlpm.x,VLOOKUP(W1190,'Drop-down_menus'!$F$2:$G$16,2,FALSE),IF(_xlpm.x=0,"",_xlpm.x)))</f>
        <v/>
      </c>
      <c r="AE1190" t="s">
        <v>739</v>
      </c>
    </row>
    <row r="1191" spans="1:31" hidden="1" x14ac:dyDescent="0.2">
      <c r="A1191" s="2" t="s">
        <v>263</v>
      </c>
      <c r="C1191">
        <v>2026</v>
      </c>
      <c r="D1191" t="s">
        <v>711</v>
      </c>
      <c r="E1191" t="s">
        <v>721</v>
      </c>
      <c r="I1191" t="s">
        <v>2611</v>
      </c>
      <c r="J1191" t="str">
        <f>IF($I1191="","",_xlfn.LET(_xlpm.x,VLOOKUP($I1191,'taxon-match_2026-08-31'!$A$2:$N$122,6,FALSE),IF(_xlpm.x=0,"",_xlpm.x)))</f>
        <v/>
      </c>
      <c r="K1191" t="str">
        <f>IF($I1191="","",_xlfn.LET(_xlpm.x,VLOOKUP($I1191,'taxon-match_2026-08-31'!$A$2:$N$122,4,FALSE),IF(_xlpm.x=0,"",_xlpm.x)))</f>
        <v/>
      </c>
      <c r="L1191" t="str">
        <f>IF($I1191="","",_xlfn.LET(_xlpm.x,VLOOKUP($I1191,'taxon-match_2026-08-31'!$A$2:$N$122,7,FALSE),IF(_xlpm.x=0,"",_xlpm.x)))</f>
        <v/>
      </c>
      <c r="M1191" t="str">
        <f>IF($I1191="","",_xlfn.LET(_xlpm.x,VLOOKUP($I1191,'taxon-match_2026-08-31'!$A$2:$N$122,8,FALSE),IF(_xlpm.x=0,"",_xlpm.x)))</f>
        <v/>
      </c>
      <c r="N1191" t="str">
        <f>IF($I1191="","",_xlfn.LET(_xlpm.x,VLOOKUP($I1191,'taxon-match_2026-08-31'!$A$2:$N$122,9,FALSE),IF(_xlpm.x=0,"",_xlpm.x)))</f>
        <v/>
      </c>
      <c r="O1191" t="str">
        <f>IF($I1191="","",_xlfn.LET(_xlpm.x,VLOOKUP($I1191,'taxon-match_2026-08-31'!$A$2:$N$122,10,FALSE),IF(_xlpm.x=0,"",_xlpm.x)))</f>
        <v/>
      </c>
      <c r="P1191" t="str">
        <f>IF($I1191="","",_xlfn.LET(_xlpm.x,VLOOKUP($I1191,'taxon-match_2026-08-31'!$A$2:$N$122,11,FALSE),IF(_xlpm.x=0,"",_xlpm.x)))</f>
        <v/>
      </c>
      <c r="Q1191" t="str">
        <f>IF($I1191="","",_xlfn.LET(_xlpm.x,VLOOKUP($I1191,'taxon-match_2026-08-31'!$A$2:$N$122,12,FALSE),IF(_xlpm.x=0,"",_xlpm.x)))</f>
        <v/>
      </c>
      <c r="R1191" t="str">
        <f>IF($I1191="","",_xlfn.LET(_xlpm.x,VLOOKUP($I1191,'taxon-match_2026-08-31'!$A$2:$N$122,14,FALSE),IF(_xlpm.x=0,"",_xlpm.x)))</f>
        <v/>
      </c>
      <c r="T1191" t="s">
        <v>71</v>
      </c>
      <c r="U1191" t="s">
        <v>254</v>
      </c>
      <c r="X1191" t="str">
        <f>IF(T1191="","",_xlfn.LET(_xlpm.x,VLOOKUP(T1191,'Drop-down_menus'!$F$2:$G$16,2,FALSE),IF(_xlpm.x=0,"",_xlpm.x)))</f>
        <v>https://orcid.org/0009-0002-6669-2911</v>
      </c>
      <c r="Y1191" t="str">
        <f>IF(U1191="","",_xlfn.LET(_xlpm.x,VLOOKUP(U1191,'Drop-down_menus'!$F$2:$G$16,2,FALSE),IF(_xlpm.x=0,"",_xlpm.x)))</f>
        <v/>
      </c>
      <c r="Z1191" t="str">
        <f>IF(V1191="","",_xlfn.LET(_xlpm.x,VLOOKUP(V1191,'Drop-down_menus'!$F$2:$G$16,2,FALSE),IF(_xlpm.x=0,"",_xlpm.x)))</f>
        <v/>
      </c>
      <c r="AA1191" t="str">
        <f>IF(W1191="","",_xlfn.LET(_xlpm.x,VLOOKUP(W1191,'Drop-down_menus'!$F$2:$G$16,2,FALSE),IF(_xlpm.x=0,"",_xlpm.x)))</f>
        <v/>
      </c>
      <c r="AB1191" t="s">
        <v>722</v>
      </c>
      <c r="AE1191" t="s">
        <v>723</v>
      </c>
    </row>
    <row r="1192" spans="1:31" hidden="1" x14ac:dyDescent="0.2">
      <c r="A1192" s="2" t="s">
        <v>263</v>
      </c>
      <c r="C1192">
        <v>2027</v>
      </c>
      <c r="D1192" t="s">
        <v>711</v>
      </c>
      <c r="E1192" t="s">
        <v>721</v>
      </c>
      <c r="I1192" t="s">
        <v>2611</v>
      </c>
      <c r="J1192" t="str">
        <f>IF($I1192="","",_xlfn.LET(_xlpm.x,VLOOKUP($I1192,'taxon-match_2026-08-31'!$A$2:$N$122,6,FALSE),IF(_xlpm.x=0,"",_xlpm.x)))</f>
        <v/>
      </c>
      <c r="K1192" t="str">
        <f>IF($I1192="","",_xlfn.LET(_xlpm.x,VLOOKUP($I1192,'taxon-match_2026-08-31'!$A$2:$N$122,4,FALSE),IF(_xlpm.x=0,"",_xlpm.x)))</f>
        <v/>
      </c>
      <c r="L1192" t="str">
        <f>IF($I1192="","",_xlfn.LET(_xlpm.x,VLOOKUP($I1192,'taxon-match_2026-08-31'!$A$2:$N$122,7,FALSE),IF(_xlpm.x=0,"",_xlpm.x)))</f>
        <v/>
      </c>
      <c r="M1192" t="str">
        <f>IF($I1192="","",_xlfn.LET(_xlpm.x,VLOOKUP($I1192,'taxon-match_2026-08-31'!$A$2:$N$122,8,FALSE),IF(_xlpm.x=0,"",_xlpm.x)))</f>
        <v/>
      </c>
      <c r="N1192" t="str">
        <f>IF($I1192="","",_xlfn.LET(_xlpm.x,VLOOKUP($I1192,'taxon-match_2026-08-31'!$A$2:$N$122,9,FALSE),IF(_xlpm.x=0,"",_xlpm.x)))</f>
        <v/>
      </c>
      <c r="O1192" t="str">
        <f>IF($I1192="","",_xlfn.LET(_xlpm.x,VLOOKUP($I1192,'taxon-match_2026-08-31'!$A$2:$N$122,10,FALSE),IF(_xlpm.x=0,"",_xlpm.x)))</f>
        <v/>
      </c>
      <c r="P1192" t="str">
        <f>IF($I1192="","",_xlfn.LET(_xlpm.x,VLOOKUP($I1192,'taxon-match_2026-08-31'!$A$2:$N$122,11,FALSE),IF(_xlpm.x=0,"",_xlpm.x)))</f>
        <v/>
      </c>
      <c r="Q1192" t="str">
        <f>IF($I1192="","",_xlfn.LET(_xlpm.x,VLOOKUP($I1192,'taxon-match_2026-08-31'!$A$2:$N$122,12,FALSE),IF(_xlpm.x=0,"",_xlpm.x)))</f>
        <v/>
      </c>
      <c r="R1192" t="str">
        <f>IF($I1192="","",_xlfn.LET(_xlpm.x,VLOOKUP($I1192,'taxon-match_2026-08-31'!$A$2:$N$122,14,FALSE),IF(_xlpm.x=0,"",_xlpm.x)))</f>
        <v/>
      </c>
      <c r="T1192" t="s">
        <v>71</v>
      </c>
      <c r="U1192" t="s">
        <v>254</v>
      </c>
      <c r="X1192" t="str">
        <f>IF(T1192="","",_xlfn.LET(_xlpm.x,VLOOKUP(T1192,'Drop-down_menus'!$F$2:$G$16,2,FALSE),IF(_xlpm.x=0,"",_xlpm.x)))</f>
        <v>https://orcid.org/0009-0002-6669-2911</v>
      </c>
      <c r="Y1192" t="str">
        <f>IF(U1192="","",_xlfn.LET(_xlpm.x,VLOOKUP(U1192,'Drop-down_menus'!$F$2:$G$16,2,FALSE),IF(_xlpm.x=0,"",_xlpm.x)))</f>
        <v/>
      </c>
      <c r="Z1192" t="str">
        <f>IF(V1192="","",_xlfn.LET(_xlpm.x,VLOOKUP(V1192,'Drop-down_menus'!$F$2:$G$16,2,FALSE),IF(_xlpm.x=0,"",_xlpm.x)))</f>
        <v/>
      </c>
      <c r="AA1192" t="str">
        <f>IF(W1192="","",_xlfn.LET(_xlpm.x,VLOOKUP(W1192,'Drop-down_menus'!$F$2:$G$16,2,FALSE),IF(_xlpm.x=0,"",_xlpm.x)))</f>
        <v/>
      </c>
      <c r="AB1192" t="s">
        <v>722</v>
      </c>
      <c r="AE1192" t="s">
        <v>723</v>
      </c>
    </row>
    <row r="1193" spans="1:31" hidden="1" x14ac:dyDescent="0.2">
      <c r="A1193" s="2" t="s">
        <v>263</v>
      </c>
      <c r="C1193">
        <v>2028</v>
      </c>
      <c r="D1193" t="s">
        <v>711</v>
      </c>
      <c r="E1193" t="s">
        <v>724</v>
      </c>
      <c r="I1193" t="s">
        <v>2611</v>
      </c>
      <c r="J1193" t="str">
        <f>IF($I1193="","",_xlfn.LET(_xlpm.x,VLOOKUP($I1193,'taxon-match_2026-08-31'!$A$2:$N$122,6,FALSE),IF(_xlpm.x=0,"",_xlpm.x)))</f>
        <v/>
      </c>
      <c r="K1193" t="str">
        <f>IF($I1193="","",_xlfn.LET(_xlpm.x,VLOOKUP($I1193,'taxon-match_2026-08-31'!$A$2:$N$122,4,FALSE),IF(_xlpm.x=0,"",_xlpm.x)))</f>
        <v/>
      </c>
      <c r="L1193" t="str">
        <f>IF($I1193="","",_xlfn.LET(_xlpm.x,VLOOKUP($I1193,'taxon-match_2026-08-31'!$A$2:$N$122,7,FALSE),IF(_xlpm.x=0,"",_xlpm.x)))</f>
        <v/>
      </c>
      <c r="M1193" t="str">
        <f>IF($I1193="","",_xlfn.LET(_xlpm.x,VLOOKUP($I1193,'taxon-match_2026-08-31'!$A$2:$N$122,8,FALSE),IF(_xlpm.x=0,"",_xlpm.x)))</f>
        <v/>
      </c>
      <c r="N1193" t="str">
        <f>IF($I1193="","",_xlfn.LET(_xlpm.x,VLOOKUP($I1193,'taxon-match_2026-08-31'!$A$2:$N$122,9,FALSE),IF(_xlpm.x=0,"",_xlpm.x)))</f>
        <v/>
      </c>
      <c r="O1193" t="str">
        <f>IF($I1193="","",_xlfn.LET(_xlpm.x,VLOOKUP($I1193,'taxon-match_2026-08-31'!$A$2:$N$122,10,FALSE),IF(_xlpm.x=0,"",_xlpm.x)))</f>
        <v/>
      </c>
      <c r="P1193" t="str">
        <f>IF($I1193="","",_xlfn.LET(_xlpm.x,VLOOKUP($I1193,'taxon-match_2026-08-31'!$A$2:$N$122,11,FALSE),IF(_xlpm.x=0,"",_xlpm.x)))</f>
        <v/>
      </c>
      <c r="Q1193" t="str">
        <f>IF($I1193="","",_xlfn.LET(_xlpm.x,VLOOKUP($I1193,'taxon-match_2026-08-31'!$A$2:$N$122,12,FALSE),IF(_xlpm.x=0,"",_xlpm.x)))</f>
        <v/>
      </c>
      <c r="R1193" t="str">
        <f>IF($I1193="","",_xlfn.LET(_xlpm.x,VLOOKUP($I1193,'taxon-match_2026-08-31'!$A$2:$N$122,14,FALSE),IF(_xlpm.x=0,"",_xlpm.x)))</f>
        <v/>
      </c>
      <c r="T1193" t="s">
        <v>71</v>
      </c>
      <c r="U1193" t="s">
        <v>254</v>
      </c>
      <c r="X1193" t="str">
        <f>IF(T1193="","",_xlfn.LET(_xlpm.x,VLOOKUP(T1193,'Drop-down_menus'!$F$2:$G$16,2,FALSE),IF(_xlpm.x=0,"",_xlpm.x)))</f>
        <v>https://orcid.org/0009-0002-6669-2911</v>
      </c>
      <c r="Y1193" t="str">
        <f>IF(U1193="","",_xlfn.LET(_xlpm.x,VLOOKUP(U1193,'Drop-down_menus'!$F$2:$G$16,2,FALSE),IF(_xlpm.x=0,"",_xlpm.x)))</f>
        <v/>
      </c>
      <c r="Z1193" t="str">
        <f>IF(V1193="","",_xlfn.LET(_xlpm.x,VLOOKUP(V1193,'Drop-down_menus'!$F$2:$G$16,2,FALSE),IF(_xlpm.x=0,"",_xlpm.x)))</f>
        <v/>
      </c>
      <c r="AA1193" t="str">
        <f>IF(W1193="","",_xlfn.LET(_xlpm.x,VLOOKUP(W1193,'Drop-down_menus'!$F$2:$G$16,2,FALSE),IF(_xlpm.x=0,"",_xlpm.x)))</f>
        <v/>
      </c>
      <c r="AB1193" t="s">
        <v>722</v>
      </c>
      <c r="AE1193" t="s">
        <v>723</v>
      </c>
    </row>
    <row r="1194" spans="1:31" hidden="1" x14ac:dyDescent="0.2">
      <c r="A1194" s="2" t="s">
        <v>263</v>
      </c>
      <c r="C1194">
        <v>2029</v>
      </c>
      <c r="D1194" t="s">
        <v>711</v>
      </c>
      <c r="E1194" t="s">
        <v>724</v>
      </c>
      <c r="I1194" t="s">
        <v>2611</v>
      </c>
      <c r="J1194" t="str">
        <f>IF($I1194="","",_xlfn.LET(_xlpm.x,VLOOKUP($I1194,'taxon-match_2026-08-31'!$A$2:$N$122,6,FALSE),IF(_xlpm.x=0,"",_xlpm.x)))</f>
        <v/>
      </c>
      <c r="K1194" t="str">
        <f>IF($I1194="","",_xlfn.LET(_xlpm.x,VLOOKUP($I1194,'taxon-match_2026-08-31'!$A$2:$N$122,4,FALSE),IF(_xlpm.x=0,"",_xlpm.x)))</f>
        <v/>
      </c>
      <c r="L1194" t="str">
        <f>IF($I1194="","",_xlfn.LET(_xlpm.x,VLOOKUP($I1194,'taxon-match_2026-08-31'!$A$2:$N$122,7,FALSE),IF(_xlpm.x=0,"",_xlpm.x)))</f>
        <v/>
      </c>
      <c r="M1194" t="str">
        <f>IF($I1194="","",_xlfn.LET(_xlpm.x,VLOOKUP($I1194,'taxon-match_2026-08-31'!$A$2:$N$122,8,FALSE),IF(_xlpm.x=0,"",_xlpm.x)))</f>
        <v/>
      </c>
      <c r="N1194" t="str">
        <f>IF($I1194="","",_xlfn.LET(_xlpm.x,VLOOKUP($I1194,'taxon-match_2026-08-31'!$A$2:$N$122,9,FALSE),IF(_xlpm.x=0,"",_xlpm.x)))</f>
        <v/>
      </c>
      <c r="O1194" t="str">
        <f>IF($I1194="","",_xlfn.LET(_xlpm.x,VLOOKUP($I1194,'taxon-match_2026-08-31'!$A$2:$N$122,10,FALSE),IF(_xlpm.x=0,"",_xlpm.x)))</f>
        <v/>
      </c>
      <c r="P1194" t="str">
        <f>IF($I1194="","",_xlfn.LET(_xlpm.x,VLOOKUP($I1194,'taxon-match_2026-08-31'!$A$2:$N$122,11,FALSE),IF(_xlpm.x=0,"",_xlpm.x)))</f>
        <v/>
      </c>
      <c r="Q1194" t="str">
        <f>IF($I1194="","",_xlfn.LET(_xlpm.x,VLOOKUP($I1194,'taxon-match_2026-08-31'!$A$2:$N$122,12,FALSE),IF(_xlpm.x=0,"",_xlpm.x)))</f>
        <v/>
      </c>
      <c r="R1194" t="str">
        <f>IF($I1194="","",_xlfn.LET(_xlpm.x,VLOOKUP($I1194,'taxon-match_2026-08-31'!$A$2:$N$122,14,FALSE),IF(_xlpm.x=0,"",_xlpm.x)))</f>
        <v/>
      </c>
      <c r="T1194" t="s">
        <v>71</v>
      </c>
      <c r="U1194" t="s">
        <v>254</v>
      </c>
      <c r="X1194" t="str">
        <f>IF(T1194="","",_xlfn.LET(_xlpm.x,VLOOKUP(T1194,'Drop-down_menus'!$F$2:$G$16,2,FALSE),IF(_xlpm.x=0,"",_xlpm.x)))</f>
        <v>https://orcid.org/0009-0002-6669-2911</v>
      </c>
      <c r="Y1194" t="str">
        <f>IF(U1194="","",_xlfn.LET(_xlpm.x,VLOOKUP(U1194,'Drop-down_menus'!$F$2:$G$16,2,FALSE),IF(_xlpm.x=0,"",_xlpm.x)))</f>
        <v/>
      </c>
      <c r="Z1194" t="str">
        <f>IF(V1194="","",_xlfn.LET(_xlpm.x,VLOOKUP(V1194,'Drop-down_menus'!$F$2:$G$16,2,FALSE),IF(_xlpm.x=0,"",_xlpm.x)))</f>
        <v/>
      </c>
      <c r="AA1194" t="str">
        <f>IF(W1194="","",_xlfn.LET(_xlpm.x,VLOOKUP(W1194,'Drop-down_menus'!$F$2:$G$16,2,FALSE),IF(_xlpm.x=0,"",_xlpm.x)))</f>
        <v/>
      </c>
      <c r="AB1194" t="s">
        <v>722</v>
      </c>
      <c r="AE1194" t="s">
        <v>723</v>
      </c>
    </row>
    <row r="1195" spans="1:31" hidden="1" x14ac:dyDescent="0.2">
      <c r="A1195" s="2" t="s">
        <v>263</v>
      </c>
      <c r="C1195">
        <v>2030</v>
      </c>
      <c r="D1195" t="s">
        <v>711</v>
      </c>
      <c r="E1195" t="s">
        <v>728</v>
      </c>
      <c r="I1195" t="s">
        <v>2611</v>
      </c>
      <c r="J1195" t="str">
        <f>IF($I1195="","",_xlfn.LET(_xlpm.x,VLOOKUP($I1195,'taxon-match_2026-08-31'!$A$2:$N$122,6,FALSE),IF(_xlpm.x=0,"",_xlpm.x)))</f>
        <v/>
      </c>
      <c r="K1195" t="str">
        <f>IF($I1195="","",_xlfn.LET(_xlpm.x,VLOOKUP($I1195,'taxon-match_2026-08-31'!$A$2:$N$122,4,FALSE),IF(_xlpm.x=0,"",_xlpm.x)))</f>
        <v/>
      </c>
      <c r="L1195" t="str">
        <f>IF($I1195="","",_xlfn.LET(_xlpm.x,VLOOKUP($I1195,'taxon-match_2026-08-31'!$A$2:$N$122,7,FALSE),IF(_xlpm.x=0,"",_xlpm.x)))</f>
        <v/>
      </c>
      <c r="M1195" t="str">
        <f>IF($I1195="","",_xlfn.LET(_xlpm.x,VLOOKUP($I1195,'taxon-match_2026-08-31'!$A$2:$N$122,8,FALSE),IF(_xlpm.x=0,"",_xlpm.x)))</f>
        <v/>
      </c>
      <c r="N1195" t="str">
        <f>IF($I1195="","",_xlfn.LET(_xlpm.x,VLOOKUP($I1195,'taxon-match_2026-08-31'!$A$2:$N$122,9,FALSE),IF(_xlpm.x=0,"",_xlpm.x)))</f>
        <v/>
      </c>
      <c r="O1195" t="str">
        <f>IF($I1195="","",_xlfn.LET(_xlpm.x,VLOOKUP($I1195,'taxon-match_2026-08-31'!$A$2:$N$122,10,FALSE),IF(_xlpm.x=0,"",_xlpm.x)))</f>
        <v/>
      </c>
      <c r="P1195" t="str">
        <f>IF($I1195="","",_xlfn.LET(_xlpm.x,VLOOKUP($I1195,'taxon-match_2026-08-31'!$A$2:$N$122,11,FALSE),IF(_xlpm.x=0,"",_xlpm.x)))</f>
        <v/>
      </c>
      <c r="Q1195" t="str">
        <f>IF($I1195="","",_xlfn.LET(_xlpm.x,VLOOKUP($I1195,'taxon-match_2026-08-31'!$A$2:$N$122,12,FALSE),IF(_xlpm.x=0,"",_xlpm.x)))</f>
        <v/>
      </c>
      <c r="R1195" t="str">
        <f>IF($I1195="","",_xlfn.LET(_xlpm.x,VLOOKUP($I1195,'taxon-match_2026-08-31'!$A$2:$N$122,14,FALSE),IF(_xlpm.x=0,"",_xlpm.x)))</f>
        <v/>
      </c>
      <c r="T1195" t="s">
        <v>71</v>
      </c>
      <c r="U1195" t="s">
        <v>254</v>
      </c>
      <c r="X1195" t="str">
        <f>IF(T1195="","",_xlfn.LET(_xlpm.x,VLOOKUP(T1195,'Drop-down_menus'!$F$2:$G$16,2,FALSE),IF(_xlpm.x=0,"",_xlpm.x)))</f>
        <v>https://orcid.org/0009-0002-6669-2911</v>
      </c>
      <c r="Y1195" t="str">
        <f>IF(U1195="","",_xlfn.LET(_xlpm.x,VLOOKUP(U1195,'Drop-down_menus'!$F$2:$G$16,2,FALSE),IF(_xlpm.x=0,"",_xlpm.x)))</f>
        <v/>
      </c>
      <c r="Z1195" t="str">
        <f>IF(V1195="","",_xlfn.LET(_xlpm.x,VLOOKUP(V1195,'Drop-down_menus'!$F$2:$G$16,2,FALSE),IF(_xlpm.x=0,"",_xlpm.x)))</f>
        <v/>
      </c>
      <c r="AA1195" t="str">
        <f>IF(W1195="","",_xlfn.LET(_xlpm.x,VLOOKUP(W1195,'Drop-down_menus'!$F$2:$G$16,2,FALSE),IF(_xlpm.x=0,"",_xlpm.x)))</f>
        <v/>
      </c>
      <c r="AE1195" t="s">
        <v>726</v>
      </c>
    </row>
    <row r="1196" spans="1:31" hidden="1" x14ac:dyDescent="0.2">
      <c r="A1196" s="2" t="s">
        <v>264</v>
      </c>
      <c r="C1196">
        <v>2031</v>
      </c>
      <c r="D1196" t="s">
        <v>711</v>
      </c>
      <c r="E1196" t="s">
        <v>741</v>
      </c>
      <c r="I1196" t="s">
        <v>2611</v>
      </c>
      <c r="J1196" t="str">
        <f>IF($I1196="","",_xlfn.LET(_xlpm.x,VLOOKUP($I1196,'taxon-match_2026-08-31'!$A$2:$N$122,6,FALSE),IF(_xlpm.x=0,"",_xlpm.x)))</f>
        <v/>
      </c>
      <c r="K1196" t="str">
        <f>IF($I1196="","",_xlfn.LET(_xlpm.x,VLOOKUP($I1196,'taxon-match_2026-08-31'!$A$2:$N$122,4,FALSE),IF(_xlpm.x=0,"",_xlpm.x)))</f>
        <v/>
      </c>
      <c r="L1196" t="str">
        <f>IF($I1196="","",_xlfn.LET(_xlpm.x,VLOOKUP($I1196,'taxon-match_2026-08-31'!$A$2:$N$122,7,FALSE),IF(_xlpm.x=0,"",_xlpm.x)))</f>
        <v/>
      </c>
      <c r="M1196" t="str">
        <f>IF($I1196="","",_xlfn.LET(_xlpm.x,VLOOKUP($I1196,'taxon-match_2026-08-31'!$A$2:$N$122,8,FALSE),IF(_xlpm.x=0,"",_xlpm.x)))</f>
        <v/>
      </c>
      <c r="N1196" t="str">
        <f>IF($I1196="","",_xlfn.LET(_xlpm.x,VLOOKUP($I1196,'taxon-match_2026-08-31'!$A$2:$N$122,9,FALSE),IF(_xlpm.x=0,"",_xlpm.x)))</f>
        <v/>
      </c>
      <c r="O1196" t="str">
        <f>IF($I1196="","",_xlfn.LET(_xlpm.x,VLOOKUP($I1196,'taxon-match_2026-08-31'!$A$2:$N$122,10,FALSE),IF(_xlpm.x=0,"",_xlpm.x)))</f>
        <v/>
      </c>
      <c r="P1196" t="str">
        <f>IF($I1196="","",_xlfn.LET(_xlpm.x,VLOOKUP($I1196,'taxon-match_2026-08-31'!$A$2:$N$122,11,FALSE),IF(_xlpm.x=0,"",_xlpm.x)))</f>
        <v/>
      </c>
      <c r="Q1196" t="str">
        <f>IF($I1196="","",_xlfn.LET(_xlpm.x,VLOOKUP($I1196,'taxon-match_2026-08-31'!$A$2:$N$122,12,FALSE),IF(_xlpm.x=0,"",_xlpm.x)))</f>
        <v/>
      </c>
      <c r="R1196" t="str">
        <f>IF($I1196="","",_xlfn.LET(_xlpm.x,VLOOKUP($I1196,'taxon-match_2026-08-31'!$A$2:$N$122,14,FALSE),IF(_xlpm.x=0,"",_xlpm.x)))</f>
        <v/>
      </c>
      <c r="T1196" t="s">
        <v>71</v>
      </c>
      <c r="U1196" t="s">
        <v>254</v>
      </c>
      <c r="X1196" t="str">
        <f>IF(T1196="","",_xlfn.LET(_xlpm.x,VLOOKUP(T1196,'Drop-down_menus'!$F$2:$G$16,2,FALSE),IF(_xlpm.x=0,"",_xlpm.x)))</f>
        <v>https://orcid.org/0009-0002-6669-2911</v>
      </c>
      <c r="Y1196" t="str">
        <f>IF(U1196="","",_xlfn.LET(_xlpm.x,VLOOKUP(U1196,'Drop-down_menus'!$F$2:$G$16,2,FALSE),IF(_xlpm.x=0,"",_xlpm.x)))</f>
        <v/>
      </c>
      <c r="Z1196" t="str">
        <f>IF(V1196="","",_xlfn.LET(_xlpm.x,VLOOKUP(V1196,'Drop-down_menus'!$F$2:$G$16,2,FALSE),IF(_xlpm.x=0,"",_xlpm.x)))</f>
        <v/>
      </c>
      <c r="AA1196" t="str">
        <f>IF(W1196="","",_xlfn.LET(_xlpm.x,VLOOKUP(W1196,'Drop-down_menus'!$F$2:$G$16,2,FALSE),IF(_xlpm.x=0,"",_xlpm.x)))</f>
        <v/>
      </c>
      <c r="AE1196" t="s">
        <v>739</v>
      </c>
    </row>
    <row r="1197" spans="1:31" hidden="1" x14ac:dyDescent="0.2">
      <c r="A1197" s="2" t="s">
        <v>264</v>
      </c>
      <c r="C1197">
        <v>2032</v>
      </c>
      <c r="D1197" t="s">
        <v>711</v>
      </c>
      <c r="E1197" t="s">
        <v>721</v>
      </c>
      <c r="I1197" t="s">
        <v>2611</v>
      </c>
      <c r="J1197" t="str">
        <f>IF($I1197="","",_xlfn.LET(_xlpm.x,VLOOKUP($I1197,'taxon-match_2026-08-31'!$A$2:$N$122,6,FALSE),IF(_xlpm.x=0,"",_xlpm.x)))</f>
        <v/>
      </c>
      <c r="K1197" t="str">
        <f>IF($I1197="","",_xlfn.LET(_xlpm.x,VLOOKUP($I1197,'taxon-match_2026-08-31'!$A$2:$N$122,4,FALSE),IF(_xlpm.x=0,"",_xlpm.x)))</f>
        <v/>
      </c>
      <c r="L1197" t="str">
        <f>IF($I1197="","",_xlfn.LET(_xlpm.x,VLOOKUP($I1197,'taxon-match_2026-08-31'!$A$2:$N$122,7,FALSE),IF(_xlpm.x=0,"",_xlpm.x)))</f>
        <v/>
      </c>
      <c r="M1197" t="str">
        <f>IF($I1197="","",_xlfn.LET(_xlpm.x,VLOOKUP($I1197,'taxon-match_2026-08-31'!$A$2:$N$122,8,FALSE),IF(_xlpm.x=0,"",_xlpm.x)))</f>
        <v/>
      </c>
      <c r="N1197" t="str">
        <f>IF($I1197="","",_xlfn.LET(_xlpm.x,VLOOKUP($I1197,'taxon-match_2026-08-31'!$A$2:$N$122,9,FALSE),IF(_xlpm.x=0,"",_xlpm.x)))</f>
        <v/>
      </c>
      <c r="O1197" t="str">
        <f>IF($I1197="","",_xlfn.LET(_xlpm.x,VLOOKUP($I1197,'taxon-match_2026-08-31'!$A$2:$N$122,10,FALSE),IF(_xlpm.x=0,"",_xlpm.x)))</f>
        <v/>
      </c>
      <c r="P1197" t="str">
        <f>IF($I1197="","",_xlfn.LET(_xlpm.x,VLOOKUP($I1197,'taxon-match_2026-08-31'!$A$2:$N$122,11,FALSE),IF(_xlpm.x=0,"",_xlpm.x)))</f>
        <v/>
      </c>
      <c r="Q1197" t="str">
        <f>IF($I1197="","",_xlfn.LET(_xlpm.x,VLOOKUP($I1197,'taxon-match_2026-08-31'!$A$2:$N$122,12,FALSE),IF(_xlpm.x=0,"",_xlpm.x)))</f>
        <v/>
      </c>
      <c r="R1197" t="str">
        <f>IF($I1197="","",_xlfn.LET(_xlpm.x,VLOOKUP($I1197,'taxon-match_2026-08-31'!$A$2:$N$122,14,FALSE),IF(_xlpm.x=0,"",_xlpm.x)))</f>
        <v/>
      </c>
      <c r="T1197" t="s">
        <v>71</v>
      </c>
      <c r="U1197" t="s">
        <v>254</v>
      </c>
      <c r="X1197" t="str">
        <f>IF(T1197="","",_xlfn.LET(_xlpm.x,VLOOKUP(T1197,'Drop-down_menus'!$F$2:$G$16,2,FALSE),IF(_xlpm.x=0,"",_xlpm.x)))</f>
        <v>https://orcid.org/0009-0002-6669-2911</v>
      </c>
      <c r="Y1197" t="str">
        <f>IF(U1197="","",_xlfn.LET(_xlpm.x,VLOOKUP(U1197,'Drop-down_menus'!$F$2:$G$16,2,FALSE),IF(_xlpm.x=0,"",_xlpm.x)))</f>
        <v/>
      </c>
      <c r="Z1197" t="str">
        <f>IF(V1197="","",_xlfn.LET(_xlpm.x,VLOOKUP(V1197,'Drop-down_menus'!$F$2:$G$16,2,FALSE),IF(_xlpm.x=0,"",_xlpm.x)))</f>
        <v/>
      </c>
      <c r="AA1197" t="str">
        <f>IF(W1197="","",_xlfn.LET(_xlpm.x,VLOOKUP(W1197,'Drop-down_menus'!$F$2:$G$16,2,FALSE),IF(_xlpm.x=0,"",_xlpm.x)))</f>
        <v/>
      </c>
      <c r="AB1197" t="s">
        <v>722</v>
      </c>
      <c r="AE1197" t="s">
        <v>723</v>
      </c>
    </row>
    <row r="1198" spans="1:31" hidden="1" x14ac:dyDescent="0.2">
      <c r="A1198" s="2" t="s">
        <v>264</v>
      </c>
      <c r="C1198">
        <v>2033</v>
      </c>
      <c r="D1198" t="s">
        <v>711</v>
      </c>
      <c r="E1198" t="s">
        <v>721</v>
      </c>
      <c r="I1198" t="s">
        <v>2611</v>
      </c>
      <c r="J1198" t="str">
        <f>IF($I1198="","",_xlfn.LET(_xlpm.x,VLOOKUP($I1198,'taxon-match_2026-08-31'!$A$2:$N$122,6,FALSE),IF(_xlpm.x=0,"",_xlpm.x)))</f>
        <v/>
      </c>
      <c r="K1198" t="str">
        <f>IF($I1198="","",_xlfn.LET(_xlpm.x,VLOOKUP($I1198,'taxon-match_2026-08-31'!$A$2:$N$122,4,FALSE),IF(_xlpm.x=0,"",_xlpm.x)))</f>
        <v/>
      </c>
      <c r="L1198" t="str">
        <f>IF($I1198="","",_xlfn.LET(_xlpm.x,VLOOKUP($I1198,'taxon-match_2026-08-31'!$A$2:$N$122,7,FALSE),IF(_xlpm.x=0,"",_xlpm.x)))</f>
        <v/>
      </c>
      <c r="M1198" t="str">
        <f>IF($I1198="","",_xlfn.LET(_xlpm.x,VLOOKUP($I1198,'taxon-match_2026-08-31'!$A$2:$N$122,8,FALSE),IF(_xlpm.x=0,"",_xlpm.x)))</f>
        <v/>
      </c>
      <c r="N1198" t="str">
        <f>IF($I1198="","",_xlfn.LET(_xlpm.x,VLOOKUP($I1198,'taxon-match_2026-08-31'!$A$2:$N$122,9,FALSE),IF(_xlpm.x=0,"",_xlpm.x)))</f>
        <v/>
      </c>
      <c r="O1198" t="str">
        <f>IF($I1198="","",_xlfn.LET(_xlpm.x,VLOOKUP($I1198,'taxon-match_2026-08-31'!$A$2:$N$122,10,FALSE),IF(_xlpm.x=0,"",_xlpm.x)))</f>
        <v/>
      </c>
      <c r="P1198" t="str">
        <f>IF($I1198="","",_xlfn.LET(_xlpm.x,VLOOKUP($I1198,'taxon-match_2026-08-31'!$A$2:$N$122,11,FALSE),IF(_xlpm.x=0,"",_xlpm.x)))</f>
        <v/>
      </c>
      <c r="Q1198" t="str">
        <f>IF($I1198="","",_xlfn.LET(_xlpm.x,VLOOKUP($I1198,'taxon-match_2026-08-31'!$A$2:$N$122,12,FALSE),IF(_xlpm.x=0,"",_xlpm.x)))</f>
        <v/>
      </c>
      <c r="R1198" t="str">
        <f>IF($I1198="","",_xlfn.LET(_xlpm.x,VLOOKUP($I1198,'taxon-match_2026-08-31'!$A$2:$N$122,14,FALSE),IF(_xlpm.x=0,"",_xlpm.x)))</f>
        <v/>
      </c>
      <c r="T1198" t="s">
        <v>71</v>
      </c>
      <c r="U1198" t="s">
        <v>254</v>
      </c>
      <c r="X1198" t="str">
        <f>IF(T1198="","",_xlfn.LET(_xlpm.x,VLOOKUP(T1198,'Drop-down_menus'!$F$2:$G$16,2,FALSE),IF(_xlpm.x=0,"",_xlpm.x)))</f>
        <v>https://orcid.org/0009-0002-6669-2911</v>
      </c>
      <c r="Y1198" t="str">
        <f>IF(U1198="","",_xlfn.LET(_xlpm.x,VLOOKUP(U1198,'Drop-down_menus'!$F$2:$G$16,2,FALSE),IF(_xlpm.x=0,"",_xlpm.x)))</f>
        <v/>
      </c>
      <c r="Z1198" t="str">
        <f>IF(V1198="","",_xlfn.LET(_xlpm.x,VLOOKUP(V1198,'Drop-down_menus'!$F$2:$G$16,2,FALSE),IF(_xlpm.x=0,"",_xlpm.x)))</f>
        <v/>
      </c>
      <c r="AA1198" t="str">
        <f>IF(W1198="","",_xlfn.LET(_xlpm.x,VLOOKUP(W1198,'Drop-down_menus'!$F$2:$G$16,2,FALSE),IF(_xlpm.x=0,"",_xlpm.x)))</f>
        <v/>
      </c>
      <c r="AB1198" t="s">
        <v>722</v>
      </c>
      <c r="AE1198" t="s">
        <v>723</v>
      </c>
    </row>
    <row r="1199" spans="1:31" hidden="1" x14ac:dyDescent="0.2">
      <c r="A1199" s="2" t="s">
        <v>264</v>
      </c>
      <c r="C1199">
        <v>2034</v>
      </c>
      <c r="D1199" t="s">
        <v>711</v>
      </c>
      <c r="E1199" t="s">
        <v>724</v>
      </c>
      <c r="I1199" t="s">
        <v>2611</v>
      </c>
      <c r="J1199" t="str">
        <f>IF($I1199="","",_xlfn.LET(_xlpm.x,VLOOKUP($I1199,'taxon-match_2026-08-31'!$A$2:$N$122,6,FALSE),IF(_xlpm.x=0,"",_xlpm.x)))</f>
        <v/>
      </c>
      <c r="K1199" t="str">
        <f>IF($I1199="","",_xlfn.LET(_xlpm.x,VLOOKUP($I1199,'taxon-match_2026-08-31'!$A$2:$N$122,4,FALSE),IF(_xlpm.x=0,"",_xlpm.x)))</f>
        <v/>
      </c>
      <c r="L1199" t="str">
        <f>IF($I1199="","",_xlfn.LET(_xlpm.x,VLOOKUP($I1199,'taxon-match_2026-08-31'!$A$2:$N$122,7,FALSE),IF(_xlpm.x=0,"",_xlpm.x)))</f>
        <v/>
      </c>
      <c r="M1199" t="str">
        <f>IF($I1199="","",_xlfn.LET(_xlpm.x,VLOOKUP($I1199,'taxon-match_2026-08-31'!$A$2:$N$122,8,FALSE),IF(_xlpm.x=0,"",_xlpm.x)))</f>
        <v/>
      </c>
      <c r="N1199" t="str">
        <f>IF($I1199="","",_xlfn.LET(_xlpm.x,VLOOKUP($I1199,'taxon-match_2026-08-31'!$A$2:$N$122,9,FALSE),IF(_xlpm.x=0,"",_xlpm.x)))</f>
        <v/>
      </c>
      <c r="O1199" t="str">
        <f>IF($I1199="","",_xlfn.LET(_xlpm.x,VLOOKUP($I1199,'taxon-match_2026-08-31'!$A$2:$N$122,10,FALSE),IF(_xlpm.x=0,"",_xlpm.x)))</f>
        <v/>
      </c>
      <c r="P1199" t="str">
        <f>IF($I1199="","",_xlfn.LET(_xlpm.x,VLOOKUP($I1199,'taxon-match_2026-08-31'!$A$2:$N$122,11,FALSE),IF(_xlpm.x=0,"",_xlpm.x)))</f>
        <v/>
      </c>
      <c r="Q1199" t="str">
        <f>IF($I1199="","",_xlfn.LET(_xlpm.x,VLOOKUP($I1199,'taxon-match_2026-08-31'!$A$2:$N$122,12,FALSE),IF(_xlpm.x=0,"",_xlpm.x)))</f>
        <v/>
      </c>
      <c r="R1199" t="str">
        <f>IF($I1199="","",_xlfn.LET(_xlpm.x,VLOOKUP($I1199,'taxon-match_2026-08-31'!$A$2:$N$122,14,FALSE),IF(_xlpm.x=0,"",_xlpm.x)))</f>
        <v/>
      </c>
      <c r="T1199" t="s">
        <v>71</v>
      </c>
      <c r="U1199" t="s">
        <v>254</v>
      </c>
      <c r="X1199" t="str">
        <f>IF(T1199="","",_xlfn.LET(_xlpm.x,VLOOKUP(T1199,'Drop-down_menus'!$F$2:$G$16,2,FALSE),IF(_xlpm.x=0,"",_xlpm.x)))</f>
        <v>https://orcid.org/0009-0002-6669-2911</v>
      </c>
      <c r="Y1199" t="str">
        <f>IF(U1199="","",_xlfn.LET(_xlpm.x,VLOOKUP(U1199,'Drop-down_menus'!$F$2:$G$16,2,FALSE),IF(_xlpm.x=0,"",_xlpm.x)))</f>
        <v/>
      </c>
      <c r="Z1199" t="str">
        <f>IF(V1199="","",_xlfn.LET(_xlpm.x,VLOOKUP(V1199,'Drop-down_menus'!$F$2:$G$16,2,FALSE),IF(_xlpm.x=0,"",_xlpm.x)))</f>
        <v/>
      </c>
      <c r="AA1199" t="str">
        <f>IF(W1199="","",_xlfn.LET(_xlpm.x,VLOOKUP(W1199,'Drop-down_menus'!$F$2:$G$16,2,FALSE),IF(_xlpm.x=0,"",_xlpm.x)))</f>
        <v/>
      </c>
      <c r="AB1199" t="s">
        <v>722</v>
      </c>
      <c r="AE1199" t="s">
        <v>723</v>
      </c>
    </row>
    <row r="1200" spans="1:31" hidden="1" x14ac:dyDescent="0.2">
      <c r="A1200" s="2" t="s">
        <v>264</v>
      </c>
      <c r="C1200">
        <v>2035</v>
      </c>
      <c r="D1200" t="s">
        <v>711</v>
      </c>
      <c r="E1200" t="s">
        <v>724</v>
      </c>
      <c r="I1200" t="s">
        <v>2611</v>
      </c>
      <c r="J1200" t="str">
        <f>IF($I1200="","",_xlfn.LET(_xlpm.x,VLOOKUP($I1200,'taxon-match_2026-08-31'!$A$2:$N$122,6,FALSE),IF(_xlpm.x=0,"",_xlpm.x)))</f>
        <v/>
      </c>
      <c r="K1200" t="str">
        <f>IF($I1200="","",_xlfn.LET(_xlpm.x,VLOOKUP($I1200,'taxon-match_2026-08-31'!$A$2:$N$122,4,FALSE),IF(_xlpm.x=0,"",_xlpm.x)))</f>
        <v/>
      </c>
      <c r="L1200" t="str">
        <f>IF($I1200="","",_xlfn.LET(_xlpm.x,VLOOKUP($I1200,'taxon-match_2026-08-31'!$A$2:$N$122,7,FALSE),IF(_xlpm.x=0,"",_xlpm.x)))</f>
        <v/>
      </c>
      <c r="M1200" t="str">
        <f>IF($I1200="","",_xlfn.LET(_xlpm.x,VLOOKUP($I1200,'taxon-match_2026-08-31'!$A$2:$N$122,8,FALSE),IF(_xlpm.x=0,"",_xlpm.x)))</f>
        <v/>
      </c>
      <c r="N1200" t="str">
        <f>IF($I1200="","",_xlfn.LET(_xlpm.x,VLOOKUP($I1200,'taxon-match_2026-08-31'!$A$2:$N$122,9,FALSE),IF(_xlpm.x=0,"",_xlpm.x)))</f>
        <v/>
      </c>
      <c r="O1200" t="str">
        <f>IF($I1200="","",_xlfn.LET(_xlpm.x,VLOOKUP($I1200,'taxon-match_2026-08-31'!$A$2:$N$122,10,FALSE),IF(_xlpm.x=0,"",_xlpm.x)))</f>
        <v/>
      </c>
      <c r="P1200" t="str">
        <f>IF($I1200="","",_xlfn.LET(_xlpm.x,VLOOKUP($I1200,'taxon-match_2026-08-31'!$A$2:$N$122,11,FALSE),IF(_xlpm.x=0,"",_xlpm.x)))</f>
        <v/>
      </c>
      <c r="Q1200" t="str">
        <f>IF($I1200="","",_xlfn.LET(_xlpm.x,VLOOKUP($I1200,'taxon-match_2026-08-31'!$A$2:$N$122,12,FALSE),IF(_xlpm.x=0,"",_xlpm.x)))</f>
        <v/>
      </c>
      <c r="R1200" t="str">
        <f>IF($I1200="","",_xlfn.LET(_xlpm.x,VLOOKUP($I1200,'taxon-match_2026-08-31'!$A$2:$N$122,14,FALSE),IF(_xlpm.x=0,"",_xlpm.x)))</f>
        <v/>
      </c>
      <c r="T1200" t="s">
        <v>71</v>
      </c>
      <c r="U1200" t="s">
        <v>254</v>
      </c>
      <c r="X1200" t="str">
        <f>IF(T1200="","",_xlfn.LET(_xlpm.x,VLOOKUP(T1200,'Drop-down_menus'!$F$2:$G$16,2,FALSE),IF(_xlpm.x=0,"",_xlpm.x)))</f>
        <v>https://orcid.org/0009-0002-6669-2911</v>
      </c>
      <c r="Y1200" t="str">
        <f>IF(U1200="","",_xlfn.LET(_xlpm.x,VLOOKUP(U1200,'Drop-down_menus'!$F$2:$G$16,2,FALSE),IF(_xlpm.x=0,"",_xlpm.x)))</f>
        <v/>
      </c>
      <c r="Z1200" t="str">
        <f>IF(V1200="","",_xlfn.LET(_xlpm.x,VLOOKUP(V1200,'Drop-down_menus'!$F$2:$G$16,2,FALSE),IF(_xlpm.x=0,"",_xlpm.x)))</f>
        <v/>
      </c>
      <c r="AA1200" t="str">
        <f>IF(W1200="","",_xlfn.LET(_xlpm.x,VLOOKUP(W1200,'Drop-down_menus'!$F$2:$G$16,2,FALSE),IF(_xlpm.x=0,"",_xlpm.x)))</f>
        <v/>
      </c>
      <c r="AB1200" t="s">
        <v>722</v>
      </c>
      <c r="AE1200" t="s">
        <v>723</v>
      </c>
    </row>
    <row r="1201" spans="1:31" hidden="1" x14ac:dyDescent="0.2">
      <c r="A1201" s="2" t="s">
        <v>264</v>
      </c>
      <c r="C1201">
        <v>2036</v>
      </c>
      <c r="D1201" t="s">
        <v>711</v>
      </c>
      <c r="E1201" t="s">
        <v>728</v>
      </c>
      <c r="I1201" t="s">
        <v>2611</v>
      </c>
      <c r="J1201" t="str">
        <f>IF($I1201="","",_xlfn.LET(_xlpm.x,VLOOKUP($I1201,'taxon-match_2026-08-31'!$A$2:$N$122,6,FALSE),IF(_xlpm.x=0,"",_xlpm.x)))</f>
        <v/>
      </c>
      <c r="K1201" t="str">
        <f>IF($I1201="","",_xlfn.LET(_xlpm.x,VLOOKUP($I1201,'taxon-match_2026-08-31'!$A$2:$N$122,4,FALSE),IF(_xlpm.x=0,"",_xlpm.x)))</f>
        <v/>
      </c>
      <c r="L1201" t="str">
        <f>IF($I1201="","",_xlfn.LET(_xlpm.x,VLOOKUP($I1201,'taxon-match_2026-08-31'!$A$2:$N$122,7,FALSE),IF(_xlpm.x=0,"",_xlpm.x)))</f>
        <v/>
      </c>
      <c r="M1201" t="str">
        <f>IF($I1201="","",_xlfn.LET(_xlpm.x,VLOOKUP($I1201,'taxon-match_2026-08-31'!$A$2:$N$122,8,FALSE),IF(_xlpm.x=0,"",_xlpm.x)))</f>
        <v/>
      </c>
      <c r="N1201" t="str">
        <f>IF($I1201="","",_xlfn.LET(_xlpm.x,VLOOKUP($I1201,'taxon-match_2026-08-31'!$A$2:$N$122,9,FALSE),IF(_xlpm.x=0,"",_xlpm.x)))</f>
        <v/>
      </c>
      <c r="O1201" t="str">
        <f>IF($I1201="","",_xlfn.LET(_xlpm.x,VLOOKUP($I1201,'taxon-match_2026-08-31'!$A$2:$N$122,10,FALSE),IF(_xlpm.x=0,"",_xlpm.x)))</f>
        <v/>
      </c>
      <c r="P1201" t="str">
        <f>IF($I1201="","",_xlfn.LET(_xlpm.x,VLOOKUP($I1201,'taxon-match_2026-08-31'!$A$2:$N$122,11,FALSE),IF(_xlpm.x=0,"",_xlpm.x)))</f>
        <v/>
      </c>
      <c r="Q1201" t="str">
        <f>IF($I1201="","",_xlfn.LET(_xlpm.x,VLOOKUP($I1201,'taxon-match_2026-08-31'!$A$2:$N$122,12,FALSE),IF(_xlpm.x=0,"",_xlpm.x)))</f>
        <v/>
      </c>
      <c r="R1201" t="str">
        <f>IF($I1201="","",_xlfn.LET(_xlpm.x,VLOOKUP($I1201,'taxon-match_2026-08-31'!$A$2:$N$122,14,FALSE),IF(_xlpm.x=0,"",_xlpm.x)))</f>
        <v/>
      </c>
      <c r="T1201" t="s">
        <v>71</v>
      </c>
      <c r="U1201" t="s">
        <v>254</v>
      </c>
      <c r="X1201" t="str">
        <f>IF(T1201="","",_xlfn.LET(_xlpm.x,VLOOKUP(T1201,'Drop-down_menus'!$F$2:$G$16,2,FALSE),IF(_xlpm.x=0,"",_xlpm.x)))</f>
        <v>https://orcid.org/0009-0002-6669-2911</v>
      </c>
      <c r="Y1201" t="str">
        <f>IF(U1201="","",_xlfn.LET(_xlpm.x,VLOOKUP(U1201,'Drop-down_menus'!$F$2:$G$16,2,FALSE),IF(_xlpm.x=0,"",_xlpm.x)))</f>
        <v/>
      </c>
      <c r="Z1201" t="str">
        <f>IF(V1201="","",_xlfn.LET(_xlpm.x,VLOOKUP(V1201,'Drop-down_menus'!$F$2:$G$16,2,FALSE),IF(_xlpm.x=0,"",_xlpm.x)))</f>
        <v/>
      </c>
      <c r="AA1201" t="str">
        <f>IF(W1201="","",_xlfn.LET(_xlpm.x,VLOOKUP(W1201,'Drop-down_menus'!$F$2:$G$16,2,FALSE),IF(_xlpm.x=0,"",_xlpm.x)))</f>
        <v/>
      </c>
      <c r="AE1201" t="s">
        <v>726</v>
      </c>
    </row>
    <row r="1202" spans="1:31" hidden="1" x14ac:dyDescent="0.2">
      <c r="A1202" s="2" t="s">
        <v>265</v>
      </c>
      <c r="C1202">
        <v>2037</v>
      </c>
      <c r="D1202" t="s">
        <v>711</v>
      </c>
      <c r="E1202" t="s">
        <v>741</v>
      </c>
      <c r="I1202" t="s">
        <v>2611</v>
      </c>
      <c r="J1202" t="str">
        <f>IF($I1202="","",_xlfn.LET(_xlpm.x,VLOOKUP($I1202,'taxon-match_2026-08-31'!$A$2:$N$122,6,FALSE),IF(_xlpm.x=0,"",_xlpm.x)))</f>
        <v/>
      </c>
      <c r="K1202" t="str">
        <f>IF($I1202="","",_xlfn.LET(_xlpm.x,VLOOKUP($I1202,'taxon-match_2026-08-31'!$A$2:$N$122,4,FALSE),IF(_xlpm.x=0,"",_xlpm.x)))</f>
        <v/>
      </c>
      <c r="L1202" t="str">
        <f>IF($I1202="","",_xlfn.LET(_xlpm.x,VLOOKUP($I1202,'taxon-match_2026-08-31'!$A$2:$N$122,7,FALSE),IF(_xlpm.x=0,"",_xlpm.x)))</f>
        <v/>
      </c>
      <c r="M1202" t="str">
        <f>IF($I1202="","",_xlfn.LET(_xlpm.x,VLOOKUP($I1202,'taxon-match_2026-08-31'!$A$2:$N$122,8,FALSE),IF(_xlpm.x=0,"",_xlpm.x)))</f>
        <v/>
      </c>
      <c r="N1202" t="str">
        <f>IF($I1202="","",_xlfn.LET(_xlpm.x,VLOOKUP($I1202,'taxon-match_2026-08-31'!$A$2:$N$122,9,FALSE),IF(_xlpm.x=0,"",_xlpm.x)))</f>
        <v/>
      </c>
      <c r="O1202" t="str">
        <f>IF($I1202="","",_xlfn.LET(_xlpm.x,VLOOKUP($I1202,'taxon-match_2026-08-31'!$A$2:$N$122,10,FALSE),IF(_xlpm.x=0,"",_xlpm.x)))</f>
        <v/>
      </c>
      <c r="P1202" t="str">
        <f>IF($I1202="","",_xlfn.LET(_xlpm.x,VLOOKUP($I1202,'taxon-match_2026-08-31'!$A$2:$N$122,11,FALSE),IF(_xlpm.x=0,"",_xlpm.x)))</f>
        <v/>
      </c>
      <c r="Q1202" t="str">
        <f>IF($I1202="","",_xlfn.LET(_xlpm.x,VLOOKUP($I1202,'taxon-match_2026-08-31'!$A$2:$N$122,12,FALSE),IF(_xlpm.x=0,"",_xlpm.x)))</f>
        <v/>
      </c>
      <c r="R1202" t="str">
        <f>IF($I1202="","",_xlfn.LET(_xlpm.x,VLOOKUP($I1202,'taxon-match_2026-08-31'!$A$2:$N$122,14,FALSE),IF(_xlpm.x=0,"",_xlpm.x)))</f>
        <v/>
      </c>
      <c r="T1202" t="s">
        <v>71</v>
      </c>
      <c r="U1202" t="s">
        <v>254</v>
      </c>
      <c r="X1202" t="str">
        <f>IF(T1202="","",_xlfn.LET(_xlpm.x,VLOOKUP(T1202,'Drop-down_menus'!$F$2:$G$16,2,FALSE),IF(_xlpm.x=0,"",_xlpm.x)))</f>
        <v>https://orcid.org/0009-0002-6669-2911</v>
      </c>
      <c r="Y1202" t="str">
        <f>IF(U1202="","",_xlfn.LET(_xlpm.x,VLOOKUP(U1202,'Drop-down_menus'!$F$2:$G$16,2,FALSE),IF(_xlpm.x=0,"",_xlpm.x)))</f>
        <v/>
      </c>
      <c r="Z1202" t="str">
        <f>IF(V1202="","",_xlfn.LET(_xlpm.x,VLOOKUP(V1202,'Drop-down_menus'!$F$2:$G$16,2,FALSE),IF(_xlpm.x=0,"",_xlpm.x)))</f>
        <v/>
      </c>
      <c r="AA1202" t="str">
        <f>IF(W1202="","",_xlfn.LET(_xlpm.x,VLOOKUP(W1202,'Drop-down_menus'!$F$2:$G$16,2,FALSE),IF(_xlpm.x=0,"",_xlpm.x)))</f>
        <v/>
      </c>
      <c r="AE1202" t="s">
        <v>739</v>
      </c>
    </row>
    <row r="1203" spans="1:31" hidden="1" x14ac:dyDescent="0.2">
      <c r="A1203" s="2" t="s">
        <v>265</v>
      </c>
      <c r="C1203">
        <v>2038</v>
      </c>
      <c r="D1203" t="s">
        <v>711</v>
      </c>
      <c r="E1203" t="s">
        <v>721</v>
      </c>
      <c r="I1203" t="s">
        <v>2611</v>
      </c>
      <c r="J1203" t="str">
        <f>IF($I1203="","",_xlfn.LET(_xlpm.x,VLOOKUP($I1203,'taxon-match_2026-08-31'!$A$2:$N$122,6,FALSE),IF(_xlpm.x=0,"",_xlpm.x)))</f>
        <v/>
      </c>
      <c r="K1203" t="str">
        <f>IF($I1203="","",_xlfn.LET(_xlpm.x,VLOOKUP($I1203,'taxon-match_2026-08-31'!$A$2:$N$122,4,FALSE),IF(_xlpm.x=0,"",_xlpm.x)))</f>
        <v/>
      </c>
      <c r="L1203" t="str">
        <f>IF($I1203="","",_xlfn.LET(_xlpm.x,VLOOKUP($I1203,'taxon-match_2026-08-31'!$A$2:$N$122,7,FALSE),IF(_xlpm.x=0,"",_xlpm.x)))</f>
        <v/>
      </c>
      <c r="M1203" t="str">
        <f>IF($I1203="","",_xlfn.LET(_xlpm.x,VLOOKUP($I1203,'taxon-match_2026-08-31'!$A$2:$N$122,8,FALSE),IF(_xlpm.x=0,"",_xlpm.x)))</f>
        <v/>
      </c>
      <c r="N1203" t="str">
        <f>IF($I1203="","",_xlfn.LET(_xlpm.x,VLOOKUP($I1203,'taxon-match_2026-08-31'!$A$2:$N$122,9,FALSE),IF(_xlpm.x=0,"",_xlpm.x)))</f>
        <v/>
      </c>
      <c r="O1203" t="str">
        <f>IF($I1203="","",_xlfn.LET(_xlpm.x,VLOOKUP($I1203,'taxon-match_2026-08-31'!$A$2:$N$122,10,FALSE),IF(_xlpm.x=0,"",_xlpm.x)))</f>
        <v/>
      </c>
      <c r="P1203" t="str">
        <f>IF($I1203="","",_xlfn.LET(_xlpm.x,VLOOKUP($I1203,'taxon-match_2026-08-31'!$A$2:$N$122,11,FALSE),IF(_xlpm.x=0,"",_xlpm.x)))</f>
        <v/>
      </c>
      <c r="Q1203" t="str">
        <f>IF($I1203="","",_xlfn.LET(_xlpm.x,VLOOKUP($I1203,'taxon-match_2026-08-31'!$A$2:$N$122,12,FALSE),IF(_xlpm.x=0,"",_xlpm.x)))</f>
        <v/>
      </c>
      <c r="R1203" t="str">
        <f>IF($I1203="","",_xlfn.LET(_xlpm.x,VLOOKUP($I1203,'taxon-match_2026-08-31'!$A$2:$N$122,14,FALSE),IF(_xlpm.x=0,"",_xlpm.x)))</f>
        <v/>
      </c>
      <c r="T1203" t="s">
        <v>71</v>
      </c>
      <c r="U1203" t="s">
        <v>254</v>
      </c>
      <c r="X1203" t="str">
        <f>IF(T1203="","",_xlfn.LET(_xlpm.x,VLOOKUP(T1203,'Drop-down_menus'!$F$2:$G$16,2,FALSE),IF(_xlpm.x=0,"",_xlpm.x)))</f>
        <v>https://orcid.org/0009-0002-6669-2911</v>
      </c>
      <c r="Y1203" t="str">
        <f>IF(U1203="","",_xlfn.LET(_xlpm.x,VLOOKUP(U1203,'Drop-down_menus'!$F$2:$G$16,2,FALSE),IF(_xlpm.x=0,"",_xlpm.x)))</f>
        <v/>
      </c>
      <c r="Z1203" t="str">
        <f>IF(V1203="","",_xlfn.LET(_xlpm.x,VLOOKUP(V1203,'Drop-down_menus'!$F$2:$G$16,2,FALSE),IF(_xlpm.x=0,"",_xlpm.x)))</f>
        <v/>
      </c>
      <c r="AA1203" t="str">
        <f>IF(W1203="","",_xlfn.LET(_xlpm.x,VLOOKUP(W1203,'Drop-down_menus'!$F$2:$G$16,2,FALSE),IF(_xlpm.x=0,"",_xlpm.x)))</f>
        <v/>
      </c>
      <c r="AB1203" t="s">
        <v>722</v>
      </c>
      <c r="AE1203" t="s">
        <v>723</v>
      </c>
    </row>
    <row r="1204" spans="1:31" hidden="1" x14ac:dyDescent="0.2">
      <c r="A1204" s="2" t="s">
        <v>265</v>
      </c>
      <c r="C1204">
        <v>2039</v>
      </c>
      <c r="D1204" t="s">
        <v>711</v>
      </c>
      <c r="E1204" t="s">
        <v>721</v>
      </c>
      <c r="I1204" t="s">
        <v>2611</v>
      </c>
      <c r="J1204" t="str">
        <f>IF($I1204="","",_xlfn.LET(_xlpm.x,VLOOKUP($I1204,'taxon-match_2026-08-31'!$A$2:$N$122,6,FALSE),IF(_xlpm.x=0,"",_xlpm.x)))</f>
        <v/>
      </c>
      <c r="K1204" t="str">
        <f>IF($I1204="","",_xlfn.LET(_xlpm.x,VLOOKUP($I1204,'taxon-match_2026-08-31'!$A$2:$N$122,4,FALSE),IF(_xlpm.x=0,"",_xlpm.x)))</f>
        <v/>
      </c>
      <c r="L1204" t="str">
        <f>IF($I1204="","",_xlfn.LET(_xlpm.x,VLOOKUP($I1204,'taxon-match_2026-08-31'!$A$2:$N$122,7,FALSE),IF(_xlpm.x=0,"",_xlpm.x)))</f>
        <v/>
      </c>
      <c r="M1204" t="str">
        <f>IF($I1204="","",_xlfn.LET(_xlpm.x,VLOOKUP($I1204,'taxon-match_2026-08-31'!$A$2:$N$122,8,FALSE),IF(_xlpm.x=0,"",_xlpm.x)))</f>
        <v/>
      </c>
      <c r="N1204" t="str">
        <f>IF($I1204="","",_xlfn.LET(_xlpm.x,VLOOKUP($I1204,'taxon-match_2026-08-31'!$A$2:$N$122,9,FALSE),IF(_xlpm.x=0,"",_xlpm.x)))</f>
        <v/>
      </c>
      <c r="O1204" t="str">
        <f>IF($I1204="","",_xlfn.LET(_xlpm.x,VLOOKUP($I1204,'taxon-match_2026-08-31'!$A$2:$N$122,10,FALSE),IF(_xlpm.x=0,"",_xlpm.x)))</f>
        <v/>
      </c>
      <c r="P1204" t="str">
        <f>IF($I1204="","",_xlfn.LET(_xlpm.x,VLOOKUP($I1204,'taxon-match_2026-08-31'!$A$2:$N$122,11,FALSE),IF(_xlpm.x=0,"",_xlpm.x)))</f>
        <v/>
      </c>
      <c r="Q1204" t="str">
        <f>IF($I1204="","",_xlfn.LET(_xlpm.x,VLOOKUP($I1204,'taxon-match_2026-08-31'!$A$2:$N$122,12,FALSE),IF(_xlpm.x=0,"",_xlpm.x)))</f>
        <v/>
      </c>
      <c r="R1204" t="str">
        <f>IF($I1204="","",_xlfn.LET(_xlpm.x,VLOOKUP($I1204,'taxon-match_2026-08-31'!$A$2:$N$122,14,FALSE),IF(_xlpm.x=0,"",_xlpm.x)))</f>
        <v/>
      </c>
      <c r="T1204" t="s">
        <v>71</v>
      </c>
      <c r="U1204" t="s">
        <v>254</v>
      </c>
      <c r="X1204" t="str">
        <f>IF(T1204="","",_xlfn.LET(_xlpm.x,VLOOKUP(T1204,'Drop-down_menus'!$F$2:$G$16,2,FALSE),IF(_xlpm.x=0,"",_xlpm.x)))</f>
        <v>https://orcid.org/0009-0002-6669-2911</v>
      </c>
      <c r="Y1204" t="str">
        <f>IF(U1204="","",_xlfn.LET(_xlpm.x,VLOOKUP(U1204,'Drop-down_menus'!$F$2:$G$16,2,FALSE),IF(_xlpm.x=0,"",_xlpm.x)))</f>
        <v/>
      </c>
      <c r="Z1204" t="str">
        <f>IF(V1204="","",_xlfn.LET(_xlpm.x,VLOOKUP(V1204,'Drop-down_menus'!$F$2:$G$16,2,FALSE),IF(_xlpm.x=0,"",_xlpm.x)))</f>
        <v/>
      </c>
      <c r="AA1204" t="str">
        <f>IF(W1204="","",_xlfn.LET(_xlpm.x,VLOOKUP(W1204,'Drop-down_menus'!$F$2:$G$16,2,FALSE),IF(_xlpm.x=0,"",_xlpm.x)))</f>
        <v/>
      </c>
      <c r="AB1204" t="s">
        <v>722</v>
      </c>
      <c r="AE1204" t="s">
        <v>723</v>
      </c>
    </row>
    <row r="1205" spans="1:31" hidden="1" x14ac:dyDescent="0.2">
      <c r="A1205" s="2" t="s">
        <v>265</v>
      </c>
      <c r="C1205">
        <v>2040</v>
      </c>
      <c r="D1205" t="s">
        <v>711</v>
      </c>
      <c r="E1205" t="s">
        <v>724</v>
      </c>
      <c r="I1205" t="s">
        <v>2611</v>
      </c>
      <c r="J1205" t="str">
        <f>IF($I1205="","",_xlfn.LET(_xlpm.x,VLOOKUP($I1205,'taxon-match_2026-08-31'!$A$2:$N$122,6,FALSE),IF(_xlpm.x=0,"",_xlpm.x)))</f>
        <v/>
      </c>
      <c r="K1205" t="str">
        <f>IF($I1205="","",_xlfn.LET(_xlpm.x,VLOOKUP($I1205,'taxon-match_2026-08-31'!$A$2:$N$122,4,FALSE),IF(_xlpm.x=0,"",_xlpm.x)))</f>
        <v/>
      </c>
      <c r="L1205" t="str">
        <f>IF($I1205="","",_xlfn.LET(_xlpm.x,VLOOKUP($I1205,'taxon-match_2026-08-31'!$A$2:$N$122,7,FALSE),IF(_xlpm.x=0,"",_xlpm.x)))</f>
        <v/>
      </c>
      <c r="M1205" t="str">
        <f>IF($I1205="","",_xlfn.LET(_xlpm.x,VLOOKUP($I1205,'taxon-match_2026-08-31'!$A$2:$N$122,8,FALSE),IF(_xlpm.x=0,"",_xlpm.x)))</f>
        <v/>
      </c>
      <c r="N1205" t="str">
        <f>IF($I1205="","",_xlfn.LET(_xlpm.x,VLOOKUP($I1205,'taxon-match_2026-08-31'!$A$2:$N$122,9,FALSE),IF(_xlpm.x=0,"",_xlpm.x)))</f>
        <v/>
      </c>
      <c r="O1205" t="str">
        <f>IF($I1205="","",_xlfn.LET(_xlpm.x,VLOOKUP($I1205,'taxon-match_2026-08-31'!$A$2:$N$122,10,FALSE),IF(_xlpm.x=0,"",_xlpm.x)))</f>
        <v/>
      </c>
      <c r="P1205" t="str">
        <f>IF($I1205="","",_xlfn.LET(_xlpm.x,VLOOKUP($I1205,'taxon-match_2026-08-31'!$A$2:$N$122,11,FALSE),IF(_xlpm.x=0,"",_xlpm.x)))</f>
        <v/>
      </c>
      <c r="Q1205" t="str">
        <f>IF($I1205="","",_xlfn.LET(_xlpm.x,VLOOKUP($I1205,'taxon-match_2026-08-31'!$A$2:$N$122,12,FALSE),IF(_xlpm.x=0,"",_xlpm.x)))</f>
        <v/>
      </c>
      <c r="R1205" t="str">
        <f>IF($I1205="","",_xlfn.LET(_xlpm.x,VLOOKUP($I1205,'taxon-match_2026-08-31'!$A$2:$N$122,14,FALSE),IF(_xlpm.x=0,"",_xlpm.x)))</f>
        <v/>
      </c>
      <c r="T1205" t="s">
        <v>71</v>
      </c>
      <c r="U1205" t="s">
        <v>254</v>
      </c>
      <c r="X1205" t="str">
        <f>IF(T1205="","",_xlfn.LET(_xlpm.x,VLOOKUP(T1205,'Drop-down_menus'!$F$2:$G$16,2,FALSE),IF(_xlpm.x=0,"",_xlpm.x)))</f>
        <v>https://orcid.org/0009-0002-6669-2911</v>
      </c>
      <c r="Y1205" t="str">
        <f>IF(U1205="","",_xlfn.LET(_xlpm.x,VLOOKUP(U1205,'Drop-down_menus'!$F$2:$G$16,2,FALSE),IF(_xlpm.x=0,"",_xlpm.x)))</f>
        <v/>
      </c>
      <c r="Z1205" t="str">
        <f>IF(V1205="","",_xlfn.LET(_xlpm.x,VLOOKUP(V1205,'Drop-down_menus'!$F$2:$G$16,2,FALSE),IF(_xlpm.x=0,"",_xlpm.x)))</f>
        <v/>
      </c>
      <c r="AA1205" t="str">
        <f>IF(W1205="","",_xlfn.LET(_xlpm.x,VLOOKUP(W1205,'Drop-down_menus'!$F$2:$G$16,2,FALSE),IF(_xlpm.x=0,"",_xlpm.x)))</f>
        <v/>
      </c>
      <c r="AB1205" t="s">
        <v>722</v>
      </c>
      <c r="AE1205" t="s">
        <v>723</v>
      </c>
    </row>
    <row r="1206" spans="1:31" hidden="1" x14ac:dyDescent="0.2">
      <c r="A1206" s="2" t="s">
        <v>265</v>
      </c>
      <c r="C1206">
        <v>2041</v>
      </c>
      <c r="D1206" t="s">
        <v>711</v>
      </c>
      <c r="E1206" t="s">
        <v>724</v>
      </c>
      <c r="I1206" t="s">
        <v>2611</v>
      </c>
      <c r="J1206" t="str">
        <f>IF($I1206="","",_xlfn.LET(_xlpm.x,VLOOKUP($I1206,'taxon-match_2026-08-31'!$A$2:$N$122,6,FALSE),IF(_xlpm.x=0,"",_xlpm.x)))</f>
        <v/>
      </c>
      <c r="K1206" t="str">
        <f>IF($I1206="","",_xlfn.LET(_xlpm.x,VLOOKUP($I1206,'taxon-match_2026-08-31'!$A$2:$N$122,4,FALSE),IF(_xlpm.x=0,"",_xlpm.x)))</f>
        <v/>
      </c>
      <c r="L1206" t="str">
        <f>IF($I1206="","",_xlfn.LET(_xlpm.x,VLOOKUP($I1206,'taxon-match_2026-08-31'!$A$2:$N$122,7,FALSE),IF(_xlpm.x=0,"",_xlpm.x)))</f>
        <v/>
      </c>
      <c r="M1206" t="str">
        <f>IF($I1206="","",_xlfn.LET(_xlpm.x,VLOOKUP($I1206,'taxon-match_2026-08-31'!$A$2:$N$122,8,FALSE),IF(_xlpm.x=0,"",_xlpm.x)))</f>
        <v/>
      </c>
      <c r="N1206" t="str">
        <f>IF($I1206="","",_xlfn.LET(_xlpm.x,VLOOKUP($I1206,'taxon-match_2026-08-31'!$A$2:$N$122,9,FALSE),IF(_xlpm.x=0,"",_xlpm.x)))</f>
        <v/>
      </c>
      <c r="O1206" t="str">
        <f>IF($I1206="","",_xlfn.LET(_xlpm.x,VLOOKUP($I1206,'taxon-match_2026-08-31'!$A$2:$N$122,10,FALSE),IF(_xlpm.x=0,"",_xlpm.x)))</f>
        <v/>
      </c>
      <c r="P1206" t="str">
        <f>IF($I1206="","",_xlfn.LET(_xlpm.x,VLOOKUP($I1206,'taxon-match_2026-08-31'!$A$2:$N$122,11,FALSE),IF(_xlpm.x=0,"",_xlpm.x)))</f>
        <v/>
      </c>
      <c r="Q1206" t="str">
        <f>IF($I1206="","",_xlfn.LET(_xlpm.x,VLOOKUP($I1206,'taxon-match_2026-08-31'!$A$2:$N$122,12,FALSE),IF(_xlpm.x=0,"",_xlpm.x)))</f>
        <v/>
      </c>
      <c r="R1206" t="str">
        <f>IF($I1206="","",_xlfn.LET(_xlpm.x,VLOOKUP($I1206,'taxon-match_2026-08-31'!$A$2:$N$122,14,FALSE),IF(_xlpm.x=0,"",_xlpm.x)))</f>
        <v/>
      </c>
      <c r="T1206" t="s">
        <v>71</v>
      </c>
      <c r="U1206" t="s">
        <v>254</v>
      </c>
      <c r="X1206" t="str">
        <f>IF(T1206="","",_xlfn.LET(_xlpm.x,VLOOKUP(T1206,'Drop-down_menus'!$F$2:$G$16,2,FALSE),IF(_xlpm.x=0,"",_xlpm.x)))</f>
        <v>https://orcid.org/0009-0002-6669-2911</v>
      </c>
      <c r="Y1206" t="str">
        <f>IF(U1206="","",_xlfn.LET(_xlpm.x,VLOOKUP(U1206,'Drop-down_menus'!$F$2:$G$16,2,FALSE),IF(_xlpm.x=0,"",_xlpm.x)))</f>
        <v/>
      </c>
      <c r="Z1206" t="str">
        <f>IF(V1206="","",_xlfn.LET(_xlpm.x,VLOOKUP(V1206,'Drop-down_menus'!$F$2:$G$16,2,FALSE),IF(_xlpm.x=0,"",_xlpm.x)))</f>
        <v/>
      </c>
      <c r="AA1206" t="str">
        <f>IF(W1206="","",_xlfn.LET(_xlpm.x,VLOOKUP(W1206,'Drop-down_menus'!$F$2:$G$16,2,FALSE),IF(_xlpm.x=0,"",_xlpm.x)))</f>
        <v/>
      </c>
      <c r="AB1206" t="s">
        <v>722</v>
      </c>
      <c r="AE1206" t="s">
        <v>723</v>
      </c>
    </row>
    <row r="1207" spans="1:31" hidden="1" x14ac:dyDescent="0.2">
      <c r="A1207" s="2" t="s">
        <v>265</v>
      </c>
      <c r="C1207">
        <v>2042</v>
      </c>
      <c r="D1207" t="s">
        <v>711</v>
      </c>
      <c r="E1207" t="s">
        <v>728</v>
      </c>
      <c r="I1207" t="s">
        <v>2611</v>
      </c>
      <c r="J1207" t="str">
        <f>IF($I1207="","",_xlfn.LET(_xlpm.x,VLOOKUP($I1207,'taxon-match_2026-08-31'!$A$2:$N$122,6,FALSE),IF(_xlpm.x=0,"",_xlpm.x)))</f>
        <v/>
      </c>
      <c r="K1207" t="str">
        <f>IF($I1207="","",_xlfn.LET(_xlpm.x,VLOOKUP($I1207,'taxon-match_2026-08-31'!$A$2:$N$122,4,FALSE),IF(_xlpm.x=0,"",_xlpm.x)))</f>
        <v/>
      </c>
      <c r="L1207" t="str">
        <f>IF($I1207="","",_xlfn.LET(_xlpm.x,VLOOKUP($I1207,'taxon-match_2026-08-31'!$A$2:$N$122,7,FALSE),IF(_xlpm.x=0,"",_xlpm.x)))</f>
        <v/>
      </c>
      <c r="M1207" t="str">
        <f>IF($I1207="","",_xlfn.LET(_xlpm.x,VLOOKUP($I1207,'taxon-match_2026-08-31'!$A$2:$N$122,8,FALSE),IF(_xlpm.x=0,"",_xlpm.x)))</f>
        <v/>
      </c>
      <c r="N1207" t="str">
        <f>IF($I1207="","",_xlfn.LET(_xlpm.x,VLOOKUP($I1207,'taxon-match_2026-08-31'!$A$2:$N$122,9,FALSE),IF(_xlpm.x=0,"",_xlpm.x)))</f>
        <v/>
      </c>
      <c r="O1207" t="str">
        <f>IF($I1207="","",_xlfn.LET(_xlpm.x,VLOOKUP($I1207,'taxon-match_2026-08-31'!$A$2:$N$122,10,FALSE),IF(_xlpm.x=0,"",_xlpm.x)))</f>
        <v/>
      </c>
      <c r="P1207" t="str">
        <f>IF($I1207="","",_xlfn.LET(_xlpm.x,VLOOKUP($I1207,'taxon-match_2026-08-31'!$A$2:$N$122,11,FALSE),IF(_xlpm.x=0,"",_xlpm.x)))</f>
        <v/>
      </c>
      <c r="Q1207" t="str">
        <f>IF($I1207="","",_xlfn.LET(_xlpm.x,VLOOKUP($I1207,'taxon-match_2026-08-31'!$A$2:$N$122,12,FALSE),IF(_xlpm.x=0,"",_xlpm.x)))</f>
        <v/>
      </c>
      <c r="R1207" t="str">
        <f>IF($I1207="","",_xlfn.LET(_xlpm.x,VLOOKUP($I1207,'taxon-match_2026-08-31'!$A$2:$N$122,14,FALSE),IF(_xlpm.x=0,"",_xlpm.x)))</f>
        <v/>
      </c>
      <c r="T1207" t="s">
        <v>71</v>
      </c>
      <c r="U1207" t="s">
        <v>254</v>
      </c>
      <c r="X1207" t="str">
        <f>IF(T1207="","",_xlfn.LET(_xlpm.x,VLOOKUP(T1207,'Drop-down_menus'!$F$2:$G$16,2,FALSE),IF(_xlpm.x=0,"",_xlpm.x)))</f>
        <v>https://orcid.org/0009-0002-6669-2911</v>
      </c>
      <c r="Y1207" t="str">
        <f>IF(U1207="","",_xlfn.LET(_xlpm.x,VLOOKUP(U1207,'Drop-down_menus'!$F$2:$G$16,2,FALSE),IF(_xlpm.x=0,"",_xlpm.x)))</f>
        <v/>
      </c>
      <c r="Z1207" t="str">
        <f>IF(V1207="","",_xlfn.LET(_xlpm.x,VLOOKUP(V1207,'Drop-down_menus'!$F$2:$G$16,2,FALSE),IF(_xlpm.x=0,"",_xlpm.x)))</f>
        <v/>
      </c>
      <c r="AA1207" t="str">
        <f>IF(W1207="","",_xlfn.LET(_xlpm.x,VLOOKUP(W1207,'Drop-down_menus'!$F$2:$G$16,2,FALSE),IF(_xlpm.x=0,"",_xlpm.x)))</f>
        <v/>
      </c>
      <c r="AE1207" t="s">
        <v>726</v>
      </c>
    </row>
    <row r="1208" spans="1:31" hidden="1" x14ac:dyDescent="0.2">
      <c r="A1208" s="2" t="s">
        <v>266</v>
      </c>
      <c r="C1208">
        <v>2043</v>
      </c>
      <c r="D1208" t="s">
        <v>711</v>
      </c>
      <c r="E1208" t="s">
        <v>741</v>
      </c>
      <c r="I1208" t="s">
        <v>2611</v>
      </c>
      <c r="J1208" t="str">
        <f>IF($I1208="","",_xlfn.LET(_xlpm.x,VLOOKUP($I1208,'taxon-match_2026-08-31'!$A$2:$N$122,6,FALSE),IF(_xlpm.x=0,"",_xlpm.x)))</f>
        <v/>
      </c>
      <c r="K1208" t="str">
        <f>IF($I1208="","",_xlfn.LET(_xlpm.x,VLOOKUP($I1208,'taxon-match_2026-08-31'!$A$2:$N$122,4,FALSE),IF(_xlpm.x=0,"",_xlpm.x)))</f>
        <v/>
      </c>
      <c r="L1208" t="str">
        <f>IF($I1208="","",_xlfn.LET(_xlpm.x,VLOOKUP($I1208,'taxon-match_2026-08-31'!$A$2:$N$122,7,FALSE),IF(_xlpm.x=0,"",_xlpm.x)))</f>
        <v/>
      </c>
      <c r="M1208" t="str">
        <f>IF($I1208="","",_xlfn.LET(_xlpm.x,VLOOKUP($I1208,'taxon-match_2026-08-31'!$A$2:$N$122,8,FALSE),IF(_xlpm.x=0,"",_xlpm.x)))</f>
        <v/>
      </c>
      <c r="N1208" t="str">
        <f>IF($I1208="","",_xlfn.LET(_xlpm.x,VLOOKUP($I1208,'taxon-match_2026-08-31'!$A$2:$N$122,9,FALSE),IF(_xlpm.x=0,"",_xlpm.x)))</f>
        <v/>
      </c>
      <c r="O1208" t="str">
        <f>IF($I1208="","",_xlfn.LET(_xlpm.x,VLOOKUP($I1208,'taxon-match_2026-08-31'!$A$2:$N$122,10,FALSE),IF(_xlpm.x=0,"",_xlpm.x)))</f>
        <v/>
      </c>
      <c r="P1208" t="str">
        <f>IF($I1208="","",_xlfn.LET(_xlpm.x,VLOOKUP($I1208,'taxon-match_2026-08-31'!$A$2:$N$122,11,FALSE),IF(_xlpm.x=0,"",_xlpm.x)))</f>
        <v/>
      </c>
      <c r="Q1208" t="str">
        <f>IF($I1208="","",_xlfn.LET(_xlpm.x,VLOOKUP($I1208,'taxon-match_2026-08-31'!$A$2:$N$122,12,FALSE),IF(_xlpm.x=0,"",_xlpm.x)))</f>
        <v/>
      </c>
      <c r="R1208" t="str">
        <f>IF($I1208="","",_xlfn.LET(_xlpm.x,VLOOKUP($I1208,'taxon-match_2026-08-31'!$A$2:$N$122,14,FALSE),IF(_xlpm.x=0,"",_xlpm.x)))</f>
        <v/>
      </c>
      <c r="T1208" t="s">
        <v>71</v>
      </c>
      <c r="U1208" t="s">
        <v>254</v>
      </c>
      <c r="X1208" t="str">
        <f>IF(T1208="","",_xlfn.LET(_xlpm.x,VLOOKUP(T1208,'Drop-down_menus'!$F$2:$G$16,2,FALSE),IF(_xlpm.x=0,"",_xlpm.x)))</f>
        <v>https://orcid.org/0009-0002-6669-2911</v>
      </c>
      <c r="Y1208" t="str">
        <f>IF(U1208="","",_xlfn.LET(_xlpm.x,VLOOKUP(U1208,'Drop-down_menus'!$F$2:$G$16,2,FALSE),IF(_xlpm.x=0,"",_xlpm.x)))</f>
        <v/>
      </c>
      <c r="Z1208" t="str">
        <f>IF(V1208="","",_xlfn.LET(_xlpm.x,VLOOKUP(V1208,'Drop-down_menus'!$F$2:$G$16,2,FALSE),IF(_xlpm.x=0,"",_xlpm.x)))</f>
        <v/>
      </c>
      <c r="AA1208" t="str">
        <f>IF(W1208="","",_xlfn.LET(_xlpm.x,VLOOKUP(W1208,'Drop-down_menus'!$F$2:$G$16,2,FALSE),IF(_xlpm.x=0,"",_xlpm.x)))</f>
        <v/>
      </c>
      <c r="AE1208" t="s">
        <v>739</v>
      </c>
    </row>
    <row r="1209" spans="1:31" hidden="1" x14ac:dyDescent="0.2">
      <c r="A1209" s="2" t="s">
        <v>266</v>
      </c>
      <c r="C1209">
        <v>2044</v>
      </c>
      <c r="D1209" t="s">
        <v>711</v>
      </c>
      <c r="E1209" t="s">
        <v>721</v>
      </c>
      <c r="I1209" t="s">
        <v>2611</v>
      </c>
      <c r="J1209" t="str">
        <f>IF($I1209="","",_xlfn.LET(_xlpm.x,VLOOKUP($I1209,'taxon-match_2026-08-31'!$A$2:$N$122,6,FALSE),IF(_xlpm.x=0,"",_xlpm.x)))</f>
        <v/>
      </c>
      <c r="K1209" t="str">
        <f>IF($I1209="","",_xlfn.LET(_xlpm.x,VLOOKUP($I1209,'taxon-match_2026-08-31'!$A$2:$N$122,4,FALSE),IF(_xlpm.x=0,"",_xlpm.x)))</f>
        <v/>
      </c>
      <c r="L1209" t="str">
        <f>IF($I1209="","",_xlfn.LET(_xlpm.x,VLOOKUP($I1209,'taxon-match_2026-08-31'!$A$2:$N$122,7,FALSE),IF(_xlpm.x=0,"",_xlpm.x)))</f>
        <v/>
      </c>
      <c r="M1209" t="str">
        <f>IF($I1209="","",_xlfn.LET(_xlpm.x,VLOOKUP($I1209,'taxon-match_2026-08-31'!$A$2:$N$122,8,FALSE),IF(_xlpm.x=0,"",_xlpm.x)))</f>
        <v/>
      </c>
      <c r="N1209" t="str">
        <f>IF($I1209="","",_xlfn.LET(_xlpm.x,VLOOKUP($I1209,'taxon-match_2026-08-31'!$A$2:$N$122,9,FALSE),IF(_xlpm.x=0,"",_xlpm.x)))</f>
        <v/>
      </c>
      <c r="O1209" t="str">
        <f>IF($I1209="","",_xlfn.LET(_xlpm.x,VLOOKUP($I1209,'taxon-match_2026-08-31'!$A$2:$N$122,10,FALSE),IF(_xlpm.x=0,"",_xlpm.x)))</f>
        <v/>
      </c>
      <c r="P1209" t="str">
        <f>IF($I1209="","",_xlfn.LET(_xlpm.x,VLOOKUP($I1209,'taxon-match_2026-08-31'!$A$2:$N$122,11,FALSE),IF(_xlpm.x=0,"",_xlpm.x)))</f>
        <v/>
      </c>
      <c r="Q1209" t="str">
        <f>IF($I1209="","",_xlfn.LET(_xlpm.x,VLOOKUP($I1209,'taxon-match_2026-08-31'!$A$2:$N$122,12,FALSE),IF(_xlpm.x=0,"",_xlpm.x)))</f>
        <v/>
      </c>
      <c r="R1209" t="str">
        <f>IF($I1209="","",_xlfn.LET(_xlpm.x,VLOOKUP($I1209,'taxon-match_2026-08-31'!$A$2:$N$122,14,FALSE),IF(_xlpm.x=0,"",_xlpm.x)))</f>
        <v/>
      </c>
      <c r="T1209" t="s">
        <v>71</v>
      </c>
      <c r="U1209" t="s">
        <v>254</v>
      </c>
      <c r="X1209" t="str">
        <f>IF(T1209="","",_xlfn.LET(_xlpm.x,VLOOKUP(T1209,'Drop-down_menus'!$F$2:$G$16,2,FALSE),IF(_xlpm.x=0,"",_xlpm.x)))</f>
        <v>https://orcid.org/0009-0002-6669-2911</v>
      </c>
      <c r="Y1209" t="str">
        <f>IF(U1209="","",_xlfn.LET(_xlpm.x,VLOOKUP(U1209,'Drop-down_menus'!$F$2:$G$16,2,FALSE),IF(_xlpm.x=0,"",_xlpm.x)))</f>
        <v/>
      </c>
      <c r="Z1209" t="str">
        <f>IF(V1209="","",_xlfn.LET(_xlpm.x,VLOOKUP(V1209,'Drop-down_menus'!$F$2:$G$16,2,FALSE),IF(_xlpm.x=0,"",_xlpm.x)))</f>
        <v/>
      </c>
      <c r="AA1209" t="str">
        <f>IF(W1209="","",_xlfn.LET(_xlpm.x,VLOOKUP(W1209,'Drop-down_menus'!$F$2:$G$16,2,FALSE),IF(_xlpm.x=0,"",_xlpm.x)))</f>
        <v/>
      </c>
      <c r="AB1209" t="s">
        <v>722</v>
      </c>
      <c r="AE1209" t="s">
        <v>723</v>
      </c>
    </row>
    <row r="1210" spans="1:31" hidden="1" x14ac:dyDescent="0.2">
      <c r="A1210" s="2" t="s">
        <v>266</v>
      </c>
      <c r="C1210">
        <v>2045</v>
      </c>
      <c r="D1210" t="s">
        <v>711</v>
      </c>
      <c r="E1210" t="s">
        <v>721</v>
      </c>
      <c r="I1210" t="s">
        <v>2611</v>
      </c>
      <c r="J1210" t="str">
        <f>IF($I1210="","",_xlfn.LET(_xlpm.x,VLOOKUP($I1210,'taxon-match_2026-08-31'!$A$2:$N$122,6,FALSE),IF(_xlpm.x=0,"",_xlpm.x)))</f>
        <v/>
      </c>
      <c r="K1210" t="str">
        <f>IF($I1210="","",_xlfn.LET(_xlpm.x,VLOOKUP($I1210,'taxon-match_2026-08-31'!$A$2:$N$122,4,FALSE),IF(_xlpm.x=0,"",_xlpm.x)))</f>
        <v/>
      </c>
      <c r="L1210" t="str">
        <f>IF($I1210="","",_xlfn.LET(_xlpm.x,VLOOKUP($I1210,'taxon-match_2026-08-31'!$A$2:$N$122,7,FALSE),IF(_xlpm.x=0,"",_xlpm.x)))</f>
        <v/>
      </c>
      <c r="M1210" t="str">
        <f>IF($I1210="","",_xlfn.LET(_xlpm.x,VLOOKUP($I1210,'taxon-match_2026-08-31'!$A$2:$N$122,8,FALSE),IF(_xlpm.x=0,"",_xlpm.x)))</f>
        <v/>
      </c>
      <c r="N1210" t="str">
        <f>IF($I1210="","",_xlfn.LET(_xlpm.x,VLOOKUP($I1210,'taxon-match_2026-08-31'!$A$2:$N$122,9,FALSE),IF(_xlpm.x=0,"",_xlpm.x)))</f>
        <v/>
      </c>
      <c r="O1210" t="str">
        <f>IF($I1210="","",_xlfn.LET(_xlpm.x,VLOOKUP($I1210,'taxon-match_2026-08-31'!$A$2:$N$122,10,FALSE),IF(_xlpm.x=0,"",_xlpm.x)))</f>
        <v/>
      </c>
      <c r="P1210" t="str">
        <f>IF($I1210="","",_xlfn.LET(_xlpm.x,VLOOKUP($I1210,'taxon-match_2026-08-31'!$A$2:$N$122,11,FALSE),IF(_xlpm.x=0,"",_xlpm.x)))</f>
        <v/>
      </c>
      <c r="Q1210" t="str">
        <f>IF($I1210="","",_xlfn.LET(_xlpm.x,VLOOKUP($I1210,'taxon-match_2026-08-31'!$A$2:$N$122,12,FALSE),IF(_xlpm.x=0,"",_xlpm.x)))</f>
        <v/>
      </c>
      <c r="R1210" t="str">
        <f>IF($I1210="","",_xlfn.LET(_xlpm.x,VLOOKUP($I1210,'taxon-match_2026-08-31'!$A$2:$N$122,14,FALSE),IF(_xlpm.x=0,"",_xlpm.x)))</f>
        <v/>
      </c>
      <c r="T1210" t="s">
        <v>71</v>
      </c>
      <c r="U1210" t="s">
        <v>254</v>
      </c>
      <c r="X1210" t="str">
        <f>IF(T1210="","",_xlfn.LET(_xlpm.x,VLOOKUP(T1210,'Drop-down_menus'!$F$2:$G$16,2,FALSE),IF(_xlpm.x=0,"",_xlpm.x)))</f>
        <v>https://orcid.org/0009-0002-6669-2911</v>
      </c>
      <c r="Y1210" t="str">
        <f>IF(U1210="","",_xlfn.LET(_xlpm.x,VLOOKUP(U1210,'Drop-down_menus'!$F$2:$G$16,2,FALSE),IF(_xlpm.x=0,"",_xlpm.x)))</f>
        <v/>
      </c>
      <c r="Z1210" t="str">
        <f>IF(V1210="","",_xlfn.LET(_xlpm.x,VLOOKUP(V1210,'Drop-down_menus'!$F$2:$G$16,2,FALSE),IF(_xlpm.x=0,"",_xlpm.x)))</f>
        <v/>
      </c>
      <c r="AA1210" t="str">
        <f>IF(W1210="","",_xlfn.LET(_xlpm.x,VLOOKUP(W1210,'Drop-down_menus'!$F$2:$G$16,2,FALSE),IF(_xlpm.x=0,"",_xlpm.x)))</f>
        <v/>
      </c>
      <c r="AB1210" t="s">
        <v>722</v>
      </c>
      <c r="AE1210" t="s">
        <v>723</v>
      </c>
    </row>
    <row r="1211" spans="1:31" hidden="1" x14ac:dyDescent="0.2">
      <c r="A1211" s="2" t="s">
        <v>266</v>
      </c>
      <c r="C1211">
        <v>2046</v>
      </c>
      <c r="D1211" t="s">
        <v>711</v>
      </c>
      <c r="E1211" t="s">
        <v>724</v>
      </c>
      <c r="I1211" t="s">
        <v>2611</v>
      </c>
      <c r="J1211" t="str">
        <f>IF($I1211="","",_xlfn.LET(_xlpm.x,VLOOKUP($I1211,'taxon-match_2026-08-31'!$A$2:$N$122,6,FALSE),IF(_xlpm.x=0,"",_xlpm.x)))</f>
        <v/>
      </c>
      <c r="K1211" t="str">
        <f>IF($I1211="","",_xlfn.LET(_xlpm.x,VLOOKUP($I1211,'taxon-match_2026-08-31'!$A$2:$N$122,4,FALSE),IF(_xlpm.x=0,"",_xlpm.x)))</f>
        <v/>
      </c>
      <c r="L1211" t="str">
        <f>IF($I1211="","",_xlfn.LET(_xlpm.x,VLOOKUP($I1211,'taxon-match_2026-08-31'!$A$2:$N$122,7,FALSE),IF(_xlpm.x=0,"",_xlpm.x)))</f>
        <v/>
      </c>
      <c r="M1211" t="str">
        <f>IF($I1211="","",_xlfn.LET(_xlpm.x,VLOOKUP($I1211,'taxon-match_2026-08-31'!$A$2:$N$122,8,FALSE),IF(_xlpm.x=0,"",_xlpm.x)))</f>
        <v/>
      </c>
      <c r="N1211" t="str">
        <f>IF($I1211="","",_xlfn.LET(_xlpm.x,VLOOKUP($I1211,'taxon-match_2026-08-31'!$A$2:$N$122,9,FALSE),IF(_xlpm.x=0,"",_xlpm.x)))</f>
        <v/>
      </c>
      <c r="O1211" t="str">
        <f>IF($I1211="","",_xlfn.LET(_xlpm.x,VLOOKUP($I1211,'taxon-match_2026-08-31'!$A$2:$N$122,10,FALSE),IF(_xlpm.x=0,"",_xlpm.x)))</f>
        <v/>
      </c>
      <c r="P1211" t="str">
        <f>IF($I1211="","",_xlfn.LET(_xlpm.x,VLOOKUP($I1211,'taxon-match_2026-08-31'!$A$2:$N$122,11,FALSE),IF(_xlpm.x=0,"",_xlpm.x)))</f>
        <v/>
      </c>
      <c r="Q1211" t="str">
        <f>IF($I1211="","",_xlfn.LET(_xlpm.x,VLOOKUP($I1211,'taxon-match_2026-08-31'!$A$2:$N$122,12,FALSE),IF(_xlpm.x=0,"",_xlpm.x)))</f>
        <v/>
      </c>
      <c r="R1211" t="str">
        <f>IF($I1211="","",_xlfn.LET(_xlpm.x,VLOOKUP($I1211,'taxon-match_2026-08-31'!$A$2:$N$122,14,FALSE),IF(_xlpm.x=0,"",_xlpm.x)))</f>
        <v/>
      </c>
      <c r="T1211" t="s">
        <v>71</v>
      </c>
      <c r="U1211" t="s">
        <v>254</v>
      </c>
      <c r="X1211" t="str">
        <f>IF(T1211="","",_xlfn.LET(_xlpm.x,VLOOKUP(T1211,'Drop-down_menus'!$F$2:$G$16,2,FALSE),IF(_xlpm.x=0,"",_xlpm.x)))</f>
        <v>https://orcid.org/0009-0002-6669-2911</v>
      </c>
      <c r="Y1211" t="str">
        <f>IF(U1211="","",_xlfn.LET(_xlpm.x,VLOOKUP(U1211,'Drop-down_menus'!$F$2:$G$16,2,FALSE),IF(_xlpm.x=0,"",_xlpm.x)))</f>
        <v/>
      </c>
      <c r="Z1211" t="str">
        <f>IF(V1211="","",_xlfn.LET(_xlpm.x,VLOOKUP(V1211,'Drop-down_menus'!$F$2:$G$16,2,FALSE),IF(_xlpm.x=0,"",_xlpm.x)))</f>
        <v/>
      </c>
      <c r="AA1211" t="str">
        <f>IF(W1211="","",_xlfn.LET(_xlpm.x,VLOOKUP(W1211,'Drop-down_menus'!$F$2:$G$16,2,FALSE),IF(_xlpm.x=0,"",_xlpm.x)))</f>
        <v/>
      </c>
      <c r="AB1211" t="s">
        <v>722</v>
      </c>
      <c r="AE1211" t="s">
        <v>723</v>
      </c>
    </row>
    <row r="1212" spans="1:31" hidden="1" x14ac:dyDescent="0.2">
      <c r="A1212" s="2" t="s">
        <v>266</v>
      </c>
      <c r="C1212">
        <v>2047</v>
      </c>
      <c r="D1212" t="s">
        <v>711</v>
      </c>
      <c r="E1212" t="s">
        <v>724</v>
      </c>
      <c r="I1212" t="s">
        <v>2611</v>
      </c>
      <c r="J1212" t="str">
        <f>IF($I1212="","",_xlfn.LET(_xlpm.x,VLOOKUP($I1212,'taxon-match_2026-08-31'!$A$2:$N$122,6,FALSE),IF(_xlpm.x=0,"",_xlpm.x)))</f>
        <v/>
      </c>
      <c r="K1212" t="str">
        <f>IF($I1212="","",_xlfn.LET(_xlpm.x,VLOOKUP($I1212,'taxon-match_2026-08-31'!$A$2:$N$122,4,FALSE),IF(_xlpm.x=0,"",_xlpm.x)))</f>
        <v/>
      </c>
      <c r="L1212" t="str">
        <f>IF($I1212="","",_xlfn.LET(_xlpm.x,VLOOKUP($I1212,'taxon-match_2026-08-31'!$A$2:$N$122,7,FALSE),IF(_xlpm.x=0,"",_xlpm.x)))</f>
        <v/>
      </c>
      <c r="M1212" t="str">
        <f>IF($I1212="","",_xlfn.LET(_xlpm.x,VLOOKUP($I1212,'taxon-match_2026-08-31'!$A$2:$N$122,8,FALSE),IF(_xlpm.x=0,"",_xlpm.x)))</f>
        <v/>
      </c>
      <c r="N1212" t="str">
        <f>IF($I1212="","",_xlfn.LET(_xlpm.x,VLOOKUP($I1212,'taxon-match_2026-08-31'!$A$2:$N$122,9,FALSE),IF(_xlpm.x=0,"",_xlpm.x)))</f>
        <v/>
      </c>
      <c r="O1212" t="str">
        <f>IF($I1212="","",_xlfn.LET(_xlpm.x,VLOOKUP($I1212,'taxon-match_2026-08-31'!$A$2:$N$122,10,FALSE),IF(_xlpm.x=0,"",_xlpm.x)))</f>
        <v/>
      </c>
      <c r="P1212" t="str">
        <f>IF($I1212="","",_xlfn.LET(_xlpm.x,VLOOKUP($I1212,'taxon-match_2026-08-31'!$A$2:$N$122,11,FALSE),IF(_xlpm.x=0,"",_xlpm.x)))</f>
        <v/>
      </c>
      <c r="Q1212" t="str">
        <f>IF($I1212="","",_xlfn.LET(_xlpm.x,VLOOKUP($I1212,'taxon-match_2026-08-31'!$A$2:$N$122,12,FALSE),IF(_xlpm.x=0,"",_xlpm.x)))</f>
        <v/>
      </c>
      <c r="R1212" t="str">
        <f>IF($I1212="","",_xlfn.LET(_xlpm.x,VLOOKUP($I1212,'taxon-match_2026-08-31'!$A$2:$N$122,14,FALSE),IF(_xlpm.x=0,"",_xlpm.x)))</f>
        <v/>
      </c>
      <c r="T1212" t="s">
        <v>71</v>
      </c>
      <c r="U1212" t="s">
        <v>254</v>
      </c>
      <c r="X1212" t="str">
        <f>IF(T1212="","",_xlfn.LET(_xlpm.x,VLOOKUP(T1212,'Drop-down_menus'!$F$2:$G$16,2,FALSE),IF(_xlpm.x=0,"",_xlpm.x)))</f>
        <v>https://orcid.org/0009-0002-6669-2911</v>
      </c>
      <c r="Y1212" t="str">
        <f>IF(U1212="","",_xlfn.LET(_xlpm.x,VLOOKUP(U1212,'Drop-down_menus'!$F$2:$G$16,2,FALSE),IF(_xlpm.x=0,"",_xlpm.x)))</f>
        <v/>
      </c>
      <c r="Z1212" t="str">
        <f>IF(V1212="","",_xlfn.LET(_xlpm.x,VLOOKUP(V1212,'Drop-down_menus'!$F$2:$G$16,2,FALSE),IF(_xlpm.x=0,"",_xlpm.x)))</f>
        <v/>
      </c>
      <c r="AA1212" t="str">
        <f>IF(W1212="","",_xlfn.LET(_xlpm.x,VLOOKUP(W1212,'Drop-down_menus'!$F$2:$G$16,2,FALSE),IF(_xlpm.x=0,"",_xlpm.x)))</f>
        <v/>
      </c>
      <c r="AB1212" t="s">
        <v>722</v>
      </c>
      <c r="AE1212" t="s">
        <v>723</v>
      </c>
    </row>
    <row r="1213" spans="1:31" hidden="1" x14ac:dyDescent="0.2">
      <c r="A1213" s="2" t="s">
        <v>266</v>
      </c>
      <c r="C1213">
        <v>2048</v>
      </c>
      <c r="D1213" t="s">
        <v>711</v>
      </c>
      <c r="E1213" t="s">
        <v>728</v>
      </c>
      <c r="I1213" t="s">
        <v>2611</v>
      </c>
      <c r="J1213" t="str">
        <f>IF($I1213="","",_xlfn.LET(_xlpm.x,VLOOKUP($I1213,'taxon-match_2026-08-31'!$A$2:$N$122,6,FALSE),IF(_xlpm.x=0,"",_xlpm.x)))</f>
        <v/>
      </c>
      <c r="K1213" t="str">
        <f>IF($I1213="","",_xlfn.LET(_xlpm.x,VLOOKUP($I1213,'taxon-match_2026-08-31'!$A$2:$N$122,4,FALSE),IF(_xlpm.x=0,"",_xlpm.x)))</f>
        <v/>
      </c>
      <c r="L1213" t="str">
        <f>IF($I1213="","",_xlfn.LET(_xlpm.x,VLOOKUP($I1213,'taxon-match_2026-08-31'!$A$2:$N$122,7,FALSE),IF(_xlpm.x=0,"",_xlpm.x)))</f>
        <v/>
      </c>
      <c r="M1213" t="str">
        <f>IF($I1213="","",_xlfn.LET(_xlpm.x,VLOOKUP($I1213,'taxon-match_2026-08-31'!$A$2:$N$122,8,FALSE),IF(_xlpm.x=0,"",_xlpm.x)))</f>
        <v/>
      </c>
      <c r="N1213" t="str">
        <f>IF($I1213="","",_xlfn.LET(_xlpm.x,VLOOKUP($I1213,'taxon-match_2026-08-31'!$A$2:$N$122,9,FALSE),IF(_xlpm.x=0,"",_xlpm.x)))</f>
        <v/>
      </c>
      <c r="O1213" t="str">
        <f>IF($I1213="","",_xlfn.LET(_xlpm.x,VLOOKUP($I1213,'taxon-match_2026-08-31'!$A$2:$N$122,10,FALSE),IF(_xlpm.x=0,"",_xlpm.x)))</f>
        <v/>
      </c>
      <c r="P1213" t="str">
        <f>IF($I1213="","",_xlfn.LET(_xlpm.x,VLOOKUP($I1213,'taxon-match_2026-08-31'!$A$2:$N$122,11,FALSE),IF(_xlpm.x=0,"",_xlpm.x)))</f>
        <v/>
      </c>
      <c r="Q1213" t="str">
        <f>IF($I1213="","",_xlfn.LET(_xlpm.x,VLOOKUP($I1213,'taxon-match_2026-08-31'!$A$2:$N$122,12,FALSE),IF(_xlpm.x=0,"",_xlpm.x)))</f>
        <v/>
      </c>
      <c r="R1213" t="str">
        <f>IF($I1213="","",_xlfn.LET(_xlpm.x,VLOOKUP($I1213,'taxon-match_2026-08-31'!$A$2:$N$122,14,FALSE),IF(_xlpm.x=0,"",_xlpm.x)))</f>
        <v/>
      </c>
      <c r="T1213" t="s">
        <v>71</v>
      </c>
      <c r="U1213" t="s">
        <v>254</v>
      </c>
      <c r="X1213" t="str">
        <f>IF(T1213="","",_xlfn.LET(_xlpm.x,VLOOKUP(T1213,'Drop-down_menus'!$F$2:$G$16,2,FALSE),IF(_xlpm.x=0,"",_xlpm.x)))</f>
        <v>https://orcid.org/0009-0002-6669-2911</v>
      </c>
      <c r="Y1213" t="str">
        <f>IF(U1213="","",_xlfn.LET(_xlpm.x,VLOOKUP(U1213,'Drop-down_menus'!$F$2:$G$16,2,FALSE),IF(_xlpm.x=0,"",_xlpm.x)))</f>
        <v/>
      </c>
      <c r="Z1213" t="str">
        <f>IF(V1213="","",_xlfn.LET(_xlpm.x,VLOOKUP(V1213,'Drop-down_menus'!$F$2:$G$16,2,FALSE),IF(_xlpm.x=0,"",_xlpm.x)))</f>
        <v/>
      </c>
      <c r="AA1213" t="str">
        <f>IF(W1213="","",_xlfn.LET(_xlpm.x,VLOOKUP(W1213,'Drop-down_menus'!$F$2:$G$16,2,FALSE),IF(_xlpm.x=0,"",_xlpm.x)))</f>
        <v/>
      </c>
      <c r="AE1213" t="s">
        <v>726</v>
      </c>
    </row>
    <row r="1214" spans="1:31" hidden="1" x14ac:dyDescent="0.2">
      <c r="A1214" s="2" t="s">
        <v>267</v>
      </c>
      <c r="C1214">
        <v>2049</v>
      </c>
      <c r="D1214" t="s">
        <v>711</v>
      </c>
      <c r="E1214" t="s">
        <v>741</v>
      </c>
      <c r="I1214" t="s">
        <v>2611</v>
      </c>
      <c r="J1214" t="str">
        <f>IF($I1214="","",_xlfn.LET(_xlpm.x,VLOOKUP($I1214,'taxon-match_2026-08-31'!$A$2:$N$122,6,FALSE),IF(_xlpm.x=0,"",_xlpm.x)))</f>
        <v/>
      </c>
      <c r="K1214" t="str">
        <f>IF($I1214="","",_xlfn.LET(_xlpm.x,VLOOKUP($I1214,'taxon-match_2026-08-31'!$A$2:$N$122,4,FALSE),IF(_xlpm.x=0,"",_xlpm.x)))</f>
        <v/>
      </c>
      <c r="L1214" t="str">
        <f>IF($I1214="","",_xlfn.LET(_xlpm.x,VLOOKUP($I1214,'taxon-match_2026-08-31'!$A$2:$N$122,7,FALSE),IF(_xlpm.x=0,"",_xlpm.x)))</f>
        <v/>
      </c>
      <c r="M1214" t="str">
        <f>IF($I1214="","",_xlfn.LET(_xlpm.x,VLOOKUP($I1214,'taxon-match_2026-08-31'!$A$2:$N$122,8,FALSE),IF(_xlpm.x=0,"",_xlpm.x)))</f>
        <v/>
      </c>
      <c r="N1214" t="str">
        <f>IF($I1214="","",_xlfn.LET(_xlpm.x,VLOOKUP($I1214,'taxon-match_2026-08-31'!$A$2:$N$122,9,FALSE),IF(_xlpm.x=0,"",_xlpm.x)))</f>
        <v/>
      </c>
      <c r="O1214" t="str">
        <f>IF($I1214="","",_xlfn.LET(_xlpm.x,VLOOKUP($I1214,'taxon-match_2026-08-31'!$A$2:$N$122,10,FALSE),IF(_xlpm.x=0,"",_xlpm.x)))</f>
        <v/>
      </c>
      <c r="P1214" t="str">
        <f>IF($I1214="","",_xlfn.LET(_xlpm.x,VLOOKUP($I1214,'taxon-match_2026-08-31'!$A$2:$N$122,11,FALSE),IF(_xlpm.x=0,"",_xlpm.x)))</f>
        <v/>
      </c>
      <c r="Q1214" t="str">
        <f>IF($I1214="","",_xlfn.LET(_xlpm.x,VLOOKUP($I1214,'taxon-match_2026-08-31'!$A$2:$N$122,12,FALSE),IF(_xlpm.x=0,"",_xlpm.x)))</f>
        <v/>
      </c>
      <c r="R1214" t="str">
        <f>IF($I1214="","",_xlfn.LET(_xlpm.x,VLOOKUP($I1214,'taxon-match_2026-08-31'!$A$2:$N$122,14,FALSE),IF(_xlpm.x=0,"",_xlpm.x)))</f>
        <v/>
      </c>
      <c r="T1214" t="s">
        <v>71</v>
      </c>
      <c r="U1214" t="s">
        <v>254</v>
      </c>
      <c r="X1214" t="str">
        <f>IF(T1214="","",_xlfn.LET(_xlpm.x,VLOOKUP(T1214,'Drop-down_menus'!$F$2:$G$16,2,FALSE),IF(_xlpm.x=0,"",_xlpm.x)))</f>
        <v>https://orcid.org/0009-0002-6669-2911</v>
      </c>
      <c r="Y1214" t="str">
        <f>IF(U1214="","",_xlfn.LET(_xlpm.x,VLOOKUP(U1214,'Drop-down_menus'!$F$2:$G$16,2,FALSE),IF(_xlpm.x=0,"",_xlpm.x)))</f>
        <v/>
      </c>
      <c r="Z1214" t="str">
        <f>IF(V1214="","",_xlfn.LET(_xlpm.x,VLOOKUP(V1214,'Drop-down_menus'!$F$2:$G$16,2,FALSE),IF(_xlpm.x=0,"",_xlpm.x)))</f>
        <v/>
      </c>
      <c r="AA1214" t="str">
        <f>IF(W1214="","",_xlfn.LET(_xlpm.x,VLOOKUP(W1214,'Drop-down_menus'!$F$2:$G$16,2,FALSE),IF(_xlpm.x=0,"",_xlpm.x)))</f>
        <v/>
      </c>
      <c r="AE1214" t="s">
        <v>739</v>
      </c>
    </row>
    <row r="1215" spans="1:31" hidden="1" x14ac:dyDescent="0.2">
      <c r="A1215" s="2" t="s">
        <v>267</v>
      </c>
      <c r="C1215">
        <v>2050</v>
      </c>
      <c r="D1215" t="s">
        <v>711</v>
      </c>
      <c r="E1215" t="s">
        <v>721</v>
      </c>
      <c r="I1215" t="s">
        <v>2611</v>
      </c>
      <c r="J1215" t="str">
        <f>IF($I1215="","",_xlfn.LET(_xlpm.x,VLOOKUP($I1215,'taxon-match_2026-08-31'!$A$2:$N$122,6,FALSE),IF(_xlpm.x=0,"",_xlpm.x)))</f>
        <v/>
      </c>
      <c r="K1215" t="str">
        <f>IF($I1215="","",_xlfn.LET(_xlpm.x,VLOOKUP($I1215,'taxon-match_2026-08-31'!$A$2:$N$122,4,FALSE),IF(_xlpm.x=0,"",_xlpm.x)))</f>
        <v/>
      </c>
      <c r="L1215" t="str">
        <f>IF($I1215="","",_xlfn.LET(_xlpm.x,VLOOKUP($I1215,'taxon-match_2026-08-31'!$A$2:$N$122,7,FALSE),IF(_xlpm.x=0,"",_xlpm.x)))</f>
        <v/>
      </c>
      <c r="M1215" t="str">
        <f>IF($I1215="","",_xlfn.LET(_xlpm.x,VLOOKUP($I1215,'taxon-match_2026-08-31'!$A$2:$N$122,8,FALSE),IF(_xlpm.x=0,"",_xlpm.x)))</f>
        <v/>
      </c>
      <c r="N1215" t="str">
        <f>IF($I1215="","",_xlfn.LET(_xlpm.x,VLOOKUP($I1215,'taxon-match_2026-08-31'!$A$2:$N$122,9,FALSE),IF(_xlpm.x=0,"",_xlpm.x)))</f>
        <v/>
      </c>
      <c r="O1215" t="str">
        <f>IF($I1215="","",_xlfn.LET(_xlpm.x,VLOOKUP($I1215,'taxon-match_2026-08-31'!$A$2:$N$122,10,FALSE),IF(_xlpm.x=0,"",_xlpm.x)))</f>
        <v/>
      </c>
      <c r="P1215" t="str">
        <f>IF($I1215="","",_xlfn.LET(_xlpm.x,VLOOKUP($I1215,'taxon-match_2026-08-31'!$A$2:$N$122,11,FALSE),IF(_xlpm.x=0,"",_xlpm.x)))</f>
        <v/>
      </c>
      <c r="Q1215" t="str">
        <f>IF($I1215="","",_xlfn.LET(_xlpm.x,VLOOKUP($I1215,'taxon-match_2026-08-31'!$A$2:$N$122,12,FALSE),IF(_xlpm.x=0,"",_xlpm.x)))</f>
        <v/>
      </c>
      <c r="R1215" t="str">
        <f>IF($I1215="","",_xlfn.LET(_xlpm.x,VLOOKUP($I1215,'taxon-match_2026-08-31'!$A$2:$N$122,14,FALSE),IF(_xlpm.x=0,"",_xlpm.x)))</f>
        <v/>
      </c>
      <c r="T1215" t="s">
        <v>71</v>
      </c>
      <c r="U1215" t="s">
        <v>254</v>
      </c>
      <c r="X1215" t="str">
        <f>IF(T1215="","",_xlfn.LET(_xlpm.x,VLOOKUP(T1215,'Drop-down_menus'!$F$2:$G$16,2,FALSE),IF(_xlpm.x=0,"",_xlpm.x)))</f>
        <v>https://orcid.org/0009-0002-6669-2911</v>
      </c>
      <c r="Y1215" t="str">
        <f>IF(U1215="","",_xlfn.LET(_xlpm.x,VLOOKUP(U1215,'Drop-down_menus'!$F$2:$G$16,2,FALSE),IF(_xlpm.x=0,"",_xlpm.x)))</f>
        <v/>
      </c>
      <c r="Z1215" t="str">
        <f>IF(V1215="","",_xlfn.LET(_xlpm.x,VLOOKUP(V1215,'Drop-down_menus'!$F$2:$G$16,2,FALSE),IF(_xlpm.x=0,"",_xlpm.x)))</f>
        <v/>
      </c>
      <c r="AA1215" t="str">
        <f>IF(W1215="","",_xlfn.LET(_xlpm.x,VLOOKUP(W1215,'Drop-down_menus'!$F$2:$G$16,2,FALSE),IF(_xlpm.x=0,"",_xlpm.x)))</f>
        <v/>
      </c>
      <c r="AB1215" t="s">
        <v>722</v>
      </c>
      <c r="AE1215" t="s">
        <v>723</v>
      </c>
    </row>
    <row r="1216" spans="1:31" hidden="1" x14ac:dyDescent="0.2">
      <c r="A1216" s="2" t="s">
        <v>267</v>
      </c>
      <c r="C1216">
        <v>2051</v>
      </c>
      <c r="D1216" t="s">
        <v>711</v>
      </c>
      <c r="E1216" t="s">
        <v>721</v>
      </c>
      <c r="I1216" t="s">
        <v>2611</v>
      </c>
      <c r="J1216" t="str">
        <f>IF($I1216="","",_xlfn.LET(_xlpm.x,VLOOKUP($I1216,'taxon-match_2026-08-31'!$A$2:$N$122,6,FALSE),IF(_xlpm.x=0,"",_xlpm.x)))</f>
        <v/>
      </c>
      <c r="K1216" t="str">
        <f>IF($I1216="","",_xlfn.LET(_xlpm.x,VLOOKUP($I1216,'taxon-match_2026-08-31'!$A$2:$N$122,4,FALSE),IF(_xlpm.x=0,"",_xlpm.x)))</f>
        <v/>
      </c>
      <c r="L1216" t="str">
        <f>IF($I1216="","",_xlfn.LET(_xlpm.x,VLOOKUP($I1216,'taxon-match_2026-08-31'!$A$2:$N$122,7,FALSE),IF(_xlpm.x=0,"",_xlpm.x)))</f>
        <v/>
      </c>
      <c r="M1216" t="str">
        <f>IF($I1216="","",_xlfn.LET(_xlpm.x,VLOOKUP($I1216,'taxon-match_2026-08-31'!$A$2:$N$122,8,FALSE),IF(_xlpm.x=0,"",_xlpm.x)))</f>
        <v/>
      </c>
      <c r="N1216" t="str">
        <f>IF($I1216="","",_xlfn.LET(_xlpm.x,VLOOKUP($I1216,'taxon-match_2026-08-31'!$A$2:$N$122,9,FALSE),IF(_xlpm.x=0,"",_xlpm.x)))</f>
        <v/>
      </c>
      <c r="O1216" t="str">
        <f>IF($I1216="","",_xlfn.LET(_xlpm.x,VLOOKUP($I1216,'taxon-match_2026-08-31'!$A$2:$N$122,10,FALSE),IF(_xlpm.x=0,"",_xlpm.x)))</f>
        <v/>
      </c>
      <c r="P1216" t="str">
        <f>IF($I1216="","",_xlfn.LET(_xlpm.x,VLOOKUP($I1216,'taxon-match_2026-08-31'!$A$2:$N$122,11,FALSE),IF(_xlpm.x=0,"",_xlpm.x)))</f>
        <v/>
      </c>
      <c r="Q1216" t="str">
        <f>IF($I1216="","",_xlfn.LET(_xlpm.x,VLOOKUP($I1216,'taxon-match_2026-08-31'!$A$2:$N$122,12,FALSE),IF(_xlpm.x=0,"",_xlpm.x)))</f>
        <v/>
      </c>
      <c r="R1216" t="str">
        <f>IF($I1216="","",_xlfn.LET(_xlpm.x,VLOOKUP($I1216,'taxon-match_2026-08-31'!$A$2:$N$122,14,FALSE),IF(_xlpm.x=0,"",_xlpm.x)))</f>
        <v/>
      </c>
      <c r="T1216" t="s">
        <v>71</v>
      </c>
      <c r="U1216" t="s">
        <v>254</v>
      </c>
      <c r="X1216" t="str">
        <f>IF(T1216="","",_xlfn.LET(_xlpm.x,VLOOKUP(T1216,'Drop-down_menus'!$F$2:$G$16,2,FALSE),IF(_xlpm.x=0,"",_xlpm.x)))</f>
        <v>https://orcid.org/0009-0002-6669-2911</v>
      </c>
      <c r="Y1216" t="str">
        <f>IF(U1216="","",_xlfn.LET(_xlpm.x,VLOOKUP(U1216,'Drop-down_menus'!$F$2:$G$16,2,FALSE),IF(_xlpm.x=0,"",_xlpm.x)))</f>
        <v/>
      </c>
      <c r="Z1216" t="str">
        <f>IF(V1216="","",_xlfn.LET(_xlpm.x,VLOOKUP(V1216,'Drop-down_menus'!$F$2:$G$16,2,FALSE),IF(_xlpm.x=0,"",_xlpm.x)))</f>
        <v/>
      </c>
      <c r="AA1216" t="str">
        <f>IF(W1216="","",_xlfn.LET(_xlpm.x,VLOOKUP(W1216,'Drop-down_menus'!$F$2:$G$16,2,FALSE),IF(_xlpm.x=0,"",_xlpm.x)))</f>
        <v/>
      </c>
      <c r="AB1216" t="s">
        <v>722</v>
      </c>
      <c r="AE1216" t="s">
        <v>723</v>
      </c>
    </row>
    <row r="1217" spans="1:31" hidden="1" x14ac:dyDescent="0.2">
      <c r="A1217" s="2" t="s">
        <v>267</v>
      </c>
      <c r="C1217">
        <v>2052</v>
      </c>
      <c r="D1217" t="s">
        <v>711</v>
      </c>
      <c r="E1217" t="s">
        <v>724</v>
      </c>
      <c r="I1217" t="s">
        <v>2611</v>
      </c>
      <c r="J1217" t="str">
        <f>IF($I1217="","",_xlfn.LET(_xlpm.x,VLOOKUP($I1217,'taxon-match_2026-08-31'!$A$2:$N$122,6,FALSE),IF(_xlpm.x=0,"",_xlpm.x)))</f>
        <v/>
      </c>
      <c r="K1217" t="str">
        <f>IF($I1217="","",_xlfn.LET(_xlpm.x,VLOOKUP($I1217,'taxon-match_2026-08-31'!$A$2:$N$122,4,FALSE),IF(_xlpm.x=0,"",_xlpm.x)))</f>
        <v/>
      </c>
      <c r="L1217" t="str">
        <f>IF($I1217="","",_xlfn.LET(_xlpm.x,VLOOKUP($I1217,'taxon-match_2026-08-31'!$A$2:$N$122,7,FALSE),IF(_xlpm.x=0,"",_xlpm.x)))</f>
        <v/>
      </c>
      <c r="M1217" t="str">
        <f>IF($I1217="","",_xlfn.LET(_xlpm.x,VLOOKUP($I1217,'taxon-match_2026-08-31'!$A$2:$N$122,8,FALSE),IF(_xlpm.x=0,"",_xlpm.x)))</f>
        <v/>
      </c>
      <c r="N1217" t="str">
        <f>IF($I1217="","",_xlfn.LET(_xlpm.x,VLOOKUP($I1217,'taxon-match_2026-08-31'!$A$2:$N$122,9,FALSE),IF(_xlpm.x=0,"",_xlpm.x)))</f>
        <v/>
      </c>
      <c r="O1217" t="str">
        <f>IF($I1217="","",_xlfn.LET(_xlpm.x,VLOOKUP($I1217,'taxon-match_2026-08-31'!$A$2:$N$122,10,FALSE),IF(_xlpm.x=0,"",_xlpm.x)))</f>
        <v/>
      </c>
      <c r="P1217" t="str">
        <f>IF($I1217="","",_xlfn.LET(_xlpm.x,VLOOKUP($I1217,'taxon-match_2026-08-31'!$A$2:$N$122,11,FALSE),IF(_xlpm.x=0,"",_xlpm.x)))</f>
        <v/>
      </c>
      <c r="Q1217" t="str">
        <f>IF($I1217="","",_xlfn.LET(_xlpm.x,VLOOKUP($I1217,'taxon-match_2026-08-31'!$A$2:$N$122,12,FALSE),IF(_xlpm.x=0,"",_xlpm.x)))</f>
        <v/>
      </c>
      <c r="R1217" t="str">
        <f>IF($I1217="","",_xlfn.LET(_xlpm.x,VLOOKUP($I1217,'taxon-match_2026-08-31'!$A$2:$N$122,14,FALSE),IF(_xlpm.x=0,"",_xlpm.x)))</f>
        <v/>
      </c>
      <c r="T1217" t="s">
        <v>71</v>
      </c>
      <c r="U1217" t="s">
        <v>254</v>
      </c>
      <c r="X1217" t="str">
        <f>IF(T1217="","",_xlfn.LET(_xlpm.x,VLOOKUP(T1217,'Drop-down_menus'!$F$2:$G$16,2,FALSE),IF(_xlpm.x=0,"",_xlpm.x)))</f>
        <v>https://orcid.org/0009-0002-6669-2911</v>
      </c>
      <c r="Y1217" t="str">
        <f>IF(U1217="","",_xlfn.LET(_xlpm.x,VLOOKUP(U1217,'Drop-down_menus'!$F$2:$G$16,2,FALSE),IF(_xlpm.x=0,"",_xlpm.x)))</f>
        <v/>
      </c>
      <c r="Z1217" t="str">
        <f>IF(V1217="","",_xlfn.LET(_xlpm.x,VLOOKUP(V1217,'Drop-down_menus'!$F$2:$G$16,2,FALSE),IF(_xlpm.x=0,"",_xlpm.x)))</f>
        <v/>
      </c>
      <c r="AA1217" t="str">
        <f>IF(W1217="","",_xlfn.LET(_xlpm.x,VLOOKUP(W1217,'Drop-down_menus'!$F$2:$G$16,2,FALSE),IF(_xlpm.x=0,"",_xlpm.x)))</f>
        <v/>
      </c>
      <c r="AB1217" t="s">
        <v>722</v>
      </c>
      <c r="AE1217" t="s">
        <v>723</v>
      </c>
    </row>
    <row r="1218" spans="1:31" hidden="1" x14ac:dyDescent="0.2">
      <c r="A1218" s="2" t="s">
        <v>267</v>
      </c>
      <c r="C1218">
        <v>2053</v>
      </c>
      <c r="D1218" t="s">
        <v>711</v>
      </c>
      <c r="E1218" t="s">
        <v>724</v>
      </c>
      <c r="I1218" t="s">
        <v>2611</v>
      </c>
      <c r="J1218" t="str">
        <f>IF($I1218="","",_xlfn.LET(_xlpm.x,VLOOKUP($I1218,'taxon-match_2026-08-31'!$A$2:$N$122,6,FALSE),IF(_xlpm.x=0,"",_xlpm.x)))</f>
        <v/>
      </c>
      <c r="K1218" t="str">
        <f>IF($I1218="","",_xlfn.LET(_xlpm.x,VLOOKUP($I1218,'taxon-match_2026-08-31'!$A$2:$N$122,4,FALSE),IF(_xlpm.x=0,"",_xlpm.x)))</f>
        <v/>
      </c>
      <c r="L1218" t="str">
        <f>IF($I1218="","",_xlfn.LET(_xlpm.x,VLOOKUP($I1218,'taxon-match_2026-08-31'!$A$2:$N$122,7,FALSE),IF(_xlpm.x=0,"",_xlpm.x)))</f>
        <v/>
      </c>
      <c r="M1218" t="str">
        <f>IF($I1218="","",_xlfn.LET(_xlpm.x,VLOOKUP($I1218,'taxon-match_2026-08-31'!$A$2:$N$122,8,FALSE),IF(_xlpm.x=0,"",_xlpm.x)))</f>
        <v/>
      </c>
      <c r="N1218" t="str">
        <f>IF($I1218="","",_xlfn.LET(_xlpm.x,VLOOKUP($I1218,'taxon-match_2026-08-31'!$A$2:$N$122,9,FALSE),IF(_xlpm.x=0,"",_xlpm.x)))</f>
        <v/>
      </c>
      <c r="O1218" t="str">
        <f>IF($I1218="","",_xlfn.LET(_xlpm.x,VLOOKUP($I1218,'taxon-match_2026-08-31'!$A$2:$N$122,10,FALSE),IF(_xlpm.x=0,"",_xlpm.x)))</f>
        <v/>
      </c>
      <c r="P1218" t="str">
        <f>IF($I1218="","",_xlfn.LET(_xlpm.x,VLOOKUP($I1218,'taxon-match_2026-08-31'!$A$2:$N$122,11,FALSE),IF(_xlpm.x=0,"",_xlpm.x)))</f>
        <v/>
      </c>
      <c r="Q1218" t="str">
        <f>IF($I1218="","",_xlfn.LET(_xlpm.x,VLOOKUP($I1218,'taxon-match_2026-08-31'!$A$2:$N$122,12,FALSE),IF(_xlpm.x=0,"",_xlpm.x)))</f>
        <v/>
      </c>
      <c r="R1218" t="str">
        <f>IF($I1218="","",_xlfn.LET(_xlpm.x,VLOOKUP($I1218,'taxon-match_2026-08-31'!$A$2:$N$122,14,FALSE),IF(_xlpm.x=0,"",_xlpm.x)))</f>
        <v/>
      </c>
      <c r="T1218" t="s">
        <v>71</v>
      </c>
      <c r="U1218" t="s">
        <v>254</v>
      </c>
      <c r="X1218" t="str">
        <f>IF(T1218="","",_xlfn.LET(_xlpm.x,VLOOKUP(T1218,'Drop-down_menus'!$F$2:$G$16,2,FALSE),IF(_xlpm.x=0,"",_xlpm.x)))</f>
        <v>https://orcid.org/0009-0002-6669-2911</v>
      </c>
      <c r="Y1218" t="str">
        <f>IF(U1218="","",_xlfn.LET(_xlpm.x,VLOOKUP(U1218,'Drop-down_menus'!$F$2:$G$16,2,FALSE),IF(_xlpm.x=0,"",_xlpm.x)))</f>
        <v/>
      </c>
      <c r="Z1218" t="str">
        <f>IF(V1218="","",_xlfn.LET(_xlpm.x,VLOOKUP(V1218,'Drop-down_menus'!$F$2:$G$16,2,FALSE),IF(_xlpm.x=0,"",_xlpm.x)))</f>
        <v/>
      </c>
      <c r="AA1218" t="str">
        <f>IF(W1218="","",_xlfn.LET(_xlpm.x,VLOOKUP(W1218,'Drop-down_menus'!$F$2:$G$16,2,FALSE),IF(_xlpm.x=0,"",_xlpm.x)))</f>
        <v/>
      </c>
      <c r="AB1218" t="s">
        <v>722</v>
      </c>
      <c r="AE1218" t="s">
        <v>723</v>
      </c>
    </row>
    <row r="1219" spans="1:31" hidden="1" x14ac:dyDescent="0.2">
      <c r="A1219" s="2" t="s">
        <v>267</v>
      </c>
      <c r="C1219">
        <v>2054</v>
      </c>
      <c r="D1219" t="s">
        <v>711</v>
      </c>
      <c r="E1219" t="s">
        <v>728</v>
      </c>
      <c r="I1219" t="s">
        <v>2611</v>
      </c>
      <c r="J1219" t="str">
        <f>IF($I1219="","",_xlfn.LET(_xlpm.x,VLOOKUP($I1219,'taxon-match_2026-08-31'!$A$2:$N$122,6,FALSE),IF(_xlpm.x=0,"",_xlpm.x)))</f>
        <v/>
      </c>
      <c r="K1219" t="str">
        <f>IF($I1219="","",_xlfn.LET(_xlpm.x,VLOOKUP($I1219,'taxon-match_2026-08-31'!$A$2:$N$122,4,FALSE),IF(_xlpm.x=0,"",_xlpm.x)))</f>
        <v/>
      </c>
      <c r="L1219" t="str">
        <f>IF($I1219="","",_xlfn.LET(_xlpm.x,VLOOKUP($I1219,'taxon-match_2026-08-31'!$A$2:$N$122,7,FALSE),IF(_xlpm.x=0,"",_xlpm.x)))</f>
        <v/>
      </c>
      <c r="M1219" t="str">
        <f>IF($I1219="","",_xlfn.LET(_xlpm.x,VLOOKUP($I1219,'taxon-match_2026-08-31'!$A$2:$N$122,8,FALSE),IF(_xlpm.x=0,"",_xlpm.x)))</f>
        <v/>
      </c>
      <c r="N1219" t="str">
        <f>IF($I1219="","",_xlfn.LET(_xlpm.x,VLOOKUP($I1219,'taxon-match_2026-08-31'!$A$2:$N$122,9,FALSE),IF(_xlpm.x=0,"",_xlpm.x)))</f>
        <v/>
      </c>
      <c r="O1219" t="str">
        <f>IF($I1219="","",_xlfn.LET(_xlpm.x,VLOOKUP($I1219,'taxon-match_2026-08-31'!$A$2:$N$122,10,FALSE),IF(_xlpm.x=0,"",_xlpm.x)))</f>
        <v/>
      </c>
      <c r="P1219" t="str">
        <f>IF($I1219="","",_xlfn.LET(_xlpm.x,VLOOKUP($I1219,'taxon-match_2026-08-31'!$A$2:$N$122,11,FALSE),IF(_xlpm.x=0,"",_xlpm.x)))</f>
        <v/>
      </c>
      <c r="Q1219" t="str">
        <f>IF($I1219="","",_xlfn.LET(_xlpm.x,VLOOKUP($I1219,'taxon-match_2026-08-31'!$A$2:$N$122,12,FALSE),IF(_xlpm.x=0,"",_xlpm.x)))</f>
        <v/>
      </c>
      <c r="R1219" t="str">
        <f>IF($I1219="","",_xlfn.LET(_xlpm.x,VLOOKUP($I1219,'taxon-match_2026-08-31'!$A$2:$N$122,14,FALSE),IF(_xlpm.x=0,"",_xlpm.x)))</f>
        <v/>
      </c>
      <c r="T1219" t="s">
        <v>71</v>
      </c>
      <c r="U1219" t="s">
        <v>254</v>
      </c>
      <c r="X1219" t="str">
        <f>IF(T1219="","",_xlfn.LET(_xlpm.x,VLOOKUP(T1219,'Drop-down_menus'!$F$2:$G$16,2,FALSE),IF(_xlpm.x=0,"",_xlpm.x)))</f>
        <v>https://orcid.org/0009-0002-6669-2911</v>
      </c>
      <c r="Y1219" t="str">
        <f>IF(U1219="","",_xlfn.LET(_xlpm.x,VLOOKUP(U1219,'Drop-down_menus'!$F$2:$G$16,2,FALSE),IF(_xlpm.x=0,"",_xlpm.x)))</f>
        <v/>
      </c>
      <c r="Z1219" t="str">
        <f>IF(V1219="","",_xlfn.LET(_xlpm.x,VLOOKUP(V1219,'Drop-down_menus'!$F$2:$G$16,2,FALSE),IF(_xlpm.x=0,"",_xlpm.x)))</f>
        <v/>
      </c>
      <c r="AA1219" t="str">
        <f>IF(W1219="","",_xlfn.LET(_xlpm.x,VLOOKUP(W1219,'Drop-down_menus'!$F$2:$G$16,2,FALSE),IF(_xlpm.x=0,"",_xlpm.x)))</f>
        <v/>
      </c>
      <c r="AE1219" t="s">
        <v>726</v>
      </c>
    </row>
    <row r="1220" spans="1:31" hidden="1" x14ac:dyDescent="0.2">
      <c r="A1220" s="2" t="s">
        <v>268</v>
      </c>
      <c r="C1220">
        <v>2055</v>
      </c>
      <c r="D1220" t="s">
        <v>711</v>
      </c>
      <c r="E1220" t="s">
        <v>741</v>
      </c>
      <c r="I1220" t="s">
        <v>2611</v>
      </c>
      <c r="J1220" t="str">
        <f>IF($I1220="","",_xlfn.LET(_xlpm.x,VLOOKUP($I1220,'taxon-match_2026-08-31'!$A$2:$N$122,6,FALSE),IF(_xlpm.x=0,"",_xlpm.x)))</f>
        <v/>
      </c>
      <c r="K1220" t="str">
        <f>IF($I1220="","",_xlfn.LET(_xlpm.x,VLOOKUP($I1220,'taxon-match_2026-08-31'!$A$2:$N$122,4,FALSE),IF(_xlpm.x=0,"",_xlpm.x)))</f>
        <v/>
      </c>
      <c r="L1220" t="str">
        <f>IF($I1220="","",_xlfn.LET(_xlpm.x,VLOOKUP($I1220,'taxon-match_2026-08-31'!$A$2:$N$122,7,FALSE),IF(_xlpm.x=0,"",_xlpm.x)))</f>
        <v/>
      </c>
      <c r="M1220" t="str">
        <f>IF($I1220="","",_xlfn.LET(_xlpm.x,VLOOKUP($I1220,'taxon-match_2026-08-31'!$A$2:$N$122,8,FALSE),IF(_xlpm.x=0,"",_xlpm.x)))</f>
        <v/>
      </c>
      <c r="N1220" t="str">
        <f>IF($I1220="","",_xlfn.LET(_xlpm.x,VLOOKUP($I1220,'taxon-match_2026-08-31'!$A$2:$N$122,9,FALSE),IF(_xlpm.x=0,"",_xlpm.x)))</f>
        <v/>
      </c>
      <c r="O1220" t="str">
        <f>IF($I1220="","",_xlfn.LET(_xlpm.x,VLOOKUP($I1220,'taxon-match_2026-08-31'!$A$2:$N$122,10,FALSE),IF(_xlpm.x=0,"",_xlpm.x)))</f>
        <v/>
      </c>
      <c r="P1220" t="str">
        <f>IF($I1220="","",_xlfn.LET(_xlpm.x,VLOOKUP($I1220,'taxon-match_2026-08-31'!$A$2:$N$122,11,FALSE),IF(_xlpm.x=0,"",_xlpm.x)))</f>
        <v/>
      </c>
      <c r="Q1220" t="str">
        <f>IF($I1220="","",_xlfn.LET(_xlpm.x,VLOOKUP($I1220,'taxon-match_2026-08-31'!$A$2:$N$122,12,FALSE),IF(_xlpm.x=0,"",_xlpm.x)))</f>
        <v/>
      </c>
      <c r="R1220" t="str">
        <f>IF($I1220="","",_xlfn.LET(_xlpm.x,VLOOKUP($I1220,'taxon-match_2026-08-31'!$A$2:$N$122,14,FALSE),IF(_xlpm.x=0,"",_xlpm.x)))</f>
        <v/>
      </c>
      <c r="T1220" t="s">
        <v>71</v>
      </c>
      <c r="U1220" t="s">
        <v>254</v>
      </c>
      <c r="X1220" t="str">
        <f>IF(T1220="","",_xlfn.LET(_xlpm.x,VLOOKUP(T1220,'Drop-down_menus'!$F$2:$G$16,2,FALSE),IF(_xlpm.x=0,"",_xlpm.x)))</f>
        <v>https://orcid.org/0009-0002-6669-2911</v>
      </c>
      <c r="Y1220" t="str">
        <f>IF(U1220="","",_xlfn.LET(_xlpm.x,VLOOKUP(U1220,'Drop-down_menus'!$F$2:$G$16,2,FALSE),IF(_xlpm.x=0,"",_xlpm.x)))</f>
        <v/>
      </c>
      <c r="Z1220" t="str">
        <f>IF(V1220="","",_xlfn.LET(_xlpm.x,VLOOKUP(V1220,'Drop-down_menus'!$F$2:$G$16,2,FALSE),IF(_xlpm.x=0,"",_xlpm.x)))</f>
        <v/>
      </c>
      <c r="AA1220" t="str">
        <f>IF(W1220="","",_xlfn.LET(_xlpm.x,VLOOKUP(W1220,'Drop-down_menus'!$F$2:$G$16,2,FALSE),IF(_xlpm.x=0,"",_xlpm.x)))</f>
        <v/>
      </c>
      <c r="AE1220" t="s">
        <v>739</v>
      </c>
    </row>
    <row r="1221" spans="1:31" hidden="1" x14ac:dyDescent="0.2">
      <c r="A1221" s="2" t="s">
        <v>268</v>
      </c>
      <c r="C1221">
        <v>2056</v>
      </c>
      <c r="D1221" t="s">
        <v>711</v>
      </c>
      <c r="E1221" t="s">
        <v>721</v>
      </c>
      <c r="I1221" t="s">
        <v>2611</v>
      </c>
      <c r="J1221" t="str">
        <f>IF($I1221="","",_xlfn.LET(_xlpm.x,VLOOKUP($I1221,'taxon-match_2026-08-31'!$A$2:$N$122,6,FALSE),IF(_xlpm.x=0,"",_xlpm.x)))</f>
        <v/>
      </c>
      <c r="K1221" t="str">
        <f>IF($I1221="","",_xlfn.LET(_xlpm.x,VLOOKUP($I1221,'taxon-match_2026-08-31'!$A$2:$N$122,4,FALSE),IF(_xlpm.x=0,"",_xlpm.x)))</f>
        <v/>
      </c>
      <c r="L1221" t="str">
        <f>IF($I1221="","",_xlfn.LET(_xlpm.x,VLOOKUP($I1221,'taxon-match_2026-08-31'!$A$2:$N$122,7,FALSE),IF(_xlpm.x=0,"",_xlpm.x)))</f>
        <v/>
      </c>
      <c r="M1221" t="str">
        <f>IF($I1221="","",_xlfn.LET(_xlpm.x,VLOOKUP($I1221,'taxon-match_2026-08-31'!$A$2:$N$122,8,FALSE),IF(_xlpm.x=0,"",_xlpm.x)))</f>
        <v/>
      </c>
      <c r="N1221" t="str">
        <f>IF($I1221="","",_xlfn.LET(_xlpm.x,VLOOKUP($I1221,'taxon-match_2026-08-31'!$A$2:$N$122,9,FALSE),IF(_xlpm.x=0,"",_xlpm.x)))</f>
        <v/>
      </c>
      <c r="O1221" t="str">
        <f>IF($I1221="","",_xlfn.LET(_xlpm.x,VLOOKUP($I1221,'taxon-match_2026-08-31'!$A$2:$N$122,10,FALSE),IF(_xlpm.x=0,"",_xlpm.x)))</f>
        <v/>
      </c>
      <c r="P1221" t="str">
        <f>IF($I1221="","",_xlfn.LET(_xlpm.x,VLOOKUP($I1221,'taxon-match_2026-08-31'!$A$2:$N$122,11,FALSE),IF(_xlpm.x=0,"",_xlpm.x)))</f>
        <v/>
      </c>
      <c r="Q1221" t="str">
        <f>IF($I1221="","",_xlfn.LET(_xlpm.x,VLOOKUP($I1221,'taxon-match_2026-08-31'!$A$2:$N$122,12,FALSE),IF(_xlpm.x=0,"",_xlpm.x)))</f>
        <v/>
      </c>
      <c r="R1221" t="str">
        <f>IF($I1221="","",_xlfn.LET(_xlpm.x,VLOOKUP($I1221,'taxon-match_2026-08-31'!$A$2:$N$122,14,FALSE),IF(_xlpm.x=0,"",_xlpm.x)))</f>
        <v/>
      </c>
      <c r="T1221" t="s">
        <v>71</v>
      </c>
      <c r="U1221" t="s">
        <v>254</v>
      </c>
      <c r="X1221" t="str">
        <f>IF(T1221="","",_xlfn.LET(_xlpm.x,VLOOKUP(T1221,'Drop-down_menus'!$F$2:$G$16,2,FALSE),IF(_xlpm.x=0,"",_xlpm.x)))</f>
        <v>https://orcid.org/0009-0002-6669-2911</v>
      </c>
      <c r="Y1221" t="str">
        <f>IF(U1221="","",_xlfn.LET(_xlpm.x,VLOOKUP(U1221,'Drop-down_menus'!$F$2:$G$16,2,FALSE),IF(_xlpm.x=0,"",_xlpm.x)))</f>
        <v/>
      </c>
      <c r="Z1221" t="str">
        <f>IF(V1221="","",_xlfn.LET(_xlpm.x,VLOOKUP(V1221,'Drop-down_menus'!$F$2:$G$16,2,FALSE),IF(_xlpm.x=0,"",_xlpm.x)))</f>
        <v/>
      </c>
      <c r="AA1221" t="str">
        <f>IF(W1221="","",_xlfn.LET(_xlpm.x,VLOOKUP(W1221,'Drop-down_menus'!$F$2:$G$16,2,FALSE),IF(_xlpm.x=0,"",_xlpm.x)))</f>
        <v/>
      </c>
      <c r="AB1221" t="s">
        <v>722</v>
      </c>
      <c r="AE1221" t="s">
        <v>723</v>
      </c>
    </row>
    <row r="1222" spans="1:31" hidden="1" x14ac:dyDescent="0.2">
      <c r="A1222" s="2" t="s">
        <v>268</v>
      </c>
      <c r="C1222">
        <v>2057</v>
      </c>
      <c r="D1222" t="s">
        <v>711</v>
      </c>
      <c r="E1222" t="s">
        <v>721</v>
      </c>
      <c r="I1222" t="s">
        <v>2611</v>
      </c>
      <c r="J1222" t="str">
        <f>IF($I1222="","",_xlfn.LET(_xlpm.x,VLOOKUP($I1222,'taxon-match_2026-08-31'!$A$2:$N$122,6,FALSE),IF(_xlpm.x=0,"",_xlpm.x)))</f>
        <v/>
      </c>
      <c r="K1222" t="str">
        <f>IF($I1222="","",_xlfn.LET(_xlpm.x,VLOOKUP($I1222,'taxon-match_2026-08-31'!$A$2:$N$122,4,FALSE),IF(_xlpm.x=0,"",_xlpm.x)))</f>
        <v/>
      </c>
      <c r="L1222" t="str">
        <f>IF($I1222="","",_xlfn.LET(_xlpm.x,VLOOKUP($I1222,'taxon-match_2026-08-31'!$A$2:$N$122,7,FALSE),IF(_xlpm.x=0,"",_xlpm.x)))</f>
        <v/>
      </c>
      <c r="M1222" t="str">
        <f>IF($I1222="","",_xlfn.LET(_xlpm.x,VLOOKUP($I1222,'taxon-match_2026-08-31'!$A$2:$N$122,8,FALSE),IF(_xlpm.x=0,"",_xlpm.x)))</f>
        <v/>
      </c>
      <c r="N1222" t="str">
        <f>IF($I1222="","",_xlfn.LET(_xlpm.x,VLOOKUP($I1222,'taxon-match_2026-08-31'!$A$2:$N$122,9,FALSE),IF(_xlpm.x=0,"",_xlpm.x)))</f>
        <v/>
      </c>
      <c r="O1222" t="str">
        <f>IF($I1222="","",_xlfn.LET(_xlpm.x,VLOOKUP($I1222,'taxon-match_2026-08-31'!$A$2:$N$122,10,FALSE),IF(_xlpm.x=0,"",_xlpm.x)))</f>
        <v/>
      </c>
      <c r="P1222" t="str">
        <f>IF($I1222="","",_xlfn.LET(_xlpm.x,VLOOKUP($I1222,'taxon-match_2026-08-31'!$A$2:$N$122,11,FALSE),IF(_xlpm.x=0,"",_xlpm.x)))</f>
        <v/>
      </c>
      <c r="Q1222" t="str">
        <f>IF($I1222="","",_xlfn.LET(_xlpm.x,VLOOKUP($I1222,'taxon-match_2026-08-31'!$A$2:$N$122,12,FALSE),IF(_xlpm.x=0,"",_xlpm.x)))</f>
        <v/>
      </c>
      <c r="R1222" t="str">
        <f>IF($I1222="","",_xlfn.LET(_xlpm.x,VLOOKUP($I1222,'taxon-match_2026-08-31'!$A$2:$N$122,14,FALSE),IF(_xlpm.x=0,"",_xlpm.x)))</f>
        <v/>
      </c>
      <c r="T1222" t="s">
        <v>71</v>
      </c>
      <c r="U1222" t="s">
        <v>254</v>
      </c>
      <c r="X1222" t="str">
        <f>IF(T1222="","",_xlfn.LET(_xlpm.x,VLOOKUP(T1222,'Drop-down_menus'!$F$2:$G$16,2,FALSE),IF(_xlpm.x=0,"",_xlpm.x)))</f>
        <v>https://orcid.org/0009-0002-6669-2911</v>
      </c>
      <c r="Y1222" t="str">
        <f>IF(U1222="","",_xlfn.LET(_xlpm.x,VLOOKUP(U1222,'Drop-down_menus'!$F$2:$G$16,2,FALSE),IF(_xlpm.x=0,"",_xlpm.x)))</f>
        <v/>
      </c>
      <c r="Z1222" t="str">
        <f>IF(V1222="","",_xlfn.LET(_xlpm.x,VLOOKUP(V1222,'Drop-down_menus'!$F$2:$G$16,2,FALSE),IF(_xlpm.x=0,"",_xlpm.x)))</f>
        <v/>
      </c>
      <c r="AA1222" t="str">
        <f>IF(W1222="","",_xlfn.LET(_xlpm.x,VLOOKUP(W1222,'Drop-down_menus'!$F$2:$G$16,2,FALSE),IF(_xlpm.x=0,"",_xlpm.x)))</f>
        <v/>
      </c>
      <c r="AB1222" t="s">
        <v>722</v>
      </c>
      <c r="AE1222" t="s">
        <v>723</v>
      </c>
    </row>
    <row r="1223" spans="1:31" hidden="1" x14ac:dyDescent="0.2">
      <c r="A1223" s="2" t="s">
        <v>268</v>
      </c>
      <c r="C1223">
        <v>2058</v>
      </c>
      <c r="D1223" t="s">
        <v>711</v>
      </c>
      <c r="E1223" t="s">
        <v>724</v>
      </c>
      <c r="I1223" t="s">
        <v>2611</v>
      </c>
      <c r="J1223" t="str">
        <f>IF($I1223="","",_xlfn.LET(_xlpm.x,VLOOKUP($I1223,'taxon-match_2026-08-31'!$A$2:$N$122,6,FALSE),IF(_xlpm.x=0,"",_xlpm.x)))</f>
        <v/>
      </c>
      <c r="K1223" t="str">
        <f>IF($I1223="","",_xlfn.LET(_xlpm.x,VLOOKUP($I1223,'taxon-match_2026-08-31'!$A$2:$N$122,4,FALSE),IF(_xlpm.x=0,"",_xlpm.x)))</f>
        <v/>
      </c>
      <c r="L1223" t="str">
        <f>IF($I1223="","",_xlfn.LET(_xlpm.x,VLOOKUP($I1223,'taxon-match_2026-08-31'!$A$2:$N$122,7,FALSE),IF(_xlpm.x=0,"",_xlpm.x)))</f>
        <v/>
      </c>
      <c r="M1223" t="str">
        <f>IF($I1223="","",_xlfn.LET(_xlpm.x,VLOOKUP($I1223,'taxon-match_2026-08-31'!$A$2:$N$122,8,FALSE),IF(_xlpm.x=0,"",_xlpm.x)))</f>
        <v/>
      </c>
      <c r="N1223" t="str">
        <f>IF($I1223="","",_xlfn.LET(_xlpm.x,VLOOKUP($I1223,'taxon-match_2026-08-31'!$A$2:$N$122,9,FALSE),IF(_xlpm.x=0,"",_xlpm.x)))</f>
        <v/>
      </c>
      <c r="O1223" t="str">
        <f>IF($I1223="","",_xlfn.LET(_xlpm.x,VLOOKUP($I1223,'taxon-match_2026-08-31'!$A$2:$N$122,10,FALSE),IF(_xlpm.x=0,"",_xlpm.x)))</f>
        <v/>
      </c>
      <c r="P1223" t="str">
        <f>IF($I1223="","",_xlfn.LET(_xlpm.x,VLOOKUP($I1223,'taxon-match_2026-08-31'!$A$2:$N$122,11,FALSE),IF(_xlpm.x=0,"",_xlpm.x)))</f>
        <v/>
      </c>
      <c r="Q1223" t="str">
        <f>IF($I1223="","",_xlfn.LET(_xlpm.x,VLOOKUP($I1223,'taxon-match_2026-08-31'!$A$2:$N$122,12,FALSE),IF(_xlpm.x=0,"",_xlpm.x)))</f>
        <v/>
      </c>
      <c r="R1223" t="str">
        <f>IF($I1223="","",_xlfn.LET(_xlpm.x,VLOOKUP($I1223,'taxon-match_2026-08-31'!$A$2:$N$122,14,FALSE),IF(_xlpm.x=0,"",_xlpm.x)))</f>
        <v/>
      </c>
      <c r="T1223" t="s">
        <v>71</v>
      </c>
      <c r="U1223" t="s">
        <v>254</v>
      </c>
      <c r="X1223" t="str">
        <f>IF(T1223="","",_xlfn.LET(_xlpm.x,VLOOKUP(T1223,'Drop-down_menus'!$F$2:$G$16,2,FALSE),IF(_xlpm.x=0,"",_xlpm.x)))</f>
        <v>https://orcid.org/0009-0002-6669-2911</v>
      </c>
      <c r="Y1223" t="str">
        <f>IF(U1223="","",_xlfn.LET(_xlpm.x,VLOOKUP(U1223,'Drop-down_menus'!$F$2:$G$16,2,FALSE),IF(_xlpm.x=0,"",_xlpm.x)))</f>
        <v/>
      </c>
      <c r="Z1223" t="str">
        <f>IF(V1223="","",_xlfn.LET(_xlpm.x,VLOOKUP(V1223,'Drop-down_menus'!$F$2:$G$16,2,FALSE),IF(_xlpm.x=0,"",_xlpm.x)))</f>
        <v/>
      </c>
      <c r="AA1223" t="str">
        <f>IF(W1223="","",_xlfn.LET(_xlpm.x,VLOOKUP(W1223,'Drop-down_menus'!$F$2:$G$16,2,FALSE),IF(_xlpm.x=0,"",_xlpm.x)))</f>
        <v/>
      </c>
      <c r="AB1223" t="s">
        <v>722</v>
      </c>
      <c r="AE1223" t="s">
        <v>723</v>
      </c>
    </row>
    <row r="1224" spans="1:31" hidden="1" x14ac:dyDescent="0.2">
      <c r="A1224" s="2" t="s">
        <v>268</v>
      </c>
      <c r="C1224">
        <v>2059</v>
      </c>
      <c r="D1224" t="s">
        <v>711</v>
      </c>
      <c r="E1224" t="s">
        <v>724</v>
      </c>
      <c r="I1224" t="s">
        <v>2611</v>
      </c>
      <c r="J1224" t="str">
        <f>IF($I1224="","",_xlfn.LET(_xlpm.x,VLOOKUP($I1224,'taxon-match_2026-08-31'!$A$2:$N$122,6,FALSE),IF(_xlpm.x=0,"",_xlpm.x)))</f>
        <v/>
      </c>
      <c r="K1224" t="str">
        <f>IF($I1224="","",_xlfn.LET(_xlpm.x,VLOOKUP($I1224,'taxon-match_2026-08-31'!$A$2:$N$122,4,FALSE),IF(_xlpm.x=0,"",_xlpm.x)))</f>
        <v/>
      </c>
      <c r="L1224" t="str">
        <f>IF($I1224="","",_xlfn.LET(_xlpm.x,VLOOKUP($I1224,'taxon-match_2026-08-31'!$A$2:$N$122,7,FALSE),IF(_xlpm.x=0,"",_xlpm.x)))</f>
        <v/>
      </c>
      <c r="M1224" t="str">
        <f>IF($I1224="","",_xlfn.LET(_xlpm.x,VLOOKUP($I1224,'taxon-match_2026-08-31'!$A$2:$N$122,8,FALSE),IF(_xlpm.x=0,"",_xlpm.x)))</f>
        <v/>
      </c>
      <c r="N1224" t="str">
        <f>IF($I1224="","",_xlfn.LET(_xlpm.x,VLOOKUP($I1224,'taxon-match_2026-08-31'!$A$2:$N$122,9,FALSE),IF(_xlpm.x=0,"",_xlpm.x)))</f>
        <v/>
      </c>
      <c r="O1224" t="str">
        <f>IF($I1224="","",_xlfn.LET(_xlpm.x,VLOOKUP($I1224,'taxon-match_2026-08-31'!$A$2:$N$122,10,FALSE),IF(_xlpm.x=0,"",_xlpm.x)))</f>
        <v/>
      </c>
      <c r="P1224" t="str">
        <f>IF($I1224="","",_xlfn.LET(_xlpm.x,VLOOKUP($I1224,'taxon-match_2026-08-31'!$A$2:$N$122,11,FALSE),IF(_xlpm.x=0,"",_xlpm.x)))</f>
        <v/>
      </c>
      <c r="Q1224" t="str">
        <f>IF($I1224="","",_xlfn.LET(_xlpm.x,VLOOKUP($I1224,'taxon-match_2026-08-31'!$A$2:$N$122,12,FALSE),IF(_xlpm.x=0,"",_xlpm.x)))</f>
        <v/>
      </c>
      <c r="R1224" t="str">
        <f>IF($I1224="","",_xlfn.LET(_xlpm.x,VLOOKUP($I1224,'taxon-match_2026-08-31'!$A$2:$N$122,14,FALSE),IF(_xlpm.x=0,"",_xlpm.x)))</f>
        <v/>
      </c>
      <c r="T1224" t="s">
        <v>71</v>
      </c>
      <c r="U1224" t="s">
        <v>254</v>
      </c>
      <c r="X1224" t="str">
        <f>IF(T1224="","",_xlfn.LET(_xlpm.x,VLOOKUP(T1224,'Drop-down_menus'!$F$2:$G$16,2,FALSE),IF(_xlpm.x=0,"",_xlpm.x)))</f>
        <v>https://orcid.org/0009-0002-6669-2911</v>
      </c>
      <c r="Y1224" t="str">
        <f>IF(U1224="","",_xlfn.LET(_xlpm.x,VLOOKUP(U1224,'Drop-down_menus'!$F$2:$G$16,2,FALSE),IF(_xlpm.x=0,"",_xlpm.x)))</f>
        <v/>
      </c>
      <c r="Z1224" t="str">
        <f>IF(V1224="","",_xlfn.LET(_xlpm.x,VLOOKUP(V1224,'Drop-down_menus'!$F$2:$G$16,2,FALSE),IF(_xlpm.x=0,"",_xlpm.x)))</f>
        <v/>
      </c>
      <c r="AA1224" t="str">
        <f>IF(W1224="","",_xlfn.LET(_xlpm.x,VLOOKUP(W1224,'Drop-down_menus'!$F$2:$G$16,2,FALSE),IF(_xlpm.x=0,"",_xlpm.x)))</f>
        <v/>
      </c>
      <c r="AB1224" t="s">
        <v>722</v>
      </c>
      <c r="AE1224" t="s">
        <v>723</v>
      </c>
    </row>
    <row r="1225" spans="1:31" hidden="1" x14ac:dyDescent="0.2">
      <c r="A1225" s="2" t="s">
        <v>268</v>
      </c>
      <c r="C1225">
        <v>2060</v>
      </c>
      <c r="D1225" t="s">
        <v>711</v>
      </c>
      <c r="E1225" t="s">
        <v>728</v>
      </c>
      <c r="I1225" t="s">
        <v>2611</v>
      </c>
      <c r="J1225" t="str">
        <f>IF($I1225="","",_xlfn.LET(_xlpm.x,VLOOKUP($I1225,'taxon-match_2026-08-31'!$A$2:$N$122,6,FALSE),IF(_xlpm.x=0,"",_xlpm.x)))</f>
        <v/>
      </c>
      <c r="K1225" t="str">
        <f>IF($I1225="","",_xlfn.LET(_xlpm.x,VLOOKUP($I1225,'taxon-match_2026-08-31'!$A$2:$N$122,4,FALSE),IF(_xlpm.x=0,"",_xlpm.x)))</f>
        <v/>
      </c>
      <c r="L1225" t="str">
        <f>IF($I1225="","",_xlfn.LET(_xlpm.x,VLOOKUP($I1225,'taxon-match_2026-08-31'!$A$2:$N$122,7,FALSE),IF(_xlpm.x=0,"",_xlpm.x)))</f>
        <v/>
      </c>
      <c r="M1225" t="str">
        <f>IF($I1225="","",_xlfn.LET(_xlpm.x,VLOOKUP($I1225,'taxon-match_2026-08-31'!$A$2:$N$122,8,FALSE),IF(_xlpm.x=0,"",_xlpm.x)))</f>
        <v/>
      </c>
      <c r="N1225" t="str">
        <f>IF($I1225="","",_xlfn.LET(_xlpm.x,VLOOKUP($I1225,'taxon-match_2026-08-31'!$A$2:$N$122,9,FALSE),IF(_xlpm.x=0,"",_xlpm.x)))</f>
        <v/>
      </c>
      <c r="O1225" t="str">
        <f>IF($I1225="","",_xlfn.LET(_xlpm.x,VLOOKUP($I1225,'taxon-match_2026-08-31'!$A$2:$N$122,10,FALSE),IF(_xlpm.x=0,"",_xlpm.x)))</f>
        <v/>
      </c>
      <c r="P1225" t="str">
        <f>IF($I1225="","",_xlfn.LET(_xlpm.x,VLOOKUP($I1225,'taxon-match_2026-08-31'!$A$2:$N$122,11,FALSE),IF(_xlpm.x=0,"",_xlpm.x)))</f>
        <v/>
      </c>
      <c r="Q1225" t="str">
        <f>IF($I1225="","",_xlfn.LET(_xlpm.x,VLOOKUP($I1225,'taxon-match_2026-08-31'!$A$2:$N$122,12,FALSE),IF(_xlpm.x=0,"",_xlpm.x)))</f>
        <v/>
      </c>
      <c r="R1225" t="str">
        <f>IF($I1225="","",_xlfn.LET(_xlpm.x,VLOOKUP($I1225,'taxon-match_2026-08-31'!$A$2:$N$122,14,FALSE),IF(_xlpm.x=0,"",_xlpm.x)))</f>
        <v/>
      </c>
      <c r="T1225" t="s">
        <v>71</v>
      </c>
      <c r="U1225" t="s">
        <v>254</v>
      </c>
      <c r="X1225" t="str">
        <f>IF(T1225="","",_xlfn.LET(_xlpm.x,VLOOKUP(T1225,'Drop-down_menus'!$F$2:$G$16,2,FALSE),IF(_xlpm.x=0,"",_xlpm.x)))</f>
        <v>https://orcid.org/0009-0002-6669-2911</v>
      </c>
      <c r="Y1225" t="str">
        <f>IF(U1225="","",_xlfn.LET(_xlpm.x,VLOOKUP(U1225,'Drop-down_menus'!$F$2:$G$16,2,FALSE),IF(_xlpm.x=0,"",_xlpm.x)))</f>
        <v/>
      </c>
      <c r="Z1225" t="str">
        <f>IF(V1225="","",_xlfn.LET(_xlpm.x,VLOOKUP(V1225,'Drop-down_menus'!$F$2:$G$16,2,FALSE),IF(_xlpm.x=0,"",_xlpm.x)))</f>
        <v/>
      </c>
      <c r="AA1225" t="str">
        <f>IF(W1225="","",_xlfn.LET(_xlpm.x,VLOOKUP(W1225,'Drop-down_menus'!$F$2:$G$16,2,FALSE),IF(_xlpm.x=0,"",_xlpm.x)))</f>
        <v/>
      </c>
      <c r="AE1225" t="s">
        <v>726</v>
      </c>
    </row>
    <row r="1226" spans="1:31" hidden="1" x14ac:dyDescent="0.2">
      <c r="A1226" s="2" t="s">
        <v>269</v>
      </c>
      <c r="C1226">
        <v>2061</v>
      </c>
      <c r="D1226" t="s">
        <v>711</v>
      </c>
      <c r="E1226" t="s">
        <v>741</v>
      </c>
      <c r="I1226" t="s">
        <v>2611</v>
      </c>
      <c r="J1226" t="str">
        <f>IF($I1226="","",_xlfn.LET(_xlpm.x,VLOOKUP($I1226,'taxon-match_2026-08-31'!$A$2:$N$122,6,FALSE),IF(_xlpm.x=0,"",_xlpm.x)))</f>
        <v/>
      </c>
      <c r="K1226" t="str">
        <f>IF($I1226="","",_xlfn.LET(_xlpm.x,VLOOKUP($I1226,'taxon-match_2026-08-31'!$A$2:$N$122,4,FALSE),IF(_xlpm.x=0,"",_xlpm.x)))</f>
        <v/>
      </c>
      <c r="L1226" t="str">
        <f>IF($I1226="","",_xlfn.LET(_xlpm.x,VLOOKUP($I1226,'taxon-match_2026-08-31'!$A$2:$N$122,7,FALSE),IF(_xlpm.x=0,"",_xlpm.x)))</f>
        <v/>
      </c>
      <c r="M1226" t="str">
        <f>IF($I1226="","",_xlfn.LET(_xlpm.x,VLOOKUP($I1226,'taxon-match_2026-08-31'!$A$2:$N$122,8,FALSE),IF(_xlpm.x=0,"",_xlpm.x)))</f>
        <v/>
      </c>
      <c r="N1226" t="str">
        <f>IF($I1226="","",_xlfn.LET(_xlpm.x,VLOOKUP($I1226,'taxon-match_2026-08-31'!$A$2:$N$122,9,FALSE),IF(_xlpm.x=0,"",_xlpm.x)))</f>
        <v/>
      </c>
      <c r="O1226" t="str">
        <f>IF($I1226="","",_xlfn.LET(_xlpm.x,VLOOKUP($I1226,'taxon-match_2026-08-31'!$A$2:$N$122,10,FALSE),IF(_xlpm.x=0,"",_xlpm.x)))</f>
        <v/>
      </c>
      <c r="P1226" t="str">
        <f>IF($I1226="","",_xlfn.LET(_xlpm.x,VLOOKUP($I1226,'taxon-match_2026-08-31'!$A$2:$N$122,11,FALSE),IF(_xlpm.x=0,"",_xlpm.x)))</f>
        <v/>
      </c>
      <c r="Q1226" t="str">
        <f>IF($I1226="","",_xlfn.LET(_xlpm.x,VLOOKUP($I1226,'taxon-match_2026-08-31'!$A$2:$N$122,12,FALSE),IF(_xlpm.x=0,"",_xlpm.x)))</f>
        <v/>
      </c>
      <c r="R1226" t="str">
        <f>IF($I1226="","",_xlfn.LET(_xlpm.x,VLOOKUP($I1226,'taxon-match_2026-08-31'!$A$2:$N$122,14,FALSE),IF(_xlpm.x=0,"",_xlpm.x)))</f>
        <v/>
      </c>
      <c r="T1226" t="s">
        <v>71</v>
      </c>
      <c r="U1226" t="s">
        <v>254</v>
      </c>
      <c r="X1226" t="str">
        <f>IF(T1226="","",_xlfn.LET(_xlpm.x,VLOOKUP(T1226,'Drop-down_menus'!$F$2:$G$16,2,FALSE),IF(_xlpm.x=0,"",_xlpm.x)))</f>
        <v>https://orcid.org/0009-0002-6669-2911</v>
      </c>
      <c r="Y1226" t="str">
        <f>IF(U1226="","",_xlfn.LET(_xlpm.x,VLOOKUP(U1226,'Drop-down_menus'!$F$2:$G$16,2,FALSE),IF(_xlpm.x=0,"",_xlpm.x)))</f>
        <v/>
      </c>
      <c r="Z1226" t="str">
        <f>IF(V1226="","",_xlfn.LET(_xlpm.x,VLOOKUP(V1226,'Drop-down_menus'!$F$2:$G$16,2,FALSE),IF(_xlpm.x=0,"",_xlpm.x)))</f>
        <v/>
      </c>
      <c r="AA1226" t="str">
        <f>IF(W1226="","",_xlfn.LET(_xlpm.x,VLOOKUP(W1226,'Drop-down_menus'!$F$2:$G$16,2,FALSE),IF(_xlpm.x=0,"",_xlpm.x)))</f>
        <v/>
      </c>
      <c r="AE1226" t="s">
        <v>739</v>
      </c>
    </row>
    <row r="1227" spans="1:31" hidden="1" x14ac:dyDescent="0.2">
      <c r="A1227" s="2" t="s">
        <v>269</v>
      </c>
      <c r="C1227">
        <v>2062</v>
      </c>
      <c r="D1227" t="s">
        <v>711</v>
      </c>
      <c r="E1227" t="s">
        <v>721</v>
      </c>
      <c r="I1227" t="s">
        <v>2611</v>
      </c>
      <c r="J1227" t="str">
        <f>IF($I1227="","",_xlfn.LET(_xlpm.x,VLOOKUP($I1227,'taxon-match_2026-08-31'!$A$2:$N$122,6,FALSE),IF(_xlpm.x=0,"",_xlpm.x)))</f>
        <v/>
      </c>
      <c r="K1227" t="str">
        <f>IF($I1227="","",_xlfn.LET(_xlpm.x,VLOOKUP($I1227,'taxon-match_2026-08-31'!$A$2:$N$122,4,FALSE),IF(_xlpm.x=0,"",_xlpm.x)))</f>
        <v/>
      </c>
      <c r="L1227" t="str">
        <f>IF($I1227="","",_xlfn.LET(_xlpm.x,VLOOKUP($I1227,'taxon-match_2026-08-31'!$A$2:$N$122,7,FALSE),IF(_xlpm.x=0,"",_xlpm.x)))</f>
        <v/>
      </c>
      <c r="M1227" t="str">
        <f>IF($I1227="","",_xlfn.LET(_xlpm.x,VLOOKUP($I1227,'taxon-match_2026-08-31'!$A$2:$N$122,8,FALSE),IF(_xlpm.x=0,"",_xlpm.x)))</f>
        <v/>
      </c>
      <c r="N1227" t="str">
        <f>IF($I1227="","",_xlfn.LET(_xlpm.x,VLOOKUP($I1227,'taxon-match_2026-08-31'!$A$2:$N$122,9,FALSE),IF(_xlpm.x=0,"",_xlpm.x)))</f>
        <v/>
      </c>
      <c r="O1227" t="str">
        <f>IF($I1227="","",_xlfn.LET(_xlpm.x,VLOOKUP($I1227,'taxon-match_2026-08-31'!$A$2:$N$122,10,FALSE),IF(_xlpm.x=0,"",_xlpm.x)))</f>
        <v/>
      </c>
      <c r="P1227" t="str">
        <f>IF($I1227="","",_xlfn.LET(_xlpm.x,VLOOKUP($I1227,'taxon-match_2026-08-31'!$A$2:$N$122,11,FALSE),IF(_xlpm.x=0,"",_xlpm.x)))</f>
        <v/>
      </c>
      <c r="Q1227" t="str">
        <f>IF($I1227="","",_xlfn.LET(_xlpm.x,VLOOKUP($I1227,'taxon-match_2026-08-31'!$A$2:$N$122,12,FALSE),IF(_xlpm.x=0,"",_xlpm.x)))</f>
        <v/>
      </c>
      <c r="R1227" t="str">
        <f>IF($I1227="","",_xlfn.LET(_xlpm.x,VLOOKUP($I1227,'taxon-match_2026-08-31'!$A$2:$N$122,14,FALSE),IF(_xlpm.x=0,"",_xlpm.x)))</f>
        <v/>
      </c>
      <c r="T1227" t="s">
        <v>71</v>
      </c>
      <c r="U1227" t="s">
        <v>254</v>
      </c>
      <c r="X1227" t="str">
        <f>IF(T1227="","",_xlfn.LET(_xlpm.x,VLOOKUP(T1227,'Drop-down_menus'!$F$2:$G$16,2,FALSE),IF(_xlpm.x=0,"",_xlpm.x)))</f>
        <v>https://orcid.org/0009-0002-6669-2911</v>
      </c>
      <c r="Y1227" t="str">
        <f>IF(U1227="","",_xlfn.LET(_xlpm.x,VLOOKUP(U1227,'Drop-down_menus'!$F$2:$G$16,2,FALSE),IF(_xlpm.x=0,"",_xlpm.x)))</f>
        <v/>
      </c>
      <c r="Z1227" t="str">
        <f>IF(V1227="","",_xlfn.LET(_xlpm.x,VLOOKUP(V1227,'Drop-down_menus'!$F$2:$G$16,2,FALSE),IF(_xlpm.x=0,"",_xlpm.x)))</f>
        <v/>
      </c>
      <c r="AA1227" t="str">
        <f>IF(W1227="","",_xlfn.LET(_xlpm.x,VLOOKUP(W1227,'Drop-down_menus'!$F$2:$G$16,2,FALSE),IF(_xlpm.x=0,"",_xlpm.x)))</f>
        <v/>
      </c>
      <c r="AB1227" t="s">
        <v>722</v>
      </c>
      <c r="AE1227" t="s">
        <v>723</v>
      </c>
    </row>
    <row r="1228" spans="1:31" hidden="1" x14ac:dyDescent="0.2">
      <c r="A1228" s="2" t="s">
        <v>269</v>
      </c>
      <c r="C1228">
        <v>2063</v>
      </c>
      <c r="D1228" t="s">
        <v>711</v>
      </c>
      <c r="E1228" t="s">
        <v>721</v>
      </c>
      <c r="I1228" t="s">
        <v>2611</v>
      </c>
      <c r="J1228" t="str">
        <f>IF($I1228="","",_xlfn.LET(_xlpm.x,VLOOKUP($I1228,'taxon-match_2026-08-31'!$A$2:$N$122,6,FALSE),IF(_xlpm.x=0,"",_xlpm.x)))</f>
        <v/>
      </c>
      <c r="K1228" t="str">
        <f>IF($I1228="","",_xlfn.LET(_xlpm.x,VLOOKUP($I1228,'taxon-match_2026-08-31'!$A$2:$N$122,4,FALSE),IF(_xlpm.x=0,"",_xlpm.x)))</f>
        <v/>
      </c>
      <c r="L1228" t="str">
        <f>IF($I1228="","",_xlfn.LET(_xlpm.x,VLOOKUP($I1228,'taxon-match_2026-08-31'!$A$2:$N$122,7,FALSE),IF(_xlpm.x=0,"",_xlpm.x)))</f>
        <v/>
      </c>
      <c r="M1228" t="str">
        <f>IF($I1228="","",_xlfn.LET(_xlpm.x,VLOOKUP($I1228,'taxon-match_2026-08-31'!$A$2:$N$122,8,FALSE),IF(_xlpm.x=0,"",_xlpm.x)))</f>
        <v/>
      </c>
      <c r="N1228" t="str">
        <f>IF($I1228="","",_xlfn.LET(_xlpm.x,VLOOKUP($I1228,'taxon-match_2026-08-31'!$A$2:$N$122,9,FALSE),IF(_xlpm.x=0,"",_xlpm.x)))</f>
        <v/>
      </c>
      <c r="O1228" t="str">
        <f>IF($I1228="","",_xlfn.LET(_xlpm.x,VLOOKUP($I1228,'taxon-match_2026-08-31'!$A$2:$N$122,10,FALSE),IF(_xlpm.x=0,"",_xlpm.x)))</f>
        <v/>
      </c>
      <c r="P1228" t="str">
        <f>IF($I1228="","",_xlfn.LET(_xlpm.x,VLOOKUP($I1228,'taxon-match_2026-08-31'!$A$2:$N$122,11,FALSE),IF(_xlpm.x=0,"",_xlpm.x)))</f>
        <v/>
      </c>
      <c r="Q1228" t="str">
        <f>IF($I1228="","",_xlfn.LET(_xlpm.x,VLOOKUP($I1228,'taxon-match_2026-08-31'!$A$2:$N$122,12,FALSE),IF(_xlpm.x=0,"",_xlpm.x)))</f>
        <v/>
      </c>
      <c r="R1228" t="str">
        <f>IF($I1228="","",_xlfn.LET(_xlpm.x,VLOOKUP($I1228,'taxon-match_2026-08-31'!$A$2:$N$122,14,FALSE),IF(_xlpm.x=0,"",_xlpm.x)))</f>
        <v/>
      </c>
      <c r="T1228" t="s">
        <v>71</v>
      </c>
      <c r="U1228" t="s">
        <v>254</v>
      </c>
      <c r="X1228" t="str">
        <f>IF(T1228="","",_xlfn.LET(_xlpm.x,VLOOKUP(T1228,'Drop-down_menus'!$F$2:$G$16,2,FALSE),IF(_xlpm.x=0,"",_xlpm.x)))</f>
        <v>https://orcid.org/0009-0002-6669-2911</v>
      </c>
      <c r="Y1228" t="str">
        <f>IF(U1228="","",_xlfn.LET(_xlpm.x,VLOOKUP(U1228,'Drop-down_menus'!$F$2:$G$16,2,FALSE),IF(_xlpm.x=0,"",_xlpm.x)))</f>
        <v/>
      </c>
      <c r="Z1228" t="str">
        <f>IF(V1228="","",_xlfn.LET(_xlpm.x,VLOOKUP(V1228,'Drop-down_menus'!$F$2:$G$16,2,FALSE),IF(_xlpm.x=0,"",_xlpm.x)))</f>
        <v/>
      </c>
      <c r="AA1228" t="str">
        <f>IF(W1228="","",_xlfn.LET(_xlpm.x,VLOOKUP(W1228,'Drop-down_menus'!$F$2:$G$16,2,FALSE),IF(_xlpm.x=0,"",_xlpm.x)))</f>
        <v/>
      </c>
      <c r="AB1228" t="s">
        <v>722</v>
      </c>
      <c r="AE1228" t="s">
        <v>723</v>
      </c>
    </row>
    <row r="1229" spans="1:31" hidden="1" x14ac:dyDescent="0.2">
      <c r="A1229" s="2" t="s">
        <v>269</v>
      </c>
      <c r="C1229">
        <v>2064</v>
      </c>
      <c r="D1229" t="s">
        <v>711</v>
      </c>
      <c r="E1229" t="s">
        <v>724</v>
      </c>
      <c r="I1229" t="s">
        <v>2611</v>
      </c>
      <c r="J1229" t="str">
        <f>IF($I1229="","",_xlfn.LET(_xlpm.x,VLOOKUP($I1229,'taxon-match_2026-08-31'!$A$2:$N$122,6,FALSE),IF(_xlpm.x=0,"",_xlpm.x)))</f>
        <v/>
      </c>
      <c r="K1229" t="str">
        <f>IF($I1229="","",_xlfn.LET(_xlpm.x,VLOOKUP($I1229,'taxon-match_2026-08-31'!$A$2:$N$122,4,FALSE),IF(_xlpm.x=0,"",_xlpm.x)))</f>
        <v/>
      </c>
      <c r="L1229" t="str">
        <f>IF($I1229="","",_xlfn.LET(_xlpm.x,VLOOKUP($I1229,'taxon-match_2026-08-31'!$A$2:$N$122,7,FALSE),IF(_xlpm.x=0,"",_xlpm.x)))</f>
        <v/>
      </c>
      <c r="M1229" t="str">
        <f>IF($I1229="","",_xlfn.LET(_xlpm.x,VLOOKUP($I1229,'taxon-match_2026-08-31'!$A$2:$N$122,8,FALSE),IF(_xlpm.x=0,"",_xlpm.x)))</f>
        <v/>
      </c>
      <c r="N1229" t="str">
        <f>IF($I1229="","",_xlfn.LET(_xlpm.x,VLOOKUP($I1229,'taxon-match_2026-08-31'!$A$2:$N$122,9,FALSE),IF(_xlpm.x=0,"",_xlpm.x)))</f>
        <v/>
      </c>
      <c r="O1229" t="str">
        <f>IF($I1229="","",_xlfn.LET(_xlpm.x,VLOOKUP($I1229,'taxon-match_2026-08-31'!$A$2:$N$122,10,FALSE),IF(_xlpm.x=0,"",_xlpm.x)))</f>
        <v/>
      </c>
      <c r="P1229" t="str">
        <f>IF($I1229="","",_xlfn.LET(_xlpm.x,VLOOKUP($I1229,'taxon-match_2026-08-31'!$A$2:$N$122,11,FALSE),IF(_xlpm.x=0,"",_xlpm.x)))</f>
        <v/>
      </c>
      <c r="Q1229" t="str">
        <f>IF($I1229="","",_xlfn.LET(_xlpm.x,VLOOKUP($I1229,'taxon-match_2026-08-31'!$A$2:$N$122,12,FALSE),IF(_xlpm.x=0,"",_xlpm.x)))</f>
        <v/>
      </c>
      <c r="R1229" t="str">
        <f>IF($I1229="","",_xlfn.LET(_xlpm.x,VLOOKUP($I1229,'taxon-match_2026-08-31'!$A$2:$N$122,14,FALSE),IF(_xlpm.x=0,"",_xlpm.x)))</f>
        <v/>
      </c>
      <c r="T1229" t="s">
        <v>71</v>
      </c>
      <c r="U1229" t="s">
        <v>254</v>
      </c>
      <c r="X1229" t="str">
        <f>IF(T1229="","",_xlfn.LET(_xlpm.x,VLOOKUP(T1229,'Drop-down_menus'!$F$2:$G$16,2,FALSE),IF(_xlpm.x=0,"",_xlpm.x)))</f>
        <v>https://orcid.org/0009-0002-6669-2911</v>
      </c>
      <c r="Y1229" t="str">
        <f>IF(U1229="","",_xlfn.LET(_xlpm.x,VLOOKUP(U1229,'Drop-down_menus'!$F$2:$G$16,2,FALSE),IF(_xlpm.x=0,"",_xlpm.x)))</f>
        <v/>
      </c>
      <c r="Z1229" t="str">
        <f>IF(V1229="","",_xlfn.LET(_xlpm.x,VLOOKUP(V1229,'Drop-down_menus'!$F$2:$G$16,2,FALSE),IF(_xlpm.x=0,"",_xlpm.x)))</f>
        <v/>
      </c>
      <c r="AA1229" t="str">
        <f>IF(W1229="","",_xlfn.LET(_xlpm.x,VLOOKUP(W1229,'Drop-down_menus'!$F$2:$G$16,2,FALSE),IF(_xlpm.x=0,"",_xlpm.x)))</f>
        <v/>
      </c>
      <c r="AB1229" t="s">
        <v>722</v>
      </c>
      <c r="AE1229" t="s">
        <v>723</v>
      </c>
    </row>
    <row r="1230" spans="1:31" hidden="1" x14ac:dyDescent="0.2">
      <c r="A1230" s="2" t="s">
        <v>269</v>
      </c>
      <c r="C1230">
        <v>2065</v>
      </c>
      <c r="D1230" t="s">
        <v>711</v>
      </c>
      <c r="E1230" t="s">
        <v>724</v>
      </c>
      <c r="I1230" t="s">
        <v>2611</v>
      </c>
      <c r="J1230" t="str">
        <f>IF($I1230="","",_xlfn.LET(_xlpm.x,VLOOKUP($I1230,'taxon-match_2026-08-31'!$A$2:$N$122,6,FALSE),IF(_xlpm.x=0,"",_xlpm.x)))</f>
        <v/>
      </c>
      <c r="K1230" t="str">
        <f>IF($I1230="","",_xlfn.LET(_xlpm.x,VLOOKUP($I1230,'taxon-match_2026-08-31'!$A$2:$N$122,4,FALSE),IF(_xlpm.x=0,"",_xlpm.x)))</f>
        <v/>
      </c>
      <c r="L1230" t="str">
        <f>IF($I1230="","",_xlfn.LET(_xlpm.x,VLOOKUP($I1230,'taxon-match_2026-08-31'!$A$2:$N$122,7,FALSE),IF(_xlpm.x=0,"",_xlpm.x)))</f>
        <v/>
      </c>
      <c r="M1230" t="str">
        <f>IF($I1230="","",_xlfn.LET(_xlpm.x,VLOOKUP($I1230,'taxon-match_2026-08-31'!$A$2:$N$122,8,FALSE),IF(_xlpm.x=0,"",_xlpm.x)))</f>
        <v/>
      </c>
      <c r="N1230" t="str">
        <f>IF($I1230="","",_xlfn.LET(_xlpm.x,VLOOKUP($I1230,'taxon-match_2026-08-31'!$A$2:$N$122,9,FALSE),IF(_xlpm.x=0,"",_xlpm.x)))</f>
        <v/>
      </c>
      <c r="O1230" t="str">
        <f>IF($I1230="","",_xlfn.LET(_xlpm.x,VLOOKUP($I1230,'taxon-match_2026-08-31'!$A$2:$N$122,10,FALSE),IF(_xlpm.x=0,"",_xlpm.x)))</f>
        <v/>
      </c>
      <c r="P1230" t="str">
        <f>IF($I1230="","",_xlfn.LET(_xlpm.x,VLOOKUP($I1230,'taxon-match_2026-08-31'!$A$2:$N$122,11,FALSE),IF(_xlpm.x=0,"",_xlpm.x)))</f>
        <v/>
      </c>
      <c r="Q1230" t="str">
        <f>IF($I1230="","",_xlfn.LET(_xlpm.x,VLOOKUP($I1230,'taxon-match_2026-08-31'!$A$2:$N$122,12,FALSE),IF(_xlpm.x=0,"",_xlpm.x)))</f>
        <v/>
      </c>
      <c r="R1230" t="str">
        <f>IF($I1230="","",_xlfn.LET(_xlpm.x,VLOOKUP($I1230,'taxon-match_2026-08-31'!$A$2:$N$122,14,FALSE),IF(_xlpm.x=0,"",_xlpm.x)))</f>
        <v/>
      </c>
      <c r="T1230" t="s">
        <v>71</v>
      </c>
      <c r="U1230" t="s">
        <v>254</v>
      </c>
      <c r="X1230" t="str">
        <f>IF(T1230="","",_xlfn.LET(_xlpm.x,VLOOKUP(T1230,'Drop-down_menus'!$F$2:$G$16,2,FALSE),IF(_xlpm.x=0,"",_xlpm.x)))</f>
        <v>https://orcid.org/0009-0002-6669-2911</v>
      </c>
      <c r="Y1230" t="str">
        <f>IF(U1230="","",_xlfn.LET(_xlpm.x,VLOOKUP(U1230,'Drop-down_menus'!$F$2:$G$16,2,FALSE),IF(_xlpm.x=0,"",_xlpm.x)))</f>
        <v/>
      </c>
      <c r="Z1230" t="str">
        <f>IF(V1230="","",_xlfn.LET(_xlpm.x,VLOOKUP(V1230,'Drop-down_menus'!$F$2:$G$16,2,FALSE),IF(_xlpm.x=0,"",_xlpm.x)))</f>
        <v/>
      </c>
      <c r="AA1230" t="str">
        <f>IF(W1230="","",_xlfn.LET(_xlpm.x,VLOOKUP(W1230,'Drop-down_menus'!$F$2:$G$16,2,FALSE),IF(_xlpm.x=0,"",_xlpm.x)))</f>
        <v/>
      </c>
      <c r="AB1230" t="s">
        <v>722</v>
      </c>
      <c r="AE1230" t="s">
        <v>723</v>
      </c>
    </row>
    <row r="1231" spans="1:31" hidden="1" x14ac:dyDescent="0.2">
      <c r="A1231" s="2" t="s">
        <v>269</v>
      </c>
      <c r="C1231">
        <v>2066</v>
      </c>
      <c r="D1231" t="s">
        <v>711</v>
      </c>
      <c r="E1231" t="s">
        <v>728</v>
      </c>
      <c r="I1231" t="s">
        <v>2611</v>
      </c>
      <c r="J1231" t="str">
        <f>IF($I1231="","",_xlfn.LET(_xlpm.x,VLOOKUP($I1231,'taxon-match_2026-08-31'!$A$2:$N$122,6,FALSE),IF(_xlpm.x=0,"",_xlpm.x)))</f>
        <v/>
      </c>
      <c r="K1231" t="str">
        <f>IF($I1231="","",_xlfn.LET(_xlpm.x,VLOOKUP($I1231,'taxon-match_2026-08-31'!$A$2:$N$122,4,FALSE),IF(_xlpm.x=0,"",_xlpm.x)))</f>
        <v/>
      </c>
      <c r="L1231" t="str">
        <f>IF($I1231="","",_xlfn.LET(_xlpm.x,VLOOKUP($I1231,'taxon-match_2026-08-31'!$A$2:$N$122,7,FALSE),IF(_xlpm.x=0,"",_xlpm.x)))</f>
        <v/>
      </c>
      <c r="M1231" t="str">
        <f>IF($I1231="","",_xlfn.LET(_xlpm.x,VLOOKUP($I1231,'taxon-match_2026-08-31'!$A$2:$N$122,8,FALSE),IF(_xlpm.x=0,"",_xlpm.x)))</f>
        <v/>
      </c>
      <c r="N1231" t="str">
        <f>IF($I1231="","",_xlfn.LET(_xlpm.x,VLOOKUP($I1231,'taxon-match_2026-08-31'!$A$2:$N$122,9,FALSE),IF(_xlpm.x=0,"",_xlpm.x)))</f>
        <v/>
      </c>
      <c r="O1231" t="str">
        <f>IF($I1231="","",_xlfn.LET(_xlpm.x,VLOOKUP($I1231,'taxon-match_2026-08-31'!$A$2:$N$122,10,FALSE),IF(_xlpm.x=0,"",_xlpm.x)))</f>
        <v/>
      </c>
      <c r="P1231" t="str">
        <f>IF($I1231="","",_xlfn.LET(_xlpm.x,VLOOKUP($I1231,'taxon-match_2026-08-31'!$A$2:$N$122,11,FALSE),IF(_xlpm.x=0,"",_xlpm.x)))</f>
        <v/>
      </c>
      <c r="Q1231" t="str">
        <f>IF($I1231="","",_xlfn.LET(_xlpm.x,VLOOKUP($I1231,'taxon-match_2026-08-31'!$A$2:$N$122,12,FALSE),IF(_xlpm.x=0,"",_xlpm.x)))</f>
        <v/>
      </c>
      <c r="R1231" t="str">
        <f>IF($I1231="","",_xlfn.LET(_xlpm.x,VLOOKUP($I1231,'taxon-match_2026-08-31'!$A$2:$N$122,14,FALSE),IF(_xlpm.x=0,"",_xlpm.x)))</f>
        <v/>
      </c>
      <c r="T1231" t="s">
        <v>71</v>
      </c>
      <c r="U1231" t="s">
        <v>254</v>
      </c>
      <c r="X1231" t="str">
        <f>IF(T1231="","",_xlfn.LET(_xlpm.x,VLOOKUP(T1231,'Drop-down_menus'!$F$2:$G$16,2,FALSE),IF(_xlpm.x=0,"",_xlpm.x)))</f>
        <v>https://orcid.org/0009-0002-6669-2911</v>
      </c>
      <c r="Y1231" t="str">
        <f>IF(U1231="","",_xlfn.LET(_xlpm.x,VLOOKUP(U1231,'Drop-down_menus'!$F$2:$G$16,2,FALSE),IF(_xlpm.x=0,"",_xlpm.x)))</f>
        <v/>
      </c>
      <c r="Z1231" t="str">
        <f>IF(V1231="","",_xlfn.LET(_xlpm.x,VLOOKUP(V1231,'Drop-down_menus'!$F$2:$G$16,2,FALSE),IF(_xlpm.x=0,"",_xlpm.x)))</f>
        <v/>
      </c>
      <c r="AA1231" t="str">
        <f>IF(W1231="","",_xlfn.LET(_xlpm.x,VLOOKUP(W1231,'Drop-down_menus'!$F$2:$G$16,2,FALSE),IF(_xlpm.x=0,"",_xlpm.x)))</f>
        <v/>
      </c>
      <c r="AE1231" t="s">
        <v>726</v>
      </c>
    </row>
    <row r="1232" spans="1:31" hidden="1" x14ac:dyDescent="0.2">
      <c r="A1232" s="2" t="s">
        <v>270</v>
      </c>
      <c r="C1232">
        <v>2067</v>
      </c>
      <c r="D1232" t="s">
        <v>711</v>
      </c>
      <c r="E1232" t="s">
        <v>741</v>
      </c>
      <c r="I1232" t="s">
        <v>2611</v>
      </c>
      <c r="J1232" t="str">
        <f>IF($I1232="","",_xlfn.LET(_xlpm.x,VLOOKUP($I1232,'taxon-match_2026-08-31'!$A$2:$N$122,6,FALSE),IF(_xlpm.x=0,"",_xlpm.x)))</f>
        <v/>
      </c>
      <c r="K1232" t="str">
        <f>IF($I1232="","",_xlfn.LET(_xlpm.x,VLOOKUP($I1232,'taxon-match_2026-08-31'!$A$2:$N$122,4,FALSE),IF(_xlpm.x=0,"",_xlpm.x)))</f>
        <v/>
      </c>
      <c r="L1232" t="str">
        <f>IF($I1232="","",_xlfn.LET(_xlpm.x,VLOOKUP($I1232,'taxon-match_2026-08-31'!$A$2:$N$122,7,FALSE),IF(_xlpm.x=0,"",_xlpm.x)))</f>
        <v/>
      </c>
      <c r="M1232" t="str">
        <f>IF($I1232="","",_xlfn.LET(_xlpm.x,VLOOKUP($I1232,'taxon-match_2026-08-31'!$A$2:$N$122,8,FALSE),IF(_xlpm.x=0,"",_xlpm.x)))</f>
        <v/>
      </c>
      <c r="N1232" t="str">
        <f>IF($I1232="","",_xlfn.LET(_xlpm.x,VLOOKUP($I1232,'taxon-match_2026-08-31'!$A$2:$N$122,9,FALSE),IF(_xlpm.x=0,"",_xlpm.x)))</f>
        <v/>
      </c>
      <c r="O1232" t="str">
        <f>IF($I1232="","",_xlfn.LET(_xlpm.x,VLOOKUP($I1232,'taxon-match_2026-08-31'!$A$2:$N$122,10,FALSE),IF(_xlpm.x=0,"",_xlpm.x)))</f>
        <v/>
      </c>
      <c r="P1232" t="str">
        <f>IF($I1232="","",_xlfn.LET(_xlpm.x,VLOOKUP($I1232,'taxon-match_2026-08-31'!$A$2:$N$122,11,FALSE),IF(_xlpm.x=0,"",_xlpm.x)))</f>
        <v/>
      </c>
      <c r="Q1232" t="str">
        <f>IF($I1232="","",_xlfn.LET(_xlpm.x,VLOOKUP($I1232,'taxon-match_2026-08-31'!$A$2:$N$122,12,FALSE),IF(_xlpm.x=0,"",_xlpm.x)))</f>
        <v/>
      </c>
      <c r="R1232" t="str">
        <f>IF($I1232="","",_xlfn.LET(_xlpm.x,VLOOKUP($I1232,'taxon-match_2026-08-31'!$A$2:$N$122,14,FALSE),IF(_xlpm.x=0,"",_xlpm.x)))</f>
        <v/>
      </c>
      <c r="T1232" t="s">
        <v>71</v>
      </c>
      <c r="U1232" t="s">
        <v>254</v>
      </c>
      <c r="X1232" t="str">
        <f>IF(T1232="","",_xlfn.LET(_xlpm.x,VLOOKUP(T1232,'Drop-down_menus'!$F$2:$G$16,2,FALSE),IF(_xlpm.x=0,"",_xlpm.x)))</f>
        <v>https://orcid.org/0009-0002-6669-2911</v>
      </c>
      <c r="Y1232" t="str">
        <f>IF(U1232="","",_xlfn.LET(_xlpm.x,VLOOKUP(U1232,'Drop-down_menus'!$F$2:$G$16,2,FALSE),IF(_xlpm.x=0,"",_xlpm.x)))</f>
        <v/>
      </c>
      <c r="Z1232" t="str">
        <f>IF(V1232="","",_xlfn.LET(_xlpm.x,VLOOKUP(V1232,'Drop-down_menus'!$F$2:$G$16,2,FALSE),IF(_xlpm.x=0,"",_xlpm.x)))</f>
        <v/>
      </c>
      <c r="AA1232" t="str">
        <f>IF(W1232="","",_xlfn.LET(_xlpm.x,VLOOKUP(W1232,'Drop-down_menus'!$F$2:$G$16,2,FALSE),IF(_xlpm.x=0,"",_xlpm.x)))</f>
        <v/>
      </c>
      <c r="AE1232" t="s">
        <v>739</v>
      </c>
    </row>
    <row r="1233" spans="1:31" hidden="1" x14ac:dyDescent="0.2">
      <c r="A1233" s="2" t="s">
        <v>270</v>
      </c>
      <c r="C1233">
        <v>2068</v>
      </c>
      <c r="D1233" t="s">
        <v>711</v>
      </c>
      <c r="E1233" t="s">
        <v>721</v>
      </c>
      <c r="I1233" t="s">
        <v>2611</v>
      </c>
      <c r="J1233" t="str">
        <f>IF($I1233="","",_xlfn.LET(_xlpm.x,VLOOKUP($I1233,'taxon-match_2026-08-31'!$A$2:$N$122,6,FALSE),IF(_xlpm.x=0,"",_xlpm.x)))</f>
        <v/>
      </c>
      <c r="K1233" t="str">
        <f>IF($I1233="","",_xlfn.LET(_xlpm.x,VLOOKUP($I1233,'taxon-match_2026-08-31'!$A$2:$N$122,4,FALSE),IF(_xlpm.x=0,"",_xlpm.x)))</f>
        <v/>
      </c>
      <c r="L1233" t="str">
        <f>IF($I1233="","",_xlfn.LET(_xlpm.x,VLOOKUP($I1233,'taxon-match_2026-08-31'!$A$2:$N$122,7,FALSE),IF(_xlpm.x=0,"",_xlpm.x)))</f>
        <v/>
      </c>
      <c r="M1233" t="str">
        <f>IF($I1233="","",_xlfn.LET(_xlpm.x,VLOOKUP($I1233,'taxon-match_2026-08-31'!$A$2:$N$122,8,FALSE),IF(_xlpm.x=0,"",_xlpm.x)))</f>
        <v/>
      </c>
      <c r="N1233" t="str">
        <f>IF($I1233="","",_xlfn.LET(_xlpm.x,VLOOKUP($I1233,'taxon-match_2026-08-31'!$A$2:$N$122,9,FALSE),IF(_xlpm.x=0,"",_xlpm.x)))</f>
        <v/>
      </c>
      <c r="O1233" t="str">
        <f>IF($I1233="","",_xlfn.LET(_xlpm.x,VLOOKUP($I1233,'taxon-match_2026-08-31'!$A$2:$N$122,10,FALSE),IF(_xlpm.x=0,"",_xlpm.x)))</f>
        <v/>
      </c>
      <c r="P1233" t="str">
        <f>IF($I1233="","",_xlfn.LET(_xlpm.x,VLOOKUP($I1233,'taxon-match_2026-08-31'!$A$2:$N$122,11,FALSE),IF(_xlpm.x=0,"",_xlpm.x)))</f>
        <v/>
      </c>
      <c r="Q1233" t="str">
        <f>IF($I1233="","",_xlfn.LET(_xlpm.x,VLOOKUP($I1233,'taxon-match_2026-08-31'!$A$2:$N$122,12,FALSE),IF(_xlpm.x=0,"",_xlpm.x)))</f>
        <v/>
      </c>
      <c r="R1233" t="str">
        <f>IF($I1233="","",_xlfn.LET(_xlpm.x,VLOOKUP($I1233,'taxon-match_2026-08-31'!$A$2:$N$122,14,FALSE),IF(_xlpm.x=0,"",_xlpm.x)))</f>
        <v/>
      </c>
      <c r="T1233" t="s">
        <v>71</v>
      </c>
      <c r="U1233" t="s">
        <v>254</v>
      </c>
      <c r="X1233" t="str">
        <f>IF(T1233="","",_xlfn.LET(_xlpm.x,VLOOKUP(T1233,'Drop-down_menus'!$F$2:$G$16,2,FALSE),IF(_xlpm.x=0,"",_xlpm.x)))</f>
        <v>https://orcid.org/0009-0002-6669-2911</v>
      </c>
      <c r="Y1233" t="str">
        <f>IF(U1233="","",_xlfn.LET(_xlpm.x,VLOOKUP(U1233,'Drop-down_menus'!$F$2:$G$16,2,FALSE),IF(_xlpm.x=0,"",_xlpm.x)))</f>
        <v/>
      </c>
      <c r="Z1233" t="str">
        <f>IF(V1233="","",_xlfn.LET(_xlpm.x,VLOOKUP(V1233,'Drop-down_menus'!$F$2:$G$16,2,FALSE),IF(_xlpm.x=0,"",_xlpm.x)))</f>
        <v/>
      </c>
      <c r="AA1233" t="str">
        <f>IF(W1233="","",_xlfn.LET(_xlpm.x,VLOOKUP(W1233,'Drop-down_menus'!$F$2:$G$16,2,FALSE),IF(_xlpm.x=0,"",_xlpm.x)))</f>
        <v/>
      </c>
      <c r="AB1233" t="s">
        <v>722</v>
      </c>
      <c r="AE1233" t="s">
        <v>723</v>
      </c>
    </row>
    <row r="1234" spans="1:31" hidden="1" x14ac:dyDescent="0.2">
      <c r="A1234" s="2" t="s">
        <v>270</v>
      </c>
      <c r="C1234">
        <v>2069</v>
      </c>
      <c r="D1234" t="s">
        <v>711</v>
      </c>
      <c r="E1234" t="s">
        <v>721</v>
      </c>
      <c r="I1234" t="s">
        <v>2611</v>
      </c>
      <c r="J1234" t="str">
        <f>IF($I1234="","",_xlfn.LET(_xlpm.x,VLOOKUP($I1234,'taxon-match_2026-08-31'!$A$2:$N$122,6,FALSE),IF(_xlpm.x=0,"",_xlpm.x)))</f>
        <v/>
      </c>
      <c r="K1234" t="str">
        <f>IF($I1234="","",_xlfn.LET(_xlpm.x,VLOOKUP($I1234,'taxon-match_2026-08-31'!$A$2:$N$122,4,FALSE),IF(_xlpm.x=0,"",_xlpm.x)))</f>
        <v/>
      </c>
      <c r="L1234" t="str">
        <f>IF($I1234="","",_xlfn.LET(_xlpm.x,VLOOKUP($I1234,'taxon-match_2026-08-31'!$A$2:$N$122,7,FALSE),IF(_xlpm.x=0,"",_xlpm.x)))</f>
        <v/>
      </c>
      <c r="M1234" t="str">
        <f>IF($I1234="","",_xlfn.LET(_xlpm.x,VLOOKUP($I1234,'taxon-match_2026-08-31'!$A$2:$N$122,8,FALSE),IF(_xlpm.x=0,"",_xlpm.x)))</f>
        <v/>
      </c>
      <c r="N1234" t="str">
        <f>IF($I1234="","",_xlfn.LET(_xlpm.x,VLOOKUP($I1234,'taxon-match_2026-08-31'!$A$2:$N$122,9,FALSE),IF(_xlpm.x=0,"",_xlpm.x)))</f>
        <v/>
      </c>
      <c r="O1234" t="str">
        <f>IF($I1234="","",_xlfn.LET(_xlpm.x,VLOOKUP($I1234,'taxon-match_2026-08-31'!$A$2:$N$122,10,FALSE),IF(_xlpm.x=0,"",_xlpm.x)))</f>
        <v/>
      </c>
      <c r="P1234" t="str">
        <f>IF($I1234="","",_xlfn.LET(_xlpm.x,VLOOKUP($I1234,'taxon-match_2026-08-31'!$A$2:$N$122,11,FALSE),IF(_xlpm.x=0,"",_xlpm.x)))</f>
        <v/>
      </c>
      <c r="Q1234" t="str">
        <f>IF($I1234="","",_xlfn.LET(_xlpm.x,VLOOKUP($I1234,'taxon-match_2026-08-31'!$A$2:$N$122,12,FALSE),IF(_xlpm.x=0,"",_xlpm.x)))</f>
        <v/>
      </c>
      <c r="R1234" t="str">
        <f>IF($I1234="","",_xlfn.LET(_xlpm.x,VLOOKUP($I1234,'taxon-match_2026-08-31'!$A$2:$N$122,14,FALSE),IF(_xlpm.x=0,"",_xlpm.x)))</f>
        <v/>
      </c>
      <c r="T1234" t="s">
        <v>71</v>
      </c>
      <c r="U1234" t="s">
        <v>254</v>
      </c>
      <c r="X1234" t="str">
        <f>IF(T1234="","",_xlfn.LET(_xlpm.x,VLOOKUP(T1234,'Drop-down_menus'!$F$2:$G$16,2,FALSE),IF(_xlpm.x=0,"",_xlpm.x)))</f>
        <v>https://orcid.org/0009-0002-6669-2911</v>
      </c>
      <c r="Y1234" t="str">
        <f>IF(U1234="","",_xlfn.LET(_xlpm.x,VLOOKUP(U1234,'Drop-down_menus'!$F$2:$G$16,2,FALSE),IF(_xlpm.x=0,"",_xlpm.x)))</f>
        <v/>
      </c>
      <c r="Z1234" t="str">
        <f>IF(V1234="","",_xlfn.LET(_xlpm.x,VLOOKUP(V1234,'Drop-down_menus'!$F$2:$G$16,2,FALSE),IF(_xlpm.x=0,"",_xlpm.x)))</f>
        <v/>
      </c>
      <c r="AA1234" t="str">
        <f>IF(W1234="","",_xlfn.LET(_xlpm.x,VLOOKUP(W1234,'Drop-down_menus'!$F$2:$G$16,2,FALSE),IF(_xlpm.x=0,"",_xlpm.x)))</f>
        <v/>
      </c>
      <c r="AB1234" t="s">
        <v>722</v>
      </c>
      <c r="AE1234" t="s">
        <v>723</v>
      </c>
    </row>
    <row r="1235" spans="1:31" hidden="1" x14ac:dyDescent="0.2">
      <c r="A1235" s="2" t="s">
        <v>270</v>
      </c>
      <c r="C1235">
        <v>2070</v>
      </c>
      <c r="D1235" t="s">
        <v>711</v>
      </c>
      <c r="E1235" t="s">
        <v>724</v>
      </c>
      <c r="I1235" t="s">
        <v>2611</v>
      </c>
      <c r="J1235" t="str">
        <f>IF($I1235="","",_xlfn.LET(_xlpm.x,VLOOKUP($I1235,'taxon-match_2026-08-31'!$A$2:$N$122,6,FALSE),IF(_xlpm.x=0,"",_xlpm.x)))</f>
        <v/>
      </c>
      <c r="K1235" t="str">
        <f>IF($I1235="","",_xlfn.LET(_xlpm.x,VLOOKUP($I1235,'taxon-match_2026-08-31'!$A$2:$N$122,4,FALSE),IF(_xlpm.x=0,"",_xlpm.x)))</f>
        <v/>
      </c>
      <c r="L1235" t="str">
        <f>IF($I1235="","",_xlfn.LET(_xlpm.x,VLOOKUP($I1235,'taxon-match_2026-08-31'!$A$2:$N$122,7,FALSE),IF(_xlpm.x=0,"",_xlpm.x)))</f>
        <v/>
      </c>
      <c r="M1235" t="str">
        <f>IF($I1235="","",_xlfn.LET(_xlpm.x,VLOOKUP($I1235,'taxon-match_2026-08-31'!$A$2:$N$122,8,FALSE),IF(_xlpm.x=0,"",_xlpm.x)))</f>
        <v/>
      </c>
      <c r="N1235" t="str">
        <f>IF($I1235="","",_xlfn.LET(_xlpm.x,VLOOKUP($I1235,'taxon-match_2026-08-31'!$A$2:$N$122,9,FALSE),IF(_xlpm.x=0,"",_xlpm.x)))</f>
        <v/>
      </c>
      <c r="O1235" t="str">
        <f>IF($I1235="","",_xlfn.LET(_xlpm.x,VLOOKUP($I1235,'taxon-match_2026-08-31'!$A$2:$N$122,10,FALSE),IF(_xlpm.x=0,"",_xlpm.x)))</f>
        <v/>
      </c>
      <c r="P1235" t="str">
        <f>IF($I1235="","",_xlfn.LET(_xlpm.x,VLOOKUP($I1235,'taxon-match_2026-08-31'!$A$2:$N$122,11,FALSE),IF(_xlpm.x=0,"",_xlpm.x)))</f>
        <v/>
      </c>
      <c r="Q1235" t="str">
        <f>IF($I1235="","",_xlfn.LET(_xlpm.x,VLOOKUP($I1235,'taxon-match_2026-08-31'!$A$2:$N$122,12,FALSE),IF(_xlpm.x=0,"",_xlpm.x)))</f>
        <v/>
      </c>
      <c r="R1235" t="str">
        <f>IF($I1235="","",_xlfn.LET(_xlpm.x,VLOOKUP($I1235,'taxon-match_2026-08-31'!$A$2:$N$122,14,FALSE),IF(_xlpm.x=0,"",_xlpm.x)))</f>
        <v/>
      </c>
      <c r="T1235" t="s">
        <v>71</v>
      </c>
      <c r="U1235" t="s">
        <v>254</v>
      </c>
      <c r="X1235" t="str">
        <f>IF(T1235="","",_xlfn.LET(_xlpm.x,VLOOKUP(T1235,'Drop-down_menus'!$F$2:$G$16,2,FALSE),IF(_xlpm.x=0,"",_xlpm.x)))</f>
        <v>https://orcid.org/0009-0002-6669-2911</v>
      </c>
      <c r="Y1235" t="str">
        <f>IF(U1235="","",_xlfn.LET(_xlpm.x,VLOOKUP(U1235,'Drop-down_menus'!$F$2:$G$16,2,FALSE),IF(_xlpm.x=0,"",_xlpm.x)))</f>
        <v/>
      </c>
      <c r="Z1235" t="str">
        <f>IF(V1235="","",_xlfn.LET(_xlpm.x,VLOOKUP(V1235,'Drop-down_menus'!$F$2:$G$16,2,FALSE),IF(_xlpm.x=0,"",_xlpm.x)))</f>
        <v/>
      </c>
      <c r="AA1235" t="str">
        <f>IF(W1235="","",_xlfn.LET(_xlpm.x,VLOOKUP(W1235,'Drop-down_menus'!$F$2:$G$16,2,FALSE),IF(_xlpm.x=0,"",_xlpm.x)))</f>
        <v/>
      </c>
      <c r="AB1235" t="s">
        <v>722</v>
      </c>
      <c r="AE1235" t="s">
        <v>723</v>
      </c>
    </row>
    <row r="1236" spans="1:31" hidden="1" x14ac:dyDescent="0.2">
      <c r="A1236" s="2" t="s">
        <v>270</v>
      </c>
      <c r="C1236">
        <v>2071</v>
      </c>
      <c r="D1236" t="s">
        <v>711</v>
      </c>
      <c r="E1236" t="s">
        <v>724</v>
      </c>
      <c r="I1236" t="s">
        <v>2611</v>
      </c>
      <c r="J1236" t="str">
        <f>IF($I1236="","",_xlfn.LET(_xlpm.x,VLOOKUP($I1236,'taxon-match_2026-08-31'!$A$2:$N$122,6,FALSE),IF(_xlpm.x=0,"",_xlpm.x)))</f>
        <v/>
      </c>
      <c r="K1236" t="str">
        <f>IF($I1236="","",_xlfn.LET(_xlpm.x,VLOOKUP($I1236,'taxon-match_2026-08-31'!$A$2:$N$122,4,FALSE),IF(_xlpm.x=0,"",_xlpm.x)))</f>
        <v/>
      </c>
      <c r="L1236" t="str">
        <f>IF($I1236="","",_xlfn.LET(_xlpm.x,VLOOKUP($I1236,'taxon-match_2026-08-31'!$A$2:$N$122,7,FALSE),IF(_xlpm.x=0,"",_xlpm.x)))</f>
        <v/>
      </c>
      <c r="M1236" t="str">
        <f>IF($I1236="","",_xlfn.LET(_xlpm.x,VLOOKUP($I1236,'taxon-match_2026-08-31'!$A$2:$N$122,8,FALSE),IF(_xlpm.x=0,"",_xlpm.x)))</f>
        <v/>
      </c>
      <c r="N1236" t="str">
        <f>IF($I1236="","",_xlfn.LET(_xlpm.x,VLOOKUP($I1236,'taxon-match_2026-08-31'!$A$2:$N$122,9,FALSE),IF(_xlpm.x=0,"",_xlpm.x)))</f>
        <v/>
      </c>
      <c r="O1236" t="str">
        <f>IF($I1236="","",_xlfn.LET(_xlpm.x,VLOOKUP($I1236,'taxon-match_2026-08-31'!$A$2:$N$122,10,FALSE),IF(_xlpm.x=0,"",_xlpm.x)))</f>
        <v/>
      </c>
      <c r="P1236" t="str">
        <f>IF($I1236="","",_xlfn.LET(_xlpm.x,VLOOKUP($I1236,'taxon-match_2026-08-31'!$A$2:$N$122,11,FALSE),IF(_xlpm.x=0,"",_xlpm.x)))</f>
        <v/>
      </c>
      <c r="Q1236" t="str">
        <f>IF($I1236="","",_xlfn.LET(_xlpm.x,VLOOKUP($I1236,'taxon-match_2026-08-31'!$A$2:$N$122,12,FALSE),IF(_xlpm.x=0,"",_xlpm.x)))</f>
        <v/>
      </c>
      <c r="R1236" t="str">
        <f>IF($I1236="","",_xlfn.LET(_xlpm.x,VLOOKUP($I1236,'taxon-match_2026-08-31'!$A$2:$N$122,14,FALSE),IF(_xlpm.x=0,"",_xlpm.x)))</f>
        <v/>
      </c>
      <c r="T1236" t="s">
        <v>71</v>
      </c>
      <c r="U1236" t="s">
        <v>254</v>
      </c>
      <c r="X1236" t="str">
        <f>IF(T1236="","",_xlfn.LET(_xlpm.x,VLOOKUP(T1236,'Drop-down_menus'!$F$2:$G$16,2,FALSE),IF(_xlpm.x=0,"",_xlpm.x)))</f>
        <v>https://orcid.org/0009-0002-6669-2911</v>
      </c>
      <c r="Y1236" t="str">
        <f>IF(U1236="","",_xlfn.LET(_xlpm.x,VLOOKUP(U1236,'Drop-down_menus'!$F$2:$G$16,2,FALSE),IF(_xlpm.x=0,"",_xlpm.x)))</f>
        <v/>
      </c>
      <c r="Z1236" t="str">
        <f>IF(V1236="","",_xlfn.LET(_xlpm.x,VLOOKUP(V1236,'Drop-down_menus'!$F$2:$G$16,2,FALSE),IF(_xlpm.x=0,"",_xlpm.x)))</f>
        <v/>
      </c>
      <c r="AA1236" t="str">
        <f>IF(W1236="","",_xlfn.LET(_xlpm.x,VLOOKUP(W1236,'Drop-down_menus'!$F$2:$G$16,2,FALSE),IF(_xlpm.x=0,"",_xlpm.x)))</f>
        <v/>
      </c>
      <c r="AB1236" t="s">
        <v>722</v>
      </c>
      <c r="AE1236" t="s">
        <v>723</v>
      </c>
    </row>
    <row r="1237" spans="1:31" hidden="1" x14ac:dyDescent="0.2">
      <c r="A1237" s="2" t="s">
        <v>270</v>
      </c>
      <c r="C1237">
        <v>2072</v>
      </c>
      <c r="D1237" t="s">
        <v>711</v>
      </c>
      <c r="E1237" t="s">
        <v>728</v>
      </c>
      <c r="I1237" t="s">
        <v>2611</v>
      </c>
      <c r="J1237" t="str">
        <f>IF($I1237="","",_xlfn.LET(_xlpm.x,VLOOKUP($I1237,'taxon-match_2026-08-31'!$A$2:$N$122,6,FALSE),IF(_xlpm.x=0,"",_xlpm.x)))</f>
        <v/>
      </c>
      <c r="K1237" t="str">
        <f>IF($I1237="","",_xlfn.LET(_xlpm.x,VLOOKUP($I1237,'taxon-match_2026-08-31'!$A$2:$N$122,4,FALSE),IF(_xlpm.x=0,"",_xlpm.x)))</f>
        <v/>
      </c>
      <c r="L1237" t="str">
        <f>IF($I1237="","",_xlfn.LET(_xlpm.x,VLOOKUP($I1237,'taxon-match_2026-08-31'!$A$2:$N$122,7,FALSE),IF(_xlpm.x=0,"",_xlpm.x)))</f>
        <v/>
      </c>
      <c r="M1237" t="str">
        <f>IF($I1237="","",_xlfn.LET(_xlpm.x,VLOOKUP($I1237,'taxon-match_2026-08-31'!$A$2:$N$122,8,FALSE),IF(_xlpm.x=0,"",_xlpm.x)))</f>
        <v/>
      </c>
      <c r="N1237" t="str">
        <f>IF($I1237="","",_xlfn.LET(_xlpm.x,VLOOKUP($I1237,'taxon-match_2026-08-31'!$A$2:$N$122,9,FALSE),IF(_xlpm.x=0,"",_xlpm.x)))</f>
        <v/>
      </c>
      <c r="O1237" t="str">
        <f>IF($I1237="","",_xlfn.LET(_xlpm.x,VLOOKUP($I1237,'taxon-match_2026-08-31'!$A$2:$N$122,10,FALSE),IF(_xlpm.x=0,"",_xlpm.x)))</f>
        <v/>
      </c>
      <c r="P1237" t="str">
        <f>IF($I1237="","",_xlfn.LET(_xlpm.x,VLOOKUP($I1237,'taxon-match_2026-08-31'!$A$2:$N$122,11,FALSE),IF(_xlpm.x=0,"",_xlpm.x)))</f>
        <v/>
      </c>
      <c r="Q1237" t="str">
        <f>IF($I1237="","",_xlfn.LET(_xlpm.x,VLOOKUP($I1237,'taxon-match_2026-08-31'!$A$2:$N$122,12,FALSE),IF(_xlpm.x=0,"",_xlpm.x)))</f>
        <v/>
      </c>
      <c r="R1237" t="str">
        <f>IF($I1237="","",_xlfn.LET(_xlpm.x,VLOOKUP($I1237,'taxon-match_2026-08-31'!$A$2:$N$122,14,FALSE),IF(_xlpm.x=0,"",_xlpm.x)))</f>
        <v/>
      </c>
      <c r="T1237" t="s">
        <v>71</v>
      </c>
      <c r="U1237" t="s">
        <v>254</v>
      </c>
      <c r="X1237" t="str">
        <f>IF(T1237="","",_xlfn.LET(_xlpm.x,VLOOKUP(T1237,'Drop-down_menus'!$F$2:$G$16,2,FALSE),IF(_xlpm.x=0,"",_xlpm.x)))</f>
        <v>https://orcid.org/0009-0002-6669-2911</v>
      </c>
      <c r="Y1237" t="str">
        <f>IF(U1237="","",_xlfn.LET(_xlpm.x,VLOOKUP(U1237,'Drop-down_menus'!$F$2:$G$16,2,FALSE),IF(_xlpm.x=0,"",_xlpm.x)))</f>
        <v/>
      </c>
      <c r="Z1237" t="str">
        <f>IF(V1237="","",_xlfn.LET(_xlpm.x,VLOOKUP(V1237,'Drop-down_menus'!$F$2:$G$16,2,FALSE),IF(_xlpm.x=0,"",_xlpm.x)))</f>
        <v/>
      </c>
      <c r="AA1237" t="str">
        <f>IF(W1237="","",_xlfn.LET(_xlpm.x,VLOOKUP(W1237,'Drop-down_menus'!$F$2:$G$16,2,FALSE),IF(_xlpm.x=0,"",_xlpm.x)))</f>
        <v/>
      </c>
      <c r="AE1237" t="s">
        <v>726</v>
      </c>
    </row>
    <row r="1238" spans="1:31" hidden="1" x14ac:dyDescent="0.2">
      <c r="A1238" s="2" t="s">
        <v>271</v>
      </c>
      <c r="C1238">
        <v>2073</v>
      </c>
      <c r="D1238" t="s">
        <v>711</v>
      </c>
      <c r="E1238" t="s">
        <v>741</v>
      </c>
      <c r="I1238" t="s">
        <v>2611</v>
      </c>
      <c r="J1238" t="str">
        <f>IF($I1238="","",_xlfn.LET(_xlpm.x,VLOOKUP($I1238,'taxon-match_2026-08-31'!$A$2:$N$122,6,FALSE),IF(_xlpm.x=0,"",_xlpm.x)))</f>
        <v/>
      </c>
      <c r="K1238" t="str">
        <f>IF($I1238="","",_xlfn.LET(_xlpm.x,VLOOKUP($I1238,'taxon-match_2026-08-31'!$A$2:$N$122,4,FALSE),IF(_xlpm.x=0,"",_xlpm.x)))</f>
        <v/>
      </c>
      <c r="L1238" t="str">
        <f>IF($I1238="","",_xlfn.LET(_xlpm.x,VLOOKUP($I1238,'taxon-match_2026-08-31'!$A$2:$N$122,7,FALSE),IF(_xlpm.x=0,"",_xlpm.x)))</f>
        <v/>
      </c>
      <c r="M1238" t="str">
        <f>IF($I1238="","",_xlfn.LET(_xlpm.x,VLOOKUP($I1238,'taxon-match_2026-08-31'!$A$2:$N$122,8,FALSE),IF(_xlpm.x=0,"",_xlpm.x)))</f>
        <v/>
      </c>
      <c r="N1238" t="str">
        <f>IF($I1238="","",_xlfn.LET(_xlpm.x,VLOOKUP($I1238,'taxon-match_2026-08-31'!$A$2:$N$122,9,FALSE),IF(_xlpm.x=0,"",_xlpm.x)))</f>
        <v/>
      </c>
      <c r="O1238" t="str">
        <f>IF($I1238="","",_xlfn.LET(_xlpm.x,VLOOKUP($I1238,'taxon-match_2026-08-31'!$A$2:$N$122,10,FALSE),IF(_xlpm.x=0,"",_xlpm.x)))</f>
        <v/>
      </c>
      <c r="P1238" t="str">
        <f>IF($I1238="","",_xlfn.LET(_xlpm.x,VLOOKUP($I1238,'taxon-match_2026-08-31'!$A$2:$N$122,11,FALSE),IF(_xlpm.x=0,"",_xlpm.x)))</f>
        <v/>
      </c>
      <c r="Q1238" t="str">
        <f>IF($I1238="","",_xlfn.LET(_xlpm.x,VLOOKUP($I1238,'taxon-match_2026-08-31'!$A$2:$N$122,12,FALSE),IF(_xlpm.x=0,"",_xlpm.x)))</f>
        <v/>
      </c>
      <c r="R1238" t="str">
        <f>IF($I1238="","",_xlfn.LET(_xlpm.x,VLOOKUP($I1238,'taxon-match_2026-08-31'!$A$2:$N$122,14,FALSE),IF(_xlpm.x=0,"",_xlpm.x)))</f>
        <v/>
      </c>
      <c r="T1238" t="s">
        <v>71</v>
      </c>
      <c r="U1238" t="s">
        <v>254</v>
      </c>
      <c r="X1238" t="str">
        <f>IF(T1238="","",_xlfn.LET(_xlpm.x,VLOOKUP(T1238,'Drop-down_menus'!$F$2:$G$16,2,FALSE),IF(_xlpm.x=0,"",_xlpm.x)))</f>
        <v>https://orcid.org/0009-0002-6669-2911</v>
      </c>
      <c r="Y1238" t="str">
        <f>IF(U1238="","",_xlfn.LET(_xlpm.x,VLOOKUP(U1238,'Drop-down_menus'!$F$2:$G$16,2,FALSE),IF(_xlpm.x=0,"",_xlpm.x)))</f>
        <v/>
      </c>
      <c r="Z1238" t="str">
        <f>IF(V1238="","",_xlfn.LET(_xlpm.x,VLOOKUP(V1238,'Drop-down_menus'!$F$2:$G$16,2,FALSE),IF(_xlpm.x=0,"",_xlpm.x)))</f>
        <v/>
      </c>
      <c r="AA1238" t="str">
        <f>IF(W1238="","",_xlfn.LET(_xlpm.x,VLOOKUP(W1238,'Drop-down_menus'!$F$2:$G$16,2,FALSE),IF(_xlpm.x=0,"",_xlpm.x)))</f>
        <v/>
      </c>
      <c r="AE1238" t="s">
        <v>739</v>
      </c>
    </row>
    <row r="1239" spans="1:31" hidden="1" x14ac:dyDescent="0.2">
      <c r="A1239" s="2" t="s">
        <v>271</v>
      </c>
      <c r="C1239">
        <v>2074</v>
      </c>
      <c r="D1239" t="s">
        <v>711</v>
      </c>
      <c r="E1239" t="s">
        <v>721</v>
      </c>
      <c r="I1239" t="s">
        <v>2611</v>
      </c>
      <c r="J1239" t="str">
        <f>IF($I1239="","",_xlfn.LET(_xlpm.x,VLOOKUP($I1239,'taxon-match_2026-08-31'!$A$2:$N$122,6,FALSE),IF(_xlpm.x=0,"",_xlpm.x)))</f>
        <v/>
      </c>
      <c r="K1239" t="str">
        <f>IF($I1239="","",_xlfn.LET(_xlpm.x,VLOOKUP($I1239,'taxon-match_2026-08-31'!$A$2:$N$122,4,FALSE),IF(_xlpm.x=0,"",_xlpm.x)))</f>
        <v/>
      </c>
      <c r="L1239" t="str">
        <f>IF($I1239="","",_xlfn.LET(_xlpm.x,VLOOKUP($I1239,'taxon-match_2026-08-31'!$A$2:$N$122,7,FALSE),IF(_xlpm.x=0,"",_xlpm.x)))</f>
        <v/>
      </c>
      <c r="M1239" t="str">
        <f>IF($I1239="","",_xlfn.LET(_xlpm.x,VLOOKUP($I1239,'taxon-match_2026-08-31'!$A$2:$N$122,8,FALSE),IF(_xlpm.x=0,"",_xlpm.x)))</f>
        <v/>
      </c>
      <c r="N1239" t="str">
        <f>IF($I1239="","",_xlfn.LET(_xlpm.x,VLOOKUP($I1239,'taxon-match_2026-08-31'!$A$2:$N$122,9,FALSE),IF(_xlpm.x=0,"",_xlpm.x)))</f>
        <v/>
      </c>
      <c r="O1239" t="str">
        <f>IF($I1239="","",_xlfn.LET(_xlpm.x,VLOOKUP($I1239,'taxon-match_2026-08-31'!$A$2:$N$122,10,FALSE),IF(_xlpm.x=0,"",_xlpm.x)))</f>
        <v/>
      </c>
      <c r="P1239" t="str">
        <f>IF($I1239="","",_xlfn.LET(_xlpm.x,VLOOKUP($I1239,'taxon-match_2026-08-31'!$A$2:$N$122,11,FALSE),IF(_xlpm.x=0,"",_xlpm.x)))</f>
        <v/>
      </c>
      <c r="Q1239" t="str">
        <f>IF($I1239="","",_xlfn.LET(_xlpm.x,VLOOKUP($I1239,'taxon-match_2026-08-31'!$A$2:$N$122,12,FALSE),IF(_xlpm.x=0,"",_xlpm.x)))</f>
        <v/>
      </c>
      <c r="R1239" t="str">
        <f>IF($I1239="","",_xlfn.LET(_xlpm.x,VLOOKUP($I1239,'taxon-match_2026-08-31'!$A$2:$N$122,14,FALSE),IF(_xlpm.x=0,"",_xlpm.x)))</f>
        <v/>
      </c>
      <c r="T1239" t="s">
        <v>71</v>
      </c>
      <c r="U1239" t="s">
        <v>254</v>
      </c>
      <c r="X1239" t="str">
        <f>IF(T1239="","",_xlfn.LET(_xlpm.x,VLOOKUP(T1239,'Drop-down_menus'!$F$2:$G$16,2,FALSE),IF(_xlpm.x=0,"",_xlpm.x)))</f>
        <v>https://orcid.org/0009-0002-6669-2911</v>
      </c>
      <c r="Y1239" t="str">
        <f>IF(U1239="","",_xlfn.LET(_xlpm.x,VLOOKUP(U1239,'Drop-down_menus'!$F$2:$G$16,2,FALSE),IF(_xlpm.x=0,"",_xlpm.x)))</f>
        <v/>
      </c>
      <c r="Z1239" t="str">
        <f>IF(V1239="","",_xlfn.LET(_xlpm.x,VLOOKUP(V1239,'Drop-down_menus'!$F$2:$G$16,2,FALSE),IF(_xlpm.x=0,"",_xlpm.x)))</f>
        <v/>
      </c>
      <c r="AA1239" t="str">
        <f>IF(W1239="","",_xlfn.LET(_xlpm.x,VLOOKUP(W1239,'Drop-down_menus'!$F$2:$G$16,2,FALSE),IF(_xlpm.x=0,"",_xlpm.x)))</f>
        <v/>
      </c>
      <c r="AB1239" t="s">
        <v>722</v>
      </c>
      <c r="AE1239" t="s">
        <v>723</v>
      </c>
    </row>
    <row r="1240" spans="1:31" hidden="1" x14ac:dyDescent="0.2">
      <c r="A1240" s="2" t="s">
        <v>271</v>
      </c>
      <c r="C1240">
        <v>2075</v>
      </c>
      <c r="D1240" t="s">
        <v>711</v>
      </c>
      <c r="E1240" t="s">
        <v>721</v>
      </c>
      <c r="I1240" t="s">
        <v>2611</v>
      </c>
      <c r="J1240" t="str">
        <f>IF($I1240="","",_xlfn.LET(_xlpm.x,VLOOKUP($I1240,'taxon-match_2026-08-31'!$A$2:$N$122,6,FALSE),IF(_xlpm.x=0,"",_xlpm.x)))</f>
        <v/>
      </c>
      <c r="K1240" t="str">
        <f>IF($I1240="","",_xlfn.LET(_xlpm.x,VLOOKUP($I1240,'taxon-match_2026-08-31'!$A$2:$N$122,4,FALSE),IF(_xlpm.x=0,"",_xlpm.x)))</f>
        <v/>
      </c>
      <c r="L1240" t="str">
        <f>IF($I1240="","",_xlfn.LET(_xlpm.x,VLOOKUP($I1240,'taxon-match_2026-08-31'!$A$2:$N$122,7,FALSE),IF(_xlpm.x=0,"",_xlpm.x)))</f>
        <v/>
      </c>
      <c r="M1240" t="str">
        <f>IF($I1240="","",_xlfn.LET(_xlpm.x,VLOOKUP($I1240,'taxon-match_2026-08-31'!$A$2:$N$122,8,FALSE),IF(_xlpm.x=0,"",_xlpm.x)))</f>
        <v/>
      </c>
      <c r="N1240" t="str">
        <f>IF($I1240="","",_xlfn.LET(_xlpm.x,VLOOKUP($I1240,'taxon-match_2026-08-31'!$A$2:$N$122,9,FALSE),IF(_xlpm.x=0,"",_xlpm.x)))</f>
        <v/>
      </c>
      <c r="O1240" t="str">
        <f>IF($I1240="","",_xlfn.LET(_xlpm.x,VLOOKUP($I1240,'taxon-match_2026-08-31'!$A$2:$N$122,10,FALSE),IF(_xlpm.x=0,"",_xlpm.x)))</f>
        <v/>
      </c>
      <c r="P1240" t="str">
        <f>IF($I1240="","",_xlfn.LET(_xlpm.x,VLOOKUP($I1240,'taxon-match_2026-08-31'!$A$2:$N$122,11,FALSE),IF(_xlpm.x=0,"",_xlpm.x)))</f>
        <v/>
      </c>
      <c r="Q1240" t="str">
        <f>IF($I1240="","",_xlfn.LET(_xlpm.x,VLOOKUP($I1240,'taxon-match_2026-08-31'!$A$2:$N$122,12,FALSE),IF(_xlpm.x=0,"",_xlpm.x)))</f>
        <v/>
      </c>
      <c r="R1240" t="str">
        <f>IF($I1240="","",_xlfn.LET(_xlpm.x,VLOOKUP($I1240,'taxon-match_2026-08-31'!$A$2:$N$122,14,FALSE),IF(_xlpm.x=0,"",_xlpm.x)))</f>
        <v/>
      </c>
      <c r="T1240" t="s">
        <v>71</v>
      </c>
      <c r="U1240" t="s">
        <v>254</v>
      </c>
      <c r="X1240" t="str">
        <f>IF(T1240="","",_xlfn.LET(_xlpm.x,VLOOKUP(T1240,'Drop-down_menus'!$F$2:$G$16,2,FALSE),IF(_xlpm.x=0,"",_xlpm.x)))</f>
        <v>https://orcid.org/0009-0002-6669-2911</v>
      </c>
      <c r="Y1240" t="str">
        <f>IF(U1240="","",_xlfn.LET(_xlpm.x,VLOOKUP(U1240,'Drop-down_menus'!$F$2:$G$16,2,FALSE),IF(_xlpm.x=0,"",_xlpm.x)))</f>
        <v/>
      </c>
      <c r="Z1240" t="str">
        <f>IF(V1240="","",_xlfn.LET(_xlpm.x,VLOOKUP(V1240,'Drop-down_menus'!$F$2:$G$16,2,FALSE),IF(_xlpm.x=0,"",_xlpm.x)))</f>
        <v/>
      </c>
      <c r="AA1240" t="str">
        <f>IF(W1240="","",_xlfn.LET(_xlpm.x,VLOOKUP(W1240,'Drop-down_menus'!$F$2:$G$16,2,FALSE),IF(_xlpm.x=0,"",_xlpm.x)))</f>
        <v/>
      </c>
      <c r="AB1240" t="s">
        <v>722</v>
      </c>
      <c r="AE1240" t="s">
        <v>723</v>
      </c>
    </row>
    <row r="1241" spans="1:31" hidden="1" x14ac:dyDescent="0.2">
      <c r="A1241" s="2" t="s">
        <v>271</v>
      </c>
      <c r="C1241">
        <v>2076</v>
      </c>
      <c r="D1241" t="s">
        <v>711</v>
      </c>
      <c r="E1241" t="s">
        <v>724</v>
      </c>
      <c r="I1241" t="s">
        <v>2611</v>
      </c>
      <c r="J1241" t="str">
        <f>IF($I1241="","",_xlfn.LET(_xlpm.x,VLOOKUP($I1241,'taxon-match_2026-08-31'!$A$2:$N$122,6,FALSE),IF(_xlpm.x=0,"",_xlpm.x)))</f>
        <v/>
      </c>
      <c r="K1241" t="str">
        <f>IF($I1241="","",_xlfn.LET(_xlpm.x,VLOOKUP($I1241,'taxon-match_2026-08-31'!$A$2:$N$122,4,FALSE),IF(_xlpm.x=0,"",_xlpm.x)))</f>
        <v/>
      </c>
      <c r="L1241" t="str">
        <f>IF($I1241="","",_xlfn.LET(_xlpm.x,VLOOKUP($I1241,'taxon-match_2026-08-31'!$A$2:$N$122,7,FALSE),IF(_xlpm.x=0,"",_xlpm.x)))</f>
        <v/>
      </c>
      <c r="M1241" t="str">
        <f>IF($I1241="","",_xlfn.LET(_xlpm.x,VLOOKUP($I1241,'taxon-match_2026-08-31'!$A$2:$N$122,8,FALSE),IF(_xlpm.x=0,"",_xlpm.x)))</f>
        <v/>
      </c>
      <c r="N1241" t="str">
        <f>IF($I1241="","",_xlfn.LET(_xlpm.x,VLOOKUP($I1241,'taxon-match_2026-08-31'!$A$2:$N$122,9,FALSE),IF(_xlpm.x=0,"",_xlpm.x)))</f>
        <v/>
      </c>
      <c r="O1241" t="str">
        <f>IF($I1241="","",_xlfn.LET(_xlpm.x,VLOOKUP($I1241,'taxon-match_2026-08-31'!$A$2:$N$122,10,FALSE),IF(_xlpm.x=0,"",_xlpm.x)))</f>
        <v/>
      </c>
      <c r="P1241" t="str">
        <f>IF($I1241="","",_xlfn.LET(_xlpm.x,VLOOKUP($I1241,'taxon-match_2026-08-31'!$A$2:$N$122,11,FALSE),IF(_xlpm.x=0,"",_xlpm.x)))</f>
        <v/>
      </c>
      <c r="Q1241" t="str">
        <f>IF($I1241="","",_xlfn.LET(_xlpm.x,VLOOKUP($I1241,'taxon-match_2026-08-31'!$A$2:$N$122,12,FALSE),IF(_xlpm.x=0,"",_xlpm.x)))</f>
        <v/>
      </c>
      <c r="R1241" t="str">
        <f>IF($I1241="","",_xlfn.LET(_xlpm.x,VLOOKUP($I1241,'taxon-match_2026-08-31'!$A$2:$N$122,14,FALSE),IF(_xlpm.x=0,"",_xlpm.x)))</f>
        <v/>
      </c>
      <c r="T1241" t="s">
        <v>71</v>
      </c>
      <c r="U1241" t="s">
        <v>254</v>
      </c>
      <c r="X1241" t="str">
        <f>IF(T1241="","",_xlfn.LET(_xlpm.x,VLOOKUP(T1241,'Drop-down_menus'!$F$2:$G$16,2,FALSE),IF(_xlpm.x=0,"",_xlpm.x)))</f>
        <v>https://orcid.org/0009-0002-6669-2911</v>
      </c>
      <c r="Y1241" t="str">
        <f>IF(U1241="","",_xlfn.LET(_xlpm.x,VLOOKUP(U1241,'Drop-down_menus'!$F$2:$G$16,2,FALSE),IF(_xlpm.x=0,"",_xlpm.x)))</f>
        <v/>
      </c>
      <c r="Z1241" t="str">
        <f>IF(V1241="","",_xlfn.LET(_xlpm.x,VLOOKUP(V1241,'Drop-down_menus'!$F$2:$G$16,2,FALSE),IF(_xlpm.x=0,"",_xlpm.x)))</f>
        <v/>
      </c>
      <c r="AA1241" t="str">
        <f>IF(W1241="","",_xlfn.LET(_xlpm.x,VLOOKUP(W1241,'Drop-down_menus'!$F$2:$G$16,2,FALSE),IF(_xlpm.x=0,"",_xlpm.x)))</f>
        <v/>
      </c>
      <c r="AB1241" t="s">
        <v>722</v>
      </c>
      <c r="AE1241" t="s">
        <v>723</v>
      </c>
    </row>
    <row r="1242" spans="1:31" hidden="1" x14ac:dyDescent="0.2">
      <c r="A1242" s="2" t="s">
        <v>271</v>
      </c>
      <c r="C1242">
        <v>2077</v>
      </c>
      <c r="D1242" t="s">
        <v>711</v>
      </c>
      <c r="E1242" t="s">
        <v>724</v>
      </c>
      <c r="I1242" t="s">
        <v>2611</v>
      </c>
      <c r="J1242" t="str">
        <f>IF($I1242="","",_xlfn.LET(_xlpm.x,VLOOKUP($I1242,'taxon-match_2026-08-31'!$A$2:$N$122,6,FALSE),IF(_xlpm.x=0,"",_xlpm.x)))</f>
        <v/>
      </c>
      <c r="K1242" t="str">
        <f>IF($I1242="","",_xlfn.LET(_xlpm.x,VLOOKUP($I1242,'taxon-match_2026-08-31'!$A$2:$N$122,4,FALSE),IF(_xlpm.x=0,"",_xlpm.x)))</f>
        <v/>
      </c>
      <c r="L1242" t="str">
        <f>IF($I1242="","",_xlfn.LET(_xlpm.x,VLOOKUP($I1242,'taxon-match_2026-08-31'!$A$2:$N$122,7,FALSE),IF(_xlpm.x=0,"",_xlpm.x)))</f>
        <v/>
      </c>
      <c r="M1242" t="str">
        <f>IF($I1242="","",_xlfn.LET(_xlpm.x,VLOOKUP($I1242,'taxon-match_2026-08-31'!$A$2:$N$122,8,FALSE),IF(_xlpm.x=0,"",_xlpm.x)))</f>
        <v/>
      </c>
      <c r="N1242" t="str">
        <f>IF($I1242="","",_xlfn.LET(_xlpm.x,VLOOKUP($I1242,'taxon-match_2026-08-31'!$A$2:$N$122,9,FALSE),IF(_xlpm.x=0,"",_xlpm.x)))</f>
        <v/>
      </c>
      <c r="O1242" t="str">
        <f>IF($I1242="","",_xlfn.LET(_xlpm.x,VLOOKUP($I1242,'taxon-match_2026-08-31'!$A$2:$N$122,10,FALSE),IF(_xlpm.x=0,"",_xlpm.x)))</f>
        <v/>
      </c>
      <c r="P1242" t="str">
        <f>IF($I1242="","",_xlfn.LET(_xlpm.x,VLOOKUP($I1242,'taxon-match_2026-08-31'!$A$2:$N$122,11,FALSE),IF(_xlpm.x=0,"",_xlpm.x)))</f>
        <v/>
      </c>
      <c r="Q1242" t="str">
        <f>IF($I1242="","",_xlfn.LET(_xlpm.x,VLOOKUP($I1242,'taxon-match_2026-08-31'!$A$2:$N$122,12,FALSE),IF(_xlpm.x=0,"",_xlpm.x)))</f>
        <v/>
      </c>
      <c r="R1242" t="str">
        <f>IF($I1242="","",_xlfn.LET(_xlpm.x,VLOOKUP($I1242,'taxon-match_2026-08-31'!$A$2:$N$122,14,FALSE),IF(_xlpm.x=0,"",_xlpm.x)))</f>
        <v/>
      </c>
      <c r="T1242" t="s">
        <v>71</v>
      </c>
      <c r="U1242" t="s">
        <v>254</v>
      </c>
      <c r="X1242" t="str">
        <f>IF(T1242="","",_xlfn.LET(_xlpm.x,VLOOKUP(T1242,'Drop-down_menus'!$F$2:$G$16,2,FALSE),IF(_xlpm.x=0,"",_xlpm.x)))</f>
        <v>https://orcid.org/0009-0002-6669-2911</v>
      </c>
      <c r="Y1242" t="str">
        <f>IF(U1242="","",_xlfn.LET(_xlpm.x,VLOOKUP(U1242,'Drop-down_menus'!$F$2:$G$16,2,FALSE),IF(_xlpm.x=0,"",_xlpm.x)))</f>
        <v/>
      </c>
      <c r="Z1242" t="str">
        <f>IF(V1242="","",_xlfn.LET(_xlpm.x,VLOOKUP(V1242,'Drop-down_menus'!$F$2:$G$16,2,FALSE),IF(_xlpm.x=0,"",_xlpm.x)))</f>
        <v/>
      </c>
      <c r="AA1242" t="str">
        <f>IF(W1242="","",_xlfn.LET(_xlpm.x,VLOOKUP(W1242,'Drop-down_menus'!$F$2:$G$16,2,FALSE),IF(_xlpm.x=0,"",_xlpm.x)))</f>
        <v/>
      </c>
      <c r="AB1242" t="s">
        <v>722</v>
      </c>
      <c r="AE1242" t="s">
        <v>723</v>
      </c>
    </row>
    <row r="1243" spans="1:31" hidden="1" x14ac:dyDescent="0.2">
      <c r="A1243" s="2" t="s">
        <v>271</v>
      </c>
      <c r="C1243">
        <v>2078</v>
      </c>
      <c r="D1243" t="s">
        <v>711</v>
      </c>
      <c r="E1243" t="s">
        <v>728</v>
      </c>
      <c r="I1243" t="s">
        <v>2611</v>
      </c>
      <c r="J1243" t="str">
        <f>IF($I1243="","",_xlfn.LET(_xlpm.x,VLOOKUP($I1243,'taxon-match_2026-08-31'!$A$2:$N$122,6,FALSE),IF(_xlpm.x=0,"",_xlpm.x)))</f>
        <v/>
      </c>
      <c r="K1243" t="str">
        <f>IF($I1243="","",_xlfn.LET(_xlpm.x,VLOOKUP($I1243,'taxon-match_2026-08-31'!$A$2:$N$122,4,FALSE),IF(_xlpm.x=0,"",_xlpm.x)))</f>
        <v/>
      </c>
      <c r="L1243" t="str">
        <f>IF($I1243="","",_xlfn.LET(_xlpm.x,VLOOKUP($I1243,'taxon-match_2026-08-31'!$A$2:$N$122,7,FALSE),IF(_xlpm.x=0,"",_xlpm.x)))</f>
        <v/>
      </c>
      <c r="M1243" t="str">
        <f>IF($I1243="","",_xlfn.LET(_xlpm.x,VLOOKUP($I1243,'taxon-match_2026-08-31'!$A$2:$N$122,8,FALSE),IF(_xlpm.x=0,"",_xlpm.x)))</f>
        <v/>
      </c>
      <c r="N1243" t="str">
        <f>IF($I1243="","",_xlfn.LET(_xlpm.x,VLOOKUP($I1243,'taxon-match_2026-08-31'!$A$2:$N$122,9,FALSE),IF(_xlpm.x=0,"",_xlpm.x)))</f>
        <v/>
      </c>
      <c r="O1243" t="str">
        <f>IF($I1243="","",_xlfn.LET(_xlpm.x,VLOOKUP($I1243,'taxon-match_2026-08-31'!$A$2:$N$122,10,FALSE),IF(_xlpm.x=0,"",_xlpm.x)))</f>
        <v/>
      </c>
      <c r="P1243" t="str">
        <f>IF($I1243="","",_xlfn.LET(_xlpm.x,VLOOKUP($I1243,'taxon-match_2026-08-31'!$A$2:$N$122,11,FALSE),IF(_xlpm.x=0,"",_xlpm.x)))</f>
        <v/>
      </c>
      <c r="Q1243" t="str">
        <f>IF($I1243="","",_xlfn.LET(_xlpm.x,VLOOKUP($I1243,'taxon-match_2026-08-31'!$A$2:$N$122,12,FALSE),IF(_xlpm.x=0,"",_xlpm.x)))</f>
        <v/>
      </c>
      <c r="R1243" t="str">
        <f>IF($I1243="","",_xlfn.LET(_xlpm.x,VLOOKUP($I1243,'taxon-match_2026-08-31'!$A$2:$N$122,14,FALSE),IF(_xlpm.x=0,"",_xlpm.x)))</f>
        <v/>
      </c>
      <c r="T1243" t="s">
        <v>71</v>
      </c>
      <c r="U1243" t="s">
        <v>254</v>
      </c>
      <c r="X1243" t="str">
        <f>IF(T1243="","",_xlfn.LET(_xlpm.x,VLOOKUP(T1243,'Drop-down_menus'!$F$2:$G$16,2,FALSE),IF(_xlpm.x=0,"",_xlpm.x)))</f>
        <v>https://orcid.org/0009-0002-6669-2911</v>
      </c>
      <c r="Y1243" t="str">
        <f>IF(U1243="","",_xlfn.LET(_xlpm.x,VLOOKUP(U1243,'Drop-down_menus'!$F$2:$G$16,2,FALSE),IF(_xlpm.x=0,"",_xlpm.x)))</f>
        <v/>
      </c>
      <c r="Z1243" t="str">
        <f>IF(V1243="","",_xlfn.LET(_xlpm.x,VLOOKUP(V1243,'Drop-down_menus'!$F$2:$G$16,2,FALSE),IF(_xlpm.x=0,"",_xlpm.x)))</f>
        <v/>
      </c>
      <c r="AA1243" t="str">
        <f>IF(W1243="","",_xlfn.LET(_xlpm.x,VLOOKUP(W1243,'Drop-down_menus'!$F$2:$G$16,2,FALSE),IF(_xlpm.x=0,"",_xlpm.x)))</f>
        <v/>
      </c>
      <c r="AE1243" t="s">
        <v>726</v>
      </c>
    </row>
    <row r="1244" spans="1:31" hidden="1" x14ac:dyDescent="0.2">
      <c r="A1244" s="2" t="s">
        <v>272</v>
      </c>
      <c r="C1244">
        <v>2079</v>
      </c>
      <c r="D1244" t="s">
        <v>711</v>
      </c>
      <c r="E1244" t="s">
        <v>741</v>
      </c>
      <c r="I1244" t="s">
        <v>2611</v>
      </c>
      <c r="J1244" t="str">
        <f>IF($I1244="","",_xlfn.LET(_xlpm.x,VLOOKUP($I1244,'taxon-match_2026-08-31'!$A$2:$N$122,6,FALSE),IF(_xlpm.x=0,"",_xlpm.x)))</f>
        <v/>
      </c>
      <c r="K1244" t="str">
        <f>IF($I1244="","",_xlfn.LET(_xlpm.x,VLOOKUP($I1244,'taxon-match_2026-08-31'!$A$2:$N$122,4,FALSE),IF(_xlpm.x=0,"",_xlpm.x)))</f>
        <v/>
      </c>
      <c r="L1244" t="str">
        <f>IF($I1244="","",_xlfn.LET(_xlpm.x,VLOOKUP($I1244,'taxon-match_2026-08-31'!$A$2:$N$122,7,FALSE),IF(_xlpm.x=0,"",_xlpm.x)))</f>
        <v/>
      </c>
      <c r="M1244" t="str">
        <f>IF($I1244="","",_xlfn.LET(_xlpm.x,VLOOKUP($I1244,'taxon-match_2026-08-31'!$A$2:$N$122,8,FALSE),IF(_xlpm.x=0,"",_xlpm.x)))</f>
        <v/>
      </c>
      <c r="N1244" t="str">
        <f>IF($I1244="","",_xlfn.LET(_xlpm.x,VLOOKUP($I1244,'taxon-match_2026-08-31'!$A$2:$N$122,9,FALSE),IF(_xlpm.x=0,"",_xlpm.x)))</f>
        <v/>
      </c>
      <c r="O1244" t="str">
        <f>IF($I1244="","",_xlfn.LET(_xlpm.x,VLOOKUP($I1244,'taxon-match_2026-08-31'!$A$2:$N$122,10,FALSE),IF(_xlpm.x=0,"",_xlpm.x)))</f>
        <v/>
      </c>
      <c r="P1244" t="str">
        <f>IF($I1244="","",_xlfn.LET(_xlpm.x,VLOOKUP($I1244,'taxon-match_2026-08-31'!$A$2:$N$122,11,FALSE),IF(_xlpm.x=0,"",_xlpm.x)))</f>
        <v/>
      </c>
      <c r="Q1244" t="str">
        <f>IF($I1244="","",_xlfn.LET(_xlpm.x,VLOOKUP($I1244,'taxon-match_2026-08-31'!$A$2:$N$122,12,FALSE),IF(_xlpm.x=0,"",_xlpm.x)))</f>
        <v/>
      </c>
      <c r="R1244" t="str">
        <f>IF($I1244="","",_xlfn.LET(_xlpm.x,VLOOKUP($I1244,'taxon-match_2026-08-31'!$A$2:$N$122,14,FALSE),IF(_xlpm.x=0,"",_xlpm.x)))</f>
        <v/>
      </c>
      <c r="T1244" t="s">
        <v>71</v>
      </c>
      <c r="U1244" t="s">
        <v>254</v>
      </c>
      <c r="X1244" t="str">
        <f>IF(T1244="","",_xlfn.LET(_xlpm.x,VLOOKUP(T1244,'Drop-down_menus'!$F$2:$G$16,2,FALSE),IF(_xlpm.x=0,"",_xlpm.x)))</f>
        <v>https://orcid.org/0009-0002-6669-2911</v>
      </c>
      <c r="Y1244" t="str">
        <f>IF(U1244="","",_xlfn.LET(_xlpm.x,VLOOKUP(U1244,'Drop-down_menus'!$F$2:$G$16,2,FALSE),IF(_xlpm.x=0,"",_xlpm.x)))</f>
        <v/>
      </c>
      <c r="Z1244" t="str">
        <f>IF(V1244="","",_xlfn.LET(_xlpm.x,VLOOKUP(V1244,'Drop-down_menus'!$F$2:$G$16,2,FALSE),IF(_xlpm.x=0,"",_xlpm.x)))</f>
        <v/>
      </c>
      <c r="AA1244" t="str">
        <f>IF(W1244="","",_xlfn.LET(_xlpm.x,VLOOKUP(W1244,'Drop-down_menus'!$F$2:$G$16,2,FALSE),IF(_xlpm.x=0,"",_xlpm.x)))</f>
        <v/>
      </c>
      <c r="AE1244" t="s">
        <v>739</v>
      </c>
    </row>
    <row r="1245" spans="1:31" hidden="1" x14ac:dyDescent="0.2">
      <c r="A1245" s="2" t="s">
        <v>272</v>
      </c>
      <c r="C1245">
        <v>2080</v>
      </c>
      <c r="D1245" t="s">
        <v>711</v>
      </c>
      <c r="E1245" t="s">
        <v>721</v>
      </c>
      <c r="I1245" t="s">
        <v>2611</v>
      </c>
      <c r="J1245" t="str">
        <f>IF($I1245="","",_xlfn.LET(_xlpm.x,VLOOKUP($I1245,'taxon-match_2026-08-31'!$A$2:$N$122,6,FALSE),IF(_xlpm.x=0,"",_xlpm.x)))</f>
        <v/>
      </c>
      <c r="K1245" t="str">
        <f>IF($I1245="","",_xlfn.LET(_xlpm.x,VLOOKUP($I1245,'taxon-match_2026-08-31'!$A$2:$N$122,4,FALSE),IF(_xlpm.x=0,"",_xlpm.x)))</f>
        <v/>
      </c>
      <c r="L1245" t="str">
        <f>IF($I1245="","",_xlfn.LET(_xlpm.x,VLOOKUP($I1245,'taxon-match_2026-08-31'!$A$2:$N$122,7,FALSE),IF(_xlpm.x=0,"",_xlpm.x)))</f>
        <v/>
      </c>
      <c r="M1245" t="str">
        <f>IF($I1245="","",_xlfn.LET(_xlpm.x,VLOOKUP($I1245,'taxon-match_2026-08-31'!$A$2:$N$122,8,FALSE),IF(_xlpm.x=0,"",_xlpm.x)))</f>
        <v/>
      </c>
      <c r="N1245" t="str">
        <f>IF($I1245="","",_xlfn.LET(_xlpm.x,VLOOKUP($I1245,'taxon-match_2026-08-31'!$A$2:$N$122,9,FALSE),IF(_xlpm.x=0,"",_xlpm.x)))</f>
        <v/>
      </c>
      <c r="O1245" t="str">
        <f>IF($I1245="","",_xlfn.LET(_xlpm.x,VLOOKUP($I1245,'taxon-match_2026-08-31'!$A$2:$N$122,10,FALSE),IF(_xlpm.x=0,"",_xlpm.x)))</f>
        <v/>
      </c>
      <c r="P1245" t="str">
        <f>IF($I1245="","",_xlfn.LET(_xlpm.x,VLOOKUP($I1245,'taxon-match_2026-08-31'!$A$2:$N$122,11,FALSE),IF(_xlpm.x=0,"",_xlpm.x)))</f>
        <v/>
      </c>
      <c r="Q1245" t="str">
        <f>IF($I1245="","",_xlfn.LET(_xlpm.x,VLOOKUP($I1245,'taxon-match_2026-08-31'!$A$2:$N$122,12,FALSE),IF(_xlpm.x=0,"",_xlpm.x)))</f>
        <v/>
      </c>
      <c r="R1245" t="str">
        <f>IF($I1245="","",_xlfn.LET(_xlpm.x,VLOOKUP($I1245,'taxon-match_2026-08-31'!$A$2:$N$122,14,FALSE),IF(_xlpm.x=0,"",_xlpm.x)))</f>
        <v/>
      </c>
      <c r="T1245" t="s">
        <v>71</v>
      </c>
      <c r="U1245" t="s">
        <v>254</v>
      </c>
      <c r="X1245" t="str">
        <f>IF(T1245="","",_xlfn.LET(_xlpm.x,VLOOKUP(T1245,'Drop-down_menus'!$F$2:$G$16,2,FALSE),IF(_xlpm.x=0,"",_xlpm.x)))</f>
        <v>https://orcid.org/0009-0002-6669-2911</v>
      </c>
      <c r="Y1245" t="str">
        <f>IF(U1245="","",_xlfn.LET(_xlpm.x,VLOOKUP(U1245,'Drop-down_menus'!$F$2:$G$16,2,FALSE),IF(_xlpm.x=0,"",_xlpm.x)))</f>
        <v/>
      </c>
      <c r="Z1245" t="str">
        <f>IF(V1245="","",_xlfn.LET(_xlpm.x,VLOOKUP(V1245,'Drop-down_menus'!$F$2:$G$16,2,FALSE),IF(_xlpm.x=0,"",_xlpm.x)))</f>
        <v/>
      </c>
      <c r="AA1245" t="str">
        <f>IF(W1245="","",_xlfn.LET(_xlpm.x,VLOOKUP(W1245,'Drop-down_menus'!$F$2:$G$16,2,FALSE),IF(_xlpm.x=0,"",_xlpm.x)))</f>
        <v/>
      </c>
      <c r="AB1245" t="s">
        <v>722</v>
      </c>
      <c r="AE1245" t="s">
        <v>723</v>
      </c>
    </row>
    <row r="1246" spans="1:31" hidden="1" x14ac:dyDescent="0.2">
      <c r="A1246" s="2" t="s">
        <v>272</v>
      </c>
      <c r="C1246">
        <v>2081</v>
      </c>
      <c r="D1246" t="s">
        <v>711</v>
      </c>
      <c r="E1246" t="s">
        <v>721</v>
      </c>
      <c r="I1246" t="s">
        <v>2611</v>
      </c>
      <c r="J1246" t="str">
        <f>IF($I1246="","",_xlfn.LET(_xlpm.x,VLOOKUP($I1246,'taxon-match_2026-08-31'!$A$2:$N$122,6,FALSE),IF(_xlpm.x=0,"",_xlpm.x)))</f>
        <v/>
      </c>
      <c r="K1246" t="str">
        <f>IF($I1246="","",_xlfn.LET(_xlpm.x,VLOOKUP($I1246,'taxon-match_2026-08-31'!$A$2:$N$122,4,FALSE),IF(_xlpm.x=0,"",_xlpm.x)))</f>
        <v/>
      </c>
      <c r="L1246" t="str">
        <f>IF($I1246="","",_xlfn.LET(_xlpm.x,VLOOKUP($I1246,'taxon-match_2026-08-31'!$A$2:$N$122,7,FALSE),IF(_xlpm.x=0,"",_xlpm.x)))</f>
        <v/>
      </c>
      <c r="M1246" t="str">
        <f>IF($I1246="","",_xlfn.LET(_xlpm.x,VLOOKUP($I1246,'taxon-match_2026-08-31'!$A$2:$N$122,8,FALSE),IF(_xlpm.x=0,"",_xlpm.x)))</f>
        <v/>
      </c>
      <c r="N1246" t="str">
        <f>IF($I1246="","",_xlfn.LET(_xlpm.x,VLOOKUP($I1246,'taxon-match_2026-08-31'!$A$2:$N$122,9,FALSE),IF(_xlpm.x=0,"",_xlpm.x)))</f>
        <v/>
      </c>
      <c r="O1246" t="str">
        <f>IF($I1246="","",_xlfn.LET(_xlpm.x,VLOOKUP($I1246,'taxon-match_2026-08-31'!$A$2:$N$122,10,FALSE),IF(_xlpm.x=0,"",_xlpm.x)))</f>
        <v/>
      </c>
      <c r="P1246" t="str">
        <f>IF($I1246="","",_xlfn.LET(_xlpm.x,VLOOKUP($I1246,'taxon-match_2026-08-31'!$A$2:$N$122,11,FALSE),IF(_xlpm.x=0,"",_xlpm.x)))</f>
        <v/>
      </c>
      <c r="Q1246" t="str">
        <f>IF($I1246="","",_xlfn.LET(_xlpm.x,VLOOKUP($I1246,'taxon-match_2026-08-31'!$A$2:$N$122,12,FALSE),IF(_xlpm.x=0,"",_xlpm.x)))</f>
        <v/>
      </c>
      <c r="R1246" t="str">
        <f>IF($I1246="","",_xlfn.LET(_xlpm.x,VLOOKUP($I1246,'taxon-match_2026-08-31'!$A$2:$N$122,14,FALSE),IF(_xlpm.x=0,"",_xlpm.x)))</f>
        <v/>
      </c>
      <c r="T1246" t="s">
        <v>71</v>
      </c>
      <c r="U1246" t="s">
        <v>254</v>
      </c>
      <c r="X1246" t="str">
        <f>IF(T1246="","",_xlfn.LET(_xlpm.x,VLOOKUP(T1246,'Drop-down_menus'!$F$2:$G$16,2,FALSE),IF(_xlpm.x=0,"",_xlpm.x)))</f>
        <v>https://orcid.org/0009-0002-6669-2911</v>
      </c>
      <c r="Y1246" t="str">
        <f>IF(U1246="","",_xlfn.LET(_xlpm.x,VLOOKUP(U1246,'Drop-down_menus'!$F$2:$G$16,2,FALSE),IF(_xlpm.x=0,"",_xlpm.x)))</f>
        <v/>
      </c>
      <c r="Z1246" t="str">
        <f>IF(V1246="","",_xlfn.LET(_xlpm.x,VLOOKUP(V1246,'Drop-down_menus'!$F$2:$G$16,2,FALSE),IF(_xlpm.x=0,"",_xlpm.x)))</f>
        <v/>
      </c>
      <c r="AA1246" t="str">
        <f>IF(W1246="","",_xlfn.LET(_xlpm.x,VLOOKUP(W1246,'Drop-down_menus'!$F$2:$G$16,2,FALSE),IF(_xlpm.x=0,"",_xlpm.x)))</f>
        <v/>
      </c>
      <c r="AB1246" t="s">
        <v>722</v>
      </c>
      <c r="AE1246" t="s">
        <v>723</v>
      </c>
    </row>
    <row r="1247" spans="1:31" hidden="1" x14ac:dyDescent="0.2">
      <c r="A1247" s="2" t="s">
        <v>272</v>
      </c>
      <c r="C1247">
        <v>2082</v>
      </c>
      <c r="D1247" t="s">
        <v>711</v>
      </c>
      <c r="E1247" t="s">
        <v>724</v>
      </c>
      <c r="I1247" t="s">
        <v>2611</v>
      </c>
      <c r="J1247" t="str">
        <f>IF($I1247="","",_xlfn.LET(_xlpm.x,VLOOKUP($I1247,'taxon-match_2026-08-31'!$A$2:$N$122,6,FALSE),IF(_xlpm.x=0,"",_xlpm.x)))</f>
        <v/>
      </c>
      <c r="K1247" t="str">
        <f>IF($I1247="","",_xlfn.LET(_xlpm.x,VLOOKUP($I1247,'taxon-match_2026-08-31'!$A$2:$N$122,4,FALSE),IF(_xlpm.x=0,"",_xlpm.x)))</f>
        <v/>
      </c>
      <c r="L1247" t="str">
        <f>IF($I1247="","",_xlfn.LET(_xlpm.x,VLOOKUP($I1247,'taxon-match_2026-08-31'!$A$2:$N$122,7,FALSE),IF(_xlpm.x=0,"",_xlpm.x)))</f>
        <v/>
      </c>
      <c r="M1247" t="str">
        <f>IF($I1247="","",_xlfn.LET(_xlpm.x,VLOOKUP($I1247,'taxon-match_2026-08-31'!$A$2:$N$122,8,FALSE),IF(_xlpm.x=0,"",_xlpm.x)))</f>
        <v/>
      </c>
      <c r="N1247" t="str">
        <f>IF($I1247="","",_xlfn.LET(_xlpm.x,VLOOKUP($I1247,'taxon-match_2026-08-31'!$A$2:$N$122,9,FALSE),IF(_xlpm.x=0,"",_xlpm.x)))</f>
        <v/>
      </c>
      <c r="O1247" t="str">
        <f>IF($I1247="","",_xlfn.LET(_xlpm.x,VLOOKUP($I1247,'taxon-match_2026-08-31'!$A$2:$N$122,10,FALSE),IF(_xlpm.x=0,"",_xlpm.x)))</f>
        <v/>
      </c>
      <c r="P1247" t="str">
        <f>IF($I1247="","",_xlfn.LET(_xlpm.x,VLOOKUP($I1247,'taxon-match_2026-08-31'!$A$2:$N$122,11,FALSE),IF(_xlpm.x=0,"",_xlpm.x)))</f>
        <v/>
      </c>
      <c r="Q1247" t="str">
        <f>IF($I1247="","",_xlfn.LET(_xlpm.x,VLOOKUP($I1247,'taxon-match_2026-08-31'!$A$2:$N$122,12,FALSE),IF(_xlpm.x=0,"",_xlpm.x)))</f>
        <v/>
      </c>
      <c r="R1247" t="str">
        <f>IF($I1247="","",_xlfn.LET(_xlpm.x,VLOOKUP($I1247,'taxon-match_2026-08-31'!$A$2:$N$122,14,FALSE),IF(_xlpm.x=0,"",_xlpm.x)))</f>
        <v/>
      </c>
      <c r="T1247" t="s">
        <v>71</v>
      </c>
      <c r="U1247" t="s">
        <v>254</v>
      </c>
      <c r="X1247" t="str">
        <f>IF(T1247="","",_xlfn.LET(_xlpm.x,VLOOKUP(T1247,'Drop-down_menus'!$F$2:$G$16,2,FALSE),IF(_xlpm.x=0,"",_xlpm.x)))</f>
        <v>https://orcid.org/0009-0002-6669-2911</v>
      </c>
      <c r="Y1247" t="str">
        <f>IF(U1247="","",_xlfn.LET(_xlpm.x,VLOOKUP(U1247,'Drop-down_menus'!$F$2:$G$16,2,FALSE),IF(_xlpm.x=0,"",_xlpm.x)))</f>
        <v/>
      </c>
      <c r="Z1247" t="str">
        <f>IF(V1247="","",_xlfn.LET(_xlpm.x,VLOOKUP(V1247,'Drop-down_menus'!$F$2:$G$16,2,FALSE),IF(_xlpm.x=0,"",_xlpm.x)))</f>
        <v/>
      </c>
      <c r="AA1247" t="str">
        <f>IF(W1247="","",_xlfn.LET(_xlpm.x,VLOOKUP(W1247,'Drop-down_menus'!$F$2:$G$16,2,FALSE),IF(_xlpm.x=0,"",_xlpm.x)))</f>
        <v/>
      </c>
      <c r="AB1247" t="s">
        <v>722</v>
      </c>
      <c r="AE1247" t="s">
        <v>723</v>
      </c>
    </row>
    <row r="1248" spans="1:31" hidden="1" x14ac:dyDescent="0.2">
      <c r="A1248" s="2" t="s">
        <v>272</v>
      </c>
      <c r="C1248">
        <v>2083</v>
      </c>
      <c r="D1248" t="s">
        <v>711</v>
      </c>
      <c r="E1248" t="s">
        <v>724</v>
      </c>
      <c r="I1248" t="s">
        <v>2611</v>
      </c>
      <c r="J1248" t="str">
        <f>IF($I1248="","",_xlfn.LET(_xlpm.x,VLOOKUP($I1248,'taxon-match_2026-08-31'!$A$2:$N$122,6,FALSE),IF(_xlpm.x=0,"",_xlpm.x)))</f>
        <v/>
      </c>
      <c r="K1248" t="str">
        <f>IF($I1248="","",_xlfn.LET(_xlpm.x,VLOOKUP($I1248,'taxon-match_2026-08-31'!$A$2:$N$122,4,FALSE),IF(_xlpm.x=0,"",_xlpm.x)))</f>
        <v/>
      </c>
      <c r="L1248" t="str">
        <f>IF($I1248="","",_xlfn.LET(_xlpm.x,VLOOKUP($I1248,'taxon-match_2026-08-31'!$A$2:$N$122,7,FALSE),IF(_xlpm.x=0,"",_xlpm.x)))</f>
        <v/>
      </c>
      <c r="M1248" t="str">
        <f>IF($I1248="","",_xlfn.LET(_xlpm.x,VLOOKUP($I1248,'taxon-match_2026-08-31'!$A$2:$N$122,8,FALSE),IF(_xlpm.x=0,"",_xlpm.x)))</f>
        <v/>
      </c>
      <c r="N1248" t="str">
        <f>IF($I1248="","",_xlfn.LET(_xlpm.x,VLOOKUP($I1248,'taxon-match_2026-08-31'!$A$2:$N$122,9,FALSE),IF(_xlpm.x=0,"",_xlpm.x)))</f>
        <v/>
      </c>
      <c r="O1248" t="str">
        <f>IF($I1248="","",_xlfn.LET(_xlpm.x,VLOOKUP($I1248,'taxon-match_2026-08-31'!$A$2:$N$122,10,FALSE),IF(_xlpm.x=0,"",_xlpm.x)))</f>
        <v/>
      </c>
      <c r="P1248" t="str">
        <f>IF($I1248="","",_xlfn.LET(_xlpm.x,VLOOKUP($I1248,'taxon-match_2026-08-31'!$A$2:$N$122,11,FALSE),IF(_xlpm.x=0,"",_xlpm.x)))</f>
        <v/>
      </c>
      <c r="Q1248" t="str">
        <f>IF($I1248="","",_xlfn.LET(_xlpm.x,VLOOKUP($I1248,'taxon-match_2026-08-31'!$A$2:$N$122,12,FALSE),IF(_xlpm.x=0,"",_xlpm.x)))</f>
        <v/>
      </c>
      <c r="R1248" t="str">
        <f>IF($I1248="","",_xlfn.LET(_xlpm.x,VLOOKUP($I1248,'taxon-match_2026-08-31'!$A$2:$N$122,14,FALSE),IF(_xlpm.x=0,"",_xlpm.x)))</f>
        <v/>
      </c>
      <c r="T1248" t="s">
        <v>71</v>
      </c>
      <c r="U1248" t="s">
        <v>254</v>
      </c>
      <c r="X1248" t="str">
        <f>IF(T1248="","",_xlfn.LET(_xlpm.x,VLOOKUP(T1248,'Drop-down_menus'!$F$2:$G$16,2,FALSE),IF(_xlpm.x=0,"",_xlpm.x)))</f>
        <v>https://orcid.org/0009-0002-6669-2911</v>
      </c>
      <c r="Y1248" t="str">
        <f>IF(U1248="","",_xlfn.LET(_xlpm.x,VLOOKUP(U1248,'Drop-down_menus'!$F$2:$G$16,2,FALSE),IF(_xlpm.x=0,"",_xlpm.x)))</f>
        <v/>
      </c>
      <c r="Z1248" t="str">
        <f>IF(V1248="","",_xlfn.LET(_xlpm.x,VLOOKUP(V1248,'Drop-down_menus'!$F$2:$G$16,2,FALSE),IF(_xlpm.x=0,"",_xlpm.x)))</f>
        <v/>
      </c>
      <c r="AA1248" t="str">
        <f>IF(W1248="","",_xlfn.LET(_xlpm.x,VLOOKUP(W1248,'Drop-down_menus'!$F$2:$G$16,2,FALSE),IF(_xlpm.x=0,"",_xlpm.x)))</f>
        <v/>
      </c>
      <c r="AB1248" t="s">
        <v>722</v>
      </c>
      <c r="AE1248" t="s">
        <v>723</v>
      </c>
    </row>
    <row r="1249" spans="1:34" hidden="1" x14ac:dyDescent="0.2">
      <c r="A1249" s="2" t="s">
        <v>272</v>
      </c>
      <c r="C1249">
        <v>2084</v>
      </c>
      <c r="D1249" t="s">
        <v>711</v>
      </c>
      <c r="E1249" t="s">
        <v>728</v>
      </c>
      <c r="I1249" t="s">
        <v>2611</v>
      </c>
      <c r="J1249" t="str">
        <f>IF($I1249="","",_xlfn.LET(_xlpm.x,VLOOKUP($I1249,'taxon-match_2026-08-31'!$A$2:$N$122,6,FALSE),IF(_xlpm.x=0,"",_xlpm.x)))</f>
        <v/>
      </c>
      <c r="K1249" t="str">
        <f>IF($I1249="","",_xlfn.LET(_xlpm.x,VLOOKUP($I1249,'taxon-match_2026-08-31'!$A$2:$N$122,4,FALSE),IF(_xlpm.x=0,"",_xlpm.x)))</f>
        <v/>
      </c>
      <c r="L1249" t="str">
        <f>IF($I1249="","",_xlfn.LET(_xlpm.x,VLOOKUP($I1249,'taxon-match_2026-08-31'!$A$2:$N$122,7,FALSE),IF(_xlpm.x=0,"",_xlpm.x)))</f>
        <v/>
      </c>
      <c r="M1249" t="str">
        <f>IF($I1249="","",_xlfn.LET(_xlpm.x,VLOOKUP($I1249,'taxon-match_2026-08-31'!$A$2:$N$122,8,FALSE),IF(_xlpm.x=0,"",_xlpm.x)))</f>
        <v/>
      </c>
      <c r="N1249" t="str">
        <f>IF($I1249="","",_xlfn.LET(_xlpm.x,VLOOKUP($I1249,'taxon-match_2026-08-31'!$A$2:$N$122,9,FALSE),IF(_xlpm.x=0,"",_xlpm.x)))</f>
        <v/>
      </c>
      <c r="O1249" t="str">
        <f>IF($I1249="","",_xlfn.LET(_xlpm.x,VLOOKUP($I1249,'taxon-match_2026-08-31'!$A$2:$N$122,10,FALSE),IF(_xlpm.x=0,"",_xlpm.x)))</f>
        <v/>
      </c>
      <c r="P1249" t="str">
        <f>IF($I1249="","",_xlfn.LET(_xlpm.x,VLOOKUP($I1249,'taxon-match_2026-08-31'!$A$2:$N$122,11,FALSE),IF(_xlpm.x=0,"",_xlpm.x)))</f>
        <v/>
      </c>
      <c r="Q1249" t="str">
        <f>IF($I1249="","",_xlfn.LET(_xlpm.x,VLOOKUP($I1249,'taxon-match_2026-08-31'!$A$2:$N$122,12,FALSE),IF(_xlpm.x=0,"",_xlpm.x)))</f>
        <v/>
      </c>
      <c r="R1249" t="str">
        <f>IF($I1249="","",_xlfn.LET(_xlpm.x,VLOOKUP($I1249,'taxon-match_2026-08-31'!$A$2:$N$122,14,FALSE),IF(_xlpm.x=0,"",_xlpm.x)))</f>
        <v/>
      </c>
      <c r="T1249" t="s">
        <v>71</v>
      </c>
      <c r="U1249" t="s">
        <v>254</v>
      </c>
      <c r="X1249" t="str">
        <f>IF(T1249="","",_xlfn.LET(_xlpm.x,VLOOKUP(T1249,'Drop-down_menus'!$F$2:$G$16,2,FALSE),IF(_xlpm.x=0,"",_xlpm.x)))</f>
        <v>https://orcid.org/0009-0002-6669-2911</v>
      </c>
      <c r="Y1249" t="str">
        <f>IF(U1249="","",_xlfn.LET(_xlpm.x,VLOOKUP(U1249,'Drop-down_menus'!$F$2:$G$16,2,FALSE),IF(_xlpm.x=0,"",_xlpm.x)))</f>
        <v/>
      </c>
      <c r="Z1249" t="str">
        <f>IF(V1249="","",_xlfn.LET(_xlpm.x,VLOOKUP(V1249,'Drop-down_menus'!$F$2:$G$16,2,FALSE),IF(_xlpm.x=0,"",_xlpm.x)))</f>
        <v/>
      </c>
      <c r="AA1249" t="str">
        <f>IF(W1249="","",_xlfn.LET(_xlpm.x,VLOOKUP(W1249,'Drop-down_menus'!$F$2:$G$16,2,FALSE),IF(_xlpm.x=0,"",_xlpm.x)))</f>
        <v/>
      </c>
      <c r="AE1249" t="s">
        <v>726</v>
      </c>
    </row>
    <row r="1250" spans="1:34" hidden="1" x14ac:dyDescent="0.2">
      <c r="A1250" s="2" t="s">
        <v>281</v>
      </c>
      <c r="C1250">
        <v>2156</v>
      </c>
      <c r="D1250" t="s">
        <v>711</v>
      </c>
      <c r="E1250" t="s">
        <v>727</v>
      </c>
      <c r="I1250" t="s">
        <v>2611</v>
      </c>
      <c r="J1250" t="str">
        <f>IF($I1250="","",_xlfn.LET(_xlpm.x,VLOOKUP($I1250,'taxon-match_2026-08-31'!$A$2:$N$122,6,FALSE),IF(_xlpm.x=0,"",_xlpm.x)))</f>
        <v/>
      </c>
      <c r="K1250" t="str">
        <f>IF($I1250="","",_xlfn.LET(_xlpm.x,VLOOKUP($I1250,'taxon-match_2026-08-31'!$A$2:$N$122,4,FALSE),IF(_xlpm.x=0,"",_xlpm.x)))</f>
        <v/>
      </c>
      <c r="L1250" t="str">
        <f>IF($I1250="","",_xlfn.LET(_xlpm.x,VLOOKUP($I1250,'taxon-match_2026-08-31'!$A$2:$N$122,7,FALSE),IF(_xlpm.x=0,"",_xlpm.x)))</f>
        <v/>
      </c>
      <c r="M1250" t="str">
        <f>IF($I1250="","",_xlfn.LET(_xlpm.x,VLOOKUP($I1250,'taxon-match_2026-08-31'!$A$2:$N$122,8,FALSE),IF(_xlpm.x=0,"",_xlpm.x)))</f>
        <v/>
      </c>
      <c r="N1250" t="str">
        <f>IF($I1250="","",_xlfn.LET(_xlpm.x,VLOOKUP($I1250,'taxon-match_2026-08-31'!$A$2:$N$122,9,FALSE),IF(_xlpm.x=0,"",_xlpm.x)))</f>
        <v/>
      </c>
      <c r="O1250" t="str">
        <f>IF($I1250="","",_xlfn.LET(_xlpm.x,VLOOKUP($I1250,'taxon-match_2026-08-31'!$A$2:$N$122,10,FALSE),IF(_xlpm.x=0,"",_xlpm.x)))</f>
        <v/>
      </c>
      <c r="P1250" t="str">
        <f>IF($I1250="","",_xlfn.LET(_xlpm.x,VLOOKUP($I1250,'taxon-match_2026-08-31'!$A$2:$N$122,11,FALSE),IF(_xlpm.x=0,"",_xlpm.x)))</f>
        <v/>
      </c>
      <c r="Q1250" t="str">
        <f>IF($I1250="","",_xlfn.LET(_xlpm.x,VLOOKUP($I1250,'taxon-match_2026-08-31'!$A$2:$N$122,12,FALSE),IF(_xlpm.x=0,"",_xlpm.x)))</f>
        <v/>
      </c>
      <c r="R1250" t="str">
        <f>IF($I1250="","",_xlfn.LET(_xlpm.x,VLOOKUP($I1250,'taxon-match_2026-08-31'!$A$2:$N$122,14,FALSE),IF(_xlpm.x=0,"",_xlpm.x)))</f>
        <v/>
      </c>
      <c r="T1250" t="s">
        <v>71</v>
      </c>
      <c r="X1250" t="str">
        <f>IF(T1250="","",_xlfn.LET(_xlpm.x,VLOOKUP(T1250,'Drop-down_menus'!$F$2:$G$16,2,FALSE),IF(_xlpm.x=0,"",_xlpm.x)))</f>
        <v>https://orcid.org/0009-0002-6669-2911</v>
      </c>
      <c r="Y1250" t="str">
        <f>IF(U1250="","",_xlfn.LET(_xlpm.x,VLOOKUP(U1250,'Drop-down_menus'!$F$2:$G$16,2,FALSE),IF(_xlpm.x=0,"",_xlpm.x)))</f>
        <v/>
      </c>
      <c r="Z1250" t="str">
        <f>IF(V1250="","",_xlfn.LET(_xlpm.x,VLOOKUP(V1250,'Drop-down_menus'!$F$2:$G$16,2,FALSE),IF(_xlpm.x=0,"",_xlpm.x)))</f>
        <v/>
      </c>
      <c r="AA1250" t="str">
        <f>IF(W1250="","",_xlfn.LET(_xlpm.x,VLOOKUP(W1250,'Drop-down_menus'!$F$2:$G$16,2,FALSE),IF(_xlpm.x=0,"",_xlpm.x)))</f>
        <v/>
      </c>
      <c r="AB1250" t="s">
        <v>722</v>
      </c>
      <c r="AE1250" t="s">
        <v>792</v>
      </c>
      <c r="AH1250" s="2" t="s">
        <v>843</v>
      </c>
    </row>
    <row r="1251" spans="1:34" hidden="1" x14ac:dyDescent="0.2">
      <c r="A1251" s="2" t="s">
        <v>281</v>
      </c>
      <c r="C1251">
        <v>2157</v>
      </c>
      <c r="D1251" t="s">
        <v>711</v>
      </c>
      <c r="E1251" t="s">
        <v>727</v>
      </c>
      <c r="I1251" t="s">
        <v>2611</v>
      </c>
      <c r="J1251" t="str">
        <f>IF($I1251="","",_xlfn.LET(_xlpm.x,VLOOKUP($I1251,'taxon-match_2026-08-31'!$A$2:$N$122,6,FALSE),IF(_xlpm.x=0,"",_xlpm.x)))</f>
        <v/>
      </c>
      <c r="K1251" t="str">
        <f>IF($I1251="","",_xlfn.LET(_xlpm.x,VLOOKUP($I1251,'taxon-match_2026-08-31'!$A$2:$N$122,4,FALSE),IF(_xlpm.x=0,"",_xlpm.x)))</f>
        <v/>
      </c>
      <c r="L1251" t="str">
        <f>IF($I1251="","",_xlfn.LET(_xlpm.x,VLOOKUP($I1251,'taxon-match_2026-08-31'!$A$2:$N$122,7,FALSE),IF(_xlpm.x=0,"",_xlpm.x)))</f>
        <v/>
      </c>
      <c r="M1251" t="str">
        <f>IF($I1251="","",_xlfn.LET(_xlpm.x,VLOOKUP($I1251,'taxon-match_2026-08-31'!$A$2:$N$122,8,FALSE),IF(_xlpm.x=0,"",_xlpm.x)))</f>
        <v/>
      </c>
      <c r="N1251" t="str">
        <f>IF($I1251="","",_xlfn.LET(_xlpm.x,VLOOKUP($I1251,'taxon-match_2026-08-31'!$A$2:$N$122,9,FALSE),IF(_xlpm.x=0,"",_xlpm.x)))</f>
        <v/>
      </c>
      <c r="O1251" t="str">
        <f>IF($I1251="","",_xlfn.LET(_xlpm.x,VLOOKUP($I1251,'taxon-match_2026-08-31'!$A$2:$N$122,10,FALSE),IF(_xlpm.x=0,"",_xlpm.x)))</f>
        <v/>
      </c>
      <c r="P1251" t="str">
        <f>IF($I1251="","",_xlfn.LET(_xlpm.x,VLOOKUP($I1251,'taxon-match_2026-08-31'!$A$2:$N$122,11,FALSE),IF(_xlpm.x=0,"",_xlpm.x)))</f>
        <v/>
      </c>
      <c r="Q1251" t="str">
        <f>IF($I1251="","",_xlfn.LET(_xlpm.x,VLOOKUP($I1251,'taxon-match_2026-08-31'!$A$2:$N$122,12,FALSE),IF(_xlpm.x=0,"",_xlpm.x)))</f>
        <v/>
      </c>
      <c r="R1251" t="str">
        <f>IF($I1251="","",_xlfn.LET(_xlpm.x,VLOOKUP($I1251,'taxon-match_2026-08-31'!$A$2:$N$122,14,FALSE),IF(_xlpm.x=0,"",_xlpm.x)))</f>
        <v/>
      </c>
      <c r="T1251" t="s">
        <v>71</v>
      </c>
      <c r="X1251" t="str">
        <f>IF(T1251="","",_xlfn.LET(_xlpm.x,VLOOKUP(T1251,'Drop-down_menus'!$F$2:$G$16,2,FALSE),IF(_xlpm.x=0,"",_xlpm.x)))</f>
        <v>https://orcid.org/0009-0002-6669-2911</v>
      </c>
      <c r="Y1251" t="str">
        <f>IF(U1251="","",_xlfn.LET(_xlpm.x,VLOOKUP(U1251,'Drop-down_menus'!$F$2:$G$16,2,FALSE),IF(_xlpm.x=0,"",_xlpm.x)))</f>
        <v/>
      </c>
      <c r="Z1251" t="str">
        <f>IF(V1251="","",_xlfn.LET(_xlpm.x,VLOOKUP(V1251,'Drop-down_menus'!$F$2:$G$16,2,FALSE),IF(_xlpm.x=0,"",_xlpm.x)))</f>
        <v/>
      </c>
      <c r="AA1251" t="str">
        <f>IF(W1251="","",_xlfn.LET(_xlpm.x,VLOOKUP(W1251,'Drop-down_menus'!$F$2:$G$16,2,FALSE),IF(_xlpm.x=0,"",_xlpm.x)))</f>
        <v/>
      </c>
      <c r="AB1251" t="s">
        <v>722</v>
      </c>
      <c r="AE1251" t="s">
        <v>792</v>
      </c>
      <c r="AH1251" s="2" t="s">
        <v>843</v>
      </c>
    </row>
    <row r="1252" spans="1:34" hidden="1" x14ac:dyDescent="0.2">
      <c r="A1252" s="2" t="s">
        <v>281</v>
      </c>
      <c r="C1252">
        <v>2158</v>
      </c>
      <c r="D1252" t="s">
        <v>711</v>
      </c>
      <c r="E1252" t="s">
        <v>727</v>
      </c>
      <c r="I1252" t="s">
        <v>2611</v>
      </c>
      <c r="J1252" t="str">
        <f>IF($I1252="","",_xlfn.LET(_xlpm.x,VLOOKUP($I1252,'taxon-match_2026-08-31'!$A$2:$N$122,6,FALSE),IF(_xlpm.x=0,"",_xlpm.x)))</f>
        <v/>
      </c>
      <c r="K1252" t="str">
        <f>IF($I1252="","",_xlfn.LET(_xlpm.x,VLOOKUP($I1252,'taxon-match_2026-08-31'!$A$2:$N$122,4,FALSE),IF(_xlpm.x=0,"",_xlpm.x)))</f>
        <v/>
      </c>
      <c r="L1252" t="str">
        <f>IF($I1252="","",_xlfn.LET(_xlpm.x,VLOOKUP($I1252,'taxon-match_2026-08-31'!$A$2:$N$122,7,FALSE),IF(_xlpm.x=0,"",_xlpm.x)))</f>
        <v/>
      </c>
      <c r="M1252" t="str">
        <f>IF($I1252="","",_xlfn.LET(_xlpm.x,VLOOKUP($I1252,'taxon-match_2026-08-31'!$A$2:$N$122,8,FALSE),IF(_xlpm.x=0,"",_xlpm.x)))</f>
        <v/>
      </c>
      <c r="N1252" t="str">
        <f>IF($I1252="","",_xlfn.LET(_xlpm.x,VLOOKUP($I1252,'taxon-match_2026-08-31'!$A$2:$N$122,9,FALSE),IF(_xlpm.x=0,"",_xlpm.x)))</f>
        <v/>
      </c>
      <c r="O1252" t="str">
        <f>IF($I1252="","",_xlfn.LET(_xlpm.x,VLOOKUP($I1252,'taxon-match_2026-08-31'!$A$2:$N$122,10,FALSE),IF(_xlpm.x=0,"",_xlpm.x)))</f>
        <v/>
      </c>
      <c r="P1252" t="str">
        <f>IF($I1252="","",_xlfn.LET(_xlpm.x,VLOOKUP($I1252,'taxon-match_2026-08-31'!$A$2:$N$122,11,FALSE),IF(_xlpm.x=0,"",_xlpm.x)))</f>
        <v/>
      </c>
      <c r="Q1252" t="str">
        <f>IF($I1252="","",_xlfn.LET(_xlpm.x,VLOOKUP($I1252,'taxon-match_2026-08-31'!$A$2:$N$122,12,FALSE),IF(_xlpm.x=0,"",_xlpm.x)))</f>
        <v/>
      </c>
      <c r="R1252" t="str">
        <f>IF($I1252="","",_xlfn.LET(_xlpm.x,VLOOKUP($I1252,'taxon-match_2026-08-31'!$A$2:$N$122,14,FALSE),IF(_xlpm.x=0,"",_xlpm.x)))</f>
        <v/>
      </c>
      <c r="T1252" t="s">
        <v>71</v>
      </c>
      <c r="X1252" t="str">
        <f>IF(T1252="","",_xlfn.LET(_xlpm.x,VLOOKUP(T1252,'Drop-down_menus'!$F$2:$G$16,2,FALSE),IF(_xlpm.x=0,"",_xlpm.x)))</f>
        <v>https://orcid.org/0009-0002-6669-2911</v>
      </c>
      <c r="Y1252" t="str">
        <f>IF(U1252="","",_xlfn.LET(_xlpm.x,VLOOKUP(U1252,'Drop-down_menus'!$F$2:$G$16,2,FALSE),IF(_xlpm.x=0,"",_xlpm.x)))</f>
        <v/>
      </c>
      <c r="Z1252" t="str">
        <f>IF(V1252="","",_xlfn.LET(_xlpm.x,VLOOKUP(V1252,'Drop-down_menus'!$F$2:$G$16,2,FALSE),IF(_xlpm.x=0,"",_xlpm.x)))</f>
        <v/>
      </c>
      <c r="AA1252" t="str">
        <f>IF(W1252="","",_xlfn.LET(_xlpm.x,VLOOKUP(W1252,'Drop-down_menus'!$F$2:$G$16,2,FALSE),IF(_xlpm.x=0,"",_xlpm.x)))</f>
        <v/>
      </c>
      <c r="AB1252" t="s">
        <v>722</v>
      </c>
      <c r="AE1252" t="s">
        <v>792</v>
      </c>
      <c r="AH1252" s="2" t="s">
        <v>843</v>
      </c>
    </row>
    <row r="1253" spans="1:34" hidden="1" x14ac:dyDescent="0.2">
      <c r="A1253" s="2" t="s">
        <v>281</v>
      </c>
      <c r="C1253">
        <v>2159</v>
      </c>
      <c r="D1253" t="s">
        <v>711</v>
      </c>
      <c r="E1253" t="s">
        <v>736</v>
      </c>
      <c r="I1253" t="s">
        <v>2611</v>
      </c>
      <c r="J1253" t="str">
        <f>IF($I1253="","",_xlfn.LET(_xlpm.x,VLOOKUP($I1253,'taxon-match_2026-08-31'!$A$2:$N$122,6,FALSE),IF(_xlpm.x=0,"",_xlpm.x)))</f>
        <v/>
      </c>
      <c r="K1253" t="str">
        <f>IF($I1253="","",_xlfn.LET(_xlpm.x,VLOOKUP($I1253,'taxon-match_2026-08-31'!$A$2:$N$122,4,FALSE),IF(_xlpm.x=0,"",_xlpm.x)))</f>
        <v/>
      </c>
      <c r="L1253" t="str">
        <f>IF($I1253="","",_xlfn.LET(_xlpm.x,VLOOKUP($I1253,'taxon-match_2026-08-31'!$A$2:$N$122,7,FALSE),IF(_xlpm.x=0,"",_xlpm.x)))</f>
        <v/>
      </c>
      <c r="M1253" t="str">
        <f>IF($I1253="","",_xlfn.LET(_xlpm.x,VLOOKUP($I1253,'taxon-match_2026-08-31'!$A$2:$N$122,8,FALSE),IF(_xlpm.x=0,"",_xlpm.x)))</f>
        <v/>
      </c>
      <c r="N1253" t="str">
        <f>IF($I1253="","",_xlfn.LET(_xlpm.x,VLOOKUP($I1253,'taxon-match_2026-08-31'!$A$2:$N$122,9,FALSE),IF(_xlpm.x=0,"",_xlpm.x)))</f>
        <v/>
      </c>
      <c r="O1253" t="str">
        <f>IF($I1253="","",_xlfn.LET(_xlpm.x,VLOOKUP($I1253,'taxon-match_2026-08-31'!$A$2:$N$122,10,FALSE),IF(_xlpm.x=0,"",_xlpm.x)))</f>
        <v/>
      </c>
      <c r="P1253" t="str">
        <f>IF($I1253="","",_xlfn.LET(_xlpm.x,VLOOKUP($I1253,'taxon-match_2026-08-31'!$A$2:$N$122,11,FALSE),IF(_xlpm.x=0,"",_xlpm.x)))</f>
        <v/>
      </c>
      <c r="Q1253" t="str">
        <f>IF($I1253="","",_xlfn.LET(_xlpm.x,VLOOKUP($I1253,'taxon-match_2026-08-31'!$A$2:$N$122,12,FALSE),IF(_xlpm.x=0,"",_xlpm.x)))</f>
        <v/>
      </c>
      <c r="R1253" t="str">
        <f>IF($I1253="","",_xlfn.LET(_xlpm.x,VLOOKUP($I1253,'taxon-match_2026-08-31'!$A$2:$N$122,14,FALSE),IF(_xlpm.x=0,"",_xlpm.x)))</f>
        <v/>
      </c>
      <c r="T1253" t="s">
        <v>71</v>
      </c>
      <c r="X1253" t="str">
        <f>IF(T1253="","",_xlfn.LET(_xlpm.x,VLOOKUP(T1253,'Drop-down_menus'!$F$2:$G$16,2,FALSE),IF(_xlpm.x=0,"",_xlpm.x)))</f>
        <v>https://orcid.org/0009-0002-6669-2911</v>
      </c>
      <c r="Y1253" t="str">
        <f>IF(U1253="","",_xlfn.LET(_xlpm.x,VLOOKUP(U1253,'Drop-down_menus'!$F$2:$G$16,2,FALSE),IF(_xlpm.x=0,"",_xlpm.x)))</f>
        <v/>
      </c>
      <c r="Z1253" t="str">
        <f>IF(V1253="","",_xlfn.LET(_xlpm.x,VLOOKUP(V1253,'Drop-down_menus'!$F$2:$G$16,2,FALSE),IF(_xlpm.x=0,"",_xlpm.x)))</f>
        <v/>
      </c>
      <c r="AA1253" t="str">
        <f>IF(W1253="","",_xlfn.LET(_xlpm.x,VLOOKUP(W1253,'Drop-down_menus'!$F$2:$G$16,2,FALSE),IF(_xlpm.x=0,"",_xlpm.x)))</f>
        <v/>
      </c>
      <c r="AB1253" t="s">
        <v>730</v>
      </c>
      <c r="AE1253" t="s">
        <v>737</v>
      </c>
      <c r="AH1253" s="2" t="s">
        <v>843</v>
      </c>
    </row>
    <row r="1254" spans="1:34" hidden="1" x14ac:dyDescent="0.2">
      <c r="A1254" s="2" t="s">
        <v>281</v>
      </c>
      <c r="C1254">
        <v>2160</v>
      </c>
      <c r="D1254" t="s">
        <v>711</v>
      </c>
      <c r="E1254" t="s">
        <v>736</v>
      </c>
      <c r="I1254" t="s">
        <v>2611</v>
      </c>
      <c r="J1254" t="str">
        <f>IF($I1254="","",_xlfn.LET(_xlpm.x,VLOOKUP($I1254,'taxon-match_2026-08-31'!$A$2:$N$122,6,FALSE),IF(_xlpm.x=0,"",_xlpm.x)))</f>
        <v/>
      </c>
      <c r="K1254" t="str">
        <f>IF($I1254="","",_xlfn.LET(_xlpm.x,VLOOKUP($I1254,'taxon-match_2026-08-31'!$A$2:$N$122,4,FALSE),IF(_xlpm.x=0,"",_xlpm.x)))</f>
        <v/>
      </c>
      <c r="L1254" t="str">
        <f>IF($I1254="","",_xlfn.LET(_xlpm.x,VLOOKUP($I1254,'taxon-match_2026-08-31'!$A$2:$N$122,7,FALSE),IF(_xlpm.x=0,"",_xlpm.x)))</f>
        <v/>
      </c>
      <c r="M1254" t="str">
        <f>IF($I1254="","",_xlfn.LET(_xlpm.x,VLOOKUP($I1254,'taxon-match_2026-08-31'!$A$2:$N$122,8,FALSE),IF(_xlpm.x=0,"",_xlpm.x)))</f>
        <v/>
      </c>
      <c r="N1254" t="str">
        <f>IF($I1254="","",_xlfn.LET(_xlpm.x,VLOOKUP($I1254,'taxon-match_2026-08-31'!$A$2:$N$122,9,FALSE),IF(_xlpm.x=0,"",_xlpm.x)))</f>
        <v/>
      </c>
      <c r="O1254" t="str">
        <f>IF($I1254="","",_xlfn.LET(_xlpm.x,VLOOKUP($I1254,'taxon-match_2026-08-31'!$A$2:$N$122,10,FALSE),IF(_xlpm.x=0,"",_xlpm.x)))</f>
        <v/>
      </c>
      <c r="P1254" t="str">
        <f>IF($I1254="","",_xlfn.LET(_xlpm.x,VLOOKUP($I1254,'taxon-match_2026-08-31'!$A$2:$N$122,11,FALSE),IF(_xlpm.x=0,"",_xlpm.x)))</f>
        <v/>
      </c>
      <c r="Q1254" t="str">
        <f>IF($I1254="","",_xlfn.LET(_xlpm.x,VLOOKUP($I1254,'taxon-match_2026-08-31'!$A$2:$N$122,12,FALSE),IF(_xlpm.x=0,"",_xlpm.x)))</f>
        <v/>
      </c>
      <c r="R1254" t="str">
        <f>IF($I1254="","",_xlfn.LET(_xlpm.x,VLOOKUP($I1254,'taxon-match_2026-08-31'!$A$2:$N$122,14,FALSE),IF(_xlpm.x=0,"",_xlpm.x)))</f>
        <v/>
      </c>
      <c r="T1254" t="s">
        <v>71</v>
      </c>
      <c r="X1254" t="str">
        <f>IF(T1254="","",_xlfn.LET(_xlpm.x,VLOOKUP(T1254,'Drop-down_menus'!$F$2:$G$16,2,FALSE),IF(_xlpm.x=0,"",_xlpm.x)))</f>
        <v>https://orcid.org/0009-0002-6669-2911</v>
      </c>
      <c r="Y1254" t="str">
        <f>IF(U1254="","",_xlfn.LET(_xlpm.x,VLOOKUP(U1254,'Drop-down_menus'!$F$2:$G$16,2,FALSE),IF(_xlpm.x=0,"",_xlpm.x)))</f>
        <v/>
      </c>
      <c r="Z1254" t="str">
        <f>IF(V1254="","",_xlfn.LET(_xlpm.x,VLOOKUP(V1254,'Drop-down_menus'!$F$2:$G$16,2,FALSE),IF(_xlpm.x=0,"",_xlpm.x)))</f>
        <v/>
      </c>
      <c r="AA1254" t="str">
        <f>IF(W1254="","",_xlfn.LET(_xlpm.x,VLOOKUP(W1254,'Drop-down_menus'!$F$2:$G$16,2,FALSE),IF(_xlpm.x=0,"",_xlpm.x)))</f>
        <v/>
      </c>
      <c r="AB1254" t="s">
        <v>730</v>
      </c>
      <c r="AE1254" t="s">
        <v>737</v>
      </c>
      <c r="AH1254" s="2" t="s">
        <v>843</v>
      </c>
    </row>
    <row r="1255" spans="1:34" hidden="1" x14ac:dyDescent="0.2">
      <c r="A1255" s="2" t="s">
        <v>281</v>
      </c>
      <c r="C1255">
        <v>2161</v>
      </c>
      <c r="D1255" t="s">
        <v>711</v>
      </c>
      <c r="E1255" t="s">
        <v>736</v>
      </c>
      <c r="I1255" t="s">
        <v>2611</v>
      </c>
      <c r="J1255" t="str">
        <f>IF($I1255="","",_xlfn.LET(_xlpm.x,VLOOKUP($I1255,'taxon-match_2026-08-31'!$A$2:$N$122,6,FALSE),IF(_xlpm.x=0,"",_xlpm.x)))</f>
        <v/>
      </c>
      <c r="K1255" t="str">
        <f>IF($I1255="","",_xlfn.LET(_xlpm.x,VLOOKUP($I1255,'taxon-match_2026-08-31'!$A$2:$N$122,4,FALSE),IF(_xlpm.x=0,"",_xlpm.x)))</f>
        <v/>
      </c>
      <c r="L1255" t="str">
        <f>IF($I1255="","",_xlfn.LET(_xlpm.x,VLOOKUP($I1255,'taxon-match_2026-08-31'!$A$2:$N$122,7,FALSE),IF(_xlpm.x=0,"",_xlpm.x)))</f>
        <v/>
      </c>
      <c r="M1255" t="str">
        <f>IF($I1255="","",_xlfn.LET(_xlpm.x,VLOOKUP($I1255,'taxon-match_2026-08-31'!$A$2:$N$122,8,FALSE),IF(_xlpm.x=0,"",_xlpm.x)))</f>
        <v/>
      </c>
      <c r="N1255" t="str">
        <f>IF($I1255="","",_xlfn.LET(_xlpm.x,VLOOKUP($I1255,'taxon-match_2026-08-31'!$A$2:$N$122,9,FALSE),IF(_xlpm.x=0,"",_xlpm.x)))</f>
        <v/>
      </c>
      <c r="O1255" t="str">
        <f>IF($I1255="","",_xlfn.LET(_xlpm.x,VLOOKUP($I1255,'taxon-match_2026-08-31'!$A$2:$N$122,10,FALSE),IF(_xlpm.x=0,"",_xlpm.x)))</f>
        <v/>
      </c>
      <c r="P1255" t="str">
        <f>IF($I1255="","",_xlfn.LET(_xlpm.x,VLOOKUP($I1255,'taxon-match_2026-08-31'!$A$2:$N$122,11,FALSE),IF(_xlpm.x=0,"",_xlpm.x)))</f>
        <v/>
      </c>
      <c r="Q1255" t="str">
        <f>IF($I1255="","",_xlfn.LET(_xlpm.x,VLOOKUP($I1255,'taxon-match_2026-08-31'!$A$2:$N$122,12,FALSE),IF(_xlpm.x=0,"",_xlpm.x)))</f>
        <v/>
      </c>
      <c r="R1255" t="str">
        <f>IF($I1255="","",_xlfn.LET(_xlpm.x,VLOOKUP($I1255,'taxon-match_2026-08-31'!$A$2:$N$122,14,FALSE),IF(_xlpm.x=0,"",_xlpm.x)))</f>
        <v/>
      </c>
      <c r="T1255" t="s">
        <v>71</v>
      </c>
      <c r="X1255" t="str">
        <f>IF(T1255="","",_xlfn.LET(_xlpm.x,VLOOKUP(T1255,'Drop-down_menus'!$F$2:$G$16,2,FALSE),IF(_xlpm.x=0,"",_xlpm.x)))</f>
        <v>https://orcid.org/0009-0002-6669-2911</v>
      </c>
      <c r="Y1255" t="str">
        <f>IF(U1255="","",_xlfn.LET(_xlpm.x,VLOOKUP(U1255,'Drop-down_menus'!$F$2:$G$16,2,FALSE),IF(_xlpm.x=0,"",_xlpm.x)))</f>
        <v/>
      </c>
      <c r="Z1255" t="str">
        <f>IF(V1255="","",_xlfn.LET(_xlpm.x,VLOOKUP(V1255,'Drop-down_menus'!$F$2:$G$16,2,FALSE),IF(_xlpm.x=0,"",_xlpm.x)))</f>
        <v/>
      </c>
      <c r="AA1255" t="str">
        <f>IF(W1255="","",_xlfn.LET(_xlpm.x,VLOOKUP(W1255,'Drop-down_menus'!$F$2:$G$16,2,FALSE),IF(_xlpm.x=0,"",_xlpm.x)))</f>
        <v/>
      </c>
      <c r="AB1255" t="s">
        <v>730</v>
      </c>
      <c r="AE1255" t="s">
        <v>737</v>
      </c>
      <c r="AH1255" s="2" t="s">
        <v>843</v>
      </c>
    </row>
    <row r="1256" spans="1:34" hidden="1" x14ac:dyDescent="0.2">
      <c r="A1256" s="2" t="s">
        <v>281</v>
      </c>
      <c r="C1256">
        <v>2162</v>
      </c>
      <c r="D1256" t="s">
        <v>711</v>
      </c>
      <c r="E1256" t="s">
        <v>736</v>
      </c>
      <c r="I1256" t="s">
        <v>2611</v>
      </c>
      <c r="J1256" t="str">
        <f>IF($I1256="","",_xlfn.LET(_xlpm.x,VLOOKUP($I1256,'taxon-match_2026-08-31'!$A$2:$N$122,6,FALSE),IF(_xlpm.x=0,"",_xlpm.x)))</f>
        <v/>
      </c>
      <c r="K1256" t="str">
        <f>IF($I1256="","",_xlfn.LET(_xlpm.x,VLOOKUP($I1256,'taxon-match_2026-08-31'!$A$2:$N$122,4,FALSE),IF(_xlpm.x=0,"",_xlpm.x)))</f>
        <v/>
      </c>
      <c r="L1256" t="str">
        <f>IF($I1256="","",_xlfn.LET(_xlpm.x,VLOOKUP($I1256,'taxon-match_2026-08-31'!$A$2:$N$122,7,FALSE),IF(_xlpm.x=0,"",_xlpm.x)))</f>
        <v/>
      </c>
      <c r="M1256" t="str">
        <f>IF($I1256="","",_xlfn.LET(_xlpm.x,VLOOKUP($I1256,'taxon-match_2026-08-31'!$A$2:$N$122,8,FALSE),IF(_xlpm.x=0,"",_xlpm.x)))</f>
        <v/>
      </c>
      <c r="N1256" t="str">
        <f>IF($I1256="","",_xlfn.LET(_xlpm.x,VLOOKUP($I1256,'taxon-match_2026-08-31'!$A$2:$N$122,9,FALSE),IF(_xlpm.x=0,"",_xlpm.x)))</f>
        <v/>
      </c>
      <c r="O1256" t="str">
        <f>IF($I1256="","",_xlfn.LET(_xlpm.x,VLOOKUP($I1256,'taxon-match_2026-08-31'!$A$2:$N$122,10,FALSE),IF(_xlpm.x=0,"",_xlpm.x)))</f>
        <v/>
      </c>
      <c r="P1256" t="str">
        <f>IF($I1256="","",_xlfn.LET(_xlpm.x,VLOOKUP($I1256,'taxon-match_2026-08-31'!$A$2:$N$122,11,FALSE),IF(_xlpm.x=0,"",_xlpm.x)))</f>
        <v/>
      </c>
      <c r="Q1256" t="str">
        <f>IF($I1256="","",_xlfn.LET(_xlpm.x,VLOOKUP($I1256,'taxon-match_2026-08-31'!$A$2:$N$122,12,FALSE),IF(_xlpm.x=0,"",_xlpm.x)))</f>
        <v/>
      </c>
      <c r="R1256" t="str">
        <f>IF($I1256="","",_xlfn.LET(_xlpm.x,VLOOKUP($I1256,'taxon-match_2026-08-31'!$A$2:$N$122,14,FALSE),IF(_xlpm.x=0,"",_xlpm.x)))</f>
        <v/>
      </c>
      <c r="T1256" t="s">
        <v>71</v>
      </c>
      <c r="X1256" t="str">
        <f>IF(T1256="","",_xlfn.LET(_xlpm.x,VLOOKUP(T1256,'Drop-down_menus'!$F$2:$G$16,2,FALSE),IF(_xlpm.x=0,"",_xlpm.x)))</f>
        <v>https://orcid.org/0009-0002-6669-2911</v>
      </c>
      <c r="Y1256" t="str">
        <f>IF(U1256="","",_xlfn.LET(_xlpm.x,VLOOKUP(U1256,'Drop-down_menus'!$F$2:$G$16,2,FALSE),IF(_xlpm.x=0,"",_xlpm.x)))</f>
        <v/>
      </c>
      <c r="Z1256" t="str">
        <f>IF(V1256="","",_xlfn.LET(_xlpm.x,VLOOKUP(V1256,'Drop-down_menus'!$F$2:$G$16,2,FALSE),IF(_xlpm.x=0,"",_xlpm.x)))</f>
        <v/>
      </c>
      <c r="AA1256" t="str">
        <f>IF(W1256="","",_xlfn.LET(_xlpm.x,VLOOKUP(W1256,'Drop-down_menus'!$F$2:$G$16,2,FALSE),IF(_xlpm.x=0,"",_xlpm.x)))</f>
        <v/>
      </c>
      <c r="AB1256" t="s">
        <v>730</v>
      </c>
      <c r="AE1256" t="s">
        <v>737</v>
      </c>
      <c r="AH1256" s="2" t="s">
        <v>844</v>
      </c>
    </row>
    <row r="1257" spans="1:34" hidden="1" x14ac:dyDescent="0.2">
      <c r="A1257" s="2" t="s">
        <v>281</v>
      </c>
      <c r="C1257">
        <v>2163</v>
      </c>
      <c r="D1257" t="s">
        <v>711</v>
      </c>
      <c r="E1257" t="s">
        <v>736</v>
      </c>
      <c r="I1257" t="s">
        <v>2611</v>
      </c>
      <c r="J1257" t="str">
        <f>IF($I1257="","",_xlfn.LET(_xlpm.x,VLOOKUP($I1257,'taxon-match_2026-08-31'!$A$2:$N$122,6,FALSE),IF(_xlpm.x=0,"",_xlpm.x)))</f>
        <v/>
      </c>
      <c r="K1257" t="str">
        <f>IF($I1257="","",_xlfn.LET(_xlpm.x,VLOOKUP($I1257,'taxon-match_2026-08-31'!$A$2:$N$122,4,FALSE),IF(_xlpm.x=0,"",_xlpm.x)))</f>
        <v/>
      </c>
      <c r="L1257" t="str">
        <f>IF($I1257="","",_xlfn.LET(_xlpm.x,VLOOKUP($I1257,'taxon-match_2026-08-31'!$A$2:$N$122,7,FALSE),IF(_xlpm.x=0,"",_xlpm.x)))</f>
        <v/>
      </c>
      <c r="M1257" t="str">
        <f>IF($I1257="","",_xlfn.LET(_xlpm.x,VLOOKUP($I1257,'taxon-match_2026-08-31'!$A$2:$N$122,8,FALSE),IF(_xlpm.x=0,"",_xlpm.x)))</f>
        <v/>
      </c>
      <c r="N1257" t="str">
        <f>IF($I1257="","",_xlfn.LET(_xlpm.x,VLOOKUP($I1257,'taxon-match_2026-08-31'!$A$2:$N$122,9,FALSE),IF(_xlpm.x=0,"",_xlpm.x)))</f>
        <v/>
      </c>
      <c r="O1257" t="str">
        <f>IF($I1257="","",_xlfn.LET(_xlpm.x,VLOOKUP($I1257,'taxon-match_2026-08-31'!$A$2:$N$122,10,FALSE),IF(_xlpm.x=0,"",_xlpm.x)))</f>
        <v/>
      </c>
      <c r="P1257" t="str">
        <f>IF($I1257="","",_xlfn.LET(_xlpm.x,VLOOKUP($I1257,'taxon-match_2026-08-31'!$A$2:$N$122,11,FALSE),IF(_xlpm.x=0,"",_xlpm.x)))</f>
        <v/>
      </c>
      <c r="Q1257" t="str">
        <f>IF($I1257="","",_xlfn.LET(_xlpm.x,VLOOKUP($I1257,'taxon-match_2026-08-31'!$A$2:$N$122,12,FALSE),IF(_xlpm.x=0,"",_xlpm.x)))</f>
        <v/>
      </c>
      <c r="R1257" t="str">
        <f>IF($I1257="","",_xlfn.LET(_xlpm.x,VLOOKUP($I1257,'taxon-match_2026-08-31'!$A$2:$N$122,14,FALSE),IF(_xlpm.x=0,"",_xlpm.x)))</f>
        <v/>
      </c>
      <c r="T1257" t="s">
        <v>71</v>
      </c>
      <c r="X1257" t="str">
        <f>IF(T1257="","",_xlfn.LET(_xlpm.x,VLOOKUP(T1257,'Drop-down_menus'!$F$2:$G$16,2,FALSE),IF(_xlpm.x=0,"",_xlpm.x)))</f>
        <v>https://orcid.org/0009-0002-6669-2911</v>
      </c>
      <c r="Y1257" t="str">
        <f>IF(U1257="","",_xlfn.LET(_xlpm.x,VLOOKUP(U1257,'Drop-down_menus'!$F$2:$G$16,2,FALSE),IF(_xlpm.x=0,"",_xlpm.x)))</f>
        <v/>
      </c>
      <c r="Z1257" t="str">
        <f>IF(V1257="","",_xlfn.LET(_xlpm.x,VLOOKUP(V1257,'Drop-down_menus'!$F$2:$G$16,2,FALSE),IF(_xlpm.x=0,"",_xlpm.x)))</f>
        <v/>
      </c>
      <c r="AA1257" t="str">
        <f>IF(W1257="","",_xlfn.LET(_xlpm.x,VLOOKUP(W1257,'Drop-down_menus'!$F$2:$G$16,2,FALSE),IF(_xlpm.x=0,"",_xlpm.x)))</f>
        <v/>
      </c>
      <c r="AB1257" t="s">
        <v>730</v>
      </c>
      <c r="AE1257" t="s">
        <v>737</v>
      </c>
      <c r="AH1257" s="2" t="s">
        <v>844</v>
      </c>
    </row>
    <row r="1258" spans="1:34" hidden="1" x14ac:dyDescent="0.2">
      <c r="A1258" s="2" t="s">
        <v>281</v>
      </c>
      <c r="C1258">
        <v>2164</v>
      </c>
      <c r="D1258" t="s">
        <v>711</v>
      </c>
      <c r="E1258" t="s">
        <v>736</v>
      </c>
      <c r="I1258" t="s">
        <v>2611</v>
      </c>
      <c r="J1258" t="str">
        <f>IF($I1258="","",_xlfn.LET(_xlpm.x,VLOOKUP($I1258,'taxon-match_2026-08-31'!$A$2:$N$122,6,FALSE),IF(_xlpm.x=0,"",_xlpm.x)))</f>
        <v/>
      </c>
      <c r="K1258" t="str">
        <f>IF($I1258="","",_xlfn.LET(_xlpm.x,VLOOKUP($I1258,'taxon-match_2026-08-31'!$A$2:$N$122,4,FALSE),IF(_xlpm.x=0,"",_xlpm.x)))</f>
        <v/>
      </c>
      <c r="L1258" t="str">
        <f>IF($I1258="","",_xlfn.LET(_xlpm.x,VLOOKUP($I1258,'taxon-match_2026-08-31'!$A$2:$N$122,7,FALSE),IF(_xlpm.x=0,"",_xlpm.x)))</f>
        <v/>
      </c>
      <c r="M1258" t="str">
        <f>IF($I1258="","",_xlfn.LET(_xlpm.x,VLOOKUP($I1258,'taxon-match_2026-08-31'!$A$2:$N$122,8,FALSE),IF(_xlpm.x=0,"",_xlpm.x)))</f>
        <v/>
      </c>
      <c r="N1258" t="str">
        <f>IF($I1258="","",_xlfn.LET(_xlpm.x,VLOOKUP($I1258,'taxon-match_2026-08-31'!$A$2:$N$122,9,FALSE),IF(_xlpm.x=0,"",_xlpm.x)))</f>
        <v/>
      </c>
      <c r="O1258" t="str">
        <f>IF($I1258="","",_xlfn.LET(_xlpm.x,VLOOKUP($I1258,'taxon-match_2026-08-31'!$A$2:$N$122,10,FALSE),IF(_xlpm.x=0,"",_xlpm.x)))</f>
        <v/>
      </c>
      <c r="P1258" t="str">
        <f>IF($I1258="","",_xlfn.LET(_xlpm.x,VLOOKUP($I1258,'taxon-match_2026-08-31'!$A$2:$N$122,11,FALSE),IF(_xlpm.x=0,"",_xlpm.x)))</f>
        <v/>
      </c>
      <c r="Q1258" t="str">
        <f>IF($I1258="","",_xlfn.LET(_xlpm.x,VLOOKUP($I1258,'taxon-match_2026-08-31'!$A$2:$N$122,12,FALSE),IF(_xlpm.x=0,"",_xlpm.x)))</f>
        <v/>
      </c>
      <c r="R1258" t="str">
        <f>IF($I1258="","",_xlfn.LET(_xlpm.x,VLOOKUP($I1258,'taxon-match_2026-08-31'!$A$2:$N$122,14,FALSE),IF(_xlpm.x=0,"",_xlpm.x)))</f>
        <v/>
      </c>
      <c r="T1258" t="s">
        <v>71</v>
      </c>
      <c r="X1258" t="str">
        <f>IF(T1258="","",_xlfn.LET(_xlpm.x,VLOOKUP(T1258,'Drop-down_menus'!$F$2:$G$16,2,FALSE),IF(_xlpm.x=0,"",_xlpm.x)))</f>
        <v>https://orcid.org/0009-0002-6669-2911</v>
      </c>
      <c r="Y1258" t="str">
        <f>IF(U1258="","",_xlfn.LET(_xlpm.x,VLOOKUP(U1258,'Drop-down_menus'!$F$2:$G$16,2,FALSE),IF(_xlpm.x=0,"",_xlpm.x)))</f>
        <v/>
      </c>
      <c r="Z1258" t="str">
        <f>IF(V1258="","",_xlfn.LET(_xlpm.x,VLOOKUP(V1258,'Drop-down_menus'!$F$2:$G$16,2,FALSE),IF(_xlpm.x=0,"",_xlpm.x)))</f>
        <v/>
      </c>
      <c r="AA1258" t="str">
        <f>IF(W1258="","",_xlfn.LET(_xlpm.x,VLOOKUP(W1258,'Drop-down_menus'!$F$2:$G$16,2,FALSE),IF(_xlpm.x=0,"",_xlpm.x)))</f>
        <v/>
      </c>
      <c r="AB1258" t="s">
        <v>730</v>
      </c>
      <c r="AE1258" t="s">
        <v>737</v>
      </c>
      <c r="AH1258" s="2" t="s">
        <v>845</v>
      </c>
    </row>
    <row r="1259" spans="1:34" hidden="1" x14ac:dyDescent="0.2">
      <c r="A1259" s="2" t="s">
        <v>281</v>
      </c>
      <c r="C1259">
        <v>2165</v>
      </c>
      <c r="D1259" t="s">
        <v>711</v>
      </c>
      <c r="E1259" t="s">
        <v>736</v>
      </c>
      <c r="I1259" t="s">
        <v>2611</v>
      </c>
      <c r="J1259" t="str">
        <f>IF($I1259="","",_xlfn.LET(_xlpm.x,VLOOKUP($I1259,'taxon-match_2026-08-31'!$A$2:$N$122,6,FALSE),IF(_xlpm.x=0,"",_xlpm.x)))</f>
        <v/>
      </c>
      <c r="K1259" t="str">
        <f>IF($I1259="","",_xlfn.LET(_xlpm.x,VLOOKUP($I1259,'taxon-match_2026-08-31'!$A$2:$N$122,4,FALSE),IF(_xlpm.x=0,"",_xlpm.x)))</f>
        <v/>
      </c>
      <c r="L1259" t="str">
        <f>IF($I1259="","",_xlfn.LET(_xlpm.x,VLOOKUP($I1259,'taxon-match_2026-08-31'!$A$2:$N$122,7,FALSE),IF(_xlpm.x=0,"",_xlpm.x)))</f>
        <v/>
      </c>
      <c r="M1259" t="str">
        <f>IF($I1259="","",_xlfn.LET(_xlpm.x,VLOOKUP($I1259,'taxon-match_2026-08-31'!$A$2:$N$122,8,FALSE),IF(_xlpm.x=0,"",_xlpm.x)))</f>
        <v/>
      </c>
      <c r="N1259" t="str">
        <f>IF($I1259="","",_xlfn.LET(_xlpm.x,VLOOKUP($I1259,'taxon-match_2026-08-31'!$A$2:$N$122,9,FALSE),IF(_xlpm.x=0,"",_xlpm.x)))</f>
        <v/>
      </c>
      <c r="O1259" t="str">
        <f>IF($I1259="","",_xlfn.LET(_xlpm.x,VLOOKUP($I1259,'taxon-match_2026-08-31'!$A$2:$N$122,10,FALSE),IF(_xlpm.x=0,"",_xlpm.x)))</f>
        <v/>
      </c>
      <c r="P1259" t="str">
        <f>IF($I1259="","",_xlfn.LET(_xlpm.x,VLOOKUP($I1259,'taxon-match_2026-08-31'!$A$2:$N$122,11,FALSE),IF(_xlpm.x=0,"",_xlpm.x)))</f>
        <v/>
      </c>
      <c r="Q1259" t="str">
        <f>IF($I1259="","",_xlfn.LET(_xlpm.x,VLOOKUP($I1259,'taxon-match_2026-08-31'!$A$2:$N$122,12,FALSE),IF(_xlpm.x=0,"",_xlpm.x)))</f>
        <v/>
      </c>
      <c r="R1259" t="str">
        <f>IF($I1259="","",_xlfn.LET(_xlpm.x,VLOOKUP($I1259,'taxon-match_2026-08-31'!$A$2:$N$122,14,FALSE),IF(_xlpm.x=0,"",_xlpm.x)))</f>
        <v/>
      </c>
      <c r="T1259" t="s">
        <v>71</v>
      </c>
      <c r="X1259" t="str">
        <f>IF(T1259="","",_xlfn.LET(_xlpm.x,VLOOKUP(T1259,'Drop-down_menus'!$F$2:$G$16,2,FALSE),IF(_xlpm.x=0,"",_xlpm.x)))</f>
        <v>https://orcid.org/0009-0002-6669-2911</v>
      </c>
      <c r="Y1259" t="str">
        <f>IF(U1259="","",_xlfn.LET(_xlpm.x,VLOOKUP(U1259,'Drop-down_menus'!$F$2:$G$16,2,FALSE),IF(_xlpm.x=0,"",_xlpm.x)))</f>
        <v/>
      </c>
      <c r="Z1259" t="str">
        <f>IF(V1259="","",_xlfn.LET(_xlpm.x,VLOOKUP(V1259,'Drop-down_menus'!$F$2:$G$16,2,FALSE),IF(_xlpm.x=0,"",_xlpm.x)))</f>
        <v/>
      </c>
      <c r="AA1259" t="str">
        <f>IF(W1259="","",_xlfn.LET(_xlpm.x,VLOOKUP(W1259,'Drop-down_menus'!$F$2:$G$16,2,FALSE),IF(_xlpm.x=0,"",_xlpm.x)))</f>
        <v/>
      </c>
      <c r="AB1259" t="s">
        <v>730</v>
      </c>
      <c r="AE1259" t="s">
        <v>737</v>
      </c>
      <c r="AH1259" s="2" t="s">
        <v>845</v>
      </c>
    </row>
    <row r="1260" spans="1:34" hidden="1" x14ac:dyDescent="0.2">
      <c r="A1260" s="2" t="s">
        <v>281</v>
      </c>
      <c r="C1260">
        <v>2166</v>
      </c>
      <c r="D1260" t="s">
        <v>711</v>
      </c>
      <c r="E1260" t="s">
        <v>736</v>
      </c>
      <c r="I1260" t="s">
        <v>2611</v>
      </c>
      <c r="J1260" t="str">
        <f>IF($I1260="","",_xlfn.LET(_xlpm.x,VLOOKUP($I1260,'taxon-match_2026-08-31'!$A$2:$N$122,6,FALSE),IF(_xlpm.x=0,"",_xlpm.x)))</f>
        <v/>
      </c>
      <c r="K1260" t="str">
        <f>IF($I1260="","",_xlfn.LET(_xlpm.x,VLOOKUP($I1260,'taxon-match_2026-08-31'!$A$2:$N$122,4,FALSE),IF(_xlpm.x=0,"",_xlpm.x)))</f>
        <v/>
      </c>
      <c r="L1260" t="str">
        <f>IF($I1260="","",_xlfn.LET(_xlpm.x,VLOOKUP($I1260,'taxon-match_2026-08-31'!$A$2:$N$122,7,FALSE),IF(_xlpm.x=0,"",_xlpm.x)))</f>
        <v/>
      </c>
      <c r="M1260" t="str">
        <f>IF($I1260="","",_xlfn.LET(_xlpm.x,VLOOKUP($I1260,'taxon-match_2026-08-31'!$A$2:$N$122,8,FALSE),IF(_xlpm.x=0,"",_xlpm.x)))</f>
        <v/>
      </c>
      <c r="N1260" t="str">
        <f>IF($I1260="","",_xlfn.LET(_xlpm.x,VLOOKUP($I1260,'taxon-match_2026-08-31'!$A$2:$N$122,9,FALSE),IF(_xlpm.x=0,"",_xlpm.x)))</f>
        <v/>
      </c>
      <c r="O1260" t="str">
        <f>IF($I1260="","",_xlfn.LET(_xlpm.x,VLOOKUP($I1260,'taxon-match_2026-08-31'!$A$2:$N$122,10,FALSE),IF(_xlpm.x=0,"",_xlpm.x)))</f>
        <v/>
      </c>
      <c r="P1260" t="str">
        <f>IF($I1260="","",_xlfn.LET(_xlpm.x,VLOOKUP($I1260,'taxon-match_2026-08-31'!$A$2:$N$122,11,FALSE),IF(_xlpm.x=0,"",_xlpm.x)))</f>
        <v/>
      </c>
      <c r="Q1260" t="str">
        <f>IF($I1260="","",_xlfn.LET(_xlpm.x,VLOOKUP($I1260,'taxon-match_2026-08-31'!$A$2:$N$122,12,FALSE),IF(_xlpm.x=0,"",_xlpm.x)))</f>
        <v/>
      </c>
      <c r="R1260" t="str">
        <f>IF($I1260="","",_xlfn.LET(_xlpm.x,VLOOKUP($I1260,'taxon-match_2026-08-31'!$A$2:$N$122,14,FALSE),IF(_xlpm.x=0,"",_xlpm.x)))</f>
        <v/>
      </c>
      <c r="T1260" t="s">
        <v>71</v>
      </c>
      <c r="X1260" t="str">
        <f>IF(T1260="","",_xlfn.LET(_xlpm.x,VLOOKUP(T1260,'Drop-down_menus'!$F$2:$G$16,2,FALSE),IF(_xlpm.x=0,"",_xlpm.x)))</f>
        <v>https://orcid.org/0009-0002-6669-2911</v>
      </c>
      <c r="Y1260" t="str">
        <f>IF(U1260="","",_xlfn.LET(_xlpm.x,VLOOKUP(U1260,'Drop-down_menus'!$F$2:$G$16,2,FALSE),IF(_xlpm.x=0,"",_xlpm.x)))</f>
        <v/>
      </c>
      <c r="Z1260" t="str">
        <f>IF(V1260="","",_xlfn.LET(_xlpm.x,VLOOKUP(V1260,'Drop-down_menus'!$F$2:$G$16,2,FALSE),IF(_xlpm.x=0,"",_xlpm.x)))</f>
        <v/>
      </c>
      <c r="AA1260" t="str">
        <f>IF(W1260="","",_xlfn.LET(_xlpm.x,VLOOKUP(W1260,'Drop-down_menus'!$F$2:$G$16,2,FALSE),IF(_xlpm.x=0,"",_xlpm.x)))</f>
        <v/>
      </c>
      <c r="AB1260" t="s">
        <v>730</v>
      </c>
      <c r="AE1260" t="s">
        <v>737</v>
      </c>
      <c r="AH1260" s="2" t="s">
        <v>846</v>
      </c>
    </row>
    <row r="1261" spans="1:34" hidden="1" x14ac:dyDescent="0.2">
      <c r="A1261" s="2" t="s">
        <v>281</v>
      </c>
      <c r="C1261">
        <v>2167</v>
      </c>
      <c r="D1261" t="s">
        <v>711</v>
      </c>
      <c r="E1261" t="s">
        <v>736</v>
      </c>
      <c r="I1261" t="s">
        <v>2611</v>
      </c>
      <c r="J1261" t="str">
        <f>IF($I1261="","",_xlfn.LET(_xlpm.x,VLOOKUP($I1261,'taxon-match_2026-08-31'!$A$2:$N$122,6,FALSE),IF(_xlpm.x=0,"",_xlpm.x)))</f>
        <v/>
      </c>
      <c r="K1261" t="str">
        <f>IF($I1261="","",_xlfn.LET(_xlpm.x,VLOOKUP($I1261,'taxon-match_2026-08-31'!$A$2:$N$122,4,FALSE),IF(_xlpm.x=0,"",_xlpm.x)))</f>
        <v/>
      </c>
      <c r="L1261" t="str">
        <f>IF($I1261="","",_xlfn.LET(_xlpm.x,VLOOKUP($I1261,'taxon-match_2026-08-31'!$A$2:$N$122,7,FALSE),IF(_xlpm.x=0,"",_xlpm.x)))</f>
        <v/>
      </c>
      <c r="M1261" t="str">
        <f>IF($I1261="","",_xlfn.LET(_xlpm.x,VLOOKUP($I1261,'taxon-match_2026-08-31'!$A$2:$N$122,8,FALSE),IF(_xlpm.x=0,"",_xlpm.x)))</f>
        <v/>
      </c>
      <c r="N1261" t="str">
        <f>IF($I1261="","",_xlfn.LET(_xlpm.x,VLOOKUP($I1261,'taxon-match_2026-08-31'!$A$2:$N$122,9,FALSE),IF(_xlpm.x=0,"",_xlpm.x)))</f>
        <v/>
      </c>
      <c r="O1261" t="str">
        <f>IF($I1261="","",_xlfn.LET(_xlpm.x,VLOOKUP($I1261,'taxon-match_2026-08-31'!$A$2:$N$122,10,FALSE),IF(_xlpm.x=0,"",_xlpm.x)))</f>
        <v/>
      </c>
      <c r="P1261" t="str">
        <f>IF($I1261="","",_xlfn.LET(_xlpm.x,VLOOKUP($I1261,'taxon-match_2026-08-31'!$A$2:$N$122,11,FALSE),IF(_xlpm.x=0,"",_xlpm.x)))</f>
        <v/>
      </c>
      <c r="Q1261" t="str">
        <f>IF($I1261="","",_xlfn.LET(_xlpm.x,VLOOKUP($I1261,'taxon-match_2026-08-31'!$A$2:$N$122,12,FALSE),IF(_xlpm.x=0,"",_xlpm.x)))</f>
        <v/>
      </c>
      <c r="R1261" t="str">
        <f>IF($I1261="","",_xlfn.LET(_xlpm.x,VLOOKUP($I1261,'taxon-match_2026-08-31'!$A$2:$N$122,14,FALSE),IF(_xlpm.x=0,"",_xlpm.x)))</f>
        <v/>
      </c>
      <c r="T1261" t="s">
        <v>71</v>
      </c>
      <c r="X1261" t="str">
        <f>IF(T1261="","",_xlfn.LET(_xlpm.x,VLOOKUP(T1261,'Drop-down_menus'!$F$2:$G$16,2,FALSE),IF(_xlpm.x=0,"",_xlpm.x)))</f>
        <v>https://orcid.org/0009-0002-6669-2911</v>
      </c>
      <c r="Y1261" t="str">
        <f>IF(U1261="","",_xlfn.LET(_xlpm.x,VLOOKUP(U1261,'Drop-down_menus'!$F$2:$G$16,2,FALSE),IF(_xlpm.x=0,"",_xlpm.x)))</f>
        <v/>
      </c>
      <c r="Z1261" t="str">
        <f>IF(V1261="","",_xlfn.LET(_xlpm.x,VLOOKUP(V1261,'Drop-down_menus'!$F$2:$G$16,2,FALSE),IF(_xlpm.x=0,"",_xlpm.x)))</f>
        <v/>
      </c>
      <c r="AA1261" t="str">
        <f>IF(W1261="","",_xlfn.LET(_xlpm.x,VLOOKUP(W1261,'Drop-down_menus'!$F$2:$G$16,2,FALSE),IF(_xlpm.x=0,"",_xlpm.x)))</f>
        <v/>
      </c>
      <c r="AB1261" t="s">
        <v>730</v>
      </c>
      <c r="AE1261" t="s">
        <v>737</v>
      </c>
      <c r="AH1261" s="2" t="s">
        <v>846</v>
      </c>
    </row>
    <row r="1262" spans="1:34" hidden="1" x14ac:dyDescent="0.2">
      <c r="A1262" s="2" t="s">
        <v>287</v>
      </c>
      <c r="C1262">
        <v>2291</v>
      </c>
      <c r="D1262" t="s">
        <v>711</v>
      </c>
      <c r="E1262" t="s">
        <v>740</v>
      </c>
      <c r="I1262" t="s">
        <v>2611</v>
      </c>
      <c r="J1262" t="str">
        <f>IF($I1262="","",_xlfn.LET(_xlpm.x,VLOOKUP($I1262,'taxon-match_2026-08-31'!$A$2:$N$122,6,FALSE),IF(_xlpm.x=0,"",_xlpm.x)))</f>
        <v/>
      </c>
      <c r="K1262" t="str">
        <f>IF($I1262="","",_xlfn.LET(_xlpm.x,VLOOKUP($I1262,'taxon-match_2026-08-31'!$A$2:$N$122,4,FALSE),IF(_xlpm.x=0,"",_xlpm.x)))</f>
        <v/>
      </c>
      <c r="L1262" t="str">
        <f>IF($I1262="","",_xlfn.LET(_xlpm.x,VLOOKUP($I1262,'taxon-match_2026-08-31'!$A$2:$N$122,7,FALSE),IF(_xlpm.x=0,"",_xlpm.x)))</f>
        <v/>
      </c>
      <c r="M1262" t="str">
        <f>IF($I1262="","",_xlfn.LET(_xlpm.x,VLOOKUP($I1262,'taxon-match_2026-08-31'!$A$2:$N$122,8,FALSE),IF(_xlpm.x=0,"",_xlpm.x)))</f>
        <v/>
      </c>
      <c r="N1262" t="str">
        <f>IF($I1262="","",_xlfn.LET(_xlpm.x,VLOOKUP($I1262,'taxon-match_2026-08-31'!$A$2:$N$122,9,FALSE),IF(_xlpm.x=0,"",_xlpm.x)))</f>
        <v/>
      </c>
      <c r="O1262" t="str">
        <f>IF($I1262="","",_xlfn.LET(_xlpm.x,VLOOKUP($I1262,'taxon-match_2026-08-31'!$A$2:$N$122,10,FALSE),IF(_xlpm.x=0,"",_xlpm.x)))</f>
        <v/>
      </c>
      <c r="P1262" t="str">
        <f>IF($I1262="","",_xlfn.LET(_xlpm.x,VLOOKUP($I1262,'taxon-match_2026-08-31'!$A$2:$N$122,11,FALSE),IF(_xlpm.x=0,"",_xlpm.x)))</f>
        <v/>
      </c>
      <c r="Q1262" t="str">
        <f>IF($I1262="","",_xlfn.LET(_xlpm.x,VLOOKUP($I1262,'taxon-match_2026-08-31'!$A$2:$N$122,12,FALSE),IF(_xlpm.x=0,"",_xlpm.x)))</f>
        <v/>
      </c>
      <c r="R1262" t="str">
        <f>IF($I1262="","",_xlfn.LET(_xlpm.x,VLOOKUP($I1262,'taxon-match_2026-08-31'!$A$2:$N$122,14,FALSE),IF(_xlpm.x=0,"",_xlpm.x)))</f>
        <v/>
      </c>
      <c r="T1262" t="s">
        <v>71</v>
      </c>
      <c r="U1262" t="s">
        <v>254</v>
      </c>
      <c r="X1262" t="str">
        <f>IF(T1262="","",_xlfn.LET(_xlpm.x,VLOOKUP(T1262,'Drop-down_menus'!$F$2:$G$16,2,FALSE),IF(_xlpm.x=0,"",_xlpm.x)))</f>
        <v>https://orcid.org/0009-0002-6669-2911</v>
      </c>
      <c r="Y1262" t="str">
        <f>IF(U1262="","",_xlfn.LET(_xlpm.x,VLOOKUP(U1262,'Drop-down_menus'!$F$2:$G$16,2,FALSE),IF(_xlpm.x=0,"",_xlpm.x)))</f>
        <v/>
      </c>
      <c r="Z1262" t="str">
        <f>IF(V1262="","",_xlfn.LET(_xlpm.x,VLOOKUP(V1262,'Drop-down_menus'!$F$2:$G$16,2,FALSE),IF(_xlpm.x=0,"",_xlpm.x)))</f>
        <v/>
      </c>
      <c r="AA1262" t="str">
        <f>IF(W1262="","",_xlfn.LET(_xlpm.x,VLOOKUP(W1262,'Drop-down_menus'!$F$2:$G$16,2,FALSE),IF(_xlpm.x=0,"",_xlpm.x)))</f>
        <v/>
      </c>
      <c r="AE1262" t="s">
        <v>739</v>
      </c>
    </row>
    <row r="1263" spans="1:34" hidden="1" x14ac:dyDescent="0.2">
      <c r="A1263" s="2" t="s">
        <v>287</v>
      </c>
      <c r="C1263">
        <v>2292</v>
      </c>
      <c r="D1263" t="s">
        <v>711</v>
      </c>
      <c r="E1263" t="s">
        <v>738</v>
      </c>
      <c r="I1263" t="s">
        <v>2611</v>
      </c>
      <c r="J1263" t="str">
        <f>IF($I1263="","",_xlfn.LET(_xlpm.x,VLOOKUP($I1263,'taxon-match_2026-08-31'!$A$2:$N$122,6,FALSE),IF(_xlpm.x=0,"",_xlpm.x)))</f>
        <v/>
      </c>
      <c r="K1263" t="str">
        <f>IF($I1263="","",_xlfn.LET(_xlpm.x,VLOOKUP($I1263,'taxon-match_2026-08-31'!$A$2:$N$122,4,FALSE),IF(_xlpm.x=0,"",_xlpm.x)))</f>
        <v/>
      </c>
      <c r="L1263" t="str">
        <f>IF($I1263="","",_xlfn.LET(_xlpm.x,VLOOKUP($I1263,'taxon-match_2026-08-31'!$A$2:$N$122,7,FALSE),IF(_xlpm.x=0,"",_xlpm.x)))</f>
        <v/>
      </c>
      <c r="M1263" t="str">
        <f>IF($I1263="","",_xlfn.LET(_xlpm.x,VLOOKUP($I1263,'taxon-match_2026-08-31'!$A$2:$N$122,8,FALSE),IF(_xlpm.x=0,"",_xlpm.x)))</f>
        <v/>
      </c>
      <c r="N1263" t="str">
        <f>IF($I1263="","",_xlfn.LET(_xlpm.x,VLOOKUP($I1263,'taxon-match_2026-08-31'!$A$2:$N$122,9,FALSE),IF(_xlpm.x=0,"",_xlpm.x)))</f>
        <v/>
      </c>
      <c r="O1263" t="str">
        <f>IF($I1263="","",_xlfn.LET(_xlpm.x,VLOOKUP($I1263,'taxon-match_2026-08-31'!$A$2:$N$122,10,FALSE),IF(_xlpm.x=0,"",_xlpm.x)))</f>
        <v/>
      </c>
      <c r="P1263" t="str">
        <f>IF($I1263="","",_xlfn.LET(_xlpm.x,VLOOKUP($I1263,'taxon-match_2026-08-31'!$A$2:$N$122,11,FALSE),IF(_xlpm.x=0,"",_xlpm.x)))</f>
        <v/>
      </c>
      <c r="Q1263" t="str">
        <f>IF($I1263="","",_xlfn.LET(_xlpm.x,VLOOKUP($I1263,'taxon-match_2026-08-31'!$A$2:$N$122,12,FALSE),IF(_xlpm.x=0,"",_xlpm.x)))</f>
        <v/>
      </c>
      <c r="R1263" t="str">
        <f>IF($I1263="","",_xlfn.LET(_xlpm.x,VLOOKUP($I1263,'taxon-match_2026-08-31'!$A$2:$N$122,14,FALSE),IF(_xlpm.x=0,"",_xlpm.x)))</f>
        <v/>
      </c>
      <c r="T1263" t="s">
        <v>71</v>
      </c>
      <c r="U1263" t="s">
        <v>254</v>
      </c>
      <c r="X1263" t="str">
        <f>IF(T1263="","",_xlfn.LET(_xlpm.x,VLOOKUP(T1263,'Drop-down_menus'!$F$2:$G$16,2,FALSE),IF(_xlpm.x=0,"",_xlpm.x)))</f>
        <v>https://orcid.org/0009-0002-6669-2911</v>
      </c>
      <c r="Y1263" t="str">
        <f>IF(U1263="","",_xlfn.LET(_xlpm.x,VLOOKUP(U1263,'Drop-down_menus'!$F$2:$G$16,2,FALSE),IF(_xlpm.x=0,"",_xlpm.x)))</f>
        <v/>
      </c>
      <c r="Z1263" t="str">
        <f>IF(V1263="","",_xlfn.LET(_xlpm.x,VLOOKUP(V1263,'Drop-down_menus'!$F$2:$G$16,2,FALSE),IF(_xlpm.x=0,"",_xlpm.x)))</f>
        <v/>
      </c>
      <c r="AA1263" t="str">
        <f>IF(W1263="","",_xlfn.LET(_xlpm.x,VLOOKUP(W1263,'Drop-down_menus'!$F$2:$G$16,2,FALSE),IF(_xlpm.x=0,"",_xlpm.x)))</f>
        <v/>
      </c>
      <c r="AE1263" t="s">
        <v>739</v>
      </c>
    </row>
    <row r="1264" spans="1:34" hidden="1" x14ac:dyDescent="0.2">
      <c r="A1264" s="2" t="s">
        <v>287</v>
      </c>
      <c r="C1264">
        <v>2293</v>
      </c>
      <c r="D1264" t="s">
        <v>711</v>
      </c>
      <c r="E1264" t="s">
        <v>721</v>
      </c>
      <c r="I1264" t="s">
        <v>2611</v>
      </c>
      <c r="J1264" t="str">
        <f>IF($I1264="","",_xlfn.LET(_xlpm.x,VLOOKUP($I1264,'taxon-match_2026-08-31'!$A$2:$N$122,6,FALSE),IF(_xlpm.x=0,"",_xlpm.x)))</f>
        <v/>
      </c>
      <c r="K1264" t="str">
        <f>IF($I1264="","",_xlfn.LET(_xlpm.x,VLOOKUP($I1264,'taxon-match_2026-08-31'!$A$2:$N$122,4,FALSE),IF(_xlpm.x=0,"",_xlpm.x)))</f>
        <v/>
      </c>
      <c r="L1264" t="str">
        <f>IF($I1264="","",_xlfn.LET(_xlpm.x,VLOOKUP($I1264,'taxon-match_2026-08-31'!$A$2:$N$122,7,FALSE),IF(_xlpm.x=0,"",_xlpm.x)))</f>
        <v/>
      </c>
      <c r="M1264" t="str">
        <f>IF($I1264="","",_xlfn.LET(_xlpm.x,VLOOKUP($I1264,'taxon-match_2026-08-31'!$A$2:$N$122,8,FALSE),IF(_xlpm.x=0,"",_xlpm.x)))</f>
        <v/>
      </c>
      <c r="N1264" t="str">
        <f>IF($I1264="","",_xlfn.LET(_xlpm.x,VLOOKUP($I1264,'taxon-match_2026-08-31'!$A$2:$N$122,9,FALSE),IF(_xlpm.x=0,"",_xlpm.x)))</f>
        <v/>
      </c>
      <c r="O1264" t="str">
        <f>IF($I1264="","",_xlfn.LET(_xlpm.x,VLOOKUP($I1264,'taxon-match_2026-08-31'!$A$2:$N$122,10,FALSE),IF(_xlpm.x=0,"",_xlpm.x)))</f>
        <v/>
      </c>
      <c r="P1264" t="str">
        <f>IF($I1264="","",_xlfn.LET(_xlpm.x,VLOOKUP($I1264,'taxon-match_2026-08-31'!$A$2:$N$122,11,FALSE),IF(_xlpm.x=0,"",_xlpm.x)))</f>
        <v/>
      </c>
      <c r="Q1264" t="str">
        <f>IF($I1264="","",_xlfn.LET(_xlpm.x,VLOOKUP($I1264,'taxon-match_2026-08-31'!$A$2:$N$122,12,FALSE),IF(_xlpm.x=0,"",_xlpm.x)))</f>
        <v/>
      </c>
      <c r="R1264" t="str">
        <f>IF($I1264="","",_xlfn.LET(_xlpm.x,VLOOKUP($I1264,'taxon-match_2026-08-31'!$A$2:$N$122,14,FALSE),IF(_xlpm.x=0,"",_xlpm.x)))</f>
        <v/>
      </c>
      <c r="T1264" t="s">
        <v>71</v>
      </c>
      <c r="U1264" t="s">
        <v>254</v>
      </c>
      <c r="X1264" t="str">
        <f>IF(T1264="","",_xlfn.LET(_xlpm.x,VLOOKUP(T1264,'Drop-down_menus'!$F$2:$G$16,2,FALSE),IF(_xlpm.x=0,"",_xlpm.x)))</f>
        <v>https://orcid.org/0009-0002-6669-2911</v>
      </c>
      <c r="Y1264" t="str">
        <f>IF(U1264="","",_xlfn.LET(_xlpm.x,VLOOKUP(U1264,'Drop-down_menus'!$F$2:$G$16,2,FALSE),IF(_xlpm.x=0,"",_xlpm.x)))</f>
        <v/>
      </c>
      <c r="Z1264" t="str">
        <f>IF(V1264="","",_xlfn.LET(_xlpm.x,VLOOKUP(V1264,'Drop-down_menus'!$F$2:$G$16,2,FALSE),IF(_xlpm.x=0,"",_xlpm.x)))</f>
        <v/>
      </c>
      <c r="AA1264" t="str">
        <f>IF(W1264="","",_xlfn.LET(_xlpm.x,VLOOKUP(W1264,'Drop-down_menus'!$F$2:$G$16,2,FALSE),IF(_xlpm.x=0,"",_xlpm.x)))</f>
        <v/>
      </c>
      <c r="AB1264" t="s">
        <v>722</v>
      </c>
      <c r="AE1264" t="s">
        <v>723</v>
      </c>
      <c r="AH1264" s="2" t="s">
        <v>847</v>
      </c>
    </row>
    <row r="1265" spans="1:34" hidden="1" x14ac:dyDescent="0.2">
      <c r="A1265" s="2" t="s">
        <v>287</v>
      </c>
      <c r="C1265">
        <v>2294</v>
      </c>
      <c r="D1265" t="s">
        <v>711</v>
      </c>
      <c r="E1265" t="s">
        <v>721</v>
      </c>
      <c r="I1265" t="s">
        <v>2611</v>
      </c>
      <c r="J1265" t="str">
        <f>IF($I1265="","",_xlfn.LET(_xlpm.x,VLOOKUP($I1265,'taxon-match_2026-08-31'!$A$2:$N$122,6,FALSE),IF(_xlpm.x=0,"",_xlpm.x)))</f>
        <v/>
      </c>
      <c r="K1265" t="str">
        <f>IF($I1265="","",_xlfn.LET(_xlpm.x,VLOOKUP($I1265,'taxon-match_2026-08-31'!$A$2:$N$122,4,FALSE),IF(_xlpm.x=0,"",_xlpm.x)))</f>
        <v/>
      </c>
      <c r="L1265" t="str">
        <f>IF($I1265="","",_xlfn.LET(_xlpm.x,VLOOKUP($I1265,'taxon-match_2026-08-31'!$A$2:$N$122,7,FALSE),IF(_xlpm.x=0,"",_xlpm.x)))</f>
        <v/>
      </c>
      <c r="M1265" t="str">
        <f>IF($I1265="","",_xlfn.LET(_xlpm.x,VLOOKUP($I1265,'taxon-match_2026-08-31'!$A$2:$N$122,8,FALSE),IF(_xlpm.x=0,"",_xlpm.x)))</f>
        <v/>
      </c>
      <c r="N1265" t="str">
        <f>IF($I1265="","",_xlfn.LET(_xlpm.x,VLOOKUP($I1265,'taxon-match_2026-08-31'!$A$2:$N$122,9,FALSE),IF(_xlpm.x=0,"",_xlpm.x)))</f>
        <v/>
      </c>
      <c r="O1265" t="str">
        <f>IF($I1265="","",_xlfn.LET(_xlpm.x,VLOOKUP($I1265,'taxon-match_2026-08-31'!$A$2:$N$122,10,FALSE),IF(_xlpm.x=0,"",_xlpm.x)))</f>
        <v/>
      </c>
      <c r="P1265" t="str">
        <f>IF($I1265="","",_xlfn.LET(_xlpm.x,VLOOKUP($I1265,'taxon-match_2026-08-31'!$A$2:$N$122,11,FALSE),IF(_xlpm.x=0,"",_xlpm.x)))</f>
        <v/>
      </c>
      <c r="Q1265" t="str">
        <f>IF($I1265="","",_xlfn.LET(_xlpm.x,VLOOKUP($I1265,'taxon-match_2026-08-31'!$A$2:$N$122,12,FALSE),IF(_xlpm.x=0,"",_xlpm.x)))</f>
        <v/>
      </c>
      <c r="R1265" t="str">
        <f>IF($I1265="","",_xlfn.LET(_xlpm.x,VLOOKUP($I1265,'taxon-match_2026-08-31'!$A$2:$N$122,14,FALSE),IF(_xlpm.x=0,"",_xlpm.x)))</f>
        <v/>
      </c>
      <c r="T1265" t="s">
        <v>71</v>
      </c>
      <c r="U1265" t="s">
        <v>254</v>
      </c>
      <c r="X1265" t="str">
        <f>IF(T1265="","",_xlfn.LET(_xlpm.x,VLOOKUP(T1265,'Drop-down_menus'!$F$2:$G$16,2,FALSE),IF(_xlpm.x=0,"",_xlpm.x)))</f>
        <v>https://orcid.org/0009-0002-6669-2911</v>
      </c>
      <c r="Y1265" t="str">
        <f>IF(U1265="","",_xlfn.LET(_xlpm.x,VLOOKUP(U1265,'Drop-down_menus'!$F$2:$G$16,2,FALSE),IF(_xlpm.x=0,"",_xlpm.x)))</f>
        <v/>
      </c>
      <c r="Z1265" t="str">
        <f>IF(V1265="","",_xlfn.LET(_xlpm.x,VLOOKUP(V1265,'Drop-down_menus'!$F$2:$G$16,2,FALSE),IF(_xlpm.x=0,"",_xlpm.x)))</f>
        <v/>
      </c>
      <c r="AA1265" t="str">
        <f>IF(W1265="","",_xlfn.LET(_xlpm.x,VLOOKUP(W1265,'Drop-down_menus'!$F$2:$G$16,2,FALSE),IF(_xlpm.x=0,"",_xlpm.x)))</f>
        <v/>
      </c>
      <c r="AB1265" t="s">
        <v>722</v>
      </c>
      <c r="AE1265" t="s">
        <v>723</v>
      </c>
      <c r="AH1265" s="2" t="s">
        <v>847</v>
      </c>
    </row>
    <row r="1266" spans="1:34" hidden="1" x14ac:dyDescent="0.2">
      <c r="A1266" s="2" t="s">
        <v>287</v>
      </c>
      <c r="C1266">
        <v>2295</v>
      </c>
      <c r="D1266" t="s">
        <v>711</v>
      </c>
      <c r="E1266" t="s">
        <v>724</v>
      </c>
      <c r="I1266" t="s">
        <v>2611</v>
      </c>
      <c r="J1266" t="str">
        <f>IF($I1266="","",_xlfn.LET(_xlpm.x,VLOOKUP($I1266,'taxon-match_2026-08-31'!$A$2:$N$122,6,FALSE),IF(_xlpm.x=0,"",_xlpm.x)))</f>
        <v/>
      </c>
      <c r="K1266" t="str">
        <f>IF($I1266="","",_xlfn.LET(_xlpm.x,VLOOKUP($I1266,'taxon-match_2026-08-31'!$A$2:$N$122,4,FALSE),IF(_xlpm.x=0,"",_xlpm.x)))</f>
        <v/>
      </c>
      <c r="L1266" t="str">
        <f>IF($I1266="","",_xlfn.LET(_xlpm.x,VLOOKUP($I1266,'taxon-match_2026-08-31'!$A$2:$N$122,7,FALSE),IF(_xlpm.x=0,"",_xlpm.x)))</f>
        <v/>
      </c>
      <c r="M1266" t="str">
        <f>IF($I1266="","",_xlfn.LET(_xlpm.x,VLOOKUP($I1266,'taxon-match_2026-08-31'!$A$2:$N$122,8,FALSE),IF(_xlpm.x=0,"",_xlpm.x)))</f>
        <v/>
      </c>
      <c r="N1266" t="str">
        <f>IF($I1266="","",_xlfn.LET(_xlpm.x,VLOOKUP($I1266,'taxon-match_2026-08-31'!$A$2:$N$122,9,FALSE),IF(_xlpm.x=0,"",_xlpm.x)))</f>
        <v/>
      </c>
      <c r="O1266" t="str">
        <f>IF($I1266="","",_xlfn.LET(_xlpm.x,VLOOKUP($I1266,'taxon-match_2026-08-31'!$A$2:$N$122,10,FALSE),IF(_xlpm.x=0,"",_xlpm.x)))</f>
        <v/>
      </c>
      <c r="P1266" t="str">
        <f>IF($I1266="","",_xlfn.LET(_xlpm.x,VLOOKUP($I1266,'taxon-match_2026-08-31'!$A$2:$N$122,11,FALSE),IF(_xlpm.x=0,"",_xlpm.x)))</f>
        <v/>
      </c>
      <c r="Q1266" t="str">
        <f>IF($I1266="","",_xlfn.LET(_xlpm.x,VLOOKUP($I1266,'taxon-match_2026-08-31'!$A$2:$N$122,12,FALSE),IF(_xlpm.x=0,"",_xlpm.x)))</f>
        <v/>
      </c>
      <c r="R1266" t="str">
        <f>IF($I1266="","",_xlfn.LET(_xlpm.x,VLOOKUP($I1266,'taxon-match_2026-08-31'!$A$2:$N$122,14,FALSE),IF(_xlpm.x=0,"",_xlpm.x)))</f>
        <v/>
      </c>
      <c r="T1266" t="s">
        <v>71</v>
      </c>
      <c r="U1266" t="s">
        <v>254</v>
      </c>
      <c r="X1266" t="str">
        <f>IF(T1266="","",_xlfn.LET(_xlpm.x,VLOOKUP(T1266,'Drop-down_menus'!$F$2:$G$16,2,FALSE),IF(_xlpm.x=0,"",_xlpm.x)))</f>
        <v>https://orcid.org/0009-0002-6669-2911</v>
      </c>
      <c r="Y1266" t="str">
        <f>IF(U1266="","",_xlfn.LET(_xlpm.x,VLOOKUP(U1266,'Drop-down_menus'!$F$2:$G$16,2,FALSE),IF(_xlpm.x=0,"",_xlpm.x)))</f>
        <v/>
      </c>
      <c r="Z1266" t="str">
        <f>IF(V1266="","",_xlfn.LET(_xlpm.x,VLOOKUP(V1266,'Drop-down_menus'!$F$2:$G$16,2,FALSE),IF(_xlpm.x=0,"",_xlpm.x)))</f>
        <v/>
      </c>
      <c r="AA1266" t="str">
        <f>IF(W1266="","",_xlfn.LET(_xlpm.x,VLOOKUP(W1266,'Drop-down_menus'!$F$2:$G$16,2,FALSE),IF(_xlpm.x=0,"",_xlpm.x)))</f>
        <v/>
      </c>
      <c r="AB1266" t="s">
        <v>722</v>
      </c>
      <c r="AE1266" t="s">
        <v>723</v>
      </c>
      <c r="AH1266" s="2" t="s">
        <v>847</v>
      </c>
    </row>
    <row r="1267" spans="1:34" hidden="1" x14ac:dyDescent="0.2">
      <c r="A1267" s="2" t="s">
        <v>287</v>
      </c>
      <c r="C1267">
        <v>2296</v>
      </c>
      <c r="D1267" t="s">
        <v>711</v>
      </c>
      <c r="E1267" t="s">
        <v>724</v>
      </c>
      <c r="I1267" t="s">
        <v>2611</v>
      </c>
      <c r="J1267" t="str">
        <f>IF($I1267="","",_xlfn.LET(_xlpm.x,VLOOKUP($I1267,'taxon-match_2026-08-31'!$A$2:$N$122,6,FALSE),IF(_xlpm.x=0,"",_xlpm.x)))</f>
        <v/>
      </c>
      <c r="K1267" t="str">
        <f>IF($I1267="","",_xlfn.LET(_xlpm.x,VLOOKUP($I1267,'taxon-match_2026-08-31'!$A$2:$N$122,4,FALSE),IF(_xlpm.x=0,"",_xlpm.x)))</f>
        <v/>
      </c>
      <c r="L1267" t="str">
        <f>IF($I1267="","",_xlfn.LET(_xlpm.x,VLOOKUP($I1267,'taxon-match_2026-08-31'!$A$2:$N$122,7,FALSE),IF(_xlpm.x=0,"",_xlpm.x)))</f>
        <v/>
      </c>
      <c r="M1267" t="str">
        <f>IF($I1267="","",_xlfn.LET(_xlpm.x,VLOOKUP($I1267,'taxon-match_2026-08-31'!$A$2:$N$122,8,FALSE),IF(_xlpm.x=0,"",_xlpm.x)))</f>
        <v/>
      </c>
      <c r="N1267" t="str">
        <f>IF($I1267="","",_xlfn.LET(_xlpm.x,VLOOKUP($I1267,'taxon-match_2026-08-31'!$A$2:$N$122,9,FALSE),IF(_xlpm.x=0,"",_xlpm.x)))</f>
        <v/>
      </c>
      <c r="O1267" t="str">
        <f>IF($I1267="","",_xlfn.LET(_xlpm.x,VLOOKUP($I1267,'taxon-match_2026-08-31'!$A$2:$N$122,10,FALSE),IF(_xlpm.x=0,"",_xlpm.x)))</f>
        <v/>
      </c>
      <c r="P1267" t="str">
        <f>IF($I1267="","",_xlfn.LET(_xlpm.x,VLOOKUP($I1267,'taxon-match_2026-08-31'!$A$2:$N$122,11,FALSE),IF(_xlpm.x=0,"",_xlpm.x)))</f>
        <v/>
      </c>
      <c r="Q1267" t="str">
        <f>IF($I1267="","",_xlfn.LET(_xlpm.x,VLOOKUP($I1267,'taxon-match_2026-08-31'!$A$2:$N$122,12,FALSE),IF(_xlpm.x=0,"",_xlpm.x)))</f>
        <v/>
      </c>
      <c r="R1267" t="str">
        <f>IF($I1267="","",_xlfn.LET(_xlpm.x,VLOOKUP($I1267,'taxon-match_2026-08-31'!$A$2:$N$122,14,FALSE),IF(_xlpm.x=0,"",_xlpm.x)))</f>
        <v/>
      </c>
      <c r="T1267" t="s">
        <v>71</v>
      </c>
      <c r="U1267" t="s">
        <v>254</v>
      </c>
      <c r="X1267" t="str">
        <f>IF(T1267="","",_xlfn.LET(_xlpm.x,VLOOKUP(T1267,'Drop-down_menus'!$F$2:$G$16,2,FALSE),IF(_xlpm.x=0,"",_xlpm.x)))</f>
        <v>https://orcid.org/0009-0002-6669-2911</v>
      </c>
      <c r="Y1267" t="str">
        <f>IF(U1267="","",_xlfn.LET(_xlpm.x,VLOOKUP(U1267,'Drop-down_menus'!$F$2:$G$16,2,FALSE),IF(_xlpm.x=0,"",_xlpm.x)))</f>
        <v/>
      </c>
      <c r="Z1267" t="str">
        <f>IF(V1267="","",_xlfn.LET(_xlpm.x,VLOOKUP(V1267,'Drop-down_menus'!$F$2:$G$16,2,FALSE),IF(_xlpm.x=0,"",_xlpm.x)))</f>
        <v/>
      </c>
      <c r="AA1267" t="str">
        <f>IF(W1267="","",_xlfn.LET(_xlpm.x,VLOOKUP(W1267,'Drop-down_menus'!$F$2:$G$16,2,FALSE),IF(_xlpm.x=0,"",_xlpm.x)))</f>
        <v/>
      </c>
      <c r="AB1267" t="s">
        <v>722</v>
      </c>
      <c r="AE1267" t="s">
        <v>723</v>
      </c>
      <c r="AH1267" s="2" t="s">
        <v>847</v>
      </c>
    </row>
    <row r="1268" spans="1:34" hidden="1" x14ac:dyDescent="0.2">
      <c r="A1268" s="2" t="s">
        <v>287</v>
      </c>
      <c r="C1268">
        <v>2297</v>
      </c>
      <c r="D1268" t="s">
        <v>711</v>
      </c>
      <c r="E1268" t="s">
        <v>725</v>
      </c>
      <c r="I1268" t="s">
        <v>2611</v>
      </c>
      <c r="J1268" t="str">
        <f>IF($I1268="","",_xlfn.LET(_xlpm.x,VLOOKUP($I1268,'taxon-match_2026-08-31'!$A$2:$N$122,6,FALSE),IF(_xlpm.x=0,"",_xlpm.x)))</f>
        <v/>
      </c>
      <c r="K1268" t="str">
        <f>IF($I1268="","",_xlfn.LET(_xlpm.x,VLOOKUP($I1268,'taxon-match_2026-08-31'!$A$2:$N$122,4,FALSE),IF(_xlpm.x=0,"",_xlpm.x)))</f>
        <v/>
      </c>
      <c r="L1268" t="str">
        <f>IF($I1268="","",_xlfn.LET(_xlpm.x,VLOOKUP($I1268,'taxon-match_2026-08-31'!$A$2:$N$122,7,FALSE),IF(_xlpm.x=0,"",_xlpm.x)))</f>
        <v/>
      </c>
      <c r="M1268" t="str">
        <f>IF($I1268="","",_xlfn.LET(_xlpm.x,VLOOKUP($I1268,'taxon-match_2026-08-31'!$A$2:$N$122,8,FALSE),IF(_xlpm.x=0,"",_xlpm.x)))</f>
        <v/>
      </c>
      <c r="N1268" t="str">
        <f>IF($I1268="","",_xlfn.LET(_xlpm.x,VLOOKUP($I1268,'taxon-match_2026-08-31'!$A$2:$N$122,9,FALSE),IF(_xlpm.x=0,"",_xlpm.x)))</f>
        <v/>
      </c>
      <c r="O1268" t="str">
        <f>IF($I1268="","",_xlfn.LET(_xlpm.x,VLOOKUP($I1268,'taxon-match_2026-08-31'!$A$2:$N$122,10,FALSE),IF(_xlpm.x=0,"",_xlpm.x)))</f>
        <v/>
      </c>
      <c r="P1268" t="str">
        <f>IF($I1268="","",_xlfn.LET(_xlpm.x,VLOOKUP($I1268,'taxon-match_2026-08-31'!$A$2:$N$122,11,FALSE),IF(_xlpm.x=0,"",_xlpm.x)))</f>
        <v/>
      </c>
      <c r="Q1268" t="str">
        <f>IF($I1268="","",_xlfn.LET(_xlpm.x,VLOOKUP($I1268,'taxon-match_2026-08-31'!$A$2:$N$122,12,FALSE),IF(_xlpm.x=0,"",_xlpm.x)))</f>
        <v/>
      </c>
      <c r="R1268" t="str">
        <f>IF($I1268="","",_xlfn.LET(_xlpm.x,VLOOKUP($I1268,'taxon-match_2026-08-31'!$A$2:$N$122,14,FALSE),IF(_xlpm.x=0,"",_xlpm.x)))</f>
        <v/>
      </c>
      <c r="T1268" t="s">
        <v>71</v>
      </c>
      <c r="U1268" t="s">
        <v>254</v>
      </c>
      <c r="X1268" t="str">
        <f>IF(T1268="","",_xlfn.LET(_xlpm.x,VLOOKUP(T1268,'Drop-down_menus'!$F$2:$G$16,2,FALSE),IF(_xlpm.x=0,"",_xlpm.x)))</f>
        <v>https://orcid.org/0009-0002-6669-2911</v>
      </c>
      <c r="Y1268" t="str">
        <f>IF(U1268="","",_xlfn.LET(_xlpm.x,VLOOKUP(U1268,'Drop-down_menus'!$F$2:$G$16,2,FALSE),IF(_xlpm.x=0,"",_xlpm.x)))</f>
        <v/>
      </c>
      <c r="Z1268" t="str">
        <f>IF(V1268="","",_xlfn.LET(_xlpm.x,VLOOKUP(V1268,'Drop-down_menus'!$F$2:$G$16,2,FALSE),IF(_xlpm.x=0,"",_xlpm.x)))</f>
        <v/>
      </c>
      <c r="AA1268" t="str">
        <f>IF(W1268="","",_xlfn.LET(_xlpm.x,VLOOKUP(W1268,'Drop-down_menus'!$F$2:$G$16,2,FALSE),IF(_xlpm.x=0,"",_xlpm.x)))</f>
        <v/>
      </c>
      <c r="AB1268" t="s">
        <v>722</v>
      </c>
      <c r="AE1268" t="s">
        <v>726</v>
      </c>
      <c r="AH1268" s="2" t="s">
        <v>847</v>
      </c>
    </row>
    <row r="1269" spans="1:34" hidden="1" x14ac:dyDescent="0.2">
      <c r="A1269" s="2" t="s">
        <v>287</v>
      </c>
      <c r="C1269">
        <v>2298</v>
      </c>
      <c r="D1269" t="s">
        <v>711</v>
      </c>
      <c r="E1269" t="s">
        <v>727</v>
      </c>
      <c r="I1269" t="s">
        <v>2611</v>
      </c>
      <c r="J1269" t="str">
        <f>IF($I1269="","",_xlfn.LET(_xlpm.x,VLOOKUP($I1269,'taxon-match_2026-08-31'!$A$2:$N$122,6,FALSE),IF(_xlpm.x=0,"",_xlpm.x)))</f>
        <v/>
      </c>
      <c r="K1269" t="str">
        <f>IF($I1269="","",_xlfn.LET(_xlpm.x,VLOOKUP($I1269,'taxon-match_2026-08-31'!$A$2:$N$122,4,FALSE),IF(_xlpm.x=0,"",_xlpm.x)))</f>
        <v/>
      </c>
      <c r="L1269" t="str">
        <f>IF($I1269="","",_xlfn.LET(_xlpm.x,VLOOKUP($I1269,'taxon-match_2026-08-31'!$A$2:$N$122,7,FALSE),IF(_xlpm.x=0,"",_xlpm.x)))</f>
        <v/>
      </c>
      <c r="M1269" t="str">
        <f>IF($I1269="","",_xlfn.LET(_xlpm.x,VLOOKUP($I1269,'taxon-match_2026-08-31'!$A$2:$N$122,8,FALSE),IF(_xlpm.x=0,"",_xlpm.x)))</f>
        <v/>
      </c>
      <c r="N1269" t="str">
        <f>IF($I1269="","",_xlfn.LET(_xlpm.x,VLOOKUP($I1269,'taxon-match_2026-08-31'!$A$2:$N$122,9,FALSE),IF(_xlpm.x=0,"",_xlpm.x)))</f>
        <v/>
      </c>
      <c r="O1269" t="str">
        <f>IF($I1269="","",_xlfn.LET(_xlpm.x,VLOOKUP($I1269,'taxon-match_2026-08-31'!$A$2:$N$122,10,FALSE),IF(_xlpm.x=0,"",_xlpm.x)))</f>
        <v/>
      </c>
      <c r="P1269" t="str">
        <f>IF($I1269="","",_xlfn.LET(_xlpm.x,VLOOKUP($I1269,'taxon-match_2026-08-31'!$A$2:$N$122,11,FALSE),IF(_xlpm.x=0,"",_xlpm.x)))</f>
        <v/>
      </c>
      <c r="Q1269" t="str">
        <f>IF($I1269="","",_xlfn.LET(_xlpm.x,VLOOKUP($I1269,'taxon-match_2026-08-31'!$A$2:$N$122,12,FALSE),IF(_xlpm.x=0,"",_xlpm.x)))</f>
        <v/>
      </c>
      <c r="R1269" t="str">
        <f>IF($I1269="","",_xlfn.LET(_xlpm.x,VLOOKUP($I1269,'taxon-match_2026-08-31'!$A$2:$N$122,14,FALSE),IF(_xlpm.x=0,"",_xlpm.x)))</f>
        <v/>
      </c>
      <c r="T1269" t="s">
        <v>71</v>
      </c>
      <c r="U1269" t="s">
        <v>254</v>
      </c>
      <c r="X1269" t="str">
        <f>IF(T1269="","",_xlfn.LET(_xlpm.x,VLOOKUP(T1269,'Drop-down_menus'!$F$2:$G$16,2,FALSE),IF(_xlpm.x=0,"",_xlpm.x)))</f>
        <v>https://orcid.org/0009-0002-6669-2911</v>
      </c>
      <c r="Y1269" t="str">
        <f>IF(U1269="","",_xlfn.LET(_xlpm.x,VLOOKUP(U1269,'Drop-down_menus'!$F$2:$G$16,2,FALSE),IF(_xlpm.x=0,"",_xlpm.x)))</f>
        <v/>
      </c>
      <c r="Z1269" t="str">
        <f>IF(V1269="","",_xlfn.LET(_xlpm.x,VLOOKUP(V1269,'Drop-down_menus'!$F$2:$G$16,2,FALSE),IF(_xlpm.x=0,"",_xlpm.x)))</f>
        <v/>
      </c>
      <c r="AA1269" t="str">
        <f>IF(W1269="","",_xlfn.LET(_xlpm.x,VLOOKUP(W1269,'Drop-down_menus'!$F$2:$G$16,2,FALSE),IF(_xlpm.x=0,"",_xlpm.x)))</f>
        <v/>
      </c>
      <c r="AB1269" t="s">
        <v>722</v>
      </c>
      <c r="AE1269" t="s">
        <v>726</v>
      </c>
      <c r="AH1269" s="2" t="s">
        <v>847</v>
      </c>
    </row>
    <row r="1270" spans="1:34" hidden="1" x14ac:dyDescent="0.2">
      <c r="A1270" s="2" t="s">
        <v>287</v>
      </c>
      <c r="C1270">
        <v>2299</v>
      </c>
      <c r="D1270" t="s">
        <v>711</v>
      </c>
      <c r="E1270" t="s">
        <v>728</v>
      </c>
      <c r="I1270" t="s">
        <v>2611</v>
      </c>
      <c r="J1270" t="str">
        <f>IF($I1270="","",_xlfn.LET(_xlpm.x,VLOOKUP($I1270,'taxon-match_2026-08-31'!$A$2:$N$122,6,FALSE),IF(_xlpm.x=0,"",_xlpm.x)))</f>
        <v/>
      </c>
      <c r="K1270" t="str">
        <f>IF($I1270="","",_xlfn.LET(_xlpm.x,VLOOKUP($I1270,'taxon-match_2026-08-31'!$A$2:$N$122,4,FALSE),IF(_xlpm.x=0,"",_xlpm.x)))</f>
        <v/>
      </c>
      <c r="L1270" t="str">
        <f>IF($I1270="","",_xlfn.LET(_xlpm.x,VLOOKUP($I1270,'taxon-match_2026-08-31'!$A$2:$N$122,7,FALSE),IF(_xlpm.x=0,"",_xlpm.x)))</f>
        <v/>
      </c>
      <c r="M1270" t="str">
        <f>IF($I1270="","",_xlfn.LET(_xlpm.x,VLOOKUP($I1270,'taxon-match_2026-08-31'!$A$2:$N$122,8,FALSE),IF(_xlpm.x=0,"",_xlpm.x)))</f>
        <v/>
      </c>
      <c r="N1270" t="str">
        <f>IF($I1270="","",_xlfn.LET(_xlpm.x,VLOOKUP($I1270,'taxon-match_2026-08-31'!$A$2:$N$122,9,FALSE),IF(_xlpm.x=0,"",_xlpm.x)))</f>
        <v/>
      </c>
      <c r="O1270" t="str">
        <f>IF($I1270="","",_xlfn.LET(_xlpm.x,VLOOKUP($I1270,'taxon-match_2026-08-31'!$A$2:$N$122,10,FALSE),IF(_xlpm.x=0,"",_xlpm.x)))</f>
        <v/>
      </c>
      <c r="P1270" t="str">
        <f>IF($I1270="","",_xlfn.LET(_xlpm.x,VLOOKUP($I1270,'taxon-match_2026-08-31'!$A$2:$N$122,11,FALSE),IF(_xlpm.x=0,"",_xlpm.x)))</f>
        <v/>
      </c>
      <c r="Q1270" t="str">
        <f>IF($I1270="","",_xlfn.LET(_xlpm.x,VLOOKUP($I1270,'taxon-match_2026-08-31'!$A$2:$N$122,12,FALSE),IF(_xlpm.x=0,"",_xlpm.x)))</f>
        <v/>
      </c>
      <c r="R1270" t="str">
        <f>IF($I1270="","",_xlfn.LET(_xlpm.x,VLOOKUP($I1270,'taxon-match_2026-08-31'!$A$2:$N$122,14,FALSE),IF(_xlpm.x=0,"",_xlpm.x)))</f>
        <v/>
      </c>
      <c r="T1270" t="s">
        <v>71</v>
      </c>
      <c r="U1270" t="s">
        <v>254</v>
      </c>
      <c r="X1270" t="str">
        <f>IF(T1270="","",_xlfn.LET(_xlpm.x,VLOOKUP(T1270,'Drop-down_menus'!$F$2:$G$16,2,FALSE),IF(_xlpm.x=0,"",_xlpm.x)))</f>
        <v>https://orcid.org/0009-0002-6669-2911</v>
      </c>
      <c r="Y1270" t="str">
        <f>IF(U1270="","",_xlfn.LET(_xlpm.x,VLOOKUP(U1270,'Drop-down_menus'!$F$2:$G$16,2,FALSE),IF(_xlpm.x=0,"",_xlpm.x)))</f>
        <v/>
      </c>
      <c r="Z1270" t="str">
        <f>IF(V1270="","",_xlfn.LET(_xlpm.x,VLOOKUP(V1270,'Drop-down_menus'!$F$2:$G$16,2,FALSE),IF(_xlpm.x=0,"",_xlpm.x)))</f>
        <v/>
      </c>
      <c r="AA1270" t="str">
        <f>IF(W1270="","",_xlfn.LET(_xlpm.x,VLOOKUP(W1270,'Drop-down_menus'!$F$2:$G$16,2,FALSE),IF(_xlpm.x=0,"",_xlpm.x)))</f>
        <v/>
      </c>
      <c r="AE1270" t="s">
        <v>726</v>
      </c>
      <c r="AH1270" s="2" t="s">
        <v>847</v>
      </c>
    </row>
    <row r="1271" spans="1:34" hidden="1" x14ac:dyDescent="0.2">
      <c r="A1271" s="2" t="s">
        <v>287</v>
      </c>
      <c r="C1271">
        <v>2300</v>
      </c>
      <c r="D1271" t="s">
        <v>711</v>
      </c>
      <c r="E1271" t="s">
        <v>729</v>
      </c>
      <c r="I1271" t="s">
        <v>2611</v>
      </c>
      <c r="J1271" t="str">
        <f>IF($I1271="","",_xlfn.LET(_xlpm.x,VLOOKUP($I1271,'taxon-match_2026-08-31'!$A$2:$N$122,6,FALSE),IF(_xlpm.x=0,"",_xlpm.x)))</f>
        <v/>
      </c>
      <c r="K1271" t="str">
        <f>IF($I1271="","",_xlfn.LET(_xlpm.x,VLOOKUP($I1271,'taxon-match_2026-08-31'!$A$2:$N$122,4,FALSE),IF(_xlpm.x=0,"",_xlpm.x)))</f>
        <v/>
      </c>
      <c r="L1271" t="str">
        <f>IF($I1271="","",_xlfn.LET(_xlpm.x,VLOOKUP($I1271,'taxon-match_2026-08-31'!$A$2:$N$122,7,FALSE),IF(_xlpm.x=0,"",_xlpm.x)))</f>
        <v/>
      </c>
      <c r="M1271" t="str">
        <f>IF($I1271="","",_xlfn.LET(_xlpm.x,VLOOKUP($I1271,'taxon-match_2026-08-31'!$A$2:$N$122,8,FALSE),IF(_xlpm.x=0,"",_xlpm.x)))</f>
        <v/>
      </c>
      <c r="N1271" t="str">
        <f>IF($I1271="","",_xlfn.LET(_xlpm.x,VLOOKUP($I1271,'taxon-match_2026-08-31'!$A$2:$N$122,9,FALSE),IF(_xlpm.x=0,"",_xlpm.x)))</f>
        <v/>
      </c>
      <c r="O1271" t="str">
        <f>IF($I1271="","",_xlfn.LET(_xlpm.x,VLOOKUP($I1271,'taxon-match_2026-08-31'!$A$2:$N$122,10,FALSE),IF(_xlpm.x=0,"",_xlpm.x)))</f>
        <v/>
      </c>
      <c r="P1271" t="str">
        <f>IF($I1271="","",_xlfn.LET(_xlpm.x,VLOOKUP($I1271,'taxon-match_2026-08-31'!$A$2:$N$122,11,FALSE),IF(_xlpm.x=0,"",_xlpm.x)))</f>
        <v/>
      </c>
      <c r="Q1271" t="str">
        <f>IF($I1271="","",_xlfn.LET(_xlpm.x,VLOOKUP($I1271,'taxon-match_2026-08-31'!$A$2:$N$122,12,FALSE),IF(_xlpm.x=0,"",_xlpm.x)))</f>
        <v/>
      </c>
      <c r="R1271" t="str">
        <f>IF($I1271="","",_xlfn.LET(_xlpm.x,VLOOKUP($I1271,'taxon-match_2026-08-31'!$A$2:$N$122,14,FALSE),IF(_xlpm.x=0,"",_xlpm.x)))</f>
        <v/>
      </c>
      <c r="T1271" t="s">
        <v>71</v>
      </c>
      <c r="U1271" t="s">
        <v>254</v>
      </c>
      <c r="X1271" t="str">
        <f>IF(T1271="","",_xlfn.LET(_xlpm.x,VLOOKUP(T1271,'Drop-down_menus'!$F$2:$G$16,2,FALSE),IF(_xlpm.x=0,"",_xlpm.x)))</f>
        <v>https://orcid.org/0009-0002-6669-2911</v>
      </c>
      <c r="Y1271" t="str">
        <f>IF(U1271="","",_xlfn.LET(_xlpm.x,VLOOKUP(U1271,'Drop-down_menus'!$F$2:$G$16,2,FALSE),IF(_xlpm.x=0,"",_xlpm.x)))</f>
        <v/>
      </c>
      <c r="Z1271" t="str">
        <f>IF(V1271="","",_xlfn.LET(_xlpm.x,VLOOKUP(V1271,'Drop-down_menus'!$F$2:$G$16,2,FALSE),IF(_xlpm.x=0,"",_xlpm.x)))</f>
        <v/>
      </c>
      <c r="AA1271" t="str">
        <f>IF(W1271="","",_xlfn.LET(_xlpm.x,VLOOKUP(W1271,'Drop-down_menus'!$F$2:$G$16,2,FALSE),IF(_xlpm.x=0,"",_xlpm.x)))</f>
        <v/>
      </c>
      <c r="AB1271" t="s">
        <v>730</v>
      </c>
      <c r="AE1271" t="s">
        <v>731</v>
      </c>
      <c r="AH1271" s="2" t="s">
        <v>847</v>
      </c>
    </row>
    <row r="1272" spans="1:34" hidden="1" x14ac:dyDescent="0.2">
      <c r="A1272" s="2" t="s">
        <v>287</v>
      </c>
      <c r="C1272">
        <v>2301</v>
      </c>
      <c r="D1272" t="s">
        <v>711</v>
      </c>
      <c r="E1272" t="s">
        <v>732</v>
      </c>
      <c r="I1272" t="s">
        <v>2611</v>
      </c>
      <c r="J1272" t="str">
        <f>IF($I1272="","",_xlfn.LET(_xlpm.x,VLOOKUP($I1272,'taxon-match_2026-08-31'!$A$2:$N$122,6,FALSE),IF(_xlpm.x=0,"",_xlpm.x)))</f>
        <v/>
      </c>
      <c r="K1272" t="str">
        <f>IF($I1272="","",_xlfn.LET(_xlpm.x,VLOOKUP($I1272,'taxon-match_2026-08-31'!$A$2:$N$122,4,FALSE),IF(_xlpm.x=0,"",_xlpm.x)))</f>
        <v/>
      </c>
      <c r="L1272" t="str">
        <f>IF($I1272="","",_xlfn.LET(_xlpm.x,VLOOKUP($I1272,'taxon-match_2026-08-31'!$A$2:$N$122,7,FALSE),IF(_xlpm.x=0,"",_xlpm.x)))</f>
        <v/>
      </c>
      <c r="M1272" t="str">
        <f>IF($I1272="","",_xlfn.LET(_xlpm.x,VLOOKUP($I1272,'taxon-match_2026-08-31'!$A$2:$N$122,8,FALSE),IF(_xlpm.x=0,"",_xlpm.x)))</f>
        <v/>
      </c>
      <c r="N1272" t="str">
        <f>IF($I1272="","",_xlfn.LET(_xlpm.x,VLOOKUP($I1272,'taxon-match_2026-08-31'!$A$2:$N$122,9,FALSE),IF(_xlpm.x=0,"",_xlpm.x)))</f>
        <v/>
      </c>
      <c r="O1272" t="str">
        <f>IF($I1272="","",_xlfn.LET(_xlpm.x,VLOOKUP($I1272,'taxon-match_2026-08-31'!$A$2:$N$122,10,FALSE),IF(_xlpm.x=0,"",_xlpm.x)))</f>
        <v/>
      </c>
      <c r="P1272" t="str">
        <f>IF($I1272="","",_xlfn.LET(_xlpm.x,VLOOKUP($I1272,'taxon-match_2026-08-31'!$A$2:$N$122,11,FALSE),IF(_xlpm.x=0,"",_xlpm.x)))</f>
        <v/>
      </c>
      <c r="Q1272" t="str">
        <f>IF($I1272="","",_xlfn.LET(_xlpm.x,VLOOKUP($I1272,'taxon-match_2026-08-31'!$A$2:$N$122,12,FALSE),IF(_xlpm.x=0,"",_xlpm.x)))</f>
        <v/>
      </c>
      <c r="R1272" t="str">
        <f>IF($I1272="","",_xlfn.LET(_xlpm.x,VLOOKUP($I1272,'taxon-match_2026-08-31'!$A$2:$N$122,14,FALSE),IF(_xlpm.x=0,"",_xlpm.x)))</f>
        <v/>
      </c>
      <c r="T1272" t="s">
        <v>71</v>
      </c>
      <c r="U1272" t="s">
        <v>254</v>
      </c>
      <c r="X1272" t="str">
        <f>IF(T1272="","",_xlfn.LET(_xlpm.x,VLOOKUP(T1272,'Drop-down_menus'!$F$2:$G$16,2,FALSE),IF(_xlpm.x=0,"",_xlpm.x)))</f>
        <v>https://orcid.org/0009-0002-6669-2911</v>
      </c>
      <c r="Y1272" t="str">
        <f>IF(U1272="","",_xlfn.LET(_xlpm.x,VLOOKUP(U1272,'Drop-down_menus'!$F$2:$G$16,2,FALSE),IF(_xlpm.x=0,"",_xlpm.x)))</f>
        <v/>
      </c>
      <c r="Z1272" t="str">
        <f>IF(V1272="","",_xlfn.LET(_xlpm.x,VLOOKUP(V1272,'Drop-down_menus'!$F$2:$G$16,2,FALSE),IF(_xlpm.x=0,"",_xlpm.x)))</f>
        <v/>
      </c>
      <c r="AA1272" t="str">
        <f>IF(W1272="","",_xlfn.LET(_xlpm.x,VLOOKUP(W1272,'Drop-down_menus'!$F$2:$G$16,2,FALSE),IF(_xlpm.x=0,"",_xlpm.x)))</f>
        <v/>
      </c>
      <c r="AE1272" t="s">
        <v>819</v>
      </c>
      <c r="AH1272" s="2" t="s">
        <v>847</v>
      </c>
    </row>
    <row r="1273" spans="1:34" hidden="1" x14ac:dyDescent="0.2">
      <c r="A1273" s="2" t="s">
        <v>287</v>
      </c>
      <c r="C1273">
        <v>2302</v>
      </c>
      <c r="D1273" t="s">
        <v>711</v>
      </c>
      <c r="E1273" t="s">
        <v>736</v>
      </c>
      <c r="I1273" t="s">
        <v>2611</v>
      </c>
      <c r="J1273" t="str">
        <f>IF($I1273="","",_xlfn.LET(_xlpm.x,VLOOKUP($I1273,'taxon-match_2026-08-31'!$A$2:$N$122,6,FALSE),IF(_xlpm.x=0,"",_xlpm.x)))</f>
        <v/>
      </c>
      <c r="K1273" t="str">
        <f>IF($I1273="","",_xlfn.LET(_xlpm.x,VLOOKUP($I1273,'taxon-match_2026-08-31'!$A$2:$N$122,4,FALSE),IF(_xlpm.x=0,"",_xlpm.x)))</f>
        <v/>
      </c>
      <c r="L1273" t="str">
        <f>IF($I1273="","",_xlfn.LET(_xlpm.x,VLOOKUP($I1273,'taxon-match_2026-08-31'!$A$2:$N$122,7,FALSE),IF(_xlpm.x=0,"",_xlpm.x)))</f>
        <v/>
      </c>
      <c r="M1273" t="str">
        <f>IF($I1273="","",_xlfn.LET(_xlpm.x,VLOOKUP($I1273,'taxon-match_2026-08-31'!$A$2:$N$122,8,FALSE),IF(_xlpm.x=0,"",_xlpm.x)))</f>
        <v/>
      </c>
      <c r="N1273" t="str">
        <f>IF($I1273="","",_xlfn.LET(_xlpm.x,VLOOKUP($I1273,'taxon-match_2026-08-31'!$A$2:$N$122,9,FALSE),IF(_xlpm.x=0,"",_xlpm.x)))</f>
        <v/>
      </c>
      <c r="O1273" t="str">
        <f>IF($I1273="","",_xlfn.LET(_xlpm.x,VLOOKUP($I1273,'taxon-match_2026-08-31'!$A$2:$N$122,10,FALSE),IF(_xlpm.x=0,"",_xlpm.x)))</f>
        <v/>
      </c>
      <c r="P1273" t="str">
        <f>IF($I1273="","",_xlfn.LET(_xlpm.x,VLOOKUP($I1273,'taxon-match_2026-08-31'!$A$2:$N$122,11,FALSE),IF(_xlpm.x=0,"",_xlpm.x)))</f>
        <v/>
      </c>
      <c r="Q1273" t="str">
        <f>IF($I1273="","",_xlfn.LET(_xlpm.x,VLOOKUP($I1273,'taxon-match_2026-08-31'!$A$2:$N$122,12,FALSE),IF(_xlpm.x=0,"",_xlpm.x)))</f>
        <v/>
      </c>
      <c r="R1273" t="str">
        <f>IF($I1273="","",_xlfn.LET(_xlpm.x,VLOOKUP($I1273,'taxon-match_2026-08-31'!$A$2:$N$122,14,FALSE),IF(_xlpm.x=0,"",_xlpm.x)))</f>
        <v/>
      </c>
      <c r="T1273" t="s">
        <v>71</v>
      </c>
      <c r="U1273" t="s">
        <v>254</v>
      </c>
      <c r="X1273" t="str">
        <f>IF(T1273="","",_xlfn.LET(_xlpm.x,VLOOKUP(T1273,'Drop-down_menus'!$F$2:$G$16,2,FALSE),IF(_xlpm.x=0,"",_xlpm.x)))</f>
        <v>https://orcid.org/0009-0002-6669-2911</v>
      </c>
      <c r="Y1273" t="str">
        <f>IF(U1273="","",_xlfn.LET(_xlpm.x,VLOOKUP(U1273,'Drop-down_menus'!$F$2:$G$16,2,FALSE),IF(_xlpm.x=0,"",_xlpm.x)))</f>
        <v/>
      </c>
      <c r="Z1273" t="str">
        <f>IF(V1273="","",_xlfn.LET(_xlpm.x,VLOOKUP(V1273,'Drop-down_menus'!$F$2:$G$16,2,FALSE),IF(_xlpm.x=0,"",_xlpm.x)))</f>
        <v/>
      </c>
      <c r="AA1273" t="str">
        <f>IF(W1273="","",_xlfn.LET(_xlpm.x,VLOOKUP(W1273,'Drop-down_menus'!$F$2:$G$16,2,FALSE),IF(_xlpm.x=0,"",_xlpm.x)))</f>
        <v/>
      </c>
      <c r="AB1273" t="s">
        <v>702</v>
      </c>
      <c r="AE1273" t="s">
        <v>737</v>
      </c>
      <c r="AH1273" s="2" t="s">
        <v>847</v>
      </c>
    </row>
    <row r="1274" spans="1:34" hidden="1" x14ac:dyDescent="0.2">
      <c r="A1274" s="2" t="s">
        <v>287</v>
      </c>
      <c r="C1274">
        <v>2303</v>
      </c>
      <c r="D1274" t="s">
        <v>711</v>
      </c>
      <c r="E1274" t="s">
        <v>733</v>
      </c>
      <c r="I1274" t="s">
        <v>2611</v>
      </c>
      <c r="J1274" t="str">
        <f>IF($I1274="","",_xlfn.LET(_xlpm.x,VLOOKUP($I1274,'taxon-match_2026-08-31'!$A$2:$N$122,6,FALSE),IF(_xlpm.x=0,"",_xlpm.x)))</f>
        <v/>
      </c>
      <c r="K1274" t="str">
        <f>IF($I1274="","",_xlfn.LET(_xlpm.x,VLOOKUP($I1274,'taxon-match_2026-08-31'!$A$2:$N$122,4,FALSE),IF(_xlpm.x=0,"",_xlpm.x)))</f>
        <v/>
      </c>
      <c r="L1274" t="str">
        <f>IF($I1274="","",_xlfn.LET(_xlpm.x,VLOOKUP($I1274,'taxon-match_2026-08-31'!$A$2:$N$122,7,FALSE),IF(_xlpm.x=0,"",_xlpm.x)))</f>
        <v/>
      </c>
      <c r="M1274" t="str">
        <f>IF($I1274="","",_xlfn.LET(_xlpm.x,VLOOKUP($I1274,'taxon-match_2026-08-31'!$A$2:$N$122,8,FALSE),IF(_xlpm.x=0,"",_xlpm.x)))</f>
        <v/>
      </c>
      <c r="N1274" t="str">
        <f>IF($I1274="","",_xlfn.LET(_xlpm.x,VLOOKUP($I1274,'taxon-match_2026-08-31'!$A$2:$N$122,9,FALSE),IF(_xlpm.x=0,"",_xlpm.x)))</f>
        <v/>
      </c>
      <c r="O1274" t="str">
        <f>IF($I1274="","",_xlfn.LET(_xlpm.x,VLOOKUP($I1274,'taxon-match_2026-08-31'!$A$2:$N$122,10,FALSE),IF(_xlpm.x=0,"",_xlpm.x)))</f>
        <v/>
      </c>
      <c r="P1274" t="str">
        <f>IF($I1274="","",_xlfn.LET(_xlpm.x,VLOOKUP($I1274,'taxon-match_2026-08-31'!$A$2:$N$122,11,FALSE),IF(_xlpm.x=0,"",_xlpm.x)))</f>
        <v/>
      </c>
      <c r="Q1274" t="str">
        <f>IF($I1274="","",_xlfn.LET(_xlpm.x,VLOOKUP($I1274,'taxon-match_2026-08-31'!$A$2:$N$122,12,FALSE),IF(_xlpm.x=0,"",_xlpm.x)))</f>
        <v/>
      </c>
      <c r="R1274" t="str">
        <f>IF($I1274="","",_xlfn.LET(_xlpm.x,VLOOKUP($I1274,'taxon-match_2026-08-31'!$A$2:$N$122,14,FALSE),IF(_xlpm.x=0,"",_xlpm.x)))</f>
        <v/>
      </c>
      <c r="T1274" t="s">
        <v>71</v>
      </c>
      <c r="U1274" t="s">
        <v>254</v>
      </c>
      <c r="X1274" t="str">
        <f>IF(T1274="","",_xlfn.LET(_xlpm.x,VLOOKUP(T1274,'Drop-down_menus'!$F$2:$G$16,2,FALSE),IF(_xlpm.x=0,"",_xlpm.x)))</f>
        <v>https://orcid.org/0009-0002-6669-2911</v>
      </c>
      <c r="Y1274" t="str">
        <f>IF(U1274="","",_xlfn.LET(_xlpm.x,VLOOKUP(U1274,'Drop-down_menus'!$F$2:$G$16,2,FALSE),IF(_xlpm.x=0,"",_xlpm.x)))</f>
        <v/>
      </c>
      <c r="Z1274" t="str">
        <f>IF(V1274="","",_xlfn.LET(_xlpm.x,VLOOKUP(V1274,'Drop-down_menus'!$F$2:$G$16,2,FALSE),IF(_xlpm.x=0,"",_xlpm.x)))</f>
        <v/>
      </c>
      <c r="AA1274" t="str">
        <f>IF(W1274="","",_xlfn.LET(_xlpm.x,VLOOKUP(W1274,'Drop-down_menus'!$F$2:$G$16,2,FALSE),IF(_xlpm.x=0,"",_xlpm.x)))</f>
        <v/>
      </c>
      <c r="AB1274" t="s">
        <v>734</v>
      </c>
      <c r="AE1274" t="s">
        <v>735</v>
      </c>
      <c r="AH1274" s="2" t="s">
        <v>847</v>
      </c>
    </row>
    <row r="1275" spans="1:34" hidden="1" x14ac:dyDescent="0.2">
      <c r="A1275" s="2" t="s">
        <v>287</v>
      </c>
      <c r="C1275">
        <v>2304</v>
      </c>
      <c r="D1275" t="s">
        <v>711</v>
      </c>
      <c r="E1275" t="s">
        <v>721</v>
      </c>
      <c r="I1275" t="s">
        <v>2611</v>
      </c>
      <c r="J1275" t="str">
        <f>IF($I1275="","",_xlfn.LET(_xlpm.x,VLOOKUP($I1275,'taxon-match_2026-08-31'!$A$2:$N$122,6,FALSE),IF(_xlpm.x=0,"",_xlpm.x)))</f>
        <v/>
      </c>
      <c r="K1275" t="str">
        <f>IF($I1275="","",_xlfn.LET(_xlpm.x,VLOOKUP($I1275,'taxon-match_2026-08-31'!$A$2:$N$122,4,FALSE),IF(_xlpm.x=0,"",_xlpm.x)))</f>
        <v/>
      </c>
      <c r="L1275" t="str">
        <f>IF($I1275="","",_xlfn.LET(_xlpm.x,VLOOKUP($I1275,'taxon-match_2026-08-31'!$A$2:$N$122,7,FALSE),IF(_xlpm.x=0,"",_xlpm.x)))</f>
        <v/>
      </c>
      <c r="M1275" t="str">
        <f>IF($I1275="","",_xlfn.LET(_xlpm.x,VLOOKUP($I1275,'taxon-match_2026-08-31'!$A$2:$N$122,8,FALSE),IF(_xlpm.x=0,"",_xlpm.x)))</f>
        <v/>
      </c>
      <c r="N1275" t="str">
        <f>IF($I1275="","",_xlfn.LET(_xlpm.x,VLOOKUP($I1275,'taxon-match_2026-08-31'!$A$2:$N$122,9,FALSE),IF(_xlpm.x=0,"",_xlpm.x)))</f>
        <v/>
      </c>
      <c r="O1275" t="str">
        <f>IF($I1275="","",_xlfn.LET(_xlpm.x,VLOOKUP($I1275,'taxon-match_2026-08-31'!$A$2:$N$122,10,FALSE),IF(_xlpm.x=0,"",_xlpm.x)))</f>
        <v/>
      </c>
      <c r="P1275" t="str">
        <f>IF($I1275="","",_xlfn.LET(_xlpm.x,VLOOKUP($I1275,'taxon-match_2026-08-31'!$A$2:$N$122,11,FALSE),IF(_xlpm.x=0,"",_xlpm.x)))</f>
        <v/>
      </c>
      <c r="Q1275" t="str">
        <f>IF($I1275="","",_xlfn.LET(_xlpm.x,VLOOKUP($I1275,'taxon-match_2026-08-31'!$A$2:$N$122,12,FALSE),IF(_xlpm.x=0,"",_xlpm.x)))</f>
        <v/>
      </c>
      <c r="R1275" t="str">
        <f>IF($I1275="","",_xlfn.LET(_xlpm.x,VLOOKUP($I1275,'taxon-match_2026-08-31'!$A$2:$N$122,14,FALSE),IF(_xlpm.x=0,"",_xlpm.x)))</f>
        <v/>
      </c>
      <c r="T1275" t="s">
        <v>71</v>
      </c>
      <c r="U1275" t="s">
        <v>254</v>
      </c>
      <c r="X1275" t="str">
        <f>IF(T1275="","",_xlfn.LET(_xlpm.x,VLOOKUP(T1275,'Drop-down_menus'!$F$2:$G$16,2,FALSE),IF(_xlpm.x=0,"",_xlpm.x)))</f>
        <v>https://orcid.org/0009-0002-6669-2911</v>
      </c>
      <c r="Y1275" t="str">
        <f>IF(U1275="","",_xlfn.LET(_xlpm.x,VLOOKUP(U1275,'Drop-down_menus'!$F$2:$G$16,2,FALSE),IF(_xlpm.x=0,"",_xlpm.x)))</f>
        <v/>
      </c>
      <c r="Z1275" t="str">
        <f>IF(V1275="","",_xlfn.LET(_xlpm.x,VLOOKUP(V1275,'Drop-down_menus'!$F$2:$G$16,2,FALSE),IF(_xlpm.x=0,"",_xlpm.x)))</f>
        <v/>
      </c>
      <c r="AA1275" t="str">
        <f>IF(W1275="","",_xlfn.LET(_xlpm.x,VLOOKUP(W1275,'Drop-down_menus'!$F$2:$G$16,2,FALSE),IF(_xlpm.x=0,"",_xlpm.x)))</f>
        <v/>
      </c>
      <c r="AB1275" t="s">
        <v>722</v>
      </c>
      <c r="AE1275" t="s">
        <v>723</v>
      </c>
      <c r="AH1275" s="2" t="s">
        <v>848</v>
      </c>
    </row>
    <row r="1276" spans="1:34" hidden="1" x14ac:dyDescent="0.2">
      <c r="A1276" s="2" t="s">
        <v>287</v>
      </c>
      <c r="C1276">
        <v>2305</v>
      </c>
      <c r="D1276" t="s">
        <v>711</v>
      </c>
      <c r="E1276" t="s">
        <v>721</v>
      </c>
      <c r="I1276" t="s">
        <v>2611</v>
      </c>
      <c r="J1276" t="str">
        <f>IF($I1276="","",_xlfn.LET(_xlpm.x,VLOOKUP($I1276,'taxon-match_2026-08-31'!$A$2:$N$122,6,FALSE),IF(_xlpm.x=0,"",_xlpm.x)))</f>
        <v/>
      </c>
      <c r="K1276" t="str">
        <f>IF($I1276="","",_xlfn.LET(_xlpm.x,VLOOKUP($I1276,'taxon-match_2026-08-31'!$A$2:$N$122,4,FALSE),IF(_xlpm.x=0,"",_xlpm.x)))</f>
        <v/>
      </c>
      <c r="L1276" t="str">
        <f>IF($I1276="","",_xlfn.LET(_xlpm.x,VLOOKUP($I1276,'taxon-match_2026-08-31'!$A$2:$N$122,7,FALSE),IF(_xlpm.x=0,"",_xlpm.x)))</f>
        <v/>
      </c>
      <c r="M1276" t="str">
        <f>IF($I1276="","",_xlfn.LET(_xlpm.x,VLOOKUP($I1276,'taxon-match_2026-08-31'!$A$2:$N$122,8,FALSE),IF(_xlpm.x=0,"",_xlpm.x)))</f>
        <v/>
      </c>
      <c r="N1276" t="str">
        <f>IF($I1276="","",_xlfn.LET(_xlpm.x,VLOOKUP($I1276,'taxon-match_2026-08-31'!$A$2:$N$122,9,FALSE),IF(_xlpm.x=0,"",_xlpm.x)))</f>
        <v/>
      </c>
      <c r="O1276" t="str">
        <f>IF($I1276="","",_xlfn.LET(_xlpm.x,VLOOKUP($I1276,'taxon-match_2026-08-31'!$A$2:$N$122,10,FALSE),IF(_xlpm.x=0,"",_xlpm.x)))</f>
        <v/>
      </c>
      <c r="P1276" t="str">
        <f>IF($I1276="","",_xlfn.LET(_xlpm.x,VLOOKUP($I1276,'taxon-match_2026-08-31'!$A$2:$N$122,11,FALSE),IF(_xlpm.x=0,"",_xlpm.x)))</f>
        <v/>
      </c>
      <c r="Q1276" t="str">
        <f>IF($I1276="","",_xlfn.LET(_xlpm.x,VLOOKUP($I1276,'taxon-match_2026-08-31'!$A$2:$N$122,12,FALSE),IF(_xlpm.x=0,"",_xlpm.x)))</f>
        <v/>
      </c>
      <c r="R1276" t="str">
        <f>IF($I1276="","",_xlfn.LET(_xlpm.x,VLOOKUP($I1276,'taxon-match_2026-08-31'!$A$2:$N$122,14,FALSE),IF(_xlpm.x=0,"",_xlpm.x)))</f>
        <v/>
      </c>
      <c r="T1276" t="s">
        <v>71</v>
      </c>
      <c r="U1276" t="s">
        <v>254</v>
      </c>
      <c r="X1276" t="str">
        <f>IF(T1276="","",_xlfn.LET(_xlpm.x,VLOOKUP(T1276,'Drop-down_menus'!$F$2:$G$16,2,FALSE),IF(_xlpm.x=0,"",_xlpm.x)))</f>
        <v>https://orcid.org/0009-0002-6669-2911</v>
      </c>
      <c r="Y1276" t="str">
        <f>IF(U1276="","",_xlfn.LET(_xlpm.x,VLOOKUP(U1276,'Drop-down_menus'!$F$2:$G$16,2,FALSE),IF(_xlpm.x=0,"",_xlpm.x)))</f>
        <v/>
      </c>
      <c r="Z1276" t="str">
        <f>IF(V1276="","",_xlfn.LET(_xlpm.x,VLOOKUP(V1276,'Drop-down_menus'!$F$2:$G$16,2,FALSE),IF(_xlpm.x=0,"",_xlpm.x)))</f>
        <v/>
      </c>
      <c r="AA1276" t="str">
        <f>IF(W1276="","",_xlfn.LET(_xlpm.x,VLOOKUP(W1276,'Drop-down_menus'!$F$2:$G$16,2,FALSE),IF(_xlpm.x=0,"",_xlpm.x)))</f>
        <v/>
      </c>
      <c r="AB1276" t="s">
        <v>722</v>
      </c>
      <c r="AE1276" t="s">
        <v>723</v>
      </c>
      <c r="AH1276" s="2" t="s">
        <v>848</v>
      </c>
    </row>
    <row r="1277" spans="1:34" hidden="1" x14ac:dyDescent="0.2">
      <c r="A1277" s="2" t="s">
        <v>287</v>
      </c>
      <c r="C1277">
        <v>2306</v>
      </c>
      <c r="D1277" t="s">
        <v>711</v>
      </c>
      <c r="E1277" t="s">
        <v>724</v>
      </c>
      <c r="I1277" t="s">
        <v>2611</v>
      </c>
      <c r="J1277" t="str">
        <f>IF($I1277="","",_xlfn.LET(_xlpm.x,VLOOKUP($I1277,'taxon-match_2026-08-31'!$A$2:$N$122,6,FALSE),IF(_xlpm.x=0,"",_xlpm.x)))</f>
        <v/>
      </c>
      <c r="K1277" t="str">
        <f>IF($I1277="","",_xlfn.LET(_xlpm.x,VLOOKUP($I1277,'taxon-match_2026-08-31'!$A$2:$N$122,4,FALSE),IF(_xlpm.x=0,"",_xlpm.x)))</f>
        <v/>
      </c>
      <c r="L1277" t="str">
        <f>IF($I1277="","",_xlfn.LET(_xlpm.x,VLOOKUP($I1277,'taxon-match_2026-08-31'!$A$2:$N$122,7,FALSE),IF(_xlpm.x=0,"",_xlpm.x)))</f>
        <v/>
      </c>
      <c r="M1277" t="str">
        <f>IF($I1277="","",_xlfn.LET(_xlpm.x,VLOOKUP($I1277,'taxon-match_2026-08-31'!$A$2:$N$122,8,FALSE),IF(_xlpm.x=0,"",_xlpm.x)))</f>
        <v/>
      </c>
      <c r="N1277" t="str">
        <f>IF($I1277="","",_xlfn.LET(_xlpm.x,VLOOKUP($I1277,'taxon-match_2026-08-31'!$A$2:$N$122,9,FALSE),IF(_xlpm.x=0,"",_xlpm.x)))</f>
        <v/>
      </c>
      <c r="O1277" t="str">
        <f>IF($I1277="","",_xlfn.LET(_xlpm.x,VLOOKUP($I1277,'taxon-match_2026-08-31'!$A$2:$N$122,10,FALSE),IF(_xlpm.x=0,"",_xlpm.x)))</f>
        <v/>
      </c>
      <c r="P1277" t="str">
        <f>IF($I1277="","",_xlfn.LET(_xlpm.x,VLOOKUP($I1277,'taxon-match_2026-08-31'!$A$2:$N$122,11,FALSE),IF(_xlpm.x=0,"",_xlpm.x)))</f>
        <v/>
      </c>
      <c r="Q1277" t="str">
        <f>IF($I1277="","",_xlfn.LET(_xlpm.x,VLOOKUP($I1277,'taxon-match_2026-08-31'!$A$2:$N$122,12,FALSE),IF(_xlpm.x=0,"",_xlpm.x)))</f>
        <v/>
      </c>
      <c r="R1277" t="str">
        <f>IF($I1277="","",_xlfn.LET(_xlpm.x,VLOOKUP($I1277,'taxon-match_2026-08-31'!$A$2:$N$122,14,FALSE),IF(_xlpm.x=0,"",_xlpm.x)))</f>
        <v/>
      </c>
      <c r="T1277" t="s">
        <v>71</v>
      </c>
      <c r="U1277" t="s">
        <v>254</v>
      </c>
      <c r="X1277" t="str">
        <f>IF(T1277="","",_xlfn.LET(_xlpm.x,VLOOKUP(T1277,'Drop-down_menus'!$F$2:$G$16,2,FALSE),IF(_xlpm.x=0,"",_xlpm.x)))</f>
        <v>https://orcid.org/0009-0002-6669-2911</v>
      </c>
      <c r="Y1277" t="str">
        <f>IF(U1277="","",_xlfn.LET(_xlpm.x,VLOOKUP(U1277,'Drop-down_menus'!$F$2:$G$16,2,FALSE),IF(_xlpm.x=0,"",_xlpm.x)))</f>
        <v/>
      </c>
      <c r="Z1277" t="str">
        <f>IF(V1277="","",_xlfn.LET(_xlpm.x,VLOOKUP(V1277,'Drop-down_menus'!$F$2:$G$16,2,FALSE),IF(_xlpm.x=0,"",_xlpm.x)))</f>
        <v/>
      </c>
      <c r="AA1277" t="str">
        <f>IF(W1277="","",_xlfn.LET(_xlpm.x,VLOOKUP(W1277,'Drop-down_menus'!$F$2:$G$16,2,FALSE),IF(_xlpm.x=0,"",_xlpm.x)))</f>
        <v/>
      </c>
      <c r="AB1277" t="s">
        <v>722</v>
      </c>
      <c r="AE1277" t="s">
        <v>723</v>
      </c>
      <c r="AH1277" s="2" t="s">
        <v>848</v>
      </c>
    </row>
    <row r="1278" spans="1:34" hidden="1" x14ac:dyDescent="0.2">
      <c r="A1278" s="2" t="s">
        <v>287</v>
      </c>
      <c r="C1278">
        <v>2307</v>
      </c>
      <c r="D1278" t="s">
        <v>711</v>
      </c>
      <c r="E1278" t="s">
        <v>724</v>
      </c>
      <c r="I1278" t="s">
        <v>2611</v>
      </c>
      <c r="J1278" t="str">
        <f>IF($I1278="","",_xlfn.LET(_xlpm.x,VLOOKUP($I1278,'taxon-match_2026-08-31'!$A$2:$N$122,6,FALSE),IF(_xlpm.x=0,"",_xlpm.x)))</f>
        <v/>
      </c>
      <c r="K1278" t="str">
        <f>IF($I1278="","",_xlfn.LET(_xlpm.x,VLOOKUP($I1278,'taxon-match_2026-08-31'!$A$2:$N$122,4,FALSE),IF(_xlpm.x=0,"",_xlpm.x)))</f>
        <v/>
      </c>
      <c r="L1278" t="str">
        <f>IF($I1278="","",_xlfn.LET(_xlpm.x,VLOOKUP($I1278,'taxon-match_2026-08-31'!$A$2:$N$122,7,FALSE),IF(_xlpm.x=0,"",_xlpm.x)))</f>
        <v/>
      </c>
      <c r="M1278" t="str">
        <f>IF($I1278="","",_xlfn.LET(_xlpm.x,VLOOKUP($I1278,'taxon-match_2026-08-31'!$A$2:$N$122,8,FALSE),IF(_xlpm.x=0,"",_xlpm.x)))</f>
        <v/>
      </c>
      <c r="N1278" t="str">
        <f>IF($I1278="","",_xlfn.LET(_xlpm.x,VLOOKUP($I1278,'taxon-match_2026-08-31'!$A$2:$N$122,9,FALSE),IF(_xlpm.x=0,"",_xlpm.x)))</f>
        <v/>
      </c>
      <c r="O1278" t="str">
        <f>IF($I1278="","",_xlfn.LET(_xlpm.x,VLOOKUP($I1278,'taxon-match_2026-08-31'!$A$2:$N$122,10,FALSE),IF(_xlpm.x=0,"",_xlpm.x)))</f>
        <v/>
      </c>
      <c r="P1278" t="str">
        <f>IF($I1278="","",_xlfn.LET(_xlpm.x,VLOOKUP($I1278,'taxon-match_2026-08-31'!$A$2:$N$122,11,FALSE),IF(_xlpm.x=0,"",_xlpm.x)))</f>
        <v/>
      </c>
      <c r="Q1278" t="str">
        <f>IF($I1278="","",_xlfn.LET(_xlpm.x,VLOOKUP($I1278,'taxon-match_2026-08-31'!$A$2:$N$122,12,FALSE),IF(_xlpm.x=0,"",_xlpm.x)))</f>
        <v/>
      </c>
      <c r="R1278" t="str">
        <f>IF($I1278="","",_xlfn.LET(_xlpm.x,VLOOKUP($I1278,'taxon-match_2026-08-31'!$A$2:$N$122,14,FALSE),IF(_xlpm.x=0,"",_xlpm.x)))</f>
        <v/>
      </c>
      <c r="T1278" t="s">
        <v>71</v>
      </c>
      <c r="U1278" t="s">
        <v>254</v>
      </c>
      <c r="X1278" t="str">
        <f>IF(T1278="","",_xlfn.LET(_xlpm.x,VLOOKUP(T1278,'Drop-down_menus'!$F$2:$G$16,2,FALSE),IF(_xlpm.x=0,"",_xlpm.x)))</f>
        <v>https://orcid.org/0009-0002-6669-2911</v>
      </c>
      <c r="Y1278" t="str">
        <f>IF(U1278="","",_xlfn.LET(_xlpm.x,VLOOKUP(U1278,'Drop-down_menus'!$F$2:$G$16,2,FALSE),IF(_xlpm.x=0,"",_xlpm.x)))</f>
        <v/>
      </c>
      <c r="Z1278" t="str">
        <f>IF(V1278="","",_xlfn.LET(_xlpm.x,VLOOKUP(V1278,'Drop-down_menus'!$F$2:$G$16,2,FALSE),IF(_xlpm.x=0,"",_xlpm.x)))</f>
        <v/>
      </c>
      <c r="AA1278" t="str">
        <f>IF(W1278="","",_xlfn.LET(_xlpm.x,VLOOKUP(W1278,'Drop-down_menus'!$F$2:$G$16,2,FALSE),IF(_xlpm.x=0,"",_xlpm.x)))</f>
        <v/>
      </c>
      <c r="AB1278" t="s">
        <v>722</v>
      </c>
      <c r="AE1278" t="s">
        <v>723</v>
      </c>
      <c r="AH1278" s="2" t="s">
        <v>848</v>
      </c>
    </row>
    <row r="1279" spans="1:34" hidden="1" x14ac:dyDescent="0.2">
      <c r="A1279" s="2" t="s">
        <v>287</v>
      </c>
      <c r="C1279">
        <v>2308</v>
      </c>
      <c r="D1279" t="s">
        <v>711</v>
      </c>
      <c r="E1279" t="s">
        <v>725</v>
      </c>
      <c r="I1279" t="s">
        <v>2611</v>
      </c>
      <c r="J1279" t="str">
        <f>IF($I1279="","",_xlfn.LET(_xlpm.x,VLOOKUP($I1279,'taxon-match_2026-08-31'!$A$2:$N$122,6,FALSE),IF(_xlpm.x=0,"",_xlpm.x)))</f>
        <v/>
      </c>
      <c r="K1279" t="str">
        <f>IF($I1279="","",_xlfn.LET(_xlpm.x,VLOOKUP($I1279,'taxon-match_2026-08-31'!$A$2:$N$122,4,FALSE),IF(_xlpm.x=0,"",_xlpm.x)))</f>
        <v/>
      </c>
      <c r="L1279" t="str">
        <f>IF($I1279="","",_xlfn.LET(_xlpm.x,VLOOKUP($I1279,'taxon-match_2026-08-31'!$A$2:$N$122,7,FALSE),IF(_xlpm.x=0,"",_xlpm.x)))</f>
        <v/>
      </c>
      <c r="M1279" t="str">
        <f>IF($I1279="","",_xlfn.LET(_xlpm.x,VLOOKUP($I1279,'taxon-match_2026-08-31'!$A$2:$N$122,8,FALSE),IF(_xlpm.x=0,"",_xlpm.x)))</f>
        <v/>
      </c>
      <c r="N1279" t="str">
        <f>IF($I1279="","",_xlfn.LET(_xlpm.x,VLOOKUP($I1279,'taxon-match_2026-08-31'!$A$2:$N$122,9,FALSE),IF(_xlpm.x=0,"",_xlpm.x)))</f>
        <v/>
      </c>
      <c r="O1279" t="str">
        <f>IF($I1279="","",_xlfn.LET(_xlpm.x,VLOOKUP($I1279,'taxon-match_2026-08-31'!$A$2:$N$122,10,FALSE),IF(_xlpm.x=0,"",_xlpm.x)))</f>
        <v/>
      </c>
      <c r="P1279" t="str">
        <f>IF($I1279="","",_xlfn.LET(_xlpm.x,VLOOKUP($I1279,'taxon-match_2026-08-31'!$A$2:$N$122,11,FALSE),IF(_xlpm.x=0,"",_xlpm.x)))</f>
        <v/>
      </c>
      <c r="Q1279" t="str">
        <f>IF($I1279="","",_xlfn.LET(_xlpm.x,VLOOKUP($I1279,'taxon-match_2026-08-31'!$A$2:$N$122,12,FALSE),IF(_xlpm.x=0,"",_xlpm.x)))</f>
        <v/>
      </c>
      <c r="R1279" t="str">
        <f>IF($I1279="","",_xlfn.LET(_xlpm.x,VLOOKUP($I1279,'taxon-match_2026-08-31'!$A$2:$N$122,14,FALSE),IF(_xlpm.x=0,"",_xlpm.x)))</f>
        <v/>
      </c>
      <c r="T1279" t="s">
        <v>71</v>
      </c>
      <c r="U1279" t="s">
        <v>254</v>
      </c>
      <c r="X1279" t="str">
        <f>IF(T1279="","",_xlfn.LET(_xlpm.x,VLOOKUP(T1279,'Drop-down_menus'!$F$2:$G$16,2,FALSE),IF(_xlpm.x=0,"",_xlpm.x)))</f>
        <v>https://orcid.org/0009-0002-6669-2911</v>
      </c>
      <c r="Y1279" t="str">
        <f>IF(U1279="","",_xlfn.LET(_xlpm.x,VLOOKUP(U1279,'Drop-down_menus'!$F$2:$G$16,2,FALSE),IF(_xlpm.x=0,"",_xlpm.x)))</f>
        <v/>
      </c>
      <c r="Z1279" t="str">
        <f>IF(V1279="","",_xlfn.LET(_xlpm.x,VLOOKUP(V1279,'Drop-down_menus'!$F$2:$G$16,2,FALSE),IF(_xlpm.x=0,"",_xlpm.x)))</f>
        <v/>
      </c>
      <c r="AA1279" t="str">
        <f>IF(W1279="","",_xlfn.LET(_xlpm.x,VLOOKUP(W1279,'Drop-down_menus'!$F$2:$G$16,2,FALSE),IF(_xlpm.x=0,"",_xlpm.x)))</f>
        <v/>
      </c>
      <c r="AB1279" t="s">
        <v>722</v>
      </c>
      <c r="AE1279" t="s">
        <v>726</v>
      </c>
      <c r="AH1279" s="2" t="s">
        <v>848</v>
      </c>
    </row>
    <row r="1280" spans="1:34" hidden="1" x14ac:dyDescent="0.2">
      <c r="A1280" s="2" t="s">
        <v>287</v>
      </c>
      <c r="C1280">
        <v>2309</v>
      </c>
      <c r="D1280" t="s">
        <v>711</v>
      </c>
      <c r="E1280" t="s">
        <v>727</v>
      </c>
      <c r="I1280" t="s">
        <v>2611</v>
      </c>
      <c r="J1280" t="str">
        <f>IF($I1280="","",_xlfn.LET(_xlpm.x,VLOOKUP($I1280,'taxon-match_2026-08-31'!$A$2:$N$122,6,FALSE),IF(_xlpm.x=0,"",_xlpm.x)))</f>
        <v/>
      </c>
      <c r="K1280" t="str">
        <f>IF($I1280="","",_xlfn.LET(_xlpm.x,VLOOKUP($I1280,'taxon-match_2026-08-31'!$A$2:$N$122,4,FALSE),IF(_xlpm.x=0,"",_xlpm.x)))</f>
        <v/>
      </c>
      <c r="L1280" t="str">
        <f>IF($I1280="","",_xlfn.LET(_xlpm.x,VLOOKUP($I1280,'taxon-match_2026-08-31'!$A$2:$N$122,7,FALSE),IF(_xlpm.x=0,"",_xlpm.x)))</f>
        <v/>
      </c>
      <c r="M1280" t="str">
        <f>IF($I1280="","",_xlfn.LET(_xlpm.x,VLOOKUP($I1280,'taxon-match_2026-08-31'!$A$2:$N$122,8,FALSE),IF(_xlpm.x=0,"",_xlpm.x)))</f>
        <v/>
      </c>
      <c r="N1280" t="str">
        <f>IF($I1280="","",_xlfn.LET(_xlpm.x,VLOOKUP($I1280,'taxon-match_2026-08-31'!$A$2:$N$122,9,FALSE),IF(_xlpm.x=0,"",_xlpm.x)))</f>
        <v/>
      </c>
      <c r="O1280" t="str">
        <f>IF($I1280="","",_xlfn.LET(_xlpm.x,VLOOKUP($I1280,'taxon-match_2026-08-31'!$A$2:$N$122,10,FALSE),IF(_xlpm.x=0,"",_xlpm.x)))</f>
        <v/>
      </c>
      <c r="P1280" t="str">
        <f>IF($I1280="","",_xlfn.LET(_xlpm.x,VLOOKUP($I1280,'taxon-match_2026-08-31'!$A$2:$N$122,11,FALSE),IF(_xlpm.x=0,"",_xlpm.x)))</f>
        <v/>
      </c>
      <c r="Q1280" t="str">
        <f>IF($I1280="","",_xlfn.LET(_xlpm.x,VLOOKUP($I1280,'taxon-match_2026-08-31'!$A$2:$N$122,12,FALSE),IF(_xlpm.x=0,"",_xlpm.x)))</f>
        <v/>
      </c>
      <c r="R1280" t="str">
        <f>IF($I1280="","",_xlfn.LET(_xlpm.x,VLOOKUP($I1280,'taxon-match_2026-08-31'!$A$2:$N$122,14,FALSE),IF(_xlpm.x=0,"",_xlpm.x)))</f>
        <v/>
      </c>
      <c r="T1280" t="s">
        <v>71</v>
      </c>
      <c r="U1280" t="s">
        <v>254</v>
      </c>
      <c r="X1280" t="str">
        <f>IF(T1280="","",_xlfn.LET(_xlpm.x,VLOOKUP(T1280,'Drop-down_menus'!$F$2:$G$16,2,FALSE),IF(_xlpm.x=0,"",_xlpm.x)))</f>
        <v>https://orcid.org/0009-0002-6669-2911</v>
      </c>
      <c r="Y1280" t="str">
        <f>IF(U1280="","",_xlfn.LET(_xlpm.x,VLOOKUP(U1280,'Drop-down_menus'!$F$2:$G$16,2,FALSE),IF(_xlpm.x=0,"",_xlpm.x)))</f>
        <v/>
      </c>
      <c r="Z1280" t="str">
        <f>IF(V1280="","",_xlfn.LET(_xlpm.x,VLOOKUP(V1280,'Drop-down_menus'!$F$2:$G$16,2,FALSE),IF(_xlpm.x=0,"",_xlpm.x)))</f>
        <v/>
      </c>
      <c r="AA1280" t="str">
        <f>IF(W1280="","",_xlfn.LET(_xlpm.x,VLOOKUP(W1280,'Drop-down_menus'!$F$2:$G$16,2,FALSE),IF(_xlpm.x=0,"",_xlpm.x)))</f>
        <v/>
      </c>
      <c r="AB1280" t="s">
        <v>722</v>
      </c>
      <c r="AE1280" t="s">
        <v>726</v>
      </c>
      <c r="AH1280" s="2" t="s">
        <v>848</v>
      </c>
    </row>
    <row r="1281" spans="1:34" hidden="1" x14ac:dyDescent="0.2">
      <c r="A1281" s="2" t="s">
        <v>287</v>
      </c>
      <c r="C1281">
        <v>2310</v>
      </c>
      <c r="D1281" t="s">
        <v>711</v>
      </c>
      <c r="E1281" t="s">
        <v>728</v>
      </c>
      <c r="I1281" t="s">
        <v>2611</v>
      </c>
      <c r="J1281" t="str">
        <f>IF($I1281="","",_xlfn.LET(_xlpm.x,VLOOKUP($I1281,'taxon-match_2026-08-31'!$A$2:$N$122,6,FALSE),IF(_xlpm.x=0,"",_xlpm.x)))</f>
        <v/>
      </c>
      <c r="K1281" t="str">
        <f>IF($I1281="","",_xlfn.LET(_xlpm.x,VLOOKUP($I1281,'taxon-match_2026-08-31'!$A$2:$N$122,4,FALSE),IF(_xlpm.x=0,"",_xlpm.x)))</f>
        <v/>
      </c>
      <c r="L1281" t="str">
        <f>IF($I1281="","",_xlfn.LET(_xlpm.x,VLOOKUP($I1281,'taxon-match_2026-08-31'!$A$2:$N$122,7,FALSE),IF(_xlpm.x=0,"",_xlpm.x)))</f>
        <v/>
      </c>
      <c r="M1281" t="str">
        <f>IF($I1281="","",_xlfn.LET(_xlpm.x,VLOOKUP($I1281,'taxon-match_2026-08-31'!$A$2:$N$122,8,FALSE),IF(_xlpm.x=0,"",_xlpm.x)))</f>
        <v/>
      </c>
      <c r="N1281" t="str">
        <f>IF($I1281="","",_xlfn.LET(_xlpm.x,VLOOKUP($I1281,'taxon-match_2026-08-31'!$A$2:$N$122,9,FALSE),IF(_xlpm.x=0,"",_xlpm.x)))</f>
        <v/>
      </c>
      <c r="O1281" t="str">
        <f>IF($I1281="","",_xlfn.LET(_xlpm.x,VLOOKUP($I1281,'taxon-match_2026-08-31'!$A$2:$N$122,10,FALSE),IF(_xlpm.x=0,"",_xlpm.x)))</f>
        <v/>
      </c>
      <c r="P1281" t="str">
        <f>IF($I1281="","",_xlfn.LET(_xlpm.x,VLOOKUP($I1281,'taxon-match_2026-08-31'!$A$2:$N$122,11,FALSE),IF(_xlpm.x=0,"",_xlpm.x)))</f>
        <v/>
      </c>
      <c r="Q1281" t="str">
        <f>IF($I1281="","",_xlfn.LET(_xlpm.x,VLOOKUP($I1281,'taxon-match_2026-08-31'!$A$2:$N$122,12,FALSE),IF(_xlpm.x=0,"",_xlpm.x)))</f>
        <v/>
      </c>
      <c r="R1281" t="str">
        <f>IF($I1281="","",_xlfn.LET(_xlpm.x,VLOOKUP($I1281,'taxon-match_2026-08-31'!$A$2:$N$122,14,FALSE),IF(_xlpm.x=0,"",_xlpm.x)))</f>
        <v/>
      </c>
      <c r="T1281" t="s">
        <v>71</v>
      </c>
      <c r="U1281" t="s">
        <v>254</v>
      </c>
      <c r="X1281" t="str">
        <f>IF(T1281="","",_xlfn.LET(_xlpm.x,VLOOKUP(T1281,'Drop-down_menus'!$F$2:$G$16,2,FALSE),IF(_xlpm.x=0,"",_xlpm.x)))</f>
        <v>https://orcid.org/0009-0002-6669-2911</v>
      </c>
      <c r="Y1281" t="str">
        <f>IF(U1281="","",_xlfn.LET(_xlpm.x,VLOOKUP(U1281,'Drop-down_menus'!$F$2:$G$16,2,FALSE),IF(_xlpm.x=0,"",_xlpm.x)))</f>
        <v/>
      </c>
      <c r="Z1281" t="str">
        <f>IF(V1281="","",_xlfn.LET(_xlpm.x,VLOOKUP(V1281,'Drop-down_menus'!$F$2:$G$16,2,FALSE),IF(_xlpm.x=0,"",_xlpm.x)))</f>
        <v/>
      </c>
      <c r="AA1281" t="str">
        <f>IF(W1281="","",_xlfn.LET(_xlpm.x,VLOOKUP(W1281,'Drop-down_menus'!$F$2:$G$16,2,FALSE),IF(_xlpm.x=0,"",_xlpm.x)))</f>
        <v/>
      </c>
      <c r="AE1281" t="s">
        <v>726</v>
      </c>
      <c r="AH1281" s="2" t="s">
        <v>848</v>
      </c>
    </row>
    <row r="1282" spans="1:34" hidden="1" x14ac:dyDescent="0.2">
      <c r="A1282" s="2" t="s">
        <v>287</v>
      </c>
      <c r="C1282">
        <v>2311</v>
      </c>
      <c r="D1282" t="s">
        <v>711</v>
      </c>
      <c r="E1282" t="s">
        <v>729</v>
      </c>
      <c r="I1282" t="s">
        <v>2611</v>
      </c>
      <c r="J1282" t="str">
        <f>IF($I1282="","",_xlfn.LET(_xlpm.x,VLOOKUP($I1282,'taxon-match_2026-08-31'!$A$2:$N$122,6,FALSE),IF(_xlpm.x=0,"",_xlpm.x)))</f>
        <v/>
      </c>
      <c r="K1282" t="str">
        <f>IF($I1282="","",_xlfn.LET(_xlpm.x,VLOOKUP($I1282,'taxon-match_2026-08-31'!$A$2:$N$122,4,FALSE),IF(_xlpm.x=0,"",_xlpm.x)))</f>
        <v/>
      </c>
      <c r="L1282" t="str">
        <f>IF($I1282="","",_xlfn.LET(_xlpm.x,VLOOKUP($I1282,'taxon-match_2026-08-31'!$A$2:$N$122,7,FALSE),IF(_xlpm.x=0,"",_xlpm.x)))</f>
        <v/>
      </c>
      <c r="M1282" t="str">
        <f>IF($I1282="","",_xlfn.LET(_xlpm.x,VLOOKUP($I1282,'taxon-match_2026-08-31'!$A$2:$N$122,8,FALSE),IF(_xlpm.x=0,"",_xlpm.x)))</f>
        <v/>
      </c>
      <c r="N1282" t="str">
        <f>IF($I1282="","",_xlfn.LET(_xlpm.x,VLOOKUP($I1282,'taxon-match_2026-08-31'!$A$2:$N$122,9,FALSE),IF(_xlpm.x=0,"",_xlpm.x)))</f>
        <v/>
      </c>
      <c r="O1282" t="str">
        <f>IF($I1282="","",_xlfn.LET(_xlpm.x,VLOOKUP($I1282,'taxon-match_2026-08-31'!$A$2:$N$122,10,FALSE),IF(_xlpm.x=0,"",_xlpm.x)))</f>
        <v/>
      </c>
      <c r="P1282" t="str">
        <f>IF($I1282="","",_xlfn.LET(_xlpm.x,VLOOKUP($I1282,'taxon-match_2026-08-31'!$A$2:$N$122,11,FALSE),IF(_xlpm.x=0,"",_xlpm.x)))</f>
        <v/>
      </c>
      <c r="Q1282" t="str">
        <f>IF($I1282="","",_xlfn.LET(_xlpm.x,VLOOKUP($I1282,'taxon-match_2026-08-31'!$A$2:$N$122,12,FALSE),IF(_xlpm.x=0,"",_xlpm.x)))</f>
        <v/>
      </c>
      <c r="R1282" t="str">
        <f>IF($I1282="","",_xlfn.LET(_xlpm.x,VLOOKUP($I1282,'taxon-match_2026-08-31'!$A$2:$N$122,14,FALSE),IF(_xlpm.x=0,"",_xlpm.x)))</f>
        <v/>
      </c>
      <c r="T1282" t="s">
        <v>71</v>
      </c>
      <c r="U1282" t="s">
        <v>254</v>
      </c>
      <c r="X1282" t="str">
        <f>IF(T1282="","",_xlfn.LET(_xlpm.x,VLOOKUP(T1282,'Drop-down_menus'!$F$2:$G$16,2,FALSE),IF(_xlpm.x=0,"",_xlpm.x)))</f>
        <v>https://orcid.org/0009-0002-6669-2911</v>
      </c>
      <c r="Y1282" t="str">
        <f>IF(U1282="","",_xlfn.LET(_xlpm.x,VLOOKUP(U1282,'Drop-down_menus'!$F$2:$G$16,2,FALSE),IF(_xlpm.x=0,"",_xlpm.x)))</f>
        <v/>
      </c>
      <c r="Z1282" t="str">
        <f>IF(V1282="","",_xlfn.LET(_xlpm.x,VLOOKUP(V1282,'Drop-down_menus'!$F$2:$G$16,2,FALSE),IF(_xlpm.x=0,"",_xlpm.x)))</f>
        <v/>
      </c>
      <c r="AA1282" t="str">
        <f>IF(W1282="","",_xlfn.LET(_xlpm.x,VLOOKUP(W1282,'Drop-down_menus'!$F$2:$G$16,2,FALSE),IF(_xlpm.x=0,"",_xlpm.x)))</f>
        <v/>
      </c>
      <c r="AB1282" t="s">
        <v>730</v>
      </c>
      <c r="AE1282" t="s">
        <v>731</v>
      </c>
      <c r="AH1282" s="2" t="s">
        <v>848</v>
      </c>
    </row>
    <row r="1283" spans="1:34" hidden="1" x14ac:dyDescent="0.2">
      <c r="A1283" s="2" t="s">
        <v>287</v>
      </c>
      <c r="C1283">
        <v>2312</v>
      </c>
      <c r="D1283" t="s">
        <v>711</v>
      </c>
      <c r="E1283" t="s">
        <v>732</v>
      </c>
      <c r="I1283" t="s">
        <v>2611</v>
      </c>
      <c r="J1283" t="str">
        <f>IF($I1283="","",_xlfn.LET(_xlpm.x,VLOOKUP($I1283,'taxon-match_2026-08-31'!$A$2:$N$122,6,FALSE),IF(_xlpm.x=0,"",_xlpm.x)))</f>
        <v/>
      </c>
      <c r="K1283" t="str">
        <f>IF($I1283="","",_xlfn.LET(_xlpm.x,VLOOKUP($I1283,'taxon-match_2026-08-31'!$A$2:$N$122,4,FALSE),IF(_xlpm.x=0,"",_xlpm.x)))</f>
        <v/>
      </c>
      <c r="L1283" t="str">
        <f>IF($I1283="","",_xlfn.LET(_xlpm.x,VLOOKUP($I1283,'taxon-match_2026-08-31'!$A$2:$N$122,7,FALSE),IF(_xlpm.x=0,"",_xlpm.x)))</f>
        <v/>
      </c>
      <c r="M1283" t="str">
        <f>IF($I1283="","",_xlfn.LET(_xlpm.x,VLOOKUP($I1283,'taxon-match_2026-08-31'!$A$2:$N$122,8,FALSE),IF(_xlpm.x=0,"",_xlpm.x)))</f>
        <v/>
      </c>
      <c r="N1283" t="str">
        <f>IF($I1283="","",_xlfn.LET(_xlpm.x,VLOOKUP($I1283,'taxon-match_2026-08-31'!$A$2:$N$122,9,FALSE),IF(_xlpm.x=0,"",_xlpm.x)))</f>
        <v/>
      </c>
      <c r="O1283" t="str">
        <f>IF($I1283="","",_xlfn.LET(_xlpm.x,VLOOKUP($I1283,'taxon-match_2026-08-31'!$A$2:$N$122,10,FALSE),IF(_xlpm.x=0,"",_xlpm.x)))</f>
        <v/>
      </c>
      <c r="P1283" t="str">
        <f>IF($I1283="","",_xlfn.LET(_xlpm.x,VLOOKUP($I1283,'taxon-match_2026-08-31'!$A$2:$N$122,11,FALSE),IF(_xlpm.x=0,"",_xlpm.x)))</f>
        <v/>
      </c>
      <c r="Q1283" t="str">
        <f>IF($I1283="","",_xlfn.LET(_xlpm.x,VLOOKUP($I1283,'taxon-match_2026-08-31'!$A$2:$N$122,12,FALSE),IF(_xlpm.x=0,"",_xlpm.x)))</f>
        <v/>
      </c>
      <c r="R1283" t="str">
        <f>IF($I1283="","",_xlfn.LET(_xlpm.x,VLOOKUP($I1283,'taxon-match_2026-08-31'!$A$2:$N$122,14,FALSE),IF(_xlpm.x=0,"",_xlpm.x)))</f>
        <v/>
      </c>
      <c r="T1283" t="s">
        <v>71</v>
      </c>
      <c r="U1283" t="s">
        <v>254</v>
      </c>
      <c r="X1283" t="str">
        <f>IF(T1283="","",_xlfn.LET(_xlpm.x,VLOOKUP(T1283,'Drop-down_menus'!$F$2:$G$16,2,FALSE),IF(_xlpm.x=0,"",_xlpm.x)))</f>
        <v>https://orcid.org/0009-0002-6669-2911</v>
      </c>
      <c r="Y1283" t="str">
        <f>IF(U1283="","",_xlfn.LET(_xlpm.x,VLOOKUP(U1283,'Drop-down_menus'!$F$2:$G$16,2,FALSE),IF(_xlpm.x=0,"",_xlpm.x)))</f>
        <v/>
      </c>
      <c r="Z1283" t="str">
        <f>IF(V1283="","",_xlfn.LET(_xlpm.x,VLOOKUP(V1283,'Drop-down_menus'!$F$2:$G$16,2,FALSE),IF(_xlpm.x=0,"",_xlpm.x)))</f>
        <v/>
      </c>
      <c r="AA1283" t="str">
        <f>IF(W1283="","",_xlfn.LET(_xlpm.x,VLOOKUP(W1283,'Drop-down_menus'!$F$2:$G$16,2,FALSE),IF(_xlpm.x=0,"",_xlpm.x)))</f>
        <v/>
      </c>
      <c r="AE1283" t="s">
        <v>819</v>
      </c>
      <c r="AH1283" s="2" t="s">
        <v>848</v>
      </c>
    </row>
    <row r="1284" spans="1:34" hidden="1" x14ac:dyDescent="0.2">
      <c r="A1284" s="2" t="s">
        <v>287</v>
      </c>
      <c r="C1284">
        <v>2313</v>
      </c>
      <c r="D1284" t="s">
        <v>711</v>
      </c>
      <c r="E1284" t="s">
        <v>736</v>
      </c>
      <c r="I1284" t="s">
        <v>2611</v>
      </c>
      <c r="J1284" t="str">
        <f>IF($I1284="","",_xlfn.LET(_xlpm.x,VLOOKUP($I1284,'taxon-match_2026-08-31'!$A$2:$N$122,6,FALSE),IF(_xlpm.x=0,"",_xlpm.x)))</f>
        <v/>
      </c>
      <c r="K1284" t="str">
        <f>IF($I1284="","",_xlfn.LET(_xlpm.x,VLOOKUP($I1284,'taxon-match_2026-08-31'!$A$2:$N$122,4,FALSE),IF(_xlpm.x=0,"",_xlpm.x)))</f>
        <v/>
      </c>
      <c r="L1284" t="str">
        <f>IF($I1284="","",_xlfn.LET(_xlpm.x,VLOOKUP($I1284,'taxon-match_2026-08-31'!$A$2:$N$122,7,FALSE),IF(_xlpm.x=0,"",_xlpm.x)))</f>
        <v/>
      </c>
      <c r="M1284" t="str">
        <f>IF($I1284="","",_xlfn.LET(_xlpm.x,VLOOKUP($I1284,'taxon-match_2026-08-31'!$A$2:$N$122,8,FALSE),IF(_xlpm.x=0,"",_xlpm.x)))</f>
        <v/>
      </c>
      <c r="N1284" t="str">
        <f>IF($I1284="","",_xlfn.LET(_xlpm.x,VLOOKUP($I1284,'taxon-match_2026-08-31'!$A$2:$N$122,9,FALSE),IF(_xlpm.x=0,"",_xlpm.x)))</f>
        <v/>
      </c>
      <c r="O1284" t="str">
        <f>IF($I1284="","",_xlfn.LET(_xlpm.x,VLOOKUP($I1284,'taxon-match_2026-08-31'!$A$2:$N$122,10,FALSE),IF(_xlpm.x=0,"",_xlpm.x)))</f>
        <v/>
      </c>
      <c r="P1284" t="str">
        <f>IF($I1284="","",_xlfn.LET(_xlpm.x,VLOOKUP($I1284,'taxon-match_2026-08-31'!$A$2:$N$122,11,FALSE),IF(_xlpm.x=0,"",_xlpm.x)))</f>
        <v/>
      </c>
      <c r="Q1284" t="str">
        <f>IF($I1284="","",_xlfn.LET(_xlpm.x,VLOOKUP($I1284,'taxon-match_2026-08-31'!$A$2:$N$122,12,FALSE),IF(_xlpm.x=0,"",_xlpm.x)))</f>
        <v/>
      </c>
      <c r="R1284" t="str">
        <f>IF($I1284="","",_xlfn.LET(_xlpm.x,VLOOKUP($I1284,'taxon-match_2026-08-31'!$A$2:$N$122,14,FALSE),IF(_xlpm.x=0,"",_xlpm.x)))</f>
        <v/>
      </c>
      <c r="T1284" t="s">
        <v>71</v>
      </c>
      <c r="U1284" t="s">
        <v>254</v>
      </c>
      <c r="X1284" t="str">
        <f>IF(T1284="","",_xlfn.LET(_xlpm.x,VLOOKUP(T1284,'Drop-down_menus'!$F$2:$G$16,2,FALSE),IF(_xlpm.x=0,"",_xlpm.x)))</f>
        <v>https://orcid.org/0009-0002-6669-2911</v>
      </c>
      <c r="Y1284" t="str">
        <f>IF(U1284="","",_xlfn.LET(_xlpm.x,VLOOKUP(U1284,'Drop-down_menus'!$F$2:$G$16,2,FALSE),IF(_xlpm.x=0,"",_xlpm.x)))</f>
        <v/>
      </c>
      <c r="Z1284" t="str">
        <f>IF(V1284="","",_xlfn.LET(_xlpm.x,VLOOKUP(V1284,'Drop-down_menus'!$F$2:$G$16,2,FALSE),IF(_xlpm.x=0,"",_xlpm.x)))</f>
        <v/>
      </c>
      <c r="AA1284" t="str">
        <f>IF(W1284="","",_xlfn.LET(_xlpm.x,VLOOKUP(W1284,'Drop-down_menus'!$F$2:$G$16,2,FALSE),IF(_xlpm.x=0,"",_xlpm.x)))</f>
        <v/>
      </c>
      <c r="AB1284" t="s">
        <v>702</v>
      </c>
      <c r="AE1284" t="s">
        <v>737</v>
      </c>
      <c r="AH1284" s="2" t="s">
        <v>848</v>
      </c>
    </row>
    <row r="1285" spans="1:34" hidden="1" x14ac:dyDescent="0.2">
      <c r="A1285" s="2" t="s">
        <v>287</v>
      </c>
      <c r="C1285">
        <v>2314</v>
      </c>
      <c r="D1285" t="s">
        <v>711</v>
      </c>
      <c r="E1285" t="s">
        <v>733</v>
      </c>
      <c r="I1285" t="s">
        <v>2611</v>
      </c>
      <c r="J1285" t="str">
        <f>IF($I1285="","",_xlfn.LET(_xlpm.x,VLOOKUP($I1285,'taxon-match_2026-08-31'!$A$2:$N$122,6,FALSE),IF(_xlpm.x=0,"",_xlpm.x)))</f>
        <v/>
      </c>
      <c r="K1285" t="str">
        <f>IF($I1285="","",_xlfn.LET(_xlpm.x,VLOOKUP($I1285,'taxon-match_2026-08-31'!$A$2:$N$122,4,FALSE),IF(_xlpm.x=0,"",_xlpm.x)))</f>
        <v/>
      </c>
      <c r="L1285" t="str">
        <f>IF($I1285="","",_xlfn.LET(_xlpm.x,VLOOKUP($I1285,'taxon-match_2026-08-31'!$A$2:$N$122,7,FALSE),IF(_xlpm.x=0,"",_xlpm.x)))</f>
        <v/>
      </c>
      <c r="M1285" t="str">
        <f>IF($I1285="","",_xlfn.LET(_xlpm.x,VLOOKUP($I1285,'taxon-match_2026-08-31'!$A$2:$N$122,8,FALSE),IF(_xlpm.x=0,"",_xlpm.x)))</f>
        <v/>
      </c>
      <c r="N1285" t="str">
        <f>IF($I1285="","",_xlfn.LET(_xlpm.x,VLOOKUP($I1285,'taxon-match_2026-08-31'!$A$2:$N$122,9,FALSE),IF(_xlpm.x=0,"",_xlpm.x)))</f>
        <v/>
      </c>
      <c r="O1285" t="str">
        <f>IF($I1285="","",_xlfn.LET(_xlpm.x,VLOOKUP($I1285,'taxon-match_2026-08-31'!$A$2:$N$122,10,FALSE),IF(_xlpm.x=0,"",_xlpm.x)))</f>
        <v/>
      </c>
      <c r="P1285" t="str">
        <f>IF($I1285="","",_xlfn.LET(_xlpm.x,VLOOKUP($I1285,'taxon-match_2026-08-31'!$A$2:$N$122,11,FALSE),IF(_xlpm.x=0,"",_xlpm.x)))</f>
        <v/>
      </c>
      <c r="Q1285" t="str">
        <f>IF($I1285="","",_xlfn.LET(_xlpm.x,VLOOKUP($I1285,'taxon-match_2026-08-31'!$A$2:$N$122,12,FALSE),IF(_xlpm.x=0,"",_xlpm.x)))</f>
        <v/>
      </c>
      <c r="R1285" t="str">
        <f>IF($I1285="","",_xlfn.LET(_xlpm.x,VLOOKUP($I1285,'taxon-match_2026-08-31'!$A$2:$N$122,14,FALSE),IF(_xlpm.x=0,"",_xlpm.x)))</f>
        <v/>
      </c>
      <c r="T1285" t="s">
        <v>71</v>
      </c>
      <c r="U1285" t="s">
        <v>254</v>
      </c>
      <c r="X1285" t="str">
        <f>IF(T1285="","",_xlfn.LET(_xlpm.x,VLOOKUP(T1285,'Drop-down_menus'!$F$2:$G$16,2,FALSE),IF(_xlpm.x=0,"",_xlpm.x)))</f>
        <v>https://orcid.org/0009-0002-6669-2911</v>
      </c>
      <c r="Y1285" t="str">
        <f>IF(U1285="","",_xlfn.LET(_xlpm.x,VLOOKUP(U1285,'Drop-down_menus'!$F$2:$G$16,2,FALSE),IF(_xlpm.x=0,"",_xlpm.x)))</f>
        <v/>
      </c>
      <c r="Z1285" t="str">
        <f>IF(V1285="","",_xlfn.LET(_xlpm.x,VLOOKUP(V1285,'Drop-down_menus'!$F$2:$G$16,2,FALSE),IF(_xlpm.x=0,"",_xlpm.x)))</f>
        <v/>
      </c>
      <c r="AA1285" t="str">
        <f>IF(W1285="","",_xlfn.LET(_xlpm.x,VLOOKUP(W1285,'Drop-down_menus'!$F$2:$G$16,2,FALSE),IF(_xlpm.x=0,"",_xlpm.x)))</f>
        <v/>
      </c>
      <c r="AB1285" t="s">
        <v>734</v>
      </c>
      <c r="AE1285" t="s">
        <v>735</v>
      </c>
      <c r="AH1285" s="2" t="s">
        <v>848</v>
      </c>
    </row>
    <row r="1286" spans="1:34" hidden="1" x14ac:dyDescent="0.2">
      <c r="A1286" s="2" t="s">
        <v>287</v>
      </c>
      <c r="C1286">
        <v>2315</v>
      </c>
      <c r="D1286" t="s">
        <v>711</v>
      </c>
      <c r="E1286" t="s">
        <v>721</v>
      </c>
      <c r="I1286" t="s">
        <v>2611</v>
      </c>
      <c r="J1286" t="str">
        <f>IF($I1286="","",_xlfn.LET(_xlpm.x,VLOOKUP($I1286,'taxon-match_2026-08-31'!$A$2:$N$122,6,FALSE),IF(_xlpm.x=0,"",_xlpm.x)))</f>
        <v/>
      </c>
      <c r="K1286" t="str">
        <f>IF($I1286="","",_xlfn.LET(_xlpm.x,VLOOKUP($I1286,'taxon-match_2026-08-31'!$A$2:$N$122,4,FALSE),IF(_xlpm.x=0,"",_xlpm.x)))</f>
        <v/>
      </c>
      <c r="L1286" t="str">
        <f>IF($I1286="","",_xlfn.LET(_xlpm.x,VLOOKUP($I1286,'taxon-match_2026-08-31'!$A$2:$N$122,7,FALSE),IF(_xlpm.x=0,"",_xlpm.x)))</f>
        <v/>
      </c>
      <c r="M1286" t="str">
        <f>IF($I1286="","",_xlfn.LET(_xlpm.x,VLOOKUP($I1286,'taxon-match_2026-08-31'!$A$2:$N$122,8,FALSE),IF(_xlpm.x=0,"",_xlpm.x)))</f>
        <v/>
      </c>
      <c r="N1286" t="str">
        <f>IF($I1286="","",_xlfn.LET(_xlpm.x,VLOOKUP($I1286,'taxon-match_2026-08-31'!$A$2:$N$122,9,FALSE),IF(_xlpm.x=0,"",_xlpm.x)))</f>
        <v/>
      </c>
      <c r="O1286" t="str">
        <f>IF($I1286="","",_xlfn.LET(_xlpm.x,VLOOKUP($I1286,'taxon-match_2026-08-31'!$A$2:$N$122,10,FALSE),IF(_xlpm.x=0,"",_xlpm.x)))</f>
        <v/>
      </c>
      <c r="P1286" t="str">
        <f>IF($I1286="","",_xlfn.LET(_xlpm.x,VLOOKUP($I1286,'taxon-match_2026-08-31'!$A$2:$N$122,11,FALSE),IF(_xlpm.x=0,"",_xlpm.x)))</f>
        <v/>
      </c>
      <c r="Q1286" t="str">
        <f>IF($I1286="","",_xlfn.LET(_xlpm.x,VLOOKUP($I1286,'taxon-match_2026-08-31'!$A$2:$N$122,12,FALSE),IF(_xlpm.x=0,"",_xlpm.x)))</f>
        <v/>
      </c>
      <c r="R1286" t="str">
        <f>IF($I1286="","",_xlfn.LET(_xlpm.x,VLOOKUP($I1286,'taxon-match_2026-08-31'!$A$2:$N$122,14,FALSE),IF(_xlpm.x=0,"",_xlpm.x)))</f>
        <v/>
      </c>
      <c r="T1286" t="s">
        <v>71</v>
      </c>
      <c r="U1286" t="s">
        <v>254</v>
      </c>
      <c r="X1286" t="str">
        <f>IF(T1286="","",_xlfn.LET(_xlpm.x,VLOOKUP(T1286,'Drop-down_menus'!$F$2:$G$16,2,FALSE),IF(_xlpm.x=0,"",_xlpm.x)))</f>
        <v>https://orcid.org/0009-0002-6669-2911</v>
      </c>
      <c r="Y1286" t="str">
        <f>IF(U1286="","",_xlfn.LET(_xlpm.x,VLOOKUP(U1286,'Drop-down_menus'!$F$2:$G$16,2,FALSE),IF(_xlpm.x=0,"",_xlpm.x)))</f>
        <v/>
      </c>
      <c r="Z1286" t="str">
        <f>IF(V1286="","",_xlfn.LET(_xlpm.x,VLOOKUP(V1286,'Drop-down_menus'!$F$2:$G$16,2,FALSE),IF(_xlpm.x=0,"",_xlpm.x)))</f>
        <v/>
      </c>
      <c r="AA1286" t="str">
        <f>IF(W1286="","",_xlfn.LET(_xlpm.x,VLOOKUP(W1286,'Drop-down_menus'!$F$2:$G$16,2,FALSE),IF(_xlpm.x=0,"",_xlpm.x)))</f>
        <v/>
      </c>
      <c r="AB1286" t="s">
        <v>722</v>
      </c>
      <c r="AE1286" t="s">
        <v>723</v>
      </c>
      <c r="AH1286" s="2" t="s">
        <v>798</v>
      </c>
    </row>
    <row r="1287" spans="1:34" hidden="1" x14ac:dyDescent="0.2">
      <c r="A1287" s="2" t="s">
        <v>287</v>
      </c>
      <c r="C1287">
        <v>2316</v>
      </c>
      <c r="D1287" t="s">
        <v>711</v>
      </c>
      <c r="E1287" t="s">
        <v>721</v>
      </c>
      <c r="I1287" t="s">
        <v>2611</v>
      </c>
      <c r="J1287" t="str">
        <f>IF($I1287="","",_xlfn.LET(_xlpm.x,VLOOKUP($I1287,'taxon-match_2026-08-31'!$A$2:$N$122,6,FALSE),IF(_xlpm.x=0,"",_xlpm.x)))</f>
        <v/>
      </c>
      <c r="K1287" t="str">
        <f>IF($I1287="","",_xlfn.LET(_xlpm.x,VLOOKUP($I1287,'taxon-match_2026-08-31'!$A$2:$N$122,4,FALSE),IF(_xlpm.x=0,"",_xlpm.x)))</f>
        <v/>
      </c>
      <c r="L1287" t="str">
        <f>IF($I1287="","",_xlfn.LET(_xlpm.x,VLOOKUP($I1287,'taxon-match_2026-08-31'!$A$2:$N$122,7,FALSE),IF(_xlpm.x=0,"",_xlpm.x)))</f>
        <v/>
      </c>
      <c r="M1287" t="str">
        <f>IF($I1287="","",_xlfn.LET(_xlpm.x,VLOOKUP($I1287,'taxon-match_2026-08-31'!$A$2:$N$122,8,FALSE),IF(_xlpm.x=0,"",_xlpm.x)))</f>
        <v/>
      </c>
      <c r="N1287" t="str">
        <f>IF($I1287="","",_xlfn.LET(_xlpm.x,VLOOKUP($I1287,'taxon-match_2026-08-31'!$A$2:$N$122,9,FALSE),IF(_xlpm.x=0,"",_xlpm.x)))</f>
        <v/>
      </c>
      <c r="O1287" t="str">
        <f>IF($I1287="","",_xlfn.LET(_xlpm.x,VLOOKUP($I1287,'taxon-match_2026-08-31'!$A$2:$N$122,10,FALSE),IF(_xlpm.x=0,"",_xlpm.x)))</f>
        <v/>
      </c>
      <c r="P1287" t="str">
        <f>IF($I1287="","",_xlfn.LET(_xlpm.x,VLOOKUP($I1287,'taxon-match_2026-08-31'!$A$2:$N$122,11,FALSE),IF(_xlpm.x=0,"",_xlpm.x)))</f>
        <v/>
      </c>
      <c r="Q1287" t="str">
        <f>IF($I1287="","",_xlfn.LET(_xlpm.x,VLOOKUP($I1287,'taxon-match_2026-08-31'!$A$2:$N$122,12,FALSE),IF(_xlpm.x=0,"",_xlpm.x)))</f>
        <v/>
      </c>
      <c r="R1287" t="str">
        <f>IF($I1287="","",_xlfn.LET(_xlpm.x,VLOOKUP($I1287,'taxon-match_2026-08-31'!$A$2:$N$122,14,FALSE),IF(_xlpm.x=0,"",_xlpm.x)))</f>
        <v/>
      </c>
      <c r="T1287" t="s">
        <v>71</v>
      </c>
      <c r="U1287" t="s">
        <v>254</v>
      </c>
      <c r="X1287" t="str">
        <f>IF(T1287="","",_xlfn.LET(_xlpm.x,VLOOKUP(T1287,'Drop-down_menus'!$F$2:$G$16,2,FALSE),IF(_xlpm.x=0,"",_xlpm.x)))</f>
        <v>https://orcid.org/0009-0002-6669-2911</v>
      </c>
      <c r="Y1287" t="str">
        <f>IF(U1287="","",_xlfn.LET(_xlpm.x,VLOOKUP(U1287,'Drop-down_menus'!$F$2:$G$16,2,FALSE),IF(_xlpm.x=0,"",_xlpm.x)))</f>
        <v/>
      </c>
      <c r="Z1287" t="str">
        <f>IF(V1287="","",_xlfn.LET(_xlpm.x,VLOOKUP(V1287,'Drop-down_menus'!$F$2:$G$16,2,FALSE),IF(_xlpm.x=0,"",_xlpm.x)))</f>
        <v/>
      </c>
      <c r="AA1287" t="str">
        <f>IF(W1287="","",_xlfn.LET(_xlpm.x,VLOOKUP(W1287,'Drop-down_menus'!$F$2:$G$16,2,FALSE),IF(_xlpm.x=0,"",_xlpm.x)))</f>
        <v/>
      </c>
      <c r="AB1287" t="s">
        <v>722</v>
      </c>
      <c r="AE1287" t="s">
        <v>723</v>
      </c>
      <c r="AH1287" s="2" t="s">
        <v>798</v>
      </c>
    </row>
    <row r="1288" spans="1:34" hidden="1" x14ac:dyDescent="0.2">
      <c r="A1288" s="2" t="s">
        <v>287</v>
      </c>
      <c r="C1288">
        <v>2317</v>
      </c>
      <c r="D1288" t="s">
        <v>711</v>
      </c>
      <c r="E1288" t="s">
        <v>724</v>
      </c>
      <c r="I1288" t="s">
        <v>2611</v>
      </c>
      <c r="J1288" t="str">
        <f>IF($I1288="","",_xlfn.LET(_xlpm.x,VLOOKUP($I1288,'taxon-match_2026-08-31'!$A$2:$N$122,6,FALSE),IF(_xlpm.x=0,"",_xlpm.x)))</f>
        <v/>
      </c>
      <c r="K1288" t="str">
        <f>IF($I1288="","",_xlfn.LET(_xlpm.x,VLOOKUP($I1288,'taxon-match_2026-08-31'!$A$2:$N$122,4,FALSE),IF(_xlpm.x=0,"",_xlpm.x)))</f>
        <v/>
      </c>
      <c r="L1288" t="str">
        <f>IF($I1288="","",_xlfn.LET(_xlpm.x,VLOOKUP($I1288,'taxon-match_2026-08-31'!$A$2:$N$122,7,FALSE),IF(_xlpm.x=0,"",_xlpm.x)))</f>
        <v/>
      </c>
      <c r="M1288" t="str">
        <f>IF($I1288="","",_xlfn.LET(_xlpm.x,VLOOKUP($I1288,'taxon-match_2026-08-31'!$A$2:$N$122,8,FALSE),IF(_xlpm.x=0,"",_xlpm.x)))</f>
        <v/>
      </c>
      <c r="N1288" t="str">
        <f>IF($I1288="","",_xlfn.LET(_xlpm.x,VLOOKUP($I1288,'taxon-match_2026-08-31'!$A$2:$N$122,9,FALSE),IF(_xlpm.x=0,"",_xlpm.x)))</f>
        <v/>
      </c>
      <c r="O1288" t="str">
        <f>IF($I1288="","",_xlfn.LET(_xlpm.x,VLOOKUP($I1288,'taxon-match_2026-08-31'!$A$2:$N$122,10,FALSE),IF(_xlpm.x=0,"",_xlpm.x)))</f>
        <v/>
      </c>
      <c r="P1288" t="str">
        <f>IF($I1288="","",_xlfn.LET(_xlpm.x,VLOOKUP($I1288,'taxon-match_2026-08-31'!$A$2:$N$122,11,FALSE),IF(_xlpm.x=0,"",_xlpm.x)))</f>
        <v/>
      </c>
      <c r="Q1288" t="str">
        <f>IF($I1288="","",_xlfn.LET(_xlpm.x,VLOOKUP($I1288,'taxon-match_2026-08-31'!$A$2:$N$122,12,FALSE),IF(_xlpm.x=0,"",_xlpm.x)))</f>
        <v/>
      </c>
      <c r="R1288" t="str">
        <f>IF($I1288="","",_xlfn.LET(_xlpm.x,VLOOKUP($I1288,'taxon-match_2026-08-31'!$A$2:$N$122,14,FALSE),IF(_xlpm.x=0,"",_xlpm.x)))</f>
        <v/>
      </c>
      <c r="T1288" t="s">
        <v>71</v>
      </c>
      <c r="U1288" t="s">
        <v>254</v>
      </c>
      <c r="X1288" t="str">
        <f>IF(T1288="","",_xlfn.LET(_xlpm.x,VLOOKUP(T1288,'Drop-down_menus'!$F$2:$G$16,2,FALSE),IF(_xlpm.x=0,"",_xlpm.x)))</f>
        <v>https://orcid.org/0009-0002-6669-2911</v>
      </c>
      <c r="Y1288" t="str">
        <f>IF(U1288="","",_xlfn.LET(_xlpm.x,VLOOKUP(U1288,'Drop-down_menus'!$F$2:$G$16,2,FALSE),IF(_xlpm.x=0,"",_xlpm.x)))</f>
        <v/>
      </c>
      <c r="Z1288" t="str">
        <f>IF(V1288="","",_xlfn.LET(_xlpm.x,VLOOKUP(V1288,'Drop-down_menus'!$F$2:$G$16,2,FALSE),IF(_xlpm.x=0,"",_xlpm.x)))</f>
        <v/>
      </c>
      <c r="AA1288" t="str">
        <f>IF(W1288="","",_xlfn.LET(_xlpm.x,VLOOKUP(W1288,'Drop-down_menus'!$F$2:$G$16,2,FALSE),IF(_xlpm.x=0,"",_xlpm.x)))</f>
        <v/>
      </c>
      <c r="AB1288" t="s">
        <v>722</v>
      </c>
      <c r="AE1288" t="s">
        <v>723</v>
      </c>
      <c r="AH1288" s="2" t="s">
        <v>798</v>
      </c>
    </row>
    <row r="1289" spans="1:34" hidden="1" x14ac:dyDescent="0.2">
      <c r="A1289" s="2" t="s">
        <v>287</v>
      </c>
      <c r="C1289">
        <v>2318</v>
      </c>
      <c r="D1289" t="s">
        <v>711</v>
      </c>
      <c r="E1289" t="s">
        <v>724</v>
      </c>
      <c r="I1289" t="s">
        <v>2611</v>
      </c>
      <c r="J1289" t="str">
        <f>IF($I1289="","",_xlfn.LET(_xlpm.x,VLOOKUP($I1289,'taxon-match_2026-08-31'!$A$2:$N$122,6,FALSE),IF(_xlpm.x=0,"",_xlpm.x)))</f>
        <v/>
      </c>
      <c r="K1289" t="str">
        <f>IF($I1289="","",_xlfn.LET(_xlpm.x,VLOOKUP($I1289,'taxon-match_2026-08-31'!$A$2:$N$122,4,FALSE),IF(_xlpm.x=0,"",_xlpm.x)))</f>
        <v/>
      </c>
      <c r="L1289" t="str">
        <f>IF($I1289="","",_xlfn.LET(_xlpm.x,VLOOKUP($I1289,'taxon-match_2026-08-31'!$A$2:$N$122,7,FALSE),IF(_xlpm.x=0,"",_xlpm.x)))</f>
        <v/>
      </c>
      <c r="M1289" t="str">
        <f>IF($I1289="","",_xlfn.LET(_xlpm.x,VLOOKUP($I1289,'taxon-match_2026-08-31'!$A$2:$N$122,8,FALSE),IF(_xlpm.x=0,"",_xlpm.x)))</f>
        <v/>
      </c>
      <c r="N1289" t="str">
        <f>IF($I1289="","",_xlfn.LET(_xlpm.x,VLOOKUP($I1289,'taxon-match_2026-08-31'!$A$2:$N$122,9,FALSE),IF(_xlpm.x=0,"",_xlpm.x)))</f>
        <v/>
      </c>
      <c r="O1289" t="str">
        <f>IF($I1289="","",_xlfn.LET(_xlpm.x,VLOOKUP($I1289,'taxon-match_2026-08-31'!$A$2:$N$122,10,FALSE),IF(_xlpm.x=0,"",_xlpm.x)))</f>
        <v/>
      </c>
      <c r="P1289" t="str">
        <f>IF($I1289="","",_xlfn.LET(_xlpm.x,VLOOKUP($I1289,'taxon-match_2026-08-31'!$A$2:$N$122,11,FALSE),IF(_xlpm.x=0,"",_xlpm.x)))</f>
        <v/>
      </c>
      <c r="Q1289" t="str">
        <f>IF($I1289="","",_xlfn.LET(_xlpm.x,VLOOKUP($I1289,'taxon-match_2026-08-31'!$A$2:$N$122,12,FALSE),IF(_xlpm.x=0,"",_xlpm.x)))</f>
        <v/>
      </c>
      <c r="R1289" t="str">
        <f>IF($I1289="","",_xlfn.LET(_xlpm.x,VLOOKUP($I1289,'taxon-match_2026-08-31'!$A$2:$N$122,14,FALSE),IF(_xlpm.x=0,"",_xlpm.x)))</f>
        <v/>
      </c>
      <c r="T1289" t="s">
        <v>71</v>
      </c>
      <c r="U1289" t="s">
        <v>254</v>
      </c>
      <c r="X1289" t="str">
        <f>IF(T1289="","",_xlfn.LET(_xlpm.x,VLOOKUP(T1289,'Drop-down_menus'!$F$2:$G$16,2,FALSE),IF(_xlpm.x=0,"",_xlpm.x)))</f>
        <v>https://orcid.org/0009-0002-6669-2911</v>
      </c>
      <c r="Y1289" t="str">
        <f>IF(U1289="","",_xlfn.LET(_xlpm.x,VLOOKUP(U1289,'Drop-down_menus'!$F$2:$G$16,2,FALSE),IF(_xlpm.x=0,"",_xlpm.x)))</f>
        <v/>
      </c>
      <c r="Z1289" t="str">
        <f>IF(V1289="","",_xlfn.LET(_xlpm.x,VLOOKUP(V1289,'Drop-down_menus'!$F$2:$G$16,2,FALSE),IF(_xlpm.x=0,"",_xlpm.x)))</f>
        <v/>
      </c>
      <c r="AA1289" t="str">
        <f>IF(W1289="","",_xlfn.LET(_xlpm.x,VLOOKUP(W1289,'Drop-down_menus'!$F$2:$G$16,2,FALSE),IF(_xlpm.x=0,"",_xlpm.x)))</f>
        <v/>
      </c>
      <c r="AB1289" t="s">
        <v>722</v>
      </c>
      <c r="AE1289" t="s">
        <v>723</v>
      </c>
      <c r="AH1289" s="2" t="s">
        <v>798</v>
      </c>
    </row>
    <row r="1290" spans="1:34" hidden="1" x14ac:dyDescent="0.2">
      <c r="A1290" s="2" t="s">
        <v>287</v>
      </c>
      <c r="C1290">
        <v>2319</v>
      </c>
      <c r="D1290" t="s">
        <v>711</v>
      </c>
      <c r="E1290" t="s">
        <v>725</v>
      </c>
      <c r="I1290" t="s">
        <v>2611</v>
      </c>
      <c r="J1290" t="str">
        <f>IF($I1290="","",_xlfn.LET(_xlpm.x,VLOOKUP($I1290,'taxon-match_2026-08-31'!$A$2:$N$122,6,FALSE),IF(_xlpm.x=0,"",_xlpm.x)))</f>
        <v/>
      </c>
      <c r="K1290" t="str">
        <f>IF($I1290="","",_xlfn.LET(_xlpm.x,VLOOKUP($I1290,'taxon-match_2026-08-31'!$A$2:$N$122,4,FALSE),IF(_xlpm.x=0,"",_xlpm.x)))</f>
        <v/>
      </c>
      <c r="L1290" t="str">
        <f>IF($I1290="","",_xlfn.LET(_xlpm.x,VLOOKUP($I1290,'taxon-match_2026-08-31'!$A$2:$N$122,7,FALSE),IF(_xlpm.x=0,"",_xlpm.x)))</f>
        <v/>
      </c>
      <c r="M1290" t="str">
        <f>IF($I1290="","",_xlfn.LET(_xlpm.x,VLOOKUP($I1290,'taxon-match_2026-08-31'!$A$2:$N$122,8,FALSE),IF(_xlpm.x=0,"",_xlpm.x)))</f>
        <v/>
      </c>
      <c r="N1290" t="str">
        <f>IF($I1290="","",_xlfn.LET(_xlpm.x,VLOOKUP($I1290,'taxon-match_2026-08-31'!$A$2:$N$122,9,FALSE),IF(_xlpm.x=0,"",_xlpm.x)))</f>
        <v/>
      </c>
      <c r="O1290" t="str">
        <f>IF($I1290="","",_xlfn.LET(_xlpm.x,VLOOKUP($I1290,'taxon-match_2026-08-31'!$A$2:$N$122,10,FALSE),IF(_xlpm.x=0,"",_xlpm.x)))</f>
        <v/>
      </c>
      <c r="P1290" t="str">
        <f>IF($I1290="","",_xlfn.LET(_xlpm.x,VLOOKUP($I1290,'taxon-match_2026-08-31'!$A$2:$N$122,11,FALSE),IF(_xlpm.x=0,"",_xlpm.x)))</f>
        <v/>
      </c>
      <c r="Q1290" t="str">
        <f>IF($I1290="","",_xlfn.LET(_xlpm.x,VLOOKUP($I1290,'taxon-match_2026-08-31'!$A$2:$N$122,12,FALSE),IF(_xlpm.x=0,"",_xlpm.x)))</f>
        <v/>
      </c>
      <c r="R1290" t="str">
        <f>IF($I1290="","",_xlfn.LET(_xlpm.x,VLOOKUP($I1290,'taxon-match_2026-08-31'!$A$2:$N$122,14,FALSE),IF(_xlpm.x=0,"",_xlpm.x)))</f>
        <v/>
      </c>
      <c r="T1290" t="s">
        <v>71</v>
      </c>
      <c r="U1290" t="s">
        <v>254</v>
      </c>
      <c r="X1290" t="str">
        <f>IF(T1290="","",_xlfn.LET(_xlpm.x,VLOOKUP(T1290,'Drop-down_menus'!$F$2:$G$16,2,FALSE),IF(_xlpm.x=0,"",_xlpm.x)))</f>
        <v>https://orcid.org/0009-0002-6669-2911</v>
      </c>
      <c r="Y1290" t="str">
        <f>IF(U1290="","",_xlfn.LET(_xlpm.x,VLOOKUP(U1290,'Drop-down_menus'!$F$2:$G$16,2,FALSE),IF(_xlpm.x=0,"",_xlpm.x)))</f>
        <v/>
      </c>
      <c r="Z1290" t="str">
        <f>IF(V1290="","",_xlfn.LET(_xlpm.x,VLOOKUP(V1290,'Drop-down_menus'!$F$2:$G$16,2,FALSE),IF(_xlpm.x=0,"",_xlpm.x)))</f>
        <v/>
      </c>
      <c r="AA1290" t="str">
        <f>IF(W1290="","",_xlfn.LET(_xlpm.x,VLOOKUP(W1290,'Drop-down_menus'!$F$2:$G$16,2,FALSE),IF(_xlpm.x=0,"",_xlpm.x)))</f>
        <v/>
      </c>
      <c r="AB1290" t="s">
        <v>722</v>
      </c>
      <c r="AE1290" t="s">
        <v>726</v>
      </c>
      <c r="AH1290" s="2" t="s">
        <v>798</v>
      </c>
    </row>
    <row r="1291" spans="1:34" hidden="1" x14ac:dyDescent="0.2">
      <c r="A1291" s="2" t="s">
        <v>287</v>
      </c>
      <c r="C1291">
        <v>2320</v>
      </c>
      <c r="D1291" t="s">
        <v>711</v>
      </c>
      <c r="E1291" t="s">
        <v>727</v>
      </c>
      <c r="I1291" t="s">
        <v>2611</v>
      </c>
      <c r="J1291" t="str">
        <f>IF($I1291="","",_xlfn.LET(_xlpm.x,VLOOKUP($I1291,'taxon-match_2026-08-31'!$A$2:$N$122,6,FALSE),IF(_xlpm.x=0,"",_xlpm.x)))</f>
        <v/>
      </c>
      <c r="K1291" t="str">
        <f>IF($I1291="","",_xlfn.LET(_xlpm.x,VLOOKUP($I1291,'taxon-match_2026-08-31'!$A$2:$N$122,4,FALSE),IF(_xlpm.x=0,"",_xlpm.x)))</f>
        <v/>
      </c>
      <c r="L1291" t="str">
        <f>IF($I1291="","",_xlfn.LET(_xlpm.x,VLOOKUP($I1291,'taxon-match_2026-08-31'!$A$2:$N$122,7,FALSE),IF(_xlpm.x=0,"",_xlpm.x)))</f>
        <v/>
      </c>
      <c r="M1291" t="str">
        <f>IF($I1291="","",_xlfn.LET(_xlpm.x,VLOOKUP($I1291,'taxon-match_2026-08-31'!$A$2:$N$122,8,FALSE),IF(_xlpm.x=0,"",_xlpm.x)))</f>
        <v/>
      </c>
      <c r="N1291" t="str">
        <f>IF($I1291="","",_xlfn.LET(_xlpm.x,VLOOKUP($I1291,'taxon-match_2026-08-31'!$A$2:$N$122,9,FALSE),IF(_xlpm.x=0,"",_xlpm.x)))</f>
        <v/>
      </c>
      <c r="O1291" t="str">
        <f>IF($I1291="","",_xlfn.LET(_xlpm.x,VLOOKUP($I1291,'taxon-match_2026-08-31'!$A$2:$N$122,10,FALSE),IF(_xlpm.x=0,"",_xlpm.x)))</f>
        <v/>
      </c>
      <c r="P1291" t="str">
        <f>IF($I1291="","",_xlfn.LET(_xlpm.x,VLOOKUP($I1291,'taxon-match_2026-08-31'!$A$2:$N$122,11,FALSE),IF(_xlpm.x=0,"",_xlpm.x)))</f>
        <v/>
      </c>
      <c r="Q1291" t="str">
        <f>IF($I1291="","",_xlfn.LET(_xlpm.x,VLOOKUP($I1291,'taxon-match_2026-08-31'!$A$2:$N$122,12,FALSE),IF(_xlpm.x=0,"",_xlpm.x)))</f>
        <v/>
      </c>
      <c r="R1291" t="str">
        <f>IF($I1291="","",_xlfn.LET(_xlpm.x,VLOOKUP($I1291,'taxon-match_2026-08-31'!$A$2:$N$122,14,FALSE),IF(_xlpm.x=0,"",_xlpm.x)))</f>
        <v/>
      </c>
      <c r="T1291" t="s">
        <v>71</v>
      </c>
      <c r="U1291" t="s">
        <v>254</v>
      </c>
      <c r="X1291" t="str">
        <f>IF(T1291="","",_xlfn.LET(_xlpm.x,VLOOKUP(T1291,'Drop-down_menus'!$F$2:$G$16,2,FALSE),IF(_xlpm.x=0,"",_xlpm.x)))</f>
        <v>https://orcid.org/0009-0002-6669-2911</v>
      </c>
      <c r="Y1291" t="str">
        <f>IF(U1291="","",_xlfn.LET(_xlpm.x,VLOOKUP(U1291,'Drop-down_menus'!$F$2:$G$16,2,FALSE),IF(_xlpm.x=0,"",_xlpm.x)))</f>
        <v/>
      </c>
      <c r="Z1291" t="str">
        <f>IF(V1291="","",_xlfn.LET(_xlpm.x,VLOOKUP(V1291,'Drop-down_menus'!$F$2:$G$16,2,FALSE),IF(_xlpm.x=0,"",_xlpm.x)))</f>
        <v/>
      </c>
      <c r="AA1291" t="str">
        <f>IF(W1291="","",_xlfn.LET(_xlpm.x,VLOOKUP(W1291,'Drop-down_menus'!$F$2:$G$16,2,FALSE),IF(_xlpm.x=0,"",_xlpm.x)))</f>
        <v/>
      </c>
      <c r="AB1291" t="s">
        <v>722</v>
      </c>
      <c r="AE1291" t="s">
        <v>726</v>
      </c>
      <c r="AH1291" s="2" t="s">
        <v>798</v>
      </c>
    </row>
    <row r="1292" spans="1:34" hidden="1" x14ac:dyDescent="0.2">
      <c r="A1292" s="2" t="s">
        <v>287</v>
      </c>
      <c r="C1292">
        <v>2321</v>
      </c>
      <c r="D1292" t="s">
        <v>711</v>
      </c>
      <c r="E1292" t="s">
        <v>728</v>
      </c>
      <c r="I1292" t="s">
        <v>2611</v>
      </c>
      <c r="J1292" t="str">
        <f>IF($I1292="","",_xlfn.LET(_xlpm.x,VLOOKUP($I1292,'taxon-match_2026-08-31'!$A$2:$N$122,6,FALSE),IF(_xlpm.x=0,"",_xlpm.x)))</f>
        <v/>
      </c>
      <c r="K1292" t="str">
        <f>IF($I1292="","",_xlfn.LET(_xlpm.x,VLOOKUP($I1292,'taxon-match_2026-08-31'!$A$2:$N$122,4,FALSE),IF(_xlpm.x=0,"",_xlpm.x)))</f>
        <v/>
      </c>
      <c r="L1292" t="str">
        <f>IF($I1292="","",_xlfn.LET(_xlpm.x,VLOOKUP($I1292,'taxon-match_2026-08-31'!$A$2:$N$122,7,FALSE),IF(_xlpm.x=0,"",_xlpm.x)))</f>
        <v/>
      </c>
      <c r="M1292" t="str">
        <f>IF($I1292="","",_xlfn.LET(_xlpm.x,VLOOKUP($I1292,'taxon-match_2026-08-31'!$A$2:$N$122,8,FALSE),IF(_xlpm.x=0,"",_xlpm.x)))</f>
        <v/>
      </c>
      <c r="N1292" t="str">
        <f>IF($I1292="","",_xlfn.LET(_xlpm.x,VLOOKUP($I1292,'taxon-match_2026-08-31'!$A$2:$N$122,9,FALSE),IF(_xlpm.x=0,"",_xlpm.x)))</f>
        <v/>
      </c>
      <c r="O1292" t="str">
        <f>IF($I1292="","",_xlfn.LET(_xlpm.x,VLOOKUP($I1292,'taxon-match_2026-08-31'!$A$2:$N$122,10,FALSE),IF(_xlpm.x=0,"",_xlpm.x)))</f>
        <v/>
      </c>
      <c r="P1292" t="str">
        <f>IF($I1292="","",_xlfn.LET(_xlpm.x,VLOOKUP($I1292,'taxon-match_2026-08-31'!$A$2:$N$122,11,FALSE),IF(_xlpm.x=0,"",_xlpm.x)))</f>
        <v/>
      </c>
      <c r="Q1292" t="str">
        <f>IF($I1292="","",_xlfn.LET(_xlpm.x,VLOOKUP($I1292,'taxon-match_2026-08-31'!$A$2:$N$122,12,FALSE),IF(_xlpm.x=0,"",_xlpm.x)))</f>
        <v/>
      </c>
      <c r="R1292" t="str">
        <f>IF($I1292="","",_xlfn.LET(_xlpm.x,VLOOKUP($I1292,'taxon-match_2026-08-31'!$A$2:$N$122,14,FALSE),IF(_xlpm.x=0,"",_xlpm.x)))</f>
        <v/>
      </c>
      <c r="T1292" t="s">
        <v>71</v>
      </c>
      <c r="U1292" t="s">
        <v>254</v>
      </c>
      <c r="X1292" t="str">
        <f>IF(T1292="","",_xlfn.LET(_xlpm.x,VLOOKUP(T1292,'Drop-down_menus'!$F$2:$G$16,2,FALSE),IF(_xlpm.x=0,"",_xlpm.x)))</f>
        <v>https://orcid.org/0009-0002-6669-2911</v>
      </c>
      <c r="Y1292" t="str">
        <f>IF(U1292="","",_xlfn.LET(_xlpm.x,VLOOKUP(U1292,'Drop-down_menus'!$F$2:$G$16,2,FALSE),IF(_xlpm.x=0,"",_xlpm.x)))</f>
        <v/>
      </c>
      <c r="Z1292" t="str">
        <f>IF(V1292="","",_xlfn.LET(_xlpm.x,VLOOKUP(V1292,'Drop-down_menus'!$F$2:$G$16,2,FALSE),IF(_xlpm.x=0,"",_xlpm.x)))</f>
        <v/>
      </c>
      <c r="AA1292" t="str">
        <f>IF(W1292="","",_xlfn.LET(_xlpm.x,VLOOKUP(W1292,'Drop-down_menus'!$F$2:$G$16,2,FALSE),IF(_xlpm.x=0,"",_xlpm.x)))</f>
        <v/>
      </c>
      <c r="AE1292" t="s">
        <v>726</v>
      </c>
      <c r="AH1292" s="2" t="s">
        <v>798</v>
      </c>
    </row>
    <row r="1293" spans="1:34" hidden="1" x14ac:dyDescent="0.2">
      <c r="A1293" s="2" t="s">
        <v>287</v>
      </c>
      <c r="C1293">
        <v>2322</v>
      </c>
      <c r="D1293" t="s">
        <v>711</v>
      </c>
      <c r="E1293" t="s">
        <v>729</v>
      </c>
      <c r="I1293" t="s">
        <v>2611</v>
      </c>
      <c r="J1293" t="str">
        <f>IF($I1293="","",_xlfn.LET(_xlpm.x,VLOOKUP($I1293,'taxon-match_2026-08-31'!$A$2:$N$122,6,FALSE),IF(_xlpm.x=0,"",_xlpm.x)))</f>
        <v/>
      </c>
      <c r="K1293" t="str">
        <f>IF($I1293="","",_xlfn.LET(_xlpm.x,VLOOKUP($I1293,'taxon-match_2026-08-31'!$A$2:$N$122,4,FALSE),IF(_xlpm.x=0,"",_xlpm.x)))</f>
        <v/>
      </c>
      <c r="L1293" t="str">
        <f>IF($I1293="","",_xlfn.LET(_xlpm.x,VLOOKUP($I1293,'taxon-match_2026-08-31'!$A$2:$N$122,7,FALSE),IF(_xlpm.x=0,"",_xlpm.x)))</f>
        <v/>
      </c>
      <c r="M1293" t="str">
        <f>IF($I1293="","",_xlfn.LET(_xlpm.x,VLOOKUP($I1293,'taxon-match_2026-08-31'!$A$2:$N$122,8,FALSE),IF(_xlpm.x=0,"",_xlpm.x)))</f>
        <v/>
      </c>
      <c r="N1293" t="str">
        <f>IF($I1293="","",_xlfn.LET(_xlpm.x,VLOOKUP($I1293,'taxon-match_2026-08-31'!$A$2:$N$122,9,FALSE),IF(_xlpm.x=0,"",_xlpm.x)))</f>
        <v/>
      </c>
      <c r="O1293" t="str">
        <f>IF($I1293="","",_xlfn.LET(_xlpm.x,VLOOKUP($I1293,'taxon-match_2026-08-31'!$A$2:$N$122,10,FALSE),IF(_xlpm.x=0,"",_xlpm.x)))</f>
        <v/>
      </c>
      <c r="P1293" t="str">
        <f>IF($I1293="","",_xlfn.LET(_xlpm.x,VLOOKUP($I1293,'taxon-match_2026-08-31'!$A$2:$N$122,11,FALSE),IF(_xlpm.x=0,"",_xlpm.x)))</f>
        <v/>
      </c>
      <c r="Q1293" t="str">
        <f>IF($I1293="","",_xlfn.LET(_xlpm.x,VLOOKUP($I1293,'taxon-match_2026-08-31'!$A$2:$N$122,12,FALSE),IF(_xlpm.x=0,"",_xlpm.x)))</f>
        <v/>
      </c>
      <c r="R1293" t="str">
        <f>IF($I1293="","",_xlfn.LET(_xlpm.x,VLOOKUP($I1293,'taxon-match_2026-08-31'!$A$2:$N$122,14,FALSE),IF(_xlpm.x=0,"",_xlpm.x)))</f>
        <v/>
      </c>
      <c r="T1293" t="s">
        <v>71</v>
      </c>
      <c r="U1293" t="s">
        <v>254</v>
      </c>
      <c r="X1293" t="str">
        <f>IF(T1293="","",_xlfn.LET(_xlpm.x,VLOOKUP(T1293,'Drop-down_menus'!$F$2:$G$16,2,FALSE),IF(_xlpm.x=0,"",_xlpm.x)))</f>
        <v>https://orcid.org/0009-0002-6669-2911</v>
      </c>
      <c r="Y1293" t="str">
        <f>IF(U1293="","",_xlfn.LET(_xlpm.x,VLOOKUP(U1293,'Drop-down_menus'!$F$2:$G$16,2,FALSE),IF(_xlpm.x=0,"",_xlpm.x)))</f>
        <v/>
      </c>
      <c r="Z1293" t="str">
        <f>IF(V1293="","",_xlfn.LET(_xlpm.x,VLOOKUP(V1293,'Drop-down_menus'!$F$2:$G$16,2,FALSE),IF(_xlpm.x=0,"",_xlpm.x)))</f>
        <v/>
      </c>
      <c r="AA1293" t="str">
        <f>IF(W1293="","",_xlfn.LET(_xlpm.x,VLOOKUP(W1293,'Drop-down_menus'!$F$2:$G$16,2,FALSE),IF(_xlpm.x=0,"",_xlpm.x)))</f>
        <v/>
      </c>
      <c r="AB1293" t="s">
        <v>730</v>
      </c>
      <c r="AE1293" t="s">
        <v>731</v>
      </c>
      <c r="AH1293" s="2" t="s">
        <v>798</v>
      </c>
    </row>
    <row r="1294" spans="1:34" hidden="1" x14ac:dyDescent="0.2">
      <c r="A1294" s="2" t="s">
        <v>287</v>
      </c>
      <c r="C1294">
        <v>2323</v>
      </c>
      <c r="D1294" t="s">
        <v>711</v>
      </c>
      <c r="E1294" t="s">
        <v>732</v>
      </c>
      <c r="I1294" t="s">
        <v>2611</v>
      </c>
      <c r="J1294" t="str">
        <f>IF($I1294="","",_xlfn.LET(_xlpm.x,VLOOKUP($I1294,'taxon-match_2026-08-31'!$A$2:$N$122,6,FALSE),IF(_xlpm.x=0,"",_xlpm.x)))</f>
        <v/>
      </c>
      <c r="K1294" t="str">
        <f>IF($I1294="","",_xlfn.LET(_xlpm.x,VLOOKUP($I1294,'taxon-match_2026-08-31'!$A$2:$N$122,4,FALSE),IF(_xlpm.x=0,"",_xlpm.x)))</f>
        <v/>
      </c>
      <c r="L1294" t="str">
        <f>IF($I1294="","",_xlfn.LET(_xlpm.x,VLOOKUP($I1294,'taxon-match_2026-08-31'!$A$2:$N$122,7,FALSE),IF(_xlpm.x=0,"",_xlpm.x)))</f>
        <v/>
      </c>
      <c r="M1294" t="str">
        <f>IF($I1294="","",_xlfn.LET(_xlpm.x,VLOOKUP($I1294,'taxon-match_2026-08-31'!$A$2:$N$122,8,FALSE),IF(_xlpm.x=0,"",_xlpm.x)))</f>
        <v/>
      </c>
      <c r="N1294" t="str">
        <f>IF($I1294="","",_xlfn.LET(_xlpm.x,VLOOKUP($I1294,'taxon-match_2026-08-31'!$A$2:$N$122,9,FALSE),IF(_xlpm.x=0,"",_xlpm.x)))</f>
        <v/>
      </c>
      <c r="O1294" t="str">
        <f>IF($I1294="","",_xlfn.LET(_xlpm.x,VLOOKUP($I1294,'taxon-match_2026-08-31'!$A$2:$N$122,10,FALSE),IF(_xlpm.x=0,"",_xlpm.x)))</f>
        <v/>
      </c>
      <c r="P1294" t="str">
        <f>IF($I1294="","",_xlfn.LET(_xlpm.x,VLOOKUP($I1294,'taxon-match_2026-08-31'!$A$2:$N$122,11,FALSE),IF(_xlpm.x=0,"",_xlpm.x)))</f>
        <v/>
      </c>
      <c r="Q1294" t="str">
        <f>IF($I1294="","",_xlfn.LET(_xlpm.x,VLOOKUP($I1294,'taxon-match_2026-08-31'!$A$2:$N$122,12,FALSE),IF(_xlpm.x=0,"",_xlpm.x)))</f>
        <v/>
      </c>
      <c r="R1294" t="str">
        <f>IF($I1294="","",_xlfn.LET(_xlpm.x,VLOOKUP($I1294,'taxon-match_2026-08-31'!$A$2:$N$122,14,FALSE),IF(_xlpm.x=0,"",_xlpm.x)))</f>
        <v/>
      </c>
      <c r="T1294" t="s">
        <v>71</v>
      </c>
      <c r="U1294" t="s">
        <v>254</v>
      </c>
      <c r="X1294" t="str">
        <f>IF(T1294="","",_xlfn.LET(_xlpm.x,VLOOKUP(T1294,'Drop-down_menus'!$F$2:$G$16,2,FALSE),IF(_xlpm.x=0,"",_xlpm.x)))</f>
        <v>https://orcid.org/0009-0002-6669-2911</v>
      </c>
      <c r="Y1294" t="str">
        <f>IF(U1294="","",_xlfn.LET(_xlpm.x,VLOOKUP(U1294,'Drop-down_menus'!$F$2:$G$16,2,FALSE),IF(_xlpm.x=0,"",_xlpm.x)))</f>
        <v/>
      </c>
      <c r="Z1294" t="str">
        <f>IF(V1294="","",_xlfn.LET(_xlpm.x,VLOOKUP(V1294,'Drop-down_menus'!$F$2:$G$16,2,FALSE),IF(_xlpm.x=0,"",_xlpm.x)))</f>
        <v/>
      </c>
      <c r="AA1294" t="str">
        <f>IF(W1294="","",_xlfn.LET(_xlpm.x,VLOOKUP(W1294,'Drop-down_menus'!$F$2:$G$16,2,FALSE),IF(_xlpm.x=0,"",_xlpm.x)))</f>
        <v/>
      </c>
      <c r="AE1294" t="s">
        <v>819</v>
      </c>
      <c r="AH1294" s="2" t="s">
        <v>798</v>
      </c>
    </row>
    <row r="1295" spans="1:34" hidden="1" x14ac:dyDescent="0.2">
      <c r="A1295" s="2" t="s">
        <v>287</v>
      </c>
      <c r="C1295">
        <v>2324</v>
      </c>
      <c r="D1295" t="s">
        <v>711</v>
      </c>
      <c r="E1295" t="s">
        <v>736</v>
      </c>
      <c r="I1295" t="s">
        <v>2611</v>
      </c>
      <c r="J1295" t="str">
        <f>IF($I1295="","",_xlfn.LET(_xlpm.x,VLOOKUP($I1295,'taxon-match_2026-08-31'!$A$2:$N$122,6,FALSE),IF(_xlpm.x=0,"",_xlpm.x)))</f>
        <v/>
      </c>
      <c r="K1295" t="str">
        <f>IF($I1295="","",_xlfn.LET(_xlpm.x,VLOOKUP($I1295,'taxon-match_2026-08-31'!$A$2:$N$122,4,FALSE),IF(_xlpm.x=0,"",_xlpm.x)))</f>
        <v/>
      </c>
      <c r="L1295" t="str">
        <f>IF($I1295="","",_xlfn.LET(_xlpm.x,VLOOKUP($I1295,'taxon-match_2026-08-31'!$A$2:$N$122,7,FALSE),IF(_xlpm.x=0,"",_xlpm.x)))</f>
        <v/>
      </c>
      <c r="M1295" t="str">
        <f>IF($I1295="","",_xlfn.LET(_xlpm.x,VLOOKUP($I1295,'taxon-match_2026-08-31'!$A$2:$N$122,8,FALSE),IF(_xlpm.x=0,"",_xlpm.x)))</f>
        <v/>
      </c>
      <c r="N1295" t="str">
        <f>IF($I1295="","",_xlfn.LET(_xlpm.x,VLOOKUP($I1295,'taxon-match_2026-08-31'!$A$2:$N$122,9,FALSE),IF(_xlpm.x=0,"",_xlpm.x)))</f>
        <v/>
      </c>
      <c r="O1295" t="str">
        <f>IF($I1295="","",_xlfn.LET(_xlpm.x,VLOOKUP($I1295,'taxon-match_2026-08-31'!$A$2:$N$122,10,FALSE),IF(_xlpm.x=0,"",_xlpm.x)))</f>
        <v/>
      </c>
      <c r="P1295" t="str">
        <f>IF($I1295="","",_xlfn.LET(_xlpm.x,VLOOKUP($I1295,'taxon-match_2026-08-31'!$A$2:$N$122,11,FALSE),IF(_xlpm.x=0,"",_xlpm.x)))</f>
        <v/>
      </c>
      <c r="Q1295" t="str">
        <f>IF($I1295="","",_xlfn.LET(_xlpm.x,VLOOKUP($I1295,'taxon-match_2026-08-31'!$A$2:$N$122,12,FALSE),IF(_xlpm.x=0,"",_xlpm.x)))</f>
        <v/>
      </c>
      <c r="R1295" t="str">
        <f>IF($I1295="","",_xlfn.LET(_xlpm.x,VLOOKUP($I1295,'taxon-match_2026-08-31'!$A$2:$N$122,14,FALSE),IF(_xlpm.x=0,"",_xlpm.x)))</f>
        <v/>
      </c>
      <c r="T1295" t="s">
        <v>71</v>
      </c>
      <c r="U1295" t="s">
        <v>254</v>
      </c>
      <c r="X1295" t="str">
        <f>IF(T1295="","",_xlfn.LET(_xlpm.x,VLOOKUP(T1295,'Drop-down_menus'!$F$2:$G$16,2,FALSE),IF(_xlpm.x=0,"",_xlpm.x)))</f>
        <v>https://orcid.org/0009-0002-6669-2911</v>
      </c>
      <c r="Y1295" t="str">
        <f>IF(U1295="","",_xlfn.LET(_xlpm.x,VLOOKUP(U1295,'Drop-down_menus'!$F$2:$G$16,2,FALSE),IF(_xlpm.x=0,"",_xlpm.x)))</f>
        <v/>
      </c>
      <c r="Z1295" t="str">
        <f>IF(V1295="","",_xlfn.LET(_xlpm.x,VLOOKUP(V1295,'Drop-down_menus'!$F$2:$G$16,2,FALSE),IF(_xlpm.x=0,"",_xlpm.x)))</f>
        <v/>
      </c>
      <c r="AA1295" t="str">
        <f>IF(W1295="","",_xlfn.LET(_xlpm.x,VLOOKUP(W1295,'Drop-down_menus'!$F$2:$G$16,2,FALSE),IF(_xlpm.x=0,"",_xlpm.x)))</f>
        <v/>
      </c>
      <c r="AB1295" t="s">
        <v>702</v>
      </c>
      <c r="AE1295" t="s">
        <v>737</v>
      </c>
      <c r="AH1295" s="2" t="s">
        <v>798</v>
      </c>
    </row>
    <row r="1296" spans="1:34" hidden="1" x14ac:dyDescent="0.2">
      <c r="A1296" s="2" t="s">
        <v>287</v>
      </c>
      <c r="C1296">
        <v>2325</v>
      </c>
      <c r="D1296" t="s">
        <v>711</v>
      </c>
      <c r="E1296" t="s">
        <v>733</v>
      </c>
      <c r="I1296" t="s">
        <v>2611</v>
      </c>
      <c r="J1296" t="str">
        <f>IF($I1296="","",_xlfn.LET(_xlpm.x,VLOOKUP($I1296,'taxon-match_2026-08-31'!$A$2:$N$122,6,FALSE),IF(_xlpm.x=0,"",_xlpm.x)))</f>
        <v/>
      </c>
      <c r="K1296" t="str">
        <f>IF($I1296="","",_xlfn.LET(_xlpm.x,VLOOKUP($I1296,'taxon-match_2026-08-31'!$A$2:$N$122,4,FALSE),IF(_xlpm.x=0,"",_xlpm.x)))</f>
        <v/>
      </c>
      <c r="L1296" t="str">
        <f>IF($I1296="","",_xlfn.LET(_xlpm.x,VLOOKUP($I1296,'taxon-match_2026-08-31'!$A$2:$N$122,7,FALSE),IF(_xlpm.x=0,"",_xlpm.x)))</f>
        <v/>
      </c>
      <c r="M1296" t="str">
        <f>IF($I1296="","",_xlfn.LET(_xlpm.x,VLOOKUP($I1296,'taxon-match_2026-08-31'!$A$2:$N$122,8,FALSE),IF(_xlpm.x=0,"",_xlpm.x)))</f>
        <v/>
      </c>
      <c r="N1296" t="str">
        <f>IF($I1296="","",_xlfn.LET(_xlpm.x,VLOOKUP($I1296,'taxon-match_2026-08-31'!$A$2:$N$122,9,FALSE),IF(_xlpm.x=0,"",_xlpm.x)))</f>
        <v/>
      </c>
      <c r="O1296" t="str">
        <f>IF($I1296="","",_xlfn.LET(_xlpm.x,VLOOKUP($I1296,'taxon-match_2026-08-31'!$A$2:$N$122,10,FALSE),IF(_xlpm.x=0,"",_xlpm.x)))</f>
        <v/>
      </c>
      <c r="P1296" t="str">
        <f>IF($I1296="","",_xlfn.LET(_xlpm.x,VLOOKUP($I1296,'taxon-match_2026-08-31'!$A$2:$N$122,11,FALSE),IF(_xlpm.x=0,"",_xlpm.x)))</f>
        <v/>
      </c>
      <c r="Q1296" t="str">
        <f>IF($I1296="","",_xlfn.LET(_xlpm.x,VLOOKUP($I1296,'taxon-match_2026-08-31'!$A$2:$N$122,12,FALSE),IF(_xlpm.x=0,"",_xlpm.x)))</f>
        <v/>
      </c>
      <c r="R1296" t="str">
        <f>IF($I1296="","",_xlfn.LET(_xlpm.x,VLOOKUP($I1296,'taxon-match_2026-08-31'!$A$2:$N$122,14,FALSE),IF(_xlpm.x=0,"",_xlpm.x)))</f>
        <v/>
      </c>
      <c r="T1296" t="s">
        <v>71</v>
      </c>
      <c r="U1296" t="s">
        <v>254</v>
      </c>
      <c r="X1296" t="str">
        <f>IF(T1296="","",_xlfn.LET(_xlpm.x,VLOOKUP(T1296,'Drop-down_menus'!$F$2:$G$16,2,FALSE),IF(_xlpm.x=0,"",_xlpm.x)))</f>
        <v>https://orcid.org/0009-0002-6669-2911</v>
      </c>
      <c r="Y1296" t="str">
        <f>IF(U1296="","",_xlfn.LET(_xlpm.x,VLOOKUP(U1296,'Drop-down_menus'!$F$2:$G$16,2,FALSE),IF(_xlpm.x=0,"",_xlpm.x)))</f>
        <v/>
      </c>
      <c r="Z1296" t="str">
        <f>IF(V1296="","",_xlfn.LET(_xlpm.x,VLOOKUP(V1296,'Drop-down_menus'!$F$2:$G$16,2,FALSE),IF(_xlpm.x=0,"",_xlpm.x)))</f>
        <v/>
      </c>
      <c r="AA1296" t="str">
        <f>IF(W1296="","",_xlfn.LET(_xlpm.x,VLOOKUP(W1296,'Drop-down_menus'!$F$2:$G$16,2,FALSE),IF(_xlpm.x=0,"",_xlpm.x)))</f>
        <v/>
      </c>
      <c r="AB1296" t="s">
        <v>734</v>
      </c>
      <c r="AE1296" t="s">
        <v>735</v>
      </c>
      <c r="AH1296" s="2" t="s">
        <v>798</v>
      </c>
    </row>
    <row r="1297" spans="1:31" hidden="1" x14ac:dyDescent="0.2">
      <c r="A1297" s="2" t="s">
        <v>290</v>
      </c>
      <c r="C1297">
        <v>2347</v>
      </c>
      <c r="D1297" t="s">
        <v>711</v>
      </c>
      <c r="E1297" t="s">
        <v>804</v>
      </c>
      <c r="I1297" t="s">
        <v>2611</v>
      </c>
      <c r="J1297" t="str">
        <f>IF($I1297="","",_xlfn.LET(_xlpm.x,VLOOKUP($I1297,'taxon-match_2026-08-31'!$A$2:$N$122,6,FALSE),IF(_xlpm.x=0,"",_xlpm.x)))</f>
        <v/>
      </c>
      <c r="K1297" t="str">
        <f>IF($I1297="","",_xlfn.LET(_xlpm.x,VLOOKUP($I1297,'taxon-match_2026-08-31'!$A$2:$N$122,4,FALSE),IF(_xlpm.x=0,"",_xlpm.x)))</f>
        <v/>
      </c>
      <c r="L1297" t="str">
        <f>IF($I1297="","",_xlfn.LET(_xlpm.x,VLOOKUP($I1297,'taxon-match_2026-08-31'!$A$2:$N$122,7,FALSE),IF(_xlpm.x=0,"",_xlpm.x)))</f>
        <v/>
      </c>
      <c r="M1297" t="str">
        <f>IF($I1297="","",_xlfn.LET(_xlpm.x,VLOOKUP($I1297,'taxon-match_2026-08-31'!$A$2:$N$122,8,FALSE),IF(_xlpm.x=0,"",_xlpm.x)))</f>
        <v/>
      </c>
      <c r="N1297" t="str">
        <f>IF($I1297="","",_xlfn.LET(_xlpm.x,VLOOKUP($I1297,'taxon-match_2026-08-31'!$A$2:$N$122,9,FALSE),IF(_xlpm.x=0,"",_xlpm.x)))</f>
        <v/>
      </c>
      <c r="O1297" t="str">
        <f>IF($I1297="","",_xlfn.LET(_xlpm.x,VLOOKUP($I1297,'taxon-match_2026-08-31'!$A$2:$N$122,10,FALSE),IF(_xlpm.x=0,"",_xlpm.x)))</f>
        <v/>
      </c>
      <c r="P1297" t="str">
        <f>IF($I1297="","",_xlfn.LET(_xlpm.x,VLOOKUP($I1297,'taxon-match_2026-08-31'!$A$2:$N$122,11,FALSE),IF(_xlpm.x=0,"",_xlpm.x)))</f>
        <v/>
      </c>
      <c r="Q1297" t="str">
        <f>IF($I1297="","",_xlfn.LET(_xlpm.x,VLOOKUP($I1297,'taxon-match_2026-08-31'!$A$2:$N$122,12,FALSE),IF(_xlpm.x=0,"",_xlpm.x)))</f>
        <v/>
      </c>
      <c r="R1297" t="str">
        <f>IF($I1297="","",_xlfn.LET(_xlpm.x,VLOOKUP($I1297,'taxon-match_2026-08-31'!$A$2:$N$122,14,FALSE),IF(_xlpm.x=0,"",_xlpm.x)))</f>
        <v/>
      </c>
      <c r="T1297" t="s">
        <v>71</v>
      </c>
      <c r="U1297" t="s">
        <v>254</v>
      </c>
      <c r="X1297" t="str">
        <f>IF(T1297="","",_xlfn.LET(_xlpm.x,VLOOKUP(T1297,'Drop-down_menus'!$F$2:$G$16,2,FALSE),IF(_xlpm.x=0,"",_xlpm.x)))</f>
        <v>https://orcid.org/0009-0002-6669-2911</v>
      </c>
      <c r="Y1297" t="str">
        <f>IF(U1297="","",_xlfn.LET(_xlpm.x,VLOOKUP(U1297,'Drop-down_menus'!$F$2:$G$16,2,FALSE),IF(_xlpm.x=0,"",_xlpm.x)))</f>
        <v/>
      </c>
      <c r="Z1297" t="str">
        <f>IF(V1297="","",_xlfn.LET(_xlpm.x,VLOOKUP(V1297,'Drop-down_menus'!$F$2:$G$16,2,FALSE),IF(_xlpm.x=0,"",_xlpm.x)))</f>
        <v/>
      </c>
      <c r="AA1297" t="str">
        <f>IF(W1297="","",_xlfn.LET(_xlpm.x,VLOOKUP(W1297,'Drop-down_menus'!$F$2:$G$16,2,FALSE),IF(_xlpm.x=0,"",_xlpm.x)))</f>
        <v/>
      </c>
      <c r="AB1297" t="s">
        <v>757</v>
      </c>
      <c r="AE1297" t="s">
        <v>745</v>
      </c>
    </row>
    <row r="1298" spans="1:31" hidden="1" x14ac:dyDescent="0.2">
      <c r="A1298" s="2" t="s">
        <v>290</v>
      </c>
      <c r="C1298">
        <v>2348</v>
      </c>
      <c r="D1298" t="s">
        <v>711</v>
      </c>
      <c r="E1298" t="s">
        <v>804</v>
      </c>
      <c r="I1298" t="s">
        <v>2611</v>
      </c>
      <c r="J1298" t="str">
        <f>IF($I1298="","",_xlfn.LET(_xlpm.x,VLOOKUP($I1298,'taxon-match_2026-08-31'!$A$2:$N$122,6,FALSE),IF(_xlpm.x=0,"",_xlpm.x)))</f>
        <v/>
      </c>
      <c r="K1298" t="str">
        <f>IF($I1298="","",_xlfn.LET(_xlpm.x,VLOOKUP($I1298,'taxon-match_2026-08-31'!$A$2:$N$122,4,FALSE),IF(_xlpm.x=0,"",_xlpm.x)))</f>
        <v/>
      </c>
      <c r="L1298" t="str">
        <f>IF($I1298="","",_xlfn.LET(_xlpm.x,VLOOKUP($I1298,'taxon-match_2026-08-31'!$A$2:$N$122,7,FALSE),IF(_xlpm.x=0,"",_xlpm.x)))</f>
        <v/>
      </c>
      <c r="M1298" t="str">
        <f>IF($I1298="","",_xlfn.LET(_xlpm.x,VLOOKUP($I1298,'taxon-match_2026-08-31'!$A$2:$N$122,8,FALSE),IF(_xlpm.x=0,"",_xlpm.x)))</f>
        <v/>
      </c>
      <c r="N1298" t="str">
        <f>IF($I1298="","",_xlfn.LET(_xlpm.x,VLOOKUP($I1298,'taxon-match_2026-08-31'!$A$2:$N$122,9,FALSE),IF(_xlpm.x=0,"",_xlpm.x)))</f>
        <v/>
      </c>
      <c r="O1298" t="str">
        <f>IF($I1298="","",_xlfn.LET(_xlpm.x,VLOOKUP($I1298,'taxon-match_2026-08-31'!$A$2:$N$122,10,FALSE),IF(_xlpm.x=0,"",_xlpm.x)))</f>
        <v/>
      </c>
      <c r="P1298" t="str">
        <f>IF($I1298="","",_xlfn.LET(_xlpm.x,VLOOKUP($I1298,'taxon-match_2026-08-31'!$A$2:$N$122,11,FALSE),IF(_xlpm.x=0,"",_xlpm.x)))</f>
        <v/>
      </c>
      <c r="Q1298" t="str">
        <f>IF($I1298="","",_xlfn.LET(_xlpm.x,VLOOKUP($I1298,'taxon-match_2026-08-31'!$A$2:$N$122,12,FALSE),IF(_xlpm.x=0,"",_xlpm.x)))</f>
        <v/>
      </c>
      <c r="R1298" t="str">
        <f>IF($I1298="","",_xlfn.LET(_xlpm.x,VLOOKUP($I1298,'taxon-match_2026-08-31'!$A$2:$N$122,14,FALSE),IF(_xlpm.x=0,"",_xlpm.x)))</f>
        <v/>
      </c>
      <c r="T1298" t="s">
        <v>71</v>
      </c>
      <c r="U1298" t="s">
        <v>254</v>
      </c>
      <c r="X1298" t="str">
        <f>IF(T1298="","",_xlfn.LET(_xlpm.x,VLOOKUP(T1298,'Drop-down_menus'!$F$2:$G$16,2,FALSE),IF(_xlpm.x=0,"",_xlpm.x)))</f>
        <v>https://orcid.org/0009-0002-6669-2911</v>
      </c>
      <c r="Y1298" t="str">
        <f>IF(U1298="","",_xlfn.LET(_xlpm.x,VLOOKUP(U1298,'Drop-down_menus'!$F$2:$G$16,2,FALSE),IF(_xlpm.x=0,"",_xlpm.x)))</f>
        <v/>
      </c>
      <c r="Z1298" t="str">
        <f>IF(V1298="","",_xlfn.LET(_xlpm.x,VLOOKUP(V1298,'Drop-down_menus'!$F$2:$G$16,2,FALSE),IF(_xlpm.x=0,"",_xlpm.x)))</f>
        <v/>
      </c>
      <c r="AA1298" t="str">
        <f>IF(W1298="","",_xlfn.LET(_xlpm.x,VLOOKUP(W1298,'Drop-down_menus'!$F$2:$G$16,2,FALSE),IF(_xlpm.x=0,"",_xlpm.x)))</f>
        <v/>
      </c>
      <c r="AB1298" t="s">
        <v>757</v>
      </c>
      <c r="AE1298" t="s">
        <v>745</v>
      </c>
    </row>
    <row r="1299" spans="1:31" hidden="1" x14ac:dyDescent="0.2">
      <c r="A1299" s="2" t="s">
        <v>290</v>
      </c>
      <c r="C1299">
        <v>2349</v>
      </c>
      <c r="D1299" t="s">
        <v>711</v>
      </c>
      <c r="E1299" t="s">
        <v>804</v>
      </c>
      <c r="I1299" t="s">
        <v>2611</v>
      </c>
      <c r="J1299" t="str">
        <f>IF($I1299="","",_xlfn.LET(_xlpm.x,VLOOKUP($I1299,'taxon-match_2026-08-31'!$A$2:$N$122,6,FALSE),IF(_xlpm.x=0,"",_xlpm.x)))</f>
        <v/>
      </c>
      <c r="K1299" t="str">
        <f>IF($I1299="","",_xlfn.LET(_xlpm.x,VLOOKUP($I1299,'taxon-match_2026-08-31'!$A$2:$N$122,4,FALSE),IF(_xlpm.x=0,"",_xlpm.x)))</f>
        <v/>
      </c>
      <c r="L1299" t="str">
        <f>IF($I1299="","",_xlfn.LET(_xlpm.x,VLOOKUP($I1299,'taxon-match_2026-08-31'!$A$2:$N$122,7,FALSE),IF(_xlpm.x=0,"",_xlpm.x)))</f>
        <v/>
      </c>
      <c r="M1299" t="str">
        <f>IF($I1299="","",_xlfn.LET(_xlpm.x,VLOOKUP($I1299,'taxon-match_2026-08-31'!$A$2:$N$122,8,FALSE),IF(_xlpm.x=0,"",_xlpm.x)))</f>
        <v/>
      </c>
      <c r="N1299" t="str">
        <f>IF($I1299="","",_xlfn.LET(_xlpm.x,VLOOKUP($I1299,'taxon-match_2026-08-31'!$A$2:$N$122,9,FALSE),IF(_xlpm.x=0,"",_xlpm.x)))</f>
        <v/>
      </c>
      <c r="O1299" t="str">
        <f>IF($I1299="","",_xlfn.LET(_xlpm.x,VLOOKUP($I1299,'taxon-match_2026-08-31'!$A$2:$N$122,10,FALSE),IF(_xlpm.x=0,"",_xlpm.x)))</f>
        <v/>
      </c>
      <c r="P1299" t="str">
        <f>IF($I1299="","",_xlfn.LET(_xlpm.x,VLOOKUP($I1299,'taxon-match_2026-08-31'!$A$2:$N$122,11,FALSE),IF(_xlpm.x=0,"",_xlpm.x)))</f>
        <v/>
      </c>
      <c r="Q1299" t="str">
        <f>IF($I1299="","",_xlfn.LET(_xlpm.x,VLOOKUP($I1299,'taxon-match_2026-08-31'!$A$2:$N$122,12,FALSE),IF(_xlpm.x=0,"",_xlpm.x)))</f>
        <v/>
      </c>
      <c r="R1299" t="str">
        <f>IF($I1299="","",_xlfn.LET(_xlpm.x,VLOOKUP($I1299,'taxon-match_2026-08-31'!$A$2:$N$122,14,FALSE),IF(_xlpm.x=0,"",_xlpm.x)))</f>
        <v/>
      </c>
      <c r="T1299" t="s">
        <v>71</v>
      </c>
      <c r="U1299" t="s">
        <v>254</v>
      </c>
      <c r="X1299" t="str">
        <f>IF(T1299="","",_xlfn.LET(_xlpm.x,VLOOKUP(T1299,'Drop-down_menus'!$F$2:$G$16,2,FALSE),IF(_xlpm.x=0,"",_xlpm.x)))</f>
        <v>https://orcid.org/0009-0002-6669-2911</v>
      </c>
      <c r="Y1299" t="str">
        <f>IF(U1299="","",_xlfn.LET(_xlpm.x,VLOOKUP(U1299,'Drop-down_menus'!$F$2:$G$16,2,FALSE),IF(_xlpm.x=0,"",_xlpm.x)))</f>
        <v/>
      </c>
      <c r="Z1299" t="str">
        <f>IF(V1299="","",_xlfn.LET(_xlpm.x,VLOOKUP(V1299,'Drop-down_menus'!$F$2:$G$16,2,FALSE),IF(_xlpm.x=0,"",_xlpm.x)))</f>
        <v/>
      </c>
      <c r="AA1299" t="str">
        <f>IF(W1299="","",_xlfn.LET(_xlpm.x,VLOOKUP(W1299,'Drop-down_menus'!$F$2:$G$16,2,FALSE),IF(_xlpm.x=0,"",_xlpm.x)))</f>
        <v/>
      </c>
      <c r="AB1299" t="s">
        <v>757</v>
      </c>
      <c r="AE1299" t="s">
        <v>745</v>
      </c>
    </row>
    <row r="1300" spans="1:31" hidden="1" x14ac:dyDescent="0.2">
      <c r="A1300" s="2" t="s">
        <v>312</v>
      </c>
      <c r="C1300">
        <v>2744</v>
      </c>
      <c r="D1300" t="s">
        <v>711</v>
      </c>
      <c r="E1300" t="s">
        <v>736</v>
      </c>
      <c r="I1300" t="s">
        <v>2611</v>
      </c>
      <c r="J1300" t="str">
        <f>IF($I1300="","",_xlfn.LET(_xlpm.x,VLOOKUP($I1300,'taxon-match_2026-08-31'!$A$2:$N$122,6,FALSE),IF(_xlpm.x=0,"",_xlpm.x)))</f>
        <v/>
      </c>
      <c r="K1300" t="str">
        <f>IF($I1300="","",_xlfn.LET(_xlpm.x,VLOOKUP($I1300,'taxon-match_2026-08-31'!$A$2:$N$122,4,FALSE),IF(_xlpm.x=0,"",_xlpm.x)))</f>
        <v/>
      </c>
      <c r="L1300" t="str">
        <f>IF($I1300="","",_xlfn.LET(_xlpm.x,VLOOKUP($I1300,'taxon-match_2026-08-31'!$A$2:$N$122,7,FALSE),IF(_xlpm.x=0,"",_xlpm.x)))</f>
        <v/>
      </c>
      <c r="M1300" t="str">
        <f>IF($I1300="","",_xlfn.LET(_xlpm.x,VLOOKUP($I1300,'taxon-match_2026-08-31'!$A$2:$N$122,8,FALSE),IF(_xlpm.x=0,"",_xlpm.x)))</f>
        <v/>
      </c>
      <c r="N1300" t="str">
        <f>IF($I1300="","",_xlfn.LET(_xlpm.x,VLOOKUP($I1300,'taxon-match_2026-08-31'!$A$2:$N$122,9,FALSE),IF(_xlpm.x=0,"",_xlpm.x)))</f>
        <v/>
      </c>
      <c r="O1300" t="str">
        <f>IF($I1300="","",_xlfn.LET(_xlpm.x,VLOOKUP($I1300,'taxon-match_2026-08-31'!$A$2:$N$122,10,FALSE),IF(_xlpm.x=0,"",_xlpm.x)))</f>
        <v/>
      </c>
      <c r="P1300" t="str">
        <f>IF($I1300="","",_xlfn.LET(_xlpm.x,VLOOKUP($I1300,'taxon-match_2026-08-31'!$A$2:$N$122,11,FALSE),IF(_xlpm.x=0,"",_xlpm.x)))</f>
        <v/>
      </c>
      <c r="Q1300" t="str">
        <f>IF($I1300="","",_xlfn.LET(_xlpm.x,VLOOKUP($I1300,'taxon-match_2026-08-31'!$A$2:$N$122,12,FALSE),IF(_xlpm.x=0,"",_xlpm.x)))</f>
        <v/>
      </c>
      <c r="R1300" t="str">
        <f>IF($I1300="","",_xlfn.LET(_xlpm.x,VLOOKUP($I1300,'taxon-match_2026-08-31'!$A$2:$N$122,14,FALSE),IF(_xlpm.x=0,"",_xlpm.x)))</f>
        <v/>
      </c>
      <c r="T1300" t="s">
        <v>71</v>
      </c>
      <c r="U1300" t="s">
        <v>254</v>
      </c>
      <c r="V1300" t="s">
        <v>67</v>
      </c>
      <c r="X1300" t="str">
        <f>IF(T1300="","",_xlfn.LET(_xlpm.x,VLOOKUP(T1300,'Drop-down_menus'!$F$2:$G$16,2,FALSE),IF(_xlpm.x=0,"",_xlpm.x)))</f>
        <v>https://orcid.org/0009-0002-6669-2911</v>
      </c>
      <c r="Y1300" t="str">
        <f>IF(U1300="","",_xlfn.LET(_xlpm.x,VLOOKUP(U1300,'Drop-down_menus'!$F$2:$G$16,2,FALSE),IF(_xlpm.x=0,"",_xlpm.x)))</f>
        <v/>
      </c>
      <c r="Z1300" t="str">
        <f>IF(V1300="","",_xlfn.LET(_xlpm.x,VLOOKUP(V1300,'Drop-down_menus'!$F$2:$G$16,2,FALSE),IF(_xlpm.x=0,"",_xlpm.x)))</f>
        <v>https://orcid.org/0000-0001-5767-3220</v>
      </c>
      <c r="AA1300" t="str">
        <f>IF(W1300="","",_xlfn.LET(_xlpm.x,VLOOKUP(W1300,'Drop-down_menus'!$F$2:$G$16,2,FALSE),IF(_xlpm.x=0,"",_xlpm.x)))</f>
        <v/>
      </c>
      <c r="AB1300" t="s">
        <v>702</v>
      </c>
      <c r="AE1300" t="s">
        <v>737</v>
      </c>
    </row>
    <row r="1301" spans="1:31" hidden="1" x14ac:dyDescent="0.2">
      <c r="A1301" s="2" t="s">
        <v>312</v>
      </c>
      <c r="C1301">
        <v>2745</v>
      </c>
      <c r="D1301" t="s">
        <v>711</v>
      </c>
      <c r="E1301" t="s">
        <v>736</v>
      </c>
      <c r="I1301" t="s">
        <v>2611</v>
      </c>
      <c r="J1301" t="str">
        <f>IF($I1301="","",_xlfn.LET(_xlpm.x,VLOOKUP($I1301,'taxon-match_2026-08-31'!$A$2:$N$122,6,FALSE),IF(_xlpm.x=0,"",_xlpm.x)))</f>
        <v/>
      </c>
      <c r="K1301" t="str">
        <f>IF($I1301="","",_xlfn.LET(_xlpm.x,VLOOKUP($I1301,'taxon-match_2026-08-31'!$A$2:$N$122,4,FALSE),IF(_xlpm.x=0,"",_xlpm.x)))</f>
        <v/>
      </c>
      <c r="L1301" t="str">
        <f>IF($I1301="","",_xlfn.LET(_xlpm.x,VLOOKUP($I1301,'taxon-match_2026-08-31'!$A$2:$N$122,7,FALSE),IF(_xlpm.x=0,"",_xlpm.x)))</f>
        <v/>
      </c>
      <c r="M1301" t="str">
        <f>IF($I1301="","",_xlfn.LET(_xlpm.x,VLOOKUP($I1301,'taxon-match_2026-08-31'!$A$2:$N$122,8,FALSE),IF(_xlpm.x=0,"",_xlpm.x)))</f>
        <v/>
      </c>
      <c r="N1301" t="str">
        <f>IF($I1301="","",_xlfn.LET(_xlpm.x,VLOOKUP($I1301,'taxon-match_2026-08-31'!$A$2:$N$122,9,FALSE),IF(_xlpm.x=0,"",_xlpm.x)))</f>
        <v/>
      </c>
      <c r="O1301" t="str">
        <f>IF($I1301="","",_xlfn.LET(_xlpm.x,VLOOKUP($I1301,'taxon-match_2026-08-31'!$A$2:$N$122,10,FALSE),IF(_xlpm.x=0,"",_xlpm.x)))</f>
        <v/>
      </c>
      <c r="P1301" t="str">
        <f>IF($I1301="","",_xlfn.LET(_xlpm.x,VLOOKUP($I1301,'taxon-match_2026-08-31'!$A$2:$N$122,11,FALSE),IF(_xlpm.x=0,"",_xlpm.x)))</f>
        <v/>
      </c>
      <c r="Q1301" t="str">
        <f>IF($I1301="","",_xlfn.LET(_xlpm.x,VLOOKUP($I1301,'taxon-match_2026-08-31'!$A$2:$N$122,12,FALSE),IF(_xlpm.x=0,"",_xlpm.x)))</f>
        <v/>
      </c>
      <c r="R1301" t="str">
        <f>IF($I1301="","",_xlfn.LET(_xlpm.x,VLOOKUP($I1301,'taxon-match_2026-08-31'!$A$2:$N$122,14,FALSE),IF(_xlpm.x=0,"",_xlpm.x)))</f>
        <v/>
      </c>
      <c r="T1301" t="s">
        <v>71</v>
      </c>
      <c r="U1301" t="s">
        <v>254</v>
      </c>
      <c r="V1301" t="s">
        <v>67</v>
      </c>
      <c r="X1301" t="str">
        <f>IF(T1301="","",_xlfn.LET(_xlpm.x,VLOOKUP(T1301,'Drop-down_menus'!$F$2:$G$16,2,FALSE),IF(_xlpm.x=0,"",_xlpm.x)))</f>
        <v>https://orcid.org/0009-0002-6669-2911</v>
      </c>
      <c r="Y1301" t="str">
        <f>IF(U1301="","",_xlfn.LET(_xlpm.x,VLOOKUP(U1301,'Drop-down_menus'!$F$2:$G$16,2,FALSE),IF(_xlpm.x=0,"",_xlpm.x)))</f>
        <v/>
      </c>
      <c r="Z1301" t="str">
        <f>IF(V1301="","",_xlfn.LET(_xlpm.x,VLOOKUP(V1301,'Drop-down_menus'!$F$2:$G$16,2,FALSE),IF(_xlpm.x=0,"",_xlpm.x)))</f>
        <v>https://orcid.org/0000-0001-5767-3220</v>
      </c>
      <c r="AA1301" t="str">
        <f>IF(W1301="","",_xlfn.LET(_xlpm.x,VLOOKUP(W1301,'Drop-down_menus'!$F$2:$G$16,2,FALSE),IF(_xlpm.x=0,"",_xlpm.x)))</f>
        <v/>
      </c>
      <c r="AB1301" t="s">
        <v>702</v>
      </c>
      <c r="AE1301" t="s">
        <v>737</v>
      </c>
    </row>
    <row r="1302" spans="1:31" hidden="1" x14ac:dyDescent="0.2">
      <c r="A1302" s="2" t="s">
        <v>312</v>
      </c>
      <c r="C1302">
        <v>2746</v>
      </c>
      <c r="D1302" t="s">
        <v>711</v>
      </c>
      <c r="E1302" t="s">
        <v>736</v>
      </c>
      <c r="I1302" t="s">
        <v>2611</v>
      </c>
      <c r="J1302" t="str">
        <f>IF($I1302="","",_xlfn.LET(_xlpm.x,VLOOKUP($I1302,'taxon-match_2026-08-31'!$A$2:$N$122,6,FALSE),IF(_xlpm.x=0,"",_xlpm.x)))</f>
        <v/>
      </c>
      <c r="K1302" t="str">
        <f>IF($I1302="","",_xlfn.LET(_xlpm.x,VLOOKUP($I1302,'taxon-match_2026-08-31'!$A$2:$N$122,4,FALSE),IF(_xlpm.x=0,"",_xlpm.x)))</f>
        <v/>
      </c>
      <c r="L1302" t="str">
        <f>IF($I1302="","",_xlfn.LET(_xlpm.x,VLOOKUP($I1302,'taxon-match_2026-08-31'!$A$2:$N$122,7,FALSE),IF(_xlpm.x=0,"",_xlpm.x)))</f>
        <v/>
      </c>
      <c r="M1302" t="str">
        <f>IF($I1302="","",_xlfn.LET(_xlpm.x,VLOOKUP($I1302,'taxon-match_2026-08-31'!$A$2:$N$122,8,FALSE),IF(_xlpm.x=0,"",_xlpm.x)))</f>
        <v/>
      </c>
      <c r="N1302" t="str">
        <f>IF($I1302="","",_xlfn.LET(_xlpm.x,VLOOKUP($I1302,'taxon-match_2026-08-31'!$A$2:$N$122,9,FALSE),IF(_xlpm.x=0,"",_xlpm.x)))</f>
        <v/>
      </c>
      <c r="O1302" t="str">
        <f>IF($I1302="","",_xlfn.LET(_xlpm.x,VLOOKUP($I1302,'taxon-match_2026-08-31'!$A$2:$N$122,10,FALSE),IF(_xlpm.x=0,"",_xlpm.x)))</f>
        <v/>
      </c>
      <c r="P1302" t="str">
        <f>IF($I1302="","",_xlfn.LET(_xlpm.x,VLOOKUP($I1302,'taxon-match_2026-08-31'!$A$2:$N$122,11,FALSE),IF(_xlpm.x=0,"",_xlpm.x)))</f>
        <v/>
      </c>
      <c r="Q1302" t="str">
        <f>IF($I1302="","",_xlfn.LET(_xlpm.x,VLOOKUP($I1302,'taxon-match_2026-08-31'!$A$2:$N$122,12,FALSE),IF(_xlpm.x=0,"",_xlpm.x)))</f>
        <v/>
      </c>
      <c r="R1302" t="str">
        <f>IF($I1302="","",_xlfn.LET(_xlpm.x,VLOOKUP($I1302,'taxon-match_2026-08-31'!$A$2:$N$122,14,FALSE),IF(_xlpm.x=0,"",_xlpm.x)))</f>
        <v/>
      </c>
      <c r="T1302" t="s">
        <v>71</v>
      </c>
      <c r="U1302" t="s">
        <v>254</v>
      </c>
      <c r="V1302" t="s">
        <v>67</v>
      </c>
      <c r="X1302" t="str">
        <f>IF(T1302="","",_xlfn.LET(_xlpm.x,VLOOKUP(T1302,'Drop-down_menus'!$F$2:$G$16,2,FALSE),IF(_xlpm.x=0,"",_xlpm.x)))</f>
        <v>https://orcid.org/0009-0002-6669-2911</v>
      </c>
      <c r="Y1302" t="str">
        <f>IF(U1302="","",_xlfn.LET(_xlpm.x,VLOOKUP(U1302,'Drop-down_menus'!$F$2:$G$16,2,FALSE),IF(_xlpm.x=0,"",_xlpm.x)))</f>
        <v/>
      </c>
      <c r="Z1302" t="str">
        <f>IF(V1302="","",_xlfn.LET(_xlpm.x,VLOOKUP(V1302,'Drop-down_menus'!$F$2:$G$16,2,FALSE),IF(_xlpm.x=0,"",_xlpm.x)))</f>
        <v>https://orcid.org/0000-0001-5767-3220</v>
      </c>
      <c r="AA1302" t="str">
        <f>IF(W1302="","",_xlfn.LET(_xlpm.x,VLOOKUP(W1302,'Drop-down_menus'!$F$2:$G$16,2,FALSE),IF(_xlpm.x=0,"",_xlpm.x)))</f>
        <v/>
      </c>
      <c r="AB1302" t="s">
        <v>702</v>
      </c>
      <c r="AE1302" t="s">
        <v>737</v>
      </c>
    </row>
    <row r="1303" spans="1:31" hidden="1" x14ac:dyDescent="0.2">
      <c r="A1303" s="2" t="s">
        <v>312</v>
      </c>
      <c r="C1303">
        <v>2747</v>
      </c>
      <c r="D1303" t="s">
        <v>711</v>
      </c>
      <c r="E1303" t="s">
        <v>803</v>
      </c>
      <c r="I1303" t="s">
        <v>2611</v>
      </c>
      <c r="J1303" t="str">
        <f>IF($I1303="","",_xlfn.LET(_xlpm.x,VLOOKUP($I1303,'taxon-match_2026-08-31'!$A$2:$N$122,6,FALSE),IF(_xlpm.x=0,"",_xlpm.x)))</f>
        <v/>
      </c>
      <c r="K1303" t="str">
        <f>IF($I1303="","",_xlfn.LET(_xlpm.x,VLOOKUP($I1303,'taxon-match_2026-08-31'!$A$2:$N$122,4,FALSE),IF(_xlpm.x=0,"",_xlpm.x)))</f>
        <v/>
      </c>
      <c r="L1303" t="str">
        <f>IF($I1303="","",_xlfn.LET(_xlpm.x,VLOOKUP($I1303,'taxon-match_2026-08-31'!$A$2:$N$122,7,FALSE),IF(_xlpm.x=0,"",_xlpm.x)))</f>
        <v/>
      </c>
      <c r="M1303" t="str">
        <f>IF($I1303="","",_xlfn.LET(_xlpm.x,VLOOKUP($I1303,'taxon-match_2026-08-31'!$A$2:$N$122,8,FALSE),IF(_xlpm.x=0,"",_xlpm.x)))</f>
        <v/>
      </c>
      <c r="N1303" t="str">
        <f>IF($I1303="","",_xlfn.LET(_xlpm.x,VLOOKUP($I1303,'taxon-match_2026-08-31'!$A$2:$N$122,9,FALSE),IF(_xlpm.x=0,"",_xlpm.x)))</f>
        <v/>
      </c>
      <c r="O1303" t="str">
        <f>IF($I1303="","",_xlfn.LET(_xlpm.x,VLOOKUP($I1303,'taxon-match_2026-08-31'!$A$2:$N$122,10,FALSE),IF(_xlpm.x=0,"",_xlpm.x)))</f>
        <v/>
      </c>
      <c r="P1303" t="str">
        <f>IF($I1303="","",_xlfn.LET(_xlpm.x,VLOOKUP($I1303,'taxon-match_2026-08-31'!$A$2:$N$122,11,FALSE),IF(_xlpm.x=0,"",_xlpm.x)))</f>
        <v/>
      </c>
      <c r="Q1303" t="str">
        <f>IF($I1303="","",_xlfn.LET(_xlpm.x,VLOOKUP($I1303,'taxon-match_2026-08-31'!$A$2:$N$122,12,FALSE),IF(_xlpm.x=0,"",_xlpm.x)))</f>
        <v/>
      </c>
      <c r="R1303" t="str">
        <f>IF($I1303="","",_xlfn.LET(_xlpm.x,VLOOKUP($I1303,'taxon-match_2026-08-31'!$A$2:$N$122,14,FALSE),IF(_xlpm.x=0,"",_xlpm.x)))</f>
        <v/>
      </c>
      <c r="T1303" t="s">
        <v>71</v>
      </c>
      <c r="U1303" t="s">
        <v>254</v>
      </c>
      <c r="V1303" t="s">
        <v>67</v>
      </c>
      <c r="X1303" t="str">
        <f>IF(T1303="","",_xlfn.LET(_xlpm.x,VLOOKUP(T1303,'Drop-down_menus'!$F$2:$G$16,2,FALSE),IF(_xlpm.x=0,"",_xlpm.x)))</f>
        <v>https://orcid.org/0009-0002-6669-2911</v>
      </c>
      <c r="Y1303" t="str">
        <f>IF(U1303="","",_xlfn.LET(_xlpm.x,VLOOKUP(U1303,'Drop-down_menus'!$F$2:$G$16,2,FALSE),IF(_xlpm.x=0,"",_xlpm.x)))</f>
        <v/>
      </c>
      <c r="Z1303" t="str">
        <f>IF(V1303="","",_xlfn.LET(_xlpm.x,VLOOKUP(V1303,'Drop-down_menus'!$F$2:$G$16,2,FALSE),IF(_xlpm.x=0,"",_xlpm.x)))</f>
        <v>https://orcid.org/0000-0001-5767-3220</v>
      </c>
      <c r="AA1303" t="str">
        <f>IF(W1303="","",_xlfn.LET(_xlpm.x,VLOOKUP(W1303,'Drop-down_menus'!$F$2:$G$16,2,FALSE),IF(_xlpm.x=0,"",_xlpm.x)))</f>
        <v/>
      </c>
      <c r="AB1303" t="s">
        <v>702</v>
      </c>
      <c r="AE1303" t="s">
        <v>737</v>
      </c>
    </row>
    <row r="1304" spans="1:31" hidden="1" x14ac:dyDescent="0.2">
      <c r="A1304" s="2" t="s">
        <v>312</v>
      </c>
      <c r="C1304">
        <v>2748</v>
      </c>
      <c r="D1304" t="s">
        <v>711</v>
      </c>
      <c r="E1304" t="s">
        <v>803</v>
      </c>
      <c r="I1304" t="s">
        <v>2611</v>
      </c>
      <c r="J1304" t="str">
        <f>IF($I1304="","",_xlfn.LET(_xlpm.x,VLOOKUP($I1304,'taxon-match_2026-08-31'!$A$2:$N$122,6,FALSE),IF(_xlpm.x=0,"",_xlpm.x)))</f>
        <v/>
      </c>
      <c r="K1304" t="str">
        <f>IF($I1304="","",_xlfn.LET(_xlpm.x,VLOOKUP($I1304,'taxon-match_2026-08-31'!$A$2:$N$122,4,FALSE),IF(_xlpm.x=0,"",_xlpm.x)))</f>
        <v/>
      </c>
      <c r="L1304" t="str">
        <f>IF($I1304="","",_xlfn.LET(_xlpm.x,VLOOKUP($I1304,'taxon-match_2026-08-31'!$A$2:$N$122,7,FALSE),IF(_xlpm.x=0,"",_xlpm.x)))</f>
        <v/>
      </c>
      <c r="M1304" t="str">
        <f>IF($I1304="","",_xlfn.LET(_xlpm.x,VLOOKUP($I1304,'taxon-match_2026-08-31'!$A$2:$N$122,8,FALSE),IF(_xlpm.x=0,"",_xlpm.x)))</f>
        <v/>
      </c>
      <c r="N1304" t="str">
        <f>IF($I1304="","",_xlfn.LET(_xlpm.x,VLOOKUP($I1304,'taxon-match_2026-08-31'!$A$2:$N$122,9,FALSE),IF(_xlpm.x=0,"",_xlpm.x)))</f>
        <v/>
      </c>
      <c r="O1304" t="str">
        <f>IF($I1304="","",_xlfn.LET(_xlpm.x,VLOOKUP($I1304,'taxon-match_2026-08-31'!$A$2:$N$122,10,FALSE),IF(_xlpm.x=0,"",_xlpm.x)))</f>
        <v/>
      </c>
      <c r="P1304" t="str">
        <f>IF($I1304="","",_xlfn.LET(_xlpm.x,VLOOKUP($I1304,'taxon-match_2026-08-31'!$A$2:$N$122,11,FALSE),IF(_xlpm.x=0,"",_xlpm.x)))</f>
        <v/>
      </c>
      <c r="Q1304" t="str">
        <f>IF($I1304="","",_xlfn.LET(_xlpm.x,VLOOKUP($I1304,'taxon-match_2026-08-31'!$A$2:$N$122,12,FALSE),IF(_xlpm.x=0,"",_xlpm.x)))</f>
        <v/>
      </c>
      <c r="R1304" t="str">
        <f>IF($I1304="","",_xlfn.LET(_xlpm.x,VLOOKUP($I1304,'taxon-match_2026-08-31'!$A$2:$N$122,14,FALSE),IF(_xlpm.x=0,"",_xlpm.x)))</f>
        <v/>
      </c>
      <c r="T1304" t="s">
        <v>71</v>
      </c>
      <c r="U1304" t="s">
        <v>254</v>
      </c>
      <c r="V1304" t="s">
        <v>67</v>
      </c>
      <c r="X1304" t="str">
        <f>IF(T1304="","",_xlfn.LET(_xlpm.x,VLOOKUP(T1304,'Drop-down_menus'!$F$2:$G$16,2,FALSE),IF(_xlpm.x=0,"",_xlpm.x)))</f>
        <v>https://orcid.org/0009-0002-6669-2911</v>
      </c>
      <c r="Y1304" t="str">
        <f>IF(U1304="","",_xlfn.LET(_xlpm.x,VLOOKUP(U1304,'Drop-down_menus'!$F$2:$G$16,2,FALSE),IF(_xlpm.x=0,"",_xlpm.x)))</f>
        <v/>
      </c>
      <c r="Z1304" t="str">
        <f>IF(V1304="","",_xlfn.LET(_xlpm.x,VLOOKUP(V1304,'Drop-down_menus'!$F$2:$G$16,2,FALSE),IF(_xlpm.x=0,"",_xlpm.x)))</f>
        <v>https://orcid.org/0000-0001-5767-3220</v>
      </c>
      <c r="AA1304" t="str">
        <f>IF(W1304="","",_xlfn.LET(_xlpm.x,VLOOKUP(W1304,'Drop-down_menus'!$F$2:$G$16,2,FALSE),IF(_xlpm.x=0,"",_xlpm.x)))</f>
        <v/>
      </c>
      <c r="AB1304" t="s">
        <v>702</v>
      </c>
      <c r="AE1304" t="s">
        <v>737</v>
      </c>
    </row>
    <row r="1305" spans="1:31" hidden="1" x14ac:dyDescent="0.2">
      <c r="A1305" s="2" t="s">
        <v>312</v>
      </c>
      <c r="C1305">
        <v>2749</v>
      </c>
      <c r="D1305" t="s">
        <v>711</v>
      </c>
      <c r="E1305" t="s">
        <v>803</v>
      </c>
      <c r="I1305" t="s">
        <v>2611</v>
      </c>
      <c r="J1305" t="str">
        <f>IF($I1305="","",_xlfn.LET(_xlpm.x,VLOOKUP($I1305,'taxon-match_2026-08-31'!$A$2:$N$122,6,FALSE),IF(_xlpm.x=0,"",_xlpm.x)))</f>
        <v/>
      </c>
      <c r="K1305" t="str">
        <f>IF($I1305="","",_xlfn.LET(_xlpm.x,VLOOKUP($I1305,'taxon-match_2026-08-31'!$A$2:$N$122,4,FALSE),IF(_xlpm.x=0,"",_xlpm.x)))</f>
        <v/>
      </c>
      <c r="L1305" t="str">
        <f>IF($I1305="","",_xlfn.LET(_xlpm.x,VLOOKUP($I1305,'taxon-match_2026-08-31'!$A$2:$N$122,7,FALSE),IF(_xlpm.x=0,"",_xlpm.x)))</f>
        <v/>
      </c>
      <c r="M1305" t="str">
        <f>IF($I1305="","",_xlfn.LET(_xlpm.x,VLOOKUP($I1305,'taxon-match_2026-08-31'!$A$2:$N$122,8,FALSE),IF(_xlpm.x=0,"",_xlpm.x)))</f>
        <v/>
      </c>
      <c r="N1305" t="str">
        <f>IF($I1305="","",_xlfn.LET(_xlpm.x,VLOOKUP($I1305,'taxon-match_2026-08-31'!$A$2:$N$122,9,FALSE),IF(_xlpm.x=0,"",_xlpm.x)))</f>
        <v/>
      </c>
      <c r="O1305" t="str">
        <f>IF($I1305="","",_xlfn.LET(_xlpm.x,VLOOKUP($I1305,'taxon-match_2026-08-31'!$A$2:$N$122,10,FALSE),IF(_xlpm.x=0,"",_xlpm.x)))</f>
        <v/>
      </c>
      <c r="P1305" t="str">
        <f>IF($I1305="","",_xlfn.LET(_xlpm.x,VLOOKUP($I1305,'taxon-match_2026-08-31'!$A$2:$N$122,11,FALSE),IF(_xlpm.x=0,"",_xlpm.x)))</f>
        <v/>
      </c>
      <c r="Q1305" t="str">
        <f>IF($I1305="","",_xlfn.LET(_xlpm.x,VLOOKUP($I1305,'taxon-match_2026-08-31'!$A$2:$N$122,12,FALSE),IF(_xlpm.x=0,"",_xlpm.x)))</f>
        <v/>
      </c>
      <c r="R1305" t="str">
        <f>IF($I1305="","",_xlfn.LET(_xlpm.x,VLOOKUP($I1305,'taxon-match_2026-08-31'!$A$2:$N$122,14,FALSE),IF(_xlpm.x=0,"",_xlpm.x)))</f>
        <v/>
      </c>
      <c r="T1305" t="s">
        <v>71</v>
      </c>
      <c r="U1305" t="s">
        <v>254</v>
      </c>
      <c r="V1305" t="s">
        <v>67</v>
      </c>
      <c r="X1305" t="str">
        <f>IF(T1305="","",_xlfn.LET(_xlpm.x,VLOOKUP(T1305,'Drop-down_menus'!$F$2:$G$16,2,FALSE),IF(_xlpm.x=0,"",_xlpm.x)))</f>
        <v>https://orcid.org/0009-0002-6669-2911</v>
      </c>
      <c r="Y1305" t="str">
        <f>IF(U1305="","",_xlfn.LET(_xlpm.x,VLOOKUP(U1305,'Drop-down_menus'!$F$2:$G$16,2,FALSE),IF(_xlpm.x=0,"",_xlpm.x)))</f>
        <v/>
      </c>
      <c r="Z1305" t="str">
        <f>IF(V1305="","",_xlfn.LET(_xlpm.x,VLOOKUP(V1305,'Drop-down_menus'!$F$2:$G$16,2,FALSE),IF(_xlpm.x=0,"",_xlpm.x)))</f>
        <v>https://orcid.org/0000-0001-5767-3220</v>
      </c>
      <c r="AA1305" t="str">
        <f>IF(W1305="","",_xlfn.LET(_xlpm.x,VLOOKUP(W1305,'Drop-down_menus'!$F$2:$G$16,2,FALSE),IF(_xlpm.x=0,"",_xlpm.x)))</f>
        <v/>
      </c>
      <c r="AB1305" t="s">
        <v>702</v>
      </c>
      <c r="AE1305" t="s">
        <v>737</v>
      </c>
    </row>
    <row r="1306" spans="1:31" hidden="1" x14ac:dyDescent="0.2">
      <c r="A1306" s="2" t="s">
        <v>312</v>
      </c>
      <c r="C1306">
        <v>2750</v>
      </c>
      <c r="D1306" t="s">
        <v>711</v>
      </c>
      <c r="E1306" t="s">
        <v>804</v>
      </c>
      <c r="I1306" t="s">
        <v>2611</v>
      </c>
      <c r="J1306" t="str">
        <f>IF($I1306="","",_xlfn.LET(_xlpm.x,VLOOKUP($I1306,'taxon-match_2026-08-31'!$A$2:$N$122,6,FALSE),IF(_xlpm.x=0,"",_xlpm.x)))</f>
        <v/>
      </c>
      <c r="K1306" t="str">
        <f>IF($I1306="","",_xlfn.LET(_xlpm.x,VLOOKUP($I1306,'taxon-match_2026-08-31'!$A$2:$N$122,4,FALSE),IF(_xlpm.x=0,"",_xlpm.x)))</f>
        <v/>
      </c>
      <c r="L1306" t="str">
        <f>IF($I1306="","",_xlfn.LET(_xlpm.x,VLOOKUP($I1306,'taxon-match_2026-08-31'!$A$2:$N$122,7,FALSE),IF(_xlpm.x=0,"",_xlpm.x)))</f>
        <v/>
      </c>
      <c r="M1306" t="str">
        <f>IF($I1306="","",_xlfn.LET(_xlpm.x,VLOOKUP($I1306,'taxon-match_2026-08-31'!$A$2:$N$122,8,FALSE),IF(_xlpm.x=0,"",_xlpm.x)))</f>
        <v/>
      </c>
      <c r="N1306" t="str">
        <f>IF($I1306="","",_xlfn.LET(_xlpm.x,VLOOKUP($I1306,'taxon-match_2026-08-31'!$A$2:$N$122,9,FALSE),IF(_xlpm.x=0,"",_xlpm.x)))</f>
        <v/>
      </c>
      <c r="O1306" t="str">
        <f>IF($I1306="","",_xlfn.LET(_xlpm.x,VLOOKUP($I1306,'taxon-match_2026-08-31'!$A$2:$N$122,10,FALSE),IF(_xlpm.x=0,"",_xlpm.x)))</f>
        <v/>
      </c>
      <c r="P1306" t="str">
        <f>IF($I1306="","",_xlfn.LET(_xlpm.x,VLOOKUP($I1306,'taxon-match_2026-08-31'!$A$2:$N$122,11,FALSE),IF(_xlpm.x=0,"",_xlpm.x)))</f>
        <v/>
      </c>
      <c r="Q1306" t="str">
        <f>IF($I1306="","",_xlfn.LET(_xlpm.x,VLOOKUP($I1306,'taxon-match_2026-08-31'!$A$2:$N$122,12,FALSE),IF(_xlpm.x=0,"",_xlpm.x)))</f>
        <v/>
      </c>
      <c r="R1306" t="str">
        <f>IF($I1306="","",_xlfn.LET(_xlpm.x,VLOOKUP($I1306,'taxon-match_2026-08-31'!$A$2:$N$122,14,FALSE),IF(_xlpm.x=0,"",_xlpm.x)))</f>
        <v/>
      </c>
      <c r="T1306" t="s">
        <v>71</v>
      </c>
      <c r="U1306" t="s">
        <v>254</v>
      </c>
      <c r="V1306" t="s">
        <v>67</v>
      </c>
      <c r="X1306" t="str">
        <f>IF(T1306="","",_xlfn.LET(_xlpm.x,VLOOKUP(T1306,'Drop-down_menus'!$F$2:$G$16,2,FALSE),IF(_xlpm.x=0,"",_xlpm.x)))</f>
        <v>https://orcid.org/0009-0002-6669-2911</v>
      </c>
      <c r="Y1306" t="str">
        <f>IF(U1306="","",_xlfn.LET(_xlpm.x,VLOOKUP(U1306,'Drop-down_menus'!$F$2:$G$16,2,FALSE),IF(_xlpm.x=0,"",_xlpm.x)))</f>
        <v/>
      </c>
      <c r="Z1306" t="str">
        <f>IF(V1306="","",_xlfn.LET(_xlpm.x,VLOOKUP(V1306,'Drop-down_menus'!$F$2:$G$16,2,FALSE),IF(_xlpm.x=0,"",_xlpm.x)))</f>
        <v>https://orcid.org/0000-0001-5767-3220</v>
      </c>
      <c r="AA1306" t="str">
        <f>IF(W1306="","",_xlfn.LET(_xlpm.x,VLOOKUP(W1306,'Drop-down_menus'!$F$2:$G$16,2,FALSE),IF(_xlpm.x=0,"",_xlpm.x)))</f>
        <v/>
      </c>
      <c r="AB1306" t="s">
        <v>757</v>
      </c>
      <c r="AE1306" t="s">
        <v>745</v>
      </c>
    </row>
    <row r="1307" spans="1:31" hidden="1" x14ac:dyDescent="0.2">
      <c r="A1307" s="2" t="s">
        <v>312</v>
      </c>
      <c r="C1307">
        <v>2751</v>
      </c>
      <c r="D1307" t="s">
        <v>711</v>
      </c>
      <c r="E1307" t="s">
        <v>804</v>
      </c>
      <c r="I1307" t="s">
        <v>2611</v>
      </c>
      <c r="J1307" t="str">
        <f>IF($I1307="","",_xlfn.LET(_xlpm.x,VLOOKUP($I1307,'taxon-match_2026-08-31'!$A$2:$N$122,6,FALSE),IF(_xlpm.x=0,"",_xlpm.x)))</f>
        <v/>
      </c>
      <c r="K1307" t="str">
        <f>IF($I1307="","",_xlfn.LET(_xlpm.x,VLOOKUP($I1307,'taxon-match_2026-08-31'!$A$2:$N$122,4,FALSE),IF(_xlpm.x=0,"",_xlpm.x)))</f>
        <v/>
      </c>
      <c r="L1307" t="str">
        <f>IF($I1307="","",_xlfn.LET(_xlpm.x,VLOOKUP($I1307,'taxon-match_2026-08-31'!$A$2:$N$122,7,FALSE),IF(_xlpm.x=0,"",_xlpm.x)))</f>
        <v/>
      </c>
      <c r="M1307" t="str">
        <f>IF($I1307="","",_xlfn.LET(_xlpm.x,VLOOKUP($I1307,'taxon-match_2026-08-31'!$A$2:$N$122,8,FALSE),IF(_xlpm.x=0,"",_xlpm.x)))</f>
        <v/>
      </c>
      <c r="N1307" t="str">
        <f>IF($I1307="","",_xlfn.LET(_xlpm.x,VLOOKUP($I1307,'taxon-match_2026-08-31'!$A$2:$N$122,9,FALSE),IF(_xlpm.x=0,"",_xlpm.x)))</f>
        <v/>
      </c>
      <c r="O1307" t="str">
        <f>IF($I1307="","",_xlfn.LET(_xlpm.x,VLOOKUP($I1307,'taxon-match_2026-08-31'!$A$2:$N$122,10,FALSE),IF(_xlpm.x=0,"",_xlpm.x)))</f>
        <v/>
      </c>
      <c r="P1307" t="str">
        <f>IF($I1307="","",_xlfn.LET(_xlpm.x,VLOOKUP($I1307,'taxon-match_2026-08-31'!$A$2:$N$122,11,FALSE),IF(_xlpm.x=0,"",_xlpm.x)))</f>
        <v/>
      </c>
      <c r="Q1307" t="str">
        <f>IF($I1307="","",_xlfn.LET(_xlpm.x,VLOOKUP($I1307,'taxon-match_2026-08-31'!$A$2:$N$122,12,FALSE),IF(_xlpm.x=0,"",_xlpm.x)))</f>
        <v/>
      </c>
      <c r="R1307" t="str">
        <f>IF($I1307="","",_xlfn.LET(_xlpm.x,VLOOKUP($I1307,'taxon-match_2026-08-31'!$A$2:$N$122,14,FALSE),IF(_xlpm.x=0,"",_xlpm.x)))</f>
        <v/>
      </c>
      <c r="T1307" t="s">
        <v>71</v>
      </c>
      <c r="U1307" t="s">
        <v>254</v>
      </c>
      <c r="V1307" t="s">
        <v>67</v>
      </c>
      <c r="X1307" t="str">
        <f>IF(T1307="","",_xlfn.LET(_xlpm.x,VLOOKUP(T1307,'Drop-down_menus'!$F$2:$G$16,2,FALSE),IF(_xlpm.x=0,"",_xlpm.x)))</f>
        <v>https://orcid.org/0009-0002-6669-2911</v>
      </c>
      <c r="Y1307" t="str">
        <f>IF(U1307="","",_xlfn.LET(_xlpm.x,VLOOKUP(U1307,'Drop-down_menus'!$F$2:$G$16,2,FALSE),IF(_xlpm.x=0,"",_xlpm.x)))</f>
        <v/>
      </c>
      <c r="Z1307" t="str">
        <f>IF(V1307="","",_xlfn.LET(_xlpm.x,VLOOKUP(V1307,'Drop-down_menus'!$F$2:$G$16,2,FALSE),IF(_xlpm.x=0,"",_xlpm.x)))</f>
        <v>https://orcid.org/0000-0001-5767-3220</v>
      </c>
      <c r="AA1307" t="str">
        <f>IF(W1307="","",_xlfn.LET(_xlpm.x,VLOOKUP(W1307,'Drop-down_menus'!$F$2:$G$16,2,FALSE),IF(_xlpm.x=0,"",_xlpm.x)))</f>
        <v/>
      </c>
      <c r="AB1307" t="s">
        <v>757</v>
      </c>
      <c r="AE1307" t="s">
        <v>745</v>
      </c>
    </row>
    <row r="1308" spans="1:31" hidden="1" x14ac:dyDescent="0.2">
      <c r="A1308" s="2" t="s">
        <v>312</v>
      </c>
      <c r="C1308">
        <v>2752</v>
      </c>
      <c r="D1308" t="s">
        <v>711</v>
      </c>
      <c r="E1308" t="s">
        <v>804</v>
      </c>
      <c r="I1308" t="s">
        <v>2611</v>
      </c>
      <c r="J1308" t="str">
        <f>IF($I1308="","",_xlfn.LET(_xlpm.x,VLOOKUP($I1308,'taxon-match_2026-08-31'!$A$2:$N$122,6,FALSE),IF(_xlpm.x=0,"",_xlpm.x)))</f>
        <v/>
      </c>
      <c r="K1308" t="str">
        <f>IF($I1308="","",_xlfn.LET(_xlpm.x,VLOOKUP($I1308,'taxon-match_2026-08-31'!$A$2:$N$122,4,FALSE),IF(_xlpm.x=0,"",_xlpm.x)))</f>
        <v/>
      </c>
      <c r="L1308" t="str">
        <f>IF($I1308="","",_xlfn.LET(_xlpm.x,VLOOKUP($I1308,'taxon-match_2026-08-31'!$A$2:$N$122,7,FALSE),IF(_xlpm.x=0,"",_xlpm.x)))</f>
        <v/>
      </c>
      <c r="M1308" t="str">
        <f>IF($I1308="","",_xlfn.LET(_xlpm.x,VLOOKUP($I1308,'taxon-match_2026-08-31'!$A$2:$N$122,8,FALSE),IF(_xlpm.x=0,"",_xlpm.x)))</f>
        <v/>
      </c>
      <c r="N1308" t="str">
        <f>IF($I1308="","",_xlfn.LET(_xlpm.x,VLOOKUP($I1308,'taxon-match_2026-08-31'!$A$2:$N$122,9,FALSE),IF(_xlpm.x=0,"",_xlpm.x)))</f>
        <v/>
      </c>
      <c r="O1308" t="str">
        <f>IF($I1308="","",_xlfn.LET(_xlpm.x,VLOOKUP($I1308,'taxon-match_2026-08-31'!$A$2:$N$122,10,FALSE),IF(_xlpm.x=0,"",_xlpm.x)))</f>
        <v/>
      </c>
      <c r="P1308" t="str">
        <f>IF($I1308="","",_xlfn.LET(_xlpm.x,VLOOKUP($I1308,'taxon-match_2026-08-31'!$A$2:$N$122,11,FALSE),IF(_xlpm.x=0,"",_xlpm.x)))</f>
        <v/>
      </c>
      <c r="Q1308" t="str">
        <f>IF($I1308="","",_xlfn.LET(_xlpm.x,VLOOKUP($I1308,'taxon-match_2026-08-31'!$A$2:$N$122,12,FALSE),IF(_xlpm.x=0,"",_xlpm.x)))</f>
        <v/>
      </c>
      <c r="R1308" t="str">
        <f>IF($I1308="","",_xlfn.LET(_xlpm.x,VLOOKUP($I1308,'taxon-match_2026-08-31'!$A$2:$N$122,14,FALSE),IF(_xlpm.x=0,"",_xlpm.x)))</f>
        <v/>
      </c>
      <c r="T1308" t="s">
        <v>71</v>
      </c>
      <c r="U1308" t="s">
        <v>254</v>
      </c>
      <c r="V1308" t="s">
        <v>67</v>
      </c>
      <c r="X1308" t="str">
        <f>IF(T1308="","",_xlfn.LET(_xlpm.x,VLOOKUP(T1308,'Drop-down_menus'!$F$2:$G$16,2,FALSE),IF(_xlpm.x=0,"",_xlpm.x)))</f>
        <v>https://orcid.org/0009-0002-6669-2911</v>
      </c>
      <c r="Y1308" t="str">
        <f>IF(U1308="","",_xlfn.LET(_xlpm.x,VLOOKUP(U1308,'Drop-down_menus'!$F$2:$G$16,2,FALSE),IF(_xlpm.x=0,"",_xlpm.x)))</f>
        <v/>
      </c>
      <c r="Z1308" t="str">
        <f>IF(V1308="","",_xlfn.LET(_xlpm.x,VLOOKUP(V1308,'Drop-down_menus'!$F$2:$G$16,2,FALSE),IF(_xlpm.x=0,"",_xlpm.x)))</f>
        <v>https://orcid.org/0000-0001-5767-3220</v>
      </c>
      <c r="AA1308" t="str">
        <f>IF(W1308="","",_xlfn.LET(_xlpm.x,VLOOKUP(W1308,'Drop-down_menus'!$F$2:$G$16,2,FALSE),IF(_xlpm.x=0,"",_xlpm.x)))</f>
        <v/>
      </c>
      <c r="AB1308" t="s">
        <v>757</v>
      </c>
      <c r="AE1308" t="s">
        <v>745</v>
      </c>
    </row>
    <row r="1309" spans="1:31" hidden="1" x14ac:dyDescent="0.2">
      <c r="A1309" s="2" t="s">
        <v>320</v>
      </c>
      <c r="C1309">
        <v>3051</v>
      </c>
      <c r="D1309" t="s">
        <v>711</v>
      </c>
      <c r="E1309" t="s">
        <v>736</v>
      </c>
      <c r="I1309" t="s">
        <v>2611</v>
      </c>
      <c r="J1309" t="str">
        <f>IF($I1309="","",_xlfn.LET(_xlpm.x,VLOOKUP($I1309,'taxon-match_2026-08-31'!$A$2:$N$122,6,FALSE),IF(_xlpm.x=0,"",_xlpm.x)))</f>
        <v/>
      </c>
      <c r="K1309" t="str">
        <f>IF($I1309="","",_xlfn.LET(_xlpm.x,VLOOKUP($I1309,'taxon-match_2026-08-31'!$A$2:$N$122,4,FALSE),IF(_xlpm.x=0,"",_xlpm.x)))</f>
        <v/>
      </c>
      <c r="L1309" t="str">
        <f>IF($I1309="","",_xlfn.LET(_xlpm.x,VLOOKUP($I1309,'taxon-match_2026-08-31'!$A$2:$N$122,7,FALSE),IF(_xlpm.x=0,"",_xlpm.x)))</f>
        <v/>
      </c>
      <c r="M1309" t="str">
        <f>IF($I1309="","",_xlfn.LET(_xlpm.x,VLOOKUP($I1309,'taxon-match_2026-08-31'!$A$2:$N$122,8,FALSE),IF(_xlpm.x=0,"",_xlpm.x)))</f>
        <v/>
      </c>
      <c r="N1309" t="str">
        <f>IF($I1309="","",_xlfn.LET(_xlpm.x,VLOOKUP($I1309,'taxon-match_2026-08-31'!$A$2:$N$122,9,FALSE),IF(_xlpm.x=0,"",_xlpm.x)))</f>
        <v/>
      </c>
      <c r="O1309" t="str">
        <f>IF($I1309="","",_xlfn.LET(_xlpm.x,VLOOKUP($I1309,'taxon-match_2026-08-31'!$A$2:$N$122,10,FALSE),IF(_xlpm.x=0,"",_xlpm.x)))</f>
        <v/>
      </c>
      <c r="P1309" t="str">
        <f>IF($I1309="","",_xlfn.LET(_xlpm.x,VLOOKUP($I1309,'taxon-match_2026-08-31'!$A$2:$N$122,11,FALSE),IF(_xlpm.x=0,"",_xlpm.x)))</f>
        <v/>
      </c>
      <c r="Q1309" t="str">
        <f>IF($I1309="","",_xlfn.LET(_xlpm.x,VLOOKUP($I1309,'taxon-match_2026-08-31'!$A$2:$N$122,12,FALSE),IF(_xlpm.x=0,"",_xlpm.x)))</f>
        <v/>
      </c>
      <c r="R1309" t="str">
        <f>IF($I1309="","",_xlfn.LET(_xlpm.x,VLOOKUP($I1309,'taxon-match_2026-08-31'!$A$2:$N$122,14,FALSE),IF(_xlpm.x=0,"",_xlpm.x)))</f>
        <v/>
      </c>
      <c r="T1309" t="s">
        <v>71</v>
      </c>
      <c r="U1309" t="s">
        <v>254</v>
      </c>
      <c r="V1309" t="s">
        <v>67</v>
      </c>
      <c r="X1309" t="str">
        <f>IF(T1309="","",_xlfn.LET(_xlpm.x,VLOOKUP(T1309,'Drop-down_menus'!$F$2:$G$16,2,FALSE),IF(_xlpm.x=0,"",_xlpm.x)))</f>
        <v>https://orcid.org/0009-0002-6669-2911</v>
      </c>
      <c r="Y1309" t="str">
        <f>IF(U1309="","",_xlfn.LET(_xlpm.x,VLOOKUP(U1309,'Drop-down_menus'!$F$2:$G$16,2,FALSE),IF(_xlpm.x=0,"",_xlpm.x)))</f>
        <v/>
      </c>
      <c r="Z1309" t="str">
        <f>IF(V1309="","",_xlfn.LET(_xlpm.x,VLOOKUP(V1309,'Drop-down_menus'!$F$2:$G$16,2,FALSE),IF(_xlpm.x=0,"",_xlpm.x)))</f>
        <v>https://orcid.org/0000-0001-5767-3220</v>
      </c>
      <c r="AA1309" t="str">
        <f>IF(W1309="","",_xlfn.LET(_xlpm.x,VLOOKUP(W1309,'Drop-down_menus'!$F$2:$G$16,2,FALSE),IF(_xlpm.x=0,"",_xlpm.x)))</f>
        <v/>
      </c>
      <c r="AB1309" t="s">
        <v>702</v>
      </c>
      <c r="AE1309" t="s">
        <v>737</v>
      </c>
    </row>
    <row r="1310" spans="1:31" hidden="1" x14ac:dyDescent="0.2">
      <c r="A1310" s="2" t="s">
        <v>320</v>
      </c>
      <c r="C1310">
        <v>3052</v>
      </c>
      <c r="D1310" t="s">
        <v>711</v>
      </c>
      <c r="E1310" t="s">
        <v>736</v>
      </c>
      <c r="I1310" t="s">
        <v>2611</v>
      </c>
      <c r="J1310" t="str">
        <f>IF($I1310="","",_xlfn.LET(_xlpm.x,VLOOKUP($I1310,'taxon-match_2026-08-31'!$A$2:$N$122,6,FALSE),IF(_xlpm.x=0,"",_xlpm.x)))</f>
        <v/>
      </c>
      <c r="K1310" t="str">
        <f>IF($I1310="","",_xlfn.LET(_xlpm.x,VLOOKUP($I1310,'taxon-match_2026-08-31'!$A$2:$N$122,4,FALSE),IF(_xlpm.x=0,"",_xlpm.x)))</f>
        <v/>
      </c>
      <c r="L1310" t="str">
        <f>IF($I1310="","",_xlfn.LET(_xlpm.x,VLOOKUP($I1310,'taxon-match_2026-08-31'!$A$2:$N$122,7,FALSE),IF(_xlpm.x=0,"",_xlpm.x)))</f>
        <v/>
      </c>
      <c r="M1310" t="str">
        <f>IF($I1310="","",_xlfn.LET(_xlpm.x,VLOOKUP($I1310,'taxon-match_2026-08-31'!$A$2:$N$122,8,FALSE),IF(_xlpm.x=0,"",_xlpm.x)))</f>
        <v/>
      </c>
      <c r="N1310" t="str">
        <f>IF($I1310="","",_xlfn.LET(_xlpm.x,VLOOKUP($I1310,'taxon-match_2026-08-31'!$A$2:$N$122,9,FALSE),IF(_xlpm.x=0,"",_xlpm.x)))</f>
        <v/>
      </c>
      <c r="O1310" t="str">
        <f>IF($I1310="","",_xlfn.LET(_xlpm.x,VLOOKUP($I1310,'taxon-match_2026-08-31'!$A$2:$N$122,10,FALSE),IF(_xlpm.x=0,"",_xlpm.x)))</f>
        <v/>
      </c>
      <c r="P1310" t="str">
        <f>IF($I1310="","",_xlfn.LET(_xlpm.x,VLOOKUP($I1310,'taxon-match_2026-08-31'!$A$2:$N$122,11,FALSE),IF(_xlpm.x=0,"",_xlpm.x)))</f>
        <v/>
      </c>
      <c r="Q1310" t="str">
        <f>IF($I1310="","",_xlfn.LET(_xlpm.x,VLOOKUP($I1310,'taxon-match_2026-08-31'!$A$2:$N$122,12,FALSE),IF(_xlpm.x=0,"",_xlpm.x)))</f>
        <v/>
      </c>
      <c r="R1310" t="str">
        <f>IF($I1310="","",_xlfn.LET(_xlpm.x,VLOOKUP($I1310,'taxon-match_2026-08-31'!$A$2:$N$122,14,FALSE),IF(_xlpm.x=0,"",_xlpm.x)))</f>
        <v/>
      </c>
      <c r="T1310" t="s">
        <v>71</v>
      </c>
      <c r="U1310" t="s">
        <v>254</v>
      </c>
      <c r="V1310" t="s">
        <v>67</v>
      </c>
      <c r="X1310" t="str">
        <f>IF(T1310="","",_xlfn.LET(_xlpm.x,VLOOKUP(T1310,'Drop-down_menus'!$F$2:$G$16,2,FALSE),IF(_xlpm.x=0,"",_xlpm.x)))</f>
        <v>https://orcid.org/0009-0002-6669-2911</v>
      </c>
      <c r="Y1310" t="str">
        <f>IF(U1310="","",_xlfn.LET(_xlpm.x,VLOOKUP(U1310,'Drop-down_menus'!$F$2:$G$16,2,FALSE),IF(_xlpm.x=0,"",_xlpm.x)))</f>
        <v/>
      </c>
      <c r="Z1310" t="str">
        <f>IF(V1310="","",_xlfn.LET(_xlpm.x,VLOOKUP(V1310,'Drop-down_menus'!$F$2:$G$16,2,FALSE),IF(_xlpm.x=0,"",_xlpm.x)))</f>
        <v>https://orcid.org/0000-0001-5767-3220</v>
      </c>
      <c r="AA1310" t="str">
        <f>IF(W1310="","",_xlfn.LET(_xlpm.x,VLOOKUP(W1310,'Drop-down_menus'!$F$2:$G$16,2,FALSE),IF(_xlpm.x=0,"",_xlpm.x)))</f>
        <v/>
      </c>
      <c r="AB1310" t="s">
        <v>702</v>
      </c>
      <c r="AE1310" t="s">
        <v>737</v>
      </c>
    </row>
    <row r="1311" spans="1:31" hidden="1" x14ac:dyDescent="0.2">
      <c r="A1311" s="2" t="s">
        <v>320</v>
      </c>
      <c r="C1311">
        <v>3053</v>
      </c>
      <c r="D1311" t="s">
        <v>711</v>
      </c>
      <c r="E1311" t="s">
        <v>736</v>
      </c>
      <c r="I1311" t="s">
        <v>2611</v>
      </c>
      <c r="J1311" t="str">
        <f>IF($I1311="","",_xlfn.LET(_xlpm.x,VLOOKUP($I1311,'taxon-match_2026-08-31'!$A$2:$N$122,6,FALSE),IF(_xlpm.x=0,"",_xlpm.x)))</f>
        <v/>
      </c>
      <c r="K1311" t="str">
        <f>IF($I1311="","",_xlfn.LET(_xlpm.x,VLOOKUP($I1311,'taxon-match_2026-08-31'!$A$2:$N$122,4,FALSE),IF(_xlpm.x=0,"",_xlpm.x)))</f>
        <v/>
      </c>
      <c r="L1311" t="str">
        <f>IF($I1311="","",_xlfn.LET(_xlpm.x,VLOOKUP($I1311,'taxon-match_2026-08-31'!$A$2:$N$122,7,FALSE),IF(_xlpm.x=0,"",_xlpm.x)))</f>
        <v/>
      </c>
      <c r="M1311" t="str">
        <f>IF($I1311="","",_xlfn.LET(_xlpm.x,VLOOKUP($I1311,'taxon-match_2026-08-31'!$A$2:$N$122,8,FALSE),IF(_xlpm.x=0,"",_xlpm.x)))</f>
        <v/>
      </c>
      <c r="N1311" t="str">
        <f>IF($I1311="","",_xlfn.LET(_xlpm.x,VLOOKUP($I1311,'taxon-match_2026-08-31'!$A$2:$N$122,9,FALSE),IF(_xlpm.x=0,"",_xlpm.x)))</f>
        <v/>
      </c>
      <c r="O1311" t="str">
        <f>IF($I1311="","",_xlfn.LET(_xlpm.x,VLOOKUP($I1311,'taxon-match_2026-08-31'!$A$2:$N$122,10,FALSE),IF(_xlpm.x=0,"",_xlpm.x)))</f>
        <v/>
      </c>
      <c r="P1311" t="str">
        <f>IF($I1311="","",_xlfn.LET(_xlpm.x,VLOOKUP($I1311,'taxon-match_2026-08-31'!$A$2:$N$122,11,FALSE),IF(_xlpm.x=0,"",_xlpm.x)))</f>
        <v/>
      </c>
      <c r="Q1311" t="str">
        <f>IF($I1311="","",_xlfn.LET(_xlpm.x,VLOOKUP($I1311,'taxon-match_2026-08-31'!$A$2:$N$122,12,FALSE),IF(_xlpm.x=0,"",_xlpm.x)))</f>
        <v/>
      </c>
      <c r="R1311" t="str">
        <f>IF($I1311="","",_xlfn.LET(_xlpm.x,VLOOKUP($I1311,'taxon-match_2026-08-31'!$A$2:$N$122,14,FALSE),IF(_xlpm.x=0,"",_xlpm.x)))</f>
        <v/>
      </c>
      <c r="T1311" t="s">
        <v>71</v>
      </c>
      <c r="U1311" t="s">
        <v>254</v>
      </c>
      <c r="V1311" t="s">
        <v>67</v>
      </c>
      <c r="X1311" t="str">
        <f>IF(T1311="","",_xlfn.LET(_xlpm.x,VLOOKUP(T1311,'Drop-down_menus'!$F$2:$G$16,2,FALSE),IF(_xlpm.x=0,"",_xlpm.x)))</f>
        <v>https://orcid.org/0009-0002-6669-2911</v>
      </c>
      <c r="Y1311" t="str">
        <f>IF(U1311="","",_xlfn.LET(_xlpm.x,VLOOKUP(U1311,'Drop-down_menus'!$F$2:$G$16,2,FALSE),IF(_xlpm.x=0,"",_xlpm.x)))</f>
        <v/>
      </c>
      <c r="Z1311" t="str">
        <f>IF(V1311="","",_xlfn.LET(_xlpm.x,VLOOKUP(V1311,'Drop-down_menus'!$F$2:$G$16,2,FALSE),IF(_xlpm.x=0,"",_xlpm.x)))</f>
        <v>https://orcid.org/0000-0001-5767-3220</v>
      </c>
      <c r="AA1311" t="str">
        <f>IF(W1311="","",_xlfn.LET(_xlpm.x,VLOOKUP(W1311,'Drop-down_menus'!$F$2:$G$16,2,FALSE),IF(_xlpm.x=0,"",_xlpm.x)))</f>
        <v/>
      </c>
      <c r="AB1311" t="s">
        <v>702</v>
      </c>
      <c r="AE1311" t="s">
        <v>737</v>
      </c>
    </row>
    <row r="1312" spans="1:31" hidden="1" x14ac:dyDescent="0.2">
      <c r="A1312" s="2" t="s">
        <v>320</v>
      </c>
      <c r="C1312">
        <v>3054</v>
      </c>
      <c r="D1312" t="s">
        <v>711</v>
      </c>
      <c r="E1312" t="s">
        <v>803</v>
      </c>
      <c r="I1312" t="s">
        <v>2611</v>
      </c>
      <c r="J1312" t="str">
        <f>IF($I1312="","",_xlfn.LET(_xlpm.x,VLOOKUP($I1312,'taxon-match_2026-08-31'!$A$2:$N$122,6,FALSE),IF(_xlpm.x=0,"",_xlpm.x)))</f>
        <v/>
      </c>
      <c r="K1312" t="str">
        <f>IF($I1312="","",_xlfn.LET(_xlpm.x,VLOOKUP($I1312,'taxon-match_2026-08-31'!$A$2:$N$122,4,FALSE),IF(_xlpm.x=0,"",_xlpm.x)))</f>
        <v/>
      </c>
      <c r="L1312" t="str">
        <f>IF($I1312="","",_xlfn.LET(_xlpm.x,VLOOKUP($I1312,'taxon-match_2026-08-31'!$A$2:$N$122,7,FALSE),IF(_xlpm.x=0,"",_xlpm.x)))</f>
        <v/>
      </c>
      <c r="M1312" t="str">
        <f>IF($I1312="","",_xlfn.LET(_xlpm.x,VLOOKUP($I1312,'taxon-match_2026-08-31'!$A$2:$N$122,8,FALSE),IF(_xlpm.x=0,"",_xlpm.x)))</f>
        <v/>
      </c>
      <c r="N1312" t="str">
        <f>IF($I1312="","",_xlfn.LET(_xlpm.x,VLOOKUP($I1312,'taxon-match_2026-08-31'!$A$2:$N$122,9,FALSE),IF(_xlpm.x=0,"",_xlpm.x)))</f>
        <v/>
      </c>
      <c r="O1312" t="str">
        <f>IF($I1312="","",_xlfn.LET(_xlpm.x,VLOOKUP($I1312,'taxon-match_2026-08-31'!$A$2:$N$122,10,FALSE),IF(_xlpm.x=0,"",_xlpm.x)))</f>
        <v/>
      </c>
      <c r="P1312" t="str">
        <f>IF($I1312="","",_xlfn.LET(_xlpm.x,VLOOKUP($I1312,'taxon-match_2026-08-31'!$A$2:$N$122,11,FALSE),IF(_xlpm.x=0,"",_xlpm.x)))</f>
        <v/>
      </c>
      <c r="Q1312" t="str">
        <f>IF($I1312="","",_xlfn.LET(_xlpm.x,VLOOKUP($I1312,'taxon-match_2026-08-31'!$A$2:$N$122,12,FALSE),IF(_xlpm.x=0,"",_xlpm.x)))</f>
        <v/>
      </c>
      <c r="R1312" t="str">
        <f>IF($I1312="","",_xlfn.LET(_xlpm.x,VLOOKUP($I1312,'taxon-match_2026-08-31'!$A$2:$N$122,14,FALSE),IF(_xlpm.x=0,"",_xlpm.x)))</f>
        <v/>
      </c>
      <c r="T1312" t="s">
        <v>71</v>
      </c>
      <c r="U1312" t="s">
        <v>254</v>
      </c>
      <c r="V1312" t="s">
        <v>67</v>
      </c>
      <c r="X1312" t="str">
        <f>IF(T1312="","",_xlfn.LET(_xlpm.x,VLOOKUP(T1312,'Drop-down_menus'!$F$2:$G$16,2,FALSE),IF(_xlpm.x=0,"",_xlpm.x)))</f>
        <v>https://orcid.org/0009-0002-6669-2911</v>
      </c>
      <c r="Y1312" t="str">
        <f>IF(U1312="","",_xlfn.LET(_xlpm.x,VLOOKUP(U1312,'Drop-down_menus'!$F$2:$G$16,2,FALSE),IF(_xlpm.x=0,"",_xlpm.x)))</f>
        <v/>
      </c>
      <c r="Z1312" t="str">
        <f>IF(V1312="","",_xlfn.LET(_xlpm.x,VLOOKUP(V1312,'Drop-down_menus'!$F$2:$G$16,2,FALSE),IF(_xlpm.x=0,"",_xlpm.x)))</f>
        <v>https://orcid.org/0000-0001-5767-3220</v>
      </c>
      <c r="AA1312" t="str">
        <f>IF(W1312="","",_xlfn.LET(_xlpm.x,VLOOKUP(W1312,'Drop-down_menus'!$F$2:$G$16,2,FALSE),IF(_xlpm.x=0,"",_xlpm.x)))</f>
        <v/>
      </c>
      <c r="AB1312" t="s">
        <v>702</v>
      </c>
      <c r="AE1312" t="s">
        <v>737</v>
      </c>
    </row>
    <row r="1313" spans="1:31" hidden="1" x14ac:dyDescent="0.2">
      <c r="A1313" s="2" t="s">
        <v>320</v>
      </c>
      <c r="C1313">
        <v>3055</v>
      </c>
      <c r="D1313" t="s">
        <v>711</v>
      </c>
      <c r="E1313" t="s">
        <v>803</v>
      </c>
      <c r="I1313" t="s">
        <v>2611</v>
      </c>
      <c r="J1313" t="str">
        <f>IF($I1313="","",_xlfn.LET(_xlpm.x,VLOOKUP($I1313,'taxon-match_2026-08-31'!$A$2:$N$122,6,FALSE),IF(_xlpm.x=0,"",_xlpm.x)))</f>
        <v/>
      </c>
      <c r="K1313" t="str">
        <f>IF($I1313="","",_xlfn.LET(_xlpm.x,VLOOKUP($I1313,'taxon-match_2026-08-31'!$A$2:$N$122,4,FALSE),IF(_xlpm.x=0,"",_xlpm.x)))</f>
        <v/>
      </c>
      <c r="L1313" t="str">
        <f>IF($I1313="","",_xlfn.LET(_xlpm.x,VLOOKUP($I1313,'taxon-match_2026-08-31'!$A$2:$N$122,7,FALSE),IF(_xlpm.x=0,"",_xlpm.x)))</f>
        <v/>
      </c>
      <c r="M1313" t="str">
        <f>IF($I1313="","",_xlfn.LET(_xlpm.x,VLOOKUP($I1313,'taxon-match_2026-08-31'!$A$2:$N$122,8,FALSE),IF(_xlpm.x=0,"",_xlpm.x)))</f>
        <v/>
      </c>
      <c r="N1313" t="str">
        <f>IF($I1313="","",_xlfn.LET(_xlpm.x,VLOOKUP($I1313,'taxon-match_2026-08-31'!$A$2:$N$122,9,FALSE),IF(_xlpm.x=0,"",_xlpm.x)))</f>
        <v/>
      </c>
      <c r="O1313" t="str">
        <f>IF($I1313="","",_xlfn.LET(_xlpm.x,VLOOKUP($I1313,'taxon-match_2026-08-31'!$A$2:$N$122,10,FALSE),IF(_xlpm.x=0,"",_xlpm.x)))</f>
        <v/>
      </c>
      <c r="P1313" t="str">
        <f>IF($I1313="","",_xlfn.LET(_xlpm.x,VLOOKUP($I1313,'taxon-match_2026-08-31'!$A$2:$N$122,11,FALSE),IF(_xlpm.x=0,"",_xlpm.x)))</f>
        <v/>
      </c>
      <c r="Q1313" t="str">
        <f>IF($I1313="","",_xlfn.LET(_xlpm.x,VLOOKUP($I1313,'taxon-match_2026-08-31'!$A$2:$N$122,12,FALSE),IF(_xlpm.x=0,"",_xlpm.x)))</f>
        <v/>
      </c>
      <c r="R1313" t="str">
        <f>IF($I1313="","",_xlfn.LET(_xlpm.x,VLOOKUP($I1313,'taxon-match_2026-08-31'!$A$2:$N$122,14,FALSE),IF(_xlpm.x=0,"",_xlpm.x)))</f>
        <v/>
      </c>
      <c r="T1313" t="s">
        <v>71</v>
      </c>
      <c r="U1313" t="s">
        <v>254</v>
      </c>
      <c r="V1313" t="s">
        <v>67</v>
      </c>
      <c r="X1313" t="str">
        <f>IF(T1313="","",_xlfn.LET(_xlpm.x,VLOOKUP(T1313,'Drop-down_menus'!$F$2:$G$16,2,FALSE),IF(_xlpm.x=0,"",_xlpm.x)))</f>
        <v>https://orcid.org/0009-0002-6669-2911</v>
      </c>
      <c r="Y1313" t="str">
        <f>IF(U1313="","",_xlfn.LET(_xlpm.x,VLOOKUP(U1313,'Drop-down_menus'!$F$2:$G$16,2,FALSE),IF(_xlpm.x=0,"",_xlpm.x)))</f>
        <v/>
      </c>
      <c r="Z1313" t="str">
        <f>IF(V1313="","",_xlfn.LET(_xlpm.x,VLOOKUP(V1313,'Drop-down_menus'!$F$2:$G$16,2,FALSE),IF(_xlpm.x=0,"",_xlpm.x)))</f>
        <v>https://orcid.org/0000-0001-5767-3220</v>
      </c>
      <c r="AA1313" t="str">
        <f>IF(W1313="","",_xlfn.LET(_xlpm.x,VLOOKUP(W1313,'Drop-down_menus'!$F$2:$G$16,2,FALSE),IF(_xlpm.x=0,"",_xlpm.x)))</f>
        <v/>
      </c>
      <c r="AB1313" t="s">
        <v>702</v>
      </c>
      <c r="AE1313" t="s">
        <v>737</v>
      </c>
    </row>
    <row r="1314" spans="1:31" hidden="1" x14ac:dyDescent="0.2">
      <c r="A1314" s="2" t="s">
        <v>320</v>
      </c>
      <c r="C1314">
        <v>3056</v>
      </c>
      <c r="D1314" t="s">
        <v>711</v>
      </c>
      <c r="E1314" t="s">
        <v>803</v>
      </c>
      <c r="I1314" t="s">
        <v>2611</v>
      </c>
      <c r="J1314" t="str">
        <f>IF($I1314="","",_xlfn.LET(_xlpm.x,VLOOKUP($I1314,'taxon-match_2026-08-31'!$A$2:$N$122,6,FALSE),IF(_xlpm.x=0,"",_xlpm.x)))</f>
        <v/>
      </c>
      <c r="K1314" t="str">
        <f>IF($I1314="","",_xlfn.LET(_xlpm.x,VLOOKUP($I1314,'taxon-match_2026-08-31'!$A$2:$N$122,4,FALSE),IF(_xlpm.x=0,"",_xlpm.x)))</f>
        <v/>
      </c>
      <c r="L1314" t="str">
        <f>IF($I1314="","",_xlfn.LET(_xlpm.x,VLOOKUP($I1314,'taxon-match_2026-08-31'!$A$2:$N$122,7,FALSE),IF(_xlpm.x=0,"",_xlpm.x)))</f>
        <v/>
      </c>
      <c r="M1314" t="str">
        <f>IF($I1314="","",_xlfn.LET(_xlpm.x,VLOOKUP($I1314,'taxon-match_2026-08-31'!$A$2:$N$122,8,FALSE),IF(_xlpm.x=0,"",_xlpm.x)))</f>
        <v/>
      </c>
      <c r="N1314" t="str">
        <f>IF($I1314="","",_xlfn.LET(_xlpm.x,VLOOKUP($I1314,'taxon-match_2026-08-31'!$A$2:$N$122,9,FALSE),IF(_xlpm.x=0,"",_xlpm.x)))</f>
        <v/>
      </c>
      <c r="O1314" t="str">
        <f>IF($I1314="","",_xlfn.LET(_xlpm.x,VLOOKUP($I1314,'taxon-match_2026-08-31'!$A$2:$N$122,10,FALSE),IF(_xlpm.x=0,"",_xlpm.x)))</f>
        <v/>
      </c>
      <c r="P1314" t="str">
        <f>IF($I1314="","",_xlfn.LET(_xlpm.x,VLOOKUP($I1314,'taxon-match_2026-08-31'!$A$2:$N$122,11,FALSE),IF(_xlpm.x=0,"",_xlpm.x)))</f>
        <v/>
      </c>
      <c r="Q1314" t="str">
        <f>IF($I1314="","",_xlfn.LET(_xlpm.x,VLOOKUP($I1314,'taxon-match_2026-08-31'!$A$2:$N$122,12,FALSE),IF(_xlpm.x=0,"",_xlpm.x)))</f>
        <v/>
      </c>
      <c r="R1314" t="str">
        <f>IF($I1314="","",_xlfn.LET(_xlpm.x,VLOOKUP($I1314,'taxon-match_2026-08-31'!$A$2:$N$122,14,FALSE),IF(_xlpm.x=0,"",_xlpm.x)))</f>
        <v/>
      </c>
      <c r="T1314" t="s">
        <v>71</v>
      </c>
      <c r="U1314" t="s">
        <v>254</v>
      </c>
      <c r="V1314" t="s">
        <v>67</v>
      </c>
      <c r="X1314" t="str">
        <f>IF(T1314="","",_xlfn.LET(_xlpm.x,VLOOKUP(T1314,'Drop-down_menus'!$F$2:$G$16,2,FALSE),IF(_xlpm.x=0,"",_xlpm.x)))</f>
        <v>https://orcid.org/0009-0002-6669-2911</v>
      </c>
      <c r="Y1314" t="str">
        <f>IF(U1314="","",_xlfn.LET(_xlpm.x,VLOOKUP(U1314,'Drop-down_menus'!$F$2:$G$16,2,FALSE),IF(_xlpm.x=0,"",_xlpm.x)))</f>
        <v/>
      </c>
      <c r="Z1314" t="str">
        <f>IF(V1314="","",_xlfn.LET(_xlpm.x,VLOOKUP(V1314,'Drop-down_menus'!$F$2:$G$16,2,FALSE),IF(_xlpm.x=0,"",_xlpm.x)))</f>
        <v>https://orcid.org/0000-0001-5767-3220</v>
      </c>
      <c r="AA1314" t="str">
        <f>IF(W1314="","",_xlfn.LET(_xlpm.x,VLOOKUP(W1314,'Drop-down_menus'!$F$2:$G$16,2,FALSE),IF(_xlpm.x=0,"",_xlpm.x)))</f>
        <v/>
      </c>
      <c r="AB1314" t="s">
        <v>702</v>
      </c>
      <c r="AE1314" t="s">
        <v>737</v>
      </c>
    </row>
    <row r="1315" spans="1:31" hidden="1" x14ac:dyDescent="0.2">
      <c r="A1315" s="2" t="s">
        <v>320</v>
      </c>
      <c r="C1315">
        <v>3057</v>
      </c>
      <c r="D1315" t="s">
        <v>711</v>
      </c>
      <c r="E1315" t="s">
        <v>804</v>
      </c>
      <c r="I1315" t="s">
        <v>2611</v>
      </c>
      <c r="J1315" t="str">
        <f>IF($I1315="","",_xlfn.LET(_xlpm.x,VLOOKUP($I1315,'taxon-match_2026-08-31'!$A$2:$N$122,6,FALSE),IF(_xlpm.x=0,"",_xlpm.x)))</f>
        <v/>
      </c>
      <c r="K1315" t="str">
        <f>IF($I1315="","",_xlfn.LET(_xlpm.x,VLOOKUP($I1315,'taxon-match_2026-08-31'!$A$2:$N$122,4,FALSE),IF(_xlpm.x=0,"",_xlpm.x)))</f>
        <v/>
      </c>
      <c r="L1315" t="str">
        <f>IF($I1315="","",_xlfn.LET(_xlpm.x,VLOOKUP($I1315,'taxon-match_2026-08-31'!$A$2:$N$122,7,FALSE),IF(_xlpm.x=0,"",_xlpm.x)))</f>
        <v/>
      </c>
      <c r="M1315" t="str">
        <f>IF($I1315="","",_xlfn.LET(_xlpm.x,VLOOKUP($I1315,'taxon-match_2026-08-31'!$A$2:$N$122,8,FALSE),IF(_xlpm.x=0,"",_xlpm.x)))</f>
        <v/>
      </c>
      <c r="N1315" t="str">
        <f>IF($I1315="","",_xlfn.LET(_xlpm.x,VLOOKUP($I1315,'taxon-match_2026-08-31'!$A$2:$N$122,9,FALSE),IF(_xlpm.x=0,"",_xlpm.x)))</f>
        <v/>
      </c>
      <c r="O1315" t="str">
        <f>IF($I1315="","",_xlfn.LET(_xlpm.x,VLOOKUP($I1315,'taxon-match_2026-08-31'!$A$2:$N$122,10,FALSE),IF(_xlpm.x=0,"",_xlpm.x)))</f>
        <v/>
      </c>
      <c r="P1315" t="str">
        <f>IF($I1315="","",_xlfn.LET(_xlpm.x,VLOOKUP($I1315,'taxon-match_2026-08-31'!$A$2:$N$122,11,FALSE),IF(_xlpm.x=0,"",_xlpm.x)))</f>
        <v/>
      </c>
      <c r="Q1315" t="str">
        <f>IF($I1315="","",_xlfn.LET(_xlpm.x,VLOOKUP($I1315,'taxon-match_2026-08-31'!$A$2:$N$122,12,FALSE),IF(_xlpm.x=0,"",_xlpm.x)))</f>
        <v/>
      </c>
      <c r="R1315" t="str">
        <f>IF($I1315="","",_xlfn.LET(_xlpm.x,VLOOKUP($I1315,'taxon-match_2026-08-31'!$A$2:$N$122,14,FALSE),IF(_xlpm.x=0,"",_xlpm.x)))</f>
        <v/>
      </c>
      <c r="T1315" t="s">
        <v>71</v>
      </c>
      <c r="U1315" t="s">
        <v>254</v>
      </c>
      <c r="V1315" t="s">
        <v>67</v>
      </c>
      <c r="X1315" t="str">
        <f>IF(T1315="","",_xlfn.LET(_xlpm.x,VLOOKUP(T1315,'Drop-down_menus'!$F$2:$G$16,2,FALSE),IF(_xlpm.x=0,"",_xlpm.x)))</f>
        <v>https://orcid.org/0009-0002-6669-2911</v>
      </c>
      <c r="Y1315" t="str">
        <f>IF(U1315="","",_xlfn.LET(_xlpm.x,VLOOKUP(U1315,'Drop-down_menus'!$F$2:$G$16,2,FALSE),IF(_xlpm.x=0,"",_xlpm.x)))</f>
        <v/>
      </c>
      <c r="Z1315" t="str">
        <f>IF(V1315="","",_xlfn.LET(_xlpm.x,VLOOKUP(V1315,'Drop-down_menus'!$F$2:$G$16,2,FALSE),IF(_xlpm.x=0,"",_xlpm.x)))</f>
        <v>https://orcid.org/0000-0001-5767-3220</v>
      </c>
      <c r="AA1315" t="str">
        <f>IF(W1315="","",_xlfn.LET(_xlpm.x,VLOOKUP(W1315,'Drop-down_menus'!$F$2:$G$16,2,FALSE),IF(_xlpm.x=0,"",_xlpm.x)))</f>
        <v/>
      </c>
      <c r="AB1315" t="s">
        <v>757</v>
      </c>
      <c r="AE1315" t="s">
        <v>745</v>
      </c>
    </row>
    <row r="1316" spans="1:31" hidden="1" x14ac:dyDescent="0.2">
      <c r="A1316" s="2" t="s">
        <v>320</v>
      </c>
      <c r="C1316">
        <v>3058</v>
      </c>
      <c r="D1316" t="s">
        <v>711</v>
      </c>
      <c r="E1316" t="s">
        <v>804</v>
      </c>
      <c r="I1316" t="s">
        <v>2611</v>
      </c>
      <c r="J1316" t="str">
        <f>IF($I1316="","",_xlfn.LET(_xlpm.x,VLOOKUP($I1316,'taxon-match_2026-08-31'!$A$2:$N$122,6,FALSE),IF(_xlpm.x=0,"",_xlpm.x)))</f>
        <v/>
      </c>
      <c r="K1316" t="str">
        <f>IF($I1316="","",_xlfn.LET(_xlpm.x,VLOOKUP($I1316,'taxon-match_2026-08-31'!$A$2:$N$122,4,FALSE),IF(_xlpm.x=0,"",_xlpm.x)))</f>
        <v/>
      </c>
      <c r="L1316" t="str">
        <f>IF($I1316="","",_xlfn.LET(_xlpm.x,VLOOKUP($I1316,'taxon-match_2026-08-31'!$A$2:$N$122,7,FALSE),IF(_xlpm.x=0,"",_xlpm.x)))</f>
        <v/>
      </c>
      <c r="M1316" t="str">
        <f>IF($I1316="","",_xlfn.LET(_xlpm.x,VLOOKUP($I1316,'taxon-match_2026-08-31'!$A$2:$N$122,8,FALSE),IF(_xlpm.x=0,"",_xlpm.x)))</f>
        <v/>
      </c>
      <c r="N1316" t="str">
        <f>IF($I1316="","",_xlfn.LET(_xlpm.x,VLOOKUP($I1316,'taxon-match_2026-08-31'!$A$2:$N$122,9,FALSE),IF(_xlpm.x=0,"",_xlpm.x)))</f>
        <v/>
      </c>
      <c r="O1316" t="str">
        <f>IF($I1316="","",_xlfn.LET(_xlpm.x,VLOOKUP($I1316,'taxon-match_2026-08-31'!$A$2:$N$122,10,FALSE),IF(_xlpm.x=0,"",_xlpm.x)))</f>
        <v/>
      </c>
      <c r="P1316" t="str">
        <f>IF($I1316="","",_xlfn.LET(_xlpm.x,VLOOKUP($I1316,'taxon-match_2026-08-31'!$A$2:$N$122,11,FALSE),IF(_xlpm.x=0,"",_xlpm.x)))</f>
        <v/>
      </c>
      <c r="Q1316" t="str">
        <f>IF($I1316="","",_xlfn.LET(_xlpm.x,VLOOKUP($I1316,'taxon-match_2026-08-31'!$A$2:$N$122,12,FALSE),IF(_xlpm.x=0,"",_xlpm.x)))</f>
        <v/>
      </c>
      <c r="R1316" t="str">
        <f>IF($I1316="","",_xlfn.LET(_xlpm.x,VLOOKUP($I1316,'taxon-match_2026-08-31'!$A$2:$N$122,14,FALSE),IF(_xlpm.x=0,"",_xlpm.x)))</f>
        <v/>
      </c>
      <c r="T1316" t="s">
        <v>71</v>
      </c>
      <c r="U1316" t="s">
        <v>254</v>
      </c>
      <c r="V1316" t="s">
        <v>67</v>
      </c>
      <c r="X1316" t="str">
        <f>IF(T1316="","",_xlfn.LET(_xlpm.x,VLOOKUP(T1316,'Drop-down_menus'!$F$2:$G$16,2,FALSE),IF(_xlpm.x=0,"",_xlpm.x)))</f>
        <v>https://orcid.org/0009-0002-6669-2911</v>
      </c>
      <c r="Y1316" t="str">
        <f>IF(U1316="","",_xlfn.LET(_xlpm.x,VLOOKUP(U1316,'Drop-down_menus'!$F$2:$G$16,2,FALSE),IF(_xlpm.x=0,"",_xlpm.x)))</f>
        <v/>
      </c>
      <c r="Z1316" t="str">
        <f>IF(V1316="","",_xlfn.LET(_xlpm.x,VLOOKUP(V1316,'Drop-down_menus'!$F$2:$G$16,2,FALSE),IF(_xlpm.x=0,"",_xlpm.x)))</f>
        <v>https://orcid.org/0000-0001-5767-3220</v>
      </c>
      <c r="AA1316" t="str">
        <f>IF(W1316="","",_xlfn.LET(_xlpm.x,VLOOKUP(W1316,'Drop-down_menus'!$F$2:$G$16,2,FALSE),IF(_xlpm.x=0,"",_xlpm.x)))</f>
        <v/>
      </c>
      <c r="AB1316" t="s">
        <v>757</v>
      </c>
      <c r="AE1316" t="s">
        <v>745</v>
      </c>
    </row>
    <row r="1317" spans="1:31" hidden="1" x14ac:dyDescent="0.2">
      <c r="A1317" s="2" t="s">
        <v>320</v>
      </c>
      <c r="C1317">
        <v>3059</v>
      </c>
      <c r="D1317" t="s">
        <v>711</v>
      </c>
      <c r="E1317" t="s">
        <v>804</v>
      </c>
      <c r="I1317" t="s">
        <v>2611</v>
      </c>
      <c r="J1317" t="str">
        <f>IF($I1317="","",_xlfn.LET(_xlpm.x,VLOOKUP($I1317,'taxon-match_2026-08-31'!$A$2:$N$122,6,FALSE),IF(_xlpm.x=0,"",_xlpm.x)))</f>
        <v/>
      </c>
      <c r="K1317" t="str">
        <f>IF($I1317="","",_xlfn.LET(_xlpm.x,VLOOKUP($I1317,'taxon-match_2026-08-31'!$A$2:$N$122,4,FALSE),IF(_xlpm.x=0,"",_xlpm.x)))</f>
        <v/>
      </c>
      <c r="L1317" t="str">
        <f>IF($I1317="","",_xlfn.LET(_xlpm.x,VLOOKUP($I1317,'taxon-match_2026-08-31'!$A$2:$N$122,7,FALSE),IF(_xlpm.x=0,"",_xlpm.x)))</f>
        <v/>
      </c>
      <c r="M1317" t="str">
        <f>IF($I1317="","",_xlfn.LET(_xlpm.x,VLOOKUP($I1317,'taxon-match_2026-08-31'!$A$2:$N$122,8,FALSE),IF(_xlpm.x=0,"",_xlpm.x)))</f>
        <v/>
      </c>
      <c r="N1317" t="str">
        <f>IF($I1317="","",_xlfn.LET(_xlpm.x,VLOOKUP($I1317,'taxon-match_2026-08-31'!$A$2:$N$122,9,FALSE),IF(_xlpm.x=0,"",_xlpm.x)))</f>
        <v/>
      </c>
      <c r="O1317" t="str">
        <f>IF($I1317="","",_xlfn.LET(_xlpm.x,VLOOKUP($I1317,'taxon-match_2026-08-31'!$A$2:$N$122,10,FALSE),IF(_xlpm.x=0,"",_xlpm.x)))</f>
        <v/>
      </c>
      <c r="P1317" t="str">
        <f>IF($I1317="","",_xlfn.LET(_xlpm.x,VLOOKUP($I1317,'taxon-match_2026-08-31'!$A$2:$N$122,11,FALSE),IF(_xlpm.x=0,"",_xlpm.x)))</f>
        <v/>
      </c>
      <c r="Q1317" t="str">
        <f>IF($I1317="","",_xlfn.LET(_xlpm.x,VLOOKUP($I1317,'taxon-match_2026-08-31'!$A$2:$N$122,12,FALSE),IF(_xlpm.x=0,"",_xlpm.x)))</f>
        <v/>
      </c>
      <c r="R1317" t="str">
        <f>IF($I1317="","",_xlfn.LET(_xlpm.x,VLOOKUP($I1317,'taxon-match_2026-08-31'!$A$2:$N$122,14,FALSE),IF(_xlpm.x=0,"",_xlpm.x)))</f>
        <v/>
      </c>
      <c r="T1317" t="s">
        <v>71</v>
      </c>
      <c r="U1317" t="s">
        <v>254</v>
      </c>
      <c r="V1317" t="s">
        <v>67</v>
      </c>
      <c r="X1317" t="str">
        <f>IF(T1317="","",_xlfn.LET(_xlpm.x,VLOOKUP(T1317,'Drop-down_menus'!$F$2:$G$16,2,FALSE),IF(_xlpm.x=0,"",_xlpm.x)))</f>
        <v>https://orcid.org/0009-0002-6669-2911</v>
      </c>
      <c r="Y1317" t="str">
        <f>IF(U1317="","",_xlfn.LET(_xlpm.x,VLOOKUP(U1317,'Drop-down_menus'!$F$2:$G$16,2,FALSE),IF(_xlpm.x=0,"",_xlpm.x)))</f>
        <v/>
      </c>
      <c r="Z1317" t="str">
        <f>IF(V1317="","",_xlfn.LET(_xlpm.x,VLOOKUP(V1317,'Drop-down_menus'!$F$2:$G$16,2,FALSE),IF(_xlpm.x=0,"",_xlpm.x)))</f>
        <v>https://orcid.org/0000-0001-5767-3220</v>
      </c>
      <c r="AA1317" t="str">
        <f>IF(W1317="","",_xlfn.LET(_xlpm.x,VLOOKUP(W1317,'Drop-down_menus'!$F$2:$G$16,2,FALSE),IF(_xlpm.x=0,"",_xlpm.x)))</f>
        <v/>
      </c>
      <c r="AB1317" t="s">
        <v>757</v>
      </c>
      <c r="AE1317" t="s">
        <v>745</v>
      </c>
    </row>
    <row r="1318" spans="1:31" hidden="1" x14ac:dyDescent="0.2">
      <c r="A1318" s="2" t="s">
        <v>330</v>
      </c>
      <c r="C1318">
        <v>3072</v>
      </c>
      <c r="D1318" t="s">
        <v>711</v>
      </c>
      <c r="E1318" t="s">
        <v>740</v>
      </c>
      <c r="I1318" t="s">
        <v>2611</v>
      </c>
      <c r="J1318" t="str">
        <f>IF($I1318="","",_xlfn.LET(_xlpm.x,VLOOKUP($I1318,'taxon-match_2026-08-31'!$A$2:$N$122,6,FALSE),IF(_xlpm.x=0,"",_xlpm.x)))</f>
        <v/>
      </c>
      <c r="K1318" t="str">
        <f>IF($I1318="","",_xlfn.LET(_xlpm.x,VLOOKUP($I1318,'taxon-match_2026-08-31'!$A$2:$N$122,4,FALSE),IF(_xlpm.x=0,"",_xlpm.x)))</f>
        <v/>
      </c>
      <c r="L1318" t="str">
        <f>IF($I1318="","",_xlfn.LET(_xlpm.x,VLOOKUP($I1318,'taxon-match_2026-08-31'!$A$2:$N$122,7,FALSE),IF(_xlpm.x=0,"",_xlpm.x)))</f>
        <v/>
      </c>
      <c r="M1318" t="str">
        <f>IF($I1318="","",_xlfn.LET(_xlpm.x,VLOOKUP($I1318,'taxon-match_2026-08-31'!$A$2:$N$122,8,FALSE),IF(_xlpm.x=0,"",_xlpm.x)))</f>
        <v/>
      </c>
      <c r="N1318" t="str">
        <f>IF($I1318="","",_xlfn.LET(_xlpm.x,VLOOKUP($I1318,'taxon-match_2026-08-31'!$A$2:$N$122,9,FALSE),IF(_xlpm.x=0,"",_xlpm.x)))</f>
        <v/>
      </c>
      <c r="O1318" t="str">
        <f>IF($I1318="","",_xlfn.LET(_xlpm.x,VLOOKUP($I1318,'taxon-match_2026-08-31'!$A$2:$N$122,10,FALSE),IF(_xlpm.x=0,"",_xlpm.x)))</f>
        <v/>
      </c>
      <c r="P1318" t="str">
        <f>IF($I1318="","",_xlfn.LET(_xlpm.x,VLOOKUP($I1318,'taxon-match_2026-08-31'!$A$2:$N$122,11,FALSE),IF(_xlpm.x=0,"",_xlpm.x)))</f>
        <v/>
      </c>
      <c r="Q1318" t="str">
        <f>IF($I1318="","",_xlfn.LET(_xlpm.x,VLOOKUP($I1318,'taxon-match_2026-08-31'!$A$2:$N$122,12,FALSE),IF(_xlpm.x=0,"",_xlpm.x)))</f>
        <v/>
      </c>
      <c r="R1318" t="str">
        <f>IF($I1318="","",_xlfn.LET(_xlpm.x,VLOOKUP($I1318,'taxon-match_2026-08-31'!$A$2:$N$122,14,FALSE),IF(_xlpm.x=0,"",_xlpm.x)))</f>
        <v/>
      </c>
      <c r="T1318" t="s">
        <v>71</v>
      </c>
      <c r="U1318" t="s">
        <v>254</v>
      </c>
      <c r="X1318" t="str">
        <f>IF(T1318="","",_xlfn.LET(_xlpm.x,VLOOKUP(T1318,'Drop-down_menus'!$F$2:$G$16,2,FALSE),IF(_xlpm.x=0,"",_xlpm.x)))</f>
        <v>https://orcid.org/0009-0002-6669-2911</v>
      </c>
      <c r="Y1318" t="str">
        <f>IF(U1318="","",_xlfn.LET(_xlpm.x,VLOOKUP(U1318,'Drop-down_menus'!$F$2:$G$16,2,FALSE),IF(_xlpm.x=0,"",_xlpm.x)))</f>
        <v/>
      </c>
      <c r="Z1318" t="str">
        <f>IF(V1318="","",_xlfn.LET(_xlpm.x,VLOOKUP(V1318,'Drop-down_menus'!$F$2:$G$16,2,FALSE),IF(_xlpm.x=0,"",_xlpm.x)))</f>
        <v/>
      </c>
      <c r="AA1318" t="str">
        <f>IF(W1318="","",_xlfn.LET(_xlpm.x,VLOOKUP(W1318,'Drop-down_menus'!$F$2:$G$16,2,FALSE),IF(_xlpm.x=0,"",_xlpm.x)))</f>
        <v/>
      </c>
      <c r="AE1318" t="s">
        <v>739</v>
      </c>
    </row>
    <row r="1319" spans="1:31" hidden="1" x14ac:dyDescent="0.2">
      <c r="A1319" s="2" t="s">
        <v>330</v>
      </c>
      <c r="C1319">
        <v>3073</v>
      </c>
      <c r="D1319" t="s">
        <v>711</v>
      </c>
      <c r="E1319" t="s">
        <v>738</v>
      </c>
      <c r="I1319" t="s">
        <v>2611</v>
      </c>
      <c r="J1319" t="str">
        <f>IF($I1319="","",_xlfn.LET(_xlpm.x,VLOOKUP($I1319,'taxon-match_2026-08-31'!$A$2:$N$122,6,FALSE),IF(_xlpm.x=0,"",_xlpm.x)))</f>
        <v/>
      </c>
      <c r="K1319" t="str">
        <f>IF($I1319="","",_xlfn.LET(_xlpm.x,VLOOKUP($I1319,'taxon-match_2026-08-31'!$A$2:$N$122,4,FALSE),IF(_xlpm.x=0,"",_xlpm.x)))</f>
        <v/>
      </c>
      <c r="L1319" t="str">
        <f>IF($I1319="","",_xlfn.LET(_xlpm.x,VLOOKUP($I1319,'taxon-match_2026-08-31'!$A$2:$N$122,7,FALSE),IF(_xlpm.x=0,"",_xlpm.x)))</f>
        <v/>
      </c>
      <c r="M1319" t="str">
        <f>IF($I1319="","",_xlfn.LET(_xlpm.x,VLOOKUP($I1319,'taxon-match_2026-08-31'!$A$2:$N$122,8,FALSE),IF(_xlpm.x=0,"",_xlpm.x)))</f>
        <v/>
      </c>
      <c r="N1319" t="str">
        <f>IF($I1319="","",_xlfn.LET(_xlpm.x,VLOOKUP($I1319,'taxon-match_2026-08-31'!$A$2:$N$122,9,FALSE),IF(_xlpm.x=0,"",_xlpm.x)))</f>
        <v/>
      </c>
      <c r="O1319" t="str">
        <f>IF($I1319="","",_xlfn.LET(_xlpm.x,VLOOKUP($I1319,'taxon-match_2026-08-31'!$A$2:$N$122,10,FALSE),IF(_xlpm.x=0,"",_xlpm.x)))</f>
        <v/>
      </c>
      <c r="P1319" t="str">
        <f>IF($I1319="","",_xlfn.LET(_xlpm.x,VLOOKUP($I1319,'taxon-match_2026-08-31'!$A$2:$N$122,11,FALSE),IF(_xlpm.x=0,"",_xlpm.x)))</f>
        <v/>
      </c>
      <c r="Q1319" t="str">
        <f>IF($I1319="","",_xlfn.LET(_xlpm.x,VLOOKUP($I1319,'taxon-match_2026-08-31'!$A$2:$N$122,12,FALSE),IF(_xlpm.x=0,"",_xlpm.x)))</f>
        <v/>
      </c>
      <c r="R1319" t="str">
        <f>IF($I1319="","",_xlfn.LET(_xlpm.x,VLOOKUP($I1319,'taxon-match_2026-08-31'!$A$2:$N$122,14,FALSE),IF(_xlpm.x=0,"",_xlpm.x)))</f>
        <v/>
      </c>
      <c r="T1319" t="s">
        <v>71</v>
      </c>
      <c r="U1319" t="s">
        <v>254</v>
      </c>
      <c r="X1319" t="str">
        <f>IF(T1319="","",_xlfn.LET(_xlpm.x,VLOOKUP(T1319,'Drop-down_menus'!$F$2:$G$16,2,FALSE),IF(_xlpm.x=0,"",_xlpm.x)))</f>
        <v>https://orcid.org/0009-0002-6669-2911</v>
      </c>
      <c r="Y1319" t="str">
        <f>IF(U1319="","",_xlfn.LET(_xlpm.x,VLOOKUP(U1319,'Drop-down_menus'!$F$2:$G$16,2,FALSE),IF(_xlpm.x=0,"",_xlpm.x)))</f>
        <v/>
      </c>
      <c r="Z1319" t="str">
        <f>IF(V1319="","",_xlfn.LET(_xlpm.x,VLOOKUP(V1319,'Drop-down_menus'!$F$2:$G$16,2,FALSE),IF(_xlpm.x=0,"",_xlpm.x)))</f>
        <v/>
      </c>
      <c r="AA1319" t="str">
        <f>IF(W1319="","",_xlfn.LET(_xlpm.x,VLOOKUP(W1319,'Drop-down_menus'!$F$2:$G$16,2,FALSE),IF(_xlpm.x=0,"",_xlpm.x)))</f>
        <v/>
      </c>
      <c r="AE1319" t="s">
        <v>739</v>
      </c>
    </row>
    <row r="1320" spans="1:31" hidden="1" x14ac:dyDescent="0.2">
      <c r="A1320" s="2" t="s">
        <v>330</v>
      </c>
      <c r="C1320">
        <v>3074</v>
      </c>
      <c r="D1320" t="s">
        <v>711</v>
      </c>
      <c r="E1320" t="s">
        <v>721</v>
      </c>
      <c r="I1320" t="s">
        <v>2611</v>
      </c>
      <c r="J1320" t="str">
        <f>IF($I1320="","",_xlfn.LET(_xlpm.x,VLOOKUP($I1320,'taxon-match_2026-08-31'!$A$2:$N$122,6,FALSE),IF(_xlpm.x=0,"",_xlpm.x)))</f>
        <v/>
      </c>
      <c r="K1320" t="str">
        <f>IF($I1320="","",_xlfn.LET(_xlpm.x,VLOOKUP($I1320,'taxon-match_2026-08-31'!$A$2:$N$122,4,FALSE),IF(_xlpm.x=0,"",_xlpm.x)))</f>
        <v/>
      </c>
      <c r="L1320" t="str">
        <f>IF($I1320="","",_xlfn.LET(_xlpm.x,VLOOKUP($I1320,'taxon-match_2026-08-31'!$A$2:$N$122,7,FALSE),IF(_xlpm.x=0,"",_xlpm.x)))</f>
        <v/>
      </c>
      <c r="M1320" t="str">
        <f>IF($I1320="","",_xlfn.LET(_xlpm.x,VLOOKUP($I1320,'taxon-match_2026-08-31'!$A$2:$N$122,8,FALSE),IF(_xlpm.x=0,"",_xlpm.x)))</f>
        <v/>
      </c>
      <c r="N1320" t="str">
        <f>IF($I1320="","",_xlfn.LET(_xlpm.x,VLOOKUP($I1320,'taxon-match_2026-08-31'!$A$2:$N$122,9,FALSE),IF(_xlpm.x=0,"",_xlpm.x)))</f>
        <v/>
      </c>
      <c r="O1320" t="str">
        <f>IF($I1320="","",_xlfn.LET(_xlpm.x,VLOOKUP($I1320,'taxon-match_2026-08-31'!$A$2:$N$122,10,FALSE),IF(_xlpm.x=0,"",_xlpm.x)))</f>
        <v/>
      </c>
      <c r="P1320" t="str">
        <f>IF($I1320="","",_xlfn.LET(_xlpm.x,VLOOKUP($I1320,'taxon-match_2026-08-31'!$A$2:$N$122,11,FALSE),IF(_xlpm.x=0,"",_xlpm.x)))</f>
        <v/>
      </c>
      <c r="Q1320" t="str">
        <f>IF($I1320="","",_xlfn.LET(_xlpm.x,VLOOKUP($I1320,'taxon-match_2026-08-31'!$A$2:$N$122,12,FALSE),IF(_xlpm.x=0,"",_xlpm.x)))</f>
        <v/>
      </c>
      <c r="R1320" t="str">
        <f>IF($I1320="","",_xlfn.LET(_xlpm.x,VLOOKUP($I1320,'taxon-match_2026-08-31'!$A$2:$N$122,14,FALSE),IF(_xlpm.x=0,"",_xlpm.x)))</f>
        <v/>
      </c>
      <c r="T1320" t="s">
        <v>71</v>
      </c>
      <c r="U1320" t="s">
        <v>254</v>
      </c>
      <c r="X1320" t="str">
        <f>IF(T1320="","",_xlfn.LET(_xlpm.x,VLOOKUP(T1320,'Drop-down_menus'!$F$2:$G$16,2,FALSE),IF(_xlpm.x=0,"",_xlpm.x)))</f>
        <v>https://orcid.org/0009-0002-6669-2911</v>
      </c>
      <c r="Y1320" t="str">
        <f>IF(U1320="","",_xlfn.LET(_xlpm.x,VLOOKUP(U1320,'Drop-down_menus'!$F$2:$G$16,2,FALSE),IF(_xlpm.x=0,"",_xlpm.x)))</f>
        <v/>
      </c>
      <c r="Z1320" t="str">
        <f>IF(V1320="","",_xlfn.LET(_xlpm.x,VLOOKUP(V1320,'Drop-down_menus'!$F$2:$G$16,2,FALSE),IF(_xlpm.x=0,"",_xlpm.x)))</f>
        <v/>
      </c>
      <c r="AA1320" t="str">
        <f>IF(W1320="","",_xlfn.LET(_xlpm.x,VLOOKUP(W1320,'Drop-down_menus'!$F$2:$G$16,2,FALSE),IF(_xlpm.x=0,"",_xlpm.x)))</f>
        <v/>
      </c>
      <c r="AB1320" t="s">
        <v>722</v>
      </c>
      <c r="AE1320" t="s">
        <v>723</v>
      </c>
    </row>
    <row r="1321" spans="1:31" hidden="1" x14ac:dyDescent="0.2">
      <c r="A1321" s="2" t="s">
        <v>330</v>
      </c>
      <c r="C1321">
        <v>3075</v>
      </c>
      <c r="D1321" t="s">
        <v>711</v>
      </c>
      <c r="E1321" t="s">
        <v>721</v>
      </c>
      <c r="I1321" t="s">
        <v>2611</v>
      </c>
      <c r="J1321" t="str">
        <f>IF($I1321="","",_xlfn.LET(_xlpm.x,VLOOKUP($I1321,'taxon-match_2026-08-31'!$A$2:$N$122,6,FALSE),IF(_xlpm.x=0,"",_xlpm.x)))</f>
        <v/>
      </c>
      <c r="K1321" t="str">
        <f>IF($I1321="","",_xlfn.LET(_xlpm.x,VLOOKUP($I1321,'taxon-match_2026-08-31'!$A$2:$N$122,4,FALSE),IF(_xlpm.x=0,"",_xlpm.x)))</f>
        <v/>
      </c>
      <c r="L1321" t="str">
        <f>IF($I1321="","",_xlfn.LET(_xlpm.x,VLOOKUP($I1321,'taxon-match_2026-08-31'!$A$2:$N$122,7,FALSE),IF(_xlpm.x=0,"",_xlpm.x)))</f>
        <v/>
      </c>
      <c r="M1321" t="str">
        <f>IF($I1321="","",_xlfn.LET(_xlpm.x,VLOOKUP($I1321,'taxon-match_2026-08-31'!$A$2:$N$122,8,FALSE),IF(_xlpm.x=0,"",_xlpm.x)))</f>
        <v/>
      </c>
      <c r="N1321" t="str">
        <f>IF($I1321="","",_xlfn.LET(_xlpm.x,VLOOKUP($I1321,'taxon-match_2026-08-31'!$A$2:$N$122,9,FALSE),IF(_xlpm.x=0,"",_xlpm.x)))</f>
        <v/>
      </c>
      <c r="O1321" t="str">
        <f>IF($I1321="","",_xlfn.LET(_xlpm.x,VLOOKUP($I1321,'taxon-match_2026-08-31'!$A$2:$N$122,10,FALSE),IF(_xlpm.x=0,"",_xlpm.x)))</f>
        <v/>
      </c>
      <c r="P1321" t="str">
        <f>IF($I1321="","",_xlfn.LET(_xlpm.x,VLOOKUP($I1321,'taxon-match_2026-08-31'!$A$2:$N$122,11,FALSE),IF(_xlpm.x=0,"",_xlpm.x)))</f>
        <v/>
      </c>
      <c r="Q1321" t="str">
        <f>IF($I1321="","",_xlfn.LET(_xlpm.x,VLOOKUP($I1321,'taxon-match_2026-08-31'!$A$2:$N$122,12,FALSE),IF(_xlpm.x=0,"",_xlpm.x)))</f>
        <v/>
      </c>
      <c r="R1321" t="str">
        <f>IF($I1321="","",_xlfn.LET(_xlpm.x,VLOOKUP($I1321,'taxon-match_2026-08-31'!$A$2:$N$122,14,FALSE),IF(_xlpm.x=0,"",_xlpm.x)))</f>
        <v/>
      </c>
      <c r="T1321" t="s">
        <v>71</v>
      </c>
      <c r="U1321" t="s">
        <v>254</v>
      </c>
      <c r="X1321" t="str">
        <f>IF(T1321="","",_xlfn.LET(_xlpm.x,VLOOKUP(T1321,'Drop-down_menus'!$F$2:$G$16,2,FALSE),IF(_xlpm.x=0,"",_xlpm.x)))</f>
        <v>https://orcid.org/0009-0002-6669-2911</v>
      </c>
      <c r="Y1321" t="str">
        <f>IF(U1321="","",_xlfn.LET(_xlpm.x,VLOOKUP(U1321,'Drop-down_menus'!$F$2:$G$16,2,FALSE),IF(_xlpm.x=0,"",_xlpm.x)))</f>
        <v/>
      </c>
      <c r="Z1321" t="str">
        <f>IF(V1321="","",_xlfn.LET(_xlpm.x,VLOOKUP(V1321,'Drop-down_menus'!$F$2:$G$16,2,FALSE),IF(_xlpm.x=0,"",_xlpm.x)))</f>
        <v/>
      </c>
      <c r="AA1321" t="str">
        <f>IF(W1321="","",_xlfn.LET(_xlpm.x,VLOOKUP(W1321,'Drop-down_menus'!$F$2:$G$16,2,FALSE),IF(_xlpm.x=0,"",_xlpm.x)))</f>
        <v/>
      </c>
      <c r="AB1321" t="s">
        <v>722</v>
      </c>
      <c r="AE1321" t="s">
        <v>723</v>
      </c>
    </row>
    <row r="1322" spans="1:31" hidden="1" x14ac:dyDescent="0.2">
      <c r="A1322" s="2" t="s">
        <v>330</v>
      </c>
      <c r="C1322">
        <v>3076</v>
      </c>
      <c r="D1322" t="s">
        <v>711</v>
      </c>
      <c r="E1322" t="s">
        <v>724</v>
      </c>
      <c r="I1322" t="s">
        <v>2611</v>
      </c>
      <c r="J1322" t="str">
        <f>IF($I1322="","",_xlfn.LET(_xlpm.x,VLOOKUP($I1322,'taxon-match_2026-08-31'!$A$2:$N$122,6,FALSE),IF(_xlpm.x=0,"",_xlpm.x)))</f>
        <v/>
      </c>
      <c r="K1322" t="str">
        <f>IF($I1322="","",_xlfn.LET(_xlpm.x,VLOOKUP($I1322,'taxon-match_2026-08-31'!$A$2:$N$122,4,FALSE),IF(_xlpm.x=0,"",_xlpm.x)))</f>
        <v/>
      </c>
      <c r="L1322" t="str">
        <f>IF($I1322="","",_xlfn.LET(_xlpm.x,VLOOKUP($I1322,'taxon-match_2026-08-31'!$A$2:$N$122,7,FALSE),IF(_xlpm.x=0,"",_xlpm.x)))</f>
        <v/>
      </c>
      <c r="M1322" t="str">
        <f>IF($I1322="","",_xlfn.LET(_xlpm.x,VLOOKUP($I1322,'taxon-match_2026-08-31'!$A$2:$N$122,8,FALSE),IF(_xlpm.x=0,"",_xlpm.x)))</f>
        <v/>
      </c>
      <c r="N1322" t="str">
        <f>IF($I1322="","",_xlfn.LET(_xlpm.x,VLOOKUP($I1322,'taxon-match_2026-08-31'!$A$2:$N$122,9,FALSE),IF(_xlpm.x=0,"",_xlpm.x)))</f>
        <v/>
      </c>
      <c r="O1322" t="str">
        <f>IF($I1322="","",_xlfn.LET(_xlpm.x,VLOOKUP($I1322,'taxon-match_2026-08-31'!$A$2:$N$122,10,FALSE),IF(_xlpm.x=0,"",_xlpm.x)))</f>
        <v/>
      </c>
      <c r="P1322" t="str">
        <f>IF($I1322="","",_xlfn.LET(_xlpm.x,VLOOKUP($I1322,'taxon-match_2026-08-31'!$A$2:$N$122,11,FALSE),IF(_xlpm.x=0,"",_xlpm.x)))</f>
        <v/>
      </c>
      <c r="Q1322" t="str">
        <f>IF($I1322="","",_xlfn.LET(_xlpm.x,VLOOKUP($I1322,'taxon-match_2026-08-31'!$A$2:$N$122,12,FALSE),IF(_xlpm.x=0,"",_xlpm.x)))</f>
        <v/>
      </c>
      <c r="R1322" t="str">
        <f>IF($I1322="","",_xlfn.LET(_xlpm.x,VLOOKUP($I1322,'taxon-match_2026-08-31'!$A$2:$N$122,14,FALSE),IF(_xlpm.x=0,"",_xlpm.x)))</f>
        <v/>
      </c>
      <c r="T1322" t="s">
        <v>71</v>
      </c>
      <c r="U1322" t="s">
        <v>254</v>
      </c>
      <c r="X1322" t="str">
        <f>IF(T1322="","",_xlfn.LET(_xlpm.x,VLOOKUP(T1322,'Drop-down_menus'!$F$2:$G$16,2,FALSE),IF(_xlpm.x=0,"",_xlpm.x)))</f>
        <v>https://orcid.org/0009-0002-6669-2911</v>
      </c>
      <c r="Y1322" t="str">
        <f>IF(U1322="","",_xlfn.LET(_xlpm.x,VLOOKUP(U1322,'Drop-down_menus'!$F$2:$G$16,2,FALSE),IF(_xlpm.x=0,"",_xlpm.x)))</f>
        <v/>
      </c>
      <c r="Z1322" t="str">
        <f>IF(V1322="","",_xlfn.LET(_xlpm.x,VLOOKUP(V1322,'Drop-down_menus'!$F$2:$G$16,2,FALSE),IF(_xlpm.x=0,"",_xlpm.x)))</f>
        <v/>
      </c>
      <c r="AA1322" t="str">
        <f>IF(W1322="","",_xlfn.LET(_xlpm.x,VLOOKUP(W1322,'Drop-down_menus'!$F$2:$G$16,2,FALSE),IF(_xlpm.x=0,"",_xlpm.x)))</f>
        <v/>
      </c>
      <c r="AB1322" t="s">
        <v>722</v>
      </c>
      <c r="AE1322" t="s">
        <v>723</v>
      </c>
    </row>
    <row r="1323" spans="1:31" hidden="1" x14ac:dyDescent="0.2">
      <c r="A1323" s="2" t="s">
        <v>330</v>
      </c>
      <c r="C1323">
        <v>3077</v>
      </c>
      <c r="D1323" t="s">
        <v>711</v>
      </c>
      <c r="E1323" t="s">
        <v>724</v>
      </c>
      <c r="I1323" t="s">
        <v>2611</v>
      </c>
      <c r="J1323" t="str">
        <f>IF($I1323="","",_xlfn.LET(_xlpm.x,VLOOKUP($I1323,'taxon-match_2026-08-31'!$A$2:$N$122,6,FALSE),IF(_xlpm.x=0,"",_xlpm.x)))</f>
        <v/>
      </c>
      <c r="K1323" t="str">
        <f>IF($I1323="","",_xlfn.LET(_xlpm.x,VLOOKUP($I1323,'taxon-match_2026-08-31'!$A$2:$N$122,4,FALSE),IF(_xlpm.x=0,"",_xlpm.x)))</f>
        <v/>
      </c>
      <c r="L1323" t="str">
        <f>IF($I1323="","",_xlfn.LET(_xlpm.x,VLOOKUP($I1323,'taxon-match_2026-08-31'!$A$2:$N$122,7,FALSE),IF(_xlpm.x=0,"",_xlpm.x)))</f>
        <v/>
      </c>
      <c r="M1323" t="str">
        <f>IF($I1323="","",_xlfn.LET(_xlpm.x,VLOOKUP($I1323,'taxon-match_2026-08-31'!$A$2:$N$122,8,FALSE),IF(_xlpm.x=0,"",_xlpm.x)))</f>
        <v/>
      </c>
      <c r="N1323" t="str">
        <f>IF($I1323="","",_xlfn.LET(_xlpm.x,VLOOKUP($I1323,'taxon-match_2026-08-31'!$A$2:$N$122,9,FALSE),IF(_xlpm.x=0,"",_xlpm.x)))</f>
        <v/>
      </c>
      <c r="O1323" t="str">
        <f>IF($I1323="","",_xlfn.LET(_xlpm.x,VLOOKUP($I1323,'taxon-match_2026-08-31'!$A$2:$N$122,10,FALSE),IF(_xlpm.x=0,"",_xlpm.x)))</f>
        <v/>
      </c>
      <c r="P1323" t="str">
        <f>IF($I1323="","",_xlfn.LET(_xlpm.x,VLOOKUP($I1323,'taxon-match_2026-08-31'!$A$2:$N$122,11,FALSE),IF(_xlpm.x=0,"",_xlpm.x)))</f>
        <v/>
      </c>
      <c r="Q1323" t="str">
        <f>IF($I1323="","",_xlfn.LET(_xlpm.x,VLOOKUP($I1323,'taxon-match_2026-08-31'!$A$2:$N$122,12,FALSE),IF(_xlpm.x=0,"",_xlpm.x)))</f>
        <v/>
      </c>
      <c r="R1323" t="str">
        <f>IF($I1323="","",_xlfn.LET(_xlpm.x,VLOOKUP($I1323,'taxon-match_2026-08-31'!$A$2:$N$122,14,FALSE),IF(_xlpm.x=0,"",_xlpm.x)))</f>
        <v/>
      </c>
      <c r="T1323" t="s">
        <v>71</v>
      </c>
      <c r="U1323" t="s">
        <v>254</v>
      </c>
      <c r="X1323" t="str">
        <f>IF(T1323="","",_xlfn.LET(_xlpm.x,VLOOKUP(T1323,'Drop-down_menus'!$F$2:$G$16,2,FALSE),IF(_xlpm.x=0,"",_xlpm.x)))</f>
        <v>https://orcid.org/0009-0002-6669-2911</v>
      </c>
      <c r="Y1323" t="str">
        <f>IF(U1323="","",_xlfn.LET(_xlpm.x,VLOOKUP(U1323,'Drop-down_menus'!$F$2:$G$16,2,FALSE),IF(_xlpm.x=0,"",_xlpm.x)))</f>
        <v/>
      </c>
      <c r="Z1323" t="str">
        <f>IF(V1323="","",_xlfn.LET(_xlpm.x,VLOOKUP(V1323,'Drop-down_menus'!$F$2:$G$16,2,FALSE),IF(_xlpm.x=0,"",_xlpm.x)))</f>
        <v/>
      </c>
      <c r="AA1323" t="str">
        <f>IF(W1323="","",_xlfn.LET(_xlpm.x,VLOOKUP(W1323,'Drop-down_menus'!$F$2:$G$16,2,FALSE),IF(_xlpm.x=0,"",_xlpm.x)))</f>
        <v/>
      </c>
      <c r="AB1323" t="s">
        <v>722</v>
      </c>
      <c r="AE1323" t="s">
        <v>723</v>
      </c>
    </row>
    <row r="1324" spans="1:31" hidden="1" x14ac:dyDescent="0.2">
      <c r="A1324" s="2" t="s">
        <v>330</v>
      </c>
      <c r="C1324">
        <v>3078</v>
      </c>
      <c r="D1324" t="s">
        <v>711</v>
      </c>
      <c r="E1324" t="s">
        <v>725</v>
      </c>
      <c r="I1324" t="s">
        <v>2611</v>
      </c>
      <c r="J1324" t="str">
        <f>IF($I1324="","",_xlfn.LET(_xlpm.x,VLOOKUP($I1324,'taxon-match_2026-08-31'!$A$2:$N$122,6,FALSE),IF(_xlpm.x=0,"",_xlpm.x)))</f>
        <v/>
      </c>
      <c r="K1324" t="str">
        <f>IF($I1324="","",_xlfn.LET(_xlpm.x,VLOOKUP($I1324,'taxon-match_2026-08-31'!$A$2:$N$122,4,FALSE),IF(_xlpm.x=0,"",_xlpm.x)))</f>
        <v/>
      </c>
      <c r="L1324" t="str">
        <f>IF($I1324="","",_xlfn.LET(_xlpm.x,VLOOKUP($I1324,'taxon-match_2026-08-31'!$A$2:$N$122,7,FALSE),IF(_xlpm.x=0,"",_xlpm.x)))</f>
        <v/>
      </c>
      <c r="M1324" t="str">
        <f>IF($I1324="","",_xlfn.LET(_xlpm.x,VLOOKUP($I1324,'taxon-match_2026-08-31'!$A$2:$N$122,8,FALSE),IF(_xlpm.x=0,"",_xlpm.x)))</f>
        <v/>
      </c>
      <c r="N1324" t="str">
        <f>IF($I1324="","",_xlfn.LET(_xlpm.x,VLOOKUP($I1324,'taxon-match_2026-08-31'!$A$2:$N$122,9,FALSE),IF(_xlpm.x=0,"",_xlpm.x)))</f>
        <v/>
      </c>
      <c r="O1324" t="str">
        <f>IF($I1324="","",_xlfn.LET(_xlpm.x,VLOOKUP($I1324,'taxon-match_2026-08-31'!$A$2:$N$122,10,FALSE),IF(_xlpm.x=0,"",_xlpm.x)))</f>
        <v/>
      </c>
      <c r="P1324" t="str">
        <f>IF($I1324="","",_xlfn.LET(_xlpm.x,VLOOKUP($I1324,'taxon-match_2026-08-31'!$A$2:$N$122,11,FALSE),IF(_xlpm.x=0,"",_xlpm.x)))</f>
        <v/>
      </c>
      <c r="Q1324" t="str">
        <f>IF($I1324="","",_xlfn.LET(_xlpm.x,VLOOKUP($I1324,'taxon-match_2026-08-31'!$A$2:$N$122,12,FALSE),IF(_xlpm.x=0,"",_xlpm.x)))</f>
        <v/>
      </c>
      <c r="R1324" t="str">
        <f>IF($I1324="","",_xlfn.LET(_xlpm.x,VLOOKUP($I1324,'taxon-match_2026-08-31'!$A$2:$N$122,14,FALSE),IF(_xlpm.x=0,"",_xlpm.x)))</f>
        <v/>
      </c>
      <c r="T1324" t="s">
        <v>71</v>
      </c>
      <c r="U1324" t="s">
        <v>254</v>
      </c>
      <c r="X1324" t="str">
        <f>IF(T1324="","",_xlfn.LET(_xlpm.x,VLOOKUP(T1324,'Drop-down_menus'!$F$2:$G$16,2,FALSE),IF(_xlpm.x=0,"",_xlpm.x)))</f>
        <v>https://orcid.org/0009-0002-6669-2911</v>
      </c>
      <c r="Y1324" t="str">
        <f>IF(U1324="","",_xlfn.LET(_xlpm.x,VLOOKUP(U1324,'Drop-down_menus'!$F$2:$G$16,2,FALSE),IF(_xlpm.x=0,"",_xlpm.x)))</f>
        <v/>
      </c>
      <c r="Z1324" t="str">
        <f>IF(V1324="","",_xlfn.LET(_xlpm.x,VLOOKUP(V1324,'Drop-down_menus'!$F$2:$G$16,2,FALSE),IF(_xlpm.x=0,"",_xlpm.x)))</f>
        <v/>
      </c>
      <c r="AA1324" t="str">
        <f>IF(W1324="","",_xlfn.LET(_xlpm.x,VLOOKUP(W1324,'Drop-down_menus'!$F$2:$G$16,2,FALSE),IF(_xlpm.x=0,"",_xlpm.x)))</f>
        <v/>
      </c>
      <c r="AB1324" t="s">
        <v>722</v>
      </c>
      <c r="AE1324" t="s">
        <v>726</v>
      </c>
    </row>
    <row r="1325" spans="1:31" hidden="1" x14ac:dyDescent="0.2">
      <c r="A1325" s="2" t="s">
        <v>330</v>
      </c>
      <c r="C1325">
        <v>3079</v>
      </c>
      <c r="D1325" t="s">
        <v>711</v>
      </c>
      <c r="E1325" t="s">
        <v>727</v>
      </c>
      <c r="I1325" t="s">
        <v>2611</v>
      </c>
      <c r="J1325" t="str">
        <f>IF($I1325="","",_xlfn.LET(_xlpm.x,VLOOKUP($I1325,'taxon-match_2026-08-31'!$A$2:$N$122,6,FALSE),IF(_xlpm.x=0,"",_xlpm.x)))</f>
        <v/>
      </c>
      <c r="K1325" t="str">
        <f>IF($I1325="","",_xlfn.LET(_xlpm.x,VLOOKUP($I1325,'taxon-match_2026-08-31'!$A$2:$N$122,4,FALSE),IF(_xlpm.x=0,"",_xlpm.x)))</f>
        <v/>
      </c>
      <c r="L1325" t="str">
        <f>IF($I1325="","",_xlfn.LET(_xlpm.x,VLOOKUP($I1325,'taxon-match_2026-08-31'!$A$2:$N$122,7,FALSE),IF(_xlpm.x=0,"",_xlpm.x)))</f>
        <v/>
      </c>
      <c r="M1325" t="str">
        <f>IF($I1325="","",_xlfn.LET(_xlpm.x,VLOOKUP($I1325,'taxon-match_2026-08-31'!$A$2:$N$122,8,FALSE),IF(_xlpm.x=0,"",_xlpm.x)))</f>
        <v/>
      </c>
      <c r="N1325" t="str">
        <f>IF($I1325="","",_xlfn.LET(_xlpm.x,VLOOKUP($I1325,'taxon-match_2026-08-31'!$A$2:$N$122,9,FALSE),IF(_xlpm.x=0,"",_xlpm.x)))</f>
        <v/>
      </c>
      <c r="O1325" t="str">
        <f>IF($I1325="","",_xlfn.LET(_xlpm.x,VLOOKUP($I1325,'taxon-match_2026-08-31'!$A$2:$N$122,10,FALSE),IF(_xlpm.x=0,"",_xlpm.x)))</f>
        <v/>
      </c>
      <c r="P1325" t="str">
        <f>IF($I1325="","",_xlfn.LET(_xlpm.x,VLOOKUP($I1325,'taxon-match_2026-08-31'!$A$2:$N$122,11,FALSE),IF(_xlpm.x=0,"",_xlpm.x)))</f>
        <v/>
      </c>
      <c r="Q1325" t="str">
        <f>IF($I1325="","",_xlfn.LET(_xlpm.x,VLOOKUP($I1325,'taxon-match_2026-08-31'!$A$2:$N$122,12,FALSE),IF(_xlpm.x=0,"",_xlpm.x)))</f>
        <v/>
      </c>
      <c r="R1325" t="str">
        <f>IF($I1325="","",_xlfn.LET(_xlpm.x,VLOOKUP($I1325,'taxon-match_2026-08-31'!$A$2:$N$122,14,FALSE),IF(_xlpm.x=0,"",_xlpm.x)))</f>
        <v/>
      </c>
      <c r="T1325" t="s">
        <v>71</v>
      </c>
      <c r="U1325" t="s">
        <v>254</v>
      </c>
      <c r="X1325" t="str">
        <f>IF(T1325="","",_xlfn.LET(_xlpm.x,VLOOKUP(T1325,'Drop-down_menus'!$F$2:$G$16,2,FALSE),IF(_xlpm.x=0,"",_xlpm.x)))</f>
        <v>https://orcid.org/0009-0002-6669-2911</v>
      </c>
      <c r="Y1325" t="str">
        <f>IF(U1325="","",_xlfn.LET(_xlpm.x,VLOOKUP(U1325,'Drop-down_menus'!$F$2:$G$16,2,FALSE),IF(_xlpm.x=0,"",_xlpm.x)))</f>
        <v/>
      </c>
      <c r="Z1325" t="str">
        <f>IF(V1325="","",_xlfn.LET(_xlpm.x,VLOOKUP(V1325,'Drop-down_menus'!$F$2:$G$16,2,FALSE),IF(_xlpm.x=0,"",_xlpm.x)))</f>
        <v/>
      </c>
      <c r="AA1325" t="str">
        <f>IF(W1325="","",_xlfn.LET(_xlpm.x,VLOOKUP(W1325,'Drop-down_menus'!$F$2:$G$16,2,FALSE),IF(_xlpm.x=0,"",_xlpm.x)))</f>
        <v/>
      </c>
      <c r="AB1325" t="s">
        <v>722</v>
      </c>
      <c r="AE1325" t="s">
        <v>726</v>
      </c>
    </row>
    <row r="1326" spans="1:31" hidden="1" x14ac:dyDescent="0.2">
      <c r="A1326" s="2" t="s">
        <v>330</v>
      </c>
      <c r="C1326">
        <v>3080</v>
      </c>
      <c r="D1326" t="s">
        <v>711</v>
      </c>
      <c r="E1326" t="s">
        <v>728</v>
      </c>
      <c r="I1326" t="s">
        <v>2611</v>
      </c>
      <c r="J1326" t="str">
        <f>IF($I1326="","",_xlfn.LET(_xlpm.x,VLOOKUP($I1326,'taxon-match_2026-08-31'!$A$2:$N$122,6,FALSE),IF(_xlpm.x=0,"",_xlpm.x)))</f>
        <v/>
      </c>
      <c r="K1326" t="str">
        <f>IF($I1326="","",_xlfn.LET(_xlpm.x,VLOOKUP($I1326,'taxon-match_2026-08-31'!$A$2:$N$122,4,FALSE),IF(_xlpm.x=0,"",_xlpm.x)))</f>
        <v/>
      </c>
      <c r="L1326" t="str">
        <f>IF($I1326="","",_xlfn.LET(_xlpm.x,VLOOKUP($I1326,'taxon-match_2026-08-31'!$A$2:$N$122,7,FALSE),IF(_xlpm.x=0,"",_xlpm.x)))</f>
        <v/>
      </c>
      <c r="M1326" t="str">
        <f>IF($I1326="","",_xlfn.LET(_xlpm.x,VLOOKUP($I1326,'taxon-match_2026-08-31'!$A$2:$N$122,8,FALSE),IF(_xlpm.x=0,"",_xlpm.x)))</f>
        <v/>
      </c>
      <c r="N1326" t="str">
        <f>IF($I1326="","",_xlfn.LET(_xlpm.x,VLOOKUP($I1326,'taxon-match_2026-08-31'!$A$2:$N$122,9,FALSE),IF(_xlpm.x=0,"",_xlpm.x)))</f>
        <v/>
      </c>
      <c r="O1326" t="str">
        <f>IF($I1326="","",_xlfn.LET(_xlpm.x,VLOOKUP($I1326,'taxon-match_2026-08-31'!$A$2:$N$122,10,FALSE),IF(_xlpm.x=0,"",_xlpm.x)))</f>
        <v/>
      </c>
      <c r="P1326" t="str">
        <f>IF($I1326="","",_xlfn.LET(_xlpm.x,VLOOKUP($I1326,'taxon-match_2026-08-31'!$A$2:$N$122,11,FALSE),IF(_xlpm.x=0,"",_xlpm.x)))</f>
        <v/>
      </c>
      <c r="Q1326" t="str">
        <f>IF($I1326="","",_xlfn.LET(_xlpm.x,VLOOKUP($I1326,'taxon-match_2026-08-31'!$A$2:$N$122,12,FALSE),IF(_xlpm.x=0,"",_xlpm.x)))</f>
        <v/>
      </c>
      <c r="R1326" t="str">
        <f>IF($I1326="","",_xlfn.LET(_xlpm.x,VLOOKUP($I1326,'taxon-match_2026-08-31'!$A$2:$N$122,14,FALSE),IF(_xlpm.x=0,"",_xlpm.x)))</f>
        <v/>
      </c>
      <c r="T1326" t="s">
        <v>71</v>
      </c>
      <c r="U1326" t="s">
        <v>254</v>
      </c>
      <c r="X1326" t="str">
        <f>IF(T1326="","",_xlfn.LET(_xlpm.x,VLOOKUP(T1326,'Drop-down_menus'!$F$2:$G$16,2,FALSE),IF(_xlpm.x=0,"",_xlpm.x)))</f>
        <v>https://orcid.org/0009-0002-6669-2911</v>
      </c>
      <c r="Y1326" t="str">
        <f>IF(U1326="","",_xlfn.LET(_xlpm.x,VLOOKUP(U1326,'Drop-down_menus'!$F$2:$G$16,2,FALSE),IF(_xlpm.x=0,"",_xlpm.x)))</f>
        <v/>
      </c>
      <c r="Z1326" t="str">
        <f>IF(V1326="","",_xlfn.LET(_xlpm.x,VLOOKUP(V1326,'Drop-down_menus'!$F$2:$G$16,2,FALSE),IF(_xlpm.x=0,"",_xlpm.x)))</f>
        <v/>
      </c>
      <c r="AA1326" t="str">
        <f>IF(W1326="","",_xlfn.LET(_xlpm.x,VLOOKUP(W1326,'Drop-down_menus'!$F$2:$G$16,2,FALSE),IF(_xlpm.x=0,"",_xlpm.x)))</f>
        <v/>
      </c>
      <c r="AE1326" t="s">
        <v>726</v>
      </c>
    </row>
    <row r="1327" spans="1:31" hidden="1" x14ac:dyDescent="0.2">
      <c r="A1327" s="2" t="s">
        <v>330</v>
      </c>
      <c r="C1327">
        <v>3081</v>
      </c>
      <c r="D1327" t="s">
        <v>711</v>
      </c>
      <c r="E1327" t="s">
        <v>729</v>
      </c>
      <c r="I1327" t="s">
        <v>2611</v>
      </c>
      <c r="J1327" t="str">
        <f>IF($I1327="","",_xlfn.LET(_xlpm.x,VLOOKUP($I1327,'taxon-match_2026-08-31'!$A$2:$N$122,6,FALSE),IF(_xlpm.x=0,"",_xlpm.x)))</f>
        <v/>
      </c>
      <c r="K1327" t="str">
        <f>IF($I1327="","",_xlfn.LET(_xlpm.x,VLOOKUP($I1327,'taxon-match_2026-08-31'!$A$2:$N$122,4,FALSE),IF(_xlpm.x=0,"",_xlpm.x)))</f>
        <v/>
      </c>
      <c r="L1327" t="str">
        <f>IF($I1327="","",_xlfn.LET(_xlpm.x,VLOOKUP($I1327,'taxon-match_2026-08-31'!$A$2:$N$122,7,FALSE),IF(_xlpm.x=0,"",_xlpm.x)))</f>
        <v/>
      </c>
      <c r="M1327" t="str">
        <f>IF($I1327="","",_xlfn.LET(_xlpm.x,VLOOKUP($I1327,'taxon-match_2026-08-31'!$A$2:$N$122,8,FALSE),IF(_xlpm.x=0,"",_xlpm.x)))</f>
        <v/>
      </c>
      <c r="N1327" t="str">
        <f>IF($I1327="","",_xlfn.LET(_xlpm.x,VLOOKUP($I1327,'taxon-match_2026-08-31'!$A$2:$N$122,9,FALSE),IF(_xlpm.x=0,"",_xlpm.x)))</f>
        <v/>
      </c>
      <c r="O1327" t="str">
        <f>IF($I1327="","",_xlfn.LET(_xlpm.x,VLOOKUP($I1327,'taxon-match_2026-08-31'!$A$2:$N$122,10,FALSE),IF(_xlpm.x=0,"",_xlpm.x)))</f>
        <v/>
      </c>
      <c r="P1327" t="str">
        <f>IF($I1327="","",_xlfn.LET(_xlpm.x,VLOOKUP($I1327,'taxon-match_2026-08-31'!$A$2:$N$122,11,FALSE),IF(_xlpm.x=0,"",_xlpm.x)))</f>
        <v/>
      </c>
      <c r="Q1327" t="str">
        <f>IF($I1327="","",_xlfn.LET(_xlpm.x,VLOOKUP($I1327,'taxon-match_2026-08-31'!$A$2:$N$122,12,FALSE),IF(_xlpm.x=0,"",_xlpm.x)))</f>
        <v/>
      </c>
      <c r="R1327" t="str">
        <f>IF($I1327="","",_xlfn.LET(_xlpm.x,VLOOKUP($I1327,'taxon-match_2026-08-31'!$A$2:$N$122,14,FALSE),IF(_xlpm.x=0,"",_xlpm.x)))</f>
        <v/>
      </c>
      <c r="T1327" t="s">
        <v>71</v>
      </c>
      <c r="U1327" t="s">
        <v>254</v>
      </c>
      <c r="X1327" t="str">
        <f>IF(T1327="","",_xlfn.LET(_xlpm.x,VLOOKUP(T1327,'Drop-down_menus'!$F$2:$G$16,2,FALSE),IF(_xlpm.x=0,"",_xlpm.x)))</f>
        <v>https://orcid.org/0009-0002-6669-2911</v>
      </c>
      <c r="Y1327" t="str">
        <f>IF(U1327="","",_xlfn.LET(_xlpm.x,VLOOKUP(U1327,'Drop-down_menus'!$F$2:$G$16,2,FALSE),IF(_xlpm.x=0,"",_xlpm.x)))</f>
        <v/>
      </c>
      <c r="Z1327" t="str">
        <f>IF(V1327="","",_xlfn.LET(_xlpm.x,VLOOKUP(V1327,'Drop-down_menus'!$F$2:$G$16,2,FALSE),IF(_xlpm.x=0,"",_xlpm.x)))</f>
        <v/>
      </c>
      <c r="AA1327" t="str">
        <f>IF(W1327="","",_xlfn.LET(_xlpm.x,VLOOKUP(W1327,'Drop-down_menus'!$F$2:$G$16,2,FALSE),IF(_xlpm.x=0,"",_xlpm.x)))</f>
        <v/>
      </c>
      <c r="AB1327" t="s">
        <v>730</v>
      </c>
      <c r="AE1327" t="s">
        <v>731</v>
      </c>
    </row>
    <row r="1328" spans="1:31" hidden="1" x14ac:dyDescent="0.2">
      <c r="A1328" s="2" t="s">
        <v>330</v>
      </c>
      <c r="C1328">
        <v>3082</v>
      </c>
      <c r="D1328" t="s">
        <v>711</v>
      </c>
      <c r="E1328" t="s">
        <v>732</v>
      </c>
      <c r="I1328" t="s">
        <v>2611</v>
      </c>
      <c r="J1328" t="str">
        <f>IF($I1328="","",_xlfn.LET(_xlpm.x,VLOOKUP($I1328,'taxon-match_2026-08-31'!$A$2:$N$122,6,FALSE),IF(_xlpm.x=0,"",_xlpm.x)))</f>
        <v/>
      </c>
      <c r="K1328" t="str">
        <f>IF($I1328="","",_xlfn.LET(_xlpm.x,VLOOKUP($I1328,'taxon-match_2026-08-31'!$A$2:$N$122,4,FALSE),IF(_xlpm.x=0,"",_xlpm.x)))</f>
        <v/>
      </c>
      <c r="L1328" t="str">
        <f>IF($I1328="","",_xlfn.LET(_xlpm.x,VLOOKUP($I1328,'taxon-match_2026-08-31'!$A$2:$N$122,7,FALSE),IF(_xlpm.x=0,"",_xlpm.x)))</f>
        <v/>
      </c>
      <c r="M1328" t="str">
        <f>IF($I1328="","",_xlfn.LET(_xlpm.x,VLOOKUP($I1328,'taxon-match_2026-08-31'!$A$2:$N$122,8,FALSE),IF(_xlpm.x=0,"",_xlpm.x)))</f>
        <v/>
      </c>
      <c r="N1328" t="str">
        <f>IF($I1328="","",_xlfn.LET(_xlpm.x,VLOOKUP($I1328,'taxon-match_2026-08-31'!$A$2:$N$122,9,FALSE),IF(_xlpm.x=0,"",_xlpm.x)))</f>
        <v/>
      </c>
      <c r="O1328" t="str">
        <f>IF($I1328="","",_xlfn.LET(_xlpm.x,VLOOKUP($I1328,'taxon-match_2026-08-31'!$A$2:$N$122,10,FALSE),IF(_xlpm.x=0,"",_xlpm.x)))</f>
        <v/>
      </c>
      <c r="P1328" t="str">
        <f>IF($I1328="","",_xlfn.LET(_xlpm.x,VLOOKUP($I1328,'taxon-match_2026-08-31'!$A$2:$N$122,11,FALSE),IF(_xlpm.x=0,"",_xlpm.x)))</f>
        <v/>
      </c>
      <c r="Q1328" t="str">
        <f>IF($I1328="","",_xlfn.LET(_xlpm.x,VLOOKUP($I1328,'taxon-match_2026-08-31'!$A$2:$N$122,12,FALSE),IF(_xlpm.x=0,"",_xlpm.x)))</f>
        <v/>
      </c>
      <c r="R1328" t="str">
        <f>IF($I1328="","",_xlfn.LET(_xlpm.x,VLOOKUP($I1328,'taxon-match_2026-08-31'!$A$2:$N$122,14,FALSE),IF(_xlpm.x=0,"",_xlpm.x)))</f>
        <v/>
      </c>
      <c r="T1328" t="s">
        <v>71</v>
      </c>
      <c r="U1328" t="s">
        <v>254</v>
      </c>
      <c r="X1328" t="str">
        <f>IF(T1328="","",_xlfn.LET(_xlpm.x,VLOOKUP(T1328,'Drop-down_menus'!$F$2:$G$16,2,FALSE),IF(_xlpm.x=0,"",_xlpm.x)))</f>
        <v>https://orcid.org/0009-0002-6669-2911</v>
      </c>
      <c r="Y1328" t="str">
        <f>IF(U1328="","",_xlfn.LET(_xlpm.x,VLOOKUP(U1328,'Drop-down_menus'!$F$2:$G$16,2,FALSE),IF(_xlpm.x=0,"",_xlpm.x)))</f>
        <v/>
      </c>
      <c r="Z1328" t="str">
        <f>IF(V1328="","",_xlfn.LET(_xlpm.x,VLOOKUP(V1328,'Drop-down_menus'!$F$2:$G$16,2,FALSE),IF(_xlpm.x=0,"",_xlpm.x)))</f>
        <v/>
      </c>
      <c r="AA1328" t="str">
        <f>IF(W1328="","",_xlfn.LET(_xlpm.x,VLOOKUP(W1328,'Drop-down_menus'!$F$2:$G$16,2,FALSE),IF(_xlpm.x=0,"",_xlpm.x)))</f>
        <v/>
      </c>
      <c r="AE1328" t="s">
        <v>819</v>
      </c>
    </row>
    <row r="1329" spans="1:31" hidden="1" x14ac:dyDescent="0.2">
      <c r="A1329" s="2" t="s">
        <v>330</v>
      </c>
      <c r="C1329">
        <v>3083</v>
      </c>
      <c r="D1329" t="s">
        <v>711</v>
      </c>
      <c r="E1329" t="s">
        <v>736</v>
      </c>
      <c r="I1329" t="s">
        <v>2611</v>
      </c>
      <c r="J1329" t="str">
        <f>IF($I1329="","",_xlfn.LET(_xlpm.x,VLOOKUP($I1329,'taxon-match_2026-08-31'!$A$2:$N$122,6,FALSE),IF(_xlpm.x=0,"",_xlpm.x)))</f>
        <v/>
      </c>
      <c r="K1329" t="str">
        <f>IF($I1329="","",_xlfn.LET(_xlpm.x,VLOOKUP($I1329,'taxon-match_2026-08-31'!$A$2:$N$122,4,FALSE),IF(_xlpm.x=0,"",_xlpm.x)))</f>
        <v/>
      </c>
      <c r="L1329" t="str">
        <f>IF($I1329="","",_xlfn.LET(_xlpm.x,VLOOKUP($I1329,'taxon-match_2026-08-31'!$A$2:$N$122,7,FALSE),IF(_xlpm.x=0,"",_xlpm.x)))</f>
        <v/>
      </c>
      <c r="M1329" t="str">
        <f>IF($I1329="","",_xlfn.LET(_xlpm.x,VLOOKUP($I1329,'taxon-match_2026-08-31'!$A$2:$N$122,8,FALSE),IF(_xlpm.x=0,"",_xlpm.x)))</f>
        <v/>
      </c>
      <c r="N1329" t="str">
        <f>IF($I1329="","",_xlfn.LET(_xlpm.x,VLOOKUP($I1329,'taxon-match_2026-08-31'!$A$2:$N$122,9,FALSE),IF(_xlpm.x=0,"",_xlpm.x)))</f>
        <v/>
      </c>
      <c r="O1329" t="str">
        <f>IF($I1329="","",_xlfn.LET(_xlpm.x,VLOOKUP($I1329,'taxon-match_2026-08-31'!$A$2:$N$122,10,FALSE),IF(_xlpm.x=0,"",_xlpm.x)))</f>
        <v/>
      </c>
      <c r="P1329" t="str">
        <f>IF($I1329="","",_xlfn.LET(_xlpm.x,VLOOKUP($I1329,'taxon-match_2026-08-31'!$A$2:$N$122,11,FALSE),IF(_xlpm.x=0,"",_xlpm.x)))</f>
        <v/>
      </c>
      <c r="Q1329" t="str">
        <f>IF($I1329="","",_xlfn.LET(_xlpm.x,VLOOKUP($I1329,'taxon-match_2026-08-31'!$A$2:$N$122,12,FALSE),IF(_xlpm.x=0,"",_xlpm.x)))</f>
        <v/>
      </c>
      <c r="R1329" t="str">
        <f>IF($I1329="","",_xlfn.LET(_xlpm.x,VLOOKUP($I1329,'taxon-match_2026-08-31'!$A$2:$N$122,14,FALSE),IF(_xlpm.x=0,"",_xlpm.x)))</f>
        <v/>
      </c>
      <c r="T1329" t="s">
        <v>71</v>
      </c>
      <c r="U1329" t="s">
        <v>254</v>
      </c>
      <c r="X1329" t="str">
        <f>IF(T1329="","",_xlfn.LET(_xlpm.x,VLOOKUP(T1329,'Drop-down_menus'!$F$2:$G$16,2,FALSE),IF(_xlpm.x=0,"",_xlpm.x)))</f>
        <v>https://orcid.org/0009-0002-6669-2911</v>
      </c>
      <c r="Y1329" t="str">
        <f>IF(U1329="","",_xlfn.LET(_xlpm.x,VLOOKUP(U1329,'Drop-down_menus'!$F$2:$G$16,2,FALSE),IF(_xlpm.x=0,"",_xlpm.x)))</f>
        <v/>
      </c>
      <c r="Z1329" t="str">
        <f>IF(V1329="","",_xlfn.LET(_xlpm.x,VLOOKUP(V1329,'Drop-down_menus'!$F$2:$G$16,2,FALSE),IF(_xlpm.x=0,"",_xlpm.x)))</f>
        <v/>
      </c>
      <c r="AA1329" t="str">
        <f>IF(W1329="","",_xlfn.LET(_xlpm.x,VLOOKUP(W1329,'Drop-down_menus'!$F$2:$G$16,2,FALSE),IF(_xlpm.x=0,"",_xlpm.x)))</f>
        <v/>
      </c>
      <c r="AB1329" t="s">
        <v>702</v>
      </c>
      <c r="AE1329" t="s">
        <v>737</v>
      </c>
    </row>
    <row r="1330" spans="1:31" hidden="1" x14ac:dyDescent="0.2">
      <c r="A1330" s="2" t="s">
        <v>330</v>
      </c>
      <c r="C1330">
        <v>3084</v>
      </c>
      <c r="D1330" t="s">
        <v>711</v>
      </c>
      <c r="E1330" t="s">
        <v>733</v>
      </c>
      <c r="I1330" t="s">
        <v>2611</v>
      </c>
      <c r="J1330" t="str">
        <f>IF($I1330="","",_xlfn.LET(_xlpm.x,VLOOKUP($I1330,'taxon-match_2026-08-31'!$A$2:$N$122,6,FALSE),IF(_xlpm.x=0,"",_xlpm.x)))</f>
        <v/>
      </c>
      <c r="K1330" t="str">
        <f>IF($I1330="","",_xlfn.LET(_xlpm.x,VLOOKUP($I1330,'taxon-match_2026-08-31'!$A$2:$N$122,4,FALSE),IF(_xlpm.x=0,"",_xlpm.x)))</f>
        <v/>
      </c>
      <c r="L1330" t="str">
        <f>IF($I1330="","",_xlfn.LET(_xlpm.x,VLOOKUP($I1330,'taxon-match_2026-08-31'!$A$2:$N$122,7,FALSE),IF(_xlpm.x=0,"",_xlpm.x)))</f>
        <v/>
      </c>
      <c r="M1330" t="str">
        <f>IF($I1330="","",_xlfn.LET(_xlpm.x,VLOOKUP($I1330,'taxon-match_2026-08-31'!$A$2:$N$122,8,FALSE),IF(_xlpm.x=0,"",_xlpm.x)))</f>
        <v/>
      </c>
      <c r="N1330" t="str">
        <f>IF($I1330="","",_xlfn.LET(_xlpm.x,VLOOKUP($I1330,'taxon-match_2026-08-31'!$A$2:$N$122,9,FALSE),IF(_xlpm.x=0,"",_xlpm.x)))</f>
        <v/>
      </c>
      <c r="O1330" t="str">
        <f>IF($I1330="","",_xlfn.LET(_xlpm.x,VLOOKUP($I1330,'taxon-match_2026-08-31'!$A$2:$N$122,10,FALSE),IF(_xlpm.x=0,"",_xlpm.x)))</f>
        <v/>
      </c>
      <c r="P1330" t="str">
        <f>IF($I1330="","",_xlfn.LET(_xlpm.x,VLOOKUP($I1330,'taxon-match_2026-08-31'!$A$2:$N$122,11,FALSE),IF(_xlpm.x=0,"",_xlpm.x)))</f>
        <v/>
      </c>
      <c r="Q1330" t="str">
        <f>IF($I1330="","",_xlfn.LET(_xlpm.x,VLOOKUP($I1330,'taxon-match_2026-08-31'!$A$2:$N$122,12,FALSE),IF(_xlpm.x=0,"",_xlpm.x)))</f>
        <v/>
      </c>
      <c r="R1330" t="str">
        <f>IF($I1330="","",_xlfn.LET(_xlpm.x,VLOOKUP($I1330,'taxon-match_2026-08-31'!$A$2:$N$122,14,FALSE),IF(_xlpm.x=0,"",_xlpm.x)))</f>
        <v/>
      </c>
      <c r="T1330" t="s">
        <v>71</v>
      </c>
      <c r="U1330" t="s">
        <v>254</v>
      </c>
      <c r="X1330" t="str">
        <f>IF(T1330="","",_xlfn.LET(_xlpm.x,VLOOKUP(T1330,'Drop-down_menus'!$F$2:$G$16,2,FALSE),IF(_xlpm.x=0,"",_xlpm.x)))</f>
        <v>https://orcid.org/0009-0002-6669-2911</v>
      </c>
      <c r="Y1330" t="str">
        <f>IF(U1330="","",_xlfn.LET(_xlpm.x,VLOOKUP(U1330,'Drop-down_menus'!$F$2:$G$16,2,FALSE),IF(_xlpm.x=0,"",_xlpm.x)))</f>
        <v/>
      </c>
      <c r="Z1330" t="str">
        <f>IF(V1330="","",_xlfn.LET(_xlpm.x,VLOOKUP(V1330,'Drop-down_menus'!$F$2:$G$16,2,FALSE),IF(_xlpm.x=0,"",_xlpm.x)))</f>
        <v/>
      </c>
      <c r="AA1330" t="str">
        <f>IF(W1330="","",_xlfn.LET(_xlpm.x,VLOOKUP(W1330,'Drop-down_menus'!$F$2:$G$16,2,FALSE),IF(_xlpm.x=0,"",_xlpm.x)))</f>
        <v/>
      </c>
      <c r="AB1330" t="s">
        <v>734</v>
      </c>
      <c r="AE1330" t="s">
        <v>735</v>
      </c>
    </row>
    <row r="1331" spans="1:31" hidden="1" x14ac:dyDescent="0.2">
      <c r="A1331" s="2" t="s">
        <v>330</v>
      </c>
      <c r="C1331">
        <v>3085</v>
      </c>
      <c r="D1331" t="s">
        <v>711</v>
      </c>
      <c r="E1331" t="s">
        <v>721</v>
      </c>
      <c r="I1331" t="s">
        <v>2611</v>
      </c>
      <c r="J1331" t="str">
        <f>IF($I1331="","",_xlfn.LET(_xlpm.x,VLOOKUP($I1331,'taxon-match_2026-08-31'!$A$2:$N$122,6,FALSE),IF(_xlpm.x=0,"",_xlpm.x)))</f>
        <v/>
      </c>
      <c r="K1331" t="str">
        <f>IF($I1331="","",_xlfn.LET(_xlpm.x,VLOOKUP($I1331,'taxon-match_2026-08-31'!$A$2:$N$122,4,FALSE),IF(_xlpm.x=0,"",_xlpm.x)))</f>
        <v/>
      </c>
      <c r="L1331" t="str">
        <f>IF($I1331="","",_xlfn.LET(_xlpm.x,VLOOKUP($I1331,'taxon-match_2026-08-31'!$A$2:$N$122,7,FALSE),IF(_xlpm.x=0,"",_xlpm.x)))</f>
        <v/>
      </c>
      <c r="M1331" t="str">
        <f>IF($I1331="","",_xlfn.LET(_xlpm.x,VLOOKUP($I1331,'taxon-match_2026-08-31'!$A$2:$N$122,8,FALSE),IF(_xlpm.x=0,"",_xlpm.x)))</f>
        <v/>
      </c>
      <c r="N1331" t="str">
        <f>IF($I1331="","",_xlfn.LET(_xlpm.x,VLOOKUP($I1331,'taxon-match_2026-08-31'!$A$2:$N$122,9,FALSE),IF(_xlpm.x=0,"",_xlpm.x)))</f>
        <v/>
      </c>
      <c r="O1331" t="str">
        <f>IF($I1331="","",_xlfn.LET(_xlpm.x,VLOOKUP($I1331,'taxon-match_2026-08-31'!$A$2:$N$122,10,FALSE),IF(_xlpm.x=0,"",_xlpm.x)))</f>
        <v/>
      </c>
      <c r="P1331" t="str">
        <f>IF($I1331="","",_xlfn.LET(_xlpm.x,VLOOKUP($I1331,'taxon-match_2026-08-31'!$A$2:$N$122,11,FALSE),IF(_xlpm.x=0,"",_xlpm.x)))</f>
        <v/>
      </c>
      <c r="Q1331" t="str">
        <f>IF($I1331="","",_xlfn.LET(_xlpm.x,VLOOKUP($I1331,'taxon-match_2026-08-31'!$A$2:$N$122,12,FALSE),IF(_xlpm.x=0,"",_xlpm.x)))</f>
        <v/>
      </c>
      <c r="R1331" t="str">
        <f>IF($I1331="","",_xlfn.LET(_xlpm.x,VLOOKUP($I1331,'taxon-match_2026-08-31'!$A$2:$N$122,14,FALSE),IF(_xlpm.x=0,"",_xlpm.x)))</f>
        <v/>
      </c>
      <c r="T1331" t="s">
        <v>71</v>
      </c>
      <c r="U1331" t="s">
        <v>254</v>
      </c>
      <c r="X1331" t="str">
        <f>IF(T1331="","",_xlfn.LET(_xlpm.x,VLOOKUP(T1331,'Drop-down_menus'!$F$2:$G$16,2,FALSE),IF(_xlpm.x=0,"",_xlpm.x)))</f>
        <v>https://orcid.org/0009-0002-6669-2911</v>
      </c>
      <c r="Y1331" t="str">
        <f>IF(U1331="","",_xlfn.LET(_xlpm.x,VLOOKUP(U1331,'Drop-down_menus'!$F$2:$G$16,2,FALSE),IF(_xlpm.x=0,"",_xlpm.x)))</f>
        <v/>
      </c>
      <c r="Z1331" t="str">
        <f>IF(V1331="","",_xlfn.LET(_xlpm.x,VLOOKUP(V1331,'Drop-down_menus'!$F$2:$G$16,2,FALSE),IF(_xlpm.x=0,"",_xlpm.x)))</f>
        <v/>
      </c>
      <c r="AA1331" t="str">
        <f>IF(W1331="","",_xlfn.LET(_xlpm.x,VLOOKUP(W1331,'Drop-down_menus'!$F$2:$G$16,2,FALSE),IF(_xlpm.x=0,"",_xlpm.x)))</f>
        <v/>
      </c>
      <c r="AB1331" t="s">
        <v>722</v>
      </c>
      <c r="AE1331" t="s">
        <v>723</v>
      </c>
    </row>
    <row r="1332" spans="1:31" hidden="1" x14ac:dyDescent="0.2">
      <c r="A1332" s="2" t="s">
        <v>330</v>
      </c>
      <c r="C1332">
        <v>3086</v>
      </c>
      <c r="D1332" t="s">
        <v>711</v>
      </c>
      <c r="E1332" t="s">
        <v>721</v>
      </c>
      <c r="I1332" t="s">
        <v>2611</v>
      </c>
      <c r="J1332" t="str">
        <f>IF($I1332="","",_xlfn.LET(_xlpm.x,VLOOKUP($I1332,'taxon-match_2026-08-31'!$A$2:$N$122,6,FALSE),IF(_xlpm.x=0,"",_xlpm.x)))</f>
        <v/>
      </c>
      <c r="K1332" t="str">
        <f>IF($I1332="","",_xlfn.LET(_xlpm.x,VLOOKUP($I1332,'taxon-match_2026-08-31'!$A$2:$N$122,4,FALSE),IF(_xlpm.x=0,"",_xlpm.x)))</f>
        <v/>
      </c>
      <c r="L1332" t="str">
        <f>IF($I1332="","",_xlfn.LET(_xlpm.x,VLOOKUP($I1332,'taxon-match_2026-08-31'!$A$2:$N$122,7,FALSE),IF(_xlpm.x=0,"",_xlpm.x)))</f>
        <v/>
      </c>
      <c r="M1332" t="str">
        <f>IF($I1332="","",_xlfn.LET(_xlpm.x,VLOOKUP($I1332,'taxon-match_2026-08-31'!$A$2:$N$122,8,FALSE),IF(_xlpm.x=0,"",_xlpm.x)))</f>
        <v/>
      </c>
      <c r="N1332" t="str">
        <f>IF($I1332="","",_xlfn.LET(_xlpm.x,VLOOKUP($I1332,'taxon-match_2026-08-31'!$A$2:$N$122,9,FALSE),IF(_xlpm.x=0,"",_xlpm.x)))</f>
        <v/>
      </c>
      <c r="O1332" t="str">
        <f>IF($I1332="","",_xlfn.LET(_xlpm.x,VLOOKUP($I1332,'taxon-match_2026-08-31'!$A$2:$N$122,10,FALSE),IF(_xlpm.x=0,"",_xlpm.x)))</f>
        <v/>
      </c>
      <c r="P1332" t="str">
        <f>IF($I1332="","",_xlfn.LET(_xlpm.x,VLOOKUP($I1332,'taxon-match_2026-08-31'!$A$2:$N$122,11,FALSE),IF(_xlpm.x=0,"",_xlpm.x)))</f>
        <v/>
      </c>
      <c r="Q1332" t="str">
        <f>IF($I1332="","",_xlfn.LET(_xlpm.x,VLOOKUP($I1332,'taxon-match_2026-08-31'!$A$2:$N$122,12,FALSE),IF(_xlpm.x=0,"",_xlpm.x)))</f>
        <v/>
      </c>
      <c r="R1332" t="str">
        <f>IF($I1332="","",_xlfn.LET(_xlpm.x,VLOOKUP($I1332,'taxon-match_2026-08-31'!$A$2:$N$122,14,FALSE),IF(_xlpm.x=0,"",_xlpm.x)))</f>
        <v/>
      </c>
      <c r="T1332" t="s">
        <v>71</v>
      </c>
      <c r="U1332" t="s">
        <v>254</v>
      </c>
      <c r="X1332" t="str">
        <f>IF(T1332="","",_xlfn.LET(_xlpm.x,VLOOKUP(T1332,'Drop-down_menus'!$F$2:$G$16,2,FALSE),IF(_xlpm.x=0,"",_xlpm.x)))</f>
        <v>https://orcid.org/0009-0002-6669-2911</v>
      </c>
      <c r="Y1332" t="str">
        <f>IF(U1332="","",_xlfn.LET(_xlpm.x,VLOOKUP(U1332,'Drop-down_menus'!$F$2:$G$16,2,FALSE),IF(_xlpm.x=0,"",_xlpm.x)))</f>
        <v/>
      </c>
      <c r="Z1332" t="str">
        <f>IF(V1332="","",_xlfn.LET(_xlpm.x,VLOOKUP(V1332,'Drop-down_menus'!$F$2:$G$16,2,FALSE),IF(_xlpm.x=0,"",_xlpm.x)))</f>
        <v/>
      </c>
      <c r="AA1332" t="str">
        <f>IF(W1332="","",_xlfn.LET(_xlpm.x,VLOOKUP(W1332,'Drop-down_menus'!$F$2:$G$16,2,FALSE),IF(_xlpm.x=0,"",_xlpm.x)))</f>
        <v/>
      </c>
      <c r="AB1332" t="s">
        <v>722</v>
      </c>
      <c r="AE1332" t="s">
        <v>723</v>
      </c>
    </row>
    <row r="1333" spans="1:31" hidden="1" x14ac:dyDescent="0.2">
      <c r="A1333" s="2" t="s">
        <v>330</v>
      </c>
      <c r="C1333">
        <v>3087</v>
      </c>
      <c r="D1333" t="s">
        <v>711</v>
      </c>
      <c r="E1333" t="s">
        <v>724</v>
      </c>
      <c r="I1333" t="s">
        <v>2611</v>
      </c>
      <c r="J1333" t="str">
        <f>IF($I1333="","",_xlfn.LET(_xlpm.x,VLOOKUP($I1333,'taxon-match_2026-08-31'!$A$2:$N$122,6,FALSE),IF(_xlpm.x=0,"",_xlpm.x)))</f>
        <v/>
      </c>
      <c r="K1333" t="str">
        <f>IF($I1333="","",_xlfn.LET(_xlpm.x,VLOOKUP($I1333,'taxon-match_2026-08-31'!$A$2:$N$122,4,FALSE),IF(_xlpm.x=0,"",_xlpm.x)))</f>
        <v/>
      </c>
      <c r="L1333" t="str">
        <f>IF($I1333="","",_xlfn.LET(_xlpm.x,VLOOKUP($I1333,'taxon-match_2026-08-31'!$A$2:$N$122,7,FALSE),IF(_xlpm.x=0,"",_xlpm.x)))</f>
        <v/>
      </c>
      <c r="M1333" t="str">
        <f>IF($I1333="","",_xlfn.LET(_xlpm.x,VLOOKUP($I1333,'taxon-match_2026-08-31'!$A$2:$N$122,8,FALSE),IF(_xlpm.x=0,"",_xlpm.x)))</f>
        <v/>
      </c>
      <c r="N1333" t="str">
        <f>IF($I1333="","",_xlfn.LET(_xlpm.x,VLOOKUP($I1333,'taxon-match_2026-08-31'!$A$2:$N$122,9,FALSE),IF(_xlpm.x=0,"",_xlpm.x)))</f>
        <v/>
      </c>
      <c r="O1333" t="str">
        <f>IF($I1333="","",_xlfn.LET(_xlpm.x,VLOOKUP($I1333,'taxon-match_2026-08-31'!$A$2:$N$122,10,FALSE),IF(_xlpm.x=0,"",_xlpm.x)))</f>
        <v/>
      </c>
      <c r="P1333" t="str">
        <f>IF($I1333="","",_xlfn.LET(_xlpm.x,VLOOKUP($I1333,'taxon-match_2026-08-31'!$A$2:$N$122,11,FALSE),IF(_xlpm.x=0,"",_xlpm.x)))</f>
        <v/>
      </c>
      <c r="Q1333" t="str">
        <f>IF($I1333="","",_xlfn.LET(_xlpm.x,VLOOKUP($I1333,'taxon-match_2026-08-31'!$A$2:$N$122,12,FALSE),IF(_xlpm.x=0,"",_xlpm.x)))</f>
        <v/>
      </c>
      <c r="R1333" t="str">
        <f>IF($I1333="","",_xlfn.LET(_xlpm.x,VLOOKUP($I1333,'taxon-match_2026-08-31'!$A$2:$N$122,14,FALSE),IF(_xlpm.x=0,"",_xlpm.x)))</f>
        <v/>
      </c>
      <c r="T1333" t="s">
        <v>71</v>
      </c>
      <c r="U1333" t="s">
        <v>254</v>
      </c>
      <c r="X1333" t="str">
        <f>IF(T1333="","",_xlfn.LET(_xlpm.x,VLOOKUP(T1333,'Drop-down_menus'!$F$2:$G$16,2,FALSE),IF(_xlpm.x=0,"",_xlpm.x)))</f>
        <v>https://orcid.org/0009-0002-6669-2911</v>
      </c>
      <c r="Y1333" t="str">
        <f>IF(U1333="","",_xlfn.LET(_xlpm.x,VLOOKUP(U1333,'Drop-down_menus'!$F$2:$G$16,2,FALSE),IF(_xlpm.x=0,"",_xlpm.x)))</f>
        <v/>
      </c>
      <c r="Z1333" t="str">
        <f>IF(V1333="","",_xlfn.LET(_xlpm.x,VLOOKUP(V1333,'Drop-down_menus'!$F$2:$G$16,2,FALSE),IF(_xlpm.x=0,"",_xlpm.x)))</f>
        <v/>
      </c>
      <c r="AA1333" t="str">
        <f>IF(W1333="","",_xlfn.LET(_xlpm.x,VLOOKUP(W1333,'Drop-down_menus'!$F$2:$G$16,2,FALSE),IF(_xlpm.x=0,"",_xlpm.x)))</f>
        <v/>
      </c>
      <c r="AB1333" t="s">
        <v>722</v>
      </c>
      <c r="AE1333" t="s">
        <v>723</v>
      </c>
    </row>
    <row r="1334" spans="1:31" hidden="1" x14ac:dyDescent="0.2">
      <c r="A1334" s="2" t="s">
        <v>330</v>
      </c>
      <c r="C1334">
        <v>3088</v>
      </c>
      <c r="D1334" t="s">
        <v>711</v>
      </c>
      <c r="E1334" t="s">
        <v>724</v>
      </c>
      <c r="I1334" t="s">
        <v>2611</v>
      </c>
      <c r="J1334" t="str">
        <f>IF($I1334="","",_xlfn.LET(_xlpm.x,VLOOKUP($I1334,'taxon-match_2026-08-31'!$A$2:$N$122,6,FALSE),IF(_xlpm.x=0,"",_xlpm.x)))</f>
        <v/>
      </c>
      <c r="K1334" t="str">
        <f>IF($I1334="","",_xlfn.LET(_xlpm.x,VLOOKUP($I1334,'taxon-match_2026-08-31'!$A$2:$N$122,4,FALSE),IF(_xlpm.x=0,"",_xlpm.x)))</f>
        <v/>
      </c>
      <c r="L1334" t="str">
        <f>IF($I1334="","",_xlfn.LET(_xlpm.x,VLOOKUP($I1334,'taxon-match_2026-08-31'!$A$2:$N$122,7,FALSE),IF(_xlpm.x=0,"",_xlpm.x)))</f>
        <v/>
      </c>
      <c r="M1334" t="str">
        <f>IF($I1334="","",_xlfn.LET(_xlpm.x,VLOOKUP($I1334,'taxon-match_2026-08-31'!$A$2:$N$122,8,FALSE),IF(_xlpm.x=0,"",_xlpm.x)))</f>
        <v/>
      </c>
      <c r="N1334" t="str">
        <f>IF($I1334="","",_xlfn.LET(_xlpm.x,VLOOKUP($I1334,'taxon-match_2026-08-31'!$A$2:$N$122,9,FALSE),IF(_xlpm.x=0,"",_xlpm.x)))</f>
        <v/>
      </c>
      <c r="O1334" t="str">
        <f>IF($I1334="","",_xlfn.LET(_xlpm.x,VLOOKUP($I1334,'taxon-match_2026-08-31'!$A$2:$N$122,10,FALSE),IF(_xlpm.x=0,"",_xlpm.x)))</f>
        <v/>
      </c>
      <c r="P1334" t="str">
        <f>IF($I1334="","",_xlfn.LET(_xlpm.x,VLOOKUP($I1334,'taxon-match_2026-08-31'!$A$2:$N$122,11,FALSE),IF(_xlpm.x=0,"",_xlpm.x)))</f>
        <v/>
      </c>
      <c r="Q1334" t="str">
        <f>IF($I1334="","",_xlfn.LET(_xlpm.x,VLOOKUP($I1334,'taxon-match_2026-08-31'!$A$2:$N$122,12,FALSE),IF(_xlpm.x=0,"",_xlpm.x)))</f>
        <v/>
      </c>
      <c r="R1334" t="str">
        <f>IF($I1334="","",_xlfn.LET(_xlpm.x,VLOOKUP($I1334,'taxon-match_2026-08-31'!$A$2:$N$122,14,FALSE),IF(_xlpm.x=0,"",_xlpm.x)))</f>
        <v/>
      </c>
      <c r="T1334" t="s">
        <v>71</v>
      </c>
      <c r="U1334" t="s">
        <v>254</v>
      </c>
      <c r="X1334" t="str">
        <f>IF(T1334="","",_xlfn.LET(_xlpm.x,VLOOKUP(T1334,'Drop-down_menus'!$F$2:$G$16,2,FALSE),IF(_xlpm.x=0,"",_xlpm.x)))</f>
        <v>https://orcid.org/0009-0002-6669-2911</v>
      </c>
      <c r="Y1334" t="str">
        <f>IF(U1334="","",_xlfn.LET(_xlpm.x,VLOOKUP(U1334,'Drop-down_menus'!$F$2:$G$16,2,FALSE),IF(_xlpm.x=0,"",_xlpm.x)))</f>
        <v/>
      </c>
      <c r="Z1334" t="str">
        <f>IF(V1334="","",_xlfn.LET(_xlpm.x,VLOOKUP(V1334,'Drop-down_menus'!$F$2:$G$16,2,FALSE),IF(_xlpm.x=0,"",_xlpm.x)))</f>
        <v/>
      </c>
      <c r="AA1334" t="str">
        <f>IF(W1334="","",_xlfn.LET(_xlpm.x,VLOOKUP(W1334,'Drop-down_menus'!$F$2:$G$16,2,FALSE),IF(_xlpm.x=0,"",_xlpm.x)))</f>
        <v/>
      </c>
      <c r="AB1334" t="s">
        <v>722</v>
      </c>
      <c r="AE1334" t="s">
        <v>723</v>
      </c>
    </row>
    <row r="1335" spans="1:31" hidden="1" x14ac:dyDescent="0.2">
      <c r="A1335" s="2" t="s">
        <v>330</v>
      </c>
      <c r="C1335">
        <v>3089</v>
      </c>
      <c r="D1335" t="s">
        <v>711</v>
      </c>
      <c r="E1335" t="s">
        <v>725</v>
      </c>
      <c r="I1335" t="s">
        <v>2611</v>
      </c>
      <c r="J1335" t="str">
        <f>IF($I1335="","",_xlfn.LET(_xlpm.x,VLOOKUP($I1335,'taxon-match_2026-08-31'!$A$2:$N$122,6,FALSE),IF(_xlpm.x=0,"",_xlpm.x)))</f>
        <v/>
      </c>
      <c r="K1335" t="str">
        <f>IF($I1335="","",_xlfn.LET(_xlpm.x,VLOOKUP($I1335,'taxon-match_2026-08-31'!$A$2:$N$122,4,FALSE),IF(_xlpm.x=0,"",_xlpm.x)))</f>
        <v/>
      </c>
      <c r="L1335" t="str">
        <f>IF($I1335="","",_xlfn.LET(_xlpm.x,VLOOKUP($I1335,'taxon-match_2026-08-31'!$A$2:$N$122,7,FALSE),IF(_xlpm.x=0,"",_xlpm.x)))</f>
        <v/>
      </c>
      <c r="M1335" t="str">
        <f>IF($I1335="","",_xlfn.LET(_xlpm.x,VLOOKUP($I1335,'taxon-match_2026-08-31'!$A$2:$N$122,8,FALSE),IF(_xlpm.x=0,"",_xlpm.x)))</f>
        <v/>
      </c>
      <c r="N1335" t="str">
        <f>IF($I1335="","",_xlfn.LET(_xlpm.x,VLOOKUP($I1335,'taxon-match_2026-08-31'!$A$2:$N$122,9,FALSE),IF(_xlpm.x=0,"",_xlpm.x)))</f>
        <v/>
      </c>
      <c r="O1335" t="str">
        <f>IF($I1335="","",_xlfn.LET(_xlpm.x,VLOOKUP($I1335,'taxon-match_2026-08-31'!$A$2:$N$122,10,FALSE),IF(_xlpm.x=0,"",_xlpm.x)))</f>
        <v/>
      </c>
      <c r="P1335" t="str">
        <f>IF($I1335="","",_xlfn.LET(_xlpm.x,VLOOKUP($I1335,'taxon-match_2026-08-31'!$A$2:$N$122,11,FALSE),IF(_xlpm.x=0,"",_xlpm.x)))</f>
        <v/>
      </c>
      <c r="Q1335" t="str">
        <f>IF($I1335="","",_xlfn.LET(_xlpm.x,VLOOKUP($I1335,'taxon-match_2026-08-31'!$A$2:$N$122,12,FALSE),IF(_xlpm.x=0,"",_xlpm.x)))</f>
        <v/>
      </c>
      <c r="R1335" t="str">
        <f>IF($I1335="","",_xlfn.LET(_xlpm.x,VLOOKUP($I1335,'taxon-match_2026-08-31'!$A$2:$N$122,14,FALSE),IF(_xlpm.x=0,"",_xlpm.x)))</f>
        <v/>
      </c>
      <c r="T1335" t="s">
        <v>71</v>
      </c>
      <c r="U1335" t="s">
        <v>254</v>
      </c>
      <c r="X1335" t="str">
        <f>IF(T1335="","",_xlfn.LET(_xlpm.x,VLOOKUP(T1335,'Drop-down_menus'!$F$2:$G$16,2,FALSE),IF(_xlpm.x=0,"",_xlpm.x)))</f>
        <v>https://orcid.org/0009-0002-6669-2911</v>
      </c>
      <c r="Y1335" t="str">
        <f>IF(U1335="","",_xlfn.LET(_xlpm.x,VLOOKUP(U1335,'Drop-down_menus'!$F$2:$G$16,2,FALSE),IF(_xlpm.x=0,"",_xlpm.x)))</f>
        <v/>
      </c>
      <c r="Z1335" t="str">
        <f>IF(V1335="","",_xlfn.LET(_xlpm.x,VLOOKUP(V1335,'Drop-down_menus'!$F$2:$G$16,2,FALSE),IF(_xlpm.x=0,"",_xlpm.x)))</f>
        <v/>
      </c>
      <c r="AA1335" t="str">
        <f>IF(W1335="","",_xlfn.LET(_xlpm.x,VLOOKUP(W1335,'Drop-down_menus'!$F$2:$G$16,2,FALSE),IF(_xlpm.x=0,"",_xlpm.x)))</f>
        <v/>
      </c>
      <c r="AB1335" t="s">
        <v>722</v>
      </c>
      <c r="AE1335" t="s">
        <v>726</v>
      </c>
    </row>
    <row r="1336" spans="1:31" hidden="1" x14ac:dyDescent="0.2">
      <c r="A1336" s="2" t="s">
        <v>330</v>
      </c>
      <c r="C1336">
        <v>3090</v>
      </c>
      <c r="D1336" t="s">
        <v>711</v>
      </c>
      <c r="E1336" t="s">
        <v>727</v>
      </c>
      <c r="I1336" t="s">
        <v>2611</v>
      </c>
      <c r="J1336" t="str">
        <f>IF($I1336="","",_xlfn.LET(_xlpm.x,VLOOKUP($I1336,'taxon-match_2026-08-31'!$A$2:$N$122,6,FALSE),IF(_xlpm.x=0,"",_xlpm.x)))</f>
        <v/>
      </c>
      <c r="K1336" t="str">
        <f>IF($I1336="","",_xlfn.LET(_xlpm.x,VLOOKUP($I1336,'taxon-match_2026-08-31'!$A$2:$N$122,4,FALSE),IF(_xlpm.x=0,"",_xlpm.x)))</f>
        <v/>
      </c>
      <c r="L1336" t="str">
        <f>IF($I1336="","",_xlfn.LET(_xlpm.x,VLOOKUP($I1336,'taxon-match_2026-08-31'!$A$2:$N$122,7,FALSE),IF(_xlpm.x=0,"",_xlpm.x)))</f>
        <v/>
      </c>
      <c r="M1336" t="str">
        <f>IF($I1336="","",_xlfn.LET(_xlpm.x,VLOOKUP($I1336,'taxon-match_2026-08-31'!$A$2:$N$122,8,FALSE),IF(_xlpm.x=0,"",_xlpm.x)))</f>
        <v/>
      </c>
      <c r="N1336" t="str">
        <f>IF($I1336="","",_xlfn.LET(_xlpm.x,VLOOKUP($I1336,'taxon-match_2026-08-31'!$A$2:$N$122,9,FALSE),IF(_xlpm.x=0,"",_xlpm.x)))</f>
        <v/>
      </c>
      <c r="O1336" t="str">
        <f>IF($I1336="","",_xlfn.LET(_xlpm.x,VLOOKUP($I1336,'taxon-match_2026-08-31'!$A$2:$N$122,10,FALSE),IF(_xlpm.x=0,"",_xlpm.x)))</f>
        <v/>
      </c>
      <c r="P1336" t="str">
        <f>IF($I1336="","",_xlfn.LET(_xlpm.x,VLOOKUP($I1336,'taxon-match_2026-08-31'!$A$2:$N$122,11,FALSE),IF(_xlpm.x=0,"",_xlpm.x)))</f>
        <v/>
      </c>
      <c r="Q1336" t="str">
        <f>IF($I1336="","",_xlfn.LET(_xlpm.x,VLOOKUP($I1336,'taxon-match_2026-08-31'!$A$2:$N$122,12,FALSE),IF(_xlpm.x=0,"",_xlpm.x)))</f>
        <v/>
      </c>
      <c r="R1336" t="str">
        <f>IF($I1336="","",_xlfn.LET(_xlpm.x,VLOOKUP($I1336,'taxon-match_2026-08-31'!$A$2:$N$122,14,FALSE),IF(_xlpm.x=0,"",_xlpm.x)))</f>
        <v/>
      </c>
      <c r="T1336" t="s">
        <v>71</v>
      </c>
      <c r="U1336" t="s">
        <v>254</v>
      </c>
      <c r="X1336" t="str">
        <f>IF(T1336="","",_xlfn.LET(_xlpm.x,VLOOKUP(T1336,'Drop-down_menus'!$F$2:$G$16,2,FALSE),IF(_xlpm.x=0,"",_xlpm.x)))</f>
        <v>https://orcid.org/0009-0002-6669-2911</v>
      </c>
      <c r="Y1336" t="str">
        <f>IF(U1336="","",_xlfn.LET(_xlpm.x,VLOOKUP(U1336,'Drop-down_menus'!$F$2:$G$16,2,FALSE),IF(_xlpm.x=0,"",_xlpm.x)))</f>
        <v/>
      </c>
      <c r="Z1336" t="str">
        <f>IF(V1336="","",_xlfn.LET(_xlpm.x,VLOOKUP(V1336,'Drop-down_menus'!$F$2:$G$16,2,FALSE),IF(_xlpm.x=0,"",_xlpm.x)))</f>
        <v/>
      </c>
      <c r="AA1336" t="str">
        <f>IF(W1336="","",_xlfn.LET(_xlpm.x,VLOOKUP(W1336,'Drop-down_menus'!$F$2:$G$16,2,FALSE),IF(_xlpm.x=0,"",_xlpm.x)))</f>
        <v/>
      </c>
      <c r="AB1336" t="s">
        <v>722</v>
      </c>
      <c r="AE1336" t="s">
        <v>726</v>
      </c>
    </row>
    <row r="1337" spans="1:31" hidden="1" x14ac:dyDescent="0.2">
      <c r="A1337" s="2" t="s">
        <v>330</v>
      </c>
      <c r="C1337">
        <v>3091</v>
      </c>
      <c r="D1337" t="s">
        <v>711</v>
      </c>
      <c r="E1337" t="s">
        <v>728</v>
      </c>
      <c r="I1337" t="s">
        <v>2611</v>
      </c>
      <c r="J1337" t="str">
        <f>IF($I1337="","",_xlfn.LET(_xlpm.x,VLOOKUP($I1337,'taxon-match_2026-08-31'!$A$2:$N$122,6,FALSE),IF(_xlpm.x=0,"",_xlpm.x)))</f>
        <v/>
      </c>
      <c r="K1337" t="str">
        <f>IF($I1337="","",_xlfn.LET(_xlpm.x,VLOOKUP($I1337,'taxon-match_2026-08-31'!$A$2:$N$122,4,FALSE),IF(_xlpm.x=0,"",_xlpm.x)))</f>
        <v/>
      </c>
      <c r="L1337" t="str">
        <f>IF($I1337="","",_xlfn.LET(_xlpm.x,VLOOKUP($I1337,'taxon-match_2026-08-31'!$A$2:$N$122,7,FALSE),IF(_xlpm.x=0,"",_xlpm.x)))</f>
        <v/>
      </c>
      <c r="M1337" t="str">
        <f>IF($I1337="","",_xlfn.LET(_xlpm.x,VLOOKUP($I1337,'taxon-match_2026-08-31'!$A$2:$N$122,8,FALSE),IF(_xlpm.x=0,"",_xlpm.x)))</f>
        <v/>
      </c>
      <c r="N1337" t="str">
        <f>IF($I1337="","",_xlfn.LET(_xlpm.x,VLOOKUP($I1337,'taxon-match_2026-08-31'!$A$2:$N$122,9,FALSE),IF(_xlpm.x=0,"",_xlpm.x)))</f>
        <v/>
      </c>
      <c r="O1337" t="str">
        <f>IF($I1337="","",_xlfn.LET(_xlpm.x,VLOOKUP($I1337,'taxon-match_2026-08-31'!$A$2:$N$122,10,FALSE),IF(_xlpm.x=0,"",_xlpm.x)))</f>
        <v/>
      </c>
      <c r="P1337" t="str">
        <f>IF($I1337="","",_xlfn.LET(_xlpm.x,VLOOKUP($I1337,'taxon-match_2026-08-31'!$A$2:$N$122,11,FALSE),IF(_xlpm.x=0,"",_xlpm.x)))</f>
        <v/>
      </c>
      <c r="Q1337" t="str">
        <f>IF($I1337="","",_xlfn.LET(_xlpm.x,VLOOKUP($I1337,'taxon-match_2026-08-31'!$A$2:$N$122,12,FALSE),IF(_xlpm.x=0,"",_xlpm.x)))</f>
        <v/>
      </c>
      <c r="R1337" t="str">
        <f>IF($I1337="","",_xlfn.LET(_xlpm.x,VLOOKUP($I1337,'taxon-match_2026-08-31'!$A$2:$N$122,14,FALSE),IF(_xlpm.x=0,"",_xlpm.x)))</f>
        <v/>
      </c>
      <c r="T1337" t="s">
        <v>71</v>
      </c>
      <c r="U1337" t="s">
        <v>254</v>
      </c>
      <c r="X1337" t="str">
        <f>IF(T1337="","",_xlfn.LET(_xlpm.x,VLOOKUP(T1337,'Drop-down_menus'!$F$2:$G$16,2,FALSE),IF(_xlpm.x=0,"",_xlpm.x)))</f>
        <v>https://orcid.org/0009-0002-6669-2911</v>
      </c>
      <c r="Y1337" t="str">
        <f>IF(U1337="","",_xlfn.LET(_xlpm.x,VLOOKUP(U1337,'Drop-down_menus'!$F$2:$G$16,2,FALSE),IF(_xlpm.x=0,"",_xlpm.x)))</f>
        <v/>
      </c>
      <c r="Z1337" t="str">
        <f>IF(V1337="","",_xlfn.LET(_xlpm.x,VLOOKUP(V1337,'Drop-down_menus'!$F$2:$G$16,2,FALSE),IF(_xlpm.x=0,"",_xlpm.x)))</f>
        <v/>
      </c>
      <c r="AA1337" t="str">
        <f>IF(W1337="","",_xlfn.LET(_xlpm.x,VLOOKUP(W1337,'Drop-down_menus'!$F$2:$G$16,2,FALSE),IF(_xlpm.x=0,"",_xlpm.x)))</f>
        <v/>
      </c>
      <c r="AE1337" t="s">
        <v>726</v>
      </c>
    </row>
    <row r="1338" spans="1:31" hidden="1" x14ac:dyDescent="0.2">
      <c r="A1338" s="2" t="s">
        <v>330</v>
      </c>
      <c r="C1338">
        <v>3092</v>
      </c>
      <c r="D1338" t="s">
        <v>711</v>
      </c>
      <c r="E1338" t="s">
        <v>729</v>
      </c>
      <c r="I1338" t="s">
        <v>2611</v>
      </c>
      <c r="J1338" t="str">
        <f>IF($I1338="","",_xlfn.LET(_xlpm.x,VLOOKUP($I1338,'taxon-match_2026-08-31'!$A$2:$N$122,6,FALSE),IF(_xlpm.x=0,"",_xlpm.x)))</f>
        <v/>
      </c>
      <c r="K1338" t="str">
        <f>IF($I1338="","",_xlfn.LET(_xlpm.x,VLOOKUP($I1338,'taxon-match_2026-08-31'!$A$2:$N$122,4,FALSE),IF(_xlpm.x=0,"",_xlpm.x)))</f>
        <v/>
      </c>
      <c r="L1338" t="str">
        <f>IF($I1338="","",_xlfn.LET(_xlpm.x,VLOOKUP($I1338,'taxon-match_2026-08-31'!$A$2:$N$122,7,FALSE),IF(_xlpm.x=0,"",_xlpm.x)))</f>
        <v/>
      </c>
      <c r="M1338" t="str">
        <f>IF($I1338="","",_xlfn.LET(_xlpm.x,VLOOKUP($I1338,'taxon-match_2026-08-31'!$A$2:$N$122,8,FALSE),IF(_xlpm.x=0,"",_xlpm.x)))</f>
        <v/>
      </c>
      <c r="N1338" t="str">
        <f>IF($I1338="","",_xlfn.LET(_xlpm.x,VLOOKUP($I1338,'taxon-match_2026-08-31'!$A$2:$N$122,9,FALSE),IF(_xlpm.x=0,"",_xlpm.x)))</f>
        <v/>
      </c>
      <c r="O1338" t="str">
        <f>IF($I1338="","",_xlfn.LET(_xlpm.x,VLOOKUP($I1338,'taxon-match_2026-08-31'!$A$2:$N$122,10,FALSE),IF(_xlpm.x=0,"",_xlpm.x)))</f>
        <v/>
      </c>
      <c r="P1338" t="str">
        <f>IF($I1338="","",_xlfn.LET(_xlpm.x,VLOOKUP($I1338,'taxon-match_2026-08-31'!$A$2:$N$122,11,FALSE),IF(_xlpm.x=0,"",_xlpm.x)))</f>
        <v/>
      </c>
      <c r="Q1338" t="str">
        <f>IF($I1338="","",_xlfn.LET(_xlpm.x,VLOOKUP($I1338,'taxon-match_2026-08-31'!$A$2:$N$122,12,FALSE),IF(_xlpm.x=0,"",_xlpm.x)))</f>
        <v/>
      </c>
      <c r="R1338" t="str">
        <f>IF($I1338="","",_xlfn.LET(_xlpm.x,VLOOKUP($I1338,'taxon-match_2026-08-31'!$A$2:$N$122,14,FALSE),IF(_xlpm.x=0,"",_xlpm.x)))</f>
        <v/>
      </c>
      <c r="T1338" t="s">
        <v>71</v>
      </c>
      <c r="U1338" t="s">
        <v>254</v>
      </c>
      <c r="X1338" t="str">
        <f>IF(T1338="","",_xlfn.LET(_xlpm.x,VLOOKUP(T1338,'Drop-down_menus'!$F$2:$G$16,2,FALSE),IF(_xlpm.x=0,"",_xlpm.x)))</f>
        <v>https://orcid.org/0009-0002-6669-2911</v>
      </c>
      <c r="Y1338" t="str">
        <f>IF(U1338="","",_xlfn.LET(_xlpm.x,VLOOKUP(U1338,'Drop-down_menus'!$F$2:$G$16,2,FALSE),IF(_xlpm.x=0,"",_xlpm.x)))</f>
        <v/>
      </c>
      <c r="Z1338" t="str">
        <f>IF(V1338="","",_xlfn.LET(_xlpm.x,VLOOKUP(V1338,'Drop-down_menus'!$F$2:$G$16,2,FALSE),IF(_xlpm.x=0,"",_xlpm.x)))</f>
        <v/>
      </c>
      <c r="AA1338" t="str">
        <f>IF(W1338="","",_xlfn.LET(_xlpm.x,VLOOKUP(W1338,'Drop-down_menus'!$F$2:$G$16,2,FALSE),IF(_xlpm.x=0,"",_xlpm.x)))</f>
        <v/>
      </c>
      <c r="AB1338" t="s">
        <v>730</v>
      </c>
      <c r="AE1338" t="s">
        <v>731</v>
      </c>
    </row>
    <row r="1339" spans="1:31" hidden="1" x14ac:dyDescent="0.2">
      <c r="A1339" s="2" t="s">
        <v>330</v>
      </c>
      <c r="C1339">
        <v>3093</v>
      </c>
      <c r="D1339" t="s">
        <v>711</v>
      </c>
      <c r="E1339" t="s">
        <v>732</v>
      </c>
      <c r="I1339" t="s">
        <v>2611</v>
      </c>
      <c r="J1339" t="str">
        <f>IF($I1339="","",_xlfn.LET(_xlpm.x,VLOOKUP($I1339,'taxon-match_2026-08-31'!$A$2:$N$122,6,FALSE),IF(_xlpm.x=0,"",_xlpm.x)))</f>
        <v/>
      </c>
      <c r="K1339" t="str">
        <f>IF($I1339="","",_xlfn.LET(_xlpm.x,VLOOKUP($I1339,'taxon-match_2026-08-31'!$A$2:$N$122,4,FALSE),IF(_xlpm.x=0,"",_xlpm.x)))</f>
        <v/>
      </c>
      <c r="L1339" t="str">
        <f>IF($I1339="","",_xlfn.LET(_xlpm.x,VLOOKUP($I1339,'taxon-match_2026-08-31'!$A$2:$N$122,7,FALSE),IF(_xlpm.x=0,"",_xlpm.x)))</f>
        <v/>
      </c>
      <c r="M1339" t="str">
        <f>IF($I1339="","",_xlfn.LET(_xlpm.x,VLOOKUP($I1339,'taxon-match_2026-08-31'!$A$2:$N$122,8,FALSE),IF(_xlpm.x=0,"",_xlpm.x)))</f>
        <v/>
      </c>
      <c r="N1339" t="str">
        <f>IF($I1339="","",_xlfn.LET(_xlpm.x,VLOOKUP($I1339,'taxon-match_2026-08-31'!$A$2:$N$122,9,FALSE),IF(_xlpm.x=0,"",_xlpm.x)))</f>
        <v/>
      </c>
      <c r="O1339" t="str">
        <f>IF($I1339="","",_xlfn.LET(_xlpm.x,VLOOKUP($I1339,'taxon-match_2026-08-31'!$A$2:$N$122,10,FALSE),IF(_xlpm.x=0,"",_xlpm.x)))</f>
        <v/>
      </c>
      <c r="P1339" t="str">
        <f>IF($I1339="","",_xlfn.LET(_xlpm.x,VLOOKUP($I1339,'taxon-match_2026-08-31'!$A$2:$N$122,11,FALSE),IF(_xlpm.x=0,"",_xlpm.x)))</f>
        <v/>
      </c>
      <c r="Q1339" t="str">
        <f>IF($I1339="","",_xlfn.LET(_xlpm.x,VLOOKUP($I1339,'taxon-match_2026-08-31'!$A$2:$N$122,12,FALSE),IF(_xlpm.x=0,"",_xlpm.x)))</f>
        <v/>
      </c>
      <c r="R1339" t="str">
        <f>IF($I1339="","",_xlfn.LET(_xlpm.x,VLOOKUP($I1339,'taxon-match_2026-08-31'!$A$2:$N$122,14,FALSE),IF(_xlpm.x=0,"",_xlpm.x)))</f>
        <v/>
      </c>
      <c r="T1339" t="s">
        <v>71</v>
      </c>
      <c r="U1339" t="s">
        <v>254</v>
      </c>
      <c r="X1339" t="str">
        <f>IF(T1339="","",_xlfn.LET(_xlpm.x,VLOOKUP(T1339,'Drop-down_menus'!$F$2:$G$16,2,FALSE),IF(_xlpm.x=0,"",_xlpm.x)))</f>
        <v>https://orcid.org/0009-0002-6669-2911</v>
      </c>
      <c r="Y1339" t="str">
        <f>IF(U1339="","",_xlfn.LET(_xlpm.x,VLOOKUP(U1339,'Drop-down_menus'!$F$2:$G$16,2,FALSE),IF(_xlpm.x=0,"",_xlpm.x)))</f>
        <v/>
      </c>
      <c r="Z1339" t="str">
        <f>IF(V1339="","",_xlfn.LET(_xlpm.x,VLOOKUP(V1339,'Drop-down_menus'!$F$2:$G$16,2,FALSE),IF(_xlpm.x=0,"",_xlpm.x)))</f>
        <v/>
      </c>
      <c r="AA1339" t="str">
        <f>IF(W1339="","",_xlfn.LET(_xlpm.x,VLOOKUP(W1339,'Drop-down_menus'!$F$2:$G$16,2,FALSE),IF(_xlpm.x=0,"",_xlpm.x)))</f>
        <v/>
      </c>
      <c r="AE1339" t="s">
        <v>819</v>
      </c>
    </row>
    <row r="1340" spans="1:31" hidden="1" x14ac:dyDescent="0.2">
      <c r="A1340" s="2" t="s">
        <v>330</v>
      </c>
      <c r="C1340">
        <v>3094</v>
      </c>
      <c r="D1340" t="s">
        <v>711</v>
      </c>
      <c r="E1340" t="s">
        <v>736</v>
      </c>
      <c r="I1340" t="s">
        <v>2611</v>
      </c>
      <c r="J1340" t="str">
        <f>IF($I1340="","",_xlfn.LET(_xlpm.x,VLOOKUP($I1340,'taxon-match_2026-08-31'!$A$2:$N$122,6,FALSE),IF(_xlpm.x=0,"",_xlpm.x)))</f>
        <v/>
      </c>
      <c r="K1340" t="str">
        <f>IF($I1340="","",_xlfn.LET(_xlpm.x,VLOOKUP($I1340,'taxon-match_2026-08-31'!$A$2:$N$122,4,FALSE),IF(_xlpm.x=0,"",_xlpm.x)))</f>
        <v/>
      </c>
      <c r="L1340" t="str">
        <f>IF($I1340="","",_xlfn.LET(_xlpm.x,VLOOKUP($I1340,'taxon-match_2026-08-31'!$A$2:$N$122,7,FALSE),IF(_xlpm.x=0,"",_xlpm.x)))</f>
        <v/>
      </c>
      <c r="M1340" t="str">
        <f>IF($I1340="","",_xlfn.LET(_xlpm.x,VLOOKUP($I1340,'taxon-match_2026-08-31'!$A$2:$N$122,8,FALSE),IF(_xlpm.x=0,"",_xlpm.x)))</f>
        <v/>
      </c>
      <c r="N1340" t="str">
        <f>IF($I1340="","",_xlfn.LET(_xlpm.x,VLOOKUP($I1340,'taxon-match_2026-08-31'!$A$2:$N$122,9,FALSE),IF(_xlpm.x=0,"",_xlpm.x)))</f>
        <v/>
      </c>
      <c r="O1340" t="str">
        <f>IF($I1340="","",_xlfn.LET(_xlpm.x,VLOOKUP($I1340,'taxon-match_2026-08-31'!$A$2:$N$122,10,FALSE),IF(_xlpm.x=0,"",_xlpm.x)))</f>
        <v/>
      </c>
      <c r="P1340" t="str">
        <f>IF($I1340="","",_xlfn.LET(_xlpm.x,VLOOKUP($I1340,'taxon-match_2026-08-31'!$A$2:$N$122,11,FALSE),IF(_xlpm.x=0,"",_xlpm.x)))</f>
        <v/>
      </c>
      <c r="Q1340" t="str">
        <f>IF($I1340="","",_xlfn.LET(_xlpm.x,VLOOKUP($I1340,'taxon-match_2026-08-31'!$A$2:$N$122,12,FALSE),IF(_xlpm.x=0,"",_xlpm.x)))</f>
        <v/>
      </c>
      <c r="R1340" t="str">
        <f>IF($I1340="","",_xlfn.LET(_xlpm.x,VLOOKUP($I1340,'taxon-match_2026-08-31'!$A$2:$N$122,14,FALSE),IF(_xlpm.x=0,"",_xlpm.x)))</f>
        <v/>
      </c>
      <c r="T1340" t="s">
        <v>71</v>
      </c>
      <c r="U1340" t="s">
        <v>254</v>
      </c>
      <c r="X1340" t="str">
        <f>IF(T1340="","",_xlfn.LET(_xlpm.x,VLOOKUP(T1340,'Drop-down_menus'!$F$2:$G$16,2,FALSE),IF(_xlpm.x=0,"",_xlpm.x)))</f>
        <v>https://orcid.org/0009-0002-6669-2911</v>
      </c>
      <c r="Y1340" t="str">
        <f>IF(U1340="","",_xlfn.LET(_xlpm.x,VLOOKUP(U1340,'Drop-down_menus'!$F$2:$G$16,2,FALSE),IF(_xlpm.x=0,"",_xlpm.x)))</f>
        <v/>
      </c>
      <c r="Z1340" t="str">
        <f>IF(V1340="","",_xlfn.LET(_xlpm.x,VLOOKUP(V1340,'Drop-down_menus'!$F$2:$G$16,2,FALSE),IF(_xlpm.x=0,"",_xlpm.x)))</f>
        <v/>
      </c>
      <c r="AA1340" t="str">
        <f>IF(W1340="","",_xlfn.LET(_xlpm.x,VLOOKUP(W1340,'Drop-down_menus'!$F$2:$G$16,2,FALSE),IF(_xlpm.x=0,"",_xlpm.x)))</f>
        <v/>
      </c>
      <c r="AB1340" t="s">
        <v>702</v>
      </c>
      <c r="AE1340" t="s">
        <v>737</v>
      </c>
    </row>
    <row r="1341" spans="1:31" hidden="1" x14ac:dyDescent="0.2">
      <c r="A1341" s="2" t="s">
        <v>330</v>
      </c>
      <c r="C1341">
        <v>3095</v>
      </c>
      <c r="D1341" t="s">
        <v>711</v>
      </c>
      <c r="E1341" t="s">
        <v>733</v>
      </c>
      <c r="I1341" t="s">
        <v>2611</v>
      </c>
      <c r="J1341" t="str">
        <f>IF($I1341="","",_xlfn.LET(_xlpm.x,VLOOKUP($I1341,'taxon-match_2026-08-31'!$A$2:$N$122,6,FALSE),IF(_xlpm.x=0,"",_xlpm.x)))</f>
        <v/>
      </c>
      <c r="K1341" t="str">
        <f>IF($I1341="","",_xlfn.LET(_xlpm.x,VLOOKUP($I1341,'taxon-match_2026-08-31'!$A$2:$N$122,4,FALSE),IF(_xlpm.x=0,"",_xlpm.x)))</f>
        <v/>
      </c>
      <c r="L1341" t="str">
        <f>IF($I1341="","",_xlfn.LET(_xlpm.x,VLOOKUP($I1341,'taxon-match_2026-08-31'!$A$2:$N$122,7,FALSE),IF(_xlpm.x=0,"",_xlpm.x)))</f>
        <v/>
      </c>
      <c r="M1341" t="str">
        <f>IF($I1341="","",_xlfn.LET(_xlpm.x,VLOOKUP($I1341,'taxon-match_2026-08-31'!$A$2:$N$122,8,FALSE),IF(_xlpm.x=0,"",_xlpm.x)))</f>
        <v/>
      </c>
      <c r="N1341" t="str">
        <f>IF($I1341="","",_xlfn.LET(_xlpm.x,VLOOKUP($I1341,'taxon-match_2026-08-31'!$A$2:$N$122,9,FALSE),IF(_xlpm.x=0,"",_xlpm.x)))</f>
        <v/>
      </c>
      <c r="O1341" t="str">
        <f>IF($I1341="","",_xlfn.LET(_xlpm.x,VLOOKUP($I1341,'taxon-match_2026-08-31'!$A$2:$N$122,10,FALSE),IF(_xlpm.x=0,"",_xlpm.x)))</f>
        <v/>
      </c>
      <c r="P1341" t="str">
        <f>IF($I1341="","",_xlfn.LET(_xlpm.x,VLOOKUP($I1341,'taxon-match_2026-08-31'!$A$2:$N$122,11,FALSE),IF(_xlpm.x=0,"",_xlpm.x)))</f>
        <v/>
      </c>
      <c r="Q1341" t="str">
        <f>IF($I1341="","",_xlfn.LET(_xlpm.x,VLOOKUP($I1341,'taxon-match_2026-08-31'!$A$2:$N$122,12,FALSE),IF(_xlpm.x=0,"",_xlpm.x)))</f>
        <v/>
      </c>
      <c r="R1341" t="str">
        <f>IF($I1341="","",_xlfn.LET(_xlpm.x,VLOOKUP($I1341,'taxon-match_2026-08-31'!$A$2:$N$122,14,FALSE),IF(_xlpm.x=0,"",_xlpm.x)))</f>
        <v/>
      </c>
      <c r="T1341" t="s">
        <v>71</v>
      </c>
      <c r="U1341" t="s">
        <v>254</v>
      </c>
      <c r="X1341" t="str">
        <f>IF(T1341="","",_xlfn.LET(_xlpm.x,VLOOKUP(T1341,'Drop-down_menus'!$F$2:$G$16,2,FALSE),IF(_xlpm.x=0,"",_xlpm.x)))</f>
        <v>https://orcid.org/0009-0002-6669-2911</v>
      </c>
      <c r="Y1341" t="str">
        <f>IF(U1341="","",_xlfn.LET(_xlpm.x,VLOOKUP(U1341,'Drop-down_menus'!$F$2:$G$16,2,FALSE),IF(_xlpm.x=0,"",_xlpm.x)))</f>
        <v/>
      </c>
      <c r="Z1341" t="str">
        <f>IF(V1341="","",_xlfn.LET(_xlpm.x,VLOOKUP(V1341,'Drop-down_menus'!$F$2:$G$16,2,FALSE),IF(_xlpm.x=0,"",_xlpm.x)))</f>
        <v/>
      </c>
      <c r="AA1341" t="str">
        <f>IF(W1341="","",_xlfn.LET(_xlpm.x,VLOOKUP(W1341,'Drop-down_menus'!$F$2:$G$16,2,FALSE),IF(_xlpm.x=0,"",_xlpm.x)))</f>
        <v/>
      </c>
      <c r="AB1341" t="s">
        <v>734</v>
      </c>
      <c r="AE1341" t="s">
        <v>735</v>
      </c>
    </row>
    <row r="1342" spans="1:31" hidden="1" x14ac:dyDescent="0.2">
      <c r="A1342" s="2" t="s">
        <v>330</v>
      </c>
      <c r="C1342">
        <v>3096</v>
      </c>
      <c r="D1342" t="s">
        <v>711</v>
      </c>
      <c r="E1342" t="s">
        <v>721</v>
      </c>
      <c r="I1342" t="s">
        <v>2611</v>
      </c>
      <c r="J1342" t="str">
        <f>IF($I1342="","",_xlfn.LET(_xlpm.x,VLOOKUP($I1342,'taxon-match_2026-08-31'!$A$2:$N$122,6,FALSE),IF(_xlpm.x=0,"",_xlpm.x)))</f>
        <v/>
      </c>
      <c r="K1342" t="str">
        <f>IF($I1342="","",_xlfn.LET(_xlpm.x,VLOOKUP($I1342,'taxon-match_2026-08-31'!$A$2:$N$122,4,FALSE),IF(_xlpm.x=0,"",_xlpm.x)))</f>
        <v/>
      </c>
      <c r="L1342" t="str">
        <f>IF($I1342="","",_xlfn.LET(_xlpm.x,VLOOKUP($I1342,'taxon-match_2026-08-31'!$A$2:$N$122,7,FALSE),IF(_xlpm.x=0,"",_xlpm.x)))</f>
        <v/>
      </c>
      <c r="M1342" t="str">
        <f>IF($I1342="","",_xlfn.LET(_xlpm.x,VLOOKUP($I1342,'taxon-match_2026-08-31'!$A$2:$N$122,8,FALSE),IF(_xlpm.x=0,"",_xlpm.x)))</f>
        <v/>
      </c>
      <c r="N1342" t="str">
        <f>IF($I1342="","",_xlfn.LET(_xlpm.x,VLOOKUP($I1342,'taxon-match_2026-08-31'!$A$2:$N$122,9,FALSE),IF(_xlpm.x=0,"",_xlpm.x)))</f>
        <v/>
      </c>
      <c r="O1342" t="str">
        <f>IF($I1342="","",_xlfn.LET(_xlpm.x,VLOOKUP($I1342,'taxon-match_2026-08-31'!$A$2:$N$122,10,FALSE),IF(_xlpm.x=0,"",_xlpm.x)))</f>
        <v/>
      </c>
      <c r="P1342" t="str">
        <f>IF($I1342="","",_xlfn.LET(_xlpm.x,VLOOKUP($I1342,'taxon-match_2026-08-31'!$A$2:$N$122,11,FALSE),IF(_xlpm.x=0,"",_xlpm.x)))</f>
        <v/>
      </c>
      <c r="Q1342" t="str">
        <f>IF($I1342="","",_xlfn.LET(_xlpm.x,VLOOKUP($I1342,'taxon-match_2026-08-31'!$A$2:$N$122,12,FALSE),IF(_xlpm.x=0,"",_xlpm.x)))</f>
        <v/>
      </c>
      <c r="R1342" t="str">
        <f>IF($I1342="","",_xlfn.LET(_xlpm.x,VLOOKUP($I1342,'taxon-match_2026-08-31'!$A$2:$N$122,14,FALSE),IF(_xlpm.x=0,"",_xlpm.x)))</f>
        <v/>
      </c>
      <c r="T1342" t="s">
        <v>71</v>
      </c>
      <c r="U1342" t="s">
        <v>254</v>
      </c>
      <c r="X1342" t="str">
        <f>IF(T1342="","",_xlfn.LET(_xlpm.x,VLOOKUP(T1342,'Drop-down_menus'!$F$2:$G$16,2,FALSE),IF(_xlpm.x=0,"",_xlpm.x)))</f>
        <v>https://orcid.org/0009-0002-6669-2911</v>
      </c>
      <c r="Y1342" t="str">
        <f>IF(U1342="","",_xlfn.LET(_xlpm.x,VLOOKUP(U1342,'Drop-down_menus'!$F$2:$G$16,2,FALSE),IF(_xlpm.x=0,"",_xlpm.x)))</f>
        <v/>
      </c>
      <c r="Z1342" t="str">
        <f>IF(V1342="","",_xlfn.LET(_xlpm.x,VLOOKUP(V1342,'Drop-down_menus'!$F$2:$G$16,2,FALSE),IF(_xlpm.x=0,"",_xlpm.x)))</f>
        <v/>
      </c>
      <c r="AA1342" t="str">
        <f>IF(W1342="","",_xlfn.LET(_xlpm.x,VLOOKUP(W1342,'Drop-down_menus'!$F$2:$G$16,2,FALSE),IF(_xlpm.x=0,"",_xlpm.x)))</f>
        <v/>
      </c>
      <c r="AB1342" t="s">
        <v>722</v>
      </c>
      <c r="AE1342" t="s">
        <v>723</v>
      </c>
    </row>
    <row r="1343" spans="1:31" hidden="1" x14ac:dyDescent="0.2">
      <c r="A1343" s="2" t="s">
        <v>330</v>
      </c>
      <c r="C1343">
        <v>3097</v>
      </c>
      <c r="D1343" t="s">
        <v>711</v>
      </c>
      <c r="E1343" t="s">
        <v>721</v>
      </c>
      <c r="I1343" t="s">
        <v>2611</v>
      </c>
      <c r="J1343" t="str">
        <f>IF($I1343="","",_xlfn.LET(_xlpm.x,VLOOKUP($I1343,'taxon-match_2026-08-31'!$A$2:$N$122,6,FALSE),IF(_xlpm.x=0,"",_xlpm.x)))</f>
        <v/>
      </c>
      <c r="K1343" t="str">
        <f>IF($I1343="","",_xlfn.LET(_xlpm.x,VLOOKUP($I1343,'taxon-match_2026-08-31'!$A$2:$N$122,4,FALSE),IF(_xlpm.x=0,"",_xlpm.x)))</f>
        <v/>
      </c>
      <c r="L1343" t="str">
        <f>IF($I1343="","",_xlfn.LET(_xlpm.x,VLOOKUP($I1343,'taxon-match_2026-08-31'!$A$2:$N$122,7,FALSE),IF(_xlpm.x=0,"",_xlpm.x)))</f>
        <v/>
      </c>
      <c r="M1343" t="str">
        <f>IF($I1343="","",_xlfn.LET(_xlpm.x,VLOOKUP($I1343,'taxon-match_2026-08-31'!$A$2:$N$122,8,FALSE),IF(_xlpm.x=0,"",_xlpm.x)))</f>
        <v/>
      </c>
      <c r="N1343" t="str">
        <f>IF($I1343="","",_xlfn.LET(_xlpm.x,VLOOKUP($I1343,'taxon-match_2026-08-31'!$A$2:$N$122,9,FALSE),IF(_xlpm.x=0,"",_xlpm.x)))</f>
        <v/>
      </c>
      <c r="O1343" t="str">
        <f>IF($I1343="","",_xlfn.LET(_xlpm.x,VLOOKUP($I1343,'taxon-match_2026-08-31'!$A$2:$N$122,10,FALSE),IF(_xlpm.x=0,"",_xlpm.x)))</f>
        <v/>
      </c>
      <c r="P1343" t="str">
        <f>IF($I1343="","",_xlfn.LET(_xlpm.x,VLOOKUP($I1343,'taxon-match_2026-08-31'!$A$2:$N$122,11,FALSE),IF(_xlpm.x=0,"",_xlpm.x)))</f>
        <v/>
      </c>
      <c r="Q1343" t="str">
        <f>IF($I1343="","",_xlfn.LET(_xlpm.x,VLOOKUP($I1343,'taxon-match_2026-08-31'!$A$2:$N$122,12,FALSE),IF(_xlpm.x=0,"",_xlpm.x)))</f>
        <v/>
      </c>
      <c r="R1343" t="str">
        <f>IF($I1343="","",_xlfn.LET(_xlpm.x,VLOOKUP($I1343,'taxon-match_2026-08-31'!$A$2:$N$122,14,FALSE),IF(_xlpm.x=0,"",_xlpm.x)))</f>
        <v/>
      </c>
      <c r="T1343" t="s">
        <v>71</v>
      </c>
      <c r="U1343" t="s">
        <v>254</v>
      </c>
      <c r="X1343" t="str">
        <f>IF(T1343="","",_xlfn.LET(_xlpm.x,VLOOKUP(T1343,'Drop-down_menus'!$F$2:$G$16,2,FALSE),IF(_xlpm.x=0,"",_xlpm.x)))</f>
        <v>https://orcid.org/0009-0002-6669-2911</v>
      </c>
      <c r="Y1343" t="str">
        <f>IF(U1343="","",_xlfn.LET(_xlpm.x,VLOOKUP(U1343,'Drop-down_menus'!$F$2:$G$16,2,FALSE),IF(_xlpm.x=0,"",_xlpm.x)))</f>
        <v/>
      </c>
      <c r="Z1343" t="str">
        <f>IF(V1343="","",_xlfn.LET(_xlpm.x,VLOOKUP(V1343,'Drop-down_menus'!$F$2:$G$16,2,FALSE),IF(_xlpm.x=0,"",_xlpm.x)))</f>
        <v/>
      </c>
      <c r="AA1343" t="str">
        <f>IF(W1343="","",_xlfn.LET(_xlpm.x,VLOOKUP(W1343,'Drop-down_menus'!$F$2:$G$16,2,FALSE),IF(_xlpm.x=0,"",_xlpm.x)))</f>
        <v/>
      </c>
      <c r="AB1343" t="s">
        <v>722</v>
      </c>
      <c r="AE1343" t="s">
        <v>723</v>
      </c>
    </row>
    <row r="1344" spans="1:31" hidden="1" x14ac:dyDescent="0.2">
      <c r="A1344" s="2" t="s">
        <v>330</v>
      </c>
      <c r="C1344">
        <v>3098</v>
      </c>
      <c r="D1344" t="s">
        <v>711</v>
      </c>
      <c r="E1344" t="s">
        <v>724</v>
      </c>
      <c r="I1344" t="s">
        <v>2611</v>
      </c>
      <c r="J1344" t="str">
        <f>IF($I1344="","",_xlfn.LET(_xlpm.x,VLOOKUP($I1344,'taxon-match_2026-08-31'!$A$2:$N$122,6,FALSE),IF(_xlpm.x=0,"",_xlpm.x)))</f>
        <v/>
      </c>
      <c r="K1344" t="str">
        <f>IF($I1344="","",_xlfn.LET(_xlpm.x,VLOOKUP($I1344,'taxon-match_2026-08-31'!$A$2:$N$122,4,FALSE),IF(_xlpm.x=0,"",_xlpm.x)))</f>
        <v/>
      </c>
      <c r="L1344" t="str">
        <f>IF($I1344="","",_xlfn.LET(_xlpm.x,VLOOKUP($I1344,'taxon-match_2026-08-31'!$A$2:$N$122,7,FALSE),IF(_xlpm.x=0,"",_xlpm.x)))</f>
        <v/>
      </c>
      <c r="M1344" t="str">
        <f>IF($I1344="","",_xlfn.LET(_xlpm.x,VLOOKUP($I1344,'taxon-match_2026-08-31'!$A$2:$N$122,8,FALSE),IF(_xlpm.x=0,"",_xlpm.x)))</f>
        <v/>
      </c>
      <c r="N1344" t="str">
        <f>IF($I1344="","",_xlfn.LET(_xlpm.x,VLOOKUP($I1344,'taxon-match_2026-08-31'!$A$2:$N$122,9,FALSE),IF(_xlpm.x=0,"",_xlpm.x)))</f>
        <v/>
      </c>
      <c r="O1344" t="str">
        <f>IF($I1344="","",_xlfn.LET(_xlpm.x,VLOOKUP($I1344,'taxon-match_2026-08-31'!$A$2:$N$122,10,FALSE),IF(_xlpm.x=0,"",_xlpm.x)))</f>
        <v/>
      </c>
      <c r="P1344" t="str">
        <f>IF($I1344="","",_xlfn.LET(_xlpm.x,VLOOKUP($I1344,'taxon-match_2026-08-31'!$A$2:$N$122,11,FALSE),IF(_xlpm.x=0,"",_xlpm.x)))</f>
        <v/>
      </c>
      <c r="Q1344" t="str">
        <f>IF($I1344="","",_xlfn.LET(_xlpm.x,VLOOKUP($I1344,'taxon-match_2026-08-31'!$A$2:$N$122,12,FALSE),IF(_xlpm.x=0,"",_xlpm.x)))</f>
        <v/>
      </c>
      <c r="R1344" t="str">
        <f>IF($I1344="","",_xlfn.LET(_xlpm.x,VLOOKUP($I1344,'taxon-match_2026-08-31'!$A$2:$N$122,14,FALSE),IF(_xlpm.x=0,"",_xlpm.x)))</f>
        <v/>
      </c>
      <c r="T1344" t="s">
        <v>71</v>
      </c>
      <c r="U1344" t="s">
        <v>254</v>
      </c>
      <c r="X1344" t="str">
        <f>IF(T1344="","",_xlfn.LET(_xlpm.x,VLOOKUP(T1344,'Drop-down_menus'!$F$2:$G$16,2,FALSE),IF(_xlpm.x=0,"",_xlpm.x)))</f>
        <v>https://orcid.org/0009-0002-6669-2911</v>
      </c>
      <c r="Y1344" t="str">
        <f>IF(U1344="","",_xlfn.LET(_xlpm.x,VLOOKUP(U1344,'Drop-down_menus'!$F$2:$G$16,2,FALSE),IF(_xlpm.x=0,"",_xlpm.x)))</f>
        <v/>
      </c>
      <c r="Z1344" t="str">
        <f>IF(V1344="","",_xlfn.LET(_xlpm.x,VLOOKUP(V1344,'Drop-down_menus'!$F$2:$G$16,2,FALSE),IF(_xlpm.x=0,"",_xlpm.x)))</f>
        <v/>
      </c>
      <c r="AA1344" t="str">
        <f>IF(W1344="","",_xlfn.LET(_xlpm.x,VLOOKUP(W1344,'Drop-down_menus'!$F$2:$G$16,2,FALSE),IF(_xlpm.x=0,"",_xlpm.x)))</f>
        <v/>
      </c>
      <c r="AB1344" t="s">
        <v>722</v>
      </c>
      <c r="AE1344" t="s">
        <v>723</v>
      </c>
    </row>
    <row r="1345" spans="1:31" hidden="1" x14ac:dyDescent="0.2">
      <c r="A1345" s="2" t="s">
        <v>330</v>
      </c>
      <c r="C1345">
        <v>3099</v>
      </c>
      <c r="D1345" t="s">
        <v>711</v>
      </c>
      <c r="E1345" t="s">
        <v>724</v>
      </c>
      <c r="I1345" t="s">
        <v>2611</v>
      </c>
      <c r="J1345" t="str">
        <f>IF($I1345="","",_xlfn.LET(_xlpm.x,VLOOKUP($I1345,'taxon-match_2026-08-31'!$A$2:$N$122,6,FALSE),IF(_xlpm.x=0,"",_xlpm.x)))</f>
        <v/>
      </c>
      <c r="K1345" t="str">
        <f>IF($I1345="","",_xlfn.LET(_xlpm.x,VLOOKUP($I1345,'taxon-match_2026-08-31'!$A$2:$N$122,4,FALSE),IF(_xlpm.x=0,"",_xlpm.x)))</f>
        <v/>
      </c>
      <c r="L1345" t="str">
        <f>IF($I1345="","",_xlfn.LET(_xlpm.x,VLOOKUP($I1345,'taxon-match_2026-08-31'!$A$2:$N$122,7,FALSE),IF(_xlpm.x=0,"",_xlpm.x)))</f>
        <v/>
      </c>
      <c r="M1345" t="str">
        <f>IF($I1345="","",_xlfn.LET(_xlpm.x,VLOOKUP($I1345,'taxon-match_2026-08-31'!$A$2:$N$122,8,FALSE),IF(_xlpm.x=0,"",_xlpm.x)))</f>
        <v/>
      </c>
      <c r="N1345" t="str">
        <f>IF($I1345="","",_xlfn.LET(_xlpm.x,VLOOKUP($I1345,'taxon-match_2026-08-31'!$A$2:$N$122,9,FALSE),IF(_xlpm.x=0,"",_xlpm.x)))</f>
        <v/>
      </c>
      <c r="O1345" t="str">
        <f>IF($I1345="","",_xlfn.LET(_xlpm.x,VLOOKUP($I1345,'taxon-match_2026-08-31'!$A$2:$N$122,10,FALSE),IF(_xlpm.x=0,"",_xlpm.x)))</f>
        <v/>
      </c>
      <c r="P1345" t="str">
        <f>IF($I1345="","",_xlfn.LET(_xlpm.x,VLOOKUP($I1345,'taxon-match_2026-08-31'!$A$2:$N$122,11,FALSE),IF(_xlpm.x=0,"",_xlpm.x)))</f>
        <v/>
      </c>
      <c r="Q1345" t="str">
        <f>IF($I1345="","",_xlfn.LET(_xlpm.x,VLOOKUP($I1345,'taxon-match_2026-08-31'!$A$2:$N$122,12,FALSE),IF(_xlpm.x=0,"",_xlpm.x)))</f>
        <v/>
      </c>
      <c r="R1345" t="str">
        <f>IF($I1345="","",_xlfn.LET(_xlpm.x,VLOOKUP($I1345,'taxon-match_2026-08-31'!$A$2:$N$122,14,FALSE),IF(_xlpm.x=0,"",_xlpm.x)))</f>
        <v/>
      </c>
      <c r="T1345" t="s">
        <v>71</v>
      </c>
      <c r="U1345" t="s">
        <v>254</v>
      </c>
      <c r="X1345" t="str">
        <f>IF(T1345="","",_xlfn.LET(_xlpm.x,VLOOKUP(T1345,'Drop-down_menus'!$F$2:$G$16,2,FALSE),IF(_xlpm.x=0,"",_xlpm.x)))</f>
        <v>https://orcid.org/0009-0002-6669-2911</v>
      </c>
      <c r="Y1345" t="str">
        <f>IF(U1345="","",_xlfn.LET(_xlpm.x,VLOOKUP(U1345,'Drop-down_menus'!$F$2:$G$16,2,FALSE),IF(_xlpm.x=0,"",_xlpm.x)))</f>
        <v/>
      </c>
      <c r="Z1345" t="str">
        <f>IF(V1345="","",_xlfn.LET(_xlpm.x,VLOOKUP(V1345,'Drop-down_menus'!$F$2:$G$16,2,FALSE),IF(_xlpm.x=0,"",_xlpm.x)))</f>
        <v/>
      </c>
      <c r="AA1345" t="str">
        <f>IF(W1345="","",_xlfn.LET(_xlpm.x,VLOOKUP(W1345,'Drop-down_menus'!$F$2:$G$16,2,FALSE),IF(_xlpm.x=0,"",_xlpm.x)))</f>
        <v/>
      </c>
      <c r="AB1345" t="s">
        <v>722</v>
      </c>
      <c r="AE1345" t="s">
        <v>723</v>
      </c>
    </row>
    <row r="1346" spans="1:31" hidden="1" x14ac:dyDescent="0.2">
      <c r="A1346" s="2" t="s">
        <v>330</v>
      </c>
      <c r="C1346">
        <v>3100</v>
      </c>
      <c r="D1346" t="s">
        <v>711</v>
      </c>
      <c r="E1346" t="s">
        <v>725</v>
      </c>
      <c r="I1346" t="s">
        <v>2611</v>
      </c>
      <c r="J1346" t="str">
        <f>IF($I1346="","",_xlfn.LET(_xlpm.x,VLOOKUP($I1346,'taxon-match_2026-08-31'!$A$2:$N$122,6,FALSE),IF(_xlpm.x=0,"",_xlpm.x)))</f>
        <v/>
      </c>
      <c r="K1346" t="str">
        <f>IF($I1346="","",_xlfn.LET(_xlpm.x,VLOOKUP($I1346,'taxon-match_2026-08-31'!$A$2:$N$122,4,FALSE),IF(_xlpm.x=0,"",_xlpm.x)))</f>
        <v/>
      </c>
      <c r="L1346" t="str">
        <f>IF($I1346="","",_xlfn.LET(_xlpm.x,VLOOKUP($I1346,'taxon-match_2026-08-31'!$A$2:$N$122,7,FALSE),IF(_xlpm.x=0,"",_xlpm.x)))</f>
        <v/>
      </c>
      <c r="M1346" t="str">
        <f>IF($I1346="","",_xlfn.LET(_xlpm.x,VLOOKUP($I1346,'taxon-match_2026-08-31'!$A$2:$N$122,8,FALSE),IF(_xlpm.x=0,"",_xlpm.x)))</f>
        <v/>
      </c>
      <c r="N1346" t="str">
        <f>IF($I1346="","",_xlfn.LET(_xlpm.x,VLOOKUP($I1346,'taxon-match_2026-08-31'!$A$2:$N$122,9,FALSE),IF(_xlpm.x=0,"",_xlpm.x)))</f>
        <v/>
      </c>
      <c r="O1346" t="str">
        <f>IF($I1346="","",_xlfn.LET(_xlpm.x,VLOOKUP($I1346,'taxon-match_2026-08-31'!$A$2:$N$122,10,FALSE),IF(_xlpm.x=0,"",_xlpm.x)))</f>
        <v/>
      </c>
      <c r="P1346" t="str">
        <f>IF($I1346="","",_xlfn.LET(_xlpm.x,VLOOKUP($I1346,'taxon-match_2026-08-31'!$A$2:$N$122,11,FALSE),IF(_xlpm.x=0,"",_xlpm.x)))</f>
        <v/>
      </c>
      <c r="Q1346" t="str">
        <f>IF($I1346="","",_xlfn.LET(_xlpm.x,VLOOKUP($I1346,'taxon-match_2026-08-31'!$A$2:$N$122,12,FALSE),IF(_xlpm.x=0,"",_xlpm.x)))</f>
        <v/>
      </c>
      <c r="R1346" t="str">
        <f>IF($I1346="","",_xlfn.LET(_xlpm.x,VLOOKUP($I1346,'taxon-match_2026-08-31'!$A$2:$N$122,14,FALSE),IF(_xlpm.x=0,"",_xlpm.x)))</f>
        <v/>
      </c>
      <c r="T1346" t="s">
        <v>71</v>
      </c>
      <c r="U1346" t="s">
        <v>254</v>
      </c>
      <c r="X1346" t="str">
        <f>IF(T1346="","",_xlfn.LET(_xlpm.x,VLOOKUP(T1346,'Drop-down_menus'!$F$2:$G$16,2,FALSE),IF(_xlpm.x=0,"",_xlpm.x)))</f>
        <v>https://orcid.org/0009-0002-6669-2911</v>
      </c>
      <c r="Y1346" t="str">
        <f>IF(U1346="","",_xlfn.LET(_xlpm.x,VLOOKUP(U1346,'Drop-down_menus'!$F$2:$G$16,2,FALSE),IF(_xlpm.x=0,"",_xlpm.x)))</f>
        <v/>
      </c>
      <c r="Z1346" t="str">
        <f>IF(V1346="","",_xlfn.LET(_xlpm.x,VLOOKUP(V1346,'Drop-down_menus'!$F$2:$G$16,2,FALSE),IF(_xlpm.x=0,"",_xlpm.x)))</f>
        <v/>
      </c>
      <c r="AA1346" t="str">
        <f>IF(W1346="","",_xlfn.LET(_xlpm.x,VLOOKUP(W1346,'Drop-down_menus'!$F$2:$G$16,2,FALSE),IF(_xlpm.x=0,"",_xlpm.x)))</f>
        <v/>
      </c>
      <c r="AB1346" t="s">
        <v>722</v>
      </c>
      <c r="AE1346" t="s">
        <v>726</v>
      </c>
    </row>
    <row r="1347" spans="1:31" hidden="1" x14ac:dyDescent="0.2">
      <c r="A1347" s="2" t="s">
        <v>330</v>
      </c>
      <c r="C1347">
        <v>3101</v>
      </c>
      <c r="D1347" t="s">
        <v>711</v>
      </c>
      <c r="E1347" t="s">
        <v>727</v>
      </c>
      <c r="I1347" t="s">
        <v>2611</v>
      </c>
      <c r="J1347" t="str">
        <f>IF($I1347="","",_xlfn.LET(_xlpm.x,VLOOKUP($I1347,'taxon-match_2026-08-31'!$A$2:$N$122,6,FALSE),IF(_xlpm.x=0,"",_xlpm.x)))</f>
        <v/>
      </c>
      <c r="K1347" t="str">
        <f>IF($I1347="","",_xlfn.LET(_xlpm.x,VLOOKUP($I1347,'taxon-match_2026-08-31'!$A$2:$N$122,4,FALSE),IF(_xlpm.x=0,"",_xlpm.x)))</f>
        <v/>
      </c>
      <c r="L1347" t="str">
        <f>IF($I1347="","",_xlfn.LET(_xlpm.x,VLOOKUP($I1347,'taxon-match_2026-08-31'!$A$2:$N$122,7,FALSE),IF(_xlpm.x=0,"",_xlpm.x)))</f>
        <v/>
      </c>
      <c r="M1347" t="str">
        <f>IF($I1347="","",_xlfn.LET(_xlpm.x,VLOOKUP($I1347,'taxon-match_2026-08-31'!$A$2:$N$122,8,FALSE),IF(_xlpm.x=0,"",_xlpm.x)))</f>
        <v/>
      </c>
      <c r="N1347" t="str">
        <f>IF($I1347="","",_xlfn.LET(_xlpm.x,VLOOKUP($I1347,'taxon-match_2026-08-31'!$A$2:$N$122,9,FALSE),IF(_xlpm.x=0,"",_xlpm.x)))</f>
        <v/>
      </c>
      <c r="O1347" t="str">
        <f>IF($I1347="","",_xlfn.LET(_xlpm.x,VLOOKUP($I1347,'taxon-match_2026-08-31'!$A$2:$N$122,10,FALSE),IF(_xlpm.x=0,"",_xlpm.x)))</f>
        <v/>
      </c>
      <c r="P1347" t="str">
        <f>IF($I1347="","",_xlfn.LET(_xlpm.x,VLOOKUP($I1347,'taxon-match_2026-08-31'!$A$2:$N$122,11,FALSE),IF(_xlpm.x=0,"",_xlpm.x)))</f>
        <v/>
      </c>
      <c r="Q1347" t="str">
        <f>IF($I1347="","",_xlfn.LET(_xlpm.x,VLOOKUP($I1347,'taxon-match_2026-08-31'!$A$2:$N$122,12,FALSE),IF(_xlpm.x=0,"",_xlpm.x)))</f>
        <v/>
      </c>
      <c r="R1347" t="str">
        <f>IF($I1347="","",_xlfn.LET(_xlpm.x,VLOOKUP($I1347,'taxon-match_2026-08-31'!$A$2:$N$122,14,FALSE),IF(_xlpm.x=0,"",_xlpm.x)))</f>
        <v/>
      </c>
      <c r="T1347" t="s">
        <v>71</v>
      </c>
      <c r="U1347" t="s">
        <v>254</v>
      </c>
      <c r="X1347" t="str">
        <f>IF(T1347="","",_xlfn.LET(_xlpm.x,VLOOKUP(T1347,'Drop-down_menus'!$F$2:$G$16,2,FALSE),IF(_xlpm.x=0,"",_xlpm.x)))</f>
        <v>https://orcid.org/0009-0002-6669-2911</v>
      </c>
      <c r="Y1347" t="str">
        <f>IF(U1347="","",_xlfn.LET(_xlpm.x,VLOOKUP(U1347,'Drop-down_menus'!$F$2:$G$16,2,FALSE),IF(_xlpm.x=0,"",_xlpm.x)))</f>
        <v/>
      </c>
      <c r="Z1347" t="str">
        <f>IF(V1347="","",_xlfn.LET(_xlpm.x,VLOOKUP(V1347,'Drop-down_menus'!$F$2:$G$16,2,FALSE),IF(_xlpm.x=0,"",_xlpm.x)))</f>
        <v/>
      </c>
      <c r="AA1347" t="str">
        <f>IF(W1347="","",_xlfn.LET(_xlpm.x,VLOOKUP(W1347,'Drop-down_menus'!$F$2:$G$16,2,FALSE),IF(_xlpm.x=0,"",_xlpm.x)))</f>
        <v/>
      </c>
      <c r="AB1347" t="s">
        <v>722</v>
      </c>
      <c r="AE1347" t="s">
        <v>726</v>
      </c>
    </row>
    <row r="1348" spans="1:31" hidden="1" x14ac:dyDescent="0.2">
      <c r="A1348" s="2" t="s">
        <v>330</v>
      </c>
      <c r="C1348">
        <v>3102</v>
      </c>
      <c r="D1348" t="s">
        <v>711</v>
      </c>
      <c r="E1348" t="s">
        <v>728</v>
      </c>
      <c r="I1348" t="s">
        <v>2611</v>
      </c>
      <c r="J1348" t="str">
        <f>IF($I1348="","",_xlfn.LET(_xlpm.x,VLOOKUP($I1348,'taxon-match_2026-08-31'!$A$2:$N$122,6,FALSE),IF(_xlpm.x=0,"",_xlpm.x)))</f>
        <v/>
      </c>
      <c r="K1348" t="str">
        <f>IF($I1348="","",_xlfn.LET(_xlpm.x,VLOOKUP($I1348,'taxon-match_2026-08-31'!$A$2:$N$122,4,FALSE),IF(_xlpm.x=0,"",_xlpm.x)))</f>
        <v/>
      </c>
      <c r="L1348" t="str">
        <f>IF($I1348="","",_xlfn.LET(_xlpm.x,VLOOKUP($I1348,'taxon-match_2026-08-31'!$A$2:$N$122,7,FALSE),IF(_xlpm.x=0,"",_xlpm.x)))</f>
        <v/>
      </c>
      <c r="M1348" t="str">
        <f>IF($I1348="","",_xlfn.LET(_xlpm.x,VLOOKUP($I1348,'taxon-match_2026-08-31'!$A$2:$N$122,8,FALSE),IF(_xlpm.x=0,"",_xlpm.x)))</f>
        <v/>
      </c>
      <c r="N1348" t="str">
        <f>IF($I1348="","",_xlfn.LET(_xlpm.x,VLOOKUP($I1348,'taxon-match_2026-08-31'!$A$2:$N$122,9,FALSE),IF(_xlpm.x=0,"",_xlpm.x)))</f>
        <v/>
      </c>
      <c r="O1348" t="str">
        <f>IF($I1348="","",_xlfn.LET(_xlpm.x,VLOOKUP($I1348,'taxon-match_2026-08-31'!$A$2:$N$122,10,FALSE),IF(_xlpm.x=0,"",_xlpm.x)))</f>
        <v/>
      </c>
      <c r="P1348" t="str">
        <f>IF($I1348="","",_xlfn.LET(_xlpm.x,VLOOKUP($I1348,'taxon-match_2026-08-31'!$A$2:$N$122,11,FALSE),IF(_xlpm.x=0,"",_xlpm.x)))</f>
        <v/>
      </c>
      <c r="Q1348" t="str">
        <f>IF($I1348="","",_xlfn.LET(_xlpm.x,VLOOKUP($I1348,'taxon-match_2026-08-31'!$A$2:$N$122,12,FALSE),IF(_xlpm.x=0,"",_xlpm.x)))</f>
        <v/>
      </c>
      <c r="R1348" t="str">
        <f>IF($I1348="","",_xlfn.LET(_xlpm.x,VLOOKUP($I1348,'taxon-match_2026-08-31'!$A$2:$N$122,14,FALSE),IF(_xlpm.x=0,"",_xlpm.x)))</f>
        <v/>
      </c>
      <c r="T1348" t="s">
        <v>71</v>
      </c>
      <c r="U1348" t="s">
        <v>254</v>
      </c>
      <c r="X1348" t="str">
        <f>IF(T1348="","",_xlfn.LET(_xlpm.x,VLOOKUP(T1348,'Drop-down_menus'!$F$2:$G$16,2,FALSE),IF(_xlpm.x=0,"",_xlpm.x)))</f>
        <v>https://orcid.org/0009-0002-6669-2911</v>
      </c>
      <c r="Y1348" t="str">
        <f>IF(U1348="","",_xlfn.LET(_xlpm.x,VLOOKUP(U1348,'Drop-down_menus'!$F$2:$G$16,2,FALSE),IF(_xlpm.x=0,"",_xlpm.x)))</f>
        <v/>
      </c>
      <c r="Z1348" t="str">
        <f>IF(V1348="","",_xlfn.LET(_xlpm.x,VLOOKUP(V1348,'Drop-down_menus'!$F$2:$G$16,2,FALSE),IF(_xlpm.x=0,"",_xlpm.x)))</f>
        <v/>
      </c>
      <c r="AA1348" t="str">
        <f>IF(W1348="","",_xlfn.LET(_xlpm.x,VLOOKUP(W1348,'Drop-down_menus'!$F$2:$G$16,2,FALSE),IF(_xlpm.x=0,"",_xlpm.x)))</f>
        <v/>
      </c>
      <c r="AE1348" t="s">
        <v>726</v>
      </c>
    </row>
    <row r="1349" spans="1:31" hidden="1" x14ac:dyDescent="0.2">
      <c r="A1349" s="2" t="s">
        <v>330</v>
      </c>
      <c r="C1349">
        <v>3103</v>
      </c>
      <c r="D1349" t="s">
        <v>711</v>
      </c>
      <c r="E1349" t="s">
        <v>729</v>
      </c>
      <c r="I1349" t="s">
        <v>2611</v>
      </c>
      <c r="J1349" t="str">
        <f>IF($I1349="","",_xlfn.LET(_xlpm.x,VLOOKUP($I1349,'taxon-match_2026-08-31'!$A$2:$N$122,6,FALSE),IF(_xlpm.x=0,"",_xlpm.x)))</f>
        <v/>
      </c>
      <c r="K1349" t="str">
        <f>IF($I1349="","",_xlfn.LET(_xlpm.x,VLOOKUP($I1349,'taxon-match_2026-08-31'!$A$2:$N$122,4,FALSE),IF(_xlpm.x=0,"",_xlpm.x)))</f>
        <v/>
      </c>
      <c r="L1349" t="str">
        <f>IF($I1349="","",_xlfn.LET(_xlpm.x,VLOOKUP($I1349,'taxon-match_2026-08-31'!$A$2:$N$122,7,FALSE),IF(_xlpm.x=0,"",_xlpm.x)))</f>
        <v/>
      </c>
      <c r="M1349" t="str">
        <f>IF($I1349="","",_xlfn.LET(_xlpm.x,VLOOKUP($I1349,'taxon-match_2026-08-31'!$A$2:$N$122,8,FALSE),IF(_xlpm.x=0,"",_xlpm.x)))</f>
        <v/>
      </c>
      <c r="N1349" t="str">
        <f>IF($I1349="","",_xlfn.LET(_xlpm.x,VLOOKUP($I1349,'taxon-match_2026-08-31'!$A$2:$N$122,9,FALSE),IF(_xlpm.x=0,"",_xlpm.x)))</f>
        <v/>
      </c>
      <c r="O1349" t="str">
        <f>IF($I1349="","",_xlfn.LET(_xlpm.x,VLOOKUP($I1349,'taxon-match_2026-08-31'!$A$2:$N$122,10,FALSE),IF(_xlpm.x=0,"",_xlpm.x)))</f>
        <v/>
      </c>
      <c r="P1349" t="str">
        <f>IF($I1349="","",_xlfn.LET(_xlpm.x,VLOOKUP($I1349,'taxon-match_2026-08-31'!$A$2:$N$122,11,FALSE),IF(_xlpm.x=0,"",_xlpm.x)))</f>
        <v/>
      </c>
      <c r="Q1349" t="str">
        <f>IF($I1349="","",_xlfn.LET(_xlpm.x,VLOOKUP($I1349,'taxon-match_2026-08-31'!$A$2:$N$122,12,FALSE),IF(_xlpm.x=0,"",_xlpm.x)))</f>
        <v/>
      </c>
      <c r="R1349" t="str">
        <f>IF($I1349="","",_xlfn.LET(_xlpm.x,VLOOKUP($I1349,'taxon-match_2026-08-31'!$A$2:$N$122,14,FALSE),IF(_xlpm.x=0,"",_xlpm.x)))</f>
        <v/>
      </c>
      <c r="T1349" t="s">
        <v>71</v>
      </c>
      <c r="U1349" t="s">
        <v>254</v>
      </c>
      <c r="X1349" t="str">
        <f>IF(T1349="","",_xlfn.LET(_xlpm.x,VLOOKUP(T1349,'Drop-down_menus'!$F$2:$G$16,2,FALSE),IF(_xlpm.x=0,"",_xlpm.x)))</f>
        <v>https://orcid.org/0009-0002-6669-2911</v>
      </c>
      <c r="Y1349" t="str">
        <f>IF(U1349="","",_xlfn.LET(_xlpm.x,VLOOKUP(U1349,'Drop-down_menus'!$F$2:$G$16,2,FALSE),IF(_xlpm.x=0,"",_xlpm.x)))</f>
        <v/>
      </c>
      <c r="Z1349" t="str">
        <f>IF(V1349="","",_xlfn.LET(_xlpm.x,VLOOKUP(V1349,'Drop-down_menus'!$F$2:$G$16,2,FALSE),IF(_xlpm.x=0,"",_xlpm.x)))</f>
        <v/>
      </c>
      <c r="AA1349" t="str">
        <f>IF(W1349="","",_xlfn.LET(_xlpm.x,VLOOKUP(W1349,'Drop-down_menus'!$F$2:$G$16,2,FALSE),IF(_xlpm.x=0,"",_xlpm.x)))</f>
        <v/>
      </c>
      <c r="AB1349" t="s">
        <v>730</v>
      </c>
      <c r="AE1349" t="s">
        <v>731</v>
      </c>
    </row>
    <row r="1350" spans="1:31" hidden="1" x14ac:dyDescent="0.2">
      <c r="A1350" s="2" t="s">
        <v>330</v>
      </c>
      <c r="C1350">
        <v>3104</v>
      </c>
      <c r="D1350" t="s">
        <v>711</v>
      </c>
      <c r="E1350" t="s">
        <v>732</v>
      </c>
      <c r="I1350" t="s">
        <v>2611</v>
      </c>
      <c r="J1350" t="str">
        <f>IF($I1350="","",_xlfn.LET(_xlpm.x,VLOOKUP($I1350,'taxon-match_2026-08-31'!$A$2:$N$122,6,FALSE),IF(_xlpm.x=0,"",_xlpm.x)))</f>
        <v/>
      </c>
      <c r="K1350" t="str">
        <f>IF($I1350="","",_xlfn.LET(_xlpm.x,VLOOKUP($I1350,'taxon-match_2026-08-31'!$A$2:$N$122,4,FALSE),IF(_xlpm.x=0,"",_xlpm.x)))</f>
        <v/>
      </c>
      <c r="L1350" t="str">
        <f>IF($I1350="","",_xlfn.LET(_xlpm.x,VLOOKUP($I1350,'taxon-match_2026-08-31'!$A$2:$N$122,7,FALSE),IF(_xlpm.x=0,"",_xlpm.x)))</f>
        <v/>
      </c>
      <c r="M1350" t="str">
        <f>IF($I1350="","",_xlfn.LET(_xlpm.x,VLOOKUP($I1350,'taxon-match_2026-08-31'!$A$2:$N$122,8,FALSE),IF(_xlpm.x=0,"",_xlpm.x)))</f>
        <v/>
      </c>
      <c r="N1350" t="str">
        <f>IF($I1350="","",_xlfn.LET(_xlpm.x,VLOOKUP($I1350,'taxon-match_2026-08-31'!$A$2:$N$122,9,FALSE),IF(_xlpm.x=0,"",_xlpm.x)))</f>
        <v/>
      </c>
      <c r="O1350" t="str">
        <f>IF($I1350="","",_xlfn.LET(_xlpm.x,VLOOKUP($I1350,'taxon-match_2026-08-31'!$A$2:$N$122,10,FALSE),IF(_xlpm.x=0,"",_xlpm.x)))</f>
        <v/>
      </c>
      <c r="P1350" t="str">
        <f>IF($I1350="","",_xlfn.LET(_xlpm.x,VLOOKUP($I1350,'taxon-match_2026-08-31'!$A$2:$N$122,11,FALSE),IF(_xlpm.x=0,"",_xlpm.x)))</f>
        <v/>
      </c>
      <c r="Q1350" t="str">
        <f>IF($I1350="","",_xlfn.LET(_xlpm.x,VLOOKUP($I1350,'taxon-match_2026-08-31'!$A$2:$N$122,12,FALSE),IF(_xlpm.x=0,"",_xlpm.x)))</f>
        <v/>
      </c>
      <c r="R1350" t="str">
        <f>IF($I1350="","",_xlfn.LET(_xlpm.x,VLOOKUP($I1350,'taxon-match_2026-08-31'!$A$2:$N$122,14,FALSE),IF(_xlpm.x=0,"",_xlpm.x)))</f>
        <v/>
      </c>
      <c r="T1350" t="s">
        <v>71</v>
      </c>
      <c r="U1350" t="s">
        <v>254</v>
      </c>
      <c r="X1350" t="str">
        <f>IF(T1350="","",_xlfn.LET(_xlpm.x,VLOOKUP(T1350,'Drop-down_menus'!$F$2:$G$16,2,FALSE),IF(_xlpm.x=0,"",_xlpm.x)))</f>
        <v>https://orcid.org/0009-0002-6669-2911</v>
      </c>
      <c r="Y1350" t="str">
        <f>IF(U1350="","",_xlfn.LET(_xlpm.x,VLOOKUP(U1350,'Drop-down_menus'!$F$2:$G$16,2,FALSE),IF(_xlpm.x=0,"",_xlpm.x)))</f>
        <v/>
      </c>
      <c r="Z1350" t="str">
        <f>IF(V1350="","",_xlfn.LET(_xlpm.x,VLOOKUP(V1350,'Drop-down_menus'!$F$2:$G$16,2,FALSE),IF(_xlpm.x=0,"",_xlpm.x)))</f>
        <v/>
      </c>
      <c r="AA1350" t="str">
        <f>IF(W1350="","",_xlfn.LET(_xlpm.x,VLOOKUP(W1350,'Drop-down_menus'!$F$2:$G$16,2,FALSE),IF(_xlpm.x=0,"",_xlpm.x)))</f>
        <v/>
      </c>
      <c r="AE1350" t="s">
        <v>819</v>
      </c>
    </row>
    <row r="1351" spans="1:31" hidden="1" x14ac:dyDescent="0.2">
      <c r="A1351" s="2" t="s">
        <v>330</v>
      </c>
      <c r="C1351">
        <v>3105</v>
      </c>
      <c r="D1351" t="s">
        <v>711</v>
      </c>
      <c r="E1351" t="s">
        <v>736</v>
      </c>
      <c r="I1351" t="s">
        <v>2611</v>
      </c>
      <c r="J1351" t="str">
        <f>IF($I1351="","",_xlfn.LET(_xlpm.x,VLOOKUP($I1351,'taxon-match_2026-08-31'!$A$2:$N$122,6,FALSE),IF(_xlpm.x=0,"",_xlpm.x)))</f>
        <v/>
      </c>
      <c r="K1351" t="str">
        <f>IF($I1351="","",_xlfn.LET(_xlpm.x,VLOOKUP($I1351,'taxon-match_2026-08-31'!$A$2:$N$122,4,FALSE),IF(_xlpm.x=0,"",_xlpm.x)))</f>
        <v/>
      </c>
      <c r="L1351" t="str">
        <f>IF($I1351="","",_xlfn.LET(_xlpm.x,VLOOKUP($I1351,'taxon-match_2026-08-31'!$A$2:$N$122,7,FALSE),IF(_xlpm.x=0,"",_xlpm.x)))</f>
        <v/>
      </c>
      <c r="M1351" t="str">
        <f>IF($I1351="","",_xlfn.LET(_xlpm.x,VLOOKUP($I1351,'taxon-match_2026-08-31'!$A$2:$N$122,8,FALSE),IF(_xlpm.x=0,"",_xlpm.x)))</f>
        <v/>
      </c>
      <c r="N1351" t="str">
        <f>IF($I1351="","",_xlfn.LET(_xlpm.x,VLOOKUP($I1351,'taxon-match_2026-08-31'!$A$2:$N$122,9,FALSE),IF(_xlpm.x=0,"",_xlpm.x)))</f>
        <v/>
      </c>
      <c r="O1351" t="str">
        <f>IF($I1351="","",_xlfn.LET(_xlpm.x,VLOOKUP($I1351,'taxon-match_2026-08-31'!$A$2:$N$122,10,FALSE),IF(_xlpm.x=0,"",_xlpm.x)))</f>
        <v/>
      </c>
      <c r="P1351" t="str">
        <f>IF($I1351="","",_xlfn.LET(_xlpm.x,VLOOKUP($I1351,'taxon-match_2026-08-31'!$A$2:$N$122,11,FALSE),IF(_xlpm.x=0,"",_xlpm.x)))</f>
        <v/>
      </c>
      <c r="Q1351" t="str">
        <f>IF($I1351="","",_xlfn.LET(_xlpm.x,VLOOKUP($I1351,'taxon-match_2026-08-31'!$A$2:$N$122,12,FALSE),IF(_xlpm.x=0,"",_xlpm.x)))</f>
        <v/>
      </c>
      <c r="R1351" t="str">
        <f>IF($I1351="","",_xlfn.LET(_xlpm.x,VLOOKUP($I1351,'taxon-match_2026-08-31'!$A$2:$N$122,14,FALSE),IF(_xlpm.x=0,"",_xlpm.x)))</f>
        <v/>
      </c>
      <c r="T1351" t="s">
        <v>71</v>
      </c>
      <c r="U1351" t="s">
        <v>254</v>
      </c>
      <c r="X1351" t="str">
        <f>IF(T1351="","",_xlfn.LET(_xlpm.x,VLOOKUP(T1351,'Drop-down_menus'!$F$2:$G$16,2,FALSE),IF(_xlpm.x=0,"",_xlpm.x)))</f>
        <v>https://orcid.org/0009-0002-6669-2911</v>
      </c>
      <c r="Y1351" t="str">
        <f>IF(U1351="","",_xlfn.LET(_xlpm.x,VLOOKUP(U1351,'Drop-down_menus'!$F$2:$G$16,2,FALSE),IF(_xlpm.x=0,"",_xlpm.x)))</f>
        <v/>
      </c>
      <c r="Z1351" t="str">
        <f>IF(V1351="","",_xlfn.LET(_xlpm.x,VLOOKUP(V1351,'Drop-down_menus'!$F$2:$G$16,2,FALSE),IF(_xlpm.x=0,"",_xlpm.x)))</f>
        <v/>
      </c>
      <c r="AA1351" t="str">
        <f>IF(W1351="","",_xlfn.LET(_xlpm.x,VLOOKUP(W1351,'Drop-down_menus'!$F$2:$G$16,2,FALSE),IF(_xlpm.x=0,"",_xlpm.x)))</f>
        <v/>
      </c>
      <c r="AB1351" t="s">
        <v>702</v>
      </c>
      <c r="AE1351" t="s">
        <v>737</v>
      </c>
    </row>
    <row r="1352" spans="1:31" hidden="1" x14ac:dyDescent="0.2">
      <c r="A1352" s="2" t="s">
        <v>330</v>
      </c>
      <c r="C1352">
        <v>3106</v>
      </c>
      <c r="D1352" t="s">
        <v>711</v>
      </c>
      <c r="E1352" t="s">
        <v>733</v>
      </c>
      <c r="I1352" t="s">
        <v>2611</v>
      </c>
      <c r="J1352" t="str">
        <f>IF($I1352="","",_xlfn.LET(_xlpm.x,VLOOKUP($I1352,'taxon-match_2026-08-31'!$A$2:$N$122,6,FALSE),IF(_xlpm.x=0,"",_xlpm.x)))</f>
        <v/>
      </c>
      <c r="K1352" t="str">
        <f>IF($I1352="","",_xlfn.LET(_xlpm.x,VLOOKUP($I1352,'taxon-match_2026-08-31'!$A$2:$N$122,4,FALSE),IF(_xlpm.x=0,"",_xlpm.x)))</f>
        <v/>
      </c>
      <c r="L1352" t="str">
        <f>IF($I1352="","",_xlfn.LET(_xlpm.x,VLOOKUP($I1352,'taxon-match_2026-08-31'!$A$2:$N$122,7,FALSE),IF(_xlpm.x=0,"",_xlpm.x)))</f>
        <v/>
      </c>
      <c r="M1352" t="str">
        <f>IF($I1352="","",_xlfn.LET(_xlpm.x,VLOOKUP($I1352,'taxon-match_2026-08-31'!$A$2:$N$122,8,FALSE),IF(_xlpm.x=0,"",_xlpm.x)))</f>
        <v/>
      </c>
      <c r="N1352" t="str">
        <f>IF($I1352="","",_xlfn.LET(_xlpm.x,VLOOKUP($I1352,'taxon-match_2026-08-31'!$A$2:$N$122,9,FALSE),IF(_xlpm.x=0,"",_xlpm.x)))</f>
        <v/>
      </c>
      <c r="O1352" t="str">
        <f>IF($I1352="","",_xlfn.LET(_xlpm.x,VLOOKUP($I1352,'taxon-match_2026-08-31'!$A$2:$N$122,10,FALSE),IF(_xlpm.x=0,"",_xlpm.x)))</f>
        <v/>
      </c>
      <c r="P1352" t="str">
        <f>IF($I1352="","",_xlfn.LET(_xlpm.x,VLOOKUP($I1352,'taxon-match_2026-08-31'!$A$2:$N$122,11,FALSE),IF(_xlpm.x=0,"",_xlpm.x)))</f>
        <v/>
      </c>
      <c r="Q1352" t="str">
        <f>IF($I1352="","",_xlfn.LET(_xlpm.x,VLOOKUP($I1352,'taxon-match_2026-08-31'!$A$2:$N$122,12,FALSE),IF(_xlpm.x=0,"",_xlpm.x)))</f>
        <v/>
      </c>
      <c r="R1352" t="str">
        <f>IF($I1352="","",_xlfn.LET(_xlpm.x,VLOOKUP($I1352,'taxon-match_2026-08-31'!$A$2:$N$122,14,FALSE),IF(_xlpm.x=0,"",_xlpm.x)))</f>
        <v/>
      </c>
      <c r="T1352" t="s">
        <v>71</v>
      </c>
      <c r="U1352" t="s">
        <v>254</v>
      </c>
      <c r="X1352" t="str">
        <f>IF(T1352="","",_xlfn.LET(_xlpm.x,VLOOKUP(T1352,'Drop-down_menus'!$F$2:$G$16,2,FALSE),IF(_xlpm.x=0,"",_xlpm.x)))</f>
        <v>https://orcid.org/0009-0002-6669-2911</v>
      </c>
      <c r="Y1352" t="str">
        <f>IF(U1352="","",_xlfn.LET(_xlpm.x,VLOOKUP(U1352,'Drop-down_menus'!$F$2:$G$16,2,FALSE),IF(_xlpm.x=0,"",_xlpm.x)))</f>
        <v/>
      </c>
      <c r="Z1352" t="str">
        <f>IF(V1352="","",_xlfn.LET(_xlpm.x,VLOOKUP(V1352,'Drop-down_menus'!$F$2:$G$16,2,FALSE),IF(_xlpm.x=0,"",_xlpm.x)))</f>
        <v/>
      </c>
      <c r="AA1352" t="str">
        <f>IF(W1352="","",_xlfn.LET(_xlpm.x,VLOOKUP(W1352,'Drop-down_menus'!$F$2:$G$16,2,FALSE),IF(_xlpm.x=0,"",_xlpm.x)))</f>
        <v/>
      </c>
      <c r="AB1352" t="s">
        <v>734</v>
      </c>
      <c r="AE1352" t="s">
        <v>735</v>
      </c>
    </row>
    <row r="1353" spans="1:31" hidden="1" x14ac:dyDescent="0.2">
      <c r="A1353" s="2" t="s">
        <v>343</v>
      </c>
      <c r="C1353">
        <v>3113</v>
      </c>
      <c r="D1353" t="s">
        <v>711</v>
      </c>
      <c r="E1353" t="s">
        <v>741</v>
      </c>
      <c r="I1353" t="s">
        <v>2611</v>
      </c>
      <c r="J1353" t="str">
        <f>IF($I1353="","",_xlfn.LET(_xlpm.x,VLOOKUP($I1353,'taxon-match_2026-08-31'!$A$2:$N$122,6,FALSE),IF(_xlpm.x=0,"",_xlpm.x)))</f>
        <v/>
      </c>
      <c r="K1353" t="str">
        <f>IF($I1353="","",_xlfn.LET(_xlpm.x,VLOOKUP($I1353,'taxon-match_2026-08-31'!$A$2:$N$122,4,FALSE),IF(_xlpm.x=0,"",_xlpm.x)))</f>
        <v/>
      </c>
      <c r="L1353" t="str">
        <f>IF($I1353="","",_xlfn.LET(_xlpm.x,VLOOKUP($I1353,'taxon-match_2026-08-31'!$A$2:$N$122,7,FALSE),IF(_xlpm.x=0,"",_xlpm.x)))</f>
        <v/>
      </c>
      <c r="M1353" t="str">
        <f>IF($I1353="","",_xlfn.LET(_xlpm.x,VLOOKUP($I1353,'taxon-match_2026-08-31'!$A$2:$N$122,8,FALSE),IF(_xlpm.x=0,"",_xlpm.x)))</f>
        <v/>
      </c>
      <c r="N1353" t="str">
        <f>IF($I1353="","",_xlfn.LET(_xlpm.x,VLOOKUP($I1353,'taxon-match_2026-08-31'!$A$2:$N$122,9,FALSE),IF(_xlpm.x=0,"",_xlpm.x)))</f>
        <v/>
      </c>
      <c r="O1353" t="str">
        <f>IF($I1353="","",_xlfn.LET(_xlpm.x,VLOOKUP($I1353,'taxon-match_2026-08-31'!$A$2:$N$122,10,FALSE),IF(_xlpm.x=0,"",_xlpm.x)))</f>
        <v/>
      </c>
      <c r="P1353" t="str">
        <f>IF($I1353="","",_xlfn.LET(_xlpm.x,VLOOKUP($I1353,'taxon-match_2026-08-31'!$A$2:$N$122,11,FALSE),IF(_xlpm.x=0,"",_xlpm.x)))</f>
        <v/>
      </c>
      <c r="Q1353" t="str">
        <f>IF($I1353="","",_xlfn.LET(_xlpm.x,VLOOKUP($I1353,'taxon-match_2026-08-31'!$A$2:$N$122,12,FALSE),IF(_xlpm.x=0,"",_xlpm.x)))</f>
        <v/>
      </c>
      <c r="R1353" t="str">
        <f>IF($I1353="","",_xlfn.LET(_xlpm.x,VLOOKUP($I1353,'taxon-match_2026-08-31'!$A$2:$N$122,14,FALSE),IF(_xlpm.x=0,"",_xlpm.x)))</f>
        <v/>
      </c>
      <c r="T1353" t="s">
        <v>71</v>
      </c>
      <c r="U1353" t="s">
        <v>254</v>
      </c>
      <c r="X1353" t="str">
        <f>IF(T1353="","",_xlfn.LET(_xlpm.x,VLOOKUP(T1353,'Drop-down_menus'!$F$2:$G$16,2,FALSE),IF(_xlpm.x=0,"",_xlpm.x)))</f>
        <v>https://orcid.org/0009-0002-6669-2911</v>
      </c>
      <c r="Y1353" t="str">
        <f>IF(U1353="","",_xlfn.LET(_xlpm.x,VLOOKUP(U1353,'Drop-down_menus'!$F$2:$G$16,2,FALSE),IF(_xlpm.x=0,"",_xlpm.x)))</f>
        <v/>
      </c>
      <c r="Z1353" t="str">
        <f>IF(V1353="","",_xlfn.LET(_xlpm.x,VLOOKUP(V1353,'Drop-down_menus'!$F$2:$G$16,2,FALSE),IF(_xlpm.x=0,"",_xlpm.x)))</f>
        <v/>
      </c>
      <c r="AA1353" t="str">
        <f>IF(W1353="","",_xlfn.LET(_xlpm.x,VLOOKUP(W1353,'Drop-down_menus'!$F$2:$G$16,2,FALSE),IF(_xlpm.x=0,"",_xlpm.x)))</f>
        <v/>
      </c>
      <c r="AE1353" t="s">
        <v>739</v>
      </c>
    </row>
    <row r="1354" spans="1:31" hidden="1" x14ac:dyDescent="0.2">
      <c r="A1354" s="2" t="s">
        <v>343</v>
      </c>
      <c r="C1354">
        <v>3114</v>
      </c>
      <c r="D1354" t="s">
        <v>711</v>
      </c>
      <c r="E1354" t="s">
        <v>721</v>
      </c>
      <c r="I1354" t="s">
        <v>2611</v>
      </c>
      <c r="J1354" t="str">
        <f>IF($I1354="","",_xlfn.LET(_xlpm.x,VLOOKUP($I1354,'taxon-match_2026-08-31'!$A$2:$N$122,6,FALSE),IF(_xlpm.x=0,"",_xlpm.x)))</f>
        <v/>
      </c>
      <c r="K1354" t="str">
        <f>IF($I1354="","",_xlfn.LET(_xlpm.x,VLOOKUP($I1354,'taxon-match_2026-08-31'!$A$2:$N$122,4,FALSE),IF(_xlpm.x=0,"",_xlpm.x)))</f>
        <v/>
      </c>
      <c r="L1354" t="str">
        <f>IF($I1354="","",_xlfn.LET(_xlpm.x,VLOOKUP($I1354,'taxon-match_2026-08-31'!$A$2:$N$122,7,FALSE),IF(_xlpm.x=0,"",_xlpm.x)))</f>
        <v/>
      </c>
      <c r="M1354" t="str">
        <f>IF($I1354="","",_xlfn.LET(_xlpm.x,VLOOKUP($I1354,'taxon-match_2026-08-31'!$A$2:$N$122,8,FALSE),IF(_xlpm.x=0,"",_xlpm.x)))</f>
        <v/>
      </c>
      <c r="N1354" t="str">
        <f>IF($I1354="","",_xlfn.LET(_xlpm.x,VLOOKUP($I1354,'taxon-match_2026-08-31'!$A$2:$N$122,9,FALSE),IF(_xlpm.x=0,"",_xlpm.x)))</f>
        <v/>
      </c>
      <c r="O1354" t="str">
        <f>IF($I1354="","",_xlfn.LET(_xlpm.x,VLOOKUP($I1354,'taxon-match_2026-08-31'!$A$2:$N$122,10,FALSE),IF(_xlpm.x=0,"",_xlpm.x)))</f>
        <v/>
      </c>
      <c r="P1354" t="str">
        <f>IF($I1354="","",_xlfn.LET(_xlpm.x,VLOOKUP($I1354,'taxon-match_2026-08-31'!$A$2:$N$122,11,FALSE),IF(_xlpm.x=0,"",_xlpm.x)))</f>
        <v/>
      </c>
      <c r="Q1354" t="str">
        <f>IF($I1354="","",_xlfn.LET(_xlpm.x,VLOOKUP($I1354,'taxon-match_2026-08-31'!$A$2:$N$122,12,FALSE),IF(_xlpm.x=0,"",_xlpm.x)))</f>
        <v/>
      </c>
      <c r="R1354" t="str">
        <f>IF($I1354="","",_xlfn.LET(_xlpm.x,VLOOKUP($I1354,'taxon-match_2026-08-31'!$A$2:$N$122,14,FALSE),IF(_xlpm.x=0,"",_xlpm.x)))</f>
        <v/>
      </c>
      <c r="T1354" t="s">
        <v>71</v>
      </c>
      <c r="U1354" t="s">
        <v>254</v>
      </c>
      <c r="X1354" t="str">
        <f>IF(T1354="","",_xlfn.LET(_xlpm.x,VLOOKUP(T1354,'Drop-down_menus'!$F$2:$G$16,2,FALSE),IF(_xlpm.x=0,"",_xlpm.x)))</f>
        <v>https://orcid.org/0009-0002-6669-2911</v>
      </c>
      <c r="Y1354" t="str">
        <f>IF(U1354="","",_xlfn.LET(_xlpm.x,VLOOKUP(U1354,'Drop-down_menus'!$F$2:$G$16,2,FALSE),IF(_xlpm.x=0,"",_xlpm.x)))</f>
        <v/>
      </c>
      <c r="Z1354" t="str">
        <f>IF(V1354="","",_xlfn.LET(_xlpm.x,VLOOKUP(V1354,'Drop-down_menus'!$F$2:$G$16,2,FALSE),IF(_xlpm.x=0,"",_xlpm.x)))</f>
        <v/>
      </c>
      <c r="AA1354" t="str">
        <f>IF(W1354="","",_xlfn.LET(_xlpm.x,VLOOKUP(W1354,'Drop-down_menus'!$F$2:$G$16,2,FALSE),IF(_xlpm.x=0,"",_xlpm.x)))</f>
        <v/>
      </c>
      <c r="AB1354" t="s">
        <v>722</v>
      </c>
      <c r="AE1354" t="s">
        <v>723</v>
      </c>
    </row>
    <row r="1355" spans="1:31" hidden="1" x14ac:dyDescent="0.2">
      <c r="A1355" s="2" t="s">
        <v>343</v>
      </c>
      <c r="C1355">
        <v>3115</v>
      </c>
      <c r="D1355" t="s">
        <v>711</v>
      </c>
      <c r="E1355" t="s">
        <v>721</v>
      </c>
      <c r="I1355" t="s">
        <v>2611</v>
      </c>
      <c r="J1355" t="str">
        <f>IF($I1355="","",_xlfn.LET(_xlpm.x,VLOOKUP($I1355,'taxon-match_2026-08-31'!$A$2:$N$122,6,FALSE),IF(_xlpm.x=0,"",_xlpm.x)))</f>
        <v/>
      </c>
      <c r="K1355" t="str">
        <f>IF($I1355="","",_xlfn.LET(_xlpm.x,VLOOKUP($I1355,'taxon-match_2026-08-31'!$A$2:$N$122,4,FALSE),IF(_xlpm.x=0,"",_xlpm.x)))</f>
        <v/>
      </c>
      <c r="L1355" t="str">
        <f>IF($I1355="","",_xlfn.LET(_xlpm.x,VLOOKUP($I1355,'taxon-match_2026-08-31'!$A$2:$N$122,7,FALSE),IF(_xlpm.x=0,"",_xlpm.x)))</f>
        <v/>
      </c>
      <c r="M1355" t="str">
        <f>IF($I1355="","",_xlfn.LET(_xlpm.x,VLOOKUP($I1355,'taxon-match_2026-08-31'!$A$2:$N$122,8,FALSE),IF(_xlpm.x=0,"",_xlpm.x)))</f>
        <v/>
      </c>
      <c r="N1355" t="str">
        <f>IF($I1355="","",_xlfn.LET(_xlpm.x,VLOOKUP($I1355,'taxon-match_2026-08-31'!$A$2:$N$122,9,FALSE),IF(_xlpm.x=0,"",_xlpm.x)))</f>
        <v/>
      </c>
      <c r="O1355" t="str">
        <f>IF($I1355="","",_xlfn.LET(_xlpm.x,VLOOKUP($I1355,'taxon-match_2026-08-31'!$A$2:$N$122,10,FALSE),IF(_xlpm.x=0,"",_xlpm.x)))</f>
        <v/>
      </c>
      <c r="P1355" t="str">
        <f>IF($I1355="","",_xlfn.LET(_xlpm.x,VLOOKUP($I1355,'taxon-match_2026-08-31'!$A$2:$N$122,11,FALSE),IF(_xlpm.x=0,"",_xlpm.x)))</f>
        <v/>
      </c>
      <c r="Q1355" t="str">
        <f>IF($I1355="","",_xlfn.LET(_xlpm.x,VLOOKUP($I1355,'taxon-match_2026-08-31'!$A$2:$N$122,12,FALSE),IF(_xlpm.x=0,"",_xlpm.x)))</f>
        <v/>
      </c>
      <c r="R1355" t="str">
        <f>IF($I1355="","",_xlfn.LET(_xlpm.x,VLOOKUP($I1355,'taxon-match_2026-08-31'!$A$2:$N$122,14,FALSE),IF(_xlpm.x=0,"",_xlpm.x)))</f>
        <v/>
      </c>
      <c r="T1355" t="s">
        <v>71</v>
      </c>
      <c r="U1355" t="s">
        <v>254</v>
      </c>
      <c r="X1355" t="str">
        <f>IF(T1355="","",_xlfn.LET(_xlpm.x,VLOOKUP(T1355,'Drop-down_menus'!$F$2:$G$16,2,FALSE),IF(_xlpm.x=0,"",_xlpm.x)))</f>
        <v>https://orcid.org/0009-0002-6669-2911</v>
      </c>
      <c r="Y1355" t="str">
        <f>IF(U1355="","",_xlfn.LET(_xlpm.x,VLOOKUP(U1355,'Drop-down_menus'!$F$2:$G$16,2,FALSE),IF(_xlpm.x=0,"",_xlpm.x)))</f>
        <v/>
      </c>
      <c r="Z1355" t="str">
        <f>IF(V1355="","",_xlfn.LET(_xlpm.x,VLOOKUP(V1355,'Drop-down_menus'!$F$2:$G$16,2,FALSE),IF(_xlpm.x=0,"",_xlpm.x)))</f>
        <v/>
      </c>
      <c r="AA1355" t="str">
        <f>IF(W1355="","",_xlfn.LET(_xlpm.x,VLOOKUP(W1355,'Drop-down_menus'!$F$2:$G$16,2,FALSE),IF(_xlpm.x=0,"",_xlpm.x)))</f>
        <v/>
      </c>
      <c r="AB1355" t="s">
        <v>722</v>
      </c>
      <c r="AE1355" t="s">
        <v>723</v>
      </c>
    </row>
    <row r="1356" spans="1:31" hidden="1" x14ac:dyDescent="0.2">
      <c r="A1356" s="2" t="s">
        <v>343</v>
      </c>
      <c r="C1356">
        <v>3116</v>
      </c>
      <c r="D1356" t="s">
        <v>711</v>
      </c>
      <c r="E1356" t="s">
        <v>724</v>
      </c>
      <c r="I1356" t="s">
        <v>2611</v>
      </c>
      <c r="J1356" t="str">
        <f>IF($I1356="","",_xlfn.LET(_xlpm.x,VLOOKUP($I1356,'taxon-match_2026-08-31'!$A$2:$N$122,6,FALSE),IF(_xlpm.x=0,"",_xlpm.x)))</f>
        <v/>
      </c>
      <c r="K1356" t="str">
        <f>IF($I1356="","",_xlfn.LET(_xlpm.x,VLOOKUP($I1356,'taxon-match_2026-08-31'!$A$2:$N$122,4,FALSE),IF(_xlpm.x=0,"",_xlpm.x)))</f>
        <v/>
      </c>
      <c r="L1356" t="str">
        <f>IF($I1356="","",_xlfn.LET(_xlpm.x,VLOOKUP($I1356,'taxon-match_2026-08-31'!$A$2:$N$122,7,FALSE),IF(_xlpm.x=0,"",_xlpm.x)))</f>
        <v/>
      </c>
      <c r="M1356" t="str">
        <f>IF($I1356="","",_xlfn.LET(_xlpm.x,VLOOKUP($I1356,'taxon-match_2026-08-31'!$A$2:$N$122,8,FALSE),IF(_xlpm.x=0,"",_xlpm.x)))</f>
        <v/>
      </c>
      <c r="N1356" t="str">
        <f>IF($I1356="","",_xlfn.LET(_xlpm.x,VLOOKUP($I1356,'taxon-match_2026-08-31'!$A$2:$N$122,9,FALSE),IF(_xlpm.x=0,"",_xlpm.x)))</f>
        <v/>
      </c>
      <c r="O1356" t="str">
        <f>IF($I1356="","",_xlfn.LET(_xlpm.x,VLOOKUP($I1356,'taxon-match_2026-08-31'!$A$2:$N$122,10,FALSE),IF(_xlpm.x=0,"",_xlpm.x)))</f>
        <v/>
      </c>
      <c r="P1356" t="str">
        <f>IF($I1356="","",_xlfn.LET(_xlpm.x,VLOOKUP($I1356,'taxon-match_2026-08-31'!$A$2:$N$122,11,FALSE),IF(_xlpm.x=0,"",_xlpm.x)))</f>
        <v/>
      </c>
      <c r="Q1356" t="str">
        <f>IF($I1356="","",_xlfn.LET(_xlpm.x,VLOOKUP($I1356,'taxon-match_2026-08-31'!$A$2:$N$122,12,FALSE),IF(_xlpm.x=0,"",_xlpm.x)))</f>
        <v/>
      </c>
      <c r="R1356" t="str">
        <f>IF($I1356="","",_xlfn.LET(_xlpm.x,VLOOKUP($I1356,'taxon-match_2026-08-31'!$A$2:$N$122,14,FALSE),IF(_xlpm.x=0,"",_xlpm.x)))</f>
        <v/>
      </c>
      <c r="T1356" t="s">
        <v>71</v>
      </c>
      <c r="U1356" t="s">
        <v>254</v>
      </c>
      <c r="X1356" t="str">
        <f>IF(T1356="","",_xlfn.LET(_xlpm.x,VLOOKUP(T1356,'Drop-down_menus'!$F$2:$G$16,2,FALSE),IF(_xlpm.x=0,"",_xlpm.x)))</f>
        <v>https://orcid.org/0009-0002-6669-2911</v>
      </c>
      <c r="Y1356" t="str">
        <f>IF(U1356="","",_xlfn.LET(_xlpm.x,VLOOKUP(U1356,'Drop-down_menus'!$F$2:$G$16,2,FALSE),IF(_xlpm.x=0,"",_xlpm.x)))</f>
        <v/>
      </c>
      <c r="Z1356" t="str">
        <f>IF(V1356="","",_xlfn.LET(_xlpm.x,VLOOKUP(V1356,'Drop-down_menus'!$F$2:$G$16,2,FALSE),IF(_xlpm.x=0,"",_xlpm.x)))</f>
        <v/>
      </c>
      <c r="AA1356" t="str">
        <f>IF(W1356="","",_xlfn.LET(_xlpm.x,VLOOKUP(W1356,'Drop-down_menus'!$F$2:$G$16,2,FALSE),IF(_xlpm.x=0,"",_xlpm.x)))</f>
        <v/>
      </c>
      <c r="AB1356" t="s">
        <v>722</v>
      </c>
      <c r="AE1356" t="s">
        <v>723</v>
      </c>
    </row>
    <row r="1357" spans="1:31" hidden="1" x14ac:dyDescent="0.2">
      <c r="A1357" s="2" t="s">
        <v>343</v>
      </c>
      <c r="C1357">
        <v>3117</v>
      </c>
      <c r="D1357" t="s">
        <v>711</v>
      </c>
      <c r="E1357" t="s">
        <v>724</v>
      </c>
      <c r="I1357" t="s">
        <v>2611</v>
      </c>
      <c r="J1357" t="str">
        <f>IF($I1357="","",_xlfn.LET(_xlpm.x,VLOOKUP($I1357,'taxon-match_2026-08-31'!$A$2:$N$122,6,FALSE),IF(_xlpm.x=0,"",_xlpm.x)))</f>
        <v/>
      </c>
      <c r="K1357" t="str">
        <f>IF($I1357="","",_xlfn.LET(_xlpm.x,VLOOKUP($I1357,'taxon-match_2026-08-31'!$A$2:$N$122,4,FALSE),IF(_xlpm.x=0,"",_xlpm.x)))</f>
        <v/>
      </c>
      <c r="L1357" t="str">
        <f>IF($I1357="","",_xlfn.LET(_xlpm.x,VLOOKUP($I1357,'taxon-match_2026-08-31'!$A$2:$N$122,7,FALSE),IF(_xlpm.x=0,"",_xlpm.x)))</f>
        <v/>
      </c>
      <c r="M1357" t="str">
        <f>IF($I1357="","",_xlfn.LET(_xlpm.x,VLOOKUP($I1357,'taxon-match_2026-08-31'!$A$2:$N$122,8,FALSE),IF(_xlpm.x=0,"",_xlpm.x)))</f>
        <v/>
      </c>
      <c r="N1357" t="str">
        <f>IF($I1357="","",_xlfn.LET(_xlpm.x,VLOOKUP($I1357,'taxon-match_2026-08-31'!$A$2:$N$122,9,FALSE),IF(_xlpm.x=0,"",_xlpm.x)))</f>
        <v/>
      </c>
      <c r="O1357" t="str">
        <f>IF($I1357="","",_xlfn.LET(_xlpm.x,VLOOKUP($I1357,'taxon-match_2026-08-31'!$A$2:$N$122,10,FALSE),IF(_xlpm.x=0,"",_xlpm.x)))</f>
        <v/>
      </c>
      <c r="P1357" t="str">
        <f>IF($I1357="","",_xlfn.LET(_xlpm.x,VLOOKUP($I1357,'taxon-match_2026-08-31'!$A$2:$N$122,11,FALSE),IF(_xlpm.x=0,"",_xlpm.x)))</f>
        <v/>
      </c>
      <c r="Q1357" t="str">
        <f>IF($I1357="","",_xlfn.LET(_xlpm.x,VLOOKUP($I1357,'taxon-match_2026-08-31'!$A$2:$N$122,12,FALSE),IF(_xlpm.x=0,"",_xlpm.x)))</f>
        <v/>
      </c>
      <c r="R1357" t="str">
        <f>IF($I1357="","",_xlfn.LET(_xlpm.x,VLOOKUP($I1357,'taxon-match_2026-08-31'!$A$2:$N$122,14,FALSE),IF(_xlpm.x=0,"",_xlpm.x)))</f>
        <v/>
      </c>
      <c r="T1357" t="s">
        <v>71</v>
      </c>
      <c r="U1357" t="s">
        <v>254</v>
      </c>
      <c r="X1357" t="str">
        <f>IF(T1357="","",_xlfn.LET(_xlpm.x,VLOOKUP(T1357,'Drop-down_menus'!$F$2:$G$16,2,FALSE),IF(_xlpm.x=0,"",_xlpm.x)))</f>
        <v>https://orcid.org/0009-0002-6669-2911</v>
      </c>
      <c r="Y1357" t="str">
        <f>IF(U1357="","",_xlfn.LET(_xlpm.x,VLOOKUP(U1357,'Drop-down_menus'!$F$2:$G$16,2,FALSE),IF(_xlpm.x=0,"",_xlpm.x)))</f>
        <v/>
      </c>
      <c r="Z1357" t="str">
        <f>IF(V1357="","",_xlfn.LET(_xlpm.x,VLOOKUP(V1357,'Drop-down_menus'!$F$2:$G$16,2,FALSE),IF(_xlpm.x=0,"",_xlpm.x)))</f>
        <v/>
      </c>
      <c r="AA1357" t="str">
        <f>IF(W1357="","",_xlfn.LET(_xlpm.x,VLOOKUP(W1357,'Drop-down_menus'!$F$2:$G$16,2,FALSE),IF(_xlpm.x=0,"",_xlpm.x)))</f>
        <v/>
      </c>
      <c r="AB1357" t="s">
        <v>722</v>
      </c>
      <c r="AE1357" t="s">
        <v>723</v>
      </c>
    </row>
    <row r="1358" spans="1:31" hidden="1" x14ac:dyDescent="0.2">
      <c r="A1358" s="2" t="s">
        <v>343</v>
      </c>
      <c r="C1358">
        <v>3118</v>
      </c>
      <c r="D1358" t="s">
        <v>711</v>
      </c>
      <c r="E1358" t="s">
        <v>728</v>
      </c>
      <c r="I1358" t="s">
        <v>2611</v>
      </c>
      <c r="J1358" t="str">
        <f>IF($I1358="","",_xlfn.LET(_xlpm.x,VLOOKUP($I1358,'taxon-match_2026-08-31'!$A$2:$N$122,6,FALSE),IF(_xlpm.x=0,"",_xlpm.x)))</f>
        <v/>
      </c>
      <c r="K1358" t="str">
        <f>IF($I1358="","",_xlfn.LET(_xlpm.x,VLOOKUP($I1358,'taxon-match_2026-08-31'!$A$2:$N$122,4,FALSE),IF(_xlpm.x=0,"",_xlpm.x)))</f>
        <v/>
      </c>
      <c r="L1358" t="str">
        <f>IF($I1358="","",_xlfn.LET(_xlpm.x,VLOOKUP($I1358,'taxon-match_2026-08-31'!$A$2:$N$122,7,FALSE),IF(_xlpm.x=0,"",_xlpm.x)))</f>
        <v/>
      </c>
      <c r="M1358" t="str">
        <f>IF($I1358="","",_xlfn.LET(_xlpm.x,VLOOKUP($I1358,'taxon-match_2026-08-31'!$A$2:$N$122,8,FALSE),IF(_xlpm.x=0,"",_xlpm.x)))</f>
        <v/>
      </c>
      <c r="N1358" t="str">
        <f>IF($I1358="","",_xlfn.LET(_xlpm.x,VLOOKUP($I1358,'taxon-match_2026-08-31'!$A$2:$N$122,9,FALSE),IF(_xlpm.x=0,"",_xlpm.x)))</f>
        <v/>
      </c>
      <c r="O1358" t="str">
        <f>IF($I1358="","",_xlfn.LET(_xlpm.x,VLOOKUP($I1358,'taxon-match_2026-08-31'!$A$2:$N$122,10,FALSE),IF(_xlpm.x=0,"",_xlpm.x)))</f>
        <v/>
      </c>
      <c r="P1358" t="str">
        <f>IF($I1358="","",_xlfn.LET(_xlpm.x,VLOOKUP($I1358,'taxon-match_2026-08-31'!$A$2:$N$122,11,FALSE),IF(_xlpm.x=0,"",_xlpm.x)))</f>
        <v/>
      </c>
      <c r="Q1358" t="str">
        <f>IF($I1358="","",_xlfn.LET(_xlpm.x,VLOOKUP($I1358,'taxon-match_2026-08-31'!$A$2:$N$122,12,FALSE),IF(_xlpm.x=0,"",_xlpm.x)))</f>
        <v/>
      </c>
      <c r="R1358" t="str">
        <f>IF($I1358="","",_xlfn.LET(_xlpm.x,VLOOKUP($I1358,'taxon-match_2026-08-31'!$A$2:$N$122,14,FALSE),IF(_xlpm.x=0,"",_xlpm.x)))</f>
        <v/>
      </c>
      <c r="T1358" t="s">
        <v>71</v>
      </c>
      <c r="U1358" t="s">
        <v>254</v>
      </c>
      <c r="X1358" t="str">
        <f>IF(T1358="","",_xlfn.LET(_xlpm.x,VLOOKUP(T1358,'Drop-down_menus'!$F$2:$G$16,2,FALSE),IF(_xlpm.x=0,"",_xlpm.x)))</f>
        <v>https://orcid.org/0009-0002-6669-2911</v>
      </c>
      <c r="Y1358" t="str">
        <f>IF(U1358="","",_xlfn.LET(_xlpm.x,VLOOKUP(U1358,'Drop-down_menus'!$F$2:$G$16,2,FALSE),IF(_xlpm.x=0,"",_xlpm.x)))</f>
        <v/>
      </c>
      <c r="Z1358" t="str">
        <f>IF(V1358="","",_xlfn.LET(_xlpm.x,VLOOKUP(V1358,'Drop-down_menus'!$F$2:$G$16,2,FALSE),IF(_xlpm.x=0,"",_xlpm.x)))</f>
        <v/>
      </c>
      <c r="AA1358" t="str">
        <f>IF(W1358="","",_xlfn.LET(_xlpm.x,VLOOKUP(W1358,'Drop-down_menus'!$F$2:$G$16,2,FALSE),IF(_xlpm.x=0,"",_xlpm.x)))</f>
        <v/>
      </c>
      <c r="AE1358" t="s">
        <v>726</v>
      </c>
    </row>
    <row r="1359" spans="1:31" hidden="1" x14ac:dyDescent="0.2">
      <c r="A1359" s="2" t="s">
        <v>346</v>
      </c>
      <c r="C1359">
        <v>3119</v>
      </c>
      <c r="D1359" t="s">
        <v>711</v>
      </c>
      <c r="E1359" t="s">
        <v>741</v>
      </c>
      <c r="I1359" t="s">
        <v>2611</v>
      </c>
      <c r="J1359" t="str">
        <f>IF($I1359="","",_xlfn.LET(_xlpm.x,VLOOKUP($I1359,'taxon-match_2026-08-31'!$A$2:$N$122,6,FALSE),IF(_xlpm.x=0,"",_xlpm.x)))</f>
        <v/>
      </c>
      <c r="K1359" t="str">
        <f>IF($I1359="","",_xlfn.LET(_xlpm.x,VLOOKUP($I1359,'taxon-match_2026-08-31'!$A$2:$N$122,4,FALSE),IF(_xlpm.x=0,"",_xlpm.x)))</f>
        <v/>
      </c>
      <c r="L1359" t="str">
        <f>IF($I1359="","",_xlfn.LET(_xlpm.x,VLOOKUP($I1359,'taxon-match_2026-08-31'!$A$2:$N$122,7,FALSE),IF(_xlpm.x=0,"",_xlpm.x)))</f>
        <v/>
      </c>
      <c r="M1359" t="str">
        <f>IF($I1359="","",_xlfn.LET(_xlpm.x,VLOOKUP($I1359,'taxon-match_2026-08-31'!$A$2:$N$122,8,FALSE),IF(_xlpm.x=0,"",_xlpm.x)))</f>
        <v/>
      </c>
      <c r="N1359" t="str">
        <f>IF($I1359="","",_xlfn.LET(_xlpm.x,VLOOKUP($I1359,'taxon-match_2026-08-31'!$A$2:$N$122,9,FALSE),IF(_xlpm.x=0,"",_xlpm.x)))</f>
        <v/>
      </c>
      <c r="O1359" t="str">
        <f>IF($I1359="","",_xlfn.LET(_xlpm.x,VLOOKUP($I1359,'taxon-match_2026-08-31'!$A$2:$N$122,10,FALSE),IF(_xlpm.x=0,"",_xlpm.x)))</f>
        <v/>
      </c>
      <c r="P1359" t="str">
        <f>IF($I1359="","",_xlfn.LET(_xlpm.x,VLOOKUP($I1359,'taxon-match_2026-08-31'!$A$2:$N$122,11,FALSE),IF(_xlpm.x=0,"",_xlpm.x)))</f>
        <v/>
      </c>
      <c r="Q1359" t="str">
        <f>IF($I1359="","",_xlfn.LET(_xlpm.x,VLOOKUP($I1359,'taxon-match_2026-08-31'!$A$2:$N$122,12,FALSE),IF(_xlpm.x=0,"",_xlpm.x)))</f>
        <v/>
      </c>
      <c r="R1359" t="str">
        <f>IF($I1359="","",_xlfn.LET(_xlpm.x,VLOOKUP($I1359,'taxon-match_2026-08-31'!$A$2:$N$122,14,FALSE),IF(_xlpm.x=0,"",_xlpm.x)))</f>
        <v/>
      </c>
      <c r="T1359" t="s">
        <v>71</v>
      </c>
      <c r="U1359" t="s">
        <v>254</v>
      </c>
      <c r="X1359" t="str">
        <f>IF(T1359="","",_xlfn.LET(_xlpm.x,VLOOKUP(T1359,'Drop-down_menus'!$F$2:$G$16,2,FALSE),IF(_xlpm.x=0,"",_xlpm.x)))</f>
        <v>https://orcid.org/0009-0002-6669-2911</v>
      </c>
      <c r="Y1359" t="str">
        <f>IF(U1359="","",_xlfn.LET(_xlpm.x,VLOOKUP(U1359,'Drop-down_menus'!$F$2:$G$16,2,FALSE),IF(_xlpm.x=0,"",_xlpm.x)))</f>
        <v/>
      </c>
      <c r="Z1359" t="str">
        <f>IF(V1359="","",_xlfn.LET(_xlpm.x,VLOOKUP(V1359,'Drop-down_menus'!$F$2:$G$16,2,FALSE),IF(_xlpm.x=0,"",_xlpm.x)))</f>
        <v/>
      </c>
      <c r="AA1359" t="str">
        <f>IF(W1359="","",_xlfn.LET(_xlpm.x,VLOOKUP(W1359,'Drop-down_menus'!$F$2:$G$16,2,FALSE),IF(_xlpm.x=0,"",_xlpm.x)))</f>
        <v/>
      </c>
      <c r="AE1359" t="s">
        <v>739</v>
      </c>
    </row>
    <row r="1360" spans="1:31" hidden="1" x14ac:dyDescent="0.2">
      <c r="A1360" s="2" t="s">
        <v>346</v>
      </c>
      <c r="C1360">
        <v>3120</v>
      </c>
      <c r="D1360" t="s">
        <v>711</v>
      </c>
      <c r="E1360" t="s">
        <v>721</v>
      </c>
      <c r="I1360" t="s">
        <v>2611</v>
      </c>
      <c r="J1360" t="str">
        <f>IF($I1360="","",_xlfn.LET(_xlpm.x,VLOOKUP($I1360,'taxon-match_2026-08-31'!$A$2:$N$122,6,FALSE),IF(_xlpm.x=0,"",_xlpm.x)))</f>
        <v/>
      </c>
      <c r="K1360" t="str">
        <f>IF($I1360="","",_xlfn.LET(_xlpm.x,VLOOKUP($I1360,'taxon-match_2026-08-31'!$A$2:$N$122,4,FALSE),IF(_xlpm.x=0,"",_xlpm.x)))</f>
        <v/>
      </c>
      <c r="L1360" t="str">
        <f>IF($I1360="","",_xlfn.LET(_xlpm.x,VLOOKUP($I1360,'taxon-match_2026-08-31'!$A$2:$N$122,7,FALSE),IF(_xlpm.x=0,"",_xlpm.x)))</f>
        <v/>
      </c>
      <c r="M1360" t="str">
        <f>IF($I1360="","",_xlfn.LET(_xlpm.x,VLOOKUP($I1360,'taxon-match_2026-08-31'!$A$2:$N$122,8,FALSE),IF(_xlpm.x=0,"",_xlpm.x)))</f>
        <v/>
      </c>
      <c r="N1360" t="str">
        <f>IF($I1360="","",_xlfn.LET(_xlpm.x,VLOOKUP($I1360,'taxon-match_2026-08-31'!$A$2:$N$122,9,FALSE),IF(_xlpm.x=0,"",_xlpm.x)))</f>
        <v/>
      </c>
      <c r="O1360" t="str">
        <f>IF($I1360="","",_xlfn.LET(_xlpm.x,VLOOKUP($I1360,'taxon-match_2026-08-31'!$A$2:$N$122,10,FALSE),IF(_xlpm.x=0,"",_xlpm.x)))</f>
        <v/>
      </c>
      <c r="P1360" t="str">
        <f>IF($I1360="","",_xlfn.LET(_xlpm.x,VLOOKUP($I1360,'taxon-match_2026-08-31'!$A$2:$N$122,11,FALSE),IF(_xlpm.x=0,"",_xlpm.x)))</f>
        <v/>
      </c>
      <c r="Q1360" t="str">
        <f>IF($I1360="","",_xlfn.LET(_xlpm.x,VLOOKUP($I1360,'taxon-match_2026-08-31'!$A$2:$N$122,12,FALSE),IF(_xlpm.x=0,"",_xlpm.x)))</f>
        <v/>
      </c>
      <c r="R1360" t="str">
        <f>IF($I1360="","",_xlfn.LET(_xlpm.x,VLOOKUP($I1360,'taxon-match_2026-08-31'!$A$2:$N$122,14,FALSE),IF(_xlpm.x=0,"",_xlpm.x)))</f>
        <v/>
      </c>
      <c r="T1360" t="s">
        <v>71</v>
      </c>
      <c r="U1360" t="s">
        <v>254</v>
      </c>
      <c r="X1360" t="str">
        <f>IF(T1360="","",_xlfn.LET(_xlpm.x,VLOOKUP(T1360,'Drop-down_menus'!$F$2:$G$16,2,FALSE),IF(_xlpm.x=0,"",_xlpm.x)))</f>
        <v>https://orcid.org/0009-0002-6669-2911</v>
      </c>
      <c r="Y1360" t="str">
        <f>IF(U1360="","",_xlfn.LET(_xlpm.x,VLOOKUP(U1360,'Drop-down_menus'!$F$2:$G$16,2,FALSE),IF(_xlpm.x=0,"",_xlpm.x)))</f>
        <v/>
      </c>
      <c r="Z1360" t="str">
        <f>IF(V1360="","",_xlfn.LET(_xlpm.x,VLOOKUP(V1360,'Drop-down_menus'!$F$2:$G$16,2,FALSE),IF(_xlpm.x=0,"",_xlpm.x)))</f>
        <v/>
      </c>
      <c r="AA1360" t="str">
        <f>IF(W1360="","",_xlfn.LET(_xlpm.x,VLOOKUP(W1360,'Drop-down_menus'!$F$2:$G$16,2,FALSE),IF(_xlpm.x=0,"",_xlpm.x)))</f>
        <v/>
      </c>
      <c r="AB1360" t="s">
        <v>722</v>
      </c>
      <c r="AE1360" t="s">
        <v>723</v>
      </c>
    </row>
    <row r="1361" spans="1:31" hidden="1" x14ac:dyDescent="0.2">
      <c r="A1361" s="2" t="s">
        <v>346</v>
      </c>
      <c r="C1361">
        <v>3121</v>
      </c>
      <c r="D1361" t="s">
        <v>711</v>
      </c>
      <c r="E1361" t="s">
        <v>721</v>
      </c>
      <c r="I1361" t="s">
        <v>2611</v>
      </c>
      <c r="J1361" t="str">
        <f>IF($I1361="","",_xlfn.LET(_xlpm.x,VLOOKUP($I1361,'taxon-match_2026-08-31'!$A$2:$N$122,6,FALSE),IF(_xlpm.x=0,"",_xlpm.x)))</f>
        <v/>
      </c>
      <c r="K1361" t="str">
        <f>IF($I1361="","",_xlfn.LET(_xlpm.x,VLOOKUP($I1361,'taxon-match_2026-08-31'!$A$2:$N$122,4,FALSE),IF(_xlpm.x=0,"",_xlpm.x)))</f>
        <v/>
      </c>
      <c r="L1361" t="str">
        <f>IF($I1361="","",_xlfn.LET(_xlpm.x,VLOOKUP($I1361,'taxon-match_2026-08-31'!$A$2:$N$122,7,FALSE),IF(_xlpm.x=0,"",_xlpm.x)))</f>
        <v/>
      </c>
      <c r="M1361" t="str">
        <f>IF($I1361="","",_xlfn.LET(_xlpm.x,VLOOKUP($I1361,'taxon-match_2026-08-31'!$A$2:$N$122,8,FALSE),IF(_xlpm.x=0,"",_xlpm.x)))</f>
        <v/>
      </c>
      <c r="N1361" t="str">
        <f>IF($I1361="","",_xlfn.LET(_xlpm.x,VLOOKUP($I1361,'taxon-match_2026-08-31'!$A$2:$N$122,9,FALSE),IF(_xlpm.x=0,"",_xlpm.x)))</f>
        <v/>
      </c>
      <c r="O1361" t="str">
        <f>IF($I1361="","",_xlfn.LET(_xlpm.x,VLOOKUP($I1361,'taxon-match_2026-08-31'!$A$2:$N$122,10,FALSE),IF(_xlpm.x=0,"",_xlpm.x)))</f>
        <v/>
      </c>
      <c r="P1361" t="str">
        <f>IF($I1361="","",_xlfn.LET(_xlpm.x,VLOOKUP($I1361,'taxon-match_2026-08-31'!$A$2:$N$122,11,FALSE),IF(_xlpm.x=0,"",_xlpm.x)))</f>
        <v/>
      </c>
      <c r="Q1361" t="str">
        <f>IF($I1361="","",_xlfn.LET(_xlpm.x,VLOOKUP($I1361,'taxon-match_2026-08-31'!$A$2:$N$122,12,FALSE),IF(_xlpm.x=0,"",_xlpm.x)))</f>
        <v/>
      </c>
      <c r="R1361" t="str">
        <f>IF($I1361="","",_xlfn.LET(_xlpm.x,VLOOKUP($I1361,'taxon-match_2026-08-31'!$A$2:$N$122,14,FALSE),IF(_xlpm.x=0,"",_xlpm.x)))</f>
        <v/>
      </c>
      <c r="T1361" t="s">
        <v>71</v>
      </c>
      <c r="U1361" t="s">
        <v>254</v>
      </c>
      <c r="X1361" t="str">
        <f>IF(T1361="","",_xlfn.LET(_xlpm.x,VLOOKUP(T1361,'Drop-down_menus'!$F$2:$G$16,2,FALSE),IF(_xlpm.x=0,"",_xlpm.x)))</f>
        <v>https://orcid.org/0009-0002-6669-2911</v>
      </c>
      <c r="Y1361" t="str">
        <f>IF(U1361="","",_xlfn.LET(_xlpm.x,VLOOKUP(U1361,'Drop-down_menus'!$F$2:$G$16,2,FALSE),IF(_xlpm.x=0,"",_xlpm.x)))</f>
        <v/>
      </c>
      <c r="Z1361" t="str">
        <f>IF(V1361="","",_xlfn.LET(_xlpm.x,VLOOKUP(V1361,'Drop-down_menus'!$F$2:$G$16,2,FALSE),IF(_xlpm.x=0,"",_xlpm.x)))</f>
        <v/>
      </c>
      <c r="AA1361" t="str">
        <f>IF(W1361="","",_xlfn.LET(_xlpm.x,VLOOKUP(W1361,'Drop-down_menus'!$F$2:$G$16,2,FALSE),IF(_xlpm.x=0,"",_xlpm.x)))</f>
        <v/>
      </c>
      <c r="AB1361" t="s">
        <v>722</v>
      </c>
      <c r="AE1361" t="s">
        <v>723</v>
      </c>
    </row>
    <row r="1362" spans="1:31" hidden="1" x14ac:dyDescent="0.2">
      <c r="A1362" s="2" t="s">
        <v>346</v>
      </c>
      <c r="C1362">
        <v>3122</v>
      </c>
      <c r="D1362" t="s">
        <v>711</v>
      </c>
      <c r="E1362" t="s">
        <v>724</v>
      </c>
      <c r="I1362" t="s">
        <v>2611</v>
      </c>
      <c r="J1362" t="str">
        <f>IF($I1362="","",_xlfn.LET(_xlpm.x,VLOOKUP($I1362,'taxon-match_2026-08-31'!$A$2:$N$122,6,FALSE),IF(_xlpm.x=0,"",_xlpm.x)))</f>
        <v/>
      </c>
      <c r="K1362" t="str">
        <f>IF($I1362="","",_xlfn.LET(_xlpm.x,VLOOKUP($I1362,'taxon-match_2026-08-31'!$A$2:$N$122,4,FALSE),IF(_xlpm.x=0,"",_xlpm.x)))</f>
        <v/>
      </c>
      <c r="L1362" t="str">
        <f>IF($I1362="","",_xlfn.LET(_xlpm.x,VLOOKUP($I1362,'taxon-match_2026-08-31'!$A$2:$N$122,7,FALSE),IF(_xlpm.x=0,"",_xlpm.x)))</f>
        <v/>
      </c>
      <c r="M1362" t="str">
        <f>IF($I1362="","",_xlfn.LET(_xlpm.x,VLOOKUP($I1362,'taxon-match_2026-08-31'!$A$2:$N$122,8,FALSE),IF(_xlpm.x=0,"",_xlpm.x)))</f>
        <v/>
      </c>
      <c r="N1362" t="str">
        <f>IF($I1362="","",_xlfn.LET(_xlpm.x,VLOOKUP($I1362,'taxon-match_2026-08-31'!$A$2:$N$122,9,FALSE),IF(_xlpm.x=0,"",_xlpm.x)))</f>
        <v/>
      </c>
      <c r="O1362" t="str">
        <f>IF($I1362="","",_xlfn.LET(_xlpm.x,VLOOKUP($I1362,'taxon-match_2026-08-31'!$A$2:$N$122,10,FALSE),IF(_xlpm.x=0,"",_xlpm.x)))</f>
        <v/>
      </c>
      <c r="P1362" t="str">
        <f>IF($I1362="","",_xlfn.LET(_xlpm.x,VLOOKUP($I1362,'taxon-match_2026-08-31'!$A$2:$N$122,11,FALSE),IF(_xlpm.x=0,"",_xlpm.x)))</f>
        <v/>
      </c>
      <c r="Q1362" t="str">
        <f>IF($I1362="","",_xlfn.LET(_xlpm.x,VLOOKUP($I1362,'taxon-match_2026-08-31'!$A$2:$N$122,12,FALSE),IF(_xlpm.x=0,"",_xlpm.x)))</f>
        <v/>
      </c>
      <c r="R1362" t="str">
        <f>IF($I1362="","",_xlfn.LET(_xlpm.x,VLOOKUP($I1362,'taxon-match_2026-08-31'!$A$2:$N$122,14,FALSE),IF(_xlpm.x=0,"",_xlpm.x)))</f>
        <v/>
      </c>
      <c r="T1362" t="s">
        <v>71</v>
      </c>
      <c r="U1362" t="s">
        <v>254</v>
      </c>
      <c r="X1362" t="str">
        <f>IF(T1362="","",_xlfn.LET(_xlpm.x,VLOOKUP(T1362,'Drop-down_menus'!$F$2:$G$16,2,FALSE),IF(_xlpm.x=0,"",_xlpm.x)))</f>
        <v>https://orcid.org/0009-0002-6669-2911</v>
      </c>
      <c r="Y1362" t="str">
        <f>IF(U1362="","",_xlfn.LET(_xlpm.x,VLOOKUP(U1362,'Drop-down_menus'!$F$2:$G$16,2,FALSE),IF(_xlpm.x=0,"",_xlpm.x)))</f>
        <v/>
      </c>
      <c r="Z1362" t="str">
        <f>IF(V1362="","",_xlfn.LET(_xlpm.x,VLOOKUP(V1362,'Drop-down_menus'!$F$2:$G$16,2,FALSE),IF(_xlpm.x=0,"",_xlpm.x)))</f>
        <v/>
      </c>
      <c r="AA1362" t="str">
        <f>IF(W1362="","",_xlfn.LET(_xlpm.x,VLOOKUP(W1362,'Drop-down_menus'!$F$2:$G$16,2,FALSE),IF(_xlpm.x=0,"",_xlpm.x)))</f>
        <v/>
      </c>
      <c r="AB1362" t="s">
        <v>722</v>
      </c>
      <c r="AE1362" t="s">
        <v>723</v>
      </c>
    </row>
    <row r="1363" spans="1:31" hidden="1" x14ac:dyDescent="0.2">
      <c r="A1363" s="2" t="s">
        <v>346</v>
      </c>
      <c r="C1363">
        <v>3123</v>
      </c>
      <c r="D1363" t="s">
        <v>711</v>
      </c>
      <c r="E1363" t="s">
        <v>724</v>
      </c>
      <c r="I1363" t="s">
        <v>2611</v>
      </c>
      <c r="J1363" t="str">
        <f>IF($I1363="","",_xlfn.LET(_xlpm.x,VLOOKUP($I1363,'taxon-match_2026-08-31'!$A$2:$N$122,6,FALSE),IF(_xlpm.x=0,"",_xlpm.x)))</f>
        <v/>
      </c>
      <c r="K1363" t="str">
        <f>IF($I1363="","",_xlfn.LET(_xlpm.x,VLOOKUP($I1363,'taxon-match_2026-08-31'!$A$2:$N$122,4,FALSE),IF(_xlpm.x=0,"",_xlpm.x)))</f>
        <v/>
      </c>
      <c r="L1363" t="str">
        <f>IF($I1363="","",_xlfn.LET(_xlpm.x,VLOOKUP($I1363,'taxon-match_2026-08-31'!$A$2:$N$122,7,FALSE),IF(_xlpm.x=0,"",_xlpm.x)))</f>
        <v/>
      </c>
      <c r="M1363" t="str">
        <f>IF($I1363="","",_xlfn.LET(_xlpm.x,VLOOKUP($I1363,'taxon-match_2026-08-31'!$A$2:$N$122,8,FALSE),IF(_xlpm.x=0,"",_xlpm.x)))</f>
        <v/>
      </c>
      <c r="N1363" t="str">
        <f>IF($I1363="","",_xlfn.LET(_xlpm.x,VLOOKUP($I1363,'taxon-match_2026-08-31'!$A$2:$N$122,9,FALSE),IF(_xlpm.x=0,"",_xlpm.x)))</f>
        <v/>
      </c>
      <c r="O1363" t="str">
        <f>IF($I1363="","",_xlfn.LET(_xlpm.x,VLOOKUP($I1363,'taxon-match_2026-08-31'!$A$2:$N$122,10,FALSE),IF(_xlpm.x=0,"",_xlpm.x)))</f>
        <v/>
      </c>
      <c r="P1363" t="str">
        <f>IF($I1363="","",_xlfn.LET(_xlpm.x,VLOOKUP($I1363,'taxon-match_2026-08-31'!$A$2:$N$122,11,FALSE),IF(_xlpm.x=0,"",_xlpm.x)))</f>
        <v/>
      </c>
      <c r="Q1363" t="str">
        <f>IF($I1363="","",_xlfn.LET(_xlpm.x,VLOOKUP($I1363,'taxon-match_2026-08-31'!$A$2:$N$122,12,FALSE),IF(_xlpm.x=0,"",_xlpm.x)))</f>
        <v/>
      </c>
      <c r="R1363" t="str">
        <f>IF($I1363="","",_xlfn.LET(_xlpm.x,VLOOKUP($I1363,'taxon-match_2026-08-31'!$A$2:$N$122,14,FALSE),IF(_xlpm.x=0,"",_xlpm.x)))</f>
        <v/>
      </c>
      <c r="T1363" t="s">
        <v>71</v>
      </c>
      <c r="U1363" t="s">
        <v>254</v>
      </c>
      <c r="X1363" t="str">
        <f>IF(T1363="","",_xlfn.LET(_xlpm.x,VLOOKUP(T1363,'Drop-down_menus'!$F$2:$G$16,2,FALSE),IF(_xlpm.x=0,"",_xlpm.x)))</f>
        <v>https://orcid.org/0009-0002-6669-2911</v>
      </c>
      <c r="Y1363" t="str">
        <f>IF(U1363="","",_xlfn.LET(_xlpm.x,VLOOKUP(U1363,'Drop-down_menus'!$F$2:$G$16,2,FALSE),IF(_xlpm.x=0,"",_xlpm.x)))</f>
        <v/>
      </c>
      <c r="Z1363" t="str">
        <f>IF(V1363="","",_xlfn.LET(_xlpm.x,VLOOKUP(V1363,'Drop-down_menus'!$F$2:$G$16,2,FALSE),IF(_xlpm.x=0,"",_xlpm.x)))</f>
        <v/>
      </c>
      <c r="AA1363" t="str">
        <f>IF(W1363="","",_xlfn.LET(_xlpm.x,VLOOKUP(W1363,'Drop-down_menus'!$F$2:$G$16,2,FALSE),IF(_xlpm.x=0,"",_xlpm.x)))</f>
        <v/>
      </c>
      <c r="AB1363" t="s">
        <v>722</v>
      </c>
      <c r="AE1363" t="s">
        <v>723</v>
      </c>
    </row>
    <row r="1364" spans="1:31" hidden="1" x14ac:dyDescent="0.2">
      <c r="A1364" s="2" t="s">
        <v>346</v>
      </c>
      <c r="C1364">
        <v>3124</v>
      </c>
      <c r="D1364" t="s">
        <v>711</v>
      </c>
      <c r="E1364" t="s">
        <v>728</v>
      </c>
      <c r="I1364" t="s">
        <v>2611</v>
      </c>
      <c r="J1364" t="str">
        <f>IF($I1364="","",_xlfn.LET(_xlpm.x,VLOOKUP($I1364,'taxon-match_2026-08-31'!$A$2:$N$122,6,FALSE),IF(_xlpm.x=0,"",_xlpm.x)))</f>
        <v/>
      </c>
      <c r="K1364" t="str">
        <f>IF($I1364="","",_xlfn.LET(_xlpm.x,VLOOKUP($I1364,'taxon-match_2026-08-31'!$A$2:$N$122,4,FALSE),IF(_xlpm.x=0,"",_xlpm.x)))</f>
        <v/>
      </c>
      <c r="L1364" t="str">
        <f>IF($I1364="","",_xlfn.LET(_xlpm.x,VLOOKUP($I1364,'taxon-match_2026-08-31'!$A$2:$N$122,7,FALSE),IF(_xlpm.x=0,"",_xlpm.x)))</f>
        <v/>
      </c>
      <c r="M1364" t="str">
        <f>IF($I1364="","",_xlfn.LET(_xlpm.x,VLOOKUP($I1364,'taxon-match_2026-08-31'!$A$2:$N$122,8,FALSE),IF(_xlpm.x=0,"",_xlpm.x)))</f>
        <v/>
      </c>
      <c r="N1364" t="str">
        <f>IF($I1364="","",_xlfn.LET(_xlpm.x,VLOOKUP($I1364,'taxon-match_2026-08-31'!$A$2:$N$122,9,FALSE),IF(_xlpm.x=0,"",_xlpm.x)))</f>
        <v/>
      </c>
      <c r="O1364" t="str">
        <f>IF($I1364="","",_xlfn.LET(_xlpm.x,VLOOKUP($I1364,'taxon-match_2026-08-31'!$A$2:$N$122,10,FALSE),IF(_xlpm.x=0,"",_xlpm.x)))</f>
        <v/>
      </c>
      <c r="P1364" t="str">
        <f>IF($I1364="","",_xlfn.LET(_xlpm.x,VLOOKUP($I1364,'taxon-match_2026-08-31'!$A$2:$N$122,11,FALSE),IF(_xlpm.x=0,"",_xlpm.x)))</f>
        <v/>
      </c>
      <c r="Q1364" t="str">
        <f>IF($I1364="","",_xlfn.LET(_xlpm.x,VLOOKUP($I1364,'taxon-match_2026-08-31'!$A$2:$N$122,12,FALSE),IF(_xlpm.x=0,"",_xlpm.x)))</f>
        <v/>
      </c>
      <c r="R1364" t="str">
        <f>IF($I1364="","",_xlfn.LET(_xlpm.x,VLOOKUP($I1364,'taxon-match_2026-08-31'!$A$2:$N$122,14,FALSE),IF(_xlpm.x=0,"",_xlpm.x)))</f>
        <v/>
      </c>
      <c r="T1364" t="s">
        <v>71</v>
      </c>
      <c r="U1364" t="s">
        <v>254</v>
      </c>
      <c r="X1364" t="str">
        <f>IF(T1364="","",_xlfn.LET(_xlpm.x,VLOOKUP(T1364,'Drop-down_menus'!$F$2:$G$16,2,FALSE),IF(_xlpm.x=0,"",_xlpm.x)))</f>
        <v>https://orcid.org/0009-0002-6669-2911</v>
      </c>
      <c r="Y1364" t="str">
        <f>IF(U1364="","",_xlfn.LET(_xlpm.x,VLOOKUP(U1364,'Drop-down_menus'!$F$2:$G$16,2,FALSE),IF(_xlpm.x=0,"",_xlpm.x)))</f>
        <v/>
      </c>
      <c r="Z1364" t="str">
        <f>IF(V1364="","",_xlfn.LET(_xlpm.x,VLOOKUP(V1364,'Drop-down_menus'!$F$2:$G$16,2,FALSE),IF(_xlpm.x=0,"",_xlpm.x)))</f>
        <v/>
      </c>
      <c r="AA1364" t="str">
        <f>IF(W1364="","",_xlfn.LET(_xlpm.x,VLOOKUP(W1364,'Drop-down_menus'!$F$2:$G$16,2,FALSE),IF(_xlpm.x=0,"",_xlpm.x)))</f>
        <v/>
      </c>
      <c r="AE1364" t="s">
        <v>726</v>
      </c>
    </row>
    <row r="1365" spans="1:31" hidden="1" x14ac:dyDescent="0.2">
      <c r="A1365" s="2" t="s">
        <v>349</v>
      </c>
      <c r="C1365">
        <v>3125</v>
      </c>
      <c r="D1365" t="s">
        <v>711</v>
      </c>
      <c r="E1365" t="s">
        <v>741</v>
      </c>
      <c r="I1365" t="s">
        <v>2611</v>
      </c>
      <c r="J1365" t="str">
        <f>IF($I1365="","",_xlfn.LET(_xlpm.x,VLOOKUP($I1365,'taxon-match_2026-08-31'!$A$2:$N$122,6,FALSE),IF(_xlpm.x=0,"",_xlpm.x)))</f>
        <v/>
      </c>
      <c r="K1365" t="str">
        <f>IF($I1365="","",_xlfn.LET(_xlpm.x,VLOOKUP($I1365,'taxon-match_2026-08-31'!$A$2:$N$122,4,FALSE),IF(_xlpm.x=0,"",_xlpm.x)))</f>
        <v/>
      </c>
      <c r="L1365" t="str">
        <f>IF($I1365="","",_xlfn.LET(_xlpm.x,VLOOKUP($I1365,'taxon-match_2026-08-31'!$A$2:$N$122,7,FALSE),IF(_xlpm.x=0,"",_xlpm.x)))</f>
        <v/>
      </c>
      <c r="M1365" t="str">
        <f>IF($I1365="","",_xlfn.LET(_xlpm.x,VLOOKUP($I1365,'taxon-match_2026-08-31'!$A$2:$N$122,8,FALSE),IF(_xlpm.x=0,"",_xlpm.x)))</f>
        <v/>
      </c>
      <c r="N1365" t="str">
        <f>IF($I1365="","",_xlfn.LET(_xlpm.x,VLOOKUP($I1365,'taxon-match_2026-08-31'!$A$2:$N$122,9,FALSE),IF(_xlpm.x=0,"",_xlpm.x)))</f>
        <v/>
      </c>
      <c r="O1365" t="str">
        <f>IF($I1365="","",_xlfn.LET(_xlpm.x,VLOOKUP($I1365,'taxon-match_2026-08-31'!$A$2:$N$122,10,FALSE),IF(_xlpm.x=0,"",_xlpm.x)))</f>
        <v/>
      </c>
      <c r="P1365" t="str">
        <f>IF($I1365="","",_xlfn.LET(_xlpm.x,VLOOKUP($I1365,'taxon-match_2026-08-31'!$A$2:$N$122,11,FALSE),IF(_xlpm.x=0,"",_xlpm.x)))</f>
        <v/>
      </c>
      <c r="Q1365" t="str">
        <f>IF($I1365="","",_xlfn.LET(_xlpm.x,VLOOKUP($I1365,'taxon-match_2026-08-31'!$A$2:$N$122,12,FALSE),IF(_xlpm.x=0,"",_xlpm.x)))</f>
        <v/>
      </c>
      <c r="R1365" t="str">
        <f>IF($I1365="","",_xlfn.LET(_xlpm.x,VLOOKUP($I1365,'taxon-match_2026-08-31'!$A$2:$N$122,14,FALSE),IF(_xlpm.x=0,"",_xlpm.x)))</f>
        <v/>
      </c>
      <c r="T1365" t="s">
        <v>71</v>
      </c>
      <c r="U1365" t="s">
        <v>254</v>
      </c>
      <c r="X1365" t="str">
        <f>IF(T1365="","",_xlfn.LET(_xlpm.x,VLOOKUP(T1365,'Drop-down_menus'!$F$2:$G$16,2,FALSE),IF(_xlpm.x=0,"",_xlpm.x)))</f>
        <v>https://orcid.org/0009-0002-6669-2911</v>
      </c>
      <c r="Y1365" t="str">
        <f>IF(U1365="","",_xlfn.LET(_xlpm.x,VLOOKUP(U1365,'Drop-down_menus'!$F$2:$G$16,2,FALSE),IF(_xlpm.x=0,"",_xlpm.x)))</f>
        <v/>
      </c>
      <c r="Z1365" t="str">
        <f>IF(V1365="","",_xlfn.LET(_xlpm.x,VLOOKUP(V1365,'Drop-down_menus'!$F$2:$G$16,2,FALSE),IF(_xlpm.x=0,"",_xlpm.x)))</f>
        <v/>
      </c>
      <c r="AA1365" t="str">
        <f>IF(W1365="","",_xlfn.LET(_xlpm.x,VLOOKUP(W1365,'Drop-down_menus'!$F$2:$G$16,2,FALSE),IF(_xlpm.x=0,"",_xlpm.x)))</f>
        <v/>
      </c>
      <c r="AE1365" t="s">
        <v>739</v>
      </c>
    </row>
    <row r="1366" spans="1:31" hidden="1" x14ac:dyDescent="0.2">
      <c r="A1366" s="2" t="s">
        <v>349</v>
      </c>
      <c r="C1366">
        <v>3126</v>
      </c>
      <c r="D1366" t="s">
        <v>711</v>
      </c>
      <c r="E1366" t="s">
        <v>721</v>
      </c>
      <c r="I1366" t="s">
        <v>2611</v>
      </c>
      <c r="J1366" t="str">
        <f>IF($I1366="","",_xlfn.LET(_xlpm.x,VLOOKUP($I1366,'taxon-match_2026-08-31'!$A$2:$N$122,6,FALSE),IF(_xlpm.x=0,"",_xlpm.x)))</f>
        <v/>
      </c>
      <c r="K1366" t="str">
        <f>IF($I1366="","",_xlfn.LET(_xlpm.x,VLOOKUP($I1366,'taxon-match_2026-08-31'!$A$2:$N$122,4,FALSE),IF(_xlpm.x=0,"",_xlpm.x)))</f>
        <v/>
      </c>
      <c r="L1366" t="str">
        <f>IF($I1366="","",_xlfn.LET(_xlpm.x,VLOOKUP($I1366,'taxon-match_2026-08-31'!$A$2:$N$122,7,FALSE),IF(_xlpm.x=0,"",_xlpm.x)))</f>
        <v/>
      </c>
      <c r="M1366" t="str">
        <f>IF($I1366="","",_xlfn.LET(_xlpm.x,VLOOKUP($I1366,'taxon-match_2026-08-31'!$A$2:$N$122,8,FALSE),IF(_xlpm.x=0,"",_xlpm.x)))</f>
        <v/>
      </c>
      <c r="N1366" t="str">
        <f>IF($I1366="","",_xlfn.LET(_xlpm.x,VLOOKUP($I1366,'taxon-match_2026-08-31'!$A$2:$N$122,9,FALSE),IF(_xlpm.x=0,"",_xlpm.x)))</f>
        <v/>
      </c>
      <c r="O1366" t="str">
        <f>IF($I1366="","",_xlfn.LET(_xlpm.x,VLOOKUP($I1366,'taxon-match_2026-08-31'!$A$2:$N$122,10,FALSE),IF(_xlpm.x=0,"",_xlpm.x)))</f>
        <v/>
      </c>
      <c r="P1366" t="str">
        <f>IF($I1366="","",_xlfn.LET(_xlpm.x,VLOOKUP($I1366,'taxon-match_2026-08-31'!$A$2:$N$122,11,FALSE),IF(_xlpm.x=0,"",_xlpm.x)))</f>
        <v/>
      </c>
      <c r="Q1366" t="str">
        <f>IF($I1366="","",_xlfn.LET(_xlpm.x,VLOOKUP($I1366,'taxon-match_2026-08-31'!$A$2:$N$122,12,FALSE),IF(_xlpm.x=0,"",_xlpm.x)))</f>
        <v/>
      </c>
      <c r="R1366" t="str">
        <f>IF($I1366="","",_xlfn.LET(_xlpm.x,VLOOKUP($I1366,'taxon-match_2026-08-31'!$A$2:$N$122,14,FALSE),IF(_xlpm.x=0,"",_xlpm.x)))</f>
        <v/>
      </c>
      <c r="T1366" t="s">
        <v>71</v>
      </c>
      <c r="U1366" t="s">
        <v>254</v>
      </c>
      <c r="X1366" t="str">
        <f>IF(T1366="","",_xlfn.LET(_xlpm.x,VLOOKUP(T1366,'Drop-down_menus'!$F$2:$G$16,2,FALSE),IF(_xlpm.x=0,"",_xlpm.x)))</f>
        <v>https://orcid.org/0009-0002-6669-2911</v>
      </c>
      <c r="Y1366" t="str">
        <f>IF(U1366="","",_xlfn.LET(_xlpm.x,VLOOKUP(U1366,'Drop-down_menus'!$F$2:$G$16,2,FALSE),IF(_xlpm.x=0,"",_xlpm.x)))</f>
        <v/>
      </c>
      <c r="Z1366" t="str">
        <f>IF(V1366="","",_xlfn.LET(_xlpm.x,VLOOKUP(V1366,'Drop-down_menus'!$F$2:$G$16,2,FALSE),IF(_xlpm.x=0,"",_xlpm.x)))</f>
        <v/>
      </c>
      <c r="AA1366" t="str">
        <f>IF(W1366="","",_xlfn.LET(_xlpm.x,VLOOKUP(W1366,'Drop-down_menus'!$F$2:$G$16,2,FALSE),IF(_xlpm.x=0,"",_xlpm.x)))</f>
        <v/>
      </c>
      <c r="AB1366" t="s">
        <v>722</v>
      </c>
      <c r="AE1366" t="s">
        <v>723</v>
      </c>
    </row>
    <row r="1367" spans="1:31" hidden="1" x14ac:dyDescent="0.2">
      <c r="A1367" s="2" t="s">
        <v>349</v>
      </c>
      <c r="C1367">
        <v>3127</v>
      </c>
      <c r="D1367" t="s">
        <v>711</v>
      </c>
      <c r="E1367" t="s">
        <v>721</v>
      </c>
      <c r="I1367" t="s">
        <v>2611</v>
      </c>
      <c r="J1367" t="str">
        <f>IF($I1367="","",_xlfn.LET(_xlpm.x,VLOOKUP($I1367,'taxon-match_2026-08-31'!$A$2:$N$122,6,FALSE),IF(_xlpm.x=0,"",_xlpm.x)))</f>
        <v/>
      </c>
      <c r="K1367" t="str">
        <f>IF($I1367="","",_xlfn.LET(_xlpm.x,VLOOKUP($I1367,'taxon-match_2026-08-31'!$A$2:$N$122,4,FALSE),IF(_xlpm.x=0,"",_xlpm.x)))</f>
        <v/>
      </c>
      <c r="L1367" t="str">
        <f>IF($I1367="","",_xlfn.LET(_xlpm.x,VLOOKUP($I1367,'taxon-match_2026-08-31'!$A$2:$N$122,7,FALSE),IF(_xlpm.x=0,"",_xlpm.x)))</f>
        <v/>
      </c>
      <c r="M1367" t="str">
        <f>IF($I1367="","",_xlfn.LET(_xlpm.x,VLOOKUP($I1367,'taxon-match_2026-08-31'!$A$2:$N$122,8,FALSE),IF(_xlpm.x=0,"",_xlpm.x)))</f>
        <v/>
      </c>
      <c r="N1367" t="str">
        <f>IF($I1367="","",_xlfn.LET(_xlpm.x,VLOOKUP($I1367,'taxon-match_2026-08-31'!$A$2:$N$122,9,FALSE),IF(_xlpm.x=0,"",_xlpm.x)))</f>
        <v/>
      </c>
      <c r="O1367" t="str">
        <f>IF($I1367="","",_xlfn.LET(_xlpm.x,VLOOKUP($I1367,'taxon-match_2026-08-31'!$A$2:$N$122,10,FALSE),IF(_xlpm.x=0,"",_xlpm.x)))</f>
        <v/>
      </c>
      <c r="P1367" t="str">
        <f>IF($I1367="","",_xlfn.LET(_xlpm.x,VLOOKUP($I1367,'taxon-match_2026-08-31'!$A$2:$N$122,11,FALSE),IF(_xlpm.x=0,"",_xlpm.x)))</f>
        <v/>
      </c>
      <c r="Q1367" t="str">
        <f>IF($I1367="","",_xlfn.LET(_xlpm.x,VLOOKUP($I1367,'taxon-match_2026-08-31'!$A$2:$N$122,12,FALSE),IF(_xlpm.x=0,"",_xlpm.x)))</f>
        <v/>
      </c>
      <c r="R1367" t="str">
        <f>IF($I1367="","",_xlfn.LET(_xlpm.x,VLOOKUP($I1367,'taxon-match_2026-08-31'!$A$2:$N$122,14,FALSE),IF(_xlpm.x=0,"",_xlpm.x)))</f>
        <v/>
      </c>
      <c r="T1367" t="s">
        <v>71</v>
      </c>
      <c r="U1367" t="s">
        <v>254</v>
      </c>
      <c r="X1367" t="str">
        <f>IF(T1367="","",_xlfn.LET(_xlpm.x,VLOOKUP(T1367,'Drop-down_menus'!$F$2:$G$16,2,FALSE),IF(_xlpm.x=0,"",_xlpm.x)))</f>
        <v>https://orcid.org/0009-0002-6669-2911</v>
      </c>
      <c r="Y1367" t="str">
        <f>IF(U1367="","",_xlfn.LET(_xlpm.x,VLOOKUP(U1367,'Drop-down_menus'!$F$2:$G$16,2,FALSE),IF(_xlpm.x=0,"",_xlpm.x)))</f>
        <v/>
      </c>
      <c r="Z1367" t="str">
        <f>IF(V1367="","",_xlfn.LET(_xlpm.x,VLOOKUP(V1367,'Drop-down_menus'!$F$2:$G$16,2,FALSE),IF(_xlpm.x=0,"",_xlpm.x)))</f>
        <v/>
      </c>
      <c r="AA1367" t="str">
        <f>IF(W1367="","",_xlfn.LET(_xlpm.x,VLOOKUP(W1367,'Drop-down_menus'!$F$2:$G$16,2,FALSE),IF(_xlpm.x=0,"",_xlpm.x)))</f>
        <v/>
      </c>
      <c r="AB1367" t="s">
        <v>722</v>
      </c>
      <c r="AE1367" t="s">
        <v>723</v>
      </c>
    </row>
    <row r="1368" spans="1:31" hidden="1" x14ac:dyDescent="0.2">
      <c r="A1368" s="2" t="s">
        <v>349</v>
      </c>
      <c r="C1368">
        <v>3128</v>
      </c>
      <c r="D1368" t="s">
        <v>711</v>
      </c>
      <c r="E1368" t="s">
        <v>724</v>
      </c>
      <c r="I1368" t="s">
        <v>2611</v>
      </c>
      <c r="J1368" t="str">
        <f>IF($I1368="","",_xlfn.LET(_xlpm.x,VLOOKUP($I1368,'taxon-match_2026-08-31'!$A$2:$N$122,6,FALSE),IF(_xlpm.x=0,"",_xlpm.x)))</f>
        <v/>
      </c>
      <c r="K1368" t="str">
        <f>IF($I1368="","",_xlfn.LET(_xlpm.x,VLOOKUP($I1368,'taxon-match_2026-08-31'!$A$2:$N$122,4,FALSE),IF(_xlpm.x=0,"",_xlpm.x)))</f>
        <v/>
      </c>
      <c r="L1368" t="str">
        <f>IF($I1368="","",_xlfn.LET(_xlpm.x,VLOOKUP($I1368,'taxon-match_2026-08-31'!$A$2:$N$122,7,FALSE),IF(_xlpm.x=0,"",_xlpm.x)))</f>
        <v/>
      </c>
      <c r="M1368" t="str">
        <f>IF($I1368="","",_xlfn.LET(_xlpm.x,VLOOKUP($I1368,'taxon-match_2026-08-31'!$A$2:$N$122,8,FALSE),IF(_xlpm.x=0,"",_xlpm.x)))</f>
        <v/>
      </c>
      <c r="N1368" t="str">
        <f>IF($I1368="","",_xlfn.LET(_xlpm.x,VLOOKUP($I1368,'taxon-match_2026-08-31'!$A$2:$N$122,9,FALSE),IF(_xlpm.x=0,"",_xlpm.x)))</f>
        <v/>
      </c>
      <c r="O1368" t="str">
        <f>IF($I1368="","",_xlfn.LET(_xlpm.x,VLOOKUP($I1368,'taxon-match_2026-08-31'!$A$2:$N$122,10,FALSE),IF(_xlpm.x=0,"",_xlpm.x)))</f>
        <v/>
      </c>
      <c r="P1368" t="str">
        <f>IF($I1368="","",_xlfn.LET(_xlpm.x,VLOOKUP($I1368,'taxon-match_2026-08-31'!$A$2:$N$122,11,FALSE),IF(_xlpm.x=0,"",_xlpm.x)))</f>
        <v/>
      </c>
      <c r="Q1368" t="str">
        <f>IF($I1368="","",_xlfn.LET(_xlpm.x,VLOOKUP($I1368,'taxon-match_2026-08-31'!$A$2:$N$122,12,FALSE),IF(_xlpm.x=0,"",_xlpm.x)))</f>
        <v/>
      </c>
      <c r="R1368" t="str">
        <f>IF($I1368="","",_xlfn.LET(_xlpm.x,VLOOKUP($I1368,'taxon-match_2026-08-31'!$A$2:$N$122,14,FALSE),IF(_xlpm.x=0,"",_xlpm.x)))</f>
        <v/>
      </c>
      <c r="T1368" t="s">
        <v>71</v>
      </c>
      <c r="U1368" t="s">
        <v>254</v>
      </c>
      <c r="X1368" t="str">
        <f>IF(T1368="","",_xlfn.LET(_xlpm.x,VLOOKUP(T1368,'Drop-down_menus'!$F$2:$G$16,2,FALSE),IF(_xlpm.x=0,"",_xlpm.x)))</f>
        <v>https://orcid.org/0009-0002-6669-2911</v>
      </c>
      <c r="Y1368" t="str">
        <f>IF(U1368="","",_xlfn.LET(_xlpm.x,VLOOKUP(U1368,'Drop-down_menus'!$F$2:$G$16,2,FALSE),IF(_xlpm.x=0,"",_xlpm.x)))</f>
        <v/>
      </c>
      <c r="Z1368" t="str">
        <f>IF(V1368="","",_xlfn.LET(_xlpm.x,VLOOKUP(V1368,'Drop-down_menus'!$F$2:$G$16,2,FALSE),IF(_xlpm.x=0,"",_xlpm.x)))</f>
        <v/>
      </c>
      <c r="AA1368" t="str">
        <f>IF(W1368="","",_xlfn.LET(_xlpm.x,VLOOKUP(W1368,'Drop-down_menus'!$F$2:$G$16,2,FALSE),IF(_xlpm.x=0,"",_xlpm.x)))</f>
        <v/>
      </c>
      <c r="AB1368" t="s">
        <v>722</v>
      </c>
      <c r="AE1368" t="s">
        <v>723</v>
      </c>
    </row>
    <row r="1369" spans="1:31" hidden="1" x14ac:dyDescent="0.2">
      <c r="A1369" s="2" t="s">
        <v>349</v>
      </c>
      <c r="C1369">
        <v>3129</v>
      </c>
      <c r="D1369" t="s">
        <v>711</v>
      </c>
      <c r="E1369" t="s">
        <v>724</v>
      </c>
      <c r="I1369" t="s">
        <v>2611</v>
      </c>
      <c r="J1369" t="str">
        <f>IF($I1369="","",_xlfn.LET(_xlpm.x,VLOOKUP($I1369,'taxon-match_2026-08-31'!$A$2:$N$122,6,FALSE),IF(_xlpm.x=0,"",_xlpm.x)))</f>
        <v/>
      </c>
      <c r="K1369" t="str">
        <f>IF($I1369="","",_xlfn.LET(_xlpm.x,VLOOKUP($I1369,'taxon-match_2026-08-31'!$A$2:$N$122,4,FALSE),IF(_xlpm.x=0,"",_xlpm.x)))</f>
        <v/>
      </c>
      <c r="L1369" t="str">
        <f>IF($I1369="","",_xlfn.LET(_xlpm.x,VLOOKUP($I1369,'taxon-match_2026-08-31'!$A$2:$N$122,7,FALSE),IF(_xlpm.x=0,"",_xlpm.x)))</f>
        <v/>
      </c>
      <c r="M1369" t="str">
        <f>IF($I1369="","",_xlfn.LET(_xlpm.x,VLOOKUP($I1369,'taxon-match_2026-08-31'!$A$2:$N$122,8,FALSE),IF(_xlpm.x=0,"",_xlpm.x)))</f>
        <v/>
      </c>
      <c r="N1369" t="str">
        <f>IF($I1369="","",_xlfn.LET(_xlpm.x,VLOOKUP($I1369,'taxon-match_2026-08-31'!$A$2:$N$122,9,FALSE),IF(_xlpm.x=0,"",_xlpm.x)))</f>
        <v/>
      </c>
      <c r="O1369" t="str">
        <f>IF($I1369="","",_xlfn.LET(_xlpm.x,VLOOKUP($I1369,'taxon-match_2026-08-31'!$A$2:$N$122,10,FALSE),IF(_xlpm.x=0,"",_xlpm.x)))</f>
        <v/>
      </c>
      <c r="P1369" t="str">
        <f>IF($I1369="","",_xlfn.LET(_xlpm.x,VLOOKUP($I1369,'taxon-match_2026-08-31'!$A$2:$N$122,11,FALSE),IF(_xlpm.x=0,"",_xlpm.x)))</f>
        <v/>
      </c>
      <c r="Q1369" t="str">
        <f>IF($I1369="","",_xlfn.LET(_xlpm.x,VLOOKUP($I1369,'taxon-match_2026-08-31'!$A$2:$N$122,12,FALSE),IF(_xlpm.x=0,"",_xlpm.x)))</f>
        <v/>
      </c>
      <c r="R1369" t="str">
        <f>IF($I1369="","",_xlfn.LET(_xlpm.x,VLOOKUP($I1369,'taxon-match_2026-08-31'!$A$2:$N$122,14,FALSE),IF(_xlpm.x=0,"",_xlpm.x)))</f>
        <v/>
      </c>
      <c r="T1369" t="s">
        <v>71</v>
      </c>
      <c r="U1369" t="s">
        <v>254</v>
      </c>
      <c r="X1369" t="str">
        <f>IF(T1369="","",_xlfn.LET(_xlpm.x,VLOOKUP(T1369,'Drop-down_menus'!$F$2:$G$16,2,FALSE),IF(_xlpm.x=0,"",_xlpm.x)))</f>
        <v>https://orcid.org/0009-0002-6669-2911</v>
      </c>
      <c r="Y1369" t="str">
        <f>IF(U1369="","",_xlfn.LET(_xlpm.x,VLOOKUP(U1369,'Drop-down_menus'!$F$2:$G$16,2,FALSE),IF(_xlpm.x=0,"",_xlpm.x)))</f>
        <v/>
      </c>
      <c r="Z1369" t="str">
        <f>IF(V1369="","",_xlfn.LET(_xlpm.x,VLOOKUP(V1369,'Drop-down_menus'!$F$2:$G$16,2,FALSE),IF(_xlpm.x=0,"",_xlpm.x)))</f>
        <v/>
      </c>
      <c r="AA1369" t="str">
        <f>IF(W1369="","",_xlfn.LET(_xlpm.x,VLOOKUP(W1369,'Drop-down_menus'!$F$2:$G$16,2,FALSE),IF(_xlpm.x=0,"",_xlpm.x)))</f>
        <v/>
      </c>
      <c r="AB1369" t="s">
        <v>722</v>
      </c>
      <c r="AE1369" t="s">
        <v>723</v>
      </c>
    </row>
    <row r="1370" spans="1:31" hidden="1" x14ac:dyDescent="0.2">
      <c r="A1370" s="2" t="s">
        <v>349</v>
      </c>
      <c r="C1370">
        <v>3130</v>
      </c>
      <c r="D1370" t="s">
        <v>711</v>
      </c>
      <c r="E1370" t="s">
        <v>728</v>
      </c>
      <c r="I1370" t="s">
        <v>2611</v>
      </c>
      <c r="J1370" t="str">
        <f>IF($I1370="","",_xlfn.LET(_xlpm.x,VLOOKUP($I1370,'taxon-match_2026-08-31'!$A$2:$N$122,6,FALSE),IF(_xlpm.x=0,"",_xlpm.x)))</f>
        <v/>
      </c>
      <c r="K1370" t="str">
        <f>IF($I1370="","",_xlfn.LET(_xlpm.x,VLOOKUP($I1370,'taxon-match_2026-08-31'!$A$2:$N$122,4,FALSE),IF(_xlpm.x=0,"",_xlpm.x)))</f>
        <v/>
      </c>
      <c r="L1370" t="str">
        <f>IF($I1370="","",_xlfn.LET(_xlpm.x,VLOOKUP($I1370,'taxon-match_2026-08-31'!$A$2:$N$122,7,FALSE),IF(_xlpm.x=0,"",_xlpm.x)))</f>
        <v/>
      </c>
      <c r="M1370" t="str">
        <f>IF($I1370="","",_xlfn.LET(_xlpm.x,VLOOKUP($I1370,'taxon-match_2026-08-31'!$A$2:$N$122,8,FALSE),IF(_xlpm.x=0,"",_xlpm.x)))</f>
        <v/>
      </c>
      <c r="N1370" t="str">
        <f>IF($I1370="","",_xlfn.LET(_xlpm.x,VLOOKUP($I1370,'taxon-match_2026-08-31'!$A$2:$N$122,9,FALSE),IF(_xlpm.x=0,"",_xlpm.x)))</f>
        <v/>
      </c>
      <c r="O1370" t="str">
        <f>IF($I1370="","",_xlfn.LET(_xlpm.x,VLOOKUP($I1370,'taxon-match_2026-08-31'!$A$2:$N$122,10,FALSE),IF(_xlpm.x=0,"",_xlpm.x)))</f>
        <v/>
      </c>
      <c r="P1370" t="str">
        <f>IF($I1370="","",_xlfn.LET(_xlpm.x,VLOOKUP($I1370,'taxon-match_2026-08-31'!$A$2:$N$122,11,FALSE),IF(_xlpm.x=0,"",_xlpm.x)))</f>
        <v/>
      </c>
      <c r="Q1370" t="str">
        <f>IF($I1370="","",_xlfn.LET(_xlpm.x,VLOOKUP($I1370,'taxon-match_2026-08-31'!$A$2:$N$122,12,FALSE),IF(_xlpm.x=0,"",_xlpm.x)))</f>
        <v/>
      </c>
      <c r="R1370" t="str">
        <f>IF($I1370="","",_xlfn.LET(_xlpm.x,VLOOKUP($I1370,'taxon-match_2026-08-31'!$A$2:$N$122,14,FALSE),IF(_xlpm.x=0,"",_xlpm.x)))</f>
        <v/>
      </c>
      <c r="T1370" t="s">
        <v>71</v>
      </c>
      <c r="U1370" t="s">
        <v>254</v>
      </c>
      <c r="X1370" t="str">
        <f>IF(T1370="","",_xlfn.LET(_xlpm.x,VLOOKUP(T1370,'Drop-down_menus'!$F$2:$G$16,2,FALSE),IF(_xlpm.x=0,"",_xlpm.x)))</f>
        <v>https://orcid.org/0009-0002-6669-2911</v>
      </c>
      <c r="Y1370" t="str">
        <f>IF(U1370="","",_xlfn.LET(_xlpm.x,VLOOKUP(U1370,'Drop-down_menus'!$F$2:$G$16,2,FALSE),IF(_xlpm.x=0,"",_xlpm.x)))</f>
        <v/>
      </c>
      <c r="Z1370" t="str">
        <f>IF(V1370="","",_xlfn.LET(_xlpm.x,VLOOKUP(V1370,'Drop-down_menus'!$F$2:$G$16,2,FALSE),IF(_xlpm.x=0,"",_xlpm.x)))</f>
        <v/>
      </c>
      <c r="AA1370" t="str">
        <f>IF(W1370="","",_xlfn.LET(_xlpm.x,VLOOKUP(W1370,'Drop-down_menus'!$F$2:$G$16,2,FALSE),IF(_xlpm.x=0,"",_xlpm.x)))</f>
        <v/>
      </c>
      <c r="AE1370" t="s">
        <v>726</v>
      </c>
    </row>
    <row r="1371" spans="1:31" hidden="1" x14ac:dyDescent="0.2">
      <c r="A1371" s="2" t="s">
        <v>352</v>
      </c>
      <c r="C1371">
        <v>3131</v>
      </c>
      <c r="D1371" t="s">
        <v>711</v>
      </c>
      <c r="E1371" t="s">
        <v>741</v>
      </c>
      <c r="I1371" t="s">
        <v>2611</v>
      </c>
      <c r="J1371" t="str">
        <f>IF($I1371="","",_xlfn.LET(_xlpm.x,VLOOKUP($I1371,'taxon-match_2026-08-31'!$A$2:$N$122,6,FALSE),IF(_xlpm.x=0,"",_xlpm.x)))</f>
        <v/>
      </c>
      <c r="K1371" t="str">
        <f>IF($I1371="","",_xlfn.LET(_xlpm.x,VLOOKUP($I1371,'taxon-match_2026-08-31'!$A$2:$N$122,4,FALSE),IF(_xlpm.x=0,"",_xlpm.x)))</f>
        <v/>
      </c>
      <c r="L1371" t="str">
        <f>IF($I1371="","",_xlfn.LET(_xlpm.x,VLOOKUP($I1371,'taxon-match_2026-08-31'!$A$2:$N$122,7,FALSE),IF(_xlpm.x=0,"",_xlpm.x)))</f>
        <v/>
      </c>
      <c r="M1371" t="str">
        <f>IF($I1371="","",_xlfn.LET(_xlpm.x,VLOOKUP($I1371,'taxon-match_2026-08-31'!$A$2:$N$122,8,FALSE),IF(_xlpm.x=0,"",_xlpm.x)))</f>
        <v/>
      </c>
      <c r="N1371" t="str">
        <f>IF($I1371="","",_xlfn.LET(_xlpm.x,VLOOKUP($I1371,'taxon-match_2026-08-31'!$A$2:$N$122,9,FALSE),IF(_xlpm.x=0,"",_xlpm.x)))</f>
        <v/>
      </c>
      <c r="O1371" t="str">
        <f>IF($I1371="","",_xlfn.LET(_xlpm.x,VLOOKUP($I1371,'taxon-match_2026-08-31'!$A$2:$N$122,10,FALSE),IF(_xlpm.x=0,"",_xlpm.x)))</f>
        <v/>
      </c>
      <c r="P1371" t="str">
        <f>IF($I1371="","",_xlfn.LET(_xlpm.x,VLOOKUP($I1371,'taxon-match_2026-08-31'!$A$2:$N$122,11,FALSE),IF(_xlpm.x=0,"",_xlpm.x)))</f>
        <v/>
      </c>
      <c r="Q1371" t="str">
        <f>IF($I1371="","",_xlfn.LET(_xlpm.x,VLOOKUP($I1371,'taxon-match_2026-08-31'!$A$2:$N$122,12,FALSE),IF(_xlpm.x=0,"",_xlpm.x)))</f>
        <v/>
      </c>
      <c r="R1371" t="str">
        <f>IF($I1371="","",_xlfn.LET(_xlpm.x,VLOOKUP($I1371,'taxon-match_2026-08-31'!$A$2:$N$122,14,FALSE),IF(_xlpm.x=0,"",_xlpm.x)))</f>
        <v/>
      </c>
      <c r="T1371" t="s">
        <v>71</v>
      </c>
      <c r="U1371" t="s">
        <v>254</v>
      </c>
      <c r="X1371" t="str">
        <f>IF(T1371="","",_xlfn.LET(_xlpm.x,VLOOKUP(T1371,'Drop-down_menus'!$F$2:$G$16,2,FALSE),IF(_xlpm.x=0,"",_xlpm.x)))</f>
        <v>https://orcid.org/0009-0002-6669-2911</v>
      </c>
      <c r="Y1371" t="str">
        <f>IF(U1371="","",_xlfn.LET(_xlpm.x,VLOOKUP(U1371,'Drop-down_menus'!$F$2:$G$16,2,FALSE),IF(_xlpm.x=0,"",_xlpm.x)))</f>
        <v/>
      </c>
      <c r="Z1371" t="str">
        <f>IF(V1371="","",_xlfn.LET(_xlpm.x,VLOOKUP(V1371,'Drop-down_menus'!$F$2:$G$16,2,FALSE),IF(_xlpm.x=0,"",_xlpm.x)))</f>
        <v/>
      </c>
      <c r="AA1371" t="str">
        <f>IF(W1371="","",_xlfn.LET(_xlpm.x,VLOOKUP(W1371,'Drop-down_menus'!$F$2:$G$16,2,FALSE),IF(_xlpm.x=0,"",_xlpm.x)))</f>
        <v/>
      </c>
      <c r="AE1371" t="s">
        <v>739</v>
      </c>
    </row>
    <row r="1372" spans="1:31" hidden="1" x14ac:dyDescent="0.2">
      <c r="A1372" s="2" t="s">
        <v>352</v>
      </c>
      <c r="C1372">
        <v>3132</v>
      </c>
      <c r="D1372" t="s">
        <v>711</v>
      </c>
      <c r="E1372" t="s">
        <v>721</v>
      </c>
      <c r="I1372" t="s">
        <v>2611</v>
      </c>
      <c r="J1372" t="str">
        <f>IF($I1372="","",_xlfn.LET(_xlpm.x,VLOOKUP($I1372,'taxon-match_2026-08-31'!$A$2:$N$122,6,FALSE),IF(_xlpm.x=0,"",_xlpm.x)))</f>
        <v/>
      </c>
      <c r="K1372" t="str">
        <f>IF($I1372="","",_xlfn.LET(_xlpm.x,VLOOKUP($I1372,'taxon-match_2026-08-31'!$A$2:$N$122,4,FALSE),IF(_xlpm.x=0,"",_xlpm.x)))</f>
        <v/>
      </c>
      <c r="L1372" t="str">
        <f>IF($I1372="","",_xlfn.LET(_xlpm.x,VLOOKUP($I1372,'taxon-match_2026-08-31'!$A$2:$N$122,7,FALSE),IF(_xlpm.x=0,"",_xlpm.x)))</f>
        <v/>
      </c>
      <c r="M1372" t="str">
        <f>IF($I1372="","",_xlfn.LET(_xlpm.x,VLOOKUP($I1372,'taxon-match_2026-08-31'!$A$2:$N$122,8,FALSE),IF(_xlpm.x=0,"",_xlpm.x)))</f>
        <v/>
      </c>
      <c r="N1372" t="str">
        <f>IF($I1372="","",_xlfn.LET(_xlpm.x,VLOOKUP($I1372,'taxon-match_2026-08-31'!$A$2:$N$122,9,FALSE),IF(_xlpm.x=0,"",_xlpm.x)))</f>
        <v/>
      </c>
      <c r="O1372" t="str">
        <f>IF($I1372="","",_xlfn.LET(_xlpm.x,VLOOKUP($I1372,'taxon-match_2026-08-31'!$A$2:$N$122,10,FALSE),IF(_xlpm.x=0,"",_xlpm.x)))</f>
        <v/>
      </c>
      <c r="P1372" t="str">
        <f>IF($I1372="","",_xlfn.LET(_xlpm.x,VLOOKUP($I1372,'taxon-match_2026-08-31'!$A$2:$N$122,11,FALSE),IF(_xlpm.x=0,"",_xlpm.x)))</f>
        <v/>
      </c>
      <c r="Q1372" t="str">
        <f>IF($I1372="","",_xlfn.LET(_xlpm.x,VLOOKUP($I1372,'taxon-match_2026-08-31'!$A$2:$N$122,12,FALSE),IF(_xlpm.x=0,"",_xlpm.x)))</f>
        <v/>
      </c>
      <c r="R1372" t="str">
        <f>IF($I1372="","",_xlfn.LET(_xlpm.x,VLOOKUP($I1372,'taxon-match_2026-08-31'!$A$2:$N$122,14,FALSE),IF(_xlpm.x=0,"",_xlpm.x)))</f>
        <v/>
      </c>
      <c r="T1372" t="s">
        <v>71</v>
      </c>
      <c r="U1372" t="s">
        <v>254</v>
      </c>
      <c r="X1372" t="str">
        <f>IF(T1372="","",_xlfn.LET(_xlpm.x,VLOOKUP(T1372,'Drop-down_menus'!$F$2:$G$16,2,FALSE),IF(_xlpm.x=0,"",_xlpm.x)))</f>
        <v>https://orcid.org/0009-0002-6669-2911</v>
      </c>
      <c r="Y1372" t="str">
        <f>IF(U1372="","",_xlfn.LET(_xlpm.x,VLOOKUP(U1372,'Drop-down_menus'!$F$2:$G$16,2,FALSE),IF(_xlpm.x=0,"",_xlpm.x)))</f>
        <v/>
      </c>
      <c r="Z1372" t="str">
        <f>IF(V1372="","",_xlfn.LET(_xlpm.x,VLOOKUP(V1372,'Drop-down_menus'!$F$2:$G$16,2,FALSE),IF(_xlpm.x=0,"",_xlpm.x)))</f>
        <v/>
      </c>
      <c r="AA1372" t="str">
        <f>IF(W1372="","",_xlfn.LET(_xlpm.x,VLOOKUP(W1372,'Drop-down_menus'!$F$2:$G$16,2,FALSE),IF(_xlpm.x=0,"",_xlpm.x)))</f>
        <v/>
      </c>
      <c r="AB1372" t="s">
        <v>722</v>
      </c>
      <c r="AE1372" t="s">
        <v>723</v>
      </c>
    </row>
    <row r="1373" spans="1:31" hidden="1" x14ac:dyDescent="0.2">
      <c r="A1373" s="2" t="s">
        <v>355</v>
      </c>
      <c r="C1373">
        <v>3133</v>
      </c>
      <c r="D1373" t="s">
        <v>711</v>
      </c>
      <c r="E1373" t="s">
        <v>721</v>
      </c>
      <c r="I1373" t="s">
        <v>2611</v>
      </c>
      <c r="J1373" t="str">
        <f>IF($I1373="","",_xlfn.LET(_xlpm.x,VLOOKUP($I1373,'taxon-match_2026-08-31'!$A$2:$N$122,6,FALSE),IF(_xlpm.x=0,"",_xlpm.x)))</f>
        <v/>
      </c>
      <c r="K1373" t="str">
        <f>IF($I1373="","",_xlfn.LET(_xlpm.x,VLOOKUP($I1373,'taxon-match_2026-08-31'!$A$2:$N$122,4,FALSE),IF(_xlpm.x=0,"",_xlpm.x)))</f>
        <v/>
      </c>
      <c r="L1373" t="str">
        <f>IF($I1373="","",_xlfn.LET(_xlpm.x,VLOOKUP($I1373,'taxon-match_2026-08-31'!$A$2:$N$122,7,FALSE),IF(_xlpm.x=0,"",_xlpm.x)))</f>
        <v/>
      </c>
      <c r="M1373" t="str">
        <f>IF($I1373="","",_xlfn.LET(_xlpm.x,VLOOKUP($I1373,'taxon-match_2026-08-31'!$A$2:$N$122,8,FALSE),IF(_xlpm.x=0,"",_xlpm.x)))</f>
        <v/>
      </c>
      <c r="N1373" t="str">
        <f>IF($I1373="","",_xlfn.LET(_xlpm.x,VLOOKUP($I1373,'taxon-match_2026-08-31'!$A$2:$N$122,9,FALSE),IF(_xlpm.x=0,"",_xlpm.x)))</f>
        <v/>
      </c>
      <c r="O1373" t="str">
        <f>IF($I1373="","",_xlfn.LET(_xlpm.x,VLOOKUP($I1373,'taxon-match_2026-08-31'!$A$2:$N$122,10,FALSE),IF(_xlpm.x=0,"",_xlpm.x)))</f>
        <v/>
      </c>
      <c r="P1373" t="str">
        <f>IF($I1373="","",_xlfn.LET(_xlpm.x,VLOOKUP($I1373,'taxon-match_2026-08-31'!$A$2:$N$122,11,FALSE),IF(_xlpm.x=0,"",_xlpm.x)))</f>
        <v/>
      </c>
      <c r="Q1373" t="str">
        <f>IF($I1373="","",_xlfn.LET(_xlpm.x,VLOOKUP($I1373,'taxon-match_2026-08-31'!$A$2:$N$122,12,FALSE),IF(_xlpm.x=0,"",_xlpm.x)))</f>
        <v/>
      </c>
      <c r="R1373" t="str">
        <f>IF($I1373="","",_xlfn.LET(_xlpm.x,VLOOKUP($I1373,'taxon-match_2026-08-31'!$A$2:$N$122,14,FALSE),IF(_xlpm.x=0,"",_xlpm.x)))</f>
        <v/>
      </c>
      <c r="T1373" t="s">
        <v>71</v>
      </c>
      <c r="U1373" t="s">
        <v>254</v>
      </c>
      <c r="X1373" t="str">
        <f>IF(T1373="","",_xlfn.LET(_xlpm.x,VLOOKUP(T1373,'Drop-down_menus'!$F$2:$G$16,2,FALSE),IF(_xlpm.x=0,"",_xlpm.x)))</f>
        <v>https://orcid.org/0009-0002-6669-2911</v>
      </c>
      <c r="Y1373" t="str">
        <f>IF(U1373="","",_xlfn.LET(_xlpm.x,VLOOKUP(U1373,'Drop-down_menus'!$F$2:$G$16,2,FALSE),IF(_xlpm.x=0,"",_xlpm.x)))</f>
        <v/>
      </c>
      <c r="Z1373" t="str">
        <f>IF(V1373="","",_xlfn.LET(_xlpm.x,VLOOKUP(V1373,'Drop-down_menus'!$F$2:$G$16,2,FALSE),IF(_xlpm.x=0,"",_xlpm.x)))</f>
        <v/>
      </c>
      <c r="AA1373" t="str">
        <f>IF(W1373="","",_xlfn.LET(_xlpm.x,VLOOKUP(W1373,'Drop-down_menus'!$F$2:$G$16,2,FALSE),IF(_xlpm.x=0,"",_xlpm.x)))</f>
        <v/>
      </c>
      <c r="AB1373" t="s">
        <v>722</v>
      </c>
      <c r="AE1373" t="s">
        <v>723</v>
      </c>
    </row>
    <row r="1374" spans="1:31" hidden="1" x14ac:dyDescent="0.2">
      <c r="A1374" s="2" t="s">
        <v>358</v>
      </c>
      <c r="C1374">
        <v>3134</v>
      </c>
      <c r="D1374" t="s">
        <v>711</v>
      </c>
      <c r="E1374" t="s">
        <v>724</v>
      </c>
      <c r="I1374" t="s">
        <v>2611</v>
      </c>
      <c r="J1374" t="str">
        <f>IF($I1374="","",_xlfn.LET(_xlpm.x,VLOOKUP($I1374,'taxon-match_2026-08-31'!$A$2:$N$122,6,FALSE),IF(_xlpm.x=0,"",_xlpm.x)))</f>
        <v/>
      </c>
      <c r="K1374" t="str">
        <f>IF($I1374="","",_xlfn.LET(_xlpm.x,VLOOKUP($I1374,'taxon-match_2026-08-31'!$A$2:$N$122,4,FALSE),IF(_xlpm.x=0,"",_xlpm.x)))</f>
        <v/>
      </c>
      <c r="L1374" t="str">
        <f>IF($I1374="","",_xlfn.LET(_xlpm.x,VLOOKUP($I1374,'taxon-match_2026-08-31'!$A$2:$N$122,7,FALSE),IF(_xlpm.x=0,"",_xlpm.x)))</f>
        <v/>
      </c>
      <c r="M1374" t="str">
        <f>IF($I1374="","",_xlfn.LET(_xlpm.x,VLOOKUP($I1374,'taxon-match_2026-08-31'!$A$2:$N$122,8,FALSE),IF(_xlpm.x=0,"",_xlpm.x)))</f>
        <v/>
      </c>
      <c r="N1374" t="str">
        <f>IF($I1374="","",_xlfn.LET(_xlpm.x,VLOOKUP($I1374,'taxon-match_2026-08-31'!$A$2:$N$122,9,FALSE),IF(_xlpm.x=0,"",_xlpm.x)))</f>
        <v/>
      </c>
      <c r="O1374" t="str">
        <f>IF($I1374="","",_xlfn.LET(_xlpm.x,VLOOKUP($I1374,'taxon-match_2026-08-31'!$A$2:$N$122,10,FALSE),IF(_xlpm.x=0,"",_xlpm.x)))</f>
        <v/>
      </c>
      <c r="P1374" t="str">
        <f>IF($I1374="","",_xlfn.LET(_xlpm.x,VLOOKUP($I1374,'taxon-match_2026-08-31'!$A$2:$N$122,11,FALSE),IF(_xlpm.x=0,"",_xlpm.x)))</f>
        <v/>
      </c>
      <c r="Q1374" t="str">
        <f>IF($I1374="","",_xlfn.LET(_xlpm.x,VLOOKUP($I1374,'taxon-match_2026-08-31'!$A$2:$N$122,12,FALSE),IF(_xlpm.x=0,"",_xlpm.x)))</f>
        <v/>
      </c>
      <c r="R1374" t="str">
        <f>IF($I1374="","",_xlfn.LET(_xlpm.x,VLOOKUP($I1374,'taxon-match_2026-08-31'!$A$2:$N$122,14,FALSE),IF(_xlpm.x=0,"",_xlpm.x)))</f>
        <v/>
      </c>
      <c r="T1374" t="s">
        <v>71</v>
      </c>
      <c r="U1374" t="s">
        <v>254</v>
      </c>
      <c r="X1374" t="str">
        <f>IF(T1374="","",_xlfn.LET(_xlpm.x,VLOOKUP(T1374,'Drop-down_menus'!$F$2:$G$16,2,FALSE),IF(_xlpm.x=0,"",_xlpm.x)))</f>
        <v>https://orcid.org/0009-0002-6669-2911</v>
      </c>
      <c r="Y1374" t="str">
        <f>IF(U1374="","",_xlfn.LET(_xlpm.x,VLOOKUP(U1374,'Drop-down_menus'!$F$2:$G$16,2,FALSE),IF(_xlpm.x=0,"",_xlpm.x)))</f>
        <v/>
      </c>
      <c r="Z1374" t="str">
        <f>IF(V1374="","",_xlfn.LET(_xlpm.x,VLOOKUP(V1374,'Drop-down_menus'!$F$2:$G$16,2,FALSE),IF(_xlpm.x=0,"",_xlpm.x)))</f>
        <v/>
      </c>
      <c r="AA1374" t="str">
        <f>IF(W1374="","",_xlfn.LET(_xlpm.x,VLOOKUP(W1374,'Drop-down_menus'!$F$2:$G$16,2,FALSE),IF(_xlpm.x=0,"",_xlpm.x)))</f>
        <v/>
      </c>
      <c r="AB1374" t="s">
        <v>722</v>
      </c>
      <c r="AE1374" t="s">
        <v>723</v>
      </c>
    </row>
    <row r="1375" spans="1:31" hidden="1" x14ac:dyDescent="0.2">
      <c r="A1375" s="2" t="s">
        <v>361</v>
      </c>
      <c r="C1375">
        <v>3135</v>
      </c>
      <c r="D1375" t="s">
        <v>711</v>
      </c>
      <c r="E1375" t="s">
        <v>724</v>
      </c>
      <c r="I1375" t="s">
        <v>2611</v>
      </c>
      <c r="J1375" t="str">
        <f>IF($I1375="","",_xlfn.LET(_xlpm.x,VLOOKUP($I1375,'taxon-match_2026-08-31'!$A$2:$N$122,6,FALSE),IF(_xlpm.x=0,"",_xlpm.x)))</f>
        <v/>
      </c>
      <c r="K1375" t="str">
        <f>IF($I1375="","",_xlfn.LET(_xlpm.x,VLOOKUP($I1375,'taxon-match_2026-08-31'!$A$2:$N$122,4,FALSE),IF(_xlpm.x=0,"",_xlpm.x)))</f>
        <v/>
      </c>
      <c r="L1375" t="str">
        <f>IF($I1375="","",_xlfn.LET(_xlpm.x,VLOOKUP($I1375,'taxon-match_2026-08-31'!$A$2:$N$122,7,FALSE),IF(_xlpm.x=0,"",_xlpm.x)))</f>
        <v/>
      </c>
      <c r="M1375" t="str">
        <f>IF($I1375="","",_xlfn.LET(_xlpm.x,VLOOKUP($I1375,'taxon-match_2026-08-31'!$A$2:$N$122,8,FALSE),IF(_xlpm.x=0,"",_xlpm.x)))</f>
        <v/>
      </c>
      <c r="N1375" t="str">
        <f>IF($I1375="","",_xlfn.LET(_xlpm.x,VLOOKUP($I1375,'taxon-match_2026-08-31'!$A$2:$N$122,9,FALSE),IF(_xlpm.x=0,"",_xlpm.x)))</f>
        <v/>
      </c>
      <c r="O1375" t="str">
        <f>IF($I1375="","",_xlfn.LET(_xlpm.x,VLOOKUP($I1375,'taxon-match_2026-08-31'!$A$2:$N$122,10,FALSE),IF(_xlpm.x=0,"",_xlpm.x)))</f>
        <v/>
      </c>
      <c r="P1375" t="str">
        <f>IF($I1375="","",_xlfn.LET(_xlpm.x,VLOOKUP($I1375,'taxon-match_2026-08-31'!$A$2:$N$122,11,FALSE),IF(_xlpm.x=0,"",_xlpm.x)))</f>
        <v/>
      </c>
      <c r="Q1375" t="str">
        <f>IF($I1375="","",_xlfn.LET(_xlpm.x,VLOOKUP($I1375,'taxon-match_2026-08-31'!$A$2:$N$122,12,FALSE),IF(_xlpm.x=0,"",_xlpm.x)))</f>
        <v/>
      </c>
      <c r="R1375" t="str">
        <f>IF($I1375="","",_xlfn.LET(_xlpm.x,VLOOKUP($I1375,'taxon-match_2026-08-31'!$A$2:$N$122,14,FALSE),IF(_xlpm.x=0,"",_xlpm.x)))</f>
        <v/>
      </c>
      <c r="T1375" t="s">
        <v>71</v>
      </c>
      <c r="U1375" t="s">
        <v>254</v>
      </c>
      <c r="X1375" t="str">
        <f>IF(T1375="","",_xlfn.LET(_xlpm.x,VLOOKUP(T1375,'Drop-down_menus'!$F$2:$G$16,2,FALSE),IF(_xlpm.x=0,"",_xlpm.x)))</f>
        <v>https://orcid.org/0009-0002-6669-2911</v>
      </c>
      <c r="Y1375" t="str">
        <f>IF(U1375="","",_xlfn.LET(_xlpm.x,VLOOKUP(U1375,'Drop-down_menus'!$F$2:$G$16,2,FALSE),IF(_xlpm.x=0,"",_xlpm.x)))</f>
        <v/>
      </c>
      <c r="Z1375" t="str">
        <f>IF(V1375="","",_xlfn.LET(_xlpm.x,VLOOKUP(V1375,'Drop-down_menus'!$F$2:$G$16,2,FALSE),IF(_xlpm.x=0,"",_xlpm.x)))</f>
        <v/>
      </c>
      <c r="AA1375" t="str">
        <f>IF(W1375="","",_xlfn.LET(_xlpm.x,VLOOKUP(W1375,'Drop-down_menus'!$F$2:$G$16,2,FALSE),IF(_xlpm.x=0,"",_xlpm.x)))</f>
        <v/>
      </c>
      <c r="AB1375" t="s">
        <v>722</v>
      </c>
      <c r="AE1375" t="s">
        <v>723</v>
      </c>
    </row>
    <row r="1376" spans="1:31" hidden="1" x14ac:dyDescent="0.2">
      <c r="A1376" s="2" t="s">
        <v>382</v>
      </c>
      <c r="C1376">
        <v>3136</v>
      </c>
      <c r="D1376" t="s">
        <v>711</v>
      </c>
      <c r="E1376" t="s">
        <v>728</v>
      </c>
      <c r="I1376" t="s">
        <v>2611</v>
      </c>
      <c r="J1376" t="str">
        <f>IF($I1376="","",_xlfn.LET(_xlpm.x,VLOOKUP($I1376,'taxon-match_2026-08-31'!$A$2:$N$122,6,FALSE),IF(_xlpm.x=0,"",_xlpm.x)))</f>
        <v/>
      </c>
      <c r="K1376" t="str">
        <f>IF($I1376="","",_xlfn.LET(_xlpm.x,VLOOKUP($I1376,'taxon-match_2026-08-31'!$A$2:$N$122,4,FALSE),IF(_xlpm.x=0,"",_xlpm.x)))</f>
        <v/>
      </c>
      <c r="L1376" t="str">
        <f>IF($I1376="","",_xlfn.LET(_xlpm.x,VLOOKUP($I1376,'taxon-match_2026-08-31'!$A$2:$N$122,7,FALSE),IF(_xlpm.x=0,"",_xlpm.x)))</f>
        <v/>
      </c>
      <c r="M1376" t="str">
        <f>IF($I1376="","",_xlfn.LET(_xlpm.x,VLOOKUP($I1376,'taxon-match_2026-08-31'!$A$2:$N$122,8,FALSE),IF(_xlpm.x=0,"",_xlpm.x)))</f>
        <v/>
      </c>
      <c r="N1376" t="str">
        <f>IF($I1376="","",_xlfn.LET(_xlpm.x,VLOOKUP($I1376,'taxon-match_2026-08-31'!$A$2:$N$122,9,FALSE),IF(_xlpm.x=0,"",_xlpm.x)))</f>
        <v/>
      </c>
      <c r="O1376" t="str">
        <f>IF($I1376="","",_xlfn.LET(_xlpm.x,VLOOKUP($I1376,'taxon-match_2026-08-31'!$A$2:$N$122,10,FALSE),IF(_xlpm.x=0,"",_xlpm.x)))</f>
        <v/>
      </c>
      <c r="P1376" t="str">
        <f>IF($I1376="","",_xlfn.LET(_xlpm.x,VLOOKUP($I1376,'taxon-match_2026-08-31'!$A$2:$N$122,11,FALSE),IF(_xlpm.x=0,"",_xlpm.x)))</f>
        <v/>
      </c>
      <c r="Q1376" t="str">
        <f>IF($I1376="","",_xlfn.LET(_xlpm.x,VLOOKUP($I1376,'taxon-match_2026-08-31'!$A$2:$N$122,12,FALSE),IF(_xlpm.x=0,"",_xlpm.x)))</f>
        <v/>
      </c>
      <c r="R1376" t="str">
        <f>IF($I1376="","",_xlfn.LET(_xlpm.x,VLOOKUP($I1376,'taxon-match_2026-08-31'!$A$2:$N$122,14,FALSE),IF(_xlpm.x=0,"",_xlpm.x)))</f>
        <v/>
      </c>
      <c r="T1376" t="s">
        <v>71</v>
      </c>
      <c r="U1376" t="s">
        <v>254</v>
      </c>
      <c r="X1376" t="str">
        <f>IF(T1376="","",_xlfn.LET(_xlpm.x,VLOOKUP(T1376,'Drop-down_menus'!$F$2:$G$16,2,FALSE),IF(_xlpm.x=0,"",_xlpm.x)))</f>
        <v>https://orcid.org/0009-0002-6669-2911</v>
      </c>
      <c r="Y1376" t="str">
        <f>IF(U1376="","",_xlfn.LET(_xlpm.x,VLOOKUP(U1376,'Drop-down_menus'!$F$2:$G$16,2,FALSE),IF(_xlpm.x=0,"",_xlpm.x)))</f>
        <v/>
      </c>
      <c r="Z1376" t="str">
        <f>IF(V1376="","",_xlfn.LET(_xlpm.x,VLOOKUP(V1376,'Drop-down_menus'!$F$2:$G$16,2,FALSE),IF(_xlpm.x=0,"",_xlpm.x)))</f>
        <v/>
      </c>
      <c r="AA1376" t="str">
        <f>IF(W1376="","",_xlfn.LET(_xlpm.x,VLOOKUP(W1376,'Drop-down_menus'!$F$2:$G$16,2,FALSE),IF(_xlpm.x=0,"",_xlpm.x)))</f>
        <v/>
      </c>
      <c r="AE1376" t="s">
        <v>726</v>
      </c>
    </row>
    <row r="1377" spans="1:31" hidden="1" x14ac:dyDescent="0.2">
      <c r="A1377" s="2" t="s">
        <v>355</v>
      </c>
      <c r="C1377">
        <v>3137</v>
      </c>
      <c r="D1377" t="s">
        <v>711</v>
      </c>
      <c r="E1377" t="s">
        <v>741</v>
      </c>
      <c r="I1377" t="s">
        <v>2611</v>
      </c>
      <c r="J1377" t="str">
        <f>IF($I1377="","",_xlfn.LET(_xlpm.x,VLOOKUP($I1377,'taxon-match_2026-08-31'!$A$2:$N$122,6,FALSE),IF(_xlpm.x=0,"",_xlpm.x)))</f>
        <v/>
      </c>
      <c r="K1377" t="str">
        <f>IF($I1377="","",_xlfn.LET(_xlpm.x,VLOOKUP($I1377,'taxon-match_2026-08-31'!$A$2:$N$122,4,FALSE),IF(_xlpm.x=0,"",_xlpm.x)))</f>
        <v/>
      </c>
      <c r="L1377" t="str">
        <f>IF($I1377="","",_xlfn.LET(_xlpm.x,VLOOKUP($I1377,'taxon-match_2026-08-31'!$A$2:$N$122,7,FALSE),IF(_xlpm.x=0,"",_xlpm.x)))</f>
        <v/>
      </c>
      <c r="M1377" t="str">
        <f>IF($I1377="","",_xlfn.LET(_xlpm.x,VLOOKUP($I1377,'taxon-match_2026-08-31'!$A$2:$N$122,8,FALSE),IF(_xlpm.x=0,"",_xlpm.x)))</f>
        <v/>
      </c>
      <c r="N1377" t="str">
        <f>IF($I1377="","",_xlfn.LET(_xlpm.x,VLOOKUP($I1377,'taxon-match_2026-08-31'!$A$2:$N$122,9,FALSE),IF(_xlpm.x=0,"",_xlpm.x)))</f>
        <v/>
      </c>
      <c r="O1377" t="str">
        <f>IF($I1377="","",_xlfn.LET(_xlpm.x,VLOOKUP($I1377,'taxon-match_2026-08-31'!$A$2:$N$122,10,FALSE),IF(_xlpm.x=0,"",_xlpm.x)))</f>
        <v/>
      </c>
      <c r="P1377" t="str">
        <f>IF($I1377="","",_xlfn.LET(_xlpm.x,VLOOKUP($I1377,'taxon-match_2026-08-31'!$A$2:$N$122,11,FALSE),IF(_xlpm.x=0,"",_xlpm.x)))</f>
        <v/>
      </c>
      <c r="Q1377" t="str">
        <f>IF($I1377="","",_xlfn.LET(_xlpm.x,VLOOKUP($I1377,'taxon-match_2026-08-31'!$A$2:$N$122,12,FALSE),IF(_xlpm.x=0,"",_xlpm.x)))</f>
        <v/>
      </c>
      <c r="R1377" t="str">
        <f>IF($I1377="","",_xlfn.LET(_xlpm.x,VLOOKUP($I1377,'taxon-match_2026-08-31'!$A$2:$N$122,14,FALSE),IF(_xlpm.x=0,"",_xlpm.x)))</f>
        <v/>
      </c>
      <c r="T1377" t="s">
        <v>71</v>
      </c>
      <c r="U1377" t="s">
        <v>254</v>
      </c>
      <c r="X1377" t="str">
        <f>IF(T1377="","",_xlfn.LET(_xlpm.x,VLOOKUP(T1377,'Drop-down_menus'!$F$2:$G$16,2,FALSE),IF(_xlpm.x=0,"",_xlpm.x)))</f>
        <v>https://orcid.org/0009-0002-6669-2911</v>
      </c>
      <c r="Y1377" t="str">
        <f>IF(U1377="","",_xlfn.LET(_xlpm.x,VLOOKUP(U1377,'Drop-down_menus'!$F$2:$G$16,2,FALSE),IF(_xlpm.x=0,"",_xlpm.x)))</f>
        <v/>
      </c>
      <c r="Z1377" t="str">
        <f>IF(V1377="","",_xlfn.LET(_xlpm.x,VLOOKUP(V1377,'Drop-down_menus'!$F$2:$G$16,2,FALSE),IF(_xlpm.x=0,"",_xlpm.x)))</f>
        <v/>
      </c>
      <c r="AA1377" t="str">
        <f>IF(W1377="","",_xlfn.LET(_xlpm.x,VLOOKUP(W1377,'Drop-down_menus'!$F$2:$G$16,2,FALSE),IF(_xlpm.x=0,"",_xlpm.x)))</f>
        <v/>
      </c>
      <c r="AE1377" t="s">
        <v>739</v>
      </c>
    </row>
    <row r="1378" spans="1:31" hidden="1" x14ac:dyDescent="0.2">
      <c r="A1378" s="2" t="s">
        <v>355</v>
      </c>
      <c r="C1378">
        <v>3138</v>
      </c>
      <c r="D1378" t="s">
        <v>711</v>
      </c>
      <c r="E1378" t="s">
        <v>721</v>
      </c>
      <c r="I1378" t="s">
        <v>2611</v>
      </c>
      <c r="J1378" t="str">
        <f>IF($I1378="","",_xlfn.LET(_xlpm.x,VLOOKUP($I1378,'taxon-match_2026-08-31'!$A$2:$N$122,6,FALSE),IF(_xlpm.x=0,"",_xlpm.x)))</f>
        <v/>
      </c>
      <c r="K1378" t="str">
        <f>IF($I1378="","",_xlfn.LET(_xlpm.x,VLOOKUP($I1378,'taxon-match_2026-08-31'!$A$2:$N$122,4,FALSE),IF(_xlpm.x=0,"",_xlpm.x)))</f>
        <v/>
      </c>
      <c r="L1378" t="str">
        <f>IF($I1378="","",_xlfn.LET(_xlpm.x,VLOOKUP($I1378,'taxon-match_2026-08-31'!$A$2:$N$122,7,FALSE),IF(_xlpm.x=0,"",_xlpm.x)))</f>
        <v/>
      </c>
      <c r="M1378" t="str">
        <f>IF($I1378="","",_xlfn.LET(_xlpm.x,VLOOKUP($I1378,'taxon-match_2026-08-31'!$A$2:$N$122,8,FALSE),IF(_xlpm.x=0,"",_xlpm.x)))</f>
        <v/>
      </c>
      <c r="N1378" t="str">
        <f>IF($I1378="","",_xlfn.LET(_xlpm.x,VLOOKUP($I1378,'taxon-match_2026-08-31'!$A$2:$N$122,9,FALSE),IF(_xlpm.x=0,"",_xlpm.x)))</f>
        <v/>
      </c>
      <c r="O1378" t="str">
        <f>IF($I1378="","",_xlfn.LET(_xlpm.x,VLOOKUP($I1378,'taxon-match_2026-08-31'!$A$2:$N$122,10,FALSE),IF(_xlpm.x=0,"",_xlpm.x)))</f>
        <v/>
      </c>
      <c r="P1378" t="str">
        <f>IF($I1378="","",_xlfn.LET(_xlpm.x,VLOOKUP($I1378,'taxon-match_2026-08-31'!$A$2:$N$122,11,FALSE),IF(_xlpm.x=0,"",_xlpm.x)))</f>
        <v/>
      </c>
      <c r="Q1378" t="str">
        <f>IF($I1378="","",_xlfn.LET(_xlpm.x,VLOOKUP($I1378,'taxon-match_2026-08-31'!$A$2:$N$122,12,FALSE),IF(_xlpm.x=0,"",_xlpm.x)))</f>
        <v/>
      </c>
      <c r="R1378" t="str">
        <f>IF($I1378="","",_xlfn.LET(_xlpm.x,VLOOKUP($I1378,'taxon-match_2026-08-31'!$A$2:$N$122,14,FALSE),IF(_xlpm.x=0,"",_xlpm.x)))</f>
        <v/>
      </c>
      <c r="T1378" t="s">
        <v>71</v>
      </c>
      <c r="U1378" t="s">
        <v>254</v>
      </c>
      <c r="X1378" t="str">
        <f>IF(T1378="","",_xlfn.LET(_xlpm.x,VLOOKUP(T1378,'Drop-down_menus'!$F$2:$G$16,2,FALSE),IF(_xlpm.x=0,"",_xlpm.x)))</f>
        <v>https://orcid.org/0009-0002-6669-2911</v>
      </c>
      <c r="Y1378" t="str">
        <f>IF(U1378="","",_xlfn.LET(_xlpm.x,VLOOKUP(U1378,'Drop-down_menus'!$F$2:$G$16,2,FALSE),IF(_xlpm.x=0,"",_xlpm.x)))</f>
        <v/>
      </c>
      <c r="Z1378" t="str">
        <f>IF(V1378="","",_xlfn.LET(_xlpm.x,VLOOKUP(V1378,'Drop-down_menus'!$F$2:$G$16,2,FALSE),IF(_xlpm.x=0,"",_xlpm.x)))</f>
        <v/>
      </c>
      <c r="AA1378" t="str">
        <f>IF(W1378="","",_xlfn.LET(_xlpm.x,VLOOKUP(W1378,'Drop-down_menus'!$F$2:$G$16,2,FALSE),IF(_xlpm.x=0,"",_xlpm.x)))</f>
        <v/>
      </c>
      <c r="AB1378" t="s">
        <v>722</v>
      </c>
      <c r="AE1378" t="s">
        <v>723</v>
      </c>
    </row>
    <row r="1379" spans="1:31" hidden="1" x14ac:dyDescent="0.2">
      <c r="A1379" s="2" t="s">
        <v>355</v>
      </c>
      <c r="C1379">
        <v>3139</v>
      </c>
      <c r="D1379" t="s">
        <v>711</v>
      </c>
      <c r="E1379" t="s">
        <v>721</v>
      </c>
      <c r="I1379" t="s">
        <v>2611</v>
      </c>
      <c r="J1379" t="str">
        <f>IF($I1379="","",_xlfn.LET(_xlpm.x,VLOOKUP($I1379,'taxon-match_2026-08-31'!$A$2:$N$122,6,FALSE),IF(_xlpm.x=0,"",_xlpm.x)))</f>
        <v/>
      </c>
      <c r="K1379" t="str">
        <f>IF($I1379="","",_xlfn.LET(_xlpm.x,VLOOKUP($I1379,'taxon-match_2026-08-31'!$A$2:$N$122,4,FALSE),IF(_xlpm.x=0,"",_xlpm.x)))</f>
        <v/>
      </c>
      <c r="L1379" t="str">
        <f>IF($I1379="","",_xlfn.LET(_xlpm.x,VLOOKUP($I1379,'taxon-match_2026-08-31'!$A$2:$N$122,7,FALSE),IF(_xlpm.x=0,"",_xlpm.x)))</f>
        <v/>
      </c>
      <c r="M1379" t="str">
        <f>IF($I1379="","",_xlfn.LET(_xlpm.x,VLOOKUP($I1379,'taxon-match_2026-08-31'!$A$2:$N$122,8,FALSE),IF(_xlpm.x=0,"",_xlpm.x)))</f>
        <v/>
      </c>
      <c r="N1379" t="str">
        <f>IF($I1379="","",_xlfn.LET(_xlpm.x,VLOOKUP($I1379,'taxon-match_2026-08-31'!$A$2:$N$122,9,FALSE),IF(_xlpm.x=0,"",_xlpm.x)))</f>
        <v/>
      </c>
      <c r="O1379" t="str">
        <f>IF($I1379="","",_xlfn.LET(_xlpm.x,VLOOKUP($I1379,'taxon-match_2026-08-31'!$A$2:$N$122,10,FALSE),IF(_xlpm.x=0,"",_xlpm.x)))</f>
        <v/>
      </c>
      <c r="P1379" t="str">
        <f>IF($I1379="","",_xlfn.LET(_xlpm.x,VLOOKUP($I1379,'taxon-match_2026-08-31'!$A$2:$N$122,11,FALSE),IF(_xlpm.x=0,"",_xlpm.x)))</f>
        <v/>
      </c>
      <c r="Q1379" t="str">
        <f>IF($I1379="","",_xlfn.LET(_xlpm.x,VLOOKUP($I1379,'taxon-match_2026-08-31'!$A$2:$N$122,12,FALSE),IF(_xlpm.x=0,"",_xlpm.x)))</f>
        <v/>
      </c>
      <c r="R1379" t="str">
        <f>IF($I1379="","",_xlfn.LET(_xlpm.x,VLOOKUP($I1379,'taxon-match_2026-08-31'!$A$2:$N$122,14,FALSE),IF(_xlpm.x=0,"",_xlpm.x)))</f>
        <v/>
      </c>
      <c r="T1379" t="s">
        <v>71</v>
      </c>
      <c r="U1379" t="s">
        <v>254</v>
      </c>
      <c r="X1379" t="str">
        <f>IF(T1379="","",_xlfn.LET(_xlpm.x,VLOOKUP(T1379,'Drop-down_menus'!$F$2:$G$16,2,FALSE),IF(_xlpm.x=0,"",_xlpm.x)))</f>
        <v>https://orcid.org/0009-0002-6669-2911</v>
      </c>
      <c r="Y1379" t="str">
        <f>IF(U1379="","",_xlfn.LET(_xlpm.x,VLOOKUP(U1379,'Drop-down_menus'!$F$2:$G$16,2,FALSE),IF(_xlpm.x=0,"",_xlpm.x)))</f>
        <v/>
      </c>
      <c r="Z1379" t="str">
        <f>IF(V1379="","",_xlfn.LET(_xlpm.x,VLOOKUP(V1379,'Drop-down_menus'!$F$2:$G$16,2,FALSE),IF(_xlpm.x=0,"",_xlpm.x)))</f>
        <v/>
      </c>
      <c r="AA1379" t="str">
        <f>IF(W1379="","",_xlfn.LET(_xlpm.x,VLOOKUP(W1379,'Drop-down_menus'!$F$2:$G$16,2,FALSE),IF(_xlpm.x=0,"",_xlpm.x)))</f>
        <v/>
      </c>
      <c r="AB1379" t="s">
        <v>722</v>
      </c>
      <c r="AE1379" t="s">
        <v>723</v>
      </c>
    </row>
    <row r="1380" spans="1:31" hidden="1" x14ac:dyDescent="0.2">
      <c r="A1380" s="2" t="s">
        <v>355</v>
      </c>
      <c r="C1380">
        <v>3140</v>
      </c>
      <c r="D1380" t="s">
        <v>711</v>
      </c>
      <c r="E1380" t="s">
        <v>724</v>
      </c>
      <c r="I1380" t="s">
        <v>2611</v>
      </c>
      <c r="J1380" t="str">
        <f>IF($I1380="","",_xlfn.LET(_xlpm.x,VLOOKUP($I1380,'taxon-match_2026-08-31'!$A$2:$N$122,6,FALSE),IF(_xlpm.x=0,"",_xlpm.x)))</f>
        <v/>
      </c>
      <c r="K1380" t="str">
        <f>IF($I1380="","",_xlfn.LET(_xlpm.x,VLOOKUP($I1380,'taxon-match_2026-08-31'!$A$2:$N$122,4,FALSE),IF(_xlpm.x=0,"",_xlpm.x)))</f>
        <v/>
      </c>
      <c r="L1380" t="str">
        <f>IF($I1380="","",_xlfn.LET(_xlpm.x,VLOOKUP($I1380,'taxon-match_2026-08-31'!$A$2:$N$122,7,FALSE),IF(_xlpm.x=0,"",_xlpm.x)))</f>
        <v/>
      </c>
      <c r="M1380" t="str">
        <f>IF($I1380="","",_xlfn.LET(_xlpm.x,VLOOKUP($I1380,'taxon-match_2026-08-31'!$A$2:$N$122,8,FALSE),IF(_xlpm.x=0,"",_xlpm.x)))</f>
        <v/>
      </c>
      <c r="N1380" t="str">
        <f>IF($I1380="","",_xlfn.LET(_xlpm.x,VLOOKUP($I1380,'taxon-match_2026-08-31'!$A$2:$N$122,9,FALSE),IF(_xlpm.x=0,"",_xlpm.x)))</f>
        <v/>
      </c>
      <c r="O1380" t="str">
        <f>IF($I1380="","",_xlfn.LET(_xlpm.x,VLOOKUP($I1380,'taxon-match_2026-08-31'!$A$2:$N$122,10,FALSE),IF(_xlpm.x=0,"",_xlpm.x)))</f>
        <v/>
      </c>
      <c r="P1380" t="str">
        <f>IF($I1380="","",_xlfn.LET(_xlpm.x,VLOOKUP($I1380,'taxon-match_2026-08-31'!$A$2:$N$122,11,FALSE),IF(_xlpm.x=0,"",_xlpm.x)))</f>
        <v/>
      </c>
      <c r="Q1380" t="str">
        <f>IF($I1380="","",_xlfn.LET(_xlpm.x,VLOOKUP($I1380,'taxon-match_2026-08-31'!$A$2:$N$122,12,FALSE),IF(_xlpm.x=0,"",_xlpm.x)))</f>
        <v/>
      </c>
      <c r="R1380" t="str">
        <f>IF($I1380="","",_xlfn.LET(_xlpm.x,VLOOKUP($I1380,'taxon-match_2026-08-31'!$A$2:$N$122,14,FALSE),IF(_xlpm.x=0,"",_xlpm.x)))</f>
        <v/>
      </c>
      <c r="T1380" t="s">
        <v>71</v>
      </c>
      <c r="U1380" t="s">
        <v>254</v>
      </c>
      <c r="X1380" t="str">
        <f>IF(T1380="","",_xlfn.LET(_xlpm.x,VLOOKUP(T1380,'Drop-down_menus'!$F$2:$G$16,2,FALSE),IF(_xlpm.x=0,"",_xlpm.x)))</f>
        <v>https://orcid.org/0009-0002-6669-2911</v>
      </c>
      <c r="Y1380" t="str">
        <f>IF(U1380="","",_xlfn.LET(_xlpm.x,VLOOKUP(U1380,'Drop-down_menus'!$F$2:$G$16,2,FALSE),IF(_xlpm.x=0,"",_xlpm.x)))</f>
        <v/>
      </c>
      <c r="Z1380" t="str">
        <f>IF(V1380="","",_xlfn.LET(_xlpm.x,VLOOKUP(V1380,'Drop-down_menus'!$F$2:$G$16,2,FALSE),IF(_xlpm.x=0,"",_xlpm.x)))</f>
        <v/>
      </c>
      <c r="AA1380" t="str">
        <f>IF(W1380="","",_xlfn.LET(_xlpm.x,VLOOKUP(W1380,'Drop-down_menus'!$F$2:$G$16,2,FALSE),IF(_xlpm.x=0,"",_xlpm.x)))</f>
        <v/>
      </c>
      <c r="AB1380" t="s">
        <v>722</v>
      </c>
      <c r="AE1380" t="s">
        <v>723</v>
      </c>
    </row>
    <row r="1381" spans="1:31" hidden="1" x14ac:dyDescent="0.2">
      <c r="A1381" s="2" t="s">
        <v>355</v>
      </c>
      <c r="C1381">
        <v>3141</v>
      </c>
      <c r="D1381" t="s">
        <v>711</v>
      </c>
      <c r="E1381" t="s">
        <v>724</v>
      </c>
      <c r="I1381" t="s">
        <v>2611</v>
      </c>
      <c r="J1381" t="str">
        <f>IF($I1381="","",_xlfn.LET(_xlpm.x,VLOOKUP($I1381,'taxon-match_2026-08-31'!$A$2:$N$122,6,FALSE),IF(_xlpm.x=0,"",_xlpm.x)))</f>
        <v/>
      </c>
      <c r="K1381" t="str">
        <f>IF($I1381="","",_xlfn.LET(_xlpm.x,VLOOKUP($I1381,'taxon-match_2026-08-31'!$A$2:$N$122,4,FALSE),IF(_xlpm.x=0,"",_xlpm.x)))</f>
        <v/>
      </c>
      <c r="L1381" t="str">
        <f>IF($I1381="","",_xlfn.LET(_xlpm.x,VLOOKUP($I1381,'taxon-match_2026-08-31'!$A$2:$N$122,7,FALSE),IF(_xlpm.x=0,"",_xlpm.x)))</f>
        <v/>
      </c>
      <c r="M1381" t="str">
        <f>IF($I1381="","",_xlfn.LET(_xlpm.x,VLOOKUP($I1381,'taxon-match_2026-08-31'!$A$2:$N$122,8,FALSE),IF(_xlpm.x=0,"",_xlpm.x)))</f>
        <v/>
      </c>
      <c r="N1381" t="str">
        <f>IF($I1381="","",_xlfn.LET(_xlpm.x,VLOOKUP($I1381,'taxon-match_2026-08-31'!$A$2:$N$122,9,FALSE),IF(_xlpm.x=0,"",_xlpm.x)))</f>
        <v/>
      </c>
      <c r="O1381" t="str">
        <f>IF($I1381="","",_xlfn.LET(_xlpm.x,VLOOKUP($I1381,'taxon-match_2026-08-31'!$A$2:$N$122,10,FALSE),IF(_xlpm.x=0,"",_xlpm.x)))</f>
        <v/>
      </c>
      <c r="P1381" t="str">
        <f>IF($I1381="","",_xlfn.LET(_xlpm.x,VLOOKUP($I1381,'taxon-match_2026-08-31'!$A$2:$N$122,11,FALSE),IF(_xlpm.x=0,"",_xlpm.x)))</f>
        <v/>
      </c>
      <c r="Q1381" t="str">
        <f>IF($I1381="","",_xlfn.LET(_xlpm.x,VLOOKUP($I1381,'taxon-match_2026-08-31'!$A$2:$N$122,12,FALSE),IF(_xlpm.x=0,"",_xlpm.x)))</f>
        <v/>
      </c>
      <c r="R1381" t="str">
        <f>IF($I1381="","",_xlfn.LET(_xlpm.x,VLOOKUP($I1381,'taxon-match_2026-08-31'!$A$2:$N$122,14,FALSE),IF(_xlpm.x=0,"",_xlpm.x)))</f>
        <v/>
      </c>
      <c r="T1381" t="s">
        <v>71</v>
      </c>
      <c r="U1381" t="s">
        <v>254</v>
      </c>
      <c r="X1381" t="str">
        <f>IF(T1381="","",_xlfn.LET(_xlpm.x,VLOOKUP(T1381,'Drop-down_menus'!$F$2:$G$16,2,FALSE),IF(_xlpm.x=0,"",_xlpm.x)))</f>
        <v>https://orcid.org/0009-0002-6669-2911</v>
      </c>
      <c r="Y1381" t="str">
        <f>IF(U1381="","",_xlfn.LET(_xlpm.x,VLOOKUP(U1381,'Drop-down_menus'!$F$2:$G$16,2,FALSE),IF(_xlpm.x=0,"",_xlpm.x)))</f>
        <v/>
      </c>
      <c r="Z1381" t="str">
        <f>IF(V1381="","",_xlfn.LET(_xlpm.x,VLOOKUP(V1381,'Drop-down_menus'!$F$2:$G$16,2,FALSE),IF(_xlpm.x=0,"",_xlpm.x)))</f>
        <v/>
      </c>
      <c r="AA1381" t="str">
        <f>IF(W1381="","",_xlfn.LET(_xlpm.x,VLOOKUP(W1381,'Drop-down_menus'!$F$2:$G$16,2,FALSE),IF(_xlpm.x=0,"",_xlpm.x)))</f>
        <v/>
      </c>
      <c r="AB1381" t="s">
        <v>722</v>
      </c>
      <c r="AE1381" t="s">
        <v>723</v>
      </c>
    </row>
    <row r="1382" spans="1:31" hidden="1" x14ac:dyDescent="0.2">
      <c r="A1382" s="2" t="s">
        <v>355</v>
      </c>
      <c r="C1382">
        <v>3142</v>
      </c>
      <c r="D1382" t="s">
        <v>711</v>
      </c>
      <c r="E1382" t="s">
        <v>728</v>
      </c>
      <c r="I1382" t="s">
        <v>2611</v>
      </c>
      <c r="J1382" t="str">
        <f>IF($I1382="","",_xlfn.LET(_xlpm.x,VLOOKUP($I1382,'taxon-match_2026-08-31'!$A$2:$N$122,6,FALSE),IF(_xlpm.x=0,"",_xlpm.x)))</f>
        <v/>
      </c>
      <c r="K1382" t="str">
        <f>IF($I1382="","",_xlfn.LET(_xlpm.x,VLOOKUP($I1382,'taxon-match_2026-08-31'!$A$2:$N$122,4,FALSE),IF(_xlpm.x=0,"",_xlpm.x)))</f>
        <v/>
      </c>
      <c r="L1382" t="str">
        <f>IF($I1382="","",_xlfn.LET(_xlpm.x,VLOOKUP($I1382,'taxon-match_2026-08-31'!$A$2:$N$122,7,FALSE),IF(_xlpm.x=0,"",_xlpm.x)))</f>
        <v/>
      </c>
      <c r="M1382" t="str">
        <f>IF($I1382="","",_xlfn.LET(_xlpm.x,VLOOKUP($I1382,'taxon-match_2026-08-31'!$A$2:$N$122,8,FALSE),IF(_xlpm.x=0,"",_xlpm.x)))</f>
        <v/>
      </c>
      <c r="N1382" t="str">
        <f>IF($I1382="","",_xlfn.LET(_xlpm.x,VLOOKUP($I1382,'taxon-match_2026-08-31'!$A$2:$N$122,9,FALSE),IF(_xlpm.x=0,"",_xlpm.x)))</f>
        <v/>
      </c>
      <c r="O1382" t="str">
        <f>IF($I1382="","",_xlfn.LET(_xlpm.x,VLOOKUP($I1382,'taxon-match_2026-08-31'!$A$2:$N$122,10,FALSE),IF(_xlpm.x=0,"",_xlpm.x)))</f>
        <v/>
      </c>
      <c r="P1382" t="str">
        <f>IF($I1382="","",_xlfn.LET(_xlpm.x,VLOOKUP($I1382,'taxon-match_2026-08-31'!$A$2:$N$122,11,FALSE),IF(_xlpm.x=0,"",_xlpm.x)))</f>
        <v/>
      </c>
      <c r="Q1382" t="str">
        <f>IF($I1382="","",_xlfn.LET(_xlpm.x,VLOOKUP($I1382,'taxon-match_2026-08-31'!$A$2:$N$122,12,FALSE),IF(_xlpm.x=0,"",_xlpm.x)))</f>
        <v/>
      </c>
      <c r="R1382" t="str">
        <f>IF($I1382="","",_xlfn.LET(_xlpm.x,VLOOKUP($I1382,'taxon-match_2026-08-31'!$A$2:$N$122,14,FALSE),IF(_xlpm.x=0,"",_xlpm.x)))</f>
        <v/>
      </c>
      <c r="T1382" t="s">
        <v>71</v>
      </c>
      <c r="U1382" t="s">
        <v>254</v>
      </c>
      <c r="X1382" t="str">
        <f>IF(T1382="","",_xlfn.LET(_xlpm.x,VLOOKUP(T1382,'Drop-down_menus'!$F$2:$G$16,2,FALSE),IF(_xlpm.x=0,"",_xlpm.x)))</f>
        <v>https://orcid.org/0009-0002-6669-2911</v>
      </c>
      <c r="Y1382" t="str">
        <f>IF(U1382="","",_xlfn.LET(_xlpm.x,VLOOKUP(U1382,'Drop-down_menus'!$F$2:$G$16,2,FALSE),IF(_xlpm.x=0,"",_xlpm.x)))</f>
        <v/>
      </c>
      <c r="Z1382" t="str">
        <f>IF(V1382="","",_xlfn.LET(_xlpm.x,VLOOKUP(V1382,'Drop-down_menus'!$F$2:$G$16,2,FALSE),IF(_xlpm.x=0,"",_xlpm.x)))</f>
        <v/>
      </c>
      <c r="AA1382" t="str">
        <f>IF(W1382="","",_xlfn.LET(_xlpm.x,VLOOKUP(W1382,'Drop-down_menus'!$F$2:$G$16,2,FALSE),IF(_xlpm.x=0,"",_xlpm.x)))</f>
        <v/>
      </c>
      <c r="AE1382" t="s">
        <v>726</v>
      </c>
    </row>
    <row r="1383" spans="1:31" hidden="1" x14ac:dyDescent="0.2">
      <c r="A1383" s="2" t="s">
        <v>358</v>
      </c>
      <c r="C1383">
        <v>3143</v>
      </c>
      <c r="D1383" t="s">
        <v>711</v>
      </c>
      <c r="E1383" t="s">
        <v>741</v>
      </c>
      <c r="I1383" t="s">
        <v>2611</v>
      </c>
      <c r="J1383" t="str">
        <f>IF($I1383="","",_xlfn.LET(_xlpm.x,VLOOKUP($I1383,'taxon-match_2026-08-31'!$A$2:$N$122,6,FALSE),IF(_xlpm.x=0,"",_xlpm.x)))</f>
        <v/>
      </c>
      <c r="K1383" t="str">
        <f>IF($I1383="","",_xlfn.LET(_xlpm.x,VLOOKUP($I1383,'taxon-match_2026-08-31'!$A$2:$N$122,4,FALSE),IF(_xlpm.x=0,"",_xlpm.x)))</f>
        <v/>
      </c>
      <c r="L1383" t="str">
        <f>IF($I1383="","",_xlfn.LET(_xlpm.x,VLOOKUP($I1383,'taxon-match_2026-08-31'!$A$2:$N$122,7,FALSE),IF(_xlpm.x=0,"",_xlpm.x)))</f>
        <v/>
      </c>
      <c r="M1383" t="str">
        <f>IF($I1383="","",_xlfn.LET(_xlpm.x,VLOOKUP($I1383,'taxon-match_2026-08-31'!$A$2:$N$122,8,FALSE),IF(_xlpm.x=0,"",_xlpm.x)))</f>
        <v/>
      </c>
      <c r="N1383" t="str">
        <f>IF($I1383="","",_xlfn.LET(_xlpm.x,VLOOKUP($I1383,'taxon-match_2026-08-31'!$A$2:$N$122,9,FALSE),IF(_xlpm.x=0,"",_xlpm.x)))</f>
        <v/>
      </c>
      <c r="O1383" t="str">
        <f>IF($I1383="","",_xlfn.LET(_xlpm.x,VLOOKUP($I1383,'taxon-match_2026-08-31'!$A$2:$N$122,10,FALSE),IF(_xlpm.x=0,"",_xlpm.x)))</f>
        <v/>
      </c>
      <c r="P1383" t="str">
        <f>IF($I1383="","",_xlfn.LET(_xlpm.x,VLOOKUP($I1383,'taxon-match_2026-08-31'!$A$2:$N$122,11,FALSE),IF(_xlpm.x=0,"",_xlpm.x)))</f>
        <v/>
      </c>
      <c r="Q1383" t="str">
        <f>IF($I1383="","",_xlfn.LET(_xlpm.x,VLOOKUP($I1383,'taxon-match_2026-08-31'!$A$2:$N$122,12,FALSE),IF(_xlpm.x=0,"",_xlpm.x)))</f>
        <v/>
      </c>
      <c r="R1383" t="str">
        <f>IF($I1383="","",_xlfn.LET(_xlpm.x,VLOOKUP($I1383,'taxon-match_2026-08-31'!$A$2:$N$122,14,FALSE),IF(_xlpm.x=0,"",_xlpm.x)))</f>
        <v/>
      </c>
      <c r="T1383" t="s">
        <v>71</v>
      </c>
      <c r="U1383" t="s">
        <v>254</v>
      </c>
      <c r="X1383" t="str">
        <f>IF(T1383="","",_xlfn.LET(_xlpm.x,VLOOKUP(T1383,'Drop-down_menus'!$F$2:$G$16,2,FALSE),IF(_xlpm.x=0,"",_xlpm.x)))</f>
        <v>https://orcid.org/0009-0002-6669-2911</v>
      </c>
      <c r="Y1383" t="str">
        <f>IF(U1383="","",_xlfn.LET(_xlpm.x,VLOOKUP(U1383,'Drop-down_menus'!$F$2:$G$16,2,FALSE),IF(_xlpm.x=0,"",_xlpm.x)))</f>
        <v/>
      </c>
      <c r="Z1383" t="str">
        <f>IF(V1383="","",_xlfn.LET(_xlpm.x,VLOOKUP(V1383,'Drop-down_menus'!$F$2:$G$16,2,FALSE),IF(_xlpm.x=0,"",_xlpm.x)))</f>
        <v/>
      </c>
      <c r="AA1383" t="str">
        <f>IF(W1383="","",_xlfn.LET(_xlpm.x,VLOOKUP(W1383,'Drop-down_menus'!$F$2:$G$16,2,FALSE),IF(_xlpm.x=0,"",_xlpm.x)))</f>
        <v/>
      </c>
      <c r="AE1383" t="s">
        <v>739</v>
      </c>
    </row>
    <row r="1384" spans="1:31" hidden="1" x14ac:dyDescent="0.2">
      <c r="A1384" s="2" t="s">
        <v>358</v>
      </c>
      <c r="C1384">
        <v>3144</v>
      </c>
      <c r="D1384" t="s">
        <v>711</v>
      </c>
      <c r="E1384" t="s">
        <v>721</v>
      </c>
      <c r="I1384" t="s">
        <v>2611</v>
      </c>
      <c r="J1384" t="str">
        <f>IF($I1384="","",_xlfn.LET(_xlpm.x,VLOOKUP($I1384,'taxon-match_2026-08-31'!$A$2:$N$122,6,FALSE),IF(_xlpm.x=0,"",_xlpm.x)))</f>
        <v/>
      </c>
      <c r="K1384" t="str">
        <f>IF($I1384="","",_xlfn.LET(_xlpm.x,VLOOKUP($I1384,'taxon-match_2026-08-31'!$A$2:$N$122,4,FALSE),IF(_xlpm.x=0,"",_xlpm.x)))</f>
        <v/>
      </c>
      <c r="L1384" t="str">
        <f>IF($I1384="","",_xlfn.LET(_xlpm.x,VLOOKUP($I1384,'taxon-match_2026-08-31'!$A$2:$N$122,7,FALSE),IF(_xlpm.x=0,"",_xlpm.x)))</f>
        <v/>
      </c>
      <c r="M1384" t="str">
        <f>IF($I1384="","",_xlfn.LET(_xlpm.x,VLOOKUP($I1384,'taxon-match_2026-08-31'!$A$2:$N$122,8,FALSE),IF(_xlpm.x=0,"",_xlpm.x)))</f>
        <v/>
      </c>
      <c r="N1384" t="str">
        <f>IF($I1384="","",_xlfn.LET(_xlpm.x,VLOOKUP($I1384,'taxon-match_2026-08-31'!$A$2:$N$122,9,FALSE),IF(_xlpm.x=0,"",_xlpm.x)))</f>
        <v/>
      </c>
      <c r="O1384" t="str">
        <f>IF($I1384="","",_xlfn.LET(_xlpm.x,VLOOKUP($I1384,'taxon-match_2026-08-31'!$A$2:$N$122,10,FALSE),IF(_xlpm.x=0,"",_xlpm.x)))</f>
        <v/>
      </c>
      <c r="P1384" t="str">
        <f>IF($I1384="","",_xlfn.LET(_xlpm.x,VLOOKUP($I1384,'taxon-match_2026-08-31'!$A$2:$N$122,11,FALSE),IF(_xlpm.x=0,"",_xlpm.x)))</f>
        <v/>
      </c>
      <c r="Q1384" t="str">
        <f>IF($I1384="","",_xlfn.LET(_xlpm.x,VLOOKUP($I1384,'taxon-match_2026-08-31'!$A$2:$N$122,12,FALSE),IF(_xlpm.x=0,"",_xlpm.x)))</f>
        <v/>
      </c>
      <c r="R1384" t="str">
        <f>IF($I1384="","",_xlfn.LET(_xlpm.x,VLOOKUP($I1384,'taxon-match_2026-08-31'!$A$2:$N$122,14,FALSE),IF(_xlpm.x=0,"",_xlpm.x)))</f>
        <v/>
      </c>
      <c r="T1384" t="s">
        <v>71</v>
      </c>
      <c r="U1384" t="s">
        <v>254</v>
      </c>
      <c r="X1384" t="str">
        <f>IF(T1384="","",_xlfn.LET(_xlpm.x,VLOOKUP(T1384,'Drop-down_menus'!$F$2:$G$16,2,FALSE),IF(_xlpm.x=0,"",_xlpm.x)))</f>
        <v>https://orcid.org/0009-0002-6669-2911</v>
      </c>
      <c r="Y1384" t="str">
        <f>IF(U1384="","",_xlfn.LET(_xlpm.x,VLOOKUP(U1384,'Drop-down_menus'!$F$2:$G$16,2,FALSE),IF(_xlpm.x=0,"",_xlpm.x)))</f>
        <v/>
      </c>
      <c r="Z1384" t="str">
        <f>IF(V1384="","",_xlfn.LET(_xlpm.x,VLOOKUP(V1384,'Drop-down_menus'!$F$2:$G$16,2,FALSE),IF(_xlpm.x=0,"",_xlpm.x)))</f>
        <v/>
      </c>
      <c r="AA1384" t="str">
        <f>IF(W1384="","",_xlfn.LET(_xlpm.x,VLOOKUP(W1384,'Drop-down_menus'!$F$2:$G$16,2,FALSE),IF(_xlpm.x=0,"",_xlpm.x)))</f>
        <v/>
      </c>
      <c r="AB1384" t="s">
        <v>722</v>
      </c>
      <c r="AE1384" t="s">
        <v>723</v>
      </c>
    </row>
    <row r="1385" spans="1:31" hidden="1" x14ac:dyDescent="0.2">
      <c r="A1385" s="2" t="s">
        <v>358</v>
      </c>
      <c r="C1385">
        <v>3145</v>
      </c>
      <c r="D1385" t="s">
        <v>711</v>
      </c>
      <c r="E1385" t="s">
        <v>721</v>
      </c>
      <c r="I1385" t="s">
        <v>2611</v>
      </c>
      <c r="J1385" t="str">
        <f>IF($I1385="","",_xlfn.LET(_xlpm.x,VLOOKUP($I1385,'taxon-match_2026-08-31'!$A$2:$N$122,6,FALSE),IF(_xlpm.x=0,"",_xlpm.x)))</f>
        <v/>
      </c>
      <c r="K1385" t="str">
        <f>IF($I1385="","",_xlfn.LET(_xlpm.x,VLOOKUP($I1385,'taxon-match_2026-08-31'!$A$2:$N$122,4,FALSE),IF(_xlpm.x=0,"",_xlpm.x)))</f>
        <v/>
      </c>
      <c r="L1385" t="str">
        <f>IF($I1385="","",_xlfn.LET(_xlpm.x,VLOOKUP($I1385,'taxon-match_2026-08-31'!$A$2:$N$122,7,FALSE),IF(_xlpm.x=0,"",_xlpm.x)))</f>
        <v/>
      </c>
      <c r="M1385" t="str">
        <f>IF($I1385="","",_xlfn.LET(_xlpm.x,VLOOKUP($I1385,'taxon-match_2026-08-31'!$A$2:$N$122,8,FALSE),IF(_xlpm.x=0,"",_xlpm.x)))</f>
        <v/>
      </c>
      <c r="N1385" t="str">
        <f>IF($I1385="","",_xlfn.LET(_xlpm.x,VLOOKUP($I1385,'taxon-match_2026-08-31'!$A$2:$N$122,9,FALSE),IF(_xlpm.x=0,"",_xlpm.x)))</f>
        <v/>
      </c>
      <c r="O1385" t="str">
        <f>IF($I1385="","",_xlfn.LET(_xlpm.x,VLOOKUP($I1385,'taxon-match_2026-08-31'!$A$2:$N$122,10,FALSE),IF(_xlpm.x=0,"",_xlpm.x)))</f>
        <v/>
      </c>
      <c r="P1385" t="str">
        <f>IF($I1385="","",_xlfn.LET(_xlpm.x,VLOOKUP($I1385,'taxon-match_2026-08-31'!$A$2:$N$122,11,FALSE),IF(_xlpm.x=0,"",_xlpm.x)))</f>
        <v/>
      </c>
      <c r="Q1385" t="str">
        <f>IF($I1385="","",_xlfn.LET(_xlpm.x,VLOOKUP($I1385,'taxon-match_2026-08-31'!$A$2:$N$122,12,FALSE),IF(_xlpm.x=0,"",_xlpm.x)))</f>
        <v/>
      </c>
      <c r="R1385" t="str">
        <f>IF($I1385="","",_xlfn.LET(_xlpm.x,VLOOKUP($I1385,'taxon-match_2026-08-31'!$A$2:$N$122,14,FALSE),IF(_xlpm.x=0,"",_xlpm.x)))</f>
        <v/>
      </c>
      <c r="T1385" t="s">
        <v>71</v>
      </c>
      <c r="U1385" t="s">
        <v>254</v>
      </c>
      <c r="X1385" t="str">
        <f>IF(T1385="","",_xlfn.LET(_xlpm.x,VLOOKUP(T1385,'Drop-down_menus'!$F$2:$G$16,2,FALSE),IF(_xlpm.x=0,"",_xlpm.x)))</f>
        <v>https://orcid.org/0009-0002-6669-2911</v>
      </c>
      <c r="Y1385" t="str">
        <f>IF(U1385="","",_xlfn.LET(_xlpm.x,VLOOKUP(U1385,'Drop-down_menus'!$F$2:$G$16,2,FALSE),IF(_xlpm.x=0,"",_xlpm.x)))</f>
        <v/>
      </c>
      <c r="Z1385" t="str">
        <f>IF(V1385="","",_xlfn.LET(_xlpm.x,VLOOKUP(V1385,'Drop-down_menus'!$F$2:$G$16,2,FALSE),IF(_xlpm.x=0,"",_xlpm.x)))</f>
        <v/>
      </c>
      <c r="AA1385" t="str">
        <f>IF(W1385="","",_xlfn.LET(_xlpm.x,VLOOKUP(W1385,'Drop-down_menus'!$F$2:$G$16,2,FALSE),IF(_xlpm.x=0,"",_xlpm.x)))</f>
        <v/>
      </c>
      <c r="AB1385" t="s">
        <v>722</v>
      </c>
      <c r="AE1385" t="s">
        <v>723</v>
      </c>
    </row>
    <row r="1386" spans="1:31" hidden="1" x14ac:dyDescent="0.2">
      <c r="A1386" s="2" t="s">
        <v>358</v>
      </c>
      <c r="C1386">
        <v>3146</v>
      </c>
      <c r="D1386" t="s">
        <v>711</v>
      </c>
      <c r="E1386" t="s">
        <v>724</v>
      </c>
      <c r="I1386" t="s">
        <v>2611</v>
      </c>
      <c r="J1386" t="str">
        <f>IF($I1386="","",_xlfn.LET(_xlpm.x,VLOOKUP($I1386,'taxon-match_2026-08-31'!$A$2:$N$122,6,FALSE),IF(_xlpm.x=0,"",_xlpm.x)))</f>
        <v/>
      </c>
      <c r="K1386" t="str">
        <f>IF($I1386="","",_xlfn.LET(_xlpm.x,VLOOKUP($I1386,'taxon-match_2026-08-31'!$A$2:$N$122,4,FALSE),IF(_xlpm.x=0,"",_xlpm.x)))</f>
        <v/>
      </c>
      <c r="L1386" t="str">
        <f>IF($I1386="","",_xlfn.LET(_xlpm.x,VLOOKUP($I1386,'taxon-match_2026-08-31'!$A$2:$N$122,7,FALSE),IF(_xlpm.x=0,"",_xlpm.x)))</f>
        <v/>
      </c>
      <c r="M1386" t="str">
        <f>IF($I1386="","",_xlfn.LET(_xlpm.x,VLOOKUP($I1386,'taxon-match_2026-08-31'!$A$2:$N$122,8,FALSE),IF(_xlpm.x=0,"",_xlpm.x)))</f>
        <v/>
      </c>
      <c r="N1386" t="str">
        <f>IF($I1386="","",_xlfn.LET(_xlpm.x,VLOOKUP($I1386,'taxon-match_2026-08-31'!$A$2:$N$122,9,FALSE),IF(_xlpm.x=0,"",_xlpm.x)))</f>
        <v/>
      </c>
      <c r="O1386" t="str">
        <f>IF($I1386="","",_xlfn.LET(_xlpm.x,VLOOKUP($I1386,'taxon-match_2026-08-31'!$A$2:$N$122,10,FALSE),IF(_xlpm.x=0,"",_xlpm.x)))</f>
        <v/>
      </c>
      <c r="P1386" t="str">
        <f>IF($I1386="","",_xlfn.LET(_xlpm.x,VLOOKUP($I1386,'taxon-match_2026-08-31'!$A$2:$N$122,11,FALSE),IF(_xlpm.x=0,"",_xlpm.x)))</f>
        <v/>
      </c>
      <c r="Q1386" t="str">
        <f>IF($I1386="","",_xlfn.LET(_xlpm.x,VLOOKUP($I1386,'taxon-match_2026-08-31'!$A$2:$N$122,12,FALSE),IF(_xlpm.x=0,"",_xlpm.x)))</f>
        <v/>
      </c>
      <c r="R1386" t="str">
        <f>IF($I1386="","",_xlfn.LET(_xlpm.x,VLOOKUP($I1386,'taxon-match_2026-08-31'!$A$2:$N$122,14,FALSE),IF(_xlpm.x=0,"",_xlpm.x)))</f>
        <v/>
      </c>
      <c r="T1386" t="s">
        <v>71</v>
      </c>
      <c r="U1386" t="s">
        <v>254</v>
      </c>
      <c r="X1386" t="str">
        <f>IF(T1386="","",_xlfn.LET(_xlpm.x,VLOOKUP(T1386,'Drop-down_menus'!$F$2:$G$16,2,FALSE),IF(_xlpm.x=0,"",_xlpm.x)))</f>
        <v>https://orcid.org/0009-0002-6669-2911</v>
      </c>
      <c r="Y1386" t="str">
        <f>IF(U1386="","",_xlfn.LET(_xlpm.x,VLOOKUP(U1386,'Drop-down_menus'!$F$2:$G$16,2,FALSE),IF(_xlpm.x=0,"",_xlpm.x)))</f>
        <v/>
      </c>
      <c r="Z1386" t="str">
        <f>IF(V1386="","",_xlfn.LET(_xlpm.x,VLOOKUP(V1386,'Drop-down_menus'!$F$2:$G$16,2,FALSE),IF(_xlpm.x=0,"",_xlpm.x)))</f>
        <v/>
      </c>
      <c r="AA1386" t="str">
        <f>IF(W1386="","",_xlfn.LET(_xlpm.x,VLOOKUP(W1386,'Drop-down_menus'!$F$2:$G$16,2,FALSE),IF(_xlpm.x=0,"",_xlpm.x)))</f>
        <v/>
      </c>
      <c r="AB1386" t="s">
        <v>722</v>
      </c>
      <c r="AE1386" t="s">
        <v>723</v>
      </c>
    </row>
    <row r="1387" spans="1:31" hidden="1" x14ac:dyDescent="0.2">
      <c r="A1387" s="2" t="s">
        <v>358</v>
      </c>
      <c r="C1387">
        <v>3147</v>
      </c>
      <c r="D1387" t="s">
        <v>711</v>
      </c>
      <c r="E1387" t="s">
        <v>724</v>
      </c>
      <c r="I1387" t="s">
        <v>2611</v>
      </c>
      <c r="J1387" t="str">
        <f>IF($I1387="","",_xlfn.LET(_xlpm.x,VLOOKUP($I1387,'taxon-match_2026-08-31'!$A$2:$N$122,6,FALSE),IF(_xlpm.x=0,"",_xlpm.x)))</f>
        <v/>
      </c>
      <c r="K1387" t="str">
        <f>IF($I1387="","",_xlfn.LET(_xlpm.x,VLOOKUP($I1387,'taxon-match_2026-08-31'!$A$2:$N$122,4,FALSE),IF(_xlpm.x=0,"",_xlpm.x)))</f>
        <v/>
      </c>
      <c r="L1387" t="str">
        <f>IF($I1387="","",_xlfn.LET(_xlpm.x,VLOOKUP($I1387,'taxon-match_2026-08-31'!$A$2:$N$122,7,FALSE),IF(_xlpm.x=0,"",_xlpm.x)))</f>
        <v/>
      </c>
      <c r="M1387" t="str">
        <f>IF($I1387="","",_xlfn.LET(_xlpm.x,VLOOKUP($I1387,'taxon-match_2026-08-31'!$A$2:$N$122,8,FALSE),IF(_xlpm.x=0,"",_xlpm.x)))</f>
        <v/>
      </c>
      <c r="N1387" t="str">
        <f>IF($I1387="","",_xlfn.LET(_xlpm.x,VLOOKUP($I1387,'taxon-match_2026-08-31'!$A$2:$N$122,9,FALSE),IF(_xlpm.x=0,"",_xlpm.x)))</f>
        <v/>
      </c>
      <c r="O1387" t="str">
        <f>IF($I1387="","",_xlfn.LET(_xlpm.x,VLOOKUP($I1387,'taxon-match_2026-08-31'!$A$2:$N$122,10,FALSE),IF(_xlpm.x=0,"",_xlpm.x)))</f>
        <v/>
      </c>
      <c r="P1387" t="str">
        <f>IF($I1387="","",_xlfn.LET(_xlpm.x,VLOOKUP($I1387,'taxon-match_2026-08-31'!$A$2:$N$122,11,FALSE),IF(_xlpm.x=0,"",_xlpm.x)))</f>
        <v/>
      </c>
      <c r="Q1387" t="str">
        <f>IF($I1387="","",_xlfn.LET(_xlpm.x,VLOOKUP($I1387,'taxon-match_2026-08-31'!$A$2:$N$122,12,FALSE),IF(_xlpm.x=0,"",_xlpm.x)))</f>
        <v/>
      </c>
      <c r="R1387" t="str">
        <f>IF($I1387="","",_xlfn.LET(_xlpm.x,VLOOKUP($I1387,'taxon-match_2026-08-31'!$A$2:$N$122,14,FALSE),IF(_xlpm.x=0,"",_xlpm.x)))</f>
        <v/>
      </c>
      <c r="T1387" t="s">
        <v>71</v>
      </c>
      <c r="U1387" t="s">
        <v>254</v>
      </c>
      <c r="X1387" t="str">
        <f>IF(T1387="","",_xlfn.LET(_xlpm.x,VLOOKUP(T1387,'Drop-down_menus'!$F$2:$G$16,2,FALSE),IF(_xlpm.x=0,"",_xlpm.x)))</f>
        <v>https://orcid.org/0009-0002-6669-2911</v>
      </c>
      <c r="Y1387" t="str">
        <f>IF(U1387="","",_xlfn.LET(_xlpm.x,VLOOKUP(U1387,'Drop-down_menus'!$F$2:$G$16,2,FALSE),IF(_xlpm.x=0,"",_xlpm.x)))</f>
        <v/>
      </c>
      <c r="Z1387" t="str">
        <f>IF(V1387="","",_xlfn.LET(_xlpm.x,VLOOKUP(V1387,'Drop-down_menus'!$F$2:$G$16,2,FALSE),IF(_xlpm.x=0,"",_xlpm.x)))</f>
        <v/>
      </c>
      <c r="AA1387" t="str">
        <f>IF(W1387="","",_xlfn.LET(_xlpm.x,VLOOKUP(W1387,'Drop-down_menus'!$F$2:$G$16,2,FALSE),IF(_xlpm.x=0,"",_xlpm.x)))</f>
        <v/>
      </c>
      <c r="AB1387" t="s">
        <v>722</v>
      </c>
      <c r="AE1387" t="s">
        <v>723</v>
      </c>
    </row>
    <row r="1388" spans="1:31" hidden="1" x14ac:dyDescent="0.2">
      <c r="A1388" s="2" t="s">
        <v>358</v>
      </c>
      <c r="C1388">
        <v>3148</v>
      </c>
      <c r="D1388" t="s">
        <v>711</v>
      </c>
      <c r="E1388" t="s">
        <v>728</v>
      </c>
      <c r="I1388" t="s">
        <v>2611</v>
      </c>
      <c r="J1388" t="str">
        <f>IF($I1388="","",_xlfn.LET(_xlpm.x,VLOOKUP($I1388,'taxon-match_2026-08-31'!$A$2:$N$122,6,FALSE),IF(_xlpm.x=0,"",_xlpm.x)))</f>
        <v/>
      </c>
      <c r="K1388" t="str">
        <f>IF($I1388="","",_xlfn.LET(_xlpm.x,VLOOKUP($I1388,'taxon-match_2026-08-31'!$A$2:$N$122,4,FALSE),IF(_xlpm.x=0,"",_xlpm.x)))</f>
        <v/>
      </c>
      <c r="L1388" t="str">
        <f>IF($I1388="","",_xlfn.LET(_xlpm.x,VLOOKUP($I1388,'taxon-match_2026-08-31'!$A$2:$N$122,7,FALSE),IF(_xlpm.x=0,"",_xlpm.x)))</f>
        <v/>
      </c>
      <c r="M1388" t="str">
        <f>IF($I1388="","",_xlfn.LET(_xlpm.x,VLOOKUP($I1388,'taxon-match_2026-08-31'!$A$2:$N$122,8,FALSE),IF(_xlpm.x=0,"",_xlpm.x)))</f>
        <v/>
      </c>
      <c r="N1388" t="str">
        <f>IF($I1388="","",_xlfn.LET(_xlpm.x,VLOOKUP($I1388,'taxon-match_2026-08-31'!$A$2:$N$122,9,FALSE),IF(_xlpm.x=0,"",_xlpm.x)))</f>
        <v/>
      </c>
      <c r="O1388" t="str">
        <f>IF($I1388="","",_xlfn.LET(_xlpm.x,VLOOKUP($I1388,'taxon-match_2026-08-31'!$A$2:$N$122,10,FALSE),IF(_xlpm.x=0,"",_xlpm.x)))</f>
        <v/>
      </c>
      <c r="P1388" t="str">
        <f>IF($I1388="","",_xlfn.LET(_xlpm.x,VLOOKUP($I1388,'taxon-match_2026-08-31'!$A$2:$N$122,11,FALSE),IF(_xlpm.x=0,"",_xlpm.x)))</f>
        <v/>
      </c>
      <c r="Q1388" t="str">
        <f>IF($I1388="","",_xlfn.LET(_xlpm.x,VLOOKUP($I1388,'taxon-match_2026-08-31'!$A$2:$N$122,12,FALSE),IF(_xlpm.x=0,"",_xlpm.x)))</f>
        <v/>
      </c>
      <c r="R1388" t="str">
        <f>IF($I1388="","",_xlfn.LET(_xlpm.x,VLOOKUP($I1388,'taxon-match_2026-08-31'!$A$2:$N$122,14,FALSE),IF(_xlpm.x=0,"",_xlpm.x)))</f>
        <v/>
      </c>
      <c r="T1388" t="s">
        <v>71</v>
      </c>
      <c r="U1388" t="s">
        <v>254</v>
      </c>
      <c r="X1388" t="str">
        <f>IF(T1388="","",_xlfn.LET(_xlpm.x,VLOOKUP(T1388,'Drop-down_menus'!$F$2:$G$16,2,FALSE),IF(_xlpm.x=0,"",_xlpm.x)))</f>
        <v>https://orcid.org/0009-0002-6669-2911</v>
      </c>
      <c r="Y1388" t="str">
        <f>IF(U1388="","",_xlfn.LET(_xlpm.x,VLOOKUP(U1388,'Drop-down_menus'!$F$2:$G$16,2,FALSE),IF(_xlpm.x=0,"",_xlpm.x)))</f>
        <v/>
      </c>
      <c r="Z1388" t="str">
        <f>IF(V1388="","",_xlfn.LET(_xlpm.x,VLOOKUP(V1388,'Drop-down_menus'!$F$2:$G$16,2,FALSE),IF(_xlpm.x=0,"",_xlpm.x)))</f>
        <v/>
      </c>
      <c r="AA1388" t="str">
        <f>IF(W1388="","",_xlfn.LET(_xlpm.x,VLOOKUP(W1388,'Drop-down_menus'!$F$2:$G$16,2,FALSE),IF(_xlpm.x=0,"",_xlpm.x)))</f>
        <v/>
      </c>
      <c r="AE1388" t="s">
        <v>726</v>
      </c>
    </row>
    <row r="1389" spans="1:31" hidden="1" x14ac:dyDescent="0.2">
      <c r="A1389" s="2" t="s">
        <v>361</v>
      </c>
      <c r="C1389">
        <v>3149</v>
      </c>
      <c r="D1389" t="s">
        <v>711</v>
      </c>
      <c r="E1389" t="s">
        <v>741</v>
      </c>
      <c r="I1389" t="s">
        <v>2611</v>
      </c>
      <c r="J1389" t="str">
        <f>IF($I1389="","",_xlfn.LET(_xlpm.x,VLOOKUP($I1389,'taxon-match_2026-08-31'!$A$2:$N$122,6,FALSE),IF(_xlpm.x=0,"",_xlpm.x)))</f>
        <v/>
      </c>
      <c r="K1389" t="str">
        <f>IF($I1389="","",_xlfn.LET(_xlpm.x,VLOOKUP($I1389,'taxon-match_2026-08-31'!$A$2:$N$122,4,FALSE),IF(_xlpm.x=0,"",_xlpm.x)))</f>
        <v/>
      </c>
      <c r="L1389" t="str">
        <f>IF($I1389="","",_xlfn.LET(_xlpm.x,VLOOKUP($I1389,'taxon-match_2026-08-31'!$A$2:$N$122,7,FALSE),IF(_xlpm.x=0,"",_xlpm.x)))</f>
        <v/>
      </c>
      <c r="M1389" t="str">
        <f>IF($I1389="","",_xlfn.LET(_xlpm.x,VLOOKUP($I1389,'taxon-match_2026-08-31'!$A$2:$N$122,8,FALSE),IF(_xlpm.x=0,"",_xlpm.x)))</f>
        <v/>
      </c>
      <c r="N1389" t="str">
        <f>IF($I1389="","",_xlfn.LET(_xlpm.x,VLOOKUP($I1389,'taxon-match_2026-08-31'!$A$2:$N$122,9,FALSE),IF(_xlpm.x=0,"",_xlpm.x)))</f>
        <v/>
      </c>
      <c r="O1389" t="str">
        <f>IF($I1389="","",_xlfn.LET(_xlpm.x,VLOOKUP($I1389,'taxon-match_2026-08-31'!$A$2:$N$122,10,FALSE),IF(_xlpm.x=0,"",_xlpm.x)))</f>
        <v/>
      </c>
      <c r="P1389" t="str">
        <f>IF($I1389="","",_xlfn.LET(_xlpm.x,VLOOKUP($I1389,'taxon-match_2026-08-31'!$A$2:$N$122,11,FALSE),IF(_xlpm.x=0,"",_xlpm.x)))</f>
        <v/>
      </c>
      <c r="Q1389" t="str">
        <f>IF($I1389="","",_xlfn.LET(_xlpm.x,VLOOKUP($I1389,'taxon-match_2026-08-31'!$A$2:$N$122,12,FALSE),IF(_xlpm.x=0,"",_xlpm.x)))</f>
        <v/>
      </c>
      <c r="R1389" t="str">
        <f>IF($I1389="","",_xlfn.LET(_xlpm.x,VLOOKUP($I1389,'taxon-match_2026-08-31'!$A$2:$N$122,14,FALSE),IF(_xlpm.x=0,"",_xlpm.x)))</f>
        <v/>
      </c>
      <c r="T1389" t="s">
        <v>71</v>
      </c>
      <c r="U1389" t="s">
        <v>254</v>
      </c>
      <c r="X1389" t="str">
        <f>IF(T1389="","",_xlfn.LET(_xlpm.x,VLOOKUP(T1389,'Drop-down_menus'!$F$2:$G$16,2,FALSE),IF(_xlpm.x=0,"",_xlpm.x)))</f>
        <v>https://orcid.org/0009-0002-6669-2911</v>
      </c>
      <c r="Y1389" t="str">
        <f>IF(U1389="","",_xlfn.LET(_xlpm.x,VLOOKUP(U1389,'Drop-down_menus'!$F$2:$G$16,2,FALSE),IF(_xlpm.x=0,"",_xlpm.x)))</f>
        <v/>
      </c>
      <c r="Z1389" t="str">
        <f>IF(V1389="","",_xlfn.LET(_xlpm.x,VLOOKUP(V1389,'Drop-down_menus'!$F$2:$G$16,2,FALSE),IF(_xlpm.x=0,"",_xlpm.x)))</f>
        <v/>
      </c>
      <c r="AA1389" t="str">
        <f>IF(W1389="","",_xlfn.LET(_xlpm.x,VLOOKUP(W1389,'Drop-down_menus'!$F$2:$G$16,2,FALSE),IF(_xlpm.x=0,"",_xlpm.x)))</f>
        <v/>
      </c>
      <c r="AE1389" t="s">
        <v>739</v>
      </c>
    </row>
    <row r="1390" spans="1:31" hidden="1" x14ac:dyDescent="0.2">
      <c r="A1390" s="2" t="s">
        <v>361</v>
      </c>
      <c r="C1390">
        <v>3150</v>
      </c>
      <c r="D1390" t="s">
        <v>711</v>
      </c>
      <c r="E1390" t="s">
        <v>721</v>
      </c>
      <c r="I1390" t="s">
        <v>2611</v>
      </c>
      <c r="J1390" t="str">
        <f>IF($I1390="","",_xlfn.LET(_xlpm.x,VLOOKUP($I1390,'taxon-match_2026-08-31'!$A$2:$N$122,6,FALSE),IF(_xlpm.x=0,"",_xlpm.x)))</f>
        <v/>
      </c>
      <c r="K1390" t="str">
        <f>IF($I1390="","",_xlfn.LET(_xlpm.x,VLOOKUP($I1390,'taxon-match_2026-08-31'!$A$2:$N$122,4,FALSE),IF(_xlpm.x=0,"",_xlpm.x)))</f>
        <v/>
      </c>
      <c r="L1390" t="str">
        <f>IF($I1390="","",_xlfn.LET(_xlpm.x,VLOOKUP($I1390,'taxon-match_2026-08-31'!$A$2:$N$122,7,FALSE),IF(_xlpm.x=0,"",_xlpm.x)))</f>
        <v/>
      </c>
      <c r="M1390" t="str">
        <f>IF($I1390="","",_xlfn.LET(_xlpm.x,VLOOKUP($I1390,'taxon-match_2026-08-31'!$A$2:$N$122,8,FALSE),IF(_xlpm.x=0,"",_xlpm.x)))</f>
        <v/>
      </c>
      <c r="N1390" t="str">
        <f>IF($I1390="","",_xlfn.LET(_xlpm.x,VLOOKUP($I1390,'taxon-match_2026-08-31'!$A$2:$N$122,9,FALSE),IF(_xlpm.x=0,"",_xlpm.x)))</f>
        <v/>
      </c>
      <c r="O1390" t="str">
        <f>IF($I1390="","",_xlfn.LET(_xlpm.x,VLOOKUP($I1390,'taxon-match_2026-08-31'!$A$2:$N$122,10,FALSE),IF(_xlpm.x=0,"",_xlpm.x)))</f>
        <v/>
      </c>
      <c r="P1390" t="str">
        <f>IF($I1390="","",_xlfn.LET(_xlpm.x,VLOOKUP($I1390,'taxon-match_2026-08-31'!$A$2:$N$122,11,FALSE),IF(_xlpm.x=0,"",_xlpm.x)))</f>
        <v/>
      </c>
      <c r="Q1390" t="str">
        <f>IF($I1390="","",_xlfn.LET(_xlpm.x,VLOOKUP($I1390,'taxon-match_2026-08-31'!$A$2:$N$122,12,FALSE),IF(_xlpm.x=0,"",_xlpm.x)))</f>
        <v/>
      </c>
      <c r="R1390" t="str">
        <f>IF($I1390="","",_xlfn.LET(_xlpm.x,VLOOKUP($I1390,'taxon-match_2026-08-31'!$A$2:$N$122,14,FALSE),IF(_xlpm.x=0,"",_xlpm.x)))</f>
        <v/>
      </c>
      <c r="T1390" t="s">
        <v>71</v>
      </c>
      <c r="U1390" t="s">
        <v>254</v>
      </c>
      <c r="X1390" t="str">
        <f>IF(T1390="","",_xlfn.LET(_xlpm.x,VLOOKUP(T1390,'Drop-down_menus'!$F$2:$G$16,2,FALSE),IF(_xlpm.x=0,"",_xlpm.x)))</f>
        <v>https://orcid.org/0009-0002-6669-2911</v>
      </c>
      <c r="Y1390" t="str">
        <f>IF(U1390="","",_xlfn.LET(_xlpm.x,VLOOKUP(U1390,'Drop-down_menus'!$F$2:$G$16,2,FALSE),IF(_xlpm.x=0,"",_xlpm.x)))</f>
        <v/>
      </c>
      <c r="Z1390" t="str">
        <f>IF(V1390="","",_xlfn.LET(_xlpm.x,VLOOKUP(V1390,'Drop-down_menus'!$F$2:$G$16,2,FALSE),IF(_xlpm.x=0,"",_xlpm.x)))</f>
        <v/>
      </c>
      <c r="AA1390" t="str">
        <f>IF(W1390="","",_xlfn.LET(_xlpm.x,VLOOKUP(W1390,'Drop-down_menus'!$F$2:$G$16,2,FALSE),IF(_xlpm.x=0,"",_xlpm.x)))</f>
        <v/>
      </c>
      <c r="AB1390" t="s">
        <v>722</v>
      </c>
      <c r="AE1390" t="s">
        <v>723</v>
      </c>
    </row>
    <row r="1391" spans="1:31" hidden="1" x14ac:dyDescent="0.2">
      <c r="A1391" s="2" t="s">
        <v>361</v>
      </c>
      <c r="C1391">
        <v>3151</v>
      </c>
      <c r="D1391" t="s">
        <v>711</v>
      </c>
      <c r="E1391" t="s">
        <v>721</v>
      </c>
      <c r="I1391" t="s">
        <v>2611</v>
      </c>
      <c r="J1391" t="str">
        <f>IF($I1391="","",_xlfn.LET(_xlpm.x,VLOOKUP($I1391,'taxon-match_2026-08-31'!$A$2:$N$122,6,FALSE),IF(_xlpm.x=0,"",_xlpm.x)))</f>
        <v/>
      </c>
      <c r="K1391" t="str">
        <f>IF($I1391="","",_xlfn.LET(_xlpm.x,VLOOKUP($I1391,'taxon-match_2026-08-31'!$A$2:$N$122,4,FALSE),IF(_xlpm.x=0,"",_xlpm.x)))</f>
        <v/>
      </c>
      <c r="L1391" t="str">
        <f>IF($I1391="","",_xlfn.LET(_xlpm.x,VLOOKUP($I1391,'taxon-match_2026-08-31'!$A$2:$N$122,7,FALSE),IF(_xlpm.x=0,"",_xlpm.x)))</f>
        <v/>
      </c>
      <c r="M1391" t="str">
        <f>IF($I1391="","",_xlfn.LET(_xlpm.x,VLOOKUP($I1391,'taxon-match_2026-08-31'!$A$2:$N$122,8,FALSE),IF(_xlpm.x=0,"",_xlpm.x)))</f>
        <v/>
      </c>
      <c r="N1391" t="str">
        <f>IF($I1391="","",_xlfn.LET(_xlpm.x,VLOOKUP($I1391,'taxon-match_2026-08-31'!$A$2:$N$122,9,FALSE),IF(_xlpm.x=0,"",_xlpm.x)))</f>
        <v/>
      </c>
      <c r="O1391" t="str">
        <f>IF($I1391="","",_xlfn.LET(_xlpm.x,VLOOKUP($I1391,'taxon-match_2026-08-31'!$A$2:$N$122,10,FALSE),IF(_xlpm.x=0,"",_xlpm.x)))</f>
        <v/>
      </c>
      <c r="P1391" t="str">
        <f>IF($I1391="","",_xlfn.LET(_xlpm.x,VLOOKUP($I1391,'taxon-match_2026-08-31'!$A$2:$N$122,11,FALSE),IF(_xlpm.x=0,"",_xlpm.x)))</f>
        <v/>
      </c>
      <c r="Q1391" t="str">
        <f>IF($I1391="","",_xlfn.LET(_xlpm.x,VLOOKUP($I1391,'taxon-match_2026-08-31'!$A$2:$N$122,12,FALSE),IF(_xlpm.x=0,"",_xlpm.x)))</f>
        <v/>
      </c>
      <c r="R1391" t="str">
        <f>IF($I1391="","",_xlfn.LET(_xlpm.x,VLOOKUP($I1391,'taxon-match_2026-08-31'!$A$2:$N$122,14,FALSE),IF(_xlpm.x=0,"",_xlpm.x)))</f>
        <v/>
      </c>
      <c r="T1391" t="s">
        <v>71</v>
      </c>
      <c r="U1391" t="s">
        <v>254</v>
      </c>
      <c r="X1391" t="str">
        <f>IF(T1391="","",_xlfn.LET(_xlpm.x,VLOOKUP(T1391,'Drop-down_menus'!$F$2:$G$16,2,FALSE),IF(_xlpm.x=0,"",_xlpm.x)))</f>
        <v>https://orcid.org/0009-0002-6669-2911</v>
      </c>
      <c r="Y1391" t="str">
        <f>IF(U1391="","",_xlfn.LET(_xlpm.x,VLOOKUP(U1391,'Drop-down_menus'!$F$2:$G$16,2,FALSE),IF(_xlpm.x=0,"",_xlpm.x)))</f>
        <v/>
      </c>
      <c r="Z1391" t="str">
        <f>IF(V1391="","",_xlfn.LET(_xlpm.x,VLOOKUP(V1391,'Drop-down_menus'!$F$2:$G$16,2,FALSE),IF(_xlpm.x=0,"",_xlpm.x)))</f>
        <v/>
      </c>
      <c r="AA1391" t="str">
        <f>IF(W1391="","",_xlfn.LET(_xlpm.x,VLOOKUP(W1391,'Drop-down_menus'!$F$2:$G$16,2,FALSE),IF(_xlpm.x=0,"",_xlpm.x)))</f>
        <v/>
      </c>
      <c r="AB1391" t="s">
        <v>722</v>
      </c>
      <c r="AE1391" t="s">
        <v>723</v>
      </c>
    </row>
    <row r="1392" spans="1:31" hidden="1" x14ac:dyDescent="0.2">
      <c r="A1392" s="2" t="s">
        <v>361</v>
      </c>
      <c r="C1392">
        <v>3152</v>
      </c>
      <c r="D1392" t="s">
        <v>711</v>
      </c>
      <c r="E1392" t="s">
        <v>724</v>
      </c>
      <c r="I1392" t="s">
        <v>2611</v>
      </c>
      <c r="J1392" t="str">
        <f>IF($I1392="","",_xlfn.LET(_xlpm.x,VLOOKUP($I1392,'taxon-match_2026-08-31'!$A$2:$N$122,6,FALSE),IF(_xlpm.x=0,"",_xlpm.x)))</f>
        <v/>
      </c>
      <c r="K1392" t="str">
        <f>IF($I1392="","",_xlfn.LET(_xlpm.x,VLOOKUP($I1392,'taxon-match_2026-08-31'!$A$2:$N$122,4,FALSE),IF(_xlpm.x=0,"",_xlpm.x)))</f>
        <v/>
      </c>
      <c r="L1392" t="str">
        <f>IF($I1392="","",_xlfn.LET(_xlpm.x,VLOOKUP($I1392,'taxon-match_2026-08-31'!$A$2:$N$122,7,FALSE),IF(_xlpm.x=0,"",_xlpm.x)))</f>
        <v/>
      </c>
      <c r="M1392" t="str">
        <f>IF($I1392="","",_xlfn.LET(_xlpm.x,VLOOKUP($I1392,'taxon-match_2026-08-31'!$A$2:$N$122,8,FALSE),IF(_xlpm.x=0,"",_xlpm.x)))</f>
        <v/>
      </c>
      <c r="N1392" t="str">
        <f>IF($I1392="","",_xlfn.LET(_xlpm.x,VLOOKUP($I1392,'taxon-match_2026-08-31'!$A$2:$N$122,9,FALSE),IF(_xlpm.x=0,"",_xlpm.x)))</f>
        <v/>
      </c>
      <c r="O1392" t="str">
        <f>IF($I1392="","",_xlfn.LET(_xlpm.x,VLOOKUP($I1392,'taxon-match_2026-08-31'!$A$2:$N$122,10,FALSE),IF(_xlpm.x=0,"",_xlpm.x)))</f>
        <v/>
      </c>
      <c r="P1392" t="str">
        <f>IF($I1392="","",_xlfn.LET(_xlpm.x,VLOOKUP($I1392,'taxon-match_2026-08-31'!$A$2:$N$122,11,FALSE),IF(_xlpm.x=0,"",_xlpm.x)))</f>
        <v/>
      </c>
      <c r="Q1392" t="str">
        <f>IF($I1392="","",_xlfn.LET(_xlpm.x,VLOOKUP($I1392,'taxon-match_2026-08-31'!$A$2:$N$122,12,FALSE),IF(_xlpm.x=0,"",_xlpm.x)))</f>
        <v/>
      </c>
      <c r="R1392" t="str">
        <f>IF($I1392="","",_xlfn.LET(_xlpm.x,VLOOKUP($I1392,'taxon-match_2026-08-31'!$A$2:$N$122,14,FALSE),IF(_xlpm.x=0,"",_xlpm.x)))</f>
        <v/>
      </c>
      <c r="T1392" t="s">
        <v>71</v>
      </c>
      <c r="U1392" t="s">
        <v>254</v>
      </c>
      <c r="X1392" t="str">
        <f>IF(T1392="","",_xlfn.LET(_xlpm.x,VLOOKUP(T1392,'Drop-down_menus'!$F$2:$G$16,2,FALSE),IF(_xlpm.x=0,"",_xlpm.x)))</f>
        <v>https://orcid.org/0009-0002-6669-2911</v>
      </c>
      <c r="Y1392" t="str">
        <f>IF(U1392="","",_xlfn.LET(_xlpm.x,VLOOKUP(U1392,'Drop-down_menus'!$F$2:$G$16,2,FALSE),IF(_xlpm.x=0,"",_xlpm.x)))</f>
        <v/>
      </c>
      <c r="Z1392" t="str">
        <f>IF(V1392="","",_xlfn.LET(_xlpm.x,VLOOKUP(V1392,'Drop-down_menus'!$F$2:$G$16,2,FALSE),IF(_xlpm.x=0,"",_xlpm.x)))</f>
        <v/>
      </c>
      <c r="AA1392" t="str">
        <f>IF(W1392="","",_xlfn.LET(_xlpm.x,VLOOKUP(W1392,'Drop-down_menus'!$F$2:$G$16,2,FALSE),IF(_xlpm.x=0,"",_xlpm.x)))</f>
        <v/>
      </c>
      <c r="AB1392" t="s">
        <v>722</v>
      </c>
      <c r="AE1392" t="s">
        <v>723</v>
      </c>
    </row>
    <row r="1393" spans="1:33" hidden="1" x14ac:dyDescent="0.2">
      <c r="A1393" s="2" t="s">
        <v>361</v>
      </c>
      <c r="C1393">
        <v>3153</v>
      </c>
      <c r="D1393" t="s">
        <v>711</v>
      </c>
      <c r="E1393" t="s">
        <v>724</v>
      </c>
      <c r="I1393" t="s">
        <v>2611</v>
      </c>
      <c r="J1393" t="str">
        <f>IF($I1393="","",_xlfn.LET(_xlpm.x,VLOOKUP($I1393,'taxon-match_2026-08-31'!$A$2:$N$122,6,FALSE),IF(_xlpm.x=0,"",_xlpm.x)))</f>
        <v/>
      </c>
      <c r="K1393" t="str">
        <f>IF($I1393="","",_xlfn.LET(_xlpm.x,VLOOKUP($I1393,'taxon-match_2026-08-31'!$A$2:$N$122,4,FALSE),IF(_xlpm.x=0,"",_xlpm.x)))</f>
        <v/>
      </c>
      <c r="L1393" t="str">
        <f>IF($I1393="","",_xlfn.LET(_xlpm.x,VLOOKUP($I1393,'taxon-match_2026-08-31'!$A$2:$N$122,7,FALSE),IF(_xlpm.x=0,"",_xlpm.x)))</f>
        <v/>
      </c>
      <c r="M1393" t="str">
        <f>IF($I1393="","",_xlfn.LET(_xlpm.x,VLOOKUP($I1393,'taxon-match_2026-08-31'!$A$2:$N$122,8,FALSE),IF(_xlpm.x=0,"",_xlpm.x)))</f>
        <v/>
      </c>
      <c r="N1393" t="str">
        <f>IF($I1393="","",_xlfn.LET(_xlpm.x,VLOOKUP($I1393,'taxon-match_2026-08-31'!$A$2:$N$122,9,FALSE),IF(_xlpm.x=0,"",_xlpm.x)))</f>
        <v/>
      </c>
      <c r="O1393" t="str">
        <f>IF($I1393="","",_xlfn.LET(_xlpm.x,VLOOKUP($I1393,'taxon-match_2026-08-31'!$A$2:$N$122,10,FALSE),IF(_xlpm.x=0,"",_xlpm.x)))</f>
        <v/>
      </c>
      <c r="P1393" t="str">
        <f>IF($I1393="","",_xlfn.LET(_xlpm.x,VLOOKUP($I1393,'taxon-match_2026-08-31'!$A$2:$N$122,11,FALSE),IF(_xlpm.x=0,"",_xlpm.x)))</f>
        <v/>
      </c>
      <c r="Q1393" t="str">
        <f>IF($I1393="","",_xlfn.LET(_xlpm.x,VLOOKUP($I1393,'taxon-match_2026-08-31'!$A$2:$N$122,12,FALSE),IF(_xlpm.x=0,"",_xlpm.x)))</f>
        <v/>
      </c>
      <c r="R1393" t="str">
        <f>IF($I1393="","",_xlfn.LET(_xlpm.x,VLOOKUP($I1393,'taxon-match_2026-08-31'!$A$2:$N$122,14,FALSE),IF(_xlpm.x=0,"",_xlpm.x)))</f>
        <v/>
      </c>
      <c r="T1393" t="s">
        <v>71</v>
      </c>
      <c r="U1393" t="s">
        <v>254</v>
      </c>
      <c r="X1393" t="str">
        <f>IF(T1393="","",_xlfn.LET(_xlpm.x,VLOOKUP(T1393,'Drop-down_menus'!$F$2:$G$16,2,FALSE),IF(_xlpm.x=0,"",_xlpm.x)))</f>
        <v>https://orcid.org/0009-0002-6669-2911</v>
      </c>
      <c r="Y1393" t="str">
        <f>IF(U1393="","",_xlfn.LET(_xlpm.x,VLOOKUP(U1393,'Drop-down_menus'!$F$2:$G$16,2,FALSE),IF(_xlpm.x=0,"",_xlpm.x)))</f>
        <v/>
      </c>
      <c r="Z1393" t="str">
        <f>IF(V1393="","",_xlfn.LET(_xlpm.x,VLOOKUP(V1393,'Drop-down_menus'!$F$2:$G$16,2,FALSE),IF(_xlpm.x=0,"",_xlpm.x)))</f>
        <v/>
      </c>
      <c r="AA1393" t="str">
        <f>IF(W1393="","",_xlfn.LET(_xlpm.x,VLOOKUP(W1393,'Drop-down_menus'!$F$2:$G$16,2,FALSE),IF(_xlpm.x=0,"",_xlpm.x)))</f>
        <v/>
      </c>
      <c r="AB1393" t="s">
        <v>722</v>
      </c>
      <c r="AE1393" t="s">
        <v>723</v>
      </c>
    </row>
    <row r="1394" spans="1:33" hidden="1" x14ac:dyDescent="0.2">
      <c r="A1394" s="2" t="s">
        <v>361</v>
      </c>
      <c r="C1394">
        <v>3154</v>
      </c>
      <c r="D1394" t="s">
        <v>711</v>
      </c>
      <c r="E1394" t="s">
        <v>728</v>
      </c>
      <c r="I1394" t="s">
        <v>2611</v>
      </c>
      <c r="J1394" t="str">
        <f>IF($I1394="","",_xlfn.LET(_xlpm.x,VLOOKUP($I1394,'taxon-match_2026-08-31'!$A$2:$N$122,6,FALSE),IF(_xlpm.x=0,"",_xlpm.x)))</f>
        <v/>
      </c>
      <c r="K1394" t="str">
        <f>IF($I1394="","",_xlfn.LET(_xlpm.x,VLOOKUP($I1394,'taxon-match_2026-08-31'!$A$2:$N$122,4,FALSE),IF(_xlpm.x=0,"",_xlpm.x)))</f>
        <v/>
      </c>
      <c r="L1394" t="str">
        <f>IF($I1394="","",_xlfn.LET(_xlpm.x,VLOOKUP($I1394,'taxon-match_2026-08-31'!$A$2:$N$122,7,FALSE),IF(_xlpm.x=0,"",_xlpm.x)))</f>
        <v/>
      </c>
      <c r="M1394" t="str">
        <f>IF($I1394="","",_xlfn.LET(_xlpm.x,VLOOKUP($I1394,'taxon-match_2026-08-31'!$A$2:$N$122,8,FALSE),IF(_xlpm.x=0,"",_xlpm.x)))</f>
        <v/>
      </c>
      <c r="N1394" t="str">
        <f>IF($I1394="","",_xlfn.LET(_xlpm.x,VLOOKUP($I1394,'taxon-match_2026-08-31'!$A$2:$N$122,9,FALSE),IF(_xlpm.x=0,"",_xlpm.x)))</f>
        <v/>
      </c>
      <c r="O1394" t="str">
        <f>IF($I1394="","",_xlfn.LET(_xlpm.x,VLOOKUP($I1394,'taxon-match_2026-08-31'!$A$2:$N$122,10,FALSE),IF(_xlpm.x=0,"",_xlpm.x)))</f>
        <v/>
      </c>
      <c r="P1394" t="str">
        <f>IF($I1394="","",_xlfn.LET(_xlpm.x,VLOOKUP($I1394,'taxon-match_2026-08-31'!$A$2:$N$122,11,FALSE),IF(_xlpm.x=0,"",_xlpm.x)))</f>
        <v/>
      </c>
      <c r="Q1394" t="str">
        <f>IF($I1394="","",_xlfn.LET(_xlpm.x,VLOOKUP($I1394,'taxon-match_2026-08-31'!$A$2:$N$122,12,FALSE),IF(_xlpm.x=0,"",_xlpm.x)))</f>
        <v/>
      </c>
      <c r="R1394" t="str">
        <f>IF($I1394="","",_xlfn.LET(_xlpm.x,VLOOKUP($I1394,'taxon-match_2026-08-31'!$A$2:$N$122,14,FALSE),IF(_xlpm.x=0,"",_xlpm.x)))</f>
        <v/>
      </c>
      <c r="T1394" t="s">
        <v>71</v>
      </c>
      <c r="U1394" t="s">
        <v>254</v>
      </c>
      <c r="X1394" t="str">
        <f>IF(T1394="","",_xlfn.LET(_xlpm.x,VLOOKUP(T1394,'Drop-down_menus'!$F$2:$G$16,2,FALSE),IF(_xlpm.x=0,"",_xlpm.x)))</f>
        <v>https://orcid.org/0009-0002-6669-2911</v>
      </c>
      <c r="Y1394" t="str">
        <f>IF(U1394="","",_xlfn.LET(_xlpm.x,VLOOKUP(U1394,'Drop-down_menus'!$F$2:$G$16,2,FALSE),IF(_xlpm.x=0,"",_xlpm.x)))</f>
        <v/>
      </c>
      <c r="Z1394" t="str">
        <f>IF(V1394="","",_xlfn.LET(_xlpm.x,VLOOKUP(V1394,'Drop-down_menus'!$F$2:$G$16,2,FALSE),IF(_xlpm.x=0,"",_xlpm.x)))</f>
        <v/>
      </c>
      <c r="AA1394" t="str">
        <f>IF(W1394="","",_xlfn.LET(_xlpm.x,VLOOKUP(W1394,'Drop-down_menus'!$F$2:$G$16,2,FALSE),IF(_xlpm.x=0,"",_xlpm.x)))</f>
        <v/>
      </c>
      <c r="AE1394" t="s">
        <v>726</v>
      </c>
    </row>
    <row r="1395" spans="1:33" hidden="1" x14ac:dyDescent="0.2">
      <c r="A1395" s="2" t="s">
        <v>316</v>
      </c>
      <c r="C1395">
        <v>3191</v>
      </c>
      <c r="D1395" t="s">
        <v>700</v>
      </c>
      <c r="F1395" t="s">
        <v>691</v>
      </c>
      <c r="H1395" s="2" t="s">
        <v>700</v>
      </c>
      <c r="I1395" s="2" t="s">
        <v>700</v>
      </c>
      <c r="J1395" t="str">
        <f>IF($I1395="","",_xlfn.LET(_xlpm.x,VLOOKUP($I1395,'taxon-match_2026-08-31'!$A$2:$N$122,6,FALSE),IF(_xlpm.x=0,"",_xlpm.x)))</f>
        <v/>
      </c>
      <c r="K1395" t="str">
        <f>IF($I1395="","",_xlfn.LET(_xlpm.x,VLOOKUP($I1395,'taxon-match_2026-08-31'!$A$2:$N$122,4,FALSE),IF(_xlpm.x=0,"",_xlpm.x)))</f>
        <v>urn:lsid:marinespecies.org:taxname:1</v>
      </c>
      <c r="L1395" t="str">
        <f>IF($I1395="","",_xlfn.LET(_xlpm.x,VLOOKUP($I1395,'taxon-match_2026-08-31'!$A$2:$N$122,7,FALSE),IF(_xlpm.x=0,"",_xlpm.x)))</f>
        <v/>
      </c>
      <c r="M1395" t="str">
        <f>IF($I1395="","",_xlfn.LET(_xlpm.x,VLOOKUP($I1395,'taxon-match_2026-08-31'!$A$2:$N$122,8,FALSE),IF(_xlpm.x=0,"",_xlpm.x)))</f>
        <v/>
      </c>
      <c r="N1395" t="str">
        <f>IF($I1395="","",_xlfn.LET(_xlpm.x,VLOOKUP($I1395,'taxon-match_2026-08-31'!$A$2:$N$122,9,FALSE),IF(_xlpm.x=0,"",_xlpm.x)))</f>
        <v/>
      </c>
      <c r="O1395" t="str">
        <f>IF($I1395="","",_xlfn.LET(_xlpm.x,VLOOKUP($I1395,'taxon-match_2026-08-31'!$A$2:$N$122,10,FALSE),IF(_xlpm.x=0,"",_xlpm.x)))</f>
        <v/>
      </c>
      <c r="P1395" t="str">
        <f>IF($I1395="","",_xlfn.LET(_xlpm.x,VLOOKUP($I1395,'taxon-match_2026-08-31'!$A$2:$N$122,11,FALSE),IF(_xlpm.x=0,"",_xlpm.x)))</f>
        <v/>
      </c>
      <c r="Q1395" t="str">
        <f>IF($I1395="","",_xlfn.LET(_xlpm.x,VLOOKUP($I1395,'taxon-match_2026-08-31'!$A$2:$N$122,12,FALSE),IF(_xlpm.x=0,"",_xlpm.x)))</f>
        <v/>
      </c>
      <c r="R1395" t="str">
        <f>IF($I1395="","",_xlfn.LET(_xlpm.x,VLOOKUP($I1395,'taxon-match_2026-08-31'!$A$2:$N$122,14,FALSE),IF(_xlpm.x=0,"",_xlpm.x)))</f>
        <v/>
      </c>
      <c r="S1395" s="2" t="s">
        <v>2608</v>
      </c>
      <c r="T1395" t="s">
        <v>79</v>
      </c>
      <c r="U1395" t="s">
        <v>77</v>
      </c>
      <c r="X1395" t="str">
        <f>IF(T1395="","",_xlfn.LET(_xlpm.x,VLOOKUP(T1395,'Drop-down_menus'!$F$2:$G$16,2,FALSE),IF(_xlpm.x=0,"",_xlpm.x)))</f>
        <v/>
      </c>
      <c r="Y1395" t="str">
        <f>IF(U1395="","",_xlfn.LET(_xlpm.x,VLOOKUP(U1395,'Drop-down_menus'!$F$2:$G$16,2,FALSE),IF(_xlpm.x=0,"",_xlpm.x)))</f>
        <v>https://orcid.org/0000-0002-9037-7623</v>
      </c>
      <c r="Z1395" t="str">
        <f>IF(V1395="","",_xlfn.LET(_xlpm.x,VLOOKUP(V1395,'Drop-down_menus'!$F$2:$G$16,2,FALSE),IF(_xlpm.x=0,"",_xlpm.x)))</f>
        <v/>
      </c>
      <c r="AA1395" t="str">
        <f>IF(W1395="","",_xlfn.LET(_xlpm.x,VLOOKUP(W1395,'Drop-down_menus'!$F$2:$G$16,2,FALSE),IF(_xlpm.x=0,"",_xlpm.x)))</f>
        <v/>
      </c>
      <c r="AB1395" t="s">
        <v>678</v>
      </c>
      <c r="AE1395" t="s">
        <v>827</v>
      </c>
    </row>
    <row r="1396" spans="1:33" hidden="1" x14ac:dyDescent="0.2">
      <c r="A1396" s="2" t="s">
        <v>376</v>
      </c>
      <c r="C1396">
        <v>3519</v>
      </c>
      <c r="D1396" t="s">
        <v>700</v>
      </c>
      <c r="F1396" t="s">
        <v>691</v>
      </c>
      <c r="H1396" s="2" t="s">
        <v>700</v>
      </c>
      <c r="I1396" s="2" t="s">
        <v>700</v>
      </c>
      <c r="J1396" t="str">
        <f>IF($I1396="","",_xlfn.LET(_xlpm.x,VLOOKUP($I1396,'taxon-match_2026-08-31'!$A$2:$N$122,6,FALSE),IF(_xlpm.x=0,"",_xlpm.x)))</f>
        <v/>
      </c>
      <c r="K1396" t="str">
        <f>IF($I1396="","",_xlfn.LET(_xlpm.x,VLOOKUP($I1396,'taxon-match_2026-08-31'!$A$2:$N$122,4,FALSE),IF(_xlpm.x=0,"",_xlpm.x)))</f>
        <v>urn:lsid:marinespecies.org:taxname:1</v>
      </c>
      <c r="L1396" t="str">
        <f>IF($I1396="","",_xlfn.LET(_xlpm.x,VLOOKUP($I1396,'taxon-match_2026-08-31'!$A$2:$N$122,7,FALSE),IF(_xlpm.x=0,"",_xlpm.x)))</f>
        <v/>
      </c>
      <c r="M1396" t="str">
        <f>IF($I1396="","",_xlfn.LET(_xlpm.x,VLOOKUP($I1396,'taxon-match_2026-08-31'!$A$2:$N$122,8,FALSE),IF(_xlpm.x=0,"",_xlpm.x)))</f>
        <v/>
      </c>
      <c r="N1396" t="str">
        <f>IF($I1396="","",_xlfn.LET(_xlpm.x,VLOOKUP($I1396,'taxon-match_2026-08-31'!$A$2:$N$122,9,FALSE),IF(_xlpm.x=0,"",_xlpm.x)))</f>
        <v/>
      </c>
      <c r="O1396" t="str">
        <f>IF($I1396="","",_xlfn.LET(_xlpm.x,VLOOKUP($I1396,'taxon-match_2026-08-31'!$A$2:$N$122,10,FALSE),IF(_xlpm.x=0,"",_xlpm.x)))</f>
        <v/>
      </c>
      <c r="P1396" t="str">
        <f>IF($I1396="","",_xlfn.LET(_xlpm.x,VLOOKUP($I1396,'taxon-match_2026-08-31'!$A$2:$N$122,11,FALSE),IF(_xlpm.x=0,"",_xlpm.x)))</f>
        <v/>
      </c>
      <c r="Q1396" t="str">
        <f>IF($I1396="","",_xlfn.LET(_xlpm.x,VLOOKUP($I1396,'taxon-match_2026-08-31'!$A$2:$N$122,12,FALSE),IF(_xlpm.x=0,"",_xlpm.x)))</f>
        <v/>
      </c>
      <c r="R1396" t="str">
        <f>IF($I1396="","",_xlfn.LET(_xlpm.x,VLOOKUP($I1396,'taxon-match_2026-08-31'!$A$2:$N$122,14,FALSE),IF(_xlpm.x=0,"",_xlpm.x)))</f>
        <v/>
      </c>
      <c r="S1396" s="2" t="s">
        <v>2608</v>
      </c>
      <c r="T1396" t="s">
        <v>79</v>
      </c>
      <c r="U1396" t="s">
        <v>67</v>
      </c>
      <c r="X1396" t="str">
        <f>IF(T1396="","",_xlfn.LET(_xlpm.x,VLOOKUP(T1396,'Drop-down_menus'!$F$2:$G$16,2,FALSE),IF(_xlpm.x=0,"",_xlpm.x)))</f>
        <v/>
      </c>
      <c r="Y1396" t="str">
        <f>IF(U1396="","",_xlfn.LET(_xlpm.x,VLOOKUP(U1396,'Drop-down_menus'!$F$2:$G$16,2,FALSE),IF(_xlpm.x=0,"",_xlpm.x)))</f>
        <v>https://orcid.org/0000-0001-5767-3220</v>
      </c>
      <c r="Z1396" t="str">
        <f>IF(V1396="","",_xlfn.LET(_xlpm.x,VLOOKUP(V1396,'Drop-down_menus'!$F$2:$G$16,2,FALSE),IF(_xlpm.x=0,"",_xlpm.x)))</f>
        <v/>
      </c>
      <c r="AA1396" t="str">
        <f>IF(W1396="","",_xlfn.LET(_xlpm.x,VLOOKUP(W1396,'Drop-down_menus'!$F$2:$G$16,2,FALSE),IF(_xlpm.x=0,"",_xlpm.x)))</f>
        <v/>
      </c>
      <c r="AB1396" t="s">
        <v>678</v>
      </c>
      <c r="AE1396" t="s">
        <v>679</v>
      </c>
    </row>
    <row r="1397" spans="1:33" hidden="1" x14ac:dyDescent="0.2">
      <c r="A1397" s="2" t="s">
        <v>376</v>
      </c>
      <c r="C1397">
        <v>3520</v>
      </c>
      <c r="D1397" t="s">
        <v>700</v>
      </c>
      <c r="F1397" t="s">
        <v>686</v>
      </c>
      <c r="G1397">
        <v>150</v>
      </c>
      <c r="H1397" t="s">
        <v>686</v>
      </c>
      <c r="I1397" t="s">
        <v>686</v>
      </c>
      <c r="J1397" t="str">
        <f>IF($I1397="","",_xlfn.LET(_xlpm.x,VLOOKUP($I1397,'taxon-match_2026-08-31'!$A$2:$N$122,6,FALSE),IF(_xlpm.x=0,"",_xlpm.x)))</f>
        <v>Latreille, 1816</v>
      </c>
      <c r="K1397" t="str">
        <f>IF($I1397="","",_xlfn.LET(_xlpm.x,VLOOKUP($I1397,'taxon-match_2026-08-31'!$A$2:$N$122,4,FALSE),IF(_xlpm.x=0,"",_xlpm.x)))</f>
        <v>urn:lsid:marinespecies.org:taxname:1135</v>
      </c>
      <c r="L1397" t="str">
        <f>IF($I1397="","",_xlfn.LET(_xlpm.x,VLOOKUP($I1397,'taxon-match_2026-08-31'!$A$2:$N$122,7,FALSE),IF(_xlpm.x=0,"",_xlpm.x)))</f>
        <v>Animalia</v>
      </c>
      <c r="M1397" t="str">
        <f>IF($I1397="","",_xlfn.LET(_xlpm.x,VLOOKUP($I1397,'taxon-match_2026-08-31'!$A$2:$N$122,8,FALSE),IF(_xlpm.x=0,"",_xlpm.x)))</f>
        <v>Arthropoda</v>
      </c>
      <c r="N1397" t="str">
        <f>IF($I1397="","",_xlfn.LET(_xlpm.x,VLOOKUP($I1397,'taxon-match_2026-08-31'!$A$2:$N$122,9,FALSE),IF(_xlpm.x=0,"",_xlpm.x)))</f>
        <v>Malacostraca</v>
      </c>
      <c r="O1397" t="str">
        <f>IF($I1397="","",_xlfn.LET(_xlpm.x,VLOOKUP($I1397,'taxon-match_2026-08-31'!$A$2:$N$122,10,FALSE),IF(_xlpm.x=0,"",_xlpm.x)))</f>
        <v>Amphipoda</v>
      </c>
      <c r="P1397" t="str">
        <f>IF($I1397="","",_xlfn.LET(_xlpm.x,VLOOKUP($I1397,'taxon-match_2026-08-31'!$A$2:$N$122,11,FALSE),IF(_xlpm.x=0,"",_xlpm.x)))</f>
        <v/>
      </c>
      <c r="Q1397" t="str">
        <f>IF($I1397="","",_xlfn.LET(_xlpm.x,VLOOKUP($I1397,'taxon-match_2026-08-31'!$A$2:$N$122,12,FALSE),IF(_xlpm.x=0,"",_xlpm.x)))</f>
        <v/>
      </c>
      <c r="R1397" t="str">
        <f>IF($I1397="","",_xlfn.LET(_xlpm.x,VLOOKUP($I1397,'taxon-match_2026-08-31'!$A$2:$N$122,14,FALSE),IF(_xlpm.x=0,"",_xlpm.x)))</f>
        <v/>
      </c>
      <c r="S1397" s="2" t="s">
        <v>2359</v>
      </c>
      <c r="T1397" t="s">
        <v>79</v>
      </c>
      <c r="U1397" t="s">
        <v>67</v>
      </c>
      <c r="X1397" t="str">
        <f>IF(T1397="","",_xlfn.LET(_xlpm.x,VLOOKUP(T1397,'Drop-down_menus'!$F$2:$G$16,2,FALSE),IF(_xlpm.x=0,"",_xlpm.x)))</f>
        <v/>
      </c>
      <c r="Y1397" t="str">
        <f>IF(U1397="","",_xlfn.LET(_xlpm.x,VLOOKUP(U1397,'Drop-down_menus'!$F$2:$G$16,2,FALSE),IF(_xlpm.x=0,"",_xlpm.x)))</f>
        <v>https://orcid.org/0000-0001-5767-3220</v>
      </c>
      <c r="Z1397" t="str">
        <f>IF(V1397="","",_xlfn.LET(_xlpm.x,VLOOKUP(V1397,'Drop-down_menus'!$F$2:$G$16,2,FALSE),IF(_xlpm.x=0,"",_xlpm.x)))</f>
        <v/>
      </c>
      <c r="AA1397" t="str">
        <f>IF(W1397="","",_xlfn.LET(_xlpm.x,VLOOKUP(W1397,'Drop-down_menus'!$F$2:$G$16,2,FALSE),IF(_xlpm.x=0,"",_xlpm.x)))</f>
        <v/>
      </c>
      <c r="AB1397" t="s">
        <v>678</v>
      </c>
      <c r="AE1397" t="s">
        <v>684</v>
      </c>
    </row>
    <row r="1398" spans="1:33" hidden="1" x14ac:dyDescent="0.2">
      <c r="A1398" s="2" t="s">
        <v>376</v>
      </c>
      <c r="C1398">
        <v>3521</v>
      </c>
      <c r="D1398" t="s">
        <v>700</v>
      </c>
      <c r="F1398" t="s">
        <v>685</v>
      </c>
      <c r="G1398">
        <v>6</v>
      </c>
      <c r="H1398" t="s">
        <v>685</v>
      </c>
      <c r="I1398" t="s">
        <v>685</v>
      </c>
      <c r="J1398" t="str">
        <f>IF($I1398="","",_xlfn.LET(_xlpm.x,VLOOKUP($I1398,'taxon-match_2026-08-31'!$A$2:$N$122,6,FALSE),IF(_xlpm.x=0,"",_xlpm.x)))</f>
        <v>Linnaeus, 1758</v>
      </c>
      <c r="K1398" t="str">
        <f>IF($I1398="","",_xlfn.LET(_xlpm.x,VLOOKUP($I1398,'taxon-match_2026-08-31'!$A$2:$N$122,4,FALSE),IF(_xlpm.x=0,"",_xlpm.x)))</f>
        <v>urn:lsid:marinespecies.org:taxname:105</v>
      </c>
      <c r="L1398" t="str">
        <f>IF($I1398="","",_xlfn.LET(_xlpm.x,VLOOKUP($I1398,'taxon-match_2026-08-31'!$A$2:$N$122,7,FALSE),IF(_xlpm.x=0,"",_xlpm.x)))</f>
        <v>Animalia</v>
      </c>
      <c r="M1398" t="str">
        <f>IF($I1398="","",_xlfn.LET(_xlpm.x,VLOOKUP($I1398,'taxon-match_2026-08-31'!$A$2:$N$122,8,FALSE),IF(_xlpm.x=0,"",_xlpm.x)))</f>
        <v>Mollusca</v>
      </c>
      <c r="N1398" t="str">
        <f>IF($I1398="","",_xlfn.LET(_xlpm.x,VLOOKUP($I1398,'taxon-match_2026-08-31'!$A$2:$N$122,9,FALSE),IF(_xlpm.x=0,"",_xlpm.x)))</f>
        <v>Bivalvia</v>
      </c>
      <c r="O1398" t="str">
        <f>IF($I1398="","",_xlfn.LET(_xlpm.x,VLOOKUP($I1398,'taxon-match_2026-08-31'!$A$2:$N$122,10,FALSE),IF(_xlpm.x=0,"",_xlpm.x)))</f>
        <v/>
      </c>
      <c r="P1398" t="str">
        <f>IF($I1398="","",_xlfn.LET(_xlpm.x,VLOOKUP($I1398,'taxon-match_2026-08-31'!$A$2:$N$122,11,FALSE),IF(_xlpm.x=0,"",_xlpm.x)))</f>
        <v/>
      </c>
      <c r="Q1398" t="str">
        <f>IF($I1398="","",_xlfn.LET(_xlpm.x,VLOOKUP($I1398,'taxon-match_2026-08-31'!$A$2:$N$122,12,FALSE),IF(_xlpm.x=0,"",_xlpm.x)))</f>
        <v/>
      </c>
      <c r="R1398" t="str">
        <f>IF($I1398="","",_xlfn.LET(_xlpm.x,VLOOKUP($I1398,'taxon-match_2026-08-31'!$A$2:$N$122,14,FALSE),IF(_xlpm.x=0,"",_xlpm.x)))</f>
        <v/>
      </c>
      <c r="S1398" s="2" t="s">
        <v>2358</v>
      </c>
      <c r="T1398" t="s">
        <v>79</v>
      </c>
      <c r="U1398" t="s">
        <v>67</v>
      </c>
      <c r="X1398" t="str">
        <f>IF(T1398="","",_xlfn.LET(_xlpm.x,VLOOKUP(T1398,'Drop-down_menus'!$F$2:$G$16,2,FALSE),IF(_xlpm.x=0,"",_xlpm.x)))</f>
        <v/>
      </c>
      <c r="Y1398" t="str">
        <f>IF(U1398="","",_xlfn.LET(_xlpm.x,VLOOKUP(U1398,'Drop-down_menus'!$F$2:$G$16,2,FALSE),IF(_xlpm.x=0,"",_xlpm.x)))</f>
        <v>https://orcid.org/0000-0001-5767-3220</v>
      </c>
      <c r="Z1398" t="str">
        <f>IF(V1398="","",_xlfn.LET(_xlpm.x,VLOOKUP(V1398,'Drop-down_menus'!$F$2:$G$16,2,FALSE),IF(_xlpm.x=0,"",_xlpm.x)))</f>
        <v/>
      </c>
      <c r="AA1398" t="str">
        <f>IF(W1398="","",_xlfn.LET(_xlpm.x,VLOOKUP(W1398,'Drop-down_menus'!$F$2:$G$16,2,FALSE),IF(_xlpm.x=0,"",_xlpm.x)))</f>
        <v/>
      </c>
      <c r="AB1398" t="s">
        <v>678</v>
      </c>
      <c r="AE1398" t="s">
        <v>684</v>
      </c>
    </row>
    <row r="1399" spans="1:33" hidden="1" x14ac:dyDescent="0.2">
      <c r="A1399" s="2" t="s">
        <v>376</v>
      </c>
      <c r="C1399">
        <v>3522</v>
      </c>
      <c r="D1399" t="s">
        <v>700</v>
      </c>
      <c r="F1399" t="s">
        <v>687</v>
      </c>
      <c r="G1399">
        <v>2</v>
      </c>
      <c r="H1399" t="s">
        <v>687</v>
      </c>
      <c r="I1399" t="s">
        <v>687</v>
      </c>
      <c r="J1399" t="str">
        <f>IF($I1399="","",_xlfn.LET(_xlpm.x,VLOOKUP($I1399,'taxon-match_2026-08-31'!$A$2:$N$122,6,FALSE),IF(_xlpm.x=0,"",_xlpm.x)))</f>
        <v>Latreille, 1816</v>
      </c>
      <c r="K1399" t="str">
        <f>IF($I1399="","",_xlfn.LET(_xlpm.x,VLOOKUP($I1399,'taxon-match_2026-08-31'!$A$2:$N$122,4,FALSE),IF(_xlpm.x=0,"",_xlpm.x)))</f>
        <v>urn:lsid:marinespecies.org:taxname:1131</v>
      </c>
      <c r="L1399" t="str">
        <f>IF($I1399="","",_xlfn.LET(_xlpm.x,VLOOKUP($I1399,'taxon-match_2026-08-31'!$A$2:$N$122,7,FALSE),IF(_xlpm.x=0,"",_xlpm.x)))</f>
        <v>Animalia</v>
      </c>
      <c r="M1399" t="str">
        <f>IF($I1399="","",_xlfn.LET(_xlpm.x,VLOOKUP($I1399,'taxon-match_2026-08-31'!$A$2:$N$122,8,FALSE),IF(_xlpm.x=0,"",_xlpm.x)))</f>
        <v>Arthropoda</v>
      </c>
      <c r="N1399" t="str">
        <f>IF($I1399="","",_xlfn.LET(_xlpm.x,VLOOKUP($I1399,'taxon-match_2026-08-31'!$A$2:$N$122,9,FALSE),IF(_xlpm.x=0,"",_xlpm.x)))</f>
        <v>Malacostraca</v>
      </c>
      <c r="O1399" t="str">
        <f>IF($I1399="","",_xlfn.LET(_xlpm.x,VLOOKUP($I1399,'taxon-match_2026-08-31'!$A$2:$N$122,10,FALSE),IF(_xlpm.x=0,"",_xlpm.x)))</f>
        <v>Isopoda</v>
      </c>
      <c r="P1399" t="str">
        <f>IF($I1399="","",_xlfn.LET(_xlpm.x,VLOOKUP($I1399,'taxon-match_2026-08-31'!$A$2:$N$122,11,FALSE),IF(_xlpm.x=0,"",_xlpm.x)))</f>
        <v/>
      </c>
      <c r="Q1399" t="str">
        <f>IF($I1399="","",_xlfn.LET(_xlpm.x,VLOOKUP($I1399,'taxon-match_2026-08-31'!$A$2:$N$122,12,FALSE),IF(_xlpm.x=0,"",_xlpm.x)))</f>
        <v/>
      </c>
      <c r="R1399" t="str">
        <f>IF($I1399="","",_xlfn.LET(_xlpm.x,VLOOKUP($I1399,'taxon-match_2026-08-31'!$A$2:$N$122,14,FALSE),IF(_xlpm.x=0,"",_xlpm.x)))</f>
        <v/>
      </c>
      <c r="S1399" s="2" t="s">
        <v>2359</v>
      </c>
      <c r="T1399" t="s">
        <v>79</v>
      </c>
      <c r="U1399" t="s">
        <v>67</v>
      </c>
      <c r="X1399" t="str">
        <f>IF(T1399="","",_xlfn.LET(_xlpm.x,VLOOKUP(T1399,'Drop-down_menus'!$F$2:$G$16,2,FALSE),IF(_xlpm.x=0,"",_xlpm.x)))</f>
        <v/>
      </c>
      <c r="Y1399" t="str">
        <f>IF(U1399="","",_xlfn.LET(_xlpm.x,VLOOKUP(U1399,'Drop-down_menus'!$F$2:$G$16,2,FALSE),IF(_xlpm.x=0,"",_xlpm.x)))</f>
        <v>https://orcid.org/0000-0001-5767-3220</v>
      </c>
      <c r="Z1399" t="str">
        <f>IF(V1399="","",_xlfn.LET(_xlpm.x,VLOOKUP(V1399,'Drop-down_menus'!$F$2:$G$16,2,FALSE),IF(_xlpm.x=0,"",_xlpm.x)))</f>
        <v/>
      </c>
      <c r="AA1399" t="str">
        <f>IF(W1399="","",_xlfn.LET(_xlpm.x,VLOOKUP(W1399,'Drop-down_menus'!$F$2:$G$16,2,FALSE),IF(_xlpm.x=0,"",_xlpm.x)))</f>
        <v/>
      </c>
      <c r="AB1399" t="s">
        <v>678</v>
      </c>
      <c r="AE1399" t="s">
        <v>689</v>
      </c>
    </row>
    <row r="1400" spans="1:33" hidden="1" x14ac:dyDescent="0.2">
      <c r="A1400" s="2" t="s">
        <v>376</v>
      </c>
      <c r="C1400">
        <v>3523</v>
      </c>
      <c r="D1400" t="s">
        <v>700</v>
      </c>
      <c r="F1400" t="s">
        <v>836</v>
      </c>
      <c r="G1400">
        <v>7</v>
      </c>
      <c r="H1400" t="s">
        <v>836</v>
      </c>
      <c r="I1400" t="s">
        <v>836</v>
      </c>
      <c r="J1400" t="str">
        <f>IF($I1400="","",_xlfn.LET(_xlpm.x,VLOOKUP($I1400,'taxon-match_2026-08-31'!$A$2:$N$122,6,FALSE),IF(_xlpm.x=0,"",_xlpm.x)))</f>
        <v>Claus, 1880</v>
      </c>
      <c r="K1400" t="str">
        <f>IF($I1400="","",_xlfn.LET(_xlpm.x,VLOOKUP($I1400,'taxon-match_2026-08-31'!$A$2:$N$122,4,FALSE),IF(_xlpm.x=0,"",_xlpm.x)))</f>
        <v>urn:lsid:marinespecies.org:taxname:146996</v>
      </c>
      <c r="L1400" t="str">
        <f>IF($I1400="","",_xlfn.LET(_xlpm.x,VLOOKUP($I1400,'taxon-match_2026-08-31'!$A$2:$N$122,7,FALSE),IF(_xlpm.x=0,"",_xlpm.x)))</f>
        <v>Animalia</v>
      </c>
      <c r="M1400" t="str">
        <f>IF($I1400="","",_xlfn.LET(_xlpm.x,VLOOKUP($I1400,'taxon-match_2026-08-31'!$A$2:$N$122,8,FALSE),IF(_xlpm.x=0,"",_xlpm.x)))</f>
        <v>Arthropoda</v>
      </c>
      <c r="N1400" t="str">
        <f>IF($I1400="","",_xlfn.LET(_xlpm.x,VLOOKUP($I1400,'taxon-match_2026-08-31'!$A$2:$N$122,9,FALSE),IF(_xlpm.x=0,"",_xlpm.x)))</f>
        <v>Malacostraca</v>
      </c>
      <c r="O1400" t="str">
        <f>IF($I1400="","",_xlfn.LET(_xlpm.x,VLOOKUP($I1400,'taxon-match_2026-08-31'!$A$2:$N$122,10,FALSE),IF(_xlpm.x=0,"",_xlpm.x)))</f>
        <v>Leptostraca</v>
      </c>
      <c r="P1400" t="str">
        <f>IF($I1400="","",_xlfn.LET(_xlpm.x,VLOOKUP($I1400,'taxon-match_2026-08-31'!$A$2:$N$122,11,FALSE),IF(_xlpm.x=0,"",_xlpm.x)))</f>
        <v/>
      </c>
      <c r="Q1400" t="str">
        <f>IF($I1400="","",_xlfn.LET(_xlpm.x,VLOOKUP($I1400,'taxon-match_2026-08-31'!$A$2:$N$122,12,FALSE),IF(_xlpm.x=0,"",_xlpm.x)))</f>
        <v/>
      </c>
      <c r="R1400" t="str">
        <f>IF($I1400="","",_xlfn.LET(_xlpm.x,VLOOKUP($I1400,'taxon-match_2026-08-31'!$A$2:$N$122,14,FALSE),IF(_xlpm.x=0,"",_xlpm.x)))</f>
        <v/>
      </c>
      <c r="S1400" s="2" t="s">
        <v>2359</v>
      </c>
      <c r="T1400" t="s">
        <v>79</v>
      </c>
      <c r="U1400" t="s">
        <v>67</v>
      </c>
      <c r="X1400" t="str">
        <f>IF(T1400="","",_xlfn.LET(_xlpm.x,VLOOKUP(T1400,'Drop-down_menus'!$F$2:$G$16,2,FALSE),IF(_xlpm.x=0,"",_xlpm.x)))</f>
        <v/>
      </c>
      <c r="Y1400" t="str">
        <f>IF(U1400="","",_xlfn.LET(_xlpm.x,VLOOKUP(U1400,'Drop-down_menus'!$F$2:$G$16,2,FALSE),IF(_xlpm.x=0,"",_xlpm.x)))</f>
        <v>https://orcid.org/0000-0001-5767-3220</v>
      </c>
      <c r="Z1400" t="str">
        <f>IF(V1400="","",_xlfn.LET(_xlpm.x,VLOOKUP(V1400,'Drop-down_menus'!$F$2:$G$16,2,FALSE),IF(_xlpm.x=0,"",_xlpm.x)))</f>
        <v/>
      </c>
      <c r="AA1400" t="str">
        <f>IF(W1400="","",_xlfn.LET(_xlpm.x,VLOOKUP(W1400,'Drop-down_menus'!$F$2:$G$16,2,FALSE),IF(_xlpm.x=0,"",_xlpm.x)))</f>
        <v/>
      </c>
      <c r="AB1400" t="s">
        <v>678</v>
      </c>
      <c r="AE1400" t="s">
        <v>689</v>
      </c>
    </row>
    <row r="1401" spans="1:33" hidden="1" x14ac:dyDescent="0.2">
      <c r="A1401" s="2" t="s">
        <v>376</v>
      </c>
      <c r="C1401">
        <v>3524</v>
      </c>
      <c r="D1401" t="s">
        <v>700</v>
      </c>
      <c r="F1401" t="s">
        <v>693</v>
      </c>
      <c r="G1401">
        <v>8</v>
      </c>
      <c r="H1401" t="s">
        <v>693</v>
      </c>
      <c r="I1401" t="s">
        <v>693</v>
      </c>
      <c r="J1401" t="str">
        <f>IF($I1401="","",_xlfn.LET(_xlpm.x,VLOOKUP($I1401,'taxon-match_2026-08-31'!$A$2:$N$122,6,FALSE),IF(_xlpm.x=0,"",_xlpm.x)))</f>
        <v>Cuvier, 1795</v>
      </c>
      <c r="K1401" t="str">
        <f>IF($I1401="","",_xlfn.LET(_xlpm.x,VLOOKUP($I1401,'taxon-match_2026-08-31'!$A$2:$N$122,4,FALSE),IF(_xlpm.x=0,"",_xlpm.x)))</f>
        <v>urn:lsid:marinespecies.org:taxname:101</v>
      </c>
      <c r="L1401" t="str">
        <f>IF($I1401="","",_xlfn.LET(_xlpm.x,VLOOKUP($I1401,'taxon-match_2026-08-31'!$A$2:$N$122,7,FALSE),IF(_xlpm.x=0,"",_xlpm.x)))</f>
        <v>Animalia</v>
      </c>
      <c r="M1401" t="str">
        <f>IF($I1401="","",_xlfn.LET(_xlpm.x,VLOOKUP($I1401,'taxon-match_2026-08-31'!$A$2:$N$122,8,FALSE),IF(_xlpm.x=0,"",_xlpm.x)))</f>
        <v>Mollusca</v>
      </c>
      <c r="N1401" t="str">
        <f>IF($I1401="","",_xlfn.LET(_xlpm.x,VLOOKUP($I1401,'taxon-match_2026-08-31'!$A$2:$N$122,9,FALSE),IF(_xlpm.x=0,"",_xlpm.x)))</f>
        <v>Gastropoda</v>
      </c>
      <c r="O1401" t="str">
        <f>IF($I1401="","",_xlfn.LET(_xlpm.x,VLOOKUP($I1401,'taxon-match_2026-08-31'!$A$2:$N$122,10,FALSE),IF(_xlpm.x=0,"",_xlpm.x)))</f>
        <v/>
      </c>
      <c r="P1401" t="str">
        <f>IF($I1401="","",_xlfn.LET(_xlpm.x,VLOOKUP($I1401,'taxon-match_2026-08-31'!$A$2:$N$122,11,FALSE),IF(_xlpm.x=0,"",_xlpm.x)))</f>
        <v/>
      </c>
      <c r="Q1401" t="str">
        <f>IF($I1401="","",_xlfn.LET(_xlpm.x,VLOOKUP($I1401,'taxon-match_2026-08-31'!$A$2:$N$122,12,FALSE),IF(_xlpm.x=0,"",_xlpm.x)))</f>
        <v/>
      </c>
      <c r="R1401" t="str">
        <f>IF($I1401="","",_xlfn.LET(_xlpm.x,VLOOKUP($I1401,'taxon-match_2026-08-31'!$A$2:$N$122,14,FALSE),IF(_xlpm.x=0,"",_xlpm.x)))</f>
        <v/>
      </c>
      <c r="S1401" s="2" t="s">
        <v>2358</v>
      </c>
      <c r="T1401" t="s">
        <v>79</v>
      </c>
      <c r="U1401" t="s">
        <v>67</v>
      </c>
      <c r="X1401" t="str">
        <f>IF(T1401="","",_xlfn.LET(_xlpm.x,VLOOKUP(T1401,'Drop-down_menus'!$F$2:$G$16,2,FALSE),IF(_xlpm.x=0,"",_xlpm.x)))</f>
        <v/>
      </c>
      <c r="Y1401" t="str">
        <f>IF(U1401="","",_xlfn.LET(_xlpm.x,VLOOKUP(U1401,'Drop-down_menus'!$F$2:$G$16,2,FALSE),IF(_xlpm.x=0,"",_xlpm.x)))</f>
        <v>https://orcid.org/0000-0001-5767-3220</v>
      </c>
      <c r="Z1401" t="str">
        <f>IF(V1401="","",_xlfn.LET(_xlpm.x,VLOOKUP(V1401,'Drop-down_menus'!$F$2:$G$16,2,FALSE),IF(_xlpm.x=0,"",_xlpm.x)))</f>
        <v/>
      </c>
      <c r="AA1401" t="str">
        <f>IF(W1401="","",_xlfn.LET(_xlpm.x,VLOOKUP(W1401,'Drop-down_menus'!$F$2:$G$16,2,FALSE),IF(_xlpm.x=0,"",_xlpm.x)))</f>
        <v/>
      </c>
      <c r="AB1401" t="s">
        <v>678</v>
      </c>
      <c r="AE1401" t="s">
        <v>689</v>
      </c>
    </row>
    <row r="1402" spans="1:33" hidden="1" x14ac:dyDescent="0.2">
      <c r="A1402" s="2" t="s">
        <v>376</v>
      </c>
      <c r="C1402">
        <v>3525</v>
      </c>
      <c r="D1402" t="s">
        <v>700</v>
      </c>
      <c r="F1402" t="s">
        <v>688</v>
      </c>
      <c r="G1402">
        <v>4</v>
      </c>
      <c r="H1402" t="s">
        <v>688</v>
      </c>
      <c r="I1402" t="s">
        <v>688</v>
      </c>
      <c r="J1402" t="str">
        <f>IF($I1402="","",_xlfn.LET(_xlpm.x,VLOOKUP($I1402,'taxon-match_2026-08-31'!$A$2:$N$122,6,FALSE),IF(_xlpm.x=0,"",_xlpm.x)))</f>
        <v>Krøyer, 1846</v>
      </c>
      <c r="K1402" t="str">
        <f>IF($I1402="","",_xlfn.LET(_xlpm.x,VLOOKUP($I1402,'taxon-match_2026-08-31'!$A$2:$N$122,4,FALSE),IF(_xlpm.x=0,"",_xlpm.x)))</f>
        <v>urn:lsid:marinespecies.org:taxname:1137</v>
      </c>
      <c r="L1402" t="str">
        <f>IF($I1402="","",_xlfn.LET(_xlpm.x,VLOOKUP($I1402,'taxon-match_2026-08-31'!$A$2:$N$122,7,FALSE),IF(_xlpm.x=0,"",_xlpm.x)))</f>
        <v>Animalia</v>
      </c>
      <c r="M1402" t="str">
        <f>IF($I1402="","",_xlfn.LET(_xlpm.x,VLOOKUP($I1402,'taxon-match_2026-08-31'!$A$2:$N$122,8,FALSE),IF(_xlpm.x=0,"",_xlpm.x)))</f>
        <v>Arthropoda</v>
      </c>
      <c r="N1402" t="str">
        <f>IF($I1402="","",_xlfn.LET(_xlpm.x,VLOOKUP($I1402,'taxon-match_2026-08-31'!$A$2:$N$122,9,FALSE),IF(_xlpm.x=0,"",_xlpm.x)))</f>
        <v>Malacostraca</v>
      </c>
      <c r="O1402" t="str">
        <f>IF($I1402="","",_xlfn.LET(_xlpm.x,VLOOKUP($I1402,'taxon-match_2026-08-31'!$A$2:$N$122,10,FALSE),IF(_xlpm.x=0,"",_xlpm.x)))</f>
        <v>Cumacea</v>
      </c>
      <c r="P1402" t="str">
        <f>IF($I1402="","",_xlfn.LET(_xlpm.x,VLOOKUP($I1402,'taxon-match_2026-08-31'!$A$2:$N$122,11,FALSE),IF(_xlpm.x=0,"",_xlpm.x)))</f>
        <v/>
      </c>
      <c r="Q1402" t="str">
        <f>IF($I1402="","",_xlfn.LET(_xlpm.x,VLOOKUP($I1402,'taxon-match_2026-08-31'!$A$2:$N$122,12,FALSE),IF(_xlpm.x=0,"",_xlpm.x)))</f>
        <v/>
      </c>
      <c r="R1402" t="str">
        <f>IF($I1402="","",_xlfn.LET(_xlpm.x,VLOOKUP($I1402,'taxon-match_2026-08-31'!$A$2:$N$122,14,FALSE),IF(_xlpm.x=0,"",_xlpm.x)))</f>
        <v/>
      </c>
      <c r="S1402" s="2" t="s">
        <v>2359</v>
      </c>
      <c r="T1402" t="s">
        <v>79</v>
      </c>
      <c r="U1402" t="s">
        <v>67</v>
      </c>
      <c r="X1402" t="str">
        <f>IF(T1402="","",_xlfn.LET(_xlpm.x,VLOOKUP(T1402,'Drop-down_menus'!$F$2:$G$16,2,FALSE),IF(_xlpm.x=0,"",_xlpm.x)))</f>
        <v/>
      </c>
      <c r="Y1402" t="str">
        <f>IF(U1402="","",_xlfn.LET(_xlpm.x,VLOOKUP(U1402,'Drop-down_menus'!$F$2:$G$16,2,FALSE),IF(_xlpm.x=0,"",_xlpm.x)))</f>
        <v>https://orcid.org/0000-0001-5767-3220</v>
      </c>
      <c r="Z1402" t="str">
        <f>IF(V1402="","",_xlfn.LET(_xlpm.x,VLOOKUP(V1402,'Drop-down_menus'!$F$2:$G$16,2,FALSE),IF(_xlpm.x=0,"",_xlpm.x)))</f>
        <v/>
      </c>
      <c r="AA1402" t="str">
        <f>IF(W1402="","",_xlfn.LET(_xlpm.x,VLOOKUP(W1402,'Drop-down_menus'!$F$2:$G$16,2,FALSE),IF(_xlpm.x=0,"",_xlpm.x)))</f>
        <v/>
      </c>
      <c r="AB1402" t="s">
        <v>678</v>
      </c>
      <c r="AE1402" t="s">
        <v>689</v>
      </c>
    </row>
    <row r="1403" spans="1:33" hidden="1" x14ac:dyDescent="0.2">
      <c r="A1403" s="2" t="s">
        <v>376</v>
      </c>
      <c r="C1403">
        <v>3526</v>
      </c>
      <c r="D1403" t="s">
        <v>700</v>
      </c>
      <c r="F1403" t="s">
        <v>691</v>
      </c>
      <c r="G1403">
        <v>1</v>
      </c>
      <c r="H1403" s="2" t="s">
        <v>700</v>
      </c>
      <c r="I1403" s="2" t="s">
        <v>700</v>
      </c>
      <c r="J1403" t="str">
        <f>IF($I1403="","",_xlfn.LET(_xlpm.x,VLOOKUP($I1403,'taxon-match_2026-08-31'!$A$2:$N$122,6,FALSE),IF(_xlpm.x=0,"",_xlpm.x)))</f>
        <v/>
      </c>
      <c r="K1403" t="str">
        <f>IF($I1403="","",_xlfn.LET(_xlpm.x,VLOOKUP($I1403,'taxon-match_2026-08-31'!$A$2:$N$122,4,FALSE),IF(_xlpm.x=0,"",_xlpm.x)))</f>
        <v>urn:lsid:marinespecies.org:taxname:1</v>
      </c>
      <c r="L1403" t="str">
        <f>IF($I1403="","",_xlfn.LET(_xlpm.x,VLOOKUP($I1403,'taxon-match_2026-08-31'!$A$2:$N$122,7,FALSE),IF(_xlpm.x=0,"",_xlpm.x)))</f>
        <v/>
      </c>
      <c r="M1403" t="str">
        <f>IF($I1403="","",_xlfn.LET(_xlpm.x,VLOOKUP($I1403,'taxon-match_2026-08-31'!$A$2:$N$122,8,FALSE),IF(_xlpm.x=0,"",_xlpm.x)))</f>
        <v/>
      </c>
      <c r="N1403" t="str">
        <f>IF($I1403="","",_xlfn.LET(_xlpm.x,VLOOKUP($I1403,'taxon-match_2026-08-31'!$A$2:$N$122,9,FALSE),IF(_xlpm.x=0,"",_xlpm.x)))</f>
        <v/>
      </c>
      <c r="O1403" t="str">
        <f>IF($I1403="","",_xlfn.LET(_xlpm.x,VLOOKUP($I1403,'taxon-match_2026-08-31'!$A$2:$N$122,10,FALSE),IF(_xlpm.x=0,"",_xlpm.x)))</f>
        <v/>
      </c>
      <c r="P1403" t="str">
        <f>IF($I1403="","",_xlfn.LET(_xlpm.x,VLOOKUP($I1403,'taxon-match_2026-08-31'!$A$2:$N$122,11,FALSE),IF(_xlpm.x=0,"",_xlpm.x)))</f>
        <v/>
      </c>
      <c r="Q1403" t="str">
        <f>IF($I1403="","",_xlfn.LET(_xlpm.x,VLOOKUP($I1403,'taxon-match_2026-08-31'!$A$2:$N$122,12,FALSE),IF(_xlpm.x=0,"",_xlpm.x)))</f>
        <v/>
      </c>
      <c r="R1403" t="str">
        <f>IF($I1403="","",_xlfn.LET(_xlpm.x,VLOOKUP($I1403,'taxon-match_2026-08-31'!$A$2:$N$122,14,FALSE),IF(_xlpm.x=0,"",_xlpm.x)))</f>
        <v/>
      </c>
      <c r="S1403" s="2" t="s">
        <v>2608</v>
      </c>
      <c r="T1403" t="s">
        <v>79</v>
      </c>
      <c r="U1403" t="s">
        <v>67</v>
      </c>
      <c r="X1403" t="str">
        <f>IF(T1403="","",_xlfn.LET(_xlpm.x,VLOOKUP(T1403,'Drop-down_menus'!$F$2:$G$16,2,FALSE),IF(_xlpm.x=0,"",_xlpm.x)))</f>
        <v/>
      </c>
      <c r="Y1403" t="str">
        <f>IF(U1403="","",_xlfn.LET(_xlpm.x,VLOOKUP(U1403,'Drop-down_menus'!$F$2:$G$16,2,FALSE),IF(_xlpm.x=0,"",_xlpm.x)))</f>
        <v>https://orcid.org/0000-0001-5767-3220</v>
      </c>
      <c r="Z1403" t="str">
        <f>IF(V1403="","",_xlfn.LET(_xlpm.x,VLOOKUP(V1403,'Drop-down_menus'!$F$2:$G$16,2,FALSE),IF(_xlpm.x=0,"",_xlpm.x)))</f>
        <v/>
      </c>
      <c r="AA1403" t="str">
        <f>IF(W1403="","",_xlfn.LET(_xlpm.x,VLOOKUP(W1403,'Drop-down_menus'!$F$2:$G$16,2,FALSE),IF(_xlpm.x=0,"",_xlpm.x)))</f>
        <v/>
      </c>
      <c r="AB1403" t="s">
        <v>678</v>
      </c>
      <c r="AE1403" t="s">
        <v>689</v>
      </c>
    </row>
    <row r="1404" spans="1:33" hidden="1" x14ac:dyDescent="0.2">
      <c r="A1404" s="2" t="s">
        <v>376</v>
      </c>
      <c r="C1404">
        <v>3527</v>
      </c>
      <c r="D1404" t="s">
        <v>700</v>
      </c>
      <c r="F1404" t="s">
        <v>691</v>
      </c>
      <c r="G1404">
        <v>20</v>
      </c>
      <c r="H1404" s="2" t="s">
        <v>700</v>
      </c>
      <c r="I1404" s="2" t="s">
        <v>700</v>
      </c>
      <c r="J1404" t="str">
        <f>IF($I1404="","",_xlfn.LET(_xlpm.x,VLOOKUP($I1404,'taxon-match_2026-08-31'!$A$2:$N$122,6,FALSE),IF(_xlpm.x=0,"",_xlpm.x)))</f>
        <v/>
      </c>
      <c r="K1404" t="str">
        <f>IF($I1404="","",_xlfn.LET(_xlpm.x,VLOOKUP($I1404,'taxon-match_2026-08-31'!$A$2:$N$122,4,FALSE),IF(_xlpm.x=0,"",_xlpm.x)))</f>
        <v>urn:lsid:marinespecies.org:taxname:1</v>
      </c>
      <c r="L1404" t="str">
        <f>IF($I1404="","",_xlfn.LET(_xlpm.x,VLOOKUP($I1404,'taxon-match_2026-08-31'!$A$2:$N$122,7,FALSE),IF(_xlpm.x=0,"",_xlpm.x)))</f>
        <v/>
      </c>
      <c r="M1404" t="str">
        <f>IF($I1404="","",_xlfn.LET(_xlpm.x,VLOOKUP($I1404,'taxon-match_2026-08-31'!$A$2:$N$122,8,FALSE),IF(_xlpm.x=0,"",_xlpm.x)))</f>
        <v/>
      </c>
      <c r="N1404" t="str">
        <f>IF($I1404="","",_xlfn.LET(_xlpm.x,VLOOKUP($I1404,'taxon-match_2026-08-31'!$A$2:$N$122,9,FALSE),IF(_xlpm.x=0,"",_xlpm.x)))</f>
        <v/>
      </c>
      <c r="O1404" t="str">
        <f>IF($I1404="","",_xlfn.LET(_xlpm.x,VLOOKUP($I1404,'taxon-match_2026-08-31'!$A$2:$N$122,10,FALSE),IF(_xlpm.x=0,"",_xlpm.x)))</f>
        <v/>
      </c>
      <c r="P1404" t="str">
        <f>IF($I1404="","",_xlfn.LET(_xlpm.x,VLOOKUP($I1404,'taxon-match_2026-08-31'!$A$2:$N$122,11,FALSE),IF(_xlpm.x=0,"",_xlpm.x)))</f>
        <v/>
      </c>
      <c r="Q1404" t="str">
        <f>IF($I1404="","",_xlfn.LET(_xlpm.x,VLOOKUP($I1404,'taxon-match_2026-08-31'!$A$2:$N$122,12,FALSE),IF(_xlpm.x=0,"",_xlpm.x)))</f>
        <v/>
      </c>
      <c r="R1404" t="str">
        <f>IF($I1404="","",_xlfn.LET(_xlpm.x,VLOOKUP($I1404,'taxon-match_2026-08-31'!$A$2:$N$122,14,FALSE),IF(_xlpm.x=0,"",_xlpm.x)))</f>
        <v/>
      </c>
      <c r="S1404" s="2" t="s">
        <v>2608</v>
      </c>
      <c r="T1404" t="s">
        <v>79</v>
      </c>
      <c r="U1404" t="s">
        <v>67</v>
      </c>
      <c r="X1404" t="str">
        <f>IF(T1404="","",_xlfn.LET(_xlpm.x,VLOOKUP(T1404,'Drop-down_menus'!$F$2:$G$16,2,FALSE),IF(_xlpm.x=0,"",_xlpm.x)))</f>
        <v/>
      </c>
      <c r="Y1404" t="str">
        <f>IF(U1404="","",_xlfn.LET(_xlpm.x,VLOOKUP(U1404,'Drop-down_menus'!$F$2:$G$16,2,FALSE),IF(_xlpm.x=0,"",_xlpm.x)))</f>
        <v>https://orcid.org/0000-0001-5767-3220</v>
      </c>
      <c r="Z1404" t="str">
        <f>IF(V1404="","",_xlfn.LET(_xlpm.x,VLOOKUP(V1404,'Drop-down_menus'!$F$2:$G$16,2,FALSE),IF(_xlpm.x=0,"",_xlpm.x)))</f>
        <v/>
      </c>
      <c r="AA1404" t="str">
        <f>IF(W1404="","",_xlfn.LET(_xlpm.x,VLOOKUP(W1404,'Drop-down_menus'!$F$2:$G$16,2,FALSE),IF(_xlpm.x=0,"",_xlpm.x)))</f>
        <v/>
      </c>
      <c r="AB1404" t="s">
        <v>678</v>
      </c>
      <c r="AE1404" t="s">
        <v>689</v>
      </c>
    </row>
    <row r="1405" spans="1:33" hidden="1" x14ac:dyDescent="0.2">
      <c r="A1405" s="2" t="s">
        <v>366</v>
      </c>
      <c r="C1405">
        <v>3415</v>
      </c>
      <c r="D1405" t="s">
        <v>700</v>
      </c>
      <c r="F1405" t="s">
        <v>824</v>
      </c>
      <c r="G1405">
        <v>1</v>
      </c>
      <c r="H1405" t="s">
        <v>824</v>
      </c>
      <c r="I1405" t="s">
        <v>824</v>
      </c>
      <c r="J1405" t="str">
        <f>IF($I1405="","",_xlfn.LET(_xlpm.x,VLOOKUP($I1405,'taxon-match_2026-08-31'!$A$2:$N$122,6,FALSE),IF(_xlpm.x=0,"",_xlpm.x)))</f>
        <v>Koehler, 1901</v>
      </c>
      <c r="K1405" t="str">
        <f>IF($I1405="","",_xlfn.LET(_xlpm.x,VLOOKUP($I1405,'taxon-match_2026-08-31'!$A$2:$N$122,4,FALSE),IF(_xlpm.x=0,"",_xlpm.x)))</f>
        <v>urn:lsid:marinespecies.org:taxname:160756</v>
      </c>
      <c r="L1405" t="str">
        <f>IF($I1405="","",_xlfn.LET(_xlpm.x,VLOOKUP($I1405,'taxon-match_2026-08-31'!$A$2:$N$122,7,FALSE),IF(_xlpm.x=0,"",_xlpm.x)))</f>
        <v>Animalia</v>
      </c>
      <c r="M1405" t="str">
        <f>IF($I1405="","",_xlfn.LET(_xlpm.x,VLOOKUP($I1405,'taxon-match_2026-08-31'!$A$2:$N$122,8,FALSE),IF(_xlpm.x=0,"",_xlpm.x)))</f>
        <v>Echinodermata</v>
      </c>
      <c r="N1405" t="str">
        <f>IF($I1405="","",_xlfn.LET(_xlpm.x,VLOOKUP($I1405,'taxon-match_2026-08-31'!$A$2:$N$122,9,FALSE),IF(_xlpm.x=0,"",_xlpm.x)))</f>
        <v>Echinoidea</v>
      </c>
      <c r="O1405" t="str">
        <f>IF($I1405="","",_xlfn.LET(_xlpm.x,VLOOKUP($I1405,'taxon-match_2026-08-31'!$A$2:$N$122,10,FALSE),IF(_xlpm.x=0,"",_xlpm.x)))</f>
        <v>Camarodonta</v>
      </c>
      <c r="P1405" t="str">
        <f>IF($I1405="","",_xlfn.LET(_xlpm.x,VLOOKUP($I1405,'taxon-match_2026-08-31'!$A$2:$N$122,11,FALSE),IF(_xlpm.x=0,"",_xlpm.x)))</f>
        <v>Echinidae</v>
      </c>
      <c r="Q1405" t="str">
        <f>IF($I1405="","",_xlfn.LET(_xlpm.x,VLOOKUP($I1405,'taxon-match_2026-08-31'!$A$2:$N$122,12,FALSE),IF(_xlpm.x=0,"",_xlpm.x)))</f>
        <v>Sterechinus</v>
      </c>
      <c r="R1405" t="str">
        <f>IF($I1405="","",_xlfn.LET(_xlpm.x,VLOOKUP($I1405,'taxon-match_2026-08-31'!$A$2:$N$122,14,FALSE),IF(_xlpm.x=0,"",_xlpm.x)))</f>
        <v/>
      </c>
      <c r="S1405" s="2" t="s">
        <v>2361</v>
      </c>
      <c r="T1405" t="s">
        <v>89</v>
      </c>
      <c r="U1405" t="s">
        <v>68</v>
      </c>
      <c r="V1405" t="s">
        <v>60</v>
      </c>
      <c r="X1405" t="str">
        <f>IF(T1405="","",_xlfn.LET(_xlpm.x,VLOOKUP(T1405,'Drop-down_menus'!$F$2:$G$16,2,FALSE),IF(_xlpm.x=0,"",_xlpm.x)))</f>
        <v/>
      </c>
      <c r="Y1405" t="str">
        <f>IF(U1405="","",_xlfn.LET(_xlpm.x,VLOOKUP(U1405,'Drop-down_menus'!$F$2:$G$16,2,FALSE),IF(_xlpm.x=0,"",_xlpm.x)))</f>
        <v>https://orcid.org/0000-0002-0981-7442</v>
      </c>
      <c r="Z1405" t="str">
        <f>IF(V1405="","",_xlfn.LET(_xlpm.x,VLOOKUP(V1405,'Drop-down_menus'!$F$2:$G$16,2,FALSE),IF(_xlpm.x=0,"",_xlpm.x)))</f>
        <v>https://orcid.org/0000-0002-9708-1761</v>
      </c>
      <c r="AA1405" t="str">
        <f>IF(W1405="","",_xlfn.LET(_xlpm.x,VLOOKUP(W1405,'Drop-down_menus'!$F$2:$G$16,2,FALSE),IF(_xlpm.x=0,"",_xlpm.x)))</f>
        <v/>
      </c>
      <c r="AB1405" t="s">
        <v>701</v>
      </c>
      <c r="AC1405" t="s">
        <v>678</v>
      </c>
      <c r="AD1405" t="s">
        <v>702</v>
      </c>
      <c r="AE1405" t="s">
        <v>703</v>
      </c>
      <c r="AF1405" t="s">
        <v>703</v>
      </c>
      <c r="AG1405" t="s">
        <v>684</v>
      </c>
    </row>
    <row r="1406" spans="1:33" hidden="1" x14ac:dyDescent="0.2">
      <c r="A1406" s="2" t="s">
        <v>366</v>
      </c>
      <c r="C1406">
        <v>3416</v>
      </c>
      <c r="D1406" t="s">
        <v>700</v>
      </c>
      <c r="F1406" t="s">
        <v>824</v>
      </c>
      <c r="G1406">
        <v>1</v>
      </c>
      <c r="H1406" t="s">
        <v>824</v>
      </c>
      <c r="I1406" t="s">
        <v>824</v>
      </c>
      <c r="J1406" t="str">
        <f>IF($I1406="","",_xlfn.LET(_xlpm.x,VLOOKUP($I1406,'taxon-match_2026-08-31'!$A$2:$N$122,6,FALSE),IF(_xlpm.x=0,"",_xlpm.x)))</f>
        <v>Koehler, 1901</v>
      </c>
      <c r="K1406" t="str">
        <f>IF($I1406="","",_xlfn.LET(_xlpm.x,VLOOKUP($I1406,'taxon-match_2026-08-31'!$A$2:$N$122,4,FALSE),IF(_xlpm.x=0,"",_xlpm.x)))</f>
        <v>urn:lsid:marinespecies.org:taxname:160756</v>
      </c>
      <c r="L1406" t="str">
        <f>IF($I1406="","",_xlfn.LET(_xlpm.x,VLOOKUP($I1406,'taxon-match_2026-08-31'!$A$2:$N$122,7,FALSE),IF(_xlpm.x=0,"",_xlpm.x)))</f>
        <v>Animalia</v>
      </c>
      <c r="M1406" t="str">
        <f>IF($I1406="","",_xlfn.LET(_xlpm.x,VLOOKUP($I1406,'taxon-match_2026-08-31'!$A$2:$N$122,8,FALSE),IF(_xlpm.x=0,"",_xlpm.x)))</f>
        <v>Echinodermata</v>
      </c>
      <c r="N1406" t="str">
        <f>IF($I1406="","",_xlfn.LET(_xlpm.x,VLOOKUP($I1406,'taxon-match_2026-08-31'!$A$2:$N$122,9,FALSE),IF(_xlpm.x=0,"",_xlpm.x)))</f>
        <v>Echinoidea</v>
      </c>
      <c r="O1406" t="str">
        <f>IF($I1406="","",_xlfn.LET(_xlpm.x,VLOOKUP($I1406,'taxon-match_2026-08-31'!$A$2:$N$122,10,FALSE),IF(_xlpm.x=0,"",_xlpm.x)))</f>
        <v>Camarodonta</v>
      </c>
      <c r="P1406" t="str">
        <f>IF($I1406="","",_xlfn.LET(_xlpm.x,VLOOKUP($I1406,'taxon-match_2026-08-31'!$A$2:$N$122,11,FALSE),IF(_xlpm.x=0,"",_xlpm.x)))</f>
        <v>Echinidae</v>
      </c>
      <c r="Q1406" t="str">
        <f>IF($I1406="","",_xlfn.LET(_xlpm.x,VLOOKUP($I1406,'taxon-match_2026-08-31'!$A$2:$N$122,12,FALSE),IF(_xlpm.x=0,"",_xlpm.x)))</f>
        <v>Sterechinus</v>
      </c>
      <c r="R1406" t="str">
        <f>IF($I1406="","",_xlfn.LET(_xlpm.x,VLOOKUP($I1406,'taxon-match_2026-08-31'!$A$2:$N$122,14,FALSE),IF(_xlpm.x=0,"",_xlpm.x)))</f>
        <v/>
      </c>
      <c r="S1406" s="2" t="s">
        <v>2361</v>
      </c>
      <c r="T1406" t="s">
        <v>89</v>
      </c>
      <c r="U1406" t="s">
        <v>68</v>
      </c>
      <c r="V1406" t="s">
        <v>60</v>
      </c>
      <c r="X1406" t="str">
        <f>IF(T1406="","",_xlfn.LET(_xlpm.x,VLOOKUP(T1406,'Drop-down_menus'!$F$2:$G$16,2,FALSE),IF(_xlpm.x=0,"",_xlpm.x)))</f>
        <v/>
      </c>
      <c r="Y1406" t="str">
        <f>IF(U1406="","",_xlfn.LET(_xlpm.x,VLOOKUP(U1406,'Drop-down_menus'!$F$2:$G$16,2,FALSE),IF(_xlpm.x=0,"",_xlpm.x)))</f>
        <v>https://orcid.org/0000-0002-0981-7442</v>
      </c>
      <c r="Z1406" t="str">
        <f>IF(V1406="","",_xlfn.LET(_xlpm.x,VLOOKUP(V1406,'Drop-down_menus'!$F$2:$G$16,2,FALSE),IF(_xlpm.x=0,"",_xlpm.x)))</f>
        <v>https://orcid.org/0000-0002-9708-1761</v>
      </c>
      <c r="AA1406" t="str">
        <f>IF(W1406="","",_xlfn.LET(_xlpm.x,VLOOKUP(W1406,'Drop-down_menus'!$F$2:$G$16,2,FALSE),IF(_xlpm.x=0,"",_xlpm.x)))</f>
        <v/>
      </c>
      <c r="AB1406" t="s">
        <v>701</v>
      </c>
      <c r="AC1406" t="s">
        <v>678</v>
      </c>
      <c r="AD1406" t="s">
        <v>702</v>
      </c>
      <c r="AE1406" t="s">
        <v>703</v>
      </c>
      <c r="AF1406" t="s">
        <v>703</v>
      </c>
      <c r="AG1406" t="s">
        <v>684</v>
      </c>
    </row>
    <row r="1407" spans="1:33" hidden="1" x14ac:dyDescent="0.2">
      <c r="A1407" s="2" t="s">
        <v>366</v>
      </c>
      <c r="C1407">
        <v>3417</v>
      </c>
      <c r="D1407" t="s">
        <v>700</v>
      </c>
      <c r="F1407" t="s">
        <v>824</v>
      </c>
      <c r="G1407">
        <v>1</v>
      </c>
      <c r="H1407" t="s">
        <v>824</v>
      </c>
      <c r="I1407" t="s">
        <v>824</v>
      </c>
      <c r="J1407" t="str">
        <f>IF($I1407="","",_xlfn.LET(_xlpm.x,VLOOKUP($I1407,'taxon-match_2026-08-31'!$A$2:$N$122,6,FALSE),IF(_xlpm.x=0,"",_xlpm.x)))</f>
        <v>Koehler, 1901</v>
      </c>
      <c r="K1407" t="str">
        <f>IF($I1407="","",_xlfn.LET(_xlpm.x,VLOOKUP($I1407,'taxon-match_2026-08-31'!$A$2:$N$122,4,FALSE),IF(_xlpm.x=0,"",_xlpm.x)))</f>
        <v>urn:lsid:marinespecies.org:taxname:160756</v>
      </c>
      <c r="L1407" t="str">
        <f>IF($I1407="","",_xlfn.LET(_xlpm.x,VLOOKUP($I1407,'taxon-match_2026-08-31'!$A$2:$N$122,7,FALSE),IF(_xlpm.x=0,"",_xlpm.x)))</f>
        <v>Animalia</v>
      </c>
      <c r="M1407" t="str">
        <f>IF($I1407="","",_xlfn.LET(_xlpm.x,VLOOKUP($I1407,'taxon-match_2026-08-31'!$A$2:$N$122,8,FALSE),IF(_xlpm.x=0,"",_xlpm.x)))</f>
        <v>Echinodermata</v>
      </c>
      <c r="N1407" t="str">
        <f>IF($I1407="","",_xlfn.LET(_xlpm.x,VLOOKUP($I1407,'taxon-match_2026-08-31'!$A$2:$N$122,9,FALSE),IF(_xlpm.x=0,"",_xlpm.x)))</f>
        <v>Echinoidea</v>
      </c>
      <c r="O1407" t="str">
        <f>IF($I1407="","",_xlfn.LET(_xlpm.x,VLOOKUP($I1407,'taxon-match_2026-08-31'!$A$2:$N$122,10,FALSE),IF(_xlpm.x=0,"",_xlpm.x)))</f>
        <v>Camarodonta</v>
      </c>
      <c r="P1407" t="str">
        <f>IF($I1407="","",_xlfn.LET(_xlpm.x,VLOOKUP($I1407,'taxon-match_2026-08-31'!$A$2:$N$122,11,FALSE),IF(_xlpm.x=0,"",_xlpm.x)))</f>
        <v>Echinidae</v>
      </c>
      <c r="Q1407" t="str">
        <f>IF($I1407="","",_xlfn.LET(_xlpm.x,VLOOKUP($I1407,'taxon-match_2026-08-31'!$A$2:$N$122,12,FALSE),IF(_xlpm.x=0,"",_xlpm.x)))</f>
        <v>Sterechinus</v>
      </c>
      <c r="R1407" t="str">
        <f>IF($I1407="","",_xlfn.LET(_xlpm.x,VLOOKUP($I1407,'taxon-match_2026-08-31'!$A$2:$N$122,14,FALSE),IF(_xlpm.x=0,"",_xlpm.x)))</f>
        <v/>
      </c>
      <c r="S1407" s="2" t="s">
        <v>2361</v>
      </c>
      <c r="T1407" t="s">
        <v>89</v>
      </c>
      <c r="U1407" t="s">
        <v>68</v>
      </c>
      <c r="V1407" t="s">
        <v>60</v>
      </c>
      <c r="X1407" t="str">
        <f>IF(T1407="","",_xlfn.LET(_xlpm.x,VLOOKUP(T1407,'Drop-down_menus'!$F$2:$G$16,2,FALSE),IF(_xlpm.x=0,"",_xlpm.x)))</f>
        <v/>
      </c>
      <c r="Y1407" t="str">
        <f>IF(U1407="","",_xlfn.LET(_xlpm.x,VLOOKUP(U1407,'Drop-down_menus'!$F$2:$G$16,2,FALSE),IF(_xlpm.x=0,"",_xlpm.x)))</f>
        <v>https://orcid.org/0000-0002-0981-7442</v>
      </c>
      <c r="Z1407" t="str">
        <f>IF(V1407="","",_xlfn.LET(_xlpm.x,VLOOKUP(V1407,'Drop-down_menus'!$F$2:$G$16,2,FALSE),IF(_xlpm.x=0,"",_xlpm.x)))</f>
        <v>https://orcid.org/0000-0002-9708-1761</v>
      </c>
      <c r="AA1407" t="str">
        <f>IF(W1407="","",_xlfn.LET(_xlpm.x,VLOOKUP(W1407,'Drop-down_menus'!$F$2:$G$16,2,FALSE),IF(_xlpm.x=0,"",_xlpm.x)))</f>
        <v/>
      </c>
      <c r="AB1407" t="s">
        <v>701</v>
      </c>
      <c r="AC1407" t="s">
        <v>678</v>
      </c>
      <c r="AD1407" t="s">
        <v>702</v>
      </c>
      <c r="AE1407" t="s">
        <v>703</v>
      </c>
      <c r="AF1407" t="s">
        <v>703</v>
      </c>
      <c r="AG1407" t="s">
        <v>684</v>
      </c>
    </row>
    <row r="1408" spans="1:33" hidden="1" x14ac:dyDescent="0.2">
      <c r="A1408" s="2" t="s">
        <v>366</v>
      </c>
      <c r="C1408">
        <v>3418</v>
      </c>
      <c r="D1408" t="s">
        <v>700</v>
      </c>
      <c r="F1408" t="s">
        <v>824</v>
      </c>
      <c r="G1408">
        <v>1</v>
      </c>
      <c r="H1408" t="s">
        <v>824</v>
      </c>
      <c r="I1408" t="s">
        <v>824</v>
      </c>
      <c r="J1408" t="str">
        <f>IF($I1408="","",_xlfn.LET(_xlpm.x,VLOOKUP($I1408,'taxon-match_2026-08-31'!$A$2:$N$122,6,FALSE),IF(_xlpm.x=0,"",_xlpm.x)))</f>
        <v>Koehler, 1901</v>
      </c>
      <c r="K1408" t="str">
        <f>IF($I1408="","",_xlfn.LET(_xlpm.x,VLOOKUP($I1408,'taxon-match_2026-08-31'!$A$2:$N$122,4,FALSE),IF(_xlpm.x=0,"",_xlpm.x)))</f>
        <v>urn:lsid:marinespecies.org:taxname:160756</v>
      </c>
      <c r="L1408" t="str">
        <f>IF($I1408="","",_xlfn.LET(_xlpm.x,VLOOKUP($I1408,'taxon-match_2026-08-31'!$A$2:$N$122,7,FALSE),IF(_xlpm.x=0,"",_xlpm.x)))</f>
        <v>Animalia</v>
      </c>
      <c r="M1408" t="str">
        <f>IF($I1408="","",_xlfn.LET(_xlpm.x,VLOOKUP($I1408,'taxon-match_2026-08-31'!$A$2:$N$122,8,FALSE),IF(_xlpm.x=0,"",_xlpm.x)))</f>
        <v>Echinodermata</v>
      </c>
      <c r="N1408" t="str">
        <f>IF($I1408="","",_xlfn.LET(_xlpm.x,VLOOKUP($I1408,'taxon-match_2026-08-31'!$A$2:$N$122,9,FALSE),IF(_xlpm.x=0,"",_xlpm.x)))</f>
        <v>Echinoidea</v>
      </c>
      <c r="O1408" t="str">
        <f>IF($I1408="","",_xlfn.LET(_xlpm.x,VLOOKUP($I1408,'taxon-match_2026-08-31'!$A$2:$N$122,10,FALSE),IF(_xlpm.x=0,"",_xlpm.x)))</f>
        <v>Camarodonta</v>
      </c>
      <c r="P1408" t="str">
        <f>IF($I1408="","",_xlfn.LET(_xlpm.x,VLOOKUP($I1408,'taxon-match_2026-08-31'!$A$2:$N$122,11,FALSE),IF(_xlpm.x=0,"",_xlpm.x)))</f>
        <v>Echinidae</v>
      </c>
      <c r="Q1408" t="str">
        <f>IF($I1408="","",_xlfn.LET(_xlpm.x,VLOOKUP($I1408,'taxon-match_2026-08-31'!$A$2:$N$122,12,FALSE),IF(_xlpm.x=0,"",_xlpm.x)))</f>
        <v>Sterechinus</v>
      </c>
      <c r="R1408" t="str">
        <f>IF($I1408="","",_xlfn.LET(_xlpm.x,VLOOKUP($I1408,'taxon-match_2026-08-31'!$A$2:$N$122,14,FALSE),IF(_xlpm.x=0,"",_xlpm.x)))</f>
        <v/>
      </c>
      <c r="S1408" s="2" t="s">
        <v>2361</v>
      </c>
      <c r="T1408" t="s">
        <v>89</v>
      </c>
      <c r="U1408" t="s">
        <v>68</v>
      </c>
      <c r="V1408" t="s">
        <v>60</v>
      </c>
      <c r="X1408" t="str">
        <f>IF(T1408="","",_xlfn.LET(_xlpm.x,VLOOKUP(T1408,'Drop-down_menus'!$F$2:$G$16,2,FALSE),IF(_xlpm.x=0,"",_xlpm.x)))</f>
        <v/>
      </c>
      <c r="Y1408" t="str">
        <f>IF(U1408="","",_xlfn.LET(_xlpm.x,VLOOKUP(U1408,'Drop-down_menus'!$F$2:$G$16,2,FALSE),IF(_xlpm.x=0,"",_xlpm.x)))</f>
        <v>https://orcid.org/0000-0002-0981-7442</v>
      </c>
      <c r="Z1408" t="str">
        <f>IF(V1408="","",_xlfn.LET(_xlpm.x,VLOOKUP(V1408,'Drop-down_menus'!$F$2:$G$16,2,FALSE),IF(_xlpm.x=0,"",_xlpm.x)))</f>
        <v>https://orcid.org/0000-0002-9708-1761</v>
      </c>
      <c r="AA1408" t="str">
        <f>IF(W1408="","",_xlfn.LET(_xlpm.x,VLOOKUP(W1408,'Drop-down_menus'!$F$2:$G$16,2,FALSE),IF(_xlpm.x=0,"",_xlpm.x)))</f>
        <v/>
      </c>
      <c r="AB1408" t="s">
        <v>701</v>
      </c>
      <c r="AC1408" t="s">
        <v>678</v>
      </c>
      <c r="AD1408" t="s">
        <v>702</v>
      </c>
      <c r="AE1408" t="s">
        <v>703</v>
      </c>
      <c r="AF1408" t="s">
        <v>703</v>
      </c>
      <c r="AG1408" t="s">
        <v>684</v>
      </c>
    </row>
    <row r="1409" spans="1:33" hidden="1" x14ac:dyDescent="0.2">
      <c r="A1409" s="2" t="s">
        <v>366</v>
      </c>
      <c r="C1409">
        <v>3419</v>
      </c>
      <c r="D1409" t="s">
        <v>700</v>
      </c>
      <c r="F1409" t="s">
        <v>824</v>
      </c>
      <c r="G1409">
        <v>1</v>
      </c>
      <c r="H1409" t="s">
        <v>824</v>
      </c>
      <c r="I1409" t="s">
        <v>824</v>
      </c>
      <c r="J1409" t="str">
        <f>IF($I1409="","",_xlfn.LET(_xlpm.x,VLOOKUP($I1409,'taxon-match_2026-08-31'!$A$2:$N$122,6,FALSE),IF(_xlpm.x=0,"",_xlpm.x)))</f>
        <v>Koehler, 1901</v>
      </c>
      <c r="K1409" t="str">
        <f>IF($I1409="","",_xlfn.LET(_xlpm.x,VLOOKUP($I1409,'taxon-match_2026-08-31'!$A$2:$N$122,4,FALSE),IF(_xlpm.x=0,"",_xlpm.x)))</f>
        <v>urn:lsid:marinespecies.org:taxname:160756</v>
      </c>
      <c r="L1409" t="str">
        <f>IF($I1409="","",_xlfn.LET(_xlpm.x,VLOOKUP($I1409,'taxon-match_2026-08-31'!$A$2:$N$122,7,FALSE),IF(_xlpm.x=0,"",_xlpm.x)))</f>
        <v>Animalia</v>
      </c>
      <c r="M1409" t="str">
        <f>IF($I1409="","",_xlfn.LET(_xlpm.x,VLOOKUP($I1409,'taxon-match_2026-08-31'!$A$2:$N$122,8,FALSE),IF(_xlpm.x=0,"",_xlpm.x)))</f>
        <v>Echinodermata</v>
      </c>
      <c r="N1409" t="str">
        <f>IF($I1409="","",_xlfn.LET(_xlpm.x,VLOOKUP($I1409,'taxon-match_2026-08-31'!$A$2:$N$122,9,FALSE),IF(_xlpm.x=0,"",_xlpm.x)))</f>
        <v>Echinoidea</v>
      </c>
      <c r="O1409" t="str">
        <f>IF($I1409="","",_xlfn.LET(_xlpm.x,VLOOKUP($I1409,'taxon-match_2026-08-31'!$A$2:$N$122,10,FALSE),IF(_xlpm.x=0,"",_xlpm.x)))</f>
        <v>Camarodonta</v>
      </c>
      <c r="P1409" t="str">
        <f>IF($I1409="","",_xlfn.LET(_xlpm.x,VLOOKUP($I1409,'taxon-match_2026-08-31'!$A$2:$N$122,11,FALSE),IF(_xlpm.x=0,"",_xlpm.x)))</f>
        <v>Echinidae</v>
      </c>
      <c r="Q1409" t="str">
        <f>IF($I1409="","",_xlfn.LET(_xlpm.x,VLOOKUP($I1409,'taxon-match_2026-08-31'!$A$2:$N$122,12,FALSE),IF(_xlpm.x=0,"",_xlpm.x)))</f>
        <v>Sterechinus</v>
      </c>
      <c r="R1409" t="str">
        <f>IF($I1409="","",_xlfn.LET(_xlpm.x,VLOOKUP($I1409,'taxon-match_2026-08-31'!$A$2:$N$122,14,FALSE),IF(_xlpm.x=0,"",_xlpm.x)))</f>
        <v/>
      </c>
      <c r="S1409" s="2" t="s">
        <v>2361</v>
      </c>
      <c r="T1409" t="s">
        <v>89</v>
      </c>
      <c r="U1409" t="s">
        <v>68</v>
      </c>
      <c r="V1409" t="s">
        <v>60</v>
      </c>
      <c r="X1409" t="str">
        <f>IF(T1409="","",_xlfn.LET(_xlpm.x,VLOOKUP(T1409,'Drop-down_menus'!$F$2:$G$16,2,FALSE),IF(_xlpm.x=0,"",_xlpm.x)))</f>
        <v/>
      </c>
      <c r="Y1409" t="str">
        <f>IF(U1409="","",_xlfn.LET(_xlpm.x,VLOOKUP(U1409,'Drop-down_menus'!$F$2:$G$16,2,FALSE),IF(_xlpm.x=0,"",_xlpm.x)))</f>
        <v>https://orcid.org/0000-0002-0981-7442</v>
      </c>
      <c r="Z1409" t="str">
        <f>IF(V1409="","",_xlfn.LET(_xlpm.x,VLOOKUP(V1409,'Drop-down_menus'!$F$2:$G$16,2,FALSE),IF(_xlpm.x=0,"",_xlpm.x)))</f>
        <v>https://orcid.org/0000-0002-9708-1761</v>
      </c>
      <c r="AA1409" t="str">
        <f>IF(W1409="","",_xlfn.LET(_xlpm.x,VLOOKUP(W1409,'Drop-down_menus'!$F$2:$G$16,2,FALSE),IF(_xlpm.x=0,"",_xlpm.x)))</f>
        <v/>
      </c>
      <c r="AB1409" t="s">
        <v>701</v>
      </c>
      <c r="AC1409" t="s">
        <v>678</v>
      </c>
      <c r="AD1409" t="s">
        <v>702</v>
      </c>
      <c r="AE1409" t="s">
        <v>703</v>
      </c>
      <c r="AF1409" t="s">
        <v>703</v>
      </c>
      <c r="AG1409" t="s">
        <v>684</v>
      </c>
    </row>
    <row r="1410" spans="1:33" hidden="1" x14ac:dyDescent="0.2">
      <c r="A1410" s="2" t="s">
        <v>366</v>
      </c>
      <c r="C1410">
        <v>3420</v>
      </c>
      <c r="D1410" t="s">
        <v>700</v>
      </c>
      <c r="F1410" t="s">
        <v>824</v>
      </c>
      <c r="G1410">
        <v>1</v>
      </c>
      <c r="H1410" t="s">
        <v>824</v>
      </c>
      <c r="I1410" t="s">
        <v>824</v>
      </c>
      <c r="J1410" t="str">
        <f>IF($I1410="","",_xlfn.LET(_xlpm.x,VLOOKUP($I1410,'taxon-match_2026-08-31'!$A$2:$N$122,6,FALSE),IF(_xlpm.x=0,"",_xlpm.x)))</f>
        <v>Koehler, 1901</v>
      </c>
      <c r="K1410" t="str">
        <f>IF($I1410="","",_xlfn.LET(_xlpm.x,VLOOKUP($I1410,'taxon-match_2026-08-31'!$A$2:$N$122,4,FALSE),IF(_xlpm.x=0,"",_xlpm.x)))</f>
        <v>urn:lsid:marinespecies.org:taxname:160756</v>
      </c>
      <c r="L1410" t="str">
        <f>IF($I1410="","",_xlfn.LET(_xlpm.x,VLOOKUP($I1410,'taxon-match_2026-08-31'!$A$2:$N$122,7,FALSE),IF(_xlpm.x=0,"",_xlpm.x)))</f>
        <v>Animalia</v>
      </c>
      <c r="M1410" t="str">
        <f>IF($I1410="","",_xlfn.LET(_xlpm.x,VLOOKUP($I1410,'taxon-match_2026-08-31'!$A$2:$N$122,8,FALSE),IF(_xlpm.x=0,"",_xlpm.x)))</f>
        <v>Echinodermata</v>
      </c>
      <c r="N1410" t="str">
        <f>IF($I1410="","",_xlfn.LET(_xlpm.x,VLOOKUP($I1410,'taxon-match_2026-08-31'!$A$2:$N$122,9,FALSE),IF(_xlpm.x=0,"",_xlpm.x)))</f>
        <v>Echinoidea</v>
      </c>
      <c r="O1410" t="str">
        <f>IF($I1410="","",_xlfn.LET(_xlpm.x,VLOOKUP($I1410,'taxon-match_2026-08-31'!$A$2:$N$122,10,FALSE),IF(_xlpm.x=0,"",_xlpm.x)))</f>
        <v>Camarodonta</v>
      </c>
      <c r="P1410" t="str">
        <f>IF($I1410="","",_xlfn.LET(_xlpm.x,VLOOKUP($I1410,'taxon-match_2026-08-31'!$A$2:$N$122,11,FALSE),IF(_xlpm.x=0,"",_xlpm.x)))</f>
        <v>Echinidae</v>
      </c>
      <c r="Q1410" t="str">
        <f>IF($I1410="","",_xlfn.LET(_xlpm.x,VLOOKUP($I1410,'taxon-match_2026-08-31'!$A$2:$N$122,12,FALSE),IF(_xlpm.x=0,"",_xlpm.x)))</f>
        <v>Sterechinus</v>
      </c>
      <c r="R1410" t="str">
        <f>IF($I1410="","",_xlfn.LET(_xlpm.x,VLOOKUP($I1410,'taxon-match_2026-08-31'!$A$2:$N$122,14,FALSE),IF(_xlpm.x=0,"",_xlpm.x)))</f>
        <v/>
      </c>
      <c r="S1410" s="2" t="s">
        <v>2361</v>
      </c>
      <c r="T1410" t="s">
        <v>89</v>
      </c>
      <c r="U1410" t="s">
        <v>68</v>
      </c>
      <c r="V1410" t="s">
        <v>60</v>
      </c>
      <c r="X1410" t="str">
        <f>IF(T1410="","",_xlfn.LET(_xlpm.x,VLOOKUP(T1410,'Drop-down_menus'!$F$2:$G$16,2,FALSE),IF(_xlpm.x=0,"",_xlpm.x)))</f>
        <v/>
      </c>
      <c r="Y1410" t="str">
        <f>IF(U1410="","",_xlfn.LET(_xlpm.x,VLOOKUP(U1410,'Drop-down_menus'!$F$2:$G$16,2,FALSE),IF(_xlpm.x=0,"",_xlpm.x)))</f>
        <v>https://orcid.org/0000-0002-0981-7442</v>
      </c>
      <c r="Z1410" t="str">
        <f>IF(V1410="","",_xlfn.LET(_xlpm.x,VLOOKUP(V1410,'Drop-down_menus'!$F$2:$G$16,2,FALSE),IF(_xlpm.x=0,"",_xlpm.x)))</f>
        <v>https://orcid.org/0000-0002-9708-1761</v>
      </c>
      <c r="AA1410" t="str">
        <f>IF(W1410="","",_xlfn.LET(_xlpm.x,VLOOKUP(W1410,'Drop-down_menus'!$F$2:$G$16,2,FALSE),IF(_xlpm.x=0,"",_xlpm.x)))</f>
        <v/>
      </c>
      <c r="AB1410" t="s">
        <v>701</v>
      </c>
      <c r="AC1410" t="s">
        <v>678</v>
      </c>
      <c r="AD1410" t="s">
        <v>702</v>
      </c>
      <c r="AE1410" t="s">
        <v>703</v>
      </c>
      <c r="AF1410" t="s">
        <v>703</v>
      </c>
      <c r="AG1410" t="s">
        <v>684</v>
      </c>
    </row>
    <row r="1411" spans="1:33" hidden="1" x14ac:dyDescent="0.2">
      <c r="A1411" s="2" t="s">
        <v>366</v>
      </c>
      <c r="C1411">
        <v>3421</v>
      </c>
      <c r="D1411" t="s">
        <v>700</v>
      </c>
      <c r="F1411" t="s">
        <v>824</v>
      </c>
      <c r="G1411">
        <v>1</v>
      </c>
      <c r="H1411" t="s">
        <v>824</v>
      </c>
      <c r="I1411" t="s">
        <v>824</v>
      </c>
      <c r="J1411" t="str">
        <f>IF($I1411="","",_xlfn.LET(_xlpm.x,VLOOKUP($I1411,'taxon-match_2026-08-31'!$A$2:$N$122,6,FALSE),IF(_xlpm.x=0,"",_xlpm.x)))</f>
        <v>Koehler, 1901</v>
      </c>
      <c r="K1411" t="str">
        <f>IF($I1411="","",_xlfn.LET(_xlpm.x,VLOOKUP($I1411,'taxon-match_2026-08-31'!$A$2:$N$122,4,FALSE),IF(_xlpm.x=0,"",_xlpm.x)))</f>
        <v>urn:lsid:marinespecies.org:taxname:160756</v>
      </c>
      <c r="L1411" t="str">
        <f>IF($I1411="","",_xlfn.LET(_xlpm.x,VLOOKUP($I1411,'taxon-match_2026-08-31'!$A$2:$N$122,7,FALSE),IF(_xlpm.x=0,"",_xlpm.x)))</f>
        <v>Animalia</v>
      </c>
      <c r="M1411" t="str">
        <f>IF($I1411="","",_xlfn.LET(_xlpm.x,VLOOKUP($I1411,'taxon-match_2026-08-31'!$A$2:$N$122,8,FALSE),IF(_xlpm.x=0,"",_xlpm.x)))</f>
        <v>Echinodermata</v>
      </c>
      <c r="N1411" t="str">
        <f>IF($I1411="","",_xlfn.LET(_xlpm.x,VLOOKUP($I1411,'taxon-match_2026-08-31'!$A$2:$N$122,9,FALSE),IF(_xlpm.x=0,"",_xlpm.x)))</f>
        <v>Echinoidea</v>
      </c>
      <c r="O1411" t="str">
        <f>IF($I1411="","",_xlfn.LET(_xlpm.x,VLOOKUP($I1411,'taxon-match_2026-08-31'!$A$2:$N$122,10,FALSE),IF(_xlpm.x=0,"",_xlpm.x)))</f>
        <v>Camarodonta</v>
      </c>
      <c r="P1411" t="str">
        <f>IF($I1411="","",_xlfn.LET(_xlpm.x,VLOOKUP($I1411,'taxon-match_2026-08-31'!$A$2:$N$122,11,FALSE),IF(_xlpm.x=0,"",_xlpm.x)))</f>
        <v>Echinidae</v>
      </c>
      <c r="Q1411" t="str">
        <f>IF($I1411="","",_xlfn.LET(_xlpm.x,VLOOKUP($I1411,'taxon-match_2026-08-31'!$A$2:$N$122,12,FALSE),IF(_xlpm.x=0,"",_xlpm.x)))</f>
        <v>Sterechinus</v>
      </c>
      <c r="R1411" t="str">
        <f>IF($I1411="","",_xlfn.LET(_xlpm.x,VLOOKUP($I1411,'taxon-match_2026-08-31'!$A$2:$N$122,14,FALSE),IF(_xlpm.x=0,"",_xlpm.x)))</f>
        <v/>
      </c>
      <c r="S1411" s="2" t="s">
        <v>2361</v>
      </c>
      <c r="T1411" t="s">
        <v>89</v>
      </c>
      <c r="U1411" t="s">
        <v>68</v>
      </c>
      <c r="V1411" t="s">
        <v>60</v>
      </c>
      <c r="X1411" t="str">
        <f>IF(T1411="","",_xlfn.LET(_xlpm.x,VLOOKUP(T1411,'Drop-down_menus'!$F$2:$G$16,2,FALSE),IF(_xlpm.x=0,"",_xlpm.x)))</f>
        <v/>
      </c>
      <c r="Y1411" t="str">
        <f>IF(U1411="","",_xlfn.LET(_xlpm.x,VLOOKUP(U1411,'Drop-down_menus'!$F$2:$G$16,2,FALSE),IF(_xlpm.x=0,"",_xlpm.x)))</f>
        <v>https://orcid.org/0000-0002-0981-7442</v>
      </c>
      <c r="Z1411" t="str">
        <f>IF(V1411="","",_xlfn.LET(_xlpm.x,VLOOKUP(V1411,'Drop-down_menus'!$F$2:$G$16,2,FALSE),IF(_xlpm.x=0,"",_xlpm.x)))</f>
        <v>https://orcid.org/0000-0002-9708-1761</v>
      </c>
      <c r="AA1411" t="str">
        <f>IF(W1411="","",_xlfn.LET(_xlpm.x,VLOOKUP(W1411,'Drop-down_menus'!$F$2:$G$16,2,FALSE),IF(_xlpm.x=0,"",_xlpm.x)))</f>
        <v/>
      </c>
      <c r="AB1411" t="s">
        <v>701</v>
      </c>
      <c r="AC1411" t="s">
        <v>678</v>
      </c>
      <c r="AD1411" t="s">
        <v>702</v>
      </c>
      <c r="AE1411" t="s">
        <v>703</v>
      </c>
      <c r="AF1411" t="s">
        <v>703</v>
      </c>
      <c r="AG1411" t="s">
        <v>684</v>
      </c>
    </row>
    <row r="1412" spans="1:33" hidden="1" x14ac:dyDescent="0.2">
      <c r="A1412" s="2" t="s">
        <v>366</v>
      </c>
      <c r="C1412">
        <v>3422</v>
      </c>
      <c r="D1412" t="s">
        <v>700</v>
      </c>
      <c r="F1412" t="s">
        <v>824</v>
      </c>
      <c r="G1412">
        <v>1</v>
      </c>
      <c r="H1412" t="s">
        <v>824</v>
      </c>
      <c r="I1412" t="s">
        <v>824</v>
      </c>
      <c r="J1412" t="str">
        <f>IF($I1412="","",_xlfn.LET(_xlpm.x,VLOOKUP($I1412,'taxon-match_2026-08-31'!$A$2:$N$122,6,FALSE),IF(_xlpm.x=0,"",_xlpm.x)))</f>
        <v>Koehler, 1901</v>
      </c>
      <c r="K1412" t="str">
        <f>IF($I1412="","",_xlfn.LET(_xlpm.x,VLOOKUP($I1412,'taxon-match_2026-08-31'!$A$2:$N$122,4,FALSE),IF(_xlpm.x=0,"",_xlpm.x)))</f>
        <v>urn:lsid:marinespecies.org:taxname:160756</v>
      </c>
      <c r="L1412" t="str">
        <f>IF($I1412="","",_xlfn.LET(_xlpm.x,VLOOKUP($I1412,'taxon-match_2026-08-31'!$A$2:$N$122,7,FALSE),IF(_xlpm.x=0,"",_xlpm.x)))</f>
        <v>Animalia</v>
      </c>
      <c r="M1412" t="str">
        <f>IF($I1412="","",_xlfn.LET(_xlpm.x,VLOOKUP($I1412,'taxon-match_2026-08-31'!$A$2:$N$122,8,FALSE),IF(_xlpm.x=0,"",_xlpm.x)))</f>
        <v>Echinodermata</v>
      </c>
      <c r="N1412" t="str">
        <f>IF($I1412="","",_xlfn.LET(_xlpm.x,VLOOKUP($I1412,'taxon-match_2026-08-31'!$A$2:$N$122,9,FALSE),IF(_xlpm.x=0,"",_xlpm.x)))</f>
        <v>Echinoidea</v>
      </c>
      <c r="O1412" t="str">
        <f>IF($I1412="","",_xlfn.LET(_xlpm.x,VLOOKUP($I1412,'taxon-match_2026-08-31'!$A$2:$N$122,10,FALSE),IF(_xlpm.x=0,"",_xlpm.x)))</f>
        <v>Camarodonta</v>
      </c>
      <c r="P1412" t="str">
        <f>IF($I1412="","",_xlfn.LET(_xlpm.x,VLOOKUP($I1412,'taxon-match_2026-08-31'!$A$2:$N$122,11,FALSE),IF(_xlpm.x=0,"",_xlpm.x)))</f>
        <v>Echinidae</v>
      </c>
      <c r="Q1412" t="str">
        <f>IF($I1412="","",_xlfn.LET(_xlpm.x,VLOOKUP($I1412,'taxon-match_2026-08-31'!$A$2:$N$122,12,FALSE),IF(_xlpm.x=0,"",_xlpm.x)))</f>
        <v>Sterechinus</v>
      </c>
      <c r="R1412" t="str">
        <f>IF($I1412="","",_xlfn.LET(_xlpm.x,VLOOKUP($I1412,'taxon-match_2026-08-31'!$A$2:$N$122,14,FALSE),IF(_xlpm.x=0,"",_xlpm.x)))</f>
        <v/>
      </c>
      <c r="S1412" s="2" t="s">
        <v>2361</v>
      </c>
      <c r="T1412" t="s">
        <v>89</v>
      </c>
      <c r="U1412" t="s">
        <v>68</v>
      </c>
      <c r="V1412" t="s">
        <v>60</v>
      </c>
      <c r="X1412" t="str">
        <f>IF(T1412="","",_xlfn.LET(_xlpm.x,VLOOKUP(T1412,'Drop-down_menus'!$F$2:$G$16,2,FALSE),IF(_xlpm.x=0,"",_xlpm.x)))</f>
        <v/>
      </c>
      <c r="Y1412" t="str">
        <f>IF(U1412="","",_xlfn.LET(_xlpm.x,VLOOKUP(U1412,'Drop-down_menus'!$F$2:$G$16,2,FALSE),IF(_xlpm.x=0,"",_xlpm.x)))</f>
        <v>https://orcid.org/0000-0002-0981-7442</v>
      </c>
      <c r="Z1412" t="str">
        <f>IF(V1412="","",_xlfn.LET(_xlpm.x,VLOOKUP(V1412,'Drop-down_menus'!$F$2:$G$16,2,FALSE),IF(_xlpm.x=0,"",_xlpm.x)))</f>
        <v>https://orcid.org/0000-0002-9708-1761</v>
      </c>
      <c r="AA1412" t="str">
        <f>IF(W1412="","",_xlfn.LET(_xlpm.x,VLOOKUP(W1412,'Drop-down_menus'!$F$2:$G$16,2,FALSE),IF(_xlpm.x=0,"",_xlpm.x)))</f>
        <v/>
      </c>
      <c r="AB1412" t="s">
        <v>701</v>
      </c>
      <c r="AC1412" t="s">
        <v>678</v>
      </c>
      <c r="AD1412" t="s">
        <v>702</v>
      </c>
      <c r="AE1412" t="s">
        <v>703</v>
      </c>
      <c r="AF1412" t="s">
        <v>703</v>
      </c>
      <c r="AG1412" t="s">
        <v>684</v>
      </c>
    </row>
    <row r="1413" spans="1:33" hidden="1" x14ac:dyDescent="0.2">
      <c r="A1413" s="2" t="s">
        <v>366</v>
      </c>
      <c r="C1413">
        <v>3423</v>
      </c>
      <c r="D1413" t="s">
        <v>700</v>
      </c>
      <c r="F1413" t="s">
        <v>824</v>
      </c>
      <c r="G1413">
        <v>1</v>
      </c>
      <c r="H1413" t="s">
        <v>824</v>
      </c>
      <c r="I1413" t="s">
        <v>824</v>
      </c>
      <c r="J1413" t="str">
        <f>IF($I1413="","",_xlfn.LET(_xlpm.x,VLOOKUP($I1413,'taxon-match_2026-08-31'!$A$2:$N$122,6,FALSE),IF(_xlpm.x=0,"",_xlpm.x)))</f>
        <v>Koehler, 1901</v>
      </c>
      <c r="K1413" t="str">
        <f>IF($I1413="","",_xlfn.LET(_xlpm.x,VLOOKUP($I1413,'taxon-match_2026-08-31'!$A$2:$N$122,4,FALSE),IF(_xlpm.x=0,"",_xlpm.x)))</f>
        <v>urn:lsid:marinespecies.org:taxname:160756</v>
      </c>
      <c r="L1413" t="str">
        <f>IF($I1413="","",_xlfn.LET(_xlpm.x,VLOOKUP($I1413,'taxon-match_2026-08-31'!$A$2:$N$122,7,FALSE),IF(_xlpm.x=0,"",_xlpm.x)))</f>
        <v>Animalia</v>
      </c>
      <c r="M1413" t="str">
        <f>IF($I1413="","",_xlfn.LET(_xlpm.x,VLOOKUP($I1413,'taxon-match_2026-08-31'!$A$2:$N$122,8,FALSE),IF(_xlpm.x=0,"",_xlpm.x)))</f>
        <v>Echinodermata</v>
      </c>
      <c r="N1413" t="str">
        <f>IF($I1413="","",_xlfn.LET(_xlpm.x,VLOOKUP($I1413,'taxon-match_2026-08-31'!$A$2:$N$122,9,FALSE),IF(_xlpm.x=0,"",_xlpm.x)))</f>
        <v>Echinoidea</v>
      </c>
      <c r="O1413" t="str">
        <f>IF($I1413="","",_xlfn.LET(_xlpm.x,VLOOKUP($I1413,'taxon-match_2026-08-31'!$A$2:$N$122,10,FALSE),IF(_xlpm.x=0,"",_xlpm.x)))</f>
        <v>Camarodonta</v>
      </c>
      <c r="P1413" t="str">
        <f>IF($I1413="","",_xlfn.LET(_xlpm.x,VLOOKUP($I1413,'taxon-match_2026-08-31'!$A$2:$N$122,11,FALSE),IF(_xlpm.x=0,"",_xlpm.x)))</f>
        <v>Echinidae</v>
      </c>
      <c r="Q1413" t="str">
        <f>IF($I1413="","",_xlfn.LET(_xlpm.x,VLOOKUP($I1413,'taxon-match_2026-08-31'!$A$2:$N$122,12,FALSE),IF(_xlpm.x=0,"",_xlpm.x)))</f>
        <v>Sterechinus</v>
      </c>
      <c r="R1413" t="str">
        <f>IF($I1413="","",_xlfn.LET(_xlpm.x,VLOOKUP($I1413,'taxon-match_2026-08-31'!$A$2:$N$122,14,FALSE),IF(_xlpm.x=0,"",_xlpm.x)))</f>
        <v/>
      </c>
      <c r="S1413" s="2" t="s">
        <v>2361</v>
      </c>
      <c r="T1413" t="s">
        <v>89</v>
      </c>
      <c r="U1413" t="s">
        <v>68</v>
      </c>
      <c r="V1413" t="s">
        <v>60</v>
      </c>
      <c r="X1413" t="str">
        <f>IF(T1413="","",_xlfn.LET(_xlpm.x,VLOOKUP(T1413,'Drop-down_menus'!$F$2:$G$16,2,FALSE),IF(_xlpm.x=0,"",_xlpm.x)))</f>
        <v/>
      </c>
      <c r="Y1413" t="str">
        <f>IF(U1413="","",_xlfn.LET(_xlpm.x,VLOOKUP(U1413,'Drop-down_menus'!$F$2:$G$16,2,FALSE),IF(_xlpm.x=0,"",_xlpm.x)))</f>
        <v>https://orcid.org/0000-0002-0981-7442</v>
      </c>
      <c r="Z1413" t="str">
        <f>IF(V1413="","",_xlfn.LET(_xlpm.x,VLOOKUP(V1413,'Drop-down_menus'!$F$2:$G$16,2,FALSE),IF(_xlpm.x=0,"",_xlpm.x)))</f>
        <v>https://orcid.org/0000-0002-9708-1761</v>
      </c>
      <c r="AA1413" t="str">
        <f>IF(W1413="","",_xlfn.LET(_xlpm.x,VLOOKUP(W1413,'Drop-down_menus'!$F$2:$G$16,2,FALSE),IF(_xlpm.x=0,"",_xlpm.x)))</f>
        <v/>
      </c>
      <c r="AB1413" t="s">
        <v>701</v>
      </c>
      <c r="AC1413" t="s">
        <v>678</v>
      </c>
      <c r="AD1413" t="s">
        <v>702</v>
      </c>
      <c r="AE1413" t="s">
        <v>703</v>
      </c>
      <c r="AF1413" t="s">
        <v>703</v>
      </c>
      <c r="AG1413" t="s">
        <v>684</v>
      </c>
    </row>
    <row r="1414" spans="1:33" hidden="1" x14ac:dyDescent="0.2">
      <c r="A1414" s="2" t="s">
        <v>366</v>
      </c>
      <c r="C1414">
        <v>3424</v>
      </c>
      <c r="D1414" t="s">
        <v>700</v>
      </c>
      <c r="F1414" t="s">
        <v>824</v>
      </c>
      <c r="G1414">
        <v>1</v>
      </c>
      <c r="H1414" t="s">
        <v>824</v>
      </c>
      <c r="I1414" t="s">
        <v>824</v>
      </c>
      <c r="J1414" t="str">
        <f>IF($I1414="","",_xlfn.LET(_xlpm.x,VLOOKUP($I1414,'taxon-match_2026-08-31'!$A$2:$N$122,6,FALSE),IF(_xlpm.x=0,"",_xlpm.x)))</f>
        <v>Koehler, 1901</v>
      </c>
      <c r="K1414" t="str">
        <f>IF($I1414="","",_xlfn.LET(_xlpm.x,VLOOKUP($I1414,'taxon-match_2026-08-31'!$A$2:$N$122,4,FALSE),IF(_xlpm.x=0,"",_xlpm.x)))</f>
        <v>urn:lsid:marinespecies.org:taxname:160756</v>
      </c>
      <c r="L1414" t="str">
        <f>IF($I1414="","",_xlfn.LET(_xlpm.x,VLOOKUP($I1414,'taxon-match_2026-08-31'!$A$2:$N$122,7,FALSE),IF(_xlpm.x=0,"",_xlpm.x)))</f>
        <v>Animalia</v>
      </c>
      <c r="M1414" t="str">
        <f>IF($I1414="","",_xlfn.LET(_xlpm.x,VLOOKUP($I1414,'taxon-match_2026-08-31'!$A$2:$N$122,8,FALSE),IF(_xlpm.x=0,"",_xlpm.x)))</f>
        <v>Echinodermata</v>
      </c>
      <c r="N1414" t="str">
        <f>IF($I1414="","",_xlfn.LET(_xlpm.x,VLOOKUP($I1414,'taxon-match_2026-08-31'!$A$2:$N$122,9,FALSE),IF(_xlpm.x=0,"",_xlpm.x)))</f>
        <v>Echinoidea</v>
      </c>
      <c r="O1414" t="str">
        <f>IF($I1414="","",_xlfn.LET(_xlpm.x,VLOOKUP($I1414,'taxon-match_2026-08-31'!$A$2:$N$122,10,FALSE),IF(_xlpm.x=0,"",_xlpm.x)))</f>
        <v>Camarodonta</v>
      </c>
      <c r="P1414" t="str">
        <f>IF($I1414="","",_xlfn.LET(_xlpm.x,VLOOKUP($I1414,'taxon-match_2026-08-31'!$A$2:$N$122,11,FALSE),IF(_xlpm.x=0,"",_xlpm.x)))</f>
        <v>Echinidae</v>
      </c>
      <c r="Q1414" t="str">
        <f>IF($I1414="","",_xlfn.LET(_xlpm.x,VLOOKUP($I1414,'taxon-match_2026-08-31'!$A$2:$N$122,12,FALSE),IF(_xlpm.x=0,"",_xlpm.x)))</f>
        <v>Sterechinus</v>
      </c>
      <c r="R1414" t="str">
        <f>IF($I1414="","",_xlfn.LET(_xlpm.x,VLOOKUP($I1414,'taxon-match_2026-08-31'!$A$2:$N$122,14,FALSE),IF(_xlpm.x=0,"",_xlpm.x)))</f>
        <v/>
      </c>
      <c r="S1414" s="2" t="s">
        <v>2361</v>
      </c>
      <c r="T1414" t="s">
        <v>89</v>
      </c>
      <c r="U1414" t="s">
        <v>68</v>
      </c>
      <c r="V1414" t="s">
        <v>60</v>
      </c>
      <c r="X1414" t="str">
        <f>IF(T1414="","",_xlfn.LET(_xlpm.x,VLOOKUP(T1414,'Drop-down_menus'!$F$2:$G$16,2,FALSE),IF(_xlpm.x=0,"",_xlpm.x)))</f>
        <v/>
      </c>
      <c r="Y1414" t="str">
        <f>IF(U1414="","",_xlfn.LET(_xlpm.x,VLOOKUP(U1414,'Drop-down_menus'!$F$2:$G$16,2,FALSE),IF(_xlpm.x=0,"",_xlpm.x)))</f>
        <v>https://orcid.org/0000-0002-0981-7442</v>
      </c>
      <c r="Z1414" t="str">
        <f>IF(V1414="","",_xlfn.LET(_xlpm.x,VLOOKUP(V1414,'Drop-down_menus'!$F$2:$G$16,2,FALSE),IF(_xlpm.x=0,"",_xlpm.x)))</f>
        <v>https://orcid.org/0000-0002-9708-1761</v>
      </c>
      <c r="AA1414" t="str">
        <f>IF(W1414="","",_xlfn.LET(_xlpm.x,VLOOKUP(W1414,'Drop-down_menus'!$F$2:$G$16,2,FALSE),IF(_xlpm.x=0,"",_xlpm.x)))</f>
        <v/>
      </c>
      <c r="AB1414" t="s">
        <v>701</v>
      </c>
      <c r="AC1414" t="s">
        <v>678</v>
      </c>
      <c r="AD1414" t="s">
        <v>702</v>
      </c>
      <c r="AE1414" t="s">
        <v>703</v>
      </c>
      <c r="AF1414" t="s">
        <v>703</v>
      </c>
      <c r="AG1414" t="s">
        <v>684</v>
      </c>
    </row>
    <row r="1415" spans="1:33" hidden="1" x14ac:dyDescent="0.2">
      <c r="A1415" s="2" t="s">
        <v>366</v>
      </c>
      <c r="C1415">
        <v>3425</v>
      </c>
      <c r="D1415" t="s">
        <v>700</v>
      </c>
      <c r="F1415" t="s">
        <v>824</v>
      </c>
      <c r="G1415">
        <v>1</v>
      </c>
      <c r="H1415" t="s">
        <v>824</v>
      </c>
      <c r="I1415" t="s">
        <v>824</v>
      </c>
      <c r="J1415" t="str">
        <f>IF($I1415="","",_xlfn.LET(_xlpm.x,VLOOKUP($I1415,'taxon-match_2026-08-31'!$A$2:$N$122,6,FALSE),IF(_xlpm.x=0,"",_xlpm.x)))</f>
        <v>Koehler, 1901</v>
      </c>
      <c r="K1415" t="str">
        <f>IF($I1415="","",_xlfn.LET(_xlpm.x,VLOOKUP($I1415,'taxon-match_2026-08-31'!$A$2:$N$122,4,FALSE),IF(_xlpm.x=0,"",_xlpm.x)))</f>
        <v>urn:lsid:marinespecies.org:taxname:160756</v>
      </c>
      <c r="L1415" t="str">
        <f>IF($I1415="","",_xlfn.LET(_xlpm.x,VLOOKUP($I1415,'taxon-match_2026-08-31'!$A$2:$N$122,7,FALSE),IF(_xlpm.x=0,"",_xlpm.x)))</f>
        <v>Animalia</v>
      </c>
      <c r="M1415" t="str">
        <f>IF($I1415="","",_xlfn.LET(_xlpm.x,VLOOKUP($I1415,'taxon-match_2026-08-31'!$A$2:$N$122,8,FALSE),IF(_xlpm.x=0,"",_xlpm.x)))</f>
        <v>Echinodermata</v>
      </c>
      <c r="N1415" t="str">
        <f>IF($I1415="","",_xlfn.LET(_xlpm.x,VLOOKUP($I1415,'taxon-match_2026-08-31'!$A$2:$N$122,9,FALSE),IF(_xlpm.x=0,"",_xlpm.x)))</f>
        <v>Echinoidea</v>
      </c>
      <c r="O1415" t="str">
        <f>IF($I1415="","",_xlfn.LET(_xlpm.x,VLOOKUP($I1415,'taxon-match_2026-08-31'!$A$2:$N$122,10,FALSE),IF(_xlpm.x=0,"",_xlpm.x)))</f>
        <v>Camarodonta</v>
      </c>
      <c r="P1415" t="str">
        <f>IF($I1415="","",_xlfn.LET(_xlpm.x,VLOOKUP($I1415,'taxon-match_2026-08-31'!$A$2:$N$122,11,FALSE),IF(_xlpm.x=0,"",_xlpm.x)))</f>
        <v>Echinidae</v>
      </c>
      <c r="Q1415" t="str">
        <f>IF($I1415="","",_xlfn.LET(_xlpm.x,VLOOKUP($I1415,'taxon-match_2026-08-31'!$A$2:$N$122,12,FALSE),IF(_xlpm.x=0,"",_xlpm.x)))</f>
        <v>Sterechinus</v>
      </c>
      <c r="R1415" t="str">
        <f>IF($I1415="","",_xlfn.LET(_xlpm.x,VLOOKUP($I1415,'taxon-match_2026-08-31'!$A$2:$N$122,14,FALSE),IF(_xlpm.x=0,"",_xlpm.x)))</f>
        <v/>
      </c>
      <c r="S1415" s="2" t="s">
        <v>2361</v>
      </c>
      <c r="T1415" t="s">
        <v>89</v>
      </c>
      <c r="U1415" t="s">
        <v>68</v>
      </c>
      <c r="V1415" t="s">
        <v>60</v>
      </c>
      <c r="X1415" t="str">
        <f>IF(T1415="","",_xlfn.LET(_xlpm.x,VLOOKUP(T1415,'Drop-down_menus'!$F$2:$G$16,2,FALSE),IF(_xlpm.x=0,"",_xlpm.x)))</f>
        <v/>
      </c>
      <c r="Y1415" t="str">
        <f>IF(U1415="","",_xlfn.LET(_xlpm.x,VLOOKUP(U1415,'Drop-down_menus'!$F$2:$G$16,2,FALSE),IF(_xlpm.x=0,"",_xlpm.x)))</f>
        <v>https://orcid.org/0000-0002-0981-7442</v>
      </c>
      <c r="Z1415" t="str">
        <f>IF(V1415="","",_xlfn.LET(_xlpm.x,VLOOKUP(V1415,'Drop-down_menus'!$F$2:$G$16,2,FALSE),IF(_xlpm.x=0,"",_xlpm.x)))</f>
        <v>https://orcid.org/0000-0002-9708-1761</v>
      </c>
      <c r="AA1415" t="str">
        <f>IF(W1415="","",_xlfn.LET(_xlpm.x,VLOOKUP(W1415,'Drop-down_menus'!$F$2:$G$16,2,FALSE),IF(_xlpm.x=0,"",_xlpm.x)))</f>
        <v/>
      </c>
      <c r="AB1415" t="s">
        <v>701</v>
      </c>
      <c r="AC1415" t="s">
        <v>678</v>
      </c>
      <c r="AD1415" t="s">
        <v>702</v>
      </c>
      <c r="AE1415" t="s">
        <v>703</v>
      </c>
      <c r="AF1415" t="s">
        <v>703</v>
      </c>
      <c r="AG1415" t="s">
        <v>684</v>
      </c>
    </row>
    <row r="1416" spans="1:33" hidden="1" x14ac:dyDescent="0.2">
      <c r="A1416" s="2" t="s">
        <v>366</v>
      </c>
      <c r="C1416">
        <v>3426</v>
      </c>
      <c r="D1416" t="s">
        <v>700</v>
      </c>
      <c r="F1416" t="s">
        <v>824</v>
      </c>
      <c r="G1416">
        <v>1</v>
      </c>
      <c r="H1416" t="s">
        <v>824</v>
      </c>
      <c r="I1416" t="s">
        <v>824</v>
      </c>
      <c r="J1416" t="str">
        <f>IF($I1416="","",_xlfn.LET(_xlpm.x,VLOOKUP($I1416,'taxon-match_2026-08-31'!$A$2:$N$122,6,FALSE),IF(_xlpm.x=0,"",_xlpm.x)))</f>
        <v>Koehler, 1901</v>
      </c>
      <c r="K1416" t="str">
        <f>IF($I1416="","",_xlfn.LET(_xlpm.x,VLOOKUP($I1416,'taxon-match_2026-08-31'!$A$2:$N$122,4,FALSE),IF(_xlpm.x=0,"",_xlpm.x)))</f>
        <v>urn:lsid:marinespecies.org:taxname:160756</v>
      </c>
      <c r="L1416" t="str">
        <f>IF($I1416="","",_xlfn.LET(_xlpm.x,VLOOKUP($I1416,'taxon-match_2026-08-31'!$A$2:$N$122,7,FALSE),IF(_xlpm.x=0,"",_xlpm.x)))</f>
        <v>Animalia</v>
      </c>
      <c r="M1416" t="str">
        <f>IF($I1416="","",_xlfn.LET(_xlpm.x,VLOOKUP($I1416,'taxon-match_2026-08-31'!$A$2:$N$122,8,FALSE),IF(_xlpm.x=0,"",_xlpm.x)))</f>
        <v>Echinodermata</v>
      </c>
      <c r="N1416" t="str">
        <f>IF($I1416="","",_xlfn.LET(_xlpm.x,VLOOKUP($I1416,'taxon-match_2026-08-31'!$A$2:$N$122,9,FALSE),IF(_xlpm.x=0,"",_xlpm.x)))</f>
        <v>Echinoidea</v>
      </c>
      <c r="O1416" t="str">
        <f>IF($I1416="","",_xlfn.LET(_xlpm.x,VLOOKUP($I1416,'taxon-match_2026-08-31'!$A$2:$N$122,10,FALSE),IF(_xlpm.x=0,"",_xlpm.x)))</f>
        <v>Camarodonta</v>
      </c>
      <c r="P1416" t="str">
        <f>IF($I1416="","",_xlfn.LET(_xlpm.x,VLOOKUP($I1416,'taxon-match_2026-08-31'!$A$2:$N$122,11,FALSE),IF(_xlpm.x=0,"",_xlpm.x)))</f>
        <v>Echinidae</v>
      </c>
      <c r="Q1416" t="str">
        <f>IF($I1416="","",_xlfn.LET(_xlpm.x,VLOOKUP($I1416,'taxon-match_2026-08-31'!$A$2:$N$122,12,FALSE),IF(_xlpm.x=0,"",_xlpm.x)))</f>
        <v>Sterechinus</v>
      </c>
      <c r="R1416" t="str">
        <f>IF($I1416="","",_xlfn.LET(_xlpm.x,VLOOKUP($I1416,'taxon-match_2026-08-31'!$A$2:$N$122,14,FALSE),IF(_xlpm.x=0,"",_xlpm.x)))</f>
        <v/>
      </c>
      <c r="S1416" s="2" t="s">
        <v>2361</v>
      </c>
      <c r="T1416" t="s">
        <v>89</v>
      </c>
      <c r="U1416" t="s">
        <v>68</v>
      </c>
      <c r="V1416" t="s">
        <v>60</v>
      </c>
      <c r="X1416" t="str">
        <f>IF(T1416="","",_xlfn.LET(_xlpm.x,VLOOKUP(T1416,'Drop-down_menus'!$F$2:$G$16,2,FALSE),IF(_xlpm.x=0,"",_xlpm.x)))</f>
        <v/>
      </c>
      <c r="Y1416" t="str">
        <f>IF(U1416="","",_xlfn.LET(_xlpm.x,VLOOKUP(U1416,'Drop-down_menus'!$F$2:$G$16,2,FALSE),IF(_xlpm.x=0,"",_xlpm.x)))</f>
        <v>https://orcid.org/0000-0002-0981-7442</v>
      </c>
      <c r="Z1416" t="str">
        <f>IF(V1416="","",_xlfn.LET(_xlpm.x,VLOOKUP(V1416,'Drop-down_menus'!$F$2:$G$16,2,FALSE),IF(_xlpm.x=0,"",_xlpm.x)))</f>
        <v>https://orcid.org/0000-0002-9708-1761</v>
      </c>
      <c r="AA1416" t="str">
        <f>IF(W1416="","",_xlfn.LET(_xlpm.x,VLOOKUP(W1416,'Drop-down_menus'!$F$2:$G$16,2,FALSE),IF(_xlpm.x=0,"",_xlpm.x)))</f>
        <v/>
      </c>
      <c r="AB1416" t="s">
        <v>701</v>
      </c>
      <c r="AC1416" t="s">
        <v>678</v>
      </c>
      <c r="AD1416" t="s">
        <v>702</v>
      </c>
      <c r="AE1416" t="s">
        <v>703</v>
      </c>
      <c r="AF1416" t="s">
        <v>703</v>
      </c>
      <c r="AG1416" t="s">
        <v>684</v>
      </c>
    </row>
    <row r="1417" spans="1:33" hidden="1" x14ac:dyDescent="0.2">
      <c r="A1417" s="2" t="s">
        <v>366</v>
      </c>
      <c r="C1417">
        <v>3427</v>
      </c>
      <c r="D1417" t="s">
        <v>700</v>
      </c>
      <c r="F1417" t="s">
        <v>824</v>
      </c>
      <c r="G1417">
        <v>1</v>
      </c>
      <c r="H1417" t="s">
        <v>824</v>
      </c>
      <c r="I1417" t="s">
        <v>824</v>
      </c>
      <c r="J1417" t="str">
        <f>IF($I1417="","",_xlfn.LET(_xlpm.x,VLOOKUP($I1417,'taxon-match_2026-08-31'!$A$2:$N$122,6,FALSE),IF(_xlpm.x=0,"",_xlpm.x)))</f>
        <v>Koehler, 1901</v>
      </c>
      <c r="K1417" t="str">
        <f>IF($I1417="","",_xlfn.LET(_xlpm.x,VLOOKUP($I1417,'taxon-match_2026-08-31'!$A$2:$N$122,4,FALSE),IF(_xlpm.x=0,"",_xlpm.x)))</f>
        <v>urn:lsid:marinespecies.org:taxname:160756</v>
      </c>
      <c r="L1417" t="str">
        <f>IF($I1417="","",_xlfn.LET(_xlpm.x,VLOOKUP($I1417,'taxon-match_2026-08-31'!$A$2:$N$122,7,FALSE),IF(_xlpm.x=0,"",_xlpm.x)))</f>
        <v>Animalia</v>
      </c>
      <c r="M1417" t="str">
        <f>IF($I1417="","",_xlfn.LET(_xlpm.x,VLOOKUP($I1417,'taxon-match_2026-08-31'!$A$2:$N$122,8,FALSE),IF(_xlpm.x=0,"",_xlpm.x)))</f>
        <v>Echinodermata</v>
      </c>
      <c r="N1417" t="str">
        <f>IF($I1417="","",_xlfn.LET(_xlpm.x,VLOOKUP($I1417,'taxon-match_2026-08-31'!$A$2:$N$122,9,FALSE),IF(_xlpm.x=0,"",_xlpm.x)))</f>
        <v>Echinoidea</v>
      </c>
      <c r="O1417" t="str">
        <f>IF($I1417="","",_xlfn.LET(_xlpm.x,VLOOKUP($I1417,'taxon-match_2026-08-31'!$A$2:$N$122,10,FALSE),IF(_xlpm.x=0,"",_xlpm.x)))</f>
        <v>Camarodonta</v>
      </c>
      <c r="P1417" t="str">
        <f>IF($I1417="","",_xlfn.LET(_xlpm.x,VLOOKUP($I1417,'taxon-match_2026-08-31'!$A$2:$N$122,11,FALSE),IF(_xlpm.x=0,"",_xlpm.x)))</f>
        <v>Echinidae</v>
      </c>
      <c r="Q1417" t="str">
        <f>IF($I1417="","",_xlfn.LET(_xlpm.x,VLOOKUP($I1417,'taxon-match_2026-08-31'!$A$2:$N$122,12,FALSE),IF(_xlpm.x=0,"",_xlpm.x)))</f>
        <v>Sterechinus</v>
      </c>
      <c r="R1417" t="str">
        <f>IF($I1417="","",_xlfn.LET(_xlpm.x,VLOOKUP($I1417,'taxon-match_2026-08-31'!$A$2:$N$122,14,FALSE),IF(_xlpm.x=0,"",_xlpm.x)))</f>
        <v/>
      </c>
      <c r="S1417" s="2" t="s">
        <v>2361</v>
      </c>
      <c r="T1417" t="s">
        <v>89</v>
      </c>
      <c r="U1417" t="s">
        <v>68</v>
      </c>
      <c r="V1417" t="s">
        <v>60</v>
      </c>
      <c r="X1417" t="str">
        <f>IF(T1417="","",_xlfn.LET(_xlpm.x,VLOOKUP(T1417,'Drop-down_menus'!$F$2:$G$16,2,FALSE),IF(_xlpm.x=0,"",_xlpm.x)))</f>
        <v/>
      </c>
      <c r="Y1417" t="str">
        <f>IF(U1417="","",_xlfn.LET(_xlpm.x,VLOOKUP(U1417,'Drop-down_menus'!$F$2:$G$16,2,FALSE),IF(_xlpm.x=0,"",_xlpm.x)))</f>
        <v>https://orcid.org/0000-0002-0981-7442</v>
      </c>
      <c r="Z1417" t="str">
        <f>IF(V1417="","",_xlfn.LET(_xlpm.x,VLOOKUP(V1417,'Drop-down_menus'!$F$2:$G$16,2,FALSE),IF(_xlpm.x=0,"",_xlpm.x)))</f>
        <v>https://orcid.org/0000-0002-9708-1761</v>
      </c>
      <c r="AA1417" t="str">
        <f>IF(W1417="","",_xlfn.LET(_xlpm.x,VLOOKUP(W1417,'Drop-down_menus'!$F$2:$G$16,2,FALSE),IF(_xlpm.x=0,"",_xlpm.x)))</f>
        <v/>
      </c>
      <c r="AB1417" t="s">
        <v>701</v>
      </c>
      <c r="AC1417" t="s">
        <v>678</v>
      </c>
      <c r="AD1417" t="s">
        <v>702</v>
      </c>
      <c r="AE1417" t="s">
        <v>703</v>
      </c>
      <c r="AF1417" t="s">
        <v>703</v>
      </c>
      <c r="AG1417" t="s">
        <v>684</v>
      </c>
    </row>
    <row r="1418" spans="1:33" hidden="1" x14ac:dyDescent="0.2">
      <c r="A1418" s="2" t="s">
        <v>366</v>
      </c>
      <c r="C1418">
        <v>3428</v>
      </c>
      <c r="D1418" t="s">
        <v>700</v>
      </c>
      <c r="F1418" t="s">
        <v>824</v>
      </c>
      <c r="G1418">
        <v>1</v>
      </c>
      <c r="H1418" t="s">
        <v>824</v>
      </c>
      <c r="I1418" t="s">
        <v>824</v>
      </c>
      <c r="J1418" t="str">
        <f>IF($I1418="","",_xlfn.LET(_xlpm.x,VLOOKUP($I1418,'taxon-match_2026-08-31'!$A$2:$N$122,6,FALSE),IF(_xlpm.x=0,"",_xlpm.x)))</f>
        <v>Koehler, 1901</v>
      </c>
      <c r="K1418" t="str">
        <f>IF($I1418="","",_xlfn.LET(_xlpm.x,VLOOKUP($I1418,'taxon-match_2026-08-31'!$A$2:$N$122,4,FALSE),IF(_xlpm.x=0,"",_xlpm.x)))</f>
        <v>urn:lsid:marinespecies.org:taxname:160756</v>
      </c>
      <c r="L1418" t="str">
        <f>IF($I1418="","",_xlfn.LET(_xlpm.x,VLOOKUP($I1418,'taxon-match_2026-08-31'!$A$2:$N$122,7,FALSE),IF(_xlpm.x=0,"",_xlpm.x)))</f>
        <v>Animalia</v>
      </c>
      <c r="M1418" t="str">
        <f>IF($I1418="","",_xlfn.LET(_xlpm.x,VLOOKUP($I1418,'taxon-match_2026-08-31'!$A$2:$N$122,8,FALSE),IF(_xlpm.x=0,"",_xlpm.x)))</f>
        <v>Echinodermata</v>
      </c>
      <c r="N1418" t="str">
        <f>IF($I1418="","",_xlfn.LET(_xlpm.x,VLOOKUP($I1418,'taxon-match_2026-08-31'!$A$2:$N$122,9,FALSE),IF(_xlpm.x=0,"",_xlpm.x)))</f>
        <v>Echinoidea</v>
      </c>
      <c r="O1418" t="str">
        <f>IF($I1418="","",_xlfn.LET(_xlpm.x,VLOOKUP($I1418,'taxon-match_2026-08-31'!$A$2:$N$122,10,FALSE),IF(_xlpm.x=0,"",_xlpm.x)))</f>
        <v>Camarodonta</v>
      </c>
      <c r="P1418" t="str">
        <f>IF($I1418="","",_xlfn.LET(_xlpm.x,VLOOKUP($I1418,'taxon-match_2026-08-31'!$A$2:$N$122,11,FALSE),IF(_xlpm.x=0,"",_xlpm.x)))</f>
        <v>Echinidae</v>
      </c>
      <c r="Q1418" t="str">
        <f>IF($I1418="","",_xlfn.LET(_xlpm.x,VLOOKUP($I1418,'taxon-match_2026-08-31'!$A$2:$N$122,12,FALSE),IF(_xlpm.x=0,"",_xlpm.x)))</f>
        <v>Sterechinus</v>
      </c>
      <c r="R1418" t="str">
        <f>IF($I1418="","",_xlfn.LET(_xlpm.x,VLOOKUP($I1418,'taxon-match_2026-08-31'!$A$2:$N$122,14,FALSE),IF(_xlpm.x=0,"",_xlpm.x)))</f>
        <v/>
      </c>
      <c r="S1418" s="2" t="s">
        <v>2361</v>
      </c>
      <c r="T1418" t="s">
        <v>89</v>
      </c>
      <c r="U1418" t="s">
        <v>68</v>
      </c>
      <c r="V1418" t="s">
        <v>60</v>
      </c>
      <c r="X1418" t="str">
        <f>IF(T1418="","",_xlfn.LET(_xlpm.x,VLOOKUP(T1418,'Drop-down_menus'!$F$2:$G$16,2,FALSE),IF(_xlpm.x=0,"",_xlpm.x)))</f>
        <v/>
      </c>
      <c r="Y1418" t="str">
        <f>IF(U1418="","",_xlfn.LET(_xlpm.x,VLOOKUP(U1418,'Drop-down_menus'!$F$2:$G$16,2,FALSE),IF(_xlpm.x=0,"",_xlpm.x)))</f>
        <v>https://orcid.org/0000-0002-0981-7442</v>
      </c>
      <c r="Z1418" t="str">
        <f>IF(V1418="","",_xlfn.LET(_xlpm.x,VLOOKUP(V1418,'Drop-down_menus'!$F$2:$G$16,2,FALSE),IF(_xlpm.x=0,"",_xlpm.x)))</f>
        <v>https://orcid.org/0000-0002-9708-1761</v>
      </c>
      <c r="AA1418" t="str">
        <f>IF(W1418="","",_xlfn.LET(_xlpm.x,VLOOKUP(W1418,'Drop-down_menus'!$F$2:$G$16,2,FALSE),IF(_xlpm.x=0,"",_xlpm.x)))</f>
        <v/>
      </c>
      <c r="AB1418" t="s">
        <v>701</v>
      </c>
      <c r="AC1418" t="s">
        <v>678</v>
      </c>
      <c r="AD1418" t="s">
        <v>702</v>
      </c>
      <c r="AE1418" t="s">
        <v>703</v>
      </c>
      <c r="AF1418" t="s">
        <v>703</v>
      </c>
      <c r="AG1418" t="s">
        <v>684</v>
      </c>
    </row>
    <row r="1419" spans="1:33" hidden="1" x14ac:dyDescent="0.2">
      <c r="A1419" s="2" t="s">
        <v>366</v>
      </c>
      <c r="C1419">
        <v>3429</v>
      </c>
      <c r="D1419" t="s">
        <v>700</v>
      </c>
      <c r="F1419" t="s">
        <v>824</v>
      </c>
      <c r="G1419">
        <v>1</v>
      </c>
      <c r="H1419" t="s">
        <v>824</v>
      </c>
      <c r="I1419" t="s">
        <v>824</v>
      </c>
      <c r="J1419" t="str">
        <f>IF($I1419="","",_xlfn.LET(_xlpm.x,VLOOKUP($I1419,'taxon-match_2026-08-31'!$A$2:$N$122,6,FALSE),IF(_xlpm.x=0,"",_xlpm.x)))</f>
        <v>Koehler, 1901</v>
      </c>
      <c r="K1419" t="str">
        <f>IF($I1419="","",_xlfn.LET(_xlpm.x,VLOOKUP($I1419,'taxon-match_2026-08-31'!$A$2:$N$122,4,FALSE),IF(_xlpm.x=0,"",_xlpm.x)))</f>
        <v>urn:lsid:marinespecies.org:taxname:160756</v>
      </c>
      <c r="L1419" t="str">
        <f>IF($I1419="","",_xlfn.LET(_xlpm.x,VLOOKUP($I1419,'taxon-match_2026-08-31'!$A$2:$N$122,7,FALSE),IF(_xlpm.x=0,"",_xlpm.x)))</f>
        <v>Animalia</v>
      </c>
      <c r="M1419" t="str">
        <f>IF($I1419="","",_xlfn.LET(_xlpm.x,VLOOKUP($I1419,'taxon-match_2026-08-31'!$A$2:$N$122,8,FALSE),IF(_xlpm.x=0,"",_xlpm.x)))</f>
        <v>Echinodermata</v>
      </c>
      <c r="N1419" t="str">
        <f>IF($I1419="","",_xlfn.LET(_xlpm.x,VLOOKUP($I1419,'taxon-match_2026-08-31'!$A$2:$N$122,9,FALSE),IF(_xlpm.x=0,"",_xlpm.x)))</f>
        <v>Echinoidea</v>
      </c>
      <c r="O1419" t="str">
        <f>IF($I1419="","",_xlfn.LET(_xlpm.x,VLOOKUP($I1419,'taxon-match_2026-08-31'!$A$2:$N$122,10,FALSE),IF(_xlpm.x=0,"",_xlpm.x)))</f>
        <v>Camarodonta</v>
      </c>
      <c r="P1419" t="str">
        <f>IF($I1419="","",_xlfn.LET(_xlpm.x,VLOOKUP($I1419,'taxon-match_2026-08-31'!$A$2:$N$122,11,FALSE),IF(_xlpm.x=0,"",_xlpm.x)))</f>
        <v>Echinidae</v>
      </c>
      <c r="Q1419" t="str">
        <f>IF($I1419="","",_xlfn.LET(_xlpm.x,VLOOKUP($I1419,'taxon-match_2026-08-31'!$A$2:$N$122,12,FALSE),IF(_xlpm.x=0,"",_xlpm.x)))</f>
        <v>Sterechinus</v>
      </c>
      <c r="R1419" t="str">
        <f>IF($I1419="","",_xlfn.LET(_xlpm.x,VLOOKUP($I1419,'taxon-match_2026-08-31'!$A$2:$N$122,14,FALSE),IF(_xlpm.x=0,"",_xlpm.x)))</f>
        <v/>
      </c>
      <c r="S1419" s="2" t="s">
        <v>2361</v>
      </c>
      <c r="T1419" t="s">
        <v>89</v>
      </c>
      <c r="U1419" t="s">
        <v>68</v>
      </c>
      <c r="V1419" t="s">
        <v>60</v>
      </c>
      <c r="X1419" t="str">
        <f>IF(T1419="","",_xlfn.LET(_xlpm.x,VLOOKUP(T1419,'Drop-down_menus'!$F$2:$G$16,2,FALSE),IF(_xlpm.x=0,"",_xlpm.x)))</f>
        <v/>
      </c>
      <c r="Y1419" t="str">
        <f>IF(U1419="","",_xlfn.LET(_xlpm.x,VLOOKUP(U1419,'Drop-down_menus'!$F$2:$G$16,2,FALSE),IF(_xlpm.x=0,"",_xlpm.x)))</f>
        <v>https://orcid.org/0000-0002-0981-7442</v>
      </c>
      <c r="Z1419" t="str">
        <f>IF(V1419="","",_xlfn.LET(_xlpm.x,VLOOKUP(V1419,'Drop-down_menus'!$F$2:$G$16,2,FALSE),IF(_xlpm.x=0,"",_xlpm.x)))</f>
        <v>https://orcid.org/0000-0002-9708-1761</v>
      </c>
      <c r="AA1419" t="str">
        <f>IF(W1419="","",_xlfn.LET(_xlpm.x,VLOOKUP(W1419,'Drop-down_menus'!$F$2:$G$16,2,FALSE),IF(_xlpm.x=0,"",_xlpm.x)))</f>
        <v/>
      </c>
      <c r="AB1419" t="s">
        <v>701</v>
      </c>
      <c r="AC1419" t="s">
        <v>678</v>
      </c>
      <c r="AD1419" t="s">
        <v>702</v>
      </c>
      <c r="AE1419" t="s">
        <v>703</v>
      </c>
      <c r="AF1419" t="s">
        <v>703</v>
      </c>
      <c r="AG1419" t="s">
        <v>684</v>
      </c>
    </row>
    <row r="1420" spans="1:33" hidden="1" x14ac:dyDescent="0.2">
      <c r="A1420" s="2" t="s">
        <v>366</v>
      </c>
      <c r="C1420">
        <v>3430</v>
      </c>
      <c r="D1420" t="s">
        <v>700</v>
      </c>
      <c r="F1420" t="s">
        <v>824</v>
      </c>
      <c r="G1420">
        <v>1</v>
      </c>
      <c r="H1420" t="s">
        <v>824</v>
      </c>
      <c r="I1420" t="s">
        <v>824</v>
      </c>
      <c r="J1420" t="str">
        <f>IF($I1420="","",_xlfn.LET(_xlpm.x,VLOOKUP($I1420,'taxon-match_2026-08-31'!$A$2:$N$122,6,FALSE),IF(_xlpm.x=0,"",_xlpm.x)))</f>
        <v>Koehler, 1901</v>
      </c>
      <c r="K1420" t="str">
        <f>IF($I1420="","",_xlfn.LET(_xlpm.x,VLOOKUP($I1420,'taxon-match_2026-08-31'!$A$2:$N$122,4,FALSE),IF(_xlpm.x=0,"",_xlpm.x)))</f>
        <v>urn:lsid:marinespecies.org:taxname:160756</v>
      </c>
      <c r="L1420" t="str">
        <f>IF($I1420="","",_xlfn.LET(_xlpm.x,VLOOKUP($I1420,'taxon-match_2026-08-31'!$A$2:$N$122,7,FALSE),IF(_xlpm.x=0,"",_xlpm.x)))</f>
        <v>Animalia</v>
      </c>
      <c r="M1420" t="str">
        <f>IF($I1420="","",_xlfn.LET(_xlpm.x,VLOOKUP($I1420,'taxon-match_2026-08-31'!$A$2:$N$122,8,FALSE),IF(_xlpm.x=0,"",_xlpm.x)))</f>
        <v>Echinodermata</v>
      </c>
      <c r="N1420" t="str">
        <f>IF($I1420="","",_xlfn.LET(_xlpm.x,VLOOKUP($I1420,'taxon-match_2026-08-31'!$A$2:$N$122,9,FALSE),IF(_xlpm.x=0,"",_xlpm.x)))</f>
        <v>Echinoidea</v>
      </c>
      <c r="O1420" t="str">
        <f>IF($I1420="","",_xlfn.LET(_xlpm.x,VLOOKUP($I1420,'taxon-match_2026-08-31'!$A$2:$N$122,10,FALSE),IF(_xlpm.x=0,"",_xlpm.x)))</f>
        <v>Camarodonta</v>
      </c>
      <c r="P1420" t="str">
        <f>IF($I1420="","",_xlfn.LET(_xlpm.x,VLOOKUP($I1420,'taxon-match_2026-08-31'!$A$2:$N$122,11,FALSE),IF(_xlpm.x=0,"",_xlpm.x)))</f>
        <v>Echinidae</v>
      </c>
      <c r="Q1420" t="str">
        <f>IF($I1420="","",_xlfn.LET(_xlpm.x,VLOOKUP($I1420,'taxon-match_2026-08-31'!$A$2:$N$122,12,FALSE),IF(_xlpm.x=0,"",_xlpm.x)))</f>
        <v>Sterechinus</v>
      </c>
      <c r="R1420" t="str">
        <f>IF($I1420="","",_xlfn.LET(_xlpm.x,VLOOKUP($I1420,'taxon-match_2026-08-31'!$A$2:$N$122,14,FALSE),IF(_xlpm.x=0,"",_xlpm.x)))</f>
        <v/>
      </c>
      <c r="S1420" s="2" t="s">
        <v>2361</v>
      </c>
      <c r="T1420" t="s">
        <v>89</v>
      </c>
      <c r="U1420" t="s">
        <v>68</v>
      </c>
      <c r="V1420" t="s">
        <v>60</v>
      </c>
      <c r="X1420" t="str">
        <f>IF(T1420="","",_xlfn.LET(_xlpm.x,VLOOKUP(T1420,'Drop-down_menus'!$F$2:$G$16,2,FALSE),IF(_xlpm.x=0,"",_xlpm.x)))</f>
        <v/>
      </c>
      <c r="Y1420" t="str">
        <f>IF(U1420="","",_xlfn.LET(_xlpm.x,VLOOKUP(U1420,'Drop-down_menus'!$F$2:$G$16,2,FALSE),IF(_xlpm.x=0,"",_xlpm.x)))</f>
        <v>https://orcid.org/0000-0002-0981-7442</v>
      </c>
      <c r="Z1420" t="str">
        <f>IF(V1420="","",_xlfn.LET(_xlpm.x,VLOOKUP(V1420,'Drop-down_menus'!$F$2:$G$16,2,FALSE),IF(_xlpm.x=0,"",_xlpm.x)))</f>
        <v>https://orcid.org/0000-0002-9708-1761</v>
      </c>
      <c r="AA1420" t="str">
        <f>IF(W1420="","",_xlfn.LET(_xlpm.x,VLOOKUP(W1420,'Drop-down_menus'!$F$2:$G$16,2,FALSE),IF(_xlpm.x=0,"",_xlpm.x)))</f>
        <v/>
      </c>
      <c r="AB1420" t="s">
        <v>701</v>
      </c>
      <c r="AC1420" t="s">
        <v>678</v>
      </c>
      <c r="AD1420" t="s">
        <v>702</v>
      </c>
      <c r="AE1420" t="s">
        <v>703</v>
      </c>
      <c r="AF1420" t="s">
        <v>703</v>
      </c>
      <c r="AG1420" t="s">
        <v>684</v>
      </c>
    </row>
    <row r="1421" spans="1:33" hidden="1" x14ac:dyDescent="0.2">
      <c r="A1421" s="2" t="s">
        <v>366</v>
      </c>
      <c r="C1421">
        <v>3431</v>
      </c>
      <c r="D1421" t="s">
        <v>700</v>
      </c>
      <c r="F1421" t="s">
        <v>824</v>
      </c>
      <c r="G1421">
        <v>1</v>
      </c>
      <c r="H1421" t="s">
        <v>824</v>
      </c>
      <c r="I1421" t="s">
        <v>824</v>
      </c>
      <c r="J1421" t="str">
        <f>IF($I1421="","",_xlfn.LET(_xlpm.x,VLOOKUP($I1421,'taxon-match_2026-08-31'!$A$2:$N$122,6,FALSE),IF(_xlpm.x=0,"",_xlpm.x)))</f>
        <v>Koehler, 1901</v>
      </c>
      <c r="K1421" t="str">
        <f>IF($I1421="","",_xlfn.LET(_xlpm.x,VLOOKUP($I1421,'taxon-match_2026-08-31'!$A$2:$N$122,4,FALSE),IF(_xlpm.x=0,"",_xlpm.x)))</f>
        <v>urn:lsid:marinespecies.org:taxname:160756</v>
      </c>
      <c r="L1421" t="str">
        <f>IF($I1421="","",_xlfn.LET(_xlpm.x,VLOOKUP($I1421,'taxon-match_2026-08-31'!$A$2:$N$122,7,FALSE),IF(_xlpm.x=0,"",_xlpm.x)))</f>
        <v>Animalia</v>
      </c>
      <c r="M1421" t="str">
        <f>IF($I1421="","",_xlfn.LET(_xlpm.x,VLOOKUP($I1421,'taxon-match_2026-08-31'!$A$2:$N$122,8,FALSE),IF(_xlpm.x=0,"",_xlpm.x)))</f>
        <v>Echinodermata</v>
      </c>
      <c r="N1421" t="str">
        <f>IF($I1421="","",_xlfn.LET(_xlpm.x,VLOOKUP($I1421,'taxon-match_2026-08-31'!$A$2:$N$122,9,FALSE),IF(_xlpm.x=0,"",_xlpm.x)))</f>
        <v>Echinoidea</v>
      </c>
      <c r="O1421" t="str">
        <f>IF($I1421="","",_xlfn.LET(_xlpm.x,VLOOKUP($I1421,'taxon-match_2026-08-31'!$A$2:$N$122,10,FALSE),IF(_xlpm.x=0,"",_xlpm.x)))</f>
        <v>Camarodonta</v>
      </c>
      <c r="P1421" t="str">
        <f>IF($I1421="","",_xlfn.LET(_xlpm.x,VLOOKUP($I1421,'taxon-match_2026-08-31'!$A$2:$N$122,11,FALSE),IF(_xlpm.x=0,"",_xlpm.x)))</f>
        <v>Echinidae</v>
      </c>
      <c r="Q1421" t="str">
        <f>IF($I1421="","",_xlfn.LET(_xlpm.x,VLOOKUP($I1421,'taxon-match_2026-08-31'!$A$2:$N$122,12,FALSE),IF(_xlpm.x=0,"",_xlpm.x)))</f>
        <v>Sterechinus</v>
      </c>
      <c r="R1421" t="str">
        <f>IF($I1421="","",_xlfn.LET(_xlpm.x,VLOOKUP($I1421,'taxon-match_2026-08-31'!$A$2:$N$122,14,FALSE),IF(_xlpm.x=0,"",_xlpm.x)))</f>
        <v/>
      </c>
      <c r="S1421" s="2" t="s">
        <v>2361</v>
      </c>
      <c r="T1421" t="s">
        <v>89</v>
      </c>
      <c r="U1421" t="s">
        <v>68</v>
      </c>
      <c r="V1421" t="s">
        <v>60</v>
      </c>
      <c r="X1421" t="str">
        <f>IF(T1421="","",_xlfn.LET(_xlpm.x,VLOOKUP(T1421,'Drop-down_menus'!$F$2:$G$16,2,FALSE),IF(_xlpm.x=0,"",_xlpm.x)))</f>
        <v/>
      </c>
      <c r="Y1421" t="str">
        <f>IF(U1421="","",_xlfn.LET(_xlpm.x,VLOOKUP(U1421,'Drop-down_menus'!$F$2:$G$16,2,FALSE),IF(_xlpm.x=0,"",_xlpm.x)))</f>
        <v>https://orcid.org/0000-0002-0981-7442</v>
      </c>
      <c r="Z1421" t="str">
        <f>IF(V1421="","",_xlfn.LET(_xlpm.x,VLOOKUP(V1421,'Drop-down_menus'!$F$2:$G$16,2,FALSE),IF(_xlpm.x=0,"",_xlpm.x)))</f>
        <v>https://orcid.org/0000-0002-9708-1761</v>
      </c>
      <c r="AA1421" t="str">
        <f>IF(W1421="","",_xlfn.LET(_xlpm.x,VLOOKUP(W1421,'Drop-down_menus'!$F$2:$G$16,2,FALSE),IF(_xlpm.x=0,"",_xlpm.x)))</f>
        <v/>
      </c>
      <c r="AB1421" t="s">
        <v>701</v>
      </c>
      <c r="AC1421" t="s">
        <v>678</v>
      </c>
      <c r="AD1421" t="s">
        <v>702</v>
      </c>
      <c r="AE1421" t="s">
        <v>703</v>
      </c>
      <c r="AF1421" t="s">
        <v>703</v>
      </c>
      <c r="AG1421" t="s">
        <v>684</v>
      </c>
    </row>
    <row r="1422" spans="1:33" hidden="1" x14ac:dyDescent="0.2">
      <c r="A1422" s="2" t="s">
        <v>366</v>
      </c>
      <c r="C1422">
        <v>3432</v>
      </c>
      <c r="D1422" t="s">
        <v>700</v>
      </c>
      <c r="F1422" t="s">
        <v>824</v>
      </c>
      <c r="G1422">
        <v>1</v>
      </c>
      <c r="H1422" t="s">
        <v>824</v>
      </c>
      <c r="I1422" t="s">
        <v>824</v>
      </c>
      <c r="J1422" t="str">
        <f>IF($I1422="","",_xlfn.LET(_xlpm.x,VLOOKUP($I1422,'taxon-match_2026-08-31'!$A$2:$N$122,6,FALSE),IF(_xlpm.x=0,"",_xlpm.x)))</f>
        <v>Koehler, 1901</v>
      </c>
      <c r="K1422" t="str">
        <f>IF($I1422="","",_xlfn.LET(_xlpm.x,VLOOKUP($I1422,'taxon-match_2026-08-31'!$A$2:$N$122,4,FALSE),IF(_xlpm.x=0,"",_xlpm.x)))</f>
        <v>urn:lsid:marinespecies.org:taxname:160756</v>
      </c>
      <c r="L1422" t="str">
        <f>IF($I1422="","",_xlfn.LET(_xlpm.x,VLOOKUP($I1422,'taxon-match_2026-08-31'!$A$2:$N$122,7,FALSE),IF(_xlpm.x=0,"",_xlpm.x)))</f>
        <v>Animalia</v>
      </c>
      <c r="M1422" t="str">
        <f>IF($I1422="","",_xlfn.LET(_xlpm.x,VLOOKUP($I1422,'taxon-match_2026-08-31'!$A$2:$N$122,8,FALSE),IF(_xlpm.x=0,"",_xlpm.x)))</f>
        <v>Echinodermata</v>
      </c>
      <c r="N1422" t="str">
        <f>IF($I1422="","",_xlfn.LET(_xlpm.x,VLOOKUP($I1422,'taxon-match_2026-08-31'!$A$2:$N$122,9,FALSE),IF(_xlpm.x=0,"",_xlpm.x)))</f>
        <v>Echinoidea</v>
      </c>
      <c r="O1422" t="str">
        <f>IF($I1422="","",_xlfn.LET(_xlpm.x,VLOOKUP($I1422,'taxon-match_2026-08-31'!$A$2:$N$122,10,FALSE),IF(_xlpm.x=0,"",_xlpm.x)))</f>
        <v>Camarodonta</v>
      </c>
      <c r="P1422" t="str">
        <f>IF($I1422="","",_xlfn.LET(_xlpm.x,VLOOKUP($I1422,'taxon-match_2026-08-31'!$A$2:$N$122,11,FALSE),IF(_xlpm.x=0,"",_xlpm.x)))</f>
        <v>Echinidae</v>
      </c>
      <c r="Q1422" t="str">
        <f>IF($I1422="","",_xlfn.LET(_xlpm.x,VLOOKUP($I1422,'taxon-match_2026-08-31'!$A$2:$N$122,12,FALSE),IF(_xlpm.x=0,"",_xlpm.x)))</f>
        <v>Sterechinus</v>
      </c>
      <c r="R1422" t="str">
        <f>IF($I1422="","",_xlfn.LET(_xlpm.x,VLOOKUP($I1422,'taxon-match_2026-08-31'!$A$2:$N$122,14,FALSE),IF(_xlpm.x=0,"",_xlpm.x)))</f>
        <v/>
      </c>
      <c r="S1422" s="2" t="s">
        <v>2361</v>
      </c>
      <c r="T1422" t="s">
        <v>89</v>
      </c>
      <c r="U1422" t="s">
        <v>68</v>
      </c>
      <c r="V1422" t="s">
        <v>60</v>
      </c>
      <c r="X1422" t="str">
        <f>IF(T1422="","",_xlfn.LET(_xlpm.x,VLOOKUP(T1422,'Drop-down_menus'!$F$2:$G$16,2,FALSE),IF(_xlpm.x=0,"",_xlpm.x)))</f>
        <v/>
      </c>
      <c r="Y1422" t="str">
        <f>IF(U1422="","",_xlfn.LET(_xlpm.x,VLOOKUP(U1422,'Drop-down_menus'!$F$2:$G$16,2,FALSE),IF(_xlpm.x=0,"",_xlpm.x)))</f>
        <v>https://orcid.org/0000-0002-0981-7442</v>
      </c>
      <c r="Z1422" t="str">
        <f>IF(V1422="","",_xlfn.LET(_xlpm.x,VLOOKUP(V1422,'Drop-down_menus'!$F$2:$G$16,2,FALSE),IF(_xlpm.x=0,"",_xlpm.x)))</f>
        <v>https://orcid.org/0000-0002-9708-1761</v>
      </c>
      <c r="AA1422" t="str">
        <f>IF(W1422="","",_xlfn.LET(_xlpm.x,VLOOKUP(W1422,'Drop-down_menus'!$F$2:$G$16,2,FALSE),IF(_xlpm.x=0,"",_xlpm.x)))</f>
        <v/>
      </c>
      <c r="AB1422" t="s">
        <v>701</v>
      </c>
      <c r="AC1422" t="s">
        <v>678</v>
      </c>
      <c r="AD1422" t="s">
        <v>702</v>
      </c>
      <c r="AE1422" t="s">
        <v>703</v>
      </c>
      <c r="AF1422" t="s">
        <v>703</v>
      </c>
      <c r="AG1422" t="s">
        <v>684</v>
      </c>
    </row>
    <row r="1423" spans="1:33" hidden="1" x14ac:dyDescent="0.2">
      <c r="A1423" s="2" t="s">
        <v>366</v>
      </c>
      <c r="C1423">
        <v>3433</v>
      </c>
      <c r="D1423" t="s">
        <v>700</v>
      </c>
      <c r="F1423" t="s">
        <v>824</v>
      </c>
      <c r="G1423">
        <v>1</v>
      </c>
      <c r="H1423" t="s">
        <v>824</v>
      </c>
      <c r="I1423" t="s">
        <v>824</v>
      </c>
      <c r="J1423" t="str">
        <f>IF($I1423="","",_xlfn.LET(_xlpm.x,VLOOKUP($I1423,'taxon-match_2026-08-31'!$A$2:$N$122,6,FALSE),IF(_xlpm.x=0,"",_xlpm.x)))</f>
        <v>Koehler, 1901</v>
      </c>
      <c r="K1423" t="str">
        <f>IF($I1423="","",_xlfn.LET(_xlpm.x,VLOOKUP($I1423,'taxon-match_2026-08-31'!$A$2:$N$122,4,FALSE),IF(_xlpm.x=0,"",_xlpm.x)))</f>
        <v>urn:lsid:marinespecies.org:taxname:160756</v>
      </c>
      <c r="L1423" t="str">
        <f>IF($I1423="","",_xlfn.LET(_xlpm.x,VLOOKUP($I1423,'taxon-match_2026-08-31'!$A$2:$N$122,7,FALSE),IF(_xlpm.x=0,"",_xlpm.x)))</f>
        <v>Animalia</v>
      </c>
      <c r="M1423" t="str">
        <f>IF($I1423="","",_xlfn.LET(_xlpm.x,VLOOKUP($I1423,'taxon-match_2026-08-31'!$A$2:$N$122,8,FALSE),IF(_xlpm.x=0,"",_xlpm.x)))</f>
        <v>Echinodermata</v>
      </c>
      <c r="N1423" t="str">
        <f>IF($I1423="","",_xlfn.LET(_xlpm.x,VLOOKUP($I1423,'taxon-match_2026-08-31'!$A$2:$N$122,9,FALSE),IF(_xlpm.x=0,"",_xlpm.x)))</f>
        <v>Echinoidea</v>
      </c>
      <c r="O1423" t="str">
        <f>IF($I1423="","",_xlfn.LET(_xlpm.x,VLOOKUP($I1423,'taxon-match_2026-08-31'!$A$2:$N$122,10,FALSE),IF(_xlpm.x=0,"",_xlpm.x)))</f>
        <v>Camarodonta</v>
      </c>
      <c r="P1423" t="str">
        <f>IF($I1423="","",_xlfn.LET(_xlpm.x,VLOOKUP($I1423,'taxon-match_2026-08-31'!$A$2:$N$122,11,FALSE),IF(_xlpm.x=0,"",_xlpm.x)))</f>
        <v>Echinidae</v>
      </c>
      <c r="Q1423" t="str">
        <f>IF($I1423="","",_xlfn.LET(_xlpm.x,VLOOKUP($I1423,'taxon-match_2026-08-31'!$A$2:$N$122,12,FALSE),IF(_xlpm.x=0,"",_xlpm.x)))</f>
        <v>Sterechinus</v>
      </c>
      <c r="R1423" t="str">
        <f>IF($I1423="","",_xlfn.LET(_xlpm.x,VLOOKUP($I1423,'taxon-match_2026-08-31'!$A$2:$N$122,14,FALSE),IF(_xlpm.x=0,"",_xlpm.x)))</f>
        <v/>
      </c>
      <c r="S1423" s="2" t="s">
        <v>2361</v>
      </c>
      <c r="T1423" t="s">
        <v>89</v>
      </c>
      <c r="U1423" t="s">
        <v>68</v>
      </c>
      <c r="V1423" t="s">
        <v>60</v>
      </c>
      <c r="X1423" t="str">
        <f>IF(T1423="","",_xlfn.LET(_xlpm.x,VLOOKUP(T1423,'Drop-down_menus'!$F$2:$G$16,2,FALSE),IF(_xlpm.x=0,"",_xlpm.x)))</f>
        <v/>
      </c>
      <c r="Y1423" t="str">
        <f>IF(U1423="","",_xlfn.LET(_xlpm.x,VLOOKUP(U1423,'Drop-down_menus'!$F$2:$G$16,2,FALSE),IF(_xlpm.x=0,"",_xlpm.x)))</f>
        <v>https://orcid.org/0000-0002-0981-7442</v>
      </c>
      <c r="Z1423" t="str">
        <f>IF(V1423="","",_xlfn.LET(_xlpm.x,VLOOKUP(V1423,'Drop-down_menus'!$F$2:$G$16,2,FALSE),IF(_xlpm.x=0,"",_xlpm.x)))</f>
        <v>https://orcid.org/0000-0002-9708-1761</v>
      </c>
      <c r="AA1423" t="str">
        <f>IF(W1423="","",_xlfn.LET(_xlpm.x,VLOOKUP(W1423,'Drop-down_menus'!$F$2:$G$16,2,FALSE),IF(_xlpm.x=0,"",_xlpm.x)))</f>
        <v/>
      </c>
      <c r="AB1423" t="s">
        <v>701</v>
      </c>
      <c r="AC1423" t="s">
        <v>678</v>
      </c>
      <c r="AD1423" t="s">
        <v>702</v>
      </c>
      <c r="AE1423" t="s">
        <v>703</v>
      </c>
      <c r="AF1423" t="s">
        <v>703</v>
      </c>
      <c r="AG1423" t="s">
        <v>684</v>
      </c>
    </row>
    <row r="1424" spans="1:33" hidden="1" x14ac:dyDescent="0.2">
      <c r="A1424" s="2" t="s">
        <v>366</v>
      </c>
      <c r="C1424">
        <v>3434</v>
      </c>
      <c r="D1424" t="s">
        <v>700</v>
      </c>
      <c r="F1424" t="s">
        <v>824</v>
      </c>
      <c r="G1424">
        <v>1</v>
      </c>
      <c r="H1424" t="s">
        <v>824</v>
      </c>
      <c r="I1424" t="s">
        <v>824</v>
      </c>
      <c r="J1424" t="str">
        <f>IF($I1424="","",_xlfn.LET(_xlpm.x,VLOOKUP($I1424,'taxon-match_2026-08-31'!$A$2:$N$122,6,FALSE),IF(_xlpm.x=0,"",_xlpm.x)))</f>
        <v>Koehler, 1901</v>
      </c>
      <c r="K1424" t="str">
        <f>IF($I1424="","",_xlfn.LET(_xlpm.x,VLOOKUP($I1424,'taxon-match_2026-08-31'!$A$2:$N$122,4,FALSE),IF(_xlpm.x=0,"",_xlpm.x)))</f>
        <v>urn:lsid:marinespecies.org:taxname:160756</v>
      </c>
      <c r="L1424" t="str">
        <f>IF($I1424="","",_xlfn.LET(_xlpm.x,VLOOKUP($I1424,'taxon-match_2026-08-31'!$A$2:$N$122,7,FALSE),IF(_xlpm.x=0,"",_xlpm.x)))</f>
        <v>Animalia</v>
      </c>
      <c r="M1424" t="str">
        <f>IF($I1424="","",_xlfn.LET(_xlpm.x,VLOOKUP($I1424,'taxon-match_2026-08-31'!$A$2:$N$122,8,FALSE),IF(_xlpm.x=0,"",_xlpm.x)))</f>
        <v>Echinodermata</v>
      </c>
      <c r="N1424" t="str">
        <f>IF($I1424="","",_xlfn.LET(_xlpm.x,VLOOKUP($I1424,'taxon-match_2026-08-31'!$A$2:$N$122,9,FALSE),IF(_xlpm.x=0,"",_xlpm.x)))</f>
        <v>Echinoidea</v>
      </c>
      <c r="O1424" t="str">
        <f>IF($I1424="","",_xlfn.LET(_xlpm.x,VLOOKUP($I1424,'taxon-match_2026-08-31'!$A$2:$N$122,10,FALSE),IF(_xlpm.x=0,"",_xlpm.x)))</f>
        <v>Camarodonta</v>
      </c>
      <c r="P1424" t="str">
        <f>IF($I1424="","",_xlfn.LET(_xlpm.x,VLOOKUP($I1424,'taxon-match_2026-08-31'!$A$2:$N$122,11,FALSE),IF(_xlpm.x=0,"",_xlpm.x)))</f>
        <v>Echinidae</v>
      </c>
      <c r="Q1424" t="str">
        <f>IF($I1424="","",_xlfn.LET(_xlpm.x,VLOOKUP($I1424,'taxon-match_2026-08-31'!$A$2:$N$122,12,FALSE),IF(_xlpm.x=0,"",_xlpm.x)))</f>
        <v>Sterechinus</v>
      </c>
      <c r="R1424" t="str">
        <f>IF($I1424="","",_xlfn.LET(_xlpm.x,VLOOKUP($I1424,'taxon-match_2026-08-31'!$A$2:$N$122,14,FALSE),IF(_xlpm.x=0,"",_xlpm.x)))</f>
        <v/>
      </c>
      <c r="S1424" s="2" t="s">
        <v>2361</v>
      </c>
      <c r="T1424" t="s">
        <v>89</v>
      </c>
      <c r="U1424" t="s">
        <v>68</v>
      </c>
      <c r="V1424" t="s">
        <v>60</v>
      </c>
      <c r="X1424" t="str">
        <f>IF(T1424="","",_xlfn.LET(_xlpm.x,VLOOKUP(T1424,'Drop-down_menus'!$F$2:$G$16,2,FALSE),IF(_xlpm.x=0,"",_xlpm.x)))</f>
        <v/>
      </c>
      <c r="Y1424" t="str">
        <f>IF(U1424="","",_xlfn.LET(_xlpm.x,VLOOKUP(U1424,'Drop-down_menus'!$F$2:$G$16,2,FALSE),IF(_xlpm.x=0,"",_xlpm.x)))</f>
        <v>https://orcid.org/0000-0002-0981-7442</v>
      </c>
      <c r="Z1424" t="str">
        <f>IF(V1424="","",_xlfn.LET(_xlpm.x,VLOOKUP(V1424,'Drop-down_menus'!$F$2:$G$16,2,FALSE),IF(_xlpm.x=0,"",_xlpm.x)))</f>
        <v>https://orcid.org/0000-0002-9708-1761</v>
      </c>
      <c r="AA1424" t="str">
        <f>IF(W1424="","",_xlfn.LET(_xlpm.x,VLOOKUP(W1424,'Drop-down_menus'!$F$2:$G$16,2,FALSE),IF(_xlpm.x=0,"",_xlpm.x)))</f>
        <v/>
      </c>
      <c r="AB1424" t="s">
        <v>701</v>
      </c>
      <c r="AC1424" t="s">
        <v>678</v>
      </c>
      <c r="AD1424" t="s">
        <v>702</v>
      </c>
      <c r="AE1424" t="s">
        <v>703</v>
      </c>
      <c r="AF1424" t="s">
        <v>703</v>
      </c>
      <c r="AG1424" t="s">
        <v>684</v>
      </c>
    </row>
    <row r="1425" spans="1:33" hidden="1" x14ac:dyDescent="0.2">
      <c r="A1425" s="2" t="s">
        <v>366</v>
      </c>
      <c r="C1425">
        <v>3435</v>
      </c>
      <c r="D1425" t="s">
        <v>700</v>
      </c>
      <c r="F1425" t="s">
        <v>824</v>
      </c>
      <c r="G1425">
        <v>1</v>
      </c>
      <c r="H1425" t="s">
        <v>824</v>
      </c>
      <c r="I1425" t="s">
        <v>824</v>
      </c>
      <c r="J1425" t="str">
        <f>IF($I1425="","",_xlfn.LET(_xlpm.x,VLOOKUP($I1425,'taxon-match_2026-08-31'!$A$2:$N$122,6,FALSE),IF(_xlpm.x=0,"",_xlpm.x)))</f>
        <v>Koehler, 1901</v>
      </c>
      <c r="K1425" t="str">
        <f>IF($I1425="","",_xlfn.LET(_xlpm.x,VLOOKUP($I1425,'taxon-match_2026-08-31'!$A$2:$N$122,4,FALSE),IF(_xlpm.x=0,"",_xlpm.x)))</f>
        <v>urn:lsid:marinespecies.org:taxname:160756</v>
      </c>
      <c r="L1425" t="str">
        <f>IF($I1425="","",_xlfn.LET(_xlpm.x,VLOOKUP($I1425,'taxon-match_2026-08-31'!$A$2:$N$122,7,FALSE),IF(_xlpm.x=0,"",_xlpm.x)))</f>
        <v>Animalia</v>
      </c>
      <c r="M1425" t="str">
        <f>IF($I1425="","",_xlfn.LET(_xlpm.x,VLOOKUP($I1425,'taxon-match_2026-08-31'!$A$2:$N$122,8,FALSE),IF(_xlpm.x=0,"",_xlpm.x)))</f>
        <v>Echinodermata</v>
      </c>
      <c r="N1425" t="str">
        <f>IF($I1425="","",_xlfn.LET(_xlpm.x,VLOOKUP($I1425,'taxon-match_2026-08-31'!$A$2:$N$122,9,FALSE),IF(_xlpm.x=0,"",_xlpm.x)))</f>
        <v>Echinoidea</v>
      </c>
      <c r="O1425" t="str">
        <f>IF($I1425="","",_xlfn.LET(_xlpm.x,VLOOKUP($I1425,'taxon-match_2026-08-31'!$A$2:$N$122,10,FALSE),IF(_xlpm.x=0,"",_xlpm.x)))</f>
        <v>Camarodonta</v>
      </c>
      <c r="P1425" t="str">
        <f>IF($I1425="","",_xlfn.LET(_xlpm.x,VLOOKUP($I1425,'taxon-match_2026-08-31'!$A$2:$N$122,11,FALSE),IF(_xlpm.x=0,"",_xlpm.x)))</f>
        <v>Echinidae</v>
      </c>
      <c r="Q1425" t="str">
        <f>IF($I1425="","",_xlfn.LET(_xlpm.x,VLOOKUP($I1425,'taxon-match_2026-08-31'!$A$2:$N$122,12,FALSE),IF(_xlpm.x=0,"",_xlpm.x)))</f>
        <v>Sterechinus</v>
      </c>
      <c r="R1425" t="str">
        <f>IF($I1425="","",_xlfn.LET(_xlpm.x,VLOOKUP($I1425,'taxon-match_2026-08-31'!$A$2:$N$122,14,FALSE),IF(_xlpm.x=0,"",_xlpm.x)))</f>
        <v/>
      </c>
      <c r="S1425" s="2" t="s">
        <v>2361</v>
      </c>
      <c r="T1425" t="s">
        <v>89</v>
      </c>
      <c r="U1425" t="s">
        <v>68</v>
      </c>
      <c r="V1425" t="s">
        <v>60</v>
      </c>
      <c r="X1425" t="str">
        <f>IF(T1425="","",_xlfn.LET(_xlpm.x,VLOOKUP(T1425,'Drop-down_menus'!$F$2:$G$16,2,FALSE),IF(_xlpm.x=0,"",_xlpm.x)))</f>
        <v/>
      </c>
      <c r="Y1425" t="str">
        <f>IF(U1425="","",_xlfn.LET(_xlpm.x,VLOOKUP(U1425,'Drop-down_menus'!$F$2:$G$16,2,FALSE),IF(_xlpm.x=0,"",_xlpm.x)))</f>
        <v>https://orcid.org/0000-0002-0981-7442</v>
      </c>
      <c r="Z1425" t="str">
        <f>IF(V1425="","",_xlfn.LET(_xlpm.x,VLOOKUP(V1425,'Drop-down_menus'!$F$2:$G$16,2,FALSE),IF(_xlpm.x=0,"",_xlpm.x)))</f>
        <v>https://orcid.org/0000-0002-9708-1761</v>
      </c>
      <c r="AA1425" t="str">
        <f>IF(W1425="","",_xlfn.LET(_xlpm.x,VLOOKUP(W1425,'Drop-down_menus'!$F$2:$G$16,2,FALSE),IF(_xlpm.x=0,"",_xlpm.x)))</f>
        <v/>
      </c>
      <c r="AB1425" t="s">
        <v>701</v>
      </c>
      <c r="AC1425" t="s">
        <v>678</v>
      </c>
      <c r="AD1425" t="s">
        <v>702</v>
      </c>
      <c r="AE1425" t="s">
        <v>703</v>
      </c>
      <c r="AF1425" t="s">
        <v>703</v>
      </c>
      <c r="AG1425" t="s">
        <v>684</v>
      </c>
    </row>
    <row r="1426" spans="1:33" hidden="1" x14ac:dyDescent="0.2">
      <c r="A1426" s="2" t="s">
        <v>366</v>
      </c>
      <c r="C1426">
        <v>3436</v>
      </c>
      <c r="D1426" t="s">
        <v>700</v>
      </c>
      <c r="F1426" t="s">
        <v>824</v>
      </c>
      <c r="G1426">
        <v>1</v>
      </c>
      <c r="H1426" t="s">
        <v>824</v>
      </c>
      <c r="I1426" t="s">
        <v>824</v>
      </c>
      <c r="J1426" t="str">
        <f>IF($I1426="","",_xlfn.LET(_xlpm.x,VLOOKUP($I1426,'taxon-match_2026-08-31'!$A$2:$N$122,6,FALSE),IF(_xlpm.x=0,"",_xlpm.x)))</f>
        <v>Koehler, 1901</v>
      </c>
      <c r="K1426" t="str">
        <f>IF($I1426="","",_xlfn.LET(_xlpm.x,VLOOKUP($I1426,'taxon-match_2026-08-31'!$A$2:$N$122,4,FALSE),IF(_xlpm.x=0,"",_xlpm.x)))</f>
        <v>urn:lsid:marinespecies.org:taxname:160756</v>
      </c>
      <c r="L1426" t="str">
        <f>IF($I1426="","",_xlfn.LET(_xlpm.x,VLOOKUP($I1426,'taxon-match_2026-08-31'!$A$2:$N$122,7,FALSE),IF(_xlpm.x=0,"",_xlpm.x)))</f>
        <v>Animalia</v>
      </c>
      <c r="M1426" t="str">
        <f>IF($I1426="","",_xlfn.LET(_xlpm.x,VLOOKUP($I1426,'taxon-match_2026-08-31'!$A$2:$N$122,8,FALSE),IF(_xlpm.x=0,"",_xlpm.x)))</f>
        <v>Echinodermata</v>
      </c>
      <c r="N1426" t="str">
        <f>IF($I1426="","",_xlfn.LET(_xlpm.x,VLOOKUP($I1426,'taxon-match_2026-08-31'!$A$2:$N$122,9,FALSE),IF(_xlpm.x=0,"",_xlpm.x)))</f>
        <v>Echinoidea</v>
      </c>
      <c r="O1426" t="str">
        <f>IF($I1426="","",_xlfn.LET(_xlpm.x,VLOOKUP($I1426,'taxon-match_2026-08-31'!$A$2:$N$122,10,FALSE),IF(_xlpm.x=0,"",_xlpm.x)))</f>
        <v>Camarodonta</v>
      </c>
      <c r="P1426" t="str">
        <f>IF($I1426="","",_xlfn.LET(_xlpm.x,VLOOKUP($I1426,'taxon-match_2026-08-31'!$A$2:$N$122,11,FALSE),IF(_xlpm.x=0,"",_xlpm.x)))</f>
        <v>Echinidae</v>
      </c>
      <c r="Q1426" t="str">
        <f>IF($I1426="","",_xlfn.LET(_xlpm.x,VLOOKUP($I1426,'taxon-match_2026-08-31'!$A$2:$N$122,12,FALSE),IF(_xlpm.x=0,"",_xlpm.x)))</f>
        <v>Sterechinus</v>
      </c>
      <c r="R1426" t="str">
        <f>IF($I1426="","",_xlfn.LET(_xlpm.x,VLOOKUP($I1426,'taxon-match_2026-08-31'!$A$2:$N$122,14,FALSE),IF(_xlpm.x=0,"",_xlpm.x)))</f>
        <v/>
      </c>
      <c r="S1426" s="2" t="s">
        <v>2361</v>
      </c>
      <c r="T1426" t="s">
        <v>89</v>
      </c>
      <c r="U1426" t="s">
        <v>68</v>
      </c>
      <c r="V1426" t="s">
        <v>60</v>
      </c>
      <c r="X1426" t="str">
        <f>IF(T1426="","",_xlfn.LET(_xlpm.x,VLOOKUP(T1426,'Drop-down_menus'!$F$2:$G$16,2,FALSE),IF(_xlpm.x=0,"",_xlpm.x)))</f>
        <v/>
      </c>
      <c r="Y1426" t="str">
        <f>IF(U1426="","",_xlfn.LET(_xlpm.x,VLOOKUP(U1426,'Drop-down_menus'!$F$2:$G$16,2,FALSE),IF(_xlpm.x=0,"",_xlpm.x)))</f>
        <v>https://orcid.org/0000-0002-0981-7442</v>
      </c>
      <c r="Z1426" t="str">
        <f>IF(V1426="","",_xlfn.LET(_xlpm.x,VLOOKUP(V1426,'Drop-down_menus'!$F$2:$G$16,2,FALSE),IF(_xlpm.x=0,"",_xlpm.x)))</f>
        <v>https://orcid.org/0000-0002-9708-1761</v>
      </c>
      <c r="AA1426" t="str">
        <f>IF(W1426="","",_xlfn.LET(_xlpm.x,VLOOKUP(W1426,'Drop-down_menus'!$F$2:$G$16,2,FALSE),IF(_xlpm.x=0,"",_xlpm.x)))</f>
        <v/>
      </c>
      <c r="AB1426" t="s">
        <v>701</v>
      </c>
      <c r="AC1426" t="s">
        <v>678</v>
      </c>
      <c r="AD1426" t="s">
        <v>702</v>
      </c>
      <c r="AE1426" t="s">
        <v>703</v>
      </c>
      <c r="AF1426" t="s">
        <v>703</v>
      </c>
      <c r="AG1426" t="s">
        <v>684</v>
      </c>
    </row>
    <row r="1427" spans="1:33" hidden="1" x14ac:dyDescent="0.2">
      <c r="A1427" s="2" t="s">
        <v>366</v>
      </c>
      <c r="C1427">
        <v>3437</v>
      </c>
      <c r="D1427" t="s">
        <v>700</v>
      </c>
      <c r="F1427" t="s">
        <v>824</v>
      </c>
      <c r="G1427">
        <v>1</v>
      </c>
      <c r="H1427" t="s">
        <v>824</v>
      </c>
      <c r="I1427" t="s">
        <v>824</v>
      </c>
      <c r="J1427" t="str">
        <f>IF($I1427="","",_xlfn.LET(_xlpm.x,VLOOKUP($I1427,'taxon-match_2026-08-31'!$A$2:$N$122,6,FALSE),IF(_xlpm.x=0,"",_xlpm.x)))</f>
        <v>Koehler, 1901</v>
      </c>
      <c r="K1427" t="str">
        <f>IF($I1427="","",_xlfn.LET(_xlpm.x,VLOOKUP($I1427,'taxon-match_2026-08-31'!$A$2:$N$122,4,FALSE),IF(_xlpm.x=0,"",_xlpm.x)))</f>
        <v>urn:lsid:marinespecies.org:taxname:160756</v>
      </c>
      <c r="L1427" t="str">
        <f>IF($I1427="","",_xlfn.LET(_xlpm.x,VLOOKUP($I1427,'taxon-match_2026-08-31'!$A$2:$N$122,7,FALSE),IF(_xlpm.x=0,"",_xlpm.x)))</f>
        <v>Animalia</v>
      </c>
      <c r="M1427" t="str">
        <f>IF($I1427="","",_xlfn.LET(_xlpm.x,VLOOKUP($I1427,'taxon-match_2026-08-31'!$A$2:$N$122,8,FALSE),IF(_xlpm.x=0,"",_xlpm.x)))</f>
        <v>Echinodermata</v>
      </c>
      <c r="N1427" t="str">
        <f>IF($I1427="","",_xlfn.LET(_xlpm.x,VLOOKUP($I1427,'taxon-match_2026-08-31'!$A$2:$N$122,9,FALSE),IF(_xlpm.x=0,"",_xlpm.x)))</f>
        <v>Echinoidea</v>
      </c>
      <c r="O1427" t="str">
        <f>IF($I1427="","",_xlfn.LET(_xlpm.x,VLOOKUP($I1427,'taxon-match_2026-08-31'!$A$2:$N$122,10,FALSE),IF(_xlpm.x=0,"",_xlpm.x)))</f>
        <v>Camarodonta</v>
      </c>
      <c r="P1427" t="str">
        <f>IF($I1427="","",_xlfn.LET(_xlpm.x,VLOOKUP($I1427,'taxon-match_2026-08-31'!$A$2:$N$122,11,FALSE),IF(_xlpm.x=0,"",_xlpm.x)))</f>
        <v>Echinidae</v>
      </c>
      <c r="Q1427" t="str">
        <f>IF($I1427="","",_xlfn.LET(_xlpm.x,VLOOKUP($I1427,'taxon-match_2026-08-31'!$A$2:$N$122,12,FALSE),IF(_xlpm.x=0,"",_xlpm.x)))</f>
        <v>Sterechinus</v>
      </c>
      <c r="R1427" t="str">
        <f>IF($I1427="","",_xlfn.LET(_xlpm.x,VLOOKUP($I1427,'taxon-match_2026-08-31'!$A$2:$N$122,14,FALSE),IF(_xlpm.x=0,"",_xlpm.x)))</f>
        <v/>
      </c>
      <c r="S1427" s="2" t="s">
        <v>2361</v>
      </c>
      <c r="T1427" t="s">
        <v>89</v>
      </c>
      <c r="U1427" t="s">
        <v>68</v>
      </c>
      <c r="V1427" t="s">
        <v>60</v>
      </c>
      <c r="X1427" t="str">
        <f>IF(T1427="","",_xlfn.LET(_xlpm.x,VLOOKUP(T1427,'Drop-down_menus'!$F$2:$G$16,2,FALSE),IF(_xlpm.x=0,"",_xlpm.x)))</f>
        <v/>
      </c>
      <c r="Y1427" t="str">
        <f>IF(U1427="","",_xlfn.LET(_xlpm.x,VLOOKUP(U1427,'Drop-down_menus'!$F$2:$G$16,2,FALSE),IF(_xlpm.x=0,"",_xlpm.x)))</f>
        <v>https://orcid.org/0000-0002-0981-7442</v>
      </c>
      <c r="Z1427" t="str">
        <f>IF(V1427="","",_xlfn.LET(_xlpm.x,VLOOKUP(V1427,'Drop-down_menus'!$F$2:$G$16,2,FALSE),IF(_xlpm.x=0,"",_xlpm.x)))</f>
        <v>https://orcid.org/0000-0002-9708-1761</v>
      </c>
      <c r="AA1427" t="str">
        <f>IF(W1427="","",_xlfn.LET(_xlpm.x,VLOOKUP(W1427,'Drop-down_menus'!$F$2:$G$16,2,FALSE),IF(_xlpm.x=0,"",_xlpm.x)))</f>
        <v/>
      </c>
      <c r="AB1427" t="s">
        <v>701</v>
      </c>
      <c r="AC1427" t="s">
        <v>678</v>
      </c>
      <c r="AD1427" t="s">
        <v>702</v>
      </c>
      <c r="AE1427" t="s">
        <v>703</v>
      </c>
      <c r="AF1427" t="s">
        <v>703</v>
      </c>
      <c r="AG1427" t="s">
        <v>684</v>
      </c>
    </row>
    <row r="1428" spans="1:33" hidden="1" x14ac:dyDescent="0.2">
      <c r="A1428" s="2" t="s">
        <v>366</v>
      </c>
      <c r="C1428">
        <v>3438</v>
      </c>
      <c r="D1428" t="s">
        <v>700</v>
      </c>
      <c r="F1428" t="s">
        <v>824</v>
      </c>
      <c r="G1428">
        <v>1</v>
      </c>
      <c r="H1428" t="s">
        <v>824</v>
      </c>
      <c r="I1428" t="s">
        <v>824</v>
      </c>
      <c r="J1428" t="str">
        <f>IF($I1428="","",_xlfn.LET(_xlpm.x,VLOOKUP($I1428,'taxon-match_2026-08-31'!$A$2:$N$122,6,FALSE),IF(_xlpm.x=0,"",_xlpm.x)))</f>
        <v>Koehler, 1901</v>
      </c>
      <c r="K1428" t="str">
        <f>IF($I1428="","",_xlfn.LET(_xlpm.x,VLOOKUP($I1428,'taxon-match_2026-08-31'!$A$2:$N$122,4,FALSE),IF(_xlpm.x=0,"",_xlpm.x)))</f>
        <v>urn:lsid:marinespecies.org:taxname:160756</v>
      </c>
      <c r="L1428" t="str">
        <f>IF($I1428="","",_xlfn.LET(_xlpm.x,VLOOKUP($I1428,'taxon-match_2026-08-31'!$A$2:$N$122,7,FALSE),IF(_xlpm.x=0,"",_xlpm.x)))</f>
        <v>Animalia</v>
      </c>
      <c r="M1428" t="str">
        <f>IF($I1428="","",_xlfn.LET(_xlpm.x,VLOOKUP($I1428,'taxon-match_2026-08-31'!$A$2:$N$122,8,FALSE),IF(_xlpm.x=0,"",_xlpm.x)))</f>
        <v>Echinodermata</v>
      </c>
      <c r="N1428" t="str">
        <f>IF($I1428="","",_xlfn.LET(_xlpm.x,VLOOKUP($I1428,'taxon-match_2026-08-31'!$A$2:$N$122,9,FALSE),IF(_xlpm.x=0,"",_xlpm.x)))</f>
        <v>Echinoidea</v>
      </c>
      <c r="O1428" t="str">
        <f>IF($I1428="","",_xlfn.LET(_xlpm.x,VLOOKUP($I1428,'taxon-match_2026-08-31'!$A$2:$N$122,10,FALSE),IF(_xlpm.x=0,"",_xlpm.x)))</f>
        <v>Camarodonta</v>
      </c>
      <c r="P1428" t="str">
        <f>IF($I1428="","",_xlfn.LET(_xlpm.x,VLOOKUP($I1428,'taxon-match_2026-08-31'!$A$2:$N$122,11,FALSE),IF(_xlpm.x=0,"",_xlpm.x)))</f>
        <v>Echinidae</v>
      </c>
      <c r="Q1428" t="str">
        <f>IF($I1428="","",_xlfn.LET(_xlpm.x,VLOOKUP($I1428,'taxon-match_2026-08-31'!$A$2:$N$122,12,FALSE),IF(_xlpm.x=0,"",_xlpm.x)))</f>
        <v>Sterechinus</v>
      </c>
      <c r="R1428" t="str">
        <f>IF($I1428="","",_xlfn.LET(_xlpm.x,VLOOKUP($I1428,'taxon-match_2026-08-31'!$A$2:$N$122,14,FALSE),IF(_xlpm.x=0,"",_xlpm.x)))</f>
        <v/>
      </c>
      <c r="S1428" s="2" t="s">
        <v>2361</v>
      </c>
      <c r="T1428" t="s">
        <v>89</v>
      </c>
      <c r="U1428" t="s">
        <v>68</v>
      </c>
      <c r="V1428" t="s">
        <v>60</v>
      </c>
      <c r="X1428" t="str">
        <f>IF(T1428="","",_xlfn.LET(_xlpm.x,VLOOKUP(T1428,'Drop-down_menus'!$F$2:$G$16,2,FALSE),IF(_xlpm.x=0,"",_xlpm.x)))</f>
        <v/>
      </c>
      <c r="Y1428" t="str">
        <f>IF(U1428="","",_xlfn.LET(_xlpm.x,VLOOKUP(U1428,'Drop-down_menus'!$F$2:$G$16,2,FALSE),IF(_xlpm.x=0,"",_xlpm.x)))</f>
        <v>https://orcid.org/0000-0002-0981-7442</v>
      </c>
      <c r="Z1428" t="str">
        <f>IF(V1428="","",_xlfn.LET(_xlpm.x,VLOOKUP(V1428,'Drop-down_menus'!$F$2:$G$16,2,FALSE),IF(_xlpm.x=0,"",_xlpm.x)))</f>
        <v>https://orcid.org/0000-0002-9708-1761</v>
      </c>
      <c r="AA1428" t="str">
        <f>IF(W1428="","",_xlfn.LET(_xlpm.x,VLOOKUP(W1428,'Drop-down_menus'!$F$2:$G$16,2,FALSE),IF(_xlpm.x=0,"",_xlpm.x)))</f>
        <v/>
      </c>
      <c r="AB1428" t="s">
        <v>701</v>
      </c>
      <c r="AC1428" t="s">
        <v>678</v>
      </c>
      <c r="AD1428" t="s">
        <v>702</v>
      </c>
      <c r="AE1428" t="s">
        <v>703</v>
      </c>
      <c r="AF1428" t="s">
        <v>703</v>
      </c>
      <c r="AG1428" t="s">
        <v>684</v>
      </c>
    </row>
    <row r="1429" spans="1:33" hidden="1" x14ac:dyDescent="0.2">
      <c r="A1429" s="2" t="s">
        <v>366</v>
      </c>
      <c r="C1429">
        <v>3439</v>
      </c>
      <c r="D1429" t="s">
        <v>700</v>
      </c>
      <c r="F1429" t="s">
        <v>824</v>
      </c>
      <c r="G1429">
        <v>1</v>
      </c>
      <c r="H1429" t="s">
        <v>824</v>
      </c>
      <c r="I1429" t="s">
        <v>824</v>
      </c>
      <c r="J1429" t="str">
        <f>IF($I1429="","",_xlfn.LET(_xlpm.x,VLOOKUP($I1429,'taxon-match_2026-08-31'!$A$2:$N$122,6,FALSE),IF(_xlpm.x=0,"",_xlpm.x)))</f>
        <v>Koehler, 1901</v>
      </c>
      <c r="K1429" t="str">
        <f>IF($I1429="","",_xlfn.LET(_xlpm.x,VLOOKUP($I1429,'taxon-match_2026-08-31'!$A$2:$N$122,4,FALSE),IF(_xlpm.x=0,"",_xlpm.x)))</f>
        <v>urn:lsid:marinespecies.org:taxname:160756</v>
      </c>
      <c r="L1429" t="str">
        <f>IF($I1429="","",_xlfn.LET(_xlpm.x,VLOOKUP($I1429,'taxon-match_2026-08-31'!$A$2:$N$122,7,FALSE),IF(_xlpm.x=0,"",_xlpm.x)))</f>
        <v>Animalia</v>
      </c>
      <c r="M1429" t="str">
        <f>IF($I1429="","",_xlfn.LET(_xlpm.x,VLOOKUP($I1429,'taxon-match_2026-08-31'!$A$2:$N$122,8,FALSE),IF(_xlpm.x=0,"",_xlpm.x)))</f>
        <v>Echinodermata</v>
      </c>
      <c r="N1429" t="str">
        <f>IF($I1429="","",_xlfn.LET(_xlpm.x,VLOOKUP($I1429,'taxon-match_2026-08-31'!$A$2:$N$122,9,FALSE),IF(_xlpm.x=0,"",_xlpm.x)))</f>
        <v>Echinoidea</v>
      </c>
      <c r="O1429" t="str">
        <f>IF($I1429="","",_xlfn.LET(_xlpm.x,VLOOKUP($I1429,'taxon-match_2026-08-31'!$A$2:$N$122,10,FALSE),IF(_xlpm.x=0,"",_xlpm.x)))</f>
        <v>Camarodonta</v>
      </c>
      <c r="P1429" t="str">
        <f>IF($I1429="","",_xlfn.LET(_xlpm.x,VLOOKUP($I1429,'taxon-match_2026-08-31'!$A$2:$N$122,11,FALSE),IF(_xlpm.x=0,"",_xlpm.x)))</f>
        <v>Echinidae</v>
      </c>
      <c r="Q1429" t="str">
        <f>IF($I1429="","",_xlfn.LET(_xlpm.x,VLOOKUP($I1429,'taxon-match_2026-08-31'!$A$2:$N$122,12,FALSE),IF(_xlpm.x=0,"",_xlpm.x)))</f>
        <v>Sterechinus</v>
      </c>
      <c r="R1429" t="str">
        <f>IF($I1429="","",_xlfn.LET(_xlpm.x,VLOOKUP($I1429,'taxon-match_2026-08-31'!$A$2:$N$122,14,FALSE),IF(_xlpm.x=0,"",_xlpm.x)))</f>
        <v/>
      </c>
      <c r="S1429" s="2" t="s">
        <v>2361</v>
      </c>
      <c r="T1429" t="s">
        <v>89</v>
      </c>
      <c r="U1429" t="s">
        <v>68</v>
      </c>
      <c r="V1429" t="s">
        <v>60</v>
      </c>
      <c r="X1429" t="str">
        <f>IF(T1429="","",_xlfn.LET(_xlpm.x,VLOOKUP(T1429,'Drop-down_menus'!$F$2:$G$16,2,FALSE),IF(_xlpm.x=0,"",_xlpm.x)))</f>
        <v/>
      </c>
      <c r="Y1429" t="str">
        <f>IF(U1429="","",_xlfn.LET(_xlpm.x,VLOOKUP(U1429,'Drop-down_menus'!$F$2:$G$16,2,FALSE),IF(_xlpm.x=0,"",_xlpm.x)))</f>
        <v>https://orcid.org/0000-0002-0981-7442</v>
      </c>
      <c r="Z1429" t="str">
        <f>IF(V1429="","",_xlfn.LET(_xlpm.x,VLOOKUP(V1429,'Drop-down_menus'!$F$2:$G$16,2,FALSE),IF(_xlpm.x=0,"",_xlpm.x)))</f>
        <v>https://orcid.org/0000-0002-9708-1761</v>
      </c>
      <c r="AA1429" t="str">
        <f>IF(W1429="","",_xlfn.LET(_xlpm.x,VLOOKUP(W1429,'Drop-down_menus'!$F$2:$G$16,2,FALSE),IF(_xlpm.x=0,"",_xlpm.x)))</f>
        <v/>
      </c>
      <c r="AB1429" t="s">
        <v>701</v>
      </c>
      <c r="AC1429" t="s">
        <v>678</v>
      </c>
      <c r="AD1429" t="s">
        <v>702</v>
      </c>
      <c r="AE1429" t="s">
        <v>703</v>
      </c>
      <c r="AF1429" t="s">
        <v>703</v>
      </c>
      <c r="AG1429" t="s">
        <v>684</v>
      </c>
    </row>
    <row r="1430" spans="1:33" hidden="1" x14ac:dyDescent="0.2">
      <c r="A1430" s="2" t="s">
        <v>366</v>
      </c>
      <c r="C1430">
        <v>3440</v>
      </c>
      <c r="D1430" t="s">
        <v>700</v>
      </c>
      <c r="F1430" t="s">
        <v>824</v>
      </c>
      <c r="G1430">
        <v>1</v>
      </c>
      <c r="H1430" t="s">
        <v>824</v>
      </c>
      <c r="I1430" t="s">
        <v>824</v>
      </c>
      <c r="J1430" t="str">
        <f>IF($I1430="","",_xlfn.LET(_xlpm.x,VLOOKUP($I1430,'taxon-match_2026-08-31'!$A$2:$N$122,6,FALSE),IF(_xlpm.x=0,"",_xlpm.x)))</f>
        <v>Koehler, 1901</v>
      </c>
      <c r="K1430" t="str">
        <f>IF($I1430="","",_xlfn.LET(_xlpm.x,VLOOKUP($I1430,'taxon-match_2026-08-31'!$A$2:$N$122,4,FALSE),IF(_xlpm.x=0,"",_xlpm.x)))</f>
        <v>urn:lsid:marinespecies.org:taxname:160756</v>
      </c>
      <c r="L1430" t="str">
        <f>IF($I1430="","",_xlfn.LET(_xlpm.x,VLOOKUP($I1430,'taxon-match_2026-08-31'!$A$2:$N$122,7,FALSE),IF(_xlpm.x=0,"",_xlpm.x)))</f>
        <v>Animalia</v>
      </c>
      <c r="M1430" t="str">
        <f>IF($I1430="","",_xlfn.LET(_xlpm.x,VLOOKUP($I1430,'taxon-match_2026-08-31'!$A$2:$N$122,8,FALSE),IF(_xlpm.x=0,"",_xlpm.x)))</f>
        <v>Echinodermata</v>
      </c>
      <c r="N1430" t="str">
        <f>IF($I1430="","",_xlfn.LET(_xlpm.x,VLOOKUP($I1430,'taxon-match_2026-08-31'!$A$2:$N$122,9,FALSE),IF(_xlpm.x=0,"",_xlpm.x)))</f>
        <v>Echinoidea</v>
      </c>
      <c r="O1430" t="str">
        <f>IF($I1430="","",_xlfn.LET(_xlpm.x,VLOOKUP($I1430,'taxon-match_2026-08-31'!$A$2:$N$122,10,FALSE),IF(_xlpm.x=0,"",_xlpm.x)))</f>
        <v>Camarodonta</v>
      </c>
      <c r="P1430" t="str">
        <f>IF($I1430="","",_xlfn.LET(_xlpm.x,VLOOKUP($I1430,'taxon-match_2026-08-31'!$A$2:$N$122,11,FALSE),IF(_xlpm.x=0,"",_xlpm.x)))</f>
        <v>Echinidae</v>
      </c>
      <c r="Q1430" t="str">
        <f>IF($I1430="","",_xlfn.LET(_xlpm.x,VLOOKUP($I1430,'taxon-match_2026-08-31'!$A$2:$N$122,12,FALSE),IF(_xlpm.x=0,"",_xlpm.x)))</f>
        <v>Sterechinus</v>
      </c>
      <c r="R1430" t="str">
        <f>IF($I1430="","",_xlfn.LET(_xlpm.x,VLOOKUP($I1430,'taxon-match_2026-08-31'!$A$2:$N$122,14,FALSE),IF(_xlpm.x=0,"",_xlpm.x)))</f>
        <v/>
      </c>
      <c r="S1430" s="2" t="s">
        <v>2361</v>
      </c>
      <c r="T1430" t="s">
        <v>89</v>
      </c>
      <c r="U1430" t="s">
        <v>68</v>
      </c>
      <c r="V1430" t="s">
        <v>60</v>
      </c>
      <c r="X1430" t="str">
        <f>IF(T1430="","",_xlfn.LET(_xlpm.x,VLOOKUP(T1430,'Drop-down_menus'!$F$2:$G$16,2,FALSE),IF(_xlpm.x=0,"",_xlpm.x)))</f>
        <v/>
      </c>
      <c r="Y1430" t="str">
        <f>IF(U1430="","",_xlfn.LET(_xlpm.x,VLOOKUP(U1430,'Drop-down_menus'!$F$2:$G$16,2,FALSE),IF(_xlpm.x=0,"",_xlpm.x)))</f>
        <v>https://orcid.org/0000-0002-0981-7442</v>
      </c>
      <c r="Z1430" t="str">
        <f>IF(V1430="","",_xlfn.LET(_xlpm.x,VLOOKUP(V1430,'Drop-down_menus'!$F$2:$G$16,2,FALSE),IF(_xlpm.x=0,"",_xlpm.x)))</f>
        <v>https://orcid.org/0000-0002-9708-1761</v>
      </c>
      <c r="AA1430" t="str">
        <f>IF(W1430="","",_xlfn.LET(_xlpm.x,VLOOKUP(W1430,'Drop-down_menus'!$F$2:$G$16,2,FALSE),IF(_xlpm.x=0,"",_xlpm.x)))</f>
        <v/>
      </c>
      <c r="AB1430" t="s">
        <v>701</v>
      </c>
      <c r="AC1430" t="s">
        <v>678</v>
      </c>
      <c r="AD1430" t="s">
        <v>702</v>
      </c>
      <c r="AE1430" t="s">
        <v>703</v>
      </c>
      <c r="AF1430" t="s">
        <v>703</v>
      </c>
      <c r="AG1430" t="s">
        <v>684</v>
      </c>
    </row>
    <row r="1431" spans="1:33" hidden="1" x14ac:dyDescent="0.2">
      <c r="A1431" s="2" t="s">
        <v>366</v>
      </c>
      <c r="C1431">
        <v>3441</v>
      </c>
      <c r="D1431" t="s">
        <v>700</v>
      </c>
      <c r="F1431" t="s">
        <v>824</v>
      </c>
      <c r="G1431">
        <v>1</v>
      </c>
      <c r="H1431" t="s">
        <v>824</v>
      </c>
      <c r="I1431" t="s">
        <v>824</v>
      </c>
      <c r="J1431" t="str">
        <f>IF($I1431="","",_xlfn.LET(_xlpm.x,VLOOKUP($I1431,'taxon-match_2026-08-31'!$A$2:$N$122,6,FALSE),IF(_xlpm.x=0,"",_xlpm.x)))</f>
        <v>Koehler, 1901</v>
      </c>
      <c r="K1431" t="str">
        <f>IF($I1431="","",_xlfn.LET(_xlpm.x,VLOOKUP($I1431,'taxon-match_2026-08-31'!$A$2:$N$122,4,FALSE),IF(_xlpm.x=0,"",_xlpm.x)))</f>
        <v>urn:lsid:marinespecies.org:taxname:160756</v>
      </c>
      <c r="L1431" t="str">
        <f>IF($I1431="","",_xlfn.LET(_xlpm.x,VLOOKUP($I1431,'taxon-match_2026-08-31'!$A$2:$N$122,7,FALSE),IF(_xlpm.x=0,"",_xlpm.x)))</f>
        <v>Animalia</v>
      </c>
      <c r="M1431" t="str">
        <f>IF($I1431="","",_xlfn.LET(_xlpm.x,VLOOKUP($I1431,'taxon-match_2026-08-31'!$A$2:$N$122,8,FALSE),IF(_xlpm.x=0,"",_xlpm.x)))</f>
        <v>Echinodermata</v>
      </c>
      <c r="N1431" t="str">
        <f>IF($I1431="","",_xlfn.LET(_xlpm.x,VLOOKUP($I1431,'taxon-match_2026-08-31'!$A$2:$N$122,9,FALSE),IF(_xlpm.x=0,"",_xlpm.x)))</f>
        <v>Echinoidea</v>
      </c>
      <c r="O1431" t="str">
        <f>IF($I1431="","",_xlfn.LET(_xlpm.x,VLOOKUP($I1431,'taxon-match_2026-08-31'!$A$2:$N$122,10,FALSE),IF(_xlpm.x=0,"",_xlpm.x)))</f>
        <v>Camarodonta</v>
      </c>
      <c r="P1431" t="str">
        <f>IF($I1431="","",_xlfn.LET(_xlpm.x,VLOOKUP($I1431,'taxon-match_2026-08-31'!$A$2:$N$122,11,FALSE),IF(_xlpm.x=0,"",_xlpm.x)))</f>
        <v>Echinidae</v>
      </c>
      <c r="Q1431" t="str">
        <f>IF($I1431="","",_xlfn.LET(_xlpm.x,VLOOKUP($I1431,'taxon-match_2026-08-31'!$A$2:$N$122,12,FALSE),IF(_xlpm.x=0,"",_xlpm.x)))</f>
        <v>Sterechinus</v>
      </c>
      <c r="R1431" t="str">
        <f>IF($I1431="","",_xlfn.LET(_xlpm.x,VLOOKUP($I1431,'taxon-match_2026-08-31'!$A$2:$N$122,14,FALSE),IF(_xlpm.x=0,"",_xlpm.x)))</f>
        <v/>
      </c>
      <c r="S1431" s="2" t="s">
        <v>2361</v>
      </c>
      <c r="T1431" t="s">
        <v>89</v>
      </c>
      <c r="U1431" t="s">
        <v>68</v>
      </c>
      <c r="V1431" t="s">
        <v>60</v>
      </c>
      <c r="X1431" t="str">
        <f>IF(T1431="","",_xlfn.LET(_xlpm.x,VLOOKUP(T1431,'Drop-down_menus'!$F$2:$G$16,2,FALSE),IF(_xlpm.x=0,"",_xlpm.x)))</f>
        <v/>
      </c>
      <c r="Y1431" t="str">
        <f>IF(U1431="","",_xlfn.LET(_xlpm.x,VLOOKUP(U1431,'Drop-down_menus'!$F$2:$G$16,2,FALSE),IF(_xlpm.x=0,"",_xlpm.x)))</f>
        <v>https://orcid.org/0000-0002-0981-7442</v>
      </c>
      <c r="Z1431" t="str">
        <f>IF(V1431="","",_xlfn.LET(_xlpm.x,VLOOKUP(V1431,'Drop-down_menus'!$F$2:$G$16,2,FALSE),IF(_xlpm.x=0,"",_xlpm.x)))</f>
        <v>https://orcid.org/0000-0002-9708-1761</v>
      </c>
      <c r="AA1431" t="str">
        <f>IF(W1431="","",_xlfn.LET(_xlpm.x,VLOOKUP(W1431,'Drop-down_menus'!$F$2:$G$16,2,FALSE),IF(_xlpm.x=0,"",_xlpm.x)))</f>
        <v/>
      </c>
      <c r="AB1431" t="s">
        <v>701</v>
      </c>
      <c r="AC1431" t="s">
        <v>678</v>
      </c>
      <c r="AD1431" t="s">
        <v>702</v>
      </c>
      <c r="AE1431" t="s">
        <v>703</v>
      </c>
      <c r="AF1431" t="s">
        <v>703</v>
      </c>
      <c r="AG1431" t="s">
        <v>684</v>
      </c>
    </row>
    <row r="1432" spans="1:33" hidden="1" x14ac:dyDescent="0.2">
      <c r="A1432" s="2" t="s">
        <v>366</v>
      </c>
      <c r="C1432">
        <v>3442</v>
      </c>
      <c r="D1432" t="s">
        <v>700</v>
      </c>
      <c r="F1432" t="s">
        <v>824</v>
      </c>
      <c r="G1432">
        <v>1</v>
      </c>
      <c r="H1432" t="s">
        <v>824</v>
      </c>
      <c r="I1432" t="s">
        <v>824</v>
      </c>
      <c r="J1432" t="str">
        <f>IF($I1432="","",_xlfn.LET(_xlpm.x,VLOOKUP($I1432,'taxon-match_2026-08-31'!$A$2:$N$122,6,FALSE),IF(_xlpm.x=0,"",_xlpm.x)))</f>
        <v>Koehler, 1901</v>
      </c>
      <c r="K1432" t="str">
        <f>IF($I1432="","",_xlfn.LET(_xlpm.x,VLOOKUP($I1432,'taxon-match_2026-08-31'!$A$2:$N$122,4,FALSE),IF(_xlpm.x=0,"",_xlpm.x)))</f>
        <v>urn:lsid:marinespecies.org:taxname:160756</v>
      </c>
      <c r="L1432" t="str">
        <f>IF($I1432="","",_xlfn.LET(_xlpm.x,VLOOKUP($I1432,'taxon-match_2026-08-31'!$A$2:$N$122,7,FALSE),IF(_xlpm.x=0,"",_xlpm.x)))</f>
        <v>Animalia</v>
      </c>
      <c r="M1432" t="str">
        <f>IF($I1432="","",_xlfn.LET(_xlpm.x,VLOOKUP($I1432,'taxon-match_2026-08-31'!$A$2:$N$122,8,FALSE),IF(_xlpm.x=0,"",_xlpm.x)))</f>
        <v>Echinodermata</v>
      </c>
      <c r="N1432" t="str">
        <f>IF($I1432="","",_xlfn.LET(_xlpm.x,VLOOKUP($I1432,'taxon-match_2026-08-31'!$A$2:$N$122,9,FALSE),IF(_xlpm.x=0,"",_xlpm.x)))</f>
        <v>Echinoidea</v>
      </c>
      <c r="O1432" t="str">
        <f>IF($I1432="","",_xlfn.LET(_xlpm.x,VLOOKUP($I1432,'taxon-match_2026-08-31'!$A$2:$N$122,10,FALSE),IF(_xlpm.x=0,"",_xlpm.x)))</f>
        <v>Camarodonta</v>
      </c>
      <c r="P1432" t="str">
        <f>IF($I1432="","",_xlfn.LET(_xlpm.x,VLOOKUP($I1432,'taxon-match_2026-08-31'!$A$2:$N$122,11,FALSE),IF(_xlpm.x=0,"",_xlpm.x)))</f>
        <v>Echinidae</v>
      </c>
      <c r="Q1432" t="str">
        <f>IF($I1432="","",_xlfn.LET(_xlpm.x,VLOOKUP($I1432,'taxon-match_2026-08-31'!$A$2:$N$122,12,FALSE),IF(_xlpm.x=0,"",_xlpm.x)))</f>
        <v>Sterechinus</v>
      </c>
      <c r="R1432" t="str">
        <f>IF($I1432="","",_xlfn.LET(_xlpm.x,VLOOKUP($I1432,'taxon-match_2026-08-31'!$A$2:$N$122,14,FALSE),IF(_xlpm.x=0,"",_xlpm.x)))</f>
        <v/>
      </c>
      <c r="S1432" s="2" t="s">
        <v>2361</v>
      </c>
      <c r="T1432" t="s">
        <v>89</v>
      </c>
      <c r="U1432" t="s">
        <v>68</v>
      </c>
      <c r="V1432" t="s">
        <v>60</v>
      </c>
      <c r="X1432" t="str">
        <f>IF(T1432="","",_xlfn.LET(_xlpm.x,VLOOKUP(T1432,'Drop-down_menus'!$F$2:$G$16,2,FALSE),IF(_xlpm.x=0,"",_xlpm.x)))</f>
        <v/>
      </c>
      <c r="Y1432" t="str">
        <f>IF(U1432="","",_xlfn.LET(_xlpm.x,VLOOKUP(U1432,'Drop-down_menus'!$F$2:$G$16,2,FALSE),IF(_xlpm.x=0,"",_xlpm.x)))</f>
        <v>https://orcid.org/0000-0002-0981-7442</v>
      </c>
      <c r="Z1432" t="str">
        <f>IF(V1432="","",_xlfn.LET(_xlpm.x,VLOOKUP(V1432,'Drop-down_menus'!$F$2:$G$16,2,FALSE),IF(_xlpm.x=0,"",_xlpm.x)))</f>
        <v>https://orcid.org/0000-0002-9708-1761</v>
      </c>
      <c r="AA1432" t="str">
        <f>IF(W1432="","",_xlfn.LET(_xlpm.x,VLOOKUP(W1432,'Drop-down_menus'!$F$2:$G$16,2,FALSE),IF(_xlpm.x=0,"",_xlpm.x)))</f>
        <v/>
      </c>
      <c r="AB1432" t="s">
        <v>701</v>
      </c>
      <c r="AC1432" t="s">
        <v>678</v>
      </c>
      <c r="AD1432" t="s">
        <v>702</v>
      </c>
      <c r="AE1432" t="s">
        <v>703</v>
      </c>
      <c r="AF1432" t="s">
        <v>703</v>
      </c>
      <c r="AG1432" t="s">
        <v>684</v>
      </c>
    </row>
    <row r="1433" spans="1:33" hidden="1" x14ac:dyDescent="0.2">
      <c r="A1433" s="2" t="s">
        <v>366</v>
      </c>
      <c r="C1433">
        <v>3443</v>
      </c>
      <c r="D1433" t="s">
        <v>700</v>
      </c>
      <c r="F1433" t="s">
        <v>824</v>
      </c>
      <c r="G1433">
        <v>1</v>
      </c>
      <c r="H1433" t="s">
        <v>824</v>
      </c>
      <c r="I1433" t="s">
        <v>824</v>
      </c>
      <c r="J1433" t="str">
        <f>IF($I1433="","",_xlfn.LET(_xlpm.x,VLOOKUP($I1433,'taxon-match_2026-08-31'!$A$2:$N$122,6,FALSE),IF(_xlpm.x=0,"",_xlpm.x)))</f>
        <v>Koehler, 1901</v>
      </c>
      <c r="K1433" t="str">
        <f>IF($I1433="","",_xlfn.LET(_xlpm.x,VLOOKUP($I1433,'taxon-match_2026-08-31'!$A$2:$N$122,4,FALSE),IF(_xlpm.x=0,"",_xlpm.x)))</f>
        <v>urn:lsid:marinespecies.org:taxname:160756</v>
      </c>
      <c r="L1433" t="str">
        <f>IF($I1433="","",_xlfn.LET(_xlpm.x,VLOOKUP($I1433,'taxon-match_2026-08-31'!$A$2:$N$122,7,FALSE),IF(_xlpm.x=0,"",_xlpm.x)))</f>
        <v>Animalia</v>
      </c>
      <c r="M1433" t="str">
        <f>IF($I1433="","",_xlfn.LET(_xlpm.x,VLOOKUP($I1433,'taxon-match_2026-08-31'!$A$2:$N$122,8,FALSE),IF(_xlpm.x=0,"",_xlpm.x)))</f>
        <v>Echinodermata</v>
      </c>
      <c r="N1433" t="str">
        <f>IF($I1433="","",_xlfn.LET(_xlpm.x,VLOOKUP($I1433,'taxon-match_2026-08-31'!$A$2:$N$122,9,FALSE),IF(_xlpm.x=0,"",_xlpm.x)))</f>
        <v>Echinoidea</v>
      </c>
      <c r="O1433" t="str">
        <f>IF($I1433="","",_xlfn.LET(_xlpm.x,VLOOKUP($I1433,'taxon-match_2026-08-31'!$A$2:$N$122,10,FALSE),IF(_xlpm.x=0,"",_xlpm.x)))</f>
        <v>Camarodonta</v>
      </c>
      <c r="P1433" t="str">
        <f>IF($I1433="","",_xlfn.LET(_xlpm.x,VLOOKUP($I1433,'taxon-match_2026-08-31'!$A$2:$N$122,11,FALSE),IF(_xlpm.x=0,"",_xlpm.x)))</f>
        <v>Echinidae</v>
      </c>
      <c r="Q1433" t="str">
        <f>IF($I1433="","",_xlfn.LET(_xlpm.x,VLOOKUP($I1433,'taxon-match_2026-08-31'!$A$2:$N$122,12,FALSE),IF(_xlpm.x=0,"",_xlpm.x)))</f>
        <v>Sterechinus</v>
      </c>
      <c r="R1433" t="str">
        <f>IF($I1433="","",_xlfn.LET(_xlpm.x,VLOOKUP($I1433,'taxon-match_2026-08-31'!$A$2:$N$122,14,FALSE),IF(_xlpm.x=0,"",_xlpm.x)))</f>
        <v/>
      </c>
      <c r="S1433" s="2" t="s">
        <v>2361</v>
      </c>
      <c r="T1433" t="s">
        <v>89</v>
      </c>
      <c r="U1433" t="s">
        <v>68</v>
      </c>
      <c r="V1433" t="s">
        <v>60</v>
      </c>
      <c r="X1433" t="str">
        <f>IF(T1433="","",_xlfn.LET(_xlpm.x,VLOOKUP(T1433,'Drop-down_menus'!$F$2:$G$16,2,FALSE),IF(_xlpm.x=0,"",_xlpm.x)))</f>
        <v/>
      </c>
      <c r="Y1433" t="str">
        <f>IF(U1433="","",_xlfn.LET(_xlpm.x,VLOOKUP(U1433,'Drop-down_menus'!$F$2:$G$16,2,FALSE),IF(_xlpm.x=0,"",_xlpm.x)))</f>
        <v>https://orcid.org/0000-0002-0981-7442</v>
      </c>
      <c r="Z1433" t="str">
        <f>IF(V1433="","",_xlfn.LET(_xlpm.x,VLOOKUP(V1433,'Drop-down_menus'!$F$2:$G$16,2,FALSE),IF(_xlpm.x=0,"",_xlpm.x)))</f>
        <v>https://orcid.org/0000-0002-9708-1761</v>
      </c>
      <c r="AA1433" t="str">
        <f>IF(W1433="","",_xlfn.LET(_xlpm.x,VLOOKUP(W1433,'Drop-down_menus'!$F$2:$G$16,2,FALSE),IF(_xlpm.x=0,"",_xlpm.x)))</f>
        <v/>
      </c>
      <c r="AB1433" t="s">
        <v>701</v>
      </c>
      <c r="AC1433" t="s">
        <v>678</v>
      </c>
      <c r="AD1433" t="s">
        <v>702</v>
      </c>
      <c r="AE1433" t="s">
        <v>703</v>
      </c>
      <c r="AF1433" t="s">
        <v>703</v>
      </c>
      <c r="AG1433" t="s">
        <v>684</v>
      </c>
    </row>
    <row r="1434" spans="1:33" hidden="1" x14ac:dyDescent="0.2">
      <c r="A1434" s="2" t="s">
        <v>366</v>
      </c>
      <c r="C1434">
        <v>3444</v>
      </c>
      <c r="D1434" t="s">
        <v>700</v>
      </c>
      <c r="F1434" t="s">
        <v>824</v>
      </c>
      <c r="G1434">
        <v>1</v>
      </c>
      <c r="H1434" t="s">
        <v>824</v>
      </c>
      <c r="I1434" t="s">
        <v>824</v>
      </c>
      <c r="J1434" t="str">
        <f>IF($I1434="","",_xlfn.LET(_xlpm.x,VLOOKUP($I1434,'taxon-match_2026-08-31'!$A$2:$N$122,6,FALSE),IF(_xlpm.x=0,"",_xlpm.x)))</f>
        <v>Koehler, 1901</v>
      </c>
      <c r="K1434" t="str">
        <f>IF($I1434="","",_xlfn.LET(_xlpm.x,VLOOKUP($I1434,'taxon-match_2026-08-31'!$A$2:$N$122,4,FALSE),IF(_xlpm.x=0,"",_xlpm.x)))</f>
        <v>urn:lsid:marinespecies.org:taxname:160756</v>
      </c>
      <c r="L1434" t="str">
        <f>IF($I1434="","",_xlfn.LET(_xlpm.x,VLOOKUP($I1434,'taxon-match_2026-08-31'!$A$2:$N$122,7,FALSE),IF(_xlpm.x=0,"",_xlpm.x)))</f>
        <v>Animalia</v>
      </c>
      <c r="M1434" t="str">
        <f>IF($I1434="","",_xlfn.LET(_xlpm.x,VLOOKUP($I1434,'taxon-match_2026-08-31'!$A$2:$N$122,8,FALSE),IF(_xlpm.x=0,"",_xlpm.x)))</f>
        <v>Echinodermata</v>
      </c>
      <c r="N1434" t="str">
        <f>IF($I1434="","",_xlfn.LET(_xlpm.x,VLOOKUP($I1434,'taxon-match_2026-08-31'!$A$2:$N$122,9,FALSE),IF(_xlpm.x=0,"",_xlpm.x)))</f>
        <v>Echinoidea</v>
      </c>
      <c r="O1434" t="str">
        <f>IF($I1434="","",_xlfn.LET(_xlpm.x,VLOOKUP($I1434,'taxon-match_2026-08-31'!$A$2:$N$122,10,FALSE),IF(_xlpm.x=0,"",_xlpm.x)))</f>
        <v>Camarodonta</v>
      </c>
      <c r="P1434" t="str">
        <f>IF($I1434="","",_xlfn.LET(_xlpm.x,VLOOKUP($I1434,'taxon-match_2026-08-31'!$A$2:$N$122,11,FALSE),IF(_xlpm.x=0,"",_xlpm.x)))</f>
        <v>Echinidae</v>
      </c>
      <c r="Q1434" t="str">
        <f>IF($I1434="","",_xlfn.LET(_xlpm.x,VLOOKUP($I1434,'taxon-match_2026-08-31'!$A$2:$N$122,12,FALSE),IF(_xlpm.x=0,"",_xlpm.x)))</f>
        <v>Sterechinus</v>
      </c>
      <c r="R1434" t="str">
        <f>IF($I1434="","",_xlfn.LET(_xlpm.x,VLOOKUP($I1434,'taxon-match_2026-08-31'!$A$2:$N$122,14,FALSE),IF(_xlpm.x=0,"",_xlpm.x)))</f>
        <v/>
      </c>
      <c r="S1434" s="2" t="s">
        <v>2361</v>
      </c>
      <c r="T1434" t="s">
        <v>89</v>
      </c>
      <c r="U1434" t="s">
        <v>68</v>
      </c>
      <c r="V1434" t="s">
        <v>60</v>
      </c>
      <c r="X1434" t="str">
        <f>IF(T1434="","",_xlfn.LET(_xlpm.x,VLOOKUP(T1434,'Drop-down_menus'!$F$2:$G$16,2,FALSE),IF(_xlpm.x=0,"",_xlpm.x)))</f>
        <v/>
      </c>
      <c r="Y1434" t="str">
        <f>IF(U1434="","",_xlfn.LET(_xlpm.x,VLOOKUP(U1434,'Drop-down_menus'!$F$2:$G$16,2,FALSE),IF(_xlpm.x=0,"",_xlpm.x)))</f>
        <v>https://orcid.org/0000-0002-0981-7442</v>
      </c>
      <c r="Z1434" t="str">
        <f>IF(V1434="","",_xlfn.LET(_xlpm.x,VLOOKUP(V1434,'Drop-down_menus'!$F$2:$G$16,2,FALSE),IF(_xlpm.x=0,"",_xlpm.x)))</f>
        <v>https://orcid.org/0000-0002-9708-1761</v>
      </c>
      <c r="AA1434" t="str">
        <f>IF(W1434="","",_xlfn.LET(_xlpm.x,VLOOKUP(W1434,'Drop-down_menus'!$F$2:$G$16,2,FALSE),IF(_xlpm.x=0,"",_xlpm.x)))</f>
        <v/>
      </c>
      <c r="AB1434" t="s">
        <v>701</v>
      </c>
      <c r="AC1434" t="s">
        <v>678</v>
      </c>
      <c r="AD1434" t="s">
        <v>702</v>
      </c>
      <c r="AE1434" t="s">
        <v>703</v>
      </c>
      <c r="AF1434" t="s">
        <v>703</v>
      </c>
      <c r="AG1434" t="s">
        <v>684</v>
      </c>
    </row>
    <row r="1435" spans="1:33" hidden="1" x14ac:dyDescent="0.2">
      <c r="A1435" s="2" t="s">
        <v>366</v>
      </c>
      <c r="C1435">
        <v>3445</v>
      </c>
      <c r="D1435" t="s">
        <v>705</v>
      </c>
      <c r="I1435" t="s">
        <v>2611</v>
      </c>
      <c r="J1435" t="str">
        <f>IF($I1435="","",_xlfn.LET(_xlpm.x,VLOOKUP($I1435,'taxon-match_2026-08-31'!$A$2:$N$122,6,FALSE),IF(_xlpm.x=0,"",_xlpm.x)))</f>
        <v/>
      </c>
      <c r="K1435" t="str">
        <f>IF($I1435="","",_xlfn.LET(_xlpm.x,VLOOKUP($I1435,'taxon-match_2026-08-31'!$A$2:$N$122,4,FALSE),IF(_xlpm.x=0,"",_xlpm.x)))</f>
        <v/>
      </c>
      <c r="L1435" t="str">
        <f>IF($I1435="","",_xlfn.LET(_xlpm.x,VLOOKUP($I1435,'taxon-match_2026-08-31'!$A$2:$N$122,7,FALSE),IF(_xlpm.x=0,"",_xlpm.x)))</f>
        <v/>
      </c>
      <c r="M1435" t="str">
        <f>IF($I1435="","",_xlfn.LET(_xlpm.x,VLOOKUP($I1435,'taxon-match_2026-08-31'!$A$2:$N$122,8,FALSE),IF(_xlpm.x=0,"",_xlpm.x)))</f>
        <v/>
      </c>
      <c r="N1435" t="str">
        <f>IF($I1435="","",_xlfn.LET(_xlpm.x,VLOOKUP($I1435,'taxon-match_2026-08-31'!$A$2:$N$122,9,FALSE),IF(_xlpm.x=0,"",_xlpm.x)))</f>
        <v/>
      </c>
      <c r="O1435" t="str">
        <f>IF($I1435="","",_xlfn.LET(_xlpm.x,VLOOKUP($I1435,'taxon-match_2026-08-31'!$A$2:$N$122,10,FALSE),IF(_xlpm.x=0,"",_xlpm.x)))</f>
        <v/>
      </c>
      <c r="P1435" t="str">
        <f>IF($I1435="","",_xlfn.LET(_xlpm.x,VLOOKUP($I1435,'taxon-match_2026-08-31'!$A$2:$N$122,11,FALSE),IF(_xlpm.x=0,"",_xlpm.x)))</f>
        <v/>
      </c>
      <c r="Q1435" t="str">
        <f>IF($I1435="","",_xlfn.LET(_xlpm.x,VLOOKUP($I1435,'taxon-match_2026-08-31'!$A$2:$N$122,12,FALSE),IF(_xlpm.x=0,"",_xlpm.x)))</f>
        <v/>
      </c>
      <c r="R1435" t="str">
        <f>IF($I1435="","",_xlfn.LET(_xlpm.x,VLOOKUP($I1435,'taxon-match_2026-08-31'!$A$2:$N$122,14,FALSE),IF(_xlpm.x=0,"",_xlpm.x)))</f>
        <v/>
      </c>
      <c r="T1435" t="s">
        <v>89</v>
      </c>
      <c r="X1435" t="str">
        <f>IF(T1435="","",_xlfn.LET(_xlpm.x,VLOOKUP(T1435,'Drop-down_menus'!$F$2:$G$16,2,FALSE),IF(_xlpm.x=0,"",_xlpm.x)))</f>
        <v/>
      </c>
      <c r="Y1435" t="str">
        <f>IF(U1435="","",_xlfn.LET(_xlpm.x,VLOOKUP(U1435,'Drop-down_menus'!$F$2:$G$16,2,FALSE),IF(_xlpm.x=0,"",_xlpm.x)))</f>
        <v/>
      </c>
      <c r="Z1435" t="str">
        <f>IF(V1435="","",_xlfn.LET(_xlpm.x,VLOOKUP(V1435,'Drop-down_menus'!$F$2:$G$16,2,FALSE),IF(_xlpm.x=0,"",_xlpm.x)))</f>
        <v/>
      </c>
      <c r="AA1435" t="str">
        <f>IF(W1435="","",_xlfn.LET(_xlpm.x,VLOOKUP(W1435,'Drop-down_menus'!$F$2:$G$16,2,FALSE),IF(_xlpm.x=0,"",_xlpm.x)))</f>
        <v/>
      </c>
      <c r="AB1435" t="s">
        <v>701</v>
      </c>
      <c r="AE1435" t="s">
        <v>707</v>
      </c>
    </row>
    <row r="1436" spans="1:33" hidden="1" x14ac:dyDescent="0.2">
      <c r="A1436" s="2" t="s">
        <v>366</v>
      </c>
      <c r="C1436">
        <v>3446</v>
      </c>
      <c r="D1436" t="s">
        <v>705</v>
      </c>
      <c r="I1436" t="s">
        <v>2611</v>
      </c>
      <c r="J1436" t="str">
        <f>IF($I1436="","",_xlfn.LET(_xlpm.x,VLOOKUP($I1436,'taxon-match_2026-08-31'!$A$2:$N$122,6,FALSE),IF(_xlpm.x=0,"",_xlpm.x)))</f>
        <v/>
      </c>
      <c r="K1436" t="str">
        <f>IF($I1436="","",_xlfn.LET(_xlpm.x,VLOOKUP($I1436,'taxon-match_2026-08-31'!$A$2:$N$122,4,FALSE),IF(_xlpm.x=0,"",_xlpm.x)))</f>
        <v/>
      </c>
      <c r="L1436" t="str">
        <f>IF($I1436="","",_xlfn.LET(_xlpm.x,VLOOKUP($I1436,'taxon-match_2026-08-31'!$A$2:$N$122,7,FALSE),IF(_xlpm.x=0,"",_xlpm.x)))</f>
        <v/>
      </c>
      <c r="M1436" t="str">
        <f>IF($I1436="","",_xlfn.LET(_xlpm.x,VLOOKUP($I1436,'taxon-match_2026-08-31'!$A$2:$N$122,8,FALSE),IF(_xlpm.x=0,"",_xlpm.x)))</f>
        <v/>
      </c>
      <c r="N1436" t="str">
        <f>IF($I1436="","",_xlfn.LET(_xlpm.x,VLOOKUP($I1436,'taxon-match_2026-08-31'!$A$2:$N$122,9,FALSE),IF(_xlpm.x=0,"",_xlpm.x)))</f>
        <v/>
      </c>
      <c r="O1436" t="str">
        <f>IF($I1436="","",_xlfn.LET(_xlpm.x,VLOOKUP($I1436,'taxon-match_2026-08-31'!$A$2:$N$122,10,FALSE),IF(_xlpm.x=0,"",_xlpm.x)))</f>
        <v/>
      </c>
      <c r="P1436" t="str">
        <f>IF($I1436="","",_xlfn.LET(_xlpm.x,VLOOKUP($I1436,'taxon-match_2026-08-31'!$A$2:$N$122,11,FALSE),IF(_xlpm.x=0,"",_xlpm.x)))</f>
        <v/>
      </c>
      <c r="Q1436" t="str">
        <f>IF($I1436="","",_xlfn.LET(_xlpm.x,VLOOKUP($I1436,'taxon-match_2026-08-31'!$A$2:$N$122,12,FALSE),IF(_xlpm.x=0,"",_xlpm.x)))</f>
        <v/>
      </c>
      <c r="R1436" t="str">
        <f>IF($I1436="","",_xlfn.LET(_xlpm.x,VLOOKUP($I1436,'taxon-match_2026-08-31'!$A$2:$N$122,14,FALSE),IF(_xlpm.x=0,"",_xlpm.x)))</f>
        <v/>
      </c>
      <c r="T1436" t="s">
        <v>89</v>
      </c>
      <c r="X1436" t="str">
        <f>IF(T1436="","",_xlfn.LET(_xlpm.x,VLOOKUP(T1436,'Drop-down_menus'!$F$2:$G$16,2,FALSE),IF(_xlpm.x=0,"",_xlpm.x)))</f>
        <v/>
      </c>
      <c r="Y1436" t="str">
        <f>IF(U1436="","",_xlfn.LET(_xlpm.x,VLOOKUP(U1436,'Drop-down_menus'!$F$2:$G$16,2,FALSE),IF(_xlpm.x=0,"",_xlpm.x)))</f>
        <v/>
      </c>
      <c r="Z1436" t="str">
        <f>IF(V1436="","",_xlfn.LET(_xlpm.x,VLOOKUP(V1436,'Drop-down_menus'!$F$2:$G$16,2,FALSE),IF(_xlpm.x=0,"",_xlpm.x)))</f>
        <v/>
      </c>
      <c r="AA1436" t="str">
        <f>IF(W1436="","",_xlfn.LET(_xlpm.x,VLOOKUP(W1436,'Drop-down_menus'!$F$2:$G$16,2,FALSE),IF(_xlpm.x=0,"",_xlpm.x)))</f>
        <v/>
      </c>
      <c r="AB1436" t="s">
        <v>701</v>
      </c>
      <c r="AE1436" t="s">
        <v>707</v>
      </c>
    </row>
    <row r="1437" spans="1:33" hidden="1" x14ac:dyDescent="0.2">
      <c r="A1437" s="2" t="s">
        <v>366</v>
      </c>
      <c r="C1437">
        <v>3447</v>
      </c>
      <c r="D1437" t="s">
        <v>705</v>
      </c>
      <c r="I1437" t="s">
        <v>2611</v>
      </c>
      <c r="J1437" t="str">
        <f>IF($I1437="","",_xlfn.LET(_xlpm.x,VLOOKUP($I1437,'taxon-match_2026-08-31'!$A$2:$N$122,6,FALSE),IF(_xlpm.x=0,"",_xlpm.x)))</f>
        <v/>
      </c>
      <c r="K1437" t="str">
        <f>IF($I1437="","",_xlfn.LET(_xlpm.x,VLOOKUP($I1437,'taxon-match_2026-08-31'!$A$2:$N$122,4,FALSE),IF(_xlpm.x=0,"",_xlpm.x)))</f>
        <v/>
      </c>
      <c r="L1437" t="str">
        <f>IF($I1437="","",_xlfn.LET(_xlpm.x,VLOOKUP($I1437,'taxon-match_2026-08-31'!$A$2:$N$122,7,FALSE),IF(_xlpm.x=0,"",_xlpm.x)))</f>
        <v/>
      </c>
      <c r="M1437" t="str">
        <f>IF($I1437="","",_xlfn.LET(_xlpm.x,VLOOKUP($I1437,'taxon-match_2026-08-31'!$A$2:$N$122,8,FALSE),IF(_xlpm.x=0,"",_xlpm.x)))</f>
        <v/>
      </c>
      <c r="N1437" t="str">
        <f>IF($I1437="","",_xlfn.LET(_xlpm.x,VLOOKUP($I1437,'taxon-match_2026-08-31'!$A$2:$N$122,9,FALSE),IF(_xlpm.x=0,"",_xlpm.x)))</f>
        <v/>
      </c>
      <c r="O1437" t="str">
        <f>IF($I1437="","",_xlfn.LET(_xlpm.x,VLOOKUP($I1437,'taxon-match_2026-08-31'!$A$2:$N$122,10,FALSE),IF(_xlpm.x=0,"",_xlpm.x)))</f>
        <v/>
      </c>
      <c r="P1437" t="str">
        <f>IF($I1437="","",_xlfn.LET(_xlpm.x,VLOOKUP($I1437,'taxon-match_2026-08-31'!$A$2:$N$122,11,FALSE),IF(_xlpm.x=0,"",_xlpm.x)))</f>
        <v/>
      </c>
      <c r="Q1437" t="str">
        <f>IF($I1437="","",_xlfn.LET(_xlpm.x,VLOOKUP($I1437,'taxon-match_2026-08-31'!$A$2:$N$122,12,FALSE),IF(_xlpm.x=0,"",_xlpm.x)))</f>
        <v/>
      </c>
      <c r="R1437" t="str">
        <f>IF($I1437="","",_xlfn.LET(_xlpm.x,VLOOKUP($I1437,'taxon-match_2026-08-31'!$A$2:$N$122,14,FALSE),IF(_xlpm.x=0,"",_xlpm.x)))</f>
        <v/>
      </c>
      <c r="T1437" t="s">
        <v>89</v>
      </c>
      <c r="X1437" t="str">
        <f>IF(T1437="","",_xlfn.LET(_xlpm.x,VLOOKUP(T1437,'Drop-down_menus'!$F$2:$G$16,2,FALSE),IF(_xlpm.x=0,"",_xlpm.x)))</f>
        <v/>
      </c>
      <c r="Y1437" t="str">
        <f>IF(U1437="","",_xlfn.LET(_xlpm.x,VLOOKUP(U1437,'Drop-down_menus'!$F$2:$G$16,2,FALSE),IF(_xlpm.x=0,"",_xlpm.x)))</f>
        <v/>
      </c>
      <c r="Z1437" t="str">
        <f>IF(V1437="","",_xlfn.LET(_xlpm.x,VLOOKUP(V1437,'Drop-down_menus'!$F$2:$G$16,2,FALSE),IF(_xlpm.x=0,"",_xlpm.x)))</f>
        <v/>
      </c>
      <c r="AA1437" t="str">
        <f>IF(W1437="","",_xlfn.LET(_xlpm.x,VLOOKUP(W1437,'Drop-down_menus'!$F$2:$G$16,2,FALSE),IF(_xlpm.x=0,"",_xlpm.x)))</f>
        <v/>
      </c>
      <c r="AB1437" t="s">
        <v>701</v>
      </c>
      <c r="AE1437" t="s">
        <v>707</v>
      </c>
    </row>
    <row r="1438" spans="1:33" hidden="1" x14ac:dyDescent="0.2">
      <c r="A1438" s="2" t="s">
        <v>366</v>
      </c>
      <c r="C1438">
        <v>3448</v>
      </c>
      <c r="D1438" t="s">
        <v>705</v>
      </c>
      <c r="I1438" t="s">
        <v>2611</v>
      </c>
      <c r="J1438" t="str">
        <f>IF($I1438="","",_xlfn.LET(_xlpm.x,VLOOKUP($I1438,'taxon-match_2026-08-31'!$A$2:$N$122,6,FALSE),IF(_xlpm.x=0,"",_xlpm.x)))</f>
        <v/>
      </c>
      <c r="K1438" t="str">
        <f>IF($I1438="","",_xlfn.LET(_xlpm.x,VLOOKUP($I1438,'taxon-match_2026-08-31'!$A$2:$N$122,4,FALSE),IF(_xlpm.x=0,"",_xlpm.x)))</f>
        <v/>
      </c>
      <c r="L1438" t="str">
        <f>IF($I1438="","",_xlfn.LET(_xlpm.x,VLOOKUP($I1438,'taxon-match_2026-08-31'!$A$2:$N$122,7,FALSE),IF(_xlpm.x=0,"",_xlpm.x)))</f>
        <v/>
      </c>
      <c r="M1438" t="str">
        <f>IF($I1438="","",_xlfn.LET(_xlpm.x,VLOOKUP($I1438,'taxon-match_2026-08-31'!$A$2:$N$122,8,FALSE),IF(_xlpm.x=0,"",_xlpm.x)))</f>
        <v/>
      </c>
      <c r="N1438" t="str">
        <f>IF($I1438="","",_xlfn.LET(_xlpm.x,VLOOKUP($I1438,'taxon-match_2026-08-31'!$A$2:$N$122,9,FALSE),IF(_xlpm.x=0,"",_xlpm.x)))</f>
        <v/>
      </c>
      <c r="O1438" t="str">
        <f>IF($I1438="","",_xlfn.LET(_xlpm.x,VLOOKUP($I1438,'taxon-match_2026-08-31'!$A$2:$N$122,10,FALSE),IF(_xlpm.x=0,"",_xlpm.x)))</f>
        <v/>
      </c>
      <c r="P1438" t="str">
        <f>IF($I1438="","",_xlfn.LET(_xlpm.x,VLOOKUP($I1438,'taxon-match_2026-08-31'!$A$2:$N$122,11,FALSE),IF(_xlpm.x=0,"",_xlpm.x)))</f>
        <v/>
      </c>
      <c r="Q1438" t="str">
        <f>IF($I1438="","",_xlfn.LET(_xlpm.x,VLOOKUP($I1438,'taxon-match_2026-08-31'!$A$2:$N$122,12,FALSE),IF(_xlpm.x=0,"",_xlpm.x)))</f>
        <v/>
      </c>
      <c r="R1438" t="str">
        <f>IF($I1438="","",_xlfn.LET(_xlpm.x,VLOOKUP($I1438,'taxon-match_2026-08-31'!$A$2:$N$122,14,FALSE),IF(_xlpm.x=0,"",_xlpm.x)))</f>
        <v/>
      </c>
      <c r="T1438" t="s">
        <v>89</v>
      </c>
      <c r="X1438" t="str">
        <f>IF(T1438="","",_xlfn.LET(_xlpm.x,VLOOKUP(T1438,'Drop-down_menus'!$F$2:$G$16,2,FALSE),IF(_xlpm.x=0,"",_xlpm.x)))</f>
        <v/>
      </c>
      <c r="Y1438" t="str">
        <f>IF(U1438="","",_xlfn.LET(_xlpm.x,VLOOKUP(U1438,'Drop-down_menus'!$F$2:$G$16,2,FALSE),IF(_xlpm.x=0,"",_xlpm.x)))</f>
        <v/>
      </c>
      <c r="Z1438" t="str">
        <f>IF(V1438="","",_xlfn.LET(_xlpm.x,VLOOKUP(V1438,'Drop-down_menus'!$F$2:$G$16,2,FALSE),IF(_xlpm.x=0,"",_xlpm.x)))</f>
        <v/>
      </c>
      <c r="AA1438" t="str">
        <f>IF(W1438="","",_xlfn.LET(_xlpm.x,VLOOKUP(W1438,'Drop-down_menus'!$F$2:$G$16,2,FALSE),IF(_xlpm.x=0,"",_xlpm.x)))</f>
        <v/>
      </c>
      <c r="AB1438" t="s">
        <v>701</v>
      </c>
      <c r="AE1438" t="s">
        <v>707</v>
      </c>
    </row>
    <row r="1439" spans="1:33" hidden="1" x14ac:dyDescent="0.2">
      <c r="A1439" s="2" t="s">
        <v>366</v>
      </c>
      <c r="C1439">
        <v>3449</v>
      </c>
      <c r="D1439" t="s">
        <v>705</v>
      </c>
      <c r="I1439" t="s">
        <v>2611</v>
      </c>
      <c r="J1439" t="str">
        <f>IF($I1439="","",_xlfn.LET(_xlpm.x,VLOOKUP($I1439,'taxon-match_2026-08-31'!$A$2:$N$122,6,FALSE),IF(_xlpm.x=0,"",_xlpm.x)))</f>
        <v/>
      </c>
      <c r="K1439" t="str">
        <f>IF($I1439="","",_xlfn.LET(_xlpm.x,VLOOKUP($I1439,'taxon-match_2026-08-31'!$A$2:$N$122,4,FALSE),IF(_xlpm.x=0,"",_xlpm.x)))</f>
        <v/>
      </c>
      <c r="L1439" t="str">
        <f>IF($I1439="","",_xlfn.LET(_xlpm.x,VLOOKUP($I1439,'taxon-match_2026-08-31'!$A$2:$N$122,7,FALSE),IF(_xlpm.x=0,"",_xlpm.x)))</f>
        <v/>
      </c>
      <c r="M1439" t="str">
        <f>IF($I1439="","",_xlfn.LET(_xlpm.x,VLOOKUP($I1439,'taxon-match_2026-08-31'!$A$2:$N$122,8,FALSE),IF(_xlpm.x=0,"",_xlpm.x)))</f>
        <v/>
      </c>
      <c r="N1439" t="str">
        <f>IF($I1439="","",_xlfn.LET(_xlpm.x,VLOOKUP($I1439,'taxon-match_2026-08-31'!$A$2:$N$122,9,FALSE),IF(_xlpm.x=0,"",_xlpm.x)))</f>
        <v/>
      </c>
      <c r="O1439" t="str">
        <f>IF($I1439="","",_xlfn.LET(_xlpm.x,VLOOKUP($I1439,'taxon-match_2026-08-31'!$A$2:$N$122,10,FALSE),IF(_xlpm.x=0,"",_xlpm.x)))</f>
        <v/>
      </c>
      <c r="P1439" t="str">
        <f>IF($I1439="","",_xlfn.LET(_xlpm.x,VLOOKUP($I1439,'taxon-match_2026-08-31'!$A$2:$N$122,11,FALSE),IF(_xlpm.x=0,"",_xlpm.x)))</f>
        <v/>
      </c>
      <c r="Q1439" t="str">
        <f>IF($I1439="","",_xlfn.LET(_xlpm.x,VLOOKUP($I1439,'taxon-match_2026-08-31'!$A$2:$N$122,12,FALSE),IF(_xlpm.x=0,"",_xlpm.x)))</f>
        <v/>
      </c>
      <c r="R1439" t="str">
        <f>IF($I1439="","",_xlfn.LET(_xlpm.x,VLOOKUP($I1439,'taxon-match_2026-08-31'!$A$2:$N$122,14,FALSE),IF(_xlpm.x=0,"",_xlpm.x)))</f>
        <v/>
      </c>
      <c r="T1439" t="s">
        <v>89</v>
      </c>
      <c r="X1439" t="str">
        <f>IF(T1439="","",_xlfn.LET(_xlpm.x,VLOOKUP(T1439,'Drop-down_menus'!$F$2:$G$16,2,FALSE),IF(_xlpm.x=0,"",_xlpm.x)))</f>
        <v/>
      </c>
      <c r="Y1439" t="str">
        <f>IF(U1439="","",_xlfn.LET(_xlpm.x,VLOOKUP(U1439,'Drop-down_menus'!$F$2:$G$16,2,FALSE),IF(_xlpm.x=0,"",_xlpm.x)))</f>
        <v/>
      </c>
      <c r="Z1439" t="str">
        <f>IF(V1439="","",_xlfn.LET(_xlpm.x,VLOOKUP(V1439,'Drop-down_menus'!$F$2:$G$16,2,FALSE),IF(_xlpm.x=0,"",_xlpm.x)))</f>
        <v/>
      </c>
      <c r="AA1439" t="str">
        <f>IF(W1439="","",_xlfn.LET(_xlpm.x,VLOOKUP(W1439,'Drop-down_menus'!$F$2:$G$16,2,FALSE),IF(_xlpm.x=0,"",_xlpm.x)))</f>
        <v/>
      </c>
      <c r="AB1439" t="s">
        <v>701</v>
      </c>
      <c r="AE1439" t="s">
        <v>707</v>
      </c>
    </row>
    <row r="1440" spans="1:33" hidden="1" x14ac:dyDescent="0.2">
      <c r="A1440" s="2" t="s">
        <v>366</v>
      </c>
      <c r="C1440">
        <v>3450</v>
      </c>
      <c r="D1440" t="s">
        <v>700</v>
      </c>
      <c r="F1440" t="s">
        <v>706</v>
      </c>
      <c r="H1440" t="s">
        <v>706</v>
      </c>
      <c r="I1440" s="2" t="s">
        <v>700</v>
      </c>
      <c r="J1440" t="str">
        <f>IF($I1440="","",_xlfn.LET(_xlpm.x,VLOOKUP($I1440,'taxon-match_2026-08-31'!$A$2:$N$122,6,FALSE),IF(_xlpm.x=0,"",_xlpm.x)))</f>
        <v/>
      </c>
      <c r="K1440" t="str">
        <f>IF($I1440="","",_xlfn.LET(_xlpm.x,VLOOKUP($I1440,'taxon-match_2026-08-31'!$A$2:$N$122,4,FALSE),IF(_xlpm.x=0,"",_xlpm.x)))</f>
        <v>urn:lsid:marinespecies.org:taxname:1</v>
      </c>
      <c r="L1440" t="str">
        <f>IF($I1440="","",_xlfn.LET(_xlpm.x,VLOOKUP($I1440,'taxon-match_2026-08-31'!$A$2:$N$122,7,FALSE),IF(_xlpm.x=0,"",_xlpm.x)))</f>
        <v/>
      </c>
      <c r="M1440" t="str">
        <f>IF($I1440="","",_xlfn.LET(_xlpm.x,VLOOKUP($I1440,'taxon-match_2026-08-31'!$A$2:$N$122,8,FALSE),IF(_xlpm.x=0,"",_xlpm.x)))</f>
        <v/>
      </c>
      <c r="N1440" t="str">
        <f>IF($I1440="","",_xlfn.LET(_xlpm.x,VLOOKUP($I1440,'taxon-match_2026-08-31'!$A$2:$N$122,9,FALSE),IF(_xlpm.x=0,"",_xlpm.x)))</f>
        <v/>
      </c>
      <c r="O1440" t="str">
        <f>IF($I1440="","",_xlfn.LET(_xlpm.x,VLOOKUP($I1440,'taxon-match_2026-08-31'!$A$2:$N$122,10,FALSE),IF(_xlpm.x=0,"",_xlpm.x)))</f>
        <v/>
      </c>
      <c r="P1440" t="str">
        <f>IF($I1440="","",_xlfn.LET(_xlpm.x,VLOOKUP($I1440,'taxon-match_2026-08-31'!$A$2:$N$122,11,FALSE),IF(_xlpm.x=0,"",_xlpm.x)))</f>
        <v/>
      </c>
      <c r="Q1440" t="str">
        <f>IF($I1440="","",_xlfn.LET(_xlpm.x,VLOOKUP($I1440,'taxon-match_2026-08-31'!$A$2:$N$122,12,FALSE),IF(_xlpm.x=0,"",_xlpm.x)))</f>
        <v/>
      </c>
      <c r="R1440" t="str">
        <f>IF($I1440="","",_xlfn.LET(_xlpm.x,VLOOKUP($I1440,'taxon-match_2026-08-31'!$A$2:$N$122,14,FALSE),IF(_xlpm.x=0,"",_xlpm.x)))</f>
        <v/>
      </c>
      <c r="S1440" s="2" t="s">
        <v>2608</v>
      </c>
      <c r="T1440" t="s">
        <v>62</v>
      </c>
      <c r="X1440" t="str">
        <f>IF(T1440="","",_xlfn.LET(_xlpm.x,VLOOKUP(T1440,'Drop-down_menus'!$F$2:$G$16,2,FALSE),IF(_xlpm.x=0,"",_xlpm.x)))</f>
        <v>https://orcid.org/0000-0003-3696-4445</v>
      </c>
      <c r="Y1440" t="str">
        <f>IF(U1440="","",_xlfn.LET(_xlpm.x,VLOOKUP(U1440,'Drop-down_menus'!$F$2:$G$16,2,FALSE),IF(_xlpm.x=0,"",_xlpm.x)))</f>
        <v/>
      </c>
      <c r="Z1440" t="str">
        <f>IF(V1440="","",_xlfn.LET(_xlpm.x,VLOOKUP(V1440,'Drop-down_menus'!$F$2:$G$16,2,FALSE),IF(_xlpm.x=0,"",_xlpm.x)))</f>
        <v/>
      </c>
      <c r="AA1440" t="str">
        <f>IF(W1440="","",_xlfn.LET(_xlpm.x,VLOOKUP(W1440,'Drop-down_menus'!$F$2:$G$16,2,FALSE),IF(_xlpm.x=0,"",_xlpm.x)))</f>
        <v/>
      </c>
      <c r="AB1440" t="s">
        <v>701</v>
      </c>
      <c r="AE1440" t="s">
        <v>707</v>
      </c>
    </row>
    <row r="1441" spans="1:31" hidden="1" x14ac:dyDescent="0.2">
      <c r="A1441" s="2" t="s">
        <v>366</v>
      </c>
      <c r="C1441">
        <v>3451</v>
      </c>
      <c r="D1441" t="s">
        <v>700</v>
      </c>
      <c r="F1441" t="s">
        <v>706</v>
      </c>
      <c r="H1441" t="s">
        <v>706</v>
      </c>
      <c r="I1441" s="2" t="s">
        <v>700</v>
      </c>
      <c r="J1441" t="str">
        <f>IF($I1441="","",_xlfn.LET(_xlpm.x,VLOOKUP($I1441,'taxon-match_2026-08-31'!$A$2:$N$122,6,FALSE),IF(_xlpm.x=0,"",_xlpm.x)))</f>
        <v/>
      </c>
      <c r="K1441" t="str">
        <f>IF($I1441="","",_xlfn.LET(_xlpm.x,VLOOKUP($I1441,'taxon-match_2026-08-31'!$A$2:$N$122,4,FALSE),IF(_xlpm.x=0,"",_xlpm.x)))</f>
        <v>urn:lsid:marinespecies.org:taxname:1</v>
      </c>
      <c r="L1441" t="str">
        <f>IF($I1441="","",_xlfn.LET(_xlpm.x,VLOOKUP($I1441,'taxon-match_2026-08-31'!$A$2:$N$122,7,FALSE),IF(_xlpm.x=0,"",_xlpm.x)))</f>
        <v/>
      </c>
      <c r="M1441" t="str">
        <f>IF($I1441="","",_xlfn.LET(_xlpm.x,VLOOKUP($I1441,'taxon-match_2026-08-31'!$A$2:$N$122,8,FALSE),IF(_xlpm.x=0,"",_xlpm.x)))</f>
        <v/>
      </c>
      <c r="N1441" t="str">
        <f>IF($I1441="","",_xlfn.LET(_xlpm.x,VLOOKUP($I1441,'taxon-match_2026-08-31'!$A$2:$N$122,9,FALSE),IF(_xlpm.x=0,"",_xlpm.x)))</f>
        <v/>
      </c>
      <c r="O1441" t="str">
        <f>IF($I1441="","",_xlfn.LET(_xlpm.x,VLOOKUP($I1441,'taxon-match_2026-08-31'!$A$2:$N$122,10,FALSE),IF(_xlpm.x=0,"",_xlpm.x)))</f>
        <v/>
      </c>
      <c r="P1441" t="str">
        <f>IF($I1441="","",_xlfn.LET(_xlpm.x,VLOOKUP($I1441,'taxon-match_2026-08-31'!$A$2:$N$122,11,FALSE),IF(_xlpm.x=0,"",_xlpm.x)))</f>
        <v/>
      </c>
      <c r="Q1441" t="str">
        <f>IF($I1441="","",_xlfn.LET(_xlpm.x,VLOOKUP($I1441,'taxon-match_2026-08-31'!$A$2:$N$122,12,FALSE),IF(_xlpm.x=0,"",_xlpm.x)))</f>
        <v/>
      </c>
      <c r="R1441" t="str">
        <f>IF($I1441="","",_xlfn.LET(_xlpm.x,VLOOKUP($I1441,'taxon-match_2026-08-31'!$A$2:$N$122,14,FALSE),IF(_xlpm.x=0,"",_xlpm.x)))</f>
        <v/>
      </c>
      <c r="S1441" s="2" t="s">
        <v>2608</v>
      </c>
      <c r="T1441" t="s">
        <v>62</v>
      </c>
      <c r="X1441" t="str">
        <f>IF(T1441="","",_xlfn.LET(_xlpm.x,VLOOKUP(T1441,'Drop-down_menus'!$F$2:$G$16,2,FALSE),IF(_xlpm.x=0,"",_xlpm.x)))</f>
        <v>https://orcid.org/0000-0003-3696-4445</v>
      </c>
      <c r="Y1441" t="str">
        <f>IF(U1441="","",_xlfn.LET(_xlpm.x,VLOOKUP(U1441,'Drop-down_menus'!$F$2:$G$16,2,FALSE),IF(_xlpm.x=0,"",_xlpm.x)))</f>
        <v/>
      </c>
      <c r="Z1441" t="str">
        <f>IF(V1441="","",_xlfn.LET(_xlpm.x,VLOOKUP(V1441,'Drop-down_menus'!$F$2:$G$16,2,FALSE),IF(_xlpm.x=0,"",_xlpm.x)))</f>
        <v/>
      </c>
      <c r="AA1441" t="str">
        <f>IF(W1441="","",_xlfn.LET(_xlpm.x,VLOOKUP(W1441,'Drop-down_menus'!$F$2:$G$16,2,FALSE),IF(_xlpm.x=0,"",_xlpm.x)))</f>
        <v/>
      </c>
      <c r="AB1441" t="s">
        <v>701</v>
      </c>
      <c r="AE1441" t="s">
        <v>707</v>
      </c>
    </row>
    <row r="1442" spans="1:31" hidden="1" x14ac:dyDescent="0.2">
      <c r="A1442" s="2" t="s">
        <v>366</v>
      </c>
      <c r="C1442">
        <v>3452</v>
      </c>
      <c r="D1442" t="s">
        <v>700</v>
      </c>
      <c r="F1442" t="s">
        <v>706</v>
      </c>
      <c r="H1442" t="s">
        <v>706</v>
      </c>
      <c r="I1442" s="2" t="s">
        <v>700</v>
      </c>
      <c r="J1442" t="str">
        <f>IF($I1442="","",_xlfn.LET(_xlpm.x,VLOOKUP($I1442,'taxon-match_2026-08-31'!$A$2:$N$122,6,FALSE),IF(_xlpm.x=0,"",_xlpm.x)))</f>
        <v/>
      </c>
      <c r="K1442" t="str">
        <f>IF($I1442="","",_xlfn.LET(_xlpm.x,VLOOKUP($I1442,'taxon-match_2026-08-31'!$A$2:$N$122,4,FALSE),IF(_xlpm.x=0,"",_xlpm.x)))</f>
        <v>urn:lsid:marinespecies.org:taxname:1</v>
      </c>
      <c r="L1442" t="str">
        <f>IF($I1442="","",_xlfn.LET(_xlpm.x,VLOOKUP($I1442,'taxon-match_2026-08-31'!$A$2:$N$122,7,FALSE),IF(_xlpm.x=0,"",_xlpm.x)))</f>
        <v/>
      </c>
      <c r="M1442" t="str">
        <f>IF($I1442="","",_xlfn.LET(_xlpm.x,VLOOKUP($I1442,'taxon-match_2026-08-31'!$A$2:$N$122,8,FALSE),IF(_xlpm.x=0,"",_xlpm.x)))</f>
        <v/>
      </c>
      <c r="N1442" t="str">
        <f>IF($I1442="","",_xlfn.LET(_xlpm.x,VLOOKUP($I1442,'taxon-match_2026-08-31'!$A$2:$N$122,9,FALSE),IF(_xlpm.x=0,"",_xlpm.x)))</f>
        <v/>
      </c>
      <c r="O1442" t="str">
        <f>IF($I1442="","",_xlfn.LET(_xlpm.x,VLOOKUP($I1442,'taxon-match_2026-08-31'!$A$2:$N$122,10,FALSE),IF(_xlpm.x=0,"",_xlpm.x)))</f>
        <v/>
      </c>
      <c r="P1442" t="str">
        <f>IF($I1442="","",_xlfn.LET(_xlpm.x,VLOOKUP($I1442,'taxon-match_2026-08-31'!$A$2:$N$122,11,FALSE),IF(_xlpm.x=0,"",_xlpm.x)))</f>
        <v/>
      </c>
      <c r="Q1442" t="str">
        <f>IF($I1442="","",_xlfn.LET(_xlpm.x,VLOOKUP($I1442,'taxon-match_2026-08-31'!$A$2:$N$122,12,FALSE),IF(_xlpm.x=0,"",_xlpm.x)))</f>
        <v/>
      </c>
      <c r="R1442" t="str">
        <f>IF($I1442="","",_xlfn.LET(_xlpm.x,VLOOKUP($I1442,'taxon-match_2026-08-31'!$A$2:$N$122,14,FALSE),IF(_xlpm.x=0,"",_xlpm.x)))</f>
        <v/>
      </c>
      <c r="S1442" s="2" t="s">
        <v>2608</v>
      </c>
      <c r="T1442" t="s">
        <v>62</v>
      </c>
      <c r="X1442" t="str">
        <f>IF(T1442="","",_xlfn.LET(_xlpm.x,VLOOKUP(T1442,'Drop-down_menus'!$F$2:$G$16,2,FALSE),IF(_xlpm.x=0,"",_xlpm.x)))</f>
        <v>https://orcid.org/0000-0003-3696-4445</v>
      </c>
      <c r="Y1442" t="str">
        <f>IF(U1442="","",_xlfn.LET(_xlpm.x,VLOOKUP(U1442,'Drop-down_menus'!$F$2:$G$16,2,FALSE),IF(_xlpm.x=0,"",_xlpm.x)))</f>
        <v/>
      </c>
      <c r="Z1442" t="str">
        <f>IF(V1442="","",_xlfn.LET(_xlpm.x,VLOOKUP(V1442,'Drop-down_menus'!$F$2:$G$16,2,FALSE),IF(_xlpm.x=0,"",_xlpm.x)))</f>
        <v/>
      </c>
      <c r="AA1442" t="str">
        <f>IF(W1442="","",_xlfn.LET(_xlpm.x,VLOOKUP(W1442,'Drop-down_menus'!$F$2:$G$16,2,FALSE),IF(_xlpm.x=0,"",_xlpm.x)))</f>
        <v/>
      </c>
      <c r="AB1442" t="s">
        <v>701</v>
      </c>
      <c r="AE1442" t="s">
        <v>707</v>
      </c>
    </row>
    <row r="1443" spans="1:31" hidden="1" x14ac:dyDescent="0.2">
      <c r="A1443" s="2" t="s">
        <v>366</v>
      </c>
      <c r="C1443">
        <v>3453</v>
      </c>
      <c r="D1443" t="s">
        <v>700</v>
      </c>
      <c r="F1443" t="s">
        <v>706</v>
      </c>
      <c r="H1443" t="s">
        <v>706</v>
      </c>
      <c r="I1443" s="2" t="s">
        <v>700</v>
      </c>
      <c r="J1443" t="str">
        <f>IF($I1443="","",_xlfn.LET(_xlpm.x,VLOOKUP($I1443,'taxon-match_2026-08-31'!$A$2:$N$122,6,FALSE),IF(_xlpm.x=0,"",_xlpm.x)))</f>
        <v/>
      </c>
      <c r="K1443" t="str">
        <f>IF($I1443="","",_xlfn.LET(_xlpm.x,VLOOKUP($I1443,'taxon-match_2026-08-31'!$A$2:$N$122,4,FALSE),IF(_xlpm.x=0,"",_xlpm.x)))</f>
        <v>urn:lsid:marinespecies.org:taxname:1</v>
      </c>
      <c r="L1443" t="str">
        <f>IF($I1443="","",_xlfn.LET(_xlpm.x,VLOOKUP($I1443,'taxon-match_2026-08-31'!$A$2:$N$122,7,FALSE),IF(_xlpm.x=0,"",_xlpm.x)))</f>
        <v/>
      </c>
      <c r="M1443" t="str">
        <f>IF($I1443="","",_xlfn.LET(_xlpm.x,VLOOKUP($I1443,'taxon-match_2026-08-31'!$A$2:$N$122,8,FALSE),IF(_xlpm.x=0,"",_xlpm.x)))</f>
        <v/>
      </c>
      <c r="N1443" t="str">
        <f>IF($I1443="","",_xlfn.LET(_xlpm.x,VLOOKUP($I1443,'taxon-match_2026-08-31'!$A$2:$N$122,9,FALSE),IF(_xlpm.x=0,"",_xlpm.x)))</f>
        <v/>
      </c>
      <c r="O1443" t="str">
        <f>IF($I1443="","",_xlfn.LET(_xlpm.x,VLOOKUP($I1443,'taxon-match_2026-08-31'!$A$2:$N$122,10,FALSE),IF(_xlpm.x=0,"",_xlpm.x)))</f>
        <v/>
      </c>
      <c r="P1443" t="str">
        <f>IF($I1443="","",_xlfn.LET(_xlpm.x,VLOOKUP($I1443,'taxon-match_2026-08-31'!$A$2:$N$122,11,FALSE),IF(_xlpm.x=0,"",_xlpm.x)))</f>
        <v/>
      </c>
      <c r="Q1443" t="str">
        <f>IF($I1443="","",_xlfn.LET(_xlpm.x,VLOOKUP($I1443,'taxon-match_2026-08-31'!$A$2:$N$122,12,FALSE),IF(_xlpm.x=0,"",_xlpm.x)))</f>
        <v/>
      </c>
      <c r="R1443" t="str">
        <f>IF($I1443="","",_xlfn.LET(_xlpm.x,VLOOKUP($I1443,'taxon-match_2026-08-31'!$A$2:$N$122,14,FALSE),IF(_xlpm.x=0,"",_xlpm.x)))</f>
        <v/>
      </c>
      <c r="S1443" s="2" t="s">
        <v>2608</v>
      </c>
      <c r="T1443" t="s">
        <v>62</v>
      </c>
      <c r="X1443" t="str">
        <f>IF(T1443="","",_xlfn.LET(_xlpm.x,VLOOKUP(T1443,'Drop-down_menus'!$F$2:$G$16,2,FALSE),IF(_xlpm.x=0,"",_xlpm.x)))</f>
        <v>https://orcid.org/0000-0003-3696-4445</v>
      </c>
      <c r="Y1443" t="str">
        <f>IF(U1443="","",_xlfn.LET(_xlpm.x,VLOOKUP(U1443,'Drop-down_menus'!$F$2:$G$16,2,FALSE),IF(_xlpm.x=0,"",_xlpm.x)))</f>
        <v/>
      </c>
      <c r="Z1443" t="str">
        <f>IF(V1443="","",_xlfn.LET(_xlpm.x,VLOOKUP(V1443,'Drop-down_menus'!$F$2:$G$16,2,FALSE),IF(_xlpm.x=0,"",_xlpm.x)))</f>
        <v/>
      </c>
      <c r="AA1443" t="str">
        <f>IF(W1443="","",_xlfn.LET(_xlpm.x,VLOOKUP(W1443,'Drop-down_menus'!$F$2:$G$16,2,FALSE),IF(_xlpm.x=0,"",_xlpm.x)))</f>
        <v/>
      </c>
      <c r="AB1443" t="s">
        <v>701</v>
      </c>
      <c r="AE1443" t="s">
        <v>707</v>
      </c>
    </row>
    <row r="1444" spans="1:31" hidden="1" x14ac:dyDescent="0.2">
      <c r="A1444" s="2" t="s">
        <v>366</v>
      </c>
      <c r="C1444">
        <v>3454</v>
      </c>
      <c r="D1444" t="s">
        <v>700</v>
      </c>
      <c r="F1444" t="s">
        <v>706</v>
      </c>
      <c r="H1444" t="s">
        <v>706</v>
      </c>
      <c r="I1444" s="2" t="s">
        <v>700</v>
      </c>
      <c r="J1444" t="str">
        <f>IF($I1444="","",_xlfn.LET(_xlpm.x,VLOOKUP($I1444,'taxon-match_2026-08-31'!$A$2:$N$122,6,FALSE),IF(_xlpm.x=0,"",_xlpm.x)))</f>
        <v/>
      </c>
      <c r="K1444" t="str">
        <f>IF($I1444="","",_xlfn.LET(_xlpm.x,VLOOKUP($I1444,'taxon-match_2026-08-31'!$A$2:$N$122,4,FALSE),IF(_xlpm.x=0,"",_xlpm.x)))</f>
        <v>urn:lsid:marinespecies.org:taxname:1</v>
      </c>
      <c r="L1444" t="str">
        <f>IF($I1444="","",_xlfn.LET(_xlpm.x,VLOOKUP($I1444,'taxon-match_2026-08-31'!$A$2:$N$122,7,FALSE),IF(_xlpm.x=0,"",_xlpm.x)))</f>
        <v/>
      </c>
      <c r="M1444" t="str">
        <f>IF($I1444="","",_xlfn.LET(_xlpm.x,VLOOKUP($I1444,'taxon-match_2026-08-31'!$A$2:$N$122,8,FALSE),IF(_xlpm.x=0,"",_xlpm.x)))</f>
        <v/>
      </c>
      <c r="N1444" t="str">
        <f>IF($I1444="","",_xlfn.LET(_xlpm.x,VLOOKUP($I1444,'taxon-match_2026-08-31'!$A$2:$N$122,9,FALSE),IF(_xlpm.x=0,"",_xlpm.x)))</f>
        <v/>
      </c>
      <c r="O1444" t="str">
        <f>IF($I1444="","",_xlfn.LET(_xlpm.x,VLOOKUP($I1444,'taxon-match_2026-08-31'!$A$2:$N$122,10,FALSE),IF(_xlpm.x=0,"",_xlpm.x)))</f>
        <v/>
      </c>
      <c r="P1444" t="str">
        <f>IF($I1444="","",_xlfn.LET(_xlpm.x,VLOOKUP($I1444,'taxon-match_2026-08-31'!$A$2:$N$122,11,FALSE),IF(_xlpm.x=0,"",_xlpm.x)))</f>
        <v/>
      </c>
      <c r="Q1444" t="str">
        <f>IF($I1444="","",_xlfn.LET(_xlpm.x,VLOOKUP($I1444,'taxon-match_2026-08-31'!$A$2:$N$122,12,FALSE),IF(_xlpm.x=0,"",_xlpm.x)))</f>
        <v/>
      </c>
      <c r="R1444" t="str">
        <f>IF($I1444="","",_xlfn.LET(_xlpm.x,VLOOKUP($I1444,'taxon-match_2026-08-31'!$A$2:$N$122,14,FALSE),IF(_xlpm.x=0,"",_xlpm.x)))</f>
        <v/>
      </c>
      <c r="S1444" s="2" t="s">
        <v>2608</v>
      </c>
      <c r="T1444" t="s">
        <v>62</v>
      </c>
      <c r="X1444" t="str">
        <f>IF(T1444="","",_xlfn.LET(_xlpm.x,VLOOKUP(T1444,'Drop-down_menus'!$F$2:$G$16,2,FALSE),IF(_xlpm.x=0,"",_xlpm.x)))</f>
        <v>https://orcid.org/0000-0003-3696-4445</v>
      </c>
      <c r="Y1444" t="str">
        <f>IF(U1444="","",_xlfn.LET(_xlpm.x,VLOOKUP(U1444,'Drop-down_menus'!$F$2:$G$16,2,FALSE),IF(_xlpm.x=0,"",_xlpm.x)))</f>
        <v/>
      </c>
      <c r="Z1444" t="str">
        <f>IF(V1444="","",_xlfn.LET(_xlpm.x,VLOOKUP(V1444,'Drop-down_menus'!$F$2:$G$16,2,FALSE),IF(_xlpm.x=0,"",_xlpm.x)))</f>
        <v/>
      </c>
      <c r="AA1444" t="str">
        <f>IF(W1444="","",_xlfn.LET(_xlpm.x,VLOOKUP(W1444,'Drop-down_menus'!$F$2:$G$16,2,FALSE),IF(_xlpm.x=0,"",_xlpm.x)))</f>
        <v/>
      </c>
      <c r="AB1444" t="s">
        <v>701</v>
      </c>
      <c r="AE1444" t="s">
        <v>707</v>
      </c>
    </row>
    <row r="1445" spans="1:31" hidden="1" x14ac:dyDescent="0.2">
      <c r="A1445" s="2" t="s">
        <v>366</v>
      </c>
      <c r="C1445">
        <v>3455</v>
      </c>
      <c r="D1445" t="s">
        <v>700</v>
      </c>
      <c r="F1445" t="s">
        <v>708</v>
      </c>
      <c r="H1445" t="s">
        <v>708</v>
      </c>
      <c r="I1445" s="2" t="s">
        <v>700</v>
      </c>
      <c r="J1445" t="str">
        <f>IF($I1445="","",_xlfn.LET(_xlpm.x,VLOOKUP($I1445,'taxon-match_2026-08-31'!$A$2:$N$122,6,FALSE),IF(_xlpm.x=0,"",_xlpm.x)))</f>
        <v/>
      </c>
      <c r="K1445" t="str">
        <f>IF($I1445="","",_xlfn.LET(_xlpm.x,VLOOKUP($I1445,'taxon-match_2026-08-31'!$A$2:$N$122,4,FALSE),IF(_xlpm.x=0,"",_xlpm.x)))</f>
        <v>urn:lsid:marinespecies.org:taxname:1</v>
      </c>
      <c r="L1445" t="str">
        <f>IF($I1445="","",_xlfn.LET(_xlpm.x,VLOOKUP($I1445,'taxon-match_2026-08-31'!$A$2:$N$122,7,FALSE),IF(_xlpm.x=0,"",_xlpm.x)))</f>
        <v/>
      </c>
      <c r="M1445" t="str">
        <f>IF($I1445="","",_xlfn.LET(_xlpm.x,VLOOKUP($I1445,'taxon-match_2026-08-31'!$A$2:$N$122,8,FALSE),IF(_xlpm.x=0,"",_xlpm.x)))</f>
        <v/>
      </c>
      <c r="N1445" t="str">
        <f>IF($I1445="","",_xlfn.LET(_xlpm.x,VLOOKUP($I1445,'taxon-match_2026-08-31'!$A$2:$N$122,9,FALSE),IF(_xlpm.x=0,"",_xlpm.x)))</f>
        <v/>
      </c>
      <c r="O1445" t="str">
        <f>IF($I1445="","",_xlfn.LET(_xlpm.x,VLOOKUP($I1445,'taxon-match_2026-08-31'!$A$2:$N$122,10,FALSE),IF(_xlpm.x=0,"",_xlpm.x)))</f>
        <v/>
      </c>
      <c r="P1445" t="str">
        <f>IF($I1445="","",_xlfn.LET(_xlpm.x,VLOOKUP($I1445,'taxon-match_2026-08-31'!$A$2:$N$122,11,FALSE),IF(_xlpm.x=0,"",_xlpm.x)))</f>
        <v/>
      </c>
      <c r="Q1445" t="str">
        <f>IF($I1445="","",_xlfn.LET(_xlpm.x,VLOOKUP($I1445,'taxon-match_2026-08-31'!$A$2:$N$122,12,FALSE),IF(_xlpm.x=0,"",_xlpm.x)))</f>
        <v/>
      </c>
      <c r="R1445" t="str">
        <f>IF($I1445="","",_xlfn.LET(_xlpm.x,VLOOKUP($I1445,'taxon-match_2026-08-31'!$A$2:$N$122,14,FALSE),IF(_xlpm.x=0,"",_xlpm.x)))</f>
        <v/>
      </c>
      <c r="S1445" s="2" t="s">
        <v>2608</v>
      </c>
      <c r="T1445" t="s">
        <v>62</v>
      </c>
      <c r="X1445" t="str">
        <f>IF(T1445="","",_xlfn.LET(_xlpm.x,VLOOKUP(T1445,'Drop-down_menus'!$F$2:$G$16,2,FALSE),IF(_xlpm.x=0,"",_xlpm.x)))</f>
        <v>https://orcid.org/0000-0003-3696-4445</v>
      </c>
      <c r="Y1445" t="str">
        <f>IF(U1445="","",_xlfn.LET(_xlpm.x,VLOOKUP(U1445,'Drop-down_menus'!$F$2:$G$16,2,FALSE),IF(_xlpm.x=0,"",_xlpm.x)))</f>
        <v/>
      </c>
      <c r="Z1445" t="str">
        <f>IF(V1445="","",_xlfn.LET(_xlpm.x,VLOOKUP(V1445,'Drop-down_menus'!$F$2:$G$16,2,FALSE),IF(_xlpm.x=0,"",_xlpm.x)))</f>
        <v/>
      </c>
      <c r="AA1445" t="str">
        <f>IF(W1445="","",_xlfn.LET(_xlpm.x,VLOOKUP(W1445,'Drop-down_menus'!$F$2:$G$16,2,FALSE),IF(_xlpm.x=0,"",_xlpm.x)))</f>
        <v/>
      </c>
      <c r="AB1445" t="s">
        <v>701</v>
      </c>
      <c r="AE1445" t="s">
        <v>707</v>
      </c>
    </row>
    <row r="1446" spans="1:31" hidden="1" x14ac:dyDescent="0.2">
      <c r="A1446" s="2" t="s">
        <v>366</v>
      </c>
      <c r="C1446">
        <v>3456</v>
      </c>
      <c r="D1446" t="s">
        <v>700</v>
      </c>
      <c r="F1446" t="s">
        <v>708</v>
      </c>
      <c r="H1446" t="s">
        <v>708</v>
      </c>
      <c r="I1446" s="2" t="s">
        <v>700</v>
      </c>
      <c r="J1446" t="str">
        <f>IF($I1446="","",_xlfn.LET(_xlpm.x,VLOOKUP($I1446,'taxon-match_2026-08-31'!$A$2:$N$122,6,FALSE),IF(_xlpm.x=0,"",_xlpm.x)))</f>
        <v/>
      </c>
      <c r="K1446" t="str">
        <f>IF($I1446="","",_xlfn.LET(_xlpm.x,VLOOKUP($I1446,'taxon-match_2026-08-31'!$A$2:$N$122,4,FALSE),IF(_xlpm.x=0,"",_xlpm.x)))</f>
        <v>urn:lsid:marinespecies.org:taxname:1</v>
      </c>
      <c r="L1446" t="str">
        <f>IF($I1446="","",_xlfn.LET(_xlpm.x,VLOOKUP($I1446,'taxon-match_2026-08-31'!$A$2:$N$122,7,FALSE),IF(_xlpm.x=0,"",_xlpm.x)))</f>
        <v/>
      </c>
      <c r="M1446" t="str">
        <f>IF($I1446="","",_xlfn.LET(_xlpm.x,VLOOKUP($I1446,'taxon-match_2026-08-31'!$A$2:$N$122,8,FALSE),IF(_xlpm.x=0,"",_xlpm.x)))</f>
        <v/>
      </c>
      <c r="N1446" t="str">
        <f>IF($I1446="","",_xlfn.LET(_xlpm.x,VLOOKUP($I1446,'taxon-match_2026-08-31'!$A$2:$N$122,9,FALSE),IF(_xlpm.x=0,"",_xlpm.x)))</f>
        <v/>
      </c>
      <c r="O1446" t="str">
        <f>IF($I1446="","",_xlfn.LET(_xlpm.x,VLOOKUP($I1446,'taxon-match_2026-08-31'!$A$2:$N$122,10,FALSE),IF(_xlpm.x=0,"",_xlpm.x)))</f>
        <v/>
      </c>
      <c r="P1446" t="str">
        <f>IF($I1446="","",_xlfn.LET(_xlpm.x,VLOOKUP($I1446,'taxon-match_2026-08-31'!$A$2:$N$122,11,FALSE),IF(_xlpm.x=0,"",_xlpm.x)))</f>
        <v/>
      </c>
      <c r="Q1446" t="str">
        <f>IF($I1446="","",_xlfn.LET(_xlpm.x,VLOOKUP($I1446,'taxon-match_2026-08-31'!$A$2:$N$122,12,FALSE),IF(_xlpm.x=0,"",_xlpm.x)))</f>
        <v/>
      </c>
      <c r="R1446" t="str">
        <f>IF($I1446="","",_xlfn.LET(_xlpm.x,VLOOKUP($I1446,'taxon-match_2026-08-31'!$A$2:$N$122,14,FALSE),IF(_xlpm.x=0,"",_xlpm.x)))</f>
        <v/>
      </c>
      <c r="S1446" s="2" t="s">
        <v>2608</v>
      </c>
      <c r="T1446" t="s">
        <v>62</v>
      </c>
      <c r="X1446" t="str">
        <f>IF(T1446="","",_xlfn.LET(_xlpm.x,VLOOKUP(T1446,'Drop-down_menus'!$F$2:$G$16,2,FALSE),IF(_xlpm.x=0,"",_xlpm.x)))</f>
        <v>https://orcid.org/0000-0003-3696-4445</v>
      </c>
      <c r="Y1446" t="str">
        <f>IF(U1446="","",_xlfn.LET(_xlpm.x,VLOOKUP(U1446,'Drop-down_menus'!$F$2:$G$16,2,FALSE),IF(_xlpm.x=0,"",_xlpm.x)))</f>
        <v/>
      </c>
      <c r="Z1446" t="str">
        <f>IF(V1446="","",_xlfn.LET(_xlpm.x,VLOOKUP(V1446,'Drop-down_menus'!$F$2:$G$16,2,FALSE),IF(_xlpm.x=0,"",_xlpm.x)))</f>
        <v/>
      </c>
      <c r="AA1446" t="str">
        <f>IF(W1446="","",_xlfn.LET(_xlpm.x,VLOOKUP(W1446,'Drop-down_menus'!$F$2:$G$16,2,FALSE),IF(_xlpm.x=0,"",_xlpm.x)))</f>
        <v/>
      </c>
      <c r="AB1446" t="s">
        <v>701</v>
      </c>
      <c r="AE1446" t="s">
        <v>707</v>
      </c>
    </row>
    <row r="1447" spans="1:31" hidden="1" x14ac:dyDescent="0.2">
      <c r="A1447" s="2" t="s">
        <v>366</v>
      </c>
      <c r="C1447">
        <v>3457</v>
      </c>
      <c r="D1447" t="s">
        <v>700</v>
      </c>
      <c r="F1447" t="s">
        <v>708</v>
      </c>
      <c r="H1447" t="s">
        <v>708</v>
      </c>
      <c r="I1447" s="2" t="s">
        <v>700</v>
      </c>
      <c r="J1447" t="str">
        <f>IF($I1447="","",_xlfn.LET(_xlpm.x,VLOOKUP($I1447,'taxon-match_2026-08-31'!$A$2:$N$122,6,FALSE),IF(_xlpm.x=0,"",_xlpm.x)))</f>
        <v/>
      </c>
      <c r="K1447" t="str">
        <f>IF($I1447="","",_xlfn.LET(_xlpm.x,VLOOKUP($I1447,'taxon-match_2026-08-31'!$A$2:$N$122,4,FALSE),IF(_xlpm.x=0,"",_xlpm.x)))</f>
        <v>urn:lsid:marinespecies.org:taxname:1</v>
      </c>
      <c r="L1447" t="str">
        <f>IF($I1447="","",_xlfn.LET(_xlpm.x,VLOOKUP($I1447,'taxon-match_2026-08-31'!$A$2:$N$122,7,FALSE),IF(_xlpm.x=0,"",_xlpm.x)))</f>
        <v/>
      </c>
      <c r="M1447" t="str">
        <f>IF($I1447="","",_xlfn.LET(_xlpm.x,VLOOKUP($I1447,'taxon-match_2026-08-31'!$A$2:$N$122,8,FALSE),IF(_xlpm.x=0,"",_xlpm.x)))</f>
        <v/>
      </c>
      <c r="N1447" t="str">
        <f>IF($I1447="","",_xlfn.LET(_xlpm.x,VLOOKUP($I1447,'taxon-match_2026-08-31'!$A$2:$N$122,9,FALSE),IF(_xlpm.x=0,"",_xlpm.x)))</f>
        <v/>
      </c>
      <c r="O1447" t="str">
        <f>IF($I1447="","",_xlfn.LET(_xlpm.x,VLOOKUP($I1447,'taxon-match_2026-08-31'!$A$2:$N$122,10,FALSE),IF(_xlpm.x=0,"",_xlpm.x)))</f>
        <v/>
      </c>
      <c r="P1447" t="str">
        <f>IF($I1447="","",_xlfn.LET(_xlpm.x,VLOOKUP($I1447,'taxon-match_2026-08-31'!$A$2:$N$122,11,FALSE),IF(_xlpm.x=0,"",_xlpm.x)))</f>
        <v/>
      </c>
      <c r="Q1447" t="str">
        <f>IF($I1447="","",_xlfn.LET(_xlpm.x,VLOOKUP($I1447,'taxon-match_2026-08-31'!$A$2:$N$122,12,FALSE),IF(_xlpm.x=0,"",_xlpm.x)))</f>
        <v/>
      </c>
      <c r="R1447" t="str">
        <f>IF($I1447="","",_xlfn.LET(_xlpm.x,VLOOKUP($I1447,'taxon-match_2026-08-31'!$A$2:$N$122,14,FALSE),IF(_xlpm.x=0,"",_xlpm.x)))</f>
        <v/>
      </c>
      <c r="S1447" s="2" t="s">
        <v>2608</v>
      </c>
      <c r="T1447" t="s">
        <v>62</v>
      </c>
      <c r="X1447" t="str">
        <f>IF(T1447="","",_xlfn.LET(_xlpm.x,VLOOKUP(T1447,'Drop-down_menus'!$F$2:$G$16,2,FALSE),IF(_xlpm.x=0,"",_xlpm.x)))</f>
        <v>https://orcid.org/0000-0003-3696-4445</v>
      </c>
      <c r="Y1447" t="str">
        <f>IF(U1447="","",_xlfn.LET(_xlpm.x,VLOOKUP(U1447,'Drop-down_menus'!$F$2:$G$16,2,FALSE),IF(_xlpm.x=0,"",_xlpm.x)))</f>
        <v/>
      </c>
      <c r="Z1447" t="str">
        <f>IF(V1447="","",_xlfn.LET(_xlpm.x,VLOOKUP(V1447,'Drop-down_menus'!$F$2:$G$16,2,FALSE),IF(_xlpm.x=0,"",_xlpm.x)))</f>
        <v/>
      </c>
      <c r="AA1447" t="str">
        <f>IF(W1447="","",_xlfn.LET(_xlpm.x,VLOOKUP(W1447,'Drop-down_menus'!$F$2:$G$16,2,FALSE),IF(_xlpm.x=0,"",_xlpm.x)))</f>
        <v/>
      </c>
      <c r="AB1447" t="s">
        <v>701</v>
      </c>
      <c r="AE1447" t="s">
        <v>707</v>
      </c>
    </row>
    <row r="1448" spans="1:31" hidden="1" x14ac:dyDescent="0.2">
      <c r="A1448" s="2" t="s">
        <v>366</v>
      </c>
      <c r="C1448">
        <v>3458</v>
      </c>
      <c r="D1448" t="s">
        <v>700</v>
      </c>
      <c r="F1448" t="s">
        <v>708</v>
      </c>
      <c r="H1448" t="s">
        <v>708</v>
      </c>
      <c r="I1448" s="2" t="s">
        <v>700</v>
      </c>
      <c r="J1448" t="str">
        <f>IF($I1448="","",_xlfn.LET(_xlpm.x,VLOOKUP($I1448,'taxon-match_2026-08-31'!$A$2:$N$122,6,FALSE),IF(_xlpm.x=0,"",_xlpm.x)))</f>
        <v/>
      </c>
      <c r="K1448" t="str">
        <f>IF($I1448="","",_xlfn.LET(_xlpm.x,VLOOKUP($I1448,'taxon-match_2026-08-31'!$A$2:$N$122,4,FALSE),IF(_xlpm.x=0,"",_xlpm.x)))</f>
        <v>urn:lsid:marinespecies.org:taxname:1</v>
      </c>
      <c r="L1448" t="str">
        <f>IF($I1448="","",_xlfn.LET(_xlpm.x,VLOOKUP($I1448,'taxon-match_2026-08-31'!$A$2:$N$122,7,FALSE),IF(_xlpm.x=0,"",_xlpm.x)))</f>
        <v/>
      </c>
      <c r="M1448" t="str">
        <f>IF($I1448="","",_xlfn.LET(_xlpm.x,VLOOKUP($I1448,'taxon-match_2026-08-31'!$A$2:$N$122,8,FALSE),IF(_xlpm.x=0,"",_xlpm.x)))</f>
        <v/>
      </c>
      <c r="N1448" t="str">
        <f>IF($I1448="","",_xlfn.LET(_xlpm.x,VLOOKUP($I1448,'taxon-match_2026-08-31'!$A$2:$N$122,9,FALSE),IF(_xlpm.x=0,"",_xlpm.x)))</f>
        <v/>
      </c>
      <c r="O1448" t="str">
        <f>IF($I1448="","",_xlfn.LET(_xlpm.x,VLOOKUP($I1448,'taxon-match_2026-08-31'!$A$2:$N$122,10,FALSE),IF(_xlpm.x=0,"",_xlpm.x)))</f>
        <v/>
      </c>
      <c r="P1448" t="str">
        <f>IF($I1448="","",_xlfn.LET(_xlpm.x,VLOOKUP($I1448,'taxon-match_2026-08-31'!$A$2:$N$122,11,FALSE),IF(_xlpm.x=0,"",_xlpm.x)))</f>
        <v/>
      </c>
      <c r="Q1448" t="str">
        <f>IF($I1448="","",_xlfn.LET(_xlpm.x,VLOOKUP($I1448,'taxon-match_2026-08-31'!$A$2:$N$122,12,FALSE),IF(_xlpm.x=0,"",_xlpm.x)))</f>
        <v/>
      </c>
      <c r="R1448" t="str">
        <f>IF($I1448="","",_xlfn.LET(_xlpm.x,VLOOKUP($I1448,'taxon-match_2026-08-31'!$A$2:$N$122,14,FALSE),IF(_xlpm.x=0,"",_xlpm.x)))</f>
        <v/>
      </c>
      <c r="S1448" s="2" t="s">
        <v>2608</v>
      </c>
      <c r="T1448" t="s">
        <v>62</v>
      </c>
      <c r="X1448" t="str">
        <f>IF(T1448="","",_xlfn.LET(_xlpm.x,VLOOKUP(T1448,'Drop-down_menus'!$F$2:$G$16,2,FALSE),IF(_xlpm.x=0,"",_xlpm.x)))</f>
        <v>https://orcid.org/0000-0003-3696-4445</v>
      </c>
      <c r="Y1448" t="str">
        <f>IF(U1448="","",_xlfn.LET(_xlpm.x,VLOOKUP(U1448,'Drop-down_menus'!$F$2:$G$16,2,FALSE),IF(_xlpm.x=0,"",_xlpm.x)))</f>
        <v/>
      </c>
      <c r="Z1448" t="str">
        <f>IF(V1448="","",_xlfn.LET(_xlpm.x,VLOOKUP(V1448,'Drop-down_menus'!$F$2:$G$16,2,FALSE),IF(_xlpm.x=0,"",_xlpm.x)))</f>
        <v/>
      </c>
      <c r="AA1448" t="str">
        <f>IF(W1448="","",_xlfn.LET(_xlpm.x,VLOOKUP(W1448,'Drop-down_menus'!$F$2:$G$16,2,FALSE),IF(_xlpm.x=0,"",_xlpm.x)))</f>
        <v/>
      </c>
      <c r="AB1448" t="s">
        <v>701</v>
      </c>
      <c r="AE1448" t="s">
        <v>707</v>
      </c>
    </row>
    <row r="1449" spans="1:31" hidden="1" x14ac:dyDescent="0.2">
      <c r="A1449" s="2" t="s">
        <v>366</v>
      </c>
      <c r="C1449">
        <v>3459</v>
      </c>
      <c r="D1449" t="s">
        <v>700</v>
      </c>
      <c r="F1449" t="s">
        <v>708</v>
      </c>
      <c r="H1449" t="s">
        <v>708</v>
      </c>
      <c r="I1449" s="2" t="s">
        <v>700</v>
      </c>
      <c r="J1449" t="str">
        <f>IF($I1449="","",_xlfn.LET(_xlpm.x,VLOOKUP($I1449,'taxon-match_2026-08-31'!$A$2:$N$122,6,FALSE),IF(_xlpm.x=0,"",_xlpm.x)))</f>
        <v/>
      </c>
      <c r="K1449" t="str">
        <f>IF($I1449="","",_xlfn.LET(_xlpm.x,VLOOKUP($I1449,'taxon-match_2026-08-31'!$A$2:$N$122,4,FALSE),IF(_xlpm.x=0,"",_xlpm.x)))</f>
        <v>urn:lsid:marinespecies.org:taxname:1</v>
      </c>
      <c r="L1449" t="str">
        <f>IF($I1449="","",_xlfn.LET(_xlpm.x,VLOOKUP($I1449,'taxon-match_2026-08-31'!$A$2:$N$122,7,FALSE),IF(_xlpm.x=0,"",_xlpm.x)))</f>
        <v/>
      </c>
      <c r="M1449" t="str">
        <f>IF($I1449="","",_xlfn.LET(_xlpm.x,VLOOKUP($I1449,'taxon-match_2026-08-31'!$A$2:$N$122,8,FALSE),IF(_xlpm.x=0,"",_xlpm.x)))</f>
        <v/>
      </c>
      <c r="N1449" t="str">
        <f>IF($I1449="","",_xlfn.LET(_xlpm.x,VLOOKUP($I1449,'taxon-match_2026-08-31'!$A$2:$N$122,9,FALSE),IF(_xlpm.x=0,"",_xlpm.x)))</f>
        <v/>
      </c>
      <c r="O1449" t="str">
        <f>IF($I1449="","",_xlfn.LET(_xlpm.x,VLOOKUP($I1449,'taxon-match_2026-08-31'!$A$2:$N$122,10,FALSE),IF(_xlpm.x=0,"",_xlpm.x)))</f>
        <v/>
      </c>
      <c r="P1449" t="str">
        <f>IF($I1449="","",_xlfn.LET(_xlpm.x,VLOOKUP($I1449,'taxon-match_2026-08-31'!$A$2:$N$122,11,FALSE),IF(_xlpm.x=0,"",_xlpm.x)))</f>
        <v/>
      </c>
      <c r="Q1449" t="str">
        <f>IF($I1449="","",_xlfn.LET(_xlpm.x,VLOOKUP($I1449,'taxon-match_2026-08-31'!$A$2:$N$122,12,FALSE),IF(_xlpm.x=0,"",_xlpm.x)))</f>
        <v/>
      </c>
      <c r="R1449" t="str">
        <f>IF($I1449="","",_xlfn.LET(_xlpm.x,VLOOKUP($I1449,'taxon-match_2026-08-31'!$A$2:$N$122,14,FALSE),IF(_xlpm.x=0,"",_xlpm.x)))</f>
        <v/>
      </c>
      <c r="S1449" s="2" t="s">
        <v>2608</v>
      </c>
      <c r="T1449" t="s">
        <v>62</v>
      </c>
      <c r="X1449" t="str">
        <f>IF(T1449="","",_xlfn.LET(_xlpm.x,VLOOKUP(T1449,'Drop-down_menus'!$F$2:$G$16,2,FALSE),IF(_xlpm.x=0,"",_xlpm.x)))</f>
        <v>https://orcid.org/0000-0003-3696-4445</v>
      </c>
      <c r="Y1449" t="str">
        <f>IF(U1449="","",_xlfn.LET(_xlpm.x,VLOOKUP(U1449,'Drop-down_menus'!$F$2:$G$16,2,FALSE),IF(_xlpm.x=0,"",_xlpm.x)))</f>
        <v/>
      </c>
      <c r="Z1449" t="str">
        <f>IF(V1449="","",_xlfn.LET(_xlpm.x,VLOOKUP(V1449,'Drop-down_menus'!$F$2:$G$16,2,FALSE),IF(_xlpm.x=0,"",_xlpm.x)))</f>
        <v/>
      </c>
      <c r="AA1449" t="str">
        <f>IF(W1449="","",_xlfn.LET(_xlpm.x,VLOOKUP(W1449,'Drop-down_menus'!$F$2:$G$16,2,FALSE),IF(_xlpm.x=0,"",_xlpm.x)))</f>
        <v/>
      </c>
      <c r="AB1449" t="s">
        <v>701</v>
      </c>
      <c r="AE1449" t="s">
        <v>707</v>
      </c>
    </row>
    <row r="1450" spans="1:31" hidden="1" x14ac:dyDescent="0.2">
      <c r="A1450" s="2" t="s">
        <v>366</v>
      </c>
      <c r="C1450">
        <v>3460</v>
      </c>
      <c r="D1450" t="s">
        <v>700</v>
      </c>
      <c r="F1450" t="s">
        <v>709</v>
      </c>
      <c r="H1450" t="s">
        <v>709</v>
      </c>
      <c r="I1450" s="2" t="s">
        <v>700</v>
      </c>
      <c r="J1450" t="str">
        <f>IF($I1450="","",_xlfn.LET(_xlpm.x,VLOOKUP($I1450,'taxon-match_2026-08-31'!$A$2:$N$122,6,FALSE),IF(_xlpm.x=0,"",_xlpm.x)))</f>
        <v/>
      </c>
      <c r="K1450" t="str">
        <f>IF($I1450="","",_xlfn.LET(_xlpm.x,VLOOKUP($I1450,'taxon-match_2026-08-31'!$A$2:$N$122,4,FALSE),IF(_xlpm.x=0,"",_xlpm.x)))</f>
        <v>urn:lsid:marinespecies.org:taxname:1</v>
      </c>
      <c r="L1450" t="str">
        <f>IF($I1450="","",_xlfn.LET(_xlpm.x,VLOOKUP($I1450,'taxon-match_2026-08-31'!$A$2:$N$122,7,FALSE),IF(_xlpm.x=0,"",_xlpm.x)))</f>
        <v/>
      </c>
      <c r="M1450" t="str">
        <f>IF($I1450="","",_xlfn.LET(_xlpm.x,VLOOKUP($I1450,'taxon-match_2026-08-31'!$A$2:$N$122,8,FALSE),IF(_xlpm.x=0,"",_xlpm.x)))</f>
        <v/>
      </c>
      <c r="N1450" t="str">
        <f>IF($I1450="","",_xlfn.LET(_xlpm.x,VLOOKUP($I1450,'taxon-match_2026-08-31'!$A$2:$N$122,9,FALSE),IF(_xlpm.x=0,"",_xlpm.x)))</f>
        <v/>
      </c>
      <c r="O1450" t="str">
        <f>IF($I1450="","",_xlfn.LET(_xlpm.x,VLOOKUP($I1450,'taxon-match_2026-08-31'!$A$2:$N$122,10,FALSE),IF(_xlpm.x=0,"",_xlpm.x)))</f>
        <v/>
      </c>
      <c r="P1450" t="str">
        <f>IF($I1450="","",_xlfn.LET(_xlpm.x,VLOOKUP($I1450,'taxon-match_2026-08-31'!$A$2:$N$122,11,FALSE),IF(_xlpm.x=0,"",_xlpm.x)))</f>
        <v/>
      </c>
      <c r="Q1450" t="str">
        <f>IF($I1450="","",_xlfn.LET(_xlpm.x,VLOOKUP($I1450,'taxon-match_2026-08-31'!$A$2:$N$122,12,FALSE),IF(_xlpm.x=0,"",_xlpm.x)))</f>
        <v/>
      </c>
      <c r="R1450" t="str">
        <f>IF($I1450="","",_xlfn.LET(_xlpm.x,VLOOKUP($I1450,'taxon-match_2026-08-31'!$A$2:$N$122,14,FALSE),IF(_xlpm.x=0,"",_xlpm.x)))</f>
        <v/>
      </c>
      <c r="S1450" s="2" t="s">
        <v>2608</v>
      </c>
      <c r="T1450" t="s">
        <v>62</v>
      </c>
      <c r="X1450" t="str">
        <f>IF(T1450="","",_xlfn.LET(_xlpm.x,VLOOKUP(T1450,'Drop-down_menus'!$F$2:$G$16,2,FALSE),IF(_xlpm.x=0,"",_xlpm.x)))</f>
        <v>https://orcid.org/0000-0003-3696-4445</v>
      </c>
      <c r="Y1450" t="str">
        <f>IF(U1450="","",_xlfn.LET(_xlpm.x,VLOOKUP(U1450,'Drop-down_menus'!$F$2:$G$16,2,FALSE),IF(_xlpm.x=0,"",_xlpm.x)))</f>
        <v/>
      </c>
      <c r="Z1450" t="str">
        <f>IF(V1450="","",_xlfn.LET(_xlpm.x,VLOOKUP(V1450,'Drop-down_menus'!$F$2:$G$16,2,FALSE),IF(_xlpm.x=0,"",_xlpm.x)))</f>
        <v/>
      </c>
      <c r="AA1450" t="str">
        <f>IF(W1450="","",_xlfn.LET(_xlpm.x,VLOOKUP(W1450,'Drop-down_menus'!$F$2:$G$16,2,FALSE),IF(_xlpm.x=0,"",_xlpm.x)))</f>
        <v/>
      </c>
      <c r="AB1450" t="s">
        <v>701</v>
      </c>
      <c r="AE1450" t="s">
        <v>707</v>
      </c>
    </row>
    <row r="1451" spans="1:31" hidden="1" x14ac:dyDescent="0.2">
      <c r="A1451" s="2" t="s">
        <v>366</v>
      </c>
      <c r="C1451">
        <v>3461</v>
      </c>
      <c r="D1451" t="s">
        <v>700</v>
      </c>
      <c r="F1451" t="s">
        <v>709</v>
      </c>
      <c r="H1451" t="s">
        <v>709</v>
      </c>
      <c r="I1451" s="2" t="s">
        <v>700</v>
      </c>
      <c r="J1451" t="str">
        <f>IF($I1451="","",_xlfn.LET(_xlpm.x,VLOOKUP($I1451,'taxon-match_2026-08-31'!$A$2:$N$122,6,FALSE),IF(_xlpm.x=0,"",_xlpm.x)))</f>
        <v/>
      </c>
      <c r="K1451" t="str">
        <f>IF($I1451="","",_xlfn.LET(_xlpm.x,VLOOKUP($I1451,'taxon-match_2026-08-31'!$A$2:$N$122,4,FALSE),IF(_xlpm.x=0,"",_xlpm.x)))</f>
        <v>urn:lsid:marinespecies.org:taxname:1</v>
      </c>
      <c r="L1451" t="str">
        <f>IF($I1451="","",_xlfn.LET(_xlpm.x,VLOOKUP($I1451,'taxon-match_2026-08-31'!$A$2:$N$122,7,FALSE),IF(_xlpm.x=0,"",_xlpm.x)))</f>
        <v/>
      </c>
      <c r="M1451" t="str">
        <f>IF($I1451="","",_xlfn.LET(_xlpm.x,VLOOKUP($I1451,'taxon-match_2026-08-31'!$A$2:$N$122,8,FALSE),IF(_xlpm.x=0,"",_xlpm.x)))</f>
        <v/>
      </c>
      <c r="N1451" t="str">
        <f>IF($I1451="","",_xlfn.LET(_xlpm.x,VLOOKUP($I1451,'taxon-match_2026-08-31'!$A$2:$N$122,9,FALSE),IF(_xlpm.x=0,"",_xlpm.x)))</f>
        <v/>
      </c>
      <c r="O1451" t="str">
        <f>IF($I1451="","",_xlfn.LET(_xlpm.x,VLOOKUP($I1451,'taxon-match_2026-08-31'!$A$2:$N$122,10,FALSE),IF(_xlpm.x=0,"",_xlpm.x)))</f>
        <v/>
      </c>
      <c r="P1451" t="str">
        <f>IF($I1451="","",_xlfn.LET(_xlpm.x,VLOOKUP($I1451,'taxon-match_2026-08-31'!$A$2:$N$122,11,FALSE),IF(_xlpm.x=0,"",_xlpm.x)))</f>
        <v/>
      </c>
      <c r="Q1451" t="str">
        <f>IF($I1451="","",_xlfn.LET(_xlpm.x,VLOOKUP($I1451,'taxon-match_2026-08-31'!$A$2:$N$122,12,FALSE),IF(_xlpm.x=0,"",_xlpm.x)))</f>
        <v/>
      </c>
      <c r="R1451" t="str">
        <f>IF($I1451="","",_xlfn.LET(_xlpm.x,VLOOKUP($I1451,'taxon-match_2026-08-31'!$A$2:$N$122,14,FALSE),IF(_xlpm.x=0,"",_xlpm.x)))</f>
        <v/>
      </c>
      <c r="S1451" s="2" t="s">
        <v>2608</v>
      </c>
      <c r="T1451" t="s">
        <v>62</v>
      </c>
      <c r="X1451" t="str">
        <f>IF(T1451="","",_xlfn.LET(_xlpm.x,VLOOKUP(T1451,'Drop-down_menus'!$F$2:$G$16,2,FALSE),IF(_xlpm.x=0,"",_xlpm.x)))</f>
        <v>https://orcid.org/0000-0003-3696-4445</v>
      </c>
      <c r="Y1451" t="str">
        <f>IF(U1451="","",_xlfn.LET(_xlpm.x,VLOOKUP(U1451,'Drop-down_menus'!$F$2:$G$16,2,FALSE),IF(_xlpm.x=0,"",_xlpm.x)))</f>
        <v/>
      </c>
      <c r="Z1451" t="str">
        <f>IF(V1451="","",_xlfn.LET(_xlpm.x,VLOOKUP(V1451,'Drop-down_menus'!$F$2:$G$16,2,FALSE),IF(_xlpm.x=0,"",_xlpm.x)))</f>
        <v/>
      </c>
      <c r="AA1451" t="str">
        <f>IF(W1451="","",_xlfn.LET(_xlpm.x,VLOOKUP(W1451,'Drop-down_menus'!$F$2:$G$16,2,FALSE),IF(_xlpm.x=0,"",_xlpm.x)))</f>
        <v/>
      </c>
      <c r="AB1451" t="s">
        <v>701</v>
      </c>
      <c r="AE1451" t="s">
        <v>707</v>
      </c>
    </row>
    <row r="1452" spans="1:31" hidden="1" x14ac:dyDescent="0.2">
      <c r="A1452" s="2" t="s">
        <v>366</v>
      </c>
      <c r="C1452">
        <v>3462</v>
      </c>
      <c r="D1452" t="s">
        <v>700</v>
      </c>
      <c r="F1452" t="s">
        <v>709</v>
      </c>
      <c r="H1452" t="s">
        <v>709</v>
      </c>
      <c r="I1452" s="2" t="s">
        <v>700</v>
      </c>
      <c r="J1452" t="str">
        <f>IF($I1452="","",_xlfn.LET(_xlpm.x,VLOOKUP($I1452,'taxon-match_2026-08-31'!$A$2:$N$122,6,FALSE),IF(_xlpm.x=0,"",_xlpm.x)))</f>
        <v/>
      </c>
      <c r="K1452" t="str">
        <f>IF($I1452="","",_xlfn.LET(_xlpm.x,VLOOKUP($I1452,'taxon-match_2026-08-31'!$A$2:$N$122,4,FALSE),IF(_xlpm.x=0,"",_xlpm.x)))</f>
        <v>urn:lsid:marinespecies.org:taxname:1</v>
      </c>
      <c r="L1452" t="str">
        <f>IF($I1452="","",_xlfn.LET(_xlpm.x,VLOOKUP($I1452,'taxon-match_2026-08-31'!$A$2:$N$122,7,FALSE),IF(_xlpm.x=0,"",_xlpm.x)))</f>
        <v/>
      </c>
      <c r="M1452" t="str">
        <f>IF($I1452="","",_xlfn.LET(_xlpm.x,VLOOKUP($I1452,'taxon-match_2026-08-31'!$A$2:$N$122,8,FALSE),IF(_xlpm.x=0,"",_xlpm.x)))</f>
        <v/>
      </c>
      <c r="N1452" t="str">
        <f>IF($I1452="","",_xlfn.LET(_xlpm.x,VLOOKUP($I1452,'taxon-match_2026-08-31'!$A$2:$N$122,9,FALSE),IF(_xlpm.x=0,"",_xlpm.x)))</f>
        <v/>
      </c>
      <c r="O1452" t="str">
        <f>IF($I1452="","",_xlfn.LET(_xlpm.x,VLOOKUP($I1452,'taxon-match_2026-08-31'!$A$2:$N$122,10,FALSE),IF(_xlpm.x=0,"",_xlpm.x)))</f>
        <v/>
      </c>
      <c r="P1452" t="str">
        <f>IF($I1452="","",_xlfn.LET(_xlpm.x,VLOOKUP($I1452,'taxon-match_2026-08-31'!$A$2:$N$122,11,FALSE),IF(_xlpm.x=0,"",_xlpm.x)))</f>
        <v/>
      </c>
      <c r="Q1452" t="str">
        <f>IF($I1452="","",_xlfn.LET(_xlpm.x,VLOOKUP($I1452,'taxon-match_2026-08-31'!$A$2:$N$122,12,FALSE),IF(_xlpm.x=0,"",_xlpm.x)))</f>
        <v/>
      </c>
      <c r="R1452" t="str">
        <f>IF($I1452="","",_xlfn.LET(_xlpm.x,VLOOKUP($I1452,'taxon-match_2026-08-31'!$A$2:$N$122,14,FALSE),IF(_xlpm.x=0,"",_xlpm.x)))</f>
        <v/>
      </c>
      <c r="S1452" s="2" t="s">
        <v>2608</v>
      </c>
      <c r="T1452" t="s">
        <v>62</v>
      </c>
      <c r="X1452" t="str">
        <f>IF(T1452="","",_xlfn.LET(_xlpm.x,VLOOKUP(T1452,'Drop-down_menus'!$F$2:$G$16,2,FALSE),IF(_xlpm.x=0,"",_xlpm.x)))</f>
        <v>https://orcid.org/0000-0003-3696-4445</v>
      </c>
      <c r="Y1452" t="str">
        <f>IF(U1452="","",_xlfn.LET(_xlpm.x,VLOOKUP(U1452,'Drop-down_menus'!$F$2:$G$16,2,FALSE),IF(_xlpm.x=0,"",_xlpm.x)))</f>
        <v/>
      </c>
      <c r="Z1452" t="str">
        <f>IF(V1452="","",_xlfn.LET(_xlpm.x,VLOOKUP(V1452,'Drop-down_menus'!$F$2:$G$16,2,FALSE),IF(_xlpm.x=0,"",_xlpm.x)))</f>
        <v/>
      </c>
      <c r="AA1452" t="str">
        <f>IF(W1452="","",_xlfn.LET(_xlpm.x,VLOOKUP(W1452,'Drop-down_menus'!$F$2:$G$16,2,FALSE),IF(_xlpm.x=0,"",_xlpm.x)))</f>
        <v/>
      </c>
      <c r="AB1452" t="s">
        <v>701</v>
      </c>
      <c r="AE1452" t="s">
        <v>707</v>
      </c>
    </row>
    <row r="1453" spans="1:31" hidden="1" x14ac:dyDescent="0.2">
      <c r="A1453" s="2" t="s">
        <v>366</v>
      </c>
      <c r="C1453">
        <v>3463</v>
      </c>
      <c r="D1453" t="s">
        <v>700</v>
      </c>
      <c r="F1453" t="s">
        <v>709</v>
      </c>
      <c r="H1453" t="s">
        <v>709</v>
      </c>
      <c r="I1453" s="2" t="s">
        <v>700</v>
      </c>
      <c r="J1453" t="str">
        <f>IF($I1453="","",_xlfn.LET(_xlpm.x,VLOOKUP($I1453,'taxon-match_2026-08-31'!$A$2:$N$122,6,FALSE),IF(_xlpm.x=0,"",_xlpm.x)))</f>
        <v/>
      </c>
      <c r="K1453" t="str">
        <f>IF($I1453="","",_xlfn.LET(_xlpm.x,VLOOKUP($I1453,'taxon-match_2026-08-31'!$A$2:$N$122,4,FALSE),IF(_xlpm.x=0,"",_xlpm.x)))</f>
        <v>urn:lsid:marinespecies.org:taxname:1</v>
      </c>
      <c r="L1453" t="str">
        <f>IF($I1453="","",_xlfn.LET(_xlpm.x,VLOOKUP($I1453,'taxon-match_2026-08-31'!$A$2:$N$122,7,FALSE),IF(_xlpm.x=0,"",_xlpm.x)))</f>
        <v/>
      </c>
      <c r="M1453" t="str">
        <f>IF($I1453="","",_xlfn.LET(_xlpm.x,VLOOKUP($I1453,'taxon-match_2026-08-31'!$A$2:$N$122,8,FALSE),IF(_xlpm.x=0,"",_xlpm.x)))</f>
        <v/>
      </c>
      <c r="N1453" t="str">
        <f>IF($I1453="","",_xlfn.LET(_xlpm.x,VLOOKUP($I1453,'taxon-match_2026-08-31'!$A$2:$N$122,9,FALSE),IF(_xlpm.x=0,"",_xlpm.x)))</f>
        <v/>
      </c>
      <c r="O1453" t="str">
        <f>IF($I1453="","",_xlfn.LET(_xlpm.x,VLOOKUP($I1453,'taxon-match_2026-08-31'!$A$2:$N$122,10,FALSE),IF(_xlpm.x=0,"",_xlpm.x)))</f>
        <v/>
      </c>
      <c r="P1453" t="str">
        <f>IF($I1453="","",_xlfn.LET(_xlpm.x,VLOOKUP($I1453,'taxon-match_2026-08-31'!$A$2:$N$122,11,FALSE),IF(_xlpm.x=0,"",_xlpm.x)))</f>
        <v/>
      </c>
      <c r="Q1453" t="str">
        <f>IF($I1453="","",_xlfn.LET(_xlpm.x,VLOOKUP($I1453,'taxon-match_2026-08-31'!$A$2:$N$122,12,FALSE),IF(_xlpm.x=0,"",_xlpm.x)))</f>
        <v/>
      </c>
      <c r="R1453" t="str">
        <f>IF($I1453="","",_xlfn.LET(_xlpm.x,VLOOKUP($I1453,'taxon-match_2026-08-31'!$A$2:$N$122,14,FALSE),IF(_xlpm.x=0,"",_xlpm.x)))</f>
        <v/>
      </c>
      <c r="S1453" s="2" t="s">
        <v>2608</v>
      </c>
      <c r="T1453" t="s">
        <v>62</v>
      </c>
      <c r="X1453" t="str">
        <f>IF(T1453="","",_xlfn.LET(_xlpm.x,VLOOKUP(T1453,'Drop-down_menus'!$F$2:$G$16,2,FALSE),IF(_xlpm.x=0,"",_xlpm.x)))</f>
        <v>https://orcid.org/0000-0003-3696-4445</v>
      </c>
      <c r="Y1453" t="str">
        <f>IF(U1453="","",_xlfn.LET(_xlpm.x,VLOOKUP(U1453,'Drop-down_menus'!$F$2:$G$16,2,FALSE),IF(_xlpm.x=0,"",_xlpm.x)))</f>
        <v/>
      </c>
      <c r="Z1453" t="str">
        <f>IF(V1453="","",_xlfn.LET(_xlpm.x,VLOOKUP(V1453,'Drop-down_menus'!$F$2:$G$16,2,FALSE),IF(_xlpm.x=0,"",_xlpm.x)))</f>
        <v/>
      </c>
      <c r="AA1453" t="str">
        <f>IF(W1453="","",_xlfn.LET(_xlpm.x,VLOOKUP(W1453,'Drop-down_menus'!$F$2:$G$16,2,FALSE),IF(_xlpm.x=0,"",_xlpm.x)))</f>
        <v/>
      </c>
      <c r="AB1453" t="s">
        <v>701</v>
      </c>
      <c r="AE1453" t="s">
        <v>707</v>
      </c>
    </row>
    <row r="1454" spans="1:31" hidden="1" x14ac:dyDescent="0.2">
      <c r="A1454" s="2" t="s">
        <v>366</v>
      </c>
      <c r="C1454">
        <v>3464</v>
      </c>
      <c r="D1454" t="s">
        <v>700</v>
      </c>
      <c r="F1454" t="s">
        <v>709</v>
      </c>
      <c r="H1454" t="s">
        <v>709</v>
      </c>
      <c r="I1454" s="2" t="s">
        <v>700</v>
      </c>
      <c r="J1454" t="str">
        <f>IF($I1454="","",_xlfn.LET(_xlpm.x,VLOOKUP($I1454,'taxon-match_2026-08-31'!$A$2:$N$122,6,FALSE),IF(_xlpm.x=0,"",_xlpm.x)))</f>
        <v/>
      </c>
      <c r="K1454" t="str">
        <f>IF($I1454="","",_xlfn.LET(_xlpm.x,VLOOKUP($I1454,'taxon-match_2026-08-31'!$A$2:$N$122,4,FALSE),IF(_xlpm.x=0,"",_xlpm.x)))</f>
        <v>urn:lsid:marinespecies.org:taxname:1</v>
      </c>
      <c r="L1454" t="str">
        <f>IF($I1454="","",_xlfn.LET(_xlpm.x,VLOOKUP($I1454,'taxon-match_2026-08-31'!$A$2:$N$122,7,FALSE),IF(_xlpm.x=0,"",_xlpm.x)))</f>
        <v/>
      </c>
      <c r="M1454" t="str">
        <f>IF($I1454="","",_xlfn.LET(_xlpm.x,VLOOKUP($I1454,'taxon-match_2026-08-31'!$A$2:$N$122,8,FALSE),IF(_xlpm.x=0,"",_xlpm.x)))</f>
        <v/>
      </c>
      <c r="N1454" t="str">
        <f>IF($I1454="","",_xlfn.LET(_xlpm.x,VLOOKUP($I1454,'taxon-match_2026-08-31'!$A$2:$N$122,9,FALSE),IF(_xlpm.x=0,"",_xlpm.x)))</f>
        <v/>
      </c>
      <c r="O1454" t="str">
        <f>IF($I1454="","",_xlfn.LET(_xlpm.x,VLOOKUP($I1454,'taxon-match_2026-08-31'!$A$2:$N$122,10,FALSE),IF(_xlpm.x=0,"",_xlpm.x)))</f>
        <v/>
      </c>
      <c r="P1454" t="str">
        <f>IF($I1454="","",_xlfn.LET(_xlpm.x,VLOOKUP($I1454,'taxon-match_2026-08-31'!$A$2:$N$122,11,FALSE),IF(_xlpm.x=0,"",_xlpm.x)))</f>
        <v/>
      </c>
      <c r="Q1454" t="str">
        <f>IF($I1454="","",_xlfn.LET(_xlpm.x,VLOOKUP($I1454,'taxon-match_2026-08-31'!$A$2:$N$122,12,FALSE),IF(_xlpm.x=0,"",_xlpm.x)))</f>
        <v/>
      </c>
      <c r="R1454" t="str">
        <f>IF($I1454="","",_xlfn.LET(_xlpm.x,VLOOKUP($I1454,'taxon-match_2026-08-31'!$A$2:$N$122,14,FALSE),IF(_xlpm.x=0,"",_xlpm.x)))</f>
        <v/>
      </c>
      <c r="S1454" s="2" t="s">
        <v>2608</v>
      </c>
      <c r="T1454" t="s">
        <v>62</v>
      </c>
      <c r="X1454" t="str">
        <f>IF(T1454="","",_xlfn.LET(_xlpm.x,VLOOKUP(T1454,'Drop-down_menus'!$F$2:$G$16,2,FALSE),IF(_xlpm.x=0,"",_xlpm.x)))</f>
        <v>https://orcid.org/0000-0003-3696-4445</v>
      </c>
      <c r="Y1454" t="str">
        <f>IF(U1454="","",_xlfn.LET(_xlpm.x,VLOOKUP(U1454,'Drop-down_menus'!$F$2:$G$16,2,FALSE),IF(_xlpm.x=0,"",_xlpm.x)))</f>
        <v/>
      </c>
      <c r="Z1454" t="str">
        <f>IF(V1454="","",_xlfn.LET(_xlpm.x,VLOOKUP(V1454,'Drop-down_menus'!$F$2:$G$16,2,FALSE),IF(_xlpm.x=0,"",_xlpm.x)))</f>
        <v/>
      </c>
      <c r="AA1454" t="str">
        <f>IF(W1454="","",_xlfn.LET(_xlpm.x,VLOOKUP(W1454,'Drop-down_menus'!$F$2:$G$16,2,FALSE),IF(_xlpm.x=0,"",_xlpm.x)))</f>
        <v/>
      </c>
      <c r="AB1454" t="s">
        <v>701</v>
      </c>
      <c r="AE1454" t="s">
        <v>707</v>
      </c>
    </row>
    <row r="1455" spans="1:31" hidden="1" x14ac:dyDescent="0.2">
      <c r="A1455" s="2" t="s">
        <v>366</v>
      </c>
      <c r="C1455">
        <v>3465</v>
      </c>
      <c r="D1455" t="s">
        <v>700</v>
      </c>
      <c r="F1455" t="s">
        <v>710</v>
      </c>
      <c r="H1455" t="s">
        <v>710</v>
      </c>
      <c r="I1455" s="2" t="s">
        <v>700</v>
      </c>
      <c r="J1455" t="str">
        <f>IF($I1455="","",_xlfn.LET(_xlpm.x,VLOOKUP($I1455,'taxon-match_2026-08-31'!$A$2:$N$122,6,FALSE),IF(_xlpm.x=0,"",_xlpm.x)))</f>
        <v/>
      </c>
      <c r="K1455" t="str">
        <f>IF($I1455="","",_xlfn.LET(_xlpm.x,VLOOKUP($I1455,'taxon-match_2026-08-31'!$A$2:$N$122,4,FALSE),IF(_xlpm.x=0,"",_xlpm.x)))</f>
        <v>urn:lsid:marinespecies.org:taxname:1</v>
      </c>
      <c r="L1455" t="str">
        <f>IF($I1455="","",_xlfn.LET(_xlpm.x,VLOOKUP($I1455,'taxon-match_2026-08-31'!$A$2:$N$122,7,FALSE),IF(_xlpm.x=0,"",_xlpm.x)))</f>
        <v/>
      </c>
      <c r="M1455" t="str">
        <f>IF($I1455="","",_xlfn.LET(_xlpm.x,VLOOKUP($I1455,'taxon-match_2026-08-31'!$A$2:$N$122,8,FALSE),IF(_xlpm.x=0,"",_xlpm.x)))</f>
        <v/>
      </c>
      <c r="N1455" t="str">
        <f>IF($I1455="","",_xlfn.LET(_xlpm.x,VLOOKUP($I1455,'taxon-match_2026-08-31'!$A$2:$N$122,9,FALSE),IF(_xlpm.x=0,"",_xlpm.x)))</f>
        <v/>
      </c>
      <c r="O1455" t="str">
        <f>IF($I1455="","",_xlfn.LET(_xlpm.x,VLOOKUP($I1455,'taxon-match_2026-08-31'!$A$2:$N$122,10,FALSE),IF(_xlpm.x=0,"",_xlpm.x)))</f>
        <v/>
      </c>
      <c r="P1455" t="str">
        <f>IF($I1455="","",_xlfn.LET(_xlpm.x,VLOOKUP($I1455,'taxon-match_2026-08-31'!$A$2:$N$122,11,FALSE),IF(_xlpm.x=0,"",_xlpm.x)))</f>
        <v/>
      </c>
      <c r="Q1455" t="str">
        <f>IF($I1455="","",_xlfn.LET(_xlpm.x,VLOOKUP($I1455,'taxon-match_2026-08-31'!$A$2:$N$122,12,FALSE),IF(_xlpm.x=0,"",_xlpm.x)))</f>
        <v/>
      </c>
      <c r="R1455" t="str">
        <f>IF($I1455="","",_xlfn.LET(_xlpm.x,VLOOKUP($I1455,'taxon-match_2026-08-31'!$A$2:$N$122,14,FALSE),IF(_xlpm.x=0,"",_xlpm.x)))</f>
        <v/>
      </c>
      <c r="S1455" s="2" t="s">
        <v>2608</v>
      </c>
      <c r="T1455" t="s">
        <v>62</v>
      </c>
      <c r="X1455" t="str">
        <f>IF(T1455="","",_xlfn.LET(_xlpm.x,VLOOKUP(T1455,'Drop-down_menus'!$F$2:$G$16,2,FALSE),IF(_xlpm.x=0,"",_xlpm.x)))</f>
        <v>https://orcid.org/0000-0003-3696-4445</v>
      </c>
      <c r="Y1455" t="str">
        <f>IF(U1455="","",_xlfn.LET(_xlpm.x,VLOOKUP(U1455,'Drop-down_menus'!$F$2:$G$16,2,FALSE),IF(_xlpm.x=0,"",_xlpm.x)))</f>
        <v/>
      </c>
      <c r="Z1455" t="str">
        <f>IF(V1455="","",_xlfn.LET(_xlpm.x,VLOOKUP(V1455,'Drop-down_menus'!$F$2:$G$16,2,FALSE),IF(_xlpm.x=0,"",_xlpm.x)))</f>
        <v/>
      </c>
      <c r="AA1455" t="str">
        <f>IF(W1455="","",_xlfn.LET(_xlpm.x,VLOOKUP(W1455,'Drop-down_menus'!$F$2:$G$16,2,FALSE),IF(_xlpm.x=0,"",_xlpm.x)))</f>
        <v/>
      </c>
      <c r="AB1455" t="s">
        <v>701</v>
      </c>
      <c r="AE1455" t="s">
        <v>707</v>
      </c>
    </row>
    <row r="1456" spans="1:31" hidden="1" x14ac:dyDescent="0.2">
      <c r="A1456" s="2" t="s">
        <v>366</v>
      </c>
      <c r="C1456">
        <v>3466</v>
      </c>
      <c r="D1456" t="s">
        <v>700</v>
      </c>
      <c r="F1456" t="s">
        <v>710</v>
      </c>
      <c r="H1456" t="s">
        <v>710</v>
      </c>
      <c r="I1456" s="2" t="s">
        <v>700</v>
      </c>
      <c r="J1456" t="str">
        <f>IF($I1456="","",_xlfn.LET(_xlpm.x,VLOOKUP($I1456,'taxon-match_2026-08-31'!$A$2:$N$122,6,FALSE),IF(_xlpm.x=0,"",_xlpm.x)))</f>
        <v/>
      </c>
      <c r="K1456" t="str">
        <f>IF($I1456="","",_xlfn.LET(_xlpm.x,VLOOKUP($I1456,'taxon-match_2026-08-31'!$A$2:$N$122,4,FALSE),IF(_xlpm.x=0,"",_xlpm.x)))</f>
        <v>urn:lsid:marinespecies.org:taxname:1</v>
      </c>
      <c r="L1456" t="str">
        <f>IF($I1456="","",_xlfn.LET(_xlpm.x,VLOOKUP($I1456,'taxon-match_2026-08-31'!$A$2:$N$122,7,FALSE),IF(_xlpm.x=0,"",_xlpm.x)))</f>
        <v/>
      </c>
      <c r="M1456" t="str">
        <f>IF($I1456="","",_xlfn.LET(_xlpm.x,VLOOKUP($I1456,'taxon-match_2026-08-31'!$A$2:$N$122,8,FALSE),IF(_xlpm.x=0,"",_xlpm.x)))</f>
        <v/>
      </c>
      <c r="N1456" t="str">
        <f>IF($I1456="","",_xlfn.LET(_xlpm.x,VLOOKUP($I1456,'taxon-match_2026-08-31'!$A$2:$N$122,9,FALSE),IF(_xlpm.x=0,"",_xlpm.x)))</f>
        <v/>
      </c>
      <c r="O1456" t="str">
        <f>IF($I1456="","",_xlfn.LET(_xlpm.x,VLOOKUP($I1456,'taxon-match_2026-08-31'!$A$2:$N$122,10,FALSE),IF(_xlpm.x=0,"",_xlpm.x)))</f>
        <v/>
      </c>
      <c r="P1456" t="str">
        <f>IF($I1456="","",_xlfn.LET(_xlpm.x,VLOOKUP($I1456,'taxon-match_2026-08-31'!$A$2:$N$122,11,FALSE),IF(_xlpm.x=0,"",_xlpm.x)))</f>
        <v/>
      </c>
      <c r="Q1456" t="str">
        <f>IF($I1456="","",_xlfn.LET(_xlpm.x,VLOOKUP($I1456,'taxon-match_2026-08-31'!$A$2:$N$122,12,FALSE),IF(_xlpm.x=0,"",_xlpm.x)))</f>
        <v/>
      </c>
      <c r="R1456" t="str">
        <f>IF($I1456="","",_xlfn.LET(_xlpm.x,VLOOKUP($I1456,'taxon-match_2026-08-31'!$A$2:$N$122,14,FALSE),IF(_xlpm.x=0,"",_xlpm.x)))</f>
        <v/>
      </c>
      <c r="S1456" s="2" t="s">
        <v>2608</v>
      </c>
      <c r="T1456" t="s">
        <v>62</v>
      </c>
      <c r="X1456" t="str">
        <f>IF(T1456="","",_xlfn.LET(_xlpm.x,VLOOKUP(T1456,'Drop-down_menus'!$F$2:$G$16,2,FALSE),IF(_xlpm.x=0,"",_xlpm.x)))</f>
        <v>https://orcid.org/0000-0003-3696-4445</v>
      </c>
      <c r="Y1456" t="str">
        <f>IF(U1456="","",_xlfn.LET(_xlpm.x,VLOOKUP(U1456,'Drop-down_menus'!$F$2:$G$16,2,FALSE),IF(_xlpm.x=0,"",_xlpm.x)))</f>
        <v/>
      </c>
      <c r="Z1456" t="str">
        <f>IF(V1456="","",_xlfn.LET(_xlpm.x,VLOOKUP(V1456,'Drop-down_menus'!$F$2:$G$16,2,FALSE),IF(_xlpm.x=0,"",_xlpm.x)))</f>
        <v/>
      </c>
      <c r="AA1456" t="str">
        <f>IF(W1456="","",_xlfn.LET(_xlpm.x,VLOOKUP(W1456,'Drop-down_menus'!$F$2:$G$16,2,FALSE),IF(_xlpm.x=0,"",_xlpm.x)))</f>
        <v/>
      </c>
      <c r="AB1456" t="s">
        <v>701</v>
      </c>
      <c r="AE1456" t="s">
        <v>707</v>
      </c>
    </row>
    <row r="1457" spans="1:34" hidden="1" x14ac:dyDescent="0.2">
      <c r="A1457" s="2" t="s">
        <v>366</v>
      </c>
      <c r="C1457">
        <v>3467</v>
      </c>
      <c r="D1457" t="s">
        <v>700</v>
      </c>
      <c r="F1457" t="s">
        <v>710</v>
      </c>
      <c r="H1457" t="s">
        <v>710</v>
      </c>
      <c r="I1457" s="2" t="s">
        <v>700</v>
      </c>
      <c r="J1457" t="str">
        <f>IF($I1457="","",_xlfn.LET(_xlpm.x,VLOOKUP($I1457,'taxon-match_2026-08-31'!$A$2:$N$122,6,FALSE),IF(_xlpm.x=0,"",_xlpm.x)))</f>
        <v/>
      </c>
      <c r="K1457" t="str">
        <f>IF($I1457="","",_xlfn.LET(_xlpm.x,VLOOKUP($I1457,'taxon-match_2026-08-31'!$A$2:$N$122,4,FALSE),IF(_xlpm.x=0,"",_xlpm.x)))</f>
        <v>urn:lsid:marinespecies.org:taxname:1</v>
      </c>
      <c r="L1457" t="str">
        <f>IF($I1457="","",_xlfn.LET(_xlpm.x,VLOOKUP($I1457,'taxon-match_2026-08-31'!$A$2:$N$122,7,FALSE),IF(_xlpm.x=0,"",_xlpm.x)))</f>
        <v/>
      </c>
      <c r="M1457" t="str">
        <f>IF($I1457="","",_xlfn.LET(_xlpm.x,VLOOKUP($I1457,'taxon-match_2026-08-31'!$A$2:$N$122,8,FALSE),IF(_xlpm.x=0,"",_xlpm.x)))</f>
        <v/>
      </c>
      <c r="N1457" t="str">
        <f>IF($I1457="","",_xlfn.LET(_xlpm.x,VLOOKUP($I1457,'taxon-match_2026-08-31'!$A$2:$N$122,9,FALSE),IF(_xlpm.x=0,"",_xlpm.x)))</f>
        <v/>
      </c>
      <c r="O1457" t="str">
        <f>IF($I1457="","",_xlfn.LET(_xlpm.x,VLOOKUP($I1457,'taxon-match_2026-08-31'!$A$2:$N$122,10,FALSE),IF(_xlpm.x=0,"",_xlpm.x)))</f>
        <v/>
      </c>
      <c r="P1457" t="str">
        <f>IF($I1457="","",_xlfn.LET(_xlpm.x,VLOOKUP($I1457,'taxon-match_2026-08-31'!$A$2:$N$122,11,FALSE),IF(_xlpm.x=0,"",_xlpm.x)))</f>
        <v/>
      </c>
      <c r="Q1457" t="str">
        <f>IF($I1457="","",_xlfn.LET(_xlpm.x,VLOOKUP($I1457,'taxon-match_2026-08-31'!$A$2:$N$122,12,FALSE),IF(_xlpm.x=0,"",_xlpm.x)))</f>
        <v/>
      </c>
      <c r="R1457" t="str">
        <f>IF($I1457="","",_xlfn.LET(_xlpm.x,VLOOKUP($I1457,'taxon-match_2026-08-31'!$A$2:$N$122,14,FALSE),IF(_xlpm.x=0,"",_xlpm.x)))</f>
        <v/>
      </c>
      <c r="S1457" s="2" t="s">
        <v>2608</v>
      </c>
      <c r="T1457" t="s">
        <v>62</v>
      </c>
      <c r="X1457" t="str">
        <f>IF(T1457="","",_xlfn.LET(_xlpm.x,VLOOKUP(T1457,'Drop-down_menus'!$F$2:$G$16,2,FALSE),IF(_xlpm.x=0,"",_xlpm.x)))</f>
        <v>https://orcid.org/0000-0003-3696-4445</v>
      </c>
      <c r="Y1457" t="str">
        <f>IF(U1457="","",_xlfn.LET(_xlpm.x,VLOOKUP(U1457,'Drop-down_menus'!$F$2:$G$16,2,FALSE),IF(_xlpm.x=0,"",_xlpm.x)))</f>
        <v/>
      </c>
      <c r="Z1457" t="str">
        <f>IF(V1457="","",_xlfn.LET(_xlpm.x,VLOOKUP(V1457,'Drop-down_menus'!$F$2:$G$16,2,FALSE),IF(_xlpm.x=0,"",_xlpm.x)))</f>
        <v/>
      </c>
      <c r="AA1457" t="str">
        <f>IF(W1457="","",_xlfn.LET(_xlpm.x,VLOOKUP(W1457,'Drop-down_menus'!$F$2:$G$16,2,FALSE),IF(_xlpm.x=0,"",_xlpm.x)))</f>
        <v/>
      </c>
      <c r="AB1457" t="s">
        <v>701</v>
      </c>
      <c r="AE1457" t="s">
        <v>707</v>
      </c>
    </row>
    <row r="1458" spans="1:34" hidden="1" x14ac:dyDescent="0.2">
      <c r="A1458" s="2" t="s">
        <v>366</v>
      </c>
      <c r="C1458">
        <v>3468</v>
      </c>
      <c r="D1458" t="s">
        <v>700</v>
      </c>
      <c r="F1458" t="s">
        <v>710</v>
      </c>
      <c r="H1458" t="s">
        <v>710</v>
      </c>
      <c r="I1458" s="2" t="s">
        <v>700</v>
      </c>
      <c r="J1458" t="str">
        <f>IF($I1458="","",_xlfn.LET(_xlpm.x,VLOOKUP($I1458,'taxon-match_2026-08-31'!$A$2:$N$122,6,FALSE),IF(_xlpm.x=0,"",_xlpm.x)))</f>
        <v/>
      </c>
      <c r="K1458" t="str">
        <f>IF($I1458="","",_xlfn.LET(_xlpm.x,VLOOKUP($I1458,'taxon-match_2026-08-31'!$A$2:$N$122,4,FALSE),IF(_xlpm.x=0,"",_xlpm.x)))</f>
        <v>urn:lsid:marinespecies.org:taxname:1</v>
      </c>
      <c r="L1458" t="str">
        <f>IF($I1458="","",_xlfn.LET(_xlpm.x,VLOOKUP($I1458,'taxon-match_2026-08-31'!$A$2:$N$122,7,FALSE),IF(_xlpm.x=0,"",_xlpm.x)))</f>
        <v/>
      </c>
      <c r="M1458" t="str">
        <f>IF($I1458="","",_xlfn.LET(_xlpm.x,VLOOKUP($I1458,'taxon-match_2026-08-31'!$A$2:$N$122,8,FALSE),IF(_xlpm.x=0,"",_xlpm.x)))</f>
        <v/>
      </c>
      <c r="N1458" t="str">
        <f>IF($I1458="","",_xlfn.LET(_xlpm.x,VLOOKUP($I1458,'taxon-match_2026-08-31'!$A$2:$N$122,9,FALSE),IF(_xlpm.x=0,"",_xlpm.x)))</f>
        <v/>
      </c>
      <c r="O1458" t="str">
        <f>IF($I1458="","",_xlfn.LET(_xlpm.x,VLOOKUP($I1458,'taxon-match_2026-08-31'!$A$2:$N$122,10,FALSE),IF(_xlpm.x=0,"",_xlpm.x)))</f>
        <v/>
      </c>
      <c r="P1458" t="str">
        <f>IF($I1458="","",_xlfn.LET(_xlpm.x,VLOOKUP($I1458,'taxon-match_2026-08-31'!$A$2:$N$122,11,FALSE),IF(_xlpm.x=0,"",_xlpm.x)))</f>
        <v/>
      </c>
      <c r="Q1458" t="str">
        <f>IF($I1458="","",_xlfn.LET(_xlpm.x,VLOOKUP($I1458,'taxon-match_2026-08-31'!$A$2:$N$122,12,FALSE),IF(_xlpm.x=0,"",_xlpm.x)))</f>
        <v/>
      </c>
      <c r="R1458" t="str">
        <f>IF($I1458="","",_xlfn.LET(_xlpm.x,VLOOKUP($I1458,'taxon-match_2026-08-31'!$A$2:$N$122,14,FALSE),IF(_xlpm.x=0,"",_xlpm.x)))</f>
        <v/>
      </c>
      <c r="S1458" s="2" t="s">
        <v>2608</v>
      </c>
      <c r="T1458" t="s">
        <v>62</v>
      </c>
      <c r="X1458" t="str">
        <f>IF(T1458="","",_xlfn.LET(_xlpm.x,VLOOKUP(T1458,'Drop-down_menus'!$F$2:$G$16,2,FALSE),IF(_xlpm.x=0,"",_xlpm.x)))</f>
        <v>https://orcid.org/0000-0003-3696-4445</v>
      </c>
      <c r="Y1458" t="str">
        <f>IF(U1458="","",_xlfn.LET(_xlpm.x,VLOOKUP(U1458,'Drop-down_menus'!$F$2:$G$16,2,FALSE),IF(_xlpm.x=0,"",_xlpm.x)))</f>
        <v/>
      </c>
      <c r="Z1458" t="str">
        <f>IF(V1458="","",_xlfn.LET(_xlpm.x,VLOOKUP(V1458,'Drop-down_menus'!$F$2:$G$16,2,FALSE),IF(_xlpm.x=0,"",_xlpm.x)))</f>
        <v/>
      </c>
      <c r="AA1458" t="str">
        <f>IF(W1458="","",_xlfn.LET(_xlpm.x,VLOOKUP(W1458,'Drop-down_menus'!$F$2:$G$16,2,FALSE),IF(_xlpm.x=0,"",_xlpm.x)))</f>
        <v/>
      </c>
      <c r="AB1458" t="s">
        <v>701</v>
      </c>
      <c r="AE1458" t="s">
        <v>707</v>
      </c>
    </row>
    <row r="1459" spans="1:34" hidden="1" x14ac:dyDescent="0.2">
      <c r="A1459" s="2" t="s">
        <v>366</v>
      </c>
      <c r="C1459">
        <v>3469</v>
      </c>
      <c r="D1459" t="s">
        <v>700</v>
      </c>
      <c r="F1459" t="s">
        <v>710</v>
      </c>
      <c r="H1459" t="s">
        <v>710</v>
      </c>
      <c r="I1459" s="2" t="s">
        <v>700</v>
      </c>
      <c r="J1459" t="str">
        <f>IF($I1459="","",_xlfn.LET(_xlpm.x,VLOOKUP($I1459,'taxon-match_2026-08-31'!$A$2:$N$122,6,FALSE),IF(_xlpm.x=0,"",_xlpm.x)))</f>
        <v/>
      </c>
      <c r="K1459" t="str">
        <f>IF($I1459="","",_xlfn.LET(_xlpm.x,VLOOKUP($I1459,'taxon-match_2026-08-31'!$A$2:$N$122,4,FALSE),IF(_xlpm.x=0,"",_xlpm.x)))</f>
        <v>urn:lsid:marinespecies.org:taxname:1</v>
      </c>
      <c r="L1459" t="str">
        <f>IF($I1459="","",_xlfn.LET(_xlpm.x,VLOOKUP($I1459,'taxon-match_2026-08-31'!$A$2:$N$122,7,FALSE),IF(_xlpm.x=0,"",_xlpm.x)))</f>
        <v/>
      </c>
      <c r="M1459" t="str">
        <f>IF($I1459="","",_xlfn.LET(_xlpm.x,VLOOKUP($I1459,'taxon-match_2026-08-31'!$A$2:$N$122,8,FALSE),IF(_xlpm.x=0,"",_xlpm.x)))</f>
        <v/>
      </c>
      <c r="N1459" t="str">
        <f>IF($I1459="","",_xlfn.LET(_xlpm.x,VLOOKUP($I1459,'taxon-match_2026-08-31'!$A$2:$N$122,9,FALSE),IF(_xlpm.x=0,"",_xlpm.x)))</f>
        <v/>
      </c>
      <c r="O1459" t="str">
        <f>IF($I1459="","",_xlfn.LET(_xlpm.x,VLOOKUP($I1459,'taxon-match_2026-08-31'!$A$2:$N$122,10,FALSE),IF(_xlpm.x=0,"",_xlpm.x)))</f>
        <v/>
      </c>
      <c r="P1459" t="str">
        <f>IF($I1459="","",_xlfn.LET(_xlpm.x,VLOOKUP($I1459,'taxon-match_2026-08-31'!$A$2:$N$122,11,FALSE),IF(_xlpm.x=0,"",_xlpm.x)))</f>
        <v/>
      </c>
      <c r="Q1459" t="str">
        <f>IF($I1459="","",_xlfn.LET(_xlpm.x,VLOOKUP($I1459,'taxon-match_2026-08-31'!$A$2:$N$122,12,FALSE),IF(_xlpm.x=0,"",_xlpm.x)))</f>
        <v/>
      </c>
      <c r="R1459" t="str">
        <f>IF($I1459="","",_xlfn.LET(_xlpm.x,VLOOKUP($I1459,'taxon-match_2026-08-31'!$A$2:$N$122,14,FALSE),IF(_xlpm.x=0,"",_xlpm.x)))</f>
        <v/>
      </c>
      <c r="S1459" s="2" t="s">
        <v>2608</v>
      </c>
      <c r="T1459" t="s">
        <v>62</v>
      </c>
      <c r="X1459" t="str">
        <f>IF(T1459="","",_xlfn.LET(_xlpm.x,VLOOKUP(T1459,'Drop-down_menus'!$F$2:$G$16,2,FALSE),IF(_xlpm.x=0,"",_xlpm.x)))</f>
        <v>https://orcid.org/0000-0003-3696-4445</v>
      </c>
      <c r="Y1459" t="str">
        <f>IF(U1459="","",_xlfn.LET(_xlpm.x,VLOOKUP(U1459,'Drop-down_menus'!$F$2:$G$16,2,FALSE),IF(_xlpm.x=0,"",_xlpm.x)))</f>
        <v/>
      </c>
      <c r="Z1459" t="str">
        <f>IF(V1459="","",_xlfn.LET(_xlpm.x,VLOOKUP(V1459,'Drop-down_menus'!$F$2:$G$16,2,FALSE),IF(_xlpm.x=0,"",_xlpm.x)))</f>
        <v/>
      </c>
      <c r="AA1459" t="str">
        <f>IF(W1459="","",_xlfn.LET(_xlpm.x,VLOOKUP(W1459,'Drop-down_menus'!$F$2:$G$16,2,FALSE),IF(_xlpm.x=0,"",_xlpm.x)))</f>
        <v/>
      </c>
      <c r="AB1459" t="s">
        <v>701</v>
      </c>
      <c r="AE1459" t="s">
        <v>707</v>
      </c>
    </row>
    <row r="1460" spans="1:34" hidden="1" x14ac:dyDescent="0.2">
      <c r="A1460" s="2" t="s">
        <v>366</v>
      </c>
      <c r="C1460">
        <v>3470</v>
      </c>
      <c r="D1460" t="s">
        <v>700</v>
      </c>
      <c r="F1460" t="s">
        <v>849</v>
      </c>
      <c r="H1460" t="s">
        <v>849</v>
      </c>
      <c r="I1460" s="2" t="s">
        <v>700</v>
      </c>
      <c r="J1460" t="str">
        <f>IF($I1460="","",_xlfn.LET(_xlpm.x,VLOOKUP($I1460,'taxon-match_2026-08-31'!$A$2:$N$122,6,FALSE),IF(_xlpm.x=0,"",_xlpm.x)))</f>
        <v/>
      </c>
      <c r="K1460" t="str">
        <f>IF($I1460="","",_xlfn.LET(_xlpm.x,VLOOKUP($I1460,'taxon-match_2026-08-31'!$A$2:$N$122,4,FALSE),IF(_xlpm.x=0,"",_xlpm.x)))</f>
        <v>urn:lsid:marinespecies.org:taxname:1</v>
      </c>
      <c r="L1460" t="str">
        <f>IF($I1460="","",_xlfn.LET(_xlpm.x,VLOOKUP($I1460,'taxon-match_2026-08-31'!$A$2:$N$122,7,FALSE),IF(_xlpm.x=0,"",_xlpm.x)))</f>
        <v/>
      </c>
      <c r="M1460" t="str">
        <f>IF($I1460="","",_xlfn.LET(_xlpm.x,VLOOKUP($I1460,'taxon-match_2026-08-31'!$A$2:$N$122,8,FALSE),IF(_xlpm.x=0,"",_xlpm.x)))</f>
        <v/>
      </c>
      <c r="N1460" t="str">
        <f>IF($I1460="","",_xlfn.LET(_xlpm.x,VLOOKUP($I1460,'taxon-match_2026-08-31'!$A$2:$N$122,9,FALSE),IF(_xlpm.x=0,"",_xlpm.x)))</f>
        <v/>
      </c>
      <c r="O1460" t="str">
        <f>IF($I1460="","",_xlfn.LET(_xlpm.x,VLOOKUP($I1460,'taxon-match_2026-08-31'!$A$2:$N$122,10,FALSE),IF(_xlpm.x=0,"",_xlpm.x)))</f>
        <v/>
      </c>
      <c r="P1460" t="str">
        <f>IF($I1460="","",_xlfn.LET(_xlpm.x,VLOOKUP($I1460,'taxon-match_2026-08-31'!$A$2:$N$122,11,FALSE),IF(_xlpm.x=0,"",_xlpm.x)))</f>
        <v/>
      </c>
      <c r="Q1460" t="str">
        <f>IF($I1460="","",_xlfn.LET(_xlpm.x,VLOOKUP($I1460,'taxon-match_2026-08-31'!$A$2:$N$122,12,FALSE),IF(_xlpm.x=0,"",_xlpm.x)))</f>
        <v/>
      </c>
      <c r="R1460" t="str">
        <f>IF($I1460="","",_xlfn.LET(_xlpm.x,VLOOKUP($I1460,'taxon-match_2026-08-31'!$A$2:$N$122,14,FALSE),IF(_xlpm.x=0,"",_xlpm.x)))</f>
        <v/>
      </c>
      <c r="S1460" s="2" t="s">
        <v>2608</v>
      </c>
      <c r="T1460" t="s">
        <v>62</v>
      </c>
      <c r="X1460" t="str">
        <f>IF(T1460="","",_xlfn.LET(_xlpm.x,VLOOKUP(T1460,'Drop-down_menus'!$F$2:$G$16,2,FALSE),IF(_xlpm.x=0,"",_xlpm.x)))</f>
        <v>https://orcid.org/0000-0003-3696-4445</v>
      </c>
      <c r="Y1460" t="str">
        <f>IF(U1460="","",_xlfn.LET(_xlpm.x,VLOOKUP(U1460,'Drop-down_menus'!$F$2:$G$16,2,FALSE),IF(_xlpm.x=0,"",_xlpm.x)))</f>
        <v/>
      </c>
      <c r="Z1460" t="str">
        <f>IF(V1460="","",_xlfn.LET(_xlpm.x,VLOOKUP(V1460,'Drop-down_menus'!$F$2:$G$16,2,FALSE),IF(_xlpm.x=0,"",_xlpm.x)))</f>
        <v/>
      </c>
      <c r="AA1460" t="str">
        <f>IF(W1460="","",_xlfn.LET(_xlpm.x,VLOOKUP(W1460,'Drop-down_menus'!$F$2:$G$16,2,FALSE),IF(_xlpm.x=0,"",_xlpm.x)))</f>
        <v/>
      </c>
      <c r="AB1460" t="s">
        <v>701</v>
      </c>
      <c r="AE1460" t="s">
        <v>707</v>
      </c>
    </row>
    <row r="1461" spans="1:34" hidden="1" x14ac:dyDescent="0.2">
      <c r="A1461" s="2" t="s">
        <v>366</v>
      </c>
      <c r="C1461">
        <v>3471</v>
      </c>
      <c r="D1461" t="s">
        <v>700</v>
      </c>
      <c r="F1461" t="s">
        <v>849</v>
      </c>
      <c r="H1461" t="s">
        <v>849</v>
      </c>
      <c r="I1461" s="2" t="s">
        <v>700</v>
      </c>
      <c r="J1461" t="str">
        <f>IF($I1461="","",_xlfn.LET(_xlpm.x,VLOOKUP($I1461,'taxon-match_2026-08-31'!$A$2:$N$122,6,FALSE),IF(_xlpm.x=0,"",_xlpm.x)))</f>
        <v/>
      </c>
      <c r="K1461" t="str">
        <f>IF($I1461="","",_xlfn.LET(_xlpm.x,VLOOKUP($I1461,'taxon-match_2026-08-31'!$A$2:$N$122,4,FALSE),IF(_xlpm.x=0,"",_xlpm.x)))</f>
        <v>urn:lsid:marinespecies.org:taxname:1</v>
      </c>
      <c r="L1461" t="str">
        <f>IF($I1461="","",_xlfn.LET(_xlpm.x,VLOOKUP($I1461,'taxon-match_2026-08-31'!$A$2:$N$122,7,FALSE),IF(_xlpm.x=0,"",_xlpm.x)))</f>
        <v/>
      </c>
      <c r="M1461" t="str">
        <f>IF($I1461="","",_xlfn.LET(_xlpm.x,VLOOKUP($I1461,'taxon-match_2026-08-31'!$A$2:$N$122,8,FALSE),IF(_xlpm.x=0,"",_xlpm.x)))</f>
        <v/>
      </c>
      <c r="N1461" t="str">
        <f>IF($I1461="","",_xlfn.LET(_xlpm.x,VLOOKUP($I1461,'taxon-match_2026-08-31'!$A$2:$N$122,9,FALSE),IF(_xlpm.x=0,"",_xlpm.x)))</f>
        <v/>
      </c>
      <c r="O1461" t="str">
        <f>IF($I1461="","",_xlfn.LET(_xlpm.x,VLOOKUP($I1461,'taxon-match_2026-08-31'!$A$2:$N$122,10,FALSE),IF(_xlpm.x=0,"",_xlpm.x)))</f>
        <v/>
      </c>
      <c r="P1461" t="str">
        <f>IF($I1461="","",_xlfn.LET(_xlpm.x,VLOOKUP($I1461,'taxon-match_2026-08-31'!$A$2:$N$122,11,FALSE),IF(_xlpm.x=0,"",_xlpm.x)))</f>
        <v/>
      </c>
      <c r="Q1461" t="str">
        <f>IF($I1461="","",_xlfn.LET(_xlpm.x,VLOOKUP($I1461,'taxon-match_2026-08-31'!$A$2:$N$122,12,FALSE),IF(_xlpm.x=0,"",_xlpm.x)))</f>
        <v/>
      </c>
      <c r="R1461" t="str">
        <f>IF($I1461="","",_xlfn.LET(_xlpm.x,VLOOKUP($I1461,'taxon-match_2026-08-31'!$A$2:$N$122,14,FALSE),IF(_xlpm.x=0,"",_xlpm.x)))</f>
        <v/>
      </c>
      <c r="S1461" s="2" t="s">
        <v>2608</v>
      </c>
      <c r="T1461" t="s">
        <v>62</v>
      </c>
      <c r="X1461" t="str">
        <f>IF(T1461="","",_xlfn.LET(_xlpm.x,VLOOKUP(T1461,'Drop-down_menus'!$F$2:$G$16,2,FALSE),IF(_xlpm.x=0,"",_xlpm.x)))</f>
        <v>https://orcid.org/0000-0003-3696-4445</v>
      </c>
      <c r="Y1461" t="str">
        <f>IF(U1461="","",_xlfn.LET(_xlpm.x,VLOOKUP(U1461,'Drop-down_menus'!$F$2:$G$16,2,FALSE),IF(_xlpm.x=0,"",_xlpm.x)))</f>
        <v/>
      </c>
      <c r="Z1461" t="str">
        <f>IF(V1461="","",_xlfn.LET(_xlpm.x,VLOOKUP(V1461,'Drop-down_menus'!$F$2:$G$16,2,FALSE),IF(_xlpm.x=0,"",_xlpm.x)))</f>
        <v/>
      </c>
      <c r="AA1461" t="str">
        <f>IF(W1461="","",_xlfn.LET(_xlpm.x,VLOOKUP(W1461,'Drop-down_menus'!$F$2:$G$16,2,FALSE),IF(_xlpm.x=0,"",_xlpm.x)))</f>
        <v/>
      </c>
      <c r="AB1461" t="s">
        <v>701</v>
      </c>
      <c r="AE1461" t="s">
        <v>707</v>
      </c>
    </row>
    <row r="1462" spans="1:34" hidden="1" x14ac:dyDescent="0.2">
      <c r="A1462" s="2" t="s">
        <v>366</v>
      </c>
      <c r="C1462">
        <v>3472</v>
      </c>
      <c r="D1462" t="s">
        <v>700</v>
      </c>
      <c r="F1462" t="s">
        <v>849</v>
      </c>
      <c r="H1462" t="s">
        <v>849</v>
      </c>
      <c r="I1462" s="2" t="s">
        <v>700</v>
      </c>
      <c r="J1462" t="str">
        <f>IF($I1462="","",_xlfn.LET(_xlpm.x,VLOOKUP($I1462,'taxon-match_2026-08-31'!$A$2:$N$122,6,FALSE),IF(_xlpm.x=0,"",_xlpm.x)))</f>
        <v/>
      </c>
      <c r="K1462" t="str">
        <f>IF($I1462="","",_xlfn.LET(_xlpm.x,VLOOKUP($I1462,'taxon-match_2026-08-31'!$A$2:$N$122,4,FALSE),IF(_xlpm.x=0,"",_xlpm.x)))</f>
        <v>urn:lsid:marinespecies.org:taxname:1</v>
      </c>
      <c r="L1462" t="str">
        <f>IF($I1462="","",_xlfn.LET(_xlpm.x,VLOOKUP($I1462,'taxon-match_2026-08-31'!$A$2:$N$122,7,FALSE),IF(_xlpm.x=0,"",_xlpm.x)))</f>
        <v/>
      </c>
      <c r="M1462" t="str">
        <f>IF($I1462="","",_xlfn.LET(_xlpm.x,VLOOKUP($I1462,'taxon-match_2026-08-31'!$A$2:$N$122,8,FALSE),IF(_xlpm.x=0,"",_xlpm.x)))</f>
        <v/>
      </c>
      <c r="N1462" t="str">
        <f>IF($I1462="","",_xlfn.LET(_xlpm.x,VLOOKUP($I1462,'taxon-match_2026-08-31'!$A$2:$N$122,9,FALSE),IF(_xlpm.x=0,"",_xlpm.x)))</f>
        <v/>
      </c>
      <c r="O1462" t="str">
        <f>IF($I1462="","",_xlfn.LET(_xlpm.x,VLOOKUP($I1462,'taxon-match_2026-08-31'!$A$2:$N$122,10,FALSE),IF(_xlpm.x=0,"",_xlpm.x)))</f>
        <v/>
      </c>
      <c r="P1462" t="str">
        <f>IF($I1462="","",_xlfn.LET(_xlpm.x,VLOOKUP($I1462,'taxon-match_2026-08-31'!$A$2:$N$122,11,FALSE),IF(_xlpm.x=0,"",_xlpm.x)))</f>
        <v/>
      </c>
      <c r="Q1462" t="str">
        <f>IF($I1462="","",_xlfn.LET(_xlpm.x,VLOOKUP($I1462,'taxon-match_2026-08-31'!$A$2:$N$122,12,FALSE),IF(_xlpm.x=0,"",_xlpm.x)))</f>
        <v/>
      </c>
      <c r="R1462" t="str">
        <f>IF($I1462="","",_xlfn.LET(_xlpm.x,VLOOKUP($I1462,'taxon-match_2026-08-31'!$A$2:$N$122,14,FALSE),IF(_xlpm.x=0,"",_xlpm.x)))</f>
        <v/>
      </c>
      <c r="S1462" s="2" t="s">
        <v>2608</v>
      </c>
      <c r="T1462" t="s">
        <v>62</v>
      </c>
      <c r="X1462" t="str">
        <f>IF(T1462="","",_xlfn.LET(_xlpm.x,VLOOKUP(T1462,'Drop-down_menus'!$F$2:$G$16,2,FALSE),IF(_xlpm.x=0,"",_xlpm.x)))</f>
        <v>https://orcid.org/0000-0003-3696-4445</v>
      </c>
      <c r="Y1462" t="str">
        <f>IF(U1462="","",_xlfn.LET(_xlpm.x,VLOOKUP(U1462,'Drop-down_menus'!$F$2:$G$16,2,FALSE),IF(_xlpm.x=0,"",_xlpm.x)))</f>
        <v/>
      </c>
      <c r="Z1462" t="str">
        <f>IF(V1462="","",_xlfn.LET(_xlpm.x,VLOOKUP(V1462,'Drop-down_menus'!$F$2:$G$16,2,FALSE),IF(_xlpm.x=0,"",_xlpm.x)))</f>
        <v/>
      </c>
      <c r="AA1462" t="str">
        <f>IF(W1462="","",_xlfn.LET(_xlpm.x,VLOOKUP(W1462,'Drop-down_menus'!$F$2:$G$16,2,FALSE),IF(_xlpm.x=0,"",_xlpm.x)))</f>
        <v/>
      </c>
      <c r="AB1462" t="s">
        <v>701</v>
      </c>
      <c r="AE1462" t="s">
        <v>707</v>
      </c>
    </row>
    <row r="1463" spans="1:34" hidden="1" x14ac:dyDescent="0.2">
      <c r="A1463" s="2" t="s">
        <v>366</v>
      </c>
      <c r="C1463">
        <v>3473</v>
      </c>
      <c r="D1463" t="s">
        <v>700</v>
      </c>
      <c r="F1463" t="s">
        <v>849</v>
      </c>
      <c r="H1463" t="s">
        <v>849</v>
      </c>
      <c r="I1463" s="2" t="s">
        <v>700</v>
      </c>
      <c r="J1463" t="str">
        <f>IF($I1463="","",_xlfn.LET(_xlpm.x,VLOOKUP($I1463,'taxon-match_2026-08-31'!$A$2:$N$122,6,FALSE),IF(_xlpm.x=0,"",_xlpm.x)))</f>
        <v/>
      </c>
      <c r="K1463" t="str">
        <f>IF($I1463="","",_xlfn.LET(_xlpm.x,VLOOKUP($I1463,'taxon-match_2026-08-31'!$A$2:$N$122,4,FALSE),IF(_xlpm.x=0,"",_xlpm.x)))</f>
        <v>urn:lsid:marinespecies.org:taxname:1</v>
      </c>
      <c r="L1463" t="str">
        <f>IF($I1463="","",_xlfn.LET(_xlpm.x,VLOOKUP($I1463,'taxon-match_2026-08-31'!$A$2:$N$122,7,FALSE),IF(_xlpm.x=0,"",_xlpm.x)))</f>
        <v/>
      </c>
      <c r="M1463" t="str">
        <f>IF($I1463="","",_xlfn.LET(_xlpm.x,VLOOKUP($I1463,'taxon-match_2026-08-31'!$A$2:$N$122,8,FALSE),IF(_xlpm.x=0,"",_xlpm.x)))</f>
        <v/>
      </c>
      <c r="N1463" t="str">
        <f>IF($I1463="","",_xlfn.LET(_xlpm.x,VLOOKUP($I1463,'taxon-match_2026-08-31'!$A$2:$N$122,9,FALSE),IF(_xlpm.x=0,"",_xlpm.x)))</f>
        <v/>
      </c>
      <c r="O1463" t="str">
        <f>IF($I1463="","",_xlfn.LET(_xlpm.x,VLOOKUP($I1463,'taxon-match_2026-08-31'!$A$2:$N$122,10,FALSE),IF(_xlpm.x=0,"",_xlpm.x)))</f>
        <v/>
      </c>
      <c r="P1463" t="str">
        <f>IF($I1463="","",_xlfn.LET(_xlpm.x,VLOOKUP($I1463,'taxon-match_2026-08-31'!$A$2:$N$122,11,FALSE),IF(_xlpm.x=0,"",_xlpm.x)))</f>
        <v/>
      </c>
      <c r="Q1463" t="str">
        <f>IF($I1463="","",_xlfn.LET(_xlpm.x,VLOOKUP($I1463,'taxon-match_2026-08-31'!$A$2:$N$122,12,FALSE),IF(_xlpm.x=0,"",_xlpm.x)))</f>
        <v/>
      </c>
      <c r="R1463" t="str">
        <f>IF($I1463="","",_xlfn.LET(_xlpm.x,VLOOKUP($I1463,'taxon-match_2026-08-31'!$A$2:$N$122,14,FALSE),IF(_xlpm.x=0,"",_xlpm.x)))</f>
        <v/>
      </c>
      <c r="S1463" s="2" t="s">
        <v>2608</v>
      </c>
      <c r="T1463" t="s">
        <v>62</v>
      </c>
      <c r="X1463" t="str">
        <f>IF(T1463="","",_xlfn.LET(_xlpm.x,VLOOKUP(T1463,'Drop-down_menus'!$F$2:$G$16,2,FALSE),IF(_xlpm.x=0,"",_xlpm.x)))</f>
        <v>https://orcid.org/0000-0003-3696-4445</v>
      </c>
      <c r="Y1463" t="str">
        <f>IF(U1463="","",_xlfn.LET(_xlpm.x,VLOOKUP(U1463,'Drop-down_menus'!$F$2:$G$16,2,FALSE),IF(_xlpm.x=0,"",_xlpm.x)))</f>
        <v/>
      </c>
      <c r="Z1463" t="str">
        <f>IF(V1463="","",_xlfn.LET(_xlpm.x,VLOOKUP(V1463,'Drop-down_menus'!$F$2:$G$16,2,FALSE),IF(_xlpm.x=0,"",_xlpm.x)))</f>
        <v/>
      </c>
      <c r="AA1463" t="str">
        <f>IF(W1463="","",_xlfn.LET(_xlpm.x,VLOOKUP(W1463,'Drop-down_menus'!$F$2:$G$16,2,FALSE),IF(_xlpm.x=0,"",_xlpm.x)))</f>
        <v/>
      </c>
      <c r="AB1463" t="s">
        <v>701</v>
      </c>
      <c r="AE1463" t="s">
        <v>707</v>
      </c>
    </row>
    <row r="1464" spans="1:34" hidden="1" x14ac:dyDescent="0.2">
      <c r="A1464" s="2" t="s">
        <v>366</v>
      </c>
      <c r="C1464">
        <v>3474</v>
      </c>
      <c r="D1464" t="s">
        <v>700</v>
      </c>
      <c r="F1464" t="s">
        <v>849</v>
      </c>
      <c r="H1464" t="s">
        <v>849</v>
      </c>
      <c r="I1464" s="2" t="s">
        <v>700</v>
      </c>
      <c r="J1464" t="str">
        <f>IF($I1464="","",_xlfn.LET(_xlpm.x,VLOOKUP($I1464,'taxon-match_2026-08-31'!$A$2:$N$122,6,FALSE),IF(_xlpm.x=0,"",_xlpm.x)))</f>
        <v/>
      </c>
      <c r="K1464" t="str">
        <f>IF($I1464="","",_xlfn.LET(_xlpm.x,VLOOKUP($I1464,'taxon-match_2026-08-31'!$A$2:$N$122,4,FALSE),IF(_xlpm.x=0,"",_xlpm.x)))</f>
        <v>urn:lsid:marinespecies.org:taxname:1</v>
      </c>
      <c r="L1464" t="str">
        <f>IF($I1464="","",_xlfn.LET(_xlpm.x,VLOOKUP($I1464,'taxon-match_2026-08-31'!$A$2:$N$122,7,FALSE),IF(_xlpm.x=0,"",_xlpm.x)))</f>
        <v/>
      </c>
      <c r="M1464" t="str">
        <f>IF($I1464="","",_xlfn.LET(_xlpm.x,VLOOKUP($I1464,'taxon-match_2026-08-31'!$A$2:$N$122,8,FALSE),IF(_xlpm.x=0,"",_xlpm.x)))</f>
        <v/>
      </c>
      <c r="N1464" t="str">
        <f>IF($I1464="","",_xlfn.LET(_xlpm.x,VLOOKUP($I1464,'taxon-match_2026-08-31'!$A$2:$N$122,9,FALSE),IF(_xlpm.x=0,"",_xlpm.x)))</f>
        <v/>
      </c>
      <c r="O1464" t="str">
        <f>IF($I1464="","",_xlfn.LET(_xlpm.x,VLOOKUP($I1464,'taxon-match_2026-08-31'!$A$2:$N$122,10,FALSE),IF(_xlpm.x=0,"",_xlpm.x)))</f>
        <v/>
      </c>
      <c r="P1464" t="str">
        <f>IF($I1464="","",_xlfn.LET(_xlpm.x,VLOOKUP($I1464,'taxon-match_2026-08-31'!$A$2:$N$122,11,FALSE),IF(_xlpm.x=0,"",_xlpm.x)))</f>
        <v/>
      </c>
      <c r="Q1464" t="str">
        <f>IF($I1464="","",_xlfn.LET(_xlpm.x,VLOOKUP($I1464,'taxon-match_2026-08-31'!$A$2:$N$122,12,FALSE),IF(_xlpm.x=0,"",_xlpm.x)))</f>
        <v/>
      </c>
      <c r="R1464" t="str">
        <f>IF($I1464="","",_xlfn.LET(_xlpm.x,VLOOKUP($I1464,'taxon-match_2026-08-31'!$A$2:$N$122,14,FALSE),IF(_xlpm.x=0,"",_xlpm.x)))</f>
        <v/>
      </c>
      <c r="S1464" s="2" t="s">
        <v>2608</v>
      </c>
      <c r="T1464" t="s">
        <v>62</v>
      </c>
      <c r="X1464" t="str">
        <f>IF(T1464="","",_xlfn.LET(_xlpm.x,VLOOKUP(T1464,'Drop-down_menus'!$F$2:$G$16,2,FALSE),IF(_xlpm.x=0,"",_xlpm.x)))</f>
        <v>https://orcid.org/0000-0003-3696-4445</v>
      </c>
      <c r="Y1464" t="str">
        <f>IF(U1464="","",_xlfn.LET(_xlpm.x,VLOOKUP(U1464,'Drop-down_menus'!$F$2:$G$16,2,FALSE),IF(_xlpm.x=0,"",_xlpm.x)))</f>
        <v/>
      </c>
      <c r="Z1464" t="str">
        <f>IF(V1464="","",_xlfn.LET(_xlpm.x,VLOOKUP(V1464,'Drop-down_menus'!$F$2:$G$16,2,FALSE),IF(_xlpm.x=0,"",_xlpm.x)))</f>
        <v/>
      </c>
      <c r="AA1464" t="str">
        <f>IF(W1464="","",_xlfn.LET(_xlpm.x,VLOOKUP(W1464,'Drop-down_menus'!$F$2:$G$16,2,FALSE),IF(_xlpm.x=0,"",_xlpm.x)))</f>
        <v/>
      </c>
      <c r="AB1464" t="s">
        <v>701</v>
      </c>
      <c r="AE1464" t="s">
        <v>707</v>
      </c>
    </row>
    <row r="1465" spans="1:34" hidden="1" x14ac:dyDescent="0.2">
      <c r="A1465" s="2" t="s">
        <v>366</v>
      </c>
      <c r="C1465">
        <v>3475</v>
      </c>
      <c r="D1465" t="s">
        <v>700</v>
      </c>
      <c r="F1465" t="s">
        <v>824</v>
      </c>
      <c r="H1465" t="s">
        <v>824</v>
      </c>
      <c r="I1465" t="s">
        <v>824</v>
      </c>
      <c r="J1465" t="str">
        <f>IF($I1465="","",_xlfn.LET(_xlpm.x,VLOOKUP($I1465,'taxon-match_2026-08-31'!$A$2:$N$122,6,FALSE),IF(_xlpm.x=0,"",_xlpm.x)))</f>
        <v>Koehler, 1901</v>
      </c>
      <c r="K1465" t="str">
        <f>IF($I1465="","",_xlfn.LET(_xlpm.x,VLOOKUP($I1465,'taxon-match_2026-08-31'!$A$2:$N$122,4,FALSE),IF(_xlpm.x=0,"",_xlpm.x)))</f>
        <v>urn:lsid:marinespecies.org:taxname:160756</v>
      </c>
      <c r="L1465" t="str">
        <f>IF($I1465="","",_xlfn.LET(_xlpm.x,VLOOKUP($I1465,'taxon-match_2026-08-31'!$A$2:$N$122,7,FALSE),IF(_xlpm.x=0,"",_xlpm.x)))</f>
        <v>Animalia</v>
      </c>
      <c r="M1465" t="str">
        <f>IF($I1465="","",_xlfn.LET(_xlpm.x,VLOOKUP($I1465,'taxon-match_2026-08-31'!$A$2:$N$122,8,FALSE),IF(_xlpm.x=0,"",_xlpm.x)))</f>
        <v>Echinodermata</v>
      </c>
      <c r="N1465" t="str">
        <f>IF($I1465="","",_xlfn.LET(_xlpm.x,VLOOKUP($I1465,'taxon-match_2026-08-31'!$A$2:$N$122,9,FALSE),IF(_xlpm.x=0,"",_xlpm.x)))</f>
        <v>Echinoidea</v>
      </c>
      <c r="O1465" t="str">
        <f>IF($I1465="","",_xlfn.LET(_xlpm.x,VLOOKUP($I1465,'taxon-match_2026-08-31'!$A$2:$N$122,10,FALSE),IF(_xlpm.x=0,"",_xlpm.x)))</f>
        <v>Camarodonta</v>
      </c>
      <c r="P1465" t="str">
        <f>IF($I1465="","",_xlfn.LET(_xlpm.x,VLOOKUP($I1465,'taxon-match_2026-08-31'!$A$2:$N$122,11,FALSE),IF(_xlpm.x=0,"",_xlpm.x)))</f>
        <v>Echinidae</v>
      </c>
      <c r="Q1465" t="str">
        <f>IF($I1465="","",_xlfn.LET(_xlpm.x,VLOOKUP($I1465,'taxon-match_2026-08-31'!$A$2:$N$122,12,FALSE),IF(_xlpm.x=0,"",_xlpm.x)))</f>
        <v>Sterechinus</v>
      </c>
      <c r="R1465" t="str">
        <f>IF($I1465="","",_xlfn.LET(_xlpm.x,VLOOKUP($I1465,'taxon-match_2026-08-31'!$A$2:$N$122,14,FALSE),IF(_xlpm.x=0,"",_xlpm.x)))</f>
        <v/>
      </c>
      <c r="S1465" s="2" t="s">
        <v>2361</v>
      </c>
      <c r="T1465" t="s">
        <v>89</v>
      </c>
      <c r="U1465" t="s">
        <v>68</v>
      </c>
      <c r="X1465" t="str">
        <f>IF(T1465="","",_xlfn.LET(_xlpm.x,VLOOKUP(T1465,'Drop-down_menus'!$F$2:$G$16,2,FALSE),IF(_xlpm.x=0,"",_xlpm.x)))</f>
        <v/>
      </c>
      <c r="Y1465" t="str">
        <f>IF(U1465="","",_xlfn.LET(_xlpm.x,VLOOKUP(U1465,'Drop-down_menus'!$F$2:$G$16,2,FALSE),IF(_xlpm.x=0,"",_xlpm.x)))</f>
        <v>https://orcid.org/0000-0002-0981-7442</v>
      </c>
      <c r="Z1465" t="str">
        <f>IF(V1465="","",_xlfn.LET(_xlpm.x,VLOOKUP(V1465,'Drop-down_menus'!$F$2:$G$16,2,FALSE),IF(_xlpm.x=0,"",_xlpm.x)))</f>
        <v/>
      </c>
      <c r="AA1465" t="str">
        <f>IF(W1465="","",_xlfn.LET(_xlpm.x,VLOOKUP(W1465,'Drop-down_menus'!$F$2:$G$16,2,FALSE),IF(_xlpm.x=0,"",_xlpm.x)))</f>
        <v/>
      </c>
      <c r="AB1465" t="s">
        <v>850</v>
      </c>
      <c r="AE1465" t="s">
        <v>703</v>
      </c>
      <c r="AH1465" s="2" t="s">
        <v>851</v>
      </c>
    </row>
    <row r="1466" spans="1:34" hidden="1" x14ac:dyDescent="0.2">
      <c r="A1466" s="2" t="s">
        <v>366</v>
      </c>
      <c r="C1466">
        <v>3476</v>
      </c>
      <c r="D1466" t="s">
        <v>700</v>
      </c>
      <c r="F1466" t="s">
        <v>824</v>
      </c>
      <c r="H1466" t="s">
        <v>824</v>
      </c>
      <c r="I1466" t="s">
        <v>824</v>
      </c>
      <c r="J1466" t="str">
        <f>IF($I1466="","",_xlfn.LET(_xlpm.x,VLOOKUP($I1466,'taxon-match_2026-08-31'!$A$2:$N$122,6,FALSE),IF(_xlpm.x=0,"",_xlpm.x)))</f>
        <v>Koehler, 1901</v>
      </c>
      <c r="K1466" t="str">
        <f>IF($I1466="","",_xlfn.LET(_xlpm.x,VLOOKUP($I1466,'taxon-match_2026-08-31'!$A$2:$N$122,4,FALSE),IF(_xlpm.x=0,"",_xlpm.x)))</f>
        <v>urn:lsid:marinespecies.org:taxname:160756</v>
      </c>
      <c r="L1466" t="str">
        <f>IF($I1466="","",_xlfn.LET(_xlpm.x,VLOOKUP($I1466,'taxon-match_2026-08-31'!$A$2:$N$122,7,FALSE),IF(_xlpm.x=0,"",_xlpm.x)))</f>
        <v>Animalia</v>
      </c>
      <c r="M1466" t="str">
        <f>IF($I1466="","",_xlfn.LET(_xlpm.x,VLOOKUP($I1466,'taxon-match_2026-08-31'!$A$2:$N$122,8,FALSE),IF(_xlpm.x=0,"",_xlpm.x)))</f>
        <v>Echinodermata</v>
      </c>
      <c r="N1466" t="str">
        <f>IF($I1466="","",_xlfn.LET(_xlpm.x,VLOOKUP($I1466,'taxon-match_2026-08-31'!$A$2:$N$122,9,FALSE),IF(_xlpm.x=0,"",_xlpm.x)))</f>
        <v>Echinoidea</v>
      </c>
      <c r="O1466" t="str">
        <f>IF($I1466="","",_xlfn.LET(_xlpm.x,VLOOKUP($I1466,'taxon-match_2026-08-31'!$A$2:$N$122,10,FALSE),IF(_xlpm.x=0,"",_xlpm.x)))</f>
        <v>Camarodonta</v>
      </c>
      <c r="P1466" t="str">
        <f>IF($I1466="","",_xlfn.LET(_xlpm.x,VLOOKUP($I1466,'taxon-match_2026-08-31'!$A$2:$N$122,11,FALSE),IF(_xlpm.x=0,"",_xlpm.x)))</f>
        <v>Echinidae</v>
      </c>
      <c r="Q1466" t="str">
        <f>IF($I1466="","",_xlfn.LET(_xlpm.x,VLOOKUP($I1466,'taxon-match_2026-08-31'!$A$2:$N$122,12,FALSE),IF(_xlpm.x=0,"",_xlpm.x)))</f>
        <v>Sterechinus</v>
      </c>
      <c r="R1466" t="str">
        <f>IF($I1466="","",_xlfn.LET(_xlpm.x,VLOOKUP($I1466,'taxon-match_2026-08-31'!$A$2:$N$122,14,FALSE),IF(_xlpm.x=0,"",_xlpm.x)))</f>
        <v/>
      </c>
      <c r="S1466" s="2" t="s">
        <v>2361</v>
      </c>
      <c r="T1466" t="s">
        <v>89</v>
      </c>
      <c r="U1466" t="s">
        <v>68</v>
      </c>
      <c r="X1466" t="str">
        <f>IF(T1466="","",_xlfn.LET(_xlpm.x,VLOOKUP(T1466,'Drop-down_menus'!$F$2:$G$16,2,FALSE),IF(_xlpm.x=0,"",_xlpm.x)))</f>
        <v/>
      </c>
      <c r="Y1466" t="str">
        <f>IF(U1466="","",_xlfn.LET(_xlpm.x,VLOOKUP(U1466,'Drop-down_menus'!$F$2:$G$16,2,FALSE),IF(_xlpm.x=0,"",_xlpm.x)))</f>
        <v>https://orcid.org/0000-0002-0981-7442</v>
      </c>
      <c r="Z1466" t="str">
        <f>IF(V1466="","",_xlfn.LET(_xlpm.x,VLOOKUP(V1466,'Drop-down_menus'!$F$2:$G$16,2,FALSE),IF(_xlpm.x=0,"",_xlpm.x)))</f>
        <v/>
      </c>
      <c r="AA1466" t="str">
        <f>IF(W1466="","",_xlfn.LET(_xlpm.x,VLOOKUP(W1466,'Drop-down_menus'!$F$2:$G$16,2,FALSE),IF(_xlpm.x=0,"",_xlpm.x)))</f>
        <v/>
      </c>
      <c r="AB1466" t="s">
        <v>850</v>
      </c>
      <c r="AE1466" t="s">
        <v>703</v>
      </c>
      <c r="AH1466" s="2" t="s">
        <v>851</v>
      </c>
    </row>
    <row r="1467" spans="1:34" hidden="1" x14ac:dyDescent="0.2">
      <c r="A1467" s="2" t="s">
        <v>366</v>
      </c>
      <c r="C1467">
        <v>3477</v>
      </c>
      <c r="D1467" t="s">
        <v>700</v>
      </c>
      <c r="F1467" t="s">
        <v>824</v>
      </c>
      <c r="H1467" t="s">
        <v>824</v>
      </c>
      <c r="I1467" t="s">
        <v>824</v>
      </c>
      <c r="J1467" t="str">
        <f>IF($I1467="","",_xlfn.LET(_xlpm.x,VLOOKUP($I1467,'taxon-match_2026-08-31'!$A$2:$N$122,6,FALSE),IF(_xlpm.x=0,"",_xlpm.x)))</f>
        <v>Koehler, 1901</v>
      </c>
      <c r="K1467" t="str">
        <f>IF($I1467="","",_xlfn.LET(_xlpm.x,VLOOKUP($I1467,'taxon-match_2026-08-31'!$A$2:$N$122,4,FALSE),IF(_xlpm.x=0,"",_xlpm.x)))</f>
        <v>urn:lsid:marinespecies.org:taxname:160756</v>
      </c>
      <c r="L1467" t="str">
        <f>IF($I1467="","",_xlfn.LET(_xlpm.x,VLOOKUP($I1467,'taxon-match_2026-08-31'!$A$2:$N$122,7,FALSE),IF(_xlpm.x=0,"",_xlpm.x)))</f>
        <v>Animalia</v>
      </c>
      <c r="M1467" t="str">
        <f>IF($I1467="","",_xlfn.LET(_xlpm.x,VLOOKUP($I1467,'taxon-match_2026-08-31'!$A$2:$N$122,8,FALSE),IF(_xlpm.x=0,"",_xlpm.x)))</f>
        <v>Echinodermata</v>
      </c>
      <c r="N1467" t="str">
        <f>IF($I1467="","",_xlfn.LET(_xlpm.x,VLOOKUP($I1467,'taxon-match_2026-08-31'!$A$2:$N$122,9,FALSE),IF(_xlpm.x=0,"",_xlpm.x)))</f>
        <v>Echinoidea</v>
      </c>
      <c r="O1467" t="str">
        <f>IF($I1467="","",_xlfn.LET(_xlpm.x,VLOOKUP($I1467,'taxon-match_2026-08-31'!$A$2:$N$122,10,FALSE),IF(_xlpm.x=0,"",_xlpm.x)))</f>
        <v>Camarodonta</v>
      </c>
      <c r="P1467" t="str">
        <f>IF($I1467="","",_xlfn.LET(_xlpm.x,VLOOKUP($I1467,'taxon-match_2026-08-31'!$A$2:$N$122,11,FALSE),IF(_xlpm.x=0,"",_xlpm.x)))</f>
        <v>Echinidae</v>
      </c>
      <c r="Q1467" t="str">
        <f>IF($I1467="","",_xlfn.LET(_xlpm.x,VLOOKUP($I1467,'taxon-match_2026-08-31'!$A$2:$N$122,12,FALSE),IF(_xlpm.x=0,"",_xlpm.x)))</f>
        <v>Sterechinus</v>
      </c>
      <c r="R1467" t="str">
        <f>IF($I1467="","",_xlfn.LET(_xlpm.x,VLOOKUP($I1467,'taxon-match_2026-08-31'!$A$2:$N$122,14,FALSE),IF(_xlpm.x=0,"",_xlpm.x)))</f>
        <v/>
      </c>
      <c r="S1467" s="2" t="s">
        <v>2361</v>
      </c>
      <c r="T1467" t="s">
        <v>89</v>
      </c>
      <c r="U1467" t="s">
        <v>68</v>
      </c>
      <c r="X1467" t="str">
        <f>IF(T1467="","",_xlfn.LET(_xlpm.x,VLOOKUP(T1467,'Drop-down_menus'!$F$2:$G$16,2,FALSE),IF(_xlpm.x=0,"",_xlpm.x)))</f>
        <v/>
      </c>
      <c r="Y1467" t="str">
        <f>IF(U1467="","",_xlfn.LET(_xlpm.x,VLOOKUP(U1467,'Drop-down_menus'!$F$2:$G$16,2,FALSE),IF(_xlpm.x=0,"",_xlpm.x)))</f>
        <v>https://orcid.org/0000-0002-0981-7442</v>
      </c>
      <c r="Z1467" t="str">
        <f>IF(V1467="","",_xlfn.LET(_xlpm.x,VLOOKUP(V1467,'Drop-down_menus'!$F$2:$G$16,2,FALSE),IF(_xlpm.x=0,"",_xlpm.x)))</f>
        <v/>
      </c>
      <c r="AA1467" t="str">
        <f>IF(W1467="","",_xlfn.LET(_xlpm.x,VLOOKUP(W1467,'Drop-down_menus'!$F$2:$G$16,2,FALSE),IF(_xlpm.x=0,"",_xlpm.x)))</f>
        <v/>
      </c>
      <c r="AB1467" t="s">
        <v>850</v>
      </c>
      <c r="AE1467" t="s">
        <v>703</v>
      </c>
      <c r="AH1467" s="2" t="s">
        <v>851</v>
      </c>
    </row>
    <row r="1468" spans="1:34" hidden="1" x14ac:dyDescent="0.2">
      <c r="A1468" s="2" t="s">
        <v>366</v>
      </c>
      <c r="C1468">
        <v>3478</v>
      </c>
      <c r="D1468" t="s">
        <v>700</v>
      </c>
      <c r="F1468" t="s">
        <v>824</v>
      </c>
      <c r="H1468" t="s">
        <v>824</v>
      </c>
      <c r="I1468" t="s">
        <v>824</v>
      </c>
      <c r="J1468" t="str">
        <f>IF($I1468="","",_xlfn.LET(_xlpm.x,VLOOKUP($I1468,'taxon-match_2026-08-31'!$A$2:$N$122,6,FALSE),IF(_xlpm.x=0,"",_xlpm.x)))</f>
        <v>Koehler, 1901</v>
      </c>
      <c r="K1468" t="str">
        <f>IF($I1468="","",_xlfn.LET(_xlpm.x,VLOOKUP($I1468,'taxon-match_2026-08-31'!$A$2:$N$122,4,FALSE),IF(_xlpm.x=0,"",_xlpm.x)))</f>
        <v>urn:lsid:marinespecies.org:taxname:160756</v>
      </c>
      <c r="L1468" t="str">
        <f>IF($I1468="","",_xlfn.LET(_xlpm.x,VLOOKUP($I1468,'taxon-match_2026-08-31'!$A$2:$N$122,7,FALSE),IF(_xlpm.x=0,"",_xlpm.x)))</f>
        <v>Animalia</v>
      </c>
      <c r="M1468" t="str">
        <f>IF($I1468="","",_xlfn.LET(_xlpm.x,VLOOKUP($I1468,'taxon-match_2026-08-31'!$A$2:$N$122,8,FALSE),IF(_xlpm.x=0,"",_xlpm.x)))</f>
        <v>Echinodermata</v>
      </c>
      <c r="N1468" t="str">
        <f>IF($I1468="","",_xlfn.LET(_xlpm.x,VLOOKUP($I1468,'taxon-match_2026-08-31'!$A$2:$N$122,9,FALSE),IF(_xlpm.x=0,"",_xlpm.x)))</f>
        <v>Echinoidea</v>
      </c>
      <c r="O1468" t="str">
        <f>IF($I1468="","",_xlfn.LET(_xlpm.x,VLOOKUP($I1468,'taxon-match_2026-08-31'!$A$2:$N$122,10,FALSE),IF(_xlpm.x=0,"",_xlpm.x)))</f>
        <v>Camarodonta</v>
      </c>
      <c r="P1468" t="str">
        <f>IF($I1468="","",_xlfn.LET(_xlpm.x,VLOOKUP($I1468,'taxon-match_2026-08-31'!$A$2:$N$122,11,FALSE),IF(_xlpm.x=0,"",_xlpm.x)))</f>
        <v>Echinidae</v>
      </c>
      <c r="Q1468" t="str">
        <f>IF($I1468="","",_xlfn.LET(_xlpm.x,VLOOKUP($I1468,'taxon-match_2026-08-31'!$A$2:$N$122,12,FALSE),IF(_xlpm.x=0,"",_xlpm.x)))</f>
        <v>Sterechinus</v>
      </c>
      <c r="R1468" t="str">
        <f>IF($I1468="","",_xlfn.LET(_xlpm.x,VLOOKUP($I1468,'taxon-match_2026-08-31'!$A$2:$N$122,14,FALSE),IF(_xlpm.x=0,"",_xlpm.x)))</f>
        <v/>
      </c>
      <c r="S1468" s="2" t="s">
        <v>2361</v>
      </c>
      <c r="T1468" t="s">
        <v>89</v>
      </c>
      <c r="U1468" t="s">
        <v>68</v>
      </c>
      <c r="X1468" t="str">
        <f>IF(T1468="","",_xlfn.LET(_xlpm.x,VLOOKUP(T1468,'Drop-down_menus'!$F$2:$G$16,2,FALSE),IF(_xlpm.x=0,"",_xlpm.x)))</f>
        <v/>
      </c>
      <c r="Y1468" t="str">
        <f>IF(U1468="","",_xlfn.LET(_xlpm.x,VLOOKUP(U1468,'Drop-down_menus'!$F$2:$G$16,2,FALSE),IF(_xlpm.x=0,"",_xlpm.x)))</f>
        <v>https://orcid.org/0000-0002-0981-7442</v>
      </c>
      <c r="Z1468" t="str">
        <f>IF(V1468="","",_xlfn.LET(_xlpm.x,VLOOKUP(V1468,'Drop-down_menus'!$F$2:$G$16,2,FALSE),IF(_xlpm.x=0,"",_xlpm.x)))</f>
        <v/>
      </c>
      <c r="AA1468" t="str">
        <f>IF(W1468="","",_xlfn.LET(_xlpm.x,VLOOKUP(W1468,'Drop-down_menus'!$F$2:$G$16,2,FALSE),IF(_xlpm.x=0,"",_xlpm.x)))</f>
        <v/>
      </c>
      <c r="AB1468" t="s">
        <v>850</v>
      </c>
      <c r="AE1468" t="s">
        <v>703</v>
      </c>
      <c r="AH1468" s="2" t="s">
        <v>851</v>
      </c>
    </row>
    <row r="1469" spans="1:34" hidden="1" x14ac:dyDescent="0.2">
      <c r="A1469" s="2" t="s">
        <v>366</v>
      </c>
      <c r="C1469">
        <v>3479</v>
      </c>
      <c r="D1469" t="s">
        <v>700</v>
      </c>
      <c r="F1469" t="s">
        <v>824</v>
      </c>
      <c r="H1469" t="s">
        <v>824</v>
      </c>
      <c r="I1469" t="s">
        <v>824</v>
      </c>
      <c r="J1469" t="str">
        <f>IF($I1469="","",_xlfn.LET(_xlpm.x,VLOOKUP($I1469,'taxon-match_2026-08-31'!$A$2:$N$122,6,FALSE),IF(_xlpm.x=0,"",_xlpm.x)))</f>
        <v>Koehler, 1901</v>
      </c>
      <c r="K1469" t="str">
        <f>IF($I1469="","",_xlfn.LET(_xlpm.x,VLOOKUP($I1469,'taxon-match_2026-08-31'!$A$2:$N$122,4,FALSE),IF(_xlpm.x=0,"",_xlpm.x)))</f>
        <v>urn:lsid:marinespecies.org:taxname:160756</v>
      </c>
      <c r="L1469" t="str">
        <f>IF($I1469="","",_xlfn.LET(_xlpm.x,VLOOKUP($I1469,'taxon-match_2026-08-31'!$A$2:$N$122,7,FALSE),IF(_xlpm.x=0,"",_xlpm.x)))</f>
        <v>Animalia</v>
      </c>
      <c r="M1469" t="str">
        <f>IF($I1469="","",_xlfn.LET(_xlpm.x,VLOOKUP($I1469,'taxon-match_2026-08-31'!$A$2:$N$122,8,FALSE),IF(_xlpm.x=0,"",_xlpm.x)))</f>
        <v>Echinodermata</v>
      </c>
      <c r="N1469" t="str">
        <f>IF($I1469="","",_xlfn.LET(_xlpm.x,VLOOKUP($I1469,'taxon-match_2026-08-31'!$A$2:$N$122,9,FALSE),IF(_xlpm.x=0,"",_xlpm.x)))</f>
        <v>Echinoidea</v>
      </c>
      <c r="O1469" t="str">
        <f>IF($I1469="","",_xlfn.LET(_xlpm.x,VLOOKUP($I1469,'taxon-match_2026-08-31'!$A$2:$N$122,10,FALSE),IF(_xlpm.x=0,"",_xlpm.x)))</f>
        <v>Camarodonta</v>
      </c>
      <c r="P1469" t="str">
        <f>IF($I1469="","",_xlfn.LET(_xlpm.x,VLOOKUP($I1469,'taxon-match_2026-08-31'!$A$2:$N$122,11,FALSE),IF(_xlpm.x=0,"",_xlpm.x)))</f>
        <v>Echinidae</v>
      </c>
      <c r="Q1469" t="str">
        <f>IF($I1469="","",_xlfn.LET(_xlpm.x,VLOOKUP($I1469,'taxon-match_2026-08-31'!$A$2:$N$122,12,FALSE),IF(_xlpm.x=0,"",_xlpm.x)))</f>
        <v>Sterechinus</v>
      </c>
      <c r="R1469" t="str">
        <f>IF($I1469="","",_xlfn.LET(_xlpm.x,VLOOKUP($I1469,'taxon-match_2026-08-31'!$A$2:$N$122,14,FALSE),IF(_xlpm.x=0,"",_xlpm.x)))</f>
        <v/>
      </c>
      <c r="S1469" s="2" t="s">
        <v>2361</v>
      </c>
      <c r="T1469" t="s">
        <v>89</v>
      </c>
      <c r="U1469" t="s">
        <v>68</v>
      </c>
      <c r="X1469" t="str">
        <f>IF(T1469="","",_xlfn.LET(_xlpm.x,VLOOKUP(T1469,'Drop-down_menus'!$F$2:$G$16,2,FALSE),IF(_xlpm.x=0,"",_xlpm.x)))</f>
        <v/>
      </c>
      <c r="Y1469" t="str">
        <f>IF(U1469="","",_xlfn.LET(_xlpm.x,VLOOKUP(U1469,'Drop-down_menus'!$F$2:$G$16,2,FALSE),IF(_xlpm.x=0,"",_xlpm.x)))</f>
        <v>https://orcid.org/0000-0002-0981-7442</v>
      </c>
      <c r="Z1469" t="str">
        <f>IF(V1469="","",_xlfn.LET(_xlpm.x,VLOOKUP(V1469,'Drop-down_menus'!$F$2:$G$16,2,FALSE),IF(_xlpm.x=0,"",_xlpm.x)))</f>
        <v/>
      </c>
      <c r="AA1469" t="str">
        <f>IF(W1469="","",_xlfn.LET(_xlpm.x,VLOOKUP(W1469,'Drop-down_menus'!$F$2:$G$16,2,FALSE),IF(_xlpm.x=0,"",_xlpm.x)))</f>
        <v/>
      </c>
      <c r="AB1469" t="s">
        <v>850</v>
      </c>
      <c r="AE1469" t="s">
        <v>703</v>
      </c>
      <c r="AH1469" s="2" t="s">
        <v>851</v>
      </c>
    </row>
    <row r="1470" spans="1:34" hidden="1" x14ac:dyDescent="0.2">
      <c r="A1470" s="2" t="s">
        <v>366</v>
      </c>
      <c r="C1470">
        <v>3480</v>
      </c>
      <c r="D1470" t="s">
        <v>705</v>
      </c>
      <c r="I1470" t="s">
        <v>2611</v>
      </c>
      <c r="J1470" t="str">
        <f>IF($I1470="","",_xlfn.LET(_xlpm.x,VLOOKUP($I1470,'taxon-match_2026-08-31'!$A$2:$N$122,6,FALSE),IF(_xlpm.x=0,"",_xlpm.x)))</f>
        <v/>
      </c>
      <c r="K1470" t="str">
        <f>IF($I1470="","",_xlfn.LET(_xlpm.x,VLOOKUP($I1470,'taxon-match_2026-08-31'!$A$2:$N$122,4,FALSE),IF(_xlpm.x=0,"",_xlpm.x)))</f>
        <v/>
      </c>
      <c r="L1470" t="str">
        <f>IF($I1470="","",_xlfn.LET(_xlpm.x,VLOOKUP($I1470,'taxon-match_2026-08-31'!$A$2:$N$122,7,FALSE),IF(_xlpm.x=0,"",_xlpm.x)))</f>
        <v/>
      </c>
      <c r="M1470" t="str">
        <f>IF($I1470="","",_xlfn.LET(_xlpm.x,VLOOKUP($I1470,'taxon-match_2026-08-31'!$A$2:$N$122,8,FALSE),IF(_xlpm.x=0,"",_xlpm.x)))</f>
        <v/>
      </c>
      <c r="N1470" t="str">
        <f>IF($I1470="","",_xlfn.LET(_xlpm.x,VLOOKUP($I1470,'taxon-match_2026-08-31'!$A$2:$N$122,9,FALSE),IF(_xlpm.x=0,"",_xlpm.x)))</f>
        <v/>
      </c>
      <c r="O1470" t="str">
        <f>IF($I1470="","",_xlfn.LET(_xlpm.x,VLOOKUP($I1470,'taxon-match_2026-08-31'!$A$2:$N$122,10,FALSE),IF(_xlpm.x=0,"",_xlpm.x)))</f>
        <v/>
      </c>
      <c r="P1470" t="str">
        <f>IF($I1470="","",_xlfn.LET(_xlpm.x,VLOOKUP($I1470,'taxon-match_2026-08-31'!$A$2:$N$122,11,FALSE),IF(_xlpm.x=0,"",_xlpm.x)))</f>
        <v/>
      </c>
      <c r="Q1470" t="str">
        <f>IF($I1470="","",_xlfn.LET(_xlpm.x,VLOOKUP($I1470,'taxon-match_2026-08-31'!$A$2:$N$122,12,FALSE),IF(_xlpm.x=0,"",_xlpm.x)))</f>
        <v/>
      </c>
      <c r="R1470" t="str">
        <f>IF($I1470="","",_xlfn.LET(_xlpm.x,VLOOKUP($I1470,'taxon-match_2026-08-31'!$A$2:$N$122,14,FALSE),IF(_xlpm.x=0,"",_xlpm.x)))</f>
        <v/>
      </c>
      <c r="T1470" t="s">
        <v>89</v>
      </c>
      <c r="X1470" t="str">
        <f>IF(T1470="","",_xlfn.LET(_xlpm.x,VLOOKUP(T1470,'Drop-down_menus'!$F$2:$G$16,2,FALSE),IF(_xlpm.x=0,"",_xlpm.x)))</f>
        <v/>
      </c>
      <c r="Y1470" t="str">
        <f>IF(U1470="","",_xlfn.LET(_xlpm.x,VLOOKUP(U1470,'Drop-down_menus'!$F$2:$G$16,2,FALSE),IF(_xlpm.x=0,"",_xlpm.x)))</f>
        <v/>
      </c>
      <c r="Z1470" t="str">
        <f>IF(V1470="","",_xlfn.LET(_xlpm.x,VLOOKUP(V1470,'Drop-down_menus'!$F$2:$G$16,2,FALSE),IF(_xlpm.x=0,"",_xlpm.x)))</f>
        <v/>
      </c>
      <c r="AA1470" t="str">
        <f>IF(W1470="","",_xlfn.LET(_xlpm.x,VLOOKUP(W1470,'Drop-down_menus'!$F$2:$G$16,2,FALSE),IF(_xlpm.x=0,"",_xlpm.x)))</f>
        <v/>
      </c>
      <c r="AB1470" t="s">
        <v>850</v>
      </c>
      <c r="AE1470" t="s">
        <v>703</v>
      </c>
      <c r="AH1470" s="2" t="s">
        <v>851</v>
      </c>
    </row>
    <row r="1471" spans="1:34" hidden="1" x14ac:dyDescent="0.2">
      <c r="A1471" s="2" t="s">
        <v>366</v>
      </c>
      <c r="C1471">
        <v>3481</v>
      </c>
      <c r="D1471" t="s">
        <v>705</v>
      </c>
      <c r="I1471" t="s">
        <v>2611</v>
      </c>
      <c r="J1471" t="str">
        <f>IF($I1471="","",_xlfn.LET(_xlpm.x,VLOOKUP($I1471,'taxon-match_2026-08-31'!$A$2:$N$122,6,FALSE),IF(_xlpm.x=0,"",_xlpm.x)))</f>
        <v/>
      </c>
      <c r="K1471" t="str">
        <f>IF($I1471="","",_xlfn.LET(_xlpm.x,VLOOKUP($I1471,'taxon-match_2026-08-31'!$A$2:$N$122,4,FALSE),IF(_xlpm.x=0,"",_xlpm.x)))</f>
        <v/>
      </c>
      <c r="L1471" t="str">
        <f>IF($I1471="","",_xlfn.LET(_xlpm.x,VLOOKUP($I1471,'taxon-match_2026-08-31'!$A$2:$N$122,7,FALSE),IF(_xlpm.x=0,"",_xlpm.x)))</f>
        <v/>
      </c>
      <c r="M1471" t="str">
        <f>IF($I1471="","",_xlfn.LET(_xlpm.x,VLOOKUP($I1471,'taxon-match_2026-08-31'!$A$2:$N$122,8,FALSE),IF(_xlpm.x=0,"",_xlpm.x)))</f>
        <v/>
      </c>
      <c r="N1471" t="str">
        <f>IF($I1471="","",_xlfn.LET(_xlpm.x,VLOOKUP($I1471,'taxon-match_2026-08-31'!$A$2:$N$122,9,FALSE),IF(_xlpm.x=0,"",_xlpm.x)))</f>
        <v/>
      </c>
      <c r="O1471" t="str">
        <f>IF($I1471="","",_xlfn.LET(_xlpm.x,VLOOKUP($I1471,'taxon-match_2026-08-31'!$A$2:$N$122,10,FALSE),IF(_xlpm.x=0,"",_xlpm.x)))</f>
        <v/>
      </c>
      <c r="P1471" t="str">
        <f>IF($I1471="","",_xlfn.LET(_xlpm.x,VLOOKUP($I1471,'taxon-match_2026-08-31'!$A$2:$N$122,11,FALSE),IF(_xlpm.x=0,"",_xlpm.x)))</f>
        <v/>
      </c>
      <c r="Q1471" t="str">
        <f>IF($I1471="","",_xlfn.LET(_xlpm.x,VLOOKUP($I1471,'taxon-match_2026-08-31'!$A$2:$N$122,12,FALSE),IF(_xlpm.x=0,"",_xlpm.x)))</f>
        <v/>
      </c>
      <c r="R1471" t="str">
        <f>IF($I1471="","",_xlfn.LET(_xlpm.x,VLOOKUP($I1471,'taxon-match_2026-08-31'!$A$2:$N$122,14,FALSE),IF(_xlpm.x=0,"",_xlpm.x)))</f>
        <v/>
      </c>
      <c r="T1471" t="s">
        <v>89</v>
      </c>
      <c r="X1471" t="str">
        <f>IF(T1471="","",_xlfn.LET(_xlpm.x,VLOOKUP(T1471,'Drop-down_menus'!$F$2:$G$16,2,FALSE),IF(_xlpm.x=0,"",_xlpm.x)))</f>
        <v/>
      </c>
      <c r="Y1471" t="str">
        <f>IF(U1471="","",_xlfn.LET(_xlpm.x,VLOOKUP(U1471,'Drop-down_menus'!$F$2:$G$16,2,FALSE),IF(_xlpm.x=0,"",_xlpm.x)))</f>
        <v/>
      </c>
      <c r="Z1471" t="str">
        <f>IF(V1471="","",_xlfn.LET(_xlpm.x,VLOOKUP(V1471,'Drop-down_menus'!$F$2:$G$16,2,FALSE),IF(_xlpm.x=0,"",_xlpm.x)))</f>
        <v/>
      </c>
      <c r="AA1471" t="str">
        <f>IF(W1471="","",_xlfn.LET(_xlpm.x,VLOOKUP(W1471,'Drop-down_menus'!$F$2:$G$16,2,FALSE),IF(_xlpm.x=0,"",_xlpm.x)))</f>
        <v/>
      </c>
      <c r="AB1471" t="s">
        <v>850</v>
      </c>
      <c r="AE1471" t="s">
        <v>703</v>
      </c>
      <c r="AH1471" s="2" t="s">
        <v>851</v>
      </c>
    </row>
    <row r="1472" spans="1:34" hidden="1" x14ac:dyDescent="0.2">
      <c r="A1472" s="2" t="s">
        <v>366</v>
      </c>
      <c r="C1472">
        <v>3482</v>
      </c>
      <c r="D1472" t="s">
        <v>705</v>
      </c>
      <c r="I1472" t="s">
        <v>2611</v>
      </c>
      <c r="J1472" t="str">
        <f>IF($I1472="","",_xlfn.LET(_xlpm.x,VLOOKUP($I1472,'taxon-match_2026-08-31'!$A$2:$N$122,6,FALSE),IF(_xlpm.x=0,"",_xlpm.x)))</f>
        <v/>
      </c>
      <c r="K1472" t="str">
        <f>IF($I1472="","",_xlfn.LET(_xlpm.x,VLOOKUP($I1472,'taxon-match_2026-08-31'!$A$2:$N$122,4,FALSE),IF(_xlpm.x=0,"",_xlpm.x)))</f>
        <v/>
      </c>
      <c r="L1472" t="str">
        <f>IF($I1472="","",_xlfn.LET(_xlpm.x,VLOOKUP($I1472,'taxon-match_2026-08-31'!$A$2:$N$122,7,FALSE),IF(_xlpm.x=0,"",_xlpm.x)))</f>
        <v/>
      </c>
      <c r="M1472" t="str">
        <f>IF($I1472="","",_xlfn.LET(_xlpm.x,VLOOKUP($I1472,'taxon-match_2026-08-31'!$A$2:$N$122,8,FALSE),IF(_xlpm.x=0,"",_xlpm.x)))</f>
        <v/>
      </c>
      <c r="N1472" t="str">
        <f>IF($I1472="","",_xlfn.LET(_xlpm.x,VLOOKUP($I1472,'taxon-match_2026-08-31'!$A$2:$N$122,9,FALSE),IF(_xlpm.x=0,"",_xlpm.x)))</f>
        <v/>
      </c>
      <c r="O1472" t="str">
        <f>IF($I1472="","",_xlfn.LET(_xlpm.x,VLOOKUP($I1472,'taxon-match_2026-08-31'!$A$2:$N$122,10,FALSE),IF(_xlpm.x=0,"",_xlpm.x)))</f>
        <v/>
      </c>
      <c r="P1472" t="str">
        <f>IF($I1472="","",_xlfn.LET(_xlpm.x,VLOOKUP($I1472,'taxon-match_2026-08-31'!$A$2:$N$122,11,FALSE),IF(_xlpm.x=0,"",_xlpm.x)))</f>
        <v/>
      </c>
      <c r="Q1472" t="str">
        <f>IF($I1472="","",_xlfn.LET(_xlpm.x,VLOOKUP($I1472,'taxon-match_2026-08-31'!$A$2:$N$122,12,FALSE),IF(_xlpm.x=0,"",_xlpm.x)))</f>
        <v/>
      </c>
      <c r="R1472" t="str">
        <f>IF($I1472="","",_xlfn.LET(_xlpm.x,VLOOKUP($I1472,'taxon-match_2026-08-31'!$A$2:$N$122,14,FALSE),IF(_xlpm.x=0,"",_xlpm.x)))</f>
        <v/>
      </c>
      <c r="T1472" t="s">
        <v>89</v>
      </c>
      <c r="X1472" t="str">
        <f>IF(T1472="","",_xlfn.LET(_xlpm.x,VLOOKUP(T1472,'Drop-down_menus'!$F$2:$G$16,2,FALSE),IF(_xlpm.x=0,"",_xlpm.x)))</f>
        <v/>
      </c>
      <c r="Y1472" t="str">
        <f>IF(U1472="","",_xlfn.LET(_xlpm.x,VLOOKUP(U1472,'Drop-down_menus'!$F$2:$G$16,2,FALSE),IF(_xlpm.x=0,"",_xlpm.x)))</f>
        <v/>
      </c>
      <c r="Z1472" t="str">
        <f>IF(V1472="","",_xlfn.LET(_xlpm.x,VLOOKUP(V1472,'Drop-down_menus'!$F$2:$G$16,2,FALSE),IF(_xlpm.x=0,"",_xlpm.x)))</f>
        <v/>
      </c>
      <c r="AA1472" t="str">
        <f>IF(W1472="","",_xlfn.LET(_xlpm.x,VLOOKUP(W1472,'Drop-down_menus'!$F$2:$G$16,2,FALSE),IF(_xlpm.x=0,"",_xlpm.x)))</f>
        <v/>
      </c>
      <c r="AB1472" t="s">
        <v>850</v>
      </c>
      <c r="AE1472" t="s">
        <v>703</v>
      </c>
      <c r="AH1472" s="2" t="s">
        <v>851</v>
      </c>
    </row>
    <row r="1473" spans="1:34" hidden="1" x14ac:dyDescent="0.2">
      <c r="A1473" s="2" t="s">
        <v>366</v>
      </c>
      <c r="C1473">
        <v>3483</v>
      </c>
      <c r="D1473" t="s">
        <v>705</v>
      </c>
      <c r="I1473" t="s">
        <v>2611</v>
      </c>
      <c r="J1473" t="str">
        <f>IF($I1473="","",_xlfn.LET(_xlpm.x,VLOOKUP($I1473,'taxon-match_2026-08-31'!$A$2:$N$122,6,FALSE),IF(_xlpm.x=0,"",_xlpm.x)))</f>
        <v/>
      </c>
      <c r="K1473" t="str">
        <f>IF($I1473="","",_xlfn.LET(_xlpm.x,VLOOKUP($I1473,'taxon-match_2026-08-31'!$A$2:$N$122,4,FALSE),IF(_xlpm.x=0,"",_xlpm.x)))</f>
        <v/>
      </c>
      <c r="L1473" t="str">
        <f>IF($I1473="","",_xlfn.LET(_xlpm.x,VLOOKUP($I1473,'taxon-match_2026-08-31'!$A$2:$N$122,7,FALSE),IF(_xlpm.x=0,"",_xlpm.x)))</f>
        <v/>
      </c>
      <c r="M1473" t="str">
        <f>IF($I1473="","",_xlfn.LET(_xlpm.x,VLOOKUP($I1473,'taxon-match_2026-08-31'!$A$2:$N$122,8,FALSE),IF(_xlpm.x=0,"",_xlpm.x)))</f>
        <v/>
      </c>
      <c r="N1473" t="str">
        <f>IF($I1473="","",_xlfn.LET(_xlpm.x,VLOOKUP($I1473,'taxon-match_2026-08-31'!$A$2:$N$122,9,FALSE),IF(_xlpm.x=0,"",_xlpm.x)))</f>
        <v/>
      </c>
      <c r="O1473" t="str">
        <f>IF($I1473="","",_xlfn.LET(_xlpm.x,VLOOKUP($I1473,'taxon-match_2026-08-31'!$A$2:$N$122,10,FALSE),IF(_xlpm.x=0,"",_xlpm.x)))</f>
        <v/>
      </c>
      <c r="P1473" t="str">
        <f>IF($I1473="","",_xlfn.LET(_xlpm.x,VLOOKUP($I1473,'taxon-match_2026-08-31'!$A$2:$N$122,11,FALSE),IF(_xlpm.x=0,"",_xlpm.x)))</f>
        <v/>
      </c>
      <c r="Q1473" t="str">
        <f>IF($I1473="","",_xlfn.LET(_xlpm.x,VLOOKUP($I1473,'taxon-match_2026-08-31'!$A$2:$N$122,12,FALSE),IF(_xlpm.x=0,"",_xlpm.x)))</f>
        <v/>
      </c>
      <c r="R1473" t="str">
        <f>IF($I1473="","",_xlfn.LET(_xlpm.x,VLOOKUP($I1473,'taxon-match_2026-08-31'!$A$2:$N$122,14,FALSE),IF(_xlpm.x=0,"",_xlpm.x)))</f>
        <v/>
      </c>
      <c r="T1473" t="s">
        <v>89</v>
      </c>
      <c r="X1473" t="str">
        <f>IF(T1473="","",_xlfn.LET(_xlpm.x,VLOOKUP(T1473,'Drop-down_menus'!$F$2:$G$16,2,FALSE),IF(_xlpm.x=0,"",_xlpm.x)))</f>
        <v/>
      </c>
      <c r="Y1473" t="str">
        <f>IF(U1473="","",_xlfn.LET(_xlpm.x,VLOOKUP(U1473,'Drop-down_menus'!$F$2:$G$16,2,FALSE),IF(_xlpm.x=0,"",_xlpm.x)))</f>
        <v/>
      </c>
      <c r="Z1473" t="str">
        <f>IF(V1473="","",_xlfn.LET(_xlpm.x,VLOOKUP(V1473,'Drop-down_menus'!$F$2:$G$16,2,FALSE),IF(_xlpm.x=0,"",_xlpm.x)))</f>
        <v/>
      </c>
      <c r="AA1473" t="str">
        <f>IF(W1473="","",_xlfn.LET(_xlpm.x,VLOOKUP(W1473,'Drop-down_menus'!$F$2:$G$16,2,FALSE),IF(_xlpm.x=0,"",_xlpm.x)))</f>
        <v/>
      </c>
      <c r="AB1473" t="s">
        <v>850</v>
      </c>
      <c r="AE1473" t="s">
        <v>703</v>
      </c>
      <c r="AH1473" s="2" t="s">
        <v>851</v>
      </c>
    </row>
    <row r="1474" spans="1:34" hidden="1" x14ac:dyDescent="0.2">
      <c r="A1474" s="2" t="s">
        <v>366</v>
      </c>
      <c r="C1474">
        <v>3484</v>
      </c>
      <c r="D1474" t="s">
        <v>705</v>
      </c>
      <c r="I1474" t="s">
        <v>2611</v>
      </c>
      <c r="J1474" t="str">
        <f>IF($I1474="","",_xlfn.LET(_xlpm.x,VLOOKUP($I1474,'taxon-match_2026-08-31'!$A$2:$N$122,6,FALSE),IF(_xlpm.x=0,"",_xlpm.x)))</f>
        <v/>
      </c>
      <c r="K1474" t="str">
        <f>IF($I1474="","",_xlfn.LET(_xlpm.x,VLOOKUP($I1474,'taxon-match_2026-08-31'!$A$2:$N$122,4,FALSE),IF(_xlpm.x=0,"",_xlpm.x)))</f>
        <v/>
      </c>
      <c r="L1474" t="str">
        <f>IF($I1474="","",_xlfn.LET(_xlpm.x,VLOOKUP($I1474,'taxon-match_2026-08-31'!$A$2:$N$122,7,FALSE),IF(_xlpm.x=0,"",_xlpm.x)))</f>
        <v/>
      </c>
      <c r="M1474" t="str">
        <f>IF($I1474="","",_xlfn.LET(_xlpm.x,VLOOKUP($I1474,'taxon-match_2026-08-31'!$A$2:$N$122,8,FALSE),IF(_xlpm.x=0,"",_xlpm.x)))</f>
        <v/>
      </c>
      <c r="N1474" t="str">
        <f>IF($I1474="","",_xlfn.LET(_xlpm.x,VLOOKUP($I1474,'taxon-match_2026-08-31'!$A$2:$N$122,9,FALSE),IF(_xlpm.x=0,"",_xlpm.x)))</f>
        <v/>
      </c>
      <c r="O1474" t="str">
        <f>IF($I1474="","",_xlfn.LET(_xlpm.x,VLOOKUP($I1474,'taxon-match_2026-08-31'!$A$2:$N$122,10,FALSE),IF(_xlpm.x=0,"",_xlpm.x)))</f>
        <v/>
      </c>
      <c r="P1474" t="str">
        <f>IF($I1474="","",_xlfn.LET(_xlpm.x,VLOOKUP($I1474,'taxon-match_2026-08-31'!$A$2:$N$122,11,FALSE),IF(_xlpm.x=0,"",_xlpm.x)))</f>
        <v/>
      </c>
      <c r="Q1474" t="str">
        <f>IF($I1474="","",_xlfn.LET(_xlpm.x,VLOOKUP($I1474,'taxon-match_2026-08-31'!$A$2:$N$122,12,FALSE),IF(_xlpm.x=0,"",_xlpm.x)))</f>
        <v/>
      </c>
      <c r="R1474" t="str">
        <f>IF($I1474="","",_xlfn.LET(_xlpm.x,VLOOKUP($I1474,'taxon-match_2026-08-31'!$A$2:$N$122,14,FALSE),IF(_xlpm.x=0,"",_xlpm.x)))</f>
        <v/>
      </c>
      <c r="T1474" t="s">
        <v>89</v>
      </c>
      <c r="X1474" t="str">
        <f>IF(T1474="","",_xlfn.LET(_xlpm.x,VLOOKUP(T1474,'Drop-down_menus'!$F$2:$G$16,2,FALSE),IF(_xlpm.x=0,"",_xlpm.x)))</f>
        <v/>
      </c>
      <c r="Y1474" t="str">
        <f>IF(U1474="","",_xlfn.LET(_xlpm.x,VLOOKUP(U1474,'Drop-down_menus'!$F$2:$G$16,2,FALSE),IF(_xlpm.x=0,"",_xlpm.x)))</f>
        <v/>
      </c>
      <c r="Z1474" t="str">
        <f>IF(V1474="","",_xlfn.LET(_xlpm.x,VLOOKUP(V1474,'Drop-down_menus'!$F$2:$G$16,2,FALSE),IF(_xlpm.x=0,"",_xlpm.x)))</f>
        <v/>
      </c>
      <c r="AA1474" t="str">
        <f>IF(W1474="","",_xlfn.LET(_xlpm.x,VLOOKUP(W1474,'Drop-down_menus'!$F$2:$G$16,2,FALSE),IF(_xlpm.x=0,"",_xlpm.x)))</f>
        <v/>
      </c>
      <c r="AB1474" t="s">
        <v>850</v>
      </c>
      <c r="AE1474" t="s">
        <v>703</v>
      </c>
      <c r="AH1474" s="2" t="s">
        <v>851</v>
      </c>
    </row>
    <row r="1475" spans="1:34" hidden="1" x14ac:dyDescent="0.2">
      <c r="A1475" s="2" t="s">
        <v>387</v>
      </c>
      <c r="C1475">
        <v>3579</v>
      </c>
      <c r="D1475" t="s">
        <v>711</v>
      </c>
      <c r="I1475" t="s">
        <v>2611</v>
      </c>
      <c r="J1475" t="str">
        <f>IF($I1475="","",_xlfn.LET(_xlpm.x,VLOOKUP($I1475,'taxon-match_2026-08-31'!$A$2:$N$122,6,FALSE),IF(_xlpm.x=0,"",_xlpm.x)))</f>
        <v/>
      </c>
      <c r="K1475" t="str">
        <f>IF($I1475="","",_xlfn.LET(_xlpm.x,VLOOKUP($I1475,'taxon-match_2026-08-31'!$A$2:$N$122,4,FALSE),IF(_xlpm.x=0,"",_xlpm.x)))</f>
        <v/>
      </c>
      <c r="L1475" t="str">
        <f>IF($I1475="","",_xlfn.LET(_xlpm.x,VLOOKUP($I1475,'taxon-match_2026-08-31'!$A$2:$N$122,7,FALSE),IF(_xlpm.x=0,"",_xlpm.x)))</f>
        <v/>
      </c>
      <c r="M1475" t="str">
        <f>IF($I1475="","",_xlfn.LET(_xlpm.x,VLOOKUP($I1475,'taxon-match_2026-08-31'!$A$2:$N$122,8,FALSE),IF(_xlpm.x=0,"",_xlpm.x)))</f>
        <v/>
      </c>
      <c r="N1475" t="str">
        <f>IF($I1475="","",_xlfn.LET(_xlpm.x,VLOOKUP($I1475,'taxon-match_2026-08-31'!$A$2:$N$122,9,FALSE),IF(_xlpm.x=0,"",_xlpm.x)))</f>
        <v/>
      </c>
      <c r="O1475" t="str">
        <f>IF($I1475="","",_xlfn.LET(_xlpm.x,VLOOKUP($I1475,'taxon-match_2026-08-31'!$A$2:$N$122,10,FALSE),IF(_xlpm.x=0,"",_xlpm.x)))</f>
        <v/>
      </c>
      <c r="P1475" t="str">
        <f>IF($I1475="","",_xlfn.LET(_xlpm.x,VLOOKUP($I1475,'taxon-match_2026-08-31'!$A$2:$N$122,11,FALSE),IF(_xlpm.x=0,"",_xlpm.x)))</f>
        <v/>
      </c>
      <c r="Q1475" t="str">
        <f>IF($I1475="","",_xlfn.LET(_xlpm.x,VLOOKUP($I1475,'taxon-match_2026-08-31'!$A$2:$N$122,12,FALSE),IF(_xlpm.x=0,"",_xlpm.x)))</f>
        <v/>
      </c>
      <c r="R1475" t="str">
        <f>IF($I1475="","",_xlfn.LET(_xlpm.x,VLOOKUP($I1475,'taxon-match_2026-08-31'!$A$2:$N$122,14,FALSE),IF(_xlpm.x=0,"",_xlpm.x)))</f>
        <v/>
      </c>
      <c r="T1475" t="s">
        <v>89</v>
      </c>
      <c r="X1475" t="str">
        <f>IF(T1475="","",_xlfn.LET(_xlpm.x,VLOOKUP(T1475,'Drop-down_menus'!$F$2:$G$16,2,FALSE),IF(_xlpm.x=0,"",_xlpm.x)))</f>
        <v/>
      </c>
      <c r="Y1475" t="str">
        <f>IF(U1475="","",_xlfn.LET(_xlpm.x,VLOOKUP(U1475,'Drop-down_menus'!$F$2:$G$16,2,FALSE),IF(_xlpm.x=0,"",_xlpm.x)))</f>
        <v/>
      </c>
      <c r="Z1475" t="str">
        <f>IF(V1475="","",_xlfn.LET(_xlpm.x,VLOOKUP(V1475,'Drop-down_menus'!$F$2:$G$16,2,FALSE),IF(_xlpm.x=0,"",_xlpm.x)))</f>
        <v/>
      </c>
      <c r="AA1475" t="str">
        <f>IF(W1475="","",_xlfn.LET(_xlpm.x,VLOOKUP(W1475,'Drop-down_menus'!$F$2:$G$16,2,FALSE),IF(_xlpm.x=0,"",_xlpm.x)))</f>
        <v/>
      </c>
      <c r="AB1475" t="s">
        <v>701</v>
      </c>
      <c r="AE1475" t="s">
        <v>707</v>
      </c>
    </row>
    <row r="1476" spans="1:34" hidden="1" x14ac:dyDescent="0.2">
      <c r="A1476" s="2" t="s">
        <v>387</v>
      </c>
      <c r="C1476">
        <v>3580</v>
      </c>
      <c r="D1476" t="s">
        <v>711</v>
      </c>
      <c r="I1476" t="s">
        <v>2611</v>
      </c>
      <c r="J1476" t="str">
        <f>IF($I1476="","",_xlfn.LET(_xlpm.x,VLOOKUP($I1476,'taxon-match_2026-08-31'!$A$2:$N$122,6,FALSE),IF(_xlpm.x=0,"",_xlpm.x)))</f>
        <v/>
      </c>
      <c r="K1476" t="str">
        <f>IF($I1476="","",_xlfn.LET(_xlpm.x,VLOOKUP($I1476,'taxon-match_2026-08-31'!$A$2:$N$122,4,FALSE),IF(_xlpm.x=0,"",_xlpm.x)))</f>
        <v/>
      </c>
      <c r="L1476" t="str">
        <f>IF($I1476="","",_xlfn.LET(_xlpm.x,VLOOKUP($I1476,'taxon-match_2026-08-31'!$A$2:$N$122,7,FALSE),IF(_xlpm.x=0,"",_xlpm.x)))</f>
        <v/>
      </c>
      <c r="M1476" t="str">
        <f>IF($I1476="","",_xlfn.LET(_xlpm.x,VLOOKUP($I1476,'taxon-match_2026-08-31'!$A$2:$N$122,8,FALSE),IF(_xlpm.x=0,"",_xlpm.x)))</f>
        <v/>
      </c>
      <c r="N1476" t="str">
        <f>IF($I1476="","",_xlfn.LET(_xlpm.x,VLOOKUP($I1476,'taxon-match_2026-08-31'!$A$2:$N$122,9,FALSE),IF(_xlpm.x=0,"",_xlpm.x)))</f>
        <v/>
      </c>
      <c r="O1476" t="str">
        <f>IF($I1476="","",_xlfn.LET(_xlpm.x,VLOOKUP($I1476,'taxon-match_2026-08-31'!$A$2:$N$122,10,FALSE),IF(_xlpm.x=0,"",_xlpm.x)))</f>
        <v/>
      </c>
      <c r="P1476" t="str">
        <f>IF($I1476="","",_xlfn.LET(_xlpm.x,VLOOKUP($I1476,'taxon-match_2026-08-31'!$A$2:$N$122,11,FALSE),IF(_xlpm.x=0,"",_xlpm.x)))</f>
        <v/>
      </c>
      <c r="Q1476" t="str">
        <f>IF($I1476="","",_xlfn.LET(_xlpm.x,VLOOKUP($I1476,'taxon-match_2026-08-31'!$A$2:$N$122,12,FALSE),IF(_xlpm.x=0,"",_xlpm.x)))</f>
        <v/>
      </c>
      <c r="R1476" t="str">
        <f>IF($I1476="","",_xlfn.LET(_xlpm.x,VLOOKUP($I1476,'taxon-match_2026-08-31'!$A$2:$N$122,14,FALSE),IF(_xlpm.x=0,"",_xlpm.x)))</f>
        <v/>
      </c>
      <c r="T1476" t="s">
        <v>89</v>
      </c>
      <c r="X1476" t="str">
        <f>IF(T1476="","",_xlfn.LET(_xlpm.x,VLOOKUP(T1476,'Drop-down_menus'!$F$2:$G$16,2,FALSE),IF(_xlpm.x=0,"",_xlpm.x)))</f>
        <v/>
      </c>
      <c r="Y1476" t="str">
        <f>IF(U1476="","",_xlfn.LET(_xlpm.x,VLOOKUP(U1476,'Drop-down_menus'!$F$2:$G$16,2,FALSE),IF(_xlpm.x=0,"",_xlpm.x)))</f>
        <v/>
      </c>
      <c r="Z1476" t="str">
        <f>IF(V1476="","",_xlfn.LET(_xlpm.x,VLOOKUP(V1476,'Drop-down_menus'!$F$2:$G$16,2,FALSE),IF(_xlpm.x=0,"",_xlpm.x)))</f>
        <v/>
      </c>
      <c r="AA1476" t="str">
        <f>IF(W1476="","",_xlfn.LET(_xlpm.x,VLOOKUP(W1476,'Drop-down_menus'!$F$2:$G$16,2,FALSE),IF(_xlpm.x=0,"",_xlpm.x)))</f>
        <v/>
      </c>
      <c r="AB1476" t="s">
        <v>701</v>
      </c>
      <c r="AE1476" t="s">
        <v>707</v>
      </c>
    </row>
    <row r="1477" spans="1:34" hidden="1" x14ac:dyDescent="0.2">
      <c r="A1477" s="2" t="s">
        <v>387</v>
      </c>
      <c r="C1477">
        <v>3581</v>
      </c>
      <c r="D1477" t="s">
        <v>711</v>
      </c>
      <c r="I1477" t="s">
        <v>2611</v>
      </c>
      <c r="J1477" t="str">
        <f>IF($I1477="","",_xlfn.LET(_xlpm.x,VLOOKUP($I1477,'taxon-match_2026-08-31'!$A$2:$N$122,6,FALSE),IF(_xlpm.x=0,"",_xlpm.x)))</f>
        <v/>
      </c>
      <c r="K1477" t="str">
        <f>IF($I1477="","",_xlfn.LET(_xlpm.x,VLOOKUP($I1477,'taxon-match_2026-08-31'!$A$2:$N$122,4,FALSE),IF(_xlpm.x=0,"",_xlpm.x)))</f>
        <v/>
      </c>
      <c r="L1477" t="str">
        <f>IF($I1477="","",_xlfn.LET(_xlpm.x,VLOOKUP($I1477,'taxon-match_2026-08-31'!$A$2:$N$122,7,FALSE),IF(_xlpm.x=0,"",_xlpm.x)))</f>
        <v/>
      </c>
      <c r="M1477" t="str">
        <f>IF($I1477="","",_xlfn.LET(_xlpm.x,VLOOKUP($I1477,'taxon-match_2026-08-31'!$A$2:$N$122,8,FALSE),IF(_xlpm.x=0,"",_xlpm.x)))</f>
        <v/>
      </c>
      <c r="N1477" t="str">
        <f>IF($I1477="","",_xlfn.LET(_xlpm.x,VLOOKUP($I1477,'taxon-match_2026-08-31'!$A$2:$N$122,9,FALSE),IF(_xlpm.x=0,"",_xlpm.x)))</f>
        <v/>
      </c>
      <c r="O1477" t="str">
        <f>IF($I1477="","",_xlfn.LET(_xlpm.x,VLOOKUP($I1477,'taxon-match_2026-08-31'!$A$2:$N$122,10,FALSE),IF(_xlpm.x=0,"",_xlpm.x)))</f>
        <v/>
      </c>
      <c r="P1477" t="str">
        <f>IF($I1477="","",_xlfn.LET(_xlpm.x,VLOOKUP($I1477,'taxon-match_2026-08-31'!$A$2:$N$122,11,FALSE),IF(_xlpm.x=0,"",_xlpm.x)))</f>
        <v/>
      </c>
      <c r="Q1477" t="str">
        <f>IF($I1477="","",_xlfn.LET(_xlpm.x,VLOOKUP($I1477,'taxon-match_2026-08-31'!$A$2:$N$122,12,FALSE),IF(_xlpm.x=0,"",_xlpm.x)))</f>
        <v/>
      </c>
      <c r="R1477" t="str">
        <f>IF($I1477="","",_xlfn.LET(_xlpm.x,VLOOKUP($I1477,'taxon-match_2026-08-31'!$A$2:$N$122,14,FALSE),IF(_xlpm.x=0,"",_xlpm.x)))</f>
        <v/>
      </c>
      <c r="T1477" t="s">
        <v>89</v>
      </c>
      <c r="X1477" t="str">
        <f>IF(T1477="","",_xlfn.LET(_xlpm.x,VLOOKUP(T1477,'Drop-down_menus'!$F$2:$G$16,2,FALSE),IF(_xlpm.x=0,"",_xlpm.x)))</f>
        <v/>
      </c>
      <c r="Y1477" t="str">
        <f>IF(U1477="","",_xlfn.LET(_xlpm.x,VLOOKUP(U1477,'Drop-down_menus'!$F$2:$G$16,2,FALSE),IF(_xlpm.x=0,"",_xlpm.x)))</f>
        <v/>
      </c>
      <c r="Z1477" t="str">
        <f>IF(V1477="","",_xlfn.LET(_xlpm.x,VLOOKUP(V1477,'Drop-down_menus'!$F$2:$G$16,2,FALSE),IF(_xlpm.x=0,"",_xlpm.x)))</f>
        <v/>
      </c>
      <c r="AA1477" t="str">
        <f>IF(W1477="","",_xlfn.LET(_xlpm.x,VLOOKUP(W1477,'Drop-down_menus'!$F$2:$G$16,2,FALSE),IF(_xlpm.x=0,"",_xlpm.x)))</f>
        <v/>
      </c>
      <c r="AB1477" t="s">
        <v>701</v>
      </c>
      <c r="AE1477" t="s">
        <v>707</v>
      </c>
    </row>
    <row r="1478" spans="1:34" hidden="1" x14ac:dyDescent="0.2">
      <c r="A1478" s="2" t="s">
        <v>387</v>
      </c>
      <c r="C1478">
        <v>3582</v>
      </c>
      <c r="D1478" t="s">
        <v>711</v>
      </c>
      <c r="I1478" t="s">
        <v>2611</v>
      </c>
      <c r="J1478" t="str">
        <f>IF($I1478="","",_xlfn.LET(_xlpm.x,VLOOKUP($I1478,'taxon-match_2026-08-31'!$A$2:$N$122,6,FALSE),IF(_xlpm.x=0,"",_xlpm.x)))</f>
        <v/>
      </c>
      <c r="K1478" t="str">
        <f>IF($I1478="","",_xlfn.LET(_xlpm.x,VLOOKUP($I1478,'taxon-match_2026-08-31'!$A$2:$N$122,4,FALSE),IF(_xlpm.x=0,"",_xlpm.x)))</f>
        <v/>
      </c>
      <c r="L1478" t="str">
        <f>IF($I1478="","",_xlfn.LET(_xlpm.x,VLOOKUP($I1478,'taxon-match_2026-08-31'!$A$2:$N$122,7,FALSE),IF(_xlpm.x=0,"",_xlpm.x)))</f>
        <v/>
      </c>
      <c r="M1478" t="str">
        <f>IF($I1478="","",_xlfn.LET(_xlpm.x,VLOOKUP($I1478,'taxon-match_2026-08-31'!$A$2:$N$122,8,FALSE),IF(_xlpm.x=0,"",_xlpm.x)))</f>
        <v/>
      </c>
      <c r="N1478" t="str">
        <f>IF($I1478="","",_xlfn.LET(_xlpm.x,VLOOKUP($I1478,'taxon-match_2026-08-31'!$A$2:$N$122,9,FALSE),IF(_xlpm.x=0,"",_xlpm.x)))</f>
        <v/>
      </c>
      <c r="O1478" t="str">
        <f>IF($I1478="","",_xlfn.LET(_xlpm.x,VLOOKUP($I1478,'taxon-match_2026-08-31'!$A$2:$N$122,10,FALSE),IF(_xlpm.x=0,"",_xlpm.x)))</f>
        <v/>
      </c>
      <c r="P1478" t="str">
        <f>IF($I1478="","",_xlfn.LET(_xlpm.x,VLOOKUP($I1478,'taxon-match_2026-08-31'!$A$2:$N$122,11,FALSE),IF(_xlpm.x=0,"",_xlpm.x)))</f>
        <v/>
      </c>
      <c r="Q1478" t="str">
        <f>IF($I1478="","",_xlfn.LET(_xlpm.x,VLOOKUP($I1478,'taxon-match_2026-08-31'!$A$2:$N$122,12,FALSE),IF(_xlpm.x=0,"",_xlpm.x)))</f>
        <v/>
      </c>
      <c r="R1478" t="str">
        <f>IF($I1478="","",_xlfn.LET(_xlpm.x,VLOOKUP($I1478,'taxon-match_2026-08-31'!$A$2:$N$122,14,FALSE),IF(_xlpm.x=0,"",_xlpm.x)))</f>
        <v/>
      </c>
      <c r="T1478" t="s">
        <v>89</v>
      </c>
      <c r="X1478" t="str">
        <f>IF(T1478="","",_xlfn.LET(_xlpm.x,VLOOKUP(T1478,'Drop-down_menus'!$F$2:$G$16,2,FALSE),IF(_xlpm.x=0,"",_xlpm.x)))</f>
        <v/>
      </c>
      <c r="Y1478" t="str">
        <f>IF(U1478="","",_xlfn.LET(_xlpm.x,VLOOKUP(U1478,'Drop-down_menus'!$F$2:$G$16,2,FALSE),IF(_xlpm.x=0,"",_xlpm.x)))</f>
        <v/>
      </c>
      <c r="Z1478" t="str">
        <f>IF(V1478="","",_xlfn.LET(_xlpm.x,VLOOKUP(V1478,'Drop-down_menus'!$F$2:$G$16,2,FALSE),IF(_xlpm.x=0,"",_xlpm.x)))</f>
        <v/>
      </c>
      <c r="AA1478" t="str">
        <f>IF(W1478="","",_xlfn.LET(_xlpm.x,VLOOKUP(W1478,'Drop-down_menus'!$F$2:$G$16,2,FALSE),IF(_xlpm.x=0,"",_xlpm.x)))</f>
        <v/>
      </c>
      <c r="AB1478" t="s">
        <v>701</v>
      </c>
      <c r="AE1478" t="s">
        <v>707</v>
      </c>
    </row>
    <row r="1479" spans="1:34" hidden="1" x14ac:dyDescent="0.2">
      <c r="A1479" s="2" t="s">
        <v>387</v>
      </c>
      <c r="C1479">
        <v>3583</v>
      </c>
      <c r="D1479" t="s">
        <v>711</v>
      </c>
      <c r="I1479" t="s">
        <v>2611</v>
      </c>
      <c r="J1479" t="str">
        <f>IF($I1479="","",_xlfn.LET(_xlpm.x,VLOOKUP($I1479,'taxon-match_2026-08-31'!$A$2:$N$122,6,FALSE),IF(_xlpm.x=0,"",_xlpm.x)))</f>
        <v/>
      </c>
      <c r="K1479" t="str">
        <f>IF($I1479="","",_xlfn.LET(_xlpm.x,VLOOKUP($I1479,'taxon-match_2026-08-31'!$A$2:$N$122,4,FALSE),IF(_xlpm.x=0,"",_xlpm.x)))</f>
        <v/>
      </c>
      <c r="L1479" t="str">
        <f>IF($I1479="","",_xlfn.LET(_xlpm.x,VLOOKUP($I1479,'taxon-match_2026-08-31'!$A$2:$N$122,7,FALSE),IF(_xlpm.x=0,"",_xlpm.x)))</f>
        <v/>
      </c>
      <c r="M1479" t="str">
        <f>IF($I1479="","",_xlfn.LET(_xlpm.x,VLOOKUP($I1479,'taxon-match_2026-08-31'!$A$2:$N$122,8,FALSE),IF(_xlpm.x=0,"",_xlpm.x)))</f>
        <v/>
      </c>
      <c r="N1479" t="str">
        <f>IF($I1479="","",_xlfn.LET(_xlpm.x,VLOOKUP($I1479,'taxon-match_2026-08-31'!$A$2:$N$122,9,FALSE),IF(_xlpm.x=0,"",_xlpm.x)))</f>
        <v/>
      </c>
      <c r="O1479" t="str">
        <f>IF($I1479="","",_xlfn.LET(_xlpm.x,VLOOKUP($I1479,'taxon-match_2026-08-31'!$A$2:$N$122,10,FALSE),IF(_xlpm.x=0,"",_xlpm.x)))</f>
        <v/>
      </c>
      <c r="P1479" t="str">
        <f>IF($I1479="","",_xlfn.LET(_xlpm.x,VLOOKUP($I1479,'taxon-match_2026-08-31'!$A$2:$N$122,11,FALSE),IF(_xlpm.x=0,"",_xlpm.x)))</f>
        <v/>
      </c>
      <c r="Q1479" t="str">
        <f>IF($I1479="","",_xlfn.LET(_xlpm.x,VLOOKUP($I1479,'taxon-match_2026-08-31'!$A$2:$N$122,12,FALSE),IF(_xlpm.x=0,"",_xlpm.x)))</f>
        <v/>
      </c>
      <c r="R1479" t="str">
        <f>IF($I1479="","",_xlfn.LET(_xlpm.x,VLOOKUP($I1479,'taxon-match_2026-08-31'!$A$2:$N$122,14,FALSE),IF(_xlpm.x=0,"",_xlpm.x)))</f>
        <v/>
      </c>
      <c r="T1479" t="s">
        <v>89</v>
      </c>
      <c r="X1479" t="str">
        <f>IF(T1479="","",_xlfn.LET(_xlpm.x,VLOOKUP(T1479,'Drop-down_menus'!$F$2:$G$16,2,FALSE),IF(_xlpm.x=0,"",_xlpm.x)))</f>
        <v/>
      </c>
      <c r="Y1479" t="str">
        <f>IF(U1479="","",_xlfn.LET(_xlpm.x,VLOOKUP(U1479,'Drop-down_menus'!$F$2:$G$16,2,FALSE),IF(_xlpm.x=0,"",_xlpm.x)))</f>
        <v/>
      </c>
      <c r="Z1479" t="str">
        <f>IF(V1479="","",_xlfn.LET(_xlpm.x,VLOOKUP(V1479,'Drop-down_menus'!$F$2:$G$16,2,FALSE),IF(_xlpm.x=0,"",_xlpm.x)))</f>
        <v/>
      </c>
      <c r="AA1479" t="str">
        <f>IF(W1479="","",_xlfn.LET(_xlpm.x,VLOOKUP(W1479,'Drop-down_menus'!$F$2:$G$16,2,FALSE),IF(_xlpm.x=0,"",_xlpm.x)))</f>
        <v/>
      </c>
      <c r="AB1479" t="s">
        <v>701</v>
      </c>
      <c r="AE1479" t="s">
        <v>707</v>
      </c>
    </row>
    <row r="1480" spans="1:34" hidden="1" x14ac:dyDescent="0.2">
      <c r="A1480" s="2" t="s">
        <v>383</v>
      </c>
      <c r="C1480">
        <v>1586</v>
      </c>
      <c r="D1480" t="s">
        <v>700</v>
      </c>
      <c r="F1480" t="s">
        <v>852</v>
      </c>
      <c r="G1480">
        <v>3</v>
      </c>
      <c r="H1480" t="s">
        <v>852</v>
      </c>
      <c r="I1480" t="s">
        <v>852</v>
      </c>
      <c r="J1480" t="str">
        <f>IF($I1480="","",_xlfn.LET(_xlpm.x,VLOOKUP($I1480,'taxon-match_2026-08-31'!$A$2:$N$122,6,FALSE),IF(_xlpm.x=0,"",_xlpm.x)))</f>
        <v>Klein, 1778</v>
      </c>
      <c r="K1480" t="str">
        <f>IF($I1480="","",_xlfn.LET(_xlpm.x,VLOOKUP($I1480,'taxon-match_2026-08-31'!$A$2:$N$122,4,FALSE),IF(_xlpm.x=0,"",_xlpm.x)))</f>
        <v>urn:lsid:marinespecies.org:taxname:1806</v>
      </c>
      <c r="L1480" t="str">
        <f>IF($I1480="","",_xlfn.LET(_xlpm.x,VLOOKUP($I1480,'taxon-match_2026-08-31'!$A$2:$N$122,7,FALSE),IF(_xlpm.x=0,"",_xlpm.x)))</f>
        <v>Animalia</v>
      </c>
      <c r="M1480" t="str">
        <f>IF($I1480="","",_xlfn.LET(_xlpm.x,VLOOKUP($I1480,'taxon-match_2026-08-31'!$A$2:$N$122,8,FALSE),IF(_xlpm.x=0,"",_xlpm.x)))</f>
        <v>Echinodermata</v>
      </c>
      <c r="N1480" t="str">
        <f>IF($I1480="","",_xlfn.LET(_xlpm.x,VLOOKUP($I1480,'taxon-match_2026-08-31'!$A$2:$N$122,9,FALSE),IF(_xlpm.x=0,"",_xlpm.x)))</f>
        <v/>
      </c>
      <c r="O1480" t="str">
        <f>IF($I1480="","",_xlfn.LET(_xlpm.x,VLOOKUP($I1480,'taxon-match_2026-08-31'!$A$2:$N$122,10,FALSE),IF(_xlpm.x=0,"",_xlpm.x)))</f>
        <v/>
      </c>
      <c r="P1480" t="str">
        <f>IF($I1480="","",_xlfn.LET(_xlpm.x,VLOOKUP($I1480,'taxon-match_2026-08-31'!$A$2:$N$122,11,FALSE),IF(_xlpm.x=0,"",_xlpm.x)))</f>
        <v/>
      </c>
      <c r="Q1480" t="str">
        <f>IF($I1480="","",_xlfn.LET(_xlpm.x,VLOOKUP($I1480,'taxon-match_2026-08-31'!$A$2:$N$122,12,FALSE),IF(_xlpm.x=0,"",_xlpm.x)))</f>
        <v/>
      </c>
      <c r="R1480" t="str">
        <f>IF($I1480="","",_xlfn.LET(_xlpm.x,VLOOKUP($I1480,'taxon-match_2026-08-31'!$A$2:$N$122,14,FALSE),IF(_xlpm.x=0,"",_xlpm.x)))</f>
        <v/>
      </c>
      <c r="S1480" s="2" t="s">
        <v>2357</v>
      </c>
      <c r="T1480" t="s">
        <v>79</v>
      </c>
      <c r="X1480" t="str">
        <f>IF(T1480="","",_xlfn.LET(_xlpm.x,VLOOKUP(T1480,'Drop-down_menus'!$F$2:$G$16,2,FALSE),IF(_xlpm.x=0,"",_xlpm.x)))</f>
        <v/>
      </c>
      <c r="Y1480" t="str">
        <f>IF(U1480="","",_xlfn.LET(_xlpm.x,VLOOKUP(U1480,'Drop-down_menus'!$F$2:$G$16,2,FALSE),IF(_xlpm.x=0,"",_xlpm.x)))</f>
        <v/>
      </c>
      <c r="Z1480" t="str">
        <f>IF(V1480="","",_xlfn.LET(_xlpm.x,VLOOKUP(V1480,'Drop-down_menus'!$F$2:$G$16,2,FALSE),IF(_xlpm.x=0,"",_xlpm.x)))</f>
        <v/>
      </c>
      <c r="AA1480" t="str">
        <f>IF(W1480="","",_xlfn.LET(_xlpm.x,VLOOKUP(W1480,'Drop-down_menus'!$F$2:$G$16,2,FALSE),IF(_xlpm.x=0,"",_xlpm.x)))</f>
        <v/>
      </c>
      <c r="AB1480" t="s">
        <v>678</v>
      </c>
      <c r="AE1480" t="s">
        <v>827</v>
      </c>
      <c r="AH1480" s="2" t="s">
        <v>853</v>
      </c>
    </row>
    <row r="1481" spans="1:34" hidden="1" x14ac:dyDescent="0.2">
      <c r="A1481" s="2" t="s">
        <v>383</v>
      </c>
      <c r="C1481">
        <v>1587</v>
      </c>
      <c r="D1481" t="s">
        <v>700</v>
      </c>
      <c r="F1481" t="s">
        <v>691</v>
      </c>
      <c r="H1481" s="2" t="s">
        <v>700</v>
      </c>
      <c r="I1481" s="2" t="s">
        <v>700</v>
      </c>
      <c r="J1481" t="str">
        <f>IF($I1481="","",_xlfn.LET(_xlpm.x,VLOOKUP($I1481,'taxon-match_2026-08-31'!$A$2:$N$122,6,FALSE),IF(_xlpm.x=0,"",_xlpm.x)))</f>
        <v/>
      </c>
      <c r="K1481" t="str">
        <f>IF($I1481="","",_xlfn.LET(_xlpm.x,VLOOKUP($I1481,'taxon-match_2026-08-31'!$A$2:$N$122,4,FALSE),IF(_xlpm.x=0,"",_xlpm.x)))</f>
        <v>urn:lsid:marinespecies.org:taxname:1</v>
      </c>
      <c r="L1481" t="str">
        <f>IF($I1481="","",_xlfn.LET(_xlpm.x,VLOOKUP($I1481,'taxon-match_2026-08-31'!$A$2:$N$122,7,FALSE),IF(_xlpm.x=0,"",_xlpm.x)))</f>
        <v/>
      </c>
      <c r="M1481" t="str">
        <f>IF($I1481="","",_xlfn.LET(_xlpm.x,VLOOKUP($I1481,'taxon-match_2026-08-31'!$A$2:$N$122,8,FALSE),IF(_xlpm.x=0,"",_xlpm.x)))</f>
        <v/>
      </c>
      <c r="N1481" t="str">
        <f>IF($I1481="","",_xlfn.LET(_xlpm.x,VLOOKUP($I1481,'taxon-match_2026-08-31'!$A$2:$N$122,9,FALSE),IF(_xlpm.x=0,"",_xlpm.x)))</f>
        <v/>
      </c>
      <c r="O1481" t="str">
        <f>IF($I1481="","",_xlfn.LET(_xlpm.x,VLOOKUP($I1481,'taxon-match_2026-08-31'!$A$2:$N$122,10,FALSE),IF(_xlpm.x=0,"",_xlpm.x)))</f>
        <v/>
      </c>
      <c r="P1481" t="str">
        <f>IF($I1481="","",_xlfn.LET(_xlpm.x,VLOOKUP($I1481,'taxon-match_2026-08-31'!$A$2:$N$122,11,FALSE),IF(_xlpm.x=0,"",_xlpm.x)))</f>
        <v/>
      </c>
      <c r="Q1481" t="str">
        <f>IF($I1481="","",_xlfn.LET(_xlpm.x,VLOOKUP($I1481,'taxon-match_2026-08-31'!$A$2:$N$122,12,FALSE),IF(_xlpm.x=0,"",_xlpm.x)))</f>
        <v/>
      </c>
      <c r="R1481" t="str">
        <f>IF($I1481="","",_xlfn.LET(_xlpm.x,VLOOKUP($I1481,'taxon-match_2026-08-31'!$A$2:$N$122,14,FALSE),IF(_xlpm.x=0,"",_xlpm.x)))</f>
        <v/>
      </c>
      <c r="S1481" s="2" t="s">
        <v>2608</v>
      </c>
      <c r="T1481" t="s">
        <v>79</v>
      </c>
      <c r="X1481" t="str">
        <f>IF(T1481="","",_xlfn.LET(_xlpm.x,VLOOKUP(T1481,'Drop-down_menus'!$F$2:$G$16,2,FALSE),IF(_xlpm.x=0,"",_xlpm.x)))</f>
        <v/>
      </c>
      <c r="Y1481" t="str">
        <f>IF(U1481="","",_xlfn.LET(_xlpm.x,VLOOKUP(U1481,'Drop-down_menus'!$F$2:$G$16,2,FALSE),IF(_xlpm.x=0,"",_xlpm.x)))</f>
        <v/>
      </c>
      <c r="Z1481" t="str">
        <f>IF(V1481="","",_xlfn.LET(_xlpm.x,VLOOKUP(V1481,'Drop-down_menus'!$F$2:$G$16,2,FALSE),IF(_xlpm.x=0,"",_xlpm.x)))</f>
        <v/>
      </c>
      <c r="AA1481" t="str">
        <f>IF(W1481="","",_xlfn.LET(_xlpm.x,VLOOKUP(W1481,'Drop-down_menus'!$F$2:$G$16,2,FALSE),IF(_xlpm.x=0,"",_xlpm.x)))</f>
        <v/>
      </c>
      <c r="AB1481" t="s">
        <v>678</v>
      </c>
      <c r="AE1481" t="s">
        <v>773</v>
      </c>
    </row>
    <row r="1482" spans="1:34" hidden="1" x14ac:dyDescent="0.2">
      <c r="A1482" s="2" t="s">
        <v>383</v>
      </c>
      <c r="C1482">
        <v>1588</v>
      </c>
      <c r="D1482" t="s">
        <v>700</v>
      </c>
      <c r="F1482" t="s">
        <v>686</v>
      </c>
      <c r="G1482">
        <v>100</v>
      </c>
      <c r="H1482" t="s">
        <v>686</v>
      </c>
      <c r="I1482" t="s">
        <v>686</v>
      </c>
      <c r="J1482" t="str">
        <f>IF($I1482="","",_xlfn.LET(_xlpm.x,VLOOKUP($I1482,'taxon-match_2026-08-31'!$A$2:$N$122,6,FALSE),IF(_xlpm.x=0,"",_xlpm.x)))</f>
        <v>Latreille, 1816</v>
      </c>
      <c r="K1482" t="str">
        <f>IF($I1482="","",_xlfn.LET(_xlpm.x,VLOOKUP($I1482,'taxon-match_2026-08-31'!$A$2:$N$122,4,FALSE),IF(_xlpm.x=0,"",_xlpm.x)))</f>
        <v>urn:lsid:marinespecies.org:taxname:1135</v>
      </c>
      <c r="L1482" t="str">
        <f>IF($I1482="","",_xlfn.LET(_xlpm.x,VLOOKUP($I1482,'taxon-match_2026-08-31'!$A$2:$N$122,7,FALSE),IF(_xlpm.x=0,"",_xlpm.x)))</f>
        <v>Animalia</v>
      </c>
      <c r="M1482" t="str">
        <f>IF($I1482="","",_xlfn.LET(_xlpm.x,VLOOKUP($I1482,'taxon-match_2026-08-31'!$A$2:$N$122,8,FALSE),IF(_xlpm.x=0,"",_xlpm.x)))</f>
        <v>Arthropoda</v>
      </c>
      <c r="N1482" t="str">
        <f>IF($I1482="","",_xlfn.LET(_xlpm.x,VLOOKUP($I1482,'taxon-match_2026-08-31'!$A$2:$N$122,9,FALSE),IF(_xlpm.x=0,"",_xlpm.x)))</f>
        <v>Malacostraca</v>
      </c>
      <c r="O1482" t="str">
        <f>IF($I1482="","",_xlfn.LET(_xlpm.x,VLOOKUP($I1482,'taxon-match_2026-08-31'!$A$2:$N$122,10,FALSE),IF(_xlpm.x=0,"",_xlpm.x)))</f>
        <v>Amphipoda</v>
      </c>
      <c r="P1482" t="str">
        <f>IF($I1482="","",_xlfn.LET(_xlpm.x,VLOOKUP($I1482,'taxon-match_2026-08-31'!$A$2:$N$122,11,FALSE),IF(_xlpm.x=0,"",_xlpm.x)))</f>
        <v/>
      </c>
      <c r="Q1482" t="str">
        <f>IF($I1482="","",_xlfn.LET(_xlpm.x,VLOOKUP($I1482,'taxon-match_2026-08-31'!$A$2:$N$122,12,FALSE),IF(_xlpm.x=0,"",_xlpm.x)))</f>
        <v/>
      </c>
      <c r="R1482" t="str">
        <f>IF($I1482="","",_xlfn.LET(_xlpm.x,VLOOKUP($I1482,'taxon-match_2026-08-31'!$A$2:$N$122,14,FALSE),IF(_xlpm.x=0,"",_xlpm.x)))</f>
        <v/>
      </c>
      <c r="S1482" s="2" t="s">
        <v>2359</v>
      </c>
      <c r="T1482" t="s">
        <v>79</v>
      </c>
      <c r="X1482" t="str">
        <f>IF(T1482="","",_xlfn.LET(_xlpm.x,VLOOKUP(T1482,'Drop-down_menus'!$F$2:$G$16,2,FALSE),IF(_xlpm.x=0,"",_xlpm.x)))</f>
        <v/>
      </c>
      <c r="Y1482" t="str">
        <f>IF(U1482="","",_xlfn.LET(_xlpm.x,VLOOKUP(U1482,'Drop-down_menus'!$F$2:$G$16,2,FALSE),IF(_xlpm.x=0,"",_xlpm.x)))</f>
        <v/>
      </c>
      <c r="Z1482" t="str">
        <f>IF(V1482="","",_xlfn.LET(_xlpm.x,VLOOKUP(V1482,'Drop-down_menus'!$F$2:$G$16,2,FALSE),IF(_xlpm.x=0,"",_xlpm.x)))</f>
        <v/>
      </c>
      <c r="AA1482" t="str">
        <f>IF(W1482="","",_xlfn.LET(_xlpm.x,VLOOKUP(W1482,'Drop-down_menus'!$F$2:$G$16,2,FALSE),IF(_xlpm.x=0,"",_xlpm.x)))</f>
        <v/>
      </c>
      <c r="AB1482" t="s">
        <v>678</v>
      </c>
      <c r="AE1482" t="s">
        <v>684</v>
      </c>
    </row>
    <row r="1483" spans="1:34" hidden="1" x14ac:dyDescent="0.2">
      <c r="A1483" s="2" t="s">
        <v>383</v>
      </c>
      <c r="C1483">
        <v>1589</v>
      </c>
      <c r="D1483" t="s">
        <v>700</v>
      </c>
      <c r="F1483" t="s">
        <v>686</v>
      </c>
      <c r="G1483">
        <v>120</v>
      </c>
      <c r="H1483" t="s">
        <v>686</v>
      </c>
      <c r="I1483" t="s">
        <v>686</v>
      </c>
      <c r="J1483" t="str">
        <f>IF($I1483="","",_xlfn.LET(_xlpm.x,VLOOKUP($I1483,'taxon-match_2026-08-31'!$A$2:$N$122,6,FALSE),IF(_xlpm.x=0,"",_xlpm.x)))</f>
        <v>Latreille, 1816</v>
      </c>
      <c r="K1483" t="str">
        <f>IF($I1483="","",_xlfn.LET(_xlpm.x,VLOOKUP($I1483,'taxon-match_2026-08-31'!$A$2:$N$122,4,FALSE),IF(_xlpm.x=0,"",_xlpm.x)))</f>
        <v>urn:lsid:marinespecies.org:taxname:1135</v>
      </c>
      <c r="L1483" t="str">
        <f>IF($I1483="","",_xlfn.LET(_xlpm.x,VLOOKUP($I1483,'taxon-match_2026-08-31'!$A$2:$N$122,7,FALSE),IF(_xlpm.x=0,"",_xlpm.x)))</f>
        <v>Animalia</v>
      </c>
      <c r="M1483" t="str">
        <f>IF($I1483="","",_xlfn.LET(_xlpm.x,VLOOKUP($I1483,'taxon-match_2026-08-31'!$A$2:$N$122,8,FALSE),IF(_xlpm.x=0,"",_xlpm.x)))</f>
        <v>Arthropoda</v>
      </c>
      <c r="N1483" t="str">
        <f>IF($I1483="","",_xlfn.LET(_xlpm.x,VLOOKUP($I1483,'taxon-match_2026-08-31'!$A$2:$N$122,9,FALSE),IF(_xlpm.x=0,"",_xlpm.x)))</f>
        <v>Malacostraca</v>
      </c>
      <c r="O1483" t="str">
        <f>IF($I1483="","",_xlfn.LET(_xlpm.x,VLOOKUP($I1483,'taxon-match_2026-08-31'!$A$2:$N$122,10,FALSE),IF(_xlpm.x=0,"",_xlpm.x)))</f>
        <v>Amphipoda</v>
      </c>
      <c r="P1483" t="str">
        <f>IF($I1483="","",_xlfn.LET(_xlpm.x,VLOOKUP($I1483,'taxon-match_2026-08-31'!$A$2:$N$122,11,FALSE),IF(_xlpm.x=0,"",_xlpm.x)))</f>
        <v/>
      </c>
      <c r="Q1483" t="str">
        <f>IF($I1483="","",_xlfn.LET(_xlpm.x,VLOOKUP($I1483,'taxon-match_2026-08-31'!$A$2:$N$122,12,FALSE),IF(_xlpm.x=0,"",_xlpm.x)))</f>
        <v/>
      </c>
      <c r="R1483" t="str">
        <f>IF($I1483="","",_xlfn.LET(_xlpm.x,VLOOKUP($I1483,'taxon-match_2026-08-31'!$A$2:$N$122,14,FALSE),IF(_xlpm.x=0,"",_xlpm.x)))</f>
        <v/>
      </c>
      <c r="S1483" s="2" t="s">
        <v>2359</v>
      </c>
      <c r="T1483" t="s">
        <v>79</v>
      </c>
      <c r="X1483" t="str">
        <f>IF(T1483="","",_xlfn.LET(_xlpm.x,VLOOKUP(T1483,'Drop-down_menus'!$F$2:$G$16,2,FALSE),IF(_xlpm.x=0,"",_xlpm.x)))</f>
        <v/>
      </c>
      <c r="Y1483" t="str">
        <f>IF(U1483="","",_xlfn.LET(_xlpm.x,VLOOKUP(U1483,'Drop-down_menus'!$F$2:$G$16,2,FALSE),IF(_xlpm.x=0,"",_xlpm.x)))</f>
        <v/>
      </c>
      <c r="Z1483" t="str">
        <f>IF(V1483="","",_xlfn.LET(_xlpm.x,VLOOKUP(V1483,'Drop-down_menus'!$F$2:$G$16,2,FALSE),IF(_xlpm.x=0,"",_xlpm.x)))</f>
        <v/>
      </c>
      <c r="AA1483" t="str">
        <f>IF(W1483="","",_xlfn.LET(_xlpm.x,VLOOKUP(W1483,'Drop-down_menus'!$F$2:$G$16,2,FALSE),IF(_xlpm.x=0,"",_xlpm.x)))</f>
        <v/>
      </c>
      <c r="AB1483" t="s">
        <v>678</v>
      </c>
      <c r="AE1483" t="s">
        <v>684</v>
      </c>
    </row>
    <row r="1484" spans="1:34" hidden="1" x14ac:dyDescent="0.2">
      <c r="A1484" s="2" t="s">
        <v>383</v>
      </c>
      <c r="C1484">
        <v>1590</v>
      </c>
      <c r="D1484" t="s">
        <v>700</v>
      </c>
      <c r="F1484" t="s">
        <v>854</v>
      </c>
      <c r="G1484">
        <v>5</v>
      </c>
      <c r="H1484" t="s">
        <v>854</v>
      </c>
      <c r="I1484" t="s">
        <v>854</v>
      </c>
      <c r="J1484" t="str">
        <f>IF($I1484="","",_xlfn.LET(_xlpm.x,VLOOKUP($I1484,'taxon-match_2026-08-31'!$A$2:$N$122,6,FALSE),IF(_xlpm.x=0,"",_xlpm.x)))</f>
        <v>Dana, 1850</v>
      </c>
      <c r="K1484" t="str">
        <f>IF($I1484="","",_xlfn.LET(_xlpm.x,VLOOKUP($I1484,'taxon-match_2026-08-31'!$A$2:$N$122,4,FALSE),IF(_xlpm.x=0,"",_xlpm.x)))</f>
        <v>urn:lsid:marinespecies.org:taxname:110673</v>
      </c>
      <c r="L1484" t="str">
        <f>IF($I1484="","",_xlfn.LET(_xlpm.x,VLOOKUP($I1484,'taxon-match_2026-08-31'!$A$2:$N$122,7,FALSE),IF(_xlpm.x=0,"",_xlpm.x)))</f>
        <v>Animalia</v>
      </c>
      <c r="M1484" t="str">
        <f>IF($I1484="","",_xlfn.LET(_xlpm.x,VLOOKUP($I1484,'taxon-match_2026-08-31'!$A$2:$N$122,8,FALSE),IF(_xlpm.x=0,"",_xlpm.x)))</f>
        <v>Arthropoda</v>
      </c>
      <c r="N1484" t="str">
        <f>IF($I1484="","",_xlfn.LET(_xlpm.x,VLOOKUP($I1484,'taxon-match_2026-08-31'!$A$2:$N$122,9,FALSE),IF(_xlpm.x=0,"",_xlpm.x)))</f>
        <v>Malacostraca</v>
      </c>
      <c r="O1484" t="str">
        <f>IF($I1484="","",_xlfn.LET(_xlpm.x,VLOOKUP($I1484,'taxon-match_2026-08-31'!$A$2:$N$122,10,FALSE),IF(_xlpm.x=0,"",_xlpm.x)))</f>
        <v>Euphausiacea</v>
      </c>
      <c r="P1484" t="str">
        <f>IF($I1484="","",_xlfn.LET(_xlpm.x,VLOOKUP($I1484,'taxon-match_2026-08-31'!$A$2:$N$122,11,FALSE),IF(_xlpm.x=0,"",_xlpm.x)))</f>
        <v>Euphausiidae</v>
      </c>
      <c r="Q1484" t="str">
        <f>IF($I1484="","",_xlfn.LET(_xlpm.x,VLOOKUP($I1484,'taxon-match_2026-08-31'!$A$2:$N$122,12,FALSE),IF(_xlpm.x=0,"",_xlpm.x)))</f>
        <v>Euphausia</v>
      </c>
      <c r="R1484" t="str">
        <f>IF($I1484="","",_xlfn.LET(_xlpm.x,VLOOKUP($I1484,'taxon-match_2026-08-31'!$A$2:$N$122,14,FALSE),IF(_xlpm.x=0,"",_xlpm.x)))</f>
        <v/>
      </c>
      <c r="S1484" s="2" t="s">
        <v>2361</v>
      </c>
      <c r="T1484" t="s">
        <v>79</v>
      </c>
      <c r="X1484" t="str">
        <f>IF(T1484="","",_xlfn.LET(_xlpm.x,VLOOKUP(T1484,'Drop-down_menus'!$F$2:$G$16,2,FALSE),IF(_xlpm.x=0,"",_xlpm.x)))</f>
        <v/>
      </c>
      <c r="Y1484" t="str">
        <f>IF(U1484="","",_xlfn.LET(_xlpm.x,VLOOKUP(U1484,'Drop-down_menus'!$F$2:$G$16,2,FALSE),IF(_xlpm.x=0,"",_xlpm.x)))</f>
        <v/>
      </c>
      <c r="Z1484" t="str">
        <f>IF(V1484="","",_xlfn.LET(_xlpm.x,VLOOKUP(V1484,'Drop-down_menus'!$F$2:$G$16,2,FALSE),IF(_xlpm.x=0,"",_xlpm.x)))</f>
        <v/>
      </c>
      <c r="AA1484" t="str">
        <f>IF(W1484="","",_xlfn.LET(_xlpm.x,VLOOKUP(W1484,'Drop-down_menus'!$F$2:$G$16,2,FALSE),IF(_xlpm.x=0,"",_xlpm.x)))</f>
        <v/>
      </c>
      <c r="AB1484" t="s">
        <v>678</v>
      </c>
      <c r="AE1484" t="s">
        <v>684</v>
      </c>
      <c r="AH1484" s="2" t="s">
        <v>855</v>
      </c>
    </row>
    <row r="1485" spans="1:34" hidden="1" x14ac:dyDescent="0.2">
      <c r="A1485" s="2" t="s">
        <v>383</v>
      </c>
      <c r="C1485">
        <v>1591</v>
      </c>
      <c r="D1485" t="s">
        <v>700</v>
      </c>
      <c r="F1485" t="s">
        <v>693</v>
      </c>
      <c r="G1485">
        <v>25</v>
      </c>
      <c r="H1485" t="s">
        <v>693</v>
      </c>
      <c r="I1485" t="s">
        <v>693</v>
      </c>
      <c r="J1485" t="str">
        <f>IF($I1485="","",_xlfn.LET(_xlpm.x,VLOOKUP($I1485,'taxon-match_2026-08-31'!$A$2:$N$122,6,FALSE),IF(_xlpm.x=0,"",_xlpm.x)))</f>
        <v>Cuvier, 1795</v>
      </c>
      <c r="K1485" t="str">
        <f>IF($I1485="","",_xlfn.LET(_xlpm.x,VLOOKUP($I1485,'taxon-match_2026-08-31'!$A$2:$N$122,4,FALSE),IF(_xlpm.x=0,"",_xlpm.x)))</f>
        <v>urn:lsid:marinespecies.org:taxname:101</v>
      </c>
      <c r="L1485" t="str">
        <f>IF($I1485="","",_xlfn.LET(_xlpm.x,VLOOKUP($I1485,'taxon-match_2026-08-31'!$A$2:$N$122,7,FALSE),IF(_xlpm.x=0,"",_xlpm.x)))</f>
        <v>Animalia</v>
      </c>
      <c r="M1485" t="str">
        <f>IF($I1485="","",_xlfn.LET(_xlpm.x,VLOOKUP($I1485,'taxon-match_2026-08-31'!$A$2:$N$122,8,FALSE),IF(_xlpm.x=0,"",_xlpm.x)))</f>
        <v>Mollusca</v>
      </c>
      <c r="N1485" t="str">
        <f>IF($I1485="","",_xlfn.LET(_xlpm.x,VLOOKUP($I1485,'taxon-match_2026-08-31'!$A$2:$N$122,9,FALSE),IF(_xlpm.x=0,"",_xlpm.x)))</f>
        <v>Gastropoda</v>
      </c>
      <c r="O1485" t="str">
        <f>IF($I1485="","",_xlfn.LET(_xlpm.x,VLOOKUP($I1485,'taxon-match_2026-08-31'!$A$2:$N$122,10,FALSE),IF(_xlpm.x=0,"",_xlpm.x)))</f>
        <v/>
      </c>
      <c r="P1485" t="str">
        <f>IF($I1485="","",_xlfn.LET(_xlpm.x,VLOOKUP($I1485,'taxon-match_2026-08-31'!$A$2:$N$122,11,FALSE),IF(_xlpm.x=0,"",_xlpm.x)))</f>
        <v/>
      </c>
      <c r="Q1485" t="str">
        <f>IF($I1485="","",_xlfn.LET(_xlpm.x,VLOOKUP($I1485,'taxon-match_2026-08-31'!$A$2:$N$122,12,FALSE),IF(_xlpm.x=0,"",_xlpm.x)))</f>
        <v/>
      </c>
      <c r="R1485" t="str">
        <f>IF($I1485="","",_xlfn.LET(_xlpm.x,VLOOKUP($I1485,'taxon-match_2026-08-31'!$A$2:$N$122,14,FALSE),IF(_xlpm.x=0,"",_xlpm.x)))</f>
        <v/>
      </c>
      <c r="S1485" s="2" t="s">
        <v>2358</v>
      </c>
      <c r="T1485" t="s">
        <v>79</v>
      </c>
      <c r="X1485" t="str">
        <f>IF(T1485="","",_xlfn.LET(_xlpm.x,VLOOKUP(T1485,'Drop-down_menus'!$F$2:$G$16,2,FALSE),IF(_xlpm.x=0,"",_xlpm.x)))</f>
        <v/>
      </c>
      <c r="Y1485" t="str">
        <f>IF(U1485="","",_xlfn.LET(_xlpm.x,VLOOKUP(U1485,'Drop-down_menus'!$F$2:$G$16,2,FALSE),IF(_xlpm.x=0,"",_xlpm.x)))</f>
        <v/>
      </c>
      <c r="Z1485" t="str">
        <f>IF(V1485="","",_xlfn.LET(_xlpm.x,VLOOKUP(V1485,'Drop-down_menus'!$F$2:$G$16,2,FALSE),IF(_xlpm.x=0,"",_xlpm.x)))</f>
        <v/>
      </c>
      <c r="AA1485" t="str">
        <f>IF(W1485="","",_xlfn.LET(_xlpm.x,VLOOKUP(W1485,'Drop-down_menus'!$F$2:$G$16,2,FALSE),IF(_xlpm.x=0,"",_xlpm.x)))</f>
        <v/>
      </c>
      <c r="AB1485" t="s">
        <v>678</v>
      </c>
      <c r="AE1485" t="s">
        <v>684</v>
      </c>
    </row>
    <row r="1486" spans="1:34" x14ac:dyDescent="0.2">
      <c r="A1486" s="2" t="s">
        <v>383</v>
      </c>
      <c r="C1486">
        <v>1592</v>
      </c>
      <c r="D1486" t="s">
        <v>700</v>
      </c>
      <c r="F1486" t="s">
        <v>832</v>
      </c>
      <c r="G1486">
        <v>1</v>
      </c>
      <c r="H1486" t="s">
        <v>832</v>
      </c>
      <c r="I1486" t="s">
        <v>832</v>
      </c>
      <c r="J1486" t="str">
        <f>IF($I1486="","",_xlfn.LET(_xlpm.x,VLOOKUP($I1486,'taxon-match_2026-08-31'!$A$2:$N$122,6,FALSE),IF(_xlpm.x=0,"",_xlpm.x)))</f>
        <v>Eights, 1852</v>
      </c>
      <c r="K1486" t="str">
        <f>IF($I1486="","",_xlfn.LET(_xlpm.x,VLOOKUP($I1486,'taxon-match_2026-08-31'!$A$2:$N$122,4,FALSE),IF(_xlpm.x=0,"",_xlpm.x)))</f>
        <v>urn:lsid:marinespecies.org:taxname:174803</v>
      </c>
      <c r="L1486" t="str">
        <f>IF($I1486="","",_xlfn.LET(_xlpm.x,VLOOKUP($I1486,'taxon-match_2026-08-31'!$A$2:$N$122,7,FALSE),IF(_xlpm.x=0,"",_xlpm.x)))</f>
        <v>Animalia</v>
      </c>
      <c r="M1486" t="str">
        <f>IF($I1486="","",_xlfn.LET(_xlpm.x,VLOOKUP($I1486,'taxon-match_2026-08-31'!$A$2:$N$122,8,FALSE),IF(_xlpm.x=0,"",_xlpm.x)))</f>
        <v>Arthropoda</v>
      </c>
      <c r="N1486" t="str">
        <f>IF($I1486="","",_xlfn.LET(_xlpm.x,VLOOKUP($I1486,'taxon-match_2026-08-31'!$A$2:$N$122,9,FALSE),IF(_xlpm.x=0,"",_xlpm.x)))</f>
        <v>Malacostraca</v>
      </c>
      <c r="O1486" t="str">
        <f>IF($I1486="","",_xlfn.LET(_xlpm.x,VLOOKUP($I1486,'taxon-match_2026-08-31'!$A$2:$N$122,10,FALSE),IF(_xlpm.x=0,"",_xlpm.x)))</f>
        <v>Isopoda</v>
      </c>
      <c r="P1486" t="str">
        <f>IF($I1486="","",_xlfn.LET(_xlpm.x,VLOOKUP($I1486,'taxon-match_2026-08-31'!$A$2:$N$122,11,FALSE),IF(_xlpm.x=0,"",_xlpm.x)))</f>
        <v>Chaetiliidae</v>
      </c>
      <c r="Q1486" t="str">
        <f>IF($I1486="","",_xlfn.LET(_xlpm.x,VLOOKUP($I1486,'taxon-match_2026-08-31'!$A$2:$N$122,12,FALSE),IF(_xlpm.x=0,"",_xlpm.x)))</f>
        <v>Glyptonotus</v>
      </c>
      <c r="R1486" t="str">
        <f>IF($I1486="","",_xlfn.LET(_xlpm.x,VLOOKUP($I1486,'taxon-match_2026-08-31'!$A$2:$N$122,14,FALSE),IF(_xlpm.x=0,"",_xlpm.x)))</f>
        <v>antarcticus</v>
      </c>
      <c r="S1486" s="2" t="s">
        <v>2609</v>
      </c>
      <c r="T1486" t="s">
        <v>79</v>
      </c>
      <c r="X1486" t="str">
        <f>IF(T1486="","",_xlfn.LET(_xlpm.x,VLOOKUP(T1486,'Drop-down_menus'!$F$2:$G$16,2,FALSE),IF(_xlpm.x=0,"",_xlpm.x)))</f>
        <v/>
      </c>
      <c r="Y1486" t="str">
        <f>IF(U1486="","",_xlfn.LET(_xlpm.x,VLOOKUP(U1486,'Drop-down_menus'!$F$2:$G$16,2,FALSE),IF(_xlpm.x=0,"",_xlpm.x)))</f>
        <v/>
      </c>
      <c r="Z1486" t="str">
        <f>IF(V1486="","",_xlfn.LET(_xlpm.x,VLOOKUP(V1486,'Drop-down_menus'!$F$2:$G$16,2,FALSE),IF(_xlpm.x=0,"",_xlpm.x)))</f>
        <v/>
      </c>
      <c r="AA1486" t="str">
        <f>IF(W1486="","",_xlfn.LET(_xlpm.x,VLOOKUP(W1486,'Drop-down_menus'!$F$2:$G$16,2,FALSE),IF(_xlpm.x=0,"",_xlpm.x)))</f>
        <v/>
      </c>
      <c r="AB1486" t="s">
        <v>678</v>
      </c>
      <c r="AE1486" t="s">
        <v>684</v>
      </c>
      <c r="AH1486" s="2" t="s">
        <v>856</v>
      </c>
    </row>
    <row r="1487" spans="1:34" hidden="1" x14ac:dyDescent="0.2">
      <c r="A1487" s="2" t="s">
        <v>383</v>
      </c>
      <c r="C1487">
        <v>1593</v>
      </c>
      <c r="D1487" t="s">
        <v>700</v>
      </c>
      <c r="F1487" t="s">
        <v>813</v>
      </c>
      <c r="G1487">
        <v>4</v>
      </c>
      <c r="H1487" t="s">
        <v>813</v>
      </c>
      <c r="I1487" t="s">
        <v>813</v>
      </c>
      <c r="J1487" t="str">
        <f>IF($I1487="","",_xlfn.LET(_xlpm.x,VLOOKUP($I1487,'taxon-match_2026-08-31'!$A$2:$N$122,6,FALSE),IF(_xlpm.x=0,"",_xlpm.x)))</f>
        <v>Linnaeus, 1767</v>
      </c>
      <c r="K1487" t="str">
        <f>IF($I1487="","",_xlfn.LET(_xlpm.x,VLOOKUP($I1487,'taxon-match_2026-08-31'!$A$2:$N$122,4,FALSE),IF(_xlpm.x=0,"",_xlpm.x)))</f>
        <v>urn:lsid:marinespecies.org:taxname:103483</v>
      </c>
      <c r="L1487" t="str">
        <f>IF($I1487="","",_xlfn.LET(_xlpm.x,VLOOKUP($I1487,'taxon-match_2026-08-31'!$A$2:$N$122,7,FALSE),IF(_xlpm.x=0,"",_xlpm.x)))</f>
        <v>Animalia</v>
      </c>
      <c r="M1487" t="str">
        <f>IF($I1487="","",_xlfn.LET(_xlpm.x,VLOOKUP($I1487,'taxon-match_2026-08-31'!$A$2:$N$122,8,FALSE),IF(_xlpm.x=0,"",_xlpm.x)))</f>
        <v>Chordata</v>
      </c>
      <c r="N1487" t="str">
        <f>IF($I1487="","",_xlfn.LET(_xlpm.x,VLOOKUP($I1487,'taxon-match_2026-08-31'!$A$2:$N$122,9,FALSE),IF(_xlpm.x=0,"",_xlpm.x)))</f>
        <v>Ascidiacea</v>
      </c>
      <c r="O1487" t="str">
        <f>IF($I1487="","",_xlfn.LET(_xlpm.x,VLOOKUP($I1487,'taxon-match_2026-08-31'!$A$2:$N$122,10,FALSE),IF(_xlpm.x=0,"",_xlpm.x)))</f>
        <v>Phlebobranchia</v>
      </c>
      <c r="P1487" t="str">
        <f>IF($I1487="","",_xlfn.LET(_xlpm.x,VLOOKUP($I1487,'taxon-match_2026-08-31'!$A$2:$N$122,11,FALSE),IF(_xlpm.x=0,"",_xlpm.x)))</f>
        <v>Ascidiidae</v>
      </c>
      <c r="Q1487" t="str">
        <f>IF($I1487="","",_xlfn.LET(_xlpm.x,VLOOKUP($I1487,'taxon-match_2026-08-31'!$A$2:$N$122,12,FALSE),IF(_xlpm.x=0,"",_xlpm.x)))</f>
        <v>Ascidia</v>
      </c>
      <c r="R1487" t="str">
        <f>IF($I1487="","",_xlfn.LET(_xlpm.x,VLOOKUP($I1487,'taxon-match_2026-08-31'!$A$2:$N$122,14,FALSE),IF(_xlpm.x=0,"",_xlpm.x)))</f>
        <v/>
      </c>
      <c r="S1487" s="2" t="s">
        <v>2361</v>
      </c>
      <c r="T1487" t="s">
        <v>79</v>
      </c>
      <c r="X1487" t="str">
        <f>IF(T1487="","",_xlfn.LET(_xlpm.x,VLOOKUP(T1487,'Drop-down_menus'!$F$2:$G$16,2,FALSE),IF(_xlpm.x=0,"",_xlpm.x)))</f>
        <v/>
      </c>
      <c r="Y1487" t="str">
        <f>IF(U1487="","",_xlfn.LET(_xlpm.x,VLOOKUP(U1487,'Drop-down_menus'!$F$2:$G$16,2,FALSE),IF(_xlpm.x=0,"",_xlpm.x)))</f>
        <v/>
      </c>
      <c r="Z1487" t="str">
        <f>IF(V1487="","",_xlfn.LET(_xlpm.x,VLOOKUP(V1487,'Drop-down_menus'!$F$2:$G$16,2,FALSE),IF(_xlpm.x=0,"",_xlpm.x)))</f>
        <v/>
      </c>
      <c r="AA1487" t="str">
        <f>IF(W1487="","",_xlfn.LET(_xlpm.x,VLOOKUP(W1487,'Drop-down_menus'!$F$2:$G$16,2,FALSE),IF(_xlpm.x=0,"",_xlpm.x)))</f>
        <v/>
      </c>
      <c r="AB1487" t="s">
        <v>678</v>
      </c>
      <c r="AE1487" t="s">
        <v>684</v>
      </c>
    </row>
    <row r="1488" spans="1:34" hidden="1" x14ac:dyDescent="0.2">
      <c r="A1488" s="2" t="s">
        <v>383</v>
      </c>
      <c r="C1488">
        <v>1594</v>
      </c>
      <c r="D1488" t="s">
        <v>700</v>
      </c>
      <c r="F1488" t="s">
        <v>687</v>
      </c>
      <c r="G1488">
        <v>2</v>
      </c>
      <c r="H1488" t="s">
        <v>687</v>
      </c>
      <c r="I1488" t="s">
        <v>687</v>
      </c>
      <c r="J1488" t="str">
        <f>IF($I1488="","",_xlfn.LET(_xlpm.x,VLOOKUP($I1488,'taxon-match_2026-08-31'!$A$2:$N$122,6,FALSE),IF(_xlpm.x=0,"",_xlpm.x)))</f>
        <v>Latreille, 1816</v>
      </c>
      <c r="K1488" t="str">
        <f>IF($I1488="","",_xlfn.LET(_xlpm.x,VLOOKUP($I1488,'taxon-match_2026-08-31'!$A$2:$N$122,4,FALSE),IF(_xlpm.x=0,"",_xlpm.x)))</f>
        <v>urn:lsid:marinespecies.org:taxname:1131</v>
      </c>
      <c r="L1488" t="str">
        <f>IF($I1488="","",_xlfn.LET(_xlpm.x,VLOOKUP($I1488,'taxon-match_2026-08-31'!$A$2:$N$122,7,FALSE),IF(_xlpm.x=0,"",_xlpm.x)))</f>
        <v>Animalia</v>
      </c>
      <c r="M1488" t="str">
        <f>IF($I1488="","",_xlfn.LET(_xlpm.x,VLOOKUP($I1488,'taxon-match_2026-08-31'!$A$2:$N$122,8,FALSE),IF(_xlpm.x=0,"",_xlpm.x)))</f>
        <v>Arthropoda</v>
      </c>
      <c r="N1488" t="str">
        <f>IF($I1488="","",_xlfn.LET(_xlpm.x,VLOOKUP($I1488,'taxon-match_2026-08-31'!$A$2:$N$122,9,FALSE),IF(_xlpm.x=0,"",_xlpm.x)))</f>
        <v>Malacostraca</v>
      </c>
      <c r="O1488" t="str">
        <f>IF($I1488="","",_xlfn.LET(_xlpm.x,VLOOKUP($I1488,'taxon-match_2026-08-31'!$A$2:$N$122,10,FALSE),IF(_xlpm.x=0,"",_xlpm.x)))</f>
        <v>Isopoda</v>
      </c>
      <c r="P1488" t="str">
        <f>IF($I1488="","",_xlfn.LET(_xlpm.x,VLOOKUP($I1488,'taxon-match_2026-08-31'!$A$2:$N$122,11,FALSE),IF(_xlpm.x=0,"",_xlpm.x)))</f>
        <v/>
      </c>
      <c r="Q1488" t="str">
        <f>IF($I1488="","",_xlfn.LET(_xlpm.x,VLOOKUP($I1488,'taxon-match_2026-08-31'!$A$2:$N$122,12,FALSE),IF(_xlpm.x=0,"",_xlpm.x)))</f>
        <v/>
      </c>
      <c r="R1488" t="str">
        <f>IF($I1488="","",_xlfn.LET(_xlpm.x,VLOOKUP($I1488,'taxon-match_2026-08-31'!$A$2:$N$122,14,FALSE),IF(_xlpm.x=0,"",_xlpm.x)))</f>
        <v/>
      </c>
      <c r="S1488" s="2" t="s">
        <v>2359</v>
      </c>
      <c r="T1488" t="s">
        <v>79</v>
      </c>
      <c r="X1488" t="str">
        <f>IF(T1488="","",_xlfn.LET(_xlpm.x,VLOOKUP(T1488,'Drop-down_menus'!$F$2:$G$16,2,FALSE),IF(_xlpm.x=0,"",_xlpm.x)))</f>
        <v/>
      </c>
      <c r="Y1488" t="str">
        <f>IF(U1488="","",_xlfn.LET(_xlpm.x,VLOOKUP(U1488,'Drop-down_menus'!$F$2:$G$16,2,FALSE),IF(_xlpm.x=0,"",_xlpm.x)))</f>
        <v/>
      </c>
      <c r="Z1488" t="str">
        <f>IF(V1488="","",_xlfn.LET(_xlpm.x,VLOOKUP(V1488,'Drop-down_menus'!$F$2:$G$16,2,FALSE),IF(_xlpm.x=0,"",_xlpm.x)))</f>
        <v/>
      </c>
      <c r="AA1488" t="str">
        <f>IF(W1488="","",_xlfn.LET(_xlpm.x,VLOOKUP(W1488,'Drop-down_menus'!$F$2:$G$16,2,FALSE),IF(_xlpm.x=0,"",_xlpm.x)))</f>
        <v/>
      </c>
      <c r="AB1488" t="s">
        <v>678</v>
      </c>
      <c r="AE1488" t="s">
        <v>689</v>
      </c>
    </row>
    <row r="1489" spans="1:34" hidden="1" x14ac:dyDescent="0.2">
      <c r="A1489" s="2" t="s">
        <v>383</v>
      </c>
      <c r="C1489">
        <v>1595</v>
      </c>
      <c r="D1489" t="s">
        <v>700</v>
      </c>
      <c r="F1489" t="s">
        <v>688</v>
      </c>
      <c r="G1489">
        <v>12</v>
      </c>
      <c r="H1489" t="s">
        <v>688</v>
      </c>
      <c r="I1489" t="s">
        <v>688</v>
      </c>
      <c r="J1489" t="str">
        <f>IF($I1489="","",_xlfn.LET(_xlpm.x,VLOOKUP($I1489,'taxon-match_2026-08-31'!$A$2:$N$122,6,FALSE),IF(_xlpm.x=0,"",_xlpm.x)))</f>
        <v>Krøyer, 1846</v>
      </c>
      <c r="K1489" t="str">
        <f>IF($I1489="","",_xlfn.LET(_xlpm.x,VLOOKUP($I1489,'taxon-match_2026-08-31'!$A$2:$N$122,4,FALSE),IF(_xlpm.x=0,"",_xlpm.x)))</f>
        <v>urn:lsid:marinespecies.org:taxname:1137</v>
      </c>
      <c r="L1489" t="str">
        <f>IF($I1489="","",_xlfn.LET(_xlpm.x,VLOOKUP($I1489,'taxon-match_2026-08-31'!$A$2:$N$122,7,FALSE),IF(_xlpm.x=0,"",_xlpm.x)))</f>
        <v>Animalia</v>
      </c>
      <c r="M1489" t="str">
        <f>IF($I1489="","",_xlfn.LET(_xlpm.x,VLOOKUP($I1489,'taxon-match_2026-08-31'!$A$2:$N$122,8,FALSE),IF(_xlpm.x=0,"",_xlpm.x)))</f>
        <v>Arthropoda</v>
      </c>
      <c r="N1489" t="str">
        <f>IF($I1489="","",_xlfn.LET(_xlpm.x,VLOOKUP($I1489,'taxon-match_2026-08-31'!$A$2:$N$122,9,FALSE),IF(_xlpm.x=0,"",_xlpm.x)))</f>
        <v>Malacostraca</v>
      </c>
      <c r="O1489" t="str">
        <f>IF($I1489="","",_xlfn.LET(_xlpm.x,VLOOKUP($I1489,'taxon-match_2026-08-31'!$A$2:$N$122,10,FALSE),IF(_xlpm.x=0,"",_xlpm.x)))</f>
        <v>Cumacea</v>
      </c>
      <c r="P1489" t="str">
        <f>IF($I1489="","",_xlfn.LET(_xlpm.x,VLOOKUP($I1489,'taxon-match_2026-08-31'!$A$2:$N$122,11,FALSE),IF(_xlpm.x=0,"",_xlpm.x)))</f>
        <v/>
      </c>
      <c r="Q1489" t="str">
        <f>IF($I1489="","",_xlfn.LET(_xlpm.x,VLOOKUP($I1489,'taxon-match_2026-08-31'!$A$2:$N$122,12,FALSE),IF(_xlpm.x=0,"",_xlpm.x)))</f>
        <v/>
      </c>
      <c r="R1489" t="str">
        <f>IF($I1489="","",_xlfn.LET(_xlpm.x,VLOOKUP($I1489,'taxon-match_2026-08-31'!$A$2:$N$122,14,FALSE),IF(_xlpm.x=0,"",_xlpm.x)))</f>
        <v/>
      </c>
      <c r="S1489" s="2" t="s">
        <v>2359</v>
      </c>
      <c r="T1489" t="s">
        <v>79</v>
      </c>
      <c r="X1489" t="str">
        <f>IF(T1489="","",_xlfn.LET(_xlpm.x,VLOOKUP(T1489,'Drop-down_menus'!$F$2:$G$16,2,FALSE),IF(_xlpm.x=0,"",_xlpm.x)))</f>
        <v/>
      </c>
      <c r="Y1489" t="str">
        <f>IF(U1489="","",_xlfn.LET(_xlpm.x,VLOOKUP(U1489,'Drop-down_menus'!$F$2:$G$16,2,FALSE),IF(_xlpm.x=0,"",_xlpm.x)))</f>
        <v/>
      </c>
      <c r="Z1489" t="str">
        <f>IF(V1489="","",_xlfn.LET(_xlpm.x,VLOOKUP(V1489,'Drop-down_menus'!$F$2:$G$16,2,FALSE),IF(_xlpm.x=0,"",_xlpm.x)))</f>
        <v/>
      </c>
      <c r="AA1489" t="str">
        <f>IF(W1489="","",_xlfn.LET(_xlpm.x,VLOOKUP(W1489,'Drop-down_menus'!$F$2:$G$16,2,FALSE),IF(_xlpm.x=0,"",_xlpm.x)))</f>
        <v/>
      </c>
      <c r="AB1489" t="s">
        <v>678</v>
      </c>
      <c r="AE1489" t="s">
        <v>689</v>
      </c>
    </row>
    <row r="1490" spans="1:34" hidden="1" x14ac:dyDescent="0.2">
      <c r="A1490" s="2" t="s">
        <v>383</v>
      </c>
      <c r="C1490">
        <v>1596</v>
      </c>
      <c r="D1490" t="s">
        <v>700</v>
      </c>
      <c r="F1490" t="s">
        <v>685</v>
      </c>
      <c r="G1490">
        <v>18</v>
      </c>
      <c r="H1490" t="s">
        <v>685</v>
      </c>
      <c r="I1490" t="s">
        <v>685</v>
      </c>
      <c r="J1490" t="str">
        <f>IF($I1490="","",_xlfn.LET(_xlpm.x,VLOOKUP($I1490,'taxon-match_2026-08-31'!$A$2:$N$122,6,FALSE),IF(_xlpm.x=0,"",_xlpm.x)))</f>
        <v>Linnaeus, 1758</v>
      </c>
      <c r="K1490" t="str">
        <f>IF($I1490="","",_xlfn.LET(_xlpm.x,VLOOKUP($I1490,'taxon-match_2026-08-31'!$A$2:$N$122,4,FALSE),IF(_xlpm.x=0,"",_xlpm.x)))</f>
        <v>urn:lsid:marinespecies.org:taxname:105</v>
      </c>
      <c r="L1490" t="str">
        <f>IF($I1490="","",_xlfn.LET(_xlpm.x,VLOOKUP($I1490,'taxon-match_2026-08-31'!$A$2:$N$122,7,FALSE),IF(_xlpm.x=0,"",_xlpm.x)))</f>
        <v>Animalia</v>
      </c>
      <c r="M1490" t="str">
        <f>IF($I1490="","",_xlfn.LET(_xlpm.x,VLOOKUP($I1490,'taxon-match_2026-08-31'!$A$2:$N$122,8,FALSE),IF(_xlpm.x=0,"",_xlpm.x)))</f>
        <v>Mollusca</v>
      </c>
      <c r="N1490" t="str">
        <f>IF($I1490="","",_xlfn.LET(_xlpm.x,VLOOKUP($I1490,'taxon-match_2026-08-31'!$A$2:$N$122,9,FALSE),IF(_xlpm.x=0,"",_xlpm.x)))</f>
        <v>Bivalvia</v>
      </c>
      <c r="O1490" t="str">
        <f>IF($I1490="","",_xlfn.LET(_xlpm.x,VLOOKUP($I1490,'taxon-match_2026-08-31'!$A$2:$N$122,10,FALSE),IF(_xlpm.x=0,"",_xlpm.x)))</f>
        <v/>
      </c>
      <c r="P1490" t="str">
        <f>IF($I1490="","",_xlfn.LET(_xlpm.x,VLOOKUP($I1490,'taxon-match_2026-08-31'!$A$2:$N$122,11,FALSE),IF(_xlpm.x=0,"",_xlpm.x)))</f>
        <v/>
      </c>
      <c r="Q1490" t="str">
        <f>IF($I1490="","",_xlfn.LET(_xlpm.x,VLOOKUP($I1490,'taxon-match_2026-08-31'!$A$2:$N$122,12,FALSE),IF(_xlpm.x=0,"",_xlpm.x)))</f>
        <v/>
      </c>
      <c r="R1490" t="str">
        <f>IF($I1490="","",_xlfn.LET(_xlpm.x,VLOOKUP($I1490,'taxon-match_2026-08-31'!$A$2:$N$122,14,FALSE),IF(_xlpm.x=0,"",_xlpm.x)))</f>
        <v/>
      </c>
      <c r="S1490" s="2" t="s">
        <v>2358</v>
      </c>
      <c r="T1490" t="s">
        <v>79</v>
      </c>
      <c r="X1490" t="str">
        <f>IF(T1490="","",_xlfn.LET(_xlpm.x,VLOOKUP(T1490,'Drop-down_menus'!$F$2:$G$16,2,FALSE),IF(_xlpm.x=0,"",_xlpm.x)))</f>
        <v/>
      </c>
      <c r="Y1490" t="str">
        <f>IF(U1490="","",_xlfn.LET(_xlpm.x,VLOOKUP(U1490,'Drop-down_menus'!$F$2:$G$16,2,FALSE),IF(_xlpm.x=0,"",_xlpm.x)))</f>
        <v/>
      </c>
      <c r="Z1490" t="str">
        <f>IF(V1490="","",_xlfn.LET(_xlpm.x,VLOOKUP(V1490,'Drop-down_menus'!$F$2:$G$16,2,FALSE),IF(_xlpm.x=0,"",_xlpm.x)))</f>
        <v/>
      </c>
      <c r="AA1490" t="str">
        <f>IF(W1490="","",_xlfn.LET(_xlpm.x,VLOOKUP(W1490,'Drop-down_menus'!$F$2:$G$16,2,FALSE),IF(_xlpm.x=0,"",_xlpm.x)))</f>
        <v/>
      </c>
      <c r="AB1490" t="s">
        <v>678</v>
      </c>
      <c r="AE1490" t="s">
        <v>689</v>
      </c>
    </row>
    <row r="1491" spans="1:34" hidden="1" x14ac:dyDescent="0.2">
      <c r="A1491" s="2" t="s">
        <v>383</v>
      </c>
      <c r="C1491">
        <v>1597</v>
      </c>
      <c r="D1491" t="s">
        <v>700</v>
      </c>
      <c r="F1491" t="s">
        <v>691</v>
      </c>
      <c r="G1491">
        <v>1</v>
      </c>
      <c r="H1491" s="2" t="s">
        <v>700</v>
      </c>
      <c r="I1491" s="2" t="s">
        <v>700</v>
      </c>
      <c r="J1491" t="str">
        <f>IF($I1491="","",_xlfn.LET(_xlpm.x,VLOOKUP($I1491,'taxon-match_2026-08-31'!$A$2:$N$122,6,FALSE),IF(_xlpm.x=0,"",_xlpm.x)))</f>
        <v/>
      </c>
      <c r="K1491" t="str">
        <f>IF($I1491="","",_xlfn.LET(_xlpm.x,VLOOKUP($I1491,'taxon-match_2026-08-31'!$A$2:$N$122,4,FALSE),IF(_xlpm.x=0,"",_xlpm.x)))</f>
        <v>urn:lsid:marinespecies.org:taxname:1</v>
      </c>
      <c r="L1491" t="str">
        <f>IF($I1491="","",_xlfn.LET(_xlpm.x,VLOOKUP($I1491,'taxon-match_2026-08-31'!$A$2:$N$122,7,FALSE),IF(_xlpm.x=0,"",_xlpm.x)))</f>
        <v/>
      </c>
      <c r="M1491" t="str">
        <f>IF($I1491="","",_xlfn.LET(_xlpm.x,VLOOKUP($I1491,'taxon-match_2026-08-31'!$A$2:$N$122,8,FALSE),IF(_xlpm.x=0,"",_xlpm.x)))</f>
        <v/>
      </c>
      <c r="N1491" t="str">
        <f>IF($I1491="","",_xlfn.LET(_xlpm.x,VLOOKUP($I1491,'taxon-match_2026-08-31'!$A$2:$N$122,9,FALSE),IF(_xlpm.x=0,"",_xlpm.x)))</f>
        <v/>
      </c>
      <c r="O1491" t="str">
        <f>IF($I1491="","",_xlfn.LET(_xlpm.x,VLOOKUP($I1491,'taxon-match_2026-08-31'!$A$2:$N$122,10,FALSE),IF(_xlpm.x=0,"",_xlpm.x)))</f>
        <v/>
      </c>
      <c r="P1491" t="str">
        <f>IF($I1491="","",_xlfn.LET(_xlpm.x,VLOOKUP($I1491,'taxon-match_2026-08-31'!$A$2:$N$122,11,FALSE),IF(_xlpm.x=0,"",_xlpm.x)))</f>
        <v/>
      </c>
      <c r="Q1491" t="str">
        <f>IF($I1491="","",_xlfn.LET(_xlpm.x,VLOOKUP($I1491,'taxon-match_2026-08-31'!$A$2:$N$122,12,FALSE),IF(_xlpm.x=0,"",_xlpm.x)))</f>
        <v/>
      </c>
      <c r="R1491" t="str">
        <f>IF($I1491="","",_xlfn.LET(_xlpm.x,VLOOKUP($I1491,'taxon-match_2026-08-31'!$A$2:$N$122,14,FALSE),IF(_xlpm.x=0,"",_xlpm.x)))</f>
        <v/>
      </c>
      <c r="S1491" s="2" t="s">
        <v>2608</v>
      </c>
      <c r="T1491" t="s">
        <v>79</v>
      </c>
      <c r="X1491" t="str">
        <f>IF(T1491="","",_xlfn.LET(_xlpm.x,VLOOKUP(T1491,'Drop-down_menus'!$F$2:$G$16,2,FALSE),IF(_xlpm.x=0,"",_xlpm.x)))</f>
        <v/>
      </c>
      <c r="Y1491" t="str">
        <f>IF(U1491="","",_xlfn.LET(_xlpm.x,VLOOKUP(U1491,'Drop-down_menus'!$F$2:$G$16,2,FALSE),IF(_xlpm.x=0,"",_xlpm.x)))</f>
        <v/>
      </c>
      <c r="Z1491" t="str">
        <f>IF(V1491="","",_xlfn.LET(_xlpm.x,VLOOKUP(V1491,'Drop-down_menus'!$F$2:$G$16,2,FALSE),IF(_xlpm.x=0,"",_xlpm.x)))</f>
        <v/>
      </c>
      <c r="AA1491" t="str">
        <f>IF(W1491="","",_xlfn.LET(_xlpm.x,VLOOKUP(W1491,'Drop-down_menus'!$F$2:$G$16,2,FALSE),IF(_xlpm.x=0,"",_xlpm.x)))</f>
        <v/>
      </c>
      <c r="AB1491" t="s">
        <v>678</v>
      </c>
      <c r="AE1491" t="s">
        <v>689</v>
      </c>
    </row>
    <row r="1492" spans="1:34" hidden="1" x14ac:dyDescent="0.2">
      <c r="A1492" s="2" t="s">
        <v>383</v>
      </c>
      <c r="C1492">
        <v>1598</v>
      </c>
      <c r="D1492" t="s">
        <v>700</v>
      </c>
      <c r="F1492" t="s">
        <v>691</v>
      </c>
      <c r="G1492">
        <v>1</v>
      </c>
      <c r="H1492" s="2" t="s">
        <v>700</v>
      </c>
      <c r="I1492" s="2" t="s">
        <v>700</v>
      </c>
      <c r="J1492" t="str">
        <f>IF($I1492="","",_xlfn.LET(_xlpm.x,VLOOKUP($I1492,'taxon-match_2026-08-31'!$A$2:$N$122,6,FALSE),IF(_xlpm.x=0,"",_xlpm.x)))</f>
        <v/>
      </c>
      <c r="K1492" t="str">
        <f>IF($I1492="","",_xlfn.LET(_xlpm.x,VLOOKUP($I1492,'taxon-match_2026-08-31'!$A$2:$N$122,4,FALSE),IF(_xlpm.x=0,"",_xlpm.x)))</f>
        <v>urn:lsid:marinespecies.org:taxname:1</v>
      </c>
      <c r="L1492" t="str">
        <f>IF($I1492="","",_xlfn.LET(_xlpm.x,VLOOKUP($I1492,'taxon-match_2026-08-31'!$A$2:$N$122,7,FALSE),IF(_xlpm.x=0,"",_xlpm.x)))</f>
        <v/>
      </c>
      <c r="M1492" t="str">
        <f>IF($I1492="","",_xlfn.LET(_xlpm.x,VLOOKUP($I1492,'taxon-match_2026-08-31'!$A$2:$N$122,8,FALSE),IF(_xlpm.x=0,"",_xlpm.x)))</f>
        <v/>
      </c>
      <c r="N1492" t="str">
        <f>IF($I1492="","",_xlfn.LET(_xlpm.x,VLOOKUP($I1492,'taxon-match_2026-08-31'!$A$2:$N$122,9,FALSE),IF(_xlpm.x=0,"",_xlpm.x)))</f>
        <v/>
      </c>
      <c r="O1492" t="str">
        <f>IF($I1492="","",_xlfn.LET(_xlpm.x,VLOOKUP($I1492,'taxon-match_2026-08-31'!$A$2:$N$122,10,FALSE),IF(_xlpm.x=0,"",_xlpm.x)))</f>
        <v/>
      </c>
      <c r="P1492" t="str">
        <f>IF($I1492="","",_xlfn.LET(_xlpm.x,VLOOKUP($I1492,'taxon-match_2026-08-31'!$A$2:$N$122,11,FALSE),IF(_xlpm.x=0,"",_xlpm.x)))</f>
        <v/>
      </c>
      <c r="Q1492" t="str">
        <f>IF($I1492="","",_xlfn.LET(_xlpm.x,VLOOKUP($I1492,'taxon-match_2026-08-31'!$A$2:$N$122,12,FALSE),IF(_xlpm.x=0,"",_xlpm.x)))</f>
        <v/>
      </c>
      <c r="R1492" t="str">
        <f>IF($I1492="","",_xlfn.LET(_xlpm.x,VLOOKUP($I1492,'taxon-match_2026-08-31'!$A$2:$N$122,14,FALSE),IF(_xlpm.x=0,"",_xlpm.x)))</f>
        <v/>
      </c>
      <c r="S1492" s="2" t="s">
        <v>2608</v>
      </c>
      <c r="T1492" t="s">
        <v>79</v>
      </c>
      <c r="X1492" t="str">
        <f>IF(T1492="","",_xlfn.LET(_xlpm.x,VLOOKUP(T1492,'Drop-down_menus'!$F$2:$G$16,2,FALSE),IF(_xlpm.x=0,"",_xlpm.x)))</f>
        <v/>
      </c>
      <c r="Y1492" t="str">
        <f>IF(U1492="","",_xlfn.LET(_xlpm.x,VLOOKUP(U1492,'Drop-down_menus'!$F$2:$G$16,2,FALSE),IF(_xlpm.x=0,"",_xlpm.x)))</f>
        <v/>
      </c>
      <c r="Z1492" t="str">
        <f>IF(V1492="","",_xlfn.LET(_xlpm.x,VLOOKUP(V1492,'Drop-down_menus'!$F$2:$G$16,2,FALSE),IF(_xlpm.x=0,"",_xlpm.x)))</f>
        <v/>
      </c>
      <c r="AA1492" t="str">
        <f>IF(W1492="","",_xlfn.LET(_xlpm.x,VLOOKUP(W1492,'Drop-down_menus'!$F$2:$G$16,2,FALSE),IF(_xlpm.x=0,"",_xlpm.x)))</f>
        <v/>
      </c>
      <c r="AB1492" t="s">
        <v>678</v>
      </c>
      <c r="AE1492" t="s">
        <v>689</v>
      </c>
    </row>
    <row r="1493" spans="1:34" hidden="1" x14ac:dyDescent="0.2">
      <c r="A1493" s="2" t="s">
        <v>430</v>
      </c>
      <c r="C1493">
        <v>3773</v>
      </c>
      <c r="D1493" t="s">
        <v>700</v>
      </c>
      <c r="F1493" t="s">
        <v>691</v>
      </c>
      <c r="H1493" s="2" t="s">
        <v>700</v>
      </c>
      <c r="I1493" s="2" t="s">
        <v>700</v>
      </c>
      <c r="J1493" t="str">
        <f>IF($I1493="","",_xlfn.LET(_xlpm.x,VLOOKUP($I1493,'taxon-match_2026-08-31'!$A$2:$N$122,6,FALSE),IF(_xlpm.x=0,"",_xlpm.x)))</f>
        <v/>
      </c>
      <c r="K1493" t="str">
        <f>IF($I1493="","",_xlfn.LET(_xlpm.x,VLOOKUP($I1493,'taxon-match_2026-08-31'!$A$2:$N$122,4,FALSE),IF(_xlpm.x=0,"",_xlpm.x)))</f>
        <v>urn:lsid:marinespecies.org:taxname:1</v>
      </c>
      <c r="L1493" t="str">
        <f>IF($I1493="","",_xlfn.LET(_xlpm.x,VLOOKUP($I1493,'taxon-match_2026-08-31'!$A$2:$N$122,7,FALSE),IF(_xlpm.x=0,"",_xlpm.x)))</f>
        <v/>
      </c>
      <c r="M1493" t="str">
        <f>IF($I1493="","",_xlfn.LET(_xlpm.x,VLOOKUP($I1493,'taxon-match_2026-08-31'!$A$2:$N$122,8,FALSE),IF(_xlpm.x=0,"",_xlpm.x)))</f>
        <v/>
      </c>
      <c r="N1493" t="str">
        <f>IF($I1493="","",_xlfn.LET(_xlpm.x,VLOOKUP($I1493,'taxon-match_2026-08-31'!$A$2:$N$122,9,FALSE),IF(_xlpm.x=0,"",_xlpm.x)))</f>
        <v/>
      </c>
      <c r="O1493" t="str">
        <f>IF($I1493="","",_xlfn.LET(_xlpm.x,VLOOKUP($I1493,'taxon-match_2026-08-31'!$A$2:$N$122,10,FALSE),IF(_xlpm.x=0,"",_xlpm.x)))</f>
        <v/>
      </c>
      <c r="P1493" t="str">
        <f>IF($I1493="","",_xlfn.LET(_xlpm.x,VLOOKUP($I1493,'taxon-match_2026-08-31'!$A$2:$N$122,11,FALSE),IF(_xlpm.x=0,"",_xlpm.x)))</f>
        <v/>
      </c>
      <c r="Q1493" t="str">
        <f>IF($I1493="","",_xlfn.LET(_xlpm.x,VLOOKUP($I1493,'taxon-match_2026-08-31'!$A$2:$N$122,12,FALSE),IF(_xlpm.x=0,"",_xlpm.x)))</f>
        <v/>
      </c>
      <c r="R1493" t="str">
        <f>IF($I1493="","",_xlfn.LET(_xlpm.x,VLOOKUP($I1493,'taxon-match_2026-08-31'!$A$2:$N$122,14,FALSE),IF(_xlpm.x=0,"",_xlpm.x)))</f>
        <v/>
      </c>
      <c r="S1493" s="2" t="s">
        <v>2608</v>
      </c>
      <c r="T1493" t="s">
        <v>79</v>
      </c>
      <c r="X1493" t="str">
        <f>IF(T1493="","",_xlfn.LET(_xlpm.x,VLOOKUP(T1493,'Drop-down_menus'!$F$2:$G$16,2,FALSE),IF(_xlpm.x=0,"",_xlpm.x)))</f>
        <v/>
      </c>
      <c r="Y1493" t="str">
        <f>IF(U1493="","",_xlfn.LET(_xlpm.x,VLOOKUP(U1493,'Drop-down_menus'!$F$2:$G$16,2,FALSE),IF(_xlpm.x=0,"",_xlpm.x)))</f>
        <v/>
      </c>
      <c r="Z1493" t="str">
        <f>IF(V1493="","",_xlfn.LET(_xlpm.x,VLOOKUP(V1493,'Drop-down_menus'!$F$2:$G$16,2,FALSE),IF(_xlpm.x=0,"",_xlpm.x)))</f>
        <v/>
      </c>
      <c r="AA1493" t="str">
        <f>IF(W1493="","",_xlfn.LET(_xlpm.x,VLOOKUP(W1493,'Drop-down_menus'!$F$2:$G$16,2,FALSE),IF(_xlpm.x=0,"",_xlpm.x)))</f>
        <v/>
      </c>
      <c r="AB1493" t="s">
        <v>678</v>
      </c>
      <c r="AE1493" t="s">
        <v>679</v>
      </c>
    </row>
    <row r="1494" spans="1:34" hidden="1" x14ac:dyDescent="0.2">
      <c r="A1494" s="2" t="s">
        <v>430</v>
      </c>
      <c r="C1494">
        <v>3774</v>
      </c>
      <c r="D1494" t="s">
        <v>700</v>
      </c>
      <c r="F1494" t="s">
        <v>686</v>
      </c>
      <c r="G1494">
        <v>80</v>
      </c>
      <c r="H1494" t="s">
        <v>686</v>
      </c>
      <c r="I1494" t="s">
        <v>686</v>
      </c>
      <c r="J1494" t="str">
        <f>IF($I1494="","",_xlfn.LET(_xlpm.x,VLOOKUP($I1494,'taxon-match_2026-08-31'!$A$2:$N$122,6,FALSE),IF(_xlpm.x=0,"",_xlpm.x)))</f>
        <v>Latreille, 1816</v>
      </c>
      <c r="K1494" t="str">
        <f>IF($I1494="","",_xlfn.LET(_xlpm.x,VLOOKUP($I1494,'taxon-match_2026-08-31'!$A$2:$N$122,4,FALSE),IF(_xlpm.x=0,"",_xlpm.x)))</f>
        <v>urn:lsid:marinespecies.org:taxname:1135</v>
      </c>
      <c r="L1494" t="str">
        <f>IF($I1494="","",_xlfn.LET(_xlpm.x,VLOOKUP($I1494,'taxon-match_2026-08-31'!$A$2:$N$122,7,FALSE),IF(_xlpm.x=0,"",_xlpm.x)))</f>
        <v>Animalia</v>
      </c>
      <c r="M1494" t="str">
        <f>IF($I1494="","",_xlfn.LET(_xlpm.x,VLOOKUP($I1494,'taxon-match_2026-08-31'!$A$2:$N$122,8,FALSE),IF(_xlpm.x=0,"",_xlpm.x)))</f>
        <v>Arthropoda</v>
      </c>
      <c r="N1494" t="str">
        <f>IF($I1494="","",_xlfn.LET(_xlpm.x,VLOOKUP($I1494,'taxon-match_2026-08-31'!$A$2:$N$122,9,FALSE),IF(_xlpm.x=0,"",_xlpm.x)))</f>
        <v>Malacostraca</v>
      </c>
      <c r="O1494" t="str">
        <f>IF($I1494="","",_xlfn.LET(_xlpm.x,VLOOKUP($I1494,'taxon-match_2026-08-31'!$A$2:$N$122,10,FALSE),IF(_xlpm.x=0,"",_xlpm.x)))</f>
        <v>Amphipoda</v>
      </c>
      <c r="P1494" t="str">
        <f>IF($I1494="","",_xlfn.LET(_xlpm.x,VLOOKUP($I1494,'taxon-match_2026-08-31'!$A$2:$N$122,11,FALSE),IF(_xlpm.x=0,"",_xlpm.x)))</f>
        <v/>
      </c>
      <c r="Q1494" t="str">
        <f>IF($I1494="","",_xlfn.LET(_xlpm.x,VLOOKUP($I1494,'taxon-match_2026-08-31'!$A$2:$N$122,12,FALSE),IF(_xlpm.x=0,"",_xlpm.x)))</f>
        <v/>
      </c>
      <c r="R1494" t="str">
        <f>IF($I1494="","",_xlfn.LET(_xlpm.x,VLOOKUP($I1494,'taxon-match_2026-08-31'!$A$2:$N$122,14,FALSE),IF(_xlpm.x=0,"",_xlpm.x)))</f>
        <v/>
      </c>
      <c r="S1494" s="2" t="s">
        <v>2359</v>
      </c>
      <c r="T1494" t="s">
        <v>79</v>
      </c>
      <c r="X1494" t="str">
        <f>IF(T1494="","",_xlfn.LET(_xlpm.x,VLOOKUP(T1494,'Drop-down_menus'!$F$2:$G$16,2,FALSE),IF(_xlpm.x=0,"",_xlpm.x)))</f>
        <v/>
      </c>
      <c r="Y1494" t="str">
        <f>IF(U1494="","",_xlfn.LET(_xlpm.x,VLOOKUP(U1494,'Drop-down_menus'!$F$2:$G$16,2,FALSE),IF(_xlpm.x=0,"",_xlpm.x)))</f>
        <v/>
      </c>
      <c r="Z1494" t="str">
        <f>IF(V1494="","",_xlfn.LET(_xlpm.x,VLOOKUP(V1494,'Drop-down_menus'!$F$2:$G$16,2,FALSE),IF(_xlpm.x=0,"",_xlpm.x)))</f>
        <v/>
      </c>
      <c r="AA1494" t="str">
        <f>IF(W1494="","",_xlfn.LET(_xlpm.x,VLOOKUP(W1494,'Drop-down_menus'!$F$2:$G$16,2,FALSE),IF(_xlpm.x=0,"",_xlpm.x)))</f>
        <v/>
      </c>
      <c r="AB1494" t="s">
        <v>678</v>
      </c>
      <c r="AE1494" t="s">
        <v>684</v>
      </c>
    </row>
    <row r="1495" spans="1:34" hidden="1" x14ac:dyDescent="0.2">
      <c r="A1495" s="2" t="s">
        <v>430</v>
      </c>
      <c r="C1495">
        <v>3775</v>
      </c>
      <c r="D1495" t="s">
        <v>700</v>
      </c>
      <c r="F1495" t="s">
        <v>687</v>
      </c>
      <c r="G1495">
        <v>8</v>
      </c>
      <c r="H1495" t="s">
        <v>687</v>
      </c>
      <c r="I1495" t="s">
        <v>687</v>
      </c>
      <c r="J1495" t="str">
        <f>IF($I1495="","",_xlfn.LET(_xlpm.x,VLOOKUP($I1495,'taxon-match_2026-08-31'!$A$2:$N$122,6,FALSE),IF(_xlpm.x=0,"",_xlpm.x)))</f>
        <v>Latreille, 1816</v>
      </c>
      <c r="K1495" t="str">
        <f>IF($I1495="","",_xlfn.LET(_xlpm.x,VLOOKUP($I1495,'taxon-match_2026-08-31'!$A$2:$N$122,4,FALSE),IF(_xlpm.x=0,"",_xlpm.x)))</f>
        <v>urn:lsid:marinespecies.org:taxname:1131</v>
      </c>
      <c r="L1495" t="str">
        <f>IF($I1495="","",_xlfn.LET(_xlpm.x,VLOOKUP($I1495,'taxon-match_2026-08-31'!$A$2:$N$122,7,FALSE),IF(_xlpm.x=0,"",_xlpm.x)))</f>
        <v>Animalia</v>
      </c>
      <c r="M1495" t="str">
        <f>IF($I1495="","",_xlfn.LET(_xlpm.x,VLOOKUP($I1495,'taxon-match_2026-08-31'!$A$2:$N$122,8,FALSE),IF(_xlpm.x=0,"",_xlpm.x)))</f>
        <v>Arthropoda</v>
      </c>
      <c r="N1495" t="str">
        <f>IF($I1495="","",_xlfn.LET(_xlpm.x,VLOOKUP($I1495,'taxon-match_2026-08-31'!$A$2:$N$122,9,FALSE),IF(_xlpm.x=0,"",_xlpm.x)))</f>
        <v>Malacostraca</v>
      </c>
      <c r="O1495" t="str">
        <f>IF($I1495="","",_xlfn.LET(_xlpm.x,VLOOKUP($I1495,'taxon-match_2026-08-31'!$A$2:$N$122,10,FALSE),IF(_xlpm.x=0,"",_xlpm.x)))</f>
        <v>Isopoda</v>
      </c>
      <c r="P1495" t="str">
        <f>IF($I1495="","",_xlfn.LET(_xlpm.x,VLOOKUP($I1495,'taxon-match_2026-08-31'!$A$2:$N$122,11,FALSE),IF(_xlpm.x=0,"",_xlpm.x)))</f>
        <v/>
      </c>
      <c r="Q1495" t="str">
        <f>IF($I1495="","",_xlfn.LET(_xlpm.x,VLOOKUP($I1495,'taxon-match_2026-08-31'!$A$2:$N$122,12,FALSE),IF(_xlpm.x=0,"",_xlpm.x)))</f>
        <v/>
      </c>
      <c r="R1495" t="str">
        <f>IF($I1495="","",_xlfn.LET(_xlpm.x,VLOOKUP($I1495,'taxon-match_2026-08-31'!$A$2:$N$122,14,FALSE),IF(_xlpm.x=0,"",_xlpm.x)))</f>
        <v/>
      </c>
      <c r="S1495" s="2" t="s">
        <v>2359</v>
      </c>
      <c r="T1495" t="s">
        <v>79</v>
      </c>
      <c r="X1495" t="str">
        <f>IF(T1495="","",_xlfn.LET(_xlpm.x,VLOOKUP(T1495,'Drop-down_menus'!$F$2:$G$16,2,FALSE),IF(_xlpm.x=0,"",_xlpm.x)))</f>
        <v/>
      </c>
      <c r="Y1495" t="str">
        <f>IF(U1495="","",_xlfn.LET(_xlpm.x,VLOOKUP(U1495,'Drop-down_menus'!$F$2:$G$16,2,FALSE),IF(_xlpm.x=0,"",_xlpm.x)))</f>
        <v/>
      </c>
      <c r="Z1495" t="str">
        <f>IF(V1495="","",_xlfn.LET(_xlpm.x,VLOOKUP(V1495,'Drop-down_menus'!$F$2:$G$16,2,FALSE),IF(_xlpm.x=0,"",_xlpm.x)))</f>
        <v/>
      </c>
      <c r="AA1495" t="str">
        <f>IF(W1495="","",_xlfn.LET(_xlpm.x,VLOOKUP(W1495,'Drop-down_menus'!$F$2:$G$16,2,FALSE),IF(_xlpm.x=0,"",_xlpm.x)))</f>
        <v/>
      </c>
      <c r="AB1495" t="s">
        <v>678</v>
      </c>
      <c r="AE1495" t="s">
        <v>689</v>
      </c>
    </row>
    <row r="1496" spans="1:34" hidden="1" x14ac:dyDescent="0.2">
      <c r="A1496" s="2" t="s">
        <v>430</v>
      </c>
      <c r="C1496">
        <v>3776</v>
      </c>
      <c r="D1496" t="s">
        <v>700</v>
      </c>
      <c r="F1496" t="s">
        <v>717</v>
      </c>
      <c r="G1496">
        <v>12</v>
      </c>
      <c r="H1496" t="s">
        <v>717</v>
      </c>
      <c r="I1496" t="s">
        <v>717</v>
      </c>
      <c r="J1496" t="str">
        <f>IF($I1496="","",_xlfn.LET(_xlpm.x,VLOOKUP($I1496,'taxon-match_2026-08-31'!$A$2:$N$122,6,FALSE),IF(_xlpm.x=0,"",_xlpm.x)))</f>
        <v/>
      </c>
      <c r="K1496" t="str">
        <f>IF($I1496="","",_xlfn.LET(_xlpm.x,VLOOKUP($I1496,'taxon-match_2026-08-31'!$A$2:$N$122,4,FALSE),IF(_xlpm.x=0,"",_xlpm.x)))</f>
        <v>urn:lsid:marinespecies.org:taxname:51</v>
      </c>
      <c r="L1496" t="str">
        <f>IF($I1496="","",_xlfn.LET(_xlpm.x,VLOOKUP($I1496,'taxon-match_2026-08-31'!$A$2:$N$122,7,FALSE),IF(_xlpm.x=0,"",_xlpm.x)))</f>
        <v>Animalia</v>
      </c>
      <c r="M1496" t="str">
        <f>IF($I1496="","",_xlfn.LET(_xlpm.x,VLOOKUP($I1496,'taxon-match_2026-08-31'!$A$2:$N$122,8,FALSE),IF(_xlpm.x=0,"",_xlpm.x)))</f>
        <v>Mollusca</v>
      </c>
      <c r="N1496" t="str">
        <f>IF($I1496="","",_xlfn.LET(_xlpm.x,VLOOKUP($I1496,'taxon-match_2026-08-31'!$A$2:$N$122,9,FALSE),IF(_xlpm.x=0,"",_xlpm.x)))</f>
        <v/>
      </c>
      <c r="O1496" t="str">
        <f>IF($I1496="","",_xlfn.LET(_xlpm.x,VLOOKUP($I1496,'taxon-match_2026-08-31'!$A$2:$N$122,10,FALSE),IF(_xlpm.x=0,"",_xlpm.x)))</f>
        <v/>
      </c>
      <c r="P1496" t="str">
        <f>IF($I1496="","",_xlfn.LET(_xlpm.x,VLOOKUP($I1496,'taxon-match_2026-08-31'!$A$2:$N$122,11,FALSE),IF(_xlpm.x=0,"",_xlpm.x)))</f>
        <v/>
      </c>
      <c r="Q1496" t="str">
        <f>IF($I1496="","",_xlfn.LET(_xlpm.x,VLOOKUP($I1496,'taxon-match_2026-08-31'!$A$2:$N$122,12,FALSE),IF(_xlpm.x=0,"",_xlpm.x)))</f>
        <v/>
      </c>
      <c r="R1496" t="str">
        <f>IF($I1496="","",_xlfn.LET(_xlpm.x,VLOOKUP($I1496,'taxon-match_2026-08-31'!$A$2:$N$122,14,FALSE),IF(_xlpm.x=0,"",_xlpm.x)))</f>
        <v/>
      </c>
      <c r="S1496" s="2" t="s">
        <v>2357</v>
      </c>
      <c r="T1496" t="s">
        <v>79</v>
      </c>
      <c r="X1496" t="str">
        <f>IF(T1496="","",_xlfn.LET(_xlpm.x,VLOOKUP(T1496,'Drop-down_menus'!$F$2:$G$16,2,FALSE),IF(_xlpm.x=0,"",_xlpm.x)))</f>
        <v/>
      </c>
      <c r="Y1496" t="str">
        <f>IF(U1496="","",_xlfn.LET(_xlpm.x,VLOOKUP(U1496,'Drop-down_menus'!$F$2:$G$16,2,FALSE),IF(_xlpm.x=0,"",_xlpm.x)))</f>
        <v/>
      </c>
      <c r="Z1496" t="str">
        <f>IF(V1496="","",_xlfn.LET(_xlpm.x,VLOOKUP(V1496,'Drop-down_menus'!$F$2:$G$16,2,FALSE),IF(_xlpm.x=0,"",_xlpm.x)))</f>
        <v/>
      </c>
      <c r="AA1496" t="str">
        <f>IF(W1496="","",_xlfn.LET(_xlpm.x,VLOOKUP(W1496,'Drop-down_menus'!$F$2:$G$16,2,FALSE),IF(_xlpm.x=0,"",_xlpm.x)))</f>
        <v/>
      </c>
      <c r="AB1496" t="s">
        <v>678</v>
      </c>
      <c r="AE1496" t="s">
        <v>689</v>
      </c>
    </row>
    <row r="1497" spans="1:34" hidden="1" x14ac:dyDescent="0.2">
      <c r="A1497" s="2" t="s">
        <v>430</v>
      </c>
      <c r="C1497">
        <v>3777</v>
      </c>
      <c r="D1497" t="s">
        <v>700</v>
      </c>
      <c r="F1497" t="s">
        <v>688</v>
      </c>
      <c r="G1497">
        <v>11</v>
      </c>
      <c r="H1497" t="s">
        <v>688</v>
      </c>
      <c r="I1497" t="s">
        <v>688</v>
      </c>
      <c r="J1497" t="str">
        <f>IF($I1497="","",_xlfn.LET(_xlpm.x,VLOOKUP($I1497,'taxon-match_2026-08-31'!$A$2:$N$122,6,FALSE),IF(_xlpm.x=0,"",_xlpm.x)))</f>
        <v>Krøyer, 1846</v>
      </c>
      <c r="K1497" t="str">
        <f>IF($I1497="","",_xlfn.LET(_xlpm.x,VLOOKUP($I1497,'taxon-match_2026-08-31'!$A$2:$N$122,4,FALSE),IF(_xlpm.x=0,"",_xlpm.x)))</f>
        <v>urn:lsid:marinespecies.org:taxname:1137</v>
      </c>
      <c r="L1497" t="str">
        <f>IF($I1497="","",_xlfn.LET(_xlpm.x,VLOOKUP($I1497,'taxon-match_2026-08-31'!$A$2:$N$122,7,FALSE),IF(_xlpm.x=0,"",_xlpm.x)))</f>
        <v>Animalia</v>
      </c>
      <c r="M1497" t="str">
        <f>IF($I1497="","",_xlfn.LET(_xlpm.x,VLOOKUP($I1497,'taxon-match_2026-08-31'!$A$2:$N$122,8,FALSE),IF(_xlpm.x=0,"",_xlpm.x)))</f>
        <v>Arthropoda</v>
      </c>
      <c r="N1497" t="str">
        <f>IF($I1497="","",_xlfn.LET(_xlpm.x,VLOOKUP($I1497,'taxon-match_2026-08-31'!$A$2:$N$122,9,FALSE),IF(_xlpm.x=0,"",_xlpm.x)))</f>
        <v>Malacostraca</v>
      </c>
      <c r="O1497" t="str">
        <f>IF($I1497="","",_xlfn.LET(_xlpm.x,VLOOKUP($I1497,'taxon-match_2026-08-31'!$A$2:$N$122,10,FALSE),IF(_xlpm.x=0,"",_xlpm.x)))</f>
        <v>Cumacea</v>
      </c>
      <c r="P1497" t="str">
        <f>IF($I1497="","",_xlfn.LET(_xlpm.x,VLOOKUP($I1497,'taxon-match_2026-08-31'!$A$2:$N$122,11,FALSE),IF(_xlpm.x=0,"",_xlpm.x)))</f>
        <v/>
      </c>
      <c r="Q1497" t="str">
        <f>IF($I1497="","",_xlfn.LET(_xlpm.x,VLOOKUP($I1497,'taxon-match_2026-08-31'!$A$2:$N$122,12,FALSE),IF(_xlpm.x=0,"",_xlpm.x)))</f>
        <v/>
      </c>
      <c r="R1497" t="str">
        <f>IF($I1497="","",_xlfn.LET(_xlpm.x,VLOOKUP($I1497,'taxon-match_2026-08-31'!$A$2:$N$122,14,FALSE),IF(_xlpm.x=0,"",_xlpm.x)))</f>
        <v/>
      </c>
      <c r="S1497" s="2" t="s">
        <v>2359</v>
      </c>
      <c r="T1497" t="s">
        <v>79</v>
      </c>
      <c r="X1497" t="str">
        <f>IF(T1497="","",_xlfn.LET(_xlpm.x,VLOOKUP(T1497,'Drop-down_menus'!$F$2:$G$16,2,FALSE),IF(_xlpm.x=0,"",_xlpm.x)))</f>
        <v/>
      </c>
      <c r="Y1497" t="str">
        <f>IF(U1497="","",_xlfn.LET(_xlpm.x,VLOOKUP(U1497,'Drop-down_menus'!$F$2:$G$16,2,FALSE),IF(_xlpm.x=0,"",_xlpm.x)))</f>
        <v/>
      </c>
      <c r="Z1497" t="str">
        <f>IF(V1497="","",_xlfn.LET(_xlpm.x,VLOOKUP(V1497,'Drop-down_menus'!$F$2:$G$16,2,FALSE),IF(_xlpm.x=0,"",_xlpm.x)))</f>
        <v/>
      </c>
      <c r="AA1497" t="str">
        <f>IF(W1497="","",_xlfn.LET(_xlpm.x,VLOOKUP(W1497,'Drop-down_menus'!$F$2:$G$16,2,FALSE),IF(_xlpm.x=0,"",_xlpm.x)))</f>
        <v/>
      </c>
      <c r="AB1497" t="s">
        <v>678</v>
      </c>
      <c r="AE1497" t="s">
        <v>689</v>
      </c>
    </row>
    <row r="1498" spans="1:34" hidden="1" x14ac:dyDescent="0.2">
      <c r="A1498" s="2" t="s">
        <v>430</v>
      </c>
      <c r="C1498">
        <v>3778</v>
      </c>
      <c r="D1498" t="s">
        <v>700</v>
      </c>
      <c r="F1498" t="s">
        <v>690</v>
      </c>
      <c r="G1498">
        <v>1</v>
      </c>
      <c r="H1498" t="s">
        <v>690</v>
      </c>
      <c r="I1498" t="s">
        <v>690</v>
      </c>
      <c r="J1498" t="str">
        <f>IF($I1498="","",_xlfn.LET(_xlpm.x,VLOOKUP($I1498,'taxon-match_2026-08-31'!$A$2:$N$122,6,FALSE),IF(_xlpm.x=0,"",_xlpm.x)))</f>
        <v>Grube, 1850</v>
      </c>
      <c r="K1498" t="str">
        <f>IF($I1498="","",_xlfn.LET(_xlpm.x,VLOOKUP($I1498,'taxon-match_2026-08-31'!$A$2:$N$122,4,FALSE),IF(_xlpm.x=0,"",_xlpm.x)))</f>
        <v>urn:lsid:marinespecies.org:taxname:883</v>
      </c>
      <c r="L1498" t="str">
        <f>IF($I1498="","",_xlfn.LET(_xlpm.x,VLOOKUP($I1498,'taxon-match_2026-08-31'!$A$2:$N$122,7,FALSE),IF(_xlpm.x=0,"",_xlpm.x)))</f>
        <v>Animalia</v>
      </c>
      <c r="M1498" t="str">
        <f>IF($I1498="","",_xlfn.LET(_xlpm.x,VLOOKUP($I1498,'taxon-match_2026-08-31'!$A$2:$N$122,8,FALSE),IF(_xlpm.x=0,"",_xlpm.x)))</f>
        <v>Annelida</v>
      </c>
      <c r="N1498" t="str">
        <f>IF($I1498="","",_xlfn.LET(_xlpm.x,VLOOKUP($I1498,'taxon-match_2026-08-31'!$A$2:$N$122,9,FALSE),IF(_xlpm.x=0,"",_xlpm.x)))</f>
        <v>Polychaeta</v>
      </c>
      <c r="O1498" t="str">
        <f>IF($I1498="","",_xlfn.LET(_xlpm.x,VLOOKUP($I1498,'taxon-match_2026-08-31'!$A$2:$N$122,10,FALSE),IF(_xlpm.x=0,"",_xlpm.x)))</f>
        <v/>
      </c>
      <c r="P1498" t="str">
        <f>IF($I1498="","",_xlfn.LET(_xlpm.x,VLOOKUP($I1498,'taxon-match_2026-08-31'!$A$2:$N$122,11,FALSE),IF(_xlpm.x=0,"",_xlpm.x)))</f>
        <v/>
      </c>
      <c r="Q1498" t="str">
        <f>IF($I1498="","",_xlfn.LET(_xlpm.x,VLOOKUP($I1498,'taxon-match_2026-08-31'!$A$2:$N$122,12,FALSE),IF(_xlpm.x=0,"",_xlpm.x)))</f>
        <v/>
      </c>
      <c r="R1498" t="str">
        <f>IF($I1498="","",_xlfn.LET(_xlpm.x,VLOOKUP($I1498,'taxon-match_2026-08-31'!$A$2:$N$122,14,FALSE),IF(_xlpm.x=0,"",_xlpm.x)))</f>
        <v/>
      </c>
      <c r="S1498" s="2" t="s">
        <v>2358</v>
      </c>
      <c r="T1498" t="s">
        <v>79</v>
      </c>
      <c r="X1498" t="str">
        <f>IF(T1498="","",_xlfn.LET(_xlpm.x,VLOOKUP(T1498,'Drop-down_menus'!$F$2:$G$16,2,FALSE),IF(_xlpm.x=0,"",_xlpm.x)))</f>
        <v/>
      </c>
      <c r="Y1498" t="str">
        <f>IF(U1498="","",_xlfn.LET(_xlpm.x,VLOOKUP(U1498,'Drop-down_menus'!$F$2:$G$16,2,FALSE),IF(_xlpm.x=0,"",_xlpm.x)))</f>
        <v/>
      </c>
      <c r="Z1498" t="str">
        <f>IF(V1498="","",_xlfn.LET(_xlpm.x,VLOOKUP(V1498,'Drop-down_menus'!$F$2:$G$16,2,FALSE),IF(_xlpm.x=0,"",_xlpm.x)))</f>
        <v/>
      </c>
      <c r="AA1498" t="str">
        <f>IF(W1498="","",_xlfn.LET(_xlpm.x,VLOOKUP(W1498,'Drop-down_menus'!$F$2:$G$16,2,FALSE),IF(_xlpm.x=0,"",_xlpm.x)))</f>
        <v/>
      </c>
      <c r="AB1498" t="s">
        <v>678</v>
      </c>
      <c r="AE1498" t="s">
        <v>689</v>
      </c>
    </row>
    <row r="1499" spans="1:34" hidden="1" x14ac:dyDescent="0.2">
      <c r="A1499" s="2" t="s">
        <v>430</v>
      </c>
      <c r="C1499">
        <v>3779</v>
      </c>
      <c r="D1499" t="s">
        <v>700</v>
      </c>
      <c r="F1499" t="s">
        <v>691</v>
      </c>
      <c r="G1499">
        <v>6</v>
      </c>
      <c r="H1499" s="2" t="s">
        <v>700</v>
      </c>
      <c r="I1499" s="2" t="s">
        <v>700</v>
      </c>
      <c r="J1499" t="str">
        <f>IF($I1499="","",_xlfn.LET(_xlpm.x,VLOOKUP($I1499,'taxon-match_2026-08-31'!$A$2:$N$122,6,FALSE),IF(_xlpm.x=0,"",_xlpm.x)))</f>
        <v/>
      </c>
      <c r="K1499" t="str">
        <f>IF($I1499="","",_xlfn.LET(_xlpm.x,VLOOKUP($I1499,'taxon-match_2026-08-31'!$A$2:$N$122,4,FALSE),IF(_xlpm.x=0,"",_xlpm.x)))</f>
        <v>urn:lsid:marinespecies.org:taxname:1</v>
      </c>
      <c r="L1499" t="str">
        <f>IF($I1499="","",_xlfn.LET(_xlpm.x,VLOOKUP($I1499,'taxon-match_2026-08-31'!$A$2:$N$122,7,FALSE),IF(_xlpm.x=0,"",_xlpm.x)))</f>
        <v/>
      </c>
      <c r="M1499" t="str">
        <f>IF($I1499="","",_xlfn.LET(_xlpm.x,VLOOKUP($I1499,'taxon-match_2026-08-31'!$A$2:$N$122,8,FALSE),IF(_xlpm.x=0,"",_xlpm.x)))</f>
        <v/>
      </c>
      <c r="N1499" t="str">
        <f>IF($I1499="","",_xlfn.LET(_xlpm.x,VLOOKUP($I1499,'taxon-match_2026-08-31'!$A$2:$N$122,9,FALSE),IF(_xlpm.x=0,"",_xlpm.x)))</f>
        <v/>
      </c>
      <c r="O1499" t="str">
        <f>IF($I1499="","",_xlfn.LET(_xlpm.x,VLOOKUP($I1499,'taxon-match_2026-08-31'!$A$2:$N$122,10,FALSE),IF(_xlpm.x=0,"",_xlpm.x)))</f>
        <v/>
      </c>
      <c r="P1499" t="str">
        <f>IF($I1499="","",_xlfn.LET(_xlpm.x,VLOOKUP($I1499,'taxon-match_2026-08-31'!$A$2:$N$122,11,FALSE),IF(_xlpm.x=0,"",_xlpm.x)))</f>
        <v/>
      </c>
      <c r="Q1499" t="str">
        <f>IF($I1499="","",_xlfn.LET(_xlpm.x,VLOOKUP($I1499,'taxon-match_2026-08-31'!$A$2:$N$122,12,FALSE),IF(_xlpm.x=0,"",_xlpm.x)))</f>
        <v/>
      </c>
      <c r="R1499" t="str">
        <f>IF($I1499="","",_xlfn.LET(_xlpm.x,VLOOKUP($I1499,'taxon-match_2026-08-31'!$A$2:$N$122,14,FALSE),IF(_xlpm.x=0,"",_xlpm.x)))</f>
        <v/>
      </c>
      <c r="S1499" s="2" t="s">
        <v>2608</v>
      </c>
      <c r="T1499" t="s">
        <v>79</v>
      </c>
      <c r="X1499" t="str">
        <f>IF(T1499="","",_xlfn.LET(_xlpm.x,VLOOKUP(T1499,'Drop-down_menus'!$F$2:$G$16,2,FALSE),IF(_xlpm.x=0,"",_xlpm.x)))</f>
        <v/>
      </c>
      <c r="Y1499" t="str">
        <f>IF(U1499="","",_xlfn.LET(_xlpm.x,VLOOKUP(U1499,'Drop-down_menus'!$F$2:$G$16,2,FALSE),IF(_xlpm.x=0,"",_xlpm.x)))</f>
        <v/>
      </c>
      <c r="Z1499" t="str">
        <f>IF(V1499="","",_xlfn.LET(_xlpm.x,VLOOKUP(V1499,'Drop-down_menus'!$F$2:$G$16,2,FALSE),IF(_xlpm.x=0,"",_xlpm.x)))</f>
        <v/>
      </c>
      <c r="AA1499" t="str">
        <f>IF(W1499="","",_xlfn.LET(_xlpm.x,VLOOKUP(W1499,'Drop-down_menus'!$F$2:$G$16,2,FALSE),IF(_xlpm.x=0,"",_xlpm.x)))</f>
        <v/>
      </c>
      <c r="AB1499" t="s">
        <v>678</v>
      </c>
      <c r="AE1499" t="s">
        <v>689</v>
      </c>
    </row>
    <row r="1500" spans="1:34" hidden="1" x14ac:dyDescent="0.2">
      <c r="A1500" s="2" t="s">
        <v>430</v>
      </c>
      <c r="C1500">
        <v>3780</v>
      </c>
      <c r="D1500" t="s">
        <v>700</v>
      </c>
      <c r="F1500" t="s">
        <v>824</v>
      </c>
      <c r="G1500">
        <v>2</v>
      </c>
      <c r="H1500" t="s">
        <v>824</v>
      </c>
      <c r="I1500" t="s">
        <v>824</v>
      </c>
      <c r="J1500" t="str">
        <f>IF($I1500="","",_xlfn.LET(_xlpm.x,VLOOKUP($I1500,'taxon-match_2026-08-31'!$A$2:$N$122,6,FALSE),IF(_xlpm.x=0,"",_xlpm.x)))</f>
        <v>Koehler, 1901</v>
      </c>
      <c r="K1500" t="str">
        <f>IF($I1500="","",_xlfn.LET(_xlpm.x,VLOOKUP($I1500,'taxon-match_2026-08-31'!$A$2:$N$122,4,FALSE),IF(_xlpm.x=0,"",_xlpm.x)))</f>
        <v>urn:lsid:marinespecies.org:taxname:160756</v>
      </c>
      <c r="L1500" t="str">
        <f>IF($I1500="","",_xlfn.LET(_xlpm.x,VLOOKUP($I1500,'taxon-match_2026-08-31'!$A$2:$N$122,7,FALSE),IF(_xlpm.x=0,"",_xlpm.x)))</f>
        <v>Animalia</v>
      </c>
      <c r="M1500" t="str">
        <f>IF($I1500="","",_xlfn.LET(_xlpm.x,VLOOKUP($I1500,'taxon-match_2026-08-31'!$A$2:$N$122,8,FALSE),IF(_xlpm.x=0,"",_xlpm.x)))</f>
        <v>Echinodermata</v>
      </c>
      <c r="N1500" t="str">
        <f>IF($I1500="","",_xlfn.LET(_xlpm.x,VLOOKUP($I1500,'taxon-match_2026-08-31'!$A$2:$N$122,9,FALSE),IF(_xlpm.x=0,"",_xlpm.x)))</f>
        <v>Echinoidea</v>
      </c>
      <c r="O1500" t="str">
        <f>IF($I1500="","",_xlfn.LET(_xlpm.x,VLOOKUP($I1500,'taxon-match_2026-08-31'!$A$2:$N$122,10,FALSE),IF(_xlpm.x=0,"",_xlpm.x)))</f>
        <v>Camarodonta</v>
      </c>
      <c r="P1500" t="str">
        <f>IF($I1500="","",_xlfn.LET(_xlpm.x,VLOOKUP($I1500,'taxon-match_2026-08-31'!$A$2:$N$122,11,FALSE),IF(_xlpm.x=0,"",_xlpm.x)))</f>
        <v>Echinidae</v>
      </c>
      <c r="Q1500" t="str">
        <f>IF($I1500="","",_xlfn.LET(_xlpm.x,VLOOKUP($I1500,'taxon-match_2026-08-31'!$A$2:$N$122,12,FALSE),IF(_xlpm.x=0,"",_xlpm.x)))</f>
        <v>Sterechinus</v>
      </c>
      <c r="R1500" t="str">
        <f>IF($I1500="","",_xlfn.LET(_xlpm.x,VLOOKUP($I1500,'taxon-match_2026-08-31'!$A$2:$N$122,14,FALSE),IF(_xlpm.x=0,"",_xlpm.x)))</f>
        <v/>
      </c>
      <c r="S1500" s="2" t="s">
        <v>2361</v>
      </c>
      <c r="T1500" t="s">
        <v>79</v>
      </c>
      <c r="X1500" t="str">
        <f>IF(T1500="","",_xlfn.LET(_xlpm.x,VLOOKUP(T1500,'Drop-down_menus'!$F$2:$G$16,2,FALSE),IF(_xlpm.x=0,"",_xlpm.x)))</f>
        <v/>
      </c>
      <c r="Y1500" t="str">
        <f>IF(U1500="","",_xlfn.LET(_xlpm.x,VLOOKUP(U1500,'Drop-down_menus'!$F$2:$G$16,2,FALSE),IF(_xlpm.x=0,"",_xlpm.x)))</f>
        <v/>
      </c>
      <c r="Z1500" t="str">
        <f>IF(V1500="","",_xlfn.LET(_xlpm.x,VLOOKUP(V1500,'Drop-down_menus'!$F$2:$G$16,2,FALSE),IF(_xlpm.x=0,"",_xlpm.x)))</f>
        <v/>
      </c>
      <c r="AA1500" t="str">
        <f>IF(W1500="","",_xlfn.LET(_xlpm.x,VLOOKUP(W1500,'Drop-down_menus'!$F$2:$G$16,2,FALSE),IF(_xlpm.x=0,"",_xlpm.x)))</f>
        <v/>
      </c>
      <c r="AH1500" s="2" t="s">
        <v>857</v>
      </c>
    </row>
    <row r="1501" spans="1:34" hidden="1" x14ac:dyDescent="0.2">
      <c r="A1501" s="2" t="s">
        <v>430</v>
      </c>
      <c r="C1501">
        <v>3781</v>
      </c>
      <c r="D1501" t="s">
        <v>700</v>
      </c>
      <c r="F1501" t="s">
        <v>858</v>
      </c>
      <c r="G1501">
        <v>4</v>
      </c>
      <c r="H1501" t="s">
        <v>858</v>
      </c>
      <c r="I1501" t="s">
        <v>858</v>
      </c>
      <c r="J1501" t="str">
        <f>IF($I1501="","",_xlfn.LET(_xlpm.x,VLOOKUP($I1501,'taxon-match_2026-08-31'!$A$2:$N$122,6,FALSE),IF(_xlpm.x=0,"",_xlpm.x)))</f>
        <v>Eights, 1852</v>
      </c>
      <c r="K1501" t="str">
        <f>IF($I1501="","",_xlfn.LET(_xlpm.x,VLOOKUP($I1501,'taxon-match_2026-08-31'!$A$2:$N$122,4,FALSE),IF(_xlpm.x=0,"",_xlpm.x)))</f>
        <v>urn:lsid:marinespecies.org:taxname:174801</v>
      </c>
      <c r="L1501" t="str">
        <f>IF($I1501="","",_xlfn.LET(_xlpm.x,VLOOKUP($I1501,'taxon-match_2026-08-31'!$A$2:$N$122,7,FALSE),IF(_xlpm.x=0,"",_xlpm.x)))</f>
        <v>Animalia</v>
      </c>
      <c r="M1501" t="str">
        <f>IF($I1501="","",_xlfn.LET(_xlpm.x,VLOOKUP($I1501,'taxon-match_2026-08-31'!$A$2:$N$122,8,FALSE),IF(_xlpm.x=0,"",_xlpm.x)))</f>
        <v>Arthropoda</v>
      </c>
      <c r="N1501" t="str">
        <f>IF($I1501="","",_xlfn.LET(_xlpm.x,VLOOKUP($I1501,'taxon-match_2026-08-31'!$A$2:$N$122,9,FALSE),IF(_xlpm.x=0,"",_xlpm.x)))</f>
        <v>Malacostraca</v>
      </c>
      <c r="O1501" t="str">
        <f>IF($I1501="","",_xlfn.LET(_xlpm.x,VLOOKUP($I1501,'taxon-match_2026-08-31'!$A$2:$N$122,10,FALSE),IF(_xlpm.x=0,"",_xlpm.x)))</f>
        <v>Isopoda</v>
      </c>
      <c r="P1501" t="str">
        <f>IF($I1501="","",_xlfn.LET(_xlpm.x,VLOOKUP($I1501,'taxon-match_2026-08-31'!$A$2:$N$122,11,FALSE),IF(_xlpm.x=0,"",_xlpm.x)))</f>
        <v>Chaetiliidae</v>
      </c>
      <c r="Q1501" t="str">
        <f>IF($I1501="","",_xlfn.LET(_xlpm.x,VLOOKUP($I1501,'taxon-match_2026-08-31'!$A$2:$N$122,12,FALSE),IF(_xlpm.x=0,"",_xlpm.x)))</f>
        <v>Glyptonotus</v>
      </c>
      <c r="R1501" t="str">
        <f>IF($I1501="","",_xlfn.LET(_xlpm.x,VLOOKUP($I1501,'taxon-match_2026-08-31'!$A$2:$N$122,14,FALSE),IF(_xlpm.x=0,"",_xlpm.x)))</f>
        <v/>
      </c>
      <c r="S1501" s="2" t="s">
        <v>2361</v>
      </c>
      <c r="T1501" t="s">
        <v>79</v>
      </c>
      <c r="X1501" t="str">
        <f>IF(T1501="","",_xlfn.LET(_xlpm.x,VLOOKUP(T1501,'Drop-down_menus'!$F$2:$G$16,2,FALSE),IF(_xlpm.x=0,"",_xlpm.x)))</f>
        <v/>
      </c>
      <c r="Y1501" t="str">
        <f>IF(U1501="","",_xlfn.LET(_xlpm.x,VLOOKUP(U1501,'Drop-down_menus'!$F$2:$G$16,2,FALSE),IF(_xlpm.x=0,"",_xlpm.x)))</f>
        <v/>
      </c>
      <c r="Z1501" t="str">
        <f>IF(V1501="","",_xlfn.LET(_xlpm.x,VLOOKUP(V1501,'Drop-down_menus'!$F$2:$G$16,2,FALSE),IF(_xlpm.x=0,"",_xlpm.x)))</f>
        <v/>
      </c>
      <c r="AA1501" t="str">
        <f>IF(W1501="","",_xlfn.LET(_xlpm.x,VLOOKUP(W1501,'Drop-down_menus'!$F$2:$G$16,2,FALSE),IF(_xlpm.x=0,"",_xlpm.x)))</f>
        <v/>
      </c>
      <c r="AH1501" s="2" t="s">
        <v>859</v>
      </c>
    </row>
    <row r="1502" spans="1:34" hidden="1" x14ac:dyDescent="0.2">
      <c r="A1502" s="2" t="s">
        <v>373</v>
      </c>
      <c r="C1502">
        <v>3873</v>
      </c>
      <c r="D1502" t="s">
        <v>700</v>
      </c>
      <c r="F1502" t="s">
        <v>686</v>
      </c>
      <c r="G1502">
        <v>1500</v>
      </c>
      <c r="H1502" t="s">
        <v>686</v>
      </c>
      <c r="I1502" t="s">
        <v>686</v>
      </c>
      <c r="J1502" t="str">
        <f>IF($I1502="","",_xlfn.LET(_xlpm.x,VLOOKUP($I1502,'taxon-match_2026-08-31'!$A$2:$N$122,6,FALSE),IF(_xlpm.x=0,"",_xlpm.x)))</f>
        <v>Latreille, 1816</v>
      </c>
      <c r="K1502" t="str">
        <f>IF($I1502="","",_xlfn.LET(_xlpm.x,VLOOKUP($I1502,'taxon-match_2026-08-31'!$A$2:$N$122,4,FALSE),IF(_xlpm.x=0,"",_xlpm.x)))</f>
        <v>urn:lsid:marinespecies.org:taxname:1135</v>
      </c>
      <c r="L1502" t="str">
        <f>IF($I1502="","",_xlfn.LET(_xlpm.x,VLOOKUP($I1502,'taxon-match_2026-08-31'!$A$2:$N$122,7,FALSE),IF(_xlpm.x=0,"",_xlpm.x)))</f>
        <v>Animalia</v>
      </c>
      <c r="M1502" t="str">
        <f>IF($I1502="","",_xlfn.LET(_xlpm.x,VLOOKUP($I1502,'taxon-match_2026-08-31'!$A$2:$N$122,8,FALSE),IF(_xlpm.x=0,"",_xlpm.x)))</f>
        <v>Arthropoda</v>
      </c>
      <c r="N1502" t="str">
        <f>IF($I1502="","",_xlfn.LET(_xlpm.x,VLOOKUP($I1502,'taxon-match_2026-08-31'!$A$2:$N$122,9,FALSE),IF(_xlpm.x=0,"",_xlpm.x)))</f>
        <v>Malacostraca</v>
      </c>
      <c r="O1502" t="str">
        <f>IF($I1502="","",_xlfn.LET(_xlpm.x,VLOOKUP($I1502,'taxon-match_2026-08-31'!$A$2:$N$122,10,FALSE),IF(_xlpm.x=0,"",_xlpm.x)))</f>
        <v>Amphipoda</v>
      </c>
      <c r="P1502" t="str">
        <f>IF($I1502="","",_xlfn.LET(_xlpm.x,VLOOKUP($I1502,'taxon-match_2026-08-31'!$A$2:$N$122,11,FALSE),IF(_xlpm.x=0,"",_xlpm.x)))</f>
        <v/>
      </c>
      <c r="Q1502" t="str">
        <f>IF($I1502="","",_xlfn.LET(_xlpm.x,VLOOKUP($I1502,'taxon-match_2026-08-31'!$A$2:$N$122,12,FALSE),IF(_xlpm.x=0,"",_xlpm.x)))</f>
        <v/>
      </c>
      <c r="R1502" t="str">
        <f>IF($I1502="","",_xlfn.LET(_xlpm.x,VLOOKUP($I1502,'taxon-match_2026-08-31'!$A$2:$N$122,14,FALSE),IF(_xlpm.x=0,"",_xlpm.x)))</f>
        <v/>
      </c>
      <c r="S1502" s="2" t="s">
        <v>2359</v>
      </c>
      <c r="T1502" t="s">
        <v>79</v>
      </c>
      <c r="X1502" t="str">
        <f>IF(T1502="","",_xlfn.LET(_xlpm.x,VLOOKUP(T1502,'Drop-down_menus'!$F$2:$G$16,2,FALSE),IF(_xlpm.x=0,"",_xlpm.x)))</f>
        <v/>
      </c>
      <c r="Y1502" t="str">
        <f>IF(U1502="","",_xlfn.LET(_xlpm.x,VLOOKUP(U1502,'Drop-down_menus'!$F$2:$G$16,2,FALSE),IF(_xlpm.x=0,"",_xlpm.x)))</f>
        <v/>
      </c>
      <c r="Z1502" t="str">
        <f>IF(V1502="","",_xlfn.LET(_xlpm.x,VLOOKUP(V1502,'Drop-down_menus'!$F$2:$G$16,2,FALSE),IF(_xlpm.x=0,"",_xlpm.x)))</f>
        <v/>
      </c>
      <c r="AA1502" t="str">
        <f>IF(W1502="","",_xlfn.LET(_xlpm.x,VLOOKUP(W1502,'Drop-down_menus'!$F$2:$G$16,2,FALSE),IF(_xlpm.x=0,"",_xlpm.x)))</f>
        <v/>
      </c>
      <c r="AB1502" t="s">
        <v>678</v>
      </c>
      <c r="AE1502" t="s">
        <v>679</v>
      </c>
      <c r="AH1502" s="2" t="s">
        <v>860</v>
      </c>
    </row>
    <row r="1503" spans="1:34" hidden="1" x14ac:dyDescent="0.2">
      <c r="A1503" s="2" t="s">
        <v>373</v>
      </c>
      <c r="C1503">
        <v>3874</v>
      </c>
      <c r="D1503" t="s">
        <v>700</v>
      </c>
      <c r="F1503" t="s">
        <v>686</v>
      </c>
      <c r="G1503">
        <v>25</v>
      </c>
      <c r="H1503" t="s">
        <v>686</v>
      </c>
      <c r="I1503" t="s">
        <v>686</v>
      </c>
      <c r="J1503" t="str">
        <f>IF($I1503="","",_xlfn.LET(_xlpm.x,VLOOKUP($I1503,'taxon-match_2026-08-31'!$A$2:$N$122,6,FALSE),IF(_xlpm.x=0,"",_xlpm.x)))</f>
        <v>Latreille, 1816</v>
      </c>
      <c r="K1503" t="str">
        <f>IF($I1503="","",_xlfn.LET(_xlpm.x,VLOOKUP($I1503,'taxon-match_2026-08-31'!$A$2:$N$122,4,FALSE),IF(_xlpm.x=0,"",_xlpm.x)))</f>
        <v>urn:lsid:marinespecies.org:taxname:1135</v>
      </c>
      <c r="L1503" t="str">
        <f>IF($I1503="","",_xlfn.LET(_xlpm.x,VLOOKUP($I1503,'taxon-match_2026-08-31'!$A$2:$N$122,7,FALSE),IF(_xlpm.x=0,"",_xlpm.x)))</f>
        <v>Animalia</v>
      </c>
      <c r="M1503" t="str">
        <f>IF($I1503="","",_xlfn.LET(_xlpm.x,VLOOKUP($I1503,'taxon-match_2026-08-31'!$A$2:$N$122,8,FALSE),IF(_xlpm.x=0,"",_xlpm.x)))</f>
        <v>Arthropoda</v>
      </c>
      <c r="N1503" t="str">
        <f>IF($I1503="","",_xlfn.LET(_xlpm.x,VLOOKUP($I1503,'taxon-match_2026-08-31'!$A$2:$N$122,9,FALSE),IF(_xlpm.x=0,"",_xlpm.x)))</f>
        <v>Malacostraca</v>
      </c>
      <c r="O1503" t="str">
        <f>IF($I1503="","",_xlfn.LET(_xlpm.x,VLOOKUP($I1503,'taxon-match_2026-08-31'!$A$2:$N$122,10,FALSE),IF(_xlpm.x=0,"",_xlpm.x)))</f>
        <v>Amphipoda</v>
      </c>
      <c r="P1503" t="str">
        <f>IF($I1503="","",_xlfn.LET(_xlpm.x,VLOOKUP($I1503,'taxon-match_2026-08-31'!$A$2:$N$122,11,FALSE),IF(_xlpm.x=0,"",_xlpm.x)))</f>
        <v/>
      </c>
      <c r="Q1503" t="str">
        <f>IF($I1503="","",_xlfn.LET(_xlpm.x,VLOOKUP($I1503,'taxon-match_2026-08-31'!$A$2:$N$122,12,FALSE),IF(_xlpm.x=0,"",_xlpm.x)))</f>
        <v/>
      </c>
      <c r="R1503" t="str">
        <f>IF($I1503="","",_xlfn.LET(_xlpm.x,VLOOKUP($I1503,'taxon-match_2026-08-31'!$A$2:$N$122,14,FALSE),IF(_xlpm.x=0,"",_xlpm.x)))</f>
        <v/>
      </c>
      <c r="S1503" s="2" t="s">
        <v>2359</v>
      </c>
      <c r="T1503" t="s">
        <v>79</v>
      </c>
      <c r="X1503" t="str">
        <f>IF(T1503="","",_xlfn.LET(_xlpm.x,VLOOKUP(T1503,'Drop-down_menus'!$F$2:$G$16,2,FALSE),IF(_xlpm.x=0,"",_xlpm.x)))</f>
        <v/>
      </c>
      <c r="Y1503" t="str">
        <f>IF(U1503="","",_xlfn.LET(_xlpm.x,VLOOKUP(U1503,'Drop-down_menus'!$F$2:$G$16,2,FALSE),IF(_xlpm.x=0,"",_xlpm.x)))</f>
        <v/>
      </c>
      <c r="Z1503" t="str">
        <f>IF(V1503="","",_xlfn.LET(_xlpm.x,VLOOKUP(V1503,'Drop-down_menus'!$F$2:$G$16,2,FALSE),IF(_xlpm.x=0,"",_xlpm.x)))</f>
        <v/>
      </c>
      <c r="AA1503" t="str">
        <f>IF(W1503="","",_xlfn.LET(_xlpm.x,VLOOKUP(W1503,'Drop-down_menus'!$F$2:$G$16,2,FALSE),IF(_xlpm.x=0,"",_xlpm.x)))</f>
        <v/>
      </c>
      <c r="AB1503" t="s">
        <v>678</v>
      </c>
      <c r="AE1503" t="s">
        <v>684</v>
      </c>
    </row>
    <row r="1504" spans="1:34" x14ac:dyDescent="0.2">
      <c r="A1504" s="2" t="s">
        <v>373</v>
      </c>
      <c r="C1504">
        <v>3875</v>
      </c>
      <c r="D1504" t="s">
        <v>700</v>
      </c>
      <c r="F1504" t="s">
        <v>832</v>
      </c>
      <c r="G1504">
        <v>1</v>
      </c>
      <c r="H1504" t="s">
        <v>832</v>
      </c>
      <c r="I1504" t="s">
        <v>832</v>
      </c>
      <c r="J1504" t="str">
        <f>IF($I1504="","",_xlfn.LET(_xlpm.x,VLOOKUP($I1504,'taxon-match_2026-08-31'!$A$2:$N$122,6,FALSE),IF(_xlpm.x=0,"",_xlpm.x)))</f>
        <v>Eights, 1852</v>
      </c>
      <c r="K1504" t="str">
        <f>IF($I1504="","",_xlfn.LET(_xlpm.x,VLOOKUP($I1504,'taxon-match_2026-08-31'!$A$2:$N$122,4,FALSE),IF(_xlpm.x=0,"",_xlpm.x)))</f>
        <v>urn:lsid:marinespecies.org:taxname:174803</v>
      </c>
      <c r="L1504" t="str">
        <f>IF($I1504="","",_xlfn.LET(_xlpm.x,VLOOKUP($I1504,'taxon-match_2026-08-31'!$A$2:$N$122,7,FALSE),IF(_xlpm.x=0,"",_xlpm.x)))</f>
        <v>Animalia</v>
      </c>
      <c r="M1504" t="str">
        <f>IF($I1504="","",_xlfn.LET(_xlpm.x,VLOOKUP($I1504,'taxon-match_2026-08-31'!$A$2:$N$122,8,FALSE),IF(_xlpm.x=0,"",_xlpm.x)))</f>
        <v>Arthropoda</v>
      </c>
      <c r="N1504" t="str">
        <f>IF($I1504="","",_xlfn.LET(_xlpm.x,VLOOKUP($I1504,'taxon-match_2026-08-31'!$A$2:$N$122,9,FALSE),IF(_xlpm.x=0,"",_xlpm.x)))</f>
        <v>Malacostraca</v>
      </c>
      <c r="O1504" t="str">
        <f>IF($I1504="","",_xlfn.LET(_xlpm.x,VLOOKUP($I1504,'taxon-match_2026-08-31'!$A$2:$N$122,10,FALSE),IF(_xlpm.x=0,"",_xlpm.x)))</f>
        <v>Isopoda</v>
      </c>
      <c r="P1504" t="str">
        <f>IF($I1504="","",_xlfn.LET(_xlpm.x,VLOOKUP($I1504,'taxon-match_2026-08-31'!$A$2:$N$122,11,FALSE),IF(_xlpm.x=0,"",_xlpm.x)))</f>
        <v>Chaetiliidae</v>
      </c>
      <c r="Q1504" t="str">
        <f>IF($I1504="","",_xlfn.LET(_xlpm.x,VLOOKUP($I1504,'taxon-match_2026-08-31'!$A$2:$N$122,12,FALSE),IF(_xlpm.x=0,"",_xlpm.x)))</f>
        <v>Glyptonotus</v>
      </c>
      <c r="R1504" t="str">
        <f>IF($I1504="","",_xlfn.LET(_xlpm.x,VLOOKUP($I1504,'taxon-match_2026-08-31'!$A$2:$N$122,14,FALSE),IF(_xlpm.x=0,"",_xlpm.x)))</f>
        <v>antarcticus</v>
      </c>
      <c r="S1504" s="2" t="s">
        <v>2609</v>
      </c>
      <c r="T1504" t="s">
        <v>79</v>
      </c>
      <c r="X1504" t="str">
        <f>IF(T1504="","",_xlfn.LET(_xlpm.x,VLOOKUP(T1504,'Drop-down_menus'!$F$2:$G$16,2,FALSE),IF(_xlpm.x=0,"",_xlpm.x)))</f>
        <v/>
      </c>
      <c r="Y1504" t="str">
        <f>IF(U1504="","",_xlfn.LET(_xlpm.x,VLOOKUP(U1504,'Drop-down_menus'!$F$2:$G$16,2,FALSE),IF(_xlpm.x=0,"",_xlpm.x)))</f>
        <v/>
      </c>
      <c r="Z1504" t="str">
        <f>IF(V1504="","",_xlfn.LET(_xlpm.x,VLOOKUP(V1504,'Drop-down_menus'!$F$2:$G$16,2,FALSE),IF(_xlpm.x=0,"",_xlpm.x)))</f>
        <v/>
      </c>
      <c r="AA1504" t="str">
        <f>IF(W1504="","",_xlfn.LET(_xlpm.x,VLOOKUP(W1504,'Drop-down_menus'!$F$2:$G$16,2,FALSE),IF(_xlpm.x=0,"",_xlpm.x)))</f>
        <v/>
      </c>
      <c r="AH1504" s="2" t="s">
        <v>857</v>
      </c>
    </row>
    <row r="1505" spans="1:31" hidden="1" x14ac:dyDescent="0.2">
      <c r="A1505" s="2" t="s">
        <v>382</v>
      </c>
      <c r="C1505">
        <v>3541</v>
      </c>
      <c r="D1505" t="s">
        <v>711</v>
      </c>
      <c r="E1505" t="s">
        <v>740</v>
      </c>
      <c r="I1505" t="s">
        <v>2611</v>
      </c>
      <c r="J1505" t="str">
        <f>IF($I1505="","",_xlfn.LET(_xlpm.x,VLOOKUP($I1505,'taxon-match_2026-08-31'!$A$2:$N$122,6,FALSE),IF(_xlpm.x=0,"",_xlpm.x)))</f>
        <v/>
      </c>
      <c r="K1505" t="str">
        <f>IF($I1505="","",_xlfn.LET(_xlpm.x,VLOOKUP($I1505,'taxon-match_2026-08-31'!$A$2:$N$122,4,FALSE),IF(_xlpm.x=0,"",_xlpm.x)))</f>
        <v/>
      </c>
      <c r="L1505" t="str">
        <f>IF($I1505="","",_xlfn.LET(_xlpm.x,VLOOKUP($I1505,'taxon-match_2026-08-31'!$A$2:$N$122,7,FALSE),IF(_xlpm.x=0,"",_xlpm.x)))</f>
        <v/>
      </c>
      <c r="M1505" t="str">
        <f>IF($I1505="","",_xlfn.LET(_xlpm.x,VLOOKUP($I1505,'taxon-match_2026-08-31'!$A$2:$N$122,8,FALSE),IF(_xlpm.x=0,"",_xlpm.x)))</f>
        <v/>
      </c>
      <c r="N1505" t="str">
        <f>IF($I1505="","",_xlfn.LET(_xlpm.x,VLOOKUP($I1505,'taxon-match_2026-08-31'!$A$2:$N$122,9,FALSE),IF(_xlpm.x=0,"",_xlpm.x)))</f>
        <v/>
      </c>
      <c r="O1505" t="str">
        <f>IF($I1505="","",_xlfn.LET(_xlpm.x,VLOOKUP($I1505,'taxon-match_2026-08-31'!$A$2:$N$122,10,FALSE),IF(_xlpm.x=0,"",_xlpm.x)))</f>
        <v/>
      </c>
      <c r="P1505" t="str">
        <f>IF($I1505="","",_xlfn.LET(_xlpm.x,VLOOKUP($I1505,'taxon-match_2026-08-31'!$A$2:$N$122,11,FALSE),IF(_xlpm.x=0,"",_xlpm.x)))</f>
        <v/>
      </c>
      <c r="Q1505" t="str">
        <f>IF($I1505="","",_xlfn.LET(_xlpm.x,VLOOKUP($I1505,'taxon-match_2026-08-31'!$A$2:$N$122,12,FALSE),IF(_xlpm.x=0,"",_xlpm.x)))</f>
        <v/>
      </c>
      <c r="R1505" t="str">
        <f>IF($I1505="","",_xlfn.LET(_xlpm.x,VLOOKUP($I1505,'taxon-match_2026-08-31'!$A$2:$N$122,14,FALSE),IF(_xlpm.x=0,"",_xlpm.x)))</f>
        <v/>
      </c>
      <c r="T1505" t="s">
        <v>71</v>
      </c>
      <c r="U1505" t="s">
        <v>254</v>
      </c>
      <c r="X1505" t="str">
        <f>IF(T1505="","",_xlfn.LET(_xlpm.x,VLOOKUP(T1505,'Drop-down_menus'!$F$2:$G$16,2,FALSE),IF(_xlpm.x=0,"",_xlpm.x)))</f>
        <v>https://orcid.org/0009-0002-6669-2911</v>
      </c>
      <c r="Y1505" t="str">
        <f>IF(U1505="","",_xlfn.LET(_xlpm.x,VLOOKUP(U1505,'Drop-down_menus'!$F$2:$G$16,2,FALSE),IF(_xlpm.x=0,"",_xlpm.x)))</f>
        <v/>
      </c>
      <c r="Z1505" t="str">
        <f>IF(V1505="","",_xlfn.LET(_xlpm.x,VLOOKUP(V1505,'Drop-down_menus'!$F$2:$G$16,2,FALSE),IF(_xlpm.x=0,"",_xlpm.x)))</f>
        <v/>
      </c>
      <c r="AA1505" t="str">
        <f>IF(W1505="","",_xlfn.LET(_xlpm.x,VLOOKUP(W1505,'Drop-down_menus'!$F$2:$G$16,2,FALSE),IF(_xlpm.x=0,"",_xlpm.x)))</f>
        <v/>
      </c>
      <c r="AE1505" t="s">
        <v>739</v>
      </c>
    </row>
    <row r="1506" spans="1:31" hidden="1" x14ac:dyDescent="0.2">
      <c r="A1506" s="2" t="s">
        <v>382</v>
      </c>
      <c r="C1506">
        <v>3542</v>
      </c>
      <c r="D1506" t="s">
        <v>711</v>
      </c>
      <c r="E1506" t="s">
        <v>738</v>
      </c>
      <c r="I1506" t="s">
        <v>2611</v>
      </c>
      <c r="J1506" t="str">
        <f>IF($I1506="","",_xlfn.LET(_xlpm.x,VLOOKUP($I1506,'taxon-match_2026-08-31'!$A$2:$N$122,6,FALSE),IF(_xlpm.x=0,"",_xlpm.x)))</f>
        <v/>
      </c>
      <c r="K1506" t="str">
        <f>IF($I1506="","",_xlfn.LET(_xlpm.x,VLOOKUP($I1506,'taxon-match_2026-08-31'!$A$2:$N$122,4,FALSE),IF(_xlpm.x=0,"",_xlpm.x)))</f>
        <v/>
      </c>
      <c r="L1506" t="str">
        <f>IF($I1506="","",_xlfn.LET(_xlpm.x,VLOOKUP($I1506,'taxon-match_2026-08-31'!$A$2:$N$122,7,FALSE),IF(_xlpm.x=0,"",_xlpm.x)))</f>
        <v/>
      </c>
      <c r="M1506" t="str">
        <f>IF($I1506="","",_xlfn.LET(_xlpm.x,VLOOKUP($I1506,'taxon-match_2026-08-31'!$A$2:$N$122,8,FALSE),IF(_xlpm.x=0,"",_xlpm.x)))</f>
        <v/>
      </c>
      <c r="N1506" t="str">
        <f>IF($I1506="","",_xlfn.LET(_xlpm.x,VLOOKUP($I1506,'taxon-match_2026-08-31'!$A$2:$N$122,9,FALSE),IF(_xlpm.x=0,"",_xlpm.x)))</f>
        <v/>
      </c>
      <c r="O1506" t="str">
        <f>IF($I1506="","",_xlfn.LET(_xlpm.x,VLOOKUP($I1506,'taxon-match_2026-08-31'!$A$2:$N$122,10,FALSE),IF(_xlpm.x=0,"",_xlpm.x)))</f>
        <v/>
      </c>
      <c r="P1506" t="str">
        <f>IF($I1506="","",_xlfn.LET(_xlpm.x,VLOOKUP($I1506,'taxon-match_2026-08-31'!$A$2:$N$122,11,FALSE),IF(_xlpm.x=0,"",_xlpm.x)))</f>
        <v/>
      </c>
      <c r="Q1506" t="str">
        <f>IF($I1506="","",_xlfn.LET(_xlpm.x,VLOOKUP($I1506,'taxon-match_2026-08-31'!$A$2:$N$122,12,FALSE),IF(_xlpm.x=0,"",_xlpm.x)))</f>
        <v/>
      </c>
      <c r="R1506" t="str">
        <f>IF($I1506="","",_xlfn.LET(_xlpm.x,VLOOKUP($I1506,'taxon-match_2026-08-31'!$A$2:$N$122,14,FALSE),IF(_xlpm.x=0,"",_xlpm.x)))</f>
        <v/>
      </c>
      <c r="T1506" t="s">
        <v>71</v>
      </c>
      <c r="U1506" t="s">
        <v>254</v>
      </c>
      <c r="X1506" t="str">
        <f>IF(T1506="","",_xlfn.LET(_xlpm.x,VLOOKUP(T1506,'Drop-down_menus'!$F$2:$G$16,2,FALSE),IF(_xlpm.x=0,"",_xlpm.x)))</f>
        <v>https://orcid.org/0009-0002-6669-2911</v>
      </c>
      <c r="Y1506" t="str">
        <f>IF(U1506="","",_xlfn.LET(_xlpm.x,VLOOKUP(U1506,'Drop-down_menus'!$F$2:$G$16,2,FALSE),IF(_xlpm.x=0,"",_xlpm.x)))</f>
        <v/>
      </c>
      <c r="Z1506" t="str">
        <f>IF(V1506="","",_xlfn.LET(_xlpm.x,VLOOKUP(V1506,'Drop-down_menus'!$F$2:$G$16,2,FALSE),IF(_xlpm.x=0,"",_xlpm.x)))</f>
        <v/>
      </c>
      <c r="AA1506" t="str">
        <f>IF(W1506="","",_xlfn.LET(_xlpm.x,VLOOKUP(W1506,'Drop-down_menus'!$F$2:$G$16,2,FALSE),IF(_xlpm.x=0,"",_xlpm.x)))</f>
        <v/>
      </c>
      <c r="AE1506" t="s">
        <v>739</v>
      </c>
    </row>
    <row r="1507" spans="1:31" hidden="1" x14ac:dyDescent="0.2">
      <c r="A1507" s="2" t="s">
        <v>382</v>
      </c>
      <c r="C1507">
        <v>3543</v>
      </c>
      <c r="D1507" t="s">
        <v>711</v>
      </c>
      <c r="E1507" t="s">
        <v>721</v>
      </c>
      <c r="I1507" t="s">
        <v>2611</v>
      </c>
      <c r="J1507" t="str">
        <f>IF($I1507="","",_xlfn.LET(_xlpm.x,VLOOKUP($I1507,'taxon-match_2026-08-31'!$A$2:$N$122,6,FALSE),IF(_xlpm.x=0,"",_xlpm.x)))</f>
        <v/>
      </c>
      <c r="K1507" t="str">
        <f>IF($I1507="","",_xlfn.LET(_xlpm.x,VLOOKUP($I1507,'taxon-match_2026-08-31'!$A$2:$N$122,4,FALSE),IF(_xlpm.x=0,"",_xlpm.x)))</f>
        <v/>
      </c>
      <c r="L1507" t="str">
        <f>IF($I1507="","",_xlfn.LET(_xlpm.x,VLOOKUP($I1507,'taxon-match_2026-08-31'!$A$2:$N$122,7,FALSE),IF(_xlpm.x=0,"",_xlpm.x)))</f>
        <v/>
      </c>
      <c r="M1507" t="str">
        <f>IF($I1507="","",_xlfn.LET(_xlpm.x,VLOOKUP($I1507,'taxon-match_2026-08-31'!$A$2:$N$122,8,FALSE),IF(_xlpm.x=0,"",_xlpm.x)))</f>
        <v/>
      </c>
      <c r="N1507" t="str">
        <f>IF($I1507="","",_xlfn.LET(_xlpm.x,VLOOKUP($I1507,'taxon-match_2026-08-31'!$A$2:$N$122,9,FALSE),IF(_xlpm.x=0,"",_xlpm.x)))</f>
        <v/>
      </c>
      <c r="O1507" t="str">
        <f>IF($I1507="","",_xlfn.LET(_xlpm.x,VLOOKUP($I1507,'taxon-match_2026-08-31'!$A$2:$N$122,10,FALSE),IF(_xlpm.x=0,"",_xlpm.x)))</f>
        <v/>
      </c>
      <c r="P1507" t="str">
        <f>IF($I1507="","",_xlfn.LET(_xlpm.x,VLOOKUP($I1507,'taxon-match_2026-08-31'!$A$2:$N$122,11,FALSE),IF(_xlpm.x=0,"",_xlpm.x)))</f>
        <v/>
      </c>
      <c r="Q1507" t="str">
        <f>IF($I1507="","",_xlfn.LET(_xlpm.x,VLOOKUP($I1507,'taxon-match_2026-08-31'!$A$2:$N$122,12,FALSE),IF(_xlpm.x=0,"",_xlpm.x)))</f>
        <v/>
      </c>
      <c r="R1507" t="str">
        <f>IF($I1507="","",_xlfn.LET(_xlpm.x,VLOOKUP($I1507,'taxon-match_2026-08-31'!$A$2:$N$122,14,FALSE),IF(_xlpm.x=0,"",_xlpm.x)))</f>
        <v/>
      </c>
      <c r="T1507" t="s">
        <v>71</v>
      </c>
      <c r="U1507" t="s">
        <v>254</v>
      </c>
      <c r="X1507" t="str">
        <f>IF(T1507="","",_xlfn.LET(_xlpm.x,VLOOKUP(T1507,'Drop-down_menus'!$F$2:$G$16,2,FALSE),IF(_xlpm.x=0,"",_xlpm.x)))</f>
        <v>https://orcid.org/0009-0002-6669-2911</v>
      </c>
      <c r="Y1507" t="str">
        <f>IF(U1507="","",_xlfn.LET(_xlpm.x,VLOOKUP(U1507,'Drop-down_menus'!$F$2:$G$16,2,FALSE),IF(_xlpm.x=0,"",_xlpm.x)))</f>
        <v/>
      </c>
      <c r="Z1507" t="str">
        <f>IF(V1507="","",_xlfn.LET(_xlpm.x,VLOOKUP(V1507,'Drop-down_menus'!$F$2:$G$16,2,FALSE),IF(_xlpm.x=0,"",_xlpm.x)))</f>
        <v/>
      </c>
      <c r="AA1507" t="str">
        <f>IF(W1507="","",_xlfn.LET(_xlpm.x,VLOOKUP(W1507,'Drop-down_menus'!$F$2:$G$16,2,FALSE),IF(_xlpm.x=0,"",_xlpm.x)))</f>
        <v/>
      </c>
      <c r="AB1507" t="s">
        <v>722</v>
      </c>
      <c r="AE1507" t="s">
        <v>723</v>
      </c>
    </row>
    <row r="1508" spans="1:31" hidden="1" x14ac:dyDescent="0.2">
      <c r="A1508" s="2" t="s">
        <v>382</v>
      </c>
      <c r="C1508">
        <v>3544</v>
      </c>
      <c r="D1508" t="s">
        <v>711</v>
      </c>
      <c r="E1508" t="s">
        <v>721</v>
      </c>
      <c r="I1508" t="s">
        <v>2611</v>
      </c>
      <c r="J1508" t="str">
        <f>IF($I1508="","",_xlfn.LET(_xlpm.x,VLOOKUP($I1508,'taxon-match_2026-08-31'!$A$2:$N$122,6,FALSE),IF(_xlpm.x=0,"",_xlpm.x)))</f>
        <v/>
      </c>
      <c r="K1508" t="str">
        <f>IF($I1508="","",_xlfn.LET(_xlpm.x,VLOOKUP($I1508,'taxon-match_2026-08-31'!$A$2:$N$122,4,FALSE),IF(_xlpm.x=0,"",_xlpm.x)))</f>
        <v/>
      </c>
      <c r="L1508" t="str">
        <f>IF($I1508="","",_xlfn.LET(_xlpm.x,VLOOKUP($I1508,'taxon-match_2026-08-31'!$A$2:$N$122,7,FALSE),IF(_xlpm.x=0,"",_xlpm.x)))</f>
        <v/>
      </c>
      <c r="M1508" t="str">
        <f>IF($I1508="","",_xlfn.LET(_xlpm.x,VLOOKUP($I1508,'taxon-match_2026-08-31'!$A$2:$N$122,8,FALSE),IF(_xlpm.x=0,"",_xlpm.x)))</f>
        <v/>
      </c>
      <c r="N1508" t="str">
        <f>IF($I1508="","",_xlfn.LET(_xlpm.x,VLOOKUP($I1508,'taxon-match_2026-08-31'!$A$2:$N$122,9,FALSE),IF(_xlpm.x=0,"",_xlpm.x)))</f>
        <v/>
      </c>
      <c r="O1508" t="str">
        <f>IF($I1508="","",_xlfn.LET(_xlpm.x,VLOOKUP($I1508,'taxon-match_2026-08-31'!$A$2:$N$122,10,FALSE),IF(_xlpm.x=0,"",_xlpm.x)))</f>
        <v/>
      </c>
      <c r="P1508" t="str">
        <f>IF($I1508="","",_xlfn.LET(_xlpm.x,VLOOKUP($I1508,'taxon-match_2026-08-31'!$A$2:$N$122,11,FALSE),IF(_xlpm.x=0,"",_xlpm.x)))</f>
        <v/>
      </c>
      <c r="Q1508" t="str">
        <f>IF($I1508="","",_xlfn.LET(_xlpm.x,VLOOKUP($I1508,'taxon-match_2026-08-31'!$A$2:$N$122,12,FALSE),IF(_xlpm.x=0,"",_xlpm.x)))</f>
        <v/>
      </c>
      <c r="R1508" t="str">
        <f>IF($I1508="","",_xlfn.LET(_xlpm.x,VLOOKUP($I1508,'taxon-match_2026-08-31'!$A$2:$N$122,14,FALSE),IF(_xlpm.x=0,"",_xlpm.x)))</f>
        <v/>
      </c>
      <c r="T1508" t="s">
        <v>71</v>
      </c>
      <c r="U1508" t="s">
        <v>254</v>
      </c>
      <c r="X1508" t="str">
        <f>IF(T1508="","",_xlfn.LET(_xlpm.x,VLOOKUP(T1508,'Drop-down_menus'!$F$2:$G$16,2,FALSE),IF(_xlpm.x=0,"",_xlpm.x)))</f>
        <v>https://orcid.org/0009-0002-6669-2911</v>
      </c>
      <c r="Y1508" t="str">
        <f>IF(U1508="","",_xlfn.LET(_xlpm.x,VLOOKUP(U1508,'Drop-down_menus'!$F$2:$G$16,2,FALSE),IF(_xlpm.x=0,"",_xlpm.x)))</f>
        <v/>
      </c>
      <c r="Z1508" t="str">
        <f>IF(V1508="","",_xlfn.LET(_xlpm.x,VLOOKUP(V1508,'Drop-down_menus'!$F$2:$G$16,2,FALSE),IF(_xlpm.x=0,"",_xlpm.x)))</f>
        <v/>
      </c>
      <c r="AA1508" t="str">
        <f>IF(W1508="","",_xlfn.LET(_xlpm.x,VLOOKUP(W1508,'Drop-down_menus'!$F$2:$G$16,2,FALSE),IF(_xlpm.x=0,"",_xlpm.x)))</f>
        <v/>
      </c>
      <c r="AB1508" t="s">
        <v>722</v>
      </c>
      <c r="AE1508" t="s">
        <v>723</v>
      </c>
    </row>
    <row r="1509" spans="1:31" hidden="1" x14ac:dyDescent="0.2">
      <c r="A1509" s="2" t="s">
        <v>382</v>
      </c>
      <c r="C1509">
        <v>3545</v>
      </c>
      <c r="D1509" t="s">
        <v>711</v>
      </c>
      <c r="E1509" t="s">
        <v>724</v>
      </c>
      <c r="I1509" t="s">
        <v>2611</v>
      </c>
      <c r="J1509" t="str">
        <f>IF($I1509="","",_xlfn.LET(_xlpm.x,VLOOKUP($I1509,'taxon-match_2026-08-31'!$A$2:$N$122,6,FALSE),IF(_xlpm.x=0,"",_xlpm.x)))</f>
        <v/>
      </c>
      <c r="K1509" t="str">
        <f>IF($I1509="","",_xlfn.LET(_xlpm.x,VLOOKUP($I1509,'taxon-match_2026-08-31'!$A$2:$N$122,4,FALSE),IF(_xlpm.x=0,"",_xlpm.x)))</f>
        <v/>
      </c>
      <c r="L1509" t="str">
        <f>IF($I1509="","",_xlfn.LET(_xlpm.x,VLOOKUP($I1509,'taxon-match_2026-08-31'!$A$2:$N$122,7,FALSE),IF(_xlpm.x=0,"",_xlpm.x)))</f>
        <v/>
      </c>
      <c r="M1509" t="str">
        <f>IF($I1509="","",_xlfn.LET(_xlpm.x,VLOOKUP($I1509,'taxon-match_2026-08-31'!$A$2:$N$122,8,FALSE),IF(_xlpm.x=0,"",_xlpm.x)))</f>
        <v/>
      </c>
      <c r="N1509" t="str">
        <f>IF($I1509="","",_xlfn.LET(_xlpm.x,VLOOKUP($I1509,'taxon-match_2026-08-31'!$A$2:$N$122,9,FALSE),IF(_xlpm.x=0,"",_xlpm.x)))</f>
        <v/>
      </c>
      <c r="O1509" t="str">
        <f>IF($I1509="","",_xlfn.LET(_xlpm.x,VLOOKUP($I1509,'taxon-match_2026-08-31'!$A$2:$N$122,10,FALSE),IF(_xlpm.x=0,"",_xlpm.x)))</f>
        <v/>
      </c>
      <c r="P1509" t="str">
        <f>IF($I1509="","",_xlfn.LET(_xlpm.x,VLOOKUP($I1509,'taxon-match_2026-08-31'!$A$2:$N$122,11,FALSE),IF(_xlpm.x=0,"",_xlpm.x)))</f>
        <v/>
      </c>
      <c r="Q1509" t="str">
        <f>IF($I1509="","",_xlfn.LET(_xlpm.x,VLOOKUP($I1509,'taxon-match_2026-08-31'!$A$2:$N$122,12,FALSE),IF(_xlpm.x=0,"",_xlpm.x)))</f>
        <v/>
      </c>
      <c r="R1509" t="str">
        <f>IF($I1509="","",_xlfn.LET(_xlpm.x,VLOOKUP($I1509,'taxon-match_2026-08-31'!$A$2:$N$122,14,FALSE),IF(_xlpm.x=0,"",_xlpm.x)))</f>
        <v/>
      </c>
      <c r="T1509" t="s">
        <v>71</v>
      </c>
      <c r="U1509" t="s">
        <v>254</v>
      </c>
      <c r="X1509" t="str">
        <f>IF(T1509="","",_xlfn.LET(_xlpm.x,VLOOKUP(T1509,'Drop-down_menus'!$F$2:$G$16,2,FALSE),IF(_xlpm.x=0,"",_xlpm.x)))</f>
        <v>https://orcid.org/0009-0002-6669-2911</v>
      </c>
      <c r="Y1509" t="str">
        <f>IF(U1509="","",_xlfn.LET(_xlpm.x,VLOOKUP(U1509,'Drop-down_menus'!$F$2:$G$16,2,FALSE),IF(_xlpm.x=0,"",_xlpm.x)))</f>
        <v/>
      </c>
      <c r="Z1509" t="str">
        <f>IF(V1509="","",_xlfn.LET(_xlpm.x,VLOOKUP(V1509,'Drop-down_menus'!$F$2:$G$16,2,FALSE),IF(_xlpm.x=0,"",_xlpm.x)))</f>
        <v/>
      </c>
      <c r="AA1509" t="str">
        <f>IF(W1509="","",_xlfn.LET(_xlpm.x,VLOOKUP(W1509,'Drop-down_menus'!$F$2:$G$16,2,FALSE),IF(_xlpm.x=0,"",_xlpm.x)))</f>
        <v/>
      </c>
      <c r="AB1509" t="s">
        <v>722</v>
      </c>
      <c r="AE1509" t="s">
        <v>723</v>
      </c>
    </row>
    <row r="1510" spans="1:31" hidden="1" x14ac:dyDescent="0.2">
      <c r="A1510" s="2" t="s">
        <v>382</v>
      </c>
      <c r="C1510">
        <v>3546</v>
      </c>
      <c r="D1510" t="s">
        <v>711</v>
      </c>
      <c r="E1510" t="s">
        <v>724</v>
      </c>
      <c r="I1510" t="s">
        <v>2611</v>
      </c>
      <c r="J1510" t="str">
        <f>IF($I1510="","",_xlfn.LET(_xlpm.x,VLOOKUP($I1510,'taxon-match_2026-08-31'!$A$2:$N$122,6,FALSE),IF(_xlpm.x=0,"",_xlpm.x)))</f>
        <v/>
      </c>
      <c r="K1510" t="str">
        <f>IF($I1510="","",_xlfn.LET(_xlpm.x,VLOOKUP($I1510,'taxon-match_2026-08-31'!$A$2:$N$122,4,FALSE),IF(_xlpm.x=0,"",_xlpm.x)))</f>
        <v/>
      </c>
      <c r="L1510" t="str">
        <f>IF($I1510="","",_xlfn.LET(_xlpm.x,VLOOKUP($I1510,'taxon-match_2026-08-31'!$A$2:$N$122,7,FALSE),IF(_xlpm.x=0,"",_xlpm.x)))</f>
        <v/>
      </c>
      <c r="M1510" t="str">
        <f>IF($I1510="","",_xlfn.LET(_xlpm.x,VLOOKUP($I1510,'taxon-match_2026-08-31'!$A$2:$N$122,8,FALSE),IF(_xlpm.x=0,"",_xlpm.x)))</f>
        <v/>
      </c>
      <c r="N1510" t="str">
        <f>IF($I1510="","",_xlfn.LET(_xlpm.x,VLOOKUP($I1510,'taxon-match_2026-08-31'!$A$2:$N$122,9,FALSE),IF(_xlpm.x=0,"",_xlpm.x)))</f>
        <v/>
      </c>
      <c r="O1510" t="str">
        <f>IF($I1510="","",_xlfn.LET(_xlpm.x,VLOOKUP($I1510,'taxon-match_2026-08-31'!$A$2:$N$122,10,FALSE),IF(_xlpm.x=0,"",_xlpm.x)))</f>
        <v/>
      </c>
      <c r="P1510" t="str">
        <f>IF($I1510="","",_xlfn.LET(_xlpm.x,VLOOKUP($I1510,'taxon-match_2026-08-31'!$A$2:$N$122,11,FALSE),IF(_xlpm.x=0,"",_xlpm.x)))</f>
        <v/>
      </c>
      <c r="Q1510" t="str">
        <f>IF($I1510="","",_xlfn.LET(_xlpm.x,VLOOKUP($I1510,'taxon-match_2026-08-31'!$A$2:$N$122,12,FALSE),IF(_xlpm.x=0,"",_xlpm.x)))</f>
        <v/>
      </c>
      <c r="R1510" t="str">
        <f>IF($I1510="","",_xlfn.LET(_xlpm.x,VLOOKUP($I1510,'taxon-match_2026-08-31'!$A$2:$N$122,14,FALSE),IF(_xlpm.x=0,"",_xlpm.x)))</f>
        <v/>
      </c>
      <c r="T1510" t="s">
        <v>71</v>
      </c>
      <c r="U1510" t="s">
        <v>254</v>
      </c>
      <c r="X1510" t="str">
        <f>IF(T1510="","",_xlfn.LET(_xlpm.x,VLOOKUP(T1510,'Drop-down_menus'!$F$2:$G$16,2,FALSE),IF(_xlpm.x=0,"",_xlpm.x)))</f>
        <v>https://orcid.org/0009-0002-6669-2911</v>
      </c>
      <c r="Y1510" t="str">
        <f>IF(U1510="","",_xlfn.LET(_xlpm.x,VLOOKUP(U1510,'Drop-down_menus'!$F$2:$G$16,2,FALSE),IF(_xlpm.x=0,"",_xlpm.x)))</f>
        <v/>
      </c>
      <c r="Z1510" t="str">
        <f>IF(V1510="","",_xlfn.LET(_xlpm.x,VLOOKUP(V1510,'Drop-down_menus'!$F$2:$G$16,2,FALSE),IF(_xlpm.x=0,"",_xlpm.x)))</f>
        <v/>
      </c>
      <c r="AA1510" t="str">
        <f>IF(W1510="","",_xlfn.LET(_xlpm.x,VLOOKUP(W1510,'Drop-down_menus'!$F$2:$G$16,2,FALSE),IF(_xlpm.x=0,"",_xlpm.x)))</f>
        <v/>
      </c>
      <c r="AB1510" t="s">
        <v>722</v>
      </c>
      <c r="AE1510" t="s">
        <v>723</v>
      </c>
    </row>
    <row r="1511" spans="1:31" hidden="1" x14ac:dyDescent="0.2">
      <c r="A1511" s="2" t="s">
        <v>382</v>
      </c>
      <c r="C1511">
        <v>3547</v>
      </c>
      <c r="D1511" t="s">
        <v>711</v>
      </c>
      <c r="E1511" t="s">
        <v>725</v>
      </c>
      <c r="I1511" t="s">
        <v>2611</v>
      </c>
      <c r="J1511" t="str">
        <f>IF($I1511="","",_xlfn.LET(_xlpm.x,VLOOKUP($I1511,'taxon-match_2026-08-31'!$A$2:$N$122,6,FALSE),IF(_xlpm.x=0,"",_xlpm.x)))</f>
        <v/>
      </c>
      <c r="K1511" t="str">
        <f>IF($I1511="","",_xlfn.LET(_xlpm.x,VLOOKUP($I1511,'taxon-match_2026-08-31'!$A$2:$N$122,4,FALSE),IF(_xlpm.x=0,"",_xlpm.x)))</f>
        <v/>
      </c>
      <c r="L1511" t="str">
        <f>IF($I1511="","",_xlfn.LET(_xlpm.x,VLOOKUP($I1511,'taxon-match_2026-08-31'!$A$2:$N$122,7,FALSE),IF(_xlpm.x=0,"",_xlpm.x)))</f>
        <v/>
      </c>
      <c r="M1511" t="str">
        <f>IF($I1511="","",_xlfn.LET(_xlpm.x,VLOOKUP($I1511,'taxon-match_2026-08-31'!$A$2:$N$122,8,FALSE),IF(_xlpm.x=0,"",_xlpm.x)))</f>
        <v/>
      </c>
      <c r="N1511" t="str">
        <f>IF($I1511="","",_xlfn.LET(_xlpm.x,VLOOKUP($I1511,'taxon-match_2026-08-31'!$A$2:$N$122,9,FALSE),IF(_xlpm.x=0,"",_xlpm.x)))</f>
        <v/>
      </c>
      <c r="O1511" t="str">
        <f>IF($I1511="","",_xlfn.LET(_xlpm.x,VLOOKUP($I1511,'taxon-match_2026-08-31'!$A$2:$N$122,10,FALSE),IF(_xlpm.x=0,"",_xlpm.x)))</f>
        <v/>
      </c>
      <c r="P1511" t="str">
        <f>IF($I1511="","",_xlfn.LET(_xlpm.x,VLOOKUP($I1511,'taxon-match_2026-08-31'!$A$2:$N$122,11,FALSE),IF(_xlpm.x=0,"",_xlpm.x)))</f>
        <v/>
      </c>
      <c r="Q1511" t="str">
        <f>IF($I1511="","",_xlfn.LET(_xlpm.x,VLOOKUP($I1511,'taxon-match_2026-08-31'!$A$2:$N$122,12,FALSE),IF(_xlpm.x=0,"",_xlpm.x)))</f>
        <v/>
      </c>
      <c r="R1511" t="str">
        <f>IF($I1511="","",_xlfn.LET(_xlpm.x,VLOOKUP($I1511,'taxon-match_2026-08-31'!$A$2:$N$122,14,FALSE),IF(_xlpm.x=0,"",_xlpm.x)))</f>
        <v/>
      </c>
      <c r="T1511" t="s">
        <v>71</v>
      </c>
      <c r="U1511" t="s">
        <v>254</v>
      </c>
      <c r="X1511" t="str">
        <f>IF(T1511="","",_xlfn.LET(_xlpm.x,VLOOKUP(T1511,'Drop-down_menus'!$F$2:$G$16,2,FALSE),IF(_xlpm.x=0,"",_xlpm.x)))</f>
        <v>https://orcid.org/0009-0002-6669-2911</v>
      </c>
      <c r="Y1511" t="str">
        <f>IF(U1511="","",_xlfn.LET(_xlpm.x,VLOOKUP(U1511,'Drop-down_menus'!$F$2:$G$16,2,FALSE),IF(_xlpm.x=0,"",_xlpm.x)))</f>
        <v/>
      </c>
      <c r="Z1511" t="str">
        <f>IF(V1511="","",_xlfn.LET(_xlpm.x,VLOOKUP(V1511,'Drop-down_menus'!$F$2:$G$16,2,FALSE),IF(_xlpm.x=0,"",_xlpm.x)))</f>
        <v/>
      </c>
      <c r="AA1511" t="str">
        <f>IF(W1511="","",_xlfn.LET(_xlpm.x,VLOOKUP(W1511,'Drop-down_menus'!$F$2:$G$16,2,FALSE),IF(_xlpm.x=0,"",_xlpm.x)))</f>
        <v/>
      </c>
      <c r="AB1511" t="s">
        <v>722</v>
      </c>
      <c r="AE1511" t="s">
        <v>726</v>
      </c>
    </row>
    <row r="1512" spans="1:31" hidden="1" x14ac:dyDescent="0.2">
      <c r="A1512" s="2" t="s">
        <v>382</v>
      </c>
      <c r="C1512">
        <v>3548</v>
      </c>
      <c r="D1512" t="s">
        <v>711</v>
      </c>
      <c r="E1512" t="s">
        <v>727</v>
      </c>
      <c r="I1512" t="s">
        <v>2611</v>
      </c>
      <c r="J1512" t="str">
        <f>IF($I1512="","",_xlfn.LET(_xlpm.x,VLOOKUP($I1512,'taxon-match_2026-08-31'!$A$2:$N$122,6,FALSE),IF(_xlpm.x=0,"",_xlpm.x)))</f>
        <v/>
      </c>
      <c r="K1512" t="str">
        <f>IF($I1512="","",_xlfn.LET(_xlpm.x,VLOOKUP($I1512,'taxon-match_2026-08-31'!$A$2:$N$122,4,FALSE),IF(_xlpm.x=0,"",_xlpm.x)))</f>
        <v/>
      </c>
      <c r="L1512" t="str">
        <f>IF($I1512="","",_xlfn.LET(_xlpm.x,VLOOKUP($I1512,'taxon-match_2026-08-31'!$A$2:$N$122,7,FALSE),IF(_xlpm.x=0,"",_xlpm.x)))</f>
        <v/>
      </c>
      <c r="M1512" t="str">
        <f>IF($I1512="","",_xlfn.LET(_xlpm.x,VLOOKUP($I1512,'taxon-match_2026-08-31'!$A$2:$N$122,8,FALSE),IF(_xlpm.x=0,"",_xlpm.x)))</f>
        <v/>
      </c>
      <c r="N1512" t="str">
        <f>IF($I1512="","",_xlfn.LET(_xlpm.x,VLOOKUP($I1512,'taxon-match_2026-08-31'!$A$2:$N$122,9,FALSE),IF(_xlpm.x=0,"",_xlpm.x)))</f>
        <v/>
      </c>
      <c r="O1512" t="str">
        <f>IF($I1512="","",_xlfn.LET(_xlpm.x,VLOOKUP($I1512,'taxon-match_2026-08-31'!$A$2:$N$122,10,FALSE),IF(_xlpm.x=0,"",_xlpm.x)))</f>
        <v/>
      </c>
      <c r="P1512" t="str">
        <f>IF($I1512="","",_xlfn.LET(_xlpm.x,VLOOKUP($I1512,'taxon-match_2026-08-31'!$A$2:$N$122,11,FALSE),IF(_xlpm.x=0,"",_xlpm.x)))</f>
        <v/>
      </c>
      <c r="Q1512" t="str">
        <f>IF($I1512="","",_xlfn.LET(_xlpm.x,VLOOKUP($I1512,'taxon-match_2026-08-31'!$A$2:$N$122,12,FALSE),IF(_xlpm.x=0,"",_xlpm.x)))</f>
        <v/>
      </c>
      <c r="R1512" t="str">
        <f>IF($I1512="","",_xlfn.LET(_xlpm.x,VLOOKUP($I1512,'taxon-match_2026-08-31'!$A$2:$N$122,14,FALSE),IF(_xlpm.x=0,"",_xlpm.x)))</f>
        <v/>
      </c>
      <c r="T1512" t="s">
        <v>71</v>
      </c>
      <c r="U1512" t="s">
        <v>254</v>
      </c>
      <c r="X1512" t="str">
        <f>IF(T1512="","",_xlfn.LET(_xlpm.x,VLOOKUP(T1512,'Drop-down_menus'!$F$2:$G$16,2,FALSE),IF(_xlpm.x=0,"",_xlpm.x)))</f>
        <v>https://orcid.org/0009-0002-6669-2911</v>
      </c>
      <c r="Y1512" t="str">
        <f>IF(U1512="","",_xlfn.LET(_xlpm.x,VLOOKUP(U1512,'Drop-down_menus'!$F$2:$G$16,2,FALSE),IF(_xlpm.x=0,"",_xlpm.x)))</f>
        <v/>
      </c>
      <c r="Z1512" t="str">
        <f>IF(V1512="","",_xlfn.LET(_xlpm.x,VLOOKUP(V1512,'Drop-down_menus'!$F$2:$G$16,2,FALSE),IF(_xlpm.x=0,"",_xlpm.x)))</f>
        <v/>
      </c>
      <c r="AA1512" t="str">
        <f>IF(W1512="","",_xlfn.LET(_xlpm.x,VLOOKUP(W1512,'Drop-down_menus'!$F$2:$G$16,2,FALSE),IF(_xlpm.x=0,"",_xlpm.x)))</f>
        <v/>
      </c>
      <c r="AB1512" t="s">
        <v>722</v>
      </c>
      <c r="AE1512" t="s">
        <v>726</v>
      </c>
    </row>
    <row r="1513" spans="1:31" hidden="1" x14ac:dyDescent="0.2">
      <c r="A1513" s="2" t="s">
        <v>382</v>
      </c>
      <c r="C1513">
        <v>3549</v>
      </c>
      <c r="D1513" t="s">
        <v>711</v>
      </c>
      <c r="E1513" t="s">
        <v>728</v>
      </c>
      <c r="I1513" t="s">
        <v>2611</v>
      </c>
      <c r="J1513" t="str">
        <f>IF($I1513="","",_xlfn.LET(_xlpm.x,VLOOKUP($I1513,'taxon-match_2026-08-31'!$A$2:$N$122,6,FALSE),IF(_xlpm.x=0,"",_xlpm.x)))</f>
        <v/>
      </c>
      <c r="K1513" t="str">
        <f>IF($I1513="","",_xlfn.LET(_xlpm.x,VLOOKUP($I1513,'taxon-match_2026-08-31'!$A$2:$N$122,4,FALSE),IF(_xlpm.x=0,"",_xlpm.x)))</f>
        <v/>
      </c>
      <c r="L1513" t="str">
        <f>IF($I1513="","",_xlfn.LET(_xlpm.x,VLOOKUP($I1513,'taxon-match_2026-08-31'!$A$2:$N$122,7,FALSE),IF(_xlpm.x=0,"",_xlpm.x)))</f>
        <v/>
      </c>
      <c r="M1513" t="str">
        <f>IF($I1513="","",_xlfn.LET(_xlpm.x,VLOOKUP($I1513,'taxon-match_2026-08-31'!$A$2:$N$122,8,FALSE),IF(_xlpm.x=0,"",_xlpm.x)))</f>
        <v/>
      </c>
      <c r="N1513" t="str">
        <f>IF($I1513="","",_xlfn.LET(_xlpm.x,VLOOKUP($I1513,'taxon-match_2026-08-31'!$A$2:$N$122,9,FALSE),IF(_xlpm.x=0,"",_xlpm.x)))</f>
        <v/>
      </c>
      <c r="O1513" t="str">
        <f>IF($I1513="","",_xlfn.LET(_xlpm.x,VLOOKUP($I1513,'taxon-match_2026-08-31'!$A$2:$N$122,10,FALSE),IF(_xlpm.x=0,"",_xlpm.x)))</f>
        <v/>
      </c>
      <c r="P1513" t="str">
        <f>IF($I1513="","",_xlfn.LET(_xlpm.x,VLOOKUP($I1513,'taxon-match_2026-08-31'!$A$2:$N$122,11,FALSE),IF(_xlpm.x=0,"",_xlpm.x)))</f>
        <v/>
      </c>
      <c r="Q1513" t="str">
        <f>IF($I1513="","",_xlfn.LET(_xlpm.x,VLOOKUP($I1513,'taxon-match_2026-08-31'!$A$2:$N$122,12,FALSE),IF(_xlpm.x=0,"",_xlpm.x)))</f>
        <v/>
      </c>
      <c r="R1513" t="str">
        <f>IF($I1513="","",_xlfn.LET(_xlpm.x,VLOOKUP($I1513,'taxon-match_2026-08-31'!$A$2:$N$122,14,FALSE),IF(_xlpm.x=0,"",_xlpm.x)))</f>
        <v/>
      </c>
      <c r="T1513" t="s">
        <v>71</v>
      </c>
      <c r="U1513" t="s">
        <v>254</v>
      </c>
      <c r="X1513" t="str">
        <f>IF(T1513="","",_xlfn.LET(_xlpm.x,VLOOKUP(T1513,'Drop-down_menus'!$F$2:$G$16,2,FALSE),IF(_xlpm.x=0,"",_xlpm.x)))</f>
        <v>https://orcid.org/0009-0002-6669-2911</v>
      </c>
      <c r="Y1513" t="str">
        <f>IF(U1513="","",_xlfn.LET(_xlpm.x,VLOOKUP(U1513,'Drop-down_menus'!$F$2:$G$16,2,FALSE),IF(_xlpm.x=0,"",_xlpm.x)))</f>
        <v/>
      </c>
      <c r="Z1513" t="str">
        <f>IF(V1513="","",_xlfn.LET(_xlpm.x,VLOOKUP(V1513,'Drop-down_menus'!$F$2:$G$16,2,FALSE),IF(_xlpm.x=0,"",_xlpm.x)))</f>
        <v/>
      </c>
      <c r="AA1513" t="str">
        <f>IF(W1513="","",_xlfn.LET(_xlpm.x,VLOOKUP(W1513,'Drop-down_menus'!$F$2:$G$16,2,FALSE),IF(_xlpm.x=0,"",_xlpm.x)))</f>
        <v/>
      </c>
      <c r="AE1513" t="s">
        <v>726</v>
      </c>
    </row>
    <row r="1514" spans="1:31" hidden="1" x14ac:dyDescent="0.2">
      <c r="A1514" s="2" t="s">
        <v>382</v>
      </c>
      <c r="C1514">
        <v>3550</v>
      </c>
      <c r="D1514" t="s">
        <v>711</v>
      </c>
      <c r="E1514" t="s">
        <v>729</v>
      </c>
      <c r="I1514" t="s">
        <v>2611</v>
      </c>
      <c r="J1514" t="str">
        <f>IF($I1514="","",_xlfn.LET(_xlpm.x,VLOOKUP($I1514,'taxon-match_2026-08-31'!$A$2:$N$122,6,FALSE),IF(_xlpm.x=0,"",_xlpm.x)))</f>
        <v/>
      </c>
      <c r="K1514" t="str">
        <f>IF($I1514="","",_xlfn.LET(_xlpm.x,VLOOKUP($I1514,'taxon-match_2026-08-31'!$A$2:$N$122,4,FALSE),IF(_xlpm.x=0,"",_xlpm.x)))</f>
        <v/>
      </c>
      <c r="L1514" t="str">
        <f>IF($I1514="","",_xlfn.LET(_xlpm.x,VLOOKUP($I1514,'taxon-match_2026-08-31'!$A$2:$N$122,7,FALSE),IF(_xlpm.x=0,"",_xlpm.x)))</f>
        <v/>
      </c>
      <c r="M1514" t="str">
        <f>IF($I1514="","",_xlfn.LET(_xlpm.x,VLOOKUP($I1514,'taxon-match_2026-08-31'!$A$2:$N$122,8,FALSE),IF(_xlpm.x=0,"",_xlpm.x)))</f>
        <v/>
      </c>
      <c r="N1514" t="str">
        <f>IF($I1514="","",_xlfn.LET(_xlpm.x,VLOOKUP($I1514,'taxon-match_2026-08-31'!$A$2:$N$122,9,FALSE),IF(_xlpm.x=0,"",_xlpm.x)))</f>
        <v/>
      </c>
      <c r="O1514" t="str">
        <f>IF($I1514="","",_xlfn.LET(_xlpm.x,VLOOKUP($I1514,'taxon-match_2026-08-31'!$A$2:$N$122,10,FALSE),IF(_xlpm.x=0,"",_xlpm.x)))</f>
        <v/>
      </c>
      <c r="P1514" t="str">
        <f>IF($I1514="","",_xlfn.LET(_xlpm.x,VLOOKUP($I1514,'taxon-match_2026-08-31'!$A$2:$N$122,11,FALSE),IF(_xlpm.x=0,"",_xlpm.x)))</f>
        <v/>
      </c>
      <c r="Q1514" t="str">
        <f>IF($I1514="","",_xlfn.LET(_xlpm.x,VLOOKUP($I1514,'taxon-match_2026-08-31'!$A$2:$N$122,12,FALSE),IF(_xlpm.x=0,"",_xlpm.x)))</f>
        <v/>
      </c>
      <c r="R1514" t="str">
        <f>IF($I1514="","",_xlfn.LET(_xlpm.x,VLOOKUP($I1514,'taxon-match_2026-08-31'!$A$2:$N$122,14,FALSE),IF(_xlpm.x=0,"",_xlpm.x)))</f>
        <v/>
      </c>
      <c r="T1514" t="s">
        <v>71</v>
      </c>
      <c r="U1514" t="s">
        <v>254</v>
      </c>
      <c r="X1514" t="str">
        <f>IF(T1514="","",_xlfn.LET(_xlpm.x,VLOOKUP(T1514,'Drop-down_menus'!$F$2:$G$16,2,FALSE),IF(_xlpm.x=0,"",_xlpm.x)))</f>
        <v>https://orcid.org/0009-0002-6669-2911</v>
      </c>
      <c r="Y1514" t="str">
        <f>IF(U1514="","",_xlfn.LET(_xlpm.x,VLOOKUP(U1514,'Drop-down_menus'!$F$2:$G$16,2,FALSE),IF(_xlpm.x=0,"",_xlpm.x)))</f>
        <v/>
      </c>
      <c r="Z1514" t="str">
        <f>IF(V1514="","",_xlfn.LET(_xlpm.x,VLOOKUP(V1514,'Drop-down_menus'!$F$2:$G$16,2,FALSE),IF(_xlpm.x=0,"",_xlpm.x)))</f>
        <v/>
      </c>
      <c r="AA1514" t="str">
        <f>IF(W1514="","",_xlfn.LET(_xlpm.x,VLOOKUP(W1514,'Drop-down_menus'!$F$2:$G$16,2,FALSE),IF(_xlpm.x=0,"",_xlpm.x)))</f>
        <v/>
      </c>
      <c r="AB1514" t="s">
        <v>730</v>
      </c>
      <c r="AE1514" t="s">
        <v>731</v>
      </c>
    </row>
    <row r="1515" spans="1:31" hidden="1" x14ac:dyDescent="0.2">
      <c r="A1515" s="2" t="s">
        <v>382</v>
      </c>
      <c r="C1515">
        <v>3551</v>
      </c>
      <c r="D1515" t="s">
        <v>711</v>
      </c>
      <c r="E1515" t="s">
        <v>732</v>
      </c>
      <c r="I1515" t="s">
        <v>2611</v>
      </c>
      <c r="J1515" t="str">
        <f>IF($I1515="","",_xlfn.LET(_xlpm.x,VLOOKUP($I1515,'taxon-match_2026-08-31'!$A$2:$N$122,6,FALSE),IF(_xlpm.x=0,"",_xlpm.x)))</f>
        <v/>
      </c>
      <c r="K1515" t="str">
        <f>IF($I1515="","",_xlfn.LET(_xlpm.x,VLOOKUP($I1515,'taxon-match_2026-08-31'!$A$2:$N$122,4,FALSE),IF(_xlpm.x=0,"",_xlpm.x)))</f>
        <v/>
      </c>
      <c r="L1515" t="str">
        <f>IF($I1515="","",_xlfn.LET(_xlpm.x,VLOOKUP($I1515,'taxon-match_2026-08-31'!$A$2:$N$122,7,FALSE),IF(_xlpm.x=0,"",_xlpm.x)))</f>
        <v/>
      </c>
      <c r="M1515" t="str">
        <f>IF($I1515="","",_xlfn.LET(_xlpm.x,VLOOKUP($I1515,'taxon-match_2026-08-31'!$A$2:$N$122,8,FALSE),IF(_xlpm.x=0,"",_xlpm.x)))</f>
        <v/>
      </c>
      <c r="N1515" t="str">
        <f>IF($I1515="","",_xlfn.LET(_xlpm.x,VLOOKUP($I1515,'taxon-match_2026-08-31'!$A$2:$N$122,9,FALSE),IF(_xlpm.x=0,"",_xlpm.x)))</f>
        <v/>
      </c>
      <c r="O1515" t="str">
        <f>IF($I1515="","",_xlfn.LET(_xlpm.x,VLOOKUP($I1515,'taxon-match_2026-08-31'!$A$2:$N$122,10,FALSE),IF(_xlpm.x=0,"",_xlpm.x)))</f>
        <v/>
      </c>
      <c r="P1515" t="str">
        <f>IF($I1515="","",_xlfn.LET(_xlpm.x,VLOOKUP($I1515,'taxon-match_2026-08-31'!$A$2:$N$122,11,FALSE),IF(_xlpm.x=0,"",_xlpm.x)))</f>
        <v/>
      </c>
      <c r="Q1515" t="str">
        <f>IF($I1515="","",_xlfn.LET(_xlpm.x,VLOOKUP($I1515,'taxon-match_2026-08-31'!$A$2:$N$122,12,FALSE),IF(_xlpm.x=0,"",_xlpm.x)))</f>
        <v/>
      </c>
      <c r="R1515" t="str">
        <f>IF($I1515="","",_xlfn.LET(_xlpm.x,VLOOKUP($I1515,'taxon-match_2026-08-31'!$A$2:$N$122,14,FALSE),IF(_xlpm.x=0,"",_xlpm.x)))</f>
        <v/>
      </c>
      <c r="T1515" t="s">
        <v>71</v>
      </c>
      <c r="U1515" t="s">
        <v>254</v>
      </c>
      <c r="X1515" t="str">
        <f>IF(T1515="","",_xlfn.LET(_xlpm.x,VLOOKUP(T1515,'Drop-down_menus'!$F$2:$G$16,2,FALSE),IF(_xlpm.x=0,"",_xlpm.x)))</f>
        <v>https://orcid.org/0009-0002-6669-2911</v>
      </c>
      <c r="Y1515" t="str">
        <f>IF(U1515="","",_xlfn.LET(_xlpm.x,VLOOKUP(U1515,'Drop-down_menus'!$F$2:$G$16,2,FALSE),IF(_xlpm.x=0,"",_xlpm.x)))</f>
        <v/>
      </c>
      <c r="Z1515" t="str">
        <f>IF(V1515="","",_xlfn.LET(_xlpm.x,VLOOKUP(V1515,'Drop-down_menus'!$F$2:$G$16,2,FALSE),IF(_xlpm.x=0,"",_xlpm.x)))</f>
        <v/>
      </c>
      <c r="AA1515" t="str">
        <f>IF(W1515="","",_xlfn.LET(_xlpm.x,VLOOKUP(W1515,'Drop-down_menus'!$F$2:$G$16,2,FALSE),IF(_xlpm.x=0,"",_xlpm.x)))</f>
        <v/>
      </c>
      <c r="AE1515" t="s">
        <v>819</v>
      </c>
    </row>
    <row r="1516" spans="1:31" hidden="1" x14ac:dyDescent="0.2">
      <c r="A1516" s="2" t="s">
        <v>382</v>
      </c>
      <c r="C1516">
        <v>3552</v>
      </c>
      <c r="D1516" t="s">
        <v>711</v>
      </c>
      <c r="E1516" t="s">
        <v>736</v>
      </c>
      <c r="I1516" t="s">
        <v>2611</v>
      </c>
      <c r="J1516" t="str">
        <f>IF($I1516="","",_xlfn.LET(_xlpm.x,VLOOKUP($I1516,'taxon-match_2026-08-31'!$A$2:$N$122,6,FALSE),IF(_xlpm.x=0,"",_xlpm.x)))</f>
        <v/>
      </c>
      <c r="K1516" t="str">
        <f>IF($I1516="","",_xlfn.LET(_xlpm.x,VLOOKUP($I1516,'taxon-match_2026-08-31'!$A$2:$N$122,4,FALSE),IF(_xlpm.x=0,"",_xlpm.x)))</f>
        <v/>
      </c>
      <c r="L1516" t="str">
        <f>IF($I1516="","",_xlfn.LET(_xlpm.x,VLOOKUP($I1516,'taxon-match_2026-08-31'!$A$2:$N$122,7,FALSE),IF(_xlpm.x=0,"",_xlpm.x)))</f>
        <v/>
      </c>
      <c r="M1516" t="str">
        <f>IF($I1516="","",_xlfn.LET(_xlpm.x,VLOOKUP($I1516,'taxon-match_2026-08-31'!$A$2:$N$122,8,FALSE),IF(_xlpm.x=0,"",_xlpm.x)))</f>
        <v/>
      </c>
      <c r="N1516" t="str">
        <f>IF($I1516="","",_xlfn.LET(_xlpm.x,VLOOKUP($I1516,'taxon-match_2026-08-31'!$A$2:$N$122,9,FALSE),IF(_xlpm.x=0,"",_xlpm.x)))</f>
        <v/>
      </c>
      <c r="O1516" t="str">
        <f>IF($I1516="","",_xlfn.LET(_xlpm.x,VLOOKUP($I1516,'taxon-match_2026-08-31'!$A$2:$N$122,10,FALSE),IF(_xlpm.x=0,"",_xlpm.x)))</f>
        <v/>
      </c>
      <c r="P1516" t="str">
        <f>IF($I1516="","",_xlfn.LET(_xlpm.x,VLOOKUP($I1516,'taxon-match_2026-08-31'!$A$2:$N$122,11,FALSE),IF(_xlpm.x=0,"",_xlpm.x)))</f>
        <v/>
      </c>
      <c r="Q1516" t="str">
        <f>IF($I1516="","",_xlfn.LET(_xlpm.x,VLOOKUP($I1516,'taxon-match_2026-08-31'!$A$2:$N$122,12,FALSE),IF(_xlpm.x=0,"",_xlpm.x)))</f>
        <v/>
      </c>
      <c r="R1516" t="str">
        <f>IF($I1516="","",_xlfn.LET(_xlpm.x,VLOOKUP($I1516,'taxon-match_2026-08-31'!$A$2:$N$122,14,FALSE),IF(_xlpm.x=0,"",_xlpm.x)))</f>
        <v/>
      </c>
      <c r="T1516" t="s">
        <v>71</v>
      </c>
      <c r="U1516" t="s">
        <v>254</v>
      </c>
      <c r="X1516" t="str">
        <f>IF(T1516="","",_xlfn.LET(_xlpm.x,VLOOKUP(T1516,'Drop-down_menus'!$F$2:$G$16,2,FALSE),IF(_xlpm.x=0,"",_xlpm.x)))</f>
        <v>https://orcid.org/0009-0002-6669-2911</v>
      </c>
      <c r="Y1516" t="str">
        <f>IF(U1516="","",_xlfn.LET(_xlpm.x,VLOOKUP(U1516,'Drop-down_menus'!$F$2:$G$16,2,FALSE),IF(_xlpm.x=0,"",_xlpm.x)))</f>
        <v/>
      </c>
      <c r="Z1516" t="str">
        <f>IF(V1516="","",_xlfn.LET(_xlpm.x,VLOOKUP(V1516,'Drop-down_menus'!$F$2:$G$16,2,FALSE),IF(_xlpm.x=0,"",_xlpm.x)))</f>
        <v/>
      </c>
      <c r="AA1516" t="str">
        <f>IF(W1516="","",_xlfn.LET(_xlpm.x,VLOOKUP(W1516,'Drop-down_menus'!$F$2:$G$16,2,FALSE),IF(_xlpm.x=0,"",_xlpm.x)))</f>
        <v/>
      </c>
      <c r="AB1516" t="s">
        <v>702</v>
      </c>
      <c r="AE1516" t="s">
        <v>737</v>
      </c>
    </row>
    <row r="1517" spans="1:31" hidden="1" x14ac:dyDescent="0.2">
      <c r="A1517" s="2" t="s">
        <v>382</v>
      </c>
      <c r="C1517">
        <v>3553</v>
      </c>
      <c r="D1517" t="s">
        <v>711</v>
      </c>
      <c r="E1517" t="s">
        <v>733</v>
      </c>
      <c r="I1517" t="s">
        <v>2611</v>
      </c>
      <c r="J1517" t="str">
        <f>IF($I1517="","",_xlfn.LET(_xlpm.x,VLOOKUP($I1517,'taxon-match_2026-08-31'!$A$2:$N$122,6,FALSE),IF(_xlpm.x=0,"",_xlpm.x)))</f>
        <v/>
      </c>
      <c r="K1517" t="str">
        <f>IF($I1517="","",_xlfn.LET(_xlpm.x,VLOOKUP($I1517,'taxon-match_2026-08-31'!$A$2:$N$122,4,FALSE),IF(_xlpm.x=0,"",_xlpm.x)))</f>
        <v/>
      </c>
      <c r="L1517" t="str">
        <f>IF($I1517="","",_xlfn.LET(_xlpm.x,VLOOKUP($I1517,'taxon-match_2026-08-31'!$A$2:$N$122,7,FALSE),IF(_xlpm.x=0,"",_xlpm.x)))</f>
        <v/>
      </c>
      <c r="M1517" t="str">
        <f>IF($I1517="","",_xlfn.LET(_xlpm.x,VLOOKUP($I1517,'taxon-match_2026-08-31'!$A$2:$N$122,8,FALSE),IF(_xlpm.x=0,"",_xlpm.x)))</f>
        <v/>
      </c>
      <c r="N1517" t="str">
        <f>IF($I1517="","",_xlfn.LET(_xlpm.x,VLOOKUP($I1517,'taxon-match_2026-08-31'!$A$2:$N$122,9,FALSE),IF(_xlpm.x=0,"",_xlpm.x)))</f>
        <v/>
      </c>
      <c r="O1517" t="str">
        <f>IF($I1517="","",_xlfn.LET(_xlpm.x,VLOOKUP($I1517,'taxon-match_2026-08-31'!$A$2:$N$122,10,FALSE),IF(_xlpm.x=0,"",_xlpm.x)))</f>
        <v/>
      </c>
      <c r="P1517" t="str">
        <f>IF($I1517="","",_xlfn.LET(_xlpm.x,VLOOKUP($I1517,'taxon-match_2026-08-31'!$A$2:$N$122,11,FALSE),IF(_xlpm.x=0,"",_xlpm.x)))</f>
        <v/>
      </c>
      <c r="Q1517" t="str">
        <f>IF($I1517="","",_xlfn.LET(_xlpm.x,VLOOKUP($I1517,'taxon-match_2026-08-31'!$A$2:$N$122,12,FALSE),IF(_xlpm.x=0,"",_xlpm.x)))</f>
        <v/>
      </c>
      <c r="R1517" t="str">
        <f>IF($I1517="","",_xlfn.LET(_xlpm.x,VLOOKUP($I1517,'taxon-match_2026-08-31'!$A$2:$N$122,14,FALSE),IF(_xlpm.x=0,"",_xlpm.x)))</f>
        <v/>
      </c>
      <c r="T1517" t="s">
        <v>71</v>
      </c>
      <c r="U1517" t="s">
        <v>254</v>
      </c>
      <c r="X1517" t="str">
        <f>IF(T1517="","",_xlfn.LET(_xlpm.x,VLOOKUP(T1517,'Drop-down_menus'!$F$2:$G$16,2,FALSE),IF(_xlpm.x=0,"",_xlpm.x)))</f>
        <v>https://orcid.org/0009-0002-6669-2911</v>
      </c>
      <c r="Y1517" t="str">
        <f>IF(U1517="","",_xlfn.LET(_xlpm.x,VLOOKUP(U1517,'Drop-down_menus'!$F$2:$G$16,2,FALSE),IF(_xlpm.x=0,"",_xlpm.x)))</f>
        <v/>
      </c>
      <c r="Z1517" t="str">
        <f>IF(V1517="","",_xlfn.LET(_xlpm.x,VLOOKUP(V1517,'Drop-down_menus'!$F$2:$G$16,2,FALSE),IF(_xlpm.x=0,"",_xlpm.x)))</f>
        <v/>
      </c>
      <c r="AA1517" t="str">
        <f>IF(W1517="","",_xlfn.LET(_xlpm.x,VLOOKUP(W1517,'Drop-down_menus'!$F$2:$G$16,2,FALSE),IF(_xlpm.x=0,"",_xlpm.x)))</f>
        <v/>
      </c>
      <c r="AB1517" t="s">
        <v>734</v>
      </c>
      <c r="AE1517" t="s">
        <v>735</v>
      </c>
    </row>
    <row r="1518" spans="1:31" hidden="1" x14ac:dyDescent="0.2">
      <c r="A1518" s="2" t="s">
        <v>382</v>
      </c>
      <c r="C1518">
        <v>3554</v>
      </c>
      <c r="D1518" t="s">
        <v>711</v>
      </c>
      <c r="E1518" t="s">
        <v>721</v>
      </c>
      <c r="I1518" t="s">
        <v>2611</v>
      </c>
      <c r="J1518" t="str">
        <f>IF($I1518="","",_xlfn.LET(_xlpm.x,VLOOKUP($I1518,'taxon-match_2026-08-31'!$A$2:$N$122,6,FALSE),IF(_xlpm.x=0,"",_xlpm.x)))</f>
        <v/>
      </c>
      <c r="K1518" t="str">
        <f>IF($I1518="","",_xlfn.LET(_xlpm.x,VLOOKUP($I1518,'taxon-match_2026-08-31'!$A$2:$N$122,4,FALSE),IF(_xlpm.x=0,"",_xlpm.x)))</f>
        <v/>
      </c>
      <c r="L1518" t="str">
        <f>IF($I1518="","",_xlfn.LET(_xlpm.x,VLOOKUP($I1518,'taxon-match_2026-08-31'!$A$2:$N$122,7,FALSE),IF(_xlpm.x=0,"",_xlpm.x)))</f>
        <v/>
      </c>
      <c r="M1518" t="str">
        <f>IF($I1518="","",_xlfn.LET(_xlpm.x,VLOOKUP($I1518,'taxon-match_2026-08-31'!$A$2:$N$122,8,FALSE),IF(_xlpm.x=0,"",_xlpm.x)))</f>
        <v/>
      </c>
      <c r="N1518" t="str">
        <f>IF($I1518="","",_xlfn.LET(_xlpm.x,VLOOKUP($I1518,'taxon-match_2026-08-31'!$A$2:$N$122,9,FALSE),IF(_xlpm.x=0,"",_xlpm.x)))</f>
        <v/>
      </c>
      <c r="O1518" t="str">
        <f>IF($I1518="","",_xlfn.LET(_xlpm.x,VLOOKUP($I1518,'taxon-match_2026-08-31'!$A$2:$N$122,10,FALSE),IF(_xlpm.x=0,"",_xlpm.x)))</f>
        <v/>
      </c>
      <c r="P1518" t="str">
        <f>IF($I1518="","",_xlfn.LET(_xlpm.x,VLOOKUP($I1518,'taxon-match_2026-08-31'!$A$2:$N$122,11,FALSE),IF(_xlpm.x=0,"",_xlpm.x)))</f>
        <v/>
      </c>
      <c r="Q1518" t="str">
        <f>IF($I1518="","",_xlfn.LET(_xlpm.x,VLOOKUP($I1518,'taxon-match_2026-08-31'!$A$2:$N$122,12,FALSE),IF(_xlpm.x=0,"",_xlpm.x)))</f>
        <v/>
      </c>
      <c r="R1518" t="str">
        <f>IF($I1518="","",_xlfn.LET(_xlpm.x,VLOOKUP($I1518,'taxon-match_2026-08-31'!$A$2:$N$122,14,FALSE),IF(_xlpm.x=0,"",_xlpm.x)))</f>
        <v/>
      </c>
      <c r="T1518" t="s">
        <v>71</v>
      </c>
      <c r="U1518" t="s">
        <v>254</v>
      </c>
      <c r="X1518" t="str">
        <f>IF(T1518="","",_xlfn.LET(_xlpm.x,VLOOKUP(T1518,'Drop-down_menus'!$F$2:$G$16,2,FALSE),IF(_xlpm.x=0,"",_xlpm.x)))</f>
        <v>https://orcid.org/0009-0002-6669-2911</v>
      </c>
      <c r="Y1518" t="str">
        <f>IF(U1518="","",_xlfn.LET(_xlpm.x,VLOOKUP(U1518,'Drop-down_menus'!$F$2:$G$16,2,FALSE),IF(_xlpm.x=0,"",_xlpm.x)))</f>
        <v/>
      </c>
      <c r="Z1518" t="str">
        <f>IF(V1518="","",_xlfn.LET(_xlpm.x,VLOOKUP(V1518,'Drop-down_menus'!$F$2:$G$16,2,FALSE),IF(_xlpm.x=0,"",_xlpm.x)))</f>
        <v/>
      </c>
      <c r="AA1518" t="str">
        <f>IF(W1518="","",_xlfn.LET(_xlpm.x,VLOOKUP(W1518,'Drop-down_menus'!$F$2:$G$16,2,FALSE),IF(_xlpm.x=0,"",_xlpm.x)))</f>
        <v/>
      </c>
      <c r="AB1518" t="s">
        <v>722</v>
      </c>
      <c r="AE1518" t="s">
        <v>723</v>
      </c>
    </row>
    <row r="1519" spans="1:31" hidden="1" x14ac:dyDescent="0.2">
      <c r="A1519" s="2" t="s">
        <v>382</v>
      </c>
      <c r="C1519">
        <v>3555</v>
      </c>
      <c r="D1519" t="s">
        <v>711</v>
      </c>
      <c r="E1519" t="s">
        <v>721</v>
      </c>
      <c r="I1519" t="s">
        <v>2611</v>
      </c>
      <c r="J1519" t="str">
        <f>IF($I1519="","",_xlfn.LET(_xlpm.x,VLOOKUP($I1519,'taxon-match_2026-08-31'!$A$2:$N$122,6,FALSE),IF(_xlpm.x=0,"",_xlpm.x)))</f>
        <v/>
      </c>
      <c r="K1519" t="str">
        <f>IF($I1519="","",_xlfn.LET(_xlpm.x,VLOOKUP($I1519,'taxon-match_2026-08-31'!$A$2:$N$122,4,FALSE),IF(_xlpm.x=0,"",_xlpm.x)))</f>
        <v/>
      </c>
      <c r="L1519" t="str">
        <f>IF($I1519="","",_xlfn.LET(_xlpm.x,VLOOKUP($I1519,'taxon-match_2026-08-31'!$A$2:$N$122,7,FALSE),IF(_xlpm.x=0,"",_xlpm.x)))</f>
        <v/>
      </c>
      <c r="M1519" t="str">
        <f>IF($I1519="","",_xlfn.LET(_xlpm.x,VLOOKUP($I1519,'taxon-match_2026-08-31'!$A$2:$N$122,8,FALSE),IF(_xlpm.x=0,"",_xlpm.x)))</f>
        <v/>
      </c>
      <c r="N1519" t="str">
        <f>IF($I1519="","",_xlfn.LET(_xlpm.x,VLOOKUP($I1519,'taxon-match_2026-08-31'!$A$2:$N$122,9,FALSE),IF(_xlpm.x=0,"",_xlpm.x)))</f>
        <v/>
      </c>
      <c r="O1519" t="str">
        <f>IF($I1519="","",_xlfn.LET(_xlpm.x,VLOOKUP($I1519,'taxon-match_2026-08-31'!$A$2:$N$122,10,FALSE),IF(_xlpm.x=0,"",_xlpm.x)))</f>
        <v/>
      </c>
      <c r="P1519" t="str">
        <f>IF($I1519="","",_xlfn.LET(_xlpm.x,VLOOKUP($I1519,'taxon-match_2026-08-31'!$A$2:$N$122,11,FALSE),IF(_xlpm.x=0,"",_xlpm.x)))</f>
        <v/>
      </c>
      <c r="Q1519" t="str">
        <f>IF($I1519="","",_xlfn.LET(_xlpm.x,VLOOKUP($I1519,'taxon-match_2026-08-31'!$A$2:$N$122,12,FALSE),IF(_xlpm.x=0,"",_xlpm.x)))</f>
        <v/>
      </c>
      <c r="R1519" t="str">
        <f>IF($I1519="","",_xlfn.LET(_xlpm.x,VLOOKUP($I1519,'taxon-match_2026-08-31'!$A$2:$N$122,14,FALSE),IF(_xlpm.x=0,"",_xlpm.x)))</f>
        <v/>
      </c>
      <c r="T1519" t="s">
        <v>71</v>
      </c>
      <c r="U1519" t="s">
        <v>254</v>
      </c>
      <c r="X1519" t="str">
        <f>IF(T1519="","",_xlfn.LET(_xlpm.x,VLOOKUP(T1519,'Drop-down_menus'!$F$2:$G$16,2,FALSE),IF(_xlpm.x=0,"",_xlpm.x)))</f>
        <v>https://orcid.org/0009-0002-6669-2911</v>
      </c>
      <c r="Y1519" t="str">
        <f>IF(U1519="","",_xlfn.LET(_xlpm.x,VLOOKUP(U1519,'Drop-down_menus'!$F$2:$G$16,2,FALSE),IF(_xlpm.x=0,"",_xlpm.x)))</f>
        <v/>
      </c>
      <c r="Z1519" t="str">
        <f>IF(V1519="","",_xlfn.LET(_xlpm.x,VLOOKUP(V1519,'Drop-down_menus'!$F$2:$G$16,2,FALSE),IF(_xlpm.x=0,"",_xlpm.x)))</f>
        <v/>
      </c>
      <c r="AA1519" t="str">
        <f>IF(W1519="","",_xlfn.LET(_xlpm.x,VLOOKUP(W1519,'Drop-down_menus'!$F$2:$G$16,2,FALSE),IF(_xlpm.x=0,"",_xlpm.x)))</f>
        <v/>
      </c>
      <c r="AB1519" t="s">
        <v>722</v>
      </c>
      <c r="AE1519" t="s">
        <v>723</v>
      </c>
    </row>
    <row r="1520" spans="1:31" hidden="1" x14ac:dyDescent="0.2">
      <c r="A1520" s="2" t="s">
        <v>382</v>
      </c>
      <c r="C1520">
        <v>3556</v>
      </c>
      <c r="D1520" t="s">
        <v>711</v>
      </c>
      <c r="E1520" t="s">
        <v>724</v>
      </c>
      <c r="I1520" t="s">
        <v>2611</v>
      </c>
      <c r="J1520" t="str">
        <f>IF($I1520="","",_xlfn.LET(_xlpm.x,VLOOKUP($I1520,'taxon-match_2026-08-31'!$A$2:$N$122,6,FALSE),IF(_xlpm.x=0,"",_xlpm.x)))</f>
        <v/>
      </c>
      <c r="K1520" t="str">
        <f>IF($I1520="","",_xlfn.LET(_xlpm.x,VLOOKUP($I1520,'taxon-match_2026-08-31'!$A$2:$N$122,4,FALSE),IF(_xlpm.x=0,"",_xlpm.x)))</f>
        <v/>
      </c>
      <c r="L1520" t="str">
        <f>IF($I1520="","",_xlfn.LET(_xlpm.x,VLOOKUP($I1520,'taxon-match_2026-08-31'!$A$2:$N$122,7,FALSE),IF(_xlpm.x=0,"",_xlpm.x)))</f>
        <v/>
      </c>
      <c r="M1520" t="str">
        <f>IF($I1520="","",_xlfn.LET(_xlpm.x,VLOOKUP($I1520,'taxon-match_2026-08-31'!$A$2:$N$122,8,FALSE),IF(_xlpm.x=0,"",_xlpm.x)))</f>
        <v/>
      </c>
      <c r="N1520" t="str">
        <f>IF($I1520="","",_xlfn.LET(_xlpm.x,VLOOKUP($I1520,'taxon-match_2026-08-31'!$A$2:$N$122,9,FALSE),IF(_xlpm.x=0,"",_xlpm.x)))</f>
        <v/>
      </c>
      <c r="O1520" t="str">
        <f>IF($I1520="","",_xlfn.LET(_xlpm.x,VLOOKUP($I1520,'taxon-match_2026-08-31'!$A$2:$N$122,10,FALSE),IF(_xlpm.x=0,"",_xlpm.x)))</f>
        <v/>
      </c>
      <c r="P1520" t="str">
        <f>IF($I1520="","",_xlfn.LET(_xlpm.x,VLOOKUP($I1520,'taxon-match_2026-08-31'!$A$2:$N$122,11,FALSE),IF(_xlpm.x=0,"",_xlpm.x)))</f>
        <v/>
      </c>
      <c r="Q1520" t="str">
        <f>IF($I1520="","",_xlfn.LET(_xlpm.x,VLOOKUP($I1520,'taxon-match_2026-08-31'!$A$2:$N$122,12,FALSE),IF(_xlpm.x=0,"",_xlpm.x)))</f>
        <v/>
      </c>
      <c r="R1520" t="str">
        <f>IF($I1520="","",_xlfn.LET(_xlpm.x,VLOOKUP($I1520,'taxon-match_2026-08-31'!$A$2:$N$122,14,FALSE),IF(_xlpm.x=0,"",_xlpm.x)))</f>
        <v/>
      </c>
      <c r="T1520" t="s">
        <v>71</v>
      </c>
      <c r="U1520" t="s">
        <v>254</v>
      </c>
      <c r="X1520" t="str">
        <f>IF(T1520="","",_xlfn.LET(_xlpm.x,VLOOKUP(T1520,'Drop-down_menus'!$F$2:$G$16,2,FALSE),IF(_xlpm.x=0,"",_xlpm.x)))</f>
        <v>https://orcid.org/0009-0002-6669-2911</v>
      </c>
      <c r="Y1520" t="str">
        <f>IF(U1520="","",_xlfn.LET(_xlpm.x,VLOOKUP(U1520,'Drop-down_menus'!$F$2:$G$16,2,FALSE),IF(_xlpm.x=0,"",_xlpm.x)))</f>
        <v/>
      </c>
      <c r="Z1520" t="str">
        <f>IF(V1520="","",_xlfn.LET(_xlpm.x,VLOOKUP(V1520,'Drop-down_menus'!$F$2:$G$16,2,FALSE),IF(_xlpm.x=0,"",_xlpm.x)))</f>
        <v/>
      </c>
      <c r="AA1520" t="str">
        <f>IF(W1520="","",_xlfn.LET(_xlpm.x,VLOOKUP(W1520,'Drop-down_menus'!$F$2:$G$16,2,FALSE),IF(_xlpm.x=0,"",_xlpm.x)))</f>
        <v/>
      </c>
      <c r="AB1520" t="s">
        <v>722</v>
      </c>
      <c r="AE1520" t="s">
        <v>723</v>
      </c>
    </row>
    <row r="1521" spans="1:31" hidden="1" x14ac:dyDescent="0.2">
      <c r="A1521" s="2" t="s">
        <v>382</v>
      </c>
      <c r="C1521">
        <v>3557</v>
      </c>
      <c r="D1521" t="s">
        <v>711</v>
      </c>
      <c r="E1521" t="s">
        <v>724</v>
      </c>
      <c r="I1521" t="s">
        <v>2611</v>
      </c>
      <c r="J1521" t="str">
        <f>IF($I1521="","",_xlfn.LET(_xlpm.x,VLOOKUP($I1521,'taxon-match_2026-08-31'!$A$2:$N$122,6,FALSE),IF(_xlpm.x=0,"",_xlpm.x)))</f>
        <v/>
      </c>
      <c r="K1521" t="str">
        <f>IF($I1521="","",_xlfn.LET(_xlpm.x,VLOOKUP($I1521,'taxon-match_2026-08-31'!$A$2:$N$122,4,FALSE),IF(_xlpm.x=0,"",_xlpm.x)))</f>
        <v/>
      </c>
      <c r="L1521" t="str">
        <f>IF($I1521="","",_xlfn.LET(_xlpm.x,VLOOKUP($I1521,'taxon-match_2026-08-31'!$A$2:$N$122,7,FALSE),IF(_xlpm.x=0,"",_xlpm.x)))</f>
        <v/>
      </c>
      <c r="M1521" t="str">
        <f>IF($I1521="","",_xlfn.LET(_xlpm.x,VLOOKUP($I1521,'taxon-match_2026-08-31'!$A$2:$N$122,8,FALSE),IF(_xlpm.x=0,"",_xlpm.x)))</f>
        <v/>
      </c>
      <c r="N1521" t="str">
        <f>IF($I1521="","",_xlfn.LET(_xlpm.x,VLOOKUP($I1521,'taxon-match_2026-08-31'!$A$2:$N$122,9,FALSE),IF(_xlpm.x=0,"",_xlpm.x)))</f>
        <v/>
      </c>
      <c r="O1521" t="str">
        <f>IF($I1521="","",_xlfn.LET(_xlpm.x,VLOOKUP($I1521,'taxon-match_2026-08-31'!$A$2:$N$122,10,FALSE),IF(_xlpm.x=0,"",_xlpm.x)))</f>
        <v/>
      </c>
      <c r="P1521" t="str">
        <f>IF($I1521="","",_xlfn.LET(_xlpm.x,VLOOKUP($I1521,'taxon-match_2026-08-31'!$A$2:$N$122,11,FALSE),IF(_xlpm.x=0,"",_xlpm.x)))</f>
        <v/>
      </c>
      <c r="Q1521" t="str">
        <f>IF($I1521="","",_xlfn.LET(_xlpm.x,VLOOKUP($I1521,'taxon-match_2026-08-31'!$A$2:$N$122,12,FALSE),IF(_xlpm.x=0,"",_xlpm.x)))</f>
        <v/>
      </c>
      <c r="R1521" t="str">
        <f>IF($I1521="","",_xlfn.LET(_xlpm.x,VLOOKUP($I1521,'taxon-match_2026-08-31'!$A$2:$N$122,14,FALSE),IF(_xlpm.x=0,"",_xlpm.x)))</f>
        <v/>
      </c>
      <c r="T1521" t="s">
        <v>71</v>
      </c>
      <c r="U1521" t="s">
        <v>254</v>
      </c>
      <c r="X1521" t="str">
        <f>IF(T1521="","",_xlfn.LET(_xlpm.x,VLOOKUP(T1521,'Drop-down_menus'!$F$2:$G$16,2,FALSE),IF(_xlpm.x=0,"",_xlpm.x)))</f>
        <v>https://orcid.org/0009-0002-6669-2911</v>
      </c>
      <c r="Y1521" t="str">
        <f>IF(U1521="","",_xlfn.LET(_xlpm.x,VLOOKUP(U1521,'Drop-down_menus'!$F$2:$G$16,2,FALSE),IF(_xlpm.x=0,"",_xlpm.x)))</f>
        <v/>
      </c>
      <c r="Z1521" t="str">
        <f>IF(V1521="","",_xlfn.LET(_xlpm.x,VLOOKUP(V1521,'Drop-down_menus'!$F$2:$G$16,2,FALSE),IF(_xlpm.x=0,"",_xlpm.x)))</f>
        <v/>
      </c>
      <c r="AA1521" t="str">
        <f>IF(W1521="","",_xlfn.LET(_xlpm.x,VLOOKUP(W1521,'Drop-down_menus'!$F$2:$G$16,2,FALSE),IF(_xlpm.x=0,"",_xlpm.x)))</f>
        <v/>
      </c>
      <c r="AB1521" t="s">
        <v>722</v>
      </c>
      <c r="AE1521" t="s">
        <v>723</v>
      </c>
    </row>
    <row r="1522" spans="1:31" hidden="1" x14ac:dyDescent="0.2">
      <c r="A1522" s="2" t="s">
        <v>382</v>
      </c>
      <c r="C1522">
        <v>3558</v>
      </c>
      <c r="D1522" t="s">
        <v>711</v>
      </c>
      <c r="E1522" t="s">
        <v>725</v>
      </c>
      <c r="I1522" t="s">
        <v>2611</v>
      </c>
      <c r="J1522" t="str">
        <f>IF($I1522="","",_xlfn.LET(_xlpm.x,VLOOKUP($I1522,'taxon-match_2026-08-31'!$A$2:$N$122,6,FALSE),IF(_xlpm.x=0,"",_xlpm.x)))</f>
        <v/>
      </c>
      <c r="K1522" t="str">
        <f>IF($I1522="","",_xlfn.LET(_xlpm.x,VLOOKUP($I1522,'taxon-match_2026-08-31'!$A$2:$N$122,4,FALSE),IF(_xlpm.x=0,"",_xlpm.x)))</f>
        <v/>
      </c>
      <c r="L1522" t="str">
        <f>IF($I1522="","",_xlfn.LET(_xlpm.x,VLOOKUP($I1522,'taxon-match_2026-08-31'!$A$2:$N$122,7,FALSE),IF(_xlpm.x=0,"",_xlpm.x)))</f>
        <v/>
      </c>
      <c r="M1522" t="str">
        <f>IF($I1522="","",_xlfn.LET(_xlpm.x,VLOOKUP($I1522,'taxon-match_2026-08-31'!$A$2:$N$122,8,FALSE),IF(_xlpm.x=0,"",_xlpm.x)))</f>
        <v/>
      </c>
      <c r="N1522" t="str">
        <f>IF($I1522="","",_xlfn.LET(_xlpm.x,VLOOKUP($I1522,'taxon-match_2026-08-31'!$A$2:$N$122,9,FALSE),IF(_xlpm.x=0,"",_xlpm.x)))</f>
        <v/>
      </c>
      <c r="O1522" t="str">
        <f>IF($I1522="","",_xlfn.LET(_xlpm.x,VLOOKUP($I1522,'taxon-match_2026-08-31'!$A$2:$N$122,10,FALSE),IF(_xlpm.x=0,"",_xlpm.x)))</f>
        <v/>
      </c>
      <c r="P1522" t="str">
        <f>IF($I1522="","",_xlfn.LET(_xlpm.x,VLOOKUP($I1522,'taxon-match_2026-08-31'!$A$2:$N$122,11,FALSE),IF(_xlpm.x=0,"",_xlpm.x)))</f>
        <v/>
      </c>
      <c r="Q1522" t="str">
        <f>IF($I1522="","",_xlfn.LET(_xlpm.x,VLOOKUP($I1522,'taxon-match_2026-08-31'!$A$2:$N$122,12,FALSE),IF(_xlpm.x=0,"",_xlpm.x)))</f>
        <v/>
      </c>
      <c r="R1522" t="str">
        <f>IF($I1522="","",_xlfn.LET(_xlpm.x,VLOOKUP($I1522,'taxon-match_2026-08-31'!$A$2:$N$122,14,FALSE),IF(_xlpm.x=0,"",_xlpm.x)))</f>
        <v/>
      </c>
      <c r="T1522" t="s">
        <v>71</v>
      </c>
      <c r="U1522" t="s">
        <v>254</v>
      </c>
      <c r="X1522" t="str">
        <f>IF(T1522="","",_xlfn.LET(_xlpm.x,VLOOKUP(T1522,'Drop-down_menus'!$F$2:$G$16,2,FALSE),IF(_xlpm.x=0,"",_xlpm.x)))</f>
        <v>https://orcid.org/0009-0002-6669-2911</v>
      </c>
      <c r="Y1522" t="str">
        <f>IF(U1522="","",_xlfn.LET(_xlpm.x,VLOOKUP(U1522,'Drop-down_menus'!$F$2:$G$16,2,FALSE),IF(_xlpm.x=0,"",_xlpm.x)))</f>
        <v/>
      </c>
      <c r="Z1522" t="str">
        <f>IF(V1522="","",_xlfn.LET(_xlpm.x,VLOOKUP(V1522,'Drop-down_menus'!$F$2:$G$16,2,FALSE),IF(_xlpm.x=0,"",_xlpm.x)))</f>
        <v/>
      </c>
      <c r="AA1522" t="str">
        <f>IF(W1522="","",_xlfn.LET(_xlpm.x,VLOOKUP(W1522,'Drop-down_menus'!$F$2:$G$16,2,FALSE),IF(_xlpm.x=0,"",_xlpm.x)))</f>
        <v/>
      </c>
      <c r="AB1522" t="s">
        <v>722</v>
      </c>
      <c r="AE1522" t="s">
        <v>726</v>
      </c>
    </row>
    <row r="1523" spans="1:31" hidden="1" x14ac:dyDescent="0.2">
      <c r="A1523" s="2" t="s">
        <v>382</v>
      </c>
      <c r="C1523">
        <v>3559</v>
      </c>
      <c r="D1523" t="s">
        <v>711</v>
      </c>
      <c r="E1523" t="s">
        <v>727</v>
      </c>
      <c r="I1523" t="s">
        <v>2611</v>
      </c>
      <c r="J1523" t="str">
        <f>IF($I1523="","",_xlfn.LET(_xlpm.x,VLOOKUP($I1523,'taxon-match_2026-08-31'!$A$2:$N$122,6,FALSE),IF(_xlpm.x=0,"",_xlpm.x)))</f>
        <v/>
      </c>
      <c r="K1523" t="str">
        <f>IF($I1523="","",_xlfn.LET(_xlpm.x,VLOOKUP($I1523,'taxon-match_2026-08-31'!$A$2:$N$122,4,FALSE),IF(_xlpm.x=0,"",_xlpm.x)))</f>
        <v/>
      </c>
      <c r="L1523" t="str">
        <f>IF($I1523="","",_xlfn.LET(_xlpm.x,VLOOKUP($I1523,'taxon-match_2026-08-31'!$A$2:$N$122,7,FALSE),IF(_xlpm.x=0,"",_xlpm.x)))</f>
        <v/>
      </c>
      <c r="M1523" t="str">
        <f>IF($I1523="","",_xlfn.LET(_xlpm.x,VLOOKUP($I1523,'taxon-match_2026-08-31'!$A$2:$N$122,8,FALSE),IF(_xlpm.x=0,"",_xlpm.x)))</f>
        <v/>
      </c>
      <c r="N1523" t="str">
        <f>IF($I1523="","",_xlfn.LET(_xlpm.x,VLOOKUP($I1523,'taxon-match_2026-08-31'!$A$2:$N$122,9,FALSE),IF(_xlpm.x=0,"",_xlpm.x)))</f>
        <v/>
      </c>
      <c r="O1523" t="str">
        <f>IF($I1523="","",_xlfn.LET(_xlpm.x,VLOOKUP($I1523,'taxon-match_2026-08-31'!$A$2:$N$122,10,FALSE),IF(_xlpm.x=0,"",_xlpm.x)))</f>
        <v/>
      </c>
      <c r="P1523" t="str">
        <f>IF($I1523="","",_xlfn.LET(_xlpm.x,VLOOKUP($I1523,'taxon-match_2026-08-31'!$A$2:$N$122,11,FALSE),IF(_xlpm.x=0,"",_xlpm.x)))</f>
        <v/>
      </c>
      <c r="Q1523" t="str">
        <f>IF($I1523="","",_xlfn.LET(_xlpm.x,VLOOKUP($I1523,'taxon-match_2026-08-31'!$A$2:$N$122,12,FALSE),IF(_xlpm.x=0,"",_xlpm.x)))</f>
        <v/>
      </c>
      <c r="R1523" t="str">
        <f>IF($I1523="","",_xlfn.LET(_xlpm.x,VLOOKUP($I1523,'taxon-match_2026-08-31'!$A$2:$N$122,14,FALSE),IF(_xlpm.x=0,"",_xlpm.x)))</f>
        <v/>
      </c>
      <c r="T1523" t="s">
        <v>71</v>
      </c>
      <c r="U1523" t="s">
        <v>254</v>
      </c>
      <c r="X1523" t="str">
        <f>IF(T1523="","",_xlfn.LET(_xlpm.x,VLOOKUP(T1523,'Drop-down_menus'!$F$2:$G$16,2,FALSE),IF(_xlpm.x=0,"",_xlpm.x)))</f>
        <v>https://orcid.org/0009-0002-6669-2911</v>
      </c>
      <c r="Y1523" t="str">
        <f>IF(U1523="","",_xlfn.LET(_xlpm.x,VLOOKUP(U1523,'Drop-down_menus'!$F$2:$G$16,2,FALSE),IF(_xlpm.x=0,"",_xlpm.x)))</f>
        <v/>
      </c>
      <c r="Z1523" t="str">
        <f>IF(V1523="","",_xlfn.LET(_xlpm.x,VLOOKUP(V1523,'Drop-down_menus'!$F$2:$G$16,2,FALSE),IF(_xlpm.x=0,"",_xlpm.x)))</f>
        <v/>
      </c>
      <c r="AA1523" t="str">
        <f>IF(W1523="","",_xlfn.LET(_xlpm.x,VLOOKUP(W1523,'Drop-down_menus'!$F$2:$G$16,2,FALSE),IF(_xlpm.x=0,"",_xlpm.x)))</f>
        <v/>
      </c>
      <c r="AB1523" t="s">
        <v>722</v>
      </c>
      <c r="AE1523" t="s">
        <v>726</v>
      </c>
    </row>
    <row r="1524" spans="1:31" hidden="1" x14ac:dyDescent="0.2">
      <c r="A1524" s="2" t="s">
        <v>382</v>
      </c>
      <c r="C1524">
        <v>3560</v>
      </c>
      <c r="D1524" t="s">
        <v>711</v>
      </c>
      <c r="E1524" t="s">
        <v>728</v>
      </c>
      <c r="I1524" t="s">
        <v>2611</v>
      </c>
      <c r="J1524" t="str">
        <f>IF($I1524="","",_xlfn.LET(_xlpm.x,VLOOKUP($I1524,'taxon-match_2026-08-31'!$A$2:$N$122,6,FALSE),IF(_xlpm.x=0,"",_xlpm.x)))</f>
        <v/>
      </c>
      <c r="K1524" t="str">
        <f>IF($I1524="","",_xlfn.LET(_xlpm.x,VLOOKUP($I1524,'taxon-match_2026-08-31'!$A$2:$N$122,4,FALSE),IF(_xlpm.x=0,"",_xlpm.x)))</f>
        <v/>
      </c>
      <c r="L1524" t="str">
        <f>IF($I1524="","",_xlfn.LET(_xlpm.x,VLOOKUP($I1524,'taxon-match_2026-08-31'!$A$2:$N$122,7,FALSE),IF(_xlpm.x=0,"",_xlpm.x)))</f>
        <v/>
      </c>
      <c r="M1524" t="str">
        <f>IF($I1524="","",_xlfn.LET(_xlpm.x,VLOOKUP($I1524,'taxon-match_2026-08-31'!$A$2:$N$122,8,FALSE),IF(_xlpm.x=0,"",_xlpm.x)))</f>
        <v/>
      </c>
      <c r="N1524" t="str">
        <f>IF($I1524="","",_xlfn.LET(_xlpm.x,VLOOKUP($I1524,'taxon-match_2026-08-31'!$A$2:$N$122,9,FALSE),IF(_xlpm.x=0,"",_xlpm.x)))</f>
        <v/>
      </c>
      <c r="O1524" t="str">
        <f>IF($I1524="","",_xlfn.LET(_xlpm.x,VLOOKUP($I1524,'taxon-match_2026-08-31'!$A$2:$N$122,10,FALSE),IF(_xlpm.x=0,"",_xlpm.x)))</f>
        <v/>
      </c>
      <c r="P1524" t="str">
        <f>IF($I1524="","",_xlfn.LET(_xlpm.x,VLOOKUP($I1524,'taxon-match_2026-08-31'!$A$2:$N$122,11,FALSE),IF(_xlpm.x=0,"",_xlpm.x)))</f>
        <v/>
      </c>
      <c r="Q1524" t="str">
        <f>IF($I1524="","",_xlfn.LET(_xlpm.x,VLOOKUP($I1524,'taxon-match_2026-08-31'!$A$2:$N$122,12,FALSE),IF(_xlpm.x=0,"",_xlpm.x)))</f>
        <v/>
      </c>
      <c r="R1524" t="str">
        <f>IF($I1524="","",_xlfn.LET(_xlpm.x,VLOOKUP($I1524,'taxon-match_2026-08-31'!$A$2:$N$122,14,FALSE),IF(_xlpm.x=0,"",_xlpm.x)))</f>
        <v/>
      </c>
      <c r="T1524" t="s">
        <v>71</v>
      </c>
      <c r="U1524" t="s">
        <v>254</v>
      </c>
      <c r="X1524" t="str">
        <f>IF(T1524="","",_xlfn.LET(_xlpm.x,VLOOKUP(T1524,'Drop-down_menus'!$F$2:$G$16,2,FALSE),IF(_xlpm.x=0,"",_xlpm.x)))</f>
        <v>https://orcid.org/0009-0002-6669-2911</v>
      </c>
      <c r="Y1524" t="str">
        <f>IF(U1524="","",_xlfn.LET(_xlpm.x,VLOOKUP(U1524,'Drop-down_menus'!$F$2:$G$16,2,FALSE),IF(_xlpm.x=0,"",_xlpm.x)))</f>
        <v/>
      </c>
      <c r="Z1524" t="str">
        <f>IF(V1524="","",_xlfn.LET(_xlpm.x,VLOOKUP(V1524,'Drop-down_menus'!$F$2:$G$16,2,FALSE),IF(_xlpm.x=0,"",_xlpm.x)))</f>
        <v/>
      </c>
      <c r="AA1524" t="str">
        <f>IF(W1524="","",_xlfn.LET(_xlpm.x,VLOOKUP(W1524,'Drop-down_menus'!$F$2:$G$16,2,FALSE),IF(_xlpm.x=0,"",_xlpm.x)))</f>
        <v/>
      </c>
      <c r="AE1524" t="s">
        <v>726</v>
      </c>
    </row>
    <row r="1525" spans="1:31" hidden="1" x14ac:dyDescent="0.2">
      <c r="A1525" s="2" t="s">
        <v>382</v>
      </c>
      <c r="C1525">
        <v>3561</v>
      </c>
      <c r="D1525" t="s">
        <v>711</v>
      </c>
      <c r="E1525" t="s">
        <v>729</v>
      </c>
      <c r="I1525" t="s">
        <v>2611</v>
      </c>
      <c r="J1525" t="str">
        <f>IF($I1525="","",_xlfn.LET(_xlpm.x,VLOOKUP($I1525,'taxon-match_2026-08-31'!$A$2:$N$122,6,FALSE),IF(_xlpm.x=0,"",_xlpm.x)))</f>
        <v/>
      </c>
      <c r="K1525" t="str">
        <f>IF($I1525="","",_xlfn.LET(_xlpm.x,VLOOKUP($I1525,'taxon-match_2026-08-31'!$A$2:$N$122,4,FALSE),IF(_xlpm.x=0,"",_xlpm.x)))</f>
        <v/>
      </c>
      <c r="L1525" t="str">
        <f>IF($I1525="","",_xlfn.LET(_xlpm.x,VLOOKUP($I1525,'taxon-match_2026-08-31'!$A$2:$N$122,7,FALSE),IF(_xlpm.x=0,"",_xlpm.x)))</f>
        <v/>
      </c>
      <c r="M1525" t="str">
        <f>IF($I1525="","",_xlfn.LET(_xlpm.x,VLOOKUP($I1525,'taxon-match_2026-08-31'!$A$2:$N$122,8,FALSE),IF(_xlpm.x=0,"",_xlpm.x)))</f>
        <v/>
      </c>
      <c r="N1525" t="str">
        <f>IF($I1525="","",_xlfn.LET(_xlpm.x,VLOOKUP($I1525,'taxon-match_2026-08-31'!$A$2:$N$122,9,FALSE),IF(_xlpm.x=0,"",_xlpm.x)))</f>
        <v/>
      </c>
      <c r="O1525" t="str">
        <f>IF($I1525="","",_xlfn.LET(_xlpm.x,VLOOKUP($I1525,'taxon-match_2026-08-31'!$A$2:$N$122,10,FALSE),IF(_xlpm.x=0,"",_xlpm.x)))</f>
        <v/>
      </c>
      <c r="P1525" t="str">
        <f>IF($I1525="","",_xlfn.LET(_xlpm.x,VLOOKUP($I1525,'taxon-match_2026-08-31'!$A$2:$N$122,11,FALSE),IF(_xlpm.x=0,"",_xlpm.x)))</f>
        <v/>
      </c>
      <c r="Q1525" t="str">
        <f>IF($I1525="","",_xlfn.LET(_xlpm.x,VLOOKUP($I1525,'taxon-match_2026-08-31'!$A$2:$N$122,12,FALSE),IF(_xlpm.x=0,"",_xlpm.x)))</f>
        <v/>
      </c>
      <c r="R1525" t="str">
        <f>IF($I1525="","",_xlfn.LET(_xlpm.x,VLOOKUP($I1525,'taxon-match_2026-08-31'!$A$2:$N$122,14,FALSE),IF(_xlpm.x=0,"",_xlpm.x)))</f>
        <v/>
      </c>
      <c r="T1525" t="s">
        <v>71</v>
      </c>
      <c r="U1525" t="s">
        <v>254</v>
      </c>
      <c r="X1525" t="str">
        <f>IF(T1525="","",_xlfn.LET(_xlpm.x,VLOOKUP(T1525,'Drop-down_menus'!$F$2:$G$16,2,FALSE),IF(_xlpm.x=0,"",_xlpm.x)))</f>
        <v>https://orcid.org/0009-0002-6669-2911</v>
      </c>
      <c r="Y1525" t="str">
        <f>IF(U1525="","",_xlfn.LET(_xlpm.x,VLOOKUP(U1525,'Drop-down_menus'!$F$2:$G$16,2,FALSE),IF(_xlpm.x=0,"",_xlpm.x)))</f>
        <v/>
      </c>
      <c r="Z1525" t="str">
        <f>IF(V1525="","",_xlfn.LET(_xlpm.x,VLOOKUP(V1525,'Drop-down_menus'!$F$2:$G$16,2,FALSE),IF(_xlpm.x=0,"",_xlpm.x)))</f>
        <v/>
      </c>
      <c r="AA1525" t="str">
        <f>IF(W1525="","",_xlfn.LET(_xlpm.x,VLOOKUP(W1525,'Drop-down_menus'!$F$2:$G$16,2,FALSE),IF(_xlpm.x=0,"",_xlpm.x)))</f>
        <v/>
      </c>
      <c r="AB1525" t="s">
        <v>730</v>
      </c>
      <c r="AE1525" t="s">
        <v>731</v>
      </c>
    </row>
    <row r="1526" spans="1:31" hidden="1" x14ac:dyDescent="0.2">
      <c r="A1526" s="2" t="s">
        <v>382</v>
      </c>
      <c r="C1526">
        <v>3562</v>
      </c>
      <c r="D1526" t="s">
        <v>711</v>
      </c>
      <c r="E1526" t="s">
        <v>732</v>
      </c>
      <c r="I1526" t="s">
        <v>2611</v>
      </c>
      <c r="J1526" t="str">
        <f>IF($I1526="","",_xlfn.LET(_xlpm.x,VLOOKUP($I1526,'taxon-match_2026-08-31'!$A$2:$N$122,6,FALSE),IF(_xlpm.x=0,"",_xlpm.x)))</f>
        <v/>
      </c>
      <c r="K1526" t="str">
        <f>IF($I1526="","",_xlfn.LET(_xlpm.x,VLOOKUP($I1526,'taxon-match_2026-08-31'!$A$2:$N$122,4,FALSE),IF(_xlpm.x=0,"",_xlpm.x)))</f>
        <v/>
      </c>
      <c r="L1526" t="str">
        <f>IF($I1526="","",_xlfn.LET(_xlpm.x,VLOOKUP($I1526,'taxon-match_2026-08-31'!$A$2:$N$122,7,FALSE),IF(_xlpm.x=0,"",_xlpm.x)))</f>
        <v/>
      </c>
      <c r="M1526" t="str">
        <f>IF($I1526="","",_xlfn.LET(_xlpm.x,VLOOKUP($I1526,'taxon-match_2026-08-31'!$A$2:$N$122,8,FALSE),IF(_xlpm.x=0,"",_xlpm.x)))</f>
        <v/>
      </c>
      <c r="N1526" t="str">
        <f>IF($I1526="","",_xlfn.LET(_xlpm.x,VLOOKUP($I1526,'taxon-match_2026-08-31'!$A$2:$N$122,9,FALSE),IF(_xlpm.x=0,"",_xlpm.x)))</f>
        <v/>
      </c>
      <c r="O1526" t="str">
        <f>IF($I1526="","",_xlfn.LET(_xlpm.x,VLOOKUP($I1526,'taxon-match_2026-08-31'!$A$2:$N$122,10,FALSE),IF(_xlpm.x=0,"",_xlpm.x)))</f>
        <v/>
      </c>
      <c r="P1526" t="str">
        <f>IF($I1526="","",_xlfn.LET(_xlpm.x,VLOOKUP($I1526,'taxon-match_2026-08-31'!$A$2:$N$122,11,FALSE),IF(_xlpm.x=0,"",_xlpm.x)))</f>
        <v/>
      </c>
      <c r="Q1526" t="str">
        <f>IF($I1526="","",_xlfn.LET(_xlpm.x,VLOOKUP($I1526,'taxon-match_2026-08-31'!$A$2:$N$122,12,FALSE),IF(_xlpm.x=0,"",_xlpm.x)))</f>
        <v/>
      </c>
      <c r="R1526" t="str">
        <f>IF($I1526="","",_xlfn.LET(_xlpm.x,VLOOKUP($I1526,'taxon-match_2026-08-31'!$A$2:$N$122,14,FALSE),IF(_xlpm.x=0,"",_xlpm.x)))</f>
        <v/>
      </c>
      <c r="T1526" t="s">
        <v>71</v>
      </c>
      <c r="U1526" t="s">
        <v>254</v>
      </c>
      <c r="X1526" t="str">
        <f>IF(T1526="","",_xlfn.LET(_xlpm.x,VLOOKUP(T1526,'Drop-down_menus'!$F$2:$G$16,2,FALSE),IF(_xlpm.x=0,"",_xlpm.x)))</f>
        <v>https://orcid.org/0009-0002-6669-2911</v>
      </c>
      <c r="Y1526" t="str">
        <f>IF(U1526="","",_xlfn.LET(_xlpm.x,VLOOKUP(U1526,'Drop-down_menus'!$F$2:$G$16,2,FALSE),IF(_xlpm.x=0,"",_xlpm.x)))</f>
        <v/>
      </c>
      <c r="Z1526" t="str">
        <f>IF(V1526="","",_xlfn.LET(_xlpm.x,VLOOKUP(V1526,'Drop-down_menus'!$F$2:$G$16,2,FALSE),IF(_xlpm.x=0,"",_xlpm.x)))</f>
        <v/>
      </c>
      <c r="AA1526" t="str">
        <f>IF(W1526="","",_xlfn.LET(_xlpm.x,VLOOKUP(W1526,'Drop-down_menus'!$F$2:$G$16,2,FALSE),IF(_xlpm.x=0,"",_xlpm.x)))</f>
        <v/>
      </c>
      <c r="AE1526" t="s">
        <v>819</v>
      </c>
    </row>
    <row r="1527" spans="1:31" hidden="1" x14ac:dyDescent="0.2">
      <c r="A1527" s="2" t="s">
        <v>382</v>
      </c>
      <c r="C1527">
        <v>3563</v>
      </c>
      <c r="D1527" t="s">
        <v>711</v>
      </c>
      <c r="E1527" t="s">
        <v>736</v>
      </c>
      <c r="I1527" t="s">
        <v>2611</v>
      </c>
      <c r="J1527" t="str">
        <f>IF($I1527="","",_xlfn.LET(_xlpm.x,VLOOKUP($I1527,'taxon-match_2026-08-31'!$A$2:$N$122,6,FALSE),IF(_xlpm.x=0,"",_xlpm.x)))</f>
        <v/>
      </c>
      <c r="K1527" t="str">
        <f>IF($I1527="","",_xlfn.LET(_xlpm.x,VLOOKUP($I1527,'taxon-match_2026-08-31'!$A$2:$N$122,4,FALSE),IF(_xlpm.x=0,"",_xlpm.x)))</f>
        <v/>
      </c>
      <c r="L1527" t="str">
        <f>IF($I1527="","",_xlfn.LET(_xlpm.x,VLOOKUP($I1527,'taxon-match_2026-08-31'!$A$2:$N$122,7,FALSE),IF(_xlpm.x=0,"",_xlpm.x)))</f>
        <v/>
      </c>
      <c r="M1527" t="str">
        <f>IF($I1527="","",_xlfn.LET(_xlpm.x,VLOOKUP($I1527,'taxon-match_2026-08-31'!$A$2:$N$122,8,FALSE),IF(_xlpm.x=0,"",_xlpm.x)))</f>
        <v/>
      </c>
      <c r="N1527" t="str">
        <f>IF($I1527="","",_xlfn.LET(_xlpm.x,VLOOKUP($I1527,'taxon-match_2026-08-31'!$A$2:$N$122,9,FALSE),IF(_xlpm.x=0,"",_xlpm.x)))</f>
        <v/>
      </c>
      <c r="O1527" t="str">
        <f>IF($I1527="","",_xlfn.LET(_xlpm.x,VLOOKUP($I1527,'taxon-match_2026-08-31'!$A$2:$N$122,10,FALSE),IF(_xlpm.x=0,"",_xlpm.x)))</f>
        <v/>
      </c>
      <c r="P1527" t="str">
        <f>IF($I1527="","",_xlfn.LET(_xlpm.x,VLOOKUP($I1527,'taxon-match_2026-08-31'!$A$2:$N$122,11,FALSE),IF(_xlpm.x=0,"",_xlpm.x)))</f>
        <v/>
      </c>
      <c r="Q1527" t="str">
        <f>IF($I1527="","",_xlfn.LET(_xlpm.x,VLOOKUP($I1527,'taxon-match_2026-08-31'!$A$2:$N$122,12,FALSE),IF(_xlpm.x=0,"",_xlpm.x)))</f>
        <v/>
      </c>
      <c r="R1527" t="str">
        <f>IF($I1527="","",_xlfn.LET(_xlpm.x,VLOOKUP($I1527,'taxon-match_2026-08-31'!$A$2:$N$122,14,FALSE),IF(_xlpm.x=0,"",_xlpm.x)))</f>
        <v/>
      </c>
      <c r="T1527" t="s">
        <v>71</v>
      </c>
      <c r="U1527" t="s">
        <v>254</v>
      </c>
      <c r="X1527" t="str">
        <f>IF(T1527="","",_xlfn.LET(_xlpm.x,VLOOKUP(T1527,'Drop-down_menus'!$F$2:$G$16,2,FALSE),IF(_xlpm.x=0,"",_xlpm.x)))</f>
        <v>https://orcid.org/0009-0002-6669-2911</v>
      </c>
      <c r="Y1527" t="str">
        <f>IF(U1527="","",_xlfn.LET(_xlpm.x,VLOOKUP(U1527,'Drop-down_menus'!$F$2:$G$16,2,FALSE),IF(_xlpm.x=0,"",_xlpm.x)))</f>
        <v/>
      </c>
      <c r="Z1527" t="str">
        <f>IF(V1527="","",_xlfn.LET(_xlpm.x,VLOOKUP(V1527,'Drop-down_menus'!$F$2:$G$16,2,FALSE),IF(_xlpm.x=0,"",_xlpm.x)))</f>
        <v/>
      </c>
      <c r="AA1527" t="str">
        <f>IF(W1527="","",_xlfn.LET(_xlpm.x,VLOOKUP(W1527,'Drop-down_menus'!$F$2:$G$16,2,FALSE),IF(_xlpm.x=0,"",_xlpm.x)))</f>
        <v/>
      </c>
      <c r="AB1527" t="s">
        <v>702</v>
      </c>
      <c r="AE1527" t="s">
        <v>737</v>
      </c>
    </row>
    <row r="1528" spans="1:31" hidden="1" x14ac:dyDescent="0.2">
      <c r="A1528" s="2" t="s">
        <v>382</v>
      </c>
      <c r="C1528">
        <v>3564</v>
      </c>
      <c r="D1528" t="s">
        <v>711</v>
      </c>
      <c r="E1528" t="s">
        <v>733</v>
      </c>
      <c r="I1528" t="s">
        <v>2611</v>
      </c>
      <c r="J1528" t="str">
        <f>IF($I1528="","",_xlfn.LET(_xlpm.x,VLOOKUP($I1528,'taxon-match_2026-08-31'!$A$2:$N$122,6,FALSE),IF(_xlpm.x=0,"",_xlpm.x)))</f>
        <v/>
      </c>
      <c r="K1528" t="str">
        <f>IF($I1528="","",_xlfn.LET(_xlpm.x,VLOOKUP($I1528,'taxon-match_2026-08-31'!$A$2:$N$122,4,FALSE),IF(_xlpm.x=0,"",_xlpm.x)))</f>
        <v/>
      </c>
      <c r="L1528" t="str">
        <f>IF($I1528="","",_xlfn.LET(_xlpm.x,VLOOKUP($I1528,'taxon-match_2026-08-31'!$A$2:$N$122,7,FALSE),IF(_xlpm.x=0,"",_xlpm.x)))</f>
        <v/>
      </c>
      <c r="M1528" t="str">
        <f>IF($I1528="","",_xlfn.LET(_xlpm.x,VLOOKUP($I1528,'taxon-match_2026-08-31'!$A$2:$N$122,8,FALSE),IF(_xlpm.x=0,"",_xlpm.x)))</f>
        <v/>
      </c>
      <c r="N1528" t="str">
        <f>IF($I1528="","",_xlfn.LET(_xlpm.x,VLOOKUP($I1528,'taxon-match_2026-08-31'!$A$2:$N$122,9,FALSE),IF(_xlpm.x=0,"",_xlpm.x)))</f>
        <v/>
      </c>
      <c r="O1528" t="str">
        <f>IF($I1528="","",_xlfn.LET(_xlpm.x,VLOOKUP($I1528,'taxon-match_2026-08-31'!$A$2:$N$122,10,FALSE),IF(_xlpm.x=0,"",_xlpm.x)))</f>
        <v/>
      </c>
      <c r="P1528" t="str">
        <f>IF($I1528="","",_xlfn.LET(_xlpm.x,VLOOKUP($I1528,'taxon-match_2026-08-31'!$A$2:$N$122,11,FALSE),IF(_xlpm.x=0,"",_xlpm.x)))</f>
        <v/>
      </c>
      <c r="Q1528" t="str">
        <f>IF($I1528="","",_xlfn.LET(_xlpm.x,VLOOKUP($I1528,'taxon-match_2026-08-31'!$A$2:$N$122,12,FALSE),IF(_xlpm.x=0,"",_xlpm.x)))</f>
        <v/>
      </c>
      <c r="R1528" t="str">
        <f>IF($I1528="","",_xlfn.LET(_xlpm.x,VLOOKUP($I1528,'taxon-match_2026-08-31'!$A$2:$N$122,14,FALSE),IF(_xlpm.x=0,"",_xlpm.x)))</f>
        <v/>
      </c>
      <c r="T1528" t="s">
        <v>71</v>
      </c>
      <c r="U1528" t="s">
        <v>254</v>
      </c>
      <c r="X1528" t="str">
        <f>IF(T1528="","",_xlfn.LET(_xlpm.x,VLOOKUP(T1528,'Drop-down_menus'!$F$2:$G$16,2,FALSE),IF(_xlpm.x=0,"",_xlpm.x)))</f>
        <v>https://orcid.org/0009-0002-6669-2911</v>
      </c>
      <c r="Y1528" t="str">
        <f>IF(U1528="","",_xlfn.LET(_xlpm.x,VLOOKUP(U1528,'Drop-down_menus'!$F$2:$G$16,2,FALSE),IF(_xlpm.x=0,"",_xlpm.x)))</f>
        <v/>
      </c>
      <c r="Z1528" t="str">
        <f>IF(V1528="","",_xlfn.LET(_xlpm.x,VLOOKUP(V1528,'Drop-down_menus'!$F$2:$G$16,2,FALSE),IF(_xlpm.x=0,"",_xlpm.x)))</f>
        <v/>
      </c>
      <c r="AA1528" t="str">
        <f>IF(W1528="","",_xlfn.LET(_xlpm.x,VLOOKUP(W1528,'Drop-down_menus'!$F$2:$G$16,2,FALSE),IF(_xlpm.x=0,"",_xlpm.x)))</f>
        <v/>
      </c>
      <c r="AB1528" t="s">
        <v>734</v>
      </c>
      <c r="AE1528" t="s">
        <v>735</v>
      </c>
    </row>
    <row r="1529" spans="1:31" hidden="1" x14ac:dyDescent="0.2">
      <c r="A1529" s="2" t="s">
        <v>382</v>
      </c>
      <c r="C1529">
        <v>3565</v>
      </c>
      <c r="D1529" t="s">
        <v>711</v>
      </c>
      <c r="E1529" t="s">
        <v>721</v>
      </c>
      <c r="I1529" t="s">
        <v>2611</v>
      </c>
      <c r="J1529" t="str">
        <f>IF($I1529="","",_xlfn.LET(_xlpm.x,VLOOKUP($I1529,'taxon-match_2026-08-31'!$A$2:$N$122,6,FALSE),IF(_xlpm.x=0,"",_xlpm.x)))</f>
        <v/>
      </c>
      <c r="K1529" t="str">
        <f>IF($I1529="","",_xlfn.LET(_xlpm.x,VLOOKUP($I1529,'taxon-match_2026-08-31'!$A$2:$N$122,4,FALSE),IF(_xlpm.x=0,"",_xlpm.x)))</f>
        <v/>
      </c>
      <c r="L1529" t="str">
        <f>IF($I1529="","",_xlfn.LET(_xlpm.x,VLOOKUP($I1529,'taxon-match_2026-08-31'!$A$2:$N$122,7,FALSE),IF(_xlpm.x=0,"",_xlpm.x)))</f>
        <v/>
      </c>
      <c r="M1529" t="str">
        <f>IF($I1529="","",_xlfn.LET(_xlpm.x,VLOOKUP($I1529,'taxon-match_2026-08-31'!$A$2:$N$122,8,FALSE),IF(_xlpm.x=0,"",_xlpm.x)))</f>
        <v/>
      </c>
      <c r="N1529" t="str">
        <f>IF($I1529="","",_xlfn.LET(_xlpm.x,VLOOKUP($I1529,'taxon-match_2026-08-31'!$A$2:$N$122,9,FALSE),IF(_xlpm.x=0,"",_xlpm.x)))</f>
        <v/>
      </c>
      <c r="O1529" t="str">
        <f>IF($I1529="","",_xlfn.LET(_xlpm.x,VLOOKUP($I1529,'taxon-match_2026-08-31'!$A$2:$N$122,10,FALSE),IF(_xlpm.x=0,"",_xlpm.x)))</f>
        <v/>
      </c>
      <c r="P1529" t="str">
        <f>IF($I1529="","",_xlfn.LET(_xlpm.x,VLOOKUP($I1529,'taxon-match_2026-08-31'!$A$2:$N$122,11,FALSE),IF(_xlpm.x=0,"",_xlpm.x)))</f>
        <v/>
      </c>
      <c r="Q1529" t="str">
        <f>IF($I1529="","",_xlfn.LET(_xlpm.x,VLOOKUP($I1529,'taxon-match_2026-08-31'!$A$2:$N$122,12,FALSE),IF(_xlpm.x=0,"",_xlpm.x)))</f>
        <v/>
      </c>
      <c r="R1529" t="str">
        <f>IF($I1529="","",_xlfn.LET(_xlpm.x,VLOOKUP($I1529,'taxon-match_2026-08-31'!$A$2:$N$122,14,FALSE),IF(_xlpm.x=0,"",_xlpm.x)))</f>
        <v/>
      </c>
      <c r="T1529" t="s">
        <v>71</v>
      </c>
      <c r="U1529" t="s">
        <v>254</v>
      </c>
      <c r="X1529" t="str">
        <f>IF(T1529="","",_xlfn.LET(_xlpm.x,VLOOKUP(T1529,'Drop-down_menus'!$F$2:$G$16,2,FALSE),IF(_xlpm.x=0,"",_xlpm.x)))</f>
        <v>https://orcid.org/0009-0002-6669-2911</v>
      </c>
      <c r="Y1529" t="str">
        <f>IF(U1529="","",_xlfn.LET(_xlpm.x,VLOOKUP(U1529,'Drop-down_menus'!$F$2:$G$16,2,FALSE),IF(_xlpm.x=0,"",_xlpm.x)))</f>
        <v/>
      </c>
      <c r="Z1529" t="str">
        <f>IF(V1529="","",_xlfn.LET(_xlpm.x,VLOOKUP(V1529,'Drop-down_menus'!$F$2:$G$16,2,FALSE),IF(_xlpm.x=0,"",_xlpm.x)))</f>
        <v/>
      </c>
      <c r="AA1529" t="str">
        <f>IF(W1529="","",_xlfn.LET(_xlpm.x,VLOOKUP(W1529,'Drop-down_menus'!$F$2:$G$16,2,FALSE),IF(_xlpm.x=0,"",_xlpm.x)))</f>
        <v/>
      </c>
      <c r="AB1529" t="s">
        <v>722</v>
      </c>
      <c r="AE1529" t="s">
        <v>723</v>
      </c>
    </row>
    <row r="1530" spans="1:31" hidden="1" x14ac:dyDescent="0.2">
      <c r="A1530" s="2" t="s">
        <v>382</v>
      </c>
      <c r="C1530">
        <v>3566</v>
      </c>
      <c r="D1530" t="s">
        <v>711</v>
      </c>
      <c r="E1530" t="s">
        <v>721</v>
      </c>
      <c r="I1530" t="s">
        <v>2611</v>
      </c>
      <c r="J1530" t="str">
        <f>IF($I1530="","",_xlfn.LET(_xlpm.x,VLOOKUP($I1530,'taxon-match_2026-08-31'!$A$2:$N$122,6,FALSE),IF(_xlpm.x=0,"",_xlpm.x)))</f>
        <v/>
      </c>
      <c r="K1530" t="str">
        <f>IF($I1530="","",_xlfn.LET(_xlpm.x,VLOOKUP($I1530,'taxon-match_2026-08-31'!$A$2:$N$122,4,FALSE),IF(_xlpm.x=0,"",_xlpm.x)))</f>
        <v/>
      </c>
      <c r="L1530" t="str">
        <f>IF($I1530="","",_xlfn.LET(_xlpm.x,VLOOKUP($I1530,'taxon-match_2026-08-31'!$A$2:$N$122,7,FALSE),IF(_xlpm.x=0,"",_xlpm.x)))</f>
        <v/>
      </c>
      <c r="M1530" t="str">
        <f>IF($I1530="","",_xlfn.LET(_xlpm.x,VLOOKUP($I1530,'taxon-match_2026-08-31'!$A$2:$N$122,8,FALSE),IF(_xlpm.x=0,"",_xlpm.x)))</f>
        <v/>
      </c>
      <c r="N1530" t="str">
        <f>IF($I1530="","",_xlfn.LET(_xlpm.x,VLOOKUP($I1530,'taxon-match_2026-08-31'!$A$2:$N$122,9,FALSE),IF(_xlpm.x=0,"",_xlpm.x)))</f>
        <v/>
      </c>
      <c r="O1530" t="str">
        <f>IF($I1530="","",_xlfn.LET(_xlpm.x,VLOOKUP($I1530,'taxon-match_2026-08-31'!$A$2:$N$122,10,FALSE),IF(_xlpm.x=0,"",_xlpm.x)))</f>
        <v/>
      </c>
      <c r="P1530" t="str">
        <f>IF($I1530="","",_xlfn.LET(_xlpm.x,VLOOKUP($I1530,'taxon-match_2026-08-31'!$A$2:$N$122,11,FALSE),IF(_xlpm.x=0,"",_xlpm.x)))</f>
        <v/>
      </c>
      <c r="Q1530" t="str">
        <f>IF($I1530="","",_xlfn.LET(_xlpm.x,VLOOKUP($I1530,'taxon-match_2026-08-31'!$A$2:$N$122,12,FALSE),IF(_xlpm.x=0,"",_xlpm.x)))</f>
        <v/>
      </c>
      <c r="R1530" t="str">
        <f>IF($I1530="","",_xlfn.LET(_xlpm.x,VLOOKUP($I1530,'taxon-match_2026-08-31'!$A$2:$N$122,14,FALSE),IF(_xlpm.x=0,"",_xlpm.x)))</f>
        <v/>
      </c>
      <c r="T1530" t="s">
        <v>71</v>
      </c>
      <c r="U1530" t="s">
        <v>254</v>
      </c>
      <c r="X1530" t="str">
        <f>IF(T1530="","",_xlfn.LET(_xlpm.x,VLOOKUP(T1530,'Drop-down_menus'!$F$2:$G$16,2,FALSE),IF(_xlpm.x=0,"",_xlpm.x)))</f>
        <v>https://orcid.org/0009-0002-6669-2911</v>
      </c>
      <c r="Y1530" t="str">
        <f>IF(U1530="","",_xlfn.LET(_xlpm.x,VLOOKUP(U1530,'Drop-down_menus'!$F$2:$G$16,2,FALSE),IF(_xlpm.x=0,"",_xlpm.x)))</f>
        <v/>
      </c>
      <c r="Z1530" t="str">
        <f>IF(V1530="","",_xlfn.LET(_xlpm.x,VLOOKUP(V1530,'Drop-down_menus'!$F$2:$G$16,2,FALSE),IF(_xlpm.x=0,"",_xlpm.x)))</f>
        <v/>
      </c>
      <c r="AA1530" t="str">
        <f>IF(W1530="","",_xlfn.LET(_xlpm.x,VLOOKUP(W1530,'Drop-down_menus'!$F$2:$G$16,2,FALSE),IF(_xlpm.x=0,"",_xlpm.x)))</f>
        <v/>
      </c>
      <c r="AB1530" t="s">
        <v>722</v>
      </c>
      <c r="AE1530" t="s">
        <v>723</v>
      </c>
    </row>
    <row r="1531" spans="1:31" hidden="1" x14ac:dyDescent="0.2">
      <c r="A1531" s="2" t="s">
        <v>382</v>
      </c>
      <c r="C1531">
        <v>3567</v>
      </c>
      <c r="D1531" t="s">
        <v>711</v>
      </c>
      <c r="E1531" t="s">
        <v>724</v>
      </c>
      <c r="I1531" t="s">
        <v>2611</v>
      </c>
      <c r="J1531" t="str">
        <f>IF($I1531="","",_xlfn.LET(_xlpm.x,VLOOKUP($I1531,'taxon-match_2026-08-31'!$A$2:$N$122,6,FALSE),IF(_xlpm.x=0,"",_xlpm.x)))</f>
        <v/>
      </c>
      <c r="K1531" t="str">
        <f>IF($I1531="","",_xlfn.LET(_xlpm.x,VLOOKUP($I1531,'taxon-match_2026-08-31'!$A$2:$N$122,4,FALSE),IF(_xlpm.x=0,"",_xlpm.x)))</f>
        <v/>
      </c>
      <c r="L1531" t="str">
        <f>IF($I1531="","",_xlfn.LET(_xlpm.x,VLOOKUP($I1531,'taxon-match_2026-08-31'!$A$2:$N$122,7,FALSE),IF(_xlpm.x=0,"",_xlpm.x)))</f>
        <v/>
      </c>
      <c r="M1531" t="str">
        <f>IF($I1531="","",_xlfn.LET(_xlpm.x,VLOOKUP($I1531,'taxon-match_2026-08-31'!$A$2:$N$122,8,FALSE),IF(_xlpm.x=0,"",_xlpm.x)))</f>
        <v/>
      </c>
      <c r="N1531" t="str">
        <f>IF($I1531="","",_xlfn.LET(_xlpm.x,VLOOKUP($I1531,'taxon-match_2026-08-31'!$A$2:$N$122,9,FALSE),IF(_xlpm.x=0,"",_xlpm.x)))</f>
        <v/>
      </c>
      <c r="O1531" t="str">
        <f>IF($I1531="","",_xlfn.LET(_xlpm.x,VLOOKUP($I1531,'taxon-match_2026-08-31'!$A$2:$N$122,10,FALSE),IF(_xlpm.x=0,"",_xlpm.x)))</f>
        <v/>
      </c>
      <c r="P1531" t="str">
        <f>IF($I1531="","",_xlfn.LET(_xlpm.x,VLOOKUP($I1531,'taxon-match_2026-08-31'!$A$2:$N$122,11,FALSE),IF(_xlpm.x=0,"",_xlpm.x)))</f>
        <v/>
      </c>
      <c r="Q1531" t="str">
        <f>IF($I1531="","",_xlfn.LET(_xlpm.x,VLOOKUP($I1531,'taxon-match_2026-08-31'!$A$2:$N$122,12,FALSE),IF(_xlpm.x=0,"",_xlpm.x)))</f>
        <v/>
      </c>
      <c r="R1531" t="str">
        <f>IF($I1531="","",_xlfn.LET(_xlpm.x,VLOOKUP($I1531,'taxon-match_2026-08-31'!$A$2:$N$122,14,FALSE),IF(_xlpm.x=0,"",_xlpm.x)))</f>
        <v/>
      </c>
      <c r="T1531" t="s">
        <v>71</v>
      </c>
      <c r="U1531" t="s">
        <v>254</v>
      </c>
      <c r="X1531" t="str">
        <f>IF(T1531="","",_xlfn.LET(_xlpm.x,VLOOKUP(T1531,'Drop-down_menus'!$F$2:$G$16,2,FALSE),IF(_xlpm.x=0,"",_xlpm.x)))</f>
        <v>https://orcid.org/0009-0002-6669-2911</v>
      </c>
      <c r="Y1531" t="str">
        <f>IF(U1531="","",_xlfn.LET(_xlpm.x,VLOOKUP(U1531,'Drop-down_menus'!$F$2:$G$16,2,FALSE),IF(_xlpm.x=0,"",_xlpm.x)))</f>
        <v/>
      </c>
      <c r="Z1531" t="str">
        <f>IF(V1531="","",_xlfn.LET(_xlpm.x,VLOOKUP(V1531,'Drop-down_menus'!$F$2:$G$16,2,FALSE),IF(_xlpm.x=0,"",_xlpm.x)))</f>
        <v/>
      </c>
      <c r="AA1531" t="str">
        <f>IF(W1531="","",_xlfn.LET(_xlpm.x,VLOOKUP(W1531,'Drop-down_menus'!$F$2:$G$16,2,FALSE),IF(_xlpm.x=0,"",_xlpm.x)))</f>
        <v/>
      </c>
      <c r="AB1531" t="s">
        <v>722</v>
      </c>
      <c r="AE1531" t="s">
        <v>723</v>
      </c>
    </row>
    <row r="1532" spans="1:31" hidden="1" x14ac:dyDescent="0.2">
      <c r="A1532" s="2" t="s">
        <v>382</v>
      </c>
      <c r="C1532">
        <v>3568</v>
      </c>
      <c r="D1532" t="s">
        <v>711</v>
      </c>
      <c r="E1532" t="s">
        <v>724</v>
      </c>
      <c r="I1532" t="s">
        <v>2611</v>
      </c>
      <c r="J1532" t="str">
        <f>IF($I1532="","",_xlfn.LET(_xlpm.x,VLOOKUP($I1532,'taxon-match_2026-08-31'!$A$2:$N$122,6,FALSE),IF(_xlpm.x=0,"",_xlpm.x)))</f>
        <v/>
      </c>
      <c r="K1532" t="str">
        <f>IF($I1532="","",_xlfn.LET(_xlpm.x,VLOOKUP($I1532,'taxon-match_2026-08-31'!$A$2:$N$122,4,FALSE),IF(_xlpm.x=0,"",_xlpm.x)))</f>
        <v/>
      </c>
      <c r="L1532" t="str">
        <f>IF($I1532="","",_xlfn.LET(_xlpm.x,VLOOKUP($I1532,'taxon-match_2026-08-31'!$A$2:$N$122,7,FALSE),IF(_xlpm.x=0,"",_xlpm.x)))</f>
        <v/>
      </c>
      <c r="M1532" t="str">
        <f>IF($I1532="","",_xlfn.LET(_xlpm.x,VLOOKUP($I1532,'taxon-match_2026-08-31'!$A$2:$N$122,8,FALSE),IF(_xlpm.x=0,"",_xlpm.x)))</f>
        <v/>
      </c>
      <c r="N1532" t="str">
        <f>IF($I1532="","",_xlfn.LET(_xlpm.x,VLOOKUP($I1532,'taxon-match_2026-08-31'!$A$2:$N$122,9,FALSE),IF(_xlpm.x=0,"",_xlpm.x)))</f>
        <v/>
      </c>
      <c r="O1532" t="str">
        <f>IF($I1532="","",_xlfn.LET(_xlpm.x,VLOOKUP($I1532,'taxon-match_2026-08-31'!$A$2:$N$122,10,FALSE),IF(_xlpm.x=0,"",_xlpm.x)))</f>
        <v/>
      </c>
      <c r="P1532" t="str">
        <f>IF($I1532="","",_xlfn.LET(_xlpm.x,VLOOKUP($I1532,'taxon-match_2026-08-31'!$A$2:$N$122,11,FALSE),IF(_xlpm.x=0,"",_xlpm.x)))</f>
        <v/>
      </c>
      <c r="Q1532" t="str">
        <f>IF($I1532="","",_xlfn.LET(_xlpm.x,VLOOKUP($I1532,'taxon-match_2026-08-31'!$A$2:$N$122,12,FALSE),IF(_xlpm.x=0,"",_xlpm.x)))</f>
        <v/>
      </c>
      <c r="R1532" t="str">
        <f>IF($I1532="","",_xlfn.LET(_xlpm.x,VLOOKUP($I1532,'taxon-match_2026-08-31'!$A$2:$N$122,14,FALSE),IF(_xlpm.x=0,"",_xlpm.x)))</f>
        <v/>
      </c>
      <c r="T1532" t="s">
        <v>71</v>
      </c>
      <c r="U1532" t="s">
        <v>254</v>
      </c>
      <c r="X1532" t="str">
        <f>IF(T1532="","",_xlfn.LET(_xlpm.x,VLOOKUP(T1532,'Drop-down_menus'!$F$2:$G$16,2,FALSE),IF(_xlpm.x=0,"",_xlpm.x)))</f>
        <v>https://orcid.org/0009-0002-6669-2911</v>
      </c>
      <c r="Y1532" t="str">
        <f>IF(U1532="","",_xlfn.LET(_xlpm.x,VLOOKUP(U1532,'Drop-down_menus'!$F$2:$G$16,2,FALSE),IF(_xlpm.x=0,"",_xlpm.x)))</f>
        <v/>
      </c>
      <c r="Z1532" t="str">
        <f>IF(V1532="","",_xlfn.LET(_xlpm.x,VLOOKUP(V1532,'Drop-down_menus'!$F$2:$G$16,2,FALSE),IF(_xlpm.x=0,"",_xlpm.x)))</f>
        <v/>
      </c>
      <c r="AA1532" t="str">
        <f>IF(W1532="","",_xlfn.LET(_xlpm.x,VLOOKUP(W1532,'Drop-down_menus'!$F$2:$G$16,2,FALSE),IF(_xlpm.x=0,"",_xlpm.x)))</f>
        <v/>
      </c>
      <c r="AB1532" t="s">
        <v>722</v>
      </c>
      <c r="AE1532" t="s">
        <v>723</v>
      </c>
    </row>
    <row r="1533" spans="1:31" hidden="1" x14ac:dyDescent="0.2">
      <c r="A1533" s="2" t="s">
        <v>382</v>
      </c>
      <c r="C1533">
        <v>3569</v>
      </c>
      <c r="D1533" t="s">
        <v>711</v>
      </c>
      <c r="E1533" t="s">
        <v>725</v>
      </c>
      <c r="I1533" t="s">
        <v>2611</v>
      </c>
      <c r="J1533" t="str">
        <f>IF($I1533="","",_xlfn.LET(_xlpm.x,VLOOKUP($I1533,'taxon-match_2026-08-31'!$A$2:$N$122,6,FALSE),IF(_xlpm.x=0,"",_xlpm.x)))</f>
        <v/>
      </c>
      <c r="K1533" t="str">
        <f>IF($I1533="","",_xlfn.LET(_xlpm.x,VLOOKUP($I1533,'taxon-match_2026-08-31'!$A$2:$N$122,4,FALSE),IF(_xlpm.x=0,"",_xlpm.x)))</f>
        <v/>
      </c>
      <c r="L1533" t="str">
        <f>IF($I1533="","",_xlfn.LET(_xlpm.x,VLOOKUP($I1533,'taxon-match_2026-08-31'!$A$2:$N$122,7,FALSE),IF(_xlpm.x=0,"",_xlpm.x)))</f>
        <v/>
      </c>
      <c r="M1533" t="str">
        <f>IF($I1533="","",_xlfn.LET(_xlpm.x,VLOOKUP($I1533,'taxon-match_2026-08-31'!$A$2:$N$122,8,FALSE),IF(_xlpm.x=0,"",_xlpm.x)))</f>
        <v/>
      </c>
      <c r="N1533" t="str">
        <f>IF($I1533="","",_xlfn.LET(_xlpm.x,VLOOKUP($I1533,'taxon-match_2026-08-31'!$A$2:$N$122,9,FALSE),IF(_xlpm.x=0,"",_xlpm.x)))</f>
        <v/>
      </c>
      <c r="O1533" t="str">
        <f>IF($I1533="","",_xlfn.LET(_xlpm.x,VLOOKUP($I1533,'taxon-match_2026-08-31'!$A$2:$N$122,10,FALSE),IF(_xlpm.x=0,"",_xlpm.x)))</f>
        <v/>
      </c>
      <c r="P1533" t="str">
        <f>IF($I1533="","",_xlfn.LET(_xlpm.x,VLOOKUP($I1533,'taxon-match_2026-08-31'!$A$2:$N$122,11,FALSE),IF(_xlpm.x=0,"",_xlpm.x)))</f>
        <v/>
      </c>
      <c r="Q1533" t="str">
        <f>IF($I1533="","",_xlfn.LET(_xlpm.x,VLOOKUP($I1533,'taxon-match_2026-08-31'!$A$2:$N$122,12,FALSE),IF(_xlpm.x=0,"",_xlpm.x)))</f>
        <v/>
      </c>
      <c r="R1533" t="str">
        <f>IF($I1533="","",_xlfn.LET(_xlpm.x,VLOOKUP($I1533,'taxon-match_2026-08-31'!$A$2:$N$122,14,FALSE),IF(_xlpm.x=0,"",_xlpm.x)))</f>
        <v/>
      </c>
      <c r="T1533" t="s">
        <v>71</v>
      </c>
      <c r="U1533" t="s">
        <v>254</v>
      </c>
      <c r="X1533" t="str">
        <f>IF(T1533="","",_xlfn.LET(_xlpm.x,VLOOKUP(T1533,'Drop-down_menus'!$F$2:$G$16,2,FALSE),IF(_xlpm.x=0,"",_xlpm.x)))</f>
        <v>https://orcid.org/0009-0002-6669-2911</v>
      </c>
      <c r="Y1533" t="str">
        <f>IF(U1533="","",_xlfn.LET(_xlpm.x,VLOOKUP(U1533,'Drop-down_menus'!$F$2:$G$16,2,FALSE),IF(_xlpm.x=0,"",_xlpm.x)))</f>
        <v/>
      </c>
      <c r="Z1533" t="str">
        <f>IF(V1533="","",_xlfn.LET(_xlpm.x,VLOOKUP(V1533,'Drop-down_menus'!$F$2:$G$16,2,FALSE),IF(_xlpm.x=0,"",_xlpm.x)))</f>
        <v/>
      </c>
      <c r="AA1533" t="str">
        <f>IF(W1533="","",_xlfn.LET(_xlpm.x,VLOOKUP(W1533,'Drop-down_menus'!$F$2:$G$16,2,FALSE),IF(_xlpm.x=0,"",_xlpm.x)))</f>
        <v/>
      </c>
      <c r="AB1533" t="s">
        <v>722</v>
      </c>
      <c r="AE1533" t="s">
        <v>726</v>
      </c>
    </row>
    <row r="1534" spans="1:31" hidden="1" x14ac:dyDescent="0.2">
      <c r="A1534" s="2" t="s">
        <v>382</v>
      </c>
      <c r="C1534">
        <v>3570</v>
      </c>
      <c r="D1534" t="s">
        <v>711</v>
      </c>
      <c r="E1534" t="s">
        <v>727</v>
      </c>
      <c r="I1534" t="s">
        <v>2611</v>
      </c>
      <c r="J1534" t="str">
        <f>IF($I1534="","",_xlfn.LET(_xlpm.x,VLOOKUP($I1534,'taxon-match_2026-08-31'!$A$2:$N$122,6,FALSE),IF(_xlpm.x=0,"",_xlpm.x)))</f>
        <v/>
      </c>
      <c r="K1534" t="str">
        <f>IF($I1534="","",_xlfn.LET(_xlpm.x,VLOOKUP($I1534,'taxon-match_2026-08-31'!$A$2:$N$122,4,FALSE),IF(_xlpm.x=0,"",_xlpm.x)))</f>
        <v/>
      </c>
      <c r="L1534" t="str">
        <f>IF($I1534="","",_xlfn.LET(_xlpm.x,VLOOKUP($I1534,'taxon-match_2026-08-31'!$A$2:$N$122,7,FALSE),IF(_xlpm.x=0,"",_xlpm.x)))</f>
        <v/>
      </c>
      <c r="M1534" t="str">
        <f>IF($I1534="","",_xlfn.LET(_xlpm.x,VLOOKUP($I1534,'taxon-match_2026-08-31'!$A$2:$N$122,8,FALSE),IF(_xlpm.x=0,"",_xlpm.x)))</f>
        <v/>
      </c>
      <c r="N1534" t="str">
        <f>IF($I1534="","",_xlfn.LET(_xlpm.x,VLOOKUP($I1534,'taxon-match_2026-08-31'!$A$2:$N$122,9,FALSE),IF(_xlpm.x=0,"",_xlpm.x)))</f>
        <v/>
      </c>
      <c r="O1534" t="str">
        <f>IF($I1534="","",_xlfn.LET(_xlpm.x,VLOOKUP($I1534,'taxon-match_2026-08-31'!$A$2:$N$122,10,FALSE),IF(_xlpm.x=0,"",_xlpm.x)))</f>
        <v/>
      </c>
      <c r="P1534" t="str">
        <f>IF($I1534="","",_xlfn.LET(_xlpm.x,VLOOKUP($I1534,'taxon-match_2026-08-31'!$A$2:$N$122,11,FALSE),IF(_xlpm.x=0,"",_xlpm.x)))</f>
        <v/>
      </c>
      <c r="Q1534" t="str">
        <f>IF($I1534="","",_xlfn.LET(_xlpm.x,VLOOKUP($I1534,'taxon-match_2026-08-31'!$A$2:$N$122,12,FALSE),IF(_xlpm.x=0,"",_xlpm.x)))</f>
        <v/>
      </c>
      <c r="R1534" t="str">
        <f>IF($I1534="","",_xlfn.LET(_xlpm.x,VLOOKUP($I1534,'taxon-match_2026-08-31'!$A$2:$N$122,14,FALSE),IF(_xlpm.x=0,"",_xlpm.x)))</f>
        <v/>
      </c>
      <c r="T1534" t="s">
        <v>71</v>
      </c>
      <c r="U1534" t="s">
        <v>254</v>
      </c>
      <c r="X1534" t="str">
        <f>IF(T1534="","",_xlfn.LET(_xlpm.x,VLOOKUP(T1534,'Drop-down_menus'!$F$2:$G$16,2,FALSE),IF(_xlpm.x=0,"",_xlpm.x)))</f>
        <v>https://orcid.org/0009-0002-6669-2911</v>
      </c>
      <c r="Y1534" t="str">
        <f>IF(U1534="","",_xlfn.LET(_xlpm.x,VLOOKUP(U1534,'Drop-down_menus'!$F$2:$G$16,2,FALSE),IF(_xlpm.x=0,"",_xlpm.x)))</f>
        <v/>
      </c>
      <c r="Z1534" t="str">
        <f>IF(V1534="","",_xlfn.LET(_xlpm.x,VLOOKUP(V1534,'Drop-down_menus'!$F$2:$G$16,2,FALSE),IF(_xlpm.x=0,"",_xlpm.x)))</f>
        <v/>
      </c>
      <c r="AA1534" t="str">
        <f>IF(W1534="","",_xlfn.LET(_xlpm.x,VLOOKUP(W1534,'Drop-down_menus'!$F$2:$G$16,2,FALSE),IF(_xlpm.x=0,"",_xlpm.x)))</f>
        <v/>
      </c>
      <c r="AB1534" t="s">
        <v>722</v>
      </c>
      <c r="AE1534" t="s">
        <v>726</v>
      </c>
    </row>
    <row r="1535" spans="1:31" hidden="1" x14ac:dyDescent="0.2">
      <c r="A1535" s="2" t="s">
        <v>382</v>
      </c>
      <c r="C1535">
        <v>3571</v>
      </c>
      <c r="D1535" t="s">
        <v>711</v>
      </c>
      <c r="E1535" t="s">
        <v>728</v>
      </c>
      <c r="I1535" t="s">
        <v>2611</v>
      </c>
      <c r="J1535" t="str">
        <f>IF($I1535="","",_xlfn.LET(_xlpm.x,VLOOKUP($I1535,'taxon-match_2026-08-31'!$A$2:$N$122,6,FALSE),IF(_xlpm.x=0,"",_xlpm.x)))</f>
        <v/>
      </c>
      <c r="K1535" t="str">
        <f>IF($I1535="","",_xlfn.LET(_xlpm.x,VLOOKUP($I1535,'taxon-match_2026-08-31'!$A$2:$N$122,4,FALSE),IF(_xlpm.x=0,"",_xlpm.x)))</f>
        <v/>
      </c>
      <c r="L1535" t="str">
        <f>IF($I1535="","",_xlfn.LET(_xlpm.x,VLOOKUP($I1535,'taxon-match_2026-08-31'!$A$2:$N$122,7,FALSE),IF(_xlpm.x=0,"",_xlpm.x)))</f>
        <v/>
      </c>
      <c r="M1535" t="str">
        <f>IF($I1535="","",_xlfn.LET(_xlpm.x,VLOOKUP($I1535,'taxon-match_2026-08-31'!$A$2:$N$122,8,FALSE),IF(_xlpm.x=0,"",_xlpm.x)))</f>
        <v/>
      </c>
      <c r="N1535" t="str">
        <f>IF($I1535="","",_xlfn.LET(_xlpm.x,VLOOKUP($I1535,'taxon-match_2026-08-31'!$A$2:$N$122,9,FALSE),IF(_xlpm.x=0,"",_xlpm.x)))</f>
        <v/>
      </c>
      <c r="O1535" t="str">
        <f>IF($I1535="","",_xlfn.LET(_xlpm.x,VLOOKUP($I1535,'taxon-match_2026-08-31'!$A$2:$N$122,10,FALSE),IF(_xlpm.x=0,"",_xlpm.x)))</f>
        <v/>
      </c>
      <c r="P1535" t="str">
        <f>IF($I1535="","",_xlfn.LET(_xlpm.x,VLOOKUP($I1535,'taxon-match_2026-08-31'!$A$2:$N$122,11,FALSE),IF(_xlpm.x=0,"",_xlpm.x)))</f>
        <v/>
      </c>
      <c r="Q1535" t="str">
        <f>IF($I1535="","",_xlfn.LET(_xlpm.x,VLOOKUP($I1535,'taxon-match_2026-08-31'!$A$2:$N$122,12,FALSE),IF(_xlpm.x=0,"",_xlpm.x)))</f>
        <v/>
      </c>
      <c r="R1535" t="str">
        <f>IF($I1535="","",_xlfn.LET(_xlpm.x,VLOOKUP($I1535,'taxon-match_2026-08-31'!$A$2:$N$122,14,FALSE),IF(_xlpm.x=0,"",_xlpm.x)))</f>
        <v/>
      </c>
      <c r="T1535" t="s">
        <v>71</v>
      </c>
      <c r="U1535" t="s">
        <v>254</v>
      </c>
      <c r="X1535" t="str">
        <f>IF(T1535="","",_xlfn.LET(_xlpm.x,VLOOKUP(T1535,'Drop-down_menus'!$F$2:$G$16,2,FALSE),IF(_xlpm.x=0,"",_xlpm.x)))</f>
        <v>https://orcid.org/0009-0002-6669-2911</v>
      </c>
      <c r="Y1535" t="str">
        <f>IF(U1535="","",_xlfn.LET(_xlpm.x,VLOOKUP(U1535,'Drop-down_menus'!$F$2:$G$16,2,FALSE),IF(_xlpm.x=0,"",_xlpm.x)))</f>
        <v/>
      </c>
      <c r="Z1535" t="str">
        <f>IF(V1535="","",_xlfn.LET(_xlpm.x,VLOOKUP(V1535,'Drop-down_menus'!$F$2:$G$16,2,FALSE),IF(_xlpm.x=0,"",_xlpm.x)))</f>
        <v/>
      </c>
      <c r="AA1535" t="str">
        <f>IF(W1535="","",_xlfn.LET(_xlpm.x,VLOOKUP(W1535,'Drop-down_menus'!$F$2:$G$16,2,FALSE),IF(_xlpm.x=0,"",_xlpm.x)))</f>
        <v/>
      </c>
      <c r="AE1535" t="s">
        <v>726</v>
      </c>
    </row>
    <row r="1536" spans="1:31" hidden="1" x14ac:dyDescent="0.2">
      <c r="A1536" s="2" t="s">
        <v>382</v>
      </c>
      <c r="C1536">
        <v>3572</v>
      </c>
      <c r="D1536" t="s">
        <v>711</v>
      </c>
      <c r="E1536" t="s">
        <v>729</v>
      </c>
      <c r="I1536" t="s">
        <v>2611</v>
      </c>
      <c r="J1536" t="str">
        <f>IF($I1536="","",_xlfn.LET(_xlpm.x,VLOOKUP($I1536,'taxon-match_2026-08-31'!$A$2:$N$122,6,FALSE),IF(_xlpm.x=0,"",_xlpm.x)))</f>
        <v/>
      </c>
      <c r="K1536" t="str">
        <f>IF($I1536="","",_xlfn.LET(_xlpm.x,VLOOKUP($I1536,'taxon-match_2026-08-31'!$A$2:$N$122,4,FALSE),IF(_xlpm.x=0,"",_xlpm.x)))</f>
        <v/>
      </c>
      <c r="L1536" t="str">
        <f>IF($I1536="","",_xlfn.LET(_xlpm.x,VLOOKUP($I1536,'taxon-match_2026-08-31'!$A$2:$N$122,7,FALSE),IF(_xlpm.x=0,"",_xlpm.x)))</f>
        <v/>
      </c>
      <c r="M1536" t="str">
        <f>IF($I1536="","",_xlfn.LET(_xlpm.x,VLOOKUP($I1536,'taxon-match_2026-08-31'!$A$2:$N$122,8,FALSE),IF(_xlpm.x=0,"",_xlpm.x)))</f>
        <v/>
      </c>
      <c r="N1536" t="str">
        <f>IF($I1536="","",_xlfn.LET(_xlpm.x,VLOOKUP($I1536,'taxon-match_2026-08-31'!$A$2:$N$122,9,FALSE),IF(_xlpm.x=0,"",_xlpm.x)))</f>
        <v/>
      </c>
      <c r="O1536" t="str">
        <f>IF($I1536="","",_xlfn.LET(_xlpm.x,VLOOKUP($I1536,'taxon-match_2026-08-31'!$A$2:$N$122,10,FALSE),IF(_xlpm.x=0,"",_xlpm.x)))</f>
        <v/>
      </c>
      <c r="P1536" t="str">
        <f>IF($I1536="","",_xlfn.LET(_xlpm.x,VLOOKUP($I1536,'taxon-match_2026-08-31'!$A$2:$N$122,11,FALSE),IF(_xlpm.x=0,"",_xlpm.x)))</f>
        <v/>
      </c>
      <c r="Q1536" t="str">
        <f>IF($I1536="","",_xlfn.LET(_xlpm.x,VLOOKUP($I1536,'taxon-match_2026-08-31'!$A$2:$N$122,12,FALSE),IF(_xlpm.x=0,"",_xlpm.x)))</f>
        <v/>
      </c>
      <c r="R1536" t="str">
        <f>IF($I1536="","",_xlfn.LET(_xlpm.x,VLOOKUP($I1536,'taxon-match_2026-08-31'!$A$2:$N$122,14,FALSE),IF(_xlpm.x=0,"",_xlpm.x)))</f>
        <v/>
      </c>
      <c r="T1536" t="s">
        <v>71</v>
      </c>
      <c r="U1536" t="s">
        <v>254</v>
      </c>
      <c r="X1536" t="str">
        <f>IF(T1536="","",_xlfn.LET(_xlpm.x,VLOOKUP(T1536,'Drop-down_menus'!$F$2:$G$16,2,FALSE),IF(_xlpm.x=0,"",_xlpm.x)))</f>
        <v>https://orcid.org/0009-0002-6669-2911</v>
      </c>
      <c r="Y1536" t="str">
        <f>IF(U1536="","",_xlfn.LET(_xlpm.x,VLOOKUP(U1536,'Drop-down_menus'!$F$2:$G$16,2,FALSE),IF(_xlpm.x=0,"",_xlpm.x)))</f>
        <v/>
      </c>
      <c r="Z1536" t="str">
        <f>IF(V1536="","",_xlfn.LET(_xlpm.x,VLOOKUP(V1536,'Drop-down_menus'!$F$2:$G$16,2,FALSE),IF(_xlpm.x=0,"",_xlpm.x)))</f>
        <v/>
      </c>
      <c r="AA1536" t="str">
        <f>IF(W1536="","",_xlfn.LET(_xlpm.x,VLOOKUP(W1536,'Drop-down_menus'!$F$2:$G$16,2,FALSE),IF(_xlpm.x=0,"",_xlpm.x)))</f>
        <v/>
      </c>
      <c r="AB1536" t="s">
        <v>730</v>
      </c>
      <c r="AE1536" t="s">
        <v>731</v>
      </c>
    </row>
    <row r="1537" spans="1:31" hidden="1" x14ac:dyDescent="0.2">
      <c r="A1537" s="2" t="s">
        <v>382</v>
      </c>
      <c r="C1537">
        <v>3573</v>
      </c>
      <c r="D1537" t="s">
        <v>711</v>
      </c>
      <c r="E1537" t="s">
        <v>732</v>
      </c>
      <c r="I1537" t="s">
        <v>2611</v>
      </c>
      <c r="J1537" t="str">
        <f>IF($I1537="","",_xlfn.LET(_xlpm.x,VLOOKUP($I1537,'taxon-match_2026-08-31'!$A$2:$N$122,6,FALSE),IF(_xlpm.x=0,"",_xlpm.x)))</f>
        <v/>
      </c>
      <c r="K1537" t="str">
        <f>IF($I1537="","",_xlfn.LET(_xlpm.x,VLOOKUP($I1537,'taxon-match_2026-08-31'!$A$2:$N$122,4,FALSE),IF(_xlpm.x=0,"",_xlpm.x)))</f>
        <v/>
      </c>
      <c r="L1537" t="str">
        <f>IF($I1537="","",_xlfn.LET(_xlpm.x,VLOOKUP($I1537,'taxon-match_2026-08-31'!$A$2:$N$122,7,FALSE),IF(_xlpm.x=0,"",_xlpm.x)))</f>
        <v/>
      </c>
      <c r="M1537" t="str">
        <f>IF($I1537="","",_xlfn.LET(_xlpm.x,VLOOKUP($I1537,'taxon-match_2026-08-31'!$A$2:$N$122,8,FALSE),IF(_xlpm.x=0,"",_xlpm.x)))</f>
        <v/>
      </c>
      <c r="N1537" t="str">
        <f>IF($I1537="","",_xlfn.LET(_xlpm.x,VLOOKUP($I1537,'taxon-match_2026-08-31'!$A$2:$N$122,9,FALSE),IF(_xlpm.x=0,"",_xlpm.x)))</f>
        <v/>
      </c>
      <c r="O1537" t="str">
        <f>IF($I1537="","",_xlfn.LET(_xlpm.x,VLOOKUP($I1537,'taxon-match_2026-08-31'!$A$2:$N$122,10,FALSE),IF(_xlpm.x=0,"",_xlpm.x)))</f>
        <v/>
      </c>
      <c r="P1537" t="str">
        <f>IF($I1537="","",_xlfn.LET(_xlpm.x,VLOOKUP($I1537,'taxon-match_2026-08-31'!$A$2:$N$122,11,FALSE),IF(_xlpm.x=0,"",_xlpm.x)))</f>
        <v/>
      </c>
      <c r="Q1537" t="str">
        <f>IF($I1537="","",_xlfn.LET(_xlpm.x,VLOOKUP($I1537,'taxon-match_2026-08-31'!$A$2:$N$122,12,FALSE),IF(_xlpm.x=0,"",_xlpm.x)))</f>
        <v/>
      </c>
      <c r="R1537" t="str">
        <f>IF($I1537="","",_xlfn.LET(_xlpm.x,VLOOKUP($I1537,'taxon-match_2026-08-31'!$A$2:$N$122,14,FALSE),IF(_xlpm.x=0,"",_xlpm.x)))</f>
        <v/>
      </c>
      <c r="T1537" t="s">
        <v>71</v>
      </c>
      <c r="U1537" t="s">
        <v>254</v>
      </c>
      <c r="X1537" t="str">
        <f>IF(T1537="","",_xlfn.LET(_xlpm.x,VLOOKUP(T1537,'Drop-down_menus'!$F$2:$G$16,2,FALSE),IF(_xlpm.x=0,"",_xlpm.x)))</f>
        <v>https://orcid.org/0009-0002-6669-2911</v>
      </c>
      <c r="Y1537" t="str">
        <f>IF(U1537="","",_xlfn.LET(_xlpm.x,VLOOKUP(U1537,'Drop-down_menus'!$F$2:$G$16,2,FALSE),IF(_xlpm.x=0,"",_xlpm.x)))</f>
        <v/>
      </c>
      <c r="Z1537" t="str">
        <f>IF(V1537="","",_xlfn.LET(_xlpm.x,VLOOKUP(V1537,'Drop-down_menus'!$F$2:$G$16,2,FALSE),IF(_xlpm.x=0,"",_xlpm.x)))</f>
        <v/>
      </c>
      <c r="AA1537" t="str">
        <f>IF(W1537="","",_xlfn.LET(_xlpm.x,VLOOKUP(W1537,'Drop-down_menus'!$F$2:$G$16,2,FALSE),IF(_xlpm.x=0,"",_xlpm.x)))</f>
        <v/>
      </c>
      <c r="AE1537" t="s">
        <v>819</v>
      </c>
    </row>
    <row r="1538" spans="1:31" hidden="1" x14ac:dyDescent="0.2">
      <c r="A1538" s="2" t="s">
        <v>382</v>
      </c>
      <c r="C1538">
        <v>3574</v>
      </c>
      <c r="D1538" t="s">
        <v>711</v>
      </c>
      <c r="E1538" t="s">
        <v>736</v>
      </c>
      <c r="I1538" t="s">
        <v>2611</v>
      </c>
      <c r="J1538" t="str">
        <f>IF($I1538="","",_xlfn.LET(_xlpm.x,VLOOKUP($I1538,'taxon-match_2026-08-31'!$A$2:$N$122,6,FALSE),IF(_xlpm.x=0,"",_xlpm.x)))</f>
        <v/>
      </c>
      <c r="K1538" t="str">
        <f>IF($I1538="","",_xlfn.LET(_xlpm.x,VLOOKUP($I1538,'taxon-match_2026-08-31'!$A$2:$N$122,4,FALSE),IF(_xlpm.x=0,"",_xlpm.x)))</f>
        <v/>
      </c>
      <c r="L1538" t="str">
        <f>IF($I1538="","",_xlfn.LET(_xlpm.x,VLOOKUP($I1538,'taxon-match_2026-08-31'!$A$2:$N$122,7,FALSE),IF(_xlpm.x=0,"",_xlpm.x)))</f>
        <v/>
      </c>
      <c r="M1538" t="str">
        <f>IF($I1538="","",_xlfn.LET(_xlpm.x,VLOOKUP($I1538,'taxon-match_2026-08-31'!$A$2:$N$122,8,FALSE),IF(_xlpm.x=0,"",_xlpm.x)))</f>
        <v/>
      </c>
      <c r="N1538" t="str">
        <f>IF($I1538="","",_xlfn.LET(_xlpm.x,VLOOKUP($I1538,'taxon-match_2026-08-31'!$A$2:$N$122,9,FALSE),IF(_xlpm.x=0,"",_xlpm.x)))</f>
        <v/>
      </c>
      <c r="O1538" t="str">
        <f>IF($I1538="","",_xlfn.LET(_xlpm.x,VLOOKUP($I1538,'taxon-match_2026-08-31'!$A$2:$N$122,10,FALSE),IF(_xlpm.x=0,"",_xlpm.x)))</f>
        <v/>
      </c>
      <c r="P1538" t="str">
        <f>IF($I1538="","",_xlfn.LET(_xlpm.x,VLOOKUP($I1538,'taxon-match_2026-08-31'!$A$2:$N$122,11,FALSE),IF(_xlpm.x=0,"",_xlpm.x)))</f>
        <v/>
      </c>
      <c r="Q1538" t="str">
        <f>IF($I1538="","",_xlfn.LET(_xlpm.x,VLOOKUP($I1538,'taxon-match_2026-08-31'!$A$2:$N$122,12,FALSE),IF(_xlpm.x=0,"",_xlpm.x)))</f>
        <v/>
      </c>
      <c r="R1538" t="str">
        <f>IF($I1538="","",_xlfn.LET(_xlpm.x,VLOOKUP($I1538,'taxon-match_2026-08-31'!$A$2:$N$122,14,FALSE),IF(_xlpm.x=0,"",_xlpm.x)))</f>
        <v/>
      </c>
      <c r="T1538" t="s">
        <v>71</v>
      </c>
      <c r="U1538" t="s">
        <v>254</v>
      </c>
      <c r="X1538" t="str">
        <f>IF(T1538="","",_xlfn.LET(_xlpm.x,VLOOKUP(T1538,'Drop-down_menus'!$F$2:$G$16,2,FALSE),IF(_xlpm.x=0,"",_xlpm.x)))</f>
        <v>https://orcid.org/0009-0002-6669-2911</v>
      </c>
      <c r="Y1538" t="str">
        <f>IF(U1538="","",_xlfn.LET(_xlpm.x,VLOOKUP(U1538,'Drop-down_menus'!$F$2:$G$16,2,FALSE),IF(_xlpm.x=0,"",_xlpm.x)))</f>
        <v/>
      </c>
      <c r="Z1538" t="str">
        <f>IF(V1538="","",_xlfn.LET(_xlpm.x,VLOOKUP(V1538,'Drop-down_menus'!$F$2:$G$16,2,FALSE),IF(_xlpm.x=0,"",_xlpm.x)))</f>
        <v/>
      </c>
      <c r="AA1538" t="str">
        <f>IF(W1538="","",_xlfn.LET(_xlpm.x,VLOOKUP(W1538,'Drop-down_menus'!$F$2:$G$16,2,FALSE),IF(_xlpm.x=0,"",_xlpm.x)))</f>
        <v/>
      </c>
      <c r="AB1538" t="s">
        <v>702</v>
      </c>
      <c r="AE1538" t="s">
        <v>737</v>
      </c>
    </row>
    <row r="1539" spans="1:31" hidden="1" x14ac:dyDescent="0.2">
      <c r="A1539" s="2" t="s">
        <v>382</v>
      </c>
      <c r="C1539">
        <v>3575</v>
      </c>
      <c r="D1539" t="s">
        <v>711</v>
      </c>
      <c r="E1539" t="s">
        <v>733</v>
      </c>
      <c r="I1539" t="s">
        <v>2611</v>
      </c>
      <c r="J1539" t="str">
        <f>IF($I1539="","",_xlfn.LET(_xlpm.x,VLOOKUP($I1539,'taxon-match_2026-08-31'!$A$2:$N$122,6,FALSE),IF(_xlpm.x=0,"",_xlpm.x)))</f>
        <v/>
      </c>
      <c r="K1539" t="str">
        <f>IF($I1539="","",_xlfn.LET(_xlpm.x,VLOOKUP($I1539,'taxon-match_2026-08-31'!$A$2:$N$122,4,FALSE),IF(_xlpm.x=0,"",_xlpm.x)))</f>
        <v/>
      </c>
      <c r="L1539" t="str">
        <f>IF($I1539="","",_xlfn.LET(_xlpm.x,VLOOKUP($I1539,'taxon-match_2026-08-31'!$A$2:$N$122,7,FALSE),IF(_xlpm.x=0,"",_xlpm.x)))</f>
        <v/>
      </c>
      <c r="M1539" t="str">
        <f>IF($I1539="","",_xlfn.LET(_xlpm.x,VLOOKUP($I1539,'taxon-match_2026-08-31'!$A$2:$N$122,8,FALSE),IF(_xlpm.x=0,"",_xlpm.x)))</f>
        <v/>
      </c>
      <c r="N1539" t="str">
        <f>IF($I1539="","",_xlfn.LET(_xlpm.x,VLOOKUP($I1539,'taxon-match_2026-08-31'!$A$2:$N$122,9,FALSE),IF(_xlpm.x=0,"",_xlpm.x)))</f>
        <v/>
      </c>
      <c r="O1539" t="str">
        <f>IF($I1539="","",_xlfn.LET(_xlpm.x,VLOOKUP($I1539,'taxon-match_2026-08-31'!$A$2:$N$122,10,FALSE),IF(_xlpm.x=0,"",_xlpm.x)))</f>
        <v/>
      </c>
      <c r="P1539" t="str">
        <f>IF($I1539="","",_xlfn.LET(_xlpm.x,VLOOKUP($I1539,'taxon-match_2026-08-31'!$A$2:$N$122,11,FALSE),IF(_xlpm.x=0,"",_xlpm.x)))</f>
        <v/>
      </c>
      <c r="Q1539" t="str">
        <f>IF($I1539="","",_xlfn.LET(_xlpm.x,VLOOKUP($I1539,'taxon-match_2026-08-31'!$A$2:$N$122,12,FALSE),IF(_xlpm.x=0,"",_xlpm.x)))</f>
        <v/>
      </c>
      <c r="R1539" t="str">
        <f>IF($I1539="","",_xlfn.LET(_xlpm.x,VLOOKUP($I1539,'taxon-match_2026-08-31'!$A$2:$N$122,14,FALSE),IF(_xlpm.x=0,"",_xlpm.x)))</f>
        <v/>
      </c>
      <c r="T1539" t="s">
        <v>71</v>
      </c>
      <c r="U1539" t="s">
        <v>254</v>
      </c>
      <c r="X1539" t="str">
        <f>IF(T1539="","",_xlfn.LET(_xlpm.x,VLOOKUP(T1539,'Drop-down_menus'!$F$2:$G$16,2,FALSE),IF(_xlpm.x=0,"",_xlpm.x)))</f>
        <v>https://orcid.org/0009-0002-6669-2911</v>
      </c>
      <c r="Y1539" t="str">
        <f>IF(U1539="","",_xlfn.LET(_xlpm.x,VLOOKUP(U1539,'Drop-down_menus'!$F$2:$G$16,2,FALSE),IF(_xlpm.x=0,"",_xlpm.x)))</f>
        <v/>
      </c>
      <c r="Z1539" t="str">
        <f>IF(V1539="","",_xlfn.LET(_xlpm.x,VLOOKUP(V1539,'Drop-down_menus'!$F$2:$G$16,2,FALSE),IF(_xlpm.x=0,"",_xlpm.x)))</f>
        <v/>
      </c>
      <c r="AA1539" t="str">
        <f>IF(W1539="","",_xlfn.LET(_xlpm.x,VLOOKUP(W1539,'Drop-down_menus'!$F$2:$G$16,2,FALSE),IF(_xlpm.x=0,"",_xlpm.x)))</f>
        <v/>
      </c>
      <c r="AB1539" t="s">
        <v>734</v>
      </c>
      <c r="AE1539" t="s">
        <v>735</v>
      </c>
    </row>
    <row r="1540" spans="1:31" hidden="1" x14ac:dyDescent="0.2">
      <c r="A1540" s="2" t="s">
        <v>388</v>
      </c>
      <c r="C1540">
        <v>3606</v>
      </c>
      <c r="D1540" t="s">
        <v>711</v>
      </c>
      <c r="E1540" t="s">
        <v>741</v>
      </c>
      <c r="I1540" t="s">
        <v>2611</v>
      </c>
      <c r="J1540" t="str">
        <f>IF($I1540="","",_xlfn.LET(_xlpm.x,VLOOKUP($I1540,'taxon-match_2026-08-31'!$A$2:$N$122,6,FALSE),IF(_xlpm.x=0,"",_xlpm.x)))</f>
        <v/>
      </c>
      <c r="K1540" t="str">
        <f>IF($I1540="","",_xlfn.LET(_xlpm.x,VLOOKUP($I1540,'taxon-match_2026-08-31'!$A$2:$N$122,4,FALSE),IF(_xlpm.x=0,"",_xlpm.x)))</f>
        <v/>
      </c>
      <c r="L1540" t="str">
        <f>IF($I1540="","",_xlfn.LET(_xlpm.x,VLOOKUP($I1540,'taxon-match_2026-08-31'!$A$2:$N$122,7,FALSE),IF(_xlpm.x=0,"",_xlpm.x)))</f>
        <v/>
      </c>
      <c r="M1540" t="str">
        <f>IF($I1540="","",_xlfn.LET(_xlpm.x,VLOOKUP($I1540,'taxon-match_2026-08-31'!$A$2:$N$122,8,FALSE),IF(_xlpm.x=0,"",_xlpm.x)))</f>
        <v/>
      </c>
      <c r="N1540" t="str">
        <f>IF($I1540="","",_xlfn.LET(_xlpm.x,VLOOKUP($I1540,'taxon-match_2026-08-31'!$A$2:$N$122,9,FALSE),IF(_xlpm.x=0,"",_xlpm.x)))</f>
        <v/>
      </c>
      <c r="O1540" t="str">
        <f>IF($I1540="","",_xlfn.LET(_xlpm.x,VLOOKUP($I1540,'taxon-match_2026-08-31'!$A$2:$N$122,10,FALSE),IF(_xlpm.x=0,"",_xlpm.x)))</f>
        <v/>
      </c>
      <c r="P1540" t="str">
        <f>IF($I1540="","",_xlfn.LET(_xlpm.x,VLOOKUP($I1540,'taxon-match_2026-08-31'!$A$2:$N$122,11,FALSE),IF(_xlpm.x=0,"",_xlpm.x)))</f>
        <v/>
      </c>
      <c r="Q1540" t="str">
        <f>IF($I1540="","",_xlfn.LET(_xlpm.x,VLOOKUP($I1540,'taxon-match_2026-08-31'!$A$2:$N$122,12,FALSE),IF(_xlpm.x=0,"",_xlpm.x)))</f>
        <v/>
      </c>
      <c r="R1540" t="str">
        <f>IF($I1540="","",_xlfn.LET(_xlpm.x,VLOOKUP($I1540,'taxon-match_2026-08-31'!$A$2:$N$122,14,FALSE),IF(_xlpm.x=0,"",_xlpm.x)))</f>
        <v/>
      </c>
      <c r="T1540" t="s">
        <v>71</v>
      </c>
      <c r="U1540" t="s">
        <v>254</v>
      </c>
      <c r="X1540" t="str">
        <f>IF(T1540="","",_xlfn.LET(_xlpm.x,VLOOKUP(T1540,'Drop-down_menus'!$F$2:$G$16,2,FALSE),IF(_xlpm.x=0,"",_xlpm.x)))</f>
        <v>https://orcid.org/0009-0002-6669-2911</v>
      </c>
      <c r="Y1540" t="str">
        <f>IF(U1540="","",_xlfn.LET(_xlpm.x,VLOOKUP(U1540,'Drop-down_menus'!$F$2:$G$16,2,FALSE),IF(_xlpm.x=0,"",_xlpm.x)))</f>
        <v/>
      </c>
      <c r="Z1540" t="str">
        <f>IF(V1540="","",_xlfn.LET(_xlpm.x,VLOOKUP(V1540,'Drop-down_menus'!$F$2:$G$16,2,FALSE),IF(_xlpm.x=0,"",_xlpm.x)))</f>
        <v/>
      </c>
      <c r="AA1540" t="str">
        <f>IF(W1540="","",_xlfn.LET(_xlpm.x,VLOOKUP(W1540,'Drop-down_menus'!$F$2:$G$16,2,FALSE),IF(_xlpm.x=0,"",_xlpm.x)))</f>
        <v/>
      </c>
      <c r="AE1540" t="s">
        <v>739</v>
      </c>
    </row>
    <row r="1541" spans="1:31" hidden="1" x14ac:dyDescent="0.2">
      <c r="A1541" s="2" t="s">
        <v>388</v>
      </c>
      <c r="C1541">
        <v>3607</v>
      </c>
      <c r="D1541" t="s">
        <v>711</v>
      </c>
      <c r="E1541" t="s">
        <v>721</v>
      </c>
      <c r="I1541" t="s">
        <v>2611</v>
      </c>
      <c r="J1541" t="str">
        <f>IF($I1541="","",_xlfn.LET(_xlpm.x,VLOOKUP($I1541,'taxon-match_2026-08-31'!$A$2:$N$122,6,FALSE),IF(_xlpm.x=0,"",_xlpm.x)))</f>
        <v/>
      </c>
      <c r="K1541" t="str">
        <f>IF($I1541="","",_xlfn.LET(_xlpm.x,VLOOKUP($I1541,'taxon-match_2026-08-31'!$A$2:$N$122,4,FALSE),IF(_xlpm.x=0,"",_xlpm.x)))</f>
        <v/>
      </c>
      <c r="L1541" t="str">
        <f>IF($I1541="","",_xlfn.LET(_xlpm.x,VLOOKUP($I1541,'taxon-match_2026-08-31'!$A$2:$N$122,7,FALSE),IF(_xlpm.x=0,"",_xlpm.x)))</f>
        <v/>
      </c>
      <c r="M1541" t="str">
        <f>IF($I1541="","",_xlfn.LET(_xlpm.x,VLOOKUP($I1541,'taxon-match_2026-08-31'!$A$2:$N$122,8,FALSE),IF(_xlpm.x=0,"",_xlpm.x)))</f>
        <v/>
      </c>
      <c r="N1541" t="str">
        <f>IF($I1541="","",_xlfn.LET(_xlpm.x,VLOOKUP($I1541,'taxon-match_2026-08-31'!$A$2:$N$122,9,FALSE),IF(_xlpm.x=0,"",_xlpm.x)))</f>
        <v/>
      </c>
      <c r="O1541" t="str">
        <f>IF($I1541="","",_xlfn.LET(_xlpm.x,VLOOKUP($I1541,'taxon-match_2026-08-31'!$A$2:$N$122,10,FALSE),IF(_xlpm.x=0,"",_xlpm.x)))</f>
        <v/>
      </c>
      <c r="P1541" t="str">
        <f>IF($I1541="","",_xlfn.LET(_xlpm.x,VLOOKUP($I1541,'taxon-match_2026-08-31'!$A$2:$N$122,11,FALSE),IF(_xlpm.x=0,"",_xlpm.x)))</f>
        <v/>
      </c>
      <c r="Q1541" t="str">
        <f>IF($I1541="","",_xlfn.LET(_xlpm.x,VLOOKUP($I1541,'taxon-match_2026-08-31'!$A$2:$N$122,12,FALSE),IF(_xlpm.x=0,"",_xlpm.x)))</f>
        <v/>
      </c>
      <c r="R1541" t="str">
        <f>IF($I1541="","",_xlfn.LET(_xlpm.x,VLOOKUP($I1541,'taxon-match_2026-08-31'!$A$2:$N$122,14,FALSE),IF(_xlpm.x=0,"",_xlpm.x)))</f>
        <v/>
      </c>
      <c r="T1541" t="s">
        <v>71</v>
      </c>
      <c r="U1541" t="s">
        <v>254</v>
      </c>
      <c r="X1541" t="str">
        <f>IF(T1541="","",_xlfn.LET(_xlpm.x,VLOOKUP(T1541,'Drop-down_menus'!$F$2:$G$16,2,FALSE),IF(_xlpm.x=0,"",_xlpm.x)))</f>
        <v>https://orcid.org/0009-0002-6669-2911</v>
      </c>
      <c r="Y1541" t="str">
        <f>IF(U1541="","",_xlfn.LET(_xlpm.x,VLOOKUP(U1541,'Drop-down_menus'!$F$2:$G$16,2,FALSE),IF(_xlpm.x=0,"",_xlpm.x)))</f>
        <v/>
      </c>
      <c r="Z1541" t="str">
        <f>IF(V1541="","",_xlfn.LET(_xlpm.x,VLOOKUP(V1541,'Drop-down_menus'!$F$2:$G$16,2,FALSE),IF(_xlpm.x=0,"",_xlpm.x)))</f>
        <v/>
      </c>
      <c r="AA1541" t="str">
        <f>IF(W1541="","",_xlfn.LET(_xlpm.x,VLOOKUP(W1541,'Drop-down_menus'!$F$2:$G$16,2,FALSE),IF(_xlpm.x=0,"",_xlpm.x)))</f>
        <v/>
      </c>
      <c r="AB1541" t="s">
        <v>722</v>
      </c>
      <c r="AE1541" t="s">
        <v>723</v>
      </c>
    </row>
    <row r="1542" spans="1:31" hidden="1" x14ac:dyDescent="0.2">
      <c r="A1542" s="2" t="s">
        <v>388</v>
      </c>
      <c r="C1542">
        <v>3608</v>
      </c>
      <c r="D1542" t="s">
        <v>711</v>
      </c>
      <c r="E1542" t="s">
        <v>721</v>
      </c>
      <c r="I1542" t="s">
        <v>2611</v>
      </c>
      <c r="J1542" t="str">
        <f>IF($I1542="","",_xlfn.LET(_xlpm.x,VLOOKUP($I1542,'taxon-match_2026-08-31'!$A$2:$N$122,6,FALSE),IF(_xlpm.x=0,"",_xlpm.x)))</f>
        <v/>
      </c>
      <c r="K1542" t="str">
        <f>IF($I1542="","",_xlfn.LET(_xlpm.x,VLOOKUP($I1542,'taxon-match_2026-08-31'!$A$2:$N$122,4,FALSE),IF(_xlpm.x=0,"",_xlpm.x)))</f>
        <v/>
      </c>
      <c r="L1542" t="str">
        <f>IF($I1542="","",_xlfn.LET(_xlpm.x,VLOOKUP($I1542,'taxon-match_2026-08-31'!$A$2:$N$122,7,FALSE),IF(_xlpm.x=0,"",_xlpm.x)))</f>
        <v/>
      </c>
      <c r="M1542" t="str">
        <f>IF($I1542="","",_xlfn.LET(_xlpm.x,VLOOKUP($I1542,'taxon-match_2026-08-31'!$A$2:$N$122,8,FALSE),IF(_xlpm.x=0,"",_xlpm.x)))</f>
        <v/>
      </c>
      <c r="N1542" t="str">
        <f>IF($I1542="","",_xlfn.LET(_xlpm.x,VLOOKUP($I1542,'taxon-match_2026-08-31'!$A$2:$N$122,9,FALSE),IF(_xlpm.x=0,"",_xlpm.x)))</f>
        <v/>
      </c>
      <c r="O1542" t="str">
        <f>IF($I1542="","",_xlfn.LET(_xlpm.x,VLOOKUP($I1542,'taxon-match_2026-08-31'!$A$2:$N$122,10,FALSE),IF(_xlpm.x=0,"",_xlpm.x)))</f>
        <v/>
      </c>
      <c r="P1542" t="str">
        <f>IF($I1542="","",_xlfn.LET(_xlpm.x,VLOOKUP($I1542,'taxon-match_2026-08-31'!$A$2:$N$122,11,FALSE),IF(_xlpm.x=0,"",_xlpm.x)))</f>
        <v/>
      </c>
      <c r="Q1542" t="str">
        <f>IF($I1542="","",_xlfn.LET(_xlpm.x,VLOOKUP($I1542,'taxon-match_2026-08-31'!$A$2:$N$122,12,FALSE),IF(_xlpm.x=0,"",_xlpm.x)))</f>
        <v/>
      </c>
      <c r="R1542" t="str">
        <f>IF($I1542="","",_xlfn.LET(_xlpm.x,VLOOKUP($I1542,'taxon-match_2026-08-31'!$A$2:$N$122,14,FALSE),IF(_xlpm.x=0,"",_xlpm.x)))</f>
        <v/>
      </c>
      <c r="T1542" t="s">
        <v>71</v>
      </c>
      <c r="U1542" t="s">
        <v>254</v>
      </c>
      <c r="X1542" t="str">
        <f>IF(T1542="","",_xlfn.LET(_xlpm.x,VLOOKUP(T1542,'Drop-down_menus'!$F$2:$G$16,2,FALSE),IF(_xlpm.x=0,"",_xlpm.x)))</f>
        <v>https://orcid.org/0009-0002-6669-2911</v>
      </c>
      <c r="Y1542" t="str">
        <f>IF(U1542="","",_xlfn.LET(_xlpm.x,VLOOKUP(U1542,'Drop-down_menus'!$F$2:$G$16,2,FALSE),IF(_xlpm.x=0,"",_xlpm.x)))</f>
        <v/>
      </c>
      <c r="Z1542" t="str">
        <f>IF(V1542="","",_xlfn.LET(_xlpm.x,VLOOKUP(V1542,'Drop-down_menus'!$F$2:$G$16,2,FALSE),IF(_xlpm.x=0,"",_xlpm.x)))</f>
        <v/>
      </c>
      <c r="AA1542" t="str">
        <f>IF(W1542="","",_xlfn.LET(_xlpm.x,VLOOKUP(W1542,'Drop-down_menus'!$F$2:$G$16,2,FALSE),IF(_xlpm.x=0,"",_xlpm.x)))</f>
        <v/>
      </c>
      <c r="AB1542" t="s">
        <v>722</v>
      </c>
      <c r="AE1542" t="s">
        <v>723</v>
      </c>
    </row>
    <row r="1543" spans="1:31" hidden="1" x14ac:dyDescent="0.2">
      <c r="A1543" s="2" t="s">
        <v>388</v>
      </c>
      <c r="C1543">
        <v>3609</v>
      </c>
      <c r="D1543" t="s">
        <v>711</v>
      </c>
      <c r="E1543" t="s">
        <v>724</v>
      </c>
      <c r="I1543" t="s">
        <v>2611</v>
      </c>
      <c r="J1543" t="str">
        <f>IF($I1543="","",_xlfn.LET(_xlpm.x,VLOOKUP($I1543,'taxon-match_2026-08-31'!$A$2:$N$122,6,FALSE),IF(_xlpm.x=0,"",_xlpm.x)))</f>
        <v/>
      </c>
      <c r="K1543" t="str">
        <f>IF($I1543="","",_xlfn.LET(_xlpm.x,VLOOKUP($I1543,'taxon-match_2026-08-31'!$A$2:$N$122,4,FALSE),IF(_xlpm.x=0,"",_xlpm.x)))</f>
        <v/>
      </c>
      <c r="L1543" t="str">
        <f>IF($I1543="","",_xlfn.LET(_xlpm.x,VLOOKUP($I1543,'taxon-match_2026-08-31'!$A$2:$N$122,7,FALSE),IF(_xlpm.x=0,"",_xlpm.x)))</f>
        <v/>
      </c>
      <c r="M1543" t="str">
        <f>IF($I1543="","",_xlfn.LET(_xlpm.x,VLOOKUP($I1543,'taxon-match_2026-08-31'!$A$2:$N$122,8,FALSE),IF(_xlpm.x=0,"",_xlpm.x)))</f>
        <v/>
      </c>
      <c r="N1543" t="str">
        <f>IF($I1543="","",_xlfn.LET(_xlpm.x,VLOOKUP($I1543,'taxon-match_2026-08-31'!$A$2:$N$122,9,FALSE),IF(_xlpm.x=0,"",_xlpm.x)))</f>
        <v/>
      </c>
      <c r="O1543" t="str">
        <f>IF($I1543="","",_xlfn.LET(_xlpm.x,VLOOKUP($I1543,'taxon-match_2026-08-31'!$A$2:$N$122,10,FALSE),IF(_xlpm.x=0,"",_xlpm.x)))</f>
        <v/>
      </c>
      <c r="P1543" t="str">
        <f>IF($I1543="","",_xlfn.LET(_xlpm.x,VLOOKUP($I1543,'taxon-match_2026-08-31'!$A$2:$N$122,11,FALSE),IF(_xlpm.x=0,"",_xlpm.x)))</f>
        <v/>
      </c>
      <c r="Q1543" t="str">
        <f>IF($I1543="","",_xlfn.LET(_xlpm.x,VLOOKUP($I1543,'taxon-match_2026-08-31'!$A$2:$N$122,12,FALSE),IF(_xlpm.x=0,"",_xlpm.x)))</f>
        <v/>
      </c>
      <c r="R1543" t="str">
        <f>IF($I1543="","",_xlfn.LET(_xlpm.x,VLOOKUP($I1543,'taxon-match_2026-08-31'!$A$2:$N$122,14,FALSE),IF(_xlpm.x=0,"",_xlpm.x)))</f>
        <v/>
      </c>
      <c r="T1543" t="s">
        <v>71</v>
      </c>
      <c r="U1543" t="s">
        <v>254</v>
      </c>
      <c r="X1543" t="str">
        <f>IF(T1543="","",_xlfn.LET(_xlpm.x,VLOOKUP(T1543,'Drop-down_menus'!$F$2:$G$16,2,FALSE),IF(_xlpm.x=0,"",_xlpm.x)))</f>
        <v>https://orcid.org/0009-0002-6669-2911</v>
      </c>
      <c r="Y1543" t="str">
        <f>IF(U1543="","",_xlfn.LET(_xlpm.x,VLOOKUP(U1543,'Drop-down_menus'!$F$2:$G$16,2,FALSE),IF(_xlpm.x=0,"",_xlpm.x)))</f>
        <v/>
      </c>
      <c r="Z1543" t="str">
        <f>IF(V1543="","",_xlfn.LET(_xlpm.x,VLOOKUP(V1543,'Drop-down_menus'!$F$2:$G$16,2,FALSE),IF(_xlpm.x=0,"",_xlpm.x)))</f>
        <v/>
      </c>
      <c r="AA1543" t="str">
        <f>IF(W1543="","",_xlfn.LET(_xlpm.x,VLOOKUP(W1543,'Drop-down_menus'!$F$2:$G$16,2,FALSE),IF(_xlpm.x=0,"",_xlpm.x)))</f>
        <v/>
      </c>
      <c r="AB1543" t="s">
        <v>722</v>
      </c>
      <c r="AE1543" t="s">
        <v>723</v>
      </c>
    </row>
    <row r="1544" spans="1:31" hidden="1" x14ac:dyDescent="0.2">
      <c r="A1544" s="2" t="s">
        <v>388</v>
      </c>
      <c r="C1544">
        <v>3610</v>
      </c>
      <c r="D1544" t="s">
        <v>711</v>
      </c>
      <c r="E1544" t="s">
        <v>724</v>
      </c>
      <c r="I1544" t="s">
        <v>2611</v>
      </c>
      <c r="J1544" t="str">
        <f>IF($I1544="","",_xlfn.LET(_xlpm.x,VLOOKUP($I1544,'taxon-match_2026-08-31'!$A$2:$N$122,6,FALSE),IF(_xlpm.x=0,"",_xlpm.x)))</f>
        <v/>
      </c>
      <c r="K1544" t="str">
        <f>IF($I1544="","",_xlfn.LET(_xlpm.x,VLOOKUP($I1544,'taxon-match_2026-08-31'!$A$2:$N$122,4,FALSE),IF(_xlpm.x=0,"",_xlpm.x)))</f>
        <v/>
      </c>
      <c r="L1544" t="str">
        <f>IF($I1544="","",_xlfn.LET(_xlpm.x,VLOOKUP($I1544,'taxon-match_2026-08-31'!$A$2:$N$122,7,FALSE),IF(_xlpm.x=0,"",_xlpm.x)))</f>
        <v/>
      </c>
      <c r="M1544" t="str">
        <f>IF($I1544="","",_xlfn.LET(_xlpm.x,VLOOKUP($I1544,'taxon-match_2026-08-31'!$A$2:$N$122,8,FALSE),IF(_xlpm.x=0,"",_xlpm.x)))</f>
        <v/>
      </c>
      <c r="N1544" t="str">
        <f>IF($I1544="","",_xlfn.LET(_xlpm.x,VLOOKUP($I1544,'taxon-match_2026-08-31'!$A$2:$N$122,9,FALSE),IF(_xlpm.x=0,"",_xlpm.x)))</f>
        <v/>
      </c>
      <c r="O1544" t="str">
        <f>IF($I1544="","",_xlfn.LET(_xlpm.x,VLOOKUP($I1544,'taxon-match_2026-08-31'!$A$2:$N$122,10,FALSE),IF(_xlpm.x=0,"",_xlpm.x)))</f>
        <v/>
      </c>
      <c r="P1544" t="str">
        <f>IF($I1544="","",_xlfn.LET(_xlpm.x,VLOOKUP($I1544,'taxon-match_2026-08-31'!$A$2:$N$122,11,FALSE),IF(_xlpm.x=0,"",_xlpm.x)))</f>
        <v/>
      </c>
      <c r="Q1544" t="str">
        <f>IF($I1544="","",_xlfn.LET(_xlpm.x,VLOOKUP($I1544,'taxon-match_2026-08-31'!$A$2:$N$122,12,FALSE),IF(_xlpm.x=0,"",_xlpm.x)))</f>
        <v/>
      </c>
      <c r="R1544" t="str">
        <f>IF($I1544="","",_xlfn.LET(_xlpm.x,VLOOKUP($I1544,'taxon-match_2026-08-31'!$A$2:$N$122,14,FALSE),IF(_xlpm.x=0,"",_xlpm.x)))</f>
        <v/>
      </c>
      <c r="T1544" t="s">
        <v>71</v>
      </c>
      <c r="U1544" t="s">
        <v>254</v>
      </c>
      <c r="X1544" t="str">
        <f>IF(T1544="","",_xlfn.LET(_xlpm.x,VLOOKUP(T1544,'Drop-down_menus'!$F$2:$G$16,2,FALSE),IF(_xlpm.x=0,"",_xlpm.x)))</f>
        <v>https://orcid.org/0009-0002-6669-2911</v>
      </c>
      <c r="Y1544" t="str">
        <f>IF(U1544="","",_xlfn.LET(_xlpm.x,VLOOKUP(U1544,'Drop-down_menus'!$F$2:$G$16,2,FALSE),IF(_xlpm.x=0,"",_xlpm.x)))</f>
        <v/>
      </c>
      <c r="Z1544" t="str">
        <f>IF(V1544="","",_xlfn.LET(_xlpm.x,VLOOKUP(V1544,'Drop-down_menus'!$F$2:$G$16,2,FALSE),IF(_xlpm.x=0,"",_xlpm.x)))</f>
        <v/>
      </c>
      <c r="AA1544" t="str">
        <f>IF(W1544="","",_xlfn.LET(_xlpm.x,VLOOKUP(W1544,'Drop-down_menus'!$F$2:$G$16,2,FALSE),IF(_xlpm.x=0,"",_xlpm.x)))</f>
        <v/>
      </c>
      <c r="AB1544" t="s">
        <v>722</v>
      </c>
      <c r="AE1544" t="s">
        <v>723</v>
      </c>
    </row>
    <row r="1545" spans="1:31" hidden="1" x14ac:dyDescent="0.2">
      <c r="A1545" s="2" t="s">
        <v>388</v>
      </c>
      <c r="C1545">
        <v>3611</v>
      </c>
      <c r="D1545" t="s">
        <v>711</v>
      </c>
      <c r="E1545" t="s">
        <v>728</v>
      </c>
      <c r="I1545" t="s">
        <v>2611</v>
      </c>
      <c r="J1545" t="str">
        <f>IF($I1545="","",_xlfn.LET(_xlpm.x,VLOOKUP($I1545,'taxon-match_2026-08-31'!$A$2:$N$122,6,FALSE),IF(_xlpm.x=0,"",_xlpm.x)))</f>
        <v/>
      </c>
      <c r="K1545" t="str">
        <f>IF($I1545="","",_xlfn.LET(_xlpm.x,VLOOKUP($I1545,'taxon-match_2026-08-31'!$A$2:$N$122,4,FALSE),IF(_xlpm.x=0,"",_xlpm.x)))</f>
        <v/>
      </c>
      <c r="L1545" t="str">
        <f>IF($I1545="","",_xlfn.LET(_xlpm.x,VLOOKUP($I1545,'taxon-match_2026-08-31'!$A$2:$N$122,7,FALSE),IF(_xlpm.x=0,"",_xlpm.x)))</f>
        <v/>
      </c>
      <c r="M1545" t="str">
        <f>IF($I1545="","",_xlfn.LET(_xlpm.x,VLOOKUP($I1545,'taxon-match_2026-08-31'!$A$2:$N$122,8,FALSE),IF(_xlpm.x=0,"",_xlpm.x)))</f>
        <v/>
      </c>
      <c r="N1545" t="str">
        <f>IF($I1545="","",_xlfn.LET(_xlpm.x,VLOOKUP($I1545,'taxon-match_2026-08-31'!$A$2:$N$122,9,FALSE),IF(_xlpm.x=0,"",_xlpm.x)))</f>
        <v/>
      </c>
      <c r="O1545" t="str">
        <f>IF($I1545="","",_xlfn.LET(_xlpm.x,VLOOKUP($I1545,'taxon-match_2026-08-31'!$A$2:$N$122,10,FALSE),IF(_xlpm.x=0,"",_xlpm.x)))</f>
        <v/>
      </c>
      <c r="P1545" t="str">
        <f>IF($I1545="","",_xlfn.LET(_xlpm.x,VLOOKUP($I1545,'taxon-match_2026-08-31'!$A$2:$N$122,11,FALSE),IF(_xlpm.x=0,"",_xlpm.x)))</f>
        <v/>
      </c>
      <c r="Q1545" t="str">
        <f>IF($I1545="","",_xlfn.LET(_xlpm.x,VLOOKUP($I1545,'taxon-match_2026-08-31'!$A$2:$N$122,12,FALSE),IF(_xlpm.x=0,"",_xlpm.x)))</f>
        <v/>
      </c>
      <c r="R1545" t="str">
        <f>IF($I1545="","",_xlfn.LET(_xlpm.x,VLOOKUP($I1545,'taxon-match_2026-08-31'!$A$2:$N$122,14,FALSE),IF(_xlpm.x=0,"",_xlpm.x)))</f>
        <v/>
      </c>
      <c r="T1545" t="s">
        <v>71</v>
      </c>
      <c r="U1545" t="s">
        <v>254</v>
      </c>
      <c r="X1545" t="str">
        <f>IF(T1545="","",_xlfn.LET(_xlpm.x,VLOOKUP(T1545,'Drop-down_menus'!$F$2:$G$16,2,FALSE),IF(_xlpm.x=0,"",_xlpm.x)))</f>
        <v>https://orcid.org/0009-0002-6669-2911</v>
      </c>
      <c r="Y1545" t="str">
        <f>IF(U1545="","",_xlfn.LET(_xlpm.x,VLOOKUP(U1545,'Drop-down_menus'!$F$2:$G$16,2,FALSE),IF(_xlpm.x=0,"",_xlpm.x)))</f>
        <v/>
      </c>
      <c r="Z1545" t="str">
        <f>IF(V1545="","",_xlfn.LET(_xlpm.x,VLOOKUP(V1545,'Drop-down_menus'!$F$2:$G$16,2,FALSE),IF(_xlpm.x=0,"",_xlpm.x)))</f>
        <v/>
      </c>
      <c r="AA1545" t="str">
        <f>IF(W1545="","",_xlfn.LET(_xlpm.x,VLOOKUP(W1545,'Drop-down_menus'!$F$2:$G$16,2,FALSE),IF(_xlpm.x=0,"",_xlpm.x)))</f>
        <v/>
      </c>
      <c r="AE1545" t="s">
        <v>726</v>
      </c>
    </row>
    <row r="1546" spans="1:31" hidden="1" x14ac:dyDescent="0.2">
      <c r="A1546" s="2" t="s">
        <v>391</v>
      </c>
      <c r="C1546">
        <v>3612</v>
      </c>
      <c r="D1546" t="s">
        <v>711</v>
      </c>
      <c r="E1546" t="s">
        <v>741</v>
      </c>
      <c r="I1546" t="s">
        <v>2611</v>
      </c>
      <c r="J1546" t="str">
        <f>IF($I1546="","",_xlfn.LET(_xlpm.x,VLOOKUP($I1546,'taxon-match_2026-08-31'!$A$2:$N$122,6,FALSE),IF(_xlpm.x=0,"",_xlpm.x)))</f>
        <v/>
      </c>
      <c r="K1546" t="str">
        <f>IF($I1546="","",_xlfn.LET(_xlpm.x,VLOOKUP($I1546,'taxon-match_2026-08-31'!$A$2:$N$122,4,FALSE),IF(_xlpm.x=0,"",_xlpm.x)))</f>
        <v/>
      </c>
      <c r="L1546" t="str">
        <f>IF($I1546="","",_xlfn.LET(_xlpm.x,VLOOKUP($I1546,'taxon-match_2026-08-31'!$A$2:$N$122,7,FALSE),IF(_xlpm.x=0,"",_xlpm.x)))</f>
        <v/>
      </c>
      <c r="M1546" t="str">
        <f>IF($I1546="","",_xlfn.LET(_xlpm.x,VLOOKUP($I1546,'taxon-match_2026-08-31'!$A$2:$N$122,8,FALSE),IF(_xlpm.x=0,"",_xlpm.x)))</f>
        <v/>
      </c>
      <c r="N1546" t="str">
        <f>IF($I1546="","",_xlfn.LET(_xlpm.x,VLOOKUP($I1546,'taxon-match_2026-08-31'!$A$2:$N$122,9,FALSE),IF(_xlpm.x=0,"",_xlpm.x)))</f>
        <v/>
      </c>
      <c r="O1546" t="str">
        <f>IF($I1546="","",_xlfn.LET(_xlpm.x,VLOOKUP($I1546,'taxon-match_2026-08-31'!$A$2:$N$122,10,FALSE),IF(_xlpm.x=0,"",_xlpm.x)))</f>
        <v/>
      </c>
      <c r="P1546" t="str">
        <f>IF($I1546="","",_xlfn.LET(_xlpm.x,VLOOKUP($I1546,'taxon-match_2026-08-31'!$A$2:$N$122,11,FALSE),IF(_xlpm.x=0,"",_xlpm.x)))</f>
        <v/>
      </c>
      <c r="Q1546" t="str">
        <f>IF($I1546="","",_xlfn.LET(_xlpm.x,VLOOKUP($I1546,'taxon-match_2026-08-31'!$A$2:$N$122,12,FALSE),IF(_xlpm.x=0,"",_xlpm.x)))</f>
        <v/>
      </c>
      <c r="R1546" t="str">
        <f>IF($I1546="","",_xlfn.LET(_xlpm.x,VLOOKUP($I1546,'taxon-match_2026-08-31'!$A$2:$N$122,14,FALSE),IF(_xlpm.x=0,"",_xlpm.x)))</f>
        <v/>
      </c>
      <c r="T1546" t="s">
        <v>71</v>
      </c>
      <c r="U1546" t="s">
        <v>254</v>
      </c>
      <c r="X1546" t="str">
        <f>IF(T1546="","",_xlfn.LET(_xlpm.x,VLOOKUP(T1546,'Drop-down_menus'!$F$2:$G$16,2,FALSE),IF(_xlpm.x=0,"",_xlpm.x)))</f>
        <v>https://orcid.org/0009-0002-6669-2911</v>
      </c>
      <c r="Y1546" t="str">
        <f>IF(U1546="","",_xlfn.LET(_xlpm.x,VLOOKUP(U1546,'Drop-down_menus'!$F$2:$G$16,2,FALSE),IF(_xlpm.x=0,"",_xlpm.x)))</f>
        <v/>
      </c>
      <c r="Z1546" t="str">
        <f>IF(V1546="","",_xlfn.LET(_xlpm.x,VLOOKUP(V1546,'Drop-down_menus'!$F$2:$G$16,2,FALSE),IF(_xlpm.x=0,"",_xlpm.x)))</f>
        <v/>
      </c>
      <c r="AA1546" t="str">
        <f>IF(W1546="","",_xlfn.LET(_xlpm.x,VLOOKUP(W1546,'Drop-down_menus'!$F$2:$G$16,2,FALSE),IF(_xlpm.x=0,"",_xlpm.x)))</f>
        <v/>
      </c>
      <c r="AE1546" t="s">
        <v>739</v>
      </c>
    </row>
    <row r="1547" spans="1:31" hidden="1" x14ac:dyDescent="0.2">
      <c r="A1547" s="2" t="s">
        <v>391</v>
      </c>
      <c r="C1547">
        <v>3613</v>
      </c>
      <c r="D1547" t="s">
        <v>711</v>
      </c>
      <c r="E1547" t="s">
        <v>721</v>
      </c>
      <c r="I1547" t="s">
        <v>2611</v>
      </c>
      <c r="J1547" t="str">
        <f>IF($I1547="","",_xlfn.LET(_xlpm.x,VLOOKUP($I1547,'taxon-match_2026-08-31'!$A$2:$N$122,6,FALSE),IF(_xlpm.x=0,"",_xlpm.x)))</f>
        <v/>
      </c>
      <c r="K1547" t="str">
        <f>IF($I1547="","",_xlfn.LET(_xlpm.x,VLOOKUP($I1547,'taxon-match_2026-08-31'!$A$2:$N$122,4,FALSE),IF(_xlpm.x=0,"",_xlpm.x)))</f>
        <v/>
      </c>
      <c r="L1547" t="str">
        <f>IF($I1547="","",_xlfn.LET(_xlpm.x,VLOOKUP($I1547,'taxon-match_2026-08-31'!$A$2:$N$122,7,FALSE),IF(_xlpm.x=0,"",_xlpm.x)))</f>
        <v/>
      </c>
      <c r="M1547" t="str">
        <f>IF($I1547="","",_xlfn.LET(_xlpm.x,VLOOKUP($I1547,'taxon-match_2026-08-31'!$A$2:$N$122,8,FALSE),IF(_xlpm.x=0,"",_xlpm.x)))</f>
        <v/>
      </c>
      <c r="N1547" t="str">
        <f>IF($I1547="","",_xlfn.LET(_xlpm.x,VLOOKUP($I1547,'taxon-match_2026-08-31'!$A$2:$N$122,9,FALSE),IF(_xlpm.x=0,"",_xlpm.x)))</f>
        <v/>
      </c>
      <c r="O1547" t="str">
        <f>IF($I1547="","",_xlfn.LET(_xlpm.x,VLOOKUP($I1547,'taxon-match_2026-08-31'!$A$2:$N$122,10,FALSE),IF(_xlpm.x=0,"",_xlpm.x)))</f>
        <v/>
      </c>
      <c r="P1547" t="str">
        <f>IF($I1547="","",_xlfn.LET(_xlpm.x,VLOOKUP($I1547,'taxon-match_2026-08-31'!$A$2:$N$122,11,FALSE),IF(_xlpm.x=0,"",_xlpm.x)))</f>
        <v/>
      </c>
      <c r="Q1547" t="str">
        <f>IF($I1547="","",_xlfn.LET(_xlpm.x,VLOOKUP($I1547,'taxon-match_2026-08-31'!$A$2:$N$122,12,FALSE),IF(_xlpm.x=0,"",_xlpm.x)))</f>
        <v/>
      </c>
      <c r="R1547" t="str">
        <f>IF($I1547="","",_xlfn.LET(_xlpm.x,VLOOKUP($I1547,'taxon-match_2026-08-31'!$A$2:$N$122,14,FALSE),IF(_xlpm.x=0,"",_xlpm.x)))</f>
        <v/>
      </c>
      <c r="T1547" t="s">
        <v>71</v>
      </c>
      <c r="U1547" t="s">
        <v>254</v>
      </c>
      <c r="X1547" t="str">
        <f>IF(T1547="","",_xlfn.LET(_xlpm.x,VLOOKUP(T1547,'Drop-down_menus'!$F$2:$G$16,2,FALSE),IF(_xlpm.x=0,"",_xlpm.x)))</f>
        <v>https://orcid.org/0009-0002-6669-2911</v>
      </c>
      <c r="Y1547" t="str">
        <f>IF(U1547="","",_xlfn.LET(_xlpm.x,VLOOKUP(U1547,'Drop-down_menus'!$F$2:$G$16,2,FALSE),IF(_xlpm.x=0,"",_xlpm.x)))</f>
        <v/>
      </c>
      <c r="Z1547" t="str">
        <f>IF(V1547="","",_xlfn.LET(_xlpm.x,VLOOKUP(V1547,'Drop-down_menus'!$F$2:$G$16,2,FALSE),IF(_xlpm.x=0,"",_xlpm.x)))</f>
        <v/>
      </c>
      <c r="AA1547" t="str">
        <f>IF(W1547="","",_xlfn.LET(_xlpm.x,VLOOKUP(W1547,'Drop-down_menus'!$F$2:$G$16,2,FALSE),IF(_xlpm.x=0,"",_xlpm.x)))</f>
        <v/>
      </c>
      <c r="AB1547" t="s">
        <v>722</v>
      </c>
      <c r="AE1547" t="s">
        <v>723</v>
      </c>
    </row>
    <row r="1548" spans="1:31" hidden="1" x14ac:dyDescent="0.2">
      <c r="A1548" s="2" t="s">
        <v>391</v>
      </c>
      <c r="C1548">
        <v>3614</v>
      </c>
      <c r="D1548" t="s">
        <v>711</v>
      </c>
      <c r="E1548" t="s">
        <v>721</v>
      </c>
      <c r="I1548" t="s">
        <v>2611</v>
      </c>
      <c r="J1548" t="str">
        <f>IF($I1548="","",_xlfn.LET(_xlpm.x,VLOOKUP($I1548,'taxon-match_2026-08-31'!$A$2:$N$122,6,FALSE),IF(_xlpm.x=0,"",_xlpm.x)))</f>
        <v/>
      </c>
      <c r="K1548" t="str">
        <f>IF($I1548="","",_xlfn.LET(_xlpm.x,VLOOKUP($I1548,'taxon-match_2026-08-31'!$A$2:$N$122,4,FALSE),IF(_xlpm.x=0,"",_xlpm.x)))</f>
        <v/>
      </c>
      <c r="L1548" t="str">
        <f>IF($I1548="","",_xlfn.LET(_xlpm.x,VLOOKUP($I1548,'taxon-match_2026-08-31'!$A$2:$N$122,7,FALSE),IF(_xlpm.x=0,"",_xlpm.x)))</f>
        <v/>
      </c>
      <c r="M1548" t="str">
        <f>IF($I1548="","",_xlfn.LET(_xlpm.x,VLOOKUP($I1548,'taxon-match_2026-08-31'!$A$2:$N$122,8,FALSE),IF(_xlpm.x=0,"",_xlpm.x)))</f>
        <v/>
      </c>
      <c r="N1548" t="str">
        <f>IF($I1548="","",_xlfn.LET(_xlpm.x,VLOOKUP($I1548,'taxon-match_2026-08-31'!$A$2:$N$122,9,FALSE),IF(_xlpm.x=0,"",_xlpm.x)))</f>
        <v/>
      </c>
      <c r="O1548" t="str">
        <f>IF($I1548="","",_xlfn.LET(_xlpm.x,VLOOKUP($I1548,'taxon-match_2026-08-31'!$A$2:$N$122,10,FALSE),IF(_xlpm.x=0,"",_xlpm.x)))</f>
        <v/>
      </c>
      <c r="P1548" t="str">
        <f>IF($I1548="","",_xlfn.LET(_xlpm.x,VLOOKUP($I1548,'taxon-match_2026-08-31'!$A$2:$N$122,11,FALSE),IF(_xlpm.x=0,"",_xlpm.x)))</f>
        <v/>
      </c>
      <c r="Q1548" t="str">
        <f>IF($I1548="","",_xlfn.LET(_xlpm.x,VLOOKUP($I1548,'taxon-match_2026-08-31'!$A$2:$N$122,12,FALSE),IF(_xlpm.x=0,"",_xlpm.x)))</f>
        <v/>
      </c>
      <c r="R1548" t="str">
        <f>IF($I1548="","",_xlfn.LET(_xlpm.x,VLOOKUP($I1548,'taxon-match_2026-08-31'!$A$2:$N$122,14,FALSE),IF(_xlpm.x=0,"",_xlpm.x)))</f>
        <v/>
      </c>
      <c r="T1548" t="s">
        <v>71</v>
      </c>
      <c r="U1548" t="s">
        <v>254</v>
      </c>
      <c r="X1548" t="str">
        <f>IF(T1548="","",_xlfn.LET(_xlpm.x,VLOOKUP(T1548,'Drop-down_menus'!$F$2:$G$16,2,FALSE),IF(_xlpm.x=0,"",_xlpm.x)))</f>
        <v>https://orcid.org/0009-0002-6669-2911</v>
      </c>
      <c r="Y1548" t="str">
        <f>IF(U1548="","",_xlfn.LET(_xlpm.x,VLOOKUP(U1548,'Drop-down_menus'!$F$2:$G$16,2,FALSE),IF(_xlpm.x=0,"",_xlpm.x)))</f>
        <v/>
      </c>
      <c r="Z1548" t="str">
        <f>IF(V1548="","",_xlfn.LET(_xlpm.x,VLOOKUP(V1548,'Drop-down_menus'!$F$2:$G$16,2,FALSE),IF(_xlpm.x=0,"",_xlpm.x)))</f>
        <v/>
      </c>
      <c r="AA1548" t="str">
        <f>IF(W1548="","",_xlfn.LET(_xlpm.x,VLOOKUP(W1548,'Drop-down_menus'!$F$2:$G$16,2,FALSE),IF(_xlpm.x=0,"",_xlpm.x)))</f>
        <v/>
      </c>
      <c r="AB1548" t="s">
        <v>722</v>
      </c>
      <c r="AE1548" t="s">
        <v>723</v>
      </c>
    </row>
    <row r="1549" spans="1:31" hidden="1" x14ac:dyDescent="0.2">
      <c r="A1549" s="2" t="s">
        <v>391</v>
      </c>
      <c r="C1549">
        <v>3615</v>
      </c>
      <c r="D1549" t="s">
        <v>711</v>
      </c>
      <c r="E1549" t="s">
        <v>724</v>
      </c>
      <c r="I1549" t="s">
        <v>2611</v>
      </c>
      <c r="J1549" t="str">
        <f>IF($I1549="","",_xlfn.LET(_xlpm.x,VLOOKUP($I1549,'taxon-match_2026-08-31'!$A$2:$N$122,6,FALSE),IF(_xlpm.x=0,"",_xlpm.x)))</f>
        <v/>
      </c>
      <c r="K1549" t="str">
        <f>IF($I1549="","",_xlfn.LET(_xlpm.x,VLOOKUP($I1549,'taxon-match_2026-08-31'!$A$2:$N$122,4,FALSE),IF(_xlpm.x=0,"",_xlpm.x)))</f>
        <v/>
      </c>
      <c r="L1549" t="str">
        <f>IF($I1549="","",_xlfn.LET(_xlpm.x,VLOOKUP($I1549,'taxon-match_2026-08-31'!$A$2:$N$122,7,FALSE),IF(_xlpm.x=0,"",_xlpm.x)))</f>
        <v/>
      </c>
      <c r="M1549" t="str">
        <f>IF($I1549="","",_xlfn.LET(_xlpm.x,VLOOKUP($I1549,'taxon-match_2026-08-31'!$A$2:$N$122,8,FALSE),IF(_xlpm.x=0,"",_xlpm.x)))</f>
        <v/>
      </c>
      <c r="N1549" t="str">
        <f>IF($I1549="","",_xlfn.LET(_xlpm.x,VLOOKUP($I1549,'taxon-match_2026-08-31'!$A$2:$N$122,9,FALSE),IF(_xlpm.x=0,"",_xlpm.x)))</f>
        <v/>
      </c>
      <c r="O1549" t="str">
        <f>IF($I1549="","",_xlfn.LET(_xlpm.x,VLOOKUP($I1549,'taxon-match_2026-08-31'!$A$2:$N$122,10,FALSE),IF(_xlpm.x=0,"",_xlpm.x)))</f>
        <v/>
      </c>
      <c r="P1549" t="str">
        <f>IF($I1549="","",_xlfn.LET(_xlpm.x,VLOOKUP($I1549,'taxon-match_2026-08-31'!$A$2:$N$122,11,FALSE),IF(_xlpm.x=0,"",_xlpm.x)))</f>
        <v/>
      </c>
      <c r="Q1549" t="str">
        <f>IF($I1549="","",_xlfn.LET(_xlpm.x,VLOOKUP($I1549,'taxon-match_2026-08-31'!$A$2:$N$122,12,FALSE),IF(_xlpm.x=0,"",_xlpm.x)))</f>
        <v/>
      </c>
      <c r="R1549" t="str">
        <f>IF($I1549="","",_xlfn.LET(_xlpm.x,VLOOKUP($I1549,'taxon-match_2026-08-31'!$A$2:$N$122,14,FALSE),IF(_xlpm.x=0,"",_xlpm.x)))</f>
        <v/>
      </c>
      <c r="T1549" t="s">
        <v>71</v>
      </c>
      <c r="U1549" t="s">
        <v>254</v>
      </c>
      <c r="X1549" t="str">
        <f>IF(T1549="","",_xlfn.LET(_xlpm.x,VLOOKUP(T1549,'Drop-down_menus'!$F$2:$G$16,2,FALSE),IF(_xlpm.x=0,"",_xlpm.x)))</f>
        <v>https://orcid.org/0009-0002-6669-2911</v>
      </c>
      <c r="Y1549" t="str">
        <f>IF(U1549="","",_xlfn.LET(_xlpm.x,VLOOKUP(U1549,'Drop-down_menus'!$F$2:$G$16,2,FALSE),IF(_xlpm.x=0,"",_xlpm.x)))</f>
        <v/>
      </c>
      <c r="Z1549" t="str">
        <f>IF(V1549="","",_xlfn.LET(_xlpm.x,VLOOKUP(V1549,'Drop-down_menus'!$F$2:$G$16,2,FALSE),IF(_xlpm.x=0,"",_xlpm.x)))</f>
        <v/>
      </c>
      <c r="AA1549" t="str">
        <f>IF(W1549="","",_xlfn.LET(_xlpm.x,VLOOKUP(W1549,'Drop-down_menus'!$F$2:$G$16,2,FALSE),IF(_xlpm.x=0,"",_xlpm.x)))</f>
        <v/>
      </c>
      <c r="AB1549" t="s">
        <v>722</v>
      </c>
      <c r="AE1549" t="s">
        <v>723</v>
      </c>
    </row>
    <row r="1550" spans="1:31" hidden="1" x14ac:dyDescent="0.2">
      <c r="A1550" s="2" t="s">
        <v>391</v>
      </c>
      <c r="C1550">
        <v>3616</v>
      </c>
      <c r="D1550" t="s">
        <v>711</v>
      </c>
      <c r="E1550" t="s">
        <v>724</v>
      </c>
      <c r="I1550" t="s">
        <v>2611</v>
      </c>
      <c r="J1550" t="str">
        <f>IF($I1550="","",_xlfn.LET(_xlpm.x,VLOOKUP($I1550,'taxon-match_2026-08-31'!$A$2:$N$122,6,FALSE),IF(_xlpm.x=0,"",_xlpm.x)))</f>
        <v/>
      </c>
      <c r="K1550" t="str">
        <f>IF($I1550="","",_xlfn.LET(_xlpm.x,VLOOKUP($I1550,'taxon-match_2026-08-31'!$A$2:$N$122,4,FALSE),IF(_xlpm.x=0,"",_xlpm.x)))</f>
        <v/>
      </c>
      <c r="L1550" t="str">
        <f>IF($I1550="","",_xlfn.LET(_xlpm.x,VLOOKUP($I1550,'taxon-match_2026-08-31'!$A$2:$N$122,7,FALSE),IF(_xlpm.x=0,"",_xlpm.x)))</f>
        <v/>
      </c>
      <c r="M1550" t="str">
        <f>IF($I1550="","",_xlfn.LET(_xlpm.x,VLOOKUP($I1550,'taxon-match_2026-08-31'!$A$2:$N$122,8,FALSE),IF(_xlpm.x=0,"",_xlpm.x)))</f>
        <v/>
      </c>
      <c r="N1550" t="str">
        <f>IF($I1550="","",_xlfn.LET(_xlpm.x,VLOOKUP($I1550,'taxon-match_2026-08-31'!$A$2:$N$122,9,FALSE),IF(_xlpm.x=0,"",_xlpm.x)))</f>
        <v/>
      </c>
      <c r="O1550" t="str">
        <f>IF($I1550="","",_xlfn.LET(_xlpm.x,VLOOKUP($I1550,'taxon-match_2026-08-31'!$A$2:$N$122,10,FALSE),IF(_xlpm.x=0,"",_xlpm.x)))</f>
        <v/>
      </c>
      <c r="P1550" t="str">
        <f>IF($I1550="","",_xlfn.LET(_xlpm.x,VLOOKUP($I1550,'taxon-match_2026-08-31'!$A$2:$N$122,11,FALSE),IF(_xlpm.x=0,"",_xlpm.x)))</f>
        <v/>
      </c>
      <c r="Q1550" t="str">
        <f>IF($I1550="","",_xlfn.LET(_xlpm.x,VLOOKUP($I1550,'taxon-match_2026-08-31'!$A$2:$N$122,12,FALSE),IF(_xlpm.x=0,"",_xlpm.x)))</f>
        <v/>
      </c>
      <c r="R1550" t="str">
        <f>IF($I1550="","",_xlfn.LET(_xlpm.x,VLOOKUP($I1550,'taxon-match_2026-08-31'!$A$2:$N$122,14,FALSE),IF(_xlpm.x=0,"",_xlpm.x)))</f>
        <v/>
      </c>
      <c r="T1550" t="s">
        <v>71</v>
      </c>
      <c r="U1550" t="s">
        <v>254</v>
      </c>
      <c r="X1550" t="str">
        <f>IF(T1550="","",_xlfn.LET(_xlpm.x,VLOOKUP(T1550,'Drop-down_menus'!$F$2:$G$16,2,FALSE),IF(_xlpm.x=0,"",_xlpm.x)))</f>
        <v>https://orcid.org/0009-0002-6669-2911</v>
      </c>
      <c r="Y1550" t="str">
        <f>IF(U1550="","",_xlfn.LET(_xlpm.x,VLOOKUP(U1550,'Drop-down_menus'!$F$2:$G$16,2,FALSE),IF(_xlpm.x=0,"",_xlpm.x)))</f>
        <v/>
      </c>
      <c r="Z1550" t="str">
        <f>IF(V1550="","",_xlfn.LET(_xlpm.x,VLOOKUP(V1550,'Drop-down_menus'!$F$2:$G$16,2,FALSE),IF(_xlpm.x=0,"",_xlpm.x)))</f>
        <v/>
      </c>
      <c r="AA1550" t="str">
        <f>IF(W1550="","",_xlfn.LET(_xlpm.x,VLOOKUP(W1550,'Drop-down_menus'!$F$2:$G$16,2,FALSE),IF(_xlpm.x=0,"",_xlpm.x)))</f>
        <v/>
      </c>
      <c r="AB1550" t="s">
        <v>722</v>
      </c>
      <c r="AE1550" t="s">
        <v>723</v>
      </c>
    </row>
    <row r="1551" spans="1:31" hidden="1" x14ac:dyDescent="0.2">
      <c r="A1551" s="2" t="s">
        <v>391</v>
      </c>
      <c r="C1551">
        <v>3617</v>
      </c>
      <c r="D1551" t="s">
        <v>711</v>
      </c>
      <c r="E1551" t="s">
        <v>728</v>
      </c>
      <c r="I1551" t="s">
        <v>2611</v>
      </c>
      <c r="J1551" t="str">
        <f>IF($I1551="","",_xlfn.LET(_xlpm.x,VLOOKUP($I1551,'taxon-match_2026-08-31'!$A$2:$N$122,6,FALSE),IF(_xlpm.x=0,"",_xlpm.x)))</f>
        <v/>
      </c>
      <c r="K1551" t="str">
        <f>IF($I1551="","",_xlfn.LET(_xlpm.x,VLOOKUP($I1551,'taxon-match_2026-08-31'!$A$2:$N$122,4,FALSE),IF(_xlpm.x=0,"",_xlpm.x)))</f>
        <v/>
      </c>
      <c r="L1551" t="str">
        <f>IF($I1551="","",_xlfn.LET(_xlpm.x,VLOOKUP($I1551,'taxon-match_2026-08-31'!$A$2:$N$122,7,FALSE),IF(_xlpm.x=0,"",_xlpm.x)))</f>
        <v/>
      </c>
      <c r="M1551" t="str">
        <f>IF($I1551="","",_xlfn.LET(_xlpm.x,VLOOKUP($I1551,'taxon-match_2026-08-31'!$A$2:$N$122,8,FALSE),IF(_xlpm.x=0,"",_xlpm.x)))</f>
        <v/>
      </c>
      <c r="N1551" t="str">
        <f>IF($I1551="","",_xlfn.LET(_xlpm.x,VLOOKUP($I1551,'taxon-match_2026-08-31'!$A$2:$N$122,9,FALSE),IF(_xlpm.x=0,"",_xlpm.x)))</f>
        <v/>
      </c>
      <c r="O1551" t="str">
        <f>IF($I1551="","",_xlfn.LET(_xlpm.x,VLOOKUP($I1551,'taxon-match_2026-08-31'!$A$2:$N$122,10,FALSE),IF(_xlpm.x=0,"",_xlpm.x)))</f>
        <v/>
      </c>
      <c r="P1551" t="str">
        <f>IF($I1551="","",_xlfn.LET(_xlpm.x,VLOOKUP($I1551,'taxon-match_2026-08-31'!$A$2:$N$122,11,FALSE),IF(_xlpm.x=0,"",_xlpm.x)))</f>
        <v/>
      </c>
      <c r="Q1551" t="str">
        <f>IF($I1551="","",_xlfn.LET(_xlpm.x,VLOOKUP($I1551,'taxon-match_2026-08-31'!$A$2:$N$122,12,FALSE),IF(_xlpm.x=0,"",_xlpm.x)))</f>
        <v/>
      </c>
      <c r="R1551" t="str">
        <f>IF($I1551="","",_xlfn.LET(_xlpm.x,VLOOKUP($I1551,'taxon-match_2026-08-31'!$A$2:$N$122,14,FALSE),IF(_xlpm.x=0,"",_xlpm.x)))</f>
        <v/>
      </c>
      <c r="T1551" t="s">
        <v>71</v>
      </c>
      <c r="U1551" t="s">
        <v>254</v>
      </c>
      <c r="X1551" t="str">
        <f>IF(T1551="","",_xlfn.LET(_xlpm.x,VLOOKUP(T1551,'Drop-down_menus'!$F$2:$G$16,2,FALSE),IF(_xlpm.x=0,"",_xlpm.x)))</f>
        <v>https://orcid.org/0009-0002-6669-2911</v>
      </c>
      <c r="Y1551" t="str">
        <f>IF(U1551="","",_xlfn.LET(_xlpm.x,VLOOKUP(U1551,'Drop-down_menus'!$F$2:$G$16,2,FALSE),IF(_xlpm.x=0,"",_xlpm.x)))</f>
        <v/>
      </c>
      <c r="Z1551" t="str">
        <f>IF(V1551="","",_xlfn.LET(_xlpm.x,VLOOKUP(V1551,'Drop-down_menus'!$F$2:$G$16,2,FALSE),IF(_xlpm.x=0,"",_xlpm.x)))</f>
        <v/>
      </c>
      <c r="AA1551" t="str">
        <f>IF(W1551="","",_xlfn.LET(_xlpm.x,VLOOKUP(W1551,'Drop-down_menus'!$F$2:$G$16,2,FALSE),IF(_xlpm.x=0,"",_xlpm.x)))</f>
        <v/>
      </c>
      <c r="AE1551" t="s">
        <v>726</v>
      </c>
    </row>
    <row r="1552" spans="1:31" hidden="1" x14ac:dyDescent="0.2">
      <c r="A1552" s="2" t="s">
        <v>394</v>
      </c>
      <c r="C1552">
        <v>3618</v>
      </c>
      <c r="D1552" t="s">
        <v>711</v>
      </c>
      <c r="E1552" t="s">
        <v>741</v>
      </c>
      <c r="I1552" t="s">
        <v>2611</v>
      </c>
      <c r="J1552" t="str">
        <f>IF($I1552="","",_xlfn.LET(_xlpm.x,VLOOKUP($I1552,'taxon-match_2026-08-31'!$A$2:$N$122,6,FALSE),IF(_xlpm.x=0,"",_xlpm.x)))</f>
        <v/>
      </c>
      <c r="K1552" t="str">
        <f>IF($I1552="","",_xlfn.LET(_xlpm.x,VLOOKUP($I1552,'taxon-match_2026-08-31'!$A$2:$N$122,4,FALSE),IF(_xlpm.x=0,"",_xlpm.x)))</f>
        <v/>
      </c>
      <c r="L1552" t="str">
        <f>IF($I1552="","",_xlfn.LET(_xlpm.x,VLOOKUP($I1552,'taxon-match_2026-08-31'!$A$2:$N$122,7,FALSE),IF(_xlpm.x=0,"",_xlpm.x)))</f>
        <v/>
      </c>
      <c r="M1552" t="str">
        <f>IF($I1552="","",_xlfn.LET(_xlpm.x,VLOOKUP($I1552,'taxon-match_2026-08-31'!$A$2:$N$122,8,FALSE),IF(_xlpm.x=0,"",_xlpm.x)))</f>
        <v/>
      </c>
      <c r="N1552" t="str">
        <f>IF($I1552="","",_xlfn.LET(_xlpm.x,VLOOKUP($I1552,'taxon-match_2026-08-31'!$A$2:$N$122,9,FALSE),IF(_xlpm.x=0,"",_xlpm.x)))</f>
        <v/>
      </c>
      <c r="O1552" t="str">
        <f>IF($I1552="","",_xlfn.LET(_xlpm.x,VLOOKUP($I1552,'taxon-match_2026-08-31'!$A$2:$N$122,10,FALSE),IF(_xlpm.x=0,"",_xlpm.x)))</f>
        <v/>
      </c>
      <c r="P1552" t="str">
        <f>IF($I1552="","",_xlfn.LET(_xlpm.x,VLOOKUP($I1552,'taxon-match_2026-08-31'!$A$2:$N$122,11,FALSE),IF(_xlpm.x=0,"",_xlpm.x)))</f>
        <v/>
      </c>
      <c r="Q1552" t="str">
        <f>IF($I1552="","",_xlfn.LET(_xlpm.x,VLOOKUP($I1552,'taxon-match_2026-08-31'!$A$2:$N$122,12,FALSE),IF(_xlpm.x=0,"",_xlpm.x)))</f>
        <v/>
      </c>
      <c r="R1552" t="str">
        <f>IF($I1552="","",_xlfn.LET(_xlpm.x,VLOOKUP($I1552,'taxon-match_2026-08-31'!$A$2:$N$122,14,FALSE),IF(_xlpm.x=0,"",_xlpm.x)))</f>
        <v/>
      </c>
      <c r="T1552" t="s">
        <v>71</v>
      </c>
      <c r="U1552" t="s">
        <v>254</v>
      </c>
      <c r="X1552" t="str">
        <f>IF(T1552="","",_xlfn.LET(_xlpm.x,VLOOKUP(T1552,'Drop-down_menus'!$F$2:$G$16,2,FALSE),IF(_xlpm.x=0,"",_xlpm.x)))</f>
        <v>https://orcid.org/0009-0002-6669-2911</v>
      </c>
      <c r="Y1552" t="str">
        <f>IF(U1552="","",_xlfn.LET(_xlpm.x,VLOOKUP(U1552,'Drop-down_menus'!$F$2:$G$16,2,FALSE),IF(_xlpm.x=0,"",_xlpm.x)))</f>
        <v/>
      </c>
      <c r="Z1552" t="str">
        <f>IF(V1552="","",_xlfn.LET(_xlpm.x,VLOOKUP(V1552,'Drop-down_menus'!$F$2:$G$16,2,FALSE),IF(_xlpm.x=0,"",_xlpm.x)))</f>
        <v/>
      </c>
      <c r="AA1552" t="str">
        <f>IF(W1552="","",_xlfn.LET(_xlpm.x,VLOOKUP(W1552,'Drop-down_menus'!$F$2:$G$16,2,FALSE),IF(_xlpm.x=0,"",_xlpm.x)))</f>
        <v/>
      </c>
      <c r="AE1552" t="s">
        <v>739</v>
      </c>
    </row>
    <row r="1553" spans="1:31" hidden="1" x14ac:dyDescent="0.2">
      <c r="A1553" s="2" t="s">
        <v>394</v>
      </c>
      <c r="C1553">
        <v>3619</v>
      </c>
      <c r="D1553" t="s">
        <v>711</v>
      </c>
      <c r="E1553" t="s">
        <v>721</v>
      </c>
      <c r="I1553" t="s">
        <v>2611</v>
      </c>
      <c r="J1553" t="str">
        <f>IF($I1553="","",_xlfn.LET(_xlpm.x,VLOOKUP($I1553,'taxon-match_2026-08-31'!$A$2:$N$122,6,FALSE),IF(_xlpm.x=0,"",_xlpm.x)))</f>
        <v/>
      </c>
      <c r="K1553" t="str">
        <f>IF($I1553="","",_xlfn.LET(_xlpm.x,VLOOKUP($I1553,'taxon-match_2026-08-31'!$A$2:$N$122,4,FALSE),IF(_xlpm.x=0,"",_xlpm.x)))</f>
        <v/>
      </c>
      <c r="L1553" t="str">
        <f>IF($I1553="","",_xlfn.LET(_xlpm.x,VLOOKUP($I1553,'taxon-match_2026-08-31'!$A$2:$N$122,7,FALSE),IF(_xlpm.x=0,"",_xlpm.x)))</f>
        <v/>
      </c>
      <c r="M1553" t="str">
        <f>IF($I1553="","",_xlfn.LET(_xlpm.x,VLOOKUP($I1553,'taxon-match_2026-08-31'!$A$2:$N$122,8,FALSE),IF(_xlpm.x=0,"",_xlpm.x)))</f>
        <v/>
      </c>
      <c r="N1553" t="str">
        <f>IF($I1553="","",_xlfn.LET(_xlpm.x,VLOOKUP($I1553,'taxon-match_2026-08-31'!$A$2:$N$122,9,FALSE),IF(_xlpm.x=0,"",_xlpm.x)))</f>
        <v/>
      </c>
      <c r="O1553" t="str">
        <f>IF($I1553="","",_xlfn.LET(_xlpm.x,VLOOKUP($I1553,'taxon-match_2026-08-31'!$A$2:$N$122,10,FALSE),IF(_xlpm.x=0,"",_xlpm.x)))</f>
        <v/>
      </c>
      <c r="P1553" t="str">
        <f>IF($I1553="","",_xlfn.LET(_xlpm.x,VLOOKUP($I1553,'taxon-match_2026-08-31'!$A$2:$N$122,11,FALSE),IF(_xlpm.x=0,"",_xlpm.x)))</f>
        <v/>
      </c>
      <c r="Q1553" t="str">
        <f>IF($I1553="","",_xlfn.LET(_xlpm.x,VLOOKUP($I1553,'taxon-match_2026-08-31'!$A$2:$N$122,12,FALSE),IF(_xlpm.x=0,"",_xlpm.x)))</f>
        <v/>
      </c>
      <c r="R1553" t="str">
        <f>IF($I1553="","",_xlfn.LET(_xlpm.x,VLOOKUP($I1553,'taxon-match_2026-08-31'!$A$2:$N$122,14,FALSE),IF(_xlpm.x=0,"",_xlpm.x)))</f>
        <v/>
      </c>
      <c r="T1553" t="s">
        <v>71</v>
      </c>
      <c r="U1553" t="s">
        <v>254</v>
      </c>
      <c r="X1553" t="str">
        <f>IF(T1553="","",_xlfn.LET(_xlpm.x,VLOOKUP(T1553,'Drop-down_menus'!$F$2:$G$16,2,FALSE),IF(_xlpm.x=0,"",_xlpm.x)))</f>
        <v>https://orcid.org/0009-0002-6669-2911</v>
      </c>
      <c r="Y1553" t="str">
        <f>IF(U1553="","",_xlfn.LET(_xlpm.x,VLOOKUP(U1553,'Drop-down_menus'!$F$2:$G$16,2,FALSE),IF(_xlpm.x=0,"",_xlpm.x)))</f>
        <v/>
      </c>
      <c r="Z1553" t="str">
        <f>IF(V1553="","",_xlfn.LET(_xlpm.x,VLOOKUP(V1553,'Drop-down_menus'!$F$2:$G$16,2,FALSE),IF(_xlpm.x=0,"",_xlpm.x)))</f>
        <v/>
      </c>
      <c r="AA1553" t="str">
        <f>IF(W1553="","",_xlfn.LET(_xlpm.x,VLOOKUP(W1553,'Drop-down_menus'!$F$2:$G$16,2,FALSE),IF(_xlpm.x=0,"",_xlpm.x)))</f>
        <v/>
      </c>
      <c r="AB1553" t="s">
        <v>722</v>
      </c>
      <c r="AE1553" t="s">
        <v>723</v>
      </c>
    </row>
    <row r="1554" spans="1:31" hidden="1" x14ac:dyDescent="0.2">
      <c r="A1554" s="2" t="s">
        <v>394</v>
      </c>
      <c r="C1554">
        <v>3620</v>
      </c>
      <c r="D1554" t="s">
        <v>711</v>
      </c>
      <c r="E1554" t="s">
        <v>721</v>
      </c>
      <c r="I1554" t="s">
        <v>2611</v>
      </c>
      <c r="J1554" t="str">
        <f>IF($I1554="","",_xlfn.LET(_xlpm.x,VLOOKUP($I1554,'taxon-match_2026-08-31'!$A$2:$N$122,6,FALSE),IF(_xlpm.x=0,"",_xlpm.x)))</f>
        <v/>
      </c>
      <c r="K1554" t="str">
        <f>IF($I1554="","",_xlfn.LET(_xlpm.x,VLOOKUP($I1554,'taxon-match_2026-08-31'!$A$2:$N$122,4,FALSE),IF(_xlpm.x=0,"",_xlpm.x)))</f>
        <v/>
      </c>
      <c r="L1554" t="str">
        <f>IF($I1554="","",_xlfn.LET(_xlpm.x,VLOOKUP($I1554,'taxon-match_2026-08-31'!$A$2:$N$122,7,FALSE),IF(_xlpm.x=0,"",_xlpm.x)))</f>
        <v/>
      </c>
      <c r="M1554" t="str">
        <f>IF($I1554="","",_xlfn.LET(_xlpm.x,VLOOKUP($I1554,'taxon-match_2026-08-31'!$A$2:$N$122,8,FALSE),IF(_xlpm.x=0,"",_xlpm.x)))</f>
        <v/>
      </c>
      <c r="N1554" t="str">
        <f>IF($I1554="","",_xlfn.LET(_xlpm.x,VLOOKUP($I1554,'taxon-match_2026-08-31'!$A$2:$N$122,9,FALSE),IF(_xlpm.x=0,"",_xlpm.x)))</f>
        <v/>
      </c>
      <c r="O1554" t="str">
        <f>IF($I1554="","",_xlfn.LET(_xlpm.x,VLOOKUP($I1554,'taxon-match_2026-08-31'!$A$2:$N$122,10,FALSE),IF(_xlpm.x=0,"",_xlpm.x)))</f>
        <v/>
      </c>
      <c r="P1554" t="str">
        <f>IF($I1554="","",_xlfn.LET(_xlpm.x,VLOOKUP($I1554,'taxon-match_2026-08-31'!$A$2:$N$122,11,FALSE),IF(_xlpm.x=0,"",_xlpm.x)))</f>
        <v/>
      </c>
      <c r="Q1554" t="str">
        <f>IF($I1554="","",_xlfn.LET(_xlpm.x,VLOOKUP($I1554,'taxon-match_2026-08-31'!$A$2:$N$122,12,FALSE),IF(_xlpm.x=0,"",_xlpm.x)))</f>
        <v/>
      </c>
      <c r="R1554" t="str">
        <f>IF($I1554="","",_xlfn.LET(_xlpm.x,VLOOKUP($I1554,'taxon-match_2026-08-31'!$A$2:$N$122,14,FALSE),IF(_xlpm.x=0,"",_xlpm.x)))</f>
        <v/>
      </c>
      <c r="T1554" t="s">
        <v>71</v>
      </c>
      <c r="U1554" t="s">
        <v>254</v>
      </c>
      <c r="X1554" t="str">
        <f>IF(T1554="","",_xlfn.LET(_xlpm.x,VLOOKUP(T1554,'Drop-down_menus'!$F$2:$G$16,2,FALSE),IF(_xlpm.x=0,"",_xlpm.x)))</f>
        <v>https://orcid.org/0009-0002-6669-2911</v>
      </c>
      <c r="Y1554" t="str">
        <f>IF(U1554="","",_xlfn.LET(_xlpm.x,VLOOKUP(U1554,'Drop-down_menus'!$F$2:$G$16,2,FALSE),IF(_xlpm.x=0,"",_xlpm.x)))</f>
        <v/>
      </c>
      <c r="Z1554" t="str">
        <f>IF(V1554="","",_xlfn.LET(_xlpm.x,VLOOKUP(V1554,'Drop-down_menus'!$F$2:$G$16,2,FALSE),IF(_xlpm.x=0,"",_xlpm.x)))</f>
        <v/>
      </c>
      <c r="AA1554" t="str">
        <f>IF(W1554="","",_xlfn.LET(_xlpm.x,VLOOKUP(W1554,'Drop-down_menus'!$F$2:$G$16,2,FALSE),IF(_xlpm.x=0,"",_xlpm.x)))</f>
        <v/>
      </c>
      <c r="AB1554" t="s">
        <v>722</v>
      </c>
      <c r="AE1554" t="s">
        <v>723</v>
      </c>
    </row>
    <row r="1555" spans="1:31" hidden="1" x14ac:dyDescent="0.2">
      <c r="A1555" s="2" t="s">
        <v>394</v>
      </c>
      <c r="C1555">
        <v>3621</v>
      </c>
      <c r="D1555" t="s">
        <v>711</v>
      </c>
      <c r="E1555" t="s">
        <v>724</v>
      </c>
      <c r="I1555" t="s">
        <v>2611</v>
      </c>
      <c r="J1555" t="str">
        <f>IF($I1555="","",_xlfn.LET(_xlpm.x,VLOOKUP($I1555,'taxon-match_2026-08-31'!$A$2:$N$122,6,FALSE),IF(_xlpm.x=0,"",_xlpm.x)))</f>
        <v/>
      </c>
      <c r="K1555" t="str">
        <f>IF($I1555="","",_xlfn.LET(_xlpm.x,VLOOKUP($I1555,'taxon-match_2026-08-31'!$A$2:$N$122,4,FALSE),IF(_xlpm.x=0,"",_xlpm.x)))</f>
        <v/>
      </c>
      <c r="L1555" t="str">
        <f>IF($I1555="","",_xlfn.LET(_xlpm.x,VLOOKUP($I1555,'taxon-match_2026-08-31'!$A$2:$N$122,7,FALSE),IF(_xlpm.x=0,"",_xlpm.x)))</f>
        <v/>
      </c>
      <c r="M1555" t="str">
        <f>IF($I1555="","",_xlfn.LET(_xlpm.x,VLOOKUP($I1555,'taxon-match_2026-08-31'!$A$2:$N$122,8,FALSE),IF(_xlpm.x=0,"",_xlpm.x)))</f>
        <v/>
      </c>
      <c r="N1555" t="str">
        <f>IF($I1555="","",_xlfn.LET(_xlpm.x,VLOOKUP($I1555,'taxon-match_2026-08-31'!$A$2:$N$122,9,FALSE),IF(_xlpm.x=0,"",_xlpm.x)))</f>
        <v/>
      </c>
      <c r="O1555" t="str">
        <f>IF($I1555="","",_xlfn.LET(_xlpm.x,VLOOKUP($I1555,'taxon-match_2026-08-31'!$A$2:$N$122,10,FALSE),IF(_xlpm.x=0,"",_xlpm.x)))</f>
        <v/>
      </c>
      <c r="P1555" t="str">
        <f>IF($I1555="","",_xlfn.LET(_xlpm.x,VLOOKUP($I1555,'taxon-match_2026-08-31'!$A$2:$N$122,11,FALSE),IF(_xlpm.x=0,"",_xlpm.x)))</f>
        <v/>
      </c>
      <c r="Q1555" t="str">
        <f>IF($I1555="","",_xlfn.LET(_xlpm.x,VLOOKUP($I1555,'taxon-match_2026-08-31'!$A$2:$N$122,12,FALSE),IF(_xlpm.x=0,"",_xlpm.x)))</f>
        <v/>
      </c>
      <c r="R1555" t="str">
        <f>IF($I1555="","",_xlfn.LET(_xlpm.x,VLOOKUP($I1555,'taxon-match_2026-08-31'!$A$2:$N$122,14,FALSE),IF(_xlpm.x=0,"",_xlpm.x)))</f>
        <v/>
      </c>
      <c r="T1555" t="s">
        <v>71</v>
      </c>
      <c r="U1555" t="s">
        <v>254</v>
      </c>
      <c r="X1555" t="str">
        <f>IF(T1555="","",_xlfn.LET(_xlpm.x,VLOOKUP(T1555,'Drop-down_menus'!$F$2:$G$16,2,FALSE),IF(_xlpm.x=0,"",_xlpm.x)))</f>
        <v>https://orcid.org/0009-0002-6669-2911</v>
      </c>
      <c r="Y1555" t="str">
        <f>IF(U1555="","",_xlfn.LET(_xlpm.x,VLOOKUP(U1555,'Drop-down_menus'!$F$2:$G$16,2,FALSE),IF(_xlpm.x=0,"",_xlpm.x)))</f>
        <v/>
      </c>
      <c r="Z1555" t="str">
        <f>IF(V1555="","",_xlfn.LET(_xlpm.x,VLOOKUP(V1555,'Drop-down_menus'!$F$2:$G$16,2,FALSE),IF(_xlpm.x=0,"",_xlpm.x)))</f>
        <v/>
      </c>
      <c r="AA1555" t="str">
        <f>IF(W1555="","",_xlfn.LET(_xlpm.x,VLOOKUP(W1555,'Drop-down_menus'!$F$2:$G$16,2,FALSE),IF(_xlpm.x=0,"",_xlpm.x)))</f>
        <v/>
      </c>
      <c r="AB1555" t="s">
        <v>722</v>
      </c>
      <c r="AE1555" t="s">
        <v>723</v>
      </c>
    </row>
    <row r="1556" spans="1:31" hidden="1" x14ac:dyDescent="0.2">
      <c r="A1556" s="2" t="s">
        <v>394</v>
      </c>
      <c r="C1556">
        <v>3622</v>
      </c>
      <c r="D1556" t="s">
        <v>711</v>
      </c>
      <c r="E1556" t="s">
        <v>724</v>
      </c>
      <c r="I1556" t="s">
        <v>2611</v>
      </c>
      <c r="J1556" t="str">
        <f>IF($I1556="","",_xlfn.LET(_xlpm.x,VLOOKUP($I1556,'taxon-match_2026-08-31'!$A$2:$N$122,6,FALSE),IF(_xlpm.x=0,"",_xlpm.x)))</f>
        <v/>
      </c>
      <c r="K1556" t="str">
        <f>IF($I1556="","",_xlfn.LET(_xlpm.x,VLOOKUP($I1556,'taxon-match_2026-08-31'!$A$2:$N$122,4,FALSE),IF(_xlpm.x=0,"",_xlpm.x)))</f>
        <v/>
      </c>
      <c r="L1556" t="str">
        <f>IF($I1556="","",_xlfn.LET(_xlpm.x,VLOOKUP($I1556,'taxon-match_2026-08-31'!$A$2:$N$122,7,FALSE),IF(_xlpm.x=0,"",_xlpm.x)))</f>
        <v/>
      </c>
      <c r="M1556" t="str">
        <f>IF($I1556="","",_xlfn.LET(_xlpm.x,VLOOKUP($I1556,'taxon-match_2026-08-31'!$A$2:$N$122,8,FALSE),IF(_xlpm.x=0,"",_xlpm.x)))</f>
        <v/>
      </c>
      <c r="N1556" t="str">
        <f>IF($I1556="","",_xlfn.LET(_xlpm.x,VLOOKUP($I1556,'taxon-match_2026-08-31'!$A$2:$N$122,9,FALSE),IF(_xlpm.x=0,"",_xlpm.x)))</f>
        <v/>
      </c>
      <c r="O1556" t="str">
        <f>IF($I1556="","",_xlfn.LET(_xlpm.x,VLOOKUP($I1556,'taxon-match_2026-08-31'!$A$2:$N$122,10,FALSE),IF(_xlpm.x=0,"",_xlpm.x)))</f>
        <v/>
      </c>
      <c r="P1556" t="str">
        <f>IF($I1556="","",_xlfn.LET(_xlpm.x,VLOOKUP($I1556,'taxon-match_2026-08-31'!$A$2:$N$122,11,FALSE),IF(_xlpm.x=0,"",_xlpm.x)))</f>
        <v/>
      </c>
      <c r="Q1556" t="str">
        <f>IF($I1556="","",_xlfn.LET(_xlpm.x,VLOOKUP($I1556,'taxon-match_2026-08-31'!$A$2:$N$122,12,FALSE),IF(_xlpm.x=0,"",_xlpm.x)))</f>
        <v/>
      </c>
      <c r="R1556" t="str">
        <f>IF($I1556="","",_xlfn.LET(_xlpm.x,VLOOKUP($I1556,'taxon-match_2026-08-31'!$A$2:$N$122,14,FALSE),IF(_xlpm.x=0,"",_xlpm.x)))</f>
        <v/>
      </c>
      <c r="T1556" t="s">
        <v>71</v>
      </c>
      <c r="U1556" t="s">
        <v>254</v>
      </c>
      <c r="X1556" t="str">
        <f>IF(T1556="","",_xlfn.LET(_xlpm.x,VLOOKUP(T1556,'Drop-down_menus'!$F$2:$G$16,2,FALSE),IF(_xlpm.x=0,"",_xlpm.x)))</f>
        <v>https://orcid.org/0009-0002-6669-2911</v>
      </c>
      <c r="Y1556" t="str">
        <f>IF(U1556="","",_xlfn.LET(_xlpm.x,VLOOKUP(U1556,'Drop-down_menus'!$F$2:$G$16,2,FALSE),IF(_xlpm.x=0,"",_xlpm.x)))</f>
        <v/>
      </c>
      <c r="Z1556" t="str">
        <f>IF(V1556="","",_xlfn.LET(_xlpm.x,VLOOKUP(V1556,'Drop-down_menus'!$F$2:$G$16,2,FALSE),IF(_xlpm.x=0,"",_xlpm.x)))</f>
        <v/>
      </c>
      <c r="AA1556" t="str">
        <f>IF(W1556="","",_xlfn.LET(_xlpm.x,VLOOKUP(W1556,'Drop-down_menus'!$F$2:$G$16,2,FALSE),IF(_xlpm.x=0,"",_xlpm.x)))</f>
        <v/>
      </c>
      <c r="AB1556" t="s">
        <v>722</v>
      </c>
      <c r="AE1556" t="s">
        <v>723</v>
      </c>
    </row>
    <row r="1557" spans="1:31" hidden="1" x14ac:dyDescent="0.2">
      <c r="A1557" s="2" t="s">
        <v>394</v>
      </c>
      <c r="C1557">
        <v>3623</v>
      </c>
      <c r="D1557" t="s">
        <v>711</v>
      </c>
      <c r="E1557" t="s">
        <v>728</v>
      </c>
      <c r="I1557" t="s">
        <v>2611</v>
      </c>
      <c r="J1557" t="str">
        <f>IF($I1557="","",_xlfn.LET(_xlpm.x,VLOOKUP($I1557,'taxon-match_2026-08-31'!$A$2:$N$122,6,FALSE),IF(_xlpm.x=0,"",_xlpm.x)))</f>
        <v/>
      </c>
      <c r="K1557" t="str">
        <f>IF($I1557="","",_xlfn.LET(_xlpm.x,VLOOKUP($I1557,'taxon-match_2026-08-31'!$A$2:$N$122,4,FALSE),IF(_xlpm.x=0,"",_xlpm.x)))</f>
        <v/>
      </c>
      <c r="L1557" t="str">
        <f>IF($I1557="","",_xlfn.LET(_xlpm.x,VLOOKUP($I1557,'taxon-match_2026-08-31'!$A$2:$N$122,7,FALSE),IF(_xlpm.x=0,"",_xlpm.x)))</f>
        <v/>
      </c>
      <c r="M1557" t="str">
        <f>IF($I1557="","",_xlfn.LET(_xlpm.x,VLOOKUP($I1557,'taxon-match_2026-08-31'!$A$2:$N$122,8,FALSE),IF(_xlpm.x=0,"",_xlpm.x)))</f>
        <v/>
      </c>
      <c r="N1557" t="str">
        <f>IF($I1557="","",_xlfn.LET(_xlpm.x,VLOOKUP($I1557,'taxon-match_2026-08-31'!$A$2:$N$122,9,FALSE),IF(_xlpm.x=0,"",_xlpm.x)))</f>
        <v/>
      </c>
      <c r="O1557" t="str">
        <f>IF($I1557="","",_xlfn.LET(_xlpm.x,VLOOKUP($I1557,'taxon-match_2026-08-31'!$A$2:$N$122,10,FALSE),IF(_xlpm.x=0,"",_xlpm.x)))</f>
        <v/>
      </c>
      <c r="P1557" t="str">
        <f>IF($I1557="","",_xlfn.LET(_xlpm.x,VLOOKUP($I1557,'taxon-match_2026-08-31'!$A$2:$N$122,11,FALSE),IF(_xlpm.x=0,"",_xlpm.x)))</f>
        <v/>
      </c>
      <c r="Q1557" t="str">
        <f>IF($I1557="","",_xlfn.LET(_xlpm.x,VLOOKUP($I1557,'taxon-match_2026-08-31'!$A$2:$N$122,12,FALSE),IF(_xlpm.x=0,"",_xlpm.x)))</f>
        <v/>
      </c>
      <c r="R1557" t="str">
        <f>IF($I1557="","",_xlfn.LET(_xlpm.x,VLOOKUP($I1557,'taxon-match_2026-08-31'!$A$2:$N$122,14,FALSE),IF(_xlpm.x=0,"",_xlpm.x)))</f>
        <v/>
      </c>
      <c r="T1557" t="s">
        <v>71</v>
      </c>
      <c r="U1557" t="s">
        <v>254</v>
      </c>
      <c r="X1557" t="str">
        <f>IF(T1557="","",_xlfn.LET(_xlpm.x,VLOOKUP(T1557,'Drop-down_menus'!$F$2:$G$16,2,FALSE),IF(_xlpm.x=0,"",_xlpm.x)))</f>
        <v>https://orcid.org/0009-0002-6669-2911</v>
      </c>
      <c r="Y1557" t="str">
        <f>IF(U1557="","",_xlfn.LET(_xlpm.x,VLOOKUP(U1557,'Drop-down_menus'!$F$2:$G$16,2,FALSE),IF(_xlpm.x=0,"",_xlpm.x)))</f>
        <v/>
      </c>
      <c r="Z1557" t="str">
        <f>IF(V1557="","",_xlfn.LET(_xlpm.x,VLOOKUP(V1557,'Drop-down_menus'!$F$2:$G$16,2,FALSE),IF(_xlpm.x=0,"",_xlpm.x)))</f>
        <v/>
      </c>
      <c r="AA1557" t="str">
        <f>IF(W1557="","",_xlfn.LET(_xlpm.x,VLOOKUP(W1557,'Drop-down_menus'!$F$2:$G$16,2,FALSE),IF(_xlpm.x=0,"",_xlpm.x)))</f>
        <v/>
      </c>
      <c r="AE1557" t="s">
        <v>726</v>
      </c>
    </row>
    <row r="1558" spans="1:31" hidden="1" x14ac:dyDescent="0.2">
      <c r="A1558" s="2" t="s">
        <v>397</v>
      </c>
      <c r="C1558">
        <v>3624</v>
      </c>
      <c r="D1558" t="s">
        <v>711</v>
      </c>
      <c r="E1558" t="s">
        <v>741</v>
      </c>
      <c r="I1558" t="s">
        <v>2611</v>
      </c>
      <c r="J1558" t="str">
        <f>IF($I1558="","",_xlfn.LET(_xlpm.x,VLOOKUP($I1558,'taxon-match_2026-08-31'!$A$2:$N$122,6,FALSE),IF(_xlpm.x=0,"",_xlpm.x)))</f>
        <v/>
      </c>
      <c r="K1558" t="str">
        <f>IF($I1558="","",_xlfn.LET(_xlpm.x,VLOOKUP($I1558,'taxon-match_2026-08-31'!$A$2:$N$122,4,FALSE),IF(_xlpm.x=0,"",_xlpm.x)))</f>
        <v/>
      </c>
      <c r="L1558" t="str">
        <f>IF($I1558="","",_xlfn.LET(_xlpm.x,VLOOKUP($I1558,'taxon-match_2026-08-31'!$A$2:$N$122,7,FALSE),IF(_xlpm.x=0,"",_xlpm.x)))</f>
        <v/>
      </c>
      <c r="M1558" t="str">
        <f>IF($I1558="","",_xlfn.LET(_xlpm.x,VLOOKUP($I1558,'taxon-match_2026-08-31'!$A$2:$N$122,8,FALSE),IF(_xlpm.x=0,"",_xlpm.x)))</f>
        <v/>
      </c>
      <c r="N1558" t="str">
        <f>IF($I1558="","",_xlfn.LET(_xlpm.x,VLOOKUP($I1558,'taxon-match_2026-08-31'!$A$2:$N$122,9,FALSE),IF(_xlpm.x=0,"",_xlpm.x)))</f>
        <v/>
      </c>
      <c r="O1558" t="str">
        <f>IF($I1558="","",_xlfn.LET(_xlpm.x,VLOOKUP($I1558,'taxon-match_2026-08-31'!$A$2:$N$122,10,FALSE),IF(_xlpm.x=0,"",_xlpm.x)))</f>
        <v/>
      </c>
      <c r="P1558" t="str">
        <f>IF($I1558="","",_xlfn.LET(_xlpm.x,VLOOKUP($I1558,'taxon-match_2026-08-31'!$A$2:$N$122,11,FALSE),IF(_xlpm.x=0,"",_xlpm.x)))</f>
        <v/>
      </c>
      <c r="Q1558" t="str">
        <f>IF($I1558="","",_xlfn.LET(_xlpm.x,VLOOKUP($I1558,'taxon-match_2026-08-31'!$A$2:$N$122,12,FALSE),IF(_xlpm.x=0,"",_xlpm.x)))</f>
        <v/>
      </c>
      <c r="R1558" t="str">
        <f>IF($I1558="","",_xlfn.LET(_xlpm.x,VLOOKUP($I1558,'taxon-match_2026-08-31'!$A$2:$N$122,14,FALSE),IF(_xlpm.x=0,"",_xlpm.x)))</f>
        <v/>
      </c>
      <c r="T1558" t="s">
        <v>71</v>
      </c>
      <c r="U1558" t="s">
        <v>254</v>
      </c>
      <c r="X1558" t="str">
        <f>IF(T1558="","",_xlfn.LET(_xlpm.x,VLOOKUP(T1558,'Drop-down_menus'!$F$2:$G$16,2,FALSE),IF(_xlpm.x=0,"",_xlpm.x)))</f>
        <v>https://orcid.org/0009-0002-6669-2911</v>
      </c>
      <c r="Y1558" t="str">
        <f>IF(U1558="","",_xlfn.LET(_xlpm.x,VLOOKUP(U1558,'Drop-down_menus'!$F$2:$G$16,2,FALSE),IF(_xlpm.x=0,"",_xlpm.x)))</f>
        <v/>
      </c>
      <c r="Z1558" t="str">
        <f>IF(V1558="","",_xlfn.LET(_xlpm.x,VLOOKUP(V1558,'Drop-down_menus'!$F$2:$G$16,2,FALSE),IF(_xlpm.x=0,"",_xlpm.x)))</f>
        <v/>
      </c>
      <c r="AA1558" t="str">
        <f>IF(W1558="","",_xlfn.LET(_xlpm.x,VLOOKUP(W1558,'Drop-down_menus'!$F$2:$G$16,2,FALSE),IF(_xlpm.x=0,"",_xlpm.x)))</f>
        <v/>
      </c>
      <c r="AE1558" t="s">
        <v>739</v>
      </c>
    </row>
    <row r="1559" spans="1:31" hidden="1" x14ac:dyDescent="0.2">
      <c r="A1559" s="2" t="s">
        <v>397</v>
      </c>
      <c r="C1559">
        <v>3625</v>
      </c>
      <c r="D1559" t="s">
        <v>711</v>
      </c>
      <c r="E1559" t="s">
        <v>721</v>
      </c>
      <c r="I1559" t="s">
        <v>2611</v>
      </c>
      <c r="J1559" t="str">
        <f>IF($I1559="","",_xlfn.LET(_xlpm.x,VLOOKUP($I1559,'taxon-match_2026-08-31'!$A$2:$N$122,6,FALSE),IF(_xlpm.x=0,"",_xlpm.x)))</f>
        <v/>
      </c>
      <c r="K1559" t="str">
        <f>IF($I1559="","",_xlfn.LET(_xlpm.x,VLOOKUP($I1559,'taxon-match_2026-08-31'!$A$2:$N$122,4,FALSE),IF(_xlpm.x=0,"",_xlpm.x)))</f>
        <v/>
      </c>
      <c r="L1559" t="str">
        <f>IF($I1559="","",_xlfn.LET(_xlpm.x,VLOOKUP($I1559,'taxon-match_2026-08-31'!$A$2:$N$122,7,FALSE),IF(_xlpm.x=0,"",_xlpm.x)))</f>
        <v/>
      </c>
      <c r="M1559" t="str">
        <f>IF($I1559="","",_xlfn.LET(_xlpm.x,VLOOKUP($I1559,'taxon-match_2026-08-31'!$A$2:$N$122,8,FALSE),IF(_xlpm.x=0,"",_xlpm.x)))</f>
        <v/>
      </c>
      <c r="N1559" t="str">
        <f>IF($I1559="","",_xlfn.LET(_xlpm.x,VLOOKUP($I1559,'taxon-match_2026-08-31'!$A$2:$N$122,9,FALSE),IF(_xlpm.x=0,"",_xlpm.x)))</f>
        <v/>
      </c>
      <c r="O1559" t="str">
        <f>IF($I1559="","",_xlfn.LET(_xlpm.x,VLOOKUP($I1559,'taxon-match_2026-08-31'!$A$2:$N$122,10,FALSE),IF(_xlpm.x=0,"",_xlpm.x)))</f>
        <v/>
      </c>
      <c r="P1559" t="str">
        <f>IF($I1559="","",_xlfn.LET(_xlpm.x,VLOOKUP($I1559,'taxon-match_2026-08-31'!$A$2:$N$122,11,FALSE),IF(_xlpm.x=0,"",_xlpm.x)))</f>
        <v/>
      </c>
      <c r="Q1559" t="str">
        <f>IF($I1559="","",_xlfn.LET(_xlpm.x,VLOOKUP($I1559,'taxon-match_2026-08-31'!$A$2:$N$122,12,FALSE),IF(_xlpm.x=0,"",_xlpm.x)))</f>
        <v/>
      </c>
      <c r="R1559" t="str">
        <f>IF($I1559="","",_xlfn.LET(_xlpm.x,VLOOKUP($I1559,'taxon-match_2026-08-31'!$A$2:$N$122,14,FALSE),IF(_xlpm.x=0,"",_xlpm.x)))</f>
        <v/>
      </c>
      <c r="T1559" t="s">
        <v>71</v>
      </c>
      <c r="U1559" t="s">
        <v>254</v>
      </c>
      <c r="X1559" t="str">
        <f>IF(T1559="","",_xlfn.LET(_xlpm.x,VLOOKUP(T1559,'Drop-down_menus'!$F$2:$G$16,2,FALSE),IF(_xlpm.x=0,"",_xlpm.x)))</f>
        <v>https://orcid.org/0009-0002-6669-2911</v>
      </c>
      <c r="Y1559" t="str">
        <f>IF(U1559="","",_xlfn.LET(_xlpm.x,VLOOKUP(U1559,'Drop-down_menus'!$F$2:$G$16,2,FALSE),IF(_xlpm.x=0,"",_xlpm.x)))</f>
        <v/>
      </c>
      <c r="Z1559" t="str">
        <f>IF(V1559="","",_xlfn.LET(_xlpm.x,VLOOKUP(V1559,'Drop-down_menus'!$F$2:$G$16,2,FALSE),IF(_xlpm.x=0,"",_xlpm.x)))</f>
        <v/>
      </c>
      <c r="AA1559" t="str">
        <f>IF(W1559="","",_xlfn.LET(_xlpm.x,VLOOKUP(W1559,'Drop-down_menus'!$F$2:$G$16,2,FALSE),IF(_xlpm.x=0,"",_xlpm.x)))</f>
        <v/>
      </c>
      <c r="AB1559" t="s">
        <v>722</v>
      </c>
      <c r="AE1559" t="s">
        <v>723</v>
      </c>
    </row>
    <row r="1560" spans="1:31" hidden="1" x14ac:dyDescent="0.2">
      <c r="A1560" s="2" t="s">
        <v>397</v>
      </c>
      <c r="C1560">
        <v>3626</v>
      </c>
      <c r="D1560" t="s">
        <v>711</v>
      </c>
      <c r="E1560" t="s">
        <v>721</v>
      </c>
      <c r="I1560" t="s">
        <v>2611</v>
      </c>
      <c r="J1560" t="str">
        <f>IF($I1560="","",_xlfn.LET(_xlpm.x,VLOOKUP($I1560,'taxon-match_2026-08-31'!$A$2:$N$122,6,FALSE),IF(_xlpm.x=0,"",_xlpm.x)))</f>
        <v/>
      </c>
      <c r="K1560" t="str">
        <f>IF($I1560="","",_xlfn.LET(_xlpm.x,VLOOKUP($I1560,'taxon-match_2026-08-31'!$A$2:$N$122,4,FALSE),IF(_xlpm.x=0,"",_xlpm.x)))</f>
        <v/>
      </c>
      <c r="L1560" t="str">
        <f>IF($I1560="","",_xlfn.LET(_xlpm.x,VLOOKUP($I1560,'taxon-match_2026-08-31'!$A$2:$N$122,7,FALSE),IF(_xlpm.x=0,"",_xlpm.x)))</f>
        <v/>
      </c>
      <c r="M1560" t="str">
        <f>IF($I1560="","",_xlfn.LET(_xlpm.x,VLOOKUP($I1560,'taxon-match_2026-08-31'!$A$2:$N$122,8,FALSE),IF(_xlpm.x=0,"",_xlpm.x)))</f>
        <v/>
      </c>
      <c r="N1560" t="str">
        <f>IF($I1560="","",_xlfn.LET(_xlpm.x,VLOOKUP($I1560,'taxon-match_2026-08-31'!$A$2:$N$122,9,FALSE),IF(_xlpm.x=0,"",_xlpm.x)))</f>
        <v/>
      </c>
      <c r="O1560" t="str">
        <f>IF($I1560="","",_xlfn.LET(_xlpm.x,VLOOKUP($I1560,'taxon-match_2026-08-31'!$A$2:$N$122,10,FALSE),IF(_xlpm.x=0,"",_xlpm.x)))</f>
        <v/>
      </c>
      <c r="P1560" t="str">
        <f>IF($I1560="","",_xlfn.LET(_xlpm.x,VLOOKUP($I1560,'taxon-match_2026-08-31'!$A$2:$N$122,11,FALSE),IF(_xlpm.x=0,"",_xlpm.x)))</f>
        <v/>
      </c>
      <c r="Q1560" t="str">
        <f>IF($I1560="","",_xlfn.LET(_xlpm.x,VLOOKUP($I1560,'taxon-match_2026-08-31'!$A$2:$N$122,12,FALSE),IF(_xlpm.x=0,"",_xlpm.x)))</f>
        <v/>
      </c>
      <c r="R1560" t="str">
        <f>IF($I1560="","",_xlfn.LET(_xlpm.x,VLOOKUP($I1560,'taxon-match_2026-08-31'!$A$2:$N$122,14,FALSE),IF(_xlpm.x=0,"",_xlpm.x)))</f>
        <v/>
      </c>
      <c r="T1560" t="s">
        <v>71</v>
      </c>
      <c r="U1560" t="s">
        <v>254</v>
      </c>
      <c r="X1560" t="str">
        <f>IF(T1560="","",_xlfn.LET(_xlpm.x,VLOOKUP(T1560,'Drop-down_menus'!$F$2:$G$16,2,FALSE),IF(_xlpm.x=0,"",_xlpm.x)))</f>
        <v>https://orcid.org/0009-0002-6669-2911</v>
      </c>
      <c r="Y1560" t="str">
        <f>IF(U1560="","",_xlfn.LET(_xlpm.x,VLOOKUP(U1560,'Drop-down_menus'!$F$2:$G$16,2,FALSE),IF(_xlpm.x=0,"",_xlpm.x)))</f>
        <v/>
      </c>
      <c r="Z1560" t="str">
        <f>IF(V1560="","",_xlfn.LET(_xlpm.x,VLOOKUP(V1560,'Drop-down_menus'!$F$2:$G$16,2,FALSE),IF(_xlpm.x=0,"",_xlpm.x)))</f>
        <v/>
      </c>
      <c r="AA1560" t="str">
        <f>IF(W1560="","",_xlfn.LET(_xlpm.x,VLOOKUP(W1560,'Drop-down_menus'!$F$2:$G$16,2,FALSE),IF(_xlpm.x=0,"",_xlpm.x)))</f>
        <v/>
      </c>
      <c r="AB1560" t="s">
        <v>722</v>
      </c>
      <c r="AE1560" t="s">
        <v>723</v>
      </c>
    </row>
    <row r="1561" spans="1:31" hidden="1" x14ac:dyDescent="0.2">
      <c r="A1561" s="2" t="s">
        <v>397</v>
      </c>
      <c r="C1561">
        <v>3627</v>
      </c>
      <c r="D1561" t="s">
        <v>711</v>
      </c>
      <c r="E1561" t="s">
        <v>724</v>
      </c>
      <c r="I1561" t="s">
        <v>2611</v>
      </c>
      <c r="J1561" t="str">
        <f>IF($I1561="","",_xlfn.LET(_xlpm.x,VLOOKUP($I1561,'taxon-match_2026-08-31'!$A$2:$N$122,6,FALSE),IF(_xlpm.x=0,"",_xlpm.x)))</f>
        <v/>
      </c>
      <c r="K1561" t="str">
        <f>IF($I1561="","",_xlfn.LET(_xlpm.x,VLOOKUP($I1561,'taxon-match_2026-08-31'!$A$2:$N$122,4,FALSE),IF(_xlpm.x=0,"",_xlpm.x)))</f>
        <v/>
      </c>
      <c r="L1561" t="str">
        <f>IF($I1561="","",_xlfn.LET(_xlpm.x,VLOOKUP($I1561,'taxon-match_2026-08-31'!$A$2:$N$122,7,FALSE),IF(_xlpm.x=0,"",_xlpm.x)))</f>
        <v/>
      </c>
      <c r="M1561" t="str">
        <f>IF($I1561="","",_xlfn.LET(_xlpm.x,VLOOKUP($I1561,'taxon-match_2026-08-31'!$A$2:$N$122,8,FALSE),IF(_xlpm.x=0,"",_xlpm.x)))</f>
        <v/>
      </c>
      <c r="N1561" t="str">
        <f>IF($I1561="","",_xlfn.LET(_xlpm.x,VLOOKUP($I1561,'taxon-match_2026-08-31'!$A$2:$N$122,9,FALSE),IF(_xlpm.x=0,"",_xlpm.x)))</f>
        <v/>
      </c>
      <c r="O1561" t="str">
        <f>IF($I1561="","",_xlfn.LET(_xlpm.x,VLOOKUP($I1561,'taxon-match_2026-08-31'!$A$2:$N$122,10,FALSE),IF(_xlpm.x=0,"",_xlpm.x)))</f>
        <v/>
      </c>
      <c r="P1561" t="str">
        <f>IF($I1561="","",_xlfn.LET(_xlpm.x,VLOOKUP($I1561,'taxon-match_2026-08-31'!$A$2:$N$122,11,FALSE),IF(_xlpm.x=0,"",_xlpm.x)))</f>
        <v/>
      </c>
      <c r="Q1561" t="str">
        <f>IF($I1561="","",_xlfn.LET(_xlpm.x,VLOOKUP($I1561,'taxon-match_2026-08-31'!$A$2:$N$122,12,FALSE),IF(_xlpm.x=0,"",_xlpm.x)))</f>
        <v/>
      </c>
      <c r="R1561" t="str">
        <f>IF($I1561="","",_xlfn.LET(_xlpm.x,VLOOKUP($I1561,'taxon-match_2026-08-31'!$A$2:$N$122,14,FALSE),IF(_xlpm.x=0,"",_xlpm.x)))</f>
        <v/>
      </c>
      <c r="T1561" t="s">
        <v>71</v>
      </c>
      <c r="U1561" t="s">
        <v>254</v>
      </c>
      <c r="X1561" t="str">
        <f>IF(T1561="","",_xlfn.LET(_xlpm.x,VLOOKUP(T1561,'Drop-down_menus'!$F$2:$G$16,2,FALSE),IF(_xlpm.x=0,"",_xlpm.x)))</f>
        <v>https://orcid.org/0009-0002-6669-2911</v>
      </c>
      <c r="Y1561" t="str">
        <f>IF(U1561="","",_xlfn.LET(_xlpm.x,VLOOKUP(U1561,'Drop-down_menus'!$F$2:$G$16,2,FALSE),IF(_xlpm.x=0,"",_xlpm.x)))</f>
        <v/>
      </c>
      <c r="Z1561" t="str">
        <f>IF(V1561="","",_xlfn.LET(_xlpm.x,VLOOKUP(V1561,'Drop-down_menus'!$F$2:$G$16,2,FALSE),IF(_xlpm.x=0,"",_xlpm.x)))</f>
        <v/>
      </c>
      <c r="AA1561" t="str">
        <f>IF(W1561="","",_xlfn.LET(_xlpm.x,VLOOKUP(W1561,'Drop-down_menus'!$F$2:$G$16,2,FALSE),IF(_xlpm.x=0,"",_xlpm.x)))</f>
        <v/>
      </c>
      <c r="AB1561" t="s">
        <v>722</v>
      </c>
      <c r="AE1561" t="s">
        <v>723</v>
      </c>
    </row>
    <row r="1562" spans="1:31" hidden="1" x14ac:dyDescent="0.2">
      <c r="A1562" s="2" t="s">
        <v>397</v>
      </c>
      <c r="C1562">
        <v>3628</v>
      </c>
      <c r="D1562" t="s">
        <v>711</v>
      </c>
      <c r="E1562" t="s">
        <v>724</v>
      </c>
      <c r="I1562" t="s">
        <v>2611</v>
      </c>
      <c r="J1562" t="str">
        <f>IF($I1562="","",_xlfn.LET(_xlpm.x,VLOOKUP($I1562,'taxon-match_2026-08-31'!$A$2:$N$122,6,FALSE),IF(_xlpm.x=0,"",_xlpm.x)))</f>
        <v/>
      </c>
      <c r="K1562" t="str">
        <f>IF($I1562="","",_xlfn.LET(_xlpm.x,VLOOKUP($I1562,'taxon-match_2026-08-31'!$A$2:$N$122,4,FALSE),IF(_xlpm.x=0,"",_xlpm.x)))</f>
        <v/>
      </c>
      <c r="L1562" t="str">
        <f>IF($I1562="","",_xlfn.LET(_xlpm.x,VLOOKUP($I1562,'taxon-match_2026-08-31'!$A$2:$N$122,7,FALSE),IF(_xlpm.x=0,"",_xlpm.x)))</f>
        <v/>
      </c>
      <c r="M1562" t="str">
        <f>IF($I1562="","",_xlfn.LET(_xlpm.x,VLOOKUP($I1562,'taxon-match_2026-08-31'!$A$2:$N$122,8,FALSE),IF(_xlpm.x=0,"",_xlpm.x)))</f>
        <v/>
      </c>
      <c r="N1562" t="str">
        <f>IF($I1562="","",_xlfn.LET(_xlpm.x,VLOOKUP($I1562,'taxon-match_2026-08-31'!$A$2:$N$122,9,FALSE),IF(_xlpm.x=0,"",_xlpm.x)))</f>
        <v/>
      </c>
      <c r="O1562" t="str">
        <f>IF($I1562="","",_xlfn.LET(_xlpm.x,VLOOKUP($I1562,'taxon-match_2026-08-31'!$A$2:$N$122,10,FALSE),IF(_xlpm.x=0,"",_xlpm.x)))</f>
        <v/>
      </c>
      <c r="P1562" t="str">
        <f>IF($I1562="","",_xlfn.LET(_xlpm.x,VLOOKUP($I1562,'taxon-match_2026-08-31'!$A$2:$N$122,11,FALSE),IF(_xlpm.x=0,"",_xlpm.x)))</f>
        <v/>
      </c>
      <c r="Q1562" t="str">
        <f>IF($I1562="","",_xlfn.LET(_xlpm.x,VLOOKUP($I1562,'taxon-match_2026-08-31'!$A$2:$N$122,12,FALSE),IF(_xlpm.x=0,"",_xlpm.x)))</f>
        <v/>
      </c>
      <c r="R1562" t="str">
        <f>IF($I1562="","",_xlfn.LET(_xlpm.x,VLOOKUP($I1562,'taxon-match_2026-08-31'!$A$2:$N$122,14,FALSE),IF(_xlpm.x=0,"",_xlpm.x)))</f>
        <v/>
      </c>
      <c r="T1562" t="s">
        <v>71</v>
      </c>
      <c r="U1562" t="s">
        <v>254</v>
      </c>
      <c r="X1562" t="str">
        <f>IF(T1562="","",_xlfn.LET(_xlpm.x,VLOOKUP(T1562,'Drop-down_menus'!$F$2:$G$16,2,FALSE),IF(_xlpm.x=0,"",_xlpm.x)))</f>
        <v>https://orcid.org/0009-0002-6669-2911</v>
      </c>
      <c r="Y1562" t="str">
        <f>IF(U1562="","",_xlfn.LET(_xlpm.x,VLOOKUP(U1562,'Drop-down_menus'!$F$2:$G$16,2,FALSE),IF(_xlpm.x=0,"",_xlpm.x)))</f>
        <v/>
      </c>
      <c r="Z1562" t="str">
        <f>IF(V1562="","",_xlfn.LET(_xlpm.x,VLOOKUP(V1562,'Drop-down_menus'!$F$2:$G$16,2,FALSE),IF(_xlpm.x=0,"",_xlpm.x)))</f>
        <v/>
      </c>
      <c r="AA1562" t="str">
        <f>IF(W1562="","",_xlfn.LET(_xlpm.x,VLOOKUP(W1562,'Drop-down_menus'!$F$2:$G$16,2,FALSE),IF(_xlpm.x=0,"",_xlpm.x)))</f>
        <v/>
      </c>
      <c r="AB1562" t="s">
        <v>722</v>
      </c>
      <c r="AE1562" t="s">
        <v>723</v>
      </c>
    </row>
    <row r="1563" spans="1:31" hidden="1" x14ac:dyDescent="0.2">
      <c r="A1563" s="2" t="s">
        <v>397</v>
      </c>
      <c r="C1563">
        <v>3629</v>
      </c>
      <c r="D1563" t="s">
        <v>711</v>
      </c>
      <c r="E1563" t="s">
        <v>728</v>
      </c>
      <c r="I1563" t="s">
        <v>2611</v>
      </c>
      <c r="J1563" t="str">
        <f>IF($I1563="","",_xlfn.LET(_xlpm.x,VLOOKUP($I1563,'taxon-match_2026-08-31'!$A$2:$N$122,6,FALSE),IF(_xlpm.x=0,"",_xlpm.x)))</f>
        <v/>
      </c>
      <c r="K1563" t="str">
        <f>IF($I1563="","",_xlfn.LET(_xlpm.x,VLOOKUP($I1563,'taxon-match_2026-08-31'!$A$2:$N$122,4,FALSE),IF(_xlpm.x=0,"",_xlpm.x)))</f>
        <v/>
      </c>
      <c r="L1563" t="str">
        <f>IF($I1563="","",_xlfn.LET(_xlpm.x,VLOOKUP($I1563,'taxon-match_2026-08-31'!$A$2:$N$122,7,FALSE),IF(_xlpm.x=0,"",_xlpm.x)))</f>
        <v/>
      </c>
      <c r="M1563" t="str">
        <f>IF($I1563="","",_xlfn.LET(_xlpm.x,VLOOKUP($I1563,'taxon-match_2026-08-31'!$A$2:$N$122,8,FALSE),IF(_xlpm.x=0,"",_xlpm.x)))</f>
        <v/>
      </c>
      <c r="N1563" t="str">
        <f>IF($I1563="","",_xlfn.LET(_xlpm.x,VLOOKUP($I1563,'taxon-match_2026-08-31'!$A$2:$N$122,9,FALSE),IF(_xlpm.x=0,"",_xlpm.x)))</f>
        <v/>
      </c>
      <c r="O1563" t="str">
        <f>IF($I1563="","",_xlfn.LET(_xlpm.x,VLOOKUP($I1563,'taxon-match_2026-08-31'!$A$2:$N$122,10,FALSE),IF(_xlpm.x=0,"",_xlpm.x)))</f>
        <v/>
      </c>
      <c r="P1563" t="str">
        <f>IF($I1563="","",_xlfn.LET(_xlpm.x,VLOOKUP($I1563,'taxon-match_2026-08-31'!$A$2:$N$122,11,FALSE),IF(_xlpm.x=0,"",_xlpm.x)))</f>
        <v/>
      </c>
      <c r="Q1563" t="str">
        <f>IF($I1563="","",_xlfn.LET(_xlpm.x,VLOOKUP($I1563,'taxon-match_2026-08-31'!$A$2:$N$122,12,FALSE),IF(_xlpm.x=0,"",_xlpm.x)))</f>
        <v/>
      </c>
      <c r="R1563" t="str">
        <f>IF($I1563="","",_xlfn.LET(_xlpm.x,VLOOKUP($I1563,'taxon-match_2026-08-31'!$A$2:$N$122,14,FALSE),IF(_xlpm.x=0,"",_xlpm.x)))</f>
        <v/>
      </c>
      <c r="T1563" t="s">
        <v>71</v>
      </c>
      <c r="U1563" t="s">
        <v>254</v>
      </c>
      <c r="X1563" t="str">
        <f>IF(T1563="","",_xlfn.LET(_xlpm.x,VLOOKUP(T1563,'Drop-down_menus'!$F$2:$G$16,2,FALSE),IF(_xlpm.x=0,"",_xlpm.x)))</f>
        <v>https://orcid.org/0009-0002-6669-2911</v>
      </c>
      <c r="Y1563" t="str">
        <f>IF(U1563="","",_xlfn.LET(_xlpm.x,VLOOKUP(U1563,'Drop-down_menus'!$F$2:$G$16,2,FALSE),IF(_xlpm.x=0,"",_xlpm.x)))</f>
        <v/>
      </c>
      <c r="Z1563" t="str">
        <f>IF(V1563="","",_xlfn.LET(_xlpm.x,VLOOKUP(V1563,'Drop-down_menus'!$F$2:$G$16,2,FALSE),IF(_xlpm.x=0,"",_xlpm.x)))</f>
        <v/>
      </c>
      <c r="AA1563" t="str">
        <f>IF(W1563="","",_xlfn.LET(_xlpm.x,VLOOKUP(W1563,'Drop-down_menus'!$F$2:$G$16,2,FALSE),IF(_xlpm.x=0,"",_xlpm.x)))</f>
        <v/>
      </c>
      <c r="AE1563" t="s">
        <v>726</v>
      </c>
    </row>
    <row r="1564" spans="1:31" hidden="1" x14ac:dyDescent="0.2">
      <c r="A1564" s="2" t="s">
        <v>400</v>
      </c>
      <c r="C1564">
        <v>3630</v>
      </c>
      <c r="D1564" t="s">
        <v>711</v>
      </c>
      <c r="E1564" t="s">
        <v>741</v>
      </c>
      <c r="I1564" t="s">
        <v>2611</v>
      </c>
      <c r="J1564" t="str">
        <f>IF($I1564="","",_xlfn.LET(_xlpm.x,VLOOKUP($I1564,'taxon-match_2026-08-31'!$A$2:$N$122,6,FALSE),IF(_xlpm.x=0,"",_xlpm.x)))</f>
        <v/>
      </c>
      <c r="K1564" t="str">
        <f>IF($I1564="","",_xlfn.LET(_xlpm.x,VLOOKUP($I1564,'taxon-match_2026-08-31'!$A$2:$N$122,4,FALSE),IF(_xlpm.x=0,"",_xlpm.x)))</f>
        <v/>
      </c>
      <c r="L1564" t="str">
        <f>IF($I1564="","",_xlfn.LET(_xlpm.x,VLOOKUP($I1564,'taxon-match_2026-08-31'!$A$2:$N$122,7,FALSE),IF(_xlpm.x=0,"",_xlpm.x)))</f>
        <v/>
      </c>
      <c r="M1564" t="str">
        <f>IF($I1564="","",_xlfn.LET(_xlpm.x,VLOOKUP($I1564,'taxon-match_2026-08-31'!$A$2:$N$122,8,FALSE),IF(_xlpm.x=0,"",_xlpm.x)))</f>
        <v/>
      </c>
      <c r="N1564" t="str">
        <f>IF($I1564="","",_xlfn.LET(_xlpm.x,VLOOKUP($I1564,'taxon-match_2026-08-31'!$A$2:$N$122,9,FALSE),IF(_xlpm.x=0,"",_xlpm.x)))</f>
        <v/>
      </c>
      <c r="O1564" t="str">
        <f>IF($I1564="","",_xlfn.LET(_xlpm.x,VLOOKUP($I1564,'taxon-match_2026-08-31'!$A$2:$N$122,10,FALSE),IF(_xlpm.x=0,"",_xlpm.x)))</f>
        <v/>
      </c>
      <c r="P1564" t="str">
        <f>IF($I1564="","",_xlfn.LET(_xlpm.x,VLOOKUP($I1564,'taxon-match_2026-08-31'!$A$2:$N$122,11,FALSE),IF(_xlpm.x=0,"",_xlpm.x)))</f>
        <v/>
      </c>
      <c r="Q1564" t="str">
        <f>IF($I1564="","",_xlfn.LET(_xlpm.x,VLOOKUP($I1564,'taxon-match_2026-08-31'!$A$2:$N$122,12,FALSE),IF(_xlpm.x=0,"",_xlpm.x)))</f>
        <v/>
      </c>
      <c r="R1564" t="str">
        <f>IF($I1564="","",_xlfn.LET(_xlpm.x,VLOOKUP($I1564,'taxon-match_2026-08-31'!$A$2:$N$122,14,FALSE),IF(_xlpm.x=0,"",_xlpm.x)))</f>
        <v/>
      </c>
      <c r="T1564" t="s">
        <v>71</v>
      </c>
      <c r="U1564" t="s">
        <v>254</v>
      </c>
      <c r="X1564" t="str">
        <f>IF(T1564="","",_xlfn.LET(_xlpm.x,VLOOKUP(T1564,'Drop-down_menus'!$F$2:$G$16,2,FALSE),IF(_xlpm.x=0,"",_xlpm.x)))</f>
        <v>https://orcid.org/0009-0002-6669-2911</v>
      </c>
      <c r="Y1564" t="str">
        <f>IF(U1564="","",_xlfn.LET(_xlpm.x,VLOOKUP(U1564,'Drop-down_menus'!$F$2:$G$16,2,FALSE),IF(_xlpm.x=0,"",_xlpm.x)))</f>
        <v/>
      </c>
      <c r="Z1564" t="str">
        <f>IF(V1564="","",_xlfn.LET(_xlpm.x,VLOOKUP(V1564,'Drop-down_menus'!$F$2:$G$16,2,FALSE),IF(_xlpm.x=0,"",_xlpm.x)))</f>
        <v/>
      </c>
      <c r="AA1564" t="str">
        <f>IF(W1564="","",_xlfn.LET(_xlpm.x,VLOOKUP(W1564,'Drop-down_menus'!$F$2:$G$16,2,FALSE),IF(_xlpm.x=0,"",_xlpm.x)))</f>
        <v/>
      </c>
      <c r="AE1564" t="s">
        <v>739</v>
      </c>
    </row>
    <row r="1565" spans="1:31" hidden="1" x14ac:dyDescent="0.2">
      <c r="A1565" s="2" t="s">
        <v>400</v>
      </c>
      <c r="C1565">
        <v>3631</v>
      </c>
      <c r="D1565" t="s">
        <v>711</v>
      </c>
      <c r="E1565" t="s">
        <v>721</v>
      </c>
      <c r="I1565" t="s">
        <v>2611</v>
      </c>
      <c r="J1565" t="str">
        <f>IF($I1565="","",_xlfn.LET(_xlpm.x,VLOOKUP($I1565,'taxon-match_2026-08-31'!$A$2:$N$122,6,FALSE),IF(_xlpm.x=0,"",_xlpm.x)))</f>
        <v/>
      </c>
      <c r="K1565" t="str">
        <f>IF($I1565="","",_xlfn.LET(_xlpm.x,VLOOKUP($I1565,'taxon-match_2026-08-31'!$A$2:$N$122,4,FALSE),IF(_xlpm.x=0,"",_xlpm.x)))</f>
        <v/>
      </c>
      <c r="L1565" t="str">
        <f>IF($I1565="","",_xlfn.LET(_xlpm.x,VLOOKUP($I1565,'taxon-match_2026-08-31'!$A$2:$N$122,7,FALSE),IF(_xlpm.x=0,"",_xlpm.x)))</f>
        <v/>
      </c>
      <c r="M1565" t="str">
        <f>IF($I1565="","",_xlfn.LET(_xlpm.x,VLOOKUP($I1565,'taxon-match_2026-08-31'!$A$2:$N$122,8,FALSE),IF(_xlpm.x=0,"",_xlpm.x)))</f>
        <v/>
      </c>
      <c r="N1565" t="str">
        <f>IF($I1565="","",_xlfn.LET(_xlpm.x,VLOOKUP($I1565,'taxon-match_2026-08-31'!$A$2:$N$122,9,FALSE),IF(_xlpm.x=0,"",_xlpm.x)))</f>
        <v/>
      </c>
      <c r="O1565" t="str">
        <f>IF($I1565="","",_xlfn.LET(_xlpm.x,VLOOKUP($I1565,'taxon-match_2026-08-31'!$A$2:$N$122,10,FALSE),IF(_xlpm.x=0,"",_xlpm.x)))</f>
        <v/>
      </c>
      <c r="P1565" t="str">
        <f>IF($I1565="","",_xlfn.LET(_xlpm.x,VLOOKUP($I1565,'taxon-match_2026-08-31'!$A$2:$N$122,11,FALSE),IF(_xlpm.x=0,"",_xlpm.x)))</f>
        <v/>
      </c>
      <c r="Q1565" t="str">
        <f>IF($I1565="","",_xlfn.LET(_xlpm.x,VLOOKUP($I1565,'taxon-match_2026-08-31'!$A$2:$N$122,12,FALSE),IF(_xlpm.x=0,"",_xlpm.x)))</f>
        <v/>
      </c>
      <c r="R1565" t="str">
        <f>IF($I1565="","",_xlfn.LET(_xlpm.x,VLOOKUP($I1565,'taxon-match_2026-08-31'!$A$2:$N$122,14,FALSE),IF(_xlpm.x=0,"",_xlpm.x)))</f>
        <v/>
      </c>
      <c r="T1565" t="s">
        <v>71</v>
      </c>
      <c r="U1565" t="s">
        <v>254</v>
      </c>
      <c r="X1565" t="str">
        <f>IF(T1565="","",_xlfn.LET(_xlpm.x,VLOOKUP(T1565,'Drop-down_menus'!$F$2:$G$16,2,FALSE),IF(_xlpm.x=0,"",_xlpm.x)))</f>
        <v>https://orcid.org/0009-0002-6669-2911</v>
      </c>
      <c r="Y1565" t="str">
        <f>IF(U1565="","",_xlfn.LET(_xlpm.x,VLOOKUP(U1565,'Drop-down_menus'!$F$2:$G$16,2,FALSE),IF(_xlpm.x=0,"",_xlpm.x)))</f>
        <v/>
      </c>
      <c r="Z1565" t="str">
        <f>IF(V1565="","",_xlfn.LET(_xlpm.x,VLOOKUP(V1565,'Drop-down_menus'!$F$2:$G$16,2,FALSE),IF(_xlpm.x=0,"",_xlpm.x)))</f>
        <v/>
      </c>
      <c r="AA1565" t="str">
        <f>IF(W1565="","",_xlfn.LET(_xlpm.x,VLOOKUP(W1565,'Drop-down_menus'!$F$2:$G$16,2,FALSE),IF(_xlpm.x=0,"",_xlpm.x)))</f>
        <v/>
      </c>
      <c r="AB1565" t="s">
        <v>722</v>
      </c>
      <c r="AE1565" t="s">
        <v>723</v>
      </c>
    </row>
    <row r="1566" spans="1:31" hidden="1" x14ac:dyDescent="0.2">
      <c r="A1566" s="2" t="s">
        <v>400</v>
      </c>
      <c r="C1566">
        <v>3632</v>
      </c>
      <c r="D1566" t="s">
        <v>711</v>
      </c>
      <c r="E1566" t="s">
        <v>721</v>
      </c>
      <c r="I1566" t="s">
        <v>2611</v>
      </c>
      <c r="J1566" t="str">
        <f>IF($I1566="","",_xlfn.LET(_xlpm.x,VLOOKUP($I1566,'taxon-match_2026-08-31'!$A$2:$N$122,6,FALSE),IF(_xlpm.x=0,"",_xlpm.x)))</f>
        <v/>
      </c>
      <c r="K1566" t="str">
        <f>IF($I1566="","",_xlfn.LET(_xlpm.x,VLOOKUP($I1566,'taxon-match_2026-08-31'!$A$2:$N$122,4,FALSE),IF(_xlpm.x=0,"",_xlpm.x)))</f>
        <v/>
      </c>
      <c r="L1566" t="str">
        <f>IF($I1566="","",_xlfn.LET(_xlpm.x,VLOOKUP($I1566,'taxon-match_2026-08-31'!$A$2:$N$122,7,FALSE),IF(_xlpm.x=0,"",_xlpm.x)))</f>
        <v/>
      </c>
      <c r="M1566" t="str">
        <f>IF($I1566="","",_xlfn.LET(_xlpm.x,VLOOKUP($I1566,'taxon-match_2026-08-31'!$A$2:$N$122,8,FALSE),IF(_xlpm.x=0,"",_xlpm.x)))</f>
        <v/>
      </c>
      <c r="N1566" t="str">
        <f>IF($I1566="","",_xlfn.LET(_xlpm.x,VLOOKUP($I1566,'taxon-match_2026-08-31'!$A$2:$N$122,9,FALSE),IF(_xlpm.x=0,"",_xlpm.x)))</f>
        <v/>
      </c>
      <c r="O1566" t="str">
        <f>IF($I1566="","",_xlfn.LET(_xlpm.x,VLOOKUP($I1566,'taxon-match_2026-08-31'!$A$2:$N$122,10,FALSE),IF(_xlpm.x=0,"",_xlpm.x)))</f>
        <v/>
      </c>
      <c r="P1566" t="str">
        <f>IF($I1566="","",_xlfn.LET(_xlpm.x,VLOOKUP($I1566,'taxon-match_2026-08-31'!$A$2:$N$122,11,FALSE),IF(_xlpm.x=0,"",_xlpm.x)))</f>
        <v/>
      </c>
      <c r="Q1566" t="str">
        <f>IF($I1566="","",_xlfn.LET(_xlpm.x,VLOOKUP($I1566,'taxon-match_2026-08-31'!$A$2:$N$122,12,FALSE),IF(_xlpm.x=0,"",_xlpm.x)))</f>
        <v/>
      </c>
      <c r="R1566" t="str">
        <f>IF($I1566="","",_xlfn.LET(_xlpm.x,VLOOKUP($I1566,'taxon-match_2026-08-31'!$A$2:$N$122,14,FALSE),IF(_xlpm.x=0,"",_xlpm.x)))</f>
        <v/>
      </c>
      <c r="T1566" t="s">
        <v>71</v>
      </c>
      <c r="U1566" t="s">
        <v>254</v>
      </c>
      <c r="X1566" t="str">
        <f>IF(T1566="","",_xlfn.LET(_xlpm.x,VLOOKUP(T1566,'Drop-down_menus'!$F$2:$G$16,2,FALSE),IF(_xlpm.x=0,"",_xlpm.x)))</f>
        <v>https://orcid.org/0009-0002-6669-2911</v>
      </c>
      <c r="Y1566" t="str">
        <f>IF(U1566="","",_xlfn.LET(_xlpm.x,VLOOKUP(U1566,'Drop-down_menus'!$F$2:$G$16,2,FALSE),IF(_xlpm.x=0,"",_xlpm.x)))</f>
        <v/>
      </c>
      <c r="Z1566" t="str">
        <f>IF(V1566="","",_xlfn.LET(_xlpm.x,VLOOKUP(V1566,'Drop-down_menus'!$F$2:$G$16,2,FALSE),IF(_xlpm.x=0,"",_xlpm.x)))</f>
        <v/>
      </c>
      <c r="AA1566" t="str">
        <f>IF(W1566="","",_xlfn.LET(_xlpm.x,VLOOKUP(W1566,'Drop-down_menus'!$F$2:$G$16,2,FALSE),IF(_xlpm.x=0,"",_xlpm.x)))</f>
        <v/>
      </c>
      <c r="AB1566" t="s">
        <v>722</v>
      </c>
      <c r="AE1566" t="s">
        <v>723</v>
      </c>
    </row>
    <row r="1567" spans="1:31" hidden="1" x14ac:dyDescent="0.2">
      <c r="A1567" s="2" t="s">
        <v>400</v>
      </c>
      <c r="C1567">
        <v>3633</v>
      </c>
      <c r="D1567" t="s">
        <v>711</v>
      </c>
      <c r="E1567" t="s">
        <v>724</v>
      </c>
      <c r="I1567" t="s">
        <v>2611</v>
      </c>
      <c r="J1567" t="str">
        <f>IF($I1567="","",_xlfn.LET(_xlpm.x,VLOOKUP($I1567,'taxon-match_2026-08-31'!$A$2:$N$122,6,FALSE),IF(_xlpm.x=0,"",_xlpm.x)))</f>
        <v/>
      </c>
      <c r="K1567" t="str">
        <f>IF($I1567="","",_xlfn.LET(_xlpm.x,VLOOKUP($I1567,'taxon-match_2026-08-31'!$A$2:$N$122,4,FALSE),IF(_xlpm.x=0,"",_xlpm.x)))</f>
        <v/>
      </c>
      <c r="L1567" t="str">
        <f>IF($I1567="","",_xlfn.LET(_xlpm.x,VLOOKUP($I1567,'taxon-match_2026-08-31'!$A$2:$N$122,7,FALSE),IF(_xlpm.x=0,"",_xlpm.x)))</f>
        <v/>
      </c>
      <c r="M1567" t="str">
        <f>IF($I1567="","",_xlfn.LET(_xlpm.x,VLOOKUP($I1567,'taxon-match_2026-08-31'!$A$2:$N$122,8,FALSE),IF(_xlpm.x=0,"",_xlpm.x)))</f>
        <v/>
      </c>
      <c r="N1567" t="str">
        <f>IF($I1567="","",_xlfn.LET(_xlpm.x,VLOOKUP($I1567,'taxon-match_2026-08-31'!$A$2:$N$122,9,FALSE),IF(_xlpm.x=0,"",_xlpm.x)))</f>
        <v/>
      </c>
      <c r="O1567" t="str">
        <f>IF($I1567="","",_xlfn.LET(_xlpm.x,VLOOKUP($I1567,'taxon-match_2026-08-31'!$A$2:$N$122,10,FALSE),IF(_xlpm.x=0,"",_xlpm.x)))</f>
        <v/>
      </c>
      <c r="P1567" t="str">
        <f>IF($I1567="","",_xlfn.LET(_xlpm.x,VLOOKUP($I1567,'taxon-match_2026-08-31'!$A$2:$N$122,11,FALSE),IF(_xlpm.x=0,"",_xlpm.x)))</f>
        <v/>
      </c>
      <c r="Q1567" t="str">
        <f>IF($I1567="","",_xlfn.LET(_xlpm.x,VLOOKUP($I1567,'taxon-match_2026-08-31'!$A$2:$N$122,12,FALSE),IF(_xlpm.x=0,"",_xlpm.x)))</f>
        <v/>
      </c>
      <c r="R1567" t="str">
        <f>IF($I1567="","",_xlfn.LET(_xlpm.x,VLOOKUP($I1567,'taxon-match_2026-08-31'!$A$2:$N$122,14,FALSE),IF(_xlpm.x=0,"",_xlpm.x)))</f>
        <v/>
      </c>
      <c r="T1567" t="s">
        <v>71</v>
      </c>
      <c r="U1567" t="s">
        <v>254</v>
      </c>
      <c r="X1567" t="str">
        <f>IF(T1567="","",_xlfn.LET(_xlpm.x,VLOOKUP(T1567,'Drop-down_menus'!$F$2:$G$16,2,FALSE),IF(_xlpm.x=0,"",_xlpm.x)))</f>
        <v>https://orcid.org/0009-0002-6669-2911</v>
      </c>
      <c r="Y1567" t="str">
        <f>IF(U1567="","",_xlfn.LET(_xlpm.x,VLOOKUP(U1567,'Drop-down_menus'!$F$2:$G$16,2,FALSE),IF(_xlpm.x=0,"",_xlpm.x)))</f>
        <v/>
      </c>
      <c r="Z1567" t="str">
        <f>IF(V1567="","",_xlfn.LET(_xlpm.x,VLOOKUP(V1567,'Drop-down_menus'!$F$2:$G$16,2,FALSE),IF(_xlpm.x=0,"",_xlpm.x)))</f>
        <v/>
      </c>
      <c r="AA1567" t="str">
        <f>IF(W1567="","",_xlfn.LET(_xlpm.x,VLOOKUP(W1567,'Drop-down_menus'!$F$2:$G$16,2,FALSE),IF(_xlpm.x=0,"",_xlpm.x)))</f>
        <v/>
      </c>
      <c r="AB1567" t="s">
        <v>722</v>
      </c>
      <c r="AE1567" t="s">
        <v>723</v>
      </c>
    </row>
    <row r="1568" spans="1:31" hidden="1" x14ac:dyDescent="0.2">
      <c r="A1568" s="2" t="s">
        <v>400</v>
      </c>
      <c r="C1568">
        <v>3634</v>
      </c>
      <c r="D1568" t="s">
        <v>711</v>
      </c>
      <c r="E1568" t="s">
        <v>724</v>
      </c>
      <c r="I1568" t="s">
        <v>2611</v>
      </c>
      <c r="J1568" t="str">
        <f>IF($I1568="","",_xlfn.LET(_xlpm.x,VLOOKUP($I1568,'taxon-match_2026-08-31'!$A$2:$N$122,6,FALSE),IF(_xlpm.x=0,"",_xlpm.x)))</f>
        <v/>
      </c>
      <c r="K1568" t="str">
        <f>IF($I1568="","",_xlfn.LET(_xlpm.x,VLOOKUP($I1568,'taxon-match_2026-08-31'!$A$2:$N$122,4,FALSE),IF(_xlpm.x=0,"",_xlpm.x)))</f>
        <v/>
      </c>
      <c r="L1568" t="str">
        <f>IF($I1568="","",_xlfn.LET(_xlpm.x,VLOOKUP($I1568,'taxon-match_2026-08-31'!$A$2:$N$122,7,FALSE),IF(_xlpm.x=0,"",_xlpm.x)))</f>
        <v/>
      </c>
      <c r="M1568" t="str">
        <f>IF($I1568="","",_xlfn.LET(_xlpm.x,VLOOKUP($I1568,'taxon-match_2026-08-31'!$A$2:$N$122,8,FALSE),IF(_xlpm.x=0,"",_xlpm.x)))</f>
        <v/>
      </c>
      <c r="N1568" t="str">
        <f>IF($I1568="","",_xlfn.LET(_xlpm.x,VLOOKUP($I1568,'taxon-match_2026-08-31'!$A$2:$N$122,9,FALSE),IF(_xlpm.x=0,"",_xlpm.x)))</f>
        <v/>
      </c>
      <c r="O1568" t="str">
        <f>IF($I1568="","",_xlfn.LET(_xlpm.x,VLOOKUP($I1568,'taxon-match_2026-08-31'!$A$2:$N$122,10,FALSE),IF(_xlpm.x=0,"",_xlpm.x)))</f>
        <v/>
      </c>
      <c r="P1568" t="str">
        <f>IF($I1568="","",_xlfn.LET(_xlpm.x,VLOOKUP($I1568,'taxon-match_2026-08-31'!$A$2:$N$122,11,FALSE),IF(_xlpm.x=0,"",_xlpm.x)))</f>
        <v/>
      </c>
      <c r="Q1568" t="str">
        <f>IF($I1568="","",_xlfn.LET(_xlpm.x,VLOOKUP($I1568,'taxon-match_2026-08-31'!$A$2:$N$122,12,FALSE),IF(_xlpm.x=0,"",_xlpm.x)))</f>
        <v/>
      </c>
      <c r="R1568" t="str">
        <f>IF($I1568="","",_xlfn.LET(_xlpm.x,VLOOKUP($I1568,'taxon-match_2026-08-31'!$A$2:$N$122,14,FALSE),IF(_xlpm.x=0,"",_xlpm.x)))</f>
        <v/>
      </c>
      <c r="T1568" t="s">
        <v>71</v>
      </c>
      <c r="U1568" t="s">
        <v>254</v>
      </c>
      <c r="X1568" t="str">
        <f>IF(T1568="","",_xlfn.LET(_xlpm.x,VLOOKUP(T1568,'Drop-down_menus'!$F$2:$G$16,2,FALSE),IF(_xlpm.x=0,"",_xlpm.x)))</f>
        <v>https://orcid.org/0009-0002-6669-2911</v>
      </c>
      <c r="Y1568" t="str">
        <f>IF(U1568="","",_xlfn.LET(_xlpm.x,VLOOKUP(U1568,'Drop-down_menus'!$F$2:$G$16,2,FALSE),IF(_xlpm.x=0,"",_xlpm.x)))</f>
        <v/>
      </c>
      <c r="Z1568" t="str">
        <f>IF(V1568="","",_xlfn.LET(_xlpm.x,VLOOKUP(V1568,'Drop-down_menus'!$F$2:$G$16,2,FALSE),IF(_xlpm.x=0,"",_xlpm.x)))</f>
        <v/>
      </c>
      <c r="AA1568" t="str">
        <f>IF(W1568="","",_xlfn.LET(_xlpm.x,VLOOKUP(W1568,'Drop-down_menus'!$F$2:$G$16,2,FALSE),IF(_xlpm.x=0,"",_xlpm.x)))</f>
        <v/>
      </c>
      <c r="AB1568" t="s">
        <v>722</v>
      </c>
      <c r="AE1568" t="s">
        <v>723</v>
      </c>
    </row>
    <row r="1569" spans="1:31" hidden="1" x14ac:dyDescent="0.2">
      <c r="A1569" s="2" t="s">
        <v>400</v>
      </c>
      <c r="C1569">
        <v>3635</v>
      </c>
      <c r="D1569" t="s">
        <v>711</v>
      </c>
      <c r="E1569" t="s">
        <v>728</v>
      </c>
      <c r="I1569" t="s">
        <v>2611</v>
      </c>
      <c r="J1569" t="str">
        <f>IF($I1569="","",_xlfn.LET(_xlpm.x,VLOOKUP($I1569,'taxon-match_2026-08-31'!$A$2:$N$122,6,FALSE),IF(_xlpm.x=0,"",_xlpm.x)))</f>
        <v/>
      </c>
      <c r="K1569" t="str">
        <f>IF($I1569="","",_xlfn.LET(_xlpm.x,VLOOKUP($I1569,'taxon-match_2026-08-31'!$A$2:$N$122,4,FALSE),IF(_xlpm.x=0,"",_xlpm.x)))</f>
        <v/>
      </c>
      <c r="L1569" t="str">
        <f>IF($I1569="","",_xlfn.LET(_xlpm.x,VLOOKUP($I1569,'taxon-match_2026-08-31'!$A$2:$N$122,7,FALSE),IF(_xlpm.x=0,"",_xlpm.x)))</f>
        <v/>
      </c>
      <c r="M1569" t="str">
        <f>IF($I1569="","",_xlfn.LET(_xlpm.x,VLOOKUP($I1569,'taxon-match_2026-08-31'!$A$2:$N$122,8,FALSE),IF(_xlpm.x=0,"",_xlpm.x)))</f>
        <v/>
      </c>
      <c r="N1569" t="str">
        <f>IF($I1569="","",_xlfn.LET(_xlpm.x,VLOOKUP($I1569,'taxon-match_2026-08-31'!$A$2:$N$122,9,FALSE),IF(_xlpm.x=0,"",_xlpm.x)))</f>
        <v/>
      </c>
      <c r="O1569" t="str">
        <f>IF($I1569="","",_xlfn.LET(_xlpm.x,VLOOKUP($I1569,'taxon-match_2026-08-31'!$A$2:$N$122,10,FALSE),IF(_xlpm.x=0,"",_xlpm.x)))</f>
        <v/>
      </c>
      <c r="P1569" t="str">
        <f>IF($I1569="","",_xlfn.LET(_xlpm.x,VLOOKUP($I1569,'taxon-match_2026-08-31'!$A$2:$N$122,11,FALSE),IF(_xlpm.x=0,"",_xlpm.x)))</f>
        <v/>
      </c>
      <c r="Q1569" t="str">
        <f>IF($I1569="","",_xlfn.LET(_xlpm.x,VLOOKUP($I1569,'taxon-match_2026-08-31'!$A$2:$N$122,12,FALSE),IF(_xlpm.x=0,"",_xlpm.x)))</f>
        <v/>
      </c>
      <c r="R1569" t="str">
        <f>IF($I1569="","",_xlfn.LET(_xlpm.x,VLOOKUP($I1569,'taxon-match_2026-08-31'!$A$2:$N$122,14,FALSE),IF(_xlpm.x=0,"",_xlpm.x)))</f>
        <v/>
      </c>
      <c r="T1569" t="s">
        <v>71</v>
      </c>
      <c r="U1569" t="s">
        <v>254</v>
      </c>
      <c r="X1569" t="str">
        <f>IF(T1569="","",_xlfn.LET(_xlpm.x,VLOOKUP(T1569,'Drop-down_menus'!$F$2:$G$16,2,FALSE),IF(_xlpm.x=0,"",_xlpm.x)))</f>
        <v>https://orcid.org/0009-0002-6669-2911</v>
      </c>
      <c r="Y1569" t="str">
        <f>IF(U1569="","",_xlfn.LET(_xlpm.x,VLOOKUP(U1569,'Drop-down_menus'!$F$2:$G$16,2,FALSE),IF(_xlpm.x=0,"",_xlpm.x)))</f>
        <v/>
      </c>
      <c r="Z1569" t="str">
        <f>IF(V1569="","",_xlfn.LET(_xlpm.x,VLOOKUP(V1569,'Drop-down_menus'!$F$2:$G$16,2,FALSE),IF(_xlpm.x=0,"",_xlpm.x)))</f>
        <v/>
      </c>
      <c r="AA1569" t="str">
        <f>IF(W1569="","",_xlfn.LET(_xlpm.x,VLOOKUP(W1569,'Drop-down_menus'!$F$2:$G$16,2,FALSE),IF(_xlpm.x=0,"",_xlpm.x)))</f>
        <v/>
      </c>
      <c r="AE1569" t="s">
        <v>726</v>
      </c>
    </row>
    <row r="1570" spans="1:31" hidden="1" x14ac:dyDescent="0.2">
      <c r="A1570" s="2" t="s">
        <v>403</v>
      </c>
      <c r="C1570">
        <v>3636</v>
      </c>
      <c r="D1570" t="s">
        <v>711</v>
      </c>
      <c r="E1570" t="s">
        <v>741</v>
      </c>
      <c r="I1570" t="s">
        <v>2611</v>
      </c>
      <c r="J1570" t="str">
        <f>IF($I1570="","",_xlfn.LET(_xlpm.x,VLOOKUP($I1570,'taxon-match_2026-08-31'!$A$2:$N$122,6,FALSE),IF(_xlpm.x=0,"",_xlpm.x)))</f>
        <v/>
      </c>
      <c r="K1570" t="str">
        <f>IF($I1570="","",_xlfn.LET(_xlpm.x,VLOOKUP($I1570,'taxon-match_2026-08-31'!$A$2:$N$122,4,FALSE),IF(_xlpm.x=0,"",_xlpm.x)))</f>
        <v/>
      </c>
      <c r="L1570" t="str">
        <f>IF($I1570="","",_xlfn.LET(_xlpm.x,VLOOKUP($I1570,'taxon-match_2026-08-31'!$A$2:$N$122,7,FALSE),IF(_xlpm.x=0,"",_xlpm.x)))</f>
        <v/>
      </c>
      <c r="M1570" t="str">
        <f>IF($I1570="","",_xlfn.LET(_xlpm.x,VLOOKUP($I1570,'taxon-match_2026-08-31'!$A$2:$N$122,8,FALSE),IF(_xlpm.x=0,"",_xlpm.x)))</f>
        <v/>
      </c>
      <c r="N1570" t="str">
        <f>IF($I1570="","",_xlfn.LET(_xlpm.x,VLOOKUP($I1570,'taxon-match_2026-08-31'!$A$2:$N$122,9,FALSE),IF(_xlpm.x=0,"",_xlpm.x)))</f>
        <v/>
      </c>
      <c r="O1570" t="str">
        <f>IF($I1570="","",_xlfn.LET(_xlpm.x,VLOOKUP($I1570,'taxon-match_2026-08-31'!$A$2:$N$122,10,FALSE),IF(_xlpm.x=0,"",_xlpm.x)))</f>
        <v/>
      </c>
      <c r="P1570" t="str">
        <f>IF($I1570="","",_xlfn.LET(_xlpm.x,VLOOKUP($I1570,'taxon-match_2026-08-31'!$A$2:$N$122,11,FALSE),IF(_xlpm.x=0,"",_xlpm.x)))</f>
        <v/>
      </c>
      <c r="Q1570" t="str">
        <f>IF($I1570="","",_xlfn.LET(_xlpm.x,VLOOKUP($I1570,'taxon-match_2026-08-31'!$A$2:$N$122,12,FALSE),IF(_xlpm.x=0,"",_xlpm.x)))</f>
        <v/>
      </c>
      <c r="R1570" t="str">
        <f>IF($I1570="","",_xlfn.LET(_xlpm.x,VLOOKUP($I1570,'taxon-match_2026-08-31'!$A$2:$N$122,14,FALSE),IF(_xlpm.x=0,"",_xlpm.x)))</f>
        <v/>
      </c>
      <c r="T1570" t="s">
        <v>71</v>
      </c>
      <c r="U1570" t="s">
        <v>254</v>
      </c>
      <c r="X1570" t="str">
        <f>IF(T1570="","",_xlfn.LET(_xlpm.x,VLOOKUP(T1570,'Drop-down_menus'!$F$2:$G$16,2,FALSE),IF(_xlpm.x=0,"",_xlpm.x)))</f>
        <v>https://orcid.org/0009-0002-6669-2911</v>
      </c>
      <c r="Y1570" t="str">
        <f>IF(U1570="","",_xlfn.LET(_xlpm.x,VLOOKUP(U1570,'Drop-down_menus'!$F$2:$G$16,2,FALSE),IF(_xlpm.x=0,"",_xlpm.x)))</f>
        <v/>
      </c>
      <c r="Z1570" t="str">
        <f>IF(V1570="","",_xlfn.LET(_xlpm.x,VLOOKUP(V1570,'Drop-down_menus'!$F$2:$G$16,2,FALSE),IF(_xlpm.x=0,"",_xlpm.x)))</f>
        <v/>
      </c>
      <c r="AA1570" t="str">
        <f>IF(W1570="","",_xlfn.LET(_xlpm.x,VLOOKUP(W1570,'Drop-down_menus'!$F$2:$G$16,2,FALSE),IF(_xlpm.x=0,"",_xlpm.x)))</f>
        <v/>
      </c>
      <c r="AE1570" t="s">
        <v>739</v>
      </c>
    </row>
    <row r="1571" spans="1:31" hidden="1" x14ac:dyDescent="0.2">
      <c r="A1571" s="2" t="s">
        <v>403</v>
      </c>
      <c r="C1571">
        <v>3637</v>
      </c>
      <c r="D1571" t="s">
        <v>711</v>
      </c>
      <c r="E1571" t="s">
        <v>721</v>
      </c>
      <c r="I1571" t="s">
        <v>2611</v>
      </c>
      <c r="J1571" t="str">
        <f>IF($I1571="","",_xlfn.LET(_xlpm.x,VLOOKUP($I1571,'taxon-match_2026-08-31'!$A$2:$N$122,6,FALSE),IF(_xlpm.x=0,"",_xlpm.x)))</f>
        <v/>
      </c>
      <c r="K1571" t="str">
        <f>IF($I1571="","",_xlfn.LET(_xlpm.x,VLOOKUP($I1571,'taxon-match_2026-08-31'!$A$2:$N$122,4,FALSE),IF(_xlpm.x=0,"",_xlpm.x)))</f>
        <v/>
      </c>
      <c r="L1571" t="str">
        <f>IF($I1571="","",_xlfn.LET(_xlpm.x,VLOOKUP($I1571,'taxon-match_2026-08-31'!$A$2:$N$122,7,FALSE),IF(_xlpm.x=0,"",_xlpm.x)))</f>
        <v/>
      </c>
      <c r="M1571" t="str">
        <f>IF($I1571="","",_xlfn.LET(_xlpm.x,VLOOKUP($I1571,'taxon-match_2026-08-31'!$A$2:$N$122,8,FALSE),IF(_xlpm.x=0,"",_xlpm.x)))</f>
        <v/>
      </c>
      <c r="N1571" t="str">
        <f>IF($I1571="","",_xlfn.LET(_xlpm.x,VLOOKUP($I1571,'taxon-match_2026-08-31'!$A$2:$N$122,9,FALSE),IF(_xlpm.x=0,"",_xlpm.x)))</f>
        <v/>
      </c>
      <c r="O1571" t="str">
        <f>IF($I1571="","",_xlfn.LET(_xlpm.x,VLOOKUP($I1571,'taxon-match_2026-08-31'!$A$2:$N$122,10,FALSE),IF(_xlpm.x=0,"",_xlpm.x)))</f>
        <v/>
      </c>
      <c r="P1571" t="str">
        <f>IF($I1571="","",_xlfn.LET(_xlpm.x,VLOOKUP($I1571,'taxon-match_2026-08-31'!$A$2:$N$122,11,FALSE),IF(_xlpm.x=0,"",_xlpm.x)))</f>
        <v/>
      </c>
      <c r="Q1571" t="str">
        <f>IF($I1571="","",_xlfn.LET(_xlpm.x,VLOOKUP($I1571,'taxon-match_2026-08-31'!$A$2:$N$122,12,FALSE),IF(_xlpm.x=0,"",_xlpm.x)))</f>
        <v/>
      </c>
      <c r="R1571" t="str">
        <f>IF($I1571="","",_xlfn.LET(_xlpm.x,VLOOKUP($I1571,'taxon-match_2026-08-31'!$A$2:$N$122,14,FALSE),IF(_xlpm.x=0,"",_xlpm.x)))</f>
        <v/>
      </c>
      <c r="T1571" t="s">
        <v>71</v>
      </c>
      <c r="U1571" t="s">
        <v>254</v>
      </c>
      <c r="X1571" t="str">
        <f>IF(T1571="","",_xlfn.LET(_xlpm.x,VLOOKUP(T1571,'Drop-down_menus'!$F$2:$G$16,2,FALSE),IF(_xlpm.x=0,"",_xlpm.x)))</f>
        <v>https://orcid.org/0009-0002-6669-2911</v>
      </c>
      <c r="Y1571" t="str">
        <f>IF(U1571="","",_xlfn.LET(_xlpm.x,VLOOKUP(U1571,'Drop-down_menus'!$F$2:$G$16,2,FALSE),IF(_xlpm.x=0,"",_xlpm.x)))</f>
        <v/>
      </c>
      <c r="Z1571" t="str">
        <f>IF(V1571="","",_xlfn.LET(_xlpm.x,VLOOKUP(V1571,'Drop-down_menus'!$F$2:$G$16,2,FALSE),IF(_xlpm.x=0,"",_xlpm.x)))</f>
        <v/>
      </c>
      <c r="AA1571" t="str">
        <f>IF(W1571="","",_xlfn.LET(_xlpm.x,VLOOKUP(W1571,'Drop-down_menus'!$F$2:$G$16,2,FALSE),IF(_xlpm.x=0,"",_xlpm.x)))</f>
        <v/>
      </c>
      <c r="AB1571" t="s">
        <v>722</v>
      </c>
      <c r="AE1571" t="s">
        <v>723</v>
      </c>
    </row>
    <row r="1572" spans="1:31" hidden="1" x14ac:dyDescent="0.2">
      <c r="A1572" s="2" t="s">
        <v>403</v>
      </c>
      <c r="C1572">
        <v>3638</v>
      </c>
      <c r="D1572" t="s">
        <v>711</v>
      </c>
      <c r="E1572" t="s">
        <v>721</v>
      </c>
      <c r="I1572" t="s">
        <v>2611</v>
      </c>
      <c r="J1572" t="str">
        <f>IF($I1572="","",_xlfn.LET(_xlpm.x,VLOOKUP($I1572,'taxon-match_2026-08-31'!$A$2:$N$122,6,FALSE),IF(_xlpm.x=0,"",_xlpm.x)))</f>
        <v/>
      </c>
      <c r="K1572" t="str">
        <f>IF($I1572="","",_xlfn.LET(_xlpm.x,VLOOKUP($I1572,'taxon-match_2026-08-31'!$A$2:$N$122,4,FALSE),IF(_xlpm.x=0,"",_xlpm.x)))</f>
        <v/>
      </c>
      <c r="L1572" t="str">
        <f>IF($I1572="","",_xlfn.LET(_xlpm.x,VLOOKUP($I1572,'taxon-match_2026-08-31'!$A$2:$N$122,7,FALSE),IF(_xlpm.x=0,"",_xlpm.x)))</f>
        <v/>
      </c>
      <c r="M1572" t="str">
        <f>IF($I1572="","",_xlfn.LET(_xlpm.x,VLOOKUP($I1572,'taxon-match_2026-08-31'!$A$2:$N$122,8,FALSE),IF(_xlpm.x=0,"",_xlpm.x)))</f>
        <v/>
      </c>
      <c r="N1572" t="str">
        <f>IF($I1572="","",_xlfn.LET(_xlpm.x,VLOOKUP($I1572,'taxon-match_2026-08-31'!$A$2:$N$122,9,FALSE),IF(_xlpm.x=0,"",_xlpm.x)))</f>
        <v/>
      </c>
      <c r="O1572" t="str">
        <f>IF($I1572="","",_xlfn.LET(_xlpm.x,VLOOKUP($I1572,'taxon-match_2026-08-31'!$A$2:$N$122,10,FALSE),IF(_xlpm.x=0,"",_xlpm.x)))</f>
        <v/>
      </c>
      <c r="P1572" t="str">
        <f>IF($I1572="","",_xlfn.LET(_xlpm.x,VLOOKUP($I1572,'taxon-match_2026-08-31'!$A$2:$N$122,11,FALSE),IF(_xlpm.x=0,"",_xlpm.x)))</f>
        <v/>
      </c>
      <c r="Q1572" t="str">
        <f>IF($I1572="","",_xlfn.LET(_xlpm.x,VLOOKUP($I1572,'taxon-match_2026-08-31'!$A$2:$N$122,12,FALSE),IF(_xlpm.x=0,"",_xlpm.x)))</f>
        <v/>
      </c>
      <c r="R1572" t="str">
        <f>IF($I1572="","",_xlfn.LET(_xlpm.x,VLOOKUP($I1572,'taxon-match_2026-08-31'!$A$2:$N$122,14,FALSE),IF(_xlpm.x=0,"",_xlpm.x)))</f>
        <v/>
      </c>
      <c r="T1572" t="s">
        <v>71</v>
      </c>
      <c r="U1572" t="s">
        <v>254</v>
      </c>
      <c r="X1572" t="str">
        <f>IF(T1572="","",_xlfn.LET(_xlpm.x,VLOOKUP(T1572,'Drop-down_menus'!$F$2:$G$16,2,FALSE),IF(_xlpm.x=0,"",_xlpm.x)))</f>
        <v>https://orcid.org/0009-0002-6669-2911</v>
      </c>
      <c r="Y1572" t="str">
        <f>IF(U1572="","",_xlfn.LET(_xlpm.x,VLOOKUP(U1572,'Drop-down_menus'!$F$2:$G$16,2,FALSE),IF(_xlpm.x=0,"",_xlpm.x)))</f>
        <v/>
      </c>
      <c r="Z1572" t="str">
        <f>IF(V1572="","",_xlfn.LET(_xlpm.x,VLOOKUP(V1572,'Drop-down_menus'!$F$2:$G$16,2,FALSE),IF(_xlpm.x=0,"",_xlpm.x)))</f>
        <v/>
      </c>
      <c r="AA1572" t="str">
        <f>IF(W1572="","",_xlfn.LET(_xlpm.x,VLOOKUP(W1572,'Drop-down_menus'!$F$2:$G$16,2,FALSE),IF(_xlpm.x=0,"",_xlpm.x)))</f>
        <v/>
      </c>
      <c r="AB1572" t="s">
        <v>722</v>
      </c>
      <c r="AE1572" t="s">
        <v>723</v>
      </c>
    </row>
    <row r="1573" spans="1:31" hidden="1" x14ac:dyDescent="0.2">
      <c r="A1573" s="2" t="s">
        <v>403</v>
      </c>
      <c r="C1573">
        <v>3639</v>
      </c>
      <c r="D1573" t="s">
        <v>711</v>
      </c>
      <c r="E1573" t="s">
        <v>724</v>
      </c>
      <c r="I1573" t="s">
        <v>2611</v>
      </c>
      <c r="J1573" t="str">
        <f>IF($I1573="","",_xlfn.LET(_xlpm.x,VLOOKUP($I1573,'taxon-match_2026-08-31'!$A$2:$N$122,6,FALSE),IF(_xlpm.x=0,"",_xlpm.x)))</f>
        <v/>
      </c>
      <c r="K1573" t="str">
        <f>IF($I1573="","",_xlfn.LET(_xlpm.x,VLOOKUP($I1573,'taxon-match_2026-08-31'!$A$2:$N$122,4,FALSE),IF(_xlpm.x=0,"",_xlpm.x)))</f>
        <v/>
      </c>
      <c r="L1573" t="str">
        <f>IF($I1573="","",_xlfn.LET(_xlpm.x,VLOOKUP($I1573,'taxon-match_2026-08-31'!$A$2:$N$122,7,FALSE),IF(_xlpm.x=0,"",_xlpm.x)))</f>
        <v/>
      </c>
      <c r="M1573" t="str">
        <f>IF($I1573="","",_xlfn.LET(_xlpm.x,VLOOKUP($I1573,'taxon-match_2026-08-31'!$A$2:$N$122,8,FALSE),IF(_xlpm.x=0,"",_xlpm.x)))</f>
        <v/>
      </c>
      <c r="N1573" t="str">
        <f>IF($I1573="","",_xlfn.LET(_xlpm.x,VLOOKUP($I1573,'taxon-match_2026-08-31'!$A$2:$N$122,9,FALSE),IF(_xlpm.x=0,"",_xlpm.x)))</f>
        <v/>
      </c>
      <c r="O1573" t="str">
        <f>IF($I1573="","",_xlfn.LET(_xlpm.x,VLOOKUP($I1573,'taxon-match_2026-08-31'!$A$2:$N$122,10,FALSE),IF(_xlpm.x=0,"",_xlpm.x)))</f>
        <v/>
      </c>
      <c r="P1573" t="str">
        <f>IF($I1573="","",_xlfn.LET(_xlpm.x,VLOOKUP($I1573,'taxon-match_2026-08-31'!$A$2:$N$122,11,FALSE),IF(_xlpm.x=0,"",_xlpm.x)))</f>
        <v/>
      </c>
      <c r="Q1573" t="str">
        <f>IF($I1573="","",_xlfn.LET(_xlpm.x,VLOOKUP($I1573,'taxon-match_2026-08-31'!$A$2:$N$122,12,FALSE),IF(_xlpm.x=0,"",_xlpm.x)))</f>
        <v/>
      </c>
      <c r="R1573" t="str">
        <f>IF($I1573="","",_xlfn.LET(_xlpm.x,VLOOKUP($I1573,'taxon-match_2026-08-31'!$A$2:$N$122,14,FALSE),IF(_xlpm.x=0,"",_xlpm.x)))</f>
        <v/>
      </c>
      <c r="T1573" t="s">
        <v>71</v>
      </c>
      <c r="U1573" t="s">
        <v>254</v>
      </c>
      <c r="X1573" t="str">
        <f>IF(T1573="","",_xlfn.LET(_xlpm.x,VLOOKUP(T1573,'Drop-down_menus'!$F$2:$G$16,2,FALSE),IF(_xlpm.x=0,"",_xlpm.x)))</f>
        <v>https://orcid.org/0009-0002-6669-2911</v>
      </c>
      <c r="Y1573" t="str">
        <f>IF(U1573="","",_xlfn.LET(_xlpm.x,VLOOKUP(U1573,'Drop-down_menus'!$F$2:$G$16,2,FALSE),IF(_xlpm.x=0,"",_xlpm.x)))</f>
        <v/>
      </c>
      <c r="Z1573" t="str">
        <f>IF(V1573="","",_xlfn.LET(_xlpm.x,VLOOKUP(V1573,'Drop-down_menus'!$F$2:$G$16,2,FALSE),IF(_xlpm.x=0,"",_xlpm.x)))</f>
        <v/>
      </c>
      <c r="AA1573" t="str">
        <f>IF(W1573="","",_xlfn.LET(_xlpm.x,VLOOKUP(W1573,'Drop-down_menus'!$F$2:$G$16,2,FALSE),IF(_xlpm.x=0,"",_xlpm.x)))</f>
        <v/>
      </c>
      <c r="AB1573" t="s">
        <v>722</v>
      </c>
      <c r="AE1573" t="s">
        <v>723</v>
      </c>
    </row>
    <row r="1574" spans="1:31" hidden="1" x14ac:dyDescent="0.2">
      <c r="A1574" s="2" t="s">
        <v>403</v>
      </c>
      <c r="C1574">
        <v>3640</v>
      </c>
      <c r="D1574" t="s">
        <v>711</v>
      </c>
      <c r="E1574" t="s">
        <v>724</v>
      </c>
      <c r="I1574" t="s">
        <v>2611</v>
      </c>
      <c r="J1574" t="str">
        <f>IF($I1574="","",_xlfn.LET(_xlpm.x,VLOOKUP($I1574,'taxon-match_2026-08-31'!$A$2:$N$122,6,FALSE),IF(_xlpm.x=0,"",_xlpm.x)))</f>
        <v/>
      </c>
      <c r="K1574" t="str">
        <f>IF($I1574="","",_xlfn.LET(_xlpm.x,VLOOKUP($I1574,'taxon-match_2026-08-31'!$A$2:$N$122,4,FALSE),IF(_xlpm.x=0,"",_xlpm.x)))</f>
        <v/>
      </c>
      <c r="L1574" t="str">
        <f>IF($I1574="","",_xlfn.LET(_xlpm.x,VLOOKUP($I1574,'taxon-match_2026-08-31'!$A$2:$N$122,7,FALSE),IF(_xlpm.x=0,"",_xlpm.x)))</f>
        <v/>
      </c>
      <c r="M1574" t="str">
        <f>IF($I1574="","",_xlfn.LET(_xlpm.x,VLOOKUP($I1574,'taxon-match_2026-08-31'!$A$2:$N$122,8,FALSE),IF(_xlpm.x=0,"",_xlpm.x)))</f>
        <v/>
      </c>
      <c r="N1574" t="str">
        <f>IF($I1574="","",_xlfn.LET(_xlpm.x,VLOOKUP($I1574,'taxon-match_2026-08-31'!$A$2:$N$122,9,FALSE),IF(_xlpm.x=0,"",_xlpm.x)))</f>
        <v/>
      </c>
      <c r="O1574" t="str">
        <f>IF($I1574="","",_xlfn.LET(_xlpm.x,VLOOKUP($I1574,'taxon-match_2026-08-31'!$A$2:$N$122,10,FALSE),IF(_xlpm.x=0,"",_xlpm.x)))</f>
        <v/>
      </c>
      <c r="P1574" t="str">
        <f>IF($I1574="","",_xlfn.LET(_xlpm.x,VLOOKUP($I1574,'taxon-match_2026-08-31'!$A$2:$N$122,11,FALSE),IF(_xlpm.x=0,"",_xlpm.x)))</f>
        <v/>
      </c>
      <c r="Q1574" t="str">
        <f>IF($I1574="","",_xlfn.LET(_xlpm.x,VLOOKUP($I1574,'taxon-match_2026-08-31'!$A$2:$N$122,12,FALSE),IF(_xlpm.x=0,"",_xlpm.x)))</f>
        <v/>
      </c>
      <c r="R1574" t="str">
        <f>IF($I1574="","",_xlfn.LET(_xlpm.x,VLOOKUP($I1574,'taxon-match_2026-08-31'!$A$2:$N$122,14,FALSE),IF(_xlpm.x=0,"",_xlpm.x)))</f>
        <v/>
      </c>
      <c r="T1574" t="s">
        <v>71</v>
      </c>
      <c r="U1574" t="s">
        <v>254</v>
      </c>
      <c r="X1574" t="str">
        <f>IF(T1574="","",_xlfn.LET(_xlpm.x,VLOOKUP(T1574,'Drop-down_menus'!$F$2:$G$16,2,FALSE),IF(_xlpm.x=0,"",_xlpm.x)))</f>
        <v>https://orcid.org/0009-0002-6669-2911</v>
      </c>
      <c r="Y1574" t="str">
        <f>IF(U1574="","",_xlfn.LET(_xlpm.x,VLOOKUP(U1574,'Drop-down_menus'!$F$2:$G$16,2,FALSE),IF(_xlpm.x=0,"",_xlpm.x)))</f>
        <v/>
      </c>
      <c r="Z1574" t="str">
        <f>IF(V1574="","",_xlfn.LET(_xlpm.x,VLOOKUP(V1574,'Drop-down_menus'!$F$2:$G$16,2,FALSE),IF(_xlpm.x=0,"",_xlpm.x)))</f>
        <v/>
      </c>
      <c r="AA1574" t="str">
        <f>IF(W1574="","",_xlfn.LET(_xlpm.x,VLOOKUP(W1574,'Drop-down_menus'!$F$2:$G$16,2,FALSE),IF(_xlpm.x=0,"",_xlpm.x)))</f>
        <v/>
      </c>
      <c r="AB1574" t="s">
        <v>722</v>
      </c>
      <c r="AE1574" t="s">
        <v>723</v>
      </c>
    </row>
    <row r="1575" spans="1:31" hidden="1" x14ac:dyDescent="0.2">
      <c r="A1575" s="2" t="s">
        <v>403</v>
      </c>
      <c r="C1575">
        <v>3641</v>
      </c>
      <c r="D1575" t="s">
        <v>711</v>
      </c>
      <c r="E1575" t="s">
        <v>728</v>
      </c>
      <c r="I1575" t="s">
        <v>2611</v>
      </c>
      <c r="J1575" t="str">
        <f>IF($I1575="","",_xlfn.LET(_xlpm.x,VLOOKUP($I1575,'taxon-match_2026-08-31'!$A$2:$N$122,6,FALSE),IF(_xlpm.x=0,"",_xlpm.x)))</f>
        <v/>
      </c>
      <c r="K1575" t="str">
        <f>IF($I1575="","",_xlfn.LET(_xlpm.x,VLOOKUP($I1575,'taxon-match_2026-08-31'!$A$2:$N$122,4,FALSE),IF(_xlpm.x=0,"",_xlpm.x)))</f>
        <v/>
      </c>
      <c r="L1575" t="str">
        <f>IF($I1575="","",_xlfn.LET(_xlpm.x,VLOOKUP($I1575,'taxon-match_2026-08-31'!$A$2:$N$122,7,FALSE),IF(_xlpm.x=0,"",_xlpm.x)))</f>
        <v/>
      </c>
      <c r="M1575" t="str">
        <f>IF($I1575="","",_xlfn.LET(_xlpm.x,VLOOKUP($I1575,'taxon-match_2026-08-31'!$A$2:$N$122,8,FALSE),IF(_xlpm.x=0,"",_xlpm.x)))</f>
        <v/>
      </c>
      <c r="N1575" t="str">
        <f>IF($I1575="","",_xlfn.LET(_xlpm.x,VLOOKUP($I1575,'taxon-match_2026-08-31'!$A$2:$N$122,9,FALSE),IF(_xlpm.x=0,"",_xlpm.x)))</f>
        <v/>
      </c>
      <c r="O1575" t="str">
        <f>IF($I1575="","",_xlfn.LET(_xlpm.x,VLOOKUP($I1575,'taxon-match_2026-08-31'!$A$2:$N$122,10,FALSE),IF(_xlpm.x=0,"",_xlpm.x)))</f>
        <v/>
      </c>
      <c r="P1575" t="str">
        <f>IF($I1575="","",_xlfn.LET(_xlpm.x,VLOOKUP($I1575,'taxon-match_2026-08-31'!$A$2:$N$122,11,FALSE),IF(_xlpm.x=0,"",_xlpm.x)))</f>
        <v/>
      </c>
      <c r="Q1575" t="str">
        <f>IF($I1575="","",_xlfn.LET(_xlpm.x,VLOOKUP($I1575,'taxon-match_2026-08-31'!$A$2:$N$122,12,FALSE),IF(_xlpm.x=0,"",_xlpm.x)))</f>
        <v/>
      </c>
      <c r="R1575" t="str">
        <f>IF($I1575="","",_xlfn.LET(_xlpm.x,VLOOKUP($I1575,'taxon-match_2026-08-31'!$A$2:$N$122,14,FALSE),IF(_xlpm.x=0,"",_xlpm.x)))</f>
        <v/>
      </c>
      <c r="T1575" t="s">
        <v>71</v>
      </c>
      <c r="U1575" t="s">
        <v>254</v>
      </c>
      <c r="X1575" t="str">
        <f>IF(T1575="","",_xlfn.LET(_xlpm.x,VLOOKUP(T1575,'Drop-down_menus'!$F$2:$G$16,2,FALSE),IF(_xlpm.x=0,"",_xlpm.x)))</f>
        <v>https://orcid.org/0009-0002-6669-2911</v>
      </c>
      <c r="Y1575" t="str">
        <f>IF(U1575="","",_xlfn.LET(_xlpm.x,VLOOKUP(U1575,'Drop-down_menus'!$F$2:$G$16,2,FALSE),IF(_xlpm.x=0,"",_xlpm.x)))</f>
        <v/>
      </c>
      <c r="Z1575" t="str">
        <f>IF(V1575="","",_xlfn.LET(_xlpm.x,VLOOKUP(V1575,'Drop-down_menus'!$F$2:$G$16,2,FALSE),IF(_xlpm.x=0,"",_xlpm.x)))</f>
        <v/>
      </c>
      <c r="AA1575" t="str">
        <f>IF(W1575="","",_xlfn.LET(_xlpm.x,VLOOKUP(W1575,'Drop-down_menus'!$F$2:$G$16,2,FALSE),IF(_xlpm.x=0,"",_xlpm.x)))</f>
        <v/>
      </c>
      <c r="AE1575" t="s">
        <v>726</v>
      </c>
    </row>
    <row r="1576" spans="1:31" hidden="1" x14ac:dyDescent="0.2">
      <c r="A1576" s="2" t="s">
        <v>406</v>
      </c>
      <c r="C1576">
        <v>3642</v>
      </c>
      <c r="D1576" t="s">
        <v>711</v>
      </c>
      <c r="E1576" t="s">
        <v>741</v>
      </c>
      <c r="I1576" t="s">
        <v>2611</v>
      </c>
      <c r="J1576" t="str">
        <f>IF($I1576="","",_xlfn.LET(_xlpm.x,VLOOKUP($I1576,'taxon-match_2026-08-31'!$A$2:$N$122,6,FALSE),IF(_xlpm.x=0,"",_xlpm.x)))</f>
        <v/>
      </c>
      <c r="K1576" t="str">
        <f>IF($I1576="","",_xlfn.LET(_xlpm.x,VLOOKUP($I1576,'taxon-match_2026-08-31'!$A$2:$N$122,4,FALSE),IF(_xlpm.x=0,"",_xlpm.x)))</f>
        <v/>
      </c>
      <c r="L1576" t="str">
        <f>IF($I1576="","",_xlfn.LET(_xlpm.x,VLOOKUP($I1576,'taxon-match_2026-08-31'!$A$2:$N$122,7,FALSE),IF(_xlpm.x=0,"",_xlpm.x)))</f>
        <v/>
      </c>
      <c r="M1576" t="str">
        <f>IF($I1576="","",_xlfn.LET(_xlpm.x,VLOOKUP($I1576,'taxon-match_2026-08-31'!$A$2:$N$122,8,FALSE),IF(_xlpm.x=0,"",_xlpm.x)))</f>
        <v/>
      </c>
      <c r="N1576" t="str">
        <f>IF($I1576="","",_xlfn.LET(_xlpm.x,VLOOKUP($I1576,'taxon-match_2026-08-31'!$A$2:$N$122,9,FALSE),IF(_xlpm.x=0,"",_xlpm.x)))</f>
        <v/>
      </c>
      <c r="O1576" t="str">
        <f>IF($I1576="","",_xlfn.LET(_xlpm.x,VLOOKUP($I1576,'taxon-match_2026-08-31'!$A$2:$N$122,10,FALSE),IF(_xlpm.x=0,"",_xlpm.x)))</f>
        <v/>
      </c>
      <c r="P1576" t="str">
        <f>IF($I1576="","",_xlfn.LET(_xlpm.x,VLOOKUP($I1576,'taxon-match_2026-08-31'!$A$2:$N$122,11,FALSE),IF(_xlpm.x=0,"",_xlpm.x)))</f>
        <v/>
      </c>
      <c r="Q1576" t="str">
        <f>IF($I1576="","",_xlfn.LET(_xlpm.x,VLOOKUP($I1576,'taxon-match_2026-08-31'!$A$2:$N$122,12,FALSE),IF(_xlpm.x=0,"",_xlpm.x)))</f>
        <v/>
      </c>
      <c r="R1576" t="str">
        <f>IF($I1576="","",_xlfn.LET(_xlpm.x,VLOOKUP($I1576,'taxon-match_2026-08-31'!$A$2:$N$122,14,FALSE),IF(_xlpm.x=0,"",_xlpm.x)))</f>
        <v/>
      </c>
      <c r="T1576" t="s">
        <v>71</v>
      </c>
      <c r="U1576" t="s">
        <v>254</v>
      </c>
      <c r="X1576" t="str">
        <f>IF(T1576="","",_xlfn.LET(_xlpm.x,VLOOKUP(T1576,'Drop-down_menus'!$F$2:$G$16,2,FALSE),IF(_xlpm.x=0,"",_xlpm.x)))</f>
        <v>https://orcid.org/0009-0002-6669-2911</v>
      </c>
      <c r="Y1576" t="str">
        <f>IF(U1576="","",_xlfn.LET(_xlpm.x,VLOOKUP(U1576,'Drop-down_menus'!$F$2:$G$16,2,FALSE),IF(_xlpm.x=0,"",_xlpm.x)))</f>
        <v/>
      </c>
      <c r="Z1576" t="str">
        <f>IF(V1576="","",_xlfn.LET(_xlpm.x,VLOOKUP(V1576,'Drop-down_menus'!$F$2:$G$16,2,FALSE),IF(_xlpm.x=0,"",_xlpm.x)))</f>
        <v/>
      </c>
      <c r="AA1576" t="str">
        <f>IF(W1576="","",_xlfn.LET(_xlpm.x,VLOOKUP(W1576,'Drop-down_menus'!$F$2:$G$16,2,FALSE),IF(_xlpm.x=0,"",_xlpm.x)))</f>
        <v/>
      </c>
      <c r="AE1576" t="s">
        <v>739</v>
      </c>
    </row>
    <row r="1577" spans="1:31" hidden="1" x14ac:dyDescent="0.2">
      <c r="A1577" s="2" t="s">
        <v>406</v>
      </c>
      <c r="C1577">
        <v>3643</v>
      </c>
      <c r="D1577" t="s">
        <v>711</v>
      </c>
      <c r="E1577" t="s">
        <v>721</v>
      </c>
      <c r="I1577" t="s">
        <v>2611</v>
      </c>
      <c r="J1577" t="str">
        <f>IF($I1577="","",_xlfn.LET(_xlpm.x,VLOOKUP($I1577,'taxon-match_2026-08-31'!$A$2:$N$122,6,FALSE),IF(_xlpm.x=0,"",_xlpm.x)))</f>
        <v/>
      </c>
      <c r="K1577" t="str">
        <f>IF($I1577="","",_xlfn.LET(_xlpm.x,VLOOKUP($I1577,'taxon-match_2026-08-31'!$A$2:$N$122,4,FALSE),IF(_xlpm.x=0,"",_xlpm.x)))</f>
        <v/>
      </c>
      <c r="L1577" t="str">
        <f>IF($I1577="","",_xlfn.LET(_xlpm.x,VLOOKUP($I1577,'taxon-match_2026-08-31'!$A$2:$N$122,7,FALSE),IF(_xlpm.x=0,"",_xlpm.x)))</f>
        <v/>
      </c>
      <c r="M1577" t="str">
        <f>IF($I1577="","",_xlfn.LET(_xlpm.x,VLOOKUP($I1577,'taxon-match_2026-08-31'!$A$2:$N$122,8,FALSE),IF(_xlpm.x=0,"",_xlpm.x)))</f>
        <v/>
      </c>
      <c r="N1577" t="str">
        <f>IF($I1577="","",_xlfn.LET(_xlpm.x,VLOOKUP($I1577,'taxon-match_2026-08-31'!$A$2:$N$122,9,FALSE),IF(_xlpm.x=0,"",_xlpm.x)))</f>
        <v/>
      </c>
      <c r="O1577" t="str">
        <f>IF($I1577="","",_xlfn.LET(_xlpm.x,VLOOKUP($I1577,'taxon-match_2026-08-31'!$A$2:$N$122,10,FALSE),IF(_xlpm.x=0,"",_xlpm.x)))</f>
        <v/>
      </c>
      <c r="P1577" t="str">
        <f>IF($I1577="","",_xlfn.LET(_xlpm.x,VLOOKUP($I1577,'taxon-match_2026-08-31'!$A$2:$N$122,11,FALSE),IF(_xlpm.x=0,"",_xlpm.x)))</f>
        <v/>
      </c>
      <c r="Q1577" t="str">
        <f>IF($I1577="","",_xlfn.LET(_xlpm.x,VLOOKUP($I1577,'taxon-match_2026-08-31'!$A$2:$N$122,12,FALSE),IF(_xlpm.x=0,"",_xlpm.x)))</f>
        <v/>
      </c>
      <c r="R1577" t="str">
        <f>IF($I1577="","",_xlfn.LET(_xlpm.x,VLOOKUP($I1577,'taxon-match_2026-08-31'!$A$2:$N$122,14,FALSE),IF(_xlpm.x=0,"",_xlpm.x)))</f>
        <v/>
      </c>
      <c r="T1577" t="s">
        <v>71</v>
      </c>
      <c r="U1577" t="s">
        <v>254</v>
      </c>
      <c r="X1577" t="str">
        <f>IF(T1577="","",_xlfn.LET(_xlpm.x,VLOOKUP(T1577,'Drop-down_menus'!$F$2:$G$16,2,FALSE),IF(_xlpm.x=0,"",_xlpm.x)))</f>
        <v>https://orcid.org/0009-0002-6669-2911</v>
      </c>
      <c r="Y1577" t="str">
        <f>IF(U1577="","",_xlfn.LET(_xlpm.x,VLOOKUP(U1577,'Drop-down_menus'!$F$2:$G$16,2,FALSE),IF(_xlpm.x=0,"",_xlpm.x)))</f>
        <v/>
      </c>
      <c r="Z1577" t="str">
        <f>IF(V1577="","",_xlfn.LET(_xlpm.x,VLOOKUP(V1577,'Drop-down_menus'!$F$2:$G$16,2,FALSE),IF(_xlpm.x=0,"",_xlpm.x)))</f>
        <v/>
      </c>
      <c r="AA1577" t="str">
        <f>IF(W1577="","",_xlfn.LET(_xlpm.x,VLOOKUP(W1577,'Drop-down_menus'!$F$2:$G$16,2,FALSE),IF(_xlpm.x=0,"",_xlpm.x)))</f>
        <v/>
      </c>
      <c r="AB1577" t="s">
        <v>722</v>
      </c>
      <c r="AE1577" t="s">
        <v>723</v>
      </c>
    </row>
    <row r="1578" spans="1:31" hidden="1" x14ac:dyDescent="0.2">
      <c r="A1578" s="2" t="s">
        <v>406</v>
      </c>
      <c r="C1578">
        <v>3644</v>
      </c>
      <c r="D1578" t="s">
        <v>711</v>
      </c>
      <c r="E1578" t="s">
        <v>721</v>
      </c>
      <c r="I1578" t="s">
        <v>2611</v>
      </c>
      <c r="J1578" t="str">
        <f>IF($I1578="","",_xlfn.LET(_xlpm.x,VLOOKUP($I1578,'taxon-match_2026-08-31'!$A$2:$N$122,6,FALSE),IF(_xlpm.x=0,"",_xlpm.x)))</f>
        <v/>
      </c>
      <c r="K1578" t="str">
        <f>IF($I1578="","",_xlfn.LET(_xlpm.x,VLOOKUP($I1578,'taxon-match_2026-08-31'!$A$2:$N$122,4,FALSE),IF(_xlpm.x=0,"",_xlpm.x)))</f>
        <v/>
      </c>
      <c r="L1578" t="str">
        <f>IF($I1578="","",_xlfn.LET(_xlpm.x,VLOOKUP($I1578,'taxon-match_2026-08-31'!$A$2:$N$122,7,FALSE),IF(_xlpm.x=0,"",_xlpm.x)))</f>
        <v/>
      </c>
      <c r="M1578" t="str">
        <f>IF($I1578="","",_xlfn.LET(_xlpm.x,VLOOKUP($I1578,'taxon-match_2026-08-31'!$A$2:$N$122,8,FALSE),IF(_xlpm.x=0,"",_xlpm.x)))</f>
        <v/>
      </c>
      <c r="N1578" t="str">
        <f>IF($I1578="","",_xlfn.LET(_xlpm.x,VLOOKUP($I1578,'taxon-match_2026-08-31'!$A$2:$N$122,9,FALSE),IF(_xlpm.x=0,"",_xlpm.x)))</f>
        <v/>
      </c>
      <c r="O1578" t="str">
        <f>IF($I1578="","",_xlfn.LET(_xlpm.x,VLOOKUP($I1578,'taxon-match_2026-08-31'!$A$2:$N$122,10,FALSE),IF(_xlpm.x=0,"",_xlpm.x)))</f>
        <v/>
      </c>
      <c r="P1578" t="str">
        <f>IF($I1578="","",_xlfn.LET(_xlpm.x,VLOOKUP($I1578,'taxon-match_2026-08-31'!$A$2:$N$122,11,FALSE),IF(_xlpm.x=0,"",_xlpm.x)))</f>
        <v/>
      </c>
      <c r="Q1578" t="str">
        <f>IF($I1578="","",_xlfn.LET(_xlpm.x,VLOOKUP($I1578,'taxon-match_2026-08-31'!$A$2:$N$122,12,FALSE),IF(_xlpm.x=0,"",_xlpm.x)))</f>
        <v/>
      </c>
      <c r="R1578" t="str">
        <f>IF($I1578="","",_xlfn.LET(_xlpm.x,VLOOKUP($I1578,'taxon-match_2026-08-31'!$A$2:$N$122,14,FALSE),IF(_xlpm.x=0,"",_xlpm.x)))</f>
        <v/>
      </c>
      <c r="T1578" t="s">
        <v>71</v>
      </c>
      <c r="U1578" t="s">
        <v>254</v>
      </c>
      <c r="X1578" t="str">
        <f>IF(T1578="","",_xlfn.LET(_xlpm.x,VLOOKUP(T1578,'Drop-down_menus'!$F$2:$G$16,2,FALSE),IF(_xlpm.x=0,"",_xlpm.x)))</f>
        <v>https://orcid.org/0009-0002-6669-2911</v>
      </c>
      <c r="Y1578" t="str">
        <f>IF(U1578="","",_xlfn.LET(_xlpm.x,VLOOKUP(U1578,'Drop-down_menus'!$F$2:$G$16,2,FALSE),IF(_xlpm.x=0,"",_xlpm.x)))</f>
        <v/>
      </c>
      <c r="Z1578" t="str">
        <f>IF(V1578="","",_xlfn.LET(_xlpm.x,VLOOKUP(V1578,'Drop-down_menus'!$F$2:$G$16,2,FALSE),IF(_xlpm.x=0,"",_xlpm.x)))</f>
        <v/>
      </c>
      <c r="AA1578" t="str">
        <f>IF(W1578="","",_xlfn.LET(_xlpm.x,VLOOKUP(W1578,'Drop-down_menus'!$F$2:$G$16,2,FALSE),IF(_xlpm.x=0,"",_xlpm.x)))</f>
        <v/>
      </c>
      <c r="AB1578" t="s">
        <v>722</v>
      </c>
      <c r="AE1578" t="s">
        <v>723</v>
      </c>
    </row>
    <row r="1579" spans="1:31" hidden="1" x14ac:dyDescent="0.2">
      <c r="A1579" s="2" t="s">
        <v>406</v>
      </c>
      <c r="C1579">
        <v>3645</v>
      </c>
      <c r="D1579" t="s">
        <v>711</v>
      </c>
      <c r="E1579" t="s">
        <v>724</v>
      </c>
      <c r="I1579" t="s">
        <v>2611</v>
      </c>
      <c r="J1579" t="str">
        <f>IF($I1579="","",_xlfn.LET(_xlpm.x,VLOOKUP($I1579,'taxon-match_2026-08-31'!$A$2:$N$122,6,FALSE),IF(_xlpm.x=0,"",_xlpm.x)))</f>
        <v/>
      </c>
      <c r="K1579" t="str">
        <f>IF($I1579="","",_xlfn.LET(_xlpm.x,VLOOKUP($I1579,'taxon-match_2026-08-31'!$A$2:$N$122,4,FALSE),IF(_xlpm.x=0,"",_xlpm.x)))</f>
        <v/>
      </c>
      <c r="L1579" t="str">
        <f>IF($I1579="","",_xlfn.LET(_xlpm.x,VLOOKUP($I1579,'taxon-match_2026-08-31'!$A$2:$N$122,7,FALSE),IF(_xlpm.x=0,"",_xlpm.x)))</f>
        <v/>
      </c>
      <c r="M1579" t="str">
        <f>IF($I1579="","",_xlfn.LET(_xlpm.x,VLOOKUP($I1579,'taxon-match_2026-08-31'!$A$2:$N$122,8,FALSE),IF(_xlpm.x=0,"",_xlpm.x)))</f>
        <v/>
      </c>
      <c r="N1579" t="str">
        <f>IF($I1579="","",_xlfn.LET(_xlpm.x,VLOOKUP($I1579,'taxon-match_2026-08-31'!$A$2:$N$122,9,FALSE),IF(_xlpm.x=0,"",_xlpm.x)))</f>
        <v/>
      </c>
      <c r="O1579" t="str">
        <f>IF($I1579="","",_xlfn.LET(_xlpm.x,VLOOKUP($I1579,'taxon-match_2026-08-31'!$A$2:$N$122,10,FALSE),IF(_xlpm.x=0,"",_xlpm.x)))</f>
        <v/>
      </c>
      <c r="P1579" t="str">
        <f>IF($I1579="","",_xlfn.LET(_xlpm.x,VLOOKUP($I1579,'taxon-match_2026-08-31'!$A$2:$N$122,11,FALSE),IF(_xlpm.x=0,"",_xlpm.x)))</f>
        <v/>
      </c>
      <c r="Q1579" t="str">
        <f>IF($I1579="","",_xlfn.LET(_xlpm.x,VLOOKUP($I1579,'taxon-match_2026-08-31'!$A$2:$N$122,12,FALSE),IF(_xlpm.x=0,"",_xlpm.x)))</f>
        <v/>
      </c>
      <c r="R1579" t="str">
        <f>IF($I1579="","",_xlfn.LET(_xlpm.x,VLOOKUP($I1579,'taxon-match_2026-08-31'!$A$2:$N$122,14,FALSE),IF(_xlpm.x=0,"",_xlpm.x)))</f>
        <v/>
      </c>
      <c r="T1579" t="s">
        <v>71</v>
      </c>
      <c r="U1579" t="s">
        <v>254</v>
      </c>
      <c r="X1579" t="str">
        <f>IF(T1579="","",_xlfn.LET(_xlpm.x,VLOOKUP(T1579,'Drop-down_menus'!$F$2:$G$16,2,FALSE),IF(_xlpm.x=0,"",_xlpm.x)))</f>
        <v>https://orcid.org/0009-0002-6669-2911</v>
      </c>
      <c r="Y1579" t="str">
        <f>IF(U1579="","",_xlfn.LET(_xlpm.x,VLOOKUP(U1579,'Drop-down_menus'!$F$2:$G$16,2,FALSE),IF(_xlpm.x=0,"",_xlpm.x)))</f>
        <v/>
      </c>
      <c r="Z1579" t="str">
        <f>IF(V1579="","",_xlfn.LET(_xlpm.x,VLOOKUP(V1579,'Drop-down_menus'!$F$2:$G$16,2,FALSE),IF(_xlpm.x=0,"",_xlpm.x)))</f>
        <v/>
      </c>
      <c r="AA1579" t="str">
        <f>IF(W1579="","",_xlfn.LET(_xlpm.x,VLOOKUP(W1579,'Drop-down_menus'!$F$2:$G$16,2,FALSE),IF(_xlpm.x=0,"",_xlpm.x)))</f>
        <v/>
      </c>
      <c r="AB1579" t="s">
        <v>722</v>
      </c>
      <c r="AE1579" t="s">
        <v>723</v>
      </c>
    </row>
    <row r="1580" spans="1:31" hidden="1" x14ac:dyDescent="0.2">
      <c r="A1580" s="2" t="s">
        <v>406</v>
      </c>
      <c r="C1580">
        <v>3646</v>
      </c>
      <c r="D1580" t="s">
        <v>711</v>
      </c>
      <c r="E1580" t="s">
        <v>724</v>
      </c>
      <c r="I1580" t="s">
        <v>2611</v>
      </c>
      <c r="J1580" t="str">
        <f>IF($I1580="","",_xlfn.LET(_xlpm.x,VLOOKUP($I1580,'taxon-match_2026-08-31'!$A$2:$N$122,6,FALSE),IF(_xlpm.x=0,"",_xlpm.x)))</f>
        <v/>
      </c>
      <c r="K1580" t="str">
        <f>IF($I1580="","",_xlfn.LET(_xlpm.x,VLOOKUP($I1580,'taxon-match_2026-08-31'!$A$2:$N$122,4,FALSE),IF(_xlpm.x=0,"",_xlpm.x)))</f>
        <v/>
      </c>
      <c r="L1580" t="str">
        <f>IF($I1580="","",_xlfn.LET(_xlpm.x,VLOOKUP($I1580,'taxon-match_2026-08-31'!$A$2:$N$122,7,FALSE),IF(_xlpm.x=0,"",_xlpm.x)))</f>
        <v/>
      </c>
      <c r="M1580" t="str">
        <f>IF($I1580="","",_xlfn.LET(_xlpm.x,VLOOKUP($I1580,'taxon-match_2026-08-31'!$A$2:$N$122,8,FALSE),IF(_xlpm.x=0,"",_xlpm.x)))</f>
        <v/>
      </c>
      <c r="N1580" t="str">
        <f>IF($I1580="","",_xlfn.LET(_xlpm.x,VLOOKUP($I1580,'taxon-match_2026-08-31'!$A$2:$N$122,9,FALSE),IF(_xlpm.x=0,"",_xlpm.x)))</f>
        <v/>
      </c>
      <c r="O1580" t="str">
        <f>IF($I1580="","",_xlfn.LET(_xlpm.x,VLOOKUP($I1580,'taxon-match_2026-08-31'!$A$2:$N$122,10,FALSE),IF(_xlpm.x=0,"",_xlpm.x)))</f>
        <v/>
      </c>
      <c r="P1580" t="str">
        <f>IF($I1580="","",_xlfn.LET(_xlpm.x,VLOOKUP($I1580,'taxon-match_2026-08-31'!$A$2:$N$122,11,FALSE),IF(_xlpm.x=0,"",_xlpm.x)))</f>
        <v/>
      </c>
      <c r="Q1580" t="str">
        <f>IF($I1580="","",_xlfn.LET(_xlpm.x,VLOOKUP($I1580,'taxon-match_2026-08-31'!$A$2:$N$122,12,FALSE),IF(_xlpm.x=0,"",_xlpm.x)))</f>
        <v/>
      </c>
      <c r="R1580" t="str">
        <f>IF($I1580="","",_xlfn.LET(_xlpm.x,VLOOKUP($I1580,'taxon-match_2026-08-31'!$A$2:$N$122,14,FALSE),IF(_xlpm.x=0,"",_xlpm.x)))</f>
        <v/>
      </c>
      <c r="T1580" t="s">
        <v>71</v>
      </c>
      <c r="U1580" t="s">
        <v>254</v>
      </c>
      <c r="X1580" t="str">
        <f>IF(T1580="","",_xlfn.LET(_xlpm.x,VLOOKUP(T1580,'Drop-down_menus'!$F$2:$G$16,2,FALSE),IF(_xlpm.x=0,"",_xlpm.x)))</f>
        <v>https://orcid.org/0009-0002-6669-2911</v>
      </c>
      <c r="Y1580" t="str">
        <f>IF(U1580="","",_xlfn.LET(_xlpm.x,VLOOKUP(U1580,'Drop-down_menus'!$F$2:$G$16,2,FALSE),IF(_xlpm.x=0,"",_xlpm.x)))</f>
        <v/>
      </c>
      <c r="Z1580" t="str">
        <f>IF(V1580="","",_xlfn.LET(_xlpm.x,VLOOKUP(V1580,'Drop-down_menus'!$F$2:$G$16,2,FALSE),IF(_xlpm.x=0,"",_xlpm.x)))</f>
        <v/>
      </c>
      <c r="AA1580" t="str">
        <f>IF(W1580="","",_xlfn.LET(_xlpm.x,VLOOKUP(W1580,'Drop-down_menus'!$F$2:$G$16,2,FALSE),IF(_xlpm.x=0,"",_xlpm.x)))</f>
        <v/>
      </c>
      <c r="AB1580" t="s">
        <v>722</v>
      </c>
      <c r="AE1580" t="s">
        <v>723</v>
      </c>
    </row>
    <row r="1581" spans="1:31" hidden="1" x14ac:dyDescent="0.2">
      <c r="A1581" s="2" t="s">
        <v>406</v>
      </c>
      <c r="C1581">
        <v>3647</v>
      </c>
      <c r="D1581" t="s">
        <v>711</v>
      </c>
      <c r="E1581" t="s">
        <v>728</v>
      </c>
      <c r="I1581" t="s">
        <v>2611</v>
      </c>
      <c r="J1581" t="str">
        <f>IF($I1581="","",_xlfn.LET(_xlpm.x,VLOOKUP($I1581,'taxon-match_2026-08-31'!$A$2:$N$122,6,FALSE),IF(_xlpm.x=0,"",_xlpm.x)))</f>
        <v/>
      </c>
      <c r="K1581" t="str">
        <f>IF($I1581="","",_xlfn.LET(_xlpm.x,VLOOKUP($I1581,'taxon-match_2026-08-31'!$A$2:$N$122,4,FALSE),IF(_xlpm.x=0,"",_xlpm.x)))</f>
        <v/>
      </c>
      <c r="L1581" t="str">
        <f>IF($I1581="","",_xlfn.LET(_xlpm.x,VLOOKUP($I1581,'taxon-match_2026-08-31'!$A$2:$N$122,7,FALSE),IF(_xlpm.x=0,"",_xlpm.x)))</f>
        <v/>
      </c>
      <c r="M1581" t="str">
        <f>IF($I1581="","",_xlfn.LET(_xlpm.x,VLOOKUP($I1581,'taxon-match_2026-08-31'!$A$2:$N$122,8,FALSE),IF(_xlpm.x=0,"",_xlpm.x)))</f>
        <v/>
      </c>
      <c r="N1581" t="str">
        <f>IF($I1581="","",_xlfn.LET(_xlpm.x,VLOOKUP($I1581,'taxon-match_2026-08-31'!$A$2:$N$122,9,FALSE),IF(_xlpm.x=0,"",_xlpm.x)))</f>
        <v/>
      </c>
      <c r="O1581" t="str">
        <f>IF($I1581="","",_xlfn.LET(_xlpm.x,VLOOKUP($I1581,'taxon-match_2026-08-31'!$A$2:$N$122,10,FALSE),IF(_xlpm.x=0,"",_xlpm.x)))</f>
        <v/>
      </c>
      <c r="P1581" t="str">
        <f>IF($I1581="","",_xlfn.LET(_xlpm.x,VLOOKUP($I1581,'taxon-match_2026-08-31'!$A$2:$N$122,11,FALSE),IF(_xlpm.x=0,"",_xlpm.x)))</f>
        <v/>
      </c>
      <c r="Q1581" t="str">
        <f>IF($I1581="","",_xlfn.LET(_xlpm.x,VLOOKUP($I1581,'taxon-match_2026-08-31'!$A$2:$N$122,12,FALSE),IF(_xlpm.x=0,"",_xlpm.x)))</f>
        <v/>
      </c>
      <c r="R1581" t="str">
        <f>IF($I1581="","",_xlfn.LET(_xlpm.x,VLOOKUP($I1581,'taxon-match_2026-08-31'!$A$2:$N$122,14,FALSE),IF(_xlpm.x=0,"",_xlpm.x)))</f>
        <v/>
      </c>
      <c r="T1581" t="s">
        <v>71</v>
      </c>
      <c r="U1581" t="s">
        <v>254</v>
      </c>
      <c r="X1581" t="str">
        <f>IF(T1581="","",_xlfn.LET(_xlpm.x,VLOOKUP(T1581,'Drop-down_menus'!$F$2:$G$16,2,FALSE),IF(_xlpm.x=0,"",_xlpm.x)))</f>
        <v>https://orcid.org/0009-0002-6669-2911</v>
      </c>
      <c r="Y1581" t="str">
        <f>IF(U1581="","",_xlfn.LET(_xlpm.x,VLOOKUP(U1581,'Drop-down_menus'!$F$2:$G$16,2,FALSE),IF(_xlpm.x=0,"",_xlpm.x)))</f>
        <v/>
      </c>
      <c r="Z1581" t="str">
        <f>IF(V1581="","",_xlfn.LET(_xlpm.x,VLOOKUP(V1581,'Drop-down_menus'!$F$2:$G$16,2,FALSE),IF(_xlpm.x=0,"",_xlpm.x)))</f>
        <v/>
      </c>
      <c r="AA1581" t="str">
        <f>IF(W1581="","",_xlfn.LET(_xlpm.x,VLOOKUP(W1581,'Drop-down_menus'!$F$2:$G$16,2,FALSE),IF(_xlpm.x=0,"",_xlpm.x)))</f>
        <v/>
      </c>
      <c r="AE1581" t="s">
        <v>726</v>
      </c>
    </row>
    <row r="1582" spans="1:31" hidden="1" x14ac:dyDescent="0.2">
      <c r="A1582" s="2" t="s">
        <v>409</v>
      </c>
      <c r="C1582">
        <v>3648</v>
      </c>
      <c r="D1582" t="s">
        <v>711</v>
      </c>
      <c r="E1582" t="s">
        <v>741</v>
      </c>
      <c r="I1582" t="s">
        <v>2611</v>
      </c>
      <c r="J1582" t="str">
        <f>IF($I1582="","",_xlfn.LET(_xlpm.x,VLOOKUP($I1582,'taxon-match_2026-08-31'!$A$2:$N$122,6,FALSE),IF(_xlpm.x=0,"",_xlpm.x)))</f>
        <v/>
      </c>
      <c r="K1582" t="str">
        <f>IF($I1582="","",_xlfn.LET(_xlpm.x,VLOOKUP($I1582,'taxon-match_2026-08-31'!$A$2:$N$122,4,FALSE),IF(_xlpm.x=0,"",_xlpm.x)))</f>
        <v/>
      </c>
      <c r="L1582" t="str">
        <f>IF($I1582="","",_xlfn.LET(_xlpm.x,VLOOKUP($I1582,'taxon-match_2026-08-31'!$A$2:$N$122,7,FALSE),IF(_xlpm.x=0,"",_xlpm.x)))</f>
        <v/>
      </c>
      <c r="M1582" t="str">
        <f>IF($I1582="","",_xlfn.LET(_xlpm.x,VLOOKUP($I1582,'taxon-match_2026-08-31'!$A$2:$N$122,8,FALSE),IF(_xlpm.x=0,"",_xlpm.x)))</f>
        <v/>
      </c>
      <c r="N1582" t="str">
        <f>IF($I1582="","",_xlfn.LET(_xlpm.x,VLOOKUP($I1582,'taxon-match_2026-08-31'!$A$2:$N$122,9,FALSE),IF(_xlpm.x=0,"",_xlpm.x)))</f>
        <v/>
      </c>
      <c r="O1582" t="str">
        <f>IF($I1582="","",_xlfn.LET(_xlpm.x,VLOOKUP($I1582,'taxon-match_2026-08-31'!$A$2:$N$122,10,FALSE),IF(_xlpm.x=0,"",_xlpm.x)))</f>
        <v/>
      </c>
      <c r="P1582" t="str">
        <f>IF($I1582="","",_xlfn.LET(_xlpm.x,VLOOKUP($I1582,'taxon-match_2026-08-31'!$A$2:$N$122,11,FALSE),IF(_xlpm.x=0,"",_xlpm.x)))</f>
        <v/>
      </c>
      <c r="Q1582" t="str">
        <f>IF($I1582="","",_xlfn.LET(_xlpm.x,VLOOKUP($I1582,'taxon-match_2026-08-31'!$A$2:$N$122,12,FALSE),IF(_xlpm.x=0,"",_xlpm.x)))</f>
        <v/>
      </c>
      <c r="R1582" t="str">
        <f>IF($I1582="","",_xlfn.LET(_xlpm.x,VLOOKUP($I1582,'taxon-match_2026-08-31'!$A$2:$N$122,14,FALSE),IF(_xlpm.x=0,"",_xlpm.x)))</f>
        <v/>
      </c>
      <c r="T1582" t="s">
        <v>71</v>
      </c>
      <c r="U1582" t="s">
        <v>254</v>
      </c>
      <c r="X1582" t="str">
        <f>IF(T1582="","",_xlfn.LET(_xlpm.x,VLOOKUP(T1582,'Drop-down_menus'!$F$2:$G$16,2,FALSE),IF(_xlpm.x=0,"",_xlpm.x)))</f>
        <v>https://orcid.org/0009-0002-6669-2911</v>
      </c>
      <c r="Y1582" t="str">
        <f>IF(U1582="","",_xlfn.LET(_xlpm.x,VLOOKUP(U1582,'Drop-down_menus'!$F$2:$G$16,2,FALSE),IF(_xlpm.x=0,"",_xlpm.x)))</f>
        <v/>
      </c>
      <c r="Z1582" t="str">
        <f>IF(V1582="","",_xlfn.LET(_xlpm.x,VLOOKUP(V1582,'Drop-down_menus'!$F$2:$G$16,2,FALSE),IF(_xlpm.x=0,"",_xlpm.x)))</f>
        <v/>
      </c>
      <c r="AA1582" t="str">
        <f>IF(W1582="","",_xlfn.LET(_xlpm.x,VLOOKUP(W1582,'Drop-down_menus'!$F$2:$G$16,2,FALSE),IF(_xlpm.x=0,"",_xlpm.x)))</f>
        <v/>
      </c>
      <c r="AE1582" t="s">
        <v>739</v>
      </c>
    </row>
    <row r="1583" spans="1:31" hidden="1" x14ac:dyDescent="0.2">
      <c r="A1583" s="2" t="s">
        <v>409</v>
      </c>
      <c r="C1583">
        <v>3649</v>
      </c>
      <c r="D1583" t="s">
        <v>711</v>
      </c>
      <c r="E1583" t="s">
        <v>721</v>
      </c>
      <c r="I1583" t="s">
        <v>2611</v>
      </c>
      <c r="J1583" t="str">
        <f>IF($I1583="","",_xlfn.LET(_xlpm.x,VLOOKUP($I1583,'taxon-match_2026-08-31'!$A$2:$N$122,6,FALSE),IF(_xlpm.x=0,"",_xlpm.x)))</f>
        <v/>
      </c>
      <c r="K1583" t="str">
        <f>IF($I1583="","",_xlfn.LET(_xlpm.x,VLOOKUP($I1583,'taxon-match_2026-08-31'!$A$2:$N$122,4,FALSE),IF(_xlpm.x=0,"",_xlpm.x)))</f>
        <v/>
      </c>
      <c r="L1583" t="str">
        <f>IF($I1583="","",_xlfn.LET(_xlpm.x,VLOOKUP($I1583,'taxon-match_2026-08-31'!$A$2:$N$122,7,FALSE),IF(_xlpm.x=0,"",_xlpm.x)))</f>
        <v/>
      </c>
      <c r="M1583" t="str">
        <f>IF($I1583="","",_xlfn.LET(_xlpm.x,VLOOKUP($I1583,'taxon-match_2026-08-31'!$A$2:$N$122,8,FALSE),IF(_xlpm.x=0,"",_xlpm.x)))</f>
        <v/>
      </c>
      <c r="N1583" t="str">
        <f>IF($I1583="","",_xlfn.LET(_xlpm.x,VLOOKUP($I1583,'taxon-match_2026-08-31'!$A$2:$N$122,9,FALSE),IF(_xlpm.x=0,"",_xlpm.x)))</f>
        <v/>
      </c>
      <c r="O1583" t="str">
        <f>IF($I1583="","",_xlfn.LET(_xlpm.x,VLOOKUP($I1583,'taxon-match_2026-08-31'!$A$2:$N$122,10,FALSE),IF(_xlpm.x=0,"",_xlpm.x)))</f>
        <v/>
      </c>
      <c r="P1583" t="str">
        <f>IF($I1583="","",_xlfn.LET(_xlpm.x,VLOOKUP($I1583,'taxon-match_2026-08-31'!$A$2:$N$122,11,FALSE),IF(_xlpm.x=0,"",_xlpm.x)))</f>
        <v/>
      </c>
      <c r="Q1583" t="str">
        <f>IF($I1583="","",_xlfn.LET(_xlpm.x,VLOOKUP($I1583,'taxon-match_2026-08-31'!$A$2:$N$122,12,FALSE),IF(_xlpm.x=0,"",_xlpm.x)))</f>
        <v/>
      </c>
      <c r="R1583" t="str">
        <f>IF($I1583="","",_xlfn.LET(_xlpm.x,VLOOKUP($I1583,'taxon-match_2026-08-31'!$A$2:$N$122,14,FALSE),IF(_xlpm.x=0,"",_xlpm.x)))</f>
        <v/>
      </c>
      <c r="T1583" t="s">
        <v>71</v>
      </c>
      <c r="U1583" t="s">
        <v>254</v>
      </c>
      <c r="X1583" t="str">
        <f>IF(T1583="","",_xlfn.LET(_xlpm.x,VLOOKUP(T1583,'Drop-down_menus'!$F$2:$G$16,2,FALSE),IF(_xlpm.x=0,"",_xlpm.x)))</f>
        <v>https://orcid.org/0009-0002-6669-2911</v>
      </c>
      <c r="Y1583" t="str">
        <f>IF(U1583="","",_xlfn.LET(_xlpm.x,VLOOKUP(U1583,'Drop-down_menus'!$F$2:$G$16,2,FALSE),IF(_xlpm.x=0,"",_xlpm.x)))</f>
        <v/>
      </c>
      <c r="Z1583" t="str">
        <f>IF(V1583="","",_xlfn.LET(_xlpm.x,VLOOKUP(V1583,'Drop-down_menus'!$F$2:$G$16,2,FALSE),IF(_xlpm.x=0,"",_xlpm.x)))</f>
        <v/>
      </c>
      <c r="AA1583" t="str">
        <f>IF(W1583="","",_xlfn.LET(_xlpm.x,VLOOKUP(W1583,'Drop-down_menus'!$F$2:$G$16,2,FALSE),IF(_xlpm.x=0,"",_xlpm.x)))</f>
        <v/>
      </c>
      <c r="AB1583" t="s">
        <v>722</v>
      </c>
      <c r="AE1583" t="s">
        <v>723</v>
      </c>
    </row>
    <row r="1584" spans="1:31" hidden="1" x14ac:dyDescent="0.2">
      <c r="A1584" s="2" t="s">
        <v>409</v>
      </c>
      <c r="C1584">
        <v>3650</v>
      </c>
      <c r="D1584" t="s">
        <v>711</v>
      </c>
      <c r="E1584" t="s">
        <v>721</v>
      </c>
      <c r="I1584" t="s">
        <v>2611</v>
      </c>
      <c r="J1584" t="str">
        <f>IF($I1584="","",_xlfn.LET(_xlpm.x,VLOOKUP($I1584,'taxon-match_2026-08-31'!$A$2:$N$122,6,FALSE),IF(_xlpm.x=0,"",_xlpm.x)))</f>
        <v/>
      </c>
      <c r="K1584" t="str">
        <f>IF($I1584="","",_xlfn.LET(_xlpm.x,VLOOKUP($I1584,'taxon-match_2026-08-31'!$A$2:$N$122,4,FALSE),IF(_xlpm.x=0,"",_xlpm.x)))</f>
        <v/>
      </c>
      <c r="L1584" t="str">
        <f>IF($I1584="","",_xlfn.LET(_xlpm.x,VLOOKUP($I1584,'taxon-match_2026-08-31'!$A$2:$N$122,7,FALSE),IF(_xlpm.x=0,"",_xlpm.x)))</f>
        <v/>
      </c>
      <c r="M1584" t="str">
        <f>IF($I1584="","",_xlfn.LET(_xlpm.x,VLOOKUP($I1584,'taxon-match_2026-08-31'!$A$2:$N$122,8,FALSE),IF(_xlpm.x=0,"",_xlpm.x)))</f>
        <v/>
      </c>
      <c r="N1584" t="str">
        <f>IF($I1584="","",_xlfn.LET(_xlpm.x,VLOOKUP($I1584,'taxon-match_2026-08-31'!$A$2:$N$122,9,FALSE),IF(_xlpm.x=0,"",_xlpm.x)))</f>
        <v/>
      </c>
      <c r="O1584" t="str">
        <f>IF($I1584="","",_xlfn.LET(_xlpm.x,VLOOKUP($I1584,'taxon-match_2026-08-31'!$A$2:$N$122,10,FALSE),IF(_xlpm.x=0,"",_xlpm.x)))</f>
        <v/>
      </c>
      <c r="P1584" t="str">
        <f>IF($I1584="","",_xlfn.LET(_xlpm.x,VLOOKUP($I1584,'taxon-match_2026-08-31'!$A$2:$N$122,11,FALSE),IF(_xlpm.x=0,"",_xlpm.x)))</f>
        <v/>
      </c>
      <c r="Q1584" t="str">
        <f>IF($I1584="","",_xlfn.LET(_xlpm.x,VLOOKUP($I1584,'taxon-match_2026-08-31'!$A$2:$N$122,12,FALSE),IF(_xlpm.x=0,"",_xlpm.x)))</f>
        <v/>
      </c>
      <c r="R1584" t="str">
        <f>IF($I1584="","",_xlfn.LET(_xlpm.x,VLOOKUP($I1584,'taxon-match_2026-08-31'!$A$2:$N$122,14,FALSE),IF(_xlpm.x=0,"",_xlpm.x)))</f>
        <v/>
      </c>
      <c r="T1584" t="s">
        <v>71</v>
      </c>
      <c r="U1584" t="s">
        <v>254</v>
      </c>
      <c r="X1584" t="str">
        <f>IF(T1584="","",_xlfn.LET(_xlpm.x,VLOOKUP(T1584,'Drop-down_menus'!$F$2:$G$16,2,FALSE),IF(_xlpm.x=0,"",_xlpm.x)))</f>
        <v>https://orcid.org/0009-0002-6669-2911</v>
      </c>
      <c r="Y1584" t="str">
        <f>IF(U1584="","",_xlfn.LET(_xlpm.x,VLOOKUP(U1584,'Drop-down_menus'!$F$2:$G$16,2,FALSE),IF(_xlpm.x=0,"",_xlpm.x)))</f>
        <v/>
      </c>
      <c r="Z1584" t="str">
        <f>IF(V1584="","",_xlfn.LET(_xlpm.x,VLOOKUP(V1584,'Drop-down_menus'!$F$2:$G$16,2,FALSE),IF(_xlpm.x=0,"",_xlpm.x)))</f>
        <v/>
      </c>
      <c r="AA1584" t="str">
        <f>IF(W1584="","",_xlfn.LET(_xlpm.x,VLOOKUP(W1584,'Drop-down_menus'!$F$2:$G$16,2,FALSE),IF(_xlpm.x=0,"",_xlpm.x)))</f>
        <v/>
      </c>
      <c r="AB1584" t="s">
        <v>722</v>
      </c>
      <c r="AE1584" t="s">
        <v>723</v>
      </c>
    </row>
    <row r="1585" spans="1:31" hidden="1" x14ac:dyDescent="0.2">
      <c r="A1585" s="2" t="s">
        <v>409</v>
      </c>
      <c r="C1585">
        <v>3651</v>
      </c>
      <c r="D1585" t="s">
        <v>711</v>
      </c>
      <c r="E1585" t="s">
        <v>724</v>
      </c>
      <c r="I1585" t="s">
        <v>2611</v>
      </c>
      <c r="J1585" t="str">
        <f>IF($I1585="","",_xlfn.LET(_xlpm.x,VLOOKUP($I1585,'taxon-match_2026-08-31'!$A$2:$N$122,6,FALSE),IF(_xlpm.x=0,"",_xlpm.x)))</f>
        <v/>
      </c>
      <c r="K1585" t="str">
        <f>IF($I1585="","",_xlfn.LET(_xlpm.x,VLOOKUP($I1585,'taxon-match_2026-08-31'!$A$2:$N$122,4,FALSE),IF(_xlpm.x=0,"",_xlpm.x)))</f>
        <v/>
      </c>
      <c r="L1585" t="str">
        <f>IF($I1585="","",_xlfn.LET(_xlpm.x,VLOOKUP($I1585,'taxon-match_2026-08-31'!$A$2:$N$122,7,FALSE),IF(_xlpm.x=0,"",_xlpm.x)))</f>
        <v/>
      </c>
      <c r="M1585" t="str">
        <f>IF($I1585="","",_xlfn.LET(_xlpm.x,VLOOKUP($I1585,'taxon-match_2026-08-31'!$A$2:$N$122,8,FALSE),IF(_xlpm.x=0,"",_xlpm.x)))</f>
        <v/>
      </c>
      <c r="N1585" t="str">
        <f>IF($I1585="","",_xlfn.LET(_xlpm.x,VLOOKUP($I1585,'taxon-match_2026-08-31'!$A$2:$N$122,9,FALSE),IF(_xlpm.x=0,"",_xlpm.x)))</f>
        <v/>
      </c>
      <c r="O1585" t="str">
        <f>IF($I1585="","",_xlfn.LET(_xlpm.x,VLOOKUP($I1585,'taxon-match_2026-08-31'!$A$2:$N$122,10,FALSE),IF(_xlpm.x=0,"",_xlpm.x)))</f>
        <v/>
      </c>
      <c r="P1585" t="str">
        <f>IF($I1585="","",_xlfn.LET(_xlpm.x,VLOOKUP($I1585,'taxon-match_2026-08-31'!$A$2:$N$122,11,FALSE),IF(_xlpm.x=0,"",_xlpm.x)))</f>
        <v/>
      </c>
      <c r="Q1585" t="str">
        <f>IF($I1585="","",_xlfn.LET(_xlpm.x,VLOOKUP($I1585,'taxon-match_2026-08-31'!$A$2:$N$122,12,FALSE),IF(_xlpm.x=0,"",_xlpm.x)))</f>
        <v/>
      </c>
      <c r="R1585" t="str">
        <f>IF($I1585="","",_xlfn.LET(_xlpm.x,VLOOKUP($I1585,'taxon-match_2026-08-31'!$A$2:$N$122,14,FALSE),IF(_xlpm.x=0,"",_xlpm.x)))</f>
        <v/>
      </c>
      <c r="T1585" t="s">
        <v>71</v>
      </c>
      <c r="U1585" t="s">
        <v>254</v>
      </c>
      <c r="X1585" t="str">
        <f>IF(T1585="","",_xlfn.LET(_xlpm.x,VLOOKUP(T1585,'Drop-down_menus'!$F$2:$G$16,2,FALSE),IF(_xlpm.x=0,"",_xlpm.x)))</f>
        <v>https://orcid.org/0009-0002-6669-2911</v>
      </c>
      <c r="Y1585" t="str">
        <f>IF(U1585="","",_xlfn.LET(_xlpm.x,VLOOKUP(U1585,'Drop-down_menus'!$F$2:$G$16,2,FALSE),IF(_xlpm.x=0,"",_xlpm.x)))</f>
        <v/>
      </c>
      <c r="Z1585" t="str">
        <f>IF(V1585="","",_xlfn.LET(_xlpm.x,VLOOKUP(V1585,'Drop-down_menus'!$F$2:$G$16,2,FALSE),IF(_xlpm.x=0,"",_xlpm.x)))</f>
        <v/>
      </c>
      <c r="AA1585" t="str">
        <f>IF(W1585="","",_xlfn.LET(_xlpm.x,VLOOKUP(W1585,'Drop-down_menus'!$F$2:$G$16,2,FALSE),IF(_xlpm.x=0,"",_xlpm.x)))</f>
        <v/>
      </c>
      <c r="AB1585" t="s">
        <v>722</v>
      </c>
      <c r="AE1585" t="s">
        <v>723</v>
      </c>
    </row>
    <row r="1586" spans="1:31" hidden="1" x14ac:dyDescent="0.2">
      <c r="A1586" s="2" t="s">
        <v>409</v>
      </c>
      <c r="C1586">
        <v>3652</v>
      </c>
      <c r="D1586" t="s">
        <v>711</v>
      </c>
      <c r="E1586" t="s">
        <v>724</v>
      </c>
      <c r="I1586" t="s">
        <v>2611</v>
      </c>
      <c r="J1586" t="str">
        <f>IF($I1586="","",_xlfn.LET(_xlpm.x,VLOOKUP($I1586,'taxon-match_2026-08-31'!$A$2:$N$122,6,FALSE),IF(_xlpm.x=0,"",_xlpm.x)))</f>
        <v/>
      </c>
      <c r="K1586" t="str">
        <f>IF($I1586="","",_xlfn.LET(_xlpm.x,VLOOKUP($I1586,'taxon-match_2026-08-31'!$A$2:$N$122,4,FALSE),IF(_xlpm.x=0,"",_xlpm.x)))</f>
        <v/>
      </c>
      <c r="L1586" t="str">
        <f>IF($I1586="","",_xlfn.LET(_xlpm.x,VLOOKUP($I1586,'taxon-match_2026-08-31'!$A$2:$N$122,7,FALSE),IF(_xlpm.x=0,"",_xlpm.x)))</f>
        <v/>
      </c>
      <c r="M1586" t="str">
        <f>IF($I1586="","",_xlfn.LET(_xlpm.x,VLOOKUP($I1586,'taxon-match_2026-08-31'!$A$2:$N$122,8,FALSE),IF(_xlpm.x=0,"",_xlpm.x)))</f>
        <v/>
      </c>
      <c r="N1586" t="str">
        <f>IF($I1586="","",_xlfn.LET(_xlpm.x,VLOOKUP($I1586,'taxon-match_2026-08-31'!$A$2:$N$122,9,FALSE),IF(_xlpm.x=0,"",_xlpm.x)))</f>
        <v/>
      </c>
      <c r="O1586" t="str">
        <f>IF($I1586="","",_xlfn.LET(_xlpm.x,VLOOKUP($I1586,'taxon-match_2026-08-31'!$A$2:$N$122,10,FALSE),IF(_xlpm.x=0,"",_xlpm.x)))</f>
        <v/>
      </c>
      <c r="P1586" t="str">
        <f>IF($I1586="","",_xlfn.LET(_xlpm.x,VLOOKUP($I1586,'taxon-match_2026-08-31'!$A$2:$N$122,11,FALSE),IF(_xlpm.x=0,"",_xlpm.x)))</f>
        <v/>
      </c>
      <c r="Q1586" t="str">
        <f>IF($I1586="","",_xlfn.LET(_xlpm.x,VLOOKUP($I1586,'taxon-match_2026-08-31'!$A$2:$N$122,12,FALSE),IF(_xlpm.x=0,"",_xlpm.x)))</f>
        <v/>
      </c>
      <c r="R1586" t="str">
        <f>IF($I1586="","",_xlfn.LET(_xlpm.x,VLOOKUP($I1586,'taxon-match_2026-08-31'!$A$2:$N$122,14,FALSE),IF(_xlpm.x=0,"",_xlpm.x)))</f>
        <v/>
      </c>
      <c r="T1586" t="s">
        <v>71</v>
      </c>
      <c r="U1586" t="s">
        <v>254</v>
      </c>
      <c r="X1586" t="str">
        <f>IF(T1586="","",_xlfn.LET(_xlpm.x,VLOOKUP(T1586,'Drop-down_menus'!$F$2:$G$16,2,FALSE),IF(_xlpm.x=0,"",_xlpm.x)))</f>
        <v>https://orcid.org/0009-0002-6669-2911</v>
      </c>
      <c r="Y1586" t="str">
        <f>IF(U1586="","",_xlfn.LET(_xlpm.x,VLOOKUP(U1586,'Drop-down_menus'!$F$2:$G$16,2,FALSE),IF(_xlpm.x=0,"",_xlpm.x)))</f>
        <v/>
      </c>
      <c r="Z1586" t="str">
        <f>IF(V1586="","",_xlfn.LET(_xlpm.x,VLOOKUP(V1586,'Drop-down_menus'!$F$2:$G$16,2,FALSE),IF(_xlpm.x=0,"",_xlpm.x)))</f>
        <v/>
      </c>
      <c r="AA1586" t="str">
        <f>IF(W1586="","",_xlfn.LET(_xlpm.x,VLOOKUP(W1586,'Drop-down_menus'!$F$2:$G$16,2,FALSE),IF(_xlpm.x=0,"",_xlpm.x)))</f>
        <v/>
      </c>
      <c r="AB1586" t="s">
        <v>722</v>
      </c>
      <c r="AE1586" t="s">
        <v>723</v>
      </c>
    </row>
    <row r="1587" spans="1:31" hidden="1" x14ac:dyDescent="0.2">
      <c r="A1587" s="2" t="s">
        <v>409</v>
      </c>
      <c r="C1587">
        <v>3653</v>
      </c>
      <c r="D1587" t="s">
        <v>711</v>
      </c>
      <c r="E1587" t="s">
        <v>728</v>
      </c>
      <c r="I1587" t="s">
        <v>2611</v>
      </c>
      <c r="J1587" t="str">
        <f>IF($I1587="","",_xlfn.LET(_xlpm.x,VLOOKUP($I1587,'taxon-match_2026-08-31'!$A$2:$N$122,6,FALSE),IF(_xlpm.x=0,"",_xlpm.x)))</f>
        <v/>
      </c>
      <c r="K1587" t="str">
        <f>IF($I1587="","",_xlfn.LET(_xlpm.x,VLOOKUP($I1587,'taxon-match_2026-08-31'!$A$2:$N$122,4,FALSE),IF(_xlpm.x=0,"",_xlpm.x)))</f>
        <v/>
      </c>
      <c r="L1587" t="str">
        <f>IF($I1587="","",_xlfn.LET(_xlpm.x,VLOOKUP($I1587,'taxon-match_2026-08-31'!$A$2:$N$122,7,FALSE),IF(_xlpm.x=0,"",_xlpm.x)))</f>
        <v/>
      </c>
      <c r="M1587" t="str">
        <f>IF($I1587="","",_xlfn.LET(_xlpm.x,VLOOKUP($I1587,'taxon-match_2026-08-31'!$A$2:$N$122,8,FALSE),IF(_xlpm.x=0,"",_xlpm.x)))</f>
        <v/>
      </c>
      <c r="N1587" t="str">
        <f>IF($I1587="","",_xlfn.LET(_xlpm.x,VLOOKUP($I1587,'taxon-match_2026-08-31'!$A$2:$N$122,9,FALSE),IF(_xlpm.x=0,"",_xlpm.x)))</f>
        <v/>
      </c>
      <c r="O1587" t="str">
        <f>IF($I1587="","",_xlfn.LET(_xlpm.x,VLOOKUP($I1587,'taxon-match_2026-08-31'!$A$2:$N$122,10,FALSE),IF(_xlpm.x=0,"",_xlpm.x)))</f>
        <v/>
      </c>
      <c r="P1587" t="str">
        <f>IF($I1587="","",_xlfn.LET(_xlpm.x,VLOOKUP($I1587,'taxon-match_2026-08-31'!$A$2:$N$122,11,FALSE),IF(_xlpm.x=0,"",_xlpm.x)))</f>
        <v/>
      </c>
      <c r="Q1587" t="str">
        <f>IF($I1587="","",_xlfn.LET(_xlpm.x,VLOOKUP($I1587,'taxon-match_2026-08-31'!$A$2:$N$122,12,FALSE),IF(_xlpm.x=0,"",_xlpm.x)))</f>
        <v/>
      </c>
      <c r="R1587" t="str">
        <f>IF($I1587="","",_xlfn.LET(_xlpm.x,VLOOKUP($I1587,'taxon-match_2026-08-31'!$A$2:$N$122,14,FALSE),IF(_xlpm.x=0,"",_xlpm.x)))</f>
        <v/>
      </c>
      <c r="T1587" t="s">
        <v>71</v>
      </c>
      <c r="U1587" t="s">
        <v>254</v>
      </c>
      <c r="X1587" t="str">
        <f>IF(T1587="","",_xlfn.LET(_xlpm.x,VLOOKUP(T1587,'Drop-down_menus'!$F$2:$G$16,2,FALSE),IF(_xlpm.x=0,"",_xlpm.x)))</f>
        <v>https://orcid.org/0009-0002-6669-2911</v>
      </c>
      <c r="Y1587" t="str">
        <f>IF(U1587="","",_xlfn.LET(_xlpm.x,VLOOKUP(U1587,'Drop-down_menus'!$F$2:$G$16,2,FALSE),IF(_xlpm.x=0,"",_xlpm.x)))</f>
        <v/>
      </c>
      <c r="Z1587" t="str">
        <f>IF(V1587="","",_xlfn.LET(_xlpm.x,VLOOKUP(V1587,'Drop-down_menus'!$F$2:$G$16,2,FALSE),IF(_xlpm.x=0,"",_xlpm.x)))</f>
        <v/>
      </c>
      <c r="AA1587" t="str">
        <f>IF(W1587="","",_xlfn.LET(_xlpm.x,VLOOKUP(W1587,'Drop-down_menus'!$F$2:$G$16,2,FALSE),IF(_xlpm.x=0,"",_xlpm.x)))</f>
        <v/>
      </c>
      <c r="AE1587" t="s">
        <v>726</v>
      </c>
    </row>
    <row r="1588" spans="1:31" hidden="1" x14ac:dyDescent="0.2">
      <c r="A1588" s="2" t="s">
        <v>412</v>
      </c>
      <c r="C1588">
        <v>3654</v>
      </c>
      <c r="D1588" t="s">
        <v>711</v>
      </c>
      <c r="E1588" t="s">
        <v>741</v>
      </c>
      <c r="I1588" t="s">
        <v>2611</v>
      </c>
      <c r="J1588" t="str">
        <f>IF($I1588="","",_xlfn.LET(_xlpm.x,VLOOKUP($I1588,'taxon-match_2026-08-31'!$A$2:$N$122,6,FALSE),IF(_xlpm.x=0,"",_xlpm.x)))</f>
        <v/>
      </c>
      <c r="K1588" t="str">
        <f>IF($I1588="","",_xlfn.LET(_xlpm.x,VLOOKUP($I1588,'taxon-match_2026-08-31'!$A$2:$N$122,4,FALSE),IF(_xlpm.x=0,"",_xlpm.x)))</f>
        <v/>
      </c>
      <c r="L1588" t="str">
        <f>IF($I1588="","",_xlfn.LET(_xlpm.x,VLOOKUP($I1588,'taxon-match_2026-08-31'!$A$2:$N$122,7,FALSE),IF(_xlpm.x=0,"",_xlpm.x)))</f>
        <v/>
      </c>
      <c r="M1588" t="str">
        <f>IF($I1588="","",_xlfn.LET(_xlpm.x,VLOOKUP($I1588,'taxon-match_2026-08-31'!$A$2:$N$122,8,FALSE),IF(_xlpm.x=0,"",_xlpm.x)))</f>
        <v/>
      </c>
      <c r="N1588" t="str">
        <f>IF($I1588="","",_xlfn.LET(_xlpm.x,VLOOKUP($I1588,'taxon-match_2026-08-31'!$A$2:$N$122,9,FALSE),IF(_xlpm.x=0,"",_xlpm.x)))</f>
        <v/>
      </c>
      <c r="O1588" t="str">
        <f>IF($I1588="","",_xlfn.LET(_xlpm.x,VLOOKUP($I1588,'taxon-match_2026-08-31'!$A$2:$N$122,10,FALSE),IF(_xlpm.x=0,"",_xlpm.x)))</f>
        <v/>
      </c>
      <c r="P1588" t="str">
        <f>IF($I1588="","",_xlfn.LET(_xlpm.x,VLOOKUP($I1588,'taxon-match_2026-08-31'!$A$2:$N$122,11,FALSE),IF(_xlpm.x=0,"",_xlpm.x)))</f>
        <v/>
      </c>
      <c r="Q1588" t="str">
        <f>IF($I1588="","",_xlfn.LET(_xlpm.x,VLOOKUP($I1588,'taxon-match_2026-08-31'!$A$2:$N$122,12,FALSE),IF(_xlpm.x=0,"",_xlpm.x)))</f>
        <v/>
      </c>
      <c r="R1588" t="str">
        <f>IF($I1588="","",_xlfn.LET(_xlpm.x,VLOOKUP($I1588,'taxon-match_2026-08-31'!$A$2:$N$122,14,FALSE),IF(_xlpm.x=0,"",_xlpm.x)))</f>
        <v/>
      </c>
      <c r="T1588" t="s">
        <v>71</v>
      </c>
      <c r="U1588" t="s">
        <v>254</v>
      </c>
      <c r="X1588" t="str">
        <f>IF(T1588="","",_xlfn.LET(_xlpm.x,VLOOKUP(T1588,'Drop-down_menus'!$F$2:$G$16,2,FALSE),IF(_xlpm.x=0,"",_xlpm.x)))</f>
        <v>https://orcid.org/0009-0002-6669-2911</v>
      </c>
      <c r="Y1588" t="str">
        <f>IF(U1588="","",_xlfn.LET(_xlpm.x,VLOOKUP(U1588,'Drop-down_menus'!$F$2:$G$16,2,FALSE),IF(_xlpm.x=0,"",_xlpm.x)))</f>
        <v/>
      </c>
      <c r="Z1588" t="str">
        <f>IF(V1588="","",_xlfn.LET(_xlpm.x,VLOOKUP(V1588,'Drop-down_menus'!$F$2:$G$16,2,FALSE),IF(_xlpm.x=0,"",_xlpm.x)))</f>
        <v/>
      </c>
      <c r="AA1588" t="str">
        <f>IF(W1588="","",_xlfn.LET(_xlpm.x,VLOOKUP(W1588,'Drop-down_menus'!$F$2:$G$16,2,FALSE),IF(_xlpm.x=0,"",_xlpm.x)))</f>
        <v/>
      </c>
      <c r="AE1588" t="s">
        <v>739</v>
      </c>
    </row>
    <row r="1589" spans="1:31" hidden="1" x14ac:dyDescent="0.2">
      <c r="A1589" s="2" t="s">
        <v>412</v>
      </c>
      <c r="C1589">
        <v>3655</v>
      </c>
      <c r="D1589" t="s">
        <v>711</v>
      </c>
      <c r="E1589" t="s">
        <v>721</v>
      </c>
      <c r="I1589" t="s">
        <v>2611</v>
      </c>
      <c r="J1589" t="str">
        <f>IF($I1589="","",_xlfn.LET(_xlpm.x,VLOOKUP($I1589,'taxon-match_2026-08-31'!$A$2:$N$122,6,FALSE),IF(_xlpm.x=0,"",_xlpm.x)))</f>
        <v/>
      </c>
      <c r="K1589" t="str">
        <f>IF($I1589="","",_xlfn.LET(_xlpm.x,VLOOKUP($I1589,'taxon-match_2026-08-31'!$A$2:$N$122,4,FALSE),IF(_xlpm.x=0,"",_xlpm.x)))</f>
        <v/>
      </c>
      <c r="L1589" t="str">
        <f>IF($I1589="","",_xlfn.LET(_xlpm.x,VLOOKUP($I1589,'taxon-match_2026-08-31'!$A$2:$N$122,7,FALSE),IF(_xlpm.x=0,"",_xlpm.x)))</f>
        <v/>
      </c>
      <c r="M1589" t="str">
        <f>IF($I1589="","",_xlfn.LET(_xlpm.x,VLOOKUP($I1589,'taxon-match_2026-08-31'!$A$2:$N$122,8,FALSE),IF(_xlpm.x=0,"",_xlpm.x)))</f>
        <v/>
      </c>
      <c r="N1589" t="str">
        <f>IF($I1589="","",_xlfn.LET(_xlpm.x,VLOOKUP($I1589,'taxon-match_2026-08-31'!$A$2:$N$122,9,FALSE),IF(_xlpm.x=0,"",_xlpm.x)))</f>
        <v/>
      </c>
      <c r="O1589" t="str">
        <f>IF($I1589="","",_xlfn.LET(_xlpm.x,VLOOKUP($I1589,'taxon-match_2026-08-31'!$A$2:$N$122,10,FALSE),IF(_xlpm.x=0,"",_xlpm.x)))</f>
        <v/>
      </c>
      <c r="P1589" t="str">
        <f>IF($I1589="","",_xlfn.LET(_xlpm.x,VLOOKUP($I1589,'taxon-match_2026-08-31'!$A$2:$N$122,11,FALSE),IF(_xlpm.x=0,"",_xlpm.x)))</f>
        <v/>
      </c>
      <c r="Q1589" t="str">
        <f>IF($I1589="","",_xlfn.LET(_xlpm.x,VLOOKUP($I1589,'taxon-match_2026-08-31'!$A$2:$N$122,12,FALSE),IF(_xlpm.x=0,"",_xlpm.x)))</f>
        <v/>
      </c>
      <c r="R1589" t="str">
        <f>IF($I1589="","",_xlfn.LET(_xlpm.x,VLOOKUP($I1589,'taxon-match_2026-08-31'!$A$2:$N$122,14,FALSE),IF(_xlpm.x=0,"",_xlpm.x)))</f>
        <v/>
      </c>
      <c r="T1589" t="s">
        <v>71</v>
      </c>
      <c r="U1589" t="s">
        <v>254</v>
      </c>
      <c r="X1589" t="str">
        <f>IF(T1589="","",_xlfn.LET(_xlpm.x,VLOOKUP(T1589,'Drop-down_menus'!$F$2:$G$16,2,FALSE),IF(_xlpm.x=0,"",_xlpm.x)))</f>
        <v>https://orcid.org/0009-0002-6669-2911</v>
      </c>
      <c r="Y1589" t="str">
        <f>IF(U1589="","",_xlfn.LET(_xlpm.x,VLOOKUP(U1589,'Drop-down_menus'!$F$2:$G$16,2,FALSE),IF(_xlpm.x=0,"",_xlpm.x)))</f>
        <v/>
      </c>
      <c r="Z1589" t="str">
        <f>IF(V1589="","",_xlfn.LET(_xlpm.x,VLOOKUP(V1589,'Drop-down_menus'!$F$2:$G$16,2,FALSE),IF(_xlpm.x=0,"",_xlpm.x)))</f>
        <v/>
      </c>
      <c r="AA1589" t="str">
        <f>IF(W1589="","",_xlfn.LET(_xlpm.x,VLOOKUP(W1589,'Drop-down_menus'!$F$2:$G$16,2,FALSE),IF(_xlpm.x=0,"",_xlpm.x)))</f>
        <v/>
      </c>
      <c r="AB1589" t="s">
        <v>722</v>
      </c>
      <c r="AE1589" t="s">
        <v>723</v>
      </c>
    </row>
    <row r="1590" spans="1:31" hidden="1" x14ac:dyDescent="0.2">
      <c r="A1590" s="2" t="s">
        <v>412</v>
      </c>
      <c r="C1590">
        <v>3656</v>
      </c>
      <c r="D1590" t="s">
        <v>711</v>
      </c>
      <c r="E1590" t="s">
        <v>721</v>
      </c>
      <c r="I1590" t="s">
        <v>2611</v>
      </c>
      <c r="J1590" t="str">
        <f>IF($I1590="","",_xlfn.LET(_xlpm.x,VLOOKUP($I1590,'taxon-match_2026-08-31'!$A$2:$N$122,6,FALSE),IF(_xlpm.x=0,"",_xlpm.x)))</f>
        <v/>
      </c>
      <c r="K1590" t="str">
        <f>IF($I1590="","",_xlfn.LET(_xlpm.x,VLOOKUP($I1590,'taxon-match_2026-08-31'!$A$2:$N$122,4,FALSE),IF(_xlpm.x=0,"",_xlpm.x)))</f>
        <v/>
      </c>
      <c r="L1590" t="str">
        <f>IF($I1590="","",_xlfn.LET(_xlpm.x,VLOOKUP($I1590,'taxon-match_2026-08-31'!$A$2:$N$122,7,FALSE),IF(_xlpm.x=0,"",_xlpm.x)))</f>
        <v/>
      </c>
      <c r="M1590" t="str">
        <f>IF($I1590="","",_xlfn.LET(_xlpm.x,VLOOKUP($I1590,'taxon-match_2026-08-31'!$A$2:$N$122,8,FALSE),IF(_xlpm.x=0,"",_xlpm.x)))</f>
        <v/>
      </c>
      <c r="N1590" t="str">
        <f>IF($I1590="","",_xlfn.LET(_xlpm.x,VLOOKUP($I1590,'taxon-match_2026-08-31'!$A$2:$N$122,9,FALSE),IF(_xlpm.x=0,"",_xlpm.x)))</f>
        <v/>
      </c>
      <c r="O1590" t="str">
        <f>IF($I1590="","",_xlfn.LET(_xlpm.x,VLOOKUP($I1590,'taxon-match_2026-08-31'!$A$2:$N$122,10,FALSE),IF(_xlpm.x=0,"",_xlpm.x)))</f>
        <v/>
      </c>
      <c r="P1590" t="str">
        <f>IF($I1590="","",_xlfn.LET(_xlpm.x,VLOOKUP($I1590,'taxon-match_2026-08-31'!$A$2:$N$122,11,FALSE),IF(_xlpm.x=0,"",_xlpm.x)))</f>
        <v/>
      </c>
      <c r="Q1590" t="str">
        <f>IF($I1590="","",_xlfn.LET(_xlpm.x,VLOOKUP($I1590,'taxon-match_2026-08-31'!$A$2:$N$122,12,FALSE),IF(_xlpm.x=0,"",_xlpm.x)))</f>
        <v/>
      </c>
      <c r="R1590" t="str">
        <f>IF($I1590="","",_xlfn.LET(_xlpm.x,VLOOKUP($I1590,'taxon-match_2026-08-31'!$A$2:$N$122,14,FALSE),IF(_xlpm.x=0,"",_xlpm.x)))</f>
        <v/>
      </c>
      <c r="T1590" t="s">
        <v>71</v>
      </c>
      <c r="U1590" t="s">
        <v>254</v>
      </c>
      <c r="X1590" t="str">
        <f>IF(T1590="","",_xlfn.LET(_xlpm.x,VLOOKUP(T1590,'Drop-down_menus'!$F$2:$G$16,2,FALSE),IF(_xlpm.x=0,"",_xlpm.x)))</f>
        <v>https://orcid.org/0009-0002-6669-2911</v>
      </c>
      <c r="Y1590" t="str">
        <f>IF(U1590="","",_xlfn.LET(_xlpm.x,VLOOKUP(U1590,'Drop-down_menus'!$F$2:$G$16,2,FALSE),IF(_xlpm.x=0,"",_xlpm.x)))</f>
        <v/>
      </c>
      <c r="Z1590" t="str">
        <f>IF(V1590="","",_xlfn.LET(_xlpm.x,VLOOKUP(V1590,'Drop-down_menus'!$F$2:$G$16,2,FALSE),IF(_xlpm.x=0,"",_xlpm.x)))</f>
        <v/>
      </c>
      <c r="AA1590" t="str">
        <f>IF(W1590="","",_xlfn.LET(_xlpm.x,VLOOKUP(W1590,'Drop-down_menus'!$F$2:$G$16,2,FALSE),IF(_xlpm.x=0,"",_xlpm.x)))</f>
        <v/>
      </c>
      <c r="AB1590" t="s">
        <v>722</v>
      </c>
      <c r="AE1590" t="s">
        <v>723</v>
      </c>
    </row>
    <row r="1591" spans="1:31" hidden="1" x14ac:dyDescent="0.2">
      <c r="A1591" s="2" t="s">
        <v>412</v>
      </c>
      <c r="C1591">
        <v>3657</v>
      </c>
      <c r="D1591" t="s">
        <v>711</v>
      </c>
      <c r="E1591" t="s">
        <v>724</v>
      </c>
      <c r="I1591" t="s">
        <v>2611</v>
      </c>
      <c r="J1591" t="str">
        <f>IF($I1591="","",_xlfn.LET(_xlpm.x,VLOOKUP($I1591,'taxon-match_2026-08-31'!$A$2:$N$122,6,FALSE),IF(_xlpm.x=0,"",_xlpm.x)))</f>
        <v/>
      </c>
      <c r="K1591" t="str">
        <f>IF($I1591="","",_xlfn.LET(_xlpm.x,VLOOKUP($I1591,'taxon-match_2026-08-31'!$A$2:$N$122,4,FALSE),IF(_xlpm.x=0,"",_xlpm.x)))</f>
        <v/>
      </c>
      <c r="L1591" t="str">
        <f>IF($I1591="","",_xlfn.LET(_xlpm.x,VLOOKUP($I1591,'taxon-match_2026-08-31'!$A$2:$N$122,7,FALSE),IF(_xlpm.x=0,"",_xlpm.x)))</f>
        <v/>
      </c>
      <c r="M1591" t="str">
        <f>IF($I1591="","",_xlfn.LET(_xlpm.x,VLOOKUP($I1591,'taxon-match_2026-08-31'!$A$2:$N$122,8,FALSE),IF(_xlpm.x=0,"",_xlpm.x)))</f>
        <v/>
      </c>
      <c r="N1591" t="str">
        <f>IF($I1591="","",_xlfn.LET(_xlpm.x,VLOOKUP($I1591,'taxon-match_2026-08-31'!$A$2:$N$122,9,FALSE),IF(_xlpm.x=0,"",_xlpm.x)))</f>
        <v/>
      </c>
      <c r="O1591" t="str">
        <f>IF($I1591="","",_xlfn.LET(_xlpm.x,VLOOKUP($I1591,'taxon-match_2026-08-31'!$A$2:$N$122,10,FALSE),IF(_xlpm.x=0,"",_xlpm.x)))</f>
        <v/>
      </c>
      <c r="P1591" t="str">
        <f>IF($I1591="","",_xlfn.LET(_xlpm.x,VLOOKUP($I1591,'taxon-match_2026-08-31'!$A$2:$N$122,11,FALSE),IF(_xlpm.x=0,"",_xlpm.x)))</f>
        <v/>
      </c>
      <c r="Q1591" t="str">
        <f>IF($I1591="","",_xlfn.LET(_xlpm.x,VLOOKUP($I1591,'taxon-match_2026-08-31'!$A$2:$N$122,12,FALSE),IF(_xlpm.x=0,"",_xlpm.x)))</f>
        <v/>
      </c>
      <c r="R1591" t="str">
        <f>IF($I1591="","",_xlfn.LET(_xlpm.x,VLOOKUP($I1591,'taxon-match_2026-08-31'!$A$2:$N$122,14,FALSE),IF(_xlpm.x=0,"",_xlpm.x)))</f>
        <v/>
      </c>
      <c r="T1591" t="s">
        <v>71</v>
      </c>
      <c r="U1591" t="s">
        <v>254</v>
      </c>
      <c r="X1591" t="str">
        <f>IF(T1591="","",_xlfn.LET(_xlpm.x,VLOOKUP(T1591,'Drop-down_menus'!$F$2:$G$16,2,FALSE),IF(_xlpm.x=0,"",_xlpm.x)))</f>
        <v>https://orcid.org/0009-0002-6669-2911</v>
      </c>
      <c r="Y1591" t="str">
        <f>IF(U1591="","",_xlfn.LET(_xlpm.x,VLOOKUP(U1591,'Drop-down_menus'!$F$2:$G$16,2,FALSE),IF(_xlpm.x=0,"",_xlpm.x)))</f>
        <v/>
      </c>
      <c r="Z1591" t="str">
        <f>IF(V1591="","",_xlfn.LET(_xlpm.x,VLOOKUP(V1591,'Drop-down_menus'!$F$2:$G$16,2,FALSE),IF(_xlpm.x=0,"",_xlpm.x)))</f>
        <v/>
      </c>
      <c r="AA1591" t="str">
        <f>IF(W1591="","",_xlfn.LET(_xlpm.x,VLOOKUP(W1591,'Drop-down_menus'!$F$2:$G$16,2,FALSE),IF(_xlpm.x=0,"",_xlpm.x)))</f>
        <v/>
      </c>
      <c r="AB1591" t="s">
        <v>722</v>
      </c>
      <c r="AE1591" t="s">
        <v>723</v>
      </c>
    </row>
    <row r="1592" spans="1:31" hidden="1" x14ac:dyDescent="0.2">
      <c r="A1592" s="2" t="s">
        <v>412</v>
      </c>
      <c r="C1592">
        <v>3658</v>
      </c>
      <c r="D1592" t="s">
        <v>711</v>
      </c>
      <c r="E1592" t="s">
        <v>724</v>
      </c>
      <c r="I1592" t="s">
        <v>2611</v>
      </c>
      <c r="J1592" t="str">
        <f>IF($I1592="","",_xlfn.LET(_xlpm.x,VLOOKUP($I1592,'taxon-match_2026-08-31'!$A$2:$N$122,6,FALSE),IF(_xlpm.x=0,"",_xlpm.x)))</f>
        <v/>
      </c>
      <c r="K1592" t="str">
        <f>IF($I1592="","",_xlfn.LET(_xlpm.x,VLOOKUP($I1592,'taxon-match_2026-08-31'!$A$2:$N$122,4,FALSE),IF(_xlpm.x=0,"",_xlpm.x)))</f>
        <v/>
      </c>
      <c r="L1592" t="str">
        <f>IF($I1592="","",_xlfn.LET(_xlpm.x,VLOOKUP($I1592,'taxon-match_2026-08-31'!$A$2:$N$122,7,FALSE),IF(_xlpm.x=0,"",_xlpm.x)))</f>
        <v/>
      </c>
      <c r="M1592" t="str">
        <f>IF($I1592="","",_xlfn.LET(_xlpm.x,VLOOKUP($I1592,'taxon-match_2026-08-31'!$A$2:$N$122,8,FALSE),IF(_xlpm.x=0,"",_xlpm.x)))</f>
        <v/>
      </c>
      <c r="N1592" t="str">
        <f>IF($I1592="","",_xlfn.LET(_xlpm.x,VLOOKUP($I1592,'taxon-match_2026-08-31'!$A$2:$N$122,9,FALSE),IF(_xlpm.x=0,"",_xlpm.x)))</f>
        <v/>
      </c>
      <c r="O1592" t="str">
        <f>IF($I1592="","",_xlfn.LET(_xlpm.x,VLOOKUP($I1592,'taxon-match_2026-08-31'!$A$2:$N$122,10,FALSE),IF(_xlpm.x=0,"",_xlpm.x)))</f>
        <v/>
      </c>
      <c r="P1592" t="str">
        <f>IF($I1592="","",_xlfn.LET(_xlpm.x,VLOOKUP($I1592,'taxon-match_2026-08-31'!$A$2:$N$122,11,FALSE),IF(_xlpm.x=0,"",_xlpm.x)))</f>
        <v/>
      </c>
      <c r="Q1592" t="str">
        <f>IF($I1592="","",_xlfn.LET(_xlpm.x,VLOOKUP($I1592,'taxon-match_2026-08-31'!$A$2:$N$122,12,FALSE),IF(_xlpm.x=0,"",_xlpm.x)))</f>
        <v/>
      </c>
      <c r="R1592" t="str">
        <f>IF($I1592="","",_xlfn.LET(_xlpm.x,VLOOKUP($I1592,'taxon-match_2026-08-31'!$A$2:$N$122,14,FALSE),IF(_xlpm.x=0,"",_xlpm.x)))</f>
        <v/>
      </c>
      <c r="T1592" t="s">
        <v>71</v>
      </c>
      <c r="U1592" t="s">
        <v>254</v>
      </c>
      <c r="X1592" t="str">
        <f>IF(T1592="","",_xlfn.LET(_xlpm.x,VLOOKUP(T1592,'Drop-down_menus'!$F$2:$G$16,2,FALSE),IF(_xlpm.x=0,"",_xlpm.x)))</f>
        <v>https://orcid.org/0009-0002-6669-2911</v>
      </c>
      <c r="Y1592" t="str">
        <f>IF(U1592="","",_xlfn.LET(_xlpm.x,VLOOKUP(U1592,'Drop-down_menus'!$F$2:$G$16,2,FALSE),IF(_xlpm.x=0,"",_xlpm.x)))</f>
        <v/>
      </c>
      <c r="Z1592" t="str">
        <f>IF(V1592="","",_xlfn.LET(_xlpm.x,VLOOKUP(V1592,'Drop-down_menus'!$F$2:$G$16,2,FALSE),IF(_xlpm.x=0,"",_xlpm.x)))</f>
        <v/>
      </c>
      <c r="AA1592" t="str">
        <f>IF(W1592="","",_xlfn.LET(_xlpm.x,VLOOKUP(W1592,'Drop-down_menus'!$F$2:$G$16,2,FALSE),IF(_xlpm.x=0,"",_xlpm.x)))</f>
        <v/>
      </c>
      <c r="AB1592" t="s">
        <v>722</v>
      </c>
      <c r="AE1592" t="s">
        <v>723</v>
      </c>
    </row>
    <row r="1593" spans="1:31" hidden="1" x14ac:dyDescent="0.2">
      <c r="A1593" s="2" t="s">
        <v>412</v>
      </c>
      <c r="C1593">
        <v>3659</v>
      </c>
      <c r="D1593" t="s">
        <v>711</v>
      </c>
      <c r="E1593" t="s">
        <v>728</v>
      </c>
      <c r="I1593" t="s">
        <v>2611</v>
      </c>
      <c r="J1593" t="str">
        <f>IF($I1593="","",_xlfn.LET(_xlpm.x,VLOOKUP($I1593,'taxon-match_2026-08-31'!$A$2:$N$122,6,FALSE),IF(_xlpm.x=0,"",_xlpm.x)))</f>
        <v/>
      </c>
      <c r="K1593" t="str">
        <f>IF($I1593="","",_xlfn.LET(_xlpm.x,VLOOKUP($I1593,'taxon-match_2026-08-31'!$A$2:$N$122,4,FALSE),IF(_xlpm.x=0,"",_xlpm.x)))</f>
        <v/>
      </c>
      <c r="L1593" t="str">
        <f>IF($I1593="","",_xlfn.LET(_xlpm.x,VLOOKUP($I1593,'taxon-match_2026-08-31'!$A$2:$N$122,7,FALSE),IF(_xlpm.x=0,"",_xlpm.x)))</f>
        <v/>
      </c>
      <c r="M1593" t="str">
        <f>IF($I1593="","",_xlfn.LET(_xlpm.x,VLOOKUP($I1593,'taxon-match_2026-08-31'!$A$2:$N$122,8,FALSE),IF(_xlpm.x=0,"",_xlpm.x)))</f>
        <v/>
      </c>
      <c r="N1593" t="str">
        <f>IF($I1593="","",_xlfn.LET(_xlpm.x,VLOOKUP($I1593,'taxon-match_2026-08-31'!$A$2:$N$122,9,FALSE),IF(_xlpm.x=0,"",_xlpm.x)))</f>
        <v/>
      </c>
      <c r="O1593" t="str">
        <f>IF($I1593="","",_xlfn.LET(_xlpm.x,VLOOKUP($I1593,'taxon-match_2026-08-31'!$A$2:$N$122,10,FALSE),IF(_xlpm.x=0,"",_xlpm.x)))</f>
        <v/>
      </c>
      <c r="P1593" t="str">
        <f>IF($I1593="","",_xlfn.LET(_xlpm.x,VLOOKUP($I1593,'taxon-match_2026-08-31'!$A$2:$N$122,11,FALSE),IF(_xlpm.x=0,"",_xlpm.x)))</f>
        <v/>
      </c>
      <c r="Q1593" t="str">
        <f>IF($I1593="","",_xlfn.LET(_xlpm.x,VLOOKUP($I1593,'taxon-match_2026-08-31'!$A$2:$N$122,12,FALSE),IF(_xlpm.x=0,"",_xlpm.x)))</f>
        <v/>
      </c>
      <c r="R1593" t="str">
        <f>IF($I1593="","",_xlfn.LET(_xlpm.x,VLOOKUP($I1593,'taxon-match_2026-08-31'!$A$2:$N$122,14,FALSE),IF(_xlpm.x=0,"",_xlpm.x)))</f>
        <v/>
      </c>
      <c r="T1593" t="s">
        <v>71</v>
      </c>
      <c r="U1593" t="s">
        <v>254</v>
      </c>
      <c r="X1593" t="str">
        <f>IF(T1593="","",_xlfn.LET(_xlpm.x,VLOOKUP(T1593,'Drop-down_menus'!$F$2:$G$16,2,FALSE),IF(_xlpm.x=0,"",_xlpm.x)))</f>
        <v>https://orcid.org/0009-0002-6669-2911</v>
      </c>
      <c r="Y1593" t="str">
        <f>IF(U1593="","",_xlfn.LET(_xlpm.x,VLOOKUP(U1593,'Drop-down_menus'!$F$2:$G$16,2,FALSE),IF(_xlpm.x=0,"",_xlpm.x)))</f>
        <v/>
      </c>
      <c r="Z1593" t="str">
        <f>IF(V1593="","",_xlfn.LET(_xlpm.x,VLOOKUP(V1593,'Drop-down_menus'!$F$2:$G$16,2,FALSE),IF(_xlpm.x=0,"",_xlpm.x)))</f>
        <v/>
      </c>
      <c r="AA1593" t="str">
        <f>IF(W1593="","",_xlfn.LET(_xlpm.x,VLOOKUP(W1593,'Drop-down_menus'!$F$2:$G$16,2,FALSE),IF(_xlpm.x=0,"",_xlpm.x)))</f>
        <v/>
      </c>
      <c r="AE1593" t="s">
        <v>726</v>
      </c>
    </row>
    <row r="1594" spans="1:31" hidden="1" x14ac:dyDescent="0.2">
      <c r="A1594" s="2" t="s">
        <v>415</v>
      </c>
      <c r="C1594">
        <v>3660</v>
      </c>
      <c r="D1594" t="s">
        <v>711</v>
      </c>
      <c r="E1594" t="s">
        <v>741</v>
      </c>
      <c r="I1594" t="s">
        <v>2611</v>
      </c>
      <c r="J1594" t="str">
        <f>IF($I1594="","",_xlfn.LET(_xlpm.x,VLOOKUP($I1594,'taxon-match_2026-08-31'!$A$2:$N$122,6,FALSE),IF(_xlpm.x=0,"",_xlpm.x)))</f>
        <v/>
      </c>
      <c r="K1594" t="str">
        <f>IF($I1594="","",_xlfn.LET(_xlpm.x,VLOOKUP($I1594,'taxon-match_2026-08-31'!$A$2:$N$122,4,FALSE),IF(_xlpm.x=0,"",_xlpm.x)))</f>
        <v/>
      </c>
      <c r="L1594" t="str">
        <f>IF($I1594="","",_xlfn.LET(_xlpm.x,VLOOKUP($I1594,'taxon-match_2026-08-31'!$A$2:$N$122,7,FALSE),IF(_xlpm.x=0,"",_xlpm.x)))</f>
        <v/>
      </c>
      <c r="M1594" t="str">
        <f>IF($I1594="","",_xlfn.LET(_xlpm.x,VLOOKUP($I1594,'taxon-match_2026-08-31'!$A$2:$N$122,8,FALSE),IF(_xlpm.x=0,"",_xlpm.x)))</f>
        <v/>
      </c>
      <c r="N1594" t="str">
        <f>IF($I1594="","",_xlfn.LET(_xlpm.x,VLOOKUP($I1594,'taxon-match_2026-08-31'!$A$2:$N$122,9,FALSE),IF(_xlpm.x=0,"",_xlpm.x)))</f>
        <v/>
      </c>
      <c r="O1594" t="str">
        <f>IF($I1594="","",_xlfn.LET(_xlpm.x,VLOOKUP($I1594,'taxon-match_2026-08-31'!$A$2:$N$122,10,FALSE),IF(_xlpm.x=0,"",_xlpm.x)))</f>
        <v/>
      </c>
      <c r="P1594" t="str">
        <f>IF($I1594="","",_xlfn.LET(_xlpm.x,VLOOKUP($I1594,'taxon-match_2026-08-31'!$A$2:$N$122,11,FALSE),IF(_xlpm.x=0,"",_xlpm.x)))</f>
        <v/>
      </c>
      <c r="Q1594" t="str">
        <f>IF($I1594="","",_xlfn.LET(_xlpm.x,VLOOKUP($I1594,'taxon-match_2026-08-31'!$A$2:$N$122,12,FALSE),IF(_xlpm.x=0,"",_xlpm.x)))</f>
        <v/>
      </c>
      <c r="R1594" t="str">
        <f>IF($I1594="","",_xlfn.LET(_xlpm.x,VLOOKUP($I1594,'taxon-match_2026-08-31'!$A$2:$N$122,14,FALSE),IF(_xlpm.x=0,"",_xlpm.x)))</f>
        <v/>
      </c>
      <c r="T1594" t="s">
        <v>71</v>
      </c>
      <c r="U1594" t="s">
        <v>254</v>
      </c>
      <c r="X1594" t="str">
        <f>IF(T1594="","",_xlfn.LET(_xlpm.x,VLOOKUP(T1594,'Drop-down_menus'!$F$2:$G$16,2,FALSE),IF(_xlpm.x=0,"",_xlpm.x)))</f>
        <v>https://orcid.org/0009-0002-6669-2911</v>
      </c>
      <c r="Y1594" t="str">
        <f>IF(U1594="","",_xlfn.LET(_xlpm.x,VLOOKUP(U1594,'Drop-down_menus'!$F$2:$G$16,2,FALSE),IF(_xlpm.x=0,"",_xlpm.x)))</f>
        <v/>
      </c>
      <c r="Z1594" t="str">
        <f>IF(V1594="","",_xlfn.LET(_xlpm.x,VLOOKUP(V1594,'Drop-down_menus'!$F$2:$G$16,2,FALSE),IF(_xlpm.x=0,"",_xlpm.x)))</f>
        <v/>
      </c>
      <c r="AA1594" t="str">
        <f>IF(W1594="","",_xlfn.LET(_xlpm.x,VLOOKUP(W1594,'Drop-down_menus'!$F$2:$G$16,2,FALSE),IF(_xlpm.x=0,"",_xlpm.x)))</f>
        <v/>
      </c>
      <c r="AE1594" t="s">
        <v>739</v>
      </c>
    </row>
    <row r="1595" spans="1:31" hidden="1" x14ac:dyDescent="0.2">
      <c r="A1595" s="2" t="s">
        <v>415</v>
      </c>
      <c r="C1595">
        <v>3661</v>
      </c>
      <c r="D1595" t="s">
        <v>711</v>
      </c>
      <c r="E1595" t="s">
        <v>721</v>
      </c>
      <c r="I1595" t="s">
        <v>2611</v>
      </c>
      <c r="J1595" t="str">
        <f>IF($I1595="","",_xlfn.LET(_xlpm.x,VLOOKUP($I1595,'taxon-match_2026-08-31'!$A$2:$N$122,6,FALSE),IF(_xlpm.x=0,"",_xlpm.x)))</f>
        <v/>
      </c>
      <c r="K1595" t="str">
        <f>IF($I1595="","",_xlfn.LET(_xlpm.x,VLOOKUP($I1595,'taxon-match_2026-08-31'!$A$2:$N$122,4,FALSE),IF(_xlpm.x=0,"",_xlpm.x)))</f>
        <v/>
      </c>
      <c r="L1595" t="str">
        <f>IF($I1595="","",_xlfn.LET(_xlpm.x,VLOOKUP($I1595,'taxon-match_2026-08-31'!$A$2:$N$122,7,FALSE),IF(_xlpm.x=0,"",_xlpm.x)))</f>
        <v/>
      </c>
      <c r="M1595" t="str">
        <f>IF($I1595="","",_xlfn.LET(_xlpm.x,VLOOKUP($I1595,'taxon-match_2026-08-31'!$A$2:$N$122,8,FALSE),IF(_xlpm.x=0,"",_xlpm.x)))</f>
        <v/>
      </c>
      <c r="N1595" t="str">
        <f>IF($I1595="","",_xlfn.LET(_xlpm.x,VLOOKUP($I1595,'taxon-match_2026-08-31'!$A$2:$N$122,9,FALSE),IF(_xlpm.x=0,"",_xlpm.x)))</f>
        <v/>
      </c>
      <c r="O1595" t="str">
        <f>IF($I1595="","",_xlfn.LET(_xlpm.x,VLOOKUP($I1595,'taxon-match_2026-08-31'!$A$2:$N$122,10,FALSE),IF(_xlpm.x=0,"",_xlpm.x)))</f>
        <v/>
      </c>
      <c r="P1595" t="str">
        <f>IF($I1595="","",_xlfn.LET(_xlpm.x,VLOOKUP($I1595,'taxon-match_2026-08-31'!$A$2:$N$122,11,FALSE),IF(_xlpm.x=0,"",_xlpm.x)))</f>
        <v/>
      </c>
      <c r="Q1595" t="str">
        <f>IF($I1595="","",_xlfn.LET(_xlpm.x,VLOOKUP($I1595,'taxon-match_2026-08-31'!$A$2:$N$122,12,FALSE),IF(_xlpm.x=0,"",_xlpm.x)))</f>
        <v/>
      </c>
      <c r="R1595" t="str">
        <f>IF($I1595="","",_xlfn.LET(_xlpm.x,VLOOKUP($I1595,'taxon-match_2026-08-31'!$A$2:$N$122,14,FALSE),IF(_xlpm.x=0,"",_xlpm.x)))</f>
        <v/>
      </c>
      <c r="T1595" t="s">
        <v>71</v>
      </c>
      <c r="U1595" t="s">
        <v>254</v>
      </c>
      <c r="X1595" t="str">
        <f>IF(T1595="","",_xlfn.LET(_xlpm.x,VLOOKUP(T1595,'Drop-down_menus'!$F$2:$G$16,2,FALSE),IF(_xlpm.x=0,"",_xlpm.x)))</f>
        <v>https://orcid.org/0009-0002-6669-2911</v>
      </c>
      <c r="Y1595" t="str">
        <f>IF(U1595="","",_xlfn.LET(_xlpm.x,VLOOKUP(U1595,'Drop-down_menus'!$F$2:$G$16,2,FALSE),IF(_xlpm.x=0,"",_xlpm.x)))</f>
        <v/>
      </c>
      <c r="Z1595" t="str">
        <f>IF(V1595="","",_xlfn.LET(_xlpm.x,VLOOKUP(V1595,'Drop-down_menus'!$F$2:$G$16,2,FALSE),IF(_xlpm.x=0,"",_xlpm.x)))</f>
        <v/>
      </c>
      <c r="AA1595" t="str">
        <f>IF(W1595="","",_xlfn.LET(_xlpm.x,VLOOKUP(W1595,'Drop-down_menus'!$F$2:$G$16,2,FALSE),IF(_xlpm.x=0,"",_xlpm.x)))</f>
        <v/>
      </c>
      <c r="AB1595" t="s">
        <v>722</v>
      </c>
      <c r="AE1595" t="s">
        <v>723</v>
      </c>
    </row>
    <row r="1596" spans="1:31" hidden="1" x14ac:dyDescent="0.2">
      <c r="A1596" s="2" t="s">
        <v>415</v>
      </c>
      <c r="C1596">
        <v>3662</v>
      </c>
      <c r="D1596" t="s">
        <v>711</v>
      </c>
      <c r="E1596" t="s">
        <v>721</v>
      </c>
      <c r="I1596" t="s">
        <v>2611</v>
      </c>
      <c r="J1596" t="str">
        <f>IF($I1596="","",_xlfn.LET(_xlpm.x,VLOOKUP($I1596,'taxon-match_2026-08-31'!$A$2:$N$122,6,FALSE),IF(_xlpm.x=0,"",_xlpm.x)))</f>
        <v/>
      </c>
      <c r="K1596" t="str">
        <f>IF($I1596="","",_xlfn.LET(_xlpm.x,VLOOKUP($I1596,'taxon-match_2026-08-31'!$A$2:$N$122,4,FALSE),IF(_xlpm.x=0,"",_xlpm.x)))</f>
        <v/>
      </c>
      <c r="L1596" t="str">
        <f>IF($I1596="","",_xlfn.LET(_xlpm.x,VLOOKUP($I1596,'taxon-match_2026-08-31'!$A$2:$N$122,7,FALSE),IF(_xlpm.x=0,"",_xlpm.x)))</f>
        <v/>
      </c>
      <c r="M1596" t="str">
        <f>IF($I1596="","",_xlfn.LET(_xlpm.x,VLOOKUP($I1596,'taxon-match_2026-08-31'!$A$2:$N$122,8,FALSE),IF(_xlpm.x=0,"",_xlpm.x)))</f>
        <v/>
      </c>
      <c r="N1596" t="str">
        <f>IF($I1596="","",_xlfn.LET(_xlpm.x,VLOOKUP($I1596,'taxon-match_2026-08-31'!$A$2:$N$122,9,FALSE),IF(_xlpm.x=0,"",_xlpm.x)))</f>
        <v/>
      </c>
      <c r="O1596" t="str">
        <f>IF($I1596="","",_xlfn.LET(_xlpm.x,VLOOKUP($I1596,'taxon-match_2026-08-31'!$A$2:$N$122,10,FALSE),IF(_xlpm.x=0,"",_xlpm.x)))</f>
        <v/>
      </c>
      <c r="P1596" t="str">
        <f>IF($I1596="","",_xlfn.LET(_xlpm.x,VLOOKUP($I1596,'taxon-match_2026-08-31'!$A$2:$N$122,11,FALSE),IF(_xlpm.x=0,"",_xlpm.x)))</f>
        <v/>
      </c>
      <c r="Q1596" t="str">
        <f>IF($I1596="","",_xlfn.LET(_xlpm.x,VLOOKUP($I1596,'taxon-match_2026-08-31'!$A$2:$N$122,12,FALSE),IF(_xlpm.x=0,"",_xlpm.x)))</f>
        <v/>
      </c>
      <c r="R1596" t="str">
        <f>IF($I1596="","",_xlfn.LET(_xlpm.x,VLOOKUP($I1596,'taxon-match_2026-08-31'!$A$2:$N$122,14,FALSE),IF(_xlpm.x=0,"",_xlpm.x)))</f>
        <v/>
      </c>
      <c r="T1596" t="s">
        <v>71</v>
      </c>
      <c r="U1596" t="s">
        <v>254</v>
      </c>
      <c r="X1596" t="str">
        <f>IF(T1596="","",_xlfn.LET(_xlpm.x,VLOOKUP(T1596,'Drop-down_menus'!$F$2:$G$16,2,FALSE),IF(_xlpm.x=0,"",_xlpm.x)))</f>
        <v>https://orcid.org/0009-0002-6669-2911</v>
      </c>
      <c r="Y1596" t="str">
        <f>IF(U1596="","",_xlfn.LET(_xlpm.x,VLOOKUP(U1596,'Drop-down_menus'!$F$2:$G$16,2,FALSE),IF(_xlpm.x=0,"",_xlpm.x)))</f>
        <v/>
      </c>
      <c r="Z1596" t="str">
        <f>IF(V1596="","",_xlfn.LET(_xlpm.x,VLOOKUP(V1596,'Drop-down_menus'!$F$2:$G$16,2,FALSE),IF(_xlpm.x=0,"",_xlpm.x)))</f>
        <v/>
      </c>
      <c r="AA1596" t="str">
        <f>IF(W1596="","",_xlfn.LET(_xlpm.x,VLOOKUP(W1596,'Drop-down_menus'!$F$2:$G$16,2,FALSE),IF(_xlpm.x=0,"",_xlpm.x)))</f>
        <v/>
      </c>
      <c r="AB1596" t="s">
        <v>722</v>
      </c>
      <c r="AE1596" t="s">
        <v>723</v>
      </c>
    </row>
    <row r="1597" spans="1:31" hidden="1" x14ac:dyDescent="0.2">
      <c r="A1597" s="2" t="s">
        <v>415</v>
      </c>
      <c r="C1597">
        <v>3663</v>
      </c>
      <c r="D1597" t="s">
        <v>711</v>
      </c>
      <c r="E1597" t="s">
        <v>724</v>
      </c>
      <c r="I1597" t="s">
        <v>2611</v>
      </c>
      <c r="J1597" t="str">
        <f>IF($I1597="","",_xlfn.LET(_xlpm.x,VLOOKUP($I1597,'taxon-match_2026-08-31'!$A$2:$N$122,6,FALSE),IF(_xlpm.x=0,"",_xlpm.x)))</f>
        <v/>
      </c>
      <c r="K1597" t="str">
        <f>IF($I1597="","",_xlfn.LET(_xlpm.x,VLOOKUP($I1597,'taxon-match_2026-08-31'!$A$2:$N$122,4,FALSE),IF(_xlpm.x=0,"",_xlpm.x)))</f>
        <v/>
      </c>
      <c r="L1597" t="str">
        <f>IF($I1597="","",_xlfn.LET(_xlpm.x,VLOOKUP($I1597,'taxon-match_2026-08-31'!$A$2:$N$122,7,FALSE),IF(_xlpm.x=0,"",_xlpm.x)))</f>
        <v/>
      </c>
      <c r="M1597" t="str">
        <f>IF($I1597="","",_xlfn.LET(_xlpm.x,VLOOKUP($I1597,'taxon-match_2026-08-31'!$A$2:$N$122,8,FALSE),IF(_xlpm.x=0,"",_xlpm.x)))</f>
        <v/>
      </c>
      <c r="N1597" t="str">
        <f>IF($I1597="","",_xlfn.LET(_xlpm.x,VLOOKUP($I1597,'taxon-match_2026-08-31'!$A$2:$N$122,9,FALSE),IF(_xlpm.x=0,"",_xlpm.x)))</f>
        <v/>
      </c>
      <c r="O1597" t="str">
        <f>IF($I1597="","",_xlfn.LET(_xlpm.x,VLOOKUP($I1597,'taxon-match_2026-08-31'!$A$2:$N$122,10,FALSE),IF(_xlpm.x=0,"",_xlpm.x)))</f>
        <v/>
      </c>
      <c r="P1597" t="str">
        <f>IF($I1597="","",_xlfn.LET(_xlpm.x,VLOOKUP($I1597,'taxon-match_2026-08-31'!$A$2:$N$122,11,FALSE),IF(_xlpm.x=0,"",_xlpm.x)))</f>
        <v/>
      </c>
      <c r="Q1597" t="str">
        <f>IF($I1597="","",_xlfn.LET(_xlpm.x,VLOOKUP($I1597,'taxon-match_2026-08-31'!$A$2:$N$122,12,FALSE),IF(_xlpm.x=0,"",_xlpm.x)))</f>
        <v/>
      </c>
      <c r="R1597" t="str">
        <f>IF($I1597="","",_xlfn.LET(_xlpm.x,VLOOKUP($I1597,'taxon-match_2026-08-31'!$A$2:$N$122,14,FALSE),IF(_xlpm.x=0,"",_xlpm.x)))</f>
        <v/>
      </c>
      <c r="T1597" t="s">
        <v>71</v>
      </c>
      <c r="U1597" t="s">
        <v>254</v>
      </c>
      <c r="X1597" t="str">
        <f>IF(T1597="","",_xlfn.LET(_xlpm.x,VLOOKUP(T1597,'Drop-down_menus'!$F$2:$G$16,2,FALSE),IF(_xlpm.x=0,"",_xlpm.x)))</f>
        <v>https://orcid.org/0009-0002-6669-2911</v>
      </c>
      <c r="Y1597" t="str">
        <f>IF(U1597="","",_xlfn.LET(_xlpm.x,VLOOKUP(U1597,'Drop-down_menus'!$F$2:$G$16,2,FALSE),IF(_xlpm.x=0,"",_xlpm.x)))</f>
        <v/>
      </c>
      <c r="Z1597" t="str">
        <f>IF(V1597="","",_xlfn.LET(_xlpm.x,VLOOKUP(V1597,'Drop-down_menus'!$F$2:$G$16,2,FALSE),IF(_xlpm.x=0,"",_xlpm.x)))</f>
        <v/>
      </c>
      <c r="AA1597" t="str">
        <f>IF(W1597="","",_xlfn.LET(_xlpm.x,VLOOKUP(W1597,'Drop-down_menus'!$F$2:$G$16,2,FALSE),IF(_xlpm.x=0,"",_xlpm.x)))</f>
        <v/>
      </c>
      <c r="AB1597" t="s">
        <v>722</v>
      </c>
      <c r="AE1597" t="s">
        <v>723</v>
      </c>
    </row>
    <row r="1598" spans="1:31" hidden="1" x14ac:dyDescent="0.2">
      <c r="A1598" s="2" t="s">
        <v>415</v>
      </c>
      <c r="C1598">
        <v>3664</v>
      </c>
      <c r="D1598" t="s">
        <v>711</v>
      </c>
      <c r="E1598" t="s">
        <v>724</v>
      </c>
      <c r="I1598" t="s">
        <v>2611</v>
      </c>
      <c r="J1598" t="str">
        <f>IF($I1598="","",_xlfn.LET(_xlpm.x,VLOOKUP($I1598,'taxon-match_2026-08-31'!$A$2:$N$122,6,FALSE),IF(_xlpm.x=0,"",_xlpm.x)))</f>
        <v/>
      </c>
      <c r="K1598" t="str">
        <f>IF($I1598="","",_xlfn.LET(_xlpm.x,VLOOKUP($I1598,'taxon-match_2026-08-31'!$A$2:$N$122,4,FALSE),IF(_xlpm.x=0,"",_xlpm.x)))</f>
        <v/>
      </c>
      <c r="L1598" t="str">
        <f>IF($I1598="","",_xlfn.LET(_xlpm.x,VLOOKUP($I1598,'taxon-match_2026-08-31'!$A$2:$N$122,7,FALSE),IF(_xlpm.x=0,"",_xlpm.x)))</f>
        <v/>
      </c>
      <c r="M1598" t="str">
        <f>IF($I1598="","",_xlfn.LET(_xlpm.x,VLOOKUP($I1598,'taxon-match_2026-08-31'!$A$2:$N$122,8,FALSE),IF(_xlpm.x=0,"",_xlpm.x)))</f>
        <v/>
      </c>
      <c r="N1598" t="str">
        <f>IF($I1598="","",_xlfn.LET(_xlpm.x,VLOOKUP($I1598,'taxon-match_2026-08-31'!$A$2:$N$122,9,FALSE),IF(_xlpm.x=0,"",_xlpm.x)))</f>
        <v/>
      </c>
      <c r="O1598" t="str">
        <f>IF($I1598="","",_xlfn.LET(_xlpm.x,VLOOKUP($I1598,'taxon-match_2026-08-31'!$A$2:$N$122,10,FALSE),IF(_xlpm.x=0,"",_xlpm.x)))</f>
        <v/>
      </c>
      <c r="P1598" t="str">
        <f>IF($I1598="","",_xlfn.LET(_xlpm.x,VLOOKUP($I1598,'taxon-match_2026-08-31'!$A$2:$N$122,11,FALSE),IF(_xlpm.x=0,"",_xlpm.x)))</f>
        <v/>
      </c>
      <c r="Q1598" t="str">
        <f>IF($I1598="","",_xlfn.LET(_xlpm.x,VLOOKUP($I1598,'taxon-match_2026-08-31'!$A$2:$N$122,12,FALSE),IF(_xlpm.x=0,"",_xlpm.x)))</f>
        <v/>
      </c>
      <c r="R1598" t="str">
        <f>IF($I1598="","",_xlfn.LET(_xlpm.x,VLOOKUP($I1598,'taxon-match_2026-08-31'!$A$2:$N$122,14,FALSE),IF(_xlpm.x=0,"",_xlpm.x)))</f>
        <v/>
      </c>
      <c r="T1598" t="s">
        <v>71</v>
      </c>
      <c r="U1598" t="s">
        <v>254</v>
      </c>
      <c r="X1598" t="str">
        <f>IF(T1598="","",_xlfn.LET(_xlpm.x,VLOOKUP(T1598,'Drop-down_menus'!$F$2:$G$16,2,FALSE),IF(_xlpm.x=0,"",_xlpm.x)))</f>
        <v>https://orcid.org/0009-0002-6669-2911</v>
      </c>
      <c r="Y1598" t="str">
        <f>IF(U1598="","",_xlfn.LET(_xlpm.x,VLOOKUP(U1598,'Drop-down_menus'!$F$2:$G$16,2,FALSE),IF(_xlpm.x=0,"",_xlpm.x)))</f>
        <v/>
      </c>
      <c r="Z1598" t="str">
        <f>IF(V1598="","",_xlfn.LET(_xlpm.x,VLOOKUP(V1598,'Drop-down_menus'!$F$2:$G$16,2,FALSE),IF(_xlpm.x=0,"",_xlpm.x)))</f>
        <v/>
      </c>
      <c r="AA1598" t="str">
        <f>IF(W1598="","",_xlfn.LET(_xlpm.x,VLOOKUP(W1598,'Drop-down_menus'!$F$2:$G$16,2,FALSE),IF(_xlpm.x=0,"",_xlpm.x)))</f>
        <v/>
      </c>
      <c r="AB1598" t="s">
        <v>722</v>
      </c>
      <c r="AE1598" t="s">
        <v>723</v>
      </c>
    </row>
    <row r="1599" spans="1:31" hidden="1" x14ac:dyDescent="0.2">
      <c r="A1599" s="2" t="s">
        <v>415</v>
      </c>
      <c r="C1599">
        <v>3665</v>
      </c>
      <c r="D1599" t="s">
        <v>711</v>
      </c>
      <c r="E1599" t="s">
        <v>728</v>
      </c>
      <c r="I1599" t="s">
        <v>2611</v>
      </c>
      <c r="J1599" t="str">
        <f>IF($I1599="","",_xlfn.LET(_xlpm.x,VLOOKUP($I1599,'taxon-match_2026-08-31'!$A$2:$N$122,6,FALSE),IF(_xlpm.x=0,"",_xlpm.x)))</f>
        <v/>
      </c>
      <c r="K1599" t="str">
        <f>IF($I1599="","",_xlfn.LET(_xlpm.x,VLOOKUP($I1599,'taxon-match_2026-08-31'!$A$2:$N$122,4,FALSE),IF(_xlpm.x=0,"",_xlpm.x)))</f>
        <v/>
      </c>
      <c r="L1599" t="str">
        <f>IF($I1599="","",_xlfn.LET(_xlpm.x,VLOOKUP($I1599,'taxon-match_2026-08-31'!$A$2:$N$122,7,FALSE),IF(_xlpm.x=0,"",_xlpm.x)))</f>
        <v/>
      </c>
      <c r="M1599" t="str">
        <f>IF($I1599="","",_xlfn.LET(_xlpm.x,VLOOKUP($I1599,'taxon-match_2026-08-31'!$A$2:$N$122,8,FALSE),IF(_xlpm.x=0,"",_xlpm.x)))</f>
        <v/>
      </c>
      <c r="N1599" t="str">
        <f>IF($I1599="","",_xlfn.LET(_xlpm.x,VLOOKUP($I1599,'taxon-match_2026-08-31'!$A$2:$N$122,9,FALSE),IF(_xlpm.x=0,"",_xlpm.x)))</f>
        <v/>
      </c>
      <c r="O1599" t="str">
        <f>IF($I1599="","",_xlfn.LET(_xlpm.x,VLOOKUP($I1599,'taxon-match_2026-08-31'!$A$2:$N$122,10,FALSE),IF(_xlpm.x=0,"",_xlpm.x)))</f>
        <v/>
      </c>
      <c r="P1599" t="str">
        <f>IF($I1599="","",_xlfn.LET(_xlpm.x,VLOOKUP($I1599,'taxon-match_2026-08-31'!$A$2:$N$122,11,FALSE),IF(_xlpm.x=0,"",_xlpm.x)))</f>
        <v/>
      </c>
      <c r="Q1599" t="str">
        <f>IF($I1599="","",_xlfn.LET(_xlpm.x,VLOOKUP($I1599,'taxon-match_2026-08-31'!$A$2:$N$122,12,FALSE),IF(_xlpm.x=0,"",_xlpm.x)))</f>
        <v/>
      </c>
      <c r="R1599" t="str">
        <f>IF($I1599="","",_xlfn.LET(_xlpm.x,VLOOKUP($I1599,'taxon-match_2026-08-31'!$A$2:$N$122,14,FALSE),IF(_xlpm.x=0,"",_xlpm.x)))</f>
        <v/>
      </c>
      <c r="T1599" t="s">
        <v>71</v>
      </c>
      <c r="U1599" t="s">
        <v>254</v>
      </c>
      <c r="X1599" t="str">
        <f>IF(T1599="","",_xlfn.LET(_xlpm.x,VLOOKUP(T1599,'Drop-down_menus'!$F$2:$G$16,2,FALSE),IF(_xlpm.x=0,"",_xlpm.x)))</f>
        <v>https://orcid.org/0009-0002-6669-2911</v>
      </c>
      <c r="Y1599" t="str">
        <f>IF(U1599="","",_xlfn.LET(_xlpm.x,VLOOKUP(U1599,'Drop-down_menus'!$F$2:$G$16,2,FALSE),IF(_xlpm.x=0,"",_xlpm.x)))</f>
        <v/>
      </c>
      <c r="Z1599" t="str">
        <f>IF(V1599="","",_xlfn.LET(_xlpm.x,VLOOKUP(V1599,'Drop-down_menus'!$F$2:$G$16,2,FALSE),IF(_xlpm.x=0,"",_xlpm.x)))</f>
        <v/>
      </c>
      <c r="AA1599" t="str">
        <f>IF(W1599="","",_xlfn.LET(_xlpm.x,VLOOKUP(W1599,'Drop-down_menus'!$F$2:$G$16,2,FALSE),IF(_xlpm.x=0,"",_xlpm.x)))</f>
        <v/>
      </c>
      <c r="AE1599" t="s">
        <v>726</v>
      </c>
    </row>
    <row r="1600" spans="1:31" hidden="1" x14ac:dyDescent="0.2">
      <c r="A1600" s="2" t="s">
        <v>418</v>
      </c>
      <c r="C1600">
        <v>3666</v>
      </c>
      <c r="D1600" t="s">
        <v>711</v>
      </c>
      <c r="E1600" t="s">
        <v>741</v>
      </c>
      <c r="I1600" t="s">
        <v>2611</v>
      </c>
      <c r="J1600" t="str">
        <f>IF($I1600="","",_xlfn.LET(_xlpm.x,VLOOKUP($I1600,'taxon-match_2026-08-31'!$A$2:$N$122,6,FALSE),IF(_xlpm.x=0,"",_xlpm.x)))</f>
        <v/>
      </c>
      <c r="K1600" t="str">
        <f>IF($I1600="","",_xlfn.LET(_xlpm.x,VLOOKUP($I1600,'taxon-match_2026-08-31'!$A$2:$N$122,4,FALSE),IF(_xlpm.x=0,"",_xlpm.x)))</f>
        <v/>
      </c>
      <c r="L1600" t="str">
        <f>IF($I1600="","",_xlfn.LET(_xlpm.x,VLOOKUP($I1600,'taxon-match_2026-08-31'!$A$2:$N$122,7,FALSE),IF(_xlpm.x=0,"",_xlpm.x)))</f>
        <v/>
      </c>
      <c r="M1600" t="str">
        <f>IF($I1600="","",_xlfn.LET(_xlpm.x,VLOOKUP($I1600,'taxon-match_2026-08-31'!$A$2:$N$122,8,FALSE),IF(_xlpm.x=0,"",_xlpm.x)))</f>
        <v/>
      </c>
      <c r="N1600" t="str">
        <f>IF($I1600="","",_xlfn.LET(_xlpm.x,VLOOKUP($I1600,'taxon-match_2026-08-31'!$A$2:$N$122,9,FALSE),IF(_xlpm.x=0,"",_xlpm.x)))</f>
        <v/>
      </c>
      <c r="O1600" t="str">
        <f>IF($I1600="","",_xlfn.LET(_xlpm.x,VLOOKUP($I1600,'taxon-match_2026-08-31'!$A$2:$N$122,10,FALSE),IF(_xlpm.x=0,"",_xlpm.x)))</f>
        <v/>
      </c>
      <c r="P1600" t="str">
        <f>IF($I1600="","",_xlfn.LET(_xlpm.x,VLOOKUP($I1600,'taxon-match_2026-08-31'!$A$2:$N$122,11,FALSE),IF(_xlpm.x=0,"",_xlpm.x)))</f>
        <v/>
      </c>
      <c r="Q1600" t="str">
        <f>IF($I1600="","",_xlfn.LET(_xlpm.x,VLOOKUP($I1600,'taxon-match_2026-08-31'!$A$2:$N$122,12,FALSE),IF(_xlpm.x=0,"",_xlpm.x)))</f>
        <v/>
      </c>
      <c r="R1600" t="str">
        <f>IF($I1600="","",_xlfn.LET(_xlpm.x,VLOOKUP($I1600,'taxon-match_2026-08-31'!$A$2:$N$122,14,FALSE),IF(_xlpm.x=0,"",_xlpm.x)))</f>
        <v/>
      </c>
      <c r="T1600" t="s">
        <v>71</v>
      </c>
      <c r="U1600" t="s">
        <v>254</v>
      </c>
      <c r="X1600" t="str">
        <f>IF(T1600="","",_xlfn.LET(_xlpm.x,VLOOKUP(T1600,'Drop-down_menus'!$F$2:$G$16,2,FALSE),IF(_xlpm.x=0,"",_xlpm.x)))</f>
        <v>https://orcid.org/0009-0002-6669-2911</v>
      </c>
      <c r="Y1600" t="str">
        <f>IF(U1600="","",_xlfn.LET(_xlpm.x,VLOOKUP(U1600,'Drop-down_menus'!$F$2:$G$16,2,FALSE),IF(_xlpm.x=0,"",_xlpm.x)))</f>
        <v/>
      </c>
      <c r="Z1600" t="str">
        <f>IF(V1600="","",_xlfn.LET(_xlpm.x,VLOOKUP(V1600,'Drop-down_menus'!$F$2:$G$16,2,FALSE),IF(_xlpm.x=0,"",_xlpm.x)))</f>
        <v/>
      </c>
      <c r="AA1600" t="str">
        <f>IF(W1600="","",_xlfn.LET(_xlpm.x,VLOOKUP(W1600,'Drop-down_menus'!$F$2:$G$16,2,FALSE),IF(_xlpm.x=0,"",_xlpm.x)))</f>
        <v/>
      </c>
      <c r="AE1600" t="s">
        <v>739</v>
      </c>
    </row>
    <row r="1601" spans="1:31" hidden="1" x14ac:dyDescent="0.2">
      <c r="A1601" s="2" t="s">
        <v>418</v>
      </c>
      <c r="C1601">
        <v>3667</v>
      </c>
      <c r="D1601" t="s">
        <v>711</v>
      </c>
      <c r="E1601" t="s">
        <v>721</v>
      </c>
      <c r="I1601" t="s">
        <v>2611</v>
      </c>
      <c r="J1601" t="str">
        <f>IF($I1601="","",_xlfn.LET(_xlpm.x,VLOOKUP($I1601,'taxon-match_2026-08-31'!$A$2:$N$122,6,FALSE),IF(_xlpm.x=0,"",_xlpm.x)))</f>
        <v/>
      </c>
      <c r="K1601" t="str">
        <f>IF($I1601="","",_xlfn.LET(_xlpm.x,VLOOKUP($I1601,'taxon-match_2026-08-31'!$A$2:$N$122,4,FALSE),IF(_xlpm.x=0,"",_xlpm.x)))</f>
        <v/>
      </c>
      <c r="L1601" t="str">
        <f>IF($I1601="","",_xlfn.LET(_xlpm.x,VLOOKUP($I1601,'taxon-match_2026-08-31'!$A$2:$N$122,7,FALSE),IF(_xlpm.x=0,"",_xlpm.x)))</f>
        <v/>
      </c>
      <c r="M1601" t="str">
        <f>IF($I1601="","",_xlfn.LET(_xlpm.x,VLOOKUP($I1601,'taxon-match_2026-08-31'!$A$2:$N$122,8,FALSE),IF(_xlpm.x=0,"",_xlpm.x)))</f>
        <v/>
      </c>
      <c r="N1601" t="str">
        <f>IF($I1601="","",_xlfn.LET(_xlpm.x,VLOOKUP($I1601,'taxon-match_2026-08-31'!$A$2:$N$122,9,FALSE),IF(_xlpm.x=0,"",_xlpm.x)))</f>
        <v/>
      </c>
      <c r="O1601" t="str">
        <f>IF($I1601="","",_xlfn.LET(_xlpm.x,VLOOKUP($I1601,'taxon-match_2026-08-31'!$A$2:$N$122,10,FALSE),IF(_xlpm.x=0,"",_xlpm.x)))</f>
        <v/>
      </c>
      <c r="P1601" t="str">
        <f>IF($I1601="","",_xlfn.LET(_xlpm.x,VLOOKUP($I1601,'taxon-match_2026-08-31'!$A$2:$N$122,11,FALSE),IF(_xlpm.x=0,"",_xlpm.x)))</f>
        <v/>
      </c>
      <c r="Q1601" t="str">
        <f>IF($I1601="","",_xlfn.LET(_xlpm.x,VLOOKUP($I1601,'taxon-match_2026-08-31'!$A$2:$N$122,12,FALSE),IF(_xlpm.x=0,"",_xlpm.x)))</f>
        <v/>
      </c>
      <c r="R1601" t="str">
        <f>IF($I1601="","",_xlfn.LET(_xlpm.x,VLOOKUP($I1601,'taxon-match_2026-08-31'!$A$2:$N$122,14,FALSE),IF(_xlpm.x=0,"",_xlpm.x)))</f>
        <v/>
      </c>
      <c r="T1601" t="s">
        <v>71</v>
      </c>
      <c r="U1601" t="s">
        <v>254</v>
      </c>
      <c r="X1601" t="str">
        <f>IF(T1601="","",_xlfn.LET(_xlpm.x,VLOOKUP(T1601,'Drop-down_menus'!$F$2:$G$16,2,FALSE),IF(_xlpm.x=0,"",_xlpm.x)))</f>
        <v>https://orcid.org/0009-0002-6669-2911</v>
      </c>
      <c r="Y1601" t="str">
        <f>IF(U1601="","",_xlfn.LET(_xlpm.x,VLOOKUP(U1601,'Drop-down_menus'!$F$2:$G$16,2,FALSE),IF(_xlpm.x=0,"",_xlpm.x)))</f>
        <v/>
      </c>
      <c r="Z1601" t="str">
        <f>IF(V1601="","",_xlfn.LET(_xlpm.x,VLOOKUP(V1601,'Drop-down_menus'!$F$2:$G$16,2,FALSE),IF(_xlpm.x=0,"",_xlpm.x)))</f>
        <v/>
      </c>
      <c r="AA1601" t="str">
        <f>IF(W1601="","",_xlfn.LET(_xlpm.x,VLOOKUP(W1601,'Drop-down_menus'!$F$2:$G$16,2,FALSE),IF(_xlpm.x=0,"",_xlpm.x)))</f>
        <v/>
      </c>
      <c r="AB1601" t="s">
        <v>722</v>
      </c>
      <c r="AE1601" t="s">
        <v>723</v>
      </c>
    </row>
    <row r="1602" spans="1:31" hidden="1" x14ac:dyDescent="0.2">
      <c r="A1602" s="2" t="s">
        <v>418</v>
      </c>
      <c r="C1602">
        <v>3668</v>
      </c>
      <c r="D1602" t="s">
        <v>711</v>
      </c>
      <c r="E1602" t="s">
        <v>721</v>
      </c>
      <c r="I1602" t="s">
        <v>2611</v>
      </c>
      <c r="J1602" t="str">
        <f>IF($I1602="","",_xlfn.LET(_xlpm.x,VLOOKUP($I1602,'taxon-match_2026-08-31'!$A$2:$N$122,6,FALSE),IF(_xlpm.x=0,"",_xlpm.x)))</f>
        <v/>
      </c>
      <c r="K1602" t="str">
        <f>IF($I1602="","",_xlfn.LET(_xlpm.x,VLOOKUP($I1602,'taxon-match_2026-08-31'!$A$2:$N$122,4,FALSE),IF(_xlpm.x=0,"",_xlpm.x)))</f>
        <v/>
      </c>
      <c r="L1602" t="str">
        <f>IF($I1602="","",_xlfn.LET(_xlpm.x,VLOOKUP($I1602,'taxon-match_2026-08-31'!$A$2:$N$122,7,FALSE),IF(_xlpm.x=0,"",_xlpm.x)))</f>
        <v/>
      </c>
      <c r="M1602" t="str">
        <f>IF($I1602="","",_xlfn.LET(_xlpm.x,VLOOKUP($I1602,'taxon-match_2026-08-31'!$A$2:$N$122,8,FALSE),IF(_xlpm.x=0,"",_xlpm.x)))</f>
        <v/>
      </c>
      <c r="N1602" t="str">
        <f>IF($I1602="","",_xlfn.LET(_xlpm.x,VLOOKUP($I1602,'taxon-match_2026-08-31'!$A$2:$N$122,9,FALSE),IF(_xlpm.x=0,"",_xlpm.x)))</f>
        <v/>
      </c>
      <c r="O1602" t="str">
        <f>IF($I1602="","",_xlfn.LET(_xlpm.x,VLOOKUP($I1602,'taxon-match_2026-08-31'!$A$2:$N$122,10,FALSE),IF(_xlpm.x=0,"",_xlpm.x)))</f>
        <v/>
      </c>
      <c r="P1602" t="str">
        <f>IF($I1602="","",_xlfn.LET(_xlpm.x,VLOOKUP($I1602,'taxon-match_2026-08-31'!$A$2:$N$122,11,FALSE),IF(_xlpm.x=0,"",_xlpm.x)))</f>
        <v/>
      </c>
      <c r="Q1602" t="str">
        <f>IF($I1602="","",_xlfn.LET(_xlpm.x,VLOOKUP($I1602,'taxon-match_2026-08-31'!$A$2:$N$122,12,FALSE),IF(_xlpm.x=0,"",_xlpm.x)))</f>
        <v/>
      </c>
      <c r="R1602" t="str">
        <f>IF($I1602="","",_xlfn.LET(_xlpm.x,VLOOKUP($I1602,'taxon-match_2026-08-31'!$A$2:$N$122,14,FALSE),IF(_xlpm.x=0,"",_xlpm.x)))</f>
        <v/>
      </c>
      <c r="T1602" t="s">
        <v>71</v>
      </c>
      <c r="U1602" t="s">
        <v>254</v>
      </c>
      <c r="X1602" t="str">
        <f>IF(T1602="","",_xlfn.LET(_xlpm.x,VLOOKUP(T1602,'Drop-down_menus'!$F$2:$G$16,2,FALSE),IF(_xlpm.x=0,"",_xlpm.x)))</f>
        <v>https://orcid.org/0009-0002-6669-2911</v>
      </c>
      <c r="Y1602" t="str">
        <f>IF(U1602="","",_xlfn.LET(_xlpm.x,VLOOKUP(U1602,'Drop-down_menus'!$F$2:$G$16,2,FALSE),IF(_xlpm.x=0,"",_xlpm.x)))</f>
        <v/>
      </c>
      <c r="Z1602" t="str">
        <f>IF(V1602="","",_xlfn.LET(_xlpm.x,VLOOKUP(V1602,'Drop-down_menus'!$F$2:$G$16,2,FALSE),IF(_xlpm.x=0,"",_xlpm.x)))</f>
        <v/>
      </c>
      <c r="AA1602" t="str">
        <f>IF(W1602="","",_xlfn.LET(_xlpm.x,VLOOKUP(W1602,'Drop-down_menus'!$F$2:$G$16,2,FALSE),IF(_xlpm.x=0,"",_xlpm.x)))</f>
        <v/>
      </c>
      <c r="AB1602" t="s">
        <v>722</v>
      </c>
      <c r="AE1602" t="s">
        <v>723</v>
      </c>
    </row>
    <row r="1603" spans="1:31" hidden="1" x14ac:dyDescent="0.2">
      <c r="A1603" s="2" t="s">
        <v>418</v>
      </c>
      <c r="C1603">
        <v>3669</v>
      </c>
      <c r="D1603" t="s">
        <v>711</v>
      </c>
      <c r="E1603" t="s">
        <v>724</v>
      </c>
      <c r="I1603" t="s">
        <v>2611</v>
      </c>
      <c r="J1603" t="str">
        <f>IF($I1603="","",_xlfn.LET(_xlpm.x,VLOOKUP($I1603,'taxon-match_2026-08-31'!$A$2:$N$122,6,FALSE),IF(_xlpm.x=0,"",_xlpm.x)))</f>
        <v/>
      </c>
      <c r="K1603" t="str">
        <f>IF($I1603="","",_xlfn.LET(_xlpm.x,VLOOKUP($I1603,'taxon-match_2026-08-31'!$A$2:$N$122,4,FALSE),IF(_xlpm.x=0,"",_xlpm.x)))</f>
        <v/>
      </c>
      <c r="L1603" t="str">
        <f>IF($I1603="","",_xlfn.LET(_xlpm.x,VLOOKUP($I1603,'taxon-match_2026-08-31'!$A$2:$N$122,7,FALSE),IF(_xlpm.x=0,"",_xlpm.x)))</f>
        <v/>
      </c>
      <c r="M1603" t="str">
        <f>IF($I1603="","",_xlfn.LET(_xlpm.x,VLOOKUP($I1603,'taxon-match_2026-08-31'!$A$2:$N$122,8,FALSE),IF(_xlpm.x=0,"",_xlpm.x)))</f>
        <v/>
      </c>
      <c r="N1603" t="str">
        <f>IF($I1603="","",_xlfn.LET(_xlpm.x,VLOOKUP($I1603,'taxon-match_2026-08-31'!$A$2:$N$122,9,FALSE),IF(_xlpm.x=0,"",_xlpm.x)))</f>
        <v/>
      </c>
      <c r="O1603" t="str">
        <f>IF($I1603="","",_xlfn.LET(_xlpm.x,VLOOKUP($I1603,'taxon-match_2026-08-31'!$A$2:$N$122,10,FALSE),IF(_xlpm.x=0,"",_xlpm.x)))</f>
        <v/>
      </c>
      <c r="P1603" t="str">
        <f>IF($I1603="","",_xlfn.LET(_xlpm.x,VLOOKUP($I1603,'taxon-match_2026-08-31'!$A$2:$N$122,11,FALSE),IF(_xlpm.x=0,"",_xlpm.x)))</f>
        <v/>
      </c>
      <c r="Q1603" t="str">
        <f>IF($I1603="","",_xlfn.LET(_xlpm.x,VLOOKUP($I1603,'taxon-match_2026-08-31'!$A$2:$N$122,12,FALSE),IF(_xlpm.x=0,"",_xlpm.x)))</f>
        <v/>
      </c>
      <c r="R1603" t="str">
        <f>IF($I1603="","",_xlfn.LET(_xlpm.x,VLOOKUP($I1603,'taxon-match_2026-08-31'!$A$2:$N$122,14,FALSE),IF(_xlpm.x=0,"",_xlpm.x)))</f>
        <v/>
      </c>
      <c r="T1603" t="s">
        <v>71</v>
      </c>
      <c r="U1603" t="s">
        <v>254</v>
      </c>
      <c r="X1603" t="str">
        <f>IF(T1603="","",_xlfn.LET(_xlpm.x,VLOOKUP(T1603,'Drop-down_menus'!$F$2:$G$16,2,FALSE),IF(_xlpm.x=0,"",_xlpm.x)))</f>
        <v>https://orcid.org/0009-0002-6669-2911</v>
      </c>
      <c r="Y1603" t="str">
        <f>IF(U1603="","",_xlfn.LET(_xlpm.x,VLOOKUP(U1603,'Drop-down_menus'!$F$2:$G$16,2,FALSE),IF(_xlpm.x=0,"",_xlpm.x)))</f>
        <v/>
      </c>
      <c r="Z1603" t="str">
        <f>IF(V1603="","",_xlfn.LET(_xlpm.x,VLOOKUP(V1603,'Drop-down_menus'!$F$2:$G$16,2,FALSE),IF(_xlpm.x=0,"",_xlpm.x)))</f>
        <v/>
      </c>
      <c r="AA1603" t="str">
        <f>IF(W1603="","",_xlfn.LET(_xlpm.x,VLOOKUP(W1603,'Drop-down_menus'!$F$2:$G$16,2,FALSE),IF(_xlpm.x=0,"",_xlpm.x)))</f>
        <v/>
      </c>
      <c r="AB1603" t="s">
        <v>722</v>
      </c>
      <c r="AE1603" t="s">
        <v>723</v>
      </c>
    </row>
    <row r="1604" spans="1:31" hidden="1" x14ac:dyDescent="0.2">
      <c r="A1604" s="2" t="s">
        <v>418</v>
      </c>
      <c r="C1604">
        <v>3670</v>
      </c>
      <c r="D1604" t="s">
        <v>711</v>
      </c>
      <c r="E1604" t="s">
        <v>724</v>
      </c>
      <c r="I1604" t="s">
        <v>2611</v>
      </c>
      <c r="J1604" t="str">
        <f>IF($I1604="","",_xlfn.LET(_xlpm.x,VLOOKUP($I1604,'taxon-match_2026-08-31'!$A$2:$N$122,6,FALSE),IF(_xlpm.x=0,"",_xlpm.x)))</f>
        <v/>
      </c>
      <c r="K1604" t="str">
        <f>IF($I1604="","",_xlfn.LET(_xlpm.x,VLOOKUP($I1604,'taxon-match_2026-08-31'!$A$2:$N$122,4,FALSE),IF(_xlpm.x=0,"",_xlpm.x)))</f>
        <v/>
      </c>
      <c r="L1604" t="str">
        <f>IF($I1604="","",_xlfn.LET(_xlpm.x,VLOOKUP($I1604,'taxon-match_2026-08-31'!$A$2:$N$122,7,FALSE),IF(_xlpm.x=0,"",_xlpm.x)))</f>
        <v/>
      </c>
      <c r="M1604" t="str">
        <f>IF($I1604="","",_xlfn.LET(_xlpm.x,VLOOKUP($I1604,'taxon-match_2026-08-31'!$A$2:$N$122,8,FALSE),IF(_xlpm.x=0,"",_xlpm.x)))</f>
        <v/>
      </c>
      <c r="N1604" t="str">
        <f>IF($I1604="","",_xlfn.LET(_xlpm.x,VLOOKUP($I1604,'taxon-match_2026-08-31'!$A$2:$N$122,9,FALSE),IF(_xlpm.x=0,"",_xlpm.x)))</f>
        <v/>
      </c>
      <c r="O1604" t="str">
        <f>IF($I1604="","",_xlfn.LET(_xlpm.x,VLOOKUP($I1604,'taxon-match_2026-08-31'!$A$2:$N$122,10,FALSE),IF(_xlpm.x=0,"",_xlpm.x)))</f>
        <v/>
      </c>
      <c r="P1604" t="str">
        <f>IF($I1604="","",_xlfn.LET(_xlpm.x,VLOOKUP($I1604,'taxon-match_2026-08-31'!$A$2:$N$122,11,FALSE),IF(_xlpm.x=0,"",_xlpm.x)))</f>
        <v/>
      </c>
      <c r="Q1604" t="str">
        <f>IF($I1604="","",_xlfn.LET(_xlpm.x,VLOOKUP($I1604,'taxon-match_2026-08-31'!$A$2:$N$122,12,FALSE),IF(_xlpm.x=0,"",_xlpm.x)))</f>
        <v/>
      </c>
      <c r="R1604" t="str">
        <f>IF($I1604="","",_xlfn.LET(_xlpm.x,VLOOKUP($I1604,'taxon-match_2026-08-31'!$A$2:$N$122,14,FALSE),IF(_xlpm.x=0,"",_xlpm.x)))</f>
        <v/>
      </c>
      <c r="T1604" t="s">
        <v>71</v>
      </c>
      <c r="U1604" t="s">
        <v>254</v>
      </c>
      <c r="X1604" t="str">
        <f>IF(T1604="","",_xlfn.LET(_xlpm.x,VLOOKUP(T1604,'Drop-down_menus'!$F$2:$G$16,2,FALSE),IF(_xlpm.x=0,"",_xlpm.x)))</f>
        <v>https://orcid.org/0009-0002-6669-2911</v>
      </c>
      <c r="Y1604" t="str">
        <f>IF(U1604="","",_xlfn.LET(_xlpm.x,VLOOKUP(U1604,'Drop-down_menus'!$F$2:$G$16,2,FALSE),IF(_xlpm.x=0,"",_xlpm.x)))</f>
        <v/>
      </c>
      <c r="Z1604" t="str">
        <f>IF(V1604="","",_xlfn.LET(_xlpm.x,VLOOKUP(V1604,'Drop-down_menus'!$F$2:$G$16,2,FALSE),IF(_xlpm.x=0,"",_xlpm.x)))</f>
        <v/>
      </c>
      <c r="AA1604" t="str">
        <f>IF(W1604="","",_xlfn.LET(_xlpm.x,VLOOKUP(W1604,'Drop-down_menus'!$F$2:$G$16,2,FALSE),IF(_xlpm.x=0,"",_xlpm.x)))</f>
        <v/>
      </c>
      <c r="AB1604" t="s">
        <v>722</v>
      </c>
      <c r="AE1604" t="s">
        <v>723</v>
      </c>
    </row>
    <row r="1605" spans="1:31" hidden="1" x14ac:dyDescent="0.2">
      <c r="A1605" s="2" t="s">
        <v>418</v>
      </c>
      <c r="C1605">
        <v>3671</v>
      </c>
      <c r="D1605" t="s">
        <v>711</v>
      </c>
      <c r="E1605" t="s">
        <v>728</v>
      </c>
      <c r="I1605" t="s">
        <v>2611</v>
      </c>
      <c r="J1605" t="str">
        <f>IF($I1605="","",_xlfn.LET(_xlpm.x,VLOOKUP($I1605,'taxon-match_2026-08-31'!$A$2:$N$122,6,FALSE),IF(_xlpm.x=0,"",_xlpm.x)))</f>
        <v/>
      </c>
      <c r="K1605" t="str">
        <f>IF($I1605="","",_xlfn.LET(_xlpm.x,VLOOKUP($I1605,'taxon-match_2026-08-31'!$A$2:$N$122,4,FALSE),IF(_xlpm.x=0,"",_xlpm.x)))</f>
        <v/>
      </c>
      <c r="L1605" t="str">
        <f>IF($I1605="","",_xlfn.LET(_xlpm.x,VLOOKUP($I1605,'taxon-match_2026-08-31'!$A$2:$N$122,7,FALSE),IF(_xlpm.x=0,"",_xlpm.x)))</f>
        <v/>
      </c>
      <c r="M1605" t="str">
        <f>IF($I1605="","",_xlfn.LET(_xlpm.x,VLOOKUP($I1605,'taxon-match_2026-08-31'!$A$2:$N$122,8,FALSE),IF(_xlpm.x=0,"",_xlpm.x)))</f>
        <v/>
      </c>
      <c r="N1605" t="str">
        <f>IF($I1605="","",_xlfn.LET(_xlpm.x,VLOOKUP($I1605,'taxon-match_2026-08-31'!$A$2:$N$122,9,FALSE),IF(_xlpm.x=0,"",_xlpm.x)))</f>
        <v/>
      </c>
      <c r="O1605" t="str">
        <f>IF($I1605="","",_xlfn.LET(_xlpm.x,VLOOKUP($I1605,'taxon-match_2026-08-31'!$A$2:$N$122,10,FALSE),IF(_xlpm.x=0,"",_xlpm.x)))</f>
        <v/>
      </c>
      <c r="P1605" t="str">
        <f>IF($I1605="","",_xlfn.LET(_xlpm.x,VLOOKUP($I1605,'taxon-match_2026-08-31'!$A$2:$N$122,11,FALSE),IF(_xlpm.x=0,"",_xlpm.x)))</f>
        <v/>
      </c>
      <c r="Q1605" t="str">
        <f>IF($I1605="","",_xlfn.LET(_xlpm.x,VLOOKUP($I1605,'taxon-match_2026-08-31'!$A$2:$N$122,12,FALSE),IF(_xlpm.x=0,"",_xlpm.x)))</f>
        <v/>
      </c>
      <c r="R1605" t="str">
        <f>IF($I1605="","",_xlfn.LET(_xlpm.x,VLOOKUP($I1605,'taxon-match_2026-08-31'!$A$2:$N$122,14,FALSE),IF(_xlpm.x=0,"",_xlpm.x)))</f>
        <v/>
      </c>
      <c r="T1605" t="s">
        <v>71</v>
      </c>
      <c r="U1605" t="s">
        <v>254</v>
      </c>
      <c r="X1605" t="str">
        <f>IF(T1605="","",_xlfn.LET(_xlpm.x,VLOOKUP(T1605,'Drop-down_menus'!$F$2:$G$16,2,FALSE),IF(_xlpm.x=0,"",_xlpm.x)))</f>
        <v>https://orcid.org/0009-0002-6669-2911</v>
      </c>
      <c r="Y1605" t="str">
        <f>IF(U1605="","",_xlfn.LET(_xlpm.x,VLOOKUP(U1605,'Drop-down_menus'!$F$2:$G$16,2,FALSE),IF(_xlpm.x=0,"",_xlpm.x)))</f>
        <v/>
      </c>
      <c r="Z1605" t="str">
        <f>IF(V1605="","",_xlfn.LET(_xlpm.x,VLOOKUP(V1605,'Drop-down_menus'!$F$2:$G$16,2,FALSE),IF(_xlpm.x=0,"",_xlpm.x)))</f>
        <v/>
      </c>
      <c r="AA1605" t="str">
        <f>IF(W1605="","",_xlfn.LET(_xlpm.x,VLOOKUP(W1605,'Drop-down_menus'!$F$2:$G$16,2,FALSE),IF(_xlpm.x=0,"",_xlpm.x)))</f>
        <v/>
      </c>
      <c r="AE1605" t="s">
        <v>726</v>
      </c>
    </row>
    <row r="1606" spans="1:31" hidden="1" x14ac:dyDescent="0.2">
      <c r="A1606" s="2" t="s">
        <v>421</v>
      </c>
      <c r="C1606">
        <v>3672</v>
      </c>
      <c r="D1606" t="s">
        <v>711</v>
      </c>
      <c r="E1606" t="s">
        <v>741</v>
      </c>
      <c r="I1606" t="s">
        <v>2611</v>
      </c>
      <c r="J1606" t="str">
        <f>IF($I1606="","",_xlfn.LET(_xlpm.x,VLOOKUP($I1606,'taxon-match_2026-08-31'!$A$2:$N$122,6,FALSE),IF(_xlpm.x=0,"",_xlpm.x)))</f>
        <v/>
      </c>
      <c r="K1606" t="str">
        <f>IF($I1606="","",_xlfn.LET(_xlpm.x,VLOOKUP($I1606,'taxon-match_2026-08-31'!$A$2:$N$122,4,FALSE),IF(_xlpm.x=0,"",_xlpm.x)))</f>
        <v/>
      </c>
      <c r="L1606" t="str">
        <f>IF($I1606="","",_xlfn.LET(_xlpm.x,VLOOKUP($I1606,'taxon-match_2026-08-31'!$A$2:$N$122,7,FALSE),IF(_xlpm.x=0,"",_xlpm.x)))</f>
        <v/>
      </c>
      <c r="M1606" t="str">
        <f>IF($I1606="","",_xlfn.LET(_xlpm.x,VLOOKUP($I1606,'taxon-match_2026-08-31'!$A$2:$N$122,8,FALSE),IF(_xlpm.x=0,"",_xlpm.x)))</f>
        <v/>
      </c>
      <c r="N1606" t="str">
        <f>IF($I1606="","",_xlfn.LET(_xlpm.x,VLOOKUP($I1606,'taxon-match_2026-08-31'!$A$2:$N$122,9,FALSE),IF(_xlpm.x=0,"",_xlpm.x)))</f>
        <v/>
      </c>
      <c r="O1606" t="str">
        <f>IF($I1606="","",_xlfn.LET(_xlpm.x,VLOOKUP($I1606,'taxon-match_2026-08-31'!$A$2:$N$122,10,FALSE),IF(_xlpm.x=0,"",_xlpm.x)))</f>
        <v/>
      </c>
      <c r="P1606" t="str">
        <f>IF($I1606="","",_xlfn.LET(_xlpm.x,VLOOKUP($I1606,'taxon-match_2026-08-31'!$A$2:$N$122,11,FALSE),IF(_xlpm.x=0,"",_xlpm.x)))</f>
        <v/>
      </c>
      <c r="Q1606" t="str">
        <f>IF($I1606="","",_xlfn.LET(_xlpm.x,VLOOKUP($I1606,'taxon-match_2026-08-31'!$A$2:$N$122,12,FALSE),IF(_xlpm.x=0,"",_xlpm.x)))</f>
        <v/>
      </c>
      <c r="R1606" t="str">
        <f>IF($I1606="","",_xlfn.LET(_xlpm.x,VLOOKUP($I1606,'taxon-match_2026-08-31'!$A$2:$N$122,14,FALSE),IF(_xlpm.x=0,"",_xlpm.x)))</f>
        <v/>
      </c>
      <c r="T1606" t="s">
        <v>71</v>
      </c>
      <c r="U1606" t="s">
        <v>254</v>
      </c>
      <c r="X1606" t="str">
        <f>IF(T1606="","",_xlfn.LET(_xlpm.x,VLOOKUP(T1606,'Drop-down_menus'!$F$2:$G$16,2,FALSE),IF(_xlpm.x=0,"",_xlpm.x)))</f>
        <v>https://orcid.org/0009-0002-6669-2911</v>
      </c>
      <c r="Y1606" t="str">
        <f>IF(U1606="","",_xlfn.LET(_xlpm.x,VLOOKUP(U1606,'Drop-down_menus'!$F$2:$G$16,2,FALSE),IF(_xlpm.x=0,"",_xlpm.x)))</f>
        <v/>
      </c>
      <c r="Z1606" t="str">
        <f>IF(V1606="","",_xlfn.LET(_xlpm.x,VLOOKUP(V1606,'Drop-down_menus'!$F$2:$G$16,2,FALSE),IF(_xlpm.x=0,"",_xlpm.x)))</f>
        <v/>
      </c>
      <c r="AA1606" t="str">
        <f>IF(W1606="","",_xlfn.LET(_xlpm.x,VLOOKUP(W1606,'Drop-down_menus'!$F$2:$G$16,2,FALSE),IF(_xlpm.x=0,"",_xlpm.x)))</f>
        <v/>
      </c>
      <c r="AE1606" t="s">
        <v>739</v>
      </c>
    </row>
    <row r="1607" spans="1:31" hidden="1" x14ac:dyDescent="0.2">
      <c r="A1607" s="2" t="s">
        <v>421</v>
      </c>
      <c r="C1607">
        <v>3673</v>
      </c>
      <c r="D1607" t="s">
        <v>711</v>
      </c>
      <c r="E1607" t="s">
        <v>721</v>
      </c>
      <c r="I1607" t="s">
        <v>2611</v>
      </c>
      <c r="J1607" t="str">
        <f>IF($I1607="","",_xlfn.LET(_xlpm.x,VLOOKUP($I1607,'taxon-match_2026-08-31'!$A$2:$N$122,6,FALSE),IF(_xlpm.x=0,"",_xlpm.x)))</f>
        <v/>
      </c>
      <c r="K1607" t="str">
        <f>IF($I1607="","",_xlfn.LET(_xlpm.x,VLOOKUP($I1607,'taxon-match_2026-08-31'!$A$2:$N$122,4,FALSE),IF(_xlpm.x=0,"",_xlpm.x)))</f>
        <v/>
      </c>
      <c r="L1607" t="str">
        <f>IF($I1607="","",_xlfn.LET(_xlpm.x,VLOOKUP($I1607,'taxon-match_2026-08-31'!$A$2:$N$122,7,FALSE),IF(_xlpm.x=0,"",_xlpm.x)))</f>
        <v/>
      </c>
      <c r="M1607" t="str">
        <f>IF($I1607="","",_xlfn.LET(_xlpm.x,VLOOKUP($I1607,'taxon-match_2026-08-31'!$A$2:$N$122,8,FALSE),IF(_xlpm.x=0,"",_xlpm.x)))</f>
        <v/>
      </c>
      <c r="N1607" t="str">
        <f>IF($I1607="","",_xlfn.LET(_xlpm.x,VLOOKUP($I1607,'taxon-match_2026-08-31'!$A$2:$N$122,9,FALSE),IF(_xlpm.x=0,"",_xlpm.x)))</f>
        <v/>
      </c>
      <c r="O1607" t="str">
        <f>IF($I1607="","",_xlfn.LET(_xlpm.x,VLOOKUP($I1607,'taxon-match_2026-08-31'!$A$2:$N$122,10,FALSE),IF(_xlpm.x=0,"",_xlpm.x)))</f>
        <v/>
      </c>
      <c r="P1607" t="str">
        <f>IF($I1607="","",_xlfn.LET(_xlpm.x,VLOOKUP($I1607,'taxon-match_2026-08-31'!$A$2:$N$122,11,FALSE),IF(_xlpm.x=0,"",_xlpm.x)))</f>
        <v/>
      </c>
      <c r="Q1607" t="str">
        <f>IF($I1607="","",_xlfn.LET(_xlpm.x,VLOOKUP($I1607,'taxon-match_2026-08-31'!$A$2:$N$122,12,FALSE),IF(_xlpm.x=0,"",_xlpm.x)))</f>
        <v/>
      </c>
      <c r="R1607" t="str">
        <f>IF($I1607="","",_xlfn.LET(_xlpm.x,VLOOKUP($I1607,'taxon-match_2026-08-31'!$A$2:$N$122,14,FALSE),IF(_xlpm.x=0,"",_xlpm.x)))</f>
        <v/>
      </c>
      <c r="T1607" t="s">
        <v>71</v>
      </c>
      <c r="U1607" t="s">
        <v>254</v>
      </c>
      <c r="X1607" t="str">
        <f>IF(T1607="","",_xlfn.LET(_xlpm.x,VLOOKUP(T1607,'Drop-down_menus'!$F$2:$G$16,2,FALSE),IF(_xlpm.x=0,"",_xlpm.x)))</f>
        <v>https://orcid.org/0009-0002-6669-2911</v>
      </c>
      <c r="Y1607" t="str">
        <f>IF(U1607="","",_xlfn.LET(_xlpm.x,VLOOKUP(U1607,'Drop-down_menus'!$F$2:$G$16,2,FALSE),IF(_xlpm.x=0,"",_xlpm.x)))</f>
        <v/>
      </c>
      <c r="Z1607" t="str">
        <f>IF(V1607="","",_xlfn.LET(_xlpm.x,VLOOKUP(V1607,'Drop-down_menus'!$F$2:$G$16,2,FALSE),IF(_xlpm.x=0,"",_xlpm.x)))</f>
        <v/>
      </c>
      <c r="AA1607" t="str">
        <f>IF(W1607="","",_xlfn.LET(_xlpm.x,VLOOKUP(W1607,'Drop-down_menus'!$F$2:$G$16,2,FALSE),IF(_xlpm.x=0,"",_xlpm.x)))</f>
        <v/>
      </c>
      <c r="AB1607" t="s">
        <v>722</v>
      </c>
      <c r="AE1607" t="s">
        <v>723</v>
      </c>
    </row>
    <row r="1608" spans="1:31" hidden="1" x14ac:dyDescent="0.2">
      <c r="A1608" s="2" t="s">
        <v>421</v>
      </c>
      <c r="C1608">
        <v>3674</v>
      </c>
      <c r="D1608" t="s">
        <v>711</v>
      </c>
      <c r="E1608" t="s">
        <v>721</v>
      </c>
      <c r="I1608" t="s">
        <v>2611</v>
      </c>
      <c r="J1608" t="str">
        <f>IF($I1608="","",_xlfn.LET(_xlpm.x,VLOOKUP($I1608,'taxon-match_2026-08-31'!$A$2:$N$122,6,FALSE),IF(_xlpm.x=0,"",_xlpm.x)))</f>
        <v/>
      </c>
      <c r="K1608" t="str">
        <f>IF($I1608="","",_xlfn.LET(_xlpm.x,VLOOKUP($I1608,'taxon-match_2026-08-31'!$A$2:$N$122,4,FALSE),IF(_xlpm.x=0,"",_xlpm.x)))</f>
        <v/>
      </c>
      <c r="L1608" t="str">
        <f>IF($I1608="","",_xlfn.LET(_xlpm.x,VLOOKUP($I1608,'taxon-match_2026-08-31'!$A$2:$N$122,7,FALSE),IF(_xlpm.x=0,"",_xlpm.x)))</f>
        <v/>
      </c>
      <c r="M1608" t="str">
        <f>IF($I1608="","",_xlfn.LET(_xlpm.x,VLOOKUP($I1608,'taxon-match_2026-08-31'!$A$2:$N$122,8,FALSE),IF(_xlpm.x=0,"",_xlpm.x)))</f>
        <v/>
      </c>
      <c r="N1608" t="str">
        <f>IF($I1608="","",_xlfn.LET(_xlpm.x,VLOOKUP($I1608,'taxon-match_2026-08-31'!$A$2:$N$122,9,FALSE),IF(_xlpm.x=0,"",_xlpm.x)))</f>
        <v/>
      </c>
      <c r="O1608" t="str">
        <f>IF($I1608="","",_xlfn.LET(_xlpm.x,VLOOKUP($I1608,'taxon-match_2026-08-31'!$A$2:$N$122,10,FALSE),IF(_xlpm.x=0,"",_xlpm.x)))</f>
        <v/>
      </c>
      <c r="P1608" t="str">
        <f>IF($I1608="","",_xlfn.LET(_xlpm.x,VLOOKUP($I1608,'taxon-match_2026-08-31'!$A$2:$N$122,11,FALSE),IF(_xlpm.x=0,"",_xlpm.x)))</f>
        <v/>
      </c>
      <c r="Q1608" t="str">
        <f>IF($I1608="","",_xlfn.LET(_xlpm.x,VLOOKUP($I1608,'taxon-match_2026-08-31'!$A$2:$N$122,12,FALSE),IF(_xlpm.x=0,"",_xlpm.x)))</f>
        <v/>
      </c>
      <c r="R1608" t="str">
        <f>IF($I1608="","",_xlfn.LET(_xlpm.x,VLOOKUP($I1608,'taxon-match_2026-08-31'!$A$2:$N$122,14,FALSE),IF(_xlpm.x=0,"",_xlpm.x)))</f>
        <v/>
      </c>
      <c r="T1608" t="s">
        <v>71</v>
      </c>
      <c r="U1608" t="s">
        <v>254</v>
      </c>
      <c r="X1608" t="str">
        <f>IF(T1608="","",_xlfn.LET(_xlpm.x,VLOOKUP(T1608,'Drop-down_menus'!$F$2:$G$16,2,FALSE),IF(_xlpm.x=0,"",_xlpm.x)))</f>
        <v>https://orcid.org/0009-0002-6669-2911</v>
      </c>
      <c r="Y1608" t="str">
        <f>IF(U1608="","",_xlfn.LET(_xlpm.x,VLOOKUP(U1608,'Drop-down_menus'!$F$2:$G$16,2,FALSE),IF(_xlpm.x=0,"",_xlpm.x)))</f>
        <v/>
      </c>
      <c r="Z1608" t="str">
        <f>IF(V1608="","",_xlfn.LET(_xlpm.x,VLOOKUP(V1608,'Drop-down_menus'!$F$2:$G$16,2,FALSE),IF(_xlpm.x=0,"",_xlpm.x)))</f>
        <v/>
      </c>
      <c r="AA1608" t="str">
        <f>IF(W1608="","",_xlfn.LET(_xlpm.x,VLOOKUP(W1608,'Drop-down_menus'!$F$2:$G$16,2,FALSE),IF(_xlpm.x=0,"",_xlpm.x)))</f>
        <v/>
      </c>
      <c r="AB1608" t="s">
        <v>722</v>
      </c>
      <c r="AE1608" t="s">
        <v>723</v>
      </c>
    </row>
    <row r="1609" spans="1:31" hidden="1" x14ac:dyDescent="0.2">
      <c r="A1609" s="2" t="s">
        <v>421</v>
      </c>
      <c r="C1609">
        <v>3675</v>
      </c>
      <c r="D1609" t="s">
        <v>711</v>
      </c>
      <c r="E1609" t="s">
        <v>724</v>
      </c>
      <c r="I1609" t="s">
        <v>2611</v>
      </c>
      <c r="J1609" t="str">
        <f>IF($I1609="","",_xlfn.LET(_xlpm.x,VLOOKUP($I1609,'taxon-match_2026-08-31'!$A$2:$N$122,6,FALSE),IF(_xlpm.x=0,"",_xlpm.x)))</f>
        <v/>
      </c>
      <c r="K1609" t="str">
        <f>IF($I1609="","",_xlfn.LET(_xlpm.x,VLOOKUP($I1609,'taxon-match_2026-08-31'!$A$2:$N$122,4,FALSE),IF(_xlpm.x=0,"",_xlpm.x)))</f>
        <v/>
      </c>
      <c r="L1609" t="str">
        <f>IF($I1609="","",_xlfn.LET(_xlpm.x,VLOOKUP($I1609,'taxon-match_2026-08-31'!$A$2:$N$122,7,FALSE),IF(_xlpm.x=0,"",_xlpm.x)))</f>
        <v/>
      </c>
      <c r="M1609" t="str">
        <f>IF($I1609="","",_xlfn.LET(_xlpm.x,VLOOKUP($I1609,'taxon-match_2026-08-31'!$A$2:$N$122,8,FALSE),IF(_xlpm.x=0,"",_xlpm.x)))</f>
        <v/>
      </c>
      <c r="N1609" t="str">
        <f>IF($I1609="","",_xlfn.LET(_xlpm.x,VLOOKUP($I1609,'taxon-match_2026-08-31'!$A$2:$N$122,9,FALSE),IF(_xlpm.x=0,"",_xlpm.x)))</f>
        <v/>
      </c>
      <c r="O1609" t="str">
        <f>IF($I1609="","",_xlfn.LET(_xlpm.x,VLOOKUP($I1609,'taxon-match_2026-08-31'!$A$2:$N$122,10,FALSE),IF(_xlpm.x=0,"",_xlpm.x)))</f>
        <v/>
      </c>
      <c r="P1609" t="str">
        <f>IF($I1609="","",_xlfn.LET(_xlpm.x,VLOOKUP($I1609,'taxon-match_2026-08-31'!$A$2:$N$122,11,FALSE),IF(_xlpm.x=0,"",_xlpm.x)))</f>
        <v/>
      </c>
      <c r="Q1609" t="str">
        <f>IF($I1609="","",_xlfn.LET(_xlpm.x,VLOOKUP($I1609,'taxon-match_2026-08-31'!$A$2:$N$122,12,FALSE),IF(_xlpm.x=0,"",_xlpm.x)))</f>
        <v/>
      </c>
      <c r="R1609" t="str">
        <f>IF($I1609="","",_xlfn.LET(_xlpm.x,VLOOKUP($I1609,'taxon-match_2026-08-31'!$A$2:$N$122,14,FALSE),IF(_xlpm.x=0,"",_xlpm.x)))</f>
        <v/>
      </c>
      <c r="T1609" t="s">
        <v>71</v>
      </c>
      <c r="U1609" t="s">
        <v>254</v>
      </c>
      <c r="X1609" t="str">
        <f>IF(T1609="","",_xlfn.LET(_xlpm.x,VLOOKUP(T1609,'Drop-down_menus'!$F$2:$G$16,2,FALSE),IF(_xlpm.x=0,"",_xlpm.x)))</f>
        <v>https://orcid.org/0009-0002-6669-2911</v>
      </c>
      <c r="Y1609" t="str">
        <f>IF(U1609="","",_xlfn.LET(_xlpm.x,VLOOKUP(U1609,'Drop-down_menus'!$F$2:$G$16,2,FALSE),IF(_xlpm.x=0,"",_xlpm.x)))</f>
        <v/>
      </c>
      <c r="Z1609" t="str">
        <f>IF(V1609="","",_xlfn.LET(_xlpm.x,VLOOKUP(V1609,'Drop-down_menus'!$F$2:$G$16,2,FALSE),IF(_xlpm.x=0,"",_xlpm.x)))</f>
        <v/>
      </c>
      <c r="AA1609" t="str">
        <f>IF(W1609="","",_xlfn.LET(_xlpm.x,VLOOKUP(W1609,'Drop-down_menus'!$F$2:$G$16,2,FALSE),IF(_xlpm.x=0,"",_xlpm.x)))</f>
        <v/>
      </c>
      <c r="AB1609" t="s">
        <v>722</v>
      </c>
      <c r="AE1609" t="s">
        <v>723</v>
      </c>
    </row>
    <row r="1610" spans="1:31" hidden="1" x14ac:dyDescent="0.2">
      <c r="A1610" s="2" t="s">
        <v>421</v>
      </c>
      <c r="C1610">
        <v>3676</v>
      </c>
      <c r="D1610" t="s">
        <v>711</v>
      </c>
      <c r="E1610" t="s">
        <v>724</v>
      </c>
      <c r="I1610" t="s">
        <v>2611</v>
      </c>
      <c r="J1610" t="str">
        <f>IF($I1610="","",_xlfn.LET(_xlpm.x,VLOOKUP($I1610,'taxon-match_2026-08-31'!$A$2:$N$122,6,FALSE),IF(_xlpm.x=0,"",_xlpm.x)))</f>
        <v/>
      </c>
      <c r="K1610" t="str">
        <f>IF($I1610="","",_xlfn.LET(_xlpm.x,VLOOKUP($I1610,'taxon-match_2026-08-31'!$A$2:$N$122,4,FALSE),IF(_xlpm.x=0,"",_xlpm.x)))</f>
        <v/>
      </c>
      <c r="L1610" t="str">
        <f>IF($I1610="","",_xlfn.LET(_xlpm.x,VLOOKUP($I1610,'taxon-match_2026-08-31'!$A$2:$N$122,7,FALSE),IF(_xlpm.x=0,"",_xlpm.x)))</f>
        <v/>
      </c>
      <c r="M1610" t="str">
        <f>IF($I1610="","",_xlfn.LET(_xlpm.x,VLOOKUP($I1610,'taxon-match_2026-08-31'!$A$2:$N$122,8,FALSE),IF(_xlpm.x=0,"",_xlpm.x)))</f>
        <v/>
      </c>
      <c r="N1610" t="str">
        <f>IF($I1610="","",_xlfn.LET(_xlpm.x,VLOOKUP($I1610,'taxon-match_2026-08-31'!$A$2:$N$122,9,FALSE),IF(_xlpm.x=0,"",_xlpm.x)))</f>
        <v/>
      </c>
      <c r="O1610" t="str">
        <f>IF($I1610="","",_xlfn.LET(_xlpm.x,VLOOKUP($I1610,'taxon-match_2026-08-31'!$A$2:$N$122,10,FALSE),IF(_xlpm.x=0,"",_xlpm.x)))</f>
        <v/>
      </c>
      <c r="P1610" t="str">
        <f>IF($I1610="","",_xlfn.LET(_xlpm.x,VLOOKUP($I1610,'taxon-match_2026-08-31'!$A$2:$N$122,11,FALSE),IF(_xlpm.x=0,"",_xlpm.x)))</f>
        <v/>
      </c>
      <c r="Q1610" t="str">
        <f>IF($I1610="","",_xlfn.LET(_xlpm.x,VLOOKUP($I1610,'taxon-match_2026-08-31'!$A$2:$N$122,12,FALSE),IF(_xlpm.x=0,"",_xlpm.x)))</f>
        <v/>
      </c>
      <c r="R1610" t="str">
        <f>IF($I1610="","",_xlfn.LET(_xlpm.x,VLOOKUP($I1610,'taxon-match_2026-08-31'!$A$2:$N$122,14,FALSE),IF(_xlpm.x=0,"",_xlpm.x)))</f>
        <v/>
      </c>
      <c r="T1610" t="s">
        <v>71</v>
      </c>
      <c r="U1610" t="s">
        <v>254</v>
      </c>
      <c r="X1610" t="str">
        <f>IF(T1610="","",_xlfn.LET(_xlpm.x,VLOOKUP(T1610,'Drop-down_menus'!$F$2:$G$16,2,FALSE),IF(_xlpm.x=0,"",_xlpm.x)))</f>
        <v>https://orcid.org/0009-0002-6669-2911</v>
      </c>
      <c r="Y1610" t="str">
        <f>IF(U1610="","",_xlfn.LET(_xlpm.x,VLOOKUP(U1610,'Drop-down_menus'!$F$2:$G$16,2,FALSE),IF(_xlpm.x=0,"",_xlpm.x)))</f>
        <v/>
      </c>
      <c r="Z1610" t="str">
        <f>IF(V1610="","",_xlfn.LET(_xlpm.x,VLOOKUP(V1610,'Drop-down_menus'!$F$2:$G$16,2,FALSE),IF(_xlpm.x=0,"",_xlpm.x)))</f>
        <v/>
      </c>
      <c r="AA1610" t="str">
        <f>IF(W1610="","",_xlfn.LET(_xlpm.x,VLOOKUP(W1610,'Drop-down_menus'!$F$2:$G$16,2,FALSE),IF(_xlpm.x=0,"",_xlpm.x)))</f>
        <v/>
      </c>
      <c r="AB1610" t="s">
        <v>722</v>
      </c>
      <c r="AE1610" t="s">
        <v>723</v>
      </c>
    </row>
    <row r="1611" spans="1:31" hidden="1" x14ac:dyDescent="0.2">
      <c r="A1611" s="2" t="s">
        <v>421</v>
      </c>
      <c r="C1611">
        <v>3677</v>
      </c>
      <c r="D1611" t="s">
        <v>711</v>
      </c>
      <c r="E1611" t="s">
        <v>728</v>
      </c>
      <c r="I1611" t="s">
        <v>2611</v>
      </c>
      <c r="J1611" t="str">
        <f>IF($I1611="","",_xlfn.LET(_xlpm.x,VLOOKUP($I1611,'taxon-match_2026-08-31'!$A$2:$N$122,6,FALSE),IF(_xlpm.x=0,"",_xlpm.x)))</f>
        <v/>
      </c>
      <c r="K1611" t="str">
        <f>IF($I1611="","",_xlfn.LET(_xlpm.x,VLOOKUP($I1611,'taxon-match_2026-08-31'!$A$2:$N$122,4,FALSE),IF(_xlpm.x=0,"",_xlpm.x)))</f>
        <v/>
      </c>
      <c r="L1611" t="str">
        <f>IF($I1611="","",_xlfn.LET(_xlpm.x,VLOOKUP($I1611,'taxon-match_2026-08-31'!$A$2:$N$122,7,FALSE),IF(_xlpm.x=0,"",_xlpm.x)))</f>
        <v/>
      </c>
      <c r="M1611" t="str">
        <f>IF($I1611="","",_xlfn.LET(_xlpm.x,VLOOKUP($I1611,'taxon-match_2026-08-31'!$A$2:$N$122,8,FALSE),IF(_xlpm.x=0,"",_xlpm.x)))</f>
        <v/>
      </c>
      <c r="N1611" t="str">
        <f>IF($I1611="","",_xlfn.LET(_xlpm.x,VLOOKUP($I1611,'taxon-match_2026-08-31'!$A$2:$N$122,9,FALSE),IF(_xlpm.x=0,"",_xlpm.x)))</f>
        <v/>
      </c>
      <c r="O1611" t="str">
        <f>IF($I1611="","",_xlfn.LET(_xlpm.x,VLOOKUP($I1611,'taxon-match_2026-08-31'!$A$2:$N$122,10,FALSE),IF(_xlpm.x=0,"",_xlpm.x)))</f>
        <v/>
      </c>
      <c r="P1611" t="str">
        <f>IF($I1611="","",_xlfn.LET(_xlpm.x,VLOOKUP($I1611,'taxon-match_2026-08-31'!$A$2:$N$122,11,FALSE),IF(_xlpm.x=0,"",_xlpm.x)))</f>
        <v/>
      </c>
      <c r="Q1611" t="str">
        <f>IF($I1611="","",_xlfn.LET(_xlpm.x,VLOOKUP($I1611,'taxon-match_2026-08-31'!$A$2:$N$122,12,FALSE),IF(_xlpm.x=0,"",_xlpm.x)))</f>
        <v/>
      </c>
      <c r="R1611" t="str">
        <f>IF($I1611="","",_xlfn.LET(_xlpm.x,VLOOKUP($I1611,'taxon-match_2026-08-31'!$A$2:$N$122,14,FALSE),IF(_xlpm.x=0,"",_xlpm.x)))</f>
        <v/>
      </c>
      <c r="T1611" t="s">
        <v>71</v>
      </c>
      <c r="U1611" t="s">
        <v>254</v>
      </c>
      <c r="X1611" t="str">
        <f>IF(T1611="","",_xlfn.LET(_xlpm.x,VLOOKUP(T1611,'Drop-down_menus'!$F$2:$G$16,2,FALSE),IF(_xlpm.x=0,"",_xlpm.x)))</f>
        <v>https://orcid.org/0009-0002-6669-2911</v>
      </c>
      <c r="Y1611" t="str">
        <f>IF(U1611="","",_xlfn.LET(_xlpm.x,VLOOKUP(U1611,'Drop-down_menus'!$F$2:$G$16,2,FALSE),IF(_xlpm.x=0,"",_xlpm.x)))</f>
        <v/>
      </c>
      <c r="Z1611" t="str">
        <f>IF(V1611="","",_xlfn.LET(_xlpm.x,VLOOKUP(V1611,'Drop-down_menus'!$F$2:$G$16,2,FALSE),IF(_xlpm.x=0,"",_xlpm.x)))</f>
        <v/>
      </c>
      <c r="AA1611" t="str">
        <f>IF(W1611="","",_xlfn.LET(_xlpm.x,VLOOKUP(W1611,'Drop-down_menus'!$F$2:$G$16,2,FALSE),IF(_xlpm.x=0,"",_xlpm.x)))</f>
        <v/>
      </c>
      <c r="AE1611" t="s">
        <v>726</v>
      </c>
    </row>
    <row r="1612" spans="1:31" hidden="1" x14ac:dyDescent="0.2">
      <c r="A1612" s="2" t="s">
        <v>424</v>
      </c>
      <c r="C1612">
        <v>3678</v>
      </c>
      <c r="D1612" t="s">
        <v>711</v>
      </c>
      <c r="E1612" t="s">
        <v>741</v>
      </c>
      <c r="I1612" t="s">
        <v>2611</v>
      </c>
      <c r="J1612" t="str">
        <f>IF($I1612="","",_xlfn.LET(_xlpm.x,VLOOKUP($I1612,'taxon-match_2026-08-31'!$A$2:$N$122,6,FALSE),IF(_xlpm.x=0,"",_xlpm.x)))</f>
        <v/>
      </c>
      <c r="K1612" t="str">
        <f>IF($I1612="","",_xlfn.LET(_xlpm.x,VLOOKUP($I1612,'taxon-match_2026-08-31'!$A$2:$N$122,4,FALSE),IF(_xlpm.x=0,"",_xlpm.x)))</f>
        <v/>
      </c>
      <c r="L1612" t="str">
        <f>IF($I1612="","",_xlfn.LET(_xlpm.x,VLOOKUP($I1612,'taxon-match_2026-08-31'!$A$2:$N$122,7,FALSE),IF(_xlpm.x=0,"",_xlpm.x)))</f>
        <v/>
      </c>
      <c r="M1612" t="str">
        <f>IF($I1612="","",_xlfn.LET(_xlpm.x,VLOOKUP($I1612,'taxon-match_2026-08-31'!$A$2:$N$122,8,FALSE),IF(_xlpm.x=0,"",_xlpm.x)))</f>
        <v/>
      </c>
      <c r="N1612" t="str">
        <f>IF($I1612="","",_xlfn.LET(_xlpm.x,VLOOKUP($I1612,'taxon-match_2026-08-31'!$A$2:$N$122,9,FALSE),IF(_xlpm.x=0,"",_xlpm.x)))</f>
        <v/>
      </c>
      <c r="O1612" t="str">
        <f>IF($I1612="","",_xlfn.LET(_xlpm.x,VLOOKUP($I1612,'taxon-match_2026-08-31'!$A$2:$N$122,10,FALSE),IF(_xlpm.x=0,"",_xlpm.x)))</f>
        <v/>
      </c>
      <c r="P1612" t="str">
        <f>IF($I1612="","",_xlfn.LET(_xlpm.x,VLOOKUP($I1612,'taxon-match_2026-08-31'!$A$2:$N$122,11,FALSE),IF(_xlpm.x=0,"",_xlpm.x)))</f>
        <v/>
      </c>
      <c r="Q1612" t="str">
        <f>IF($I1612="","",_xlfn.LET(_xlpm.x,VLOOKUP($I1612,'taxon-match_2026-08-31'!$A$2:$N$122,12,FALSE),IF(_xlpm.x=0,"",_xlpm.x)))</f>
        <v/>
      </c>
      <c r="R1612" t="str">
        <f>IF($I1612="","",_xlfn.LET(_xlpm.x,VLOOKUP($I1612,'taxon-match_2026-08-31'!$A$2:$N$122,14,FALSE),IF(_xlpm.x=0,"",_xlpm.x)))</f>
        <v/>
      </c>
      <c r="T1612" t="s">
        <v>71</v>
      </c>
      <c r="U1612" t="s">
        <v>254</v>
      </c>
      <c r="X1612" t="str">
        <f>IF(T1612="","",_xlfn.LET(_xlpm.x,VLOOKUP(T1612,'Drop-down_menus'!$F$2:$G$16,2,FALSE),IF(_xlpm.x=0,"",_xlpm.x)))</f>
        <v>https://orcid.org/0009-0002-6669-2911</v>
      </c>
      <c r="Y1612" t="str">
        <f>IF(U1612="","",_xlfn.LET(_xlpm.x,VLOOKUP(U1612,'Drop-down_menus'!$F$2:$G$16,2,FALSE),IF(_xlpm.x=0,"",_xlpm.x)))</f>
        <v/>
      </c>
      <c r="Z1612" t="str">
        <f>IF(V1612="","",_xlfn.LET(_xlpm.x,VLOOKUP(V1612,'Drop-down_menus'!$F$2:$G$16,2,FALSE),IF(_xlpm.x=0,"",_xlpm.x)))</f>
        <v/>
      </c>
      <c r="AA1612" t="str">
        <f>IF(W1612="","",_xlfn.LET(_xlpm.x,VLOOKUP(W1612,'Drop-down_menus'!$F$2:$G$16,2,FALSE),IF(_xlpm.x=0,"",_xlpm.x)))</f>
        <v/>
      </c>
      <c r="AE1612" t="s">
        <v>739</v>
      </c>
    </row>
    <row r="1613" spans="1:31" hidden="1" x14ac:dyDescent="0.2">
      <c r="A1613" s="2" t="s">
        <v>424</v>
      </c>
      <c r="C1613">
        <v>3679</v>
      </c>
      <c r="D1613" t="s">
        <v>711</v>
      </c>
      <c r="E1613" t="s">
        <v>721</v>
      </c>
      <c r="I1613" t="s">
        <v>2611</v>
      </c>
      <c r="J1613" t="str">
        <f>IF($I1613="","",_xlfn.LET(_xlpm.x,VLOOKUP($I1613,'taxon-match_2026-08-31'!$A$2:$N$122,6,FALSE),IF(_xlpm.x=0,"",_xlpm.x)))</f>
        <v/>
      </c>
      <c r="K1613" t="str">
        <f>IF($I1613="","",_xlfn.LET(_xlpm.x,VLOOKUP($I1613,'taxon-match_2026-08-31'!$A$2:$N$122,4,FALSE),IF(_xlpm.x=0,"",_xlpm.x)))</f>
        <v/>
      </c>
      <c r="L1613" t="str">
        <f>IF($I1613="","",_xlfn.LET(_xlpm.x,VLOOKUP($I1613,'taxon-match_2026-08-31'!$A$2:$N$122,7,FALSE),IF(_xlpm.x=0,"",_xlpm.x)))</f>
        <v/>
      </c>
      <c r="M1613" t="str">
        <f>IF($I1613="","",_xlfn.LET(_xlpm.x,VLOOKUP($I1613,'taxon-match_2026-08-31'!$A$2:$N$122,8,FALSE),IF(_xlpm.x=0,"",_xlpm.x)))</f>
        <v/>
      </c>
      <c r="N1613" t="str">
        <f>IF($I1613="","",_xlfn.LET(_xlpm.x,VLOOKUP($I1613,'taxon-match_2026-08-31'!$A$2:$N$122,9,FALSE),IF(_xlpm.x=0,"",_xlpm.x)))</f>
        <v/>
      </c>
      <c r="O1613" t="str">
        <f>IF($I1613="","",_xlfn.LET(_xlpm.x,VLOOKUP($I1613,'taxon-match_2026-08-31'!$A$2:$N$122,10,FALSE),IF(_xlpm.x=0,"",_xlpm.x)))</f>
        <v/>
      </c>
      <c r="P1613" t="str">
        <f>IF($I1613="","",_xlfn.LET(_xlpm.x,VLOOKUP($I1613,'taxon-match_2026-08-31'!$A$2:$N$122,11,FALSE),IF(_xlpm.x=0,"",_xlpm.x)))</f>
        <v/>
      </c>
      <c r="Q1613" t="str">
        <f>IF($I1613="","",_xlfn.LET(_xlpm.x,VLOOKUP($I1613,'taxon-match_2026-08-31'!$A$2:$N$122,12,FALSE),IF(_xlpm.x=0,"",_xlpm.x)))</f>
        <v/>
      </c>
      <c r="R1613" t="str">
        <f>IF($I1613="","",_xlfn.LET(_xlpm.x,VLOOKUP($I1613,'taxon-match_2026-08-31'!$A$2:$N$122,14,FALSE),IF(_xlpm.x=0,"",_xlpm.x)))</f>
        <v/>
      </c>
      <c r="T1613" t="s">
        <v>71</v>
      </c>
      <c r="U1613" t="s">
        <v>254</v>
      </c>
      <c r="X1613" t="str">
        <f>IF(T1613="","",_xlfn.LET(_xlpm.x,VLOOKUP(T1613,'Drop-down_menus'!$F$2:$G$16,2,FALSE),IF(_xlpm.x=0,"",_xlpm.x)))</f>
        <v>https://orcid.org/0009-0002-6669-2911</v>
      </c>
      <c r="Y1613" t="str">
        <f>IF(U1613="","",_xlfn.LET(_xlpm.x,VLOOKUP(U1613,'Drop-down_menus'!$F$2:$G$16,2,FALSE),IF(_xlpm.x=0,"",_xlpm.x)))</f>
        <v/>
      </c>
      <c r="Z1613" t="str">
        <f>IF(V1613="","",_xlfn.LET(_xlpm.x,VLOOKUP(V1613,'Drop-down_menus'!$F$2:$G$16,2,FALSE),IF(_xlpm.x=0,"",_xlpm.x)))</f>
        <v/>
      </c>
      <c r="AA1613" t="str">
        <f>IF(W1613="","",_xlfn.LET(_xlpm.x,VLOOKUP(W1613,'Drop-down_menus'!$F$2:$G$16,2,FALSE),IF(_xlpm.x=0,"",_xlpm.x)))</f>
        <v/>
      </c>
      <c r="AB1613" t="s">
        <v>722</v>
      </c>
      <c r="AE1613" t="s">
        <v>723</v>
      </c>
    </row>
    <row r="1614" spans="1:31" hidden="1" x14ac:dyDescent="0.2">
      <c r="A1614" s="2" t="s">
        <v>424</v>
      </c>
      <c r="C1614">
        <v>3680</v>
      </c>
      <c r="D1614" t="s">
        <v>711</v>
      </c>
      <c r="E1614" t="s">
        <v>721</v>
      </c>
      <c r="I1614" t="s">
        <v>2611</v>
      </c>
      <c r="J1614" t="str">
        <f>IF($I1614="","",_xlfn.LET(_xlpm.x,VLOOKUP($I1614,'taxon-match_2026-08-31'!$A$2:$N$122,6,FALSE),IF(_xlpm.x=0,"",_xlpm.x)))</f>
        <v/>
      </c>
      <c r="K1614" t="str">
        <f>IF($I1614="","",_xlfn.LET(_xlpm.x,VLOOKUP($I1614,'taxon-match_2026-08-31'!$A$2:$N$122,4,FALSE),IF(_xlpm.x=0,"",_xlpm.x)))</f>
        <v/>
      </c>
      <c r="L1614" t="str">
        <f>IF($I1614="","",_xlfn.LET(_xlpm.x,VLOOKUP($I1614,'taxon-match_2026-08-31'!$A$2:$N$122,7,FALSE),IF(_xlpm.x=0,"",_xlpm.x)))</f>
        <v/>
      </c>
      <c r="M1614" t="str">
        <f>IF($I1614="","",_xlfn.LET(_xlpm.x,VLOOKUP($I1614,'taxon-match_2026-08-31'!$A$2:$N$122,8,FALSE),IF(_xlpm.x=0,"",_xlpm.x)))</f>
        <v/>
      </c>
      <c r="N1614" t="str">
        <f>IF($I1614="","",_xlfn.LET(_xlpm.x,VLOOKUP($I1614,'taxon-match_2026-08-31'!$A$2:$N$122,9,FALSE),IF(_xlpm.x=0,"",_xlpm.x)))</f>
        <v/>
      </c>
      <c r="O1614" t="str">
        <f>IF($I1614="","",_xlfn.LET(_xlpm.x,VLOOKUP($I1614,'taxon-match_2026-08-31'!$A$2:$N$122,10,FALSE),IF(_xlpm.x=0,"",_xlpm.x)))</f>
        <v/>
      </c>
      <c r="P1614" t="str">
        <f>IF($I1614="","",_xlfn.LET(_xlpm.x,VLOOKUP($I1614,'taxon-match_2026-08-31'!$A$2:$N$122,11,FALSE),IF(_xlpm.x=0,"",_xlpm.x)))</f>
        <v/>
      </c>
      <c r="Q1614" t="str">
        <f>IF($I1614="","",_xlfn.LET(_xlpm.x,VLOOKUP($I1614,'taxon-match_2026-08-31'!$A$2:$N$122,12,FALSE),IF(_xlpm.x=0,"",_xlpm.x)))</f>
        <v/>
      </c>
      <c r="R1614" t="str">
        <f>IF($I1614="","",_xlfn.LET(_xlpm.x,VLOOKUP($I1614,'taxon-match_2026-08-31'!$A$2:$N$122,14,FALSE),IF(_xlpm.x=0,"",_xlpm.x)))</f>
        <v/>
      </c>
      <c r="T1614" t="s">
        <v>71</v>
      </c>
      <c r="U1614" t="s">
        <v>254</v>
      </c>
      <c r="X1614" t="str">
        <f>IF(T1614="","",_xlfn.LET(_xlpm.x,VLOOKUP(T1614,'Drop-down_menus'!$F$2:$G$16,2,FALSE),IF(_xlpm.x=0,"",_xlpm.x)))</f>
        <v>https://orcid.org/0009-0002-6669-2911</v>
      </c>
      <c r="Y1614" t="str">
        <f>IF(U1614="","",_xlfn.LET(_xlpm.x,VLOOKUP(U1614,'Drop-down_menus'!$F$2:$G$16,2,FALSE),IF(_xlpm.x=0,"",_xlpm.x)))</f>
        <v/>
      </c>
      <c r="Z1614" t="str">
        <f>IF(V1614="","",_xlfn.LET(_xlpm.x,VLOOKUP(V1614,'Drop-down_menus'!$F$2:$G$16,2,FALSE),IF(_xlpm.x=0,"",_xlpm.x)))</f>
        <v/>
      </c>
      <c r="AA1614" t="str">
        <f>IF(W1614="","",_xlfn.LET(_xlpm.x,VLOOKUP(W1614,'Drop-down_menus'!$F$2:$G$16,2,FALSE),IF(_xlpm.x=0,"",_xlpm.x)))</f>
        <v/>
      </c>
      <c r="AB1614" t="s">
        <v>722</v>
      </c>
      <c r="AE1614" t="s">
        <v>723</v>
      </c>
    </row>
    <row r="1615" spans="1:31" hidden="1" x14ac:dyDescent="0.2">
      <c r="A1615" s="2" t="s">
        <v>424</v>
      </c>
      <c r="C1615">
        <v>3681</v>
      </c>
      <c r="D1615" t="s">
        <v>711</v>
      </c>
      <c r="E1615" t="s">
        <v>724</v>
      </c>
      <c r="I1615" t="s">
        <v>2611</v>
      </c>
      <c r="J1615" t="str">
        <f>IF($I1615="","",_xlfn.LET(_xlpm.x,VLOOKUP($I1615,'taxon-match_2026-08-31'!$A$2:$N$122,6,FALSE),IF(_xlpm.x=0,"",_xlpm.x)))</f>
        <v/>
      </c>
      <c r="K1615" t="str">
        <f>IF($I1615="","",_xlfn.LET(_xlpm.x,VLOOKUP($I1615,'taxon-match_2026-08-31'!$A$2:$N$122,4,FALSE),IF(_xlpm.x=0,"",_xlpm.x)))</f>
        <v/>
      </c>
      <c r="L1615" t="str">
        <f>IF($I1615="","",_xlfn.LET(_xlpm.x,VLOOKUP($I1615,'taxon-match_2026-08-31'!$A$2:$N$122,7,FALSE),IF(_xlpm.x=0,"",_xlpm.x)))</f>
        <v/>
      </c>
      <c r="M1615" t="str">
        <f>IF($I1615="","",_xlfn.LET(_xlpm.x,VLOOKUP($I1615,'taxon-match_2026-08-31'!$A$2:$N$122,8,FALSE),IF(_xlpm.x=0,"",_xlpm.x)))</f>
        <v/>
      </c>
      <c r="N1615" t="str">
        <f>IF($I1615="","",_xlfn.LET(_xlpm.x,VLOOKUP($I1615,'taxon-match_2026-08-31'!$A$2:$N$122,9,FALSE),IF(_xlpm.x=0,"",_xlpm.x)))</f>
        <v/>
      </c>
      <c r="O1615" t="str">
        <f>IF($I1615="","",_xlfn.LET(_xlpm.x,VLOOKUP($I1615,'taxon-match_2026-08-31'!$A$2:$N$122,10,FALSE),IF(_xlpm.x=0,"",_xlpm.x)))</f>
        <v/>
      </c>
      <c r="P1615" t="str">
        <f>IF($I1615="","",_xlfn.LET(_xlpm.x,VLOOKUP($I1615,'taxon-match_2026-08-31'!$A$2:$N$122,11,FALSE),IF(_xlpm.x=0,"",_xlpm.x)))</f>
        <v/>
      </c>
      <c r="Q1615" t="str">
        <f>IF($I1615="","",_xlfn.LET(_xlpm.x,VLOOKUP($I1615,'taxon-match_2026-08-31'!$A$2:$N$122,12,FALSE),IF(_xlpm.x=0,"",_xlpm.x)))</f>
        <v/>
      </c>
      <c r="R1615" t="str">
        <f>IF($I1615="","",_xlfn.LET(_xlpm.x,VLOOKUP($I1615,'taxon-match_2026-08-31'!$A$2:$N$122,14,FALSE),IF(_xlpm.x=0,"",_xlpm.x)))</f>
        <v/>
      </c>
      <c r="T1615" t="s">
        <v>71</v>
      </c>
      <c r="U1615" t="s">
        <v>254</v>
      </c>
      <c r="X1615" t="str">
        <f>IF(T1615="","",_xlfn.LET(_xlpm.x,VLOOKUP(T1615,'Drop-down_menus'!$F$2:$G$16,2,FALSE),IF(_xlpm.x=0,"",_xlpm.x)))</f>
        <v>https://orcid.org/0009-0002-6669-2911</v>
      </c>
      <c r="Y1615" t="str">
        <f>IF(U1615="","",_xlfn.LET(_xlpm.x,VLOOKUP(U1615,'Drop-down_menus'!$F$2:$G$16,2,FALSE),IF(_xlpm.x=0,"",_xlpm.x)))</f>
        <v/>
      </c>
      <c r="Z1615" t="str">
        <f>IF(V1615="","",_xlfn.LET(_xlpm.x,VLOOKUP(V1615,'Drop-down_menus'!$F$2:$G$16,2,FALSE),IF(_xlpm.x=0,"",_xlpm.x)))</f>
        <v/>
      </c>
      <c r="AA1615" t="str">
        <f>IF(W1615="","",_xlfn.LET(_xlpm.x,VLOOKUP(W1615,'Drop-down_menus'!$F$2:$G$16,2,FALSE),IF(_xlpm.x=0,"",_xlpm.x)))</f>
        <v/>
      </c>
      <c r="AB1615" t="s">
        <v>722</v>
      </c>
      <c r="AE1615" t="s">
        <v>723</v>
      </c>
    </row>
    <row r="1616" spans="1:31" hidden="1" x14ac:dyDescent="0.2">
      <c r="A1616" s="2" t="s">
        <v>424</v>
      </c>
      <c r="C1616">
        <v>3682</v>
      </c>
      <c r="D1616" t="s">
        <v>711</v>
      </c>
      <c r="E1616" t="s">
        <v>724</v>
      </c>
      <c r="I1616" t="s">
        <v>2611</v>
      </c>
      <c r="J1616" t="str">
        <f>IF($I1616="","",_xlfn.LET(_xlpm.x,VLOOKUP($I1616,'taxon-match_2026-08-31'!$A$2:$N$122,6,FALSE),IF(_xlpm.x=0,"",_xlpm.x)))</f>
        <v/>
      </c>
      <c r="K1616" t="str">
        <f>IF($I1616="","",_xlfn.LET(_xlpm.x,VLOOKUP($I1616,'taxon-match_2026-08-31'!$A$2:$N$122,4,FALSE),IF(_xlpm.x=0,"",_xlpm.x)))</f>
        <v/>
      </c>
      <c r="L1616" t="str">
        <f>IF($I1616="","",_xlfn.LET(_xlpm.x,VLOOKUP($I1616,'taxon-match_2026-08-31'!$A$2:$N$122,7,FALSE),IF(_xlpm.x=0,"",_xlpm.x)))</f>
        <v/>
      </c>
      <c r="M1616" t="str">
        <f>IF($I1616="","",_xlfn.LET(_xlpm.x,VLOOKUP($I1616,'taxon-match_2026-08-31'!$A$2:$N$122,8,FALSE),IF(_xlpm.x=0,"",_xlpm.x)))</f>
        <v/>
      </c>
      <c r="N1616" t="str">
        <f>IF($I1616="","",_xlfn.LET(_xlpm.x,VLOOKUP($I1616,'taxon-match_2026-08-31'!$A$2:$N$122,9,FALSE),IF(_xlpm.x=0,"",_xlpm.x)))</f>
        <v/>
      </c>
      <c r="O1616" t="str">
        <f>IF($I1616="","",_xlfn.LET(_xlpm.x,VLOOKUP($I1616,'taxon-match_2026-08-31'!$A$2:$N$122,10,FALSE),IF(_xlpm.x=0,"",_xlpm.x)))</f>
        <v/>
      </c>
      <c r="P1616" t="str">
        <f>IF($I1616="","",_xlfn.LET(_xlpm.x,VLOOKUP($I1616,'taxon-match_2026-08-31'!$A$2:$N$122,11,FALSE),IF(_xlpm.x=0,"",_xlpm.x)))</f>
        <v/>
      </c>
      <c r="Q1616" t="str">
        <f>IF($I1616="","",_xlfn.LET(_xlpm.x,VLOOKUP($I1616,'taxon-match_2026-08-31'!$A$2:$N$122,12,FALSE),IF(_xlpm.x=0,"",_xlpm.x)))</f>
        <v/>
      </c>
      <c r="R1616" t="str">
        <f>IF($I1616="","",_xlfn.LET(_xlpm.x,VLOOKUP($I1616,'taxon-match_2026-08-31'!$A$2:$N$122,14,FALSE),IF(_xlpm.x=0,"",_xlpm.x)))</f>
        <v/>
      </c>
      <c r="T1616" t="s">
        <v>71</v>
      </c>
      <c r="U1616" t="s">
        <v>254</v>
      </c>
      <c r="X1616" t="str">
        <f>IF(T1616="","",_xlfn.LET(_xlpm.x,VLOOKUP(T1616,'Drop-down_menus'!$F$2:$G$16,2,FALSE),IF(_xlpm.x=0,"",_xlpm.x)))</f>
        <v>https://orcid.org/0009-0002-6669-2911</v>
      </c>
      <c r="Y1616" t="str">
        <f>IF(U1616="","",_xlfn.LET(_xlpm.x,VLOOKUP(U1616,'Drop-down_menus'!$F$2:$G$16,2,FALSE),IF(_xlpm.x=0,"",_xlpm.x)))</f>
        <v/>
      </c>
      <c r="Z1616" t="str">
        <f>IF(V1616="","",_xlfn.LET(_xlpm.x,VLOOKUP(V1616,'Drop-down_menus'!$F$2:$G$16,2,FALSE),IF(_xlpm.x=0,"",_xlpm.x)))</f>
        <v/>
      </c>
      <c r="AA1616" t="str">
        <f>IF(W1616="","",_xlfn.LET(_xlpm.x,VLOOKUP(W1616,'Drop-down_menus'!$F$2:$G$16,2,FALSE),IF(_xlpm.x=0,"",_xlpm.x)))</f>
        <v/>
      </c>
      <c r="AB1616" t="s">
        <v>722</v>
      </c>
      <c r="AE1616" t="s">
        <v>723</v>
      </c>
    </row>
    <row r="1617" spans="1:31" hidden="1" x14ac:dyDescent="0.2">
      <c r="A1617" s="2" t="s">
        <v>424</v>
      </c>
      <c r="C1617">
        <v>3683</v>
      </c>
      <c r="D1617" t="s">
        <v>711</v>
      </c>
      <c r="E1617" t="s">
        <v>728</v>
      </c>
      <c r="I1617" t="s">
        <v>2611</v>
      </c>
      <c r="J1617" t="str">
        <f>IF($I1617="","",_xlfn.LET(_xlpm.x,VLOOKUP($I1617,'taxon-match_2026-08-31'!$A$2:$N$122,6,FALSE),IF(_xlpm.x=0,"",_xlpm.x)))</f>
        <v/>
      </c>
      <c r="K1617" t="str">
        <f>IF($I1617="","",_xlfn.LET(_xlpm.x,VLOOKUP($I1617,'taxon-match_2026-08-31'!$A$2:$N$122,4,FALSE),IF(_xlpm.x=0,"",_xlpm.x)))</f>
        <v/>
      </c>
      <c r="L1617" t="str">
        <f>IF($I1617="","",_xlfn.LET(_xlpm.x,VLOOKUP($I1617,'taxon-match_2026-08-31'!$A$2:$N$122,7,FALSE),IF(_xlpm.x=0,"",_xlpm.x)))</f>
        <v/>
      </c>
      <c r="M1617" t="str">
        <f>IF($I1617="","",_xlfn.LET(_xlpm.x,VLOOKUP($I1617,'taxon-match_2026-08-31'!$A$2:$N$122,8,FALSE),IF(_xlpm.x=0,"",_xlpm.x)))</f>
        <v/>
      </c>
      <c r="N1617" t="str">
        <f>IF($I1617="","",_xlfn.LET(_xlpm.x,VLOOKUP($I1617,'taxon-match_2026-08-31'!$A$2:$N$122,9,FALSE),IF(_xlpm.x=0,"",_xlpm.x)))</f>
        <v/>
      </c>
      <c r="O1617" t="str">
        <f>IF($I1617="","",_xlfn.LET(_xlpm.x,VLOOKUP($I1617,'taxon-match_2026-08-31'!$A$2:$N$122,10,FALSE),IF(_xlpm.x=0,"",_xlpm.x)))</f>
        <v/>
      </c>
      <c r="P1617" t="str">
        <f>IF($I1617="","",_xlfn.LET(_xlpm.x,VLOOKUP($I1617,'taxon-match_2026-08-31'!$A$2:$N$122,11,FALSE),IF(_xlpm.x=0,"",_xlpm.x)))</f>
        <v/>
      </c>
      <c r="Q1617" t="str">
        <f>IF($I1617="","",_xlfn.LET(_xlpm.x,VLOOKUP($I1617,'taxon-match_2026-08-31'!$A$2:$N$122,12,FALSE),IF(_xlpm.x=0,"",_xlpm.x)))</f>
        <v/>
      </c>
      <c r="R1617" t="str">
        <f>IF($I1617="","",_xlfn.LET(_xlpm.x,VLOOKUP($I1617,'taxon-match_2026-08-31'!$A$2:$N$122,14,FALSE),IF(_xlpm.x=0,"",_xlpm.x)))</f>
        <v/>
      </c>
      <c r="T1617" t="s">
        <v>71</v>
      </c>
      <c r="U1617" t="s">
        <v>254</v>
      </c>
      <c r="X1617" t="str">
        <f>IF(T1617="","",_xlfn.LET(_xlpm.x,VLOOKUP(T1617,'Drop-down_menus'!$F$2:$G$16,2,FALSE),IF(_xlpm.x=0,"",_xlpm.x)))</f>
        <v>https://orcid.org/0009-0002-6669-2911</v>
      </c>
      <c r="Y1617" t="str">
        <f>IF(U1617="","",_xlfn.LET(_xlpm.x,VLOOKUP(U1617,'Drop-down_menus'!$F$2:$G$16,2,FALSE),IF(_xlpm.x=0,"",_xlpm.x)))</f>
        <v/>
      </c>
      <c r="Z1617" t="str">
        <f>IF(V1617="","",_xlfn.LET(_xlpm.x,VLOOKUP(V1617,'Drop-down_menus'!$F$2:$G$16,2,FALSE),IF(_xlpm.x=0,"",_xlpm.x)))</f>
        <v/>
      </c>
      <c r="AA1617" t="str">
        <f>IF(W1617="","",_xlfn.LET(_xlpm.x,VLOOKUP(W1617,'Drop-down_menus'!$F$2:$G$16,2,FALSE),IF(_xlpm.x=0,"",_xlpm.x)))</f>
        <v/>
      </c>
      <c r="AE1617" t="s">
        <v>726</v>
      </c>
    </row>
    <row r="1618" spans="1:31" hidden="1" x14ac:dyDescent="0.2">
      <c r="A1618" s="2" t="s">
        <v>427</v>
      </c>
      <c r="C1618">
        <v>3684</v>
      </c>
      <c r="D1618" t="s">
        <v>711</v>
      </c>
      <c r="E1618" t="s">
        <v>741</v>
      </c>
      <c r="I1618" t="s">
        <v>2611</v>
      </c>
      <c r="J1618" t="str">
        <f>IF($I1618="","",_xlfn.LET(_xlpm.x,VLOOKUP($I1618,'taxon-match_2026-08-31'!$A$2:$N$122,6,FALSE),IF(_xlpm.x=0,"",_xlpm.x)))</f>
        <v/>
      </c>
      <c r="K1618" t="str">
        <f>IF($I1618="","",_xlfn.LET(_xlpm.x,VLOOKUP($I1618,'taxon-match_2026-08-31'!$A$2:$N$122,4,FALSE),IF(_xlpm.x=0,"",_xlpm.x)))</f>
        <v/>
      </c>
      <c r="L1618" t="str">
        <f>IF($I1618="","",_xlfn.LET(_xlpm.x,VLOOKUP($I1618,'taxon-match_2026-08-31'!$A$2:$N$122,7,FALSE),IF(_xlpm.x=0,"",_xlpm.x)))</f>
        <v/>
      </c>
      <c r="M1618" t="str">
        <f>IF($I1618="","",_xlfn.LET(_xlpm.x,VLOOKUP($I1618,'taxon-match_2026-08-31'!$A$2:$N$122,8,FALSE),IF(_xlpm.x=0,"",_xlpm.x)))</f>
        <v/>
      </c>
      <c r="N1618" t="str">
        <f>IF($I1618="","",_xlfn.LET(_xlpm.x,VLOOKUP($I1618,'taxon-match_2026-08-31'!$A$2:$N$122,9,FALSE),IF(_xlpm.x=0,"",_xlpm.x)))</f>
        <v/>
      </c>
      <c r="O1618" t="str">
        <f>IF($I1618="","",_xlfn.LET(_xlpm.x,VLOOKUP($I1618,'taxon-match_2026-08-31'!$A$2:$N$122,10,FALSE),IF(_xlpm.x=0,"",_xlpm.x)))</f>
        <v/>
      </c>
      <c r="P1618" t="str">
        <f>IF($I1618="","",_xlfn.LET(_xlpm.x,VLOOKUP($I1618,'taxon-match_2026-08-31'!$A$2:$N$122,11,FALSE),IF(_xlpm.x=0,"",_xlpm.x)))</f>
        <v/>
      </c>
      <c r="Q1618" t="str">
        <f>IF($I1618="","",_xlfn.LET(_xlpm.x,VLOOKUP($I1618,'taxon-match_2026-08-31'!$A$2:$N$122,12,FALSE),IF(_xlpm.x=0,"",_xlpm.x)))</f>
        <v/>
      </c>
      <c r="R1618" t="str">
        <f>IF($I1618="","",_xlfn.LET(_xlpm.x,VLOOKUP($I1618,'taxon-match_2026-08-31'!$A$2:$N$122,14,FALSE),IF(_xlpm.x=0,"",_xlpm.x)))</f>
        <v/>
      </c>
      <c r="T1618" t="s">
        <v>71</v>
      </c>
      <c r="U1618" t="s">
        <v>254</v>
      </c>
      <c r="X1618" t="str">
        <f>IF(T1618="","",_xlfn.LET(_xlpm.x,VLOOKUP(T1618,'Drop-down_menus'!$F$2:$G$16,2,FALSE),IF(_xlpm.x=0,"",_xlpm.x)))</f>
        <v>https://orcid.org/0009-0002-6669-2911</v>
      </c>
      <c r="Y1618" t="str">
        <f>IF(U1618="","",_xlfn.LET(_xlpm.x,VLOOKUP(U1618,'Drop-down_menus'!$F$2:$G$16,2,FALSE),IF(_xlpm.x=0,"",_xlpm.x)))</f>
        <v/>
      </c>
      <c r="Z1618" t="str">
        <f>IF(V1618="","",_xlfn.LET(_xlpm.x,VLOOKUP(V1618,'Drop-down_menus'!$F$2:$G$16,2,FALSE),IF(_xlpm.x=0,"",_xlpm.x)))</f>
        <v/>
      </c>
      <c r="AA1618" t="str">
        <f>IF(W1618="","",_xlfn.LET(_xlpm.x,VLOOKUP(W1618,'Drop-down_menus'!$F$2:$G$16,2,FALSE),IF(_xlpm.x=0,"",_xlpm.x)))</f>
        <v/>
      </c>
      <c r="AE1618" t="s">
        <v>739</v>
      </c>
    </row>
    <row r="1619" spans="1:31" hidden="1" x14ac:dyDescent="0.2">
      <c r="A1619" s="2" t="s">
        <v>427</v>
      </c>
      <c r="C1619">
        <v>3685</v>
      </c>
      <c r="D1619" t="s">
        <v>711</v>
      </c>
      <c r="E1619" t="s">
        <v>721</v>
      </c>
      <c r="I1619" t="s">
        <v>2611</v>
      </c>
      <c r="J1619" t="str">
        <f>IF($I1619="","",_xlfn.LET(_xlpm.x,VLOOKUP($I1619,'taxon-match_2026-08-31'!$A$2:$N$122,6,FALSE),IF(_xlpm.x=0,"",_xlpm.x)))</f>
        <v/>
      </c>
      <c r="K1619" t="str">
        <f>IF($I1619="","",_xlfn.LET(_xlpm.x,VLOOKUP($I1619,'taxon-match_2026-08-31'!$A$2:$N$122,4,FALSE),IF(_xlpm.x=0,"",_xlpm.x)))</f>
        <v/>
      </c>
      <c r="L1619" t="str">
        <f>IF($I1619="","",_xlfn.LET(_xlpm.x,VLOOKUP($I1619,'taxon-match_2026-08-31'!$A$2:$N$122,7,FALSE),IF(_xlpm.x=0,"",_xlpm.x)))</f>
        <v/>
      </c>
      <c r="M1619" t="str">
        <f>IF($I1619="","",_xlfn.LET(_xlpm.x,VLOOKUP($I1619,'taxon-match_2026-08-31'!$A$2:$N$122,8,FALSE),IF(_xlpm.x=0,"",_xlpm.x)))</f>
        <v/>
      </c>
      <c r="N1619" t="str">
        <f>IF($I1619="","",_xlfn.LET(_xlpm.x,VLOOKUP($I1619,'taxon-match_2026-08-31'!$A$2:$N$122,9,FALSE),IF(_xlpm.x=0,"",_xlpm.x)))</f>
        <v/>
      </c>
      <c r="O1619" t="str">
        <f>IF($I1619="","",_xlfn.LET(_xlpm.x,VLOOKUP($I1619,'taxon-match_2026-08-31'!$A$2:$N$122,10,FALSE),IF(_xlpm.x=0,"",_xlpm.x)))</f>
        <v/>
      </c>
      <c r="P1619" t="str">
        <f>IF($I1619="","",_xlfn.LET(_xlpm.x,VLOOKUP($I1619,'taxon-match_2026-08-31'!$A$2:$N$122,11,FALSE),IF(_xlpm.x=0,"",_xlpm.x)))</f>
        <v/>
      </c>
      <c r="Q1619" t="str">
        <f>IF($I1619="","",_xlfn.LET(_xlpm.x,VLOOKUP($I1619,'taxon-match_2026-08-31'!$A$2:$N$122,12,FALSE),IF(_xlpm.x=0,"",_xlpm.x)))</f>
        <v/>
      </c>
      <c r="R1619" t="str">
        <f>IF($I1619="","",_xlfn.LET(_xlpm.x,VLOOKUP($I1619,'taxon-match_2026-08-31'!$A$2:$N$122,14,FALSE),IF(_xlpm.x=0,"",_xlpm.x)))</f>
        <v/>
      </c>
      <c r="T1619" t="s">
        <v>71</v>
      </c>
      <c r="U1619" t="s">
        <v>254</v>
      </c>
      <c r="X1619" t="str">
        <f>IF(T1619="","",_xlfn.LET(_xlpm.x,VLOOKUP(T1619,'Drop-down_menus'!$F$2:$G$16,2,FALSE),IF(_xlpm.x=0,"",_xlpm.x)))</f>
        <v>https://orcid.org/0009-0002-6669-2911</v>
      </c>
      <c r="Y1619" t="str">
        <f>IF(U1619="","",_xlfn.LET(_xlpm.x,VLOOKUP(U1619,'Drop-down_menus'!$F$2:$G$16,2,FALSE),IF(_xlpm.x=0,"",_xlpm.x)))</f>
        <v/>
      </c>
      <c r="Z1619" t="str">
        <f>IF(V1619="","",_xlfn.LET(_xlpm.x,VLOOKUP(V1619,'Drop-down_menus'!$F$2:$G$16,2,FALSE),IF(_xlpm.x=0,"",_xlpm.x)))</f>
        <v/>
      </c>
      <c r="AA1619" t="str">
        <f>IF(W1619="","",_xlfn.LET(_xlpm.x,VLOOKUP(W1619,'Drop-down_menus'!$F$2:$G$16,2,FALSE),IF(_xlpm.x=0,"",_xlpm.x)))</f>
        <v/>
      </c>
      <c r="AB1619" t="s">
        <v>722</v>
      </c>
      <c r="AE1619" t="s">
        <v>723</v>
      </c>
    </row>
    <row r="1620" spans="1:31" hidden="1" x14ac:dyDescent="0.2">
      <c r="A1620" s="2" t="s">
        <v>427</v>
      </c>
      <c r="C1620">
        <v>3686</v>
      </c>
      <c r="D1620" t="s">
        <v>711</v>
      </c>
      <c r="E1620" t="s">
        <v>721</v>
      </c>
      <c r="I1620" t="s">
        <v>2611</v>
      </c>
      <c r="J1620" t="str">
        <f>IF($I1620="","",_xlfn.LET(_xlpm.x,VLOOKUP($I1620,'taxon-match_2026-08-31'!$A$2:$N$122,6,FALSE),IF(_xlpm.x=0,"",_xlpm.x)))</f>
        <v/>
      </c>
      <c r="K1620" t="str">
        <f>IF($I1620="","",_xlfn.LET(_xlpm.x,VLOOKUP($I1620,'taxon-match_2026-08-31'!$A$2:$N$122,4,FALSE),IF(_xlpm.x=0,"",_xlpm.x)))</f>
        <v/>
      </c>
      <c r="L1620" t="str">
        <f>IF($I1620="","",_xlfn.LET(_xlpm.x,VLOOKUP($I1620,'taxon-match_2026-08-31'!$A$2:$N$122,7,FALSE),IF(_xlpm.x=0,"",_xlpm.x)))</f>
        <v/>
      </c>
      <c r="M1620" t="str">
        <f>IF($I1620="","",_xlfn.LET(_xlpm.x,VLOOKUP($I1620,'taxon-match_2026-08-31'!$A$2:$N$122,8,FALSE),IF(_xlpm.x=0,"",_xlpm.x)))</f>
        <v/>
      </c>
      <c r="N1620" t="str">
        <f>IF($I1620="","",_xlfn.LET(_xlpm.x,VLOOKUP($I1620,'taxon-match_2026-08-31'!$A$2:$N$122,9,FALSE),IF(_xlpm.x=0,"",_xlpm.x)))</f>
        <v/>
      </c>
      <c r="O1620" t="str">
        <f>IF($I1620="","",_xlfn.LET(_xlpm.x,VLOOKUP($I1620,'taxon-match_2026-08-31'!$A$2:$N$122,10,FALSE),IF(_xlpm.x=0,"",_xlpm.x)))</f>
        <v/>
      </c>
      <c r="P1620" t="str">
        <f>IF($I1620="","",_xlfn.LET(_xlpm.x,VLOOKUP($I1620,'taxon-match_2026-08-31'!$A$2:$N$122,11,FALSE),IF(_xlpm.x=0,"",_xlpm.x)))</f>
        <v/>
      </c>
      <c r="Q1620" t="str">
        <f>IF($I1620="","",_xlfn.LET(_xlpm.x,VLOOKUP($I1620,'taxon-match_2026-08-31'!$A$2:$N$122,12,FALSE),IF(_xlpm.x=0,"",_xlpm.x)))</f>
        <v/>
      </c>
      <c r="R1620" t="str">
        <f>IF($I1620="","",_xlfn.LET(_xlpm.x,VLOOKUP($I1620,'taxon-match_2026-08-31'!$A$2:$N$122,14,FALSE),IF(_xlpm.x=0,"",_xlpm.x)))</f>
        <v/>
      </c>
      <c r="T1620" t="s">
        <v>71</v>
      </c>
      <c r="U1620" t="s">
        <v>254</v>
      </c>
      <c r="X1620" t="str">
        <f>IF(T1620="","",_xlfn.LET(_xlpm.x,VLOOKUP(T1620,'Drop-down_menus'!$F$2:$G$16,2,FALSE),IF(_xlpm.x=0,"",_xlpm.x)))</f>
        <v>https://orcid.org/0009-0002-6669-2911</v>
      </c>
      <c r="Y1620" t="str">
        <f>IF(U1620="","",_xlfn.LET(_xlpm.x,VLOOKUP(U1620,'Drop-down_menus'!$F$2:$G$16,2,FALSE),IF(_xlpm.x=0,"",_xlpm.x)))</f>
        <v/>
      </c>
      <c r="Z1620" t="str">
        <f>IF(V1620="","",_xlfn.LET(_xlpm.x,VLOOKUP(V1620,'Drop-down_menus'!$F$2:$G$16,2,FALSE),IF(_xlpm.x=0,"",_xlpm.x)))</f>
        <v/>
      </c>
      <c r="AA1620" t="str">
        <f>IF(W1620="","",_xlfn.LET(_xlpm.x,VLOOKUP(W1620,'Drop-down_menus'!$F$2:$G$16,2,FALSE),IF(_xlpm.x=0,"",_xlpm.x)))</f>
        <v/>
      </c>
      <c r="AB1620" t="s">
        <v>722</v>
      </c>
      <c r="AE1620" t="s">
        <v>723</v>
      </c>
    </row>
    <row r="1621" spans="1:31" hidden="1" x14ac:dyDescent="0.2">
      <c r="A1621" s="2" t="s">
        <v>427</v>
      </c>
      <c r="C1621">
        <v>3687</v>
      </c>
      <c r="D1621" t="s">
        <v>711</v>
      </c>
      <c r="E1621" t="s">
        <v>724</v>
      </c>
      <c r="I1621" t="s">
        <v>2611</v>
      </c>
      <c r="J1621" t="str">
        <f>IF($I1621="","",_xlfn.LET(_xlpm.x,VLOOKUP($I1621,'taxon-match_2026-08-31'!$A$2:$N$122,6,FALSE),IF(_xlpm.x=0,"",_xlpm.x)))</f>
        <v/>
      </c>
      <c r="K1621" t="str">
        <f>IF($I1621="","",_xlfn.LET(_xlpm.x,VLOOKUP($I1621,'taxon-match_2026-08-31'!$A$2:$N$122,4,FALSE),IF(_xlpm.x=0,"",_xlpm.x)))</f>
        <v/>
      </c>
      <c r="L1621" t="str">
        <f>IF($I1621="","",_xlfn.LET(_xlpm.x,VLOOKUP($I1621,'taxon-match_2026-08-31'!$A$2:$N$122,7,FALSE),IF(_xlpm.x=0,"",_xlpm.x)))</f>
        <v/>
      </c>
      <c r="M1621" t="str">
        <f>IF($I1621="","",_xlfn.LET(_xlpm.x,VLOOKUP($I1621,'taxon-match_2026-08-31'!$A$2:$N$122,8,FALSE),IF(_xlpm.x=0,"",_xlpm.x)))</f>
        <v/>
      </c>
      <c r="N1621" t="str">
        <f>IF($I1621="","",_xlfn.LET(_xlpm.x,VLOOKUP($I1621,'taxon-match_2026-08-31'!$A$2:$N$122,9,FALSE),IF(_xlpm.x=0,"",_xlpm.x)))</f>
        <v/>
      </c>
      <c r="O1621" t="str">
        <f>IF($I1621="","",_xlfn.LET(_xlpm.x,VLOOKUP($I1621,'taxon-match_2026-08-31'!$A$2:$N$122,10,FALSE),IF(_xlpm.x=0,"",_xlpm.x)))</f>
        <v/>
      </c>
      <c r="P1621" t="str">
        <f>IF($I1621="","",_xlfn.LET(_xlpm.x,VLOOKUP($I1621,'taxon-match_2026-08-31'!$A$2:$N$122,11,FALSE),IF(_xlpm.x=0,"",_xlpm.x)))</f>
        <v/>
      </c>
      <c r="Q1621" t="str">
        <f>IF($I1621="","",_xlfn.LET(_xlpm.x,VLOOKUP($I1621,'taxon-match_2026-08-31'!$A$2:$N$122,12,FALSE),IF(_xlpm.x=0,"",_xlpm.x)))</f>
        <v/>
      </c>
      <c r="R1621" t="str">
        <f>IF($I1621="","",_xlfn.LET(_xlpm.x,VLOOKUP($I1621,'taxon-match_2026-08-31'!$A$2:$N$122,14,FALSE),IF(_xlpm.x=0,"",_xlpm.x)))</f>
        <v/>
      </c>
      <c r="T1621" t="s">
        <v>71</v>
      </c>
      <c r="U1621" t="s">
        <v>254</v>
      </c>
      <c r="X1621" t="str">
        <f>IF(T1621="","",_xlfn.LET(_xlpm.x,VLOOKUP(T1621,'Drop-down_menus'!$F$2:$G$16,2,FALSE),IF(_xlpm.x=0,"",_xlpm.x)))</f>
        <v>https://orcid.org/0009-0002-6669-2911</v>
      </c>
      <c r="Y1621" t="str">
        <f>IF(U1621="","",_xlfn.LET(_xlpm.x,VLOOKUP(U1621,'Drop-down_menus'!$F$2:$G$16,2,FALSE),IF(_xlpm.x=0,"",_xlpm.x)))</f>
        <v/>
      </c>
      <c r="Z1621" t="str">
        <f>IF(V1621="","",_xlfn.LET(_xlpm.x,VLOOKUP(V1621,'Drop-down_menus'!$F$2:$G$16,2,FALSE),IF(_xlpm.x=0,"",_xlpm.x)))</f>
        <v/>
      </c>
      <c r="AA1621" t="str">
        <f>IF(W1621="","",_xlfn.LET(_xlpm.x,VLOOKUP(W1621,'Drop-down_menus'!$F$2:$G$16,2,FALSE),IF(_xlpm.x=0,"",_xlpm.x)))</f>
        <v/>
      </c>
      <c r="AB1621" t="s">
        <v>722</v>
      </c>
      <c r="AE1621" t="s">
        <v>723</v>
      </c>
    </row>
    <row r="1622" spans="1:31" hidden="1" x14ac:dyDescent="0.2">
      <c r="A1622" s="2" t="s">
        <v>427</v>
      </c>
      <c r="C1622">
        <v>3688</v>
      </c>
      <c r="D1622" t="s">
        <v>711</v>
      </c>
      <c r="E1622" t="s">
        <v>724</v>
      </c>
      <c r="I1622" t="s">
        <v>2611</v>
      </c>
      <c r="J1622" t="str">
        <f>IF($I1622="","",_xlfn.LET(_xlpm.x,VLOOKUP($I1622,'taxon-match_2026-08-31'!$A$2:$N$122,6,FALSE),IF(_xlpm.x=0,"",_xlpm.x)))</f>
        <v/>
      </c>
      <c r="K1622" t="str">
        <f>IF($I1622="","",_xlfn.LET(_xlpm.x,VLOOKUP($I1622,'taxon-match_2026-08-31'!$A$2:$N$122,4,FALSE),IF(_xlpm.x=0,"",_xlpm.x)))</f>
        <v/>
      </c>
      <c r="L1622" t="str">
        <f>IF($I1622="","",_xlfn.LET(_xlpm.x,VLOOKUP($I1622,'taxon-match_2026-08-31'!$A$2:$N$122,7,FALSE),IF(_xlpm.x=0,"",_xlpm.x)))</f>
        <v/>
      </c>
      <c r="M1622" t="str">
        <f>IF($I1622="","",_xlfn.LET(_xlpm.x,VLOOKUP($I1622,'taxon-match_2026-08-31'!$A$2:$N$122,8,FALSE),IF(_xlpm.x=0,"",_xlpm.x)))</f>
        <v/>
      </c>
      <c r="N1622" t="str">
        <f>IF($I1622="","",_xlfn.LET(_xlpm.x,VLOOKUP($I1622,'taxon-match_2026-08-31'!$A$2:$N$122,9,FALSE),IF(_xlpm.x=0,"",_xlpm.x)))</f>
        <v/>
      </c>
      <c r="O1622" t="str">
        <f>IF($I1622="","",_xlfn.LET(_xlpm.x,VLOOKUP($I1622,'taxon-match_2026-08-31'!$A$2:$N$122,10,FALSE),IF(_xlpm.x=0,"",_xlpm.x)))</f>
        <v/>
      </c>
      <c r="P1622" t="str">
        <f>IF($I1622="","",_xlfn.LET(_xlpm.x,VLOOKUP($I1622,'taxon-match_2026-08-31'!$A$2:$N$122,11,FALSE),IF(_xlpm.x=0,"",_xlpm.x)))</f>
        <v/>
      </c>
      <c r="Q1622" t="str">
        <f>IF($I1622="","",_xlfn.LET(_xlpm.x,VLOOKUP($I1622,'taxon-match_2026-08-31'!$A$2:$N$122,12,FALSE),IF(_xlpm.x=0,"",_xlpm.x)))</f>
        <v/>
      </c>
      <c r="R1622" t="str">
        <f>IF($I1622="","",_xlfn.LET(_xlpm.x,VLOOKUP($I1622,'taxon-match_2026-08-31'!$A$2:$N$122,14,FALSE),IF(_xlpm.x=0,"",_xlpm.x)))</f>
        <v/>
      </c>
      <c r="T1622" t="s">
        <v>71</v>
      </c>
      <c r="U1622" t="s">
        <v>254</v>
      </c>
      <c r="X1622" t="str">
        <f>IF(T1622="","",_xlfn.LET(_xlpm.x,VLOOKUP(T1622,'Drop-down_menus'!$F$2:$G$16,2,FALSE),IF(_xlpm.x=0,"",_xlpm.x)))</f>
        <v>https://orcid.org/0009-0002-6669-2911</v>
      </c>
      <c r="Y1622" t="str">
        <f>IF(U1622="","",_xlfn.LET(_xlpm.x,VLOOKUP(U1622,'Drop-down_menus'!$F$2:$G$16,2,FALSE),IF(_xlpm.x=0,"",_xlpm.x)))</f>
        <v/>
      </c>
      <c r="Z1622" t="str">
        <f>IF(V1622="","",_xlfn.LET(_xlpm.x,VLOOKUP(V1622,'Drop-down_menus'!$F$2:$G$16,2,FALSE),IF(_xlpm.x=0,"",_xlpm.x)))</f>
        <v/>
      </c>
      <c r="AA1622" t="str">
        <f>IF(W1622="","",_xlfn.LET(_xlpm.x,VLOOKUP(W1622,'Drop-down_menus'!$F$2:$G$16,2,FALSE),IF(_xlpm.x=0,"",_xlpm.x)))</f>
        <v/>
      </c>
      <c r="AB1622" t="s">
        <v>722</v>
      </c>
      <c r="AE1622" t="s">
        <v>723</v>
      </c>
    </row>
    <row r="1623" spans="1:31" hidden="1" x14ac:dyDescent="0.2">
      <c r="A1623" s="2" t="s">
        <v>427</v>
      </c>
      <c r="C1623">
        <v>3689</v>
      </c>
      <c r="D1623" t="s">
        <v>711</v>
      </c>
      <c r="E1623" t="s">
        <v>728</v>
      </c>
      <c r="I1623" t="s">
        <v>2611</v>
      </c>
      <c r="J1623" t="str">
        <f>IF($I1623="","",_xlfn.LET(_xlpm.x,VLOOKUP($I1623,'taxon-match_2026-08-31'!$A$2:$N$122,6,FALSE),IF(_xlpm.x=0,"",_xlpm.x)))</f>
        <v/>
      </c>
      <c r="K1623" t="str">
        <f>IF($I1623="","",_xlfn.LET(_xlpm.x,VLOOKUP($I1623,'taxon-match_2026-08-31'!$A$2:$N$122,4,FALSE),IF(_xlpm.x=0,"",_xlpm.x)))</f>
        <v/>
      </c>
      <c r="L1623" t="str">
        <f>IF($I1623="","",_xlfn.LET(_xlpm.x,VLOOKUP($I1623,'taxon-match_2026-08-31'!$A$2:$N$122,7,FALSE),IF(_xlpm.x=0,"",_xlpm.x)))</f>
        <v/>
      </c>
      <c r="M1623" t="str">
        <f>IF($I1623="","",_xlfn.LET(_xlpm.x,VLOOKUP($I1623,'taxon-match_2026-08-31'!$A$2:$N$122,8,FALSE),IF(_xlpm.x=0,"",_xlpm.x)))</f>
        <v/>
      </c>
      <c r="N1623" t="str">
        <f>IF($I1623="","",_xlfn.LET(_xlpm.x,VLOOKUP($I1623,'taxon-match_2026-08-31'!$A$2:$N$122,9,FALSE),IF(_xlpm.x=0,"",_xlpm.x)))</f>
        <v/>
      </c>
      <c r="O1623" t="str">
        <f>IF($I1623="","",_xlfn.LET(_xlpm.x,VLOOKUP($I1623,'taxon-match_2026-08-31'!$A$2:$N$122,10,FALSE),IF(_xlpm.x=0,"",_xlpm.x)))</f>
        <v/>
      </c>
      <c r="P1623" t="str">
        <f>IF($I1623="","",_xlfn.LET(_xlpm.x,VLOOKUP($I1623,'taxon-match_2026-08-31'!$A$2:$N$122,11,FALSE),IF(_xlpm.x=0,"",_xlpm.x)))</f>
        <v/>
      </c>
      <c r="Q1623" t="str">
        <f>IF($I1623="","",_xlfn.LET(_xlpm.x,VLOOKUP($I1623,'taxon-match_2026-08-31'!$A$2:$N$122,12,FALSE),IF(_xlpm.x=0,"",_xlpm.x)))</f>
        <v/>
      </c>
      <c r="R1623" t="str">
        <f>IF($I1623="","",_xlfn.LET(_xlpm.x,VLOOKUP($I1623,'taxon-match_2026-08-31'!$A$2:$N$122,14,FALSE),IF(_xlpm.x=0,"",_xlpm.x)))</f>
        <v/>
      </c>
      <c r="T1623" t="s">
        <v>71</v>
      </c>
      <c r="U1623" t="s">
        <v>254</v>
      </c>
      <c r="X1623" t="str">
        <f>IF(T1623="","",_xlfn.LET(_xlpm.x,VLOOKUP(T1623,'Drop-down_menus'!$F$2:$G$16,2,FALSE),IF(_xlpm.x=0,"",_xlpm.x)))</f>
        <v>https://orcid.org/0009-0002-6669-2911</v>
      </c>
      <c r="Y1623" t="str">
        <f>IF(U1623="","",_xlfn.LET(_xlpm.x,VLOOKUP(U1623,'Drop-down_menus'!$F$2:$G$16,2,FALSE),IF(_xlpm.x=0,"",_xlpm.x)))</f>
        <v/>
      </c>
      <c r="Z1623" t="str">
        <f>IF(V1623="","",_xlfn.LET(_xlpm.x,VLOOKUP(V1623,'Drop-down_menus'!$F$2:$G$16,2,FALSE),IF(_xlpm.x=0,"",_xlpm.x)))</f>
        <v/>
      </c>
      <c r="AA1623" t="str">
        <f>IF(W1623="","",_xlfn.LET(_xlpm.x,VLOOKUP(W1623,'Drop-down_menus'!$F$2:$G$16,2,FALSE),IF(_xlpm.x=0,"",_xlpm.x)))</f>
        <v/>
      </c>
      <c r="AE1623" t="s">
        <v>726</v>
      </c>
    </row>
    <row r="1624" spans="1:31" hidden="1" x14ac:dyDescent="0.2">
      <c r="A1624" s="2" t="s">
        <v>435</v>
      </c>
      <c r="C1624">
        <v>3784</v>
      </c>
      <c r="D1624" t="s">
        <v>711</v>
      </c>
      <c r="E1624" t="s">
        <v>727</v>
      </c>
      <c r="I1624" t="s">
        <v>2611</v>
      </c>
      <c r="J1624" t="str">
        <f>IF($I1624="","",_xlfn.LET(_xlpm.x,VLOOKUP($I1624,'taxon-match_2026-08-31'!$A$2:$N$122,6,FALSE),IF(_xlpm.x=0,"",_xlpm.x)))</f>
        <v/>
      </c>
      <c r="K1624" t="str">
        <f>IF($I1624="","",_xlfn.LET(_xlpm.x,VLOOKUP($I1624,'taxon-match_2026-08-31'!$A$2:$N$122,4,FALSE),IF(_xlpm.x=0,"",_xlpm.x)))</f>
        <v/>
      </c>
      <c r="L1624" t="str">
        <f>IF($I1624="","",_xlfn.LET(_xlpm.x,VLOOKUP($I1624,'taxon-match_2026-08-31'!$A$2:$N$122,7,FALSE),IF(_xlpm.x=0,"",_xlpm.x)))</f>
        <v/>
      </c>
      <c r="M1624" t="str">
        <f>IF($I1624="","",_xlfn.LET(_xlpm.x,VLOOKUP($I1624,'taxon-match_2026-08-31'!$A$2:$N$122,8,FALSE),IF(_xlpm.x=0,"",_xlpm.x)))</f>
        <v/>
      </c>
      <c r="N1624" t="str">
        <f>IF($I1624="","",_xlfn.LET(_xlpm.x,VLOOKUP($I1624,'taxon-match_2026-08-31'!$A$2:$N$122,9,FALSE),IF(_xlpm.x=0,"",_xlpm.x)))</f>
        <v/>
      </c>
      <c r="O1624" t="str">
        <f>IF($I1624="","",_xlfn.LET(_xlpm.x,VLOOKUP($I1624,'taxon-match_2026-08-31'!$A$2:$N$122,10,FALSE),IF(_xlpm.x=0,"",_xlpm.x)))</f>
        <v/>
      </c>
      <c r="P1624" t="str">
        <f>IF($I1624="","",_xlfn.LET(_xlpm.x,VLOOKUP($I1624,'taxon-match_2026-08-31'!$A$2:$N$122,11,FALSE),IF(_xlpm.x=0,"",_xlpm.x)))</f>
        <v/>
      </c>
      <c r="Q1624" t="str">
        <f>IF($I1624="","",_xlfn.LET(_xlpm.x,VLOOKUP($I1624,'taxon-match_2026-08-31'!$A$2:$N$122,12,FALSE),IF(_xlpm.x=0,"",_xlpm.x)))</f>
        <v/>
      </c>
      <c r="R1624" t="str">
        <f>IF($I1624="","",_xlfn.LET(_xlpm.x,VLOOKUP($I1624,'taxon-match_2026-08-31'!$A$2:$N$122,14,FALSE),IF(_xlpm.x=0,"",_xlpm.x)))</f>
        <v/>
      </c>
      <c r="T1624" t="s">
        <v>71</v>
      </c>
      <c r="X1624" t="str">
        <f>IF(T1624="","",_xlfn.LET(_xlpm.x,VLOOKUP(T1624,'Drop-down_menus'!$F$2:$G$16,2,FALSE),IF(_xlpm.x=0,"",_xlpm.x)))</f>
        <v>https://orcid.org/0009-0002-6669-2911</v>
      </c>
      <c r="Y1624" t="str">
        <f>IF(U1624="","",_xlfn.LET(_xlpm.x,VLOOKUP(U1624,'Drop-down_menus'!$F$2:$G$16,2,FALSE),IF(_xlpm.x=0,"",_xlpm.x)))</f>
        <v/>
      </c>
      <c r="Z1624" t="str">
        <f>IF(V1624="","",_xlfn.LET(_xlpm.x,VLOOKUP(V1624,'Drop-down_menus'!$F$2:$G$16,2,FALSE),IF(_xlpm.x=0,"",_xlpm.x)))</f>
        <v/>
      </c>
      <c r="AA1624" t="str">
        <f>IF(W1624="","",_xlfn.LET(_xlpm.x,VLOOKUP(W1624,'Drop-down_menus'!$F$2:$G$16,2,FALSE),IF(_xlpm.x=0,"",_xlpm.x)))</f>
        <v/>
      </c>
      <c r="AB1624" t="s">
        <v>722</v>
      </c>
      <c r="AE1624" t="s">
        <v>792</v>
      </c>
    </row>
    <row r="1625" spans="1:31" hidden="1" x14ac:dyDescent="0.2">
      <c r="A1625" s="2" t="s">
        <v>435</v>
      </c>
      <c r="C1625">
        <v>3785</v>
      </c>
      <c r="D1625" t="s">
        <v>711</v>
      </c>
      <c r="E1625" t="s">
        <v>727</v>
      </c>
      <c r="I1625" t="s">
        <v>2611</v>
      </c>
      <c r="J1625" t="str">
        <f>IF($I1625="","",_xlfn.LET(_xlpm.x,VLOOKUP($I1625,'taxon-match_2026-08-31'!$A$2:$N$122,6,FALSE),IF(_xlpm.x=0,"",_xlpm.x)))</f>
        <v/>
      </c>
      <c r="K1625" t="str">
        <f>IF($I1625="","",_xlfn.LET(_xlpm.x,VLOOKUP($I1625,'taxon-match_2026-08-31'!$A$2:$N$122,4,FALSE),IF(_xlpm.x=0,"",_xlpm.x)))</f>
        <v/>
      </c>
      <c r="L1625" t="str">
        <f>IF($I1625="","",_xlfn.LET(_xlpm.x,VLOOKUP($I1625,'taxon-match_2026-08-31'!$A$2:$N$122,7,FALSE),IF(_xlpm.x=0,"",_xlpm.x)))</f>
        <v/>
      </c>
      <c r="M1625" t="str">
        <f>IF($I1625="","",_xlfn.LET(_xlpm.x,VLOOKUP($I1625,'taxon-match_2026-08-31'!$A$2:$N$122,8,FALSE),IF(_xlpm.x=0,"",_xlpm.x)))</f>
        <v/>
      </c>
      <c r="N1625" t="str">
        <f>IF($I1625="","",_xlfn.LET(_xlpm.x,VLOOKUP($I1625,'taxon-match_2026-08-31'!$A$2:$N$122,9,FALSE),IF(_xlpm.x=0,"",_xlpm.x)))</f>
        <v/>
      </c>
      <c r="O1625" t="str">
        <f>IF($I1625="","",_xlfn.LET(_xlpm.x,VLOOKUP($I1625,'taxon-match_2026-08-31'!$A$2:$N$122,10,FALSE),IF(_xlpm.x=0,"",_xlpm.x)))</f>
        <v/>
      </c>
      <c r="P1625" t="str">
        <f>IF($I1625="","",_xlfn.LET(_xlpm.x,VLOOKUP($I1625,'taxon-match_2026-08-31'!$A$2:$N$122,11,FALSE),IF(_xlpm.x=0,"",_xlpm.x)))</f>
        <v/>
      </c>
      <c r="Q1625" t="str">
        <f>IF($I1625="","",_xlfn.LET(_xlpm.x,VLOOKUP($I1625,'taxon-match_2026-08-31'!$A$2:$N$122,12,FALSE),IF(_xlpm.x=0,"",_xlpm.x)))</f>
        <v/>
      </c>
      <c r="R1625" t="str">
        <f>IF($I1625="","",_xlfn.LET(_xlpm.x,VLOOKUP($I1625,'taxon-match_2026-08-31'!$A$2:$N$122,14,FALSE),IF(_xlpm.x=0,"",_xlpm.x)))</f>
        <v/>
      </c>
      <c r="T1625" t="s">
        <v>71</v>
      </c>
      <c r="X1625" t="str">
        <f>IF(T1625="","",_xlfn.LET(_xlpm.x,VLOOKUP(T1625,'Drop-down_menus'!$F$2:$G$16,2,FALSE),IF(_xlpm.x=0,"",_xlpm.x)))</f>
        <v>https://orcid.org/0009-0002-6669-2911</v>
      </c>
      <c r="Y1625" t="str">
        <f>IF(U1625="","",_xlfn.LET(_xlpm.x,VLOOKUP(U1625,'Drop-down_menus'!$F$2:$G$16,2,FALSE),IF(_xlpm.x=0,"",_xlpm.x)))</f>
        <v/>
      </c>
      <c r="Z1625" t="str">
        <f>IF(V1625="","",_xlfn.LET(_xlpm.x,VLOOKUP(V1625,'Drop-down_menus'!$F$2:$G$16,2,FALSE),IF(_xlpm.x=0,"",_xlpm.x)))</f>
        <v/>
      </c>
      <c r="AA1625" t="str">
        <f>IF(W1625="","",_xlfn.LET(_xlpm.x,VLOOKUP(W1625,'Drop-down_menus'!$F$2:$G$16,2,FALSE),IF(_xlpm.x=0,"",_xlpm.x)))</f>
        <v/>
      </c>
      <c r="AB1625" t="s">
        <v>722</v>
      </c>
      <c r="AE1625" t="s">
        <v>792</v>
      </c>
    </row>
    <row r="1626" spans="1:31" hidden="1" x14ac:dyDescent="0.2">
      <c r="A1626" s="2" t="s">
        <v>435</v>
      </c>
      <c r="C1626">
        <v>3786</v>
      </c>
      <c r="D1626" t="s">
        <v>711</v>
      </c>
      <c r="E1626" t="s">
        <v>727</v>
      </c>
      <c r="I1626" t="s">
        <v>2611</v>
      </c>
      <c r="J1626" t="str">
        <f>IF($I1626="","",_xlfn.LET(_xlpm.x,VLOOKUP($I1626,'taxon-match_2026-08-31'!$A$2:$N$122,6,FALSE),IF(_xlpm.x=0,"",_xlpm.x)))</f>
        <v/>
      </c>
      <c r="K1626" t="str">
        <f>IF($I1626="","",_xlfn.LET(_xlpm.x,VLOOKUP($I1626,'taxon-match_2026-08-31'!$A$2:$N$122,4,FALSE),IF(_xlpm.x=0,"",_xlpm.x)))</f>
        <v/>
      </c>
      <c r="L1626" t="str">
        <f>IF($I1626="","",_xlfn.LET(_xlpm.x,VLOOKUP($I1626,'taxon-match_2026-08-31'!$A$2:$N$122,7,FALSE),IF(_xlpm.x=0,"",_xlpm.x)))</f>
        <v/>
      </c>
      <c r="M1626" t="str">
        <f>IF($I1626="","",_xlfn.LET(_xlpm.x,VLOOKUP($I1626,'taxon-match_2026-08-31'!$A$2:$N$122,8,FALSE),IF(_xlpm.x=0,"",_xlpm.x)))</f>
        <v/>
      </c>
      <c r="N1626" t="str">
        <f>IF($I1626="","",_xlfn.LET(_xlpm.x,VLOOKUP($I1626,'taxon-match_2026-08-31'!$A$2:$N$122,9,FALSE),IF(_xlpm.x=0,"",_xlpm.x)))</f>
        <v/>
      </c>
      <c r="O1626" t="str">
        <f>IF($I1626="","",_xlfn.LET(_xlpm.x,VLOOKUP($I1626,'taxon-match_2026-08-31'!$A$2:$N$122,10,FALSE),IF(_xlpm.x=0,"",_xlpm.x)))</f>
        <v/>
      </c>
      <c r="P1626" t="str">
        <f>IF($I1626="","",_xlfn.LET(_xlpm.x,VLOOKUP($I1626,'taxon-match_2026-08-31'!$A$2:$N$122,11,FALSE),IF(_xlpm.x=0,"",_xlpm.x)))</f>
        <v/>
      </c>
      <c r="Q1626" t="str">
        <f>IF($I1626="","",_xlfn.LET(_xlpm.x,VLOOKUP($I1626,'taxon-match_2026-08-31'!$A$2:$N$122,12,FALSE),IF(_xlpm.x=0,"",_xlpm.x)))</f>
        <v/>
      </c>
      <c r="R1626" t="str">
        <f>IF($I1626="","",_xlfn.LET(_xlpm.x,VLOOKUP($I1626,'taxon-match_2026-08-31'!$A$2:$N$122,14,FALSE),IF(_xlpm.x=0,"",_xlpm.x)))</f>
        <v/>
      </c>
      <c r="T1626" t="s">
        <v>71</v>
      </c>
      <c r="X1626" t="str">
        <f>IF(T1626="","",_xlfn.LET(_xlpm.x,VLOOKUP(T1626,'Drop-down_menus'!$F$2:$G$16,2,FALSE),IF(_xlpm.x=0,"",_xlpm.x)))</f>
        <v>https://orcid.org/0009-0002-6669-2911</v>
      </c>
      <c r="Y1626" t="str">
        <f>IF(U1626="","",_xlfn.LET(_xlpm.x,VLOOKUP(U1626,'Drop-down_menus'!$F$2:$G$16,2,FALSE),IF(_xlpm.x=0,"",_xlpm.x)))</f>
        <v/>
      </c>
      <c r="Z1626" t="str">
        <f>IF(V1626="","",_xlfn.LET(_xlpm.x,VLOOKUP(V1626,'Drop-down_menus'!$F$2:$G$16,2,FALSE),IF(_xlpm.x=0,"",_xlpm.x)))</f>
        <v/>
      </c>
      <c r="AA1626" t="str">
        <f>IF(W1626="","",_xlfn.LET(_xlpm.x,VLOOKUP(W1626,'Drop-down_menus'!$F$2:$G$16,2,FALSE),IF(_xlpm.x=0,"",_xlpm.x)))</f>
        <v/>
      </c>
      <c r="AB1626" t="s">
        <v>722</v>
      </c>
      <c r="AE1626" t="s">
        <v>792</v>
      </c>
    </row>
    <row r="1627" spans="1:31" hidden="1" x14ac:dyDescent="0.2">
      <c r="A1627" s="2" t="s">
        <v>435</v>
      </c>
      <c r="C1627">
        <v>3787</v>
      </c>
      <c r="D1627" t="s">
        <v>711</v>
      </c>
      <c r="E1627" t="s">
        <v>736</v>
      </c>
      <c r="I1627" t="s">
        <v>2611</v>
      </c>
      <c r="J1627" t="str">
        <f>IF($I1627="","",_xlfn.LET(_xlpm.x,VLOOKUP($I1627,'taxon-match_2026-08-31'!$A$2:$N$122,6,FALSE),IF(_xlpm.x=0,"",_xlpm.x)))</f>
        <v/>
      </c>
      <c r="K1627" t="str">
        <f>IF($I1627="","",_xlfn.LET(_xlpm.x,VLOOKUP($I1627,'taxon-match_2026-08-31'!$A$2:$N$122,4,FALSE),IF(_xlpm.x=0,"",_xlpm.x)))</f>
        <v/>
      </c>
      <c r="L1627" t="str">
        <f>IF($I1627="","",_xlfn.LET(_xlpm.x,VLOOKUP($I1627,'taxon-match_2026-08-31'!$A$2:$N$122,7,FALSE),IF(_xlpm.x=0,"",_xlpm.x)))</f>
        <v/>
      </c>
      <c r="M1627" t="str">
        <f>IF($I1627="","",_xlfn.LET(_xlpm.x,VLOOKUP($I1627,'taxon-match_2026-08-31'!$A$2:$N$122,8,FALSE),IF(_xlpm.x=0,"",_xlpm.x)))</f>
        <v/>
      </c>
      <c r="N1627" t="str">
        <f>IF($I1627="","",_xlfn.LET(_xlpm.x,VLOOKUP($I1627,'taxon-match_2026-08-31'!$A$2:$N$122,9,FALSE),IF(_xlpm.x=0,"",_xlpm.x)))</f>
        <v/>
      </c>
      <c r="O1627" t="str">
        <f>IF($I1627="","",_xlfn.LET(_xlpm.x,VLOOKUP($I1627,'taxon-match_2026-08-31'!$A$2:$N$122,10,FALSE),IF(_xlpm.x=0,"",_xlpm.x)))</f>
        <v/>
      </c>
      <c r="P1627" t="str">
        <f>IF($I1627="","",_xlfn.LET(_xlpm.x,VLOOKUP($I1627,'taxon-match_2026-08-31'!$A$2:$N$122,11,FALSE),IF(_xlpm.x=0,"",_xlpm.x)))</f>
        <v/>
      </c>
      <c r="Q1627" t="str">
        <f>IF($I1627="","",_xlfn.LET(_xlpm.x,VLOOKUP($I1627,'taxon-match_2026-08-31'!$A$2:$N$122,12,FALSE),IF(_xlpm.x=0,"",_xlpm.x)))</f>
        <v/>
      </c>
      <c r="R1627" t="str">
        <f>IF($I1627="","",_xlfn.LET(_xlpm.x,VLOOKUP($I1627,'taxon-match_2026-08-31'!$A$2:$N$122,14,FALSE),IF(_xlpm.x=0,"",_xlpm.x)))</f>
        <v/>
      </c>
      <c r="T1627" t="s">
        <v>71</v>
      </c>
      <c r="X1627" t="str">
        <f>IF(T1627="","",_xlfn.LET(_xlpm.x,VLOOKUP(T1627,'Drop-down_menus'!$F$2:$G$16,2,FALSE),IF(_xlpm.x=0,"",_xlpm.x)))</f>
        <v>https://orcid.org/0009-0002-6669-2911</v>
      </c>
      <c r="Y1627" t="str">
        <f>IF(U1627="","",_xlfn.LET(_xlpm.x,VLOOKUP(U1627,'Drop-down_menus'!$F$2:$G$16,2,FALSE),IF(_xlpm.x=0,"",_xlpm.x)))</f>
        <v/>
      </c>
      <c r="Z1627" t="str">
        <f>IF(V1627="","",_xlfn.LET(_xlpm.x,VLOOKUP(V1627,'Drop-down_menus'!$F$2:$G$16,2,FALSE),IF(_xlpm.x=0,"",_xlpm.x)))</f>
        <v/>
      </c>
      <c r="AA1627" t="str">
        <f>IF(W1627="","",_xlfn.LET(_xlpm.x,VLOOKUP(W1627,'Drop-down_menus'!$F$2:$G$16,2,FALSE),IF(_xlpm.x=0,"",_xlpm.x)))</f>
        <v/>
      </c>
      <c r="AB1627" t="s">
        <v>730</v>
      </c>
      <c r="AE1627" t="s">
        <v>737</v>
      </c>
    </row>
    <row r="1628" spans="1:31" hidden="1" x14ac:dyDescent="0.2">
      <c r="A1628" s="2" t="s">
        <v>435</v>
      </c>
      <c r="C1628">
        <v>3788</v>
      </c>
      <c r="D1628" t="s">
        <v>711</v>
      </c>
      <c r="E1628" t="s">
        <v>736</v>
      </c>
      <c r="I1628" t="s">
        <v>2611</v>
      </c>
      <c r="J1628" t="str">
        <f>IF($I1628="","",_xlfn.LET(_xlpm.x,VLOOKUP($I1628,'taxon-match_2026-08-31'!$A$2:$N$122,6,FALSE),IF(_xlpm.x=0,"",_xlpm.x)))</f>
        <v/>
      </c>
      <c r="K1628" t="str">
        <f>IF($I1628="","",_xlfn.LET(_xlpm.x,VLOOKUP($I1628,'taxon-match_2026-08-31'!$A$2:$N$122,4,FALSE),IF(_xlpm.x=0,"",_xlpm.x)))</f>
        <v/>
      </c>
      <c r="L1628" t="str">
        <f>IF($I1628="","",_xlfn.LET(_xlpm.x,VLOOKUP($I1628,'taxon-match_2026-08-31'!$A$2:$N$122,7,FALSE),IF(_xlpm.x=0,"",_xlpm.x)))</f>
        <v/>
      </c>
      <c r="M1628" t="str">
        <f>IF($I1628="","",_xlfn.LET(_xlpm.x,VLOOKUP($I1628,'taxon-match_2026-08-31'!$A$2:$N$122,8,FALSE),IF(_xlpm.x=0,"",_xlpm.x)))</f>
        <v/>
      </c>
      <c r="N1628" t="str">
        <f>IF($I1628="","",_xlfn.LET(_xlpm.x,VLOOKUP($I1628,'taxon-match_2026-08-31'!$A$2:$N$122,9,FALSE),IF(_xlpm.x=0,"",_xlpm.x)))</f>
        <v/>
      </c>
      <c r="O1628" t="str">
        <f>IF($I1628="","",_xlfn.LET(_xlpm.x,VLOOKUP($I1628,'taxon-match_2026-08-31'!$A$2:$N$122,10,FALSE),IF(_xlpm.x=0,"",_xlpm.x)))</f>
        <v/>
      </c>
      <c r="P1628" t="str">
        <f>IF($I1628="","",_xlfn.LET(_xlpm.x,VLOOKUP($I1628,'taxon-match_2026-08-31'!$A$2:$N$122,11,FALSE),IF(_xlpm.x=0,"",_xlpm.x)))</f>
        <v/>
      </c>
      <c r="Q1628" t="str">
        <f>IF($I1628="","",_xlfn.LET(_xlpm.x,VLOOKUP($I1628,'taxon-match_2026-08-31'!$A$2:$N$122,12,FALSE),IF(_xlpm.x=0,"",_xlpm.x)))</f>
        <v/>
      </c>
      <c r="R1628" t="str">
        <f>IF($I1628="","",_xlfn.LET(_xlpm.x,VLOOKUP($I1628,'taxon-match_2026-08-31'!$A$2:$N$122,14,FALSE),IF(_xlpm.x=0,"",_xlpm.x)))</f>
        <v/>
      </c>
      <c r="T1628" t="s">
        <v>71</v>
      </c>
      <c r="X1628" t="str">
        <f>IF(T1628="","",_xlfn.LET(_xlpm.x,VLOOKUP(T1628,'Drop-down_menus'!$F$2:$G$16,2,FALSE),IF(_xlpm.x=0,"",_xlpm.x)))</f>
        <v>https://orcid.org/0009-0002-6669-2911</v>
      </c>
      <c r="Y1628" t="str">
        <f>IF(U1628="","",_xlfn.LET(_xlpm.x,VLOOKUP(U1628,'Drop-down_menus'!$F$2:$G$16,2,FALSE),IF(_xlpm.x=0,"",_xlpm.x)))</f>
        <v/>
      </c>
      <c r="Z1628" t="str">
        <f>IF(V1628="","",_xlfn.LET(_xlpm.x,VLOOKUP(V1628,'Drop-down_menus'!$F$2:$G$16,2,FALSE),IF(_xlpm.x=0,"",_xlpm.x)))</f>
        <v/>
      </c>
      <c r="AA1628" t="str">
        <f>IF(W1628="","",_xlfn.LET(_xlpm.x,VLOOKUP(W1628,'Drop-down_menus'!$F$2:$G$16,2,FALSE),IF(_xlpm.x=0,"",_xlpm.x)))</f>
        <v/>
      </c>
      <c r="AB1628" t="s">
        <v>730</v>
      </c>
      <c r="AE1628" t="s">
        <v>737</v>
      </c>
    </row>
    <row r="1629" spans="1:31" hidden="1" x14ac:dyDescent="0.2">
      <c r="A1629" s="2" t="s">
        <v>435</v>
      </c>
      <c r="C1629">
        <v>3789</v>
      </c>
      <c r="D1629" t="s">
        <v>711</v>
      </c>
      <c r="E1629" t="s">
        <v>736</v>
      </c>
      <c r="I1629" t="s">
        <v>2611</v>
      </c>
      <c r="J1629" t="str">
        <f>IF($I1629="","",_xlfn.LET(_xlpm.x,VLOOKUP($I1629,'taxon-match_2026-08-31'!$A$2:$N$122,6,FALSE),IF(_xlpm.x=0,"",_xlpm.x)))</f>
        <v/>
      </c>
      <c r="K1629" t="str">
        <f>IF($I1629="","",_xlfn.LET(_xlpm.x,VLOOKUP($I1629,'taxon-match_2026-08-31'!$A$2:$N$122,4,FALSE),IF(_xlpm.x=0,"",_xlpm.x)))</f>
        <v/>
      </c>
      <c r="L1629" t="str">
        <f>IF($I1629="","",_xlfn.LET(_xlpm.x,VLOOKUP($I1629,'taxon-match_2026-08-31'!$A$2:$N$122,7,FALSE),IF(_xlpm.x=0,"",_xlpm.x)))</f>
        <v/>
      </c>
      <c r="M1629" t="str">
        <f>IF($I1629="","",_xlfn.LET(_xlpm.x,VLOOKUP($I1629,'taxon-match_2026-08-31'!$A$2:$N$122,8,FALSE),IF(_xlpm.x=0,"",_xlpm.x)))</f>
        <v/>
      </c>
      <c r="N1629" t="str">
        <f>IF($I1629="","",_xlfn.LET(_xlpm.x,VLOOKUP($I1629,'taxon-match_2026-08-31'!$A$2:$N$122,9,FALSE),IF(_xlpm.x=0,"",_xlpm.x)))</f>
        <v/>
      </c>
      <c r="O1629" t="str">
        <f>IF($I1629="","",_xlfn.LET(_xlpm.x,VLOOKUP($I1629,'taxon-match_2026-08-31'!$A$2:$N$122,10,FALSE),IF(_xlpm.x=0,"",_xlpm.x)))</f>
        <v/>
      </c>
      <c r="P1629" t="str">
        <f>IF($I1629="","",_xlfn.LET(_xlpm.x,VLOOKUP($I1629,'taxon-match_2026-08-31'!$A$2:$N$122,11,FALSE),IF(_xlpm.x=0,"",_xlpm.x)))</f>
        <v/>
      </c>
      <c r="Q1629" t="str">
        <f>IF($I1629="","",_xlfn.LET(_xlpm.x,VLOOKUP($I1629,'taxon-match_2026-08-31'!$A$2:$N$122,12,FALSE),IF(_xlpm.x=0,"",_xlpm.x)))</f>
        <v/>
      </c>
      <c r="R1629" t="str">
        <f>IF($I1629="","",_xlfn.LET(_xlpm.x,VLOOKUP($I1629,'taxon-match_2026-08-31'!$A$2:$N$122,14,FALSE),IF(_xlpm.x=0,"",_xlpm.x)))</f>
        <v/>
      </c>
      <c r="T1629" t="s">
        <v>71</v>
      </c>
      <c r="X1629" t="str">
        <f>IF(T1629="","",_xlfn.LET(_xlpm.x,VLOOKUP(T1629,'Drop-down_menus'!$F$2:$G$16,2,FALSE),IF(_xlpm.x=0,"",_xlpm.x)))</f>
        <v>https://orcid.org/0009-0002-6669-2911</v>
      </c>
      <c r="Y1629" t="str">
        <f>IF(U1629="","",_xlfn.LET(_xlpm.x,VLOOKUP(U1629,'Drop-down_menus'!$F$2:$G$16,2,FALSE),IF(_xlpm.x=0,"",_xlpm.x)))</f>
        <v/>
      </c>
      <c r="Z1629" t="str">
        <f>IF(V1629="","",_xlfn.LET(_xlpm.x,VLOOKUP(V1629,'Drop-down_menus'!$F$2:$G$16,2,FALSE),IF(_xlpm.x=0,"",_xlpm.x)))</f>
        <v/>
      </c>
      <c r="AA1629" t="str">
        <f>IF(W1629="","",_xlfn.LET(_xlpm.x,VLOOKUP(W1629,'Drop-down_menus'!$F$2:$G$16,2,FALSE),IF(_xlpm.x=0,"",_xlpm.x)))</f>
        <v/>
      </c>
      <c r="AB1629" t="s">
        <v>730</v>
      </c>
      <c r="AE1629" t="s">
        <v>737</v>
      </c>
    </row>
    <row r="1630" spans="1:31" hidden="1" x14ac:dyDescent="0.2">
      <c r="A1630" s="2" t="s">
        <v>435</v>
      </c>
      <c r="C1630">
        <v>3790</v>
      </c>
      <c r="D1630" t="s">
        <v>711</v>
      </c>
      <c r="E1630" t="s">
        <v>736</v>
      </c>
      <c r="I1630" t="s">
        <v>2611</v>
      </c>
      <c r="J1630" t="str">
        <f>IF($I1630="","",_xlfn.LET(_xlpm.x,VLOOKUP($I1630,'taxon-match_2026-08-31'!$A$2:$N$122,6,FALSE),IF(_xlpm.x=0,"",_xlpm.x)))</f>
        <v/>
      </c>
      <c r="K1630" t="str">
        <f>IF($I1630="","",_xlfn.LET(_xlpm.x,VLOOKUP($I1630,'taxon-match_2026-08-31'!$A$2:$N$122,4,FALSE),IF(_xlpm.x=0,"",_xlpm.x)))</f>
        <v/>
      </c>
      <c r="L1630" t="str">
        <f>IF($I1630="","",_xlfn.LET(_xlpm.x,VLOOKUP($I1630,'taxon-match_2026-08-31'!$A$2:$N$122,7,FALSE),IF(_xlpm.x=0,"",_xlpm.x)))</f>
        <v/>
      </c>
      <c r="M1630" t="str">
        <f>IF($I1630="","",_xlfn.LET(_xlpm.x,VLOOKUP($I1630,'taxon-match_2026-08-31'!$A$2:$N$122,8,FALSE),IF(_xlpm.x=0,"",_xlpm.x)))</f>
        <v/>
      </c>
      <c r="N1630" t="str">
        <f>IF($I1630="","",_xlfn.LET(_xlpm.x,VLOOKUP($I1630,'taxon-match_2026-08-31'!$A$2:$N$122,9,FALSE),IF(_xlpm.x=0,"",_xlpm.x)))</f>
        <v/>
      </c>
      <c r="O1630" t="str">
        <f>IF($I1630="","",_xlfn.LET(_xlpm.x,VLOOKUP($I1630,'taxon-match_2026-08-31'!$A$2:$N$122,10,FALSE),IF(_xlpm.x=0,"",_xlpm.x)))</f>
        <v/>
      </c>
      <c r="P1630" t="str">
        <f>IF($I1630="","",_xlfn.LET(_xlpm.x,VLOOKUP($I1630,'taxon-match_2026-08-31'!$A$2:$N$122,11,FALSE),IF(_xlpm.x=0,"",_xlpm.x)))</f>
        <v/>
      </c>
      <c r="Q1630" t="str">
        <f>IF($I1630="","",_xlfn.LET(_xlpm.x,VLOOKUP($I1630,'taxon-match_2026-08-31'!$A$2:$N$122,12,FALSE),IF(_xlpm.x=0,"",_xlpm.x)))</f>
        <v/>
      </c>
      <c r="R1630" t="str">
        <f>IF($I1630="","",_xlfn.LET(_xlpm.x,VLOOKUP($I1630,'taxon-match_2026-08-31'!$A$2:$N$122,14,FALSE),IF(_xlpm.x=0,"",_xlpm.x)))</f>
        <v/>
      </c>
      <c r="T1630" t="s">
        <v>71</v>
      </c>
      <c r="X1630" t="str">
        <f>IF(T1630="","",_xlfn.LET(_xlpm.x,VLOOKUP(T1630,'Drop-down_menus'!$F$2:$G$16,2,FALSE),IF(_xlpm.x=0,"",_xlpm.x)))</f>
        <v>https://orcid.org/0009-0002-6669-2911</v>
      </c>
      <c r="Y1630" t="str">
        <f>IF(U1630="","",_xlfn.LET(_xlpm.x,VLOOKUP(U1630,'Drop-down_menus'!$F$2:$G$16,2,FALSE),IF(_xlpm.x=0,"",_xlpm.x)))</f>
        <v/>
      </c>
      <c r="Z1630" t="str">
        <f>IF(V1630="","",_xlfn.LET(_xlpm.x,VLOOKUP(V1630,'Drop-down_menus'!$F$2:$G$16,2,FALSE),IF(_xlpm.x=0,"",_xlpm.x)))</f>
        <v/>
      </c>
      <c r="AA1630" t="str">
        <f>IF(W1630="","",_xlfn.LET(_xlpm.x,VLOOKUP(W1630,'Drop-down_menus'!$F$2:$G$16,2,FALSE),IF(_xlpm.x=0,"",_xlpm.x)))</f>
        <v/>
      </c>
      <c r="AB1630" t="s">
        <v>730</v>
      </c>
      <c r="AE1630" t="s">
        <v>737</v>
      </c>
    </row>
    <row r="1631" spans="1:31" hidden="1" x14ac:dyDescent="0.2">
      <c r="A1631" s="2" t="s">
        <v>435</v>
      </c>
      <c r="C1631">
        <v>3791</v>
      </c>
      <c r="D1631" t="s">
        <v>711</v>
      </c>
      <c r="E1631" t="s">
        <v>736</v>
      </c>
      <c r="I1631" t="s">
        <v>2611</v>
      </c>
      <c r="J1631" t="str">
        <f>IF($I1631="","",_xlfn.LET(_xlpm.x,VLOOKUP($I1631,'taxon-match_2026-08-31'!$A$2:$N$122,6,FALSE),IF(_xlpm.x=0,"",_xlpm.x)))</f>
        <v/>
      </c>
      <c r="K1631" t="str">
        <f>IF($I1631="","",_xlfn.LET(_xlpm.x,VLOOKUP($I1631,'taxon-match_2026-08-31'!$A$2:$N$122,4,FALSE),IF(_xlpm.x=0,"",_xlpm.x)))</f>
        <v/>
      </c>
      <c r="L1631" t="str">
        <f>IF($I1631="","",_xlfn.LET(_xlpm.x,VLOOKUP($I1631,'taxon-match_2026-08-31'!$A$2:$N$122,7,FALSE),IF(_xlpm.x=0,"",_xlpm.x)))</f>
        <v/>
      </c>
      <c r="M1631" t="str">
        <f>IF($I1631="","",_xlfn.LET(_xlpm.x,VLOOKUP($I1631,'taxon-match_2026-08-31'!$A$2:$N$122,8,FALSE),IF(_xlpm.x=0,"",_xlpm.x)))</f>
        <v/>
      </c>
      <c r="N1631" t="str">
        <f>IF($I1631="","",_xlfn.LET(_xlpm.x,VLOOKUP($I1631,'taxon-match_2026-08-31'!$A$2:$N$122,9,FALSE),IF(_xlpm.x=0,"",_xlpm.x)))</f>
        <v/>
      </c>
      <c r="O1631" t="str">
        <f>IF($I1631="","",_xlfn.LET(_xlpm.x,VLOOKUP($I1631,'taxon-match_2026-08-31'!$A$2:$N$122,10,FALSE),IF(_xlpm.x=0,"",_xlpm.x)))</f>
        <v/>
      </c>
      <c r="P1631" t="str">
        <f>IF($I1631="","",_xlfn.LET(_xlpm.x,VLOOKUP($I1631,'taxon-match_2026-08-31'!$A$2:$N$122,11,FALSE),IF(_xlpm.x=0,"",_xlpm.x)))</f>
        <v/>
      </c>
      <c r="Q1631" t="str">
        <f>IF($I1631="","",_xlfn.LET(_xlpm.x,VLOOKUP($I1631,'taxon-match_2026-08-31'!$A$2:$N$122,12,FALSE),IF(_xlpm.x=0,"",_xlpm.x)))</f>
        <v/>
      </c>
      <c r="R1631" t="str">
        <f>IF($I1631="","",_xlfn.LET(_xlpm.x,VLOOKUP($I1631,'taxon-match_2026-08-31'!$A$2:$N$122,14,FALSE),IF(_xlpm.x=0,"",_xlpm.x)))</f>
        <v/>
      </c>
      <c r="T1631" t="s">
        <v>71</v>
      </c>
      <c r="X1631" t="str">
        <f>IF(T1631="","",_xlfn.LET(_xlpm.x,VLOOKUP(T1631,'Drop-down_menus'!$F$2:$G$16,2,FALSE),IF(_xlpm.x=0,"",_xlpm.x)))</f>
        <v>https://orcid.org/0009-0002-6669-2911</v>
      </c>
      <c r="Y1631" t="str">
        <f>IF(U1631="","",_xlfn.LET(_xlpm.x,VLOOKUP(U1631,'Drop-down_menus'!$F$2:$G$16,2,FALSE),IF(_xlpm.x=0,"",_xlpm.x)))</f>
        <v/>
      </c>
      <c r="Z1631" t="str">
        <f>IF(V1631="","",_xlfn.LET(_xlpm.x,VLOOKUP(V1631,'Drop-down_menus'!$F$2:$G$16,2,FALSE),IF(_xlpm.x=0,"",_xlpm.x)))</f>
        <v/>
      </c>
      <c r="AA1631" t="str">
        <f>IF(W1631="","",_xlfn.LET(_xlpm.x,VLOOKUP(W1631,'Drop-down_menus'!$F$2:$G$16,2,FALSE),IF(_xlpm.x=0,"",_xlpm.x)))</f>
        <v/>
      </c>
      <c r="AB1631" t="s">
        <v>730</v>
      </c>
      <c r="AE1631" t="s">
        <v>737</v>
      </c>
    </row>
    <row r="1632" spans="1:31" hidden="1" x14ac:dyDescent="0.2">
      <c r="A1632" s="2" t="s">
        <v>435</v>
      </c>
      <c r="C1632">
        <v>3792</v>
      </c>
      <c r="D1632" t="s">
        <v>711</v>
      </c>
      <c r="E1632" t="s">
        <v>736</v>
      </c>
      <c r="I1632" t="s">
        <v>2611</v>
      </c>
      <c r="J1632" t="str">
        <f>IF($I1632="","",_xlfn.LET(_xlpm.x,VLOOKUP($I1632,'taxon-match_2026-08-31'!$A$2:$N$122,6,FALSE),IF(_xlpm.x=0,"",_xlpm.x)))</f>
        <v/>
      </c>
      <c r="K1632" t="str">
        <f>IF($I1632="","",_xlfn.LET(_xlpm.x,VLOOKUP($I1632,'taxon-match_2026-08-31'!$A$2:$N$122,4,FALSE),IF(_xlpm.x=0,"",_xlpm.x)))</f>
        <v/>
      </c>
      <c r="L1632" t="str">
        <f>IF($I1632="","",_xlfn.LET(_xlpm.x,VLOOKUP($I1632,'taxon-match_2026-08-31'!$A$2:$N$122,7,FALSE),IF(_xlpm.x=0,"",_xlpm.x)))</f>
        <v/>
      </c>
      <c r="M1632" t="str">
        <f>IF($I1632="","",_xlfn.LET(_xlpm.x,VLOOKUP($I1632,'taxon-match_2026-08-31'!$A$2:$N$122,8,FALSE),IF(_xlpm.x=0,"",_xlpm.x)))</f>
        <v/>
      </c>
      <c r="N1632" t="str">
        <f>IF($I1632="","",_xlfn.LET(_xlpm.x,VLOOKUP($I1632,'taxon-match_2026-08-31'!$A$2:$N$122,9,FALSE),IF(_xlpm.x=0,"",_xlpm.x)))</f>
        <v/>
      </c>
      <c r="O1632" t="str">
        <f>IF($I1632="","",_xlfn.LET(_xlpm.x,VLOOKUP($I1632,'taxon-match_2026-08-31'!$A$2:$N$122,10,FALSE),IF(_xlpm.x=0,"",_xlpm.x)))</f>
        <v/>
      </c>
      <c r="P1632" t="str">
        <f>IF($I1632="","",_xlfn.LET(_xlpm.x,VLOOKUP($I1632,'taxon-match_2026-08-31'!$A$2:$N$122,11,FALSE),IF(_xlpm.x=0,"",_xlpm.x)))</f>
        <v/>
      </c>
      <c r="Q1632" t="str">
        <f>IF($I1632="","",_xlfn.LET(_xlpm.x,VLOOKUP($I1632,'taxon-match_2026-08-31'!$A$2:$N$122,12,FALSE),IF(_xlpm.x=0,"",_xlpm.x)))</f>
        <v/>
      </c>
      <c r="R1632" t="str">
        <f>IF($I1632="","",_xlfn.LET(_xlpm.x,VLOOKUP($I1632,'taxon-match_2026-08-31'!$A$2:$N$122,14,FALSE),IF(_xlpm.x=0,"",_xlpm.x)))</f>
        <v/>
      </c>
      <c r="T1632" t="s">
        <v>71</v>
      </c>
      <c r="X1632" t="str">
        <f>IF(T1632="","",_xlfn.LET(_xlpm.x,VLOOKUP(T1632,'Drop-down_menus'!$F$2:$G$16,2,FALSE),IF(_xlpm.x=0,"",_xlpm.x)))</f>
        <v>https://orcid.org/0009-0002-6669-2911</v>
      </c>
      <c r="Y1632" t="str">
        <f>IF(U1632="","",_xlfn.LET(_xlpm.x,VLOOKUP(U1632,'Drop-down_menus'!$F$2:$G$16,2,FALSE),IF(_xlpm.x=0,"",_xlpm.x)))</f>
        <v/>
      </c>
      <c r="Z1632" t="str">
        <f>IF(V1632="","",_xlfn.LET(_xlpm.x,VLOOKUP(V1632,'Drop-down_menus'!$F$2:$G$16,2,FALSE),IF(_xlpm.x=0,"",_xlpm.x)))</f>
        <v/>
      </c>
      <c r="AA1632" t="str">
        <f>IF(W1632="","",_xlfn.LET(_xlpm.x,VLOOKUP(W1632,'Drop-down_menus'!$F$2:$G$16,2,FALSE),IF(_xlpm.x=0,"",_xlpm.x)))</f>
        <v/>
      </c>
      <c r="AB1632" t="s">
        <v>730</v>
      </c>
      <c r="AE1632" t="s">
        <v>737</v>
      </c>
    </row>
    <row r="1633" spans="1:31" hidden="1" x14ac:dyDescent="0.2">
      <c r="A1633" s="2" t="s">
        <v>435</v>
      </c>
      <c r="C1633">
        <v>3793</v>
      </c>
      <c r="D1633" t="s">
        <v>711</v>
      </c>
      <c r="E1633" t="s">
        <v>736</v>
      </c>
      <c r="I1633" t="s">
        <v>2611</v>
      </c>
      <c r="J1633" t="str">
        <f>IF($I1633="","",_xlfn.LET(_xlpm.x,VLOOKUP($I1633,'taxon-match_2026-08-31'!$A$2:$N$122,6,FALSE),IF(_xlpm.x=0,"",_xlpm.x)))</f>
        <v/>
      </c>
      <c r="K1633" t="str">
        <f>IF($I1633="","",_xlfn.LET(_xlpm.x,VLOOKUP($I1633,'taxon-match_2026-08-31'!$A$2:$N$122,4,FALSE),IF(_xlpm.x=0,"",_xlpm.x)))</f>
        <v/>
      </c>
      <c r="L1633" t="str">
        <f>IF($I1633="","",_xlfn.LET(_xlpm.x,VLOOKUP($I1633,'taxon-match_2026-08-31'!$A$2:$N$122,7,FALSE),IF(_xlpm.x=0,"",_xlpm.x)))</f>
        <v/>
      </c>
      <c r="M1633" t="str">
        <f>IF($I1633="","",_xlfn.LET(_xlpm.x,VLOOKUP($I1633,'taxon-match_2026-08-31'!$A$2:$N$122,8,FALSE),IF(_xlpm.x=0,"",_xlpm.x)))</f>
        <v/>
      </c>
      <c r="N1633" t="str">
        <f>IF($I1633="","",_xlfn.LET(_xlpm.x,VLOOKUP($I1633,'taxon-match_2026-08-31'!$A$2:$N$122,9,FALSE),IF(_xlpm.x=0,"",_xlpm.x)))</f>
        <v/>
      </c>
      <c r="O1633" t="str">
        <f>IF($I1633="","",_xlfn.LET(_xlpm.x,VLOOKUP($I1633,'taxon-match_2026-08-31'!$A$2:$N$122,10,FALSE),IF(_xlpm.x=0,"",_xlpm.x)))</f>
        <v/>
      </c>
      <c r="P1633" t="str">
        <f>IF($I1633="","",_xlfn.LET(_xlpm.x,VLOOKUP($I1633,'taxon-match_2026-08-31'!$A$2:$N$122,11,FALSE),IF(_xlpm.x=0,"",_xlpm.x)))</f>
        <v/>
      </c>
      <c r="Q1633" t="str">
        <f>IF($I1633="","",_xlfn.LET(_xlpm.x,VLOOKUP($I1633,'taxon-match_2026-08-31'!$A$2:$N$122,12,FALSE),IF(_xlpm.x=0,"",_xlpm.x)))</f>
        <v/>
      </c>
      <c r="R1633" t="str">
        <f>IF($I1633="","",_xlfn.LET(_xlpm.x,VLOOKUP($I1633,'taxon-match_2026-08-31'!$A$2:$N$122,14,FALSE),IF(_xlpm.x=0,"",_xlpm.x)))</f>
        <v/>
      </c>
      <c r="T1633" t="s">
        <v>71</v>
      </c>
      <c r="X1633" t="str">
        <f>IF(T1633="","",_xlfn.LET(_xlpm.x,VLOOKUP(T1633,'Drop-down_menus'!$F$2:$G$16,2,FALSE),IF(_xlpm.x=0,"",_xlpm.x)))</f>
        <v>https://orcid.org/0009-0002-6669-2911</v>
      </c>
      <c r="Y1633" t="str">
        <f>IF(U1633="","",_xlfn.LET(_xlpm.x,VLOOKUP(U1633,'Drop-down_menus'!$F$2:$G$16,2,FALSE),IF(_xlpm.x=0,"",_xlpm.x)))</f>
        <v/>
      </c>
      <c r="Z1633" t="str">
        <f>IF(V1633="","",_xlfn.LET(_xlpm.x,VLOOKUP(V1633,'Drop-down_menus'!$F$2:$G$16,2,FALSE),IF(_xlpm.x=0,"",_xlpm.x)))</f>
        <v/>
      </c>
      <c r="AA1633" t="str">
        <f>IF(W1633="","",_xlfn.LET(_xlpm.x,VLOOKUP(W1633,'Drop-down_menus'!$F$2:$G$16,2,FALSE),IF(_xlpm.x=0,"",_xlpm.x)))</f>
        <v/>
      </c>
      <c r="AB1633" t="s">
        <v>730</v>
      </c>
      <c r="AE1633" t="s">
        <v>737</v>
      </c>
    </row>
    <row r="1634" spans="1:31" hidden="1" x14ac:dyDescent="0.2">
      <c r="A1634" s="2" t="s">
        <v>435</v>
      </c>
      <c r="C1634">
        <v>3794</v>
      </c>
      <c r="D1634" t="s">
        <v>711</v>
      </c>
      <c r="E1634" t="s">
        <v>736</v>
      </c>
      <c r="I1634" t="s">
        <v>2611</v>
      </c>
      <c r="J1634" t="str">
        <f>IF($I1634="","",_xlfn.LET(_xlpm.x,VLOOKUP($I1634,'taxon-match_2026-08-31'!$A$2:$N$122,6,FALSE),IF(_xlpm.x=0,"",_xlpm.x)))</f>
        <v/>
      </c>
      <c r="K1634" t="str">
        <f>IF($I1634="","",_xlfn.LET(_xlpm.x,VLOOKUP($I1634,'taxon-match_2026-08-31'!$A$2:$N$122,4,FALSE),IF(_xlpm.x=0,"",_xlpm.x)))</f>
        <v/>
      </c>
      <c r="L1634" t="str">
        <f>IF($I1634="","",_xlfn.LET(_xlpm.x,VLOOKUP($I1634,'taxon-match_2026-08-31'!$A$2:$N$122,7,FALSE),IF(_xlpm.x=0,"",_xlpm.x)))</f>
        <v/>
      </c>
      <c r="M1634" t="str">
        <f>IF($I1634="","",_xlfn.LET(_xlpm.x,VLOOKUP($I1634,'taxon-match_2026-08-31'!$A$2:$N$122,8,FALSE),IF(_xlpm.x=0,"",_xlpm.x)))</f>
        <v/>
      </c>
      <c r="N1634" t="str">
        <f>IF($I1634="","",_xlfn.LET(_xlpm.x,VLOOKUP($I1634,'taxon-match_2026-08-31'!$A$2:$N$122,9,FALSE),IF(_xlpm.x=0,"",_xlpm.x)))</f>
        <v/>
      </c>
      <c r="O1634" t="str">
        <f>IF($I1634="","",_xlfn.LET(_xlpm.x,VLOOKUP($I1634,'taxon-match_2026-08-31'!$A$2:$N$122,10,FALSE),IF(_xlpm.x=0,"",_xlpm.x)))</f>
        <v/>
      </c>
      <c r="P1634" t="str">
        <f>IF($I1634="","",_xlfn.LET(_xlpm.x,VLOOKUP($I1634,'taxon-match_2026-08-31'!$A$2:$N$122,11,FALSE),IF(_xlpm.x=0,"",_xlpm.x)))</f>
        <v/>
      </c>
      <c r="Q1634" t="str">
        <f>IF($I1634="","",_xlfn.LET(_xlpm.x,VLOOKUP($I1634,'taxon-match_2026-08-31'!$A$2:$N$122,12,FALSE),IF(_xlpm.x=0,"",_xlpm.x)))</f>
        <v/>
      </c>
      <c r="R1634" t="str">
        <f>IF($I1634="","",_xlfn.LET(_xlpm.x,VLOOKUP($I1634,'taxon-match_2026-08-31'!$A$2:$N$122,14,FALSE),IF(_xlpm.x=0,"",_xlpm.x)))</f>
        <v/>
      </c>
      <c r="T1634" t="s">
        <v>71</v>
      </c>
      <c r="X1634" t="str">
        <f>IF(T1634="","",_xlfn.LET(_xlpm.x,VLOOKUP(T1634,'Drop-down_menus'!$F$2:$G$16,2,FALSE),IF(_xlpm.x=0,"",_xlpm.x)))</f>
        <v>https://orcid.org/0009-0002-6669-2911</v>
      </c>
      <c r="Y1634" t="str">
        <f>IF(U1634="","",_xlfn.LET(_xlpm.x,VLOOKUP(U1634,'Drop-down_menus'!$F$2:$G$16,2,FALSE),IF(_xlpm.x=0,"",_xlpm.x)))</f>
        <v/>
      </c>
      <c r="Z1634" t="str">
        <f>IF(V1634="","",_xlfn.LET(_xlpm.x,VLOOKUP(V1634,'Drop-down_menus'!$F$2:$G$16,2,FALSE),IF(_xlpm.x=0,"",_xlpm.x)))</f>
        <v/>
      </c>
      <c r="AA1634" t="str">
        <f>IF(W1634="","",_xlfn.LET(_xlpm.x,VLOOKUP(W1634,'Drop-down_menus'!$F$2:$G$16,2,FALSE),IF(_xlpm.x=0,"",_xlpm.x)))</f>
        <v/>
      </c>
      <c r="AB1634" t="s">
        <v>730</v>
      </c>
      <c r="AE1634" t="s">
        <v>737</v>
      </c>
    </row>
    <row r="1635" spans="1:31" hidden="1" x14ac:dyDescent="0.2">
      <c r="A1635" s="2" t="s">
        <v>435</v>
      </c>
      <c r="C1635">
        <v>3795</v>
      </c>
      <c r="D1635" t="s">
        <v>711</v>
      </c>
      <c r="E1635" t="s">
        <v>736</v>
      </c>
      <c r="I1635" t="s">
        <v>2611</v>
      </c>
      <c r="J1635" t="str">
        <f>IF($I1635="","",_xlfn.LET(_xlpm.x,VLOOKUP($I1635,'taxon-match_2026-08-31'!$A$2:$N$122,6,FALSE),IF(_xlpm.x=0,"",_xlpm.x)))</f>
        <v/>
      </c>
      <c r="K1635" t="str">
        <f>IF($I1635="","",_xlfn.LET(_xlpm.x,VLOOKUP($I1635,'taxon-match_2026-08-31'!$A$2:$N$122,4,FALSE),IF(_xlpm.x=0,"",_xlpm.x)))</f>
        <v/>
      </c>
      <c r="L1635" t="str">
        <f>IF($I1635="","",_xlfn.LET(_xlpm.x,VLOOKUP($I1635,'taxon-match_2026-08-31'!$A$2:$N$122,7,FALSE),IF(_xlpm.x=0,"",_xlpm.x)))</f>
        <v/>
      </c>
      <c r="M1635" t="str">
        <f>IF($I1635="","",_xlfn.LET(_xlpm.x,VLOOKUP($I1635,'taxon-match_2026-08-31'!$A$2:$N$122,8,FALSE),IF(_xlpm.x=0,"",_xlpm.x)))</f>
        <v/>
      </c>
      <c r="N1635" t="str">
        <f>IF($I1635="","",_xlfn.LET(_xlpm.x,VLOOKUP($I1635,'taxon-match_2026-08-31'!$A$2:$N$122,9,FALSE),IF(_xlpm.x=0,"",_xlpm.x)))</f>
        <v/>
      </c>
      <c r="O1635" t="str">
        <f>IF($I1635="","",_xlfn.LET(_xlpm.x,VLOOKUP($I1635,'taxon-match_2026-08-31'!$A$2:$N$122,10,FALSE),IF(_xlpm.x=0,"",_xlpm.x)))</f>
        <v/>
      </c>
      <c r="P1635" t="str">
        <f>IF($I1635="","",_xlfn.LET(_xlpm.x,VLOOKUP($I1635,'taxon-match_2026-08-31'!$A$2:$N$122,11,FALSE),IF(_xlpm.x=0,"",_xlpm.x)))</f>
        <v/>
      </c>
      <c r="Q1635" t="str">
        <f>IF($I1635="","",_xlfn.LET(_xlpm.x,VLOOKUP($I1635,'taxon-match_2026-08-31'!$A$2:$N$122,12,FALSE),IF(_xlpm.x=0,"",_xlpm.x)))</f>
        <v/>
      </c>
      <c r="R1635" t="str">
        <f>IF($I1635="","",_xlfn.LET(_xlpm.x,VLOOKUP($I1635,'taxon-match_2026-08-31'!$A$2:$N$122,14,FALSE),IF(_xlpm.x=0,"",_xlpm.x)))</f>
        <v/>
      </c>
      <c r="T1635" t="s">
        <v>71</v>
      </c>
      <c r="X1635" t="str">
        <f>IF(T1635="","",_xlfn.LET(_xlpm.x,VLOOKUP(T1635,'Drop-down_menus'!$F$2:$G$16,2,FALSE),IF(_xlpm.x=0,"",_xlpm.x)))</f>
        <v>https://orcid.org/0009-0002-6669-2911</v>
      </c>
      <c r="Y1635" t="str">
        <f>IF(U1635="","",_xlfn.LET(_xlpm.x,VLOOKUP(U1635,'Drop-down_menus'!$F$2:$G$16,2,FALSE),IF(_xlpm.x=0,"",_xlpm.x)))</f>
        <v/>
      </c>
      <c r="Z1635" t="str">
        <f>IF(V1635="","",_xlfn.LET(_xlpm.x,VLOOKUP(V1635,'Drop-down_menus'!$F$2:$G$16,2,FALSE),IF(_xlpm.x=0,"",_xlpm.x)))</f>
        <v/>
      </c>
      <c r="AA1635" t="str">
        <f>IF(W1635="","",_xlfn.LET(_xlpm.x,VLOOKUP(W1635,'Drop-down_menus'!$F$2:$G$16,2,FALSE),IF(_xlpm.x=0,"",_xlpm.x)))</f>
        <v/>
      </c>
      <c r="AB1635" t="s">
        <v>730</v>
      </c>
      <c r="AE1635" t="s">
        <v>737</v>
      </c>
    </row>
    <row r="1636" spans="1:31" hidden="1" x14ac:dyDescent="0.2">
      <c r="A1636" s="2" t="s">
        <v>438</v>
      </c>
      <c r="C1636">
        <v>3809</v>
      </c>
      <c r="D1636" t="s">
        <v>711</v>
      </c>
      <c r="E1636" t="s">
        <v>740</v>
      </c>
      <c r="I1636" t="s">
        <v>2611</v>
      </c>
      <c r="J1636" t="str">
        <f>IF($I1636="","",_xlfn.LET(_xlpm.x,VLOOKUP($I1636,'taxon-match_2026-08-31'!$A$2:$N$122,6,FALSE),IF(_xlpm.x=0,"",_xlpm.x)))</f>
        <v/>
      </c>
      <c r="K1636" t="str">
        <f>IF($I1636="","",_xlfn.LET(_xlpm.x,VLOOKUP($I1636,'taxon-match_2026-08-31'!$A$2:$N$122,4,FALSE),IF(_xlpm.x=0,"",_xlpm.x)))</f>
        <v/>
      </c>
      <c r="L1636" t="str">
        <f>IF($I1636="","",_xlfn.LET(_xlpm.x,VLOOKUP($I1636,'taxon-match_2026-08-31'!$A$2:$N$122,7,FALSE),IF(_xlpm.x=0,"",_xlpm.x)))</f>
        <v/>
      </c>
      <c r="M1636" t="str">
        <f>IF($I1636="","",_xlfn.LET(_xlpm.x,VLOOKUP($I1636,'taxon-match_2026-08-31'!$A$2:$N$122,8,FALSE),IF(_xlpm.x=0,"",_xlpm.x)))</f>
        <v/>
      </c>
      <c r="N1636" t="str">
        <f>IF($I1636="","",_xlfn.LET(_xlpm.x,VLOOKUP($I1636,'taxon-match_2026-08-31'!$A$2:$N$122,9,FALSE),IF(_xlpm.x=0,"",_xlpm.x)))</f>
        <v/>
      </c>
      <c r="O1636" t="str">
        <f>IF($I1636="","",_xlfn.LET(_xlpm.x,VLOOKUP($I1636,'taxon-match_2026-08-31'!$A$2:$N$122,10,FALSE),IF(_xlpm.x=0,"",_xlpm.x)))</f>
        <v/>
      </c>
      <c r="P1636" t="str">
        <f>IF($I1636="","",_xlfn.LET(_xlpm.x,VLOOKUP($I1636,'taxon-match_2026-08-31'!$A$2:$N$122,11,FALSE),IF(_xlpm.x=0,"",_xlpm.x)))</f>
        <v/>
      </c>
      <c r="Q1636" t="str">
        <f>IF($I1636="","",_xlfn.LET(_xlpm.x,VLOOKUP($I1636,'taxon-match_2026-08-31'!$A$2:$N$122,12,FALSE),IF(_xlpm.x=0,"",_xlpm.x)))</f>
        <v/>
      </c>
      <c r="R1636" t="str">
        <f>IF($I1636="","",_xlfn.LET(_xlpm.x,VLOOKUP($I1636,'taxon-match_2026-08-31'!$A$2:$N$122,14,FALSE),IF(_xlpm.x=0,"",_xlpm.x)))</f>
        <v/>
      </c>
      <c r="T1636" t="s">
        <v>71</v>
      </c>
      <c r="U1636" t="s">
        <v>254</v>
      </c>
      <c r="X1636" t="str">
        <f>IF(T1636="","",_xlfn.LET(_xlpm.x,VLOOKUP(T1636,'Drop-down_menus'!$F$2:$G$16,2,FALSE),IF(_xlpm.x=0,"",_xlpm.x)))</f>
        <v>https://orcid.org/0009-0002-6669-2911</v>
      </c>
      <c r="Y1636" t="str">
        <f>IF(U1636="","",_xlfn.LET(_xlpm.x,VLOOKUP(U1636,'Drop-down_menus'!$F$2:$G$16,2,FALSE),IF(_xlpm.x=0,"",_xlpm.x)))</f>
        <v/>
      </c>
      <c r="Z1636" t="str">
        <f>IF(V1636="","",_xlfn.LET(_xlpm.x,VLOOKUP(V1636,'Drop-down_menus'!$F$2:$G$16,2,FALSE),IF(_xlpm.x=0,"",_xlpm.x)))</f>
        <v/>
      </c>
      <c r="AA1636" t="str">
        <f>IF(W1636="","",_xlfn.LET(_xlpm.x,VLOOKUP(W1636,'Drop-down_menus'!$F$2:$G$16,2,FALSE),IF(_xlpm.x=0,"",_xlpm.x)))</f>
        <v/>
      </c>
      <c r="AE1636" t="s">
        <v>739</v>
      </c>
    </row>
    <row r="1637" spans="1:31" hidden="1" x14ac:dyDescent="0.2">
      <c r="A1637" s="2" t="s">
        <v>438</v>
      </c>
      <c r="C1637">
        <v>3810</v>
      </c>
      <c r="D1637" t="s">
        <v>711</v>
      </c>
      <c r="E1637" t="s">
        <v>738</v>
      </c>
      <c r="I1637" t="s">
        <v>2611</v>
      </c>
      <c r="J1637" t="str">
        <f>IF($I1637="","",_xlfn.LET(_xlpm.x,VLOOKUP($I1637,'taxon-match_2026-08-31'!$A$2:$N$122,6,FALSE),IF(_xlpm.x=0,"",_xlpm.x)))</f>
        <v/>
      </c>
      <c r="K1637" t="str">
        <f>IF($I1637="","",_xlfn.LET(_xlpm.x,VLOOKUP($I1637,'taxon-match_2026-08-31'!$A$2:$N$122,4,FALSE),IF(_xlpm.x=0,"",_xlpm.x)))</f>
        <v/>
      </c>
      <c r="L1637" t="str">
        <f>IF($I1637="","",_xlfn.LET(_xlpm.x,VLOOKUP($I1637,'taxon-match_2026-08-31'!$A$2:$N$122,7,FALSE),IF(_xlpm.x=0,"",_xlpm.x)))</f>
        <v/>
      </c>
      <c r="M1637" t="str">
        <f>IF($I1637="","",_xlfn.LET(_xlpm.x,VLOOKUP($I1637,'taxon-match_2026-08-31'!$A$2:$N$122,8,FALSE),IF(_xlpm.x=0,"",_xlpm.x)))</f>
        <v/>
      </c>
      <c r="N1637" t="str">
        <f>IF($I1637="","",_xlfn.LET(_xlpm.x,VLOOKUP($I1637,'taxon-match_2026-08-31'!$A$2:$N$122,9,FALSE),IF(_xlpm.x=0,"",_xlpm.x)))</f>
        <v/>
      </c>
      <c r="O1637" t="str">
        <f>IF($I1637="","",_xlfn.LET(_xlpm.x,VLOOKUP($I1637,'taxon-match_2026-08-31'!$A$2:$N$122,10,FALSE),IF(_xlpm.x=0,"",_xlpm.x)))</f>
        <v/>
      </c>
      <c r="P1637" t="str">
        <f>IF($I1637="","",_xlfn.LET(_xlpm.x,VLOOKUP($I1637,'taxon-match_2026-08-31'!$A$2:$N$122,11,FALSE),IF(_xlpm.x=0,"",_xlpm.x)))</f>
        <v/>
      </c>
      <c r="Q1637" t="str">
        <f>IF($I1637="","",_xlfn.LET(_xlpm.x,VLOOKUP($I1637,'taxon-match_2026-08-31'!$A$2:$N$122,12,FALSE),IF(_xlpm.x=0,"",_xlpm.x)))</f>
        <v/>
      </c>
      <c r="R1637" t="str">
        <f>IF($I1637="","",_xlfn.LET(_xlpm.x,VLOOKUP($I1637,'taxon-match_2026-08-31'!$A$2:$N$122,14,FALSE),IF(_xlpm.x=0,"",_xlpm.x)))</f>
        <v/>
      </c>
      <c r="T1637" t="s">
        <v>71</v>
      </c>
      <c r="U1637" t="s">
        <v>254</v>
      </c>
      <c r="X1637" t="str">
        <f>IF(T1637="","",_xlfn.LET(_xlpm.x,VLOOKUP(T1637,'Drop-down_menus'!$F$2:$G$16,2,FALSE),IF(_xlpm.x=0,"",_xlpm.x)))</f>
        <v>https://orcid.org/0009-0002-6669-2911</v>
      </c>
      <c r="Y1637" t="str">
        <f>IF(U1637="","",_xlfn.LET(_xlpm.x,VLOOKUP(U1637,'Drop-down_menus'!$F$2:$G$16,2,FALSE),IF(_xlpm.x=0,"",_xlpm.x)))</f>
        <v/>
      </c>
      <c r="Z1637" t="str">
        <f>IF(V1637="","",_xlfn.LET(_xlpm.x,VLOOKUP(V1637,'Drop-down_menus'!$F$2:$G$16,2,FALSE),IF(_xlpm.x=0,"",_xlpm.x)))</f>
        <v/>
      </c>
      <c r="AA1637" t="str">
        <f>IF(W1637="","",_xlfn.LET(_xlpm.x,VLOOKUP(W1637,'Drop-down_menus'!$F$2:$G$16,2,FALSE),IF(_xlpm.x=0,"",_xlpm.x)))</f>
        <v/>
      </c>
      <c r="AE1637" t="s">
        <v>739</v>
      </c>
    </row>
    <row r="1638" spans="1:31" hidden="1" x14ac:dyDescent="0.2">
      <c r="A1638" s="2" t="s">
        <v>438</v>
      </c>
      <c r="C1638">
        <v>3811</v>
      </c>
      <c r="D1638" t="s">
        <v>711</v>
      </c>
      <c r="E1638" t="s">
        <v>721</v>
      </c>
      <c r="I1638" t="s">
        <v>2611</v>
      </c>
      <c r="J1638" t="str">
        <f>IF($I1638="","",_xlfn.LET(_xlpm.x,VLOOKUP($I1638,'taxon-match_2026-08-31'!$A$2:$N$122,6,FALSE),IF(_xlpm.x=0,"",_xlpm.x)))</f>
        <v/>
      </c>
      <c r="K1638" t="str">
        <f>IF($I1638="","",_xlfn.LET(_xlpm.x,VLOOKUP($I1638,'taxon-match_2026-08-31'!$A$2:$N$122,4,FALSE),IF(_xlpm.x=0,"",_xlpm.x)))</f>
        <v/>
      </c>
      <c r="L1638" t="str">
        <f>IF($I1638="","",_xlfn.LET(_xlpm.x,VLOOKUP($I1638,'taxon-match_2026-08-31'!$A$2:$N$122,7,FALSE),IF(_xlpm.x=0,"",_xlpm.x)))</f>
        <v/>
      </c>
      <c r="M1638" t="str">
        <f>IF($I1638="","",_xlfn.LET(_xlpm.x,VLOOKUP($I1638,'taxon-match_2026-08-31'!$A$2:$N$122,8,FALSE),IF(_xlpm.x=0,"",_xlpm.x)))</f>
        <v/>
      </c>
      <c r="N1638" t="str">
        <f>IF($I1638="","",_xlfn.LET(_xlpm.x,VLOOKUP($I1638,'taxon-match_2026-08-31'!$A$2:$N$122,9,FALSE),IF(_xlpm.x=0,"",_xlpm.x)))</f>
        <v/>
      </c>
      <c r="O1638" t="str">
        <f>IF($I1638="","",_xlfn.LET(_xlpm.x,VLOOKUP($I1638,'taxon-match_2026-08-31'!$A$2:$N$122,10,FALSE),IF(_xlpm.x=0,"",_xlpm.x)))</f>
        <v/>
      </c>
      <c r="P1638" t="str">
        <f>IF($I1638="","",_xlfn.LET(_xlpm.x,VLOOKUP($I1638,'taxon-match_2026-08-31'!$A$2:$N$122,11,FALSE),IF(_xlpm.x=0,"",_xlpm.x)))</f>
        <v/>
      </c>
      <c r="Q1638" t="str">
        <f>IF($I1638="","",_xlfn.LET(_xlpm.x,VLOOKUP($I1638,'taxon-match_2026-08-31'!$A$2:$N$122,12,FALSE),IF(_xlpm.x=0,"",_xlpm.x)))</f>
        <v/>
      </c>
      <c r="R1638" t="str">
        <f>IF($I1638="","",_xlfn.LET(_xlpm.x,VLOOKUP($I1638,'taxon-match_2026-08-31'!$A$2:$N$122,14,FALSE),IF(_xlpm.x=0,"",_xlpm.x)))</f>
        <v/>
      </c>
      <c r="T1638" t="s">
        <v>71</v>
      </c>
      <c r="U1638" t="s">
        <v>254</v>
      </c>
      <c r="X1638" t="str">
        <f>IF(T1638="","",_xlfn.LET(_xlpm.x,VLOOKUP(T1638,'Drop-down_menus'!$F$2:$G$16,2,FALSE),IF(_xlpm.x=0,"",_xlpm.x)))</f>
        <v>https://orcid.org/0009-0002-6669-2911</v>
      </c>
      <c r="Y1638" t="str">
        <f>IF(U1638="","",_xlfn.LET(_xlpm.x,VLOOKUP(U1638,'Drop-down_menus'!$F$2:$G$16,2,FALSE),IF(_xlpm.x=0,"",_xlpm.x)))</f>
        <v/>
      </c>
      <c r="Z1638" t="str">
        <f>IF(V1638="","",_xlfn.LET(_xlpm.x,VLOOKUP(V1638,'Drop-down_menus'!$F$2:$G$16,2,FALSE),IF(_xlpm.x=0,"",_xlpm.x)))</f>
        <v/>
      </c>
      <c r="AA1638" t="str">
        <f>IF(W1638="","",_xlfn.LET(_xlpm.x,VLOOKUP(W1638,'Drop-down_menus'!$F$2:$G$16,2,FALSE),IF(_xlpm.x=0,"",_xlpm.x)))</f>
        <v/>
      </c>
      <c r="AB1638" t="s">
        <v>722</v>
      </c>
      <c r="AE1638" t="s">
        <v>723</v>
      </c>
    </row>
    <row r="1639" spans="1:31" hidden="1" x14ac:dyDescent="0.2">
      <c r="A1639" s="2" t="s">
        <v>438</v>
      </c>
      <c r="C1639">
        <v>3812</v>
      </c>
      <c r="D1639" t="s">
        <v>711</v>
      </c>
      <c r="E1639" t="s">
        <v>721</v>
      </c>
      <c r="I1639" t="s">
        <v>2611</v>
      </c>
      <c r="J1639" t="str">
        <f>IF($I1639="","",_xlfn.LET(_xlpm.x,VLOOKUP($I1639,'taxon-match_2026-08-31'!$A$2:$N$122,6,FALSE),IF(_xlpm.x=0,"",_xlpm.x)))</f>
        <v/>
      </c>
      <c r="K1639" t="str">
        <f>IF($I1639="","",_xlfn.LET(_xlpm.x,VLOOKUP($I1639,'taxon-match_2026-08-31'!$A$2:$N$122,4,FALSE),IF(_xlpm.x=0,"",_xlpm.x)))</f>
        <v/>
      </c>
      <c r="L1639" t="str">
        <f>IF($I1639="","",_xlfn.LET(_xlpm.x,VLOOKUP($I1639,'taxon-match_2026-08-31'!$A$2:$N$122,7,FALSE),IF(_xlpm.x=0,"",_xlpm.x)))</f>
        <v/>
      </c>
      <c r="M1639" t="str">
        <f>IF($I1639="","",_xlfn.LET(_xlpm.x,VLOOKUP($I1639,'taxon-match_2026-08-31'!$A$2:$N$122,8,FALSE),IF(_xlpm.x=0,"",_xlpm.x)))</f>
        <v/>
      </c>
      <c r="N1639" t="str">
        <f>IF($I1639="","",_xlfn.LET(_xlpm.x,VLOOKUP($I1639,'taxon-match_2026-08-31'!$A$2:$N$122,9,FALSE),IF(_xlpm.x=0,"",_xlpm.x)))</f>
        <v/>
      </c>
      <c r="O1639" t="str">
        <f>IF($I1639="","",_xlfn.LET(_xlpm.x,VLOOKUP($I1639,'taxon-match_2026-08-31'!$A$2:$N$122,10,FALSE),IF(_xlpm.x=0,"",_xlpm.x)))</f>
        <v/>
      </c>
      <c r="P1639" t="str">
        <f>IF($I1639="","",_xlfn.LET(_xlpm.x,VLOOKUP($I1639,'taxon-match_2026-08-31'!$A$2:$N$122,11,FALSE),IF(_xlpm.x=0,"",_xlpm.x)))</f>
        <v/>
      </c>
      <c r="Q1639" t="str">
        <f>IF($I1639="","",_xlfn.LET(_xlpm.x,VLOOKUP($I1639,'taxon-match_2026-08-31'!$A$2:$N$122,12,FALSE),IF(_xlpm.x=0,"",_xlpm.x)))</f>
        <v/>
      </c>
      <c r="R1639" t="str">
        <f>IF($I1639="","",_xlfn.LET(_xlpm.x,VLOOKUP($I1639,'taxon-match_2026-08-31'!$A$2:$N$122,14,FALSE),IF(_xlpm.x=0,"",_xlpm.x)))</f>
        <v/>
      </c>
      <c r="T1639" t="s">
        <v>71</v>
      </c>
      <c r="U1639" t="s">
        <v>254</v>
      </c>
      <c r="X1639" t="str">
        <f>IF(T1639="","",_xlfn.LET(_xlpm.x,VLOOKUP(T1639,'Drop-down_menus'!$F$2:$G$16,2,FALSE),IF(_xlpm.x=0,"",_xlpm.x)))</f>
        <v>https://orcid.org/0009-0002-6669-2911</v>
      </c>
      <c r="Y1639" t="str">
        <f>IF(U1639="","",_xlfn.LET(_xlpm.x,VLOOKUP(U1639,'Drop-down_menus'!$F$2:$G$16,2,FALSE),IF(_xlpm.x=0,"",_xlpm.x)))</f>
        <v/>
      </c>
      <c r="Z1639" t="str">
        <f>IF(V1639="","",_xlfn.LET(_xlpm.x,VLOOKUP(V1639,'Drop-down_menus'!$F$2:$G$16,2,FALSE),IF(_xlpm.x=0,"",_xlpm.x)))</f>
        <v/>
      </c>
      <c r="AA1639" t="str">
        <f>IF(W1639="","",_xlfn.LET(_xlpm.x,VLOOKUP(W1639,'Drop-down_menus'!$F$2:$G$16,2,FALSE),IF(_xlpm.x=0,"",_xlpm.x)))</f>
        <v/>
      </c>
      <c r="AB1639" t="s">
        <v>722</v>
      </c>
      <c r="AE1639" t="s">
        <v>723</v>
      </c>
    </row>
    <row r="1640" spans="1:31" hidden="1" x14ac:dyDescent="0.2">
      <c r="A1640" s="2" t="s">
        <v>438</v>
      </c>
      <c r="C1640">
        <v>3813</v>
      </c>
      <c r="D1640" t="s">
        <v>711</v>
      </c>
      <c r="E1640" t="s">
        <v>724</v>
      </c>
      <c r="I1640" t="s">
        <v>2611</v>
      </c>
      <c r="J1640" t="str">
        <f>IF($I1640="","",_xlfn.LET(_xlpm.x,VLOOKUP($I1640,'taxon-match_2026-08-31'!$A$2:$N$122,6,FALSE),IF(_xlpm.x=0,"",_xlpm.x)))</f>
        <v/>
      </c>
      <c r="K1640" t="str">
        <f>IF($I1640="","",_xlfn.LET(_xlpm.x,VLOOKUP($I1640,'taxon-match_2026-08-31'!$A$2:$N$122,4,FALSE),IF(_xlpm.x=0,"",_xlpm.x)))</f>
        <v/>
      </c>
      <c r="L1640" t="str">
        <f>IF($I1640="","",_xlfn.LET(_xlpm.x,VLOOKUP($I1640,'taxon-match_2026-08-31'!$A$2:$N$122,7,FALSE),IF(_xlpm.x=0,"",_xlpm.x)))</f>
        <v/>
      </c>
      <c r="M1640" t="str">
        <f>IF($I1640="","",_xlfn.LET(_xlpm.x,VLOOKUP($I1640,'taxon-match_2026-08-31'!$A$2:$N$122,8,FALSE),IF(_xlpm.x=0,"",_xlpm.x)))</f>
        <v/>
      </c>
      <c r="N1640" t="str">
        <f>IF($I1640="","",_xlfn.LET(_xlpm.x,VLOOKUP($I1640,'taxon-match_2026-08-31'!$A$2:$N$122,9,FALSE),IF(_xlpm.x=0,"",_xlpm.x)))</f>
        <v/>
      </c>
      <c r="O1640" t="str">
        <f>IF($I1640="","",_xlfn.LET(_xlpm.x,VLOOKUP($I1640,'taxon-match_2026-08-31'!$A$2:$N$122,10,FALSE),IF(_xlpm.x=0,"",_xlpm.x)))</f>
        <v/>
      </c>
      <c r="P1640" t="str">
        <f>IF($I1640="","",_xlfn.LET(_xlpm.x,VLOOKUP($I1640,'taxon-match_2026-08-31'!$A$2:$N$122,11,FALSE),IF(_xlpm.x=0,"",_xlpm.x)))</f>
        <v/>
      </c>
      <c r="Q1640" t="str">
        <f>IF($I1640="","",_xlfn.LET(_xlpm.x,VLOOKUP($I1640,'taxon-match_2026-08-31'!$A$2:$N$122,12,FALSE),IF(_xlpm.x=0,"",_xlpm.x)))</f>
        <v/>
      </c>
      <c r="R1640" t="str">
        <f>IF($I1640="","",_xlfn.LET(_xlpm.x,VLOOKUP($I1640,'taxon-match_2026-08-31'!$A$2:$N$122,14,FALSE),IF(_xlpm.x=0,"",_xlpm.x)))</f>
        <v/>
      </c>
      <c r="T1640" t="s">
        <v>71</v>
      </c>
      <c r="U1640" t="s">
        <v>254</v>
      </c>
      <c r="X1640" t="str">
        <f>IF(T1640="","",_xlfn.LET(_xlpm.x,VLOOKUP(T1640,'Drop-down_menus'!$F$2:$G$16,2,FALSE),IF(_xlpm.x=0,"",_xlpm.x)))</f>
        <v>https://orcid.org/0009-0002-6669-2911</v>
      </c>
      <c r="Y1640" t="str">
        <f>IF(U1640="","",_xlfn.LET(_xlpm.x,VLOOKUP(U1640,'Drop-down_menus'!$F$2:$G$16,2,FALSE),IF(_xlpm.x=0,"",_xlpm.x)))</f>
        <v/>
      </c>
      <c r="Z1640" t="str">
        <f>IF(V1640="","",_xlfn.LET(_xlpm.x,VLOOKUP(V1640,'Drop-down_menus'!$F$2:$G$16,2,FALSE),IF(_xlpm.x=0,"",_xlpm.x)))</f>
        <v/>
      </c>
      <c r="AA1640" t="str">
        <f>IF(W1640="","",_xlfn.LET(_xlpm.x,VLOOKUP(W1640,'Drop-down_menus'!$F$2:$G$16,2,FALSE),IF(_xlpm.x=0,"",_xlpm.x)))</f>
        <v/>
      </c>
      <c r="AB1640" t="s">
        <v>722</v>
      </c>
      <c r="AE1640" t="s">
        <v>723</v>
      </c>
    </row>
    <row r="1641" spans="1:31" hidden="1" x14ac:dyDescent="0.2">
      <c r="A1641" s="2" t="s">
        <v>438</v>
      </c>
      <c r="C1641">
        <v>3814</v>
      </c>
      <c r="D1641" t="s">
        <v>711</v>
      </c>
      <c r="E1641" t="s">
        <v>724</v>
      </c>
      <c r="I1641" t="s">
        <v>2611</v>
      </c>
      <c r="J1641" t="str">
        <f>IF($I1641="","",_xlfn.LET(_xlpm.x,VLOOKUP($I1641,'taxon-match_2026-08-31'!$A$2:$N$122,6,FALSE),IF(_xlpm.x=0,"",_xlpm.x)))</f>
        <v/>
      </c>
      <c r="K1641" t="str">
        <f>IF($I1641="","",_xlfn.LET(_xlpm.x,VLOOKUP($I1641,'taxon-match_2026-08-31'!$A$2:$N$122,4,FALSE),IF(_xlpm.x=0,"",_xlpm.x)))</f>
        <v/>
      </c>
      <c r="L1641" t="str">
        <f>IF($I1641="","",_xlfn.LET(_xlpm.x,VLOOKUP($I1641,'taxon-match_2026-08-31'!$A$2:$N$122,7,FALSE),IF(_xlpm.x=0,"",_xlpm.x)))</f>
        <v/>
      </c>
      <c r="M1641" t="str">
        <f>IF($I1641="","",_xlfn.LET(_xlpm.x,VLOOKUP($I1641,'taxon-match_2026-08-31'!$A$2:$N$122,8,FALSE),IF(_xlpm.x=0,"",_xlpm.x)))</f>
        <v/>
      </c>
      <c r="N1641" t="str">
        <f>IF($I1641="","",_xlfn.LET(_xlpm.x,VLOOKUP($I1641,'taxon-match_2026-08-31'!$A$2:$N$122,9,FALSE),IF(_xlpm.x=0,"",_xlpm.x)))</f>
        <v/>
      </c>
      <c r="O1641" t="str">
        <f>IF($I1641="","",_xlfn.LET(_xlpm.x,VLOOKUP($I1641,'taxon-match_2026-08-31'!$A$2:$N$122,10,FALSE),IF(_xlpm.x=0,"",_xlpm.x)))</f>
        <v/>
      </c>
      <c r="P1641" t="str">
        <f>IF($I1641="","",_xlfn.LET(_xlpm.x,VLOOKUP($I1641,'taxon-match_2026-08-31'!$A$2:$N$122,11,FALSE),IF(_xlpm.x=0,"",_xlpm.x)))</f>
        <v/>
      </c>
      <c r="Q1641" t="str">
        <f>IF($I1641="","",_xlfn.LET(_xlpm.x,VLOOKUP($I1641,'taxon-match_2026-08-31'!$A$2:$N$122,12,FALSE),IF(_xlpm.x=0,"",_xlpm.x)))</f>
        <v/>
      </c>
      <c r="R1641" t="str">
        <f>IF($I1641="","",_xlfn.LET(_xlpm.x,VLOOKUP($I1641,'taxon-match_2026-08-31'!$A$2:$N$122,14,FALSE),IF(_xlpm.x=0,"",_xlpm.x)))</f>
        <v/>
      </c>
      <c r="T1641" t="s">
        <v>71</v>
      </c>
      <c r="U1641" t="s">
        <v>254</v>
      </c>
      <c r="X1641" t="str">
        <f>IF(T1641="","",_xlfn.LET(_xlpm.x,VLOOKUP(T1641,'Drop-down_menus'!$F$2:$G$16,2,FALSE),IF(_xlpm.x=0,"",_xlpm.x)))</f>
        <v>https://orcid.org/0009-0002-6669-2911</v>
      </c>
      <c r="Y1641" t="str">
        <f>IF(U1641="","",_xlfn.LET(_xlpm.x,VLOOKUP(U1641,'Drop-down_menus'!$F$2:$G$16,2,FALSE),IF(_xlpm.x=0,"",_xlpm.x)))</f>
        <v/>
      </c>
      <c r="Z1641" t="str">
        <f>IF(V1641="","",_xlfn.LET(_xlpm.x,VLOOKUP(V1641,'Drop-down_menus'!$F$2:$G$16,2,FALSE),IF(_xlpm.x=0,"",_xlpm.x)))</f>
        <v/>
      </c>
      <c r="AA1641" t="str">
        <f>IF(W1641="","",_xlfn.LET(_xlpm.x,VLOOKUP(W1641,'Drop-down_menus'!$F$2:$G$16,2,FALSE),IF(_xlpm.x=0,"",_xlpm.x)))</f>
        <v/>
      </c>
      <c r="AB1641" t="s">
        <v>722</v>
      </c>
      <c r="AE1641" t="s">
        <v>723</v>
      </c>
    </row>
    <row r="1642" spans="1:31" hidden="1" x14ac:dyDescent="0.2">
      <c r="A1642" s="2" t="s">
        <v>438</v>
      </c>
      <c r="C1642">
        <v>3815</v>
      </c>
      <c r="D1642" t="s">
        <v>711</v>
      </c>
      <c r="E1642" t="s">
        <v>725</v>
      </c>
      <c r="I1642" t="s">
        <v>2611</v>
      </c>
      <c r="J1642" t="str">
        <f>IF($I1642="","",_xlfn.LET(_xlpm.x,VLOOKUP($I1642,'taxon-match_2026-08-31'!$A$2:$N$122,6,FALSE),IF(_xlpm.x=0,"",_xlpm.x)))</f>
        <v/>
      </c>
      <c r="K1642" t="str">
        <f>IF($I1642="","",_xlfn.LET(_xlpm.x,VLOOKUP($I1642,'taxon-match_2026-08-31'!$A$2:$N$122,4,FALSE),IF(_xlpm.x=0,"",_xlpm.x)))</f>
        <v/>
      </c>
      <c r="L1642" t="str">
        <f>IF($I1642="","",_xlfn.LET(_xlpm.x,VLOOKUP($I1642,'taxon-match_2026-08-31'!$A$2:$N$122,7,FALSE),IF(_xlpm.x=0,"",_xlpm.x)))</f>
        <v/>
      </c>
      <c r="M1642" t="str">
        <f>IF($I1642="","",_xlfn.LET(_xlpm.x,VLOOKUP($I1642,'taxon-match_2026-08-31'!$A$2:$N$122,8,FALSE),IF(_xlpm.x=0,"",_xlpm.x)))</f>
        <v/>
      </c>
      <c r="N1642" t="str">
        <f>IF($I1642="","",_xlfn.LET(_xlpm.x,VLOOKUP($I1642,'taxon-match_2026-08-31'!$A$2:$N$122,9,FALSE),IF(_xlpm.x=0,"",_xlpm.x)))</f>
        <v/>
      </c>
      <c r="O1642" t="str">
        <f>IF($I1642="","",_xlfn.LET(_xlpm.x,VLOOKUP($I1642,'taxon-match_2026-08-31'!$A$2:$N$122,10,FALSE),IF(_xlpm.x=0,"",_xlpm.x)))</f>
        <v/>
      </c>
      <c r="P1642" t="str">
        <f>IF($I1642="","",_xlfn.LET(_xlpm.x,VLOOKUP($I1642,'taxon-match_2026-08-31'!$A$2:$N$122,11,FALSE),IF(_xlpm.x=0,"",_xlpm.x)))</f>
        <v/>
      </c>
      <c r="Q1642" t="str">
        <f>IF($I1642="","",_xlfn.LET(_xlpm.x,VLOOKUP($I1642,'taxon-match_2026-08-31'!$A$2:$N$122,12,FALSE),IF(_xlpm.x=0,"",_xlpm.x)))</f>
        <v/>
      </c>
      <c r="R1642" t="str">
        <f>IF($I1642="","",_xlfn.LET(_xlpm.x,VLOOKUP($I1642,'taxon-match_2026-08-31'!$A$2:$N$122,14,FALSE),IF(_xlpm.x=0,"",_xlpm.x)))</f>
        <v/>
      </c>
      <c r="T1642" t="s">
        <v>71</v>
      </c>
      <c r="U1642" t="s">
        <v>254</v>
      </c>
      <c r="X1642" t="str">
        <f>IF(T1642="","",_xlfn.LET(_xlpm.x,VLOOKUP(T1642,'Drop-down_menus'!$F$2:$G$16,2,FALSE),IF(_xlpm.x=0,"",_xlpm.x)))</f>
        <v>https://orcid.org/0009-0002-6669-2911</v>
      </c>
      <c r="Y1642" t="str">
        <f>IF(U1642="","",_xlfn.LET(_xlpm.x,VLOOKUP(U1642,'Drop-down_menus'!$F$2:$G$16,2,FALSE),IF(_xlpm.x=0,"",_xlpm.x)))</f>
        <v/>
      </c>
      <c r="Z1642" t="str">
        <f>IF(V1642="","",_xlfn.LET(_xlpm.x,VLOOKUP(V1642,'Drop-down_menus'!$F$2:$G$16,2,FALSE),IF(_xlpm.x=0,"",_xlpm.x)))</f>
        <v/>
      </c>
      <c r="AA1642" t="str">
        <f>IF(W1642="","",_xlfn.LET(_xlpm.x,VLOOKUP(W1642,'Drop-down_menus'!$F$2:$G$16,2,FALSE),IF(_xlpm.x=0,"",_xlpm.x)))</f>
        <v/>
      </c>
      <c r="AB1642" t="s">
        <v>722</v>
      </c>
      <c r="AE1642" t="s">
        <v>726</v>
      </c>
    </row>
    <row r="1643" spans="1:31" hidden="1" x14ac:dyDescent="0.2">
      <c r="A1643" s="2" t="s">
        <v>438</v>
      </c>
      <c r="C1643">
        <v>3816</v>
      </c>
      <c r="D1643" t="s">
        <v>711</v>
      </c>
      <c r="E1643" t="s">
        <v>727</v>
      </c>
      <c r="I1643" t="s">
        <v>2611</v>
      </c>
      <c r="J1643" t="str">
        <f>IF($I1643="","",_xlfn.LET(_xlpm.x,VLOOKUP($I1643,'taxon-match_2026-08-31'!$A$2:$N$122,6,FALSE),IF(_xlpm.x=0,"",_xlpm.x)))</f>
        <v/>
      </c>
      <c r="K1643" t="str">
        <f>IF($I1643="","",_xlfn.LET(_xlpm.x,VLOOKUP($I1643,'taxon-match_2026-08-31'!$A$2:$N$122,4,FALSE),IF(_xlpm.x=0,"",_xlpm.x)))</f>
        <v/>
      </c>
      <c r="L1643" t="str">
        <f>IF($I1643="","",_xlfn.LET(_xlpm.x,VLOOKUP($I1643,'taxon-match_2026-08-31'!$A$2:$N$122,7,FALSE),IF(_xlpm.x=0,"",_xlpm.x)))</f>
        <v/>
      </c>
      <c r="M1643" t="str">
        <f>IF($I1643="","",_xlfn.LET(_xlpm.x,VLOOKUP($I1643,'taxon-match_2026-08-31'!$A$2:$N$122,8,FALSE),IF(_xlpm.x=0,"",_xlpm.x)))</f>
        <v/>
      </c>
      <c r="N1643" t="str">
        <f>IF($I1643="","",_xlfn.LET(_xlpm.x,VLOOKUP($I1643,'taxon-match_2026-08-31'!$A$2:$N$122,9,FALSE),IF(_xlpm.x=0,"",_xlpm.x)))</f>
        <v/>
      </c>
      <c r="O1643" t="str">
        <f>IF($I1643="","",_xlfn.LET(_xlpm.x,VLOOKUP($I1643,'taxon-match_2026-08-31'!$A$2:$N$122,10,FALSE),IF(_xlpm.x=0,"",_xlpm.x)))</f>
        <v/>
      </c>
      <c r="P1643" t="str">
        <f>IF($I1643="","",_xlfn.LET(_xlpm.x,VLOOKUP($I1643,'taxon-match_2026-08-31'!$A$2:$N$122,11,FALSE),IF(_xlpm.x=0,"",_xlpm.x)))</f>
        <v/>
      </c>
      <c r="Q1643" t="str">
        <f>IF($I1643="","",_xlfn.LET(_xlpm.x,VLOOKUP($I1643,'taxon-match_2026-08-31'!$A$2:$N$122,12,FALSE),IF(_xlpm.x=0,"",_xlpm.x)))</f>
        <v/>
      </c>
      <c r="R1643" t="str">
        <f>IF($I1643="","",_xlfn.LET(_xlpm.x,VLOOKUP($I1643,'taxon-match_2026-08-31'!$A$2:$N$122,14,FALSE),IF(_xlpm.x=0,"",_xlpm.x)))</f>
        <v/>
      </c>
      <c r="T1643" t="s">
        <v>71</v>
      </c>
      <c r="U1643" t="s">
        <v>254</v>
      </c>
      <c r="X1643" t="str">
        <f>IF(T1643="","",_xlfn.LET(_xlpm.x,VLOOKUP(T1643,'Drop-down_menus'!$F$2:$G$16,2,FALSE),IF(_xlpm.x=0,"",_xlpm.x)))</f>
        <v>https://orcid.org/0009-0002-6669-2911</v>
      </c>
      <c r="Y1643" t="str">
        <f>IF(U1643="","",_xlfn.LET(_xlpm.x,VLOOKUP(U1643,'Drop-down_menus'!$F$2:$G$16,2,FALSE),IF(_xlpm.x=0,"",_xlpm.x)))</f>
        <v/>
      </c>
      <c r="Z1643" t="str">
        <f>IF(V1643="","",_xlfn.LET(_xlpm.x,VLOOKUP(V1643,'Drop-down_menus'!$F$2:$G$16,2,FALSE),IF(_xlpm.x=0,"",_xlpm.x)))</f>
        <v/>
      </c>
      <c r="AA1643" t="str">
        <f>IF(W1643="","",_xlfn.LET(_xlpm.x,VLOOKUP(W1643,'Drop-down_menus'!$F$2:$G$16,2,FALSE),IF(_xlpm.x=0,"",_xlpm.x)))</f>
        <v/>
      </c>
      <c r="AB1643" t="s">
        <v>722</v>
      </c>
      <c r="AE1643" t="s">
        <v>726</v>
      </c>
    </row>
    <row r="1644" spans="1:31" hidden="1" x14ac:dyDescent="0.2">
      <c r="A1644" s="2" t="s">
        <v>438</v>
      </c>
      <c r="C1644">
        <v>3817</v>
      </c>
      <c r="D1644" t="s">
        <v>711</v>
      </c>
      <c r="E1644" t="s">
        <v>728</v>
      </c>
      <c r="I1644" t="s">
        <v>2611</v>
      </c>
      <c r="J1644" t="str">
        <f>IF($I1644="","",_xlfn.LET(_xlpm.x,VLOOKUP($I1644,'taxon-match_2026-08-31'!$A$2:$N$122,6,FALSE),IF(_xlpm.x=0,"",_xlpm.x)))</f>
        <v/>
      </c>
      <c r="K1644" t="str">
        <f>IF($I1644="","",_xlfn.LET(_xlpm.x,VLOOKUP($I1644,'taxon-match_2026-08-31'!$A$2:$N$122,4,FALSE),IF(_xlpm.x=0,"",_xlpm.x)))</f>
        <v/>
      </c>
      <c r="L1644" t="str">
        <f>IF($I1644="","",_xlfn.LET(_xlpm.x,VLOOKUP($I1644,'taxon-match_2026-08-31'!$A$2:$N$122,7,FALSE),IF(_xlpm.x=0,"",_xlpm.x)))</f>
        <v/>
      </c>
      <c r="M1644" t="str">
        <f>IF($I1644="","",_xlfn.LET(_xlpm.x,VLOOKUP($I1644,'taxon-match_2026-08-31'!$A$2:$N$122,8,FALSE),IF(_xlpm.x=0,"",_xlpm.x)))</f>
        <v/>
      </c>
      <c r="N1644" t="str">
        <f>IF($I1644="","",_xlfn.LET(_xlpm.x,VLOOKUP($I1644,'taxon-match_2026-08-31'!$A$2:$N$122,9,FALSE),IF(_xlpm.x=0,"",_xlpm.x)))</f>
        <v/>
      </c>
      <c r="O1644" t="str">
        <f>IF($I1644="","",_xlfn.LET(_xlpm.x,VLOOKUP($I1644,'taxon-match_2026-08-31'!$A$2:$N$122,10,FALSE),IF(_xlpm.x=0,"",_xlpm.x)))</f>
        <v/>
      </c>
      <c r="P1644" t="str">
        <f>IF($I1644="","",_xlfn.LET(_xlpm.x,VLOOKUP($I1644,'taxon-match_2026-08-31'!$A$2:$N$122,11,FALSE),IF(_xlpm.x=0,"",_xlpm.x)))</f>
        <v/>
      </c>
      <c r="Q1644" t="str">
        <f>IF($I1644="","",_xlfn.LET(_xlpm.x,VLOOKUP($I1644,'taxon-match_2026-08-31'!$A$2:$N$122,12,FALSE),IF(_xlpm.x=0,"",_xlpm.x)))</f>
        <v/>
      </c>
      <c r="R1644" t="str">
        <f>IF($I1644="","",_xlfn.LET(_xlpm.x,VLOOKUP($I1644,'taxon-match_2026-08-31'!$A$2:$N$122,14,FALSE),IF(_xlpm.x=0,"",_xlpm.x)))</f>
        <v/>
      </c>
      <c r="T1644" t="s">
        <v>71</v>
      </c>
      <c r="U1644" t="s">
        <v>254</v>
      </c>
      <c r="X1644" t="str">
        <f>IF(T1644="","",_xlfn.LET(_xlpm.x,VLOOKUP(T1644,'Drop-down_menus'!$F$2:$G$16,2,FALSE),IF(_xlpm.x=0,"",_xlpm.x)))</f>
        <v>https://orcid.org/0009-0002-6669-2911</v>
      </c>
      <c r="Y1644" t="str">
        <f>IF(U1644="","",_xlfn.LET(_xlpm.x,VLOOKUP(U1644,'Drop-down_menus'!$F$2:$G$16,2,FALSE),IF(_xlpm.x=0,"",_xlpm.x)))</f>
        <v/>
      </c>
      <c r="Z1644" t="str">
        <f>IF(V1644="","",_xlfn.LET(_xlpm.x,VLOOKUP(V1644,'Drop-down_menus'!$F$2:$G$16,2,FALSE),IF(_xlpm.x=0,"",_xlpm.x)))</f>
        <v/>
      </c>
      <c r="AA1644" t="str">
        <f>IF(W1644="","",_xlfn.LET(_xlpm.x,VLOOKUP(W1644,'Drop-down_menus'!$F$2:$G$16,2,FALSE),IF(_xlpm.x=0,"",_xlpm.x)))</f>
        <v/>
      </c>
      <c r="AE1644" t="s">
        <v>726</v>
      </c>
    </row>
    <row r="1645" spans="1:31" hidden="1" x14ac:dyDescent="0.2">
      <c r="A1645" s="2" t="s">
        <v>438</v>
      </c>
      <c r="C1645">
        <v>3818</v>
      </c>
      <c r="D1645" t="s">
        <v>711</v>
      </c>
      <c r="E1645" t="s">
        <v>729</v>
      </c>
      <c r="I1645" t="s">
        <v>2611</v>
      </c>
      <c r="J1645" t="str">
        <f>IF($I1645="","",_xlfn.LET(_xlpm.x,VLOOKUP($I1645,'taxon-match_2026-08-31'!$A$2:$N$122,6,FALSE),IF(_xlpm.x=0,"",_xlpm.x)))</f>
        <v/>
      </c>
      <c r="K1645" t="str">
        <f>IF($I1645="","",_xlfn.LET(_xlpm.x,VLOOKUP($I1645,'taxon-match_2026-08-31'!$A$2:$N$122,4,FALSE),IF(_xlpm.x=0,"",_xlpm.x)))</f>
        <v/>
      </c>
      <c r="L1645" t="str">
        <f>IF($I1645="","",_xlfn.LET(_xlpm.x,VLOOKUP($I1645,'taxon-match_2026-08-31'!$A$2:$N$122,7,FALSE),IF(_xlpm.x=0,"",_xlpm.x)))</f>
        <v/>
      </c>
      <c r="M1645" t="str">
        <f>IF($I1645="","",_xlfn.LET(_xlpm.x,VLOOKUP($I1645,'taxon-match_2026-08-31'!$A$2:$N$122,8,FALSE),IF(_xlpm.x=0,"",_xlpm.x)))</f>
        <v/>
      </c>
      <c r="N1645" t="str">
        <f>IF($I1645="","",_xlfn.LET(_xlpm.x,VLOOKUP($I1645,'taxon-match_2026-08-31'!$A$2:$N$122,9,FALSE),IF(_xlpm.x=0,"",_xlpm.x)))</f>
        <v/>
      </c>
      <c r="O1645" t="str">
        <f>IF($I1645="","",_xlfn.LET(_xlpm.x,VLOOKUP($I1645,'taxon-match_2026-08-31'!$A$2:$N$122,10,FALSE),IF(_xlpm.x=0,"",_xlpm.x)))</f>
        <v/>
      </c>
      <c r="P1645" t="str">
        <f>IF($I1645="","",_xlfn.LET(_xlpm.x,VLOOKUP($I1645,'taxon-match_2026-08-31'!$A$2:$N$122,11,FALSE),IF(_xlpm.x=0,"",_xlpm.x)))</f>
        <v/>
      </c>
      <c r="Q1645" t="str">
        <f>IF($I1645="","",_xlfn.LET(_xlpm.x,VLOOKUP($I1645,'taxon-match_2026-08-31'!$A$2:$N$122,12,FALSE),IF(_xlpm.x=0,"",_xlpm.x)))</f>
        <v/>
      </c>
      <c r="R1645" t="str">
        <f>IF($I1645="","",_xlfn.LET(_xlpm.x,VLOOKUP($I1645,'taxon-match_2026-08-31'!$A$2:$N$122,14,FALSE),IF(_xlpm.x=0,"",_xlpm.x)))</f>
        <v/>
      </c>
      <c r="T1645" t="s">
        <v>71</v>
      </c>
      <c r="U1645" t="s">
        <v>254</v>
      </c>
      <c r="X1645" t="str">
        <f>IF(T1645="","",_xlfn.LET(_xlpm.x,VLOOKUP(T1645,'Drop-down_menus'!$F$2:$G$16,2,FALSE),IF(_xlpm.x=0,"",_xlpm.x)))</f>
        <v>https://orcid.org/0009-0002-6669-2911</v>
      </c>
      <c r="Y1645" t="str">
        <f>IF(U1645="","",_xlfn.LET(_xlpm.x,VLOOKUP(U1645,'Drop-down_menus'!$F$2:$G$16,2,FALSE),IF(_xlpm.x=0,"",_xlpm.x)))</f>
        <v/>
      </c>
      <c r="Z1645" t="str">
        <f>IF(V1645="","",_xlfn.LET(_xlpm.x,VLOOKUP(V1645,'Drop-down_menus'!$F$2:$G$16,2,FALSE),IF(_xlpm.x=0,"",_xlpm.x)))</f>
        <v/>
      </c>
      <c r="AA1645" t="str">
        <f>IF(W1645="","",_xlfn.LET(_xlpm.x,VLOOKUP(W1645,'Drop-down_menus'!$F$2:$G$16,2,FALSE),IF(_xlpm.x=0,"",_xlpm.x)))</f>
        <v/>
      </c>
      <c r="AB1645" t="s">
        <v>730</v>
      </c>
      <c r="AE1645" t="s">
        <v>731</v>
      </c>
    </row>
    <row r="1646" spans="1:31" hidden="1" x14ac:dyDescent="0.2">
      <c r="A1646" s="2" t="s">
        <v>438</v>
      </c>
      <c r="C1646">
        <v>3819</v>
      </c>
      <c r="D1646" t="s">
        <v>711</v>
      </c>
      <c r="E1646" t="s">
        <v>732</v>
      </c>
      <c r="I1646" t="s">
        <v>2611</v>
      </c>
      <c r="J1646" t="str">
        <f>IF($I1646="","",_xlfn.LET(_xlpm.x,VLOOKUP($I1646,'taxon-match_2026-08-31'!$A$2:$N$122,6,FALSE),IF(_xlpm.x=0,"",_xlpm.x)))</f>
        <v/>
      </c>
      <c r="K1646" t="str">
        <f>IF($I1646="","",_xlfn.LET(_xlpm.x,VLOOKUP($I1646,'taxon-match_2026-08-31'!$A$2:$N$122,4,FALSE),IF(_xlpm.x=0,"",_xlpm.x)))</f>
        <v/>
      </c>
      <c r="L1646" t="str">
        <f>IF($I1646="","",_xlfn.LET(_xlpm.x,VLOOKUP($I1646,'taxon-match_2026-08-31'!$A$2:$N$122,7,FALSE),IF(_xlpm.x=0,"",_xlpm.x)))</f>
        <v/>
      </c>
      <c r="M1646" t="str">
        <f>IF($I1646="","",_xlfn.LET(_xlpm.x,VLOOKUP($I1646,'taxon-match_2026-08-31'!$A$2:$N$122,8,FALSE),IF(_xlpm.x=0,"",_xlpm.x)))</f>
        <v/>
      </c>
      <c r="N1646" t="str">
        <f>IF($I1646="","",_xlfn.LET(_xlpm.x,VLOOKUP($I1646,'taxon-match_2026-08-31'!$A$2:$N$122,9,FALSE),IF(_xlpm.x=0,"",_xlpm.x)))</f>
        <v/>
      </c>
      <c r="O1646" t="str">
        <f>IF($I1646="","",_xlfn.LET(_xlpm.x,VLOOKUP($I1646,'taxon-match_2026-08-31'!$A$2:$N$122,10,FALSE),IF(_xlpm.x=0,"",_xlpm.x)))</f>
        <v/>
      </c>
      <c r="P1646" t="str">
        <f>IF($I1646="","",_xlfn.LET(_xlpm.x,VLOOKUP($I1646,'taxon-match_2026-08-31'!$A$2:$N$122,11,FALSE),IF(_xlpm.x=0,"",_xlpm.x)))</f>
        <v/>
      </c>
      <c r="Q1646" t="str">
        <f>IF($I1646="","",_xlfn.LET(_xlpm.x,VLOOKUP($I1646,'taxon-match_2026-08-31'!$A$2:$N$122,12,FALSE),IF(_xlpm.x=0,"",_xlpm.x)))</f>
        <v/>
      </c>
      <c r="R1646" t="str">
        <f>IF($I1646="","",_xlfn.LET(_xlpm.x,VLOOKUP($I1646,'taxon-match_2026-08-31'!$A$2:$N$122,14,FALSE),IF(_xlpm.x=0,"",_xlpm.x)))</f>
        <v/>
      </c>
      <c r="T1646" t="s">
        <v>71</v>
      </c>
      <c r="U1646" t="s">
        <v>254</v>
      </c>
      <c r="X1646" t="str">
        <f>IF(T1646="","",_xlfn.LET(_xlpm.x,VLOOKUP(T1646,'Drop-down_menus'!$F$2:$G$16,2,FALSE),IF(_xlpm.x=0,"",_xlpm.x)))</f>
        <v>https://orcid.org/0009-0002-6669-2911</v>
      </c>
      <c r="Y1646" t="str">
        <f>IF(U1646="","",_xlfn.LET(_xlpm.x,VLOOKUP(U1646,'Drop-down_menus'!$F$2:$G$16,2,FALSE),IF(_xlpm.x=0,"",_xlpm.x)))</f>
        <v/>
      </c>
      <c r="Z1646" t="str">
        <f>IF(V1646="","",_xlfn.LET(_xlpm.x,VLOOKUP(V1646,'Drop-down_menus'!$F$2:$G$16,2,FALSE),IF(_xlpm.x=0,"",_xlpm.x)))</f>
        <v/>
      </c>
      <c r="AA1646" t="str">
        <f>IF(W1646="","",_xlfn.LET(_xlpm.x,VLOOKUP(W1646,'Drop-down_menus'!$F$2:$G$16,2,FALSE),IF(_xlpm.x=0,"",_xlpm.x)))</f>
        <v/>
      </c>
      <c r="AE1646" t="s">
        <v>819</v>
      </c>
    </row>
    <row r="1647" spans="1:31" hidden="1" x14ac:dyDescent="0.2">
      <c r="A1647" s="2" t="s">
        <v>438</v>
      </c>
      <c r="C1647">
        <v>3820</v>
      </c>
      <c r="D1647" t="s">
        <v>711</v>
      </c>
      <c r="E1647" t="s">
        <v>736</v>
      </c>
      <c r="I1647" t="s">
        <v>2611</v>
      </c>
      <c r="J1647" t="str">
        <f>IF($I1647="","",_xlfn.LET(_xlpm.x,VLOOKUP($I1647,'taxon-match_2026-08-31'!$A$2:$N$122,6,FALSE),IF(_xlpm.x=0,"",_xlpm.x)))</f>
        <v/>
      </c>
      <c r="K1647" t="str">
        <f>IF($I1647="","",_xlfn.LET(_xlpm.x,VLOOKUP($I1647,'taxon-match_2026-08-31'!$A$2:$N$122,4,FALSE),IF(_xlpm.x=0,"",_xlpm.x)))</f>
        <v/>
      </c>
      <c r="L1647" t="str">
        <f>IF($I1647="","",_xlfn.LET(_xlpm.x,VLOOKUP($I1647,'taxon-match_2026-08-31'!$A$2:$N$122,7,FALSE),IF(_xlpm.x=0,"",_xlpm.x)))</f>
        <v/>
      </c>
      <c r="M1647" t="str">
        <f>IF($I1647="","",_xlfn.LET(_xlpm.x,VLOOKUP($I1647,'taxon-match_2026-08-31'!$A$2:$N$122,8,FALSE),IF(_xlpm.x=0,"",_xlpm.x)))</f>
        <v/>
      </c>
      <c r="N1647" t="str">
        <f>IF($I1647="","",_xlfn.LET(_xlpm.x,VLOOKUP($I1647,'taxon-match_2026-08-31'!$A$2:$N$122,9,FALSE),IF(_xlpm.x=0,"",_xlpm.x)))</f>
        <v/>
      </c>
      <c r="O1647" t="str">
        <f>IF($I1647="","",_xlfn.LET(_xlpm.x,VLOOKUP($I1647,'taxon-match_2026-08-31'!$A$2:$N$122,10,FALSE),IF(_xlpm.x=0,"",_xlpm.x)))</f>
        <v/>
      </c>
      <c r="P1647" t="str">
        <f>IF($I1647="","",_xlfn.LET(_xlpm.x,VLOOKUP($I1647,'taxon-match_2026-08-31'!$A$2:$N$122,11,FALSE),IF(_xlpm.x=0,"",_xlpm.x)))</f>
        <v/>
      </c>
      <c r="Q1647" t="str">
        <f>IF($I1647="","",_xlfn.LET(_xlpm.x,VLOOKUP($I1647,'taxon-match_2026-08-31'!$A$2:$N$122,12,FALSE),IF(_xlpm.x=0,"",_xlpm.x)))</f>
        <v/>
      </c>
      <c r="R1647" t="str">
        <f>IF($I1647="","",_xlfn.LET(_xlpm.x,VLOOKUP($I1647,'taxon-match_2026-08-31'!$A$2:$N$122,14,FALSE),IF(_xlpm.x=0,"",_xlpm.x)))</f>
        <v/>
      </c>
      <c r="T1647" t="s">
        <v>71</v>
      </c>
      <c r="U1647" t="s">
        <v>254</v>
      </c>
      <c r="X1647" t="str">
        <f>IF(T1647="","",_xlfn.LET(_xlpm.x,VLOOKUP(T1647,'Drop-down_menus'!$F$2:$G$16,2,FALSE),IF(_xlpm.x=0,"",_xlpm.x)))</f>
        <v>https://orcid.org/0009-0002-6669-2911</v>
      </c>
      <c r="Y1647" t="str">
        <f>IF(U1647="","",_xlfn.LET(_xlpm.x,VLOOKUP(U1647,'Drop-down_menus'!$F$2:$G$16,2,FALSE),IF(_xlpm.x=0,"",_xlpm.x)))</f>
        <v/>
      </c>
      <c r="Z1647" t="str">
        <f>IF(V1647="","",_xlfn.LET(_xlpm.x,VLOOKUP(V1647,'Drop-down_menus'!$F$2:$G$16,2,FALSE),IF(_xlpm.x=0,"",_xlpm.x)))</f>
        <v/>
      </c>
      <c r="AA1647" t="str">
        <f>IF(W1647="","",_xlfn.LET(_xlpm.x,VLOOKUP(W1647,'Drop-down_menus'!$F$2:$G$16,2,FALSE),IF(_xlpm.x=0,"",_xlpm.x)))</f>
        <v/>
      </c>
      <c r="AB1647" t="s">
        <v>702</v>
      </c>
      <c r="AE1647" t="s">
        <v>737</v>
      </c>
    </row>
    <row r="1648" spans="1:31" hidden="1" x14ac:dyDescent="0.2">
      <c r="A1648" s="2" t="s">
        <v>438</v>
      </c>
      <c r="C1648">
        <v>3821</v>
      </c>
      <c r="D1648" t="s">
        <v>711</v>
      </c>
      <c r="E1648" t="s">
        <v>733</v>
      </c>
      <c r="I1648" t="s">
        <v>2611</v>
      </c>
      <c r="J1648" t="str">
        <f>IF($I1648="","",_xlfn.LET(_xlpm.x,VLOOKUP($I1648,'taxon-match_2026-08-31'!$A$2:$N$122,6,FALSE),IF(_xlpm.x=0,"",_xlpm.x)))</f>
        <v/>
      </c>
      <c r="K1648" t="str">
        <f>IF($I1648="","",_xlfn.LET(_xlpm.x,VLOOKUP($I1648,'taxon-match_2026-08-31'!$A$2:$N$122,4,FALSE),IF(_xlpm.x=0,"",_xlpm.x)))</f>
        <v/>
      </c>
      <c r="L1648" t="str">
        <f>IF($I1648="","",_xlfn.LET(_xlpm.x,VLOOKUP($I1648,'taxon-match_2026-08-31'!$A$2:$N$122,7,FALSE),IF(_xlpm.x=0,"",_xlpm.x)))</f>
        <v/>
      </c>
      <c r="M1648" t="str">
        <f>IF($I1648="","",_xlfn.LET(_xlpm.x,VLOOKUP($I1648,'taxon-match_2026-08-31'!$A$2:$N$122,8,FALSE),IF(_xlpm.x=0,"",_xlpm.x)))</f>
        <v/>
      </c>
      <c r="N1648" t="str">
        <f>IF($I1648="","",_xlfn.LET(_xlpm.x,VLOOKUP($I1648,'taxon-match_2026-08-31'!$A$2:$N$122,9,FALSE),IF(_xlpm.x=0,"",_xlpm.x)))</f>
        <v/>
      </c>
      <c r="O1648" t="str">
        <f>IF($I1648="","",_xlfn.LET(_xlpm.x,VLOOKUP($I1648,'taxon-match_2026-08-31'!$A$2:$N$122,10,FALSE),IF(_xlpm.x=0,"",_xlpm.x)))</f>
        <v/>
      </c>
      <c r="P1648" t="str">
        <f>IF($I1648="","",_xlfn.LET(_xlpm.x,VLOOKUP($I1648,'taxon-match_2026-08-31'!$A$2:$N$122,11,FALSE),IF(_xlpm.x=0,"",_xlpm.x)))</f>
        <v/>
      </c>
      <c r="Q1648" t="str">
        <f>IF($I1648="","",_xlfn.LET(_xlpm.x,VLOOKUP($I1648,'taxon-match_2026-08-31'!$A$2:$N$122,12,FALSE),IF(_xlpm.x=0,"",_xlpm.x)))</f>
        <v/>
      </c>
      <c r="R1648" t="str">
        <f>IF($I1648="","",_xlfn.LET(_xlpm.x,VLOOKUP($I1648,'taxon-match_2026-08-31'!$A$2:$N$122,14,FALSE),IF(_xlpm.x=0,"",_xlpm.x)))</f>
        <v/>
      </c>
      <c r="T1648" t="s">
        <v>71</v>
      </c>
      <c r="U1648" t="s">
        <v>254</v>
      </c>
      <c r="X1648" t="str">
        <f>IF(T1648="","",_xlfn.LET(_xlpm.x,VLOOKUP(T1648,'Drop-down_menus'!$F$2:$G$16,2,FALSE),IF(_xlpm.x=0,"",_xlpm.x)))</f>
        <v>https://orcid.org/0009-0002-6669-2911</v>
      </c>
      <c r="Y1648" t="str">
        <f>IF(U1648="","",_xlfn.LET(_xlpm.x,VLOOKUP(U1648,'Drop-down_menus'!$F$2:$G$16,2,FALSE),IF(_xlpm.x=0,"",_xlpm.x)))</f>
        <v/>
      </c>
      <c r="Z1648" t="str">
        <f>IF(V1648="","",_xlfn.LET(_xlpm.x,VLOOKUP(V1648,'Drop-down_menus'!$F$2:$G$16,2,FALSE),IF(_xlpm.x=0,"",_xlpm.x)))</f>
        <v/>
      </c>
      <c r="AA1648" t="str">
        <f>IF(W1648="","",_xlfn.LET(_xlpm.x,VLOOKUP(W1648,'Drop-down_menus'!$F$2:$G$16,2,FALSE),IF(_xlpm.x=0,"",_xlpm.x)))</f>
        <v/>
      </c>
      <c r="AB1648" t="s">
        <v>734</v>
      </c>
      <c r="AE1648" t="s">
        <v>735</v>
      </c>
    </row>
    <row r="1649" spans="1:31" hidden="1" x14ac:dyDescent="0.2">
      <c r="A1649" s="2" t="s">
        <v>438</v>
      </c>
      <c r="C1649">
        <v>3822</v>
      </c>
      <c r="D1649" t="s">
        <v>711</v>
      </c>
      <c r="E1649" t="s">
        <v>721</v>
      </c>
      <c r="I1649" t="s">
        <v>2611</v>
      </c>
      <c r="J1649" t="str">
        <f>IF($I1649="","",_xlfn.LET(_xlpm.x,VLOOKUP($I1649,'taxon-match_2026-08-31'!$A$2:$N$122,6,FALSE),IF(_xlpm.x=0,"",_xlpm.x)))</f>
        <v/>
      </c>
      <c r="K1649" t="str">
        <f>IF($I1649="","",_xlfn.LET(_xlpm.x,VLOOKUP($I1649,'taxon-match_2026-08-31'!$A$2:$N$122,4,FALSE),IF(_xlpm.x=0,"",_xlpm.x)))</f>
        <v/>
      </c>
      <c r="L1649" t="str">
        <f>IF($I1649="","",_xlfn.LET(_xlpm.x,VLOOKUP($I1649,'taxon-match_2026-08-31'!$A$2:$N$122,7,FALSE),IF(_xlpm.x=0,"",_xlpm.x)))</f>
        <v/>
      </c>
      <c r="M1649" t="str">
        <f>IF($I1649="","",_xlfn.LET(_xlpm.x,VLOOKUP($I1649,'taxon-match_2026-08-31'!$A$2:$N$122,8,FALSE),IF(_xlpm.x=0,"",_xlpm.x)))</f>
        <v/>
      </c>
      <c r="N1649" t="str">
        <f>IF($I1649="","",_xlfn.LET(_xlpm.x,VLOOKUP($I1649,'taxon-match_2026-08-31'!$A$2:$N$122,9,FALSE),IF(_xlpm.x=0,"",_xlpm.x)))</f>
        <v/>
      </c>
      <c r="O1649" t="str">
        <f>IF($I1649="","",_xlfn.LET(_xlpm.x,VLOOKUP($I1649,'taxon-match_2026-08-31'!$A$2:$N$122,10,FALSE),IF(_xlpm.x=0,"",_xlpm.x)))</f>
        <v/>
      </c>
      <c r="P1649" t="str">
        <f>IF($I1649="","",_xlfn.LET(_xlpm.x,VLOOKUP($I1649,'taxon-match_2026-08-31'!$A$2:$N$122,11,FALSE),IF(_xlpm.x=0,"",_xlpm.x)))</f>
        <v/>
      </c>
      <c r="Q1649" t="str">
        <f>IF($I1649="","",_xlfn.LET(_xlpm.x,VLOOKUP($I1649,'taxon-match_2026-08-31'!$A$2:$N$122,12,FALSE),IF(_xlpm.x=0,"",_xlpm.x)))</f>
        <v/>
      </c>
      <c r="R1649" t="str">
        <f>IF($I1649="","",_xlfn.LET(_xlpm.x,VLOOKUP($I1649,'taxon-match_2026-08-31'!$A$2:$N$122,14,FALSE),IF(_xlpm.x=0,"",_xlpm.x)))</f>
        <v/>
      </c>
      <c r="T1649" t="s">
        <v>71</v>
      </c>
      <c r="U1649" t="s">
        <v>254</v>
      </c>
      <c r="X1649" t="str">
        <f>IF(T1649="","",_xlfn.LET(_xlpm.x,VLOOKUP(T1649,'Drop-down_menus'!$F$2:$G$16,2,FALSE),IF(_xlpm.x=0,"",_xlpm.x)))</f>
        <v>https://orcid.org/0009-0002-6669-2911</v>
      </c>
      <c r="Y1649" t="str">
        <f>IF(U1649="","",_xlfn.LET(_xlpm.x,VLOOKUP(U1649,'Drop-down_menus'!$F$2:$G$16,2,FALSE),IF(_xlpm.x=0,"",_xlpm.x)))</f>
        <v/>
      </c>
      <c r="Z1649" t="str">
        <f>IF(V1649="","",_xlfn.LET(_xlpm.x,VLOOKUP(V1649,'Drop-down_menus'!$F$2:$G$16,2,FALSE),IF(_xlpm.x=0,"",_xlpm.x)))</f>
        <v/>
      </c>
      <c r="AA1649" t="str">
        <f>IF(W1649="","",_xlfn.LET(_xlpm.x,VLOOKUP(W1649,'Drop-down_menus'!$F$2:$G$16,2,FALSE),IF(_xlpm.x=0,"",_xlpm.x)))</f>
        <v/>
      </c>
      <c r="AB1649" t="s">
        <v>722</v>
      </c>
      <c r="AE1649" t="s">
        <v>723</v>
      </c>
    </row>
    <row r="1650" spans="1:31" hidden="1" x14ac:dyDescent="0.2">
      <c r="A1650" s="2" t="s">
        <v>438</v>
      </c>
      <c r="C1650">
        <v>3823</v>
      </c>
      <c r="D1650" t="s">
        <v>711</v>
      </c>
      <c r="E1650" t="s">
        <v>721</v>
      </c>
      <c r="I1650" t="s">
        <v>2611</v>
      </c>
      <c r="J1650" t="str">
        <f>IF($I1650="","",_xlfn.LET(_xlpm.x,VLOOKUP($I1650,'taxon-match_2026-08-31'!$A$2:$N$122,6,FALSE),IF(_xlpm.x=0,"",_xlpm.x)))</f>
        <v/>
      </c>
      <c r="K1650" t="str">
        <f>IF($I1650="","",_xlfn.LET(_xlpm.x,VLOOKUP($I1650,'taxon-match_2026-08-31'!$A$2:$N$122,4,FALSE),IF(_xlpm.x=0,"",_xlpm.x)))</f>
        <v/>
      </c>
      <c r="L1650" t="str">
        <f>IF($I1650="","",_xlfn.LET(_xlpm.x,VLOOKUP($I1650,'taxon-match_2026-08-31'!$A$2:$N$122,7,FALSE),IF(_xlpm.x=0,"",_xlpm.x)))</f>
        <v/>
      </c>
      <c r="M1650" t="str">
        <f>IF($I1650="","",_xlfn.LET(_xlpm.x,VLOOKUP($I1650,'taxon-match_2026-08-31'!$A$2:$N$122,8,FALSE),IF(_xlpm.x=0,"",_xlpm.x)))</f>
        <v/>
      </c>
      <c r="N1650" t="str">
        <f>IF($I1650="","",_xlfn.LET(_xlpm.x,VLOOKUP($I1650,'taxon-match_2026-08-31'!$A$2:$N$122,9,FALSE),IF(_xlpm.x=0,"",_xlpm.x)))</f>
        <v/>
      </c>
      <c r="O1650" t="str">
        <f>IF($I1650="","",_xlfn.LET(_xlpm.x,VLOOKUP($I1650,'taxon-match_2026-08-31'!$A$2:$N$122,10,FALSE),IF(_xlpm.x=0,"",_xlpm.x)))</f>
        <v/>
      </c>
      <c r="P1650" t="str">
        <f>IF($I1650="","",_xlfn.LET(_xlpm.x,VLOOKUP($I1650,'taxon-match_2026-08-31'!$A$2:$N$122,11,FALSE),IF(_xlpm.x=0,"",_xlpm.x)))</f>
        <v/>
      </c>
      <c r="Q1650" t="str">
        <f>IF($I1650="","",_xlfn.LET(_xlpm.x,VLOOKUP($I1650,'taxon-match_2026-08-31'!$A$2:$N$122,12,FALSE),IF(_xlpm.x=0,"",_xlpm.x)))</f>
        <v/>
      </c>
      <c r="R1650" t="str">
        <f>IF($I1650="","",_xlfn.LET(_xlpm.x,VLOOKUP($I1650,'taxon-match_2026-08-31'!$A$2:$N$122,14,FALSE),IF(_xlpm.x=0,"",_xlpm.x)))</f>
        <v/>
      </c>
      <c r="T1650" t="s">
        <v>71</v>
      </c>
      <c r="U1650" t="s">
        <v>254</v>
      </c>
      <c r="X1650" t="str">
        <f>IF(T1650="","",_xlfn.LET(_xlpm.x,VLOOKUP(T1650,'Drop-down_menus'!$F$2:$G$16,2,FALSE),IF(_xlpm.x=0,"",_xlpm.x)))</f>
        <v>https://orcid.org/0009-0002-6669-2911</v>
      </c>
      <c r="Y1650" t="str">
        <f>IF(U1650="","",_xlfn.LET(_xlpm.x,VLOOKUP(U1650,'Drop-down_menus'!$F$2:$G$16,2,FALSE),IF(_xlpm.x=0,"",_xlpm.x)))</f>
        <v/>
      </c>
      <c r="Z1650" t="str">
        <f>IF(V1650="","",_xlfn.LET(_xlpm.x,VLOOKUP(V1650,'Drop-down_menus'!$F$2:$G$16,2,FALSE),IF(_xlpm.x=0,"",_xlpm.x)))</f>
        <v/>
      </c>
      <c r="AA1650" t="str">
        <f>IF(W1650="","",_xlfn.LET(_xlpm.x,VLOOKUP(W1650,'Drop-down_menus'!$F$2:$G$16,2,FALSE),IF(_xlpm.x=0,"",_xlpm.x)))</f>
        <v/>
      </c>
      <c r="AB1650" t="s">
        <v>722</v>
      </c>
      <c r="AE1650" t="s">
        <v>723</v>
      </c>
    </row>
    <row r="1651" spans="1:31" hidden="1" x14ac:dyDescent="0.2">
      <c r="A1651" s="2" t="s">
        <v>438</v>
      </c>
      <c r="C1651">
        <v>3824</v>
      </c>
      <c r="D1651" t="s">
        <v>711</v>
      </c>
      <c r="E1651" t="s">
        <v>724</v>
      </c>
      <c r="I1651" t="s">
        <v>2611</v>
      </c>
      <c r="J1651" t="str">
        <f>IF($I1651="","",_xlfn.LET(_xlpm.x,VLOOKUP($I1651,'taxon-match_2026-08-31'!$A$2:$N$122,6,FALSE),IF(_xlpm.x=0,"",_xlpm.x)))</f>
        <v/>
      </c>
      <c r="K1651" t="str">
        <f>IF($I1651="","",_xlfn.LET(_xlpm.x,VLOOKUP($I1651,'taxon-match_2026-08-31'!$A$2:$N$122,4,FALSE),IF(_xlpm.x=0,"",_xlpm.x)))</f>
        <v/>
      </c>
      <c r="L1651" t="str">
        <f>IF($I1651="","",_xlfn.LET(_xlpm.x,VLOOKUP($I1651,'taxon-match_2026-08-31'!$A$2:$N$122,7,FALSE),IF(_xlpm.x=0,"",_xlpm.x)))</f>
        <v/>
      </c>
      <c r="M1651" t="str">
        <f>IF($I1651="","",_xlfn.LET(_xlpm.x,VLOOKUP($I1651,'taxon-match_2026-08-31'!$A$2:$N$122,8,FALSE),IF(_xlpm.x=0,"",_xlpm.x)))</f>
        <v/>
      </c>
      <c r="N1651" t="str">
        <f>IF($I1651="","",_xlfn.LET(_xlpm.x,VLOOKUP($I1651,'taxon-match_2026-08-31'!$A$2:$N$122,9,FALSE),IF(_xlpm.x=0,"",_xlpm.x)))</f>
        <v/>
      </c>
      <c r="O1651" t="str">
        <f>IF($I1651="","",_xlfn.LET(_xlpm.x,VLOOKUP($I1651,'taxon-match_2026-08-31'!$A$2:$N$122,10,FALSE),IF(_xlpm.x=0,"",_xlpm.x)))</f>
        <v/>
      </c>
      <c r="P1651" t="str">
        <f>IF($I1651="","",_xlfn.LET(_xlpm.x,VLOOKUP($I1651,'taxon-match_2026-08-31'!$A$2:$N$122,11,FALSE),IF(_xlpm.x=0,"",_xlpm.x)))</f>
        <v/>
      </c>
      <c r="Q1651" t="str">
        <f>IF($I1651="","",_xlfn.LET(_xlpm.x,VLOOKUP($I1651,'taxon-match_2026-08-31'!$A$2:$N$122,12,FALSE),IF(_xlpm.x=0,"",_xlpm.x)))</f>
        <v/>
      </c>
      <c r="R1651" t="str">
        <f>IF($I1651="","",_xlfn.LET(_xlpm.x,VLOOKUP($I1651,'taxon-match_2026-08-31'!$A$2:$N$122,14,FALSE),IF(_xlpm.x=0,"",_xlpm.x)))</f>
        <v/>
      </c>
      <c r="T1651" t="s">
        <v>71</v>
      </c>
      <c r="U1651" t="s">
        <v>254</v>
      </c>
      <c r="X1651" t="str">
        <f>IF(T1651="","",_xlfn.LET(_xlpm.x,VLOOKUP(T1651,'Drop-down_menus'!$F$2:$G$16,2,FALSE),IF(_xlpm.x=0,"",_xlpm.x)))</f>
        <v>https://orcid.org/0009-0002-6669-2911</v>
      </c>
      <c r="Y1651" t="str">
        <f>IF(U1651="","",_xlfn.LET(_xlpm.x,VLOOKUP(U1651,'Drop-down_menus'!$F$2:$G$16,2,FALSE),IF(_xlpm.x=0,"",_xlpm.x)))</f>
        <v/>
      </c>
      <c r="Z1651" t="str">
        <f>IF(V1651="","",_xlfn.LET(_xlpm.x,VLOOKUP(V1651,'Drop-down_menus'!$F$2:$G$16,2,FALSE),IF(_xlpm.x=0,"",_xlpm.x)))</f>
        <v/>
      </c>
      <c r="AA1651" t="str">
        <f>IF(W1651="","",_xlfn.LET(_xlpm.x,VLOOKUP(W1651,'Drop-down_menus'!$F$2:$G$16,2,FALSE),IF(_xlpm.x=0,"",_xlpm.x)))</f>
        <v/>
      </c>
      <c r="AB1651" t="s">
        <v>722</v>
      </c>
      <c r="AE1651" t="s">
        <v>723</v>
      </c>
    </row>
    <row r="1652" spans="1:31" hidden="1" x14ac:dyDescent="0.2">
      <c r="A1652" s="2" t="s">
        <v>438</v>
      </c>
      <c r="C1652">
        <v>3825</v>
      </c>
      <c r="D1652" t="s">
        <v>711</v>
      </c>
      <c r="E1652" t="s">
        <v>724</v>
      </c>
      <c r="I1652" t="s">
        <v>2611</v>
      </c>
      <c r="J1652" t="str">
        <f>IF($I1652="","",_xlfn.LET(_xlpm.x,VLOOKUP($I1652,'taxon-match_2026-08-31'!$A$2:$N$122,6,FALSE),IF(_xlpm.x=0,"",_xlpm.x)))</f>
        <v/>
      </c>
      <c r="K1652" t="str">
        <f>IF($I1652="","",_xlfn.LET(_xlpm.x,VLOOKUP($I1652,'taxon-match_2026-08-31'!$A$2:$N$122,4,FALSE),IF(_xlpm.x=0,"",_xlpm.x)))</f>
        <v/>
      </c>
      <c r="L1652" t="str">
        <f>IF($I1652="","",_xlfn.LET(_xlpm.x,VLOOKUP($I1652,'taxon-match_2026-08-31'!$A$2:$N$122,7,FALSE),IF(_xlpm.x=0,"",_xlpm.x)))</f>
        <v/>
      </c>
      <c r="M1652" t="str">
        <f>IF($I1652="","",_xlfn.LET(_xlpm.x,VLOOKUP($I1652,'taxon-match_2026-08-31'!$A$2:$N$122,8,FALSE),IF(_xlpm.x=0,"",_xlpm.x)))</f>
        <v/>
      </c>
      <c r="N1652" t="str">
        <f>IF($I1652="","",_xlfn.LET(_xlpm.x,VLOOKUP($I1652,'taxon-match_2026-08-31'!$A$2:$N$122,9,FALSE),IF(_xlpm.x=0,"",_xlpm.x)))</f>
        <v/>
      </c>
      <c r="O1652" t="str">
        <f>IF($I1652="","",_xlfn.LET(_xlpm.x,VLOOKUP($I1652,'taxon-match_2026-08-31'!$A$2:$N$122,10,FALSE),IF(_xlpm.x=0,"",_xlpm.x)))</f>
        <v/>
      </c>
      <c r="P1652" t="str">
        <f>IF($I1652="","",_xlfn.LET(_xlpm.x,VLOOKUP($I1652,'taxon-match_2026-08-31'!$A$2:$N$122,11,FALSE),IF(_xlpm.x=0,"",_xlpm.x)))</f>
        <v/>
      </c>
      <c r="Q1652" t="str">
        <f>IF($I1652="","",_xlfn.LET(_xlpm.x,VLOOKUP($I1652,'taxon-match_2026-08-31'!$A$2:$N$122,12,FALSE),IF(_xlpm.x=0,"",_xlpm.x)))</f>
        <v/>
      </c>
      <c r="R1652" t="str">
        <f>IF($I1652="","",_xlfn.LET(_xlpm.x,VLOOKUP($I1652,'taxon-match_2026-08-31'!$A$2:$N$122,14,FALSE),IF(_xlpm.x=0,"",_xlpm.x)))</f>
        <v/>
      </c>
      <c r="T1652" t="s">
        <v>71</v>
      </c>
      <c r="U1652" t="s">
        <v>254</v>
      </c>
      <c r="X1652" t="str">
        <f>IF(T1652="","",_xlfn.LET(_xlpm.x,VLOOKUP(T1652,'Drop-down_menus'!$F$2:$G$16,2,FALSE),IF(_xlpm.x=0,"",_xlpm.x)))</f>
        <v>https://orcid.org/0009-0002-6669-2911</v>
      </c>
      <c r="Y1652" t="str">
        <f>IF(U1652="","",_xlfn.LET(_xlpm.x,VLOOKUP(U1652,'Drop-down_menus'!$F$2:$G$16,2,FALSE),IF(_xlpm.x=0,"",_xlpm.x)))</f>
        <v/>
      </c>
      <c r="Z1652" t="str">
        <f>IF(V1652="","",_xlfn.LET(_xlpm.x,VLOOKUP(V1652,'Drop-down_menus'!$F$2:$G$16,2,FALSE),IF(_xlpm.x=0,"",_xlpm.x)))</f>
        <v/>
      </c>
      <c r="AA1652" t="str">
        <f>IF(W1652="","",_xlfn.LET(_xlpm.x,VLOOKUP(W1652,'Drop-down_menus'!$F$2:$G$16,2,FALSE),IF(_xlpm.x=0,"",_xlpm.x)))</f>
        <v/>
      </c>
      <c r="AB1652" t="s">
        <v>722</v>
      </c>
      <c r="AE1652" t="s">
        <v>723</v>
      </c>
    </row>
    <row r="1653" spans="1:31" hidden="1" x14ac:dyDescent="0.2">
      <c r="A1653" s="2" t="s">
        <v>438</v>
      </c>
      <c r="C1653">
        <v>3826</v>
      </c>
      <c r="D1653" t="s">
        <v>711</v>
      </c>
      <c r="E1653" t="s">
        <v>725</v>
      </c>
      <c r="I1653" t="s">
        <v>2611</v>
      </c>
      <c r="J1653" t="str">
        <f>IF($I1653="","",_xlfn.LET(_xlpm.x,VLOOKUP($I1653,'taxon-match_2026-08-31'!$A$2:$N$122,6,FALSE),IF(_xlpm.x=0,"",_xlpm.x)))</f>
        <v/>
      </c>
      <c r="K1653" t="str">
        <f>IF($I1653="","",_xlfn.LET(_xlpm.x,VLOOKUP($I1653,'taxon-match_2026-08-31'!$A$2:$N$122,4,FALSE),IF(_xlpm.x=0,"",_xlpm.x)))</f>
        <v/>
      </c>
      <c r="L1653" t="str">
        <f>IF($I1653="","",_xlfn.LET(_xlpm.x,VLOOKUP($I1653,'taxon-match_2026-08-31'!$A$2:$N$122,7,FALSE),IF(_xlpm.x=0,"",_xlpm.x)))</f>
        <v/>
      </c>
      <c r="M1653" t="str">
        <f>IF($I1653="","",_xlfn.LET(_xlpm.x,VLOOKUP($I1653,'taxon-match_2026-08-31'!$A$2:$N$122,8,FALSE),IF(_xlpm.x=0,"",_xlpm.x)))</f>
        <v/>
      </c>
      <c r="N1653" t="str">
        <f>IF($I1653="","",_xlfn.LET(_xlpm.x,VLOOKUP($I1653,'taxon-match_2026-08-31'!$A$2:$N$122,9,FALSE),IF(_xlpm.x=0,"",_xlpm.x)))</f>
        <v/>
      </c>
      <c r="O1653" t="str">
        <f>IF($I1653="","",_xlfn.LET(_xlpm.x,VLOOKUP($I1653,'taxon-match_2026-08-31'!$A$2:$N$122,10,FALSE),IF(_xlpm.x=0,"",_xlpm.x)))</f>
        <v/>
      </c>
      <c r="P1653" t="str">
        <f>IF($I1653="","",_xlfn.LET(_xlpm.x,VLOOKUP($I1653,'taxon-match_2026-08-31'!$A$2:$N$122,11,FALSE),IF(_xlpm.x=0,"",_xlpm.x)))</f>
        <v/>
      </c>
      <c r="Q1653" t="str">
        <f>IF($I1653="","",_xlfn.LET(_xlpm.x,VLOOKUP($I1653,'taxon-match_2026-08-31'!$A$2:$N$122,12,FALSE),IF(_xlpm.x=0,"",_xlpm.x)))</f>
        <v/>
      </c>
      <c r="R1653" t="str">
        <f>IF($I1653="","",_xlfn.LET(_xlpm.x,VLOOKUP($I1653,'taxon-match_2026-08-31'!$A$2:$N$122,14,FALSE),IF(_xlpm.x=0,"",_xlpm.x)))</f>
        <v/>
      </c>
      <c r="T1653" t="s">
        <v>71</v>
      </c>
      <c r="U1653" t="s">
        <v>254</v>
      </c>
      <c r="X1653" t="str">
        <f>IF(T1653="","",_xlfn.LET(_xlpm.x,VLOOKUP(T1653,'Drop-down_menus'!$F$2:$G$16,2,FALSE),IF(_xlpm.x=0,"",_xlpm.x)))</f>
        <v>https://orcid.org/0009-0002-6669-2911</v>
      </c>
      <c r="Y1653" t="str">
        <f>IF(U1653="","",_xlfn.LET(_xlpm.x,VLOOKUP(U1653,'Drop-down_menus'!$F$2:$G$16,2,FALSE),IF(_xlpm.x=0,"",_xlpm.x)))</f>
        <v/>
      </c>
      <c r="Z1653" t="str">
        <f>IF(V1653="","",_xlfn.LET(_xlpm.x,VLOOKUP(V1653,'Drop-down_menus'!$F$2:$G$16,2,FALSE),IF(_xlpm.x=0,"",_xlpm.x)))</f>
        <v/>
      </c>
      <c r="AA1653" t="str">
        <f>IF(W1653="","",_xlfn.LET(_xlpm.x,VLOOKUP(W1653,'Drop-down_menus'!$F$2:$G$16,2,FALSE),IF(_xlpm.x=0,"",_xlpm.x)))</f>
        <v/>
      </c>
      <c r="AB1653" t="s">
        <v>722</v>
      </c>
      <c r="AE1653" t="s">
        <v>726</v>
      </c>
    </row>
    <row r="1654" spans="1:31" hidden="1" x14ac:dyDescent="0.2">
      <c r="A1654" s="2" t="s">
        <v>438</v>
      </c>
      <c r="C1654">
        <v>3827</v>
      </c>
      <c r="D1654" t="s">
        <v>711</v>
      </c>
      <c r="E1654" t="s">
        <v>727</v>
      </c>
      <c r="I1654" t="s">
        <v>2611</v>
      </c>
      <c r="J1654" t="str">
        <f>IF($I1654="","",_xlfn.LET(_xlpm.x,VLOOKUP($I1654,'taxon-match_2026-08-31'!$A$2:$N$122,6,FALSE),IF(_xlpm.x=0,"",_xlpm.x)))</f>
        <v/>
      </c>
      <c r="K1654" t="str">
        <f>IF($I1654="","",_xlfn.LET(_xlpm.x,VLOOKUP($I1654,'taxon-match_2026-08-31'!$A$2:$N$122,4,FALSE),IF(_xlpm.x=0,"",_xlpm.x)))</f>
        <v/>
      </c>
      <c r="L1654" t="str">
        <f>IF($I1654="","",_xlfn.LET(_xlpm.x,VLOOKUP($I1654,'taxon-match_2026-08-31'!$A$2:$N$122,7,FALSE),IF(_xlpm.x=0,"",_xlpm.x)))</f>
        <v/>
      </c>
      <c r="M1654" t="str">
        <f>IF($I1654="","",_xlfn.LET(_xlpm.x,VLOOKUP($I1654,'taxon-match_2026-08-31'!$A$2:$N$122,8,FALSE),IF(_xlpm.x=0,"",_xlpm.x)))</f>
        <v/>
      </c>
      <c r="N1654" t="str">
        <f>IF($I1654="","",_xlfn.LET(_xlpm.x,VLOOKUP($I1654,'taxon-match_2026-08-31'!$A$2:$N$122,9,FALSE),IF(_xlpm.x=0,"",_xlpm.x)))</f>
        <v/>
      </c>
      <c r="O1654" t="str">
        <f>IF($I1654="","",_xlfn.LET(_xlpm.x,VLOOKUP($I1654,'taxon-match_2026-08-31'!$A$2:$N$122,10,FALSE),IF(_xlpm.x=0,"",_xlpm.x)))</f>
        <v/>
      </c>
      <c r="P1654" t="str">
        <f>IF($I1654="","",_xlfn.LET(_xlpm.x,VLOOKUP($I1654,'taxon-match_2026-08-31'!$A$2:$N$122,11,FALSE),IF(_xlpm.x=0,"",_xlpm.x)))</f>
        <v/>
      </c>
      <c r="Q1654" t="str">
        <f>IF($I1654="","",_xlfn.LET(_xlpm.x,VLOOKUP($I1654,'taxon-match_2026-08-31'!$A$2:$N$122,12,FALSE),IF(_xlpm.x=0,"",_xlpm.x)))</f>
        <v/>
      </c>
      <c r="R1654" t="str">
        <f>IF($I1654="","",_xlfn.LET(_xlpm.x,VLOOKUP($I1654,'taxon-match_2026-08-31'!$A$2:$N$122,14,FALSE),IF(_xlpm.x=0,"",_xlpm.x)))</f>
        <v/>
      </c>
      <c r="T1654" t="s">
        <v>71</v>
      </c>
      <c r="U1654" t="s">
        <v>254</v>
      </c>
      <c r="X1654" t="str">
        <f>IF(T1654="","",_xlfn.LET(_xlpm.x,VLOOKUP(T1654,'Drop-down_menus'!$F$2:$G$16,2,FALSE),IF(_xlpm.x=0,"",_xlpm.x)))</f>
        <v>https://orcid.org/0009-0002-6669-2911</v>
      </c>
      <c r="Y1654" t="str">
        <f>IF(U1654="","",_xlfn.LET(_xlpm.x,VLOOKUP(U1654,'Drop-down_menus'!$F$2:$G$16,2,FALSE),IF(_xlpm.x=0,"",_xlpm.x)))</f>
        <v/>
      </c>
      <c r="Z1654" t="str">
        <f>IF(V1654="","",_xlfn.LET(_xlpm.x,VLOOKUP(V1654,'Drop-down_menus'!$F$2:$G$16,2,FALSE),IF(_xlpm.x=0,"",_xlpm.x)))</f>
        <v/>
      </c>
      <c r="AA1654" t="str">
        <f>IF(W1654="","",_xlfn.LET(_xlpm.x,VLOOKUP(W1654,'Drop-down_menus'!$F$2:$G$16,2,FALSE),IF(_xlpm.x=0,"",_xlpm.x)))</f>
        <v/>
      </c>
      <c r="AB1654" t="s">
        <v>722</v>
      </c>
      <c r="AE1654" t="s">
        <v>726</v>
      </c>
    </row>
    <row r="1655" spans="1:31" hidden="1" x14ac:dyDescent="0.2">
      <c r="A1655" s="2" t="s">
        <v>438</v>
      </c>
      <c r="C1655">
        <v>3828</v>
      </c>
      <c r="D1655" t="s">
        <v>711</v>
      </c>
      <c r="E1655" t="s">
        <v>728</v>
      </c>
      <c r="I1655" t="s">
        <v>2611</v>
      </c>
      <c r="J1655" t="str">
        <f>IF($I1655="","",_xlfn.LET(_xlpm.x,VLOOKUP($I1655,'taxon-match_2026-08-31'!$A$2:$N$122,6,FALSE),IF(_xlpm.x=0,"",_xlpm.x)))</f>
        <v/>
      </c>
      <c r="K1655" t="str">
        <f>IF($I1655="","",_xlfn.LET(_xlpm.x,VLOOKUP($I1655,'taxon-match_2026-08-31'!$A$2:$N$122,4,FALSE),IF(_xlpm.x=0,"",_xlpm.x)))</f>
        <v/>
      </c>
      <c r="L1655" t="str">
        <f>IF($I1655="","",_xlfn.LET(_xlpm.x,VLOOKUP($I1655,'taxon-match_2026-08-31'!$A$2:$N$122,7,FALSE),IF(_xlpm.x=0,"",_xlpm.x)))</f>
        <v/>
      </c>
      <c r="M1655" t="str">
        <f>IF($I1655="","",_xlfn.LET(_xlpm.x,VLOOKUP($I1655,'taxon-match_2026-08-31'!$A$2:$N$122,8,FALSE),IF(_xlpm.x=0,"",_xlpm.x)))</f>
        <v/>
      </c>
      <c r="N1655" t="str">
        <f>IF($I1655="","",_xlfn.LET(_xlpm.x,VLOOKUP($I1655,'taxon-match_2026-08-31'!$A$2:$N$122,9,FALSE),IF(_xlpm.x=0,"",_xlpm.x)))</f>
        <v/>
      </c>
      <c r="O1655" t="str">
        <f>IF($I1655="","",_xlfn.LET(_xlpm.x,VLOOKUP($I1655,'taxon-match_2026-08-31'!$A$2:$N$122,10,FALSE),IF(_xlpm.x=0,"",_xlpm.x)))</f>
        <v/>
      </c>
      <c r="P1655" t="str">
        <f>IF($I1655="","",_xlfn.LET(_xlpm.x,VLOOKUP($I1655,'taxon-match_2026-08-31'!$A$2:$N$122,11,FALSE),IF(_xlpm.x=0,"",_xlpm.x)))</f>
        <v/>
      </c>
      <c r="Q1655" t="str">
        <f>IF($I1655="","",_xlfn.LET(_xlpm.x,VLOOKUP($I1655,'taxon-match_2026-08-31'!$A$2:$N$122,12,FALSE),IF(_xlpm.x=0,"",_xlpm.x)))</f>
        <v/>
      </c>
      <c r="R1655" t="str">
        <f>IF($I1655="","",_xlfn.LET(_xlpm.x,VLOOKUP($I1655,'taxon-match_2026-08-31'!$A$2:$N$122,14,FALSE),IF(_xlpm.x=0,"",_xlpm.x)))</f>
        <v/>
      </c>
      <c r="T1655" t="s">
        <v>71</v>
      </c>
      <c r="U1655" t="s">
        <v>254</v>
      </c>
      <c r="X1655" t="str">
        <f>IF(T1655="","",_xlfn.LET(_xlpm.x,VLOOKUP(T1655,'Drop-down_menus'!$F$2:$G$16,2,FALSE),IF(_xlpm.x=0,"",_xlpm.x)))</f>
        <v>https://orcid.org/0009-0002-6669-2911</v>
      </c>
      <c r="Y1655" t="str">
        <f>IF(U1655="","",_xlfn.LET(_xlpm.x,VLOOKUP(U1655,'Drop-down_menus'!$F$2:$G$16,2,FALSE),IF(_xlpm.x=0,"",_xlpm.x)))</f>
        <v/>
      </c>
      <c r="Z1655" t="str">
        <f>IF(V1655="","",_xlfn.LET(_xlpm.x,VLOOKUP(V1655,'Drop-down_menus'!$F$2:$G$16,2,FALSE),IF(_xlpm.x=0,"",_xlpm.x)))</f>
        <v/>
      </c>
      <c r="AA1655" t="str">
        <f>IF(W1655="","",_xlfn.LET(_xlpm.x,VLOOKUP(W1655,'Drop-down_menus'!$F$2:$G$16,2,FALSE),IF(_xlpm.x=0,"",_xlpm.x)))</f>
        <v/>
      </c>
      <c r="AE1655" t="s">
        <v>726</v>
      </c>
    </row>
    <row r="1656" spans="1:31" hidden="1" x14ac:dyDescent="0.2">
      <c r="A1656" s="2" t="s">
        <v>438</v>
      </c>
      <c r="C1656">
        <v>3829</v>
      </c>
      <c r="D1656" t="s">
        <v>711</v>
      </c>
      <c r="E1656" t="s">
        <v>729</v>
      </c>
      <c r="I1656" t="s">
        <v>2611</v>
      </c>
      <c r="J1656" t="str">
        <f>IF($I1656="","",_xlfn.LET(_xlpm.x,VLOOKUP($I1656,'taxon-match_2026-08-31'!$A$2:$N$122,6,FALSE),IF(_xlpm.x=0,"",_xlpm.x)))</f>
        <v/>
      </c>
      <c r="K1656" t="str">
        <f>IF($I1656="","",_xlfn.LET(_xlpm.x,VLOOKUP($I1656,'taxon-match_2026-08-31'!$A$2:$N$122,4,FALSE),IF(_xlpm.x=0,"",_xlpm.x)))</f>
        <v/>
      </c>
      <c r="L1656" t="str">
        <f>IF($I1656="","",_xlfn.LET(_xlpm.x,VLOOKUP($I1656,'taxon-match_2026-08-31'!$A$2:$N$122,7,FALSE),IF(_xlpm.x=0,"",_xlpm.x)))</f>
        <v/>
      </c>
      <c r="M1656" t="str">
        <f>IF($I1656="","",_xlfn.LET(_xlpm.x,VLOOKUP($I1656,'taxon-match_2026-08-31'!$A$2:$N$122,8,FALSE),IF(_xlpm.x=0,"",_xlpm.x)))</f>
        <v/>
      </c>
      <c r="N1656" t="str">
        <f>IF($I1656="","",_xlfn.LET(_xlpm.x,VLOOKUP($I1656,'taxon-match_2026-08-31'!$A$2:$N$122,9,FALSE),IF(_xlpm.x=0,"",_xlpm.x)))</f>
        <v/>
      </c>
      <c r="O1656" t="str">
        <f>IF($I1656="","",_xlfn.LET(_xlpm.x,VLOOKUP($I1656,'taxon-match_2026-08-31'!$A$2:$N$122,10,FALSE),IF(_xlpm.x=0,"",_xlpm.x)))</f>
        <v/>
      </c>
      <c r="P1656" t="str">
        <f>IF($I1656="","",_xlfn.LET(_xlpm.x,VLOOKUP($I1656,'taxon-match_2026-08-31'!$A$2:$N$122,11,FALSE),IF(_xlpm.x=0,"",_xlpm.x)))</f>
        <v/>
      </c>
      <c r="Q1656" t="str">
        <f>IF($I1656="","",_xlfn.LET(_xlpm.x,VLOOKUP($I1656,'taxon-match_2026-08-31'!$A$2:$N$122,12,FALSE),IF(_xlpm.x=0,"",_xlpm.x)))</f>
        <v/>
      </c>
      <c r="R1656" t="str">
        <f>IF($I1656="","",_xlfn.LET(_xlpm.x,VLOOKUP($I1656,'taxon-match_2026-08-31'!$A$2:$N$122,14,FALSE),IF(_xlpm.x=0,"",_xlpm.x)))</f>
        <v/>
      </c>
      <c r="T1656" t="s">
        <v>71</v>
      </c>
      <c r="U1656" t="s">
        <v>254</v>
      </c>
      <c r="X1656" t="str">
        <f>IF(T1656="","",_xlfn.LET(_xlpm.x,VLOOKUP(T1656,'Drop-down_menus'!$F$2:$G$16,2,FALSE),IF(_xlpm.x=0,"",_xlpm.x)))</f>
        <v>https://orcid.org/0009-0002-6669-2911</v>
      </c>
      <c r="Y1656" t="str">
        <f>IF(U1656="","",_xlfn.LET(_xlpm.x,VLOOKUP(U1656,'Drop-down_menus'!$F$2:$G$16,2,FALSE),IF(_xlpm.x=0,"",_xlpm.x)))</f>
        <v/>
      </c>
      <c r="Z1656" t="str">
        <f>IF(V1656="","",_xlfn.LET(_xlpm.x,VLOOKUP(V1656,'Drop-down_menus'!$F$2:$G$16,2,FALSE),IF(_xlpm.x=0,"",_xlpm.x)))</f>
        <v/>
      </c>
      <c r="AA1656" t="str">
        <f>IF(W1656="","",_xlfn.LET(_xlpm.x,VLOOKUP(W1656,'Drop-down_menus'!$F$2:$G$16,2,FALSE),IF(_xlpm.x=0,"",_xlpm.x)))</f>
        <v/>
      </c>
      <c r="AB1656" t="s">
        <v>730</v>
      </c>
      <c r="AE1656" t="s">
        <v>731</v>
      </c>
    </row>
    <row r="1657" spans="1:31" hidden="1" x14ac:dyDescent="0.2">
      <c r="A1657" s="2" t="s">
        <v>438</v>
      </c>
      <c r="C1657">
        <v>3830</v>
      </c>
      <c r="D1657" t="s">
        <v>711</v>
      </c>
      <c r="E1657" t="s">
        <v>732</v>
      </c>
      <c r="I1657" t="s">
        <v>2611</v>
      </c>
      <c r="J1657" t="str">
        <f>IF($I1657="","",_xlfn.LET(_xlpm.x,VLOOKUP($I1657,'taxon-match_2026-08-31'!$A$2:$N$122,6,FALSE),IF(_xlpm.x=0,"",_xlpm.x)))</f>
        <v/>
      </c>
      <c r="K1657" t="str">
        <f>IF($I1657="","",_xlfn.LET(_xlpm.x,VLOOKUP($I1657,'taxon-match_2026-08-31'!$A$2:$N$122,4,FALSE),IF(_xlpm.x=0,"",_xlpm.x)))</f>
        <v/>
      </c>
      <c r="L1657" t="str">
        <f>IF($I1657="","",_xlfn.LET(_xlpm.x,VLOOKUP($I1657,'taxon-match_2026-08-31'!$A$2:$N$122,7,FALSE),IF(_xlpm.x=0,"",_xlpm.x)))</f>
        <v/>
      </c>
      <c r="M1657" t="str">
        <f>IF($I1657="","",_xlfn.LET(_xlpm.x,VLOOKUP($I1657,'taxon-match_2026-08-31'!$A$2:$N$122,8,FALSE),IF(_xlpm.x=0,"",_xlpm.x)))</f>
        <v/>
      </c>
      <c r="N1657" t="str">
        <f>IF($I1657="","",_xlfn.LET(_xlpm.x,VLOOKUP($I1657,'taxon-match_2026-08-31'!$A$2:$N$122,9,FALSE),IF(_xlpm.x=0,"",_xlpm.x)))</f>
        <v/>
      </c>
      <c r="O1657" t="str">
        <f>IF($I1657="","",_xlfn.LET(_xlpm.x,VLOOKUP($I1657,'taxon-match_2026-08-31'!$A$2:$N$122,10,FALSE),IF(_xlpm.x=0,"",_xlpm.x)))</f>
        <v/>
      </c>
      <c r="P1657" t="str">
        <f>IF($I1657="","",_xlfn.LET(_xlpm.x,VLOOKUP($I1657,'taxon-match_2026-08-31'!$A$2:$N$122,11,FALSE),IF(_xlpm.x=0,"",_xlpm.x)))</f>
        <v/>
      </c>
      <c r="Q1657" t="str">
        <f>IF($I1657="","",_xlfn.LET(_xlpm.x,VLOOKUP($I1657,'taxon-match_2026-08-31'!$A$2:$N$122,12,FALSE),IF(_xlpm.x=0,"",_xlpm.x)))</f>
        <v/>
      </c>
      <c r="R1657" t="str">
        <f>IF($I1657="","",_xlfn.LET(_xlpm.x,VLOOKUP($I1657,'taxon-match_2026-08-31'!$A$2:$N$122,14,FALSE),IF(_xlpm.x=0,"",_xlpm.x)))</f>
        <v/>
      </c>
      <c r="T1657" t="s">
        <v>71</v>
      </c>
      <c r="U1657" t="s">
        <v>254</v>
      </c>
      <c r="X1657" t="str">
        <f>IF(T1657="","",_xlfn.LET(_xlpm.x,VLOOKUP(T1657,'Drop-down_menus'!$F$2:$G$16,2,FALSE),IF(_xlpm.x=0,"",_xlpm.x)))</f>
        <v>https://orcid.org/0009-0002-6669-2911</v>
      </c>
      <c r="Y1657" t="str">
        <f>IF(U1657="","",_xlfn.LET(_xlpm.x,VLOOKUP(U1657,'Drop-down_menus'!$F$2:$G$16,2,FALSE),IF(_xlpm.x=0,"",_xlpm.x)))</f>
        <v/>
      </c>
      <c r="Z1657" t="str">
        <f>IF(V1657="","",_xlfn.LET(_xlpm.x,VLOOKUP(V1657,'Drop-down_menus'!$F$2:$G$16,2,FALSE),IF(_xlpm.x=0,"",_xlpm.x)))</f>
        <v/>
      </c>
      <c r="AA1657" t="str">
        <f>IF(W1657="","",_xlfn.LET(_xlpm.x,VLOOKUP(W1657,'Drop-down_menus'!$F$2:$G$16,2,FALSE),IF(_xlpm.x=0,"",_xlpm.x)))</f>
        <v/>
      </c>
      <c r="AE1657" t="s">
        <v>819</v>
      </c>
    </row>
    <row r="1658" spans="1:31" hidden="1" x14ac:dyDescent="0.2">
      <c r="A1658" s="2" t="s">
        <v>438</v>
      </c>
      <c r="C1658">
        <v>3831</v>
      </c>
      <c r="D1658" t="s">
        <v>711</v>
      </c>
      <c r="E1658" t="s">
        <v>736</v>
      </c>
      <c r="I1658" t="s">
        <v>2611</v>
      </c>
      <c r="J1658" t="str">
        <f>IF($I1658="","",_xlfn.LET(_xlpm.x,VLOOKUP($I1658,'taxon-match_2026-08-31'!$A$2:$N$122,6,FALSE),IF(_xlpm.x=0,"",_xlpm.x)))</f>
        <v/>
      </c>
      <c r="K1658" t="str">
        <f>IF($I1658="","",_xlfn.LET(_xlpm.x,VLOOKUP($I1658,'taxon-match_2026-08-31'!$A$2:$N$122,4,FALSE),IF(_xlpm.x=0,"",_xlpm.x)))</f>
        <v/>
      </c>
      <c r="L1658" t="str">
        <f>IF($I1658="","",_xlfn.LET(_xlpm.x,VLOOKUP($I1658,'taxon-match_2026-08-31'!$A$2:$N$122,7,FALSE),IF(_xlpm.x=0,"",_xlpm.x)))</f>
        <v/>
      </c>
      <c r="M1658" t="str">
        <f>IF($I1658="","",_xlfn.LET(_xlpm.x,VLOOKUP($I1658,'taxon-match_2026-08-31'!$A$2:$N$122,8,FALSE),IF(_xlpm.x=0,"",_xlpm.x)))</f>
        <v/>
      </c>
      <c r="N1658" t="str">
        <f>IF($I1658="","",_xlfn.LET(_xlpm.x,VLOOKUP($I1658,'taxon-match_2026-08-31'!$A$2:$N$122,9,FALSE),IF(_xlpm.x=0,"",_xlpm.x)))</f>
        <v/>
      </c>
      <c r="O1658" t="str">
        <f>IF($I1658="","",_xlfn.LET(_xlpm.x,VLOOKUP($I1658,'taxon-match_2026-08-31'!$A$2:$N$122,10,FALSE),IF(_xlpm.x=0,"",_xlpm.x)))</f>
        <v/>
      </c>
      <c r="P1658" t="str">
        <f>IF($I1658="","",_xlfn.LET(_xlpm.x,VLOOKUP($I1658,'taxon-match_2026-08-31'!$A$2:$N$122,11,FALSE),IF(_xlpm.x=0,"",_xlpm.x)))</f>
        <v/>
      </c>
      <c r="Q1658" t="str">
        <f>IF($I1658="","",_xlfn.LET(_xlpm.x,VLOOKUP($I1658,'taxon-match_2026-08-31'!$A$2:$N$122,12,FALSE),IF(_xlpm.x=0,"",_xlpm.x)))</f>
        <v/>
      </c>
      <c r="R1658" t="str">
        <f>IF($I1658="","",_xlfn.LET(_xlpm.x,VLOOKUP($I1658,'taxon-match_2026-08-31'!$A$2:$N$122,14,FALSE),IF(_xlpm.x=0,"",_xlpm.x)))</f>
        <v/>
      </c>
      <c r="T1658" t="s">
        <v>71</v>
      </c>
      <c r="U1658" t="s">
        <v>254</v>
      </c>
      <c r="X1658" t="str">
        <f>IF(T1658="","",_xlfn.LET(_xlpm.x,VLOOKUP(T1658,'Drop-down_menus'!$F$2:$G$16,2,FALSE),IF(_xlpm.x=0,"",_xlpm.x)))</f>
        <v>https://orcid.org/0009-0002-6669-2911</v>
      </c>
      <c r="Y1658" t="str">
        <f>IF(U1658="","",_xlfn.LET(_xlpm.x,VLOOKUP(U1658,'Drop-down_menus'!$F$2:$G$16,2,FALSE),IF(_xlpm.x=0,"",_xlpm.x)))</f>
        <v/>
      </c>
      <c r="Z1658" t="str">
        <f>IF(V1658="","",_xlfn.LET(_xlpm.x,VLOOKUP(V1658,'Drop-down_menus'!$F$2:$G$16,2,FALSE),IF(_xlpm.x=0,"",_xlpm.x)))</f>
        <v/>
      </c>
      <c r="AA1658" t="str">
        <f>IF(W1658="","",_xlfn.LET(_xlpm.x,VLOOKUP(W1658,'Drop-down_menus'!$F$2:$G$16,2,FALSE),IF(_xlpm.x=0,"",_xlpm.x)))</f>
        <v/>
      </c>
      <c r="AB1658" t="s">
        <v>702</v>
      </c>
      <c r="AE1658" t="s">
        <v>737</v>
      </c>
    </row>
    <row r="1659" spans="1:31" hidden="1" x14ac:dyDescent="0.2">
      <c r="A1659" s="2" t="s">
        <v>438</v>
      </c>
      <c r="C1659">
        <v>3832</v>
      </c>
      <c r="D1659" t="s">
        <v>711</v>
      </c>
      <c r="E1659" t="s">
        <v>733</v>
      </c>
      <c r="I1659" t="s">
        <v>2611</v>
      </c>
      <c r="J1659" t="str">
        <f>IF($I1659="","",_xlfn.LET(_xlpm.x,VLOOKUP($I1659,'taxon-match_2026-08-31'!$A$2:$N$122,6,FALSE),IF(_xlpm.x=0,"",_xlpm.x)))</f>
        <v/>
      </c>
      <c r="K1659" t="str">
        <f>IF($I1659="","",_xlfn.LET(_xlpm.x,VLOOKUP($I1659,'taxon-match_2026-08-31'!$A$2:$N$122,4,FALSE),IF(_xlpm.x=0,"",_xlpm.x)))</f>
        <v/>
      </c>
      <c r="L1659" t="str">
        <f>IF($I1659="","",_xlfn.LET(_xlpm.x,VLOOKUP($I1659,'taxon-match_2026-08-31'!$A$2:$N$122,7,FALSE),IF(_xlpm.x=0,"",_xlpm.x)))</f>
        <v/>
      </c>
      <c r="M1659" t="str">
        <f>IF($I1659="","",_xlfn.LET(_xlpm.x,VLOOKUP($I1659,'taxon-match_2026-08-31'!$A$2:$N$122,8,FALSE),IF(_xlpm.x=0,"",_xlpm.x)))</f>
        <v/>
      </c>
      <c r="N1659" t="str">
        <f>IF($I1659="","",_xlfn.LET(_xlpm.x,VLOOKUP($I1659,'taxon-match_2026-08-31'!$A$2:$N$122,9,FALSE),IF(_xlpm.x=0,"",_xlpm.x)))</f>
        <v/>
      </c>
      <c r="O1659" t="str">
        <f>IF($I1659="","",_xlfn.LET(_xlpm.x,VLOOKUP($I1659,'taxon-match_2026-08-31'!$A$2:$N$122,10,FALSE),IF(_xlpm.x=0,"",_xlpm.x)))</f>
        <v/>
      </c>
      <c r="P1659" t="str">
        <f>IF($I1659="","",_xlfn.LET(_xlpm.x,VLOOKUP($I1659,'taxon-match_2026-08-31'!$A$2:$N$122,11,FALSE),IF(_xlpm.x=0,"",_xlpm.x)))</f>
        <v/>
      </c>
      <c r="Q1659" t="str">
        <f>IF($I1659="","",_xlfn.LET(_xlpm.x,VLOOKUP($I1659,'taxon-match_2026-08-31'!$A$2:$N$122,12,FALSE),IF(_xlpm.x=0,"",_xlpm.x)))</f>
        <v/>
      </c>
      <c r="R1659" t="str">
        <f>IF($I1659="","",_xlfn.LET(_xlpm.x,VLOOKUP($I1659,'taxon-match_2026-08-31'!$A$2:$N$122,14,FALSE),IF(_xlpm.x=0,"",_xlpm.x)))</f>
        <v/>
      </c>
      <c r="T1659" t="s">
        <v>71</v>
      </c>
      <c r="U1659" t="s">
        <v>254</v>
      </c>
      <c r="X1659" t="str">
        <f>IF(T1659="","",_xlfn.LET(_xlpm.x,VLOOKUP(T1659,'Drop-down_menus'!$F$2:$G$16,2,FALSE),IF(_xlpm.x=0,"",_xlpm.x)))</f>
        <v>https://orcid.org/0009-0002-6669-2911</v>
      </c>
      <c r="Y1659" t="str">
        <f>IF(U1659="","",_xlfn.LET(_xlpm.x,VLOOKUP(U1659,'Drop-down_menus'!$F$2:$G$16,2,FALSE),IF(_xlpm.x=0,"",_xlpm.x)))</f>
        <v/>
      </c>
      <c r="Z1659" t="str">
        <f>IF(V1659="","",_xlfn.LET(_xlpm.x,VLOOKUP(V1659,'Drop-down_menus'!$F$2:$G$16,2,FALSE),IF(_xlpm.x=0,"",_xlpm.x)))</f>
        <v/>
      </c>
      <c r="AA1659" t="str">
        <f>IF(W1659="","",_xlfn.LET(_xlpm.x,VLOOKUP(W1659,'Drop-down_menus'!$F$2:$G$16,2,FALSE),IF(_xlpm.x=0,"",_xlpm.x)))</f>
        <v/>
      </c>
      <c r="AB1659" t="s">
        <v>734</v>
      </c>
      <c r="AE1659" t="s">
        <v>735</v>
      </c>
    </row>
    <row r="1660" spans="1:31" hidden="1" x14ac:dyDescent="0.2">
      <c r="A1660" s="2" t="s">
        <v>438</v>
      </c>
      <c r="C1660">
        <v>3833</v>
      </c>
      <c r="D1660" t="s">
        <v>711</v>
      </c>
      <c r="E1660" t="s">
        <v>721</v>
      </c>
      <c r="I1660" t="s">
        <v>2611</v>
      </c>
      <c r="J1660" t="str">
        <f>IF($I1660="","",_xlfn.LET(_xlpm.x,VLOOKUP($I1660,'taxon-match_2026-08-31'!$A$2:$N$122,6,FALSE),IF(_xlpm.x=0,"",_xlpm.x)))</f>
        <v/>
      </c>
      <c r="K1660" t="str">
        <f>IF($I1660="","",_xlfn.LET(_xlpm.x,VLOOKUP($I1660,'taxon-match_2026-08-31'!$A$2:$N$122,4,FALSE),IF(_xlpm.x=0,"",_xlpm.x)))</f>
        <v/>
      </c>
      <c r="L1660" t="str">
        <f>IF($I1660="","",_xlfn.LET(_xlpm.x,VLOOKUP($I1660,'taxon-match_2026-08-31'!$A$2:$N$122,7,FALSE),IF(_xlpm.x=0,"",_xlpm.x)))</f>
        <v/>
      </c>
      <c r="M1660" t="str">
        <f>IF($I1660="","",_xlfn.LET(_xlpm.x,VLOOKUP($I1660,'taxon-match_2026-08-31'!$A$2:$N$122,8,FALSE),IF(_xlpm.x=0,"",_xlpm.x)))</f>
        <v/>
      </c>
      <c r="N1660" t="str">
        <f>IF($I1660="","",_xlfn.LET(_xlpm.x,VLOOKUP($I1660,'taxon-match_2026-08-31'!$A$2:$N$122,9,FALSE),IF(_xlpm.x=0,"",_xlpm.x)))</f>
        <v/>
      </c>
      <c r="O1660" t="str">
        <f>IF($I1660="","",_xlfn.LET(_xlpm.x,VLOOKUP($I1660,'taxon-match_2026-08-31'!$A$2:$N$122,10,FALSE),IF(_xlpm.x=0,"",_xlpm.x)))</f>
        <v/>
      </c>
      <c r="P1660" t="str">
        <f>IF($I1660="","",_xlfn.LET(_xlpm.x,VLOOKUP($I1660,'taxon-match_2026-08-31'!$A$2:$N$122,11,FALSE),IF(_xlpm.x=0,"",_xlpm.x)))</f>
        <v/>
      </c>
      <c r="Q1660" t="str">
        <f>IF($I1660="","",_xlfn.LET(_xlpm.x,VLOOKUP($I1660,'taxon-match_2026-08-31'!$A$2:$N$122,12,FALSE),IF(_xlpm.x=0,"",_xlpm.x)))</f>
        <v/>
      </c>
      <c r="R1660" t="str">
        <f>IF($I1660="","",_xlfn.LET(_xlpm.x,VLOOKUP($I1660,'taxon-match_2026-08-31'!$A$2:$N$122,14,FALSE),IF(_xlpm.x=0,"",_xlpm.x)))</f>
        <v/>
      </c>
      <c r="T1660" t="s">
        <v>71</v>
      </c>
      <c r="U1660" t="s">
        <v>254</v>
      </c>
      <c r="X1660" t="str">
        <f>IF(T1660="","",_xlfn.LET(_xlpm.x,VLOOKUP(T1660,'Drop-down_menus'!$F$2:$G$16,2,FALSE),IF(_xlpm.x=0,"",_xlpm.x)))</f>
        <v>https://orcid.org/0009-0002-6669-2911</v>
      </c>
      <c r="Y1660" t="str">
        <f>IF(U1660="","",_xlfn.LET(_xlpm.x,VLOOKUP(U1660,'Drop-down_menus'!$F$2:$G$16,2,FALSE),IF(_xlpm.x=0,"",_xlpm.x)))</f>
        <v/>
      </c>
      <c r="Z1660" t="str">
        <f>IF(V1660="","",_xlfn.LET(_xlpm.x,VLOOKUP(V1660,'Drop-down_menus'!$F$2:$G$16,2,FALSE),IF(_xlpm.x=0,"",_xlpm.x)))</f>
        <v/>
      </c>
      <c r="AA1660" t="str">
        <f>IF(W1660="","",_xlfn.LET(_xlpm.x,VLOOKUP(W1660,'Drop-down_menus'!$F$2:$G$16,2,FALSE),IF(_xlpm.x=0,"",_xlpm.x)))</f>
        <v/>
      </c>
      <c r="AB1660" t="s">
        <v>722</v>
      </c>
      <c r="AE1660" t="s">
        <v>723</v>
      </c>
    </row>
    <row r="1661" spans="1:31" hidden="1" x14ac:dyDescent="0.2">
      <c r="A1661" s="2" t="s">
        <v>438</v>
      </c>
      <c r="C1661">
        <v>3834</v>
      </c>
      <c r="D1661" t="s">
        <v>711</v>
      </c>
      <c r="E1661" t="s">
        <v>721</v>
      </c>
      <c r="I1661" t="s">
        <v>2611</v>
      </c>
      <c r="J1661" t="str">
        <f>IF($I1661="","",_xlfn.LET(_xlpm.x,VLOOKUP($I1661,'taxon-match_2026-08-31'!$A$2:$N$122,6,FALSE),IF(_xlpm.x=0,"",_xlpm.x)))</f>
        <v/>
      </c>
      <c r="K1661" t="str">
        <f>IF($I1661="","",_xlfn.LET(_xlpm.x,VLOOKUP($I1661,'taxon-match_2026-08-31'!$A$2:$N$122,4,FALSE),IF(_xlpm.x=0,"",_xlpm.x)))</f>
        <v/>
      </c>
      <c r="L1661" t="str">
        <f>IF($I1661="","",_xlfn.LET(_xlpm.x,VLOOKUP($I1661,'taxon-match_2026-08-31'!$A$2:$N$122,7,FALSE),IF(_xlpm.x=0,"",_xlpm.x)))</f>
        <v/>
      </c>
      <c r="M1661" t="str">
        <f>IF($I1661="","",_xlfn.LET(_xlpm.x,VLOOKUP($I1661,'taxon-match_2026-08-31'!$A$2:$N$122,8,FALSE),IF(_xlpm.x=0,"",_xlpm.x)))</f>
        <v/>
      </c>
      <c r="N1661" t="str">
        <f>IF($I1661="","",_xlfn.LET(_xlpm.x,VLOOKUP($I1661,'taxon-match_2026-08-31'!$A$2:$N$122,9,FALSE),IF(_xlpm.x=0,"",_xlpm.x)))</f>
        <v/>
      </c>
      <c r="O1661" t="str">
        <f>IF($I1661="","",_xlfn.LET(_xlpm.x,VLOOKUP($I1661,'taxon-match_2026-08-31'!$A$2:$N$122,10,FALSE),IF(_xlpm.x=0,"",_xlpm.x)))</f>
        <v/>
      </c>
      <c r="P1661" t="str">
        <f>IF($I1661="","",_xlfn.LET(_xlpm.x,VLOOKUP($I1661,'taxon-match_2026-08-31'!$A$2:$N$122,11,FALSE),IF(_xlpm.x=0,"",_xlpm.x)))</f>
        <v/>
      </c>
      <c r="Q1661" t="str">
        <f>IF($I1661="","",_xlfn.LET(_xlpm.x,VLOOKUP($I1661,'taxon-match_2026-08-31'!$A$2:$N$122,12,FALSE),IF(_xlpm.x=0,"",_xlpm.x)))</f>
        <v/>
      </c>
      <c r="R1661" t="str">
        <f>IF($I1661="","",_xlfn.LET(_xlpm.x,VLOOKUP($I1661,'taxon-match_2026-08-31'!$A$2:$N$122,14,FALSE),IF(_xlpm.x=0,"",_xlpm.x)))</f>
        <v/>
      </c>
      <c r="T1661" t="s">
        <v>71</v>
      </c>
      <c r="U1661" t="s">
        <v>254</v>
      </c>
      <c r="X1661" t="str">
        <f>IF(T1661="","",_xlfn.LET(_xlpm.x,VLOOKUP(T1661,'Drop-down_menus'!$F$2:$G$16,2,FALSE),IF(_xlpm.x=0,"",_xlpm.x)))</f>
        <v>https://orcid.org/0009-0002-6669-2911</v>
      </c>
      <c r="Y1661" t="str">
        <f>IF(U1661="","",_xlfn.LET(_xlpm.x,VLOOKUP(U1661,'Drop-down_menus'!$F$2:$G$16,2,FALSE),IF(_xlpm.x=0,"",_xlpm.x)))</f>
        <v/>
      </c>
      <c r="Z1661" t="str">
        <f>IF(V1661="","",_xlfn.LET(_xlpm.x,VLOOKUP(V1661,'Drop-down_menus'!$F$2:$G$16,2,FALSE),IF(_xlpm.x=0,"",_xlpm.x)))</f>
        <v/>
      </c>
      <c r="AA1661" t="str">
        <f>IF(W1661="","",_xlfn.LET(_xlpm.x,VLOOKUP(W1661,'Drop-down_menus'!$F$2:$G$16,2,FALSE),IF(_xlpm.x=0,"",_xlpm.x)))</f>
        <v/>
      </c>
      <c r="AB1661" t="s">
        <v>722</v>
      </c>
      <c r="AE1661" t="s">
        <v>723</v>
      </c>
    </row>
    <row r="1662" spans="1:31" hidden="1" x14ac:dyDescent="0.2">
      <c r="A1662" s="2" t="s">
        <v>438</v>
      </c>
      <c r="C1662">
        <v>3835</v>
      </c>
      <c r="D1662" t="s">
        <v>711</v>
      </c>
      <c r="E1662" t="s">
        <v>724</v>
      </c>
      <c r="I1662" t="s">
        <v>2611</v>
      </c>
      <c r="J1662" t="str">
        <f>IF($I1662="","",_xlfn.LET(_xlpm.x,VLOOKUP($I1662,'taxon-match_2026-08-31'!$A$2:$N$122,6,FALSE),IF(_xlpm.x=0,"",_xlpm.x)))</f>
        <v/>
      </c>
      <c r="K1662" t="str">
        <f>IF($I1662="","",_xlfn.LET(_xlpm.x,VLOOKUP($I1662,'taxon-match_2026-08-31'!$A$2:$N$122,4,FALSE),IF(_xlpm.x=0,"",_xlpm.x)))</f>
        <v/>
      </c>
      <c r="L1662" t="str">
        <f>IF($I1662="","",_xlfn.LET(_xlpm.x,VLOOKUP($I1662,'taxon-match_2026-08-31'!$A$2:$N$122,7,FALSE),IF(_xlpm.x=0,"",_xlpm.x)))</f>
        <v/>
      </c>
      <c r="M1662" t="str">
        <f>IF($I1662="","",_xlfn.LET(_xlpm.x,VLOOKUP($I1662,'taxon-match_2026-08-31'!$A$2:$N$122,8,FALSE),IF(_xlpm.x=0,"",_xlpm.x)))</f>
        <v/>
      </c>
      <c r="N1662" t="str">
        <f>IF($I1662="","",_xlfn.LET(_xlpm.x,VLOOKUP($I1662,'taxon-match_2026-08-31'!$A$2:$N$122,9,FALSE),IF(_xlpm.x=0,"",_xlpm.x)))</f>
        <v/>
      </c>
      <c r="O1662" t="str">
        <f>IF($I1662="","",_xlfn.LET(_xlpm.x,VLOOKUP($I1662,'taxon-match_2026-08-31'!$A$2:$N$122,10,FALSE),IF(_xlpm.x=0,"",_xlpm.x)))</f>
        <v/>
      </c>
      <c r="P1662" t="str">
        <f>IF($I1662="","",_xlfn.LET(_xlpm.x,VLOOKUP($I1662,'taxon-match_2026-08-31'!$A$2:$N$122,11,FALSE),IF(_xlpm.x=0,"",_xlpm.x)))</f>
        <v/>
      </c>
      <c r="Q1662" t="str">
        <f>IF($I1662="","",_xlfn.LET(_xlpm.x,VLOOKUP($I1662,'taxon-match_2026-08-31'!$A$2:$N$122,12,FALSE),IF(_xlpm.x=0,"",_xlpm.x)))</f>
        <v/>
      </c>
      <c r="R1662" t="str">
        <f>IF($I1662="","",_xlfn.LET(_xlpm.x,VLOOKUP($I1662,'taxon-match_2026-08-31'!$A$2:$N$122,14,FALSE),IF(_xlpm.x=0,"",_xlpm.x)))</f>
        <v/>
      </c>
      <c r="T1662" t="s">
        <v>71</v>
      </c>
      <c r="U1662" t="s">
        <v>254</v>
      </c>
      <c r="X1662" t="str">
        <f>IF(T1662="","",_xlfn.LET(_xlpm.x,VLOOKUP(T1662,'Drop-down_menus'!$F$2:$G$16,2,FALSE),IF(_xlpm.x=0,"",_xlpm.x)))</f>
        <v>https://orcid.org/0009-0002-6669-2911</v>
      </c>
      <c r="Y1662" t="str">
        <f>IF(U1662="","",_xlfn.LET(_xlpm.x,VLOOKUP(U1662,'Drop-down_menus'!$F$2:$G$16,2,FALSE),IF(_xlpm.x=0,"",_xlpm.x)))</f>
        <v/>
      </c>
      <c r="Z1662" t="str">
        <f>IF(V1662="","",_xlfn.LET(_xlpm.x,VLOOKUP(V1662,'Drop-down_menus'!$F$2:$G$16,2,FALSE),IF(_xlpm.x=0,"",_xlpm.x)))</f>
        <v/>
      </c>
      <c r="AA1662" t="str">
        <f>IF(W1662="","",_xlfn.LET(_xlpm.x,VLOOKUP(W1662,'Drop-down_menus'!$F$2:$G$16,2,FALSE),IF(_xlpm.x=0,"",_xlpm.x)))</f>
        <v/>
      </c>
      <c r="AB1662" t="s">
        <v>722</v>
      </c>
      <c r="AE1662" t="s">
        <v>723</v>
      </c>
    </row>
    <row r="1663" spans="1:31" hidden="1" x14ac:dyDescent="0.2">
      <c r="A1663" s="2" t="s">
        <v>438</v>
      </c>
      <c r="C1663">
        <v>3836</v>
      </c>
      <c r="D1663" t="s">
        <v>711</v>
      </c>
      <c r="E1663" t="s">
        <v>724</v>
      </c>
      <c r="I1663" t="s">
        <v>2611</v>
      </c>
      <c r="J1663" t="str">
        <f>IF($I1663="","",_xlfn.LET(_xlpm.x,VLOOKUP($I1663,'taxon-match_2026-08-31'!$A$2:$N$122,6,FALSE),IF(_xlpm.x=0,"",_xlpm.x)))</f>
        <v/>
      </c>
      <c r="K1663" t="str">
        <f>IF($I1663="","",_xlfn.LET(_xlpm.x,VLOOKUP($I1663,'taxon-match_2026-08-31'!$A$2:$N$122,4,FALSE),IF(_xlpm.x=0,"",_xlpm.x)))</f>
        <v/>
      </c>
      <c r="L1663" t="str">
        <f>IF($I1663="","",_xlfn.LET(_xlpm.x,VLOOKUP($I1663,'taxon-match_2026-08-31'!$A$2:$N$122,7,FALSE),IF(_xlpm.x=0,"",_xlpm.x)))</f>
        <v/>
      </c>
      <c r="M1663" t="str">
        <f>IF($I1663="","",_xlfn.LET(_xlpm.x,VLOOKUP($I1663,'taxon-match_2026-08-31'!$A$2:$N$122,8,FALSE),IF(_xlpm.x=0,"",_xlpm.x)))</f>
        <v/>
      </c>
      <c r="N1663" t="str">
        <f>IF($I1663="","",_xlfn.LET(_xlpm.x,VLOOKUP($I1663,'taxon-match_2026-08-31'!$A$2:$N$122,9,FALSE),IF(_xlpm.x=0,"",_xlpm.x)))</f>
        <v/>
      </c>
      <c r="O1663" t="str">
        <f>IF($I1663="","",_xlfn.LET(_xlpm.x,VLOOKUP($I1663,'taxon-match_2026-08-31'!$A$2:$N$122,10,FALSE),IF(_xlpm.x=0,"",_xlpm.x)))</f>
        <v/>
      </c>
      <c r="P1663" t="str">
        <f>IF($I1663="","",_xlfn.LET(_xlpm.x,VLOOKUP($I1663,'taxon-match_2026-08-31'!$A$2:$N$122,11,FALSE),IF(_xlpm.x=0,"",_xlpm.x)))</f>
        <v/>
      </c>
      <c r="Q1663" t="str">
        <f>IF($I1663="","",_xlfn.LET(_xlpm.x,VLOOKUP($I1663,'taxon-match_2026-08-31'!$A$2:$N$122,12,FALSE),IF(_xlpm.x=0,"",_xlpm.x)))</f>
        <v/>
      </c>
      <c r="R1663" t="str">
        <f>IF($I1663="","",_xlfn.LET(_xlpm.x,VLOOKUP($I1663,'taxon-match_2026-08-31'!$A$2:$N$122,14,FALSE),IF(_xlpm.x=0,"",_xlpm.x)))</f>
        <v/>
      </c>
      <c r="T1663" t="s">
        <v>71</v>
      </c>
      <c r="U1663" t="s">
        <v>254</v>
      </c>
      <c r="X1663" t="str">
        <f>IF(T1663="","",_xlfn.LET(_xlpm.x,VLOOKUP(T1663,'Drop-down_menus'!$F$2:$G$16,2,FALSE),IF(_xlpm.x=0,"",_xlpm.x)))</f>
        <v>https://orcid.org/0009-0002-6669-2911</v>
      </c>
      <c r="Y1663" t="str">
        <f>IF(U1663="","",_xlfn.LET(_xlpm.x,VLOOKUP(U1663,'Drop-down_menus'!$F$2:$G$16,2,FALSE),IF(_xlpm.x=0,"",_xlpm.x)))</f>
        <v/>
      </c>
      <c r="Z1663" t="str">
        <f>IF(V1663="","",_xlfn.LET(_xlpm.x,VLOOKUP(V1663,'Drop-down_menus'!$F$2:$G$16,2,FALSE),IF(_xlpm.x=0,"",_xlpm.x)))</f>
        <v/>
      </c>
      <c r="AA1663" t="str">
        <f>IF(W1663="","",_xlfn.LET(_xlpm.x,VLOOKUP(W1663,'Drop-down_menus'!$F$2:$G$16,2,FALSE),IF(_xlpm.x=0,"",_xlpm.x)))</f>
        <v/>
      </c>
      <c r="AB1663" t="s">
        <v>722</v>
      </c>
      <c r="AE1663" t="s">
        <v>723</v>
      </c>
    </row>
    <row r="1664" spans="1:31" hidden="1" x14ac:dyDescent="0.2">
      <c r="A1664" s="2" t="s">
        <v>438</v>
      </c>
      <c r="C1664">
        <v>3837</v>
      </c>
      <c r="D1664" t="s">
        <v>711</v>
      </c>
      <c r="E1664" t="s">
        <v>725</v>
      </c>
      <c r="I1664" t="s">
        <v>2611</v>
      </c>
      <c r="J1664" t="str">
        <f>IF($I1664="","",_xlfn.LET(_xlpm.x,VLOOKUP($I1664,'taxon-match_2026-08-31'!$A$2:$N$122,6,FALSE),IF(_xlpm.x=0,"",_xlpm.x)))</f>
        <v/>
      </c>
      <c r="K1664" t="str">
        <f>IF($I1664="","",_xlfn.LET(_xlpm.x,VLOOKUP($I1664,'taxon-match_2026-08-31'!$A$2:$N$122,4,FALSE),IF(_xlpm.x=0,"",_xlpm.x)))</f>
        <v/>
      </c>
      <c r="L1664" t="str">
        <f>IF($I1664="","",_xlfn.LET(_xlpm.x,VLOOKUP($I1664,'taxon-match_2026-08-31'!$A$2:$N$122,7,FALSE),IF(_xlpm.x=0,"",_xlpm.x)))</f>
        <v/>
      </c>
      <c r="M1664" t="str">
        <f>IF($I1664="","",_xlfn.LET(_xlpm.x,VLOOKUP($I1664,'taxon-match_2026-08-31'!$A$2:$N$122,8,FALSE),IF(_xlpm.x=0,"",_xlpm.x)))</f>
        <v/>
      </c>
      <c r="N1664" t="str">
        <f>IF($I1664="","",_xlfn.LET(_xlpm.x,VLOOKUP($I1664,'taxon-match_2026-08-31'!$A$2:$N$122,9,FALSE),IF(_xlpm.x=0,"",_xlpm.x)))</f>
        <v/>
      </c>
      <c r="O1664" t="str">
        <f>IF($I1664="","",_xlfn.LET(_xlpm.x,VLOOKUP($I1664,'taxon-match_2026-08-31'!$A$2:$N$122,10,FALSE),IF(_xlpm.x=0,"",_xlpm.x)))</f>
        <v/>
      </c>
      <c r="P1664" t="str">
        <f>IF($I1664="","",_xlfn.LET(_xlpm.x,VLOOKUP($I1664,'taxon-match_2026-08-31'!$A$2:$N$122,11,FALSE),IF(_xlpm.x=0,"",_xlpm.x)))</f>
        <v/>
      </c>
      <c r="Q1664" t="str">
        <f>IF($I1664="","",_xlfn.LET(_xlpm.x,VLOOKUP($I1664,'taxon-match_2026-08-31'!$A$2:$N$122,12,FALSE),IF(_xlpm.x=0,"",_xlpm.x)))</f>
        <v/>
      </c>
      <c r="R1664" t="str">
        <f>IF($I1664="","",_xlfn.LET(_xlpm.x,VLOOKUP($I1664,'taxon-match_2026-08-31'!$A$2:$N$122,14,FALSE),IF(_xlpm.x=0,"",_xlpm.x)))</f>
        <v/>
      </c>
      <c r="T1664" t="s">
        <v>71</v>
      </c>
      <c r="U1664" t="s">
        <v>254</v>
      </c>
      <c r="X1664" t="str">
        <f>IF(T1664="","",_xlfn.LET(_xlpm.x,VLOOKUP(T1664,'Drop-down_menus'!$F$2:$G$16,2,FALSE),IF(_xlpm.x=0,"",_xlpm.x)))</f>
        <v>https://orcid.org/0009-0002-6669-2911</v>
      </c>
      <c r="Y1664" t="str">
        <f>IF(U1664="","",_xlfn.LET(_xlpm.x,VLOOKUP(U1664,'Drop-down_menus'!$F$2:$G$16,2,FALSE),IF(_xlpm.x=0,"",_xlpm.x)))</f>
        <v/>
      </c>
      <c r="Z1664" t="str">
        <f>IF(V1664="","",_xlfn.LET(_xlpm.x,VLOOKUP(V1664,'Drop-down_menus'!$F$2:$G$16,2,FALSE),IF(_xlpm.x=0,"",_xlpm.x)))</f>
        <v/>
      </c>
      <c r="AA1664" t="str">
        <f>IF(W1664="","",_xlfn.LET(_xlpm.x,VLOOKUP(W1664,'Drop-down_menus'!$F$2:$G$16,2,FALSE),IF(_xlpm.x=0,"",_xlpm.x)))</f>
        <v/>
      </c>
      <c r="AB1664" t="s">
        <v>722</v>
      </c>
      <c r="AE1664" t="s">
        <v>726</v>
      </c>
    </row>
    <row r="1665" spans="1:34" hidden="1" x14ac:dyDescent="0.2">
      <c r="A1665" s="2" t="s">
        <v>438</v>
      </c>
      <c r="C1665">
        <v>3838</v>
      </c>
      <c r="D1665" t="s">
        <v>711</v>
      </c>
      <c r="E1665" t="s">
        <v>727</v>
      </c>
      <c r="I1665" t="s">
        <v>2611</v>
      </c>
      <c r="J1665" t="str">
        <f>IF($I1665="","",_xlfn.LET(_xlpm.x,VLOOKUP($I1665,'taxon-match_2026-08-31'!$A$2:$N$122,6,FALSE),IF(_xlpm.x=0,"",_xlpm.x)))</f>
        <v/>
      </c>
      <c r="K1665" t="str">
        <f>IF($I1665="","",_xlfn.LET(_xlpm.x,VLOOKUP($I1665,'taxon-match_2026-08-31'!$A$2:$N$122,4,FALSE),IF(_xlpm.x=0,"",_xlpm.x)))</f>
        <v/>
      </c>
      <c r="L1665" t="str">
        <f>IF($I1665="","",_xlfn.LET(_xlpm.x,VLOOKUP($I1665,'taxon-match_2026-08-31'!$A$2:$N$122,7,FALSE),IF(_xlpm.x=0,"",_xlpm.x)))</f>
        <v/>
      </c>
      <c r="M1665" t="str">
        <f>IF($I1665="","",_xlfn.LET(_xlpm.x,VLOOKUP($I1665,'taxon-match_2026-08-31'!$A$2:$N$122,8,FALSE),IF(_xlpm.x=0,"",_xlpm.x)))</f>
        <v/>
      </c>
      <c r="N1665" t="str">
        <f>IF($I1665="","",_xlfn.LET(_xlpm.x,VLOOKUP($I1665,'taxon-match_2026-08-31'!$A$2:$N$122,9,FALSE),IF(_xlpm.x=0,"",_xlpm.x)))</f>
        <v/>
      </c>
      <c r="O1665" t="str">
        <f>IF($I1665="","",_xlfn.LET(_xlpm.x,VLOOKUP($I1665,'taxon-match_2026-08-31'!$A$2:$N$122,10,FALSE),IF(_xlpm.x=0,"",_xlpm.x)))</f>
        <v/>
      </c>
      <c r="P1665" t="str">
        <f>IF($I1665="","",_xlfn.LET(_xlpm.x,VLOOKUP($I1665,'taxon-match_2026-08-31'!$A$2:$N$122,11,FALSE),IF(_xlpm.x=0,"",_xlpm.x)))</f>
        <v/>
      </c>
      <c r="Q1665" t="str">
        <f>IF($I1665="","",_xlfn.LET(_xlpm.x,VLOOKUP($I1665,'taxon-match_2026-08-31'!$A$2:$N$122,12,FALSE),IF(_xlpm.x=0,"",_xlpm.x)))</f>
        <v/>
      </c>
      <c r="R1665" t="str">
        <f>IF($I1665="","",_xlfn.LET(_xlpm.x,VLOOKUP($I1665,'taxon-match_2026-08-31'!$A$2:$N$122,14,FALSE),IF(_xlpm.x=0,"",_xlpm.x)))</f>
        <v/>
      </c>
      <c r="T1665" t="s">
        <v>71</v>
      </c>
      <c r="U1665" t="s">
        <v>254</v>
      </c>
      <c r="X1665" t="str">
        <f>IF(T1665="","",_xlfn.LET(_xlpm.x,VLOOKUP(T1665,'Drop-down_menus'!$F$2:$G$16,2,FALSE),IF(_xlpm.x=0,"",_xlpm.x)))</f>
        <v>https://orcid.org/0009-0002-6669-2911</v>
      </c>
      <c r="Y1665" t="str">
        <f>IF(U1665="","",_xlfn.LET(_xlpm.x,VLOOKUP(U1665,'Drop-down_menus'!$F$2:$G$16,2,FALSE),IF(_xlpm.x=0,"",_xlpm.x)))</f>
        <v/>
      </c>
      <c r="Z1665" t="str">
        <f>IF(V1665="","",_xlfn.LET(_xlpm.x,VLOOKUP(V1665,'Drop-down_menus'!$F$2:$G$16,2,FALSE),IF(_xlpm.x=0,"",_xlpm.x)))</f>
        <v/>
      </c>
      <c r="AA1665" t="str">
        <f>IF(W1665="","",_xlfn.LET(_xlpm.x,VLOOKUP(W1665,'Drop-down_menus'!$F$2:$G$16,2,FALSE),IF(_xlpm.x=0,"",_xlpm.x)))</f>
        <v/>
      </c>
      <c r="AB1665" t="s">
        <v>722</v>
      </c>
      <c r="AE1665" t="s">
        <v>726</v>
      </c>
    </row>
    <row r="1666" spans="1:34" hidden="1" x14ac:dyDescent="0.2">
      <c r="A1666" s="2" t="s">
        <v>438</v>
      </c>
      <c r="C1666">
        <v>3839</v>
      </c>
      <c r="D1666" t="s">
        <v>711</v>
      </c>
      <c r="E1666" t="s">
        <v>728</v>
      </c>
      <c r="I1666" t="s">
        <v>2611</v>
      </c>
      <c r="J1666" t="str">
        <f>IF($I1666="","",_xlfn.LET(_xlpm.x,VLOOKUP($I1666,'taxon-match_2026-08-31'!$A$2:$N$122,6,FALSE),IF(_xlpm.x=0,"",_xlpm.x)))</f>
        <v/>
      </c>
      <c r="K1666" t="str">
        <f>IF($I1666="","",_xlfn.LET(_xlpm.x,VLOOKUP($I1666,'taxon-match_2026-08-31'!$A$2:$N$122,4,FALSE),IF(_xlpm.x=0,"",_xlpm.x)))</f>
        <v/>
      </c>
      <c r="L1666" t="str">
        <f>IF($I1666="","",_xlfn.LET(_xlpm.x,VLOOKUP($I1666,'taxon-match_2026-08-31'!$A$2:$N$122,7,FALSE),IF(_xlpm.x=0,"",_xlpm.x)))</f>
        <v/>
      </c>
      <c r="M1666" t="str">
        <f>IF($I1666="","",_xlfn.LET(_xlpm.x,VLOOKUP($I1666,'taxon-match_2026-08-31'!$A$2:$N$122,8,FALSE),IF(_xlpm.x=0,"",_xlpm.x)))</f>
        <v/>
      </c>
      <c r="N1666" t="str">
        <f>IF($I1666="","",_xlfn.LET(_xlpm.x,VLOOKUP($I1666,'taxon-match_2026-08-31'!$A$2:$N$122,9,FALSE),IF(_xlpm.x=0,"",_xlpm.x)))</f>
        <v/>
      </c>
      <c r="O1666" t="str">
        <f>IF($I1666="","",_xlfn.LET(_xlpm.x,VLOOKUP($I1666,'taxon-match_2026-08-31'!$A$2:$N$122,10,FALSE),IF(_xlpm.x=0,"",_xlpm.x)))</f>
        <v/>
      </c>
      <c r="P1666" t="str">
        <f>IF($I1666="","",_xlfn.LET(_xlpm.x,VLOOKUP($I1666,'taxon-match_2026-08-31'!$A$2:$N$122,11,FALSE),IF(_xlpm.x=0,"",_xlpm.x)))</f>
        <v/>
      </c>
      <c r="Q1666" t="str">
        <f>IF($I1666="","",_xlfn.LET(_xlpm.x,VLOOKUP($I1666,'taxon-match_2026-08-31'!$A$2:$N$122,12,FALSE),IF(_xlpm.x=0,"",_xlpm.x)))</f>
        <v/>
      </c>
      <c r="R1666" t="str">
        <f>IF($I1666="","",_xlfn.LET(_xlpm.x,VLOOKUP($I1666,'taxon-match_2026-08-31'!$A$2:$N$122,14,FALSE),IF(_xlpm.x=0,"",_xlpm.x)))</f>
        <v/>
      </c>
      <c r="T1666" t="s">
        <v>71</v>
      </c>
      <c r="U1666" t="s">
        <v>254</v>
      </c>
      <c r="X1666" t="str">
        <f>IF(T1666="","",_xlfn.LET(_xlpm.x,VLOOKUP(T1666,'Drop-down_menus'!$F$2:$G$16,2,FALSE),IF(_xlpm.x=0,"",_xlpm.x)))</f>
        <v>https://orcid.org/0009-0002-6669-2911</v>
      </c>
      <c r="Y1666" t="str">
        <f>IF(U1666="","",_xlfn.LET(_xlpm.x,VLOOKUP(U1666,'Drop-down_menus'!$F$2:$G$16,2,FALSE),IF(_xlpm.x=0,"",_xlpm.x)))</f>
        <v/>
      </c>
      <c r="Z1666" t="str">
        <f>IF(V1666="","",_xlfn.LET(_xlpm.x,VLOOKUP(V1666,'Drop-down_menus'!$F$2:$G$16,2,FALSE),IF(_xlpm.x=0,"",_xlpm.x)))</f>
        <v/>
      </c>
      <c r="AA1666" t="str">
        <f>IF(W1666="","",_xlfn.LET(_xlpm.x,VLOOKUP(W1666,'Drop-down_menus'!$F$2:$G$16,2,FALSE),IF(_xlpm.x=0,"",_xlpm.x)))</f>
        <v/>
      </c>
      <c r="AE1666" t="s">
        <v>726</v>
      </c>
    </row>
    <row r="1667" spans="1:34" hidden="1" x14ac:dyDescent="0.2">
      <c r="A1667" s="2" t="s">
        <v>438</v>
      </c>
      <c r="C1667">
        <v>3840</v>
      </c>
      <c r="D1667" t="s">
        <v>711</v>
      </c>
      <c r="E1667" t="s">
        <v>729</v>
      </c>
      <c r="I1667" t="s">
        <v>2611</v>
      </c>
      <c r="J1667" t="str">
        <f>IF($I1667="","",_xlfn.LET(_xlpm.x,VLOOKUP($I1667,'taxon-match_2026-08-31'!$A$2:$N$122,6,FALSE),IF(_xlpm.x=0,"",_xlpm.x)))</f>
        <v/>
      </c>
      <c r="K1667" t="str">
        <f>IF($I1667="","",_xlfn.LET(_xlpm.x,VLOOKUP($I1667,'taxon-match_2026-08-31'!$A$2:$N$122,4,FALSE),IF(_xlpm.x=0,"",_xlpm.x)))</f>
        <v/>
      </c>
      <c r="L1667" t="str">
        <f>IF($I1667="","",_xlfn.LET(_xlpm.x,VLOOKUP($I1667,'taxon-match_2026-08-31'!$A$2:$N$122,7,FALSE),IF(_xlpm.x=0,"",_xlpm.x)))</f>
        <v/>
      </c>
      <c r="M1667" t="str">
        <f>IF($I1667="","",_xlfn.LET(_xlpm.x,VLOOKUP($I1667,'taxon-match_2026-08-31'!$A$2:$N$122,8,FALSE),IF(_xlpm.x=0,"",_xlpm.x)))</f>
        <v/>
      </c>
      <c r="N1667" t="str">
        <f>IF($I1667="","",_xlfn.LET(_xlpm.x,VLOOKUP($I1667,'taxon-match_2026-08-31'!$A$2:$N$122,9,FALSE),IF(_xlpm.x=0,"",_xlpm.x)))</f>
        <v/>
      </c>
      <c r="O1667" t="str">
        <f>IF($I1667="","",_xlfn.LET(_xlpm.x,VLOOKUP($I1667,'taxon-match_2026-08-31'!$A$2:$N$122,10,FALSE),IF(_xlpm.x=0,"",_xlpm.x)))</f>
        <v/>
      </c>
      <c r="P1667" t="str">
        <f>IF($I1667="","",_xlfn.LET(_xlpm.x,VLOOKUP($I1667,'taxon-match_2026-08-31'!$A$2:$N$122,11,FALSE),IF(_xlpm.x=0,"",_xlpm.x)))</f>
        <v/>
      </c>
      <c r="Q1667" t="str">
        <f>IF($I1667="","",_xlfn.LET(_xlpm.x,VLOOKUP($I1667,'taxon-match_2026-08-31'!$A$2:$N$122,12,FALSE),IF(_xlpm.x=0,"",_xlpm.x)))</f>
        <v/>
      </c>
      <c r="R1667" t="str">
        <f>IF($I1667="","",_xlfn.LET(_xlpm.x,VLOOKUP($I1667,'taxon-match_2026-08-31'!$A$2:$N$122,14,FALSE),IF(_xlpm.x=0,"",_xlpm.x)))</f>
        <v/>
      </c>
      <c r="T1667" t="s">
        <v>71</v>
      </c>
      <c r="U1667" t="s">
        <v>254</v>
      </c>
      <c r="X1667" t="str">
        <f>IF(T1667="","",_xlfn.LET(_xlpm.x,VLOOKUP(T1667,'Drop-down_menus'!$F$2:$G$16,2,FALSE),IF(_xlpm.x=0,"",_xlpm.x)))</f>
        <v>https://orcid.org/0009-0002-6669-2911</v>
      </c>
      <c r="Y1667" t="str">
        <f>IF(U1667="","",_xlfn.LET(_xlpm.x,VLOOKUP(U1667,'Drop-down_menus'!$F$2:$G$16,2,FALSE),IF(_xlpm.x=0,"",_xlpm.x)))</f>
        <v/>
      </c>
      <c r="Z1667" t="str">
        <f>IF(V1667="","",_xlfn.LET(_xlpm.x,VLOOKUP(V1667,'Drop-down_menus'!$F$2:$G$16,2,FALSE),IF(_xlpm.x=0,"",_xlpm.x)))</f>
        <v/>
      </c>
      <c r="AA1667" t="str">
        <f>IF(W1667="","",_xlfn.LET(_xlpm.x,VLOOKUP(W1667,'Drop-down_menus'!$F$2:$G$16,2,FALSE),IF(_xlpm.x=0,"",_xlpm.x)))</f>
        <v/>
      </c>
      <c r="AB1667" t="s">
        <v>730</v>
      </c>
      <c r="AE1667" t="s">
        <v>731</v>
      </c>
    </row>
    <row r="1668" spans="1:34" hidden="1" x14ac:dyDescent="0.2">
      <c r="A1668" s="2" t="s">
        <v>438</v>
      </c>
      <c r="C1668">
        <v>3841</v>
      </c>
      <c r="D1668" t="s">
        <v>711</v>
      </c>
      <c r="E1668" t="s">
        <v>732</v>
      </c>
      <c r="I1668" t="s">
        <v>2611</v>
      </c>
      <c r="J1668" t="str">
        <f>IF($I1668="","",_xlfn.LET(_xlpm.x,VLOOKUP($I1668,'taxon-match_2026-08-31'!$A$2:$N$122,6,FALSE),IF(_xlpm.x=0,"",_xlpm.x)))</f>
        <v/>
      </c>
      <c r="K1668" t="str">
        <f>IF($I1668="","",_xlfn.LET(_xlpm.x,VLOOKUP($I1668,'taxon-match_2026-08-31'!$A$2:$N$122,4,FALSE),IF(_xlpm.x=0,"",_xlpm.x)))</f>
        <v/>
      </c>
      <c r="L1668" t="str">
        <f>IF($I1668="","",_xlfn.LET(_xlpm.x,VLOOKUP($I1668,'taxon-match_2026-08-31'!$A$2:$N$122,7,FALSE),IF(_xlpm.x=0,"",_xlpm.x)))</f>
        <v/>
      </c>
      <c r="M1668" t="str">
        <f>IF($I1668="","",_xlfn.LET(_xlpm.x,VLOOKUP($I1668,'taxon-match_2026-08-31'!$A$2:$N$122,8,FALSE),IF(_xlpm.x=0,"",_xlpm.x)))</f>
        <v/>
      </c>
      <c r="N1668" t="str">
        <f>IF($I1668="","",_xlfn.LET(_xlpm.x,VLOOKUP($I1668,'taxon-match_2026-08-31'!$A$2:$N$122,9,FALSE),IF(_xlpm.x=0,"",_xlpm.x)))</f>
        <v/>
      </c>
      <c r="O1668" t="str">
        <f>IF($I1668="","",_xlfn.LET(_xlpm.x,VLOOKUP($I1668,'taxon-match_2026-08-31'!$A$2:$N$122,10,FALSE),IF(_xlpm.x=0,"",_xlpm.x)))</f>
        <v/>
      </c>
      <c r="P1668" t="str">
        <f>IF($I1668="","",_xlfn.LET(_xlpm.x,VLOOKUP($I1668,'taxon-match_2026-08-31'!$A$2:$N$122,11,FALSE),IF(_xlpm.x=0,"",_xlpm.x)))</f>
        <v/>
      </c>
      <c r="Q1668" t="str">
        <f>IF($I1668="","",_xlfn.LET(_xlpm.x,VLOOKUP($I1668,'taxon-match_2026-08-31'!$A$2:$N$122,12,FALSE),IF(_xlpm.x=0,"",_xlpm.x)))</f>
        <v/>
      </c>
      <c r="R1668" t="str">
        <f>IF($I1668="","",_xlfn.LET(_xlpm.x,VLOOKUP($I1668,'taxon-match_2026-08-31'!$A$2:$N$122,14,FALSE),IF(_xlpm.x=0,"",_xlpm.x)))</f>
        <v/>
      </c>
      <c r="T1668" t="s">
        <v>71</v>
      </c>
      <c r="U1668" t="s">
        <v>254</v>
      </c>
      <c r="X1668" t="str">
        <f>IF(T1668="","",_xlfn.LET(_xlpm.x,VLOOKUP(T1668,'Drop-down_menus'!$F$2:$G$16,2,FALSE),IF(_xlpm.x=0,"",_xlpm.x)))</f>
        <v>https://orcid.org/0009-0002-6669-2911</v>
      </c>
      <c r="Y1668" t="str">
        <f>IF(U1668="","",_xlfn.LET(_xlpm.x,VLOOKUP(U1668,'Drop-down_menus'!$F$2:$G$16,2,FALSE),IF(_xlpm.x=0,"",_xlpm.x)))</f>
        <v/>
      </c>
      <c r="Z1668" t="str">
        <f>IF(V1668="","",_xlfn.LET(_xlpm.x,VLOOKUP(V1668,'Drop-down_menus'!$F$2:$G$16,2,FALSE),IF(_xlpm.x=0,"",_xlpm.x)))</f>
        <v/>
      </c>
      <c r="AA1668" t="str">
        <f>IF(W1668="","",_xlfn.LET(_xlpm.x,VLOOKUP(W1668,'Drop-down_menus'!$F$2:$G$16,2,FALSE),IF(_xlpm.x=0,"",_xlpm.x)))</f>
        <v/>
      </c>
      <c r="AE1668" t="s">
        <v>819</v>
      </c>
    </row>
    <row r="1669" spans="1:34" hidden="1" x14ac:dyDescent="0.2">
      <c r="A1669" s="2" t="s">
        <v>438</v>
      </c>
      <c r="C1669">
        <v>3842</v>
      </c>
      <c r="D1669" t="s">
        <v>711</v>
      </c>
      <c r="E1669" t="s">
        <v>736</v>
      </c>
      <c r="I1669" t="s">
        <v>2611</v>
      </c>
      <c r="J1669" t="str">
        <f>IF($I1669="","",_xlfn.LET(_xlpm.x,VLOOKUP($I1669,'taxon-match_2026-08-31'!$A$2:$N$122,6,FALSE),IF(_xlpm.x=0,"",_xlpm.x)))</f>
        <v/>
      </c>
      <c r="K1669" t="str">
        <f>IF($I1669="","",_xlfn.LET(_xlpm.x,VLOOKUP($I1669,'taxon-match_2026-08-31'!$A$2:$N$122,4,FALSE),IF(_xlpm.x=0,"",_xlpm.x)))</f>
        <v/>
      </c>
      <c r="L1669" t="str">
        <f>IF($I1669="","",_xlfn.LET(_xlpm.x,VLOOKUP($I1669,'taxon-match_2026-08-31'!$A$2:$N$122,7,FALSE),IF(_xlpm.x=0,"",_xlpm.x)))</f>
        <v/>
      </c>
      <c r="M1669" t="str">
        <f>IF($I1669="","",_xlfn.LET(_xlpm.x,VLOOKUP($I1669,'taxon-match_2026-08-31'!$A$2:$N$122,8,FALSE),IF(_xlpm.x=0,"",_xlpm.x)))</f>
        <v/>
      </c>
      <c r="N1669" t="str">
        <f>IF($I1669="","",_xlfn.LET(_xlpm.x,VLOOKUP($I1669,'taxon-match_2026-08-31'!$A$2:$N$122,9,FALSE),IF(_xlpm.x=0,"",_xlpm.x)))</f>
        <v/>
      </c>
      <c r="O1669" t="str">
        <f>IF($I1669="","",_xlfn.LET(_xlpm.x,VLOOKUP($I1669,'taxon-match_2026-08-31'!$A$2:$N$122,10,FALSE),IF(_xlpm.x=0,"",_xlpm.x)))</f>
        <v/>
      </c>
      <c r="P1669" t="str">
        <f>IF($I1669="","",_xlfn.LET(_xlpm.x,VLOOKUP($I1669,'taxon-match_2026-08-31'!$A$2:$N$122,11,FALSE),IF(_xlpm.x=0,"",_xlpm.x)))</f>
        <v/>
      </c>
      <c r="Q1669" t="str">
        <f>IF($I1669="","",_xlfn.LET(_xlpm.x,VLOOKUP($I1669,'taxon-match_2026-08-31'!$A$2:$N$122,12,FALSE),IF(_xlpm.x=0,"",_xlpm.x)))</f>
        <v/>
      </c>
      <c r="R1669" t="str">
        <f>IF($I1669="","",_xlfn.LET(_xlpm.x,VLOOKUP($I1669,'taxon-match_2026-08-31'!$A$2:$N$122,14,FALSE),IF(_xlpm.x=0,"",_xlpm.x)))</f>
        <v/>
      </c>
      <c r="T1669" t="s">
        <v>71</v>
      </c>
      <c r="U1669" t="s">
        <v>254</v>
      </c>
      <c r="X1669" t="str">
        <f>IF(T1669="","",_xlfn.LET(_xlpm.x,VLOOKUP(T1669,'Drop-down_menus'!$F$2:$G$16,2,FALSE),IF(_xlpm.x=0,"",_xlpm.x)))</f>
        <v>https://orcid.org/0009-0002-6669-2911</v>
      </c>
      <c r="Y1669" t="str">
        <f>IF(U1669="","",_xlfn.LET(_xlpm.x,VLOOKUP(U1669,'Drop-down_menus'!$F$2:$G$16,2,FALSE),IF(_xlpm.x=0,"",_xlpm.x)))</f>
        <v/>
      </c>
      <c r="Z1669" t="str">
        <f>IF(V1669="","",_xlfn.LET(_xlpm.x,VLOOKUP(V1669,'Drop-down_menus'!$F$2:$G$16,2,FALSE),IF(_xlpm.x=0,"",_xlpm.x)))</f>
        <v/>
      </c>
      <c r="AA1669" t="str">
        <f>IF(W1669="","",_xlfn.LET(_xlpm.x,VLOOKUP(W1669,'Drop-down_menus'!$F$2:$G$16,2,FALSE),IF(_xlpm.x=0,"",_xlpm.x)))</f>
        <v/>
      </c>
      <c r="AB1669" t="s">
        <v>702</v>
      </c>
      <c r="AE1669" t="s">
        <v>737</v>
      </c>
    </row>
    <row r="1670" spans="1:34" hidden="1" x14ac:dyDescent="0.2">
      <c r="A1670" s="2" t="s">
        <v>438</v>
      </c>
      <c r="C1670">
        <v>3843</v>
      </c>
      <c r="D1670" t="s">
        <v>711</v>
      </c>
      <c r="E1670" t="s">
        <v>733</v>
      </c>
      <c r="I1670" t="s">
        <v>2611</v>
      </c>
      <c r="J1670" t="str">
        <f>IF($I1670="","",_xlfn.LET(_xlpm.x,VLOOKUP($I1670,'taxon-match_2026-08-31'!$A$2:$N$122,6,FALSE),IF(_xlpm.x=0,"",_xlpm.x)))</f>
        <v/>
      </c>
      <c r="K1670" t="str">
        <f>IF($I1670="","",_xlfn.LET(_xlpm.x,VLOOKUP($I1670,'taxon-match_2026-08-31'!$A$2:$N$122,4,FALSE),IF(_xlpm.x=0,"",_xlpm.x)))</f>
        <v/>
      </c>
      <c r="L1670" t="str">
        <f>IF($I1670="","",_xlfn.LET(_xlpm.x,VLOOKUP($I1670,'taxon-match_2026-08-31'!$A$2:$N$122,7,FALSE),IF(_xlpm.x=0,"",_xlpm.x)))</f>
        <v/>
      </c>
      <c r="M1670" t="str">
        <f>IF($I1670="","",_xlfn.LET(_xlpm.x,VLOOKUP($I1670,'taxon-match_2026-08-31'!$A$2:$N$122,8,FALSE),IF(_xlpm.x=0,"",_xlpm.x)))</f>
        <v/>
      </c>
      <c r="N1670" t="str">
        <f>IF($I1670="","",_xlfn.LET(_xlpm.x,VLOOKUP($I1670,'taxon-match_2026-08-31'!$A$2:$N$122,9,FALSE),IF(_xlpm.x=0,"",_xlpm.x)))</f>
        <v/>
      </c>
      <c r="O1670" t="str">
        <f>IF($I1670="","",_xlfn.LET(_xlpm.x,VLOOKUP($I1670,'taxon-match_2026-08-31'!$A$2:$N$122,10,FALSE),IF(_xlpm.x=0,"",_xlpm.x)))</f>
        <v/>
      </c>
      <c r="P1670" t="str">
        <f>IF($I1670="","",_xlfn.LET(_xlpm.x,VLOOKUP($I1670,'taxon-match_2026-08-31'!$A$2:$N$122,11,FALSE),IF(_xlpm.x=0,"",_xlpm.x)))</f>
        <v/>
      </c>
      <c r="Q1670" t="str">
        <f>IF($I1670="","",_xlfn.LET(_xlpm.x,VLOOKUP($I1670,'taxon-match_2026-08-31'!$A$2:$N$122,12,FALSE),IF(_xlpm.x=0,"",_xlpm.x)))</f>
        <v/>
      </c>
      <c r="R1670" t="str">
        <f>IF($I1670="","",_xlfn.LET(_xlpm.x,VLOOKUP($I1670,'taxon-match_2026-08-31'!$A$2:$N$122,14,FALSE),IF(_xlpm.x=0,"",_xlpm.x)))</f>
        <v/>
      </c>
      <c r="T1670" t="s">
        <v>71</v>
      </c>
      <c r="U1670" t="s">
        <v>254</v>
      </c>
      <c r="X1670" t="str">
        <f>IF(T1670="","",_xlfn.LET(_xlpm.x,VLOOKUP(T1670,'Drop-down_menus'!$F$2:$G$16,2,FALSE),IF(_xlpm.x=0,"",_xlpm.x)))</f>
        <v>https://orcid.org/0009-0002-6669-2911</v>
      </c>
      <c r="Y1670" t="str">
        <f>IF(U1670="","",_xlfn.LET(_xlpm.x,VLOOKUP(U1670,'Drop-down_menus'!$F$2:$G$16,2,FALSE),IF(_xlpm.x=0,"",_xlpm.x)))</f>
        <v/>
      </c>
      <c r="Z1670" t="str">
        <f>IF(V1670="","",_xlfn.LET(_xlpm.x,VLOOKUP(V1670,'Drop-down_menus'!$F$2:$G$16,2,FALSE),IF(_xlpm.x=0,"",_xlpm.x)))</f>
        <v/>
      </c>
      <c r="AA1670" t="str">
        <f>IF(W1670="","",_xlfn.LET(_xlpm.x,VLOOKUP(W1670,'Drop-down_menus'!$F$2:$G$16,2,FALSE),IF(_xlpm.x=0,"",_xlpm.x)))</f>
        <v/>
      </c>
      <c r="AB1670" t="s">
        <v>734</v>
      </c>
      <c r="AE1670" t="s">
        <v>735</v>
      </c>
    </row>
    <row r="1671" spans="1:34" hidden="1" x14ac:dyDescent="0.2">
      <c r="A1671" s="2" t="s">
        <v>470</v>
      </c>
      <c r="C1671">
        <v>3894</v>
      </c>
      <c r="D1671" t="s">
        <v>700</v>
      </c>
      <c r="F1671" t="s">
        <v>691</v>
      </c>
      <c r="H1671" s="2" t="s">
        <v>700</v>
      </c>
      <c r="I1671" s="2" t="s">
        <v>700</v>
      </c>
      <c r="J1671" t="str">
        <f>IF($I1671="","",_xlfn.LET(_xlpm.x,VLOOKUP($I1671,'taxon-match_2026-08-31'!$A$2:$N$122,6,FALSE),IF(_xlpm.x=0,"",_xlpm.x)))</f>
        <v/>
      </c>
      <c r="K1671" t="str">
        <f>IF($I1671="","",_xlfn.LET(_xlpm.x,VLOOKUP($I1671,'taxon-match_2026-08-31'!$A$2:$N$122,4,FALSE),IF(_xlpm.x=0,"",_xlpm.x)))</f>
        <v>urn:lsid:marinespecies.org:taxname:1</v>
      </c>
      <c r="L1671" t="str">
        <f>IF($I1671="","",_xlfn.LET(_xlpm.x,VLOOKUP($I1671,'taxon-match_2026-08-31'!$A$2:$N$122,7,FALSE),IF(_xlpm.x=0,"",_xlpm.x)))</f>
        <v/>
      </c>
      <c r="M1671" t="str">
        <f>IF($I1671="","",_xlfn.LET(_xlpm.x,VLOOKUP($I1671,'taxon-match_2026-08-31'!$A$2:$N$122,8,FALSE),IF(_xlpm.x=0,"",_xlpm.x)))</f>
        <v/>
      </c>
      <c r="N1671" t="str">
        <f>IF($I1671="","",_xlfn.LET(_xlpm.x,VLOOKUP($I1671,'taxon-match_2026-08-31'!$A$2:$N$122,9,FALSE),IF(_xlpm.x=0,"",_xlpm.x)))</f>
        <v/>
      </c>
      <c r="O1671" t="str">
        <f>IF($I1671="","",_xlfn.LET(_xlpm.x,VLOOKUP($I1671,'taxon-match_2026-08-31'!$A$2:$N$122,10,FALSE),IF(_xlpm.x=0,"",_xlpm.x)))</f>
        <v/>
      </c>
      <c r="P1671" t="str">
        <f>IF($I1671="","",_xlfn.LET(_xlpm.x,VLOOKUP($I1671,'taxon-match_2026-08-31'!$A$2:$N$122,11,FALSE),IF(_xlpm.x=0,"",_xlpm.x)))</f>
        <v/>
      </c>
      <c r="Q1671" t="str">
        <f>IF($I1671="","",_xlfn.LET(_xlpm.x,VLOOKUP($I1671,'taxon-match_2026-08-31'!$A$2:$N$122,12,FALSE),IF(_xlpm.x=0,"",_xlpm.x)))</f>
        <v/>
      </c>
      <c r="R1671" t="str">
        <f>IF($I1671="","",_xlfn.LET(_xlpm.x,VLOOKUP($I1671,'taxon-match_2026-08-31'!$A$2:$N$122,14,FALSE),IF(_xlpm.x=0,"",_xlpm.x)))</f>
        <v/>
      </c>
      <c r="S1671" s="2" t="s">
        <v>2608</v>
      </c>
      <c r="T1671" t="s">
        <v>79</v>
      </c>
      <c r="U1671" t="s">
        <v>89</v>
      </c>
      <c r="X1671" t="str">
        <f>IF(T1671="","",_xlfn.LET(_xlpm.x,VLOOKUP(T1671,'Drop-down_menus'!$F$2:$G$16,2,FALSE),IF(_xlpm.x=0,"",_xlpm.x)))</f>
        <v/>
      </c>
      <c r="Y1671" t="str">
        <f>IF(U1671="","",_xlfn.LET(_xlpm.x,VLOOKUP(U1671,'Drop-down_menus'!$F$2:$G$16,2,FALSE),IF(_xlpm.x=0,"",_xlpm.x)))</f>
        <v/>
      </c>
      <c r="Z1671" t="str">
        <f>IF(V1671="","",_xlfn.LET(_xlpm.x,VLOOKUP(V1671,'Drop-down_menus'!$F$2:$G$16,2,FALSE),IF(_xlpm.x=0,"",_xlpm.x)))</f>
        <v/>
      </c>
      <c r="AA1671" t="str">
        <f>IF(W1671="","",_xlfn.LET(_xlpm.x,VLOOKUP(W1671,'Drop-down_menus'!$F$2:$G$16,2,FALSE),IF(_xlpm.x=0,"",_xlpm.x)))</f>
        <v/>
      </c>
      <c r="AB1671" t="s">
        <v>678</v>
      </c>
      <c r="AE1671" t="s">
        <v>679</v>
      </c>
    </row>
    <row r="1672" spans="1:34" hidden="1" x14ac:dyDescent="0.2">
      <c r="A1672" s="2" t="s">
        <v>470</v>
      </c>
      <c r="C1672">
        <v>3895</v>
      </c>
      <c r="D1672" t="s">
        <v>700</v>
      </c>
      <c r="F1672" t="s">
        <v>686</v>
      </c>
      <c r="G1672">
        <v>100</v>
      </c>
      <c r="H1672" t="s">
        <v>686</v>
      </c>
      <c r="I1672" t="s">
        <v>686</v>
      </c>
      <c r="J1672" t="str">
        <f>IF($I1672="","",_xlfn.LET(_xlpm.x,VLOOKUP($I1672,'taxon-match_2026-08-31'!$A$2:$N$122,6,FALSE),IF(_xlpm.x=0,"",_xlpm.x)))</f>
        <v>Latreille, 1816</v>
      </c>
      <c r="K1672" t="str">
        <f>IF($I1672="","",_xlfn.LET(_xlpm.x,VLOOKUP($I1672,'taxon-match_2026-08-31'!$A$2:$N$122,4,FALSE),IF(_xlpm.x=0,"",_xlpm.x)))</f>
        <v>urn:lsid:marinespecies.org:taxname:1135</v>
      </c>
      <c r="L1672" t="str">
        <f>IF($I1672="","",_xlfn.LET(_xlpm.x,VLOOKUP($I1672,'taxon-match_2026-08-31'!$A$2:$N$122,7,FALSE),IF(_xlpm.x=0,"",_xlpm.x)))</f>
        <v>Animalia</v>
      </c>
      <c r="M1672" t="str">
        <f>IF($I1672="","",_xlfn.LET(_xlpm.x,VLOOKUP($I1672,'taxon-match_2026-08-31'!$A$2:$N$122,8,FALSE),IF(_xlpm.x=0,"",_xlpm.x)))</f>
        <v>Arthropoda</v>
      </c>
      <c r="N1672" t="str">
        <f>IF($I1672="","",_xlfn.LET(_xlpm.x,VLOOKUP($I1672,'taxon-match_2026-08-31'!$A$2:$N$122,9,FALSE),IF(_xlpm.x=0,"",_xlpm.x)))</f>
        <v>Malacostraca</v>
      </c>
      <c r="O1672" t="str">
        <f>IF($I1672="","",_xlfn.LET(_xlpm.x,VLOOKUP($I1672,'taxon-match_2026-08-31'!$A$2:$N$122,10,FALSE),IF(_xlpm.x=0,"",_xlpm.x)))</f>
        <v>Amphipoda</v>
      </c>
      <c r="P1672" t="str">
        <f>IF($I1672="","",_xlfn.LET(_xlpm.x,VLOOKUP($I1672,'taxon-match_2026-08-31'!$A$2:$N$122,11,FALSE),IF(_xlpm.x=0,"",_xlpm.x)))</f>
        <v/>
      </c>
      <c r="Q1672" t="str">
        <f>IF($I1672="","",_xlfn.LET(_xlpm.x,VLOOKUP($I1672,'taxon-match_2026-08-31'!$A$2:$N$122,12,FALSE),IF(_xlpm.x=0,"",_xlpm.x)))</f>
        <v/>
      </c>
      <c r="R1672" t="str">
        <f>IF($I1672="","",_xlfn.LET(_xlpm.x,VLOOKUP($I1672,'taxon-match_2026-08-31'!$A$2:$N$122,14,FALSE),IF(_xlpm.x=0,"",_xlpm.x)))</f>
        <v/>
      </c>
      <c r="S1672" s="2" t="s">
        <v>2359</v>
      </c>
      <c r="T1672" t="s">
        <v>79</v>
      </c>
      <c r="U1672" t="s">
        <v>89</v>
      </c>
      <c r="X1672" t="str">
        <f>IF(T1672="","",_xlfn.LET(_xlpm.x,VLOOKUP(T1672,'Drop-down_menus'!$F$2:$G$16,2,FALSE),IF(_xlpm.x=0,"",_xlpm.x)))</f>
        <v/>
      </c>
      <c r="Y1672" t="str">
        <f>IF(U1672="","",_xlfn.LET(_xlpm.x,VLOOKUP(U1672,'Drop-down_menus'!$F$2:$G$16,2,FALSE),IF(_xlpm.x=0,"",_xlpm.x)))</f>
        <v/>
      </c>
      <c r="Z1672" t="str">
        <f>IF(V1672="","",_xlfn.LET(_xlpm.x,VLOOKUP(V1672,'Drop-down_menus'!$F$2:$G$16,2,FALSE),IF(_xlpm.x=0,"",_xlpm.x)))</f>
        <v/>
      </c>
      <c r="AA1672" t="str">
        <f>IF(W1672="","",_xlfn.LET(_xlpm.x,VLOOKUP(W1672,'Drop-down_menus'!$F$2:$G$16,2,FALSE),IF(_xlpm.x=0,"",_xlpm.x)))</f>
        <v/>
      </c>
      <c r="AB1672" t="s">
        <v>678</v>
      </c>
      <c r="AE1672" t="s">
        <v>684</v>
      </c>
    </row>
    <row r="1673" spans="1:34" hidden="1" x14ac:dyDescent="0.2">
      <c r="A1673" s="2" t="s">
        <v>470</v>
      </c>
      <c r="C1673">
        <v>3896</v>
      </c>
      <c r="D1673" t="s">
        <v>700</v>
      </c>
      <c r="F1673" t="s">
        <v>693</v>
      </c>
      <c r="G1673">
        <v>100</v>
      </c>
      <c r="H1673" t="s">
        <v>693</v>
      </c>
      <c r="I1673" t="s">
        <v>693</v>
      </c>
      <c r="J1673" t="str">
        <f>IF($I1673="","",_xlfn.LET(_xlpm.x,VLOOKUP($I1673,'taxon-match_2026-08-31'!$A$2:$N$122,6,FALSE),IF(_xlpm.x=0,"",_xlpm.x)))</f>
        <v>Cuvier, 1795</v>
      </c>
      <c r="K1673" t="str">
        <f>IF($I1673="","",_xlfn.LET(_xlpm.x,VLOOKUP($I1673,'taxon-match_2026-08-31'!$A$2:$N$122,4,FALSE),IF(_xlpm.x=0,"",_xlpm.x)))</f>
        <v>urn:lsid:marinespecies.org:taxname:101</v>
      </c>
      <c r="L1673" t="str">
        <f>IF($I1673="","",_xlfn.LET(_xlpm.x,VLOOKUP($I1673,'taxon-match_2026-08-31'!$A$2:$N$122,7,FALSE),IF(_xlpm.x=0,"",_xlpm.x)))</f>
        <v>Animalia</v>
      </c>
      <c r="M1673" t="str">
        <f>IF($I1673="","",_xlfn.LET(_xlpm.x,VLOOKUP($I1673,'taxon-match_2026-08-31'!$A$2:$N$122,8,FALSE),IF(_xlpm.x=0,"",_xlpm.x)))</f>
        <v>Mollusca</v>
      </c>
      <c r="N1673" t="str">
        <f>IF($I1673="","",_xlfn.LET(_xlpm.x,VLOOKUP($I1673,'taxon-match_2026-08-31'!$A$2:$N$122,9,FALSE),IF(_xlpm.x=0,"",_xlpm.x)))</f>
        <v>Gastropoda</v>
      </c>
      <c r="O1673" t="str">
        <f>IF($I1673="","",_xlfn.LET(_xlpm.x,VLOOKUP($I1673,'taxon-match_2026-08-31'!$A$2:$N$122,10,FALSE),IF(_xlpm.x=0,"",_xlpm.x)))</f>
        <v/>
      </c>
      <c r="P1673" t="str">
        <f>IF($I1673="","",_xlfn.LET(_xlpm.x,VLOOKUP($I1673,'taxon-match_2026-08-31'!$A$2:$N$122,11,FALSE),IF(_xlpm.x=0,"",_xlpm.x)))</f>
        <v/>
      </c>
      <c r="Q1673" t="str">
        <f>IF($I1673="","",_xlfn.LET(_xlpm.x,VLOOKUP($I1673,'taxon-match_2026-08-31'!$A$2:$N$122,12,FALSE),IF(_xlpm.x=0,"",_xlpm.x)))</f>
        <v/>
      </c>
      <c r="R1673" t="str">
        <f>IF($I1673="","",_xlfn.LET(_xlpm.x,VLOOKUP($I1673,'taxon-match_2026-08-31'!$A$2:$N$122,14,FALSE),IF(_xlpm.x=0,"",_xlpm.x)))</f>
        <v/>
      </c>
      <c r="S1673" s="2" t="s">
        <v>2358</v>
      </c>
      <c r="T1673" t="s">
        <v>79</v>
      </c>
      <c r="U1673" t="s">
        <v>89</v>
      </c>
      <c r="X1673" t="str">
        <f>IF(T1673="","",_xlfn.LET(_xlpm.x,VLOOKUP(T1673,'Drop-down_menus'!$F$2:$G$16,2,FALSE),IF(_xlpm.x=0,"",_xlpm.x)))</f>
        <v/>
      </c>
      <c r="Y1673" t="str">
        <f>IF(U1673="","",_xlfn.LET(_xlpm.x,VLOOKUP(U1673,'Drop-down_menus'!$F$2:$G$16,2,FALSE),IF(_xlpm.x=0,"",_xlpm.x)))</f>
        <v/>
      </c>
      <c r="Z1673" t="str">
        <f>IF(V1673="","",_xlfn.LET(_xlpm.x,VLOOKUP(V1673,'Drop-down_menus'!$F$2:$G$16,2,FALSE),IF(_xlpm.x=0,"",_xlpm.x)))</f>
        <v/>
      </c>
      <c r="AA1673" t="str">
        <f>IF(W1673="","",_xlfn.LET(_xlpm.x,VLOOKUP(W1673,'Drop-down_menus'!$F$2:$G$16,2,FALSE),IF(_xlpm.x=0,"",_xlpm.x)))</f>
        <v/>
      </c>
      <c r="AB1673" t="s">
        <v>678</v>
      </c>
      <c r="AE1673" t="s">
        <v>684</v>
      </c>
    </row>
    <row r="1674" spans="1:34" hidden="1" x14ac:dyDescent="0.2">
      <c r="A1674" s="2" t="s">
        <v>470</v>
      </c>
      <c r="C1674">
        <v>3897</v>
      </c>
      <c r="D1674" t="s">
        <v>700</v>
      </c>
      <c r="F1674" t="s">
        <v>809</v>
      </c>
      <c r="H1674" t="s">
        <v>809</v>
      </c>
      <c r="I1674" t="s">
        <v>809</v>
      </c>
      <c r="J1674" t="str">
        <f>IF($I1674="","",_xlfn.LET(_xlpm.x,VLOOKUP($I1674,'taxon-match_2026-08-31'!$A$2:$N$122,6,FALSE),IF(_xlpm.x=0,"",_xlpm.x)))</f>
        <v/>
      </c>
      <c r="K1674" t="str">
        <f>IF($I1674="","",_xlfn.LET(_xlpm.x,VLOOKUP($I1674,'taxon-match_2026-08-31'!$A$2:$N$122,4,FALSE),IF(_xlpm.x=0,"",_xlpm.x)))</f>
        <v>urn:lsid:marinespecies.org:taxname:146142</v>
      </c>
      <c r="L1674" t="str">
        <f>IF($I1674="","",_xlfn.LET(_xlpm.x,VLOOKUP($I1674,'taxon-match_2026-08-31'!$A$2:$N$122,7,FALSE),IF(_xlpm.x=0,"",_xlpm.x)))</f>
        <v>Animalia</v>
      </c>
      <c r="M1674" t="str">
        <f>IF($I1674="","",_xlfn.LET(_xlpm.x,VLOOKUP($I1674,'taxon-match_2026-08-31'!$A$2:$N$122,8,FALSE),IF(_xlpm.x=0,"",_xlpm.x)))</f>
        <v>Bryozoa</v>
      </c>
      <c r="N1674" t="str">
        <f>IF($I1674="","",_xlfn.LET(_xlpm.x,VLOOKUP($I1674,'taxon-match_2026-08-31'!$A$2:$N$122,9,FALSE),IF(_xlpm.x=0,"",_xlpm.x)))</f>
        <v/>
      </c>
      <c r="O1674" t="str">
        <f>IF($I1674="","",_xlfn.LET(_xlpm.x,VLOOKUP($I1674,'taxon-match_2026-08-31'!$A$2:$N$122,10,FALSE),IF(_xlpm.x=0,"",_xlpm.x)))</f>
        <v/>
      </c>
      <c r="P1674" t="str">
        <f>IF($I1674="","",_xlfn.LET(_xlpm.x,VLOOKUP($I1674,'taxon-match_2026-08-31'!$A$2:$N$122,11,FALSE),IF(_xlpm.x=0,"",_xlpm.x)))</f>
        <v/>
      </c>
      <c r="Q1674" t="str">
        <f>IF($I1674="","",_xlfn.LET(_xlpm.x,VLOOKUP($I1674,'taxon-match_2026-08-31'!$A$2:$N$122,12,FALSE),IF(_xlpm.x=0,"",_xlpm.x)))</f>
        <v/>
      </c>
      <c r="R1674" t="str">
        <f>IF($I1674="","",_xlfn.LET(_xlpm.x,VLOOKUP($I1674,'taxon-match_2026-08-31'!$A$2:$N$122,14,FALSE),IF(_xlpm.x=0,"",_xlpm.x)))</f>
        <v/>
      </c>
      <c r="S1674" s="2" t="s">
        <v>2357</v>
      </c>
      <c r="T1674" t="s">
        <v>79</v>
      </c>
      <c r="U1674" t="s">
        <v>89</v>
      </c>
      <c r="X1674" t="str">
        <f>IF(T1674="","",_xlfn.LET(_xlpm.x,VLOOKUP(T1674,'Drop-down_menus'!$F$2:$G$16,2,FALSE),IF(_xlpm.x=0,"",_xlpm.x)))</f>
        <v/>
      </c>
      <c r="Y1674" t="str">
        <f>IF(U1674="","",_xlfn.LET(_xlpm.x,VLOOKUP(U1674,'Drop-down_menus'!$F$2:$G$16,2,FALSE),IF(_xlpm.x=0,"",_xlpm.x)))</f>
        <v/>
      </c>
      <c r="Z1674" t="str">
        <f>IF(V1674="","",_xlfn.LET(_xlpm.x,VLOOKUP(V1674,'Drop-down_menus'!$F$2:$G$16,2,FALSE),IF(_xlpm.x=0,"",_xlpm.x)))</f>
        <v/>
      </c>
      <c r="AA1674" t="str">
        <f>IF(W1674="","",_xlfn.LET(_xlpm.x,VLOOKUP(W1674,'Drop-down_menus'!$F$2:$G$16,2,FALSE),IF(_xlpm.x=0,"",_xlpm.x)))</f>
        <v/>
      </c>
      <c r="AB1674" t="s">
        <v>678</v>
      </c>
      <c r="AE1674" t="s">
        <v>684</v>
      </c>
    </row>
    <row r="1675" spans="1:34" hidden="1" x14ac:dyDescent="0.2">
      <c r="A1675" s="2" t="s">
        <v>470</v>
      </c>
      <c r="C1675">
        <v>3898</v>
      </c>
      <c r="D1675" t="s">
        <v>700</v>
      </c>
      <c r="F1675" t="s">
        <v>861</v>
      </c>
      <c r="G1675">
        <v>1</v>
      </c>
      <c r="H1675" t="s">
        <v>861</v>
      </c>
      <c r="I1675" t="s">
        <v>861</v>
      </c>
      <c r="J1675" t="str">
        <f>IF($I1675="","",_xlfn.LET(_xlpm.x,VLOOKUP($I1675,'taxon-match_2026-08-31'!$A$2:$N$122,6,FALSE),IF(_xlpm.x=0,"",_xlpm.x)))</f>
        <v>Hatschek, 1888</v>
      </c>
      <c r="K1675" t="str">
        <f>IF($I1675="","",_xlfn.LET(_xlpm.x,VLOOKUP($I1675,'taxon-match_2026-08-31'!$A$2:$N$122,4,FALSE),IF(_xlpm.x=0,"",_xlpm.x)))</f>
        <v>urn:lsid:marinespecies.org:taxname:1267</v>
      </c>
      <c r="L1675" t="str">
        <f>IF($I1675="","",_xlfn.LET(_xlpm.x,VLOOKUP($I1675,'taxon-match_2026-08-31'!$A$2:$N$122,7,FALSE),IF(_xlpm.x=0,"",_xlpm.x)))</f>
        <v>Animalia</v>
      </c>
      <c r="M1675" t="str">
        <f>IF($I1675="","",_xlfn.LET(_xlpm.x,VLOOKUP($I1675,'taxon-match_2026-08-31'!$A$2:$N$122,8,FALSE),IF(_xlpm.x=0,"",_xlpm.x)))</f>
        <v>Cnidaria</v>
      </c>
      <c r="N1675" t="str">
        <f>IF($I1675="","",_xlfn.LET(_xlpm.x,VLOOKUP($I1675,'taxon-match_2026-08-31'!$A$2:$N$122,9,FALSE),IF(_xlpm.x=0,"",_xlpm.x)))</f>
        <v/>
      </c>
      <c r="O1675" t="str">
        <f>IF($I1675="","",_xlfn.LET(_xlpm.x,VLOOKUP($I1675,'taxon-match_2026-08-31'!$A$2:$N$122,10,FALSE),IF(_xlpm.x=0,"",_xlpm.x)))</f>
        <v/>
      </c>
      <c r="P1675" t="str">
        <f>IF($I1675="","",_xlfn.LET(_xlpm.x,VLOOKUP($I1675,'taxon-match_2026-08-31'!$A$2:$N$122,11,FALSE),IF(_xlpm.x=0,"",_xlpm.x)))</f>
        <v/>
      </c>
      <c r="Q1675" t="str">
        <f>IF($I1675="","",_xlfn.LET(_xlpm.x,VLOOKUP($I1675,'taxon-match_2026-08-31'!$A$2:$N$122,12,FALSE),IF(_xlpm.x=0,"",_xlpm.x)))</f>
        <v/>
      </c>
      <c r="R1675" t="str">
        <f>IF($I1675="","",_xlfn.LET(_xlpm.x,VLOOKUP($I1675,'taxon-match_2026-08-31'!$A$2:$N$122,14,FALSE),IF(_xlpm.x=0,"",_xlpm.x)))</f>
        <v/>
      </c>
      <c r="S1675" s="2" t="s">
        <v>2357</v>
      </c>
      <c r="T1675" t="s">
        <v>79</v>
      </c>
      <c r="U1675" t="s">
        <v>89</v>
      </c>
      <c r="X1675" t="str">
        <f>IF(T1675="","",_xlfn.LET(_xlpm.x,VLOOKUP(T1675,'Drop-down_menus'!$F$2:$G$16,2,FALSE),IF(_xlpm.x=0,"",_xlpm.x)))</f>
        <v/>
      </c>
      <c r="Y1675" t="str">
        <f>IF(U1675="","",_xlfn.LET(_xlpm.x,VLOOKUP(U1675,'Drop-down_menus'!$F$2:$G$16,2,FALSE),IF(_xlpm.x=0,"",_xlpm.x)))</f>
        <v/>
      </c>
      <c r="Z1675" t="str">
        <f>IF(V1675="","",_xlfn.LET(_xlpm.x,VLOOKUP(V1675,'Drop-down_menus'!$F$2:$G$16,2,FALSE),IF(_xlpm.x=0,"",_xlpm.x)))</f>
        <v/>
      </c>
      <c r="AA1675" t="str">
        <f>IF(W1675="","",_xlfn.LET(_xlpm.x,VLOOKUP(W1675,'Drop-down_menus'!$F$2:$G$16,2,FALSE),IF(_xlpm.x=0,"",_xlpm.x)))</f>
        <v/>
      </c>
      <c r="AB1675" t="s">
        <v>678</v>
      </c>
      <c r="AE1675" t="s">
        <v>684</v>
      </c>
    </row>
    <row r="1676" spans="1:34" hidden="1" x14ac:dyDescent="0.2">
      <c r="A1676" s="2" t="s">
        <v>470</v>
      </c>
      <c r="C1676">
        <v>3899</v>
      </c>
      <c r="D1676" t="s">
        <v>700</v>
      </c>
      <c r="F1676" t="s">
        <v>677</v>
      </c>
      <c r="G1676">
        <v>6</v>
      </c>
      <c r="H1676" t="s">
        <v>677</v>
      </c>
      <c r="I1676" t="s">
        <v>677</v>
      </c>
      <c r="J1676" t="str">
        <f>IF($I1676="","",_xlfn.LET(_xlpm.x,VLOOKUP($I1676,'taxon-match_2026-08-31'!$A$2:$N$122,6,FALSE),IF(_xlpm.x=0,"",_xlpm.x)))</f>
        <v>Grant, 1836</v>
      </c>
      <c r="K1676" t="str">
        <f>IF($I1676="","",_xlfn.LET(_xlpm.x,VLOOKUP($I1676,'taxon-match_2026-08-31'!$A$2:$N$122,4,FALSE),IF(_xlpm.x=0,"",_xlpm.x)))</f>
        <v>urn:lsid:marinespecies.org:taxname:558</v>
      </c>
      <c r="L1676" t="str">
        <f>IF($I1676="","",_xlfn.LET(_xlpm.x,VLOOKUP($I1676,'taxon-match_2026-08-31'!$A$2:$N$122,7,FALSE),IF(_xlpm.x=0,"",_xlpm.x)))</f>
        <v>Animalia</v>
      </c>
      <c r="M1676" t="str">
        <f>IF($I1676="","",_xlfn.LET(_xlpm.x,VLOOKUP($I1676,'taxon-match_2026-08-31'!$A$2:$N$122,8,FALSE),IF(_xlpm.x=0,"",_xlpm.x)))</f>
        <v>Porifera</v>
      </c>
      <c r="N1676" t="str">
        <f>IF($I1676="","",_xlfn.LET(_xlpm.x,VLOOKUP($I1676,'taxon-match_2026-08-31'!$A$2:$N$122,9,FALSE),IF(_xlpm.x=0,"",_xlpm.x)))</f>
        <v/>
      </c>
      <c r="O1676" t="str">
        <f>IF($I1676="","",_xlfn.LET(_xlpm.x,VLOOKUP($I1676,'taxon-match_2026-08-31'!$A$2:$N$122,10,FALSE),IF(_xlpm.x=0,"",_xlpm.x)))</f>
        <v/>
      </c>
      <c r="P1676" t="str">
        <f>IF($I1676="","",_xlfn.LET(_xlpm.x,VLOOKUP($I1676,'taxon-match_2026-08-31'!$A$2:$N$122,11,FALSE),IF(_xlpm.x=0,"",_xlpm.x)))</f>
        <v/>
      </c>
      <c r="Q1676" t="str">
        <f>IF($I1676="","",_xlfn.LET(_xlpm.x,VLOOKUP($I1676,'taxon-match_2026-08-31'!$A$2:$N$122,12,FALSE),IF(_xlpm.x=0,"",_xlpm.x)))</f>
        <v/>
      </c>
      <c r="R1676" t="str">
        <f>IF($I1676="","",_xlfn.LET(_xlpm.x,VLOOKUP($I1676,'taxon-match_2026-08-31'!$A$2:$N$122,14,FALSE),IF(_xlpm.x=0,"",_xlpm.x)))</f>
        <v/>
      </c>
      <c r="S1676" s="2" t="s">
        <v>2357</v>
      </c>
      <c r="T1676" t="s">
        <v>79</v>
      </c>
      <c r="U1676" t="s">
        <v>89</v>
      </c>
      <c r="X1676" t="str">
        <f>IF(T1676="","",_xlfn.LET(_xlpm.x,VLOOKUP(T1676,'Drop-down_menus'!$F$2:$G$16,2,FALSE),IF(_xlpm.x=0,"",_xlpm.x)))</f>
        <v/>
      </c>
      <c r="Y1676" t="str">
        <f>IF(U1676="","",_xlfn.LET(_xlpm.x,VLOOKUP(U1676,'Drop-down_menus'!$F$2:$G$16,2,FALSE),IF(_xlpm.x=0,"",_xlpm.x)))</f>
        <v/>
      </c>
      <c r="Z1676" t="str">
        <f>IF(V1676="","",_xlfn.LET(_xlpm.x,VLOOKUP(V1676,'Drop-down_menus'!$F$2:$G$16,2,FALSE),IF(_xlpm.x=0,"",_xlpm.x)))</f>
        <v/>
      </c>
      <c r="AA1676" t="str">
        <f>IF(W1676="","",_xlfn.LET(_xlpm.x,VLOOKUP(W1676,'Drop-down_menus'!$F$2:$G$16,2,FALSE),IF(_xlpm.x=0,"",_xlpm.x)))</f>
        <v/>
      </c>
      <c r="AB1676" t="s">
        <v>678</v>
      </c>
      <c r="AE1676" t="s">
        <v>684</v>
      </c>
    </row>
    <row r="1677" spans="1:34" hidden="1" x14ac:dyDescent="0.2">
      <c r="A1677" s="2" t="s">
        <v>470</v>
      </c>
      <c r="C1677">
        <v>3900</v>
      </c>
      <c r="D1677" t="s">
        <v>700</v>
      </c>
      <c r="F1677" t="s">
        <v>862</v>
      </c>
      <c r="G1677">
        <v>1</v>
      </c>
      <c r="H1677" t="s">
        <v>862</v>
      </c>
      <c r="I1677" t="s">
        <v>862</v>
      </c>
      <c r="J1677" t="str">
        <f>IF($I1677="","",_xlfn.LET(_xlpm.x,VLOOKUP($I1677,'taxon-match_2026-08-31'!$A$2:$N$122,6,FALSE),IF(_xlpm.x=0,"",_xlpm.x)))</f>
        <v>Lamarck, 1816</v>
      </c>
      <c r="K1677" t="str">
        <f>IF($I1677="","",_xlfn.LET(_xlpm.x,VLOOKUP($I1677,'taxon-match_2026-08-31'!$A$2:$N$122,4,FALSE),IF(_xlpm.x=0,"",_xlpm.x)))</f>
        <v>urn:lsid:marinespecies.org:taxname:146420</v>
      </c>
      <c r="L1677" t="str">
        <f>IF($I1677="","",_xlfn.LET(_xlpm.x,VLOOKUP($I1677,'taxon-match_2026-08-31'!$A$2:$N$122,7,FALSE),IF(_xlpm.x=0,"",_xlpm.x)))</f>
        <v>Animalia</v>
      </c>
      <c r="M1677" t="str">
        <f>IF($I1677="","",_xlfn.LET(_xlpm.x,VLOOKUP($I1677,'taxon-match_2026-08-31'!$A$2:$N$122,8,FALSE),IF(_xlpm.x=0,"",_xlpm.x)))</f>
        <v>Chordata</v>
      </c>
      <c r="N1677" t="str">
        <f>IF($I1677="","",_xlfn.LET(_xlpm.x,VLOOKUP($I1677,'taxon-match_2026-08-31'!$A$2:$N$122,9,FALSE),IF(_xlpm.x=0,"",_xlpm.x)))</f>
        <v/>
      </c>
      <c r="O1677" t="str">
        <f>IF($I1677="","",_xlfn.LET(_xlpm.x,VLOOKUP($I1677,'taxon-match_2026-08-31'!$A$2:$N$122,10,FALSE),IF(_xlpm.x=0,"",_xlpm.x)))</f>
        <v/>
      </c>
      <c r="P1677" t="str">
        <f>IF($I1677="","",_xlfn.LET(_xlpm.x,VLOOKUP($I1677,'taxon-match_2026-08-31'!$A$2:$N$122,11,FALSE),IF(_xlpm.x=0,"",_xlpm.x)))</f>
        <v/>
      </c>
      <c r="Q1677" t="str">
        <f>IF($I1677="","",_xlfn.LET(_xlpm.x,VLOOKUP($I1677,'taxon-match_2026-08-31'!$A$2:$N$122,12,FALSE),IF(_xlpm.x=0,"",_xlpm.x)))</f>
        <v/>
      </c>
      <c r="R1677" t="str">
        <f>IF($I1677="","",_xlfn.LET(_xlpm.x,VLOOKUP($I1677,'taxon-match_2026-08-31'!$A$2:$N$122,14,FALSE),IF(_xlpm.x=0,"",_xlpm.x)))</f>
        <v/>
      </c>
      <c r="S1677" s="2" t="s">
        <v>2357</v>
      </c>
      <c r="T1677" t="s">
        <v>79</v>
      </c>
      <c r="U1677" t="s">
        <v>89</v>
      </c>
      <c r="X1677" t="str">
        <f>IF(T1677="","",_xlfn.LET(_xlpm.x,VLOOKUP(T1677,'Drop-down_menus'!$F$2:$G$16,2,FALSE),IF(_xlpm.x=0,"",_xlpm.x)))</f>
        <v/>
      </c>
      <c r="Y1677" t="str">
        <f>IF(U1677="","",_xlfn.LET(_xlpm.x,VLOOKUP(U1677,'Drop-down_menus'!$F$2:$G$16,2,FALSE),IF(_xlpm.x=0,"",_xlpm.x)))</f>
        <v/>
      </c>
      <c r="Z1677" t="str">
        <f>IF(V1677="","",_xlfn.LET(_xlpm.x,VLOOKUP(V1677,'Drop-down_menus'!$F$2:$G$16,2,FALSE),IF(_xlpm.x=0,"",_xlpm.x)))</f>
        <v/>
      </c>
      <c r="AA1677" t="str">
        <f>IF(W1677="","",_xlfn.LET(_xlpm.x,VLOOKUP(W1677,'Drop-down_menus'!$F$2:$G$16,2,FALSE),IF(_xlpm.x=0,"",_xlpm.x)))</f>
        <v/>
      </c>
      <c r="AB1677" t="s">
        <v>678</v>
      </c>
      <c r="AE1677" t="s">
        <v>684</v>
      </c>
    </row>
    <row r="1678" spans="1:34" hidden="1" x14ac:dyDescent="0.2">
      <c r="A1678" s="2" t="s">
        <v>470</v>
      </c>
      <c r="C1678">
        <v>4012</v>
      </c>
      <c r="D1678" t="s">
        <v>700</v>
      </c>
      <c r="F1678" t="s">
        <v>687</v>
      </c>
      <c r="G1678">
        <v>35</v>
      </c>
      <c r="H1678" t="s">
        <v>687</v>
      </c>
      <c r="I1678" t="s">
        <v>687</v>
      </c>
      <c r="J1678" t="str">
        <f>IF($I1678="","",_xlfn.LET(_xlpm.x,VLOOKUP($I1678,'taxon-match_2026-08-31'!$A$2:$N$122,6,FALSE),IF(_xlpm.x=0,"",_xlpm.x)))</f>
        <v>Latreille, 1816</v>
      </c>
      <c r="K1678" t="str">
        <f>IF($I1678="","",_xlfn.LET(_xlpm.x,VLOOKUP($I1678,'taxon-match_2026-08-31'!$A$2:$N$122,4,FALSE),IF(_xlpm.x=0,"",_xlpm.x)))</f>
        <v>urn:lsid:marinespecies.org:taxname:1131</v>
      </c>
      <c r="L1678" t="str">
        <f>IF($I1678="","",_xlfn.LET(_xlpm.x,VLOOKUP($I1678,'taxon-match_2026-08-31'!$A$2:$N$122,7,FALSE),IF(_xlpm.x=0,"",_xlpm.x)))</f>
        <v>Animalia</v>
      </c>
      <c r="M1678" t="str">
        <f>IF($I1678="","",_xlfn.LET(_xlpm.x,VLOOKUP($I1678,'taxon-match_2026-08-31'!$A$2:$N$122,8,FALSE),IF(_xlpm.x=0,"",_xlpm.x)))</f>
        <v>Arthropoda</v>
      </c>
      <c r="N1678" t="str">
        <f>IF($I1678="","",_xlfn.LET(_xlpm.x,VLOOKUP($I1678,'taxon-match_2026-08-31'!$A$2:$N$122,9,FALSE),IF(_xlpm.x=0,"",_xlpm.x)))</f>
        <v>Malacostraca</v>
      </c>
      <c r="O1678" t="str">
        <f>IF($I1678="","",_xlfn.LET(_xlpm.x,VLOOKUP($I1678,'taxon-match_2026-08-31'!$A$2:$N$122,10,FALSE),IF(_xlpm.x=0,"",_xlpm.x)))</f>
        <v>Isopoda</v>
      </c>
      <c r="P1678" t="str">
        <f>IF($I1678="","",_xlfn.LET(_xlpm.x,VLOOKUP($I1678,'taxon-match_2026-08-31'!$A$2:$N$122,11,FALSE),IF(_xlpm.x=0,"",_xlpm.x)))</f>
        <v/>
      </c>
      <c r="Q1678" t="str">
        <f>IF($I1678="","",_xlfn.LET(_xlpm.x,VLOOKUP($I1678,'taxon-match_2026-08-31'!$A$2:$N$122,12,FALSE),IF(_xlpm.x=0,"",_xlpm.x)))</f>
        <v/>
      </c>
      <c r="R1678" t="str">
        <f>IF($I1678="","",_xlfn.LET(_xlpm.x,VLOOKUP($I1678,'taxon-match_2026-08-31'!$A$2:$N$122,14,FALSE),IF(_xlpm.x=0,"",_xlpm.x)))</f>
        <v/>
      </c>
      <c r="S1678" s="2" t="s">
        <v>2359</v>
      </c>
      <c r="T1678" t="s">
        <v>79</v>
      </c>
      <c r="U1678" t="s">
        <v>89</v>
      </c>
      <c r="X1678" t="str">
        <f>IF(T1678="","",_xlfn.LET(_xlpm.x,VLOOKUP(T1678,'Drop-down_menus'!$F$2:$G$16,2,FALSE),IF(_xlpm.x=0,"",_xlpm.x)))</f>
        <v/>
      </c>
      <c r="Y1678" t="str">
        <f>IF(U1678="","",_xlfn.LET(_xlpm.x,VLOOKUP(U1678,'Drop-down_menus'!$F$2:$G$16,2,FALSE),IF(_xlpm.x=0,"",_xlpm.x)))</f>
        <v/>
      </c>
      <c r="Z1678" t="str">
        <f>IF(V1678="","",_xlfn.LET(_xlpm.x,VLOOKUP(V1678,'Drop-down_menus'!$F$2:$G$16,2,FALSE),IF(_xlpm.x=0,"",_xlpm.x)))</f>
        <v/>
      </c>
      <c r="AA1678" t="str">
        <f>IF(W1678="","",_xlfn.LET(_xlpm.x,VLOOKUP(W1678,'Drop-down_menus'!$F$2:$G$16,2,FALSE),IF(_xlpm.x=0,"",_xlpm.x)))</f>
        <v/>
      </c>
      <c r="AB1678" t="s">
        <v>678</v>
      </c>
      <c r="AE1678" t="s">
        <v>689</v>
      </c>
    </row>
    <row r="1679" spans="1:34" hidden="1" x14ac:dyDescent="0.2">
      <c r="A1679" s="2" t="s">
        <v>470</v>
      </c>
      <c r="C1679">
        <v>4013</v>
      </c>
      <c r="D1679" t="s">
        <v>700</v>
      </c>
      <c r="F1679" t="s">
        <v>691</v>
      </c>
      <c r="G1679">
        <v>30</v>
      </c>
      <c r="H1679" s="2" t="s">
        <v>700</v>
      </c>
      <c r="I1679" s="2" t="s">
        <v>700</v>
      </c>
      <c r="J1679" t="str">
        <f>IF($I1679="","",_xlfn.LET(_xlpm.x,VLOOKUP($I1679,'taxon-match_2026-08-31'!$A$2:$N$122,6,FALSE),IF(_xlpm.x=0,"",_xlpm.x)))</f>
        <v/>
      </c>
      <c r="K1679" t="str">
        <f>IF($I1679="","",_xlfn.LET(_xlpm.x,VLOOKUP($I1679,'taxon-match_2026-08-31'!$A$2:$N$122,4,FALSE),IF(_xlpm.x=0,"",_xlpm.x)))</f>
        <v>urn:lsid:marinespecies.org:taxname:1</v>
      </c>
      <c r="L1679" t="str">
        <f>IF($I1679="","",_xlfn.LET(_xlpm.x,VLOOKUP($I1679,'taxon-match_2026-08-31'!$A$2:$N$122,7,FALSE),IF(_xlpm.x=0,"",_xlpm.x)))</f>
        <v/>
      </c>
      <c r="M1679" t="str">
        <f>IF($I1679="","",_xlfn.LET(_xlpm.x,VLOOKUP($I1679,'taxon-match_2026-08-31'!$A$2:$N$122,8,FALSE),IF(_xlpm.x=0,"",_xlpm.x)))</f>
        <v/>
      </c>
      <c r="N1679" t="str">
        <f>IF($I1679="","",_xlfn.LET(_xlpm.x,VLOOKUP($I1679,'taxon-match_2026-08-31'!$A$2:$N$122,9,FALSE),IF(_xlpm.x=0,"",_xlpm.x)))</f>
        <v/>
      </c>
      <c r="O1679" t="str">
        <f>IF($I1679="","",_xlfn.LET(_xlpm.x,VLOOKUP($I1679,'taxon-match_2026-08-31'!$A$2:$N$122,10,FALSE),IF(_xlpm.x=0,"",_xlpm.x)))</f>
        <v/>
      </c>
      <c r="P1679" t="str">
        <f>IF($I1679="","",_xlfn.LET(_xlpm.x,VLOOKUP($I1679,'taxon-match_2026-08-31'!$A$2:$N$122,11,FALSE),IF(_xlpm.x=0,"",_xlpm.x)))</f>
        <v/>
      </c>
      <c r="Q1679" t="str">
        <f>IF($I1679="","",_xlfn.LET(_xlpm.x,VLOOKUP($I1679,'taxon-match_2026-08-31'!$A$2:$N$122,12,FALSE),IF(_xlpm.x=0,"",_xlpm.x)))</f>
        <v/>
      </c>
      <c r="R1679" t="str">
        <f>IF($I1679="","",_xlfn.LET(_xlpm.x,VLOOKUP($I1679,'taxon-match_2026-08-31'!$A$2:$N$122,14,FALSE),IF(_xlpm.x=0,"",_xlpm.x)))</f>
        <v/>
      </c>
      <c r="S1679" s="2" t="s">
        <v>2608</v>
      </c>
      <c r="T1679" t="s">
        <v>79</v>
      </c>
      <c r="U1679" t="s">
        <v>89</v>
      </c>
      <c r="X1679" t="str">
        <f>IF(T1679="","",_xlfn.LET(_xlpm.x,VLOOKUP(T1679,'Drop-down_menus'!$F$2:$G$16,2,FALSE),IF(_xlpm.x=0,"",_xlpm.x)))</f>
        <v/>
      </c>
      <c r="Y1679" t="str">
        <f>IF(U1679="","",_xlfn.LET(_xlpm.x,VLOOKUP(U1679,'Drop-down_menus'!$F$2:$G$16,2,FALSE),IF(_xlpm.x=0,"",_xlpm.x)))</f>
        <v/>
      </c>
      <c r="Z1679" t="str">
        <f>IF(V1679="","",_xlfn.LET(_xlpm.x,VLOOKUP(V1679,'Drop-down_menus'!$F$2:$G$16,2,FALSE),IF(_xlpm.x=0,"",_xlpm.x)))</f>
        <v/>
      </c>
      <c r="AA1679" t="str">
        <f>IF(W1679="","",_xlfn.LET(_xlpm.x,VLOOKUP(W1679,'Drop-down_menus'!$F$2:$G$16,2,FALSE),IF(_xlpm.x=0,"",_xlpm.x)))</f>
        <v/>
      </c>
      <c r="AB1679" t="s">
        <v>678</v>
      </c>
      <c r="AE1679" t="s">
        <v>689</v>
      </c>
    </row>
    <row r="1680" spans="1:34" hidden="1" x14ac:dyDescent="0.2">
      <c r="A1680" s="2" t="s">
        <v>470</v>
      </c>
      <c r="C1680">
        <v>4014</v>
      </c>
      <c r="D1680" t="s">
        <v>700</v>
      </c>
      <c r="F1680" t="s">
        <v>692</v>
      </c>
      <c r="G1680">
        <v>2</v>
      </c>
      <c r="H1680" t="s">
        <v>692</v>
      </c>
      <c r="I1680" t="s">
        <v>692</v>
      </c>
      <c r="J1680" t="str">
        <f>IF($I1680="","",_xlfn.LET(_xlpm.x,VLOOKUP($I1680,'taxon-match_2026-08-31'!$A$2:$N$122,6,FALSE),IF(_xlpm.x=0,"",_xlpm.x)))</f>
        <v>de Blainville, 1830</v>
      </c>
      <c r="K1680" t="str">
        <f>IF($I1680="","",_xlfn.LET(_xlpm.x,VLOOKUP($I1680,'taxon-match_2026-08-31'!$A$2:$N$122,4,FALSE),IF(_xlpm.x=0,"",_xlpm.x)))</f>
        <v>urn:lsid:marinespecies.org:taxname:123080</v>
      </c>
      <c r="L1680" t="str">
        <f>IF($I1680="","",_xlfn.LET(_xlpm.x,VLOOKUP($I1680,'taxon-match_2026-08-31'!$A$2:$N$122,7,FALSE),IF(_xlpm.x=0,"",_xlpm.x)))</f>
        <v>Animalia</v>
      </c>
      <c r="M1680" t="str">
        <f>IF($I1680="","",_xlfn.LET(_xlpm.x,VLOOKUP($I1680,'taxon-match_2026-08-31'!$A$2:$N$122,8,FALSE),IF(_xlpm.x=0,"",_xlpm.x)))</f>
        <v>Echinodermata</v>
      </c>
      <c r="N1680" t="str">
        <f>IF($I1680="","",_xlfn.LET(_xlpm.x,VLOOKUP($I1680,'taxon-match_2026-08-31'!$A$2:$N$122,9,FALSE),IF(_xlpm.x=0,"",_xlpm.x)))</f>
        <v>Asteroidea</v>
      </c>
      <c r="O1680" t="str">
        <f>IF($I1680="","",_xlfn.LET(_xlpm.x,VLOOKUP($I1680,'taxon-match_2026-08-31'!$A$2:$N$122,10,FALSE),IF(_xlpm.x=0,"",_xlpm.x)))</f>
        <v/>
      </c>
      <c r="P1680" t="str">
        <f>IF($I1680="","",_xlfn.LET(_xlpm.x,VLOOKUP($I1680,'taxon-match_2026-08-31'!$A$2:$N$122,11,FALSE),IF(_xlpm.x=0,"",_xlpm.x)))</f>
        <v/>
      </c>
      <c r="Q1680" t="str">
        <f>IF($I1680="","",_xlfn.LET(_xlpm.x,VLOOKUP($I1680,'taxon-match_2026-08-31'!$A$2:$N$122,12,FALSE),IF(_xlpm.x=0,"",_xlpm.x)))</f>
        <v/>
      </c>
      <c r="R1680" t="str">
        <f>IF($I1680="","",_xlfn.LET(_xlpm.x,VLOOKUP($I1680,'taxon-match_2026-08-31'!$A$2:$N$122,14,FALSE),IF(_xlpm.x=0,"",_xlpm.x)))</f>
        <v/>
      </c>
      <c r="S1680" s="2" t="s">
        <v>2358</v>
      </c>
      <c r="T1680" t="s">
        <v>79</v>
      </c>
      <c r="U1680" t="s">
        <v>89</v>
      </c>
      <c r="X1680" t="str">
        <f>IF(T1680="","",_xlfn.LET(_xlpm.x,VLOOKUP(T1680,'Drop-down_menus'!$F$2:$G$16,2,FALSE),IF(_xlpm.x=0,"",_xlpm.x)))</f>
        <v/>
      </c>
      <c r="Y1680" t="str">
        <f>IF(U1680="","",_xlfn.LET(_xlpm.x,VLOOKUP(U1680,'Drop-down_menus'!$F$2:$G$16,2,FALSE),IF(_xlpm.x=0,"",_xlpm.x)))</f>
        <v/>
      </c>
      <c r="Z1680" t="str">
        <f>IF(V1680="","",_xlfn.LET(_xlpm.x,VLOOKUP(V1680,'Drop-down_menus'!$F$2:$G$16,2,FALSE),IF(_xlpm.x=0,"",_xlpm.x)))</f>
        <v/>
      </c>
      <c r="AA1680" t="str">
        <f>IF(W1680="","",_xlfn.LET(_xlpm.x,VLOOKUP(W1680,'Drop-down_menus'!$F$2:$G$16,2,FALSE),IF(_xlpm.x=0,"",_xlpm.x)))</f>
        <v/>
      </c>
      <c r="AB1680" t="s">
        <v>678</v>
      </c>
      <c r="AE1680" t="s">
        <v>689</v>
      </c>
      <c r="AH1680" s="2" t="s">
        <v>863</v>
      </c>
    </row>
    <row r="1681" spans="1:34" hidden="1" x14ac:dyDescent="0.2">
      <c r="A1681" s="2" t="s">
        <v>470</v>
      </c>
      <c r="C1681">
        <v>4015</v>
      </c>
      <c r="D1681" t="s">
        <v>700</v>
      </c>
      <c r="F1681" t="s">
        <v>688</v>
      </c>
      <c r="G1681">
        <v>3</v>
      </c>
      <c r="H1681" t="s">
        <v>688</v>
      </c>
      <c r="I1681" t="s">
        <v>688</v>
      </c>
      <c r="J1681" t="str">
        <f>IF($I1681="","",_xlfn.LET(_xlpm.x,VLOOKUP($I1681,'taxon-match_2026-08-31'!$A$2:$N$122,6,FALSE),IF(_xlpm.x=0,"",_xlpm.x)))</f>
        <v>Krøyer, 1846</v>
      </c>
      <c r="K1681" t="str">
        <f>IF($I1681="","",_xlfn.LET(_xlpm.x,VLOOKUP($I1681,'taxon-match_2026-08-31'!$A$2:$N$122,4,FALSE),IF(_xlpm.x=0,"",_xlpm.x)))</f>
        <v>urn:lsid:marinespecies.org:taxname:1137</v>
      </c>
      <c r="L1681" t="str">
        <f>IF($I1681="","",_xlfn.LET(_xlpm.x,VLOOKUP($I1681,'taxon-match_2026-08-31'!$A$2:$N$122,7,FALSE),IF(_xlpm.x=0,"",_xlpm.x)))</f>
        <v>Animalia</v>
      </c>
      <c r="M1681" t="str">
        <f>IF($I1681="","",_xlfn.LET(_xlpm.x,VLOOKUP($I1681,'taxon-match_2026-08-31'!$A$2:$N$122,8,FALSE),IF(_xlpm.x=0,"",_xlpm.x)))</f>
        <v>Arthropoda</v>
      </c>
      <c r="N1681" t="str">
        <f>IF($I1681="","",_xlfn.LET(_xlpm.x,VLOOKUP($I1681,'taxon-match_2026-08-31'!$A$2:$N$122,9,FALSE),IF(_xlpm.x=0,"",_xlpm.x)))</f>
        <v>Malacostraca</v>
      </c>
      <c r="O1681" t="str">
        <f>IF($I1681="","",_xlfn.LET(_xlpm.x,VLOOKUP($I1681,'taxon-match_2026-08-31'!$A$2:$N$122,10,FALSE),IF(_xlpm.x=0,"",_xlpm.x)))</f>
        <v>Cumacea</v>
      </c>
      <c r="P1681" t="str">
        <f>IF($I1681="","",_xlfn.LET(_xlpm.x,VLOOKUP($I1681,'taxon-match_2026-08-31'!$A$2:$N$122,11,FALSE),IF(_xlpm.x=0,"",_xlpm.x)))</f>
        <v/>
      </c>
      <c r="Q1681" t="str">
        <f>IF($I1681="","",_xlfn.LET(_xlpm.x,VLOOKUP($I1681,'taxon-match_2026-08-31'!$A$2:$N$122,12,FALSE),IF(_xlpm.x=0,"",_xlpm.x)))</f>
        <v/>
      </c>
      <c r="R1681" t="str">
        <f>IF($I1681="","",_xlfn.LET(_xlpm.x,VLOOKUP($I1681,'taxon-match_2026-08-31'!$A$2:$N$122,14,FALSE),IF(_xlpm.x=0,"",_xlpm.x)))</f>
        <v/>
      </c>
      <c r="S1681" s="2" t="s">
        <v>2359</v>
      </c>
      <c r="T1681" t="s">
        <v>79</v>
      </c>
      <c r="U1681" t="s">
        <v>89</v>
      </c>
      <c r="X1681" t="str">
        <f>IF(T1681="","",_xlfn.LET(_xlpm.x,VLOOKUP(T1681,'Drop-down_menus'!$F$2:$G$16,2,FALSE),IF(_xlpm.x=0,"",_xlpm.x)))</f>
        <v/>
      </c>
      <c r="Y1681" t="str">
        <f>IF(U1681="","",_xlfn.LET(_xlpm.x,VLOOKUP(U1681,'Drop-down_menus'!$F$2:$G$16,2,FALSE),IF(_xlpm.x=0,"",_xlpm.x)))</f>
        <v/>
      </c>
      <c r="Z1681" t="str">
        <f>IF(V1681="","",_xlfn.LET(_xlpm.x,VLOOKUP(V1681,'Drop-down_menus'!$F$2:$G$16,2,FALSE),IF(_xlpm.x=0,"",_xlpm.x)))</f>
        <v/>
      </c>
      <c r="AA1681" t="str">
        <f>IF(W1681="","",_xlfn.LET(_xlpm.x,VLOOKUP(W1681,'Drop-down_menus'!$F$2:$G$16,2,FALSE),IF(_xlpm.x=0,"",_xlpm.x)))</f>
        <v/>
      </c>
      <c r="AB1681" t="s">
        <v>678</v>
      </c>
      <c r="AE1681" t="s">
        <v>689</v>
      </c>
    </row>
    <row r="1682" spans="1:34" hidden="1" x14ac:dyDescent="0.2">
      <c r="A1682" s="2" t="s">
        <v>470</v>
      </c>
      <c r="C1682">
        <v>4016</v>
      </c>
      <c r="D1682" t="s">
        <v>700</v>
      </c>
      <c r="F1682" t="s">
        <v>831</v>
      </c>
      <c r="G1682">
        <v>1</v>
      </c>
      <c r="H1682" t="s">
        <v>831</v>
      </c>
      <c r="I1682" t="s">
        <v>831</v>
      </c>
      <c r="J1682" t="str">
        <f>IF($I1682="","",_xlfn.LET(_xlpm.x,VLOOKUP($I1682,'taxon-match_2026-08-31'!$A$2:$N$122,6,FALSE),IF(_xlpm.x=0,"",_xlpm.x)))</f>
        <v>Haworth, 1825</v>
      </c>
      <c r="K1682" t="str">
        <f>IF($I1682="","",_xlfn.LET(_xlpm.x,VLOOKUP($I1682,'taxon-match_2026-08-31'!$A$2:$N$122,4,FALSE),IF(_xlpm.x=0,"",_xlpm.x)))</f>
        <v>urn:lsid:marinespecies.org:taxname:2824</v>
      </c>
      <c r="L1682" t="str">
        <f>IF($I1682="","",_xlfn.LET(_xlpm.x,VLOOKUP($I1682,'taxon-match_2026-08-31'!$A$2:$N$122,7,FALSE),IF(_xlpm.x=0,"",_xlpm.x)))</f>
        <v>Animalia</v>
      </c>
      <c r="M1682" t="str">
        <f>IF($I1682="","",_xlfn.LET(_xlpm.x,VLOOKUP($I1682,'taxon-match_2026-08-31'!$A$2:$N$122,8,FALSE),IF(_xlpm.x=0,"",_xlpm.x)))</f>
        <v>Arthropoda</v>
      </c>
      <c r="N1682" t="str">
        <f>IF($I1682="","",_xlfn.LET(_xlpm.x,VLOOKUP($I1682,'taxon-match_2026-08-31'!$A$2:$N$122,9,FALSE),IF(_xlpm.x=0,"",_xlpm.x)))</f>
        <v>Malacostraca</v>
      </c>
      <c r="O1682" t="str">
        <f>IF($I1682="","",_xlfn.LET(_xlpm.x,VLOOKUP($I1682,'taxon-match_2026-08-31'!$A$2:$N$122,10,FALSE),IF(_xlpm.x=0,"",_xlpm.x)))</f>
        <v>Mysidacea</v>
      </c>
      <c r="P1682" t="str">
        <f>IF($I1682="","",_xlfn.LET(_xlpm.x,VLOOKUP($I1682,'taxon-match_2026-08-31'!$A$2:$N$122,11,FALSE),IF(_xlpm.x=0,"",_xlpm.x)))</f>
        <v/>
      </c>
      <c r="Q1682" t="str">
        <f>IF($I1682="","",_xlfn.LET(_xlpm.x,VLOOKUP($I1682,'taxon-match_2026-08-31'!$A$2:$N$122,12,FALSE),IF(_xlpm.x=0,"",_xlpm.x)))</f>
        <v/>
      </c>
      <c r="R1682" t="str">
        <f>IF($I1682="","",_xlfn.LET(_xlpm.x,VLOOKUP($I1682,'taxon-match_2026-08-31'!$A$2:$N$122,14,FALSE),IF(_xlpm.x=0,"",_xlpm.x)))</f>
        <v/>
      </c>
      <c r="S1682" s="2" t="s">
        <v>2359</v>
      </c>
      <c r="T1682" t="s">
        <v>79</v>
      </c>
      <c r="U1682" t="s">
        <v>89</v>
      </c>
      <c r="X1682" t="str">
        <f>IF(T1682="","",_xlfn.LET(_xlpm.x,VLOOKUP(T1682,'Drop-down_menus'!$F$2:$G$16,2,FALSE),IF(_xlpm.x=0,"",_xlpm.x)))</f>
        <v/>
      </c>
      <c r="Y1682" t="str">
        <f>IF(U1682="","",_xlfn.LET(_xlpm.x,VLOOKUP(U1682,'Drop-down_menus'!$F$2:$G$16,2,FALSE),IF(_xlpm.x=0,"",_xlpm.x)))</f>
        <v/>
      </c>
      <c r="Z1682" t="str">
        <f>IF(V1682="","",_xlfn.LET(_xlpm.x,VLOOKUP(V1682,'Drop-down_menus'!$F$2:$G$16,2,FALSE),IF(_xlpm.x=0,"",_xlpm.x)))</f>
        <v/>
      </c>
      <c r="AA1682" t="str">
        <f>IF(W1682="","",_xlfn.LET(_xlpm.x,VLOOKUP(W1682,'Drop-down_menus'!$F$2:$G$16,2,FALSE),IF(_xlpm.x=0,"",_xlpm.x)))</f>
        <v/>
      </c>
      <c r="AB1682" t="s">
        <v>678</v>
      </c>
      <c r="AE1682" t="s">
        <v>689</v>
      </c>
    </row>
    <row r="1683" spans="1:34" x14ac:dyDescent="0.2">
      <c r="A1683" s="2" t="s">
        <v>470</v>
      </c>
      <c r="C1683">
        <v>4017</v>
      </c>
      <c r="D1683" t="s">
        <v>700</v>
      </c>
      <c r="F1683" t="s">
        <v>832</v>
      </c>
      <c r="G1683">
        <v>2</v>
      </c>
      <c r="H1683" t="s">
        <v>832</v>
      </c>
      <c r="I1683" t="s">
        <v>832</v>
      </c>
      <c r="J1683" t="str">
        <f>IF($I1683="","",_xlfn.LET(_xlpm.x,VLOOKUP($I1683,'taxon-match_2026-08-31'!$A$2:$N$122,6,FALSE),IF(_xlpm.x=0,"",_xlpm.x)))</f>
        <v>Eights, 1852</v>
      </c>
      <c r="K1683" t="str">
        <f>IF($I1683="","",_xlfn.LET(_xlpm.x,VLOOKUP($I1683,'taxon-match_2026-08-31'!$A$2:$N$122,4,FALSE),IF(_xlpm.x=0,"",_xlpm.x)))</f>
        <v>urn:lsid:marinespecies.org:taxname:174803</v>
      </c>
      <c r="L1683" t="str">
        <f>IF($I1683="","",_xlfn.LET(_xlpm.x,VLOOKUP($I1683,'taxon-match_2026-08-31'!$A$2:$N$122,7,FALSE),IF(_xlpm.x=0,"",_xlpm.x)))</f>
        <v>Animalia</v>
      </c>
      <c r="M1683" t="str">
        <f>IF($I1683="","",_xlfn.LET(_xlpm.x,VLOOKUP($I1683,'taxon-match_2026-08-31'!$A$2:$N$122,8,FALSE),IF(_xlpm.x=0,"",_xlpm.x)))</f>
        <v>Arthropoda</v>
      </c>
      <c r="N1683" t="str">
        <f>IF($I1683="","",_xlfn.LET(_xlpm.x,VLOOKUP($I1683,'taxon-match_2026-08-31'!$A$2:$N$122,9,FALSE),IF(_xlpm.x=0,"",_xlpm.x)))</f>
        <v>Malacostraca</v>
      </c>
      <c r="O1683" t="str">
        <f>IF($I1683="","",_xlfn.LET(_xlpm.x,VLOOKUP($I1683,'taxon-match_2026-08-31'!$A$2:$N$122,10,FALSE),IF(_xlpm.x=0,"",_xlpm.x)))</f>
        <v>Isopoda</v>
      </c>
      <c r="P1683" t="str">
        <f>IF($I1683="","",_xlfn.LET(_xlpm.x,VLOOKUP($I1683,'taxon-match_2026-08-31'!$A$2:$N$122,11,FALSE),IF(_xlpm.x=0,"",_xlpm.x)))</f>
        <v>Chaetiliidae</v>
      </c>
      <c r="Q1683" t="str">
        <f>IF($I1683="","",_xlfn.LET(_xlpm.x,VLOOKUP($I1683,'taxon-match_2026-08-31'!$A$2:$N$122,12,FALSE),IF(_xlpm.x=0,"",_xlpm.x)))</f>
        <v>Glyptonotus</v>
      </c>
      <c r="R1683" t="str">
        <f>IF($I1683="","",_xlfn.LET(_xlpm.x,VLOOKUP($I1683,'taxon-match_2026-08-31'!$A$2:$N$122,14,FALSE),IF(_xlpm.x=0,"",_xlpm.x)))</f>
        <v>antarcticus</v>
      </c>
      <c r="S1683" s="2" t="s">
        <v>2609</v>
      </c>
      <c r="T1683" t="s">
        <v>79</v>
      </c>
      <c r="U1683" t="s">
        <v>89</v>
      </c>
      <c r="X1683" t="str">
        <f>IF(T1683="","",_xlfn.LET(_xlpm.x,VLOOKUP(T1683,'Drop-down_menus'!$F$2:$G$16,2,FALSE),IF(_xlpm.x=0,"",_xlpm.x)))</f>
        <v/>
      </c>
      <c r="Y1683" t="str">
        <f>IF(U1683="","",_xlfn.LET(_xlpm.x,VLOOKUP(U1683,'Drop-down_menus'!$F$2:$G$16,2,FALSE),IF(_xlpm.x=0,"",_xlpm.x)))</f>
        <v/>
      </c>
      <c r="Z1683" t="str">
        <f>IF(V1683="","",_xlfn.LET(_xlpm.x,VLOOKUP(V1683,'Drop-down_menus'!$F$2:$G$16,2,FALSE),IF(_xlpm.x=0,"",_xlpm.x)))</f>
        <v/>
      </c>
      <c r="AA1683" t="str">
        <f>IF(W1683="","",_xlfn.LET(_xlpm.x,VLOOKUP(W1683,'Drop-down_menus'!$F$2:$G$16,2,FALSE),IF(_xlpm.x=0,"",_xlpm.x)))</f>
        <v/>
      </c>
      <c r="AH1683" s="2" t="s">
        <v>857</v>
      </c>
    </row>
    <row r="1684" spans="1:34" hidden="1" x14ac:dyDescent="0.2">
      <c r="A1684" s="2" t="s">
        <v>379</v>
      </c>
      <c r="C1684">
        <v>3169</v>
      </c>
      <c r="D1684" t="s">
        <v>837</v>
      </c>
      <c r="I1684" t="s">
        <v>2611</v>
      </c>
      <c r="J1684" t="str">
        <f>IF($I1684="","",_xlfn.LET(_xlpm.x,VLOOKUP($I1684,'taxon-match_2026-08-31'!$A$2:$N$122,6,FALSE),IF(_xlpm.x=0,"",_xlpm.x)))</f>
        <v/>
      </c>
      <c r="K1684" t="str">
        <f>IF($I1684="","",_xlfn.LET(_xlpm.x,VLOOKUP($I1684,'taxon-match_2026-08-31'!$A$2:$N$122,4,FALSE),IF(_xlpm.x=0,"",_xlpm.x)))</f>
        <v/>
      </c>
      <c r="L1684" t="str">
        <f>IF($I1684="","",_xlfn.LET(_xlpm.x,VLOOKUP($I1684,'taxon-match_2026-08-31'!$A$2:$N$122,7,FALSE),IF(_xlpm.x=0,"",_xlpm.x)))</f>
        <v/>
      </c>
      <c r="M1684" t="str">
        <f>IF($I1684="","",_xlfn.LET(_xlpm.x,VLOOKUP($I1684,'taxon-match_2026-08-31'!$A$2:$N$122,8,FALSE),IF(_xlpm.x=0,"",_xlpm.x)))</f>
        <v/>
      </c>
      <c r="N1684" t="str">
        <f>IF($I1684="","",_xlfn.LET(_xlpm.x,VLOOKUP($I1684,'taxon-match_2026-08-31'!$A$2:$N$122,9,FALSE),IF(_xlpm.x=0,"",_xlpm.x)))</f>
        <v/>
      </c>
      <c r="O1684" t="str">
        <f>IF($I1684="","",_xlfn.LET(_xlpm.x,VLOOKUP($I1684,'taxon-match_2026-08-31'!$A$2:$N$122,10,FALSE),IF(_xlpm.x=0,"",_xlpm.x)))</f>
        <v/>
      </c>
      <c r="P1684" t="str">
        <f>IF($I1684="","",_xlfn.LET(_xlpm.x,VLOOKUP($I1684,'taxon-match_2026-08-31'!$A$2:$N$122,11,FALSE),IF(_xlpm.x=0,"",_xlpm.x)))</f>
        <v/>
      </c>
      <c r="Q1684" t="str">
        <f>IF($I1684="","",_xlfn.LET(_xlpm.x,VLOOKUP($I1684,'taxon-match_2026-08-31'!$A$2:$N$122,12,FALSE),IF(_xlpm.x=0,"",_xlpm.x)))</f>
        <v/>
      </c>
      <c r="R1684" t="str">
        <f>IF($I1684="","",_xlfn.LET(_xlpm.x,VLOOKUP($I1684,'taxon-match_2026-08-31'!$A$2:$N$122,14,FALSE),IF(_xlpm.x=0,"",_xlpm.x)))</f>
        <v/>
      </c>
      <c r="T1684" t="s">
        <v>61</v>
      </c>
      <c r="X1684" t="str">
        <f>IF(T1684="","",_xlfn.LET(_xlpm.x,VLOOKUP(T1684,'Drop-down_menus'!$F$2:$G$16,2,FALSE),IF(_xlpm.x=0,"",_xlpm.x)))</f>
        <v>https://orcid.org/0000-0001-5748-602X</v>
      </c>
      <c r="Y1684" t="str">
        <f>IF(U1684="","",_xlfn.LET(_xlpm.x,VLOOKUP(U1684,'Drop-down_menus'!$F$2:$G$16,2,FALSE),IF(_xlpm.x=0,"",_xlpm.x)))</f>
        <v/>
      </c>
      <c r="Z1684" t="str">
        <f>IF(V1684="","",_xlfn.LET(_xlpm.x,VLOOKUP(V1684,'Drop-down_menus'!$F$2:$G$16,2,FALSE),IF(_xlpm.x=0,"",_xlpm.x)))</f>
        <v/>
      </c>
      <c r="AA1684" t="str">
        <f>IF(W1684="","",_xlfn.LET(_xlpm.x,VLOOKUP(W1684,'Drop-down_menus'!$F$2:$G$16,2,FALSE),IF(_xlpm.x=0,"",_xlpm.x)))</f>
        <v/>
      </c>
      <c r="AE1684" t="s">
        <v>739</v>
      </c>
      <c r="AH1684" s="2" t="s">
        <v>838</v>
      </c>
    </row>
    <row r="1685" spans="1:34" hidden="1" x14ac:dyDescent="0.2">
      <c r="A1685" s="2" t="s">
        <v>379</v>
      </c>
      <c r="C1685">
        <v>3170</v>
      </c>
      <c r="D1685" t="s">
        <v>837</v>
      </c>
      <c r="I1685" t="s">
        <v>2611</v>
      </c>
      <c r="J1685" t="str">
        <f>IF($I1685="","",_xlfn.LET(_xlpm.x,VLOOKUP($I1685,'taxon-match_2026-08-31'!$A$2:$N$122,6,FALSE),IF(_xlpm.x=0,"",_xlpm.x)))</f>
        <v/>
      </c>
      <c r="K1685" t="str">
        <f>IF($I1685="","",_xlfn.LET(_xlpm.x,VLOOKUP($I1685,'taxon-match_2026-08-31'!$A$2:$N$122,4,FALSE),IF(_xlpm.x=0,"",_xlpm.x)))</f>
        <v/>
      </c>
      <c r="L1685" t="str">
        <f>IF($I1685="","",_xlfn.LET(_xlpm.x,VLOOKUP($I1685,'taxon-match_2026-08-31'!$A$2:$N$122,7,FALSE),IF(_xlpm.x=0,"",_xlpm.x)))</f>
        <v/>
      </c>
      <c r="M1685" t="str">
        <f>IF($I1685="","",_xlfn.LET(_xlpm.x,VLOOKUP($I1685,'taxon-match_2026-08-31'!$A$2:$N$122,8,FALSE),IF(_xlpm.x=0,"",_xlpm.x)))</f>
        <v/>
      </c>
      <c r="N1685" t="str">
        <f>IF($I1685="","",_xlfn.LET(_xlpm.x,VLOOKUP($I1685,'taxon-match_2026-08-31'!$A$2:$N$122,9,FALSE),IF(_xlpm.x=0,"",_xlpm.x)))</f>
        <v/>
      </c>
      <c r="O1685" t="str">
        <f>IF($I1685="","",_xlfn.LET(_xlpm.x,VLOOKUP($I1685,'taxon-match_2026-08-31'!$A$2:$N$122,10,FALSE),IF(_xlpm.x=0,"",_xlpm.x)))</f>
        <v/>
      </c>
      <c r="P1685" t="str">
        <f>IF($I1685="","",_xlfn.LET(_xlpm.x,VLOOKUP($I1685,'taxon-match_2026-08-31'!$A$2:$N$122,11,FALSE),IF(_xlpm.x=0,"",_xlpm.x)))</f>
        <v/>
      </c>
      <c r="Q1685" t="str">
        <f>IF($I1685="","",_xlfn.LET(_xlpm.x,VLOOKUP($I1685,'taxon-match_2026-08-31'!$A$2:$N$122,12,FALSE),IF(_xlpm.x=0,"",_xlpm.x)))</f>
        <v/>
      </c>
      <c r="R1685" t="str">
        <f>IF($I1685="","",_xlfn.LET(_xlpm.x,VLOOKUP($I1685,'taxon-match_2026-08-31'!$A$2:$N$122,14,FALSE),IF(_xlpm.x=0,"",_xlpm.x)))</f>
        <v/>
      </c>
      <c r="T1685" t="s">
        <v>61</v>
      </c>
      <c r="X1685" t="str">
        <f>IF(T1685="","",_xlfn.LET(_xlpm.x,VLOOKUP(T1685,'Drop-down_menus'!$F$2:$G$16,2,FALSE),IF(_xlpm.x=0,"",_xlpm.x)))</f>
        <v>https://orcid.org/0000-0001-5748-602X</v>
      </c>
      <c r="Y1685" t="str">
        <f>IF(U1685="","",_xlfn.LET(_xlpm.x,VLOOKUP(U1685,'Drop-down_menus'!$F$2:$G$16,2,FALSE),IF(_xlpm.x=0,"",_xlpm.x)))</f>
        <v/>
      </c>
      <c r="Z1685" t="str">
        <f>IF(V1685="","",_xlfn.LET(_xlpm.x,VLOOKUP(V1685,'Drop-down_menus'!$F$2:$G$16,2,FALSE),IF(_xlpm.x=0,"",_xlpm.x)))</f>
        <v/>
      </c>
      <c r="AA1685" t="str">
        <f>IF(W1685="","",_xlfn.LET(_xlpm.x,VLOOKUP(W1685,'Drop-down_menus'!$F$2:$G$16,2,FALSE),IF(_xlpm.x=0,"",_xlpm.x)))</f>
        <v/>
      </c>
      <c r="AE1685" t="s">
        <v>739</v>
      </c>
      <c r="AH1685" s="2" t="s">
        <v>839</v>
      </c>
    </row>
    <row r="1686" spans="1:34" hidden="1" x14ac:dyDescent="0.2">
      <c r="A1686" s="2" t="s">
        <v>379</v>
      </c>
      <c r="C1686">
        <v>3171</v>
      </c>
      <c r="D1686" t="s">
        <v>837</v>
      </c>
      <c r="I1686" t="s">
        <v>2611</v>
      </c>
      <c r="J1686" t="str">
        <f>IF($I1686="","",_xlfn.LET(_xlpm.x,VLOOKUP($I1686,'taxon-match_2026-08-31'!$A$2:$N$122,6,FALSE),IF(_xlpm.x=0,"",_xlpm.x)))</f>
        <v/>
      </c>
      <c r="K1686" t="str">
        <f>IF($I1686="","",_xlfn.LET(_xlpm.x,VLOOKUP($I1686,'taxon-match_2026-08-31'!$A$2:$N$122,4,FALSE),IF(_xlpm.x=0,"",_xlpm.x)))</f>
        <v/>
      </c>
      <c r="L1686" t="str">
        <f>IF($I1686="","",_xlfn.LET(_xlpm.x,VLOOKUP($I1686,'taxon-match_2026-08-31'!$A$2:$N$122,7,FALSE),IF(_xlpm.x=0,"",_xlpm.x)))</f>
        <v/>
      </c>
      <c r="M1686" t="str">
        <f>IF($I1686="","",_xlfn.LET(_xlpm.x,VLOOKUP($I1686,'taxon-match_2026-08-31'!$A$2:$N$122,8,FALSE),IF(_xlpm.x=0,"",_xlpm.x)))</f>
        <v/>
      </c>
      <c r="N1686" t="str">
        <f>IF($I1686="","",_xlfn.LET(_xlpm.x,VLOOKUP($I1686,'taxon-match_2026-08-31'!$A$2:$N$122,9,FALSE),IF(_xlpm.x=0,"",_xlpm.x)))</f>
        <v/>
      </c>
      <c r="O1686" t="str">
        <f>IF($I1686="","",_xlfn.LET(_xlpm.x,VLOOKUP($I1686,'taxon-match_2026-08-31'!$A$2:$N$122,10,FALSE),IF(_xlpm.x=0,"",_xlpm.x)))</f>
        <v/>
      </c>
      <c r="P1686" t="str">
        <f>IF($I1686="","",_xlfn.LET(_xlpm.x,VLOOKUP($I1686,'taxon-match_2026-08-31'!$A$2:$N$122,11,FALSE),IF(_xlpm.x=0,"",_xlpm.x)))</f>
        <v/>
      </c>
      <c r="Q1686" t="str">
        <f>IF($I1686="","",_xlfn.LET(_xlpm.x,VLOOKUP($I1686,'taxon-match_2026-08-31'!$A$2:$N$122,12,FALSE),IF(_xlpm.x=0,"",_xlpm.x)))</f>
        <v/>
      </c>
      <c r="R1686" t="str">
        <f>IF($I1686="","",_xlfn.LET(_xlpm.x,VLOOKUP($I1686,'taxon-match_2026-08-31'!$A$2:$N$122,14,FALSE),IF(_xlpm.x=0,"",_xlpm.x)))</f>
        <v/>
      </c>
      <c r="T1686" t="s">
        <v>61</v>
      </c>
      <c r="X1686" t="str">
        <f>IF(T1686="","",_xlfn.LET(_xlpm.x,VLOOKUP(T1686,'Drop-down_menus'!$F$2:$G$16,2,FALSE),IF(_xlpm.x=0,"",_xlpm.x)))</f>
        <v>https://orcid.org/0000-0001-5748-602X</v>
      </c>
      <c r="Y1686" t="str">
        <f>IF(U1686="","",_xlfn.LET(_xlpm.x,VLOOKUP(U1686,'Drop-down_menus'!$F$2:$G$16,2,FALSE),IF(_xlpm.x=0,"",_xlpm.x)))</f>
        <v/>
      </c>
      <c r="Z1686" t="str">
        <f>IF(V1686="","",_xlfn.LET(_xlpm.x,VLOOKUP(V1686,'Drop-down_menus'!$F$2:$G$16,2,FALSE),IF(_xlpm.x=0,"",_xlpm.x)))</f>
        <v/>
      </c>
      <c r="AA1686" t="str">
        <f>IF(W1686="","",_xlfn.LET(_xlpm.x,VLOOKUP(W1686,'Drop-down_menus'!$F$2:$G$16,2,FALSE),IF(_xlpm.x=0,"",_xlpm.x)))</f>
        <v/>
      </c>
      <c r="AE1686" t="s">
        <v>739</v>
      </c>
      <c r="AH1686" s="2" t="s">
        <v>840</v>
      </c>
    </row>
    <row r="1687" spans="1:34" hidden="1" x14ac:dyDescent="0.2">
      <c r="A1687" s="2" t="s">
        <v>463</v>
      </c>
      <c r="C1687">
        <v>3881</v>
      </c>
      <c r="D1687" t="s">
        <v>837</v>
      </c>
      <c r="I1687" t="s">
        <v>2611</v>
      </c>
      <c r="J1687" t="str">
        <f>IF($I1687="","",_xlfn.LET(_xlpm.x,VLOOKUP($I1687,'taxon-match_2026-08-31'!$A$2:$N$122,6,FALSE),IF(_xlpm.x=0,"",_xlpm.x)))</f>
        <v/>
      </c>
      <c r="K1687" t="str">
        <f>IF($I1687="","",_xlfn.LET(_xlpm.x,VLOOKUP($I1687,'taxon-match_2026-08-31'!$A$2:$N$122,4,FALSE),IF(_xlpm.x=0,"",_xlpm.x)))</f>
        <v/>
      </c>
      <c r="L1687" t="str">
        <f>IF($I1687="","",_xlfn.LET(_xlpm.x,VLOOKUP($I1687,'taxon-match_2026-08-31'!$A$2:$N$122,7,FALSE),IF(_xlpm.x=0,"",_xlpm.x)))</f>
        <v/>
      </c>
      <c r="M1687" t="str">
        <f>IF($I1687="","",_xlfn.LET(_xlpm.x,VLOOKUP($I1687,'taxon-match_2026-08-31'!$A$2:$N$122,8,FALSE),IF(_xlpm.x=0,"",_xlpm.x)))</f>
        <v/>
      </c>
      <c r="N1687" t="str">
        <f>IF($I1687="","",_xlfn.LET(_xlpm.x,VLOOKUP($I1687,'taxon-match_2026-08-31'!$A$2:$N$122,9,FALSE),IF(_xlpm.x=0,"",_xlpm.x)))</f>
        <v/>
      </c>
      <c r="O1687" t="str">
        <f>IF($I1687="","",_xlfn.LET(_xlpm.x,VLOOKUP($I1687,'taxon-match_2026-08-31'!$A$2:$N$122,10,FALSE),IF(_xlpm.x=0,"",_xlpm.x)))</f>
        <v/>
      </c>
      <c r="P1687" t="str">
        <f>IF($I1687="","",_xlfn.LET(_xlpm.x,VLOOKUP($I1687,'taxon-match_2026-08-31'!$A$2:$N$122,11,FALSE),IF(_xlpm.x=0,"",_xlpm.x)))</f>
        <v/>
      </c>
      <c r="Q1687" t="str">
        <f>IF($I1687="","",_xlfn.LET(_xlpm.x,VLOOKUP($I1687,'taxon-match_2026-08-31'!$A$2:$N$122,12,FALSE),IF(_xlpm.x=0,"",_xlpm.x)))</f>
        <v/>
      </c>
      <c r="R1687" t="str">
        <f>IF($I1687="","",_xlfn.LET(_xlpm.x,VLOOKUP($I1687,'taxon-match_2026-08-31'!$A$2:$N$122,14,FALSE),IF(_xlpm.x=0,"",_xlpm.x)))</f>
        <v/>
      </c>
      <c r="T1687" t="s">
        <v>61</v>
      </c>
      <c r="X1687" t="str">
        <f>IF(T1687="","",_xlfn.LET(_xlpm.x,VLOOKUP(T1687,'Drop-down_menus'!$F$2:$G$16,2,FALSE),IF(_xlpm.x=0,"",_xlpm.x)))</f>
        <v>https://orcid.org/0000-0001-5748-602X</v>
      </c>
      <c r="Y1687" t="str">
        <f>IF(U1687="","",_xlfn.LET(_xlpm.x,VLOOKUP(U1687,'Drop-down_menus'!$F$2:$G$16,2,FALSE),IF(_xlpm.x=0,"",_xlpm.x)))</f>
        <v/>
      </c>
      <c r="Z1687" t="str">
        <f>IF(V1687="","",_xlfn.LET(_xlpm.x,VLOOKUP(V1687,'Drop-down_menus'!$F$2:$G$16,2,FALSE),IF(_xlpm.x=0,"",_xlpm.x)))</f>
        <v/>
      </c>
      <c r="AA1687" t="str">
        <f>IF(W1687="","",_xlfn.LET(_xlpm.x,VLOOKUP(W1687,'Drop-down_menus'!$F$2:$G$16,2,FALSE),IF(_xlpm.x=0,"",_xlpm.x)))</f>
        <v/>
      </c>
      <c r="AE1687" t="s">
        <v>739</v>
      </c>
      <c r="AH1687" s="2" t="s">
        <v>838</v>
      </c>
    </row>
    <row r="1688" spans="1:34" hidden="1" x14ac:dyDescent="0.2">
      <c r="A1688" s="2" t="s">
        <v>444</v>
      </c>
      <c r="C1688">
        <v>3882</v>
      </c>
      <c r="D1688" t="s">
        <v>837</v>
      </c>
      <c r="I1688" t="s">
        <v>2611</v>
      </c>
      <c r="J1688" t="str">
        <f>IF($I1688="","",_xlfn.LET(_xlpm.x,VLOOKUP($I1688,'taxon-match_2026-08-31'!$A$2:$N$122,6,FALSE),IF(_xlpm.x=0,"",_xlpm.x)))</f>
        <v/>
      </c>
      <c r="K1688" t="str">
        <f>IF($I1688="","",_xlfn.LET(_xlpm.x,VLOOKUP($I1688,'taxon-match_2026-08-31'!$A$2:$N$122,4,FALSE),IF(_xlpm.x=0,"",_xlpm.x)))</f>
        <v/>
      </c>
      <c r="L1688" t="str">
        <f>IF($I1688="","",_xlfn.LET(_xlpm.x,VLOOKUP($I1688,'taxon-match_2026-08-31'!$A$2:$N$122,7,FALSE),IF(_xlpm.x=0,"",_xlpm.x)))</f>
        <v/>
      </c>
      <c r="M1688" t="str">
        <f>IF($I1688="","",_xlfn.LET(_xlpm.x,VLOOKUP($I1688,'taxon-match_2026-08-31'!$A$2:$N$122,8,FALSE),IF(_xlpm.x=0,"",_xlpm.x)))</f>
        <v/>
      </c>
      <c r="N1688" t="str">
        <f>IF($I1688="","",_xlfn.LET(_xlpm.x,VLOOKUP($I1688,'taxon-match_2026-08-31'!$A$2:$N$122,9,FALSE),IF(_xlpm.x=0,"",_xlpm.x)))</f>
        <v/>
      </c>
      <c r="O1688" t="str">
        <f>IF($I1688="","",_xlfn.LET(_xlpm.x,VLOOKUP($I1688,'taxon-match_2026-08-31'!$A$2:$N$122,10,FALSE),IF(_xlpm.x=0,"",_xlpm.x)))</f>
        <v/>
      </c>
      <c r="P1688" t="str">
        <f>IF($I1688="","",_xlfn.LET(_xlpm.x,VLOOKUP($I1688,'taxon-match_2026-08-31'!$A$2:$N$122,11,FALSE),IF(_xlpm.x=0,"",_xlpm.x)))</f>
        <v/>
      </c>
      <c r="Q1688" t="str">
        <f>IF($I1688="","",_xlfn.LET(_xlpm.x,VLOOKUP($I1688,'taxon-match_2026-08-31'!$A$2:$N$122,12,FALSE),IF(_xlpm.x=0,"",_xlpm.x)))</f>
        <v/>
      </c>
      <c r="R1688" t="str">
        <f>IF($I1688="","",_xlfn.LET(_xlpm.x,VLOOKUP($I1688,'taxon-match_2026-08-31'!$A$2:$N$122,14,FALSE),IF(_xlpm.x=0,"",_xlpm.x)))</f>
        <v/>
      </c>
      <c r="T1688" t="s">
        <v>61</v>
      </c>
      <c r="X1688" t="str">
        <f>IF(T1688="","",_xlfn.LET(_xlpm.x,VLOOKUP(T1688,'Drop-down_menus'!$F$2:$G$16,2,FALSE),IF(_xlpm.x=0,"",_xlpm.x)))</f>
        <v>https://orcid.org/0000-0001-5748-602X</v>
      </c>
      <c r="Y1688" t="str">
        <f>IF(U1688="","",_xlfn.LET(_xlpm.x,VLOOKUP(U1688,'Drop-down_menus'!$F$2:$G$16,2,FALSE),IF(_xlpm.x=0,"",_xlpm.x)))</f>
        <v/>
      </c>
      <c r="Z1688" t="str">
        <f>IF(V1688="","",_xlfn.LET(_xlpm.x,VLOOKUP(V1688,'Drop-down_menus'!$F$2:$G$16,2,FALSE),IF(_xlpm.x=0,"",_xlpm.x)))</f>
        <v/>
      </c>
      <c r="AA1688" t="str">
        <f>IF(W1688="","",_xlfn.LET(_xlpm.x,VLOOKUP(W1688,'Drop-down_menus'!$F$2:$G$16,2,FALSE),IF(_xlpm.x=0,"",_xlpm.x)))</f>
        <v/>
      </c>
      <c r="AE1688" t="s">
        <v>739</v>
      </c>
      <c r="AH1688" s="2" t="s">
        <v>838</v>
      </c>
    </row>
    <row r="1689" spans="1:34" hidden="1" x14ac:dyDescent="0.2">
      <c r="A1689" s="2" t="s">
        <v>454</v>
      </c>
      <c r="C1689">
        <v>3883</v>
      </c>
      <c r="D1689" t="s">
        <v>837</v>
      </c>
      <c r="I1689" t="s">
        <v>2611</v>
      </c>
      <c r="J1689" t="str">
        <f>IF($I1689="","",_xlfn.LET(_xlpm.x,VLOOKUP($I1689,'taxon-match_2026-08-31'!$A$2:$N$122,6,FALSE),IF(_xlpm.x=0,"",_xlpm.x)))</f>
        <v/>
      </c>
      <c r="K1689" t="str">
        <f>IF($I1689="","",_xlfn.LET(_xlpm.x,VLOOKUP($I1689,'taxon-match_2026-08-31'!$A$2:$N$122,4,FALSE),IF(_xlpm.x=0,"",_xlpm.x)))</f>
        <v/>
      </c>
      <c r="L1689" t="str">
        <f>IF($I1689="","",_xlfn.LET(_xlpm.x,VLOOKUP($I1689,'taxon-match_2026-08-31'!$A$2:$N$122,7,FALSE),IF(_xlpm.x=0,"",_xlpm.x)))</f>
        <v/>
      </c>
      <c r="M1689" t="str">
        <f>IF($I1689="","",_xlfn.LET(_xlpm.x,VLOOKUP($I1689,'taxon-match_2026-08-31'!$A$2:$N$122,8,FALSE),IF(_xlpm.x=0,"",_xlpm.x)))</f>
        <v/>
      </c>
      <c r="N1689" t="str">
        <f>IF($I1689="","",_xlfn.LET(_xlpm.x,VLOOKUP($I1689,'taxon-match_2026-08-31'!$A$2:$N$122,9,FALSE),IF(_xlpm.x=0,"",_xlpm.x)))</f>
        <v/>
      </c>
      <c r="O1689" t="str">
        <f>IF($I1689="","",_xlfn.LET(_xlpm.x,VLOOKUP($I1689,'taxon-match_2026-08-31'!$A$2:$N$122,10,FALSE),IF(_xlpm.x=0,"",_xlpm.x)))</f>
        <v/>
      </c>
      <c r="P1689" t="str">
        <f>IF($I1689="","",_xlfn.LET(_xlpm.x,VLOOKUP($I1689,'taxon-match_2026-08-31'!$A$2:$N$122,11,FALSE),IF(_xlpm.x=0,"",_xlpm.x)))</f>
        <v/>
      </c>
      <c r="Q1689" t="str">
        <f>IF($I1689="","",_xlfn.LET(_xlpm.x,VLOOKUP($I1689,'taxon-match_2026-08-31'!$A$2:$N$122,12,FALSE),IF(_xlpm.x=0,"",_xlpm.x)))</f>
        <v/>
      </c>
      <c r="R1689" t="str">
        <f>IF($I1689="","",_xlfn.LET(_xlpm.x,VLOOKUP($I1689,'taxon-match_2026-08-31'!$A$2:$N$122,14,FALSE),IF(_xlpm.x=0,"",_xlpm.x)))</f>
        <v/>
      </c>
      <c r="T1689" t="s">
        <v>61</v>
      </c>
      <c r="X1689" t="str">
        <f>IF(T1689="","",_xlfn.LET(_xlpm.x,VLOOKUP(T1689,'Drop-down_menus'!$F$2:$G$16,2,FALSE),IF(_xlpm.x=0,"",_xlpm.x)))</f>
        <v>https://orcid.org/0000-0001-5748-602X</v>
      </c>
      <c r="Y1689" t="str">
        <f>IF(U1689="","",_xlfn.LET(_xlpm.x,VLOOKUP(U1689,'Drop-down_menus'!$F$2:$G$16,2,FALSE),IF(_xlpm.x=0,"",_xlpm.x)))</f>
        <v/>
      </c>
      <c r="Z1689" t="str">
        <f>IF(V1689="","",_xlfn.LET(_xlpm.x,VLOOKUP(V1689,'Drop-down_menus'!$F$2:$G$16,2,FALSE),IF(_xlpm.x=0,"",_xlpm.x)))</f>
        <v/>
      </c>
      <c r="AA1689" t="str">
        <f>IF(W1689="","",_xlfn.LET(_xlpm.x,VLOOKUP(W1689,'Drop-down_menus'!$F$2:$G$16,2,FALSE),IF(_xlpm.x=0,"",_xlpm.x)))</f>
        <v/>
      </c>
      <c r="AE1689" t="s">
        <v>739</v>
      </c>
      <c r="AH1689" s="2" t="s">
        <v>838</v>
      </c>
    </row>
    <row r="1690" spans="1:34" hidden="1" x14ac:dyDescent="0.2">
      <c r="A1690" s="2" t="s">
        <v>456</v>
      </c>
      <c r="C1690">
        <v>3884</v>
      </c>
      <c r="D1690" t="s">
        <v>837</v>
      </c>
      <c r="I1690" t="s">
        <v>2611</v>
      </c>
      <c r="J1690" t="str">
        <f>IF($I1690="","",_xlfn.LET(_xlpm.x,VLOOKUP($I1690,'taxon-match_2026-08-31'!$A$2:$N$122,6,FALSE),IF(_xlpm.x=0,"",_xlpm.x)))</f>
        <v/>
      </c>
      <c r="K1690" t="str">
        <f>IF($I1690="","",_xlfn.LET(_xlpm.x,VLOOKUP($I1690,'taxon-match_2026-08-31'!$A$2:$N$122,4,FALSE),IF(_xlpm.x=0,"",_xlpm.x)))</f>
        <v/>
      </c>
      <c r="L1690" t="str">
        <f>IF($I1690="","",_xlfn.LET(_xlpm.x,VLOOKUP($I1690,'taxon-match_2026-08-31'!$A$2:$N$122,7,FALSE),IF(_xlpm.x=0,"",_xlpm.x)))</f>
        <v/>
      </c>
      <c r="M1690" t="str">
        <f>IF($I1690="","",_xlfn.LET(_xlpm.x,VLOOKUP($I1690,'taxon-match_2026-08-31'!$A$2:$N$122,8,FALSE),IF(_xlpm.x=0,"",_xlpm.x)))</f>
        <v/>
      </c>
      <c r="N1690" t="str">
        <f>IF($I1690="","",_xlfn.LET(_xlpm.x,VLOOKUP($I1690,'taxon-match_2026-08-31'!$A$2:$N$122,9,FALSE),IF(_xlpm.x=0,"",_xlpm.x)))</f>
        <v/>
      </c>
      <c r="O1690" t="str">
        <f>IF($I1690="","",_xlfn.LET(_xlpm.x,VLOOKUP($I1690,'taxon-match_2026-08-31'!$A$2:$N$122,10,FALSE),IF(_xlpm.x=0,"",_xlpm.x)))</f>
        <v/>
      </c>
      <c r="P1690" t="str">
        <f>IF($I1690="","",_xlfn.LET(_xlpm.x,VLOOKUP($I1690,'taxon-match_2026-08-31'!$A$2:$N$122,11,FALSE),IF(_xlpm.x=0,"",_xlpm.x)))</f>
        <v/>
      </c>
      <c r="Q1690" t="str">
        <f>IF($I1690="","",_xlfn.LET(_xlpm.x,VLOOKUP($I1690,'taxon-match_2026-08-31'!$A$2:$N$122,12,FALSE),IF(_xlpm.x=0,"",_xlpm.x)))</f>
        <v/>
      </c>
      <c r="R1690" t="str">
        <f>IF($I1690="","",_xlfn.LET(_xlpm.x,VLOOKUP($I1690,'taxon-match_2026-08-31'!$A$2:$N$122,14,FALSE),IF(_xlpm.x=0,"",_xlpm.x)))</f>
        <v/>
      </c>
      <c r="T1690" t="s">
        <v>61</v>
      </c>
      <c r="X1690" t="str">
        <f>IF(T1690="","",_xlfn.LET(_xlpm.x,VLOOKUP(T1690,'Drop-down_menus'!$F$2:$G$16,2,FALSE),IF(_xlpm.x=0,"",_xlpm.x)))</f>
        <v>https://orcid.org/0000-0001-5748-602X</v>
      </c>
      <c r="Y1690" t="str">
        <f>IF(U1690="","",_xlfn.LET(_xlpm.x,VLOOKUP(U1690,'Drop-down_menus'!$F$2:$G$16,2,FALSE),IF(_xlpm.x=0,"",_xlpm.x)))</f>
        <v/>
      </c>
      <c r="Z1690" t="str">
        <f>IF(V1690="","",_xlfn.LET(_xlpm.x,VLOOKUP(V1690,'Drop-down_menus'!$F$2:$G$16,2,FALSE),IF(_xlpm.x=0,"",_xlpm.x)))</f>
        <v/>
      </c>
      <c r="AA1690" t="str">
        <f>IF(W1690="","",_xlfn.LET(_xlpm.x,VLOOKUP(W1690,'Drop-down_menus'!$F$2:$G$16,2,FALSE),IF(_xlpm.x=0,"",_xlpm.x)))</f>
        <v/>
      </c>
      <c r="AE1690" t="s">
        <v>739</v>
      </c>
      <c r="AH1690" s="2" t="s">
        <v>838</v>
      </c>
    </row>
    <row r="1691" spans="1:34" hidden="1" x14ac:dyDescent="0.2">
      <c r="A1691" s="2" t="s">
        <v>456</v>
      </c>
      <c r="C1691">
        <v>3885</v>
      </c>
      <c r="D1691" t="s">
        <v>837</v>
      </c>
      <c r="I1691" t="s">
        <v>2611</v>
      </c>
      <c r="J1691" t="str">
        <f>IF($I1691="","",_xlfn.LET(_xlpm.x,VLOOKUP($I1691,'taxon-match_2026-08-31'!$A$2:$N$122,6,FALSE),IF(_xlpm.x=0,"",_xlpm.x)))</f>
        <v/>
      </c>
      <c r="K1691" t="str">
        <f>IF($I1691="","",_xlfn.LET(_xlpm.x,VLOOKUP($I1691,'taxon-match_2026-08-31'!$A$2:$N$122,4,FALSE),IF(_xlpm.x=0,"",_xlpm.x)))</f>
        <v/>
      </c>
      <c r="L1691" t="str">
        <f>IF($I1691="","",_xlfn.LET(_xlpm.x,VLOOKUP($I1691,'taxon-match_2026-08-31'!$A$2:$N$122,7,FALSE),IF(_xlpm.x=0,"",_xlpm.x)))</f>
        <v/>
      </c>
      <c r="M1691" t="str">
        <f>IF($I1691="","",_xlfn.LET(_xlpm.x,VLOOKUP($I1691,'taxon-match_2026-08-31'!$A$2:$N$122,8,FALSE),IF(_xlpm.x=0,"",_xlpm.x)))</f>
        <v/>
      </c>
      <c r="N1691" t="str">
        <f>IF($I1691="","",_xlfn.LET(_xlpm.x,VLOOKUP($I1691,'taxon-match_2026-08-31'!$A$2:$N$122,9,FALSE),IF(_xlpm.x=0,"",_xlpm.x)))</f>
        <v/>
      </c>
      <c r="O1691" t="str">
        <f>IF($I1691="","",_xlfn.LET(_xlpm.x,VLOOKUP($I1691,'taxon-match_2026-08-31'!$A$2:$N$122,10,FALSE),IF(_xlpm.x=0,"",_xlpm.x)))</f>
        <v/>
      </c>
      <c r="P1691" t="str">
        <f>IF($I1691="","",_xlfn.LET(_xlpm.x,VLOOKUP($I1691,'taxon-match_2026-08-31'!$A$2:$N$122,11,FALSE),IF(_xlpm.x=0,"",_xlpm.x)))</f>
        <v/>
      </c>
      <c r="Q1691" t="str">
        <f>IF($I1691="","",_xlfn.LET(_xlpm.x,VLOOKUP($I1691,'taxon-match_2026-08-31'!$A$2:$N$122,12,FALSE),IF(_xlpm.x=0,"",_xlpm.x)))</f>
        <v/>
      </c>
      <c r="R1691" t="str">
        <f>IF($I1691="","",_xlfn.LET(_xlpm.x,VLOOKUP($I1691,'taxon-match_2026-08-31'!$A$2:$N$122,14,FALSE),IF(_xlpm.x=0,"",_xlpm.x)))</f>
        <v/>
      </c>
      <c r="T1691" t="s">
        <v>61</v>
      </c>
      <c r="X1691" t="str">
        <f>IF(T1691="","",_xlfn.LET(_xlpm.x,VLOOKUP(T1691,'Drop-down_menus'!$F$2:$G$16,2,FALSE),IF(_xlpm.x=0,"",_xlpm.x)))</f>
        <v>https://orcid.org/0000-0001-5748-602X</v>
      </c>
      <c r="Y1691" t="str">
        <f>IF(U1691="","",_xlfn.LET(_xlpm.x,VLOOKUP(U1691,'Drop-down_menus'!$F$2:$G$16,2,FALSE),IF(_xlpm.x=0,"",_xlpm.x)))</f>
        <v/>
      </c>
      <c r="Z1691" t="str">
        <f>IF(V1691="","",_xlfn.LET(_xlpm.x,VLOOKUP(V1691,'Drop-down_menus'!$F$2:$G$16,2,FALSE),IF(_xlpm.x=0,"",_xlpm.x)))</f>
        <v/>
      </c>
      <c r="AA1691" t="str">
        <f>IF(W1691="","",_xlfn.LET(_xlpm.x,VLOOKUP(W1691,'Drop-down_menus'!$F$2:$G$16,2,FALSE),IF(_xlpm.x=0,"",_xlpm.x)))</f>
        <v/>
      </c>
      <c r="AE1691" t="s">
        <v>739</v>
      </c>
      <c r="AH1691" s="2" t="s">
        <v>839</v>
      </c>
    </row>
    <row r="1692" spans="1:34" hidden="1" x14ac:dyDescent="0.2">
      <c r="A1692" s="2" t="s">
        <v>477</v>
      </c>
      <c r="C1692">
        <v>3981</v>
      </c>
      <c r="D1692" t="s">
        <v>837</v>
      </c>
      <c r="I1692" t="s">
        <v>2611</v>
      </c>
      <c r="J1692" t="str">
        <f>IF($I1692="","",_xlfn.LET(_xlpm.x,VLOOKUP($I1692,'taxon-match_2026-08-31'!$A$2:$N$122,6,FALSE),IF(_xlpm.x=0,"",_xlpm.x)))</f>
        <v/>
      </c>
      <c r="K1692" t="str">
        <f>IF($I1692="","",_xlfn.LET(_xlpm.x,VLOOKUP($I1692,'taxon-match_2026-08-31'!$A$2:$N$122,4,FALSE),IF(_xlpm.x=0,"",_xlpm.x)))</f>
        <v/>
      </c>
      <c r="L1692" t="str">
        <f>IF($I1692="","",_xlfn.LET(_xlpm.x,VLOOKUP($I1692,'taxon-match_2026-08-31'!$A$2:$N$122,7,FALSE),IF(_xlpm.x=0,"",_xlpm.x)))</f>
        <v/>
      </c>
      <c r="M1692" t="str">
        <f>IF($I1692="","",_xlfn.LET(_xlpm.x,VLOOKUP($I1692,'taxon-match_2026-08-31'!$A$2:$N$122,8,FALSE),IF(_xlpm.x=0,"",_xlpm.x)))</f>
        <v/>
      </c>
      <c r="N1692" t="str">
        <f>IF($I1692="","",_xlfn.LET(_xlpm.x,VLOOKUP($I1692,'taxon-match_2026-08-31'!$A$2:$N$122,9,FALSE),IF(_xlpm.x=0,"",_xlpm.x)))</f>
        <v/>
      </c>
      <c r="O1692" t="str">
        <f>IF($I1692="","",_xlfn.LET(_xlpm.x,VLOOKUP($I1692,'taxon-match_2026-08-31'!$A$2:$N$122,10,FALSE),IF(_xlpm.x=0,"",_xlpm.x)))</f>
        <v/>
      </c>
      <c r="P1692" t="str">
        <f>IF($I1692="","",_xlfn.LET(_xlpm.x,VLOOKUP($I1692,'taxon-match_2026-08-31'!$A$2:$N$122,11,FALSE),IF(_xlpm.x=0,"",_xlpm.x)))</f>
        <v/>
      </c>
      <c r="Q1692" t="str">
        <f>IF($I1692="","",_xlfn.LET(_xlpm.x,VLOOKUP($I1692,'taxon-match_2026-08-31'!$A$2:$N$122,12,FALSE),IF(_xlpm.x=0,"",_xlpm.x)))</f>
        <v/>
      </c>
      <c r="R1692" t="str">
        <f>IF($I1692="","",_xlfn.LET(_xlpm.x,VLOOKUP($I1692,'taxon-match_2026-08-31'!$A$2:$N$122,14,FALSE),IF(_xlpm.x=0,"",_xlpm.x)))</f>
        <v/>
      </c>
      <c r="T1692" t="s">
        <v>61</v>
      </c>
      <c r="X1692" t="str">
        <f>IF(T1692="","",_xlfn.LET(_xlpm.x,VLOOKUP(T1692,'Drop-down_menus'!$F$2:$G$16,2,FALSE),IF(_xlpm.x=0,"",_xlpm.x)))</f>
        <v>https://orcid.org/0000-0001-5748-602X</v>
      </c>
      <c r="Y1692" t="str">
        <f>IF(U1692="","",_xlfn.LET(_xlpm.x,VLOOKUP(U1692,'Drop-down_menus'!$F$2:$G$16,2,FALSE),IF(_xlpm.x=0,"",_xlpm.x)))</f>
        <v/>
      </c>
      <c r="Z1692" t="str">
        <f>IF(V1692="","",_xlfn.LET(_xlpm.x,VLOOKUP(V1692,'Drop-down_menus'!$F$2:$G$16,2,FALSE),IF(_xlpm.x=0,"",_xlpm.x)))</f>
        <v/>
      </c>
      <c r="AA1692" t="str">
        <f>IF(W1692="","",_xlfn.LET(_xlpm.x,VLOOKUP(W1692,'Drop-down_menus'!$F$2:$G$16,2,FALSE),IF(_xlpm.x=0,"",_xlpm.x)))</f>
        <v/>
      </c>
      <c r="AE1692" t="s">
        <v>739</v>
      </c>
      <c r="AH1692" s="2" t="s">
        <v>838</v>
      </c>
    </row>
    <row r="1693" spans="1:34" hidden="1" x14ac:dyDescent="0.2">
      <c r="A1693" s="2" t="s">
        <v>477</v>
      </c>
      <c r="C1693">
        <v>3982</v>
      </c>
      <c r="D1693" t="s">
        <v>837</v>
      </c>
      <c r="I1693" t="s">
        <v>2611</v>
      </c>
      <c r="J1693" t="str">
        <f>IF($I1693="","",_xlfn.LET(_xlpm.x,VLOOKUP($I1693,'taxon-match_2026-08-31'!$A$2:$N$122,6,FALSE),IF(_xlpm.x=0,"",_xlpm.x)))</f>
        <v/>
      </c>
      <c r="K1693" t="str">
        <f>IF($I1693="","",_xlfn.LET(_xlpm.x,VLOOKUP($I1693,'taxon-match_2026-08-31'!$A$2:$N$122,4,FALSE),IF(_xlpm.x=0,"",_xlpm.x)))</f>
        <v/>
      </c>
      <c r="L1693" t="str">
        <f>IF($I1693="","",_xlfn.LET(_xlpm.x,VLOOKUP($I1693,'taxon-match_2026-08-31'!$A$2:$N$122,7,FALSE),IF(_xlpm.x=0,"",_xlpm.x)))</f>
        <v/>
      </c>
      <c r="M1693" t="str">
        <f>IF($I1693="","",_xlfn.LET(_xlpm.x,VLOOKUP($I1693,'taxon-match_2026-08-31'!$A$2:$N$122,8,FALSE),IF(_xlpm.x=0,"",_xlpm.x)))</f>
        <v/>
      </c>
      <c r="N1693" t="str">
        <f>IF($I1693="","",_xlfn.LET(_xlpm.x,VLOOKUP($I1693,'taxon-match_2026-08-31'!$A$2:$N$122,9,FALSE),IF(_xlpm.x=0,"",_xlpm.x)))</f>
        <v/>
      </c>
      <c r="O1693" t="str">
        <f>IF($I1693="","",_xlfn.LET(_xlpm.x,VLOOKUP($I1693,'taxon-match_2026-08-31'!$A$2:$N$122,10,FALSE),IF(_xlpm.x=0,"",_xlpm.x)))</f>
        <v/>
      </c>
      <c r="P1693" t="str">
        <f>IF($I1693="","",_xlfn.LET(_xlpm.x,VLOOKUP($I1693,'taxon-match_2026-08-31'!$A$2:$N$122,11,FALSE),IF(_xlpm.x=0,"",_xlpm.x)))</f>
        <v/>
      </c>
      <c r="Q1693" t="str">
        <f>IF($I1693="","",_xlfn.LET(_xlpm.x,VLOOKUP($I1693,'taxon-match_2026-08-31'!$A$2:$N$122,12,FALSE),IF(_xlpm.x=0,"",_xlpm.x)))</f>
        <v/>
      </c>
      <c r="R1693" t="str">
        <f>IF($I1693="","",_xlfn.LET(_xlpm.x,VLOOKUP($I1693,'taxon-match_2026-08-31'!$A$2:$N$122,14,FALSE),IF(_xlpm.x=0,"",_xlpm.x)))</f>
        <v/>
      </c>
      <c r="T1693" t="s">
        <v>61</v>
      </c>
      <c r="X1693" t="str">
        <f>IF(T1693="","",_xlfn.LET(_xlpm.x,VLOOKUP(T1693,'Drop-down_menus'!$F$2:$G$16,2,FALSE),IF(_xlpm.x=0,"",_xlpm.x)))</f>
        <v>https://orcid.org/0000-0001-5748-602X</v>
      </c>
      <c r="Y1693" t="str">
        <f>IF(U1693="","",_xlfn.LET(_xlpm.x,VLOOKUP(U1693,'Drop-down_menus'!$F$2:$G$16,2,FALSE),IF(_xlpm.x=0,"",_xlpm.x)))</f>
        <v/>
      </c>
      <c r="Z1693" t="str">
        <f>IF(V1693="","",_xlfn.LET(_xlpm.x,VLOOKUP(V1693,'Drop-down_menus'!$F$2:$G$16,2,FALSE),IF(_xlpm.x=0,"",_xlpm.x)))</f>
        <v/>
      </c>
      <c r="AA1693" t="str">
        <f>IF(W1693="","",_xlfn.LET(_xlpm.x,VLOOKUP(W1693,'Drop-down_menus'!$F$2:$G$16,2,FALSE),IF(_xlpm.x=0,"",_xlpm.x)))</f>
        <v/>
      </c>
      <c r="AE1693" t="s">
        <v>739</v>
      </c>
      <c r="AH1693" s="2" t="s">
        <v>839</v>
      </c>
    </row>
    <row r="1694" spans="1:34" hidden="1" x14ac:dyDescent="0.2">
      <c r="A1694" s="2" t="s">
        <v>477</v>
      </c>
      <c r="C1694" s="2">
        <v>3983</v>
      </c>
      <c r="D1694" t="s">
        <v>837</v>
      </c>
      <c r="I1694" t="s">
        <v>2611</v>
      </c>
      <c r="J1694" t="str">
        <f>IF($I1694="","",_xlfn.LET(_xlpm.x,VLOOKUP($I1694,'taxon-match_2026-08-31'!$A$2:$N$122,6,FALSE),IF(_xlpm.x=0,"",_xlpm.x)))</f>
        <v/>
      </c>
      <c r="K1694" t="str">
        <f>IF($I1694="","",_xlfn.LET(_xlpm.x,VLOOKUP($I1694,'taxon-match_2026-08-31'!$A$2:$N$122,4,FALSE),IF(_xlpm.x=0,"",_xlpm.x)))</f>
        <v/>
      </c>
      <c r="L1694" t="str">
        <f>IF($I1694="","",_xlfn.LET(_xlpm.x,VLOOKUP($I1694,'taxon-match_2026-08-31'!$A$2:$N$122,7,FALSE),IF(_xlpm.x=0,"",_xlpm.x)))</f>
        <v/>
      </c>
      <c r="M1694" t="str">
        <f>IF($I1694="","",_xlfn.LET(_xlpm.x,VLOOKUP($I1694,'taxon-match_2026-08-31'!$A$2:$N$122,8,FALSE),IF(_xlpm.x=0,"",_xlpm.x)))</f>
        <v/>
      </c>
      <c r="N1694" t="str">
        <f>IF($I1694="","",_xlfn.LET(_xlpm.x,VLOOKUP($I1694,'taxon-match_2026-08-31'!$A$2:$N$122,9,FALSE),IF(_xlpm.x=0,"",_xlpm.x)))</f>
        <v/>
      </c>
      <c r="O1694" t="str">
        <f>IF($I1694="","",_xlfn.LET(_xlpm.x,VLOOKUP($I1694,'taxon-match_2026-08-31'!$A$2:$N$122,10,FALSE),IF(_xlpm.x=0,"",_xlpm.x)))</f>
        <v/>
      </c>
      <c r="P1694" t="str">
        <f>IF($I1694="","",_xlfn.LET(_xlpm.x,VLOOKUP($I1694,'taxon-match_2026-08-31'!$A$2:$N$122,11,FALSE),IF(_xlpm.x=0,"",_xlpm.x)))</f>
        <v/>
      </c>
      <c r="Q1694" t="str">
        <f>IF($I1694="","",_xlfn.LET(_xlpm.x,VLOOKUP($I1694,'taxon-match_2026-08-31'!$A$2:$N$122,12,FALSE),IF(_xlpm.x=0,"",_xlpm.x)))</f>
        <v/>
      </c>
      <c r="R1694" t="str">
        <f>IF($I1694="","",_xlfn.LET(_xlpm.x,VLOOKUP($I1694,'taxon-match_2026-08-31'!$A$2:$N$122,14,FALSE),IF(_xlpm.x=0,"",_xlpm.x)))</f>
        <v/>
      </c>
      <c r="T1694" t="s">
        <v>61</v>
      </c>
      <c r="X1694" t="str">
        <f>IF(T1694="","",_xlfn.LET(_xlpm.x,VLOOKUP(T1694,'Drop-down_menus'!$F$2:$G$16,2,FALSE),IF(_xlpm.x=0,"",_xlpm.x)))</f>
        <v>https://orcid.org/0000-0001-5748-602X</v>
      </c>
      <c r="Y1694" t="str">
        <f>IF(U1694="","",_xlfn.LET(_xlpm.x,VLOOKUP(U1694,'Drop-down_menus'!$F$2:$G$16,2,FALSE),IF(_xlpm.x=0,"",_xlpm.x)))</f>
        <v/>
      </c>
      <c r="Z1694" t="str">
        <f>IF(V1694="","",_xlfn.LET(_xlpm.x,VLOOKUP(V1694,'Drop-down_menus'!$F$2:$G$16,2,FALSE),IF(_xlpm.x=0,"",_xlpm.x)))</f>
        <v/>
      </c>
      <c r="AA1694" t="str">
        <f>IF(W1694="","",_xlfn.LET(_xlpm.x,VLOOKUP(W1694,'Drop-down_menus'!$F$2:$G$16,2,FALSE),IF(_xlpm.x=0,"",_xlpm.x)))</f>
        <v/>
      </c>
      <c r="AE1694" t="s">
        <v>739</v>
      </c>
      <c r="AH1694" s="2" t="s">
        <v>840</v>
      </c>
    </row>
    <row r="1695" spans="1:34" hidden="1" x14ac:dyDescent="0.2">
      <c r="A1695" s="2" t="s">
        <v>477</v>
      </c>
      <c r="C1695" s="2">
        <v>3984</v>
      </c>
      <c r="D1695" t="s">
        <v>837</v>
      </c>
      <c r="I1695" t="s">
        <v>2611</v>
      </c>
      <c r="J1695" t="str">
        <f>IF($I1695="","",_xlfn.LET(_xlpm.x,VLOOKUP($I1695,'taxon-match_2026-08-31'!$A$2:$N$122,6,FALSE),IF(_xlpm.x=0,"",_xlpm.x)))</f>
        <v/>
      </c>
      <c r="K1695" t="str">
        <f>IF($I1695="","",_xlfn.LET(_xlpm.x,VLOOKUP($I1695,'taxon-match_2026-08-31'!$A$2:$N$122,4,FALSE),IF(_xlpm.x=0,"",_xlpm.x)))</f>
        <v/>
      </c>
      <c r="L1695" t="str">
        <f>IF($I1695="","",_xlfn.LET(_xlpm.x,VLOOKUP($I1695,'taxon-match_2026-08-31'!$A$2:$N$122,7,FALSE),IF(_xlpm.x=0,"",_xlpm.x)))</f>
        <v/>
      </c>
      <c r="M1695" t="str">
        <f>IF($I1695="","",_xlfn.LET(_xlpm.x,VLOOKUP($I1695,'taxon-match_2026-08-31'!$A$2:$N$122,8,FALSE),IF(_xlpm.x=0,"",_xlpm.x)))</f>
        <v/>
      </c>
      <c r="N1695" t="str">
        <f>IF($I1695="","",_xlfn.LET(_xlpm.x,VLOOKUP($I1695,'taxon-match_2026-08-31'!$A$2:$N$122,9,FALSE),IF(_xlpm.x=0,"",_xlpm.x)))</f>
        <v/>
      </c>
      <c r="O1695" t="str">
        <f>IF($I1695="","",_xlfn.LET(_xlpm.x,VLOOKUP($I1695,'taxon-match_2026-08-31'!$A$2:$N$122,10,FALSE),IF(_xlpm.x=0,"",_xlpm.x)))</f>
        <v/>
      </c>
      <c r="P1695" t="str">
        <f>IF($I1695="","",_xlfn.LET(_xlpm.x,VLOOKUP($I1695,'taxon-match_2026-08-31'!$A$2:$N$122,11,FALSE),IF(_xlpm.x=0,"",_xlpm.x)))</f>
        <v/>
      </c>
      <c r="Q1695" t="str">
        <f>IF($I1695="","",_xlfn.LET(_xlpm.x,VLOOKUP($I1695,'taxon-match_2026-08-31'!$A$2:$N$122,12,FALSE),IF(_xlpm.x=0,"",_xlpm.x)))</f>
        <v/>
      </c>
      <c r="R1695" t="str">
        <f>IF($I1695="","",_xlfn.LET(_xlpm.x,VLOOKUP($I1695,'taxon-match_2026-08-31'!$A$2:$N$122,14,FALSE),IF(_xlpm.x=0,"",_xlpm.x)))</f>
        <v/>
      </c>
      <c r="T1695" t="s">
        <v>61</v>
      </c>
      <c r="X1695" t="str">
        <f>IF(T1695="","",_xlfn.LET(_xlpm.x,VLOOKUP(T1695,'Drop-down_menus'!$F$2:$G$16,2,FALSE),IF(_xlpm.x=0,"",_xlpm.x)))</f>
        <v>https://orcid.org/0000-0001-5748-602X</v>
      </c>
      <c r="Y1695" t="str">
        <f>IF(U1695="","",_xlfn.LET(_xlpm.x,VLOOKUP(U1695,'Drop-down_menus'!$F$2:$G$16,2,FALSE),IF(_xlpm.x=0,"",_xlpm.x)))</f>
        <v/>
      </c>
      <c r="Z1695" t="str">
        <f>IF(V1695="","",_xlfn.LET(_xlpm.x,VLOOKUP(V1695,'Drop-down_menus'!$F$2:$G$16,2,FALSE),IF(_xlpm.x=0,"",_xlpm.x)))</f>
        <v/>
      </c>
      <c r="AA1695" t="str">
        <f>IF(W1695="","",_xlfn.LET(_xlpm.x,VLOOKUP(W1695,'Drop-down_menus'!$F$2:$G$16,2,FALSE),IF(_xlpm.x=0,"",_xlpm.x)))</f>
        <v/>
      </c>
      <c r="AE1695" t="s">
        <v>739</v>
      </c>
      <c r="AH1695" s="2" t="s">
        <v>864</v>
      </c>
    </row>
    <row r="1696" spans="1:34" hidden="1" x14ac:dyDescent="0.2">
      <c r="A1696" s="2" t="s">
        <v>441</v>
      </c>
      <c r="C1696" s="2">
        <v>3886</v>
      </c>
      <c r="D1696" t="s">
        <v>700</v>
      </c>
      <c r="F1696" t="s">
        <v>686</v>
      </c>
      <c r="G1696">
        <v>2</v>
      </c>
      <c r="H1696" t="s">
        <v>686</v>
      </c>
      <c r="I1696" t="s">
        <v>686</v>
      </c>
      <c r="J1696" t="str">
        <f>IF($I1696="","",_xlfn.LET(_xlpm.x,VLOOKUP($I1696,'taxon-match_2026-08-31'!$A$2:$N$122,6,FALSE),IF(_xlpm.x=0,"",_xlpm.x)))</f>
        <v>Latreille, 1816</v>
      </c>
      <c r="K1696" t="str">
        <f>IF($I1696="","",_xlfn.LET(_xlpm.x,VLOOKUP($I1696,'taxon-match_2026-08-31'!$A$2:$N$122,4,FALSE),IF(_xlpm.x=0,"",_xlpm.x)))</f>
        <v>urn:lsid:marinespecies.org:taxname:1135</v>
      </c>
      <c r="L1696" t="str">
        <f>IF($I1696="","",_xlfn.LET(_xlpm.x,VLOOKUP($I1696,'taxon-match_2026-08-31'!$A$2:$N$122,7,FALSE),IF(_xlpm.x=0,"",_xlpm.x)))</f>
        <v>Animalia</v>
      </c>
      <c r="M1696" t="str">
        <f>IF($I1696="","",_xlfn.LET(_xlpm.x,VLOOKUP($I1696,'taxon-match_2026-08-31'!$A$2:$N$122,8,FALSE),IF(_xlpm.x=0,"",_xlpm.x)))</f>
        <v>Arthropoda</v>
      </c>
      <c r="N1696" t="str">
        <f>IF($I1696="","",_xlfn.LET(_xlpm.x,VLOOKUP($I1696,'taxon-match_2026-08-31'!$A$2:$N$122,9,FALSE),IF(_xlpm.x=0,"",_xlpm.x)))</f>
        <v>Malacostraca</v>
      </c>
      <c r="O1696" t="str">
        <f>IF($I1696="","",_xlfn.LET(_xlpm.x,VLOOKUP($I1696,'taxon-match_2026-08-31'!$A$2:$N$122,10,FALSE),IF(_xlpm.x=0,"",_xlpm.x)))</f>
        <v>Amphipoda</v>
      </c>
      <c r="P1696" t="str">
        <f>IF($I1696="","",_xlfn.LET(_xlpm.x,VLOOKUP($I1696,'taxon-match_2026-08-31'!$A$2:$N$122,11,FALSE),IF(_xlpm.x=0,"",_xlpm.x)))</f>
        <v/>
      </c>
      <c r="Q1696" t="str">
        <f>IF($I1696="","",_xlfn.LET(_xlpm.x,VLOOKUP($I1696,'taxon-match_2026-08-31'!$A$2:$N$122,12,FALSE),IF(_xlpm.x=0,"",_xlpm.x)))</f>
        <v/>
      </c>
      <c r="R1696" t="str">
        <f>IF($I1696="","",_xlfn.LET(_xlpm.x,VLOOKUP($I1696,'taxon-match_2026-08-31'!$A$2:$N$122,14,FALSE),IF(_xlpm.x=0,"",_xlpm.x)))</f>
        <v/>
      </c>
      <c r="S1696" s="2" t="s">
        <v>2359</v>
      </c>
      <c r="T1696" t="s">
        <v>68</v>
      </c>
      <c r="X1696" t="str">
        <f>IF(T1696="","",_xlfn.LET(_xlpm.x,VLOOKUP(T1696,'Drop-down_menus'!$F$2:$G$16,2,FALSE),IF(_xlpm.x=0,"",_xlpm.x)))</f>
        <v>https://orcid.org/0000-0002-0981-7442</v>
      </c>
      <c r="Y1696" t="str">
        <f>IF(U1696="","",_xlfn.LET(_xlpm.x,VLOOKUP(U1696,'Drop-down_menus'!$F$2:$G$16,2,FALSE),IF(_xlpm.x=0,"",_xlpm.x)))</f>
        <v/>
      </c>
      <c r="Z1696" t="str">
        <f>IF(V1696="","",_xlfn.LET(_xlpm.x,VLOOKUP(V1696,'Drop-down_menus'!$F$2:$G$16,2,FALSE),IF(_xlpm.x=0,"",_xlpm.x)))</f>
        <v/>
      </c>
      <c r="AA1696" t="str">
        <f>IF(W1696="","",_xlfn.LET(_xlpm.x,VLOOKUP(W1696,'Drop-down_menus'!$F$2:$G$16,2,FALSE),IF(_xlpm.x=0,"",_xlpm.x)))</f>
        <v/>
      </c>
      <c r="AB1696" t="s">
        <v>678</v>
      </c>
      <c r="AE1696" t="s">
        <v>713</v>
      </c>
    </row>
    <row r="1697" spans="1:34" hidden="1" x14ac:dyDescent="0.2">
      <c r="A1697" s="2" t="s">
        <v>450</v>
      </c>
      <c r="C1697" s="2">
        <v>3985</v>
      </c>
      <c r="D1697" t="s">
        <v>700</v>
      </c>
      <c r="F1697" t="s">
        <v>691</v>
      </c>
      <c r="G1697">
        <v>25</v>
      </c>
      <c r="H1697" s="2" t="s">
        <v>700</v>
      </c>
      <c r="I1697" s="2" t="s">
        <v>700</v>
      </c>
      <c r="J1697" t="str">
        <f>IF($I1697="","",_xlfn.LET(_xlpm.x,VLOOKUP($I1697,'taxon-match_2026-08-31'!$A$2:$N$122,6,FALSE),IF(_xlpm.x=0,"",_xlpm.x)))</f>
        <v/>
      </c>
      <c r="K1697" t="str">
        <f>IF($I1697="","",_xlfn.LET(_xlpm.x,VLOOKUP($I1697,'taxon-match_2026-08-31'!$A$2:$N$122,4,FALSE),IF(_xlpm.x=0,"",_xlpm.x)))</f>
        <v>urn:lsid:marinespecies.org:taxname:1</v>
      </c>
      <c r="L1697" t="str">
        <f>IF($I1697="","",_xlfn.LET(_xlpm.x,VLOOKUP($I1697,'taxon-match_2026-08-31'!$A$2:$N$122,7,FALSE),IF(_xlpm.x=0,"",_xlpm.x)))</f>
        <v/>
      </c>
      <c r="M1697" t="str">
        <f>IF($I1697="","",_xlfn.LET(_xlpm.x,VLOOKUP($I1697,'taxon-match_2026-08-31'!$A$2:$N$122,8,FALSE),IF(_xlpm.x=0,"",_xlpm.x)))</f>
        <v/>
      </c>
      <c r="N1697" t="str">
        <f>IF($I1697="","",_xlfn.LET(_xlpm.x,VLOOKUP($I1697,'taxon-match_2026-08-31'!$A$2:$N$122,9,FALSE),IF(_xlpm.x=0,"",_xlpm.x)))</f>
        <v/>
      </c>
      <c r="O1697" t="str">
        <f>IF($I1697="","",_xlfn.LET(_xlpm.x,VLOOKUP($I1697,'taxon-match_2026-08-31'!$A$2:$N$122,10,FALSE),IF(_xlpm.x=0,"",_xlpm.x)))</f>
        <v/>
      </c>
      <c r="P1697" t="str">
        <f>IF($I1697="","",_xlfn.LET(_xlpm.x,VLOOKUP($I1697,'taxon-match_2026-08-31'!$A$2:$N$122,11,FALSE),IF(_xlpm.x=0,"",_xlpm.x)))</f>
        <v/>
      </c>
      <c r="Q1697" t="str">
        <f>IF($I1697="","",_xlfn.LET(_xlpm.x,VLOOKUP($I1697,'taxon-match_2026-08-31'!$A$2:$N$122,12,FALSE),IF(_xlpm.x=0,"",_xlpm.x)))</f>
        <v/>
      </c>
      <c r="R1697" t="str">
        <f>IF($I1697="","",_xlfn.LET(_xlpm.x,VLOOKUP($I1697,'taxon-match_2026-08-31'!$A$2:$N$122,14,FALSE),IF(_xlpm.x=0,"",_xlpm.x)))</f>
        <v/>
      </c>
      <c r="S1697" s="2" t="s">
        <v>2608</v>
      </c>
      <c r="T1697" t="s">
        <v>68</v>
      </c>
      <c r="X1697" t="str">
        <f>IF(T1697="","",_xlfn.LET(_xlpm.x,VLOOKUP(T1697,'Drop-down_menus'!$F$2:$G$16,2,FALSE),IF(_xlpm.x=0,"",_xlpm.x)))</f>
        <v>https://orcid.org/0000-0002-0981-7442</v>
      </c>
      <c r="Y1697" t="str">
        <f>IF(U1697="","",_xlfn.LET(_xlpm.x,VLOOKUP(U1697,'Drop-down_menus'!$F$2:$G$16,2,FALSE),IF(_xlpm.x=0,"",_xlpm.x)))</f>
        <v/>
      </c>
      <c r="Z1697" t="str">
        <f>IF(V1697="","",_xlfn.LET(_xlpm.x,VLOOKUP(V1697,'Drop-down_menus'!$F$2:$G$16,2,FALSE),IF(_xlpm.x=0,"",_xlpm.x)))</f>
        <v/>
      </c>
      <c r="AA1697" t="str">
        <f>IF(W1697="","",_xlfn.LET(_xlpm.x,VLOOKUP(W1697,'Drop-down_menus'!$F$2:$G$16,2,FALSE),IF(_xlpm.x=0,"",_xlpm.x)))</f>
        <v/>
      </c>
      <c r="AB1697" t="s">
        <v>678</v>
      </c>
      <c r="AE1697" t="s">
        <v>713</v>
      </c>
    </row>
    <row r="1698" spans="1:34" ht="15" hidden="1" x14ac:dyDescent="0.2">
      <c r="A1698" s="2" t="s">
        <v>441</v>
      </c>
      <c r="B1698">
        <v>5414</v>
      </c>
      <c r="C1698">
        <v>1149</v>
      </c>
      <c r="D1698" s="69" t="s">
        <v>700</v>
      </c>
      <c r="F1698" s="70" t="s">
        <v>865</v>
      </c>
      <c r="H1698" s="70" t="s">
        <v>865</v>
      </c>
      <c r="I1698" t="s">
        <v>865</v>
      </c>
      <c r="J1698" t="str">
        <f>IF($I1698="","",_xlfn.LET(_xlpm.x,VLOOKUP($I1698,'taxon-match_2026-08-31'!$A$2:$N$122,6,FALSE),IF(_xlpm.x=0,"",_xlpm.x)))</f>
        <v>Gray, 1867</v>
      </c>
      <c r="K1698" t="str">
        <f>IF($I1698="","",_xlfn.LET(_xlpm.x,VLOOKUP($I1698,'taxon-match_2026-08-31'!$A$2:$N$122,4,FALSE),IF(_xlpm.x=0,"",_xlpm.x)))</f>
        <v>urn:lsid:marinespecies.org:taxname:131907</v>
      </c>
      <c r="L1698" t="str">
        <f>IF($I1698="","",_xlfn.LET(_xlpm.x,VLOOKUP($I1698,'taxon-match_2026-08-31'!$A$2:$N$122,7,FALSE),IF(_xlpm.x=0,"",_xlpm.x)))</f>
        <v>Animalia</v>
      </c>
      <c r="M1698" t="str">
        <f>IF($I1698="","",_xlfn.LET(_xlpm.x,VLOOKUP($I1698,'taxon-match_2026-08-31'!$A$2:$N$122,8,FALSE),IF(_xlpm.x=0,"",_xlpm.x)))</f>
        <v>Porifera</v>
      </c>
      <c r="N1698" t="str">
        <f>IF($I1698="","",_xlfn.LET(_xlpm.x,VLOOKUP($I1698,'taxon-match_2026-08-31'!$A$2:$N$122,9,FALSE),IF(_xlpm.x=0,"",_xlpm.x)))</f>
        <v>Demospongiae</v>
      </c>
      <c r="O1698" t="str">
        <f>IF($I1698="","",_xlfn.LET(_xlpm.x,VLOOKUP($I1698,'taxon-match_2026-08-31'!$A$2:$N$122,10,FALSE),IF(_xlpm.x=0,"",_xlpm.x)))</f>
        <v>Poecilosclerida</v>
      </c>
      <c r="P1698" t="str">
        <f>IF($I1698="","",_xlfn.LET(_xlpm.x,VLOOKUP($I1698,'taxon-match_2026-08-31'!$A$2:$N$122,11,FALSE),IF(_xlpm.x=0,"",_xlpm.x)))</f>
        <v>Mycalidae</v>
      </c>
      <c r="Q1698" t="str">
        <f>IF($I1698="","",_xlfn.LET(_xlpm.x,VLOOKUP($I1698,'taxon-match_2026-08-31'!$A$2:$N$122,12,FALSE),IF(_xlpm.x=0,"",_xlpm.x)))</f>
        <v>Mycale</v>
      </c>
      <c r="R1698" t="str">
        <f>IF($I1698="","",_xlfn.LET(_xlpm.x,VLOOKUP($I1698,'taxon-match_2026-08-31'!$A$2:$N$122,14,FALSE),IF(_xlpm.x=0,"",_xlpm.x)))</f>
        <v/>
      </c>
      <c r="S1698" s="2" t="s">
        <v>2361</v>
      </c>
      <c r="T1698" s="69" t="s">
        <v>62</v>
      </c>
      <c r="U1698" s="69" t="s">
        <v>60</v>
      </c>
      <c r="X1698" t="str">
        <f>IF(T1698="","",_xlfn.LET(_xlpm.x,VLOOKUP(T1698,'Drop-down_menus'!$F$2:$G$16,2,FALSE),IF(_xlpm.x=0,"",_xlpm.x)))</f>
        <v>https://orcid.org/0000-0003-3696-4445</v>
      </c>
      <c r="Y1698" t="str">
        <f>IF(U1698="","",_xlfn.LET(_xlpm.x,VLOOKUP(U1698,'Drop-down_menus'!$F$2:$G$16,2,FALSE),IF(_xlpm.x=0,"",_xlpm.x)))</f>
        <v>https://orcid.org/0000-0002-9708-1761</v>
      </c>
      <c r="Z1698" t="str">
        <f>IF(V1698="","",_xlfn.LET(_xlpm.x,VLOOKUP(V1698,'Drop-down_menus'!$F$2:$G$16,2,FALSE),IF(_xlpm.x=0,"",_xlpm.x)))</f>
        <v/>
      </c>
      <c r="AA1698" t="str">
        <f>IF(W1698="","",_xlfn.LET(_xlpm.x,VLOOKUP(W1698,'Drop-down_menus'!$F$2:$G$16,2,FALSE),IF(_xlpm.x=0,"",_xlpm.x)))</f>
        <v/>
      </c>
      <c r="AB1698" t="s">
        <v>866</v>
      </c>
      <c r="AE1698" t="s">
        <v>867</v>
      </c>
      <c r="AH1698" s="69" t="s">
        <v>868</v>
      </c>
    </row>
    <row r="1699" spans="1:34" ht="15" hidden="1" x14ac:dyDescent="0.2">
      <c r="A1699" s="2" t="s">
        <v>441</v>
      </c>
      <c r="B1699">
        <v>5415</v>
      </c>
      <c r="C1699">
        <v>1087</v>
      </c>
      <c r="D1699" s="69" t="s">
        <v>700</v>
      </c>
      <c r="F1699" s="70" t="s">
        <v>865</v>
      </c>
      <c r="H1699" s="70" t="s">
        <v>865</v>
      </c>
      <c r="I1699" t="s">
        <v>865</v>
      </c>
      <c r="J1699" t="str">
        <f>IF($I1699="","",_xlfn.LET(_xlpm.x,VLOOKUP($I1699,'taxon-match_2026-08-31'!$A$2:$N$122,6,FALSE),IF(_xlpm.x=0,"",_xlpm.x)))</f>
        <v>Gray, 1867</v>
      </c>
      <c r="K1699" t="str">
        <f>IF($I1699="","",_xlfn.LET(_xlpm.x,VLOOKUP($I1699,'taxon-match_2026-08-31'!$A$2:$N$122,4,FALSE),IF(_xlpm.x=0,"",_xlpm.x)))</f>
        <v>urn:lsid:marinespecies.org:taxname:131907</v>
      </c>
      <c r="L1699" t="str">
        <f>IF($I1699="","",_xlfn.LET(_xlpm.x,VLOOKUP($I1699,'taxon-match_2026-08-31'!$A$2:$N$122,7,FALSE),IF(_xlpm.x=0,"",_xlpm.x)))</f>
        <v>Animalia</v>
      </c>
      <c r="M1699" t="str">
        <f>IF($I1699="","",_xlfn.LET(_xlpm.x,VLOOKUP($I1699,'taxon-match_2026-08-31'!$A$2:$N$122,8,FALSE),IF(_xlpm.x=0,"",_xlpm.x)))</f>
        <v>Porifera</v>
      </c>
      <c r="N1699" t="str">
        <f>IF($I1699="","",_xlfn.LET(_xlpm.x,VLOOKUP($I1699,'taxon-match_2026-08-31'!$A$2:$N$122,9,FALSE),IF(_xlpm.x=0,"",_xlpm.x)))</f>
        <v>Demospongiae</v>
      </c>
      <c r="O1699" t="str">
        <f>IF($I1699="","",_xlfn.LET(_xlpm.x,VLOOKUP($I1699,'taxon-match_2026-08-31'!$A$2:$N$122,10,FALSE),IF(_xlpm.x=0,"",_xlpm.x)))</f>
        <v>Poecilosclerida</v>
      </c>
      <c r="P1699" t="str">
        <f>IF($I1699="","",_xlfn.LET(_xlpm.x,VLOOKUP($I1699,'taxon-match_2026-08-31'!$A$2:$N$122,11,FALSE),IF(_xlpm.x=0,"",_xlpm.x)))</f>
        <v>Mycalidae</v>
      </c>
      <c r="Q1699" t="str">
        <f>IF($I1699="","",_xlfn.LET(_xlpm.x,VLOOKUP($I1699,'taxon-match_2026-08-31'!$A$2:$N$122,12,FALSE),IF(_xlpm.x=0,"",_xlpm.x)))</f>
        <v>Mycale</v>
      </c>
      <c r="R1699" t="str">
        <f>IF($I1699="","",_xlfn.LET(_xlpm.x,VLOOKUP($I1699,'taxon-match_2026-08-31'!$A$2:$N$122,14,FALSE),IF(_xlpm.x=0,"",_xlpm.x)))</f>
        <v/>
      </c>
      <c r="S1699" s="2" t="s">
        <v>2361</v>
      </c>
      <c r="T1699" s="69" t="s">
        <v>62</v>
      </c>
      <c r="U1699" s="69" t="s">
        <v>60</v>
      </c>
      <c r="X1699" t="str">
        <f>IF(T1699="","",_xlfn.LET(_xlpm.x,VLOOKUP(T1699,'Drop-down_menus'!$F$2:$G$16,2,FALSE),IF(_xlpm.x=0,"",_xlpm.x)))</f>
        <v>https://orcid.org/0000-0003-3696-4445</v>
      </c>
      <c r="Y1699" t="str">
        <f>IF(U1699="","",_xlfn.LET(_xlpm.x,VLOOKUP(U1699,'Drop-down_menus'!$F$2:$G$16,2,FALSE),IF(_xlpm.x=0,"",_xlpm.x)))</f>
        <v>https://orcid.org/0000-0002-9708-1761</v>
      </c>
      <c r="Z1699" t="str">
        <f>IF(V1699="","",_xlfn.LET(_xlpm.x,VLOOKUP(V1699,'Drop-down_menus'!$F$2:$G$16,2,FALSE),IF(_xlpm.x=0,"",_xlpm.x)))</f>
        <v/>
      </c>
      <c r="AA1699" t="str">
        <f>IF(W1699="","",_xlfn.LET(_xlpm.x,VLOOKUP(W1699,'Drop-down_menus'!$F$2:$G$16,2,FALSE),IF(_xlpm.x=0,"",_xlpm.x)))</f>
        <v/>
      </c>
      <c r="AB1699" t="s">
        <v>866</v>
      </c>
      <c r="AE1699" t="s">
        <v>867</v>
      </c>
      <c r="AH1699" s="69" t="s">
        <v>868</v>
      </c>
    </row>
    <row r="1700" spans="1:34" ht="15" hidden="1" x14ac:dyDescent="0.2">
      <c r="A1700" s="2" t="s">
        <v>441</v>
      </c>
      <c r="B1700">
        <v>5416</v>
      </c>
      <c r="C1700">
        <v>1150</v>
      </c>
      <c r="D1700" s="69" t="s">
        <v>700</v>
      </c>
      <c r="F1700" s="70" t="s">
        <v>865</v>
      </c>
      <c r="H1700" s="70" t="s">
        <v>865</v>
      </c>
      <c r="I1700" t="s">
        <v>865</v>
      </c>
      <c r="J1700" t="str">
        <f>IF($I1700="","",_xlfn.LET(_xlpm.x,VLOOKUP($I1700,'taxon-match_2026-08-31'!$A$2:$N$122,6,FALSE),IF(_xlpm.x=0,"",_xlpm.x)))</f>
        <v>Gray, 1867</v>
      </c>
      <c r="K1700" t="str">
        <f>IF($I1700="","",_xlfn.LET(_xlpm.x,VLOOKUP($I1700,'taxon-match_2026-08-31'!$A$2:$N$122,4,FALSE),IF(_xlpm.x=0,"",_xlpm.x)))</f>
        <v>urn:lsid:marinespecies.org:taxname:131907</v>
      </c>
      <c r="L1700" t="str">
        <f>IF($I1700="","",_xlfn.LET(_xlpm.x,VLOOKUP($I1700,'taxon-match_2026-08-31'!$A$2:$N$122,7,FALSE),IF(_xlpm.x=0,"",_xlpm.x)))</f>
        <v>Animalia</v>
      </c>
      <c r="M1700" t="str">
        <f>IF($I1700="","",_xlfn.LET(_xlpm.x,VLOOKUP($I1700,'taxon-match_2026-08-31'!$A$2:$N$122,8,FALSE),IF(_xlpm.x=0,"",_xlpm.x)))</f>
        <v>Porifera</v>
      </c>
      <c r="N1700" t="str">
        <f>IF($I1700="","",_xlfn.LET(_xlpm.x,VLOOKUP($I1700,'taxon-match_2026-08-31'!$A$2:$N$122,9,FALSE),IF(_xlpm.x=0,"",_xlpm.x)))</f>
        <v>Demospongiae</v>
      </c>
      <c r="O1700" t="str">
        <f>IF($I1700="","",_xlfn.LET(_xlpm.x,VLOOKUP($I1700,'taxon-match_2026-08-31'!$A$2:$N$122,10,FALSE),IF(_xlpm.x=0,"",_xlpm.x)))</f>
        <v>Poecilosclerida</v>
      </c>
      <c r="P1700" t="str">
        <f>IF($I1700="","",_xlfn.LET(_xlpm.x,VLOOKUP($I1700,'taxon-match_2026-08-31'!$A$2:$N$122,11,FALSE),IF(_xlpm.x=0,"",_xlpm.x)))</f>
        <v>Mycalidae</v>
      </c>
      <c r="Q1700" t="str">
        <f>IF($I1700="","",_xlfn.LET(_xlpm.x,VLOOKUP($I1700,'taxon-match_2026-08-31'!$A$2:$N$122,12,FALSE),IF(_xlpm.x=0,"",_xlpm.x)))</f>
        <v>Mycale</v>
      </c>
      <c r="R1700" t="str">
        <f>IF($I1700="","",_xlfn.LET(_xlpm.x,VLOOKUP($I1700,'taxon-match_2026-08-31'!$A$2:$N$122,14,FALSE),IF(_xlpm.x=0,"",_xlpm.x)))</f>
        <v/>
      </c>
      <c r="S1700" s="2" t="s">
        <v>2361</v>
      </c>
      <c r="T1700" s="69" t="s">
        <v>62</v>
      </c>
      <c r="U1700" s="69" t="s">
        <v>60</v>
      </c>
      <c r="X1700" t="str">
        <f>IF(T1700="","",_xlfn.LET(_xlpm.x,VLOOKUP(T1700,'Drop-down_menus'!$F$2:$G$16,2,FALSE),IF(_xlpm.x=0,"",_xlpm.x)))</f>
        <v>https://orcid.org/0000-0003-3696-4445</v>
      </c>
      <c r="Y1700" t="str">
        <f>IF(U1700="","",_xlfn.LET(_xlpm.x,VLOOKUP(U1700,'Drop-down_menus'!$F$2:$G$16,2,FALSE),IF(_xlpm.x=0,"",_xlpm.x)))</f>
        <v>https://orcid.org/0000-0002-9708-1761</v>
      </c>
      <c r="Z1700" t="str">
        <f>IF(V1700="","",_xlfn.LET(_xlpm.x,VLOOKUP(V1700,'Drop-down_menus'!$F$2:$G$16,2,FALSE),IF(_xlpm.x=0,"",_xlpm.x)))</f>
        <v/>
      </c>
      <c r="AA1700" t="str">
        <f>IF(W1700="","",_xlfn.LET(_xlpm.x,VLOOKUP(W1700,'Drop-down_menus'!$F$2:$G$16,2,FALSE),IF(_xlpm.x=0,"",_xlpm.x)))</f>
        <v/>
      </c>
      <c r="AB1700" t="s">
        <v>866</v>
      </c>
      <c r="AE1700" t="s">
        <v>867</v>
      </c>
      <c r="AH1700" s="69" t="s">
        <v>868</v>
      </c>
    </row>
    <row r="1701" spans="1:34" ht="15" hidden="1" x14ac:dyDescent="0.2">
      <c r="A1701" s="2" t="s">
        <v>181</v>
      </c>
      <c r="B1701">
        <v>1106</v>
      </c>
      <c r="C1701">
        <v>1151</v>
      </c>
      <c r="D1701" s="69" t="s">
        <v>700</v>
      </c>
      <c r="F1701" s="70" t="s">
        <v>747</v>
      </c>
      <c r="H1701" s="70" t="s">
        <v>747</v>
      </c>
      <c r="I1701" t="s">
        <v>747</v>
      </c>
      <c r="J1701" t="str">
        <f>IF($I1701="","",_xlfn.LET(_xlpm.x,VLOOKUP($I1701,'taxon-match_2026-08-31'!$A$2:$N$122,6,FALSE),IF(_xlpm.x=0,"",_xlpm.x)))</f>
        <v>J.V.Lamouroux, 1813</v>
      </c>
      <c r="K1701" t="str">
        <f>IF($I1701="","",_xlfn.LET(_xlpm.x,VLOOKUP($I1701,'taxon-match_2026-08-31'!$A$2:$N$122,4,FALSE),IF(_xlpm.x=0,"",_xlpm.x)))</f>
        <v>urn:lsid:marinespecies.org:taxname:144223</v>
      </c>
      <c r="L1701" t="str">
        <f>IF($I1701="","",_xlfn.LET(_xlpm.x,VLOOKUP($I1701,'taxon-match_2026-08-31'!$A$2:$N$122,7,FALSE),IF(_xlpm.x=0,"",_xlpm.x)))</f>
        <v>Plantae</v>
      </c>
      <c r="M1701" t="str">
        <f>IF($I1701="","",_xlfn.LET(_xlpm.x,VLOOKUP($I1701,'taxon-match_2026-08-31'!$A$2:$N$122,8,FALSE),IF(_xlpm.x=0,"",_xlpm.x)))</f>
        <v>Rhodophyta</v>
      </c>
      <c r="N1701" t="str">
        <f>IF($I1701="","",_xlfn.LET(_xlpm.x,VLOOKUP($I1701,'taxon-match_2026-08-31'!$A$2:$N$122,9,FALSE),IF(_xlpm.x=0,"",_xlpm.x)))</f>
        <v>Florideophyceae</v>
      </c>
      <c r="O1701" t="str">
        <f>IF($I1701="","",_xlfn.LET(_xlpm.x,VLOOKUP($I1701,'taxon-match_2026-08-31'!$A$2:$N$122,10,FALSE),IF(_xlpm.x=0,"",_xlpm.x)))</f>
        <v>Plocamiales</v>
      </c>
      <c r="P1701" t="str">
        <f>IF($I1701="","",_xlfn.LET(_xlpm.x,VLOOKUP($I1701,'taxon-match_2026-08-31'!$A$2:$N$122,11,FALSE),IF(_xlpm.x=0,"",_xlpm.x)))</f>
        <v>Plocamiaceae</v>
      </c>
      <c r="Q1701" t="str">
        <f>IF($I1701="","",_xlfn.LET(_xlpm.x,VLOOKUP($I1701,'taxon-match_2026-08-31'!$A$2:$N$122,12,FALSE),IF(_xlpm.x=0,"",_xlpm.x)))</f>
        <v>Plocamium</v>
      </c>
      <c r="R1701" t="str">
        <f>IF($I1701="","",_xlfn.LET(_xlpm.x,VLOOKUP($I1701,'taxon-match_2026-08-31'!$A$2:$N$122,14,FALSE),IF(_xlpm.x=0,"",_xlpm.x)))</f>
        <v/>
      </c>
      <c r="S1701" s="2" t="s">
        <v>2361</v>
      </c>
      <c r="T1701" s="69" t="s">
        <v>62</v>
      </c>
      <c r="U1701" s="69" t="s">
        <v>60</v>
      </c>
      <c r="X1701" t="str">
        <f>IF(T1701="","",_xlfn.LET(_xlpm.x,VLOOKUP(T1701,'Drop-down_menus'!$F$2:$G$16,2,FALSE),IF(_xlpm.x=0,"",_xlpm.x)))</f>
        <v>https://orcid.org/0000-0003-3696-4445</v>
      </c>
      <c r="Y1701" t="str">
        <f>IF(U1701="","",_xlfn.LET(_xlpm.x,VLOOKUP(U1701,'Drop-down_menus'!$F$2:$G$16,2,FALSE),IF(_xlpm.x=0,"",_xlpm.x)))</f>
        <v>https://orcid.org/0000-0002-9708-1761</v>
      </c>
      <c r="Z1701" t="str">
        <f>IF(V1701="","",_xlfn.LET(_xlpm.x,VLOOKUP(V1701,'Drop-down_menus'!$F$2:$G$16,2,FALSE),IF(_xlpm.x=0,"",_xlpm.x)))</f>
        <v/>
      </c>
      <c r="AA1701" t="str">
        <f>IF(W1701="","",_xlfn.LET(_xlpm.x,VLOOKUP(W1701,'Drop-down_menus'!$F$2:$G$16,2,FALSE),IF(_xlpm.x=0,"",_xlpm.x)))</f>
        <v/>
      </c>
      <c r="AB1701" t="s">
        <v>866</v>
      </c>
      <c r="AE1701" t="s">
        <v>867</v>
      </c>
      <c r="AH1701" s="69" t="s">
        <v>868</v>
      </c>
    </row>
    <row r="1702" spans="1:34" ht="15" hidden="1" x14ac:dyDescent="0.2">
      <c r="A1702" s="2" t="s">
        <v>181</v>
      </c>
      <c r="B1702">
        <v>1107</v>
      </c>
      <c r="C1702">
        <v>1157</v>
      </c>
      <c r="D1702" s="69" t="s">
        <v>700</v>
      </c>
      <c r="F1702" s="70" t="s">
        <v>747</v>
      </c>
      <c r="H1702" s="70" t="s">
        <v>747</v>
      </c>
      <c r="I1702" t="s">
        <v>747</v>
      </c>
      <c r="J1702" t="str">
        <f>IF($I1702="","",_xlfn.LET(_xlpm.x,VLOOKUP($I1702,'taxon-match_2026-08-31'!$A$2:$N$122,6,FALSE),IF(_xlpm.x=0,"",_xlpm.x)))</f>
        <v>J.V.Lamouroux, 1813</v>
      </c>
      <c r="K1702" t="str">
        <f>IF($I1702="","",_xlfn.LET(_xlpm.x,VLOOKUP($I1702,'taxon-match_2026-08-31'!$A$2:$N$122,4,FALSE),IF(_xlpm.x=0,"",_xlpm.x)))</f>
        <v>urn:lsid:marinespecies.org:taxname:144223</v>
      </c>
      <c r="L1702" t="str">
        <f>IF($I1702="","",_xlfn.LET(_xlpm.x,VLOOKUP($I1702,'taxon-match_2026-08-31'!$A$2:$N$122,7,FALSE),IF(_xlpm.x=0,"",_xlpm.x)))</f>
        <v>Plantae</v>
      </c>
      <c r="M1702" t="str">
        <f>IF($I1702="","",_xlfn.LET(_xlpm.x,VLOOKUP($I1702,'taxon-match_2026-08-31'!$A$2:$N$122,8,FALSE),IF(_xlpm.x=0,"",_xlpm.x)))</f>
        <v>Rhodophyta</v>
      </c>
      <c r="N1702" t="str">
        <f>IF($I1702="","",_xlfn.LET(_xlpm.x,VLOOKUP($I1702,'taxon-match_2026-08-31'!$A$2:$N$122,9,FALSE),IF(_xlpm.x=0,"",_xlpm.x)))</f>
        <v>Florideophyceae</v>
      </c>
      <c r="O1702" t="str">
        <f>IF($I1702="","",_xlfn.LET(_xlpm.x,VLOOKUP($I1702,'taxon-match_2026-08-31'!$A$2:$N$122,10,FALSE),IF(_xlpm.x=0,"",_xlpm.x)))</f>
        <v>Plocamiales</v>
      </c>
      <c r="P1702" t="str">
        <f>IF($I1702="","",_xlfn.LET(_xlpm.x,VLOOKUP($I1702,'taxon-match_2026-08-31'!$A$2:$N$122,11,FALSE),IF(_xlpm.x=0,"",_xlpm.x)))</f>
        <v>Plocamiaceae</v>
      </c>
      <c r="Q1702" t="str">
        <f>IF($I1702="","",_xlfn.LET(_xlpm.x,VLOOKUP($I1702,'taxon-match_2026-08-31'!$A$2:$N$122,12,FALSE),IF(_xlpm.x=0,"",_xlpm.x)))</f>
        <v>Plocamium</v>
      </c>
      <c r="R1702" t="str">
        <f>IF($I1702="","",_xlfn.LET(_xlpm.x,VLOOKUP($I1702,'taxon-match_2026-08-31'!$A$2:$N$122,14,FALSE),IF(_xlpm.x=0,"",_xlpm.x)))</f>
        <v/>
      </c>
      <c r="S1702" s="2" t="s">
        <v>2361</v>
      </c>
      <c r="T1702" s="69" t="s">
        <v>62</v>
      </c>
      <c r="U1702" s="69" t="s">
        <v>60</v>
      </c>
      <c r="X1702" t="str">
        <f>IF(T1702="","",_xlfn.LET(_xlpm.x,VLOOKUP(T1702,'Drop-down_menus'!$F$2:$G$16,2,FALSE),IF(_xlpm.x=0,"",_xlpm.x)))</f>
        <v>https://orcid.org/0000-0003-3696-4445</v>
      </c>
      <c r="Y1702" t="str">
        <f>IF(U1702="","",_xlfn.LET(_xlpm.x,VLOOKUP(U1702,'Drop-down_menus'!$F$2:$G$16,2,FALSE),IF(_xlpm.x=0,"",_xlpm.x)))</f>
        <v>https://orcid.org/0000-0002-9708-1761</v>
      </c>
      <c r="Z1702" t="str">
        <f>IF(V1702="","",_xlfn.LET(_xlpm.x,VLOOKUP(V1702,'Drop-down_menus'!$F$2:$G$16,2,FALSE),IF(_xlpm.x=0,"",_xlpm.x)))</f>
        <v/>
      </c>
      <c r="AA1702" t="str">
        <f>IF(W1702="","",_xlfn.LET(_xlpm.x,VLOOKUP(W1702,'Drop-down_menus'!$F$2:$G$16,2,FALSE),IF(_xlpm.x=0,"",_xlpm.x)))</f>
        <v/>
      </c>
      <c r="AB1702" t="s">
        <v>866</v>
      </c>
      <c r="AE1702" t="s">
        <v>867</v>
      </c>
      <c r="AH1702" s="69" t="s">
        <v>868</v>
      </c>
    </row>
    <row r="1703" spans="1:34" ht="15" hidden="1" x14ac:dyDescent="0.2">
      <c r="A1703" s="2" t="s">
        <v>181</v>
      </c>
      <c r="B1703">
        <v>1108</v>
      </c>
      <c r="C1703">
        <v>1346</v>
      </c>
      <c r="D1703" s="69" t="s">
        <v>700</v>
      </c>
      <c r="F1703" s="70" t="s">
        <v>747</v>
      </c>
      <c r="H1703" s="70" t="s">
        <v>747</v>
      </c>
      <c r="I1703" t="s">
        <v>747</v>
      </c>
      <c r="J1703" t="str">
        <f>IF($I1703="","",_xlfn.LET(_xlpm.x,VLOOKUP($I1703,'taxon-match_2026-08-31'!$A$2:$N$122,6,FALSE),IF(_xlpm.x=0,"",_xlpm.x)))</f>
        <v>J.V.Lamouroux, 1813</v>
      </c>
      <c r="K1703" t="str">
        <f>IF($I1703="","",_xlfn.LET(_xlpm.x,VLOOKUP($I1703,'taxon-match_2026-08-31'!$A$2:$N$122,4,FALSE),IF(_xlpm.x=0,"",_xlpm.x)))</f>
        <v>urn:lsid:marinespecies.org:taxname:144223</v>
      </c>
      <c r="L1703" t="str">
        <f>IF($I1703="","",_xlfn.LET(_xlpm.x,VLOOKUP($I1703,'taxon-match_2026-08-31'!$A$2:$N$122,7,FALSE),IF(_xlpm.x=0,"",_xlpm.x)))</f>
        <v>Plantae</v>
      </c>
      <c r="M1703" t="str">
        <f>IF($I1703="","",_xlfn.LET(_xlpm.x,VLOOKUP($I1703,'taxon-match_2026-08-31'!$A$2:$N$122,8,FALSE),IF(_xlpm.x=0,"",_xlpm.x)))</f>
        <v>Rhodophyta</v>
      </c>
      <c r="N1703" t="str">
        <f>IF($I1703="","",_xlfn.LET(_xlpm.x,VLOOKUP($I1703,'taxon-match_2026-08-31'!$A$2:$N$122,9,FALSE),IF(_xlpm.x=0,"",_xlpm.x)))</f>
        <v>Florideophyceae</v>
      </c>
      <c r="O1703" t="str">
        <f>IF($I1703="","",_xlfn.LET(_xlpm.x,VLOOKUP($I1703,'taxon-match_2026-08-31'!$A$2:$N$122,10,FALSE),IF(_xlpm.x=0,"",_xlpm.x)))</f>
        <v>Plocamiales</v>
      </c>
      <c r="P1703" t="str">
        <f>IF($I1703="","",_xlfn.LET(_xlpm.x,VLOOKUP($I1703,'taxon-match_2026-08-31'!$A$2:$N$122,11,FALSE),IF(_xlpm.x=0,"",_xlpm.x)))</f>
        <v>Plocamiaceae</v>
      </c>
      <c r="Q1703" t="str">
        <f>IF($I1703="","",_xlfn.LET(_xlpm.x,VLOOKUP($I1703,'taxon-match_2026-08-31'!$A$2:$N$122,12,FALSE),IF(_xlpm.x=0,"",_xlpm.x)))</f>
        <v>Plocamium</v>
      </c>
      <c r="R1703" t="str">
        <f>IF($I1703="","",_xlfn.LET(_xlpm.x,VLOOKUP($I1703,'taxon-match_2026-08-31'!$A$2:$N$122,14,FALSE),IF(_xlpm.x=0,"",_xlpm.x)))</f>
        <v/>
      </c>
      <c r="S1703" s="2" t="s">
        <v>2361</v>
      </c>
      <c r="T1703" s="69" t="s">
        <v>62</v>
      </c>
      <c r="U1703" s="69" t="s">
        <v>60</v>
      </c>
      <c r="X1703" t="str">
        <f>IF(T1703="","",_xlfn.LET(_xlpm.x,VLOOKUP(T1703,'Drop-down_menus'!$F$2:$G$16,2,FALSE),IF(_xlpm.x=0,"",_xlpm.x)))</f>
        <v>https://orcid.org/0000-0003-3696-4445</v>
      </c>
      <c r="Y1703" t="str">
        <f>IF(U1703="","",_xlfn.LET(_xlpm.x,VLOOKUP(U1703,'Drop-down_menus'!$F$2:$G$16,2,FALSE),IF(_xlpm.x=0,"",_xlpm.x)))</f>
        <v>https://orcid.org/0000-0002-9708-1761</v>
      </c>
      <c r="Z1703" t="str">
        <f>IF(V1703="","",_xlfn.LET(_xlpm.x,VLOOKUP(V1703,'Drop-down_menus'!$F$2:$G$16,2,FALSE),IF(_xlpm.x=0,"",_xlpm.x)))</f>
        <v/>
      </c>
      <c r="AA1703" t="str">
        <f>IF(W1703="","",_xlfn.LET(_xlpm.x,VLOOKUP(W1703,'Drop-down_menus'!$F$2:$G$16,2,FALSE),IF(_xlpm.x=0,"",_xlpm.x)))</f>
        <v/>
      </c>
      <c r="AB1703" t="s">
        <v>866</v>
      </c>
      <c r="AE1703" t="s">
        <v>867</v>
      </c>
      <c r="AH1703" s="69" t="s">
        <v>868</v>
      </c>
    </row>
    <row r="1704" spans="1:34" ht="15" hidden="1" x14ac:dyDescent="0.2">
      <c r="A1704" s="2" t="s">
        <v>181</v>
      </c>
      <c r="B1704">
        <v>1166</v>
      </c>
      <c r="C1704">
        <v>1347</v>
      </c>
      <c r="D1704" s="69" t="s">
        <v>700</v>
      </c>
      <c r="F1704" s="70" t="s">
        <v>747</v>
      </c>
      <c r="H1704" s="70" t="s">
        <v>747</v>
      </c>
      <c r="I1704" t="s">
        <v>747</v>
      </c>
      <c r="J1704" t="str">
        <f>IF($I1704="","",_xlfn.LET(_xlpm.x,VLOOKUP($I1704,'taxon-match_2026-08-31'!$A$2:$N$122,6,FALSE),IF(_xlpm.x=0,"",_xlpm.x)))</f>
        <v>J.V.Lamouroux, 1813</v>
      </c>
      <c r="K1704" t="str">
        <f>IF($I1704="","",_xlfn.LET(_xlpm.x,VLOOKUP($I1704,'taxon-match_2026-08-31'!$A$2:$N$122,4,FALSE),IF(_xlpm.x=0,"",_xlpm.x)))</f>
        <v>urn:lsid:marinespecies.org:taxname:144223</v>
      </c>
      <c r="L1704" t="str">
        <f>IF($I1704="","",_xlfn.LET(_xlpm.x,VLOOKUP($I1704,'taxon-match_2026-08-31'!$A$2:$N$122,7,FALSE),IF(_xlpm.x=0,"",_xlpm.x)))</f>
        <v>Plantae</v>
      </c>
      <c r="M1704" t="str">
        <f>IF($I1704="","",_xlfn.LET(_xlpm.x,VLOOKUP($I1704,'taxon-match_2026-08-31'!$A$2:$N$122,8,FALSE),IF(_xlpm.x=0,"",_xlpm.x)))</f>
        <v>Rhodophyta</v>
      </c>
      <c r="N1704" t="str">
        <f>IF($I1704="","",_xlfn.LET(_xlpm.x,VLOOKUP($I1704,'taxon-match_2026-08-31'!$A$2:$N$122,9,FALSE),IF(_xlpm.x=0,"",_xlpm.x)))</f>
        <v>Florideophyceae</v>
      </c>
      <c r="O1704" t="str">
        <f>IF($I1704="","",_xlfn.LET(_xlpm.x,VLOOKUP($I1704,'taxon-match_2026-08-31'!$A$2:$N$122,10,FALSE),IF(_xlpm.x=0,"",_xlpm.x)))</f>
        <v>Plocamiales</v>
      </c>
      <c r="P1704" t="str">
        <f>IF($I1704="","",_xlfn.LET(_xlpm.x,VLOOKUP($I1704,'taxon-match_2026-08-31'!$A$2:$N$122,11,FALSE),IF(_xlpm.x=0,"",_xlpm.x)))</f>
        <v>Plocamiaceae</v>
      </c>
      <c r="Q1704" t="str">
        <f>IF($I1704="","",_xlfn.LET(_xlpm.x,VLOOKUP($I1704,'taxon-match_2026-08-31'!$A$2:$N$122,12,FALSE),IF(_xlpm.x=0,"",_xlpm.x)))</f>
        <v>Plocamium</v>
      </c>
      <c r="R1704" t="str">
        <f>IF($I1704="","",_xlfn.LET(_xlpm.x,VLOOKUP($I1704,'taxon-match_2026-08-31'!$A$2:$N$122,14,FALSE),IF(_xlpm.x=0,"",_xlpm.x)))</f>
        <v/>
      </c>
      <c r="S1704" s="2" t="s">
        <v>2361</v>
      </c>
      <c r="T1704" s="69" t="s">
        <v>62</v>
      </c>
      <c r="U1704" s="69" t="s">
        <v>60</v>
      </c>
      <c r="X1704" t="str">
        <f>IF(T1704="","",_xlfn.LET(_xlpm.x,VLOOKUP(T1704,'Drop-down_menus'!$F$2:$G$16,2,FALSE),IF(_xlpm.x=0,"",_xlpm.x)))</f>
        <v>https://orcid.org/0000-0003-3696-4445</v>
      </c>
      <c r="Y1704" t="str">
        <f>IF(U1704="","",_xlfn.LET(_xlpm.x,VLOOKUP(U1704,'Drop-down_menus'!$F$2:$G$16,2,FALSE),IF(_xlpm.x=0,"",_xlpm.x)))</f>
        <v>https://orcid.org/0000-0002-9708-1761</v>
      </c>
      <c r="Z1704" t="str">
        <f>IF(V1704="","",_xlfn.LET(_xlpm.x,VLOOKUP(V1704,'Drop-down_menus'!$F$2:$G$16,2,FALSE),IF(_xlpm.x=0,"",_xlpm.x)))</f>
        <v/>
      </c>
      <c r="AA1704" t="str">
        <f>IF(W1704="","",_xlfn.LET(_xlpm.x,VLOOKUP(W1704,'Drop-down_menus'!$F$2:$G$16,2,FALSE),IF(_xlpm.x=0,"",_xlpm.x)))</f>
        <v/>
      </c>
      <c r="AB1704" t="s">
        <v>866</v>
      </c>
      <c r="AE1704" t="s">
        <v>867</v>
      </c>
      <c r="AH1704" s="69" t="s">
        <v>868</v>
      </c>
    </row>
    <row r="1705" spans="1:34" ht="15" hidden="1" x14ac:dyDescent="0.2">
      <c r="A1705" s="2" t="s">
        <v>253</v>
      </c>
      <c r="B1705">
        <v>1918</v>
      </c>
      <c r="C1705">
        <v>1348</v>
      </c>
      <c r="D1705" s="69" t="s">
        <v>700</v>
      </c>
      <c r="F1705" s="70" t="s">
        <v>747</v>
      </c>
      <c r="H1705" s="70" t="s">
        <v>747</v>
      </c>
      <c r="I1705" t="s">
        <v>747</v>
      </c>
      <c r="J1705" t="str">
        <f>IF($I1705="","",_xlfn.LET(_xlpm.x,VLOOKUP($I1705,'taxon-match_2026-08-31'!$A$2:$N$122,6,FALSE),IF(_xlpm.x=0,"",_xlpm.x)))</f>
        <v>J.V.Lamouroux, 1813</v>
      </c>
      <c r="K1705" t="str">
        <f>IF($I1705="","",_xlfn.LET(_xlpm.x,VLOOKUP($I1705,'taxon-match_2026-08-31'!$A$2:$N$122,4,FALSE),IF(_xlpm.x=0,"",_xlpm.x)))</f>
        <v>urn:lsid:marinespecies.org:taxname:144223</v>
      </c>
      <c r="L1705" t="str">
        <f>IF($I1705="","",_xlfn.LET(_xlpm.x,VLOOKUP($I1705,'taxon-match_2026-08-31'!$A$2:$N$122,7,FALSE),IF(_xlpm.x=0,"",_xlpm.x)))</f>
        <v>Plantae</v>
      </c>
      <c r="M1705" t="str">
        <f>IF($I1705="","",_xlfn.LET(_xlpm.x,VLOOKUP($I1705,'taxon-match_2026-08-31'!$A$2:$N$122,8,FALSE),IF(_xlpm.x=0,"",_xlpm.x)))</f>
        <v>Rhodophyta</v>
      </c>
      <c r="N1705" t="str">
        <f>IF($I1705="","",_xlfn.LET(_xlpm.x,VLOOKUP($I1705,'taxon-match_2026-08-31'!$A$2:$N$122,9,FALSE),IF(_xlpm.x=0,"",_xlpm.x)))</f>
        <v>Florideophyceae</v>
      </c>
      <c r="O1705" t="str">
        <f>IF($I1705="","",_xlfn.LET(_xlpm.x,VLOOKUP($I1705,'taxon-match_2026-08-31'!$A$2:$N$122,10,FALSE),IF(_xlpm.x=0,"",_xlpm.x)))</f>
        <v>Plocamiales</v>
      </c>
      <c r="P1705" t="str">
        <f>IF($I1705="","",_xlfn.LET(_xlpm.x,VLOOKUP($I1705,'taxon-match_2026-08-31'!$A$2:$N$122,11,FALSE),IF(_xlpm.x=0,"",_xlpm.x)))</f>
        <v>Plocamiaceae</v>
      </c>
      <c r="Q1705" t="str">
        <f>IF($I1705="","",_xlfn.LET(_xlpm.x,VLOOKUP($I1705,'taxon-match_2026-08-31'!$A$2:$N$122,12,FALSE),IF(_xlpm.x=0,"",_xlpm.x)))</f>
        <v>Plocamium</v>
      </c>
      <c r="R1705" t="str">
        <f>IF($I1705="","",_xlfn.LET(_xlpm.x,VLOOKUP($I1705,'taxon-match_2026-08-31'!$A$2:$N$122,14,FALSE),IF(_xlpm.x=0,"",_xlpm.x)))</f>
        <v/>
      </c>
      <c r="S1705" s="2" t="s">
        <v>2361</v>
      </c>
      <c r="T1705" s="69" t="s">
        <v>62</v>
      </c>
      <c r="U1705" s="69" t="s">
        <v>60</v>
      </c>
      <c r="X1705" t="str">
        <f>IF(T1705="","",_xlfn.LET(_xlpm.x,VLOOKUP(T1705,'Drop-down_menus'!$F$2:$G$16,2,FALSE),IF(_xlpm.x=0,"",_xlpm.x)))</f>
        <v>https://orcid.org/0000-0003-3696-4445</v>
      </c>
      <c r="Y1705" t="str">
        <f>IF(U1705="","",_xlfn.LET(_xlpm.x,VLOOKUP(U1705,'Drop-down_menus'!$F$2:$G$16,2,FALSE),IF(_xlpm.x=0,"",_xlpm.x)))</f>
        <v>https://orcid.org/0000-0002-9708-1761</v>
      </c>
      <c r="Z1705" t="str">
        <f>IF(V1705="","",_xlfn.LET(_xlpm.x,VLOOKUP(V1705,'Drop-down_menus'!$F$2:$G$16,2,FALSE),IF(_xlpm.x=0,"",_xlpm.x)))</f>
        <v/>
      </c>
      <c r="AA1705" t="str">
        <f>IF(W1705="","",_xlfn.LET(_xlpm.x,VLOOKUP(W1705,'Drop-down_menus'!$F$2:$G$16,2,FALSE),IF(_xlpm.x=0,"",_xlpm.x)))</f>
        <v/>
      </c>
      <c r="AB1705" t="s">
        <v>866</v>
      </c>
      <c r="AE1705" t="s">
        <v>867</v>
      </c>
      <c r="AH1705" s="69" t="s">
        <v>868</v>
      </c>
    </row>
    <row r="1706" spans="1:34" ht="15" hidden="1" x14ac:dyDescent="0.2">
      <c r="A1706" s="2" t="s">
        <v>253</v>
      </c>
      <c r="B1706">
        <v>1919</v>
      </c>
      <c r="C1706">
        <v>1358</v>
      </c>
      <c r="D1706" s="69" t="s">
        <v>700</v>
      </c>
      <c r="F1706" s="70" t="s">
        <v>747</v>
      </c>
      <c r="H1706" s="70" t="s">
        <v>747</v>
      </c>
      <c r="I1706" t="s">
        <v>747</v>
      </c>
      <c r="J1706" t="str">
        <f>IF($I1706="","",_xlfn.LET(_xlpm.x,VLOOKUP($I1706,'taxon-match_2026-08-31'!$A$2:$N$122,6,FALSE),IF(_xlpm.x=0,"",_xlpm.x)))</f>
        <v>J.V.Lamouroux, 1813</v>
      </c>
      <c r="K1706" t="str">
        <f>IF($I1706="","",_xlfn.LET(_xlpm.x,VLOOKUP($I1706,'taxon-match_2026-08-31'!$A$2:$N$122,4,FALSE),IF(_xlpm.x=0,"",_xlpm.x)))</f>
        <v>urn:lsid:marinespecies.org:taxname:144223</v>
      </c>
      <c r="L1706" t="str">
        <f>IF($I1706="","",_xlfn.LET(_xlpm.x,VLOOKUP($I1706,'taxon-match_2026-08-31'!$A$2:$N$122,7,FALSE),IF(_xlpm.x=0,"",_xlpm.x)))</f>
        <v>Plantae</v>
      </c>
      <c r="M1706" t="str">
        <f>IF($I1706="","",_xlfn.LET(_xlpm.x,VLOOKUP($I1706,'taxon-match_2026-08-31'!$A$2:$N$122,8,FALSE),IF(_xlpm.x=0,"",_xlpm.x)))</f>
        <v>Rhodophyta</v>
      </c>
      <c r="N1706" t="str">
        <f>IF($I1706="","",_xlfn.LET(_xlpm.x,VLOOKUP($I1706,'taxon-match_2026-08-31'!$A$2:$N$122,9,FALSE),IF(_xlpm.x=0,"",_xlpm.x)))</f>
        <v>Florideophyceae</v>
      </c>
      <c r="O1706" t="str">
        <f>IF($I1706="","",_xlfn.LET(_xlpm.x,VLOOKUP($I1706,'taxon-match_2026-08-31'!$A$2:$N$122,10,FALSE),IF(_xlpm.x=0,"",_xlpm.x)))</f>
        <v>Plocamiales</v>
      </c>
      <c r="P1706" t="str">
        <f>IF($I1706="","",_xlfn.LET(_xlpm.x,VLOOKUP($I1706,'taxon-match_2026-08-31'!$A$2:$N$122,11,FALSE),IF(_xlpm.x=0,"",_xlpm.x)))</f>
        <v>Plocamiaceae</v>
      </c>
      <c r="Q1706" t="str">
        <f>IF($I1706="","",_xlfn.LET(_xlpm.x,VLOOKUP($I1706,'taxon-match_2026-08-31'!$A$2:$N$122,12,FALSE),IF(_xlpm.x=0,"",_xlpm.x)))</f>
        <v>Plocamium</v>
      </c>
      <c r="R1706" t="str">
        <f>IF($I1706="","",_xlfn.LET(_xlpm.x,VLOOKUP($I1706,'taxon-match_2026-08-31'!$A$2:$N$122,14,FALSE),IF(_xlpm.x=0,"",_xlpm.x)))</f>
        <v/>
      </c>
      <c r="S1706" s="2" t="s">
        <v>2361</v>
      </c>
      <c r="T1706" s="69" t="s">
        <v>62</v>
      </c>
      <c r="U1706" s="69" t="s">
        <v>60</v>
      </c>
      <c r="X1706" t="str">
        <f>IF(T1706="","",_xlfn.LET(_xlpm.x,VLOOKUP(T1706,'Drop-down_menus'!$F$2:$G$16,2,FALSE),IF(_xlpm.x=0,"",_xlpm.x)))</f>
        <v>https://orcid.org/0000-0003-3696-4445</v>
      </c>
      <c r="Y1706" t="str">
        <f>IF(U1706="","",_xlfn.LET(_xlpm.x,VLOOKUP(U1706,'Drop-down_menus'!$F$2:$G$16,2,FALSE),IF(_xlpm.x=0,"",_xlpm.x)))</f>
        <v>https://orcid.org/0000-0002-9708-1761</v>
      </c>
      <c r="Z1706" t="str">
        <f>IF(V1706="","",_xlfn.LET(_xlpm.x,VLOOKUP(V1706,'Drop-down_menus'!$F$2:$G$16,2,FALSE),IF(_xlpm.x=0,"",_xlpm.x)))</f>
        <v/>
      </c>
      <c r="AA1706" t="str">
        <f>IF(W1706="","",_xlfn.LET(_xlpm.x,VLOOKUP(W1706,'Drop-down_menus'!$F$2:$G$16,2,FALSE),IF(_xlpm.x=0,"",_xlpm.x)))</f>
        <v/>
      </c>
      <c r="AB1706" t="s">
        <v>866</v>
      </c>
      <c r="AE1706" t="s">
        <v>867</v>
      </c>
      <c r="AH1706" s="69" t="s">
        <v>868</v>
      </c>
    </row>
    <row r="1707" spans="1:34" ht="15" hidden="1" x14ac:dyDescent="0.2">
      <c r="A1707" s="2" t="s">
        <v>253</v>
      </c>
      <c r="B1707">
        <v>1920</v>
      </c>
      <c r="C1707">
        <v>1351</v>
      </c>
      <c r="D1707" s="69" t="s">
        <v>700</v>
      </c>
      <c r="F1707" s="70" t="s">
        <v>747</v>
      </c>
      <c r="H1707" s="70" t="s">
        <v>747</v>
      </c>
      <c r="I1707" t="s">
        <v>747</v>
      </c>
      <c r="J1707" t="str">
        <f>IF($I1707="","",_xlfn.LET(_xlpm.x,VLOOKUP($I1707,'taxon-match_2026-08-31'!$A$2:$N$122,6,FALSE),IF(_xlpm.x=0,"",_xlpm.x)))</f>
        <v>J.V.Lamouroux, 1813</v>
      </c>
      <c r="K1707" t="str">
        <f>IF($I1707="","",_xlfn.LET(_xlpm.x,VLOOKUP($I1707,'taxon-match_2026-08-31'!$A$2:$N$122,4,FALSE),IF(_xlpm.x=0,"",_xlpm.x)))</f>
        <v>urn:lsid:marinespecies.org:taxname:144223</v>
      </c>
      <c r="L1707" t="str">
        <f>IF($I1707="","",_xlfn.LET(_xlpm.x,VLOOKUP($I1707,'taxon-match_2026-08-31'!$A$2:$N$122,7,FALSE),IF(_xlpm.x=0,"",_xlpm.x)))</f>
        <v>Plantae</v>
      </c>
      <c r="M1707" t="str">
        <f>IF($I1707="","",_xlfn.LET(_xlpm.x,VLOOKUP($I1707,'taxon-match_2026-08-31'!$A$2:$N$122,8,FALSE),IF(_xlpm.x=0,"",_xlpm.x)))</f>
        <v>Rhodophyta</v>
      </c>
      <c r="N1707" t="str">
        <f>IF($I1707="","",_xlfn.LET(_xlpm.x,VLOOKUP($I1707,'taxon-match_2026-08-31'!$A$2:$N$122,9,FALSE),IF(_xlpm.x=0,"",_xlpm.x)))</f>
        <v>Florideophyceae</v>
      </c>
      <c r="O1707" t="str">
        <f>IF($I1707="","",_xlfn.LET(_xlpm.x,VLOOKUP($I1707,'taxon-match_2026-08-31'!$A$2:$N$122,10,FALSE),IF(_xlpm.x=0,"",_xlpm.x)))</f>
        <v>Plocamiales</v>
      </c>
      <c r="P1707" t="str">
        <f>IF($I1707="","",_xlfn.LET(_xlpm.x,VLOOKUP($I1707,'taxon-match_2026-08-31'!$A$2:$N$122,11,FALSE),IF(_xlpm.x=0,"",_xlpm.x)))</f>
        <v>Plocamiaceae</v>
      </c>
      <c r="Q1707" t="str">
        <f>IF($I1707="","",_xlfn.LET(_xlpm.x,VLOOKUP($I1707,'taxon-match_2026-08-31'!$A$2:$N$122,12,FALSE),IF(_xlpm.x=0,"",_xlpm.x)))</f>
        <v>Plocamium</v>
      </c>
      <c r="R1707" t="str">
        <f>IF($I1707="","",_xlfn.LET(_xlpm.x,VLOOKUP($I1707,'taxon-match_2026-08-31'!$A$2:$N$122,14,FALSE),IF(_xlpm.x=0,"",_xlpm.x)))</f>
        <v/>
      </c>
      <c r="S1707" s="2" t="s">
        <v>2361</v>
      </c>
      <c r="T1707" s="69" t="s">
        <v>62</v>
      </c>
      <c r="U1707" s="69" t="s">
        <v>60</v>
      </c>
      <c r="X1707" t="str">
        <f>IF(T1707="","",_xlfn.LET(_xlpm.x,VLOOKUP(T1707,'Drop-down_menus'!$F$2:$G$16,2,FALSE),IF(_xlpm.x=0,"",_xlpm.x)))</f>
        <v>https://orcid.org/0000-0003-3696-4445</v>
      </c>
      <c r="Y1707" t="str">
        <f>IF(U1707="","",_xlfn.LET(_xlpm.x,VLOOKUP(U1707,'Drop-down_menus'!$F$2:$G$16,2,FALSE),IF(_xlpm.x=0,"",_xlpm.x)))</f>
        <v>https://orcid.org/0000-0002-9708-1761</v>
      </c>
      <c r="Z1707" t="str">
        <f>IF(V1707="","",_xlfn.LET(_xlpm.x,VLOOKUP(V1707,'Drop-down_menus'!$F$2:$G$16,2,FALSE),IF(_xlpm.x=0,"",_xlpm.x)))</f>
        <v/>
      </c>
      <c r="AA1707" t="str">
        <f>IF(W1707="","",_xlfn.LET(_xlpm.x,VLOOKUP(W1707,'Drop-down_menus'!$F$2:$G$16,2,FALSE),IF(_xlpm.x=0,"",_xlpm.x)))</f>
        <v/>
      </c>
      <c r="AB1707" t="s">
        <v>866</v>
      </c>
      <c r="AE1707" t="s">
        <v>867</v>
      </c>
      <c r="AH1707" s="69" t="s">
        <v>868</v>
      </c>
    </row>
    <row r="1708" spans="1:34" ht="15" hidden="1" x14ac:dyDescent="0.2">
      <c r="A1708" s="2" t="s">
        <v>298</v>
      </c>
      <c r="B1708">
        <v>2768</v>
      </c>
      <c r="C1708">
        <v>1352</v>
      </c>
      <c r="D1708" s="69" t="s">
        <v>700</v>
      </c>
      <c r="F1708" s="70" t="s">
        <v>747</v>
      </c>
      <c r="H1708" s="70" t="s">
        <v>747</v>
      </c>
      <c r="I1708" t="s">
        <v>747</v>
      </c>
      <c r="J1708" t="str">
        <f>IF($I1708="","",_xlfn.LET(_xlpm.x,VLOOKUP($I1708,'taxon-match_2026-08-31'!$A$2:$N$122,6,FALSE),IF(_xlpm.x=0,"",_xlpm.x)))</f>
        <v>J.V.Lamouroux, 1813</v>
      </c>
      <c r="K1708" t="str">
        <f>IF($I1708="","",_xlfn.LET(_xlpm.x,VLOOKUP($I1708,'taxon-match_2026-08-31'!$A$2:$N$122,4,FALSE),IF(_xlpm.x=0,"",_xlpm.x)))</f>
        <v>urn:lsid:marinespecies.org:taxname:144223</v>
      </c>
      <c r="L1708" t="str">
        <f>IF($I1708="","",_xlfn.LET(_xlpm.x,VLOOKUP($I1708,'taxon-match_2026-08-31'!$A$2:$N$122,7,FALSE),IF(_xlpm.x=0,"",_xlpm.x)))</f>
        <v>Plantae</v>
      </c>
      <c r="M1708" t="str">
        <f>IF($I1708="","",_xlfn.LET(_xlpm.x,VLOOKUP($I1708,'taxon-match_2026-08-31'!$A$2:$N$122,8,FALSE),IF(_xlpm.x=0,"",_xlpm.x)))</f>
        <v>Rhodophyta</v>
      </c>
      <c r="N1708" t="str">
        <f>IF($I1708="","",_xlfn.LET(_xlpm.x,VLOOKUP($I1708,'taxon-match_2026-08-31'!$A$2:$N$122,9,FALSE),IF(_xlpm.x=0,"",_xlpm.x)))</f>
        <v>Florideophyceae</v>
      </c>
      <c r="O1708" t="str">
        <f>IF($I1708="","",_xlfn.LET(_xlpm.x,VLOOKUP($I1708,'taxon-match_2026-08-31'!$A$2:$N$122,10,FALSE),IF(_xlpm.x=0,"",_xlpm.x)))</f>
        <v>Plocamiales</v>
      </c>
      <c r="P1708" t="str">
        <f>IF($I1708="","",_xlfn.LET(_xlpm.x,VLOOKUP($I1708,'taxon-match_2026-08-31'!$A$2:$N$122,11,FALSE),IF(_xlpm.x=0,"",_xlpm.x)))</f>
        <v>Plocamiaceae</v>
      </c>
      <c r="Q1708" t="str">
        <f>IF($I1708="","",_xlfn.LET(_xlpm.x,VLOOKUP($I1708,'taxon-match_2026-08-31'!$A$2:$N$122,12,FALSE),IF(_xlpm.x=0,"",_xlpm.x)))</f>
        <v>Plocamium</v>
      </c>
      <c r="R1708" t="str">
        <f>IF($I1708="","",_xlfn.LET(_xlpm.x,VLOOKUP($I1708,'taxon-match_2026-08-31'!$A$2:$N$122,14,FALSE),IF(_xlpm.x=0,"",_xlpm.x)))</f>
        <v/>
      </c>
      <c r="S1708" s="2" t="s">
        <v>2361</v>
      </c>
      <c r="T1708" s="69" t="s">
        <v>62</v>
      </c>
      <c r="U1708" s="69" t="s">
        <v>60</v>
      </c>
      <c r="X1708" t="str">
        <f>IF(T1708="","",_xlfn.LET(_xlpm.x,VLOOKUP(T1708,'Drop-down_menus'!$F$2:$G$16,2,FALSE),IF(_xlpm.x=0,"",_xlpm.x)))</f>
        <v>https://orcid.org/0000-0003-3696-4445</v>
      </c>
      <c r="Y1708" t="str">
        <f>IF(U1708="","",_xlfn.LET(_xlpm.x,VLOOKUP(U1708,'Drop-down_menus'!$F$2:$G$16,2,FALSE),IF(_xlpm.x=0,"",_xlpm.x)))</f>
        <v>https://orcid.org/0000-0002-9708-1761</v>
      </c>
      <c r="Z1708" t="str">
        <f>IF(V1708="","",_xlfn.LET(_xlpm.x,VLOOKUP(V1708,'Drop-down_menus'!$F$2:$G$16,2,FALSE),IF(_xlpm.x=0,"",_xlpm.x)))</f>
        <v/>
      </c>
      <c r="AA1708" t="str">
        <f>IF(W1708="","",_xlfn.LET(_xlpm.x,VLOOKUP(W1708,'Drop-down_menus'!$F$2:$G$16,2,FALSE),IF(_xlpm.x=0,"",_xlpm.x)))</f>
        <v/>
      </c>
      <c r="AB1708" t="s">
        <v>866</v>
      </c>
      <c r="AE1708" t="s">
        <v>867</v>
      </c>
      <c r="AH1708" s="69" t="s">
        <v>868</v>
      </c>
    </row>
    <row r="1709" spans="1:34" ht="15" hidden="1" x14ac:dyDescent="0.2">
      <c r="A1709" s="2" t="s">
        <v>298</v>
      </c>
      <c r="B1709">
        <v>2769</v>
      </c>
      <c r="C1709">
        <v>1337</v>
      </c>
      <c r="D1709" s="69" t="s">
        <v>700</v>
      </c>
      <c r="F1709" s="70" t="s">
        <v>747</v>
      </c>
      <c r="H1709" s="70" t="s">
        <v>747</v>
      </c>
      <c r="I1709" t="s">
        <v>747</v>
      </c>
      <c r="J1709" t="str">
        <f>IF($I1709="","",_xlfn.LET(_xlpm.x,VLOOKUP($I1709,'taxon-match_2026-08-31'!$A$2:$N$122,6,FALSE),IF(_xlpm.x=0,"",_xlpm.x)))</f>
        <v>J.V.Lamouroux, 1813</v>
      </c>
      <c r="K1709" t="str">
        <f>IF($I1709="","",_xlfn.LET(_xlpm.x,VLOOKUP($I1709,'taxon-match_2026-08-31'!$A$2:$N$122,4,FALSE),IF(_xlpm.x=0,"",_xlpm.x)))</f>
        <v>urn:lsid:marinespecies.org:taxname:144223</v>
      </c>
      <c r="L1709" t="str">
        <f>IF($I1709="","",_xlfn.LET(_xlpm.x,VLOOKUP($I1709,'taxon-match_2026-08-31'!$A$2:$N$122,7,FALSE),IF(_xlpm.x=0,"",_xlpm.x)))</f>
        <v>Plantae</v>
      </c>
      <c r="M1709" t="str">
        <f>IF($I1709="","",_xlfn.LET(_xlpm.x,VLOOKUP($I1709,'taxon-match_2026-08-31'!$A$2:$N$122,8,FALSE),IF(_xlpm.x=0,"",_xlpm.x)))</f>
        <v>Rhodophyta</v>
      </c>
      <c r="N1709" t="str">
        <f>IF($I1709="","",_xlfn.LET(_xlpm.x,VLOOKUP($I1709,'taxon-match_2026-08-31'!$A$2:$N$122,9,FALSE),IF(_xlpm.x=0,"",_xlpm.x)))</f>
        <v>Florideophyceae</v>
      </c>
      <c r="O1709" t="str">
        <f>IF($I1709="","",_xlfn.LET(_xlpm.x,VLOOKUP($I1709,'taxon-match_2026-08-31'!$A$2:$N$122,10,FALSE),IF(_xlpm.x=0,"",_xlpm.x)))</f>
        <v>Plocamiales</v>
      </c>
      <c r="P1709" t="str">
        <f>IF($I1709="","",_xlfn.LET(_xlpm.x,VLOOKUP($I1709,'taxon-match_2026-08-31'!$A$2:$N$122,11,FALSE),IF(_xlpm.x=0,"",_xlpm.x)))</f>
        <v>Plocamiaceae</v>
      </c>
      <c r="Q1709" t="str">
        <f>IF($I1709="","",_xlfn.LET(_xlpm.x,VLOOKUP($I1709,'taxon-match_2026-08-31'!$A$2:$N$122,12,FALSE),IF(_xlpm.x=0,"",_xlpm.x)))</f>
        <v>Plocamium</v>
      </c>
      <c r="R1709" t="str">
        <f>IF($I1709="","",_xlfn.LET(_xlpm.x,VLOOKUP($I1709,'taxon-match_2026-08-31'!$A$2:$N$122,14,FALSE),IF(_xlpm.x=0,"",_xlpm.x)))</f>
        <v/>
      </c>
      <c r="S1709" s="2" t="s">
        <v>2361</v>
      </c>
      <c r="T1709" s="69" t="s">
        <v>62</v>
      </c>
      <c r="U1709" s="69" t="s">
        <v>60</v>
      </c>
      <c r="X1709" t="str">
        <f>IF(T1709="","",_xlfn.LET(_xlpm.x,VLOOKUP(T1709,'Drop-down_menus'!$F$2:$G$16,2,FALSE),IF(_xlpm.x=0,"",_xlpm.x)))</f>
        <v>https://orcid.org/0000-0003-3696-4445</v>
      </c>
      <c r="Y1709" t="str">
        <f>IF(U1709="","",_xlfn.LET(_xlpm.x,VLOOKUP(U1709,'Drop-down_menus'!$F$2:$G$16,2,FALSE),IF(_xlpm.x=0,"",_xlpm.x)))</f>
        <v>https://orcid.org/0000-0002-9708-1761</v>
      </c>
      <c r="Z1709" t="str">
        <f>IF(V1709="","",_xlfn.LET(_xlpm.x,VLOOKUP(V1709,'Drop-down_menus'!$F$2:$G$16,2,FALSE),IF(_xlpm.x=0,"",_xlpm.x)))</f>
        <v/>
      </c>
      <c r="AA1709" t="str">
        <f>IF(W1709="","",_xlfn.LET(_xlpm.x,VLOOKUP(W1709,'Drop-down_menus'!$F$2:$G$16,2,FALSE),IF(_xlpm.x=0,"",_xlpm.x)))</f>
        <v/>
      </c>
      <c r="AB1709" t="s">
        <v>866</v>
      </c>
      <c r="AE1709" t="s">
        <v>867</v>
      </c>
      <c r="AH1709" s="69" t="s">
        <v>868</v>
      </c>
    </row>
    <row r="1710" spans="1:34" ht="15" hidden="1" x14ac:dyDescent="0.2">
      <c r="A1710" s="2" t="s">
        <v>298</v>
      </c>
      <c r="B1710">
        <v>2770</v>
      </c>
      <c r="C1710">
        <v>1339</v>
      </c>
      <c r="D1710" s="69" t="s">
        <v>700</v>
      </c>
      <c r="F1710" s="70" t="s">
        <v>747</v>
      </c>
      <c r="H1710" s="70" t="s">
        <v>747</v>
      </c>
      <c r="I1710" t="s">
        <v>747</v>
      </c>
      <c r="J1710" t="str">
        <f>IF($I1710="","",_xlfn.LET(_xlpm.x,VLOOKUP($I1710,'taxon-match_2026-08-31'!$A$2:$N$122,6,FALSE),IF(_xlpm.x=0,"",_xlpm.x)))</f>
        <v>J.V.Lamouroux, 1813</v>
      </c>
      <c r="K1710" t="str">
        <f>IF($I1710="","",_xlfn.LET(_xlpm.x,VLOOKUP($I1710,'taxon-match_2026-08-31'!$A$2:$N$122,4,FALSE),IF(_xlpm.x=0,"",_xlpm.x)))</f>
        <v>urn:lsid:marinespecies.org:taxname:144223</v>
      </c>
      <c r="L1710" t="str">
        <f>IF($I1710="","",_xlfn.LET(_xlpm.x,VLOOKUP($I1710,'taxon-match_2026-08-31'!$A$2:$N$122,7,FALSE),IF(_xlpm.x=0,"",_xlpm.x)))</f>
        <v>Plantae</v>
      </c>
      <c r="M1710" t="str">
        <f>IF($I1710="","",_xlfn.LET(_xlpm.x,VLOOKUP($I1710,'taxon-match_2026-08-31'!$A$2:$N$122,8,FALSE),IF(_xlpm.x=0,"",_xlpm.x)))</f>
        <v>Rhodophyta</v>
      </c>
      <c r="N1710" t="str">
        <f>IF($I1710="","",_xlfn.LET(_xlpm.x,VLOOKUP($I1710,'taxon-match_2026-08-31'!$A$2:$N$122,9,FALSE),IF(_xlpm.x=0,"",_xlpm.x)))</f>
        <v>Florideophyceae</v>
      </c>
      <c r="O1710" t="str">
        <f>IF($I1710="","",_xlfn.LET(_xlpm.x,VLOOKUP($I1710,'taxon-match_2026-08-31'!$A$2:$N$122,10,FALSE),IF(_xlpm.x=0,"",_xlpm.x)))</f>
        <v>Plocamiales</v>
      </c>
      <c r="P1710" t="str">
        <f>IF($I1710="","",_xlfn.LET(_xlpm.x,VLOOKUP($I1710,'taxon-match_2026-08-31'!$A$2:$N$122,11,FALSE),IF(_xlpm.x=0,"",_xlpm.x)))</f>
        <v>Plocamiaceae</v>
      </c>
      <c r="Q1710" t="str">
        <f>IF($I1710="","",_xlfn.LET(_xlpm.x,VLOOKUP($I1710,'taxon-match_2026-08-31'!$A$2:$N$122,12,FALSE),IF(_xlpm.x=0,"",_xlpm.x)))</f>
        <v>Plocamium</v>
      </c>
      <c r="R1710" t="str">
        <f>IF($I1710="","",_xlfn.LET(_xlpm.x,VLOOKUP($I1710,'taxon-match_2026-08-31'!$A$2:$N$122,14,FALSE),IF(_xlpm.x=0,"",_xlpm.x)))</f>
        <v/>
      </c>
      <c r="S1710" s="2" t="s">
        <v>2361</v>
      </c>
      <c r="T1710" s="69" t="s">
        <v>62</v>
      </c>
      <c r="U1710" s="69" t="s">
        <v>60</v>
      </c>
      <c r="X1710" t="str">
        <f>IF(T1710="","",_xlfn.LET(_xlpm.x,VLOOKUP(T1710,'Drop-down_menus'!$F$2:$G$16,2,FALSE),IF(_xlpm.x=0,"",_xlpm.x)))</f>
        <v>https://orcid.org/0000-0003-3696-4445</v>
      </c>
      <c r="Y1710" t="str">
        <f>IF(U1710="","",_xlfn.LET(_xlpm.x,VLOOKUP(U1710,'Drop-down_menus'!$F$2:$G$16,2,FALSE),IF(_xlpm.x=0,"",_xlpm.x)))</f>
        <v>https://orcid.org/0000-0002-9708-1761</v>
      </c>
      <c r="Z1710" t="str">
        <f>IF(V1710="","",_xlfn.LET(_xlpm.x,VLOOKUP(V1710,'Drop-down_menus'!$F$2:$G$16,2,FALSE),IF(_xlpm.x=0,"",_xlpm.x)))</f>
        <v/>
      </c>
      <c r="AA1710" t="str">
        <f>IF(W1710="","",_xlfn.LET(_xlpm.x,VLOOKUP(W1710,'Drop-down_menus'!$F$2:$G$16,2,FALSE),IF(_xlpm.x=0,"",_xlpm.x)))</f>
        <v/>
      </c>
      <c r="AB1710" t="s">
        <v>866</v>
      </c>
      <c r="AE1710" t="s">
        <v>867</v>
      </c>
      <c r="AH1710" s="69" t="s">
        <v>868</v>
      </c>
    </row>
    <row r="1711" spans="1:34" ht="15" hidden="1" x14ac:dyDescent="0.2">
      <c r="A1711" s="2" t="s">
        <v>460</v>
      </c>
      <c r="B1711">
        <v>5154</v>
      </c>
      <c r="C1711">
        <v>1355</v>
      </c>
      <c r="D1711" s="69" t="s">
        <v>700</v>
      </c>
      <c r="F1711" s="70" t="s">
        <v>747</v>
      </c>
      <c r="H1711" s="70" t="s">
        <v>747</v>
      </c>
      <c r="I1711" t="s">
        <v>747</v>
      </c>
      <c r="J1711" t="str">
        <f>IF($I1711="","",_xlfn.LET(_xlpm.x,VLOOKUP($I1711,'taxon-match_2026-08-31'!$A$2:$N$122,6,FALSE),IF(_xlpm.x=0,"",_xlpm.x)))</f>
        <v>J.V.Lamouroux, 1813</v>
      </c>
      <c r="K1711" t="str">
        <f>IF($I1711="","",_xlfn.LET(_xlpm.x,VLOOKUP($I1711,'taxon-match_2026-08-31'!$A$2:$N$122,4,FALSE),IF(_xlpm.x=0,"",_xlpm.x)))</f>
        <v>urn:lsid:marinespecies.org:taxname:144223</v>
      </c>
      <c r="L1711" t="str">
        <f>IF($I1711="","",_xlfn.LET(_xlpm.x,VLOOKUP($I1711,'taxon-match_2026-08-31'!$A$2:$N$122,7,FALSE),IF(_xlpm.x=0,"",_xlpm.x)))</f>
        <v>Plantae</v>
      </c>
      <c r="M1711" t="str">
        <f>IF($I1711="","",_xlfn.LET(_xlpm.x,VLOOKUP($I1711,'taxon-match_2026-08-31'!$A$2:$N$122,8,FALSE),IF(_xlpm.x=0,"",_xlpm.x)))</f>
        <v>Rhodophyta</v>
      </c>
      <c r="N1711" t="str">
        <f>IF($I1711="","",_xlfn.LET(_xlpm.x,VLOOKUP($I1711,'taxon-match_2026-08-31'!$A$2:$N$122,9,FALSE),IF(_xlpm.x=0,"",_xlpm.x)))</f>
        <v>Florideophyceae</v>
      </c>
      <c r="O1711" t="str">
        <f>IF($I1711="","",_xlfn.LET(_xlpm.x,VLOOKUP($I1711,'taxon-match_2026-08-31'!$A$2:$N$122,10,FALSE),IF(_xlpm.x=0,"",_xlpm.x)))</f>
        <v>Plocamiales</v>
      </c>
      <c r="P1711" t="str">
        <f>IF($I1711="","",_xlfn.LET(_xlpm.x,VLOOKUP($I1711,'taxon-match_2026-08-31'!$A$2:$N$122,11,FALSE),IF(_xlpm.x=0,"",_xlpm.x)))</f>
        <v>Plocamiaceae</v>
      </c>
      <c r="Q1711" t="str">
        <f>IF($I1711="","",_xlfn.LET(_xlpm.x,VLOOKUP($I1711,'taxon-match_2026-08-31'!$A$2:$N$122,12,FALSE),IF(_xlpm.x=0,"",_xlpm.x)))</f>
        <v>Plocamium</v>
      </c>
      <c r="R1711" t="str">
        <f>IF($I1711="","",_xlfn.LET(_xlpm.x,VLOOKUP($I1711,'taxon-match_2026-08-31'!$A$2:$N$122,14,FALSE),IF(_xlpm.x=0,"",_xlpm.x)))</f>
        <v/>
      </c>
      <c r="S1711" s="2" t="s">
        <v>2361</v>
      </c>
      <c r="T1711" s="69" t="s">
        <v>62</v>
      </c>
      <c r="U1711" s="69" t="s">
        <v>60</v>
      </c>
      <c r="X1711" t="str">
        <f>IF(T1711="","",_xlfn.LET(_xlpm.x,VLOOKUP(T1711,'Drop-down_menus'!$F$2:$G$16,2,FALSE),IF(_xlpm.x=0,"",_xlpm.x)))</f>
        <v>https://orcid.org/0000-0003-3696-4445</v>
      </c>
      <c r="Y1711" t="str">
        <f>IF(U1711="","",_xlfn.LET(_xlpm.x,VLOOKUP(U1711,'Drop-down_menus'!$F$2:$G$16,2,FALSE),IF(_xlpm.x=0,"",_xlpm.x)))</f>
        <v>https://orcid.org/0000-0002-9708-1761</v>
      </c>
      <c r="Z1711" t="str">
        <f>IF(V1711="","",_xlfn.LET(_xlpm.x,VLOOKUP(V1711,'Drop-down_menus'!$F$2:$G$16,2,FALSE),IF(_xlpm.x=0,"",_xlpm.x)))</f>
        <v/>
      </c>
      <c r="AA1711" t="str">
        <f>IF(W1711="","",_xlfn.LET(_xlpm.x,VLOOKUP(W1711,'Drop-down_menus'!$F$2:$G$16,2,FALSE),IF(_xlpm.x=0,"",_xlpm.x)))</f>
        <v/>
      </c>
      <c r="AB1711" t="s">
        <v>866</v>
      </c>
      <c r="AE1711" t="s">
        <v>867</v>
      </c>
      <c r="AH1711" s="69" t="s">
        <v>868</v>
      </c>
    </row>
    <row r="1712" spans="1:34" ht="15" hidden="1" x14ac:dyDescent="0.2">
      <c r="A1712" s="2" t="s">
        <v>460</v>
      </c>
      <c r="B1712">
        <v>5160</v>
      </c>
      <c r="C1712">
        <v>1341</v>
      </c>
      <c r="D1712" s="69" t="s">
        <v>700</v>
      </c>
      <c r="F1712" s="70" t="s">
        <v>747</v>
      </c>
      <c r="H1712" s="70" t="s">
        <v>747</v>
      </c>
      <c r="I1712" t="s">
        <v>747</v>
      </c>
      <c r="J1712" t="str">
        <f>IF($I1712="","",_xlfn.LET(_xlpm.x,VLOOKUP($I1712,'taxon-match_2026-08-31'!$A$2:$N$122,6,FALSE),IF(_xlpm.x=0,"",_xlpm.x)))</f>
        <v>J.V.Lamouroux, 1813</v>
      </c>
      <c r="K1712" t="str">
        <f>IF($I1712="","",_xlfn.LET(_xlpm.x,VLOOKUP($I1712,'taxon-match_2026-08-31'!$A$2:$N$122,4,FALSE),IF(_xlpm.x=0,"",_xlpm.x)))</f>
        <v>urn:lsid:marinespecies.org:taxname:144223</v>
      </c>
      <c r="L1712" t="str">
        <f>IF($I1712="","",_xlfn.LET(_xlpm.x,VLOOKUP($I1712,'taxon-match_2026-08-31'!$A$2:$N$122,7,FALSE),IF(_xlpm.x=0,"",_xlpm.x)))</f>
        <v>Plantae</v>
      </c>
      <c r="M1712" t="str">
        <f>IF($I1712="","",_xlfn.LET(_xlpm.x,VLOOKUP($I1712,'taxon-match_2026-08-31'!$A$2:$N$122,8,FALSE),IF(_xlpm.x=0,"",_xlpm.x)))</f>
        <v>Rhodophyta</v>
      </c>
      <c r="N1712" t="str">
        <f>IF($I1712="","",_xlfn.LET(_xlpm.x,VLOOKUP($I1712,'taxon-match_2026-08-31'!$A$2:$N$122,9,FALSE),IF(_xlpm.x=0,"",_xlpm.x)))</f>
        <v>Florideophyceae</v>
      </c>
      <c r="O1712" t="str">
        <f>IF($I1712="","",_xlfn.LET(_xlpm.x,VLOOKUP($I1712,'taxon-match_2026-08-31'!$A$2:$N$122,10,FALSE),IF(_xlpm.x=0,"",_xlpm.x)))</f>
        <v>Plocamiales</v>
      </c>
      <c r="P1712" t="str">
        <f>IF($I1712="","",_xlfn.LET(_xlpm.x,VLOOKUP($I1712,'taxon-match_2026-08-31'!$A$2:$N$122,11,FALSE),IF(_xlpm.x=0,"",_xlpm.x)))</f>
        <v>Plocamiaceae</v>
      </c>
      <c r="Q1712" t="str">
        <f>IF($I1712="","",_xlfn.LET(_xlpm.x,VLOOKUP($I1712,'taxon-match_2026-08-31'!$A$2:$N$122,12,FALSE),IF(_xlpm.x=0,"",_xlpm.x)))</f>
        <v>Plocamium</v>
      </c>
      <c r="R1712" t="str">
        <f>IF($I1712="","",_xlfn.LET(_xlpm.x,VLOOKUP($I1712,'taxon-match_2026-08-31'!$A$2:$N$122,14,FALSE),IF(_xlpm.x=0,"",_xlpm.x)))</f>
        <v/>
      </c>
      <c r="S1712" s="2" t="s">
        <v>2361</v>
      </c>
      <c r="T1712" s="69" t="s">
        <v>62</v>
      </c>
      <c r="U1712" s="69" t="s">
        <v>60</v>
      </c>
      <c r="X1712" t="str">
        <f>IF(T1712="","",_xlfn.LET(_xlpm.x,VLOOKUP(T1712,'Drop-down_menus'!$F$2:$G$16,2,FALSE),IF(_xlpm.x=0,"",_xlpm.x)))</f>
        <v>https://orcid.org/0000-0003-3696-4445</v>
      </c>
      <c r="Y1712" t="str">
        <f>IF(U1712="","",_xlfn.LET(_xlpm.x,VLOOKUP(U1712,'Drop-down_menus'!$F$2:$G$16,2,FALSE),IF(_xlpm.x=0,"",_xlpm.x)))</f>
        <v>https://orcid.org/0000-0002-9708-1761</v>
      </c>
      <c r="Z1712" t="str">
        <f>IF(V1712="","",_xlfn.LET(_xlpm.x,VLOOKUP(V1712,'Drop-down_menus'!$F$2:$G$16,2,FALSE),IF(_xlpm.x=0,"",_xlpm.x)))</f>
        <v/>
      </c>
      <c r="AA1712" t="str">
        <f>IF(W1712="","",_xlfn.LET(_xlpm.x,VLOOKUP(W1712,'Drop-down_menus'!$F$2:$G$16,2,FALSE),IF(_xlpm.x=0,"",_xlpm.x)))</f>
        <v/>
      </c>
      <c r="AB1712" t="s">
        <v>866</v>
      </c>
      <c r="AE1712" t="s">
        <v>867</v>
      </c>
      <c r="AH1712" s="69" t="s">
        <v>868</v>
      </c>
    </row>
    <row r="1713" spans="1:34" ht="15" hidden="1" x14ac:dyDescent="0.2">
      <c r="A1713" s="2" t="s">
        <v>84</v>
      </c>
      <c r="B1713">
        <v>381</v>
      </c>
      <c r="C1713">
        <v>1342</v>
      </c>
      <c r="D1713" s="69" t="s">
        <v>700</v>
      </c>
      <c r="F1713" s="70" t="s">
        <v>747</v>
      </c>
      <c r="H1713" s="70" t="s">
        <v>747</v>
      </c>
      <c r="I1713" t="s">
        <v>747</v>
      </c>
      <c r="J1713" t="str">
        <f>IF($I1713="","",_xlfn.LET(_xlpm.x,VLOOKUP($I1713,'taxon-match_2026-08-31'!$A$2:$N$122,6,FALSE),IF(_xlpm.x=0,"",_xlpm.x)))</f>
        <v>J.V.Lamouroux, 1813</v>
      </c>
      <c r="K1713" t="str">
        <f>IF($I1713="","",_xlfn.LET(_xlpm.x,VLOOKUP($I1713,'taxon-match_2026-08-31'!$A$2:$N$122,4,FALSE),IF(_xlpm.x=0,"",_xlpm.x)))</f>
        <v>urn:lsid:marinespecies.org:taxname:144223</v>
      </c>
      <c r="L1713" t="str">
        <f>IF($I1713="","",_xlfn.LET(_xlpm.x,VLOOKUP($I1713,'taxon-match_2026-08-31'!$A$2:$N$122,7,FALSE),IF(_xlpm.x=0,"",_xlpm.x)))</f>
        <v>Plantae</v>
      </c>
      <c r="M1713" t="str">
        <f>IF($I1713="","",_xlfn.LET(_xlpm.x,VLOOKUP($I1713,'taxon-match_2026-08-31'!$A$2:$N$122,8,FALSE),IF(_xlpm.x=0,"",_xlpm.x)))</f>
        <v>Rhodophyta</v>
      </c>
      <c r="N1713" t="str">
        <f>IF($I1713="","",_xlfn.LET(_xlpm.x,VLOOKUP($I1713,'taxon-match_2026-08-31'!$A$2:$N$122,9,FALSE),IF(_xlpm.x=0,"",_xlpm.x)))</f>
        <v>Florideophyceae</v>
      </c>
      <c r="O1713" t="str">
        <f>IF($I1713="","",_xlfn.LET(_xlpm.x,VLOOKUP($I1713,'taxon-match_2026-08-31'!$A$2:$N$122,10,FALSE),IF(_xlpm.x=0,"",_xlpm.x)))</f>
        <v>Plocamiales</v>
      </c>
      <c r="P1713" t="str">
        <f>IF($I1713="","",_xlfn.LET(_xlpm.x,VLOOKUP($I1713,'taxon-match_2026-08-31'!$A$2:$N$122,11,FALSE),IF(_xlpm.x=0,"",_xlpm.x)))</f>
        <v>Plocamiaceae</v>
      </c>
      <c r="Q1713" t="str">
        <f>IF($I1713="","",_xlfn.LET(_xlpm.x,VLOOKUP($I1713,'taxon-match_2026-08-31'!$A$2:$N$122,12,FALSE),IF(_xlpm.x=0,"",_xlpm.x)))</f>
        <v>Plocamium</v>
      </c>
      <c r="R1713" t="str">
        <f>IF($I1713="","",_xlfn.LET(_xlpm.x,VLOOKUP($I1713,'taxon-match_2026-08-31'!$A$2:$N$122,14,FALSE),IF(_xlpm.x=0,"",_xlpm.x)))</f>
        <v/>
      </c>
      <c r="S1713" s="2" t="s">
        <v>2361</v>
      </c>
      <c r="T1713" s="69" t="s">
        <v>62</v>
      </c>
      <c r="U1713" s="69" t="s">
        <v>60</v>
      </c>
      <c r="X1713" t="str">
        <f>IF(T1713="","",_xlfn.LET(_xlpm.x,VLOOKUP(T1713,'Drop-down_menus'!$F$2:$G$16,2,FALSE),IF(_xlpm.x=0,"",_xlpm.x)))</f>
        <v>https://orcid.org/0000-0003-3696-4445</v>
      </c>
      <c r="Y1713" t="str">
        <f>IF(U1713="","",_xlfn.LET(_xlpm.x,VLOOKUP(U1713,'Drop-down_menus'!$F$2:$G$16,2,FALSE),IF(_xlpm.x=0,"",_xlpm.x)))</f>
        <v>https://orcid.org/0000-0002-9708-1761</v>
      </c>
      <c r="Z1713" t="str">
        <f>IF(V1713="","",_xlfn.LET(_xlpm.x,VLOOKUP(V1713,'Drop-down_menus'!$F$2:$G$16,2,FALSE),IF(_xlpm.x=0,"",_xlpm.x)))</f>
        <v/>
      </c>
      <c r="AA1713" t="str">
        <f>IF(W1713="","",_xlfn.LET(_xlpm.x,VLOOKUP(W1713,'Drop-down_menus'!$F$2:$G$16,2,FALSE),IF(_xlpm.x=0,"",_xlpm.x)))</f>
        <v/>
      </c>
      <c r="AB1713" t="s">
        <v>866</v>
      </c>
      <c r="AE1713" t="s">
        <v>867</v>
      </c>
      <c r="AH1713" s="69" t="s">
        <v>868</v>
      </c>
    </row>
    <row r="1714" spans="1:34" ht="15" hidden="1" x14ac:dyDescent="0.2">
      <c r="A1714" s="2" t="s">
        <v>84</v>
      </c>
      <c r="B1714">
        <v>406</v>
      </c>
      <c r="C1714">
        <v>1343</v>
      </c>
      <c r="D1714" s="69" t="s">
        <v>700</v>
      </c>
      <c r="F1714" s="70" t="s">
        <v>747</v>
      </c>
      <c r="H1714" s="70" t="s">
        <v>747</v>
      </c>
      <c r="I1714" t="s">
        <v>747</v>
      </c>
      <c r="J1714" t="str">
        <f>IF($I1714="","",_xlfn.LET(_xlpm.x,VLOOKUP($I1714,'taxon-match_2026-08-31'!$A$2:$N$122,6,FALSE),IF(_xlpm.x=0,"",_xlpm.x)))</f>
        <v>J.V.Lamouroux, 1813</v>
      </c>
      <c r="K1714" t="str">
        <f>IF($I1714="","",_xlfn.LET(_xlpm.x,VLOOKUP($I1714,'taxon-match_2026-08-31'!$A$2:$N$122,4,FALSE),IF(_xlpm.x=0,"",_xlpm.x)))</f>
        <v>urn:lsid:marinespecies.org:taxname:144223</v>
      </c>
      <c r="L1714" t="str">
        <f>IF($I1714="","",_xlfn.LET(_xlpm.x,VLOOKUP($I1714,'taxon-match_2026-08-31'!$A$2:$N$122,7,FALSE),IF(_xlpm.x=0,"",_xlpm.x)))</f>
        <v>Plantae</v>
      </c>
      <c r="M1714" t="str">
        <f>IF($I1714="","",_xlfn.LET(_xlpm.x,VLOOKUP($I1714,'taxon-match_2026-08-31'!$A$2:$N$122,8,FALSE),IF(_xlpm.x=0,"",_xlpm.x)))</f>
        <v>Rhodophyta</v>
      </c>
      <c r="N1714" t="str">
        <f>IF($I1714="","",_xlfn.LET(_xlpm.x,VLOOKUP($I1714,'taxon-match_2026-08-31'!$A$2:$N$122,9,FALSE),IF(_xlpm.x=0,"",_xlpm.x)))</f>
        <v>Florideophyceae</v>
      </c>
      <c r="O1714" t="str">
        <f>IF($I1714="","",_xlfn.LET(_xlpm.x,VLOOKUP($I1714,'taxon-match_2026-08-31'!$A$2:$N$122,10,FALSE),IF(_xlpm.x=0,"",_xlpm.x)))</f>
        <v>Plocamiales</v>
      </c>
      <c r="P1714" t="str">
        <f>IF($I1714="","",_xlfn.LET(_xlpm.x,VLOOKUP($I1714,'taxon-match_2026-08-31'!$A$2:$N$122,11,FALSE),IF(_xlpm.x=0,"",_xlpm.x)))</f>
        <v>Plocamiaceae</v>
      </c>
      <c r="Q1714" t="str">
        <f>IF($I1714="","",_xlfn.LET(_xlpm.x,VLOOKUP($I1714,'taxon-match_2026-08-31'!$A$2:$N$122,12,FALSE),IF(_xlpm.x=0,"",_xlpm.x)))</f>
        <v>Plocamium</v>
      </c>
      <c r="R1714" t="str">
        <f>IF($I1714="","",_xlfn.LET(_xlpm.x,VLOOKUP($I1714,'taxon-match_2026-08-31'!$A$2:$N$122,14,FALSE),IF(_xlpm.x=0,"",_xlpm.x)))</f>
        <v/>
      </c>
      <c r="S1714" s="2" t="s">
        <v>2361</v>
      </c>
      <c r="T1714" s="69" t="s">
        <v>62</v>
      </c>
      <c r="U1714" s="69" t="s">
        <v>60</v>
      </c>
      <c r="X1714" t="str">
        <f>IF(T1714="","",_xlfn.LET(_xlpm.x,VLOOKUP(T1714,'Drop-down_menus'!$F$2:$G$16,2,FALSE),IF(_xlpm.x=0,"",_xlpm.x)))</f>
        <v>https://orcid.org/0000-0003-3696-4445</v>
      </c>
      <c r="Y1714" t="str">
        <f>IF(U1714="","",_xlfn.LET(_xlpm.x,VLOOKUP(U1714,'Drop-down_menus'!$F$2:$G$16,2,FALSE),IF(_xlpm.x=0,"",_xlpm.x)))</f>
        <v>https://orcid.org/0000-0002-9708-1761</v>
      </c>
      <c r="Z1714" t="str">
        <f>IF(V1714="","",_xlfn.LET(_xlpm.x,VLOOKUP(V1714,'Drop-down_menus'!$F$2:$G$16,2,FALSE),IF(_xlpm.x=0,"",_xlpm.x)))</f>
        <v/>
      </c>
      <c r="AA1714" t="str">
        <f>IF(W1714="","",_xlfn.LET(_xlpm.x,VLOOKUP(W1714,'Drop-down_menus'!$F$2:$G$16,2,FALSE),IF(_xlpm.x=0,"",_xlpm.x)))</f>
        <v/>
      </c>
      <c r="AB1714" t="s">
        <v>866</v>
      </c>
      <c r="AE1714" t="s">
        <v>867</v>
      </c>
      <c r="AH1714" s="69" t="s">
        <v>868</v>
      </c>
    </row>
    <row r="1715" spans="1:34" ht="15" hidden="1" x14ac:dyDescent="0.2">
      <c r="A1715" s="2" t="s">
        <v>84</v>
      </c>
      <c r="B1715">
        <v>416</v>
      </c>
      <c r="C1715">
        <v>1331</v>
      </c>
      <c r="D1715" s="69" t="s">
        <v>700</v>
      </c>
      <c r="F1715" s="70" t="s">
        <v>747</v>
      </c>
      <c r="H1715" s="70" t="s">
        <v>747</v>
      </c>
      <c r="I1715" t="s">
        <v>747</v>
      </c>
      <c r="J1715" t="str">
        <f>IF($I1715="","",_xlfn.LET(_xlpm.x,VLOOKUP($I1715,'taxon-match_2026-08-31'!$A$2:$N$122,6,FALSE),IF(_xlpm.x=0,"",_xlpm.x)))</f>
        <v>J.V.Lamouroux, 1813</v>
      </c>
      <c r="K1715" t="str">
        <f>IF($I1715="","",_xlfn.LET(_xlpm.x,VLOOKUP($I1715,'taxon-match_2026-08-31'!$A$2:$N$122,4,FALSE),IF(_xlpm.x=0,"",_xlpm.x)))</f>
        <v>urn:lsid:marinespecies.org:taxname:144223</v>
      </c>
      <c r="L1715" t="str">
        <f>IF($I1715="","",_xlfn.LET(_xlpm.x,VLOOKUP($I1715,'taxon-match_2026-08-31'!$A$2:$N$122,7,FALSE),IF(_xlpm.x=0,"",_xlpm.x)))</f>
        <v>Plantae</v>
      </c>
      <c r="M1715" t="str">
        <f>IF($I1715="","",_xlfn.LET(_xlpm.x,VLOOKUP($I1715,'taxon-match_2026-08-31'!$A$2:$N$122,8,FALSE),IF(_xlpm.x=0,"",_xlpm.x)))</f>
        <v>Rhodophyta</v>
      </c>
      <c r="N1715" t="str">
        <f>IF($I1715="","",_xlfn.LET(_xlpm.x,VLOOKUP($I1715,'taxon-match_2026-08-31'!$A$2:$N$122,9,FALSE),IF(_xlpm.x=0,"",_xlpm.x)))</f>
        <v>Florideophyceae</v>
      </c>
      <c r="O1715" t="str">
        <f>IF($I1715="","",_xlfn.LET(_xlpm.x,VLOOKUP($I1715,'taxon-match_2026-08-31'!$A$2:$N$122,10,FALSE),IF(_xlpm.x=0,"",_xlpm.x)))</f>
        <v>Plocamiales</v>
      </c>
      <c r="P1715" t="str">
        <f>IF($I1715="","",_xlfn.LET(_xlpm.x,VLOOKUP($I1715,'taxon-match_2026-08-31'!$A$2:$N$122,11,FALSE),IF(_xlpm.x=0,"",_xlpm.x)))</f>
        <v>Plocamiaceae</v>
      </c>
      <c r="Q1715" t="str">
        <f>IF($I1715="","",_xlfn.LET(_xlpm.x,VLOOKUP($I1715,'taxon-match_2026-08-31'!$A$2:$N$122,12,FALSE),IF(_xlpm.x=0,"",_xlpm.x)))</f>
        <v>Plocamium</v>
      </c>
      <c r="R1715" t="str">
        <f>IF($I1715="","",_xlfn.LET(_xlpm.x,VLOOKUP($I1715,'taxon-match_2026-08-31'!$A$2:$N$122,14,FALSE),IF(_xlpm.x=0,"",_xlpm.x)))</f>
        <v/>
      </c>
      <c r="S1715" s="2" t="s">
        <v>2361</v>
      </c>
      <c r="T1715" s="69" t="s">
        <v>62</v>
      </c>
      <c r="U1715" s="69" t="s">
        <v>60</v>
      </c>
      <c r="X1715" t="str">
        <f>IF(T1715="","",_xlfn.LET(_xlpm.x,VLOOKUP(T1715,'Drop-down_menus'!$F$2:$G$16,2,FALSE),IF(_xlpm.x=0,"",_xlpm.x)))</f>
        <v>https://orcid.org/0000-0003-3696-4445</v>
      </c>
      <c r="Y1715" t="str">
        <f>IF(U1715="","",_xlfn.LET(_xlpm.x,VLOOKUP(U1715,'Drop-down_menus'!$F$2:$G$16,2,FALSE),IF(_xlpm.x=0,"",_xlpm.x)))</f>
        <v>https://orcid.org/0000-0002-9708-1761</v>
      </c>
      <c r="Z1715" t="str">
        <f>IF(V1715="","",_xlfn.LET(_xlpm.x,VLOOKUP(V1715,'Drop-down_menus'!$F$2:$G$16,2,FALSE),IF(_xlpm.x=0,"",_xlpm.x)))</f>
        <v/>
      </c>
      <c r="AA1715" t="str">
        <f>IF(W1715="","",_xlfn.LET(_xlpm.x,VLOOKUP(W1715,'Drop-down_menus'!$F$2:$G$16,2,FALSE),IF(_xlpm.x=0,"",_xlpm.x)))</f>
        <v/>
      </c>
      <c r="AB1715" t="s">
        <v>866</v>
      </c>
      <c r="AE1715" t="s">
        <v>867</v>
      </c>
      <c r="AH1715" s="69" t="s">
        <v>868</v>
      </c>
    </row>
    <row r="1716" spans="1:34" ht="15" hidden="1" x14ac:dyDescent="0.2">
      <c r="A1716" s="2" t="s">
        <v>475</v>
      </c>
      <c r="B1716">
        <v>5588</v>
      </c>
      <c r="C1716">
        <v>1332</v>
      </c>
      <c r="D1716" s="69" t="s">
        <v>700</v>
      </c>
      <c r="F1716" s="70" t="s">
        <v>747</v>
      </c>
      <c r="H1716" s="70" t="s">
        <v>747</v>
      </c>
      <c r="I1716" t="s">
        <v>747</v>
      </c>
      <c r="J1716" t="str">
        <f>IF($I1716="","",_xlfn.LET(_xlpm.x,VLOOKUP($I1716,'taxon-match_2026-08-31'!$A$2:$N$122,6,FALSE),IF(_xlpm.x=0,"",_xlpm.x)))</f>
        <v>J.V.Lamouroux, 1813</v>
      </c>
      <c r="K1716" t="str">
        <f>IF($I1716="","",_xlfn.LET(_xlpm.x,VLOOKUP($I1716,'taxon-match_2026-08-31'!$A$2:$N$122,4,FALSE),IF(_xlpm.x=0,"",_xlpm.x)))</f>
        <v>urn:lsid:marinespecies.org:taxname:144223</v>
      </c>
      <c r="L1716" t="str">
        <f>IF($I1716="","",_xlfn.LET(_xlpm.x,VLOOKUP($I1716,'taxon-match_2026-08-31'!$A$2:$N$122,7,FALSE),IF(_xlpm.x=0,"",_xlpm.x)))</f>
        <v>Plantae</v>
      </c>
      <c r="M1716" t="str">
        <f>IF($I1716="","",_xlfn.LET(_xlpm.x,VLOOKUP($I1716,'taxon-match_2026-08-31'!$A$2:$N$122,8,FALSE),IF(_xlpm.x=0,"",_xlpm.x)))</f>
        <v>Rhodophyta</v>
      </c>
      <c r="N1716" t="str">
        <f>IF($I1716="","",_xlfn.LET(_xlpm.x,VLOOKUP($I1716,'taxon-match_2026-08-31'!$A$2:$N$122,9,FALSE),IF(_xlpm.x=0,"",_xlpm.x)))</f>
        <v>Florideophyceae</v>
      </c>
      <c r="O1716" t="str">
        <f>IF($I1716="","",_xlfn.LET(_xlpm.x,VLOOKUP($I1716,'taxon-match_2026-08-31'!$A$2:$N$122,10,FALSE),IF(_xlpm.x=0,"",_xlpm.x)))</f>
        <v>Plocamiales</v>
      </c>
      <c r="P1716" t="str">
        <f>IF($I1716="","",_xlfn.LET(_xlpm.x,VLOOKUP($I1716,'taxon-match_2026-08-31'!$A$2:$N$122,11,FALSE),IF(_xlpm.x=0,"",_xlpm.x)))</f>
        <v>Plocamiaceae</v>
      </c>
      <c r="Q1716" t="str">
        <f>IF($I1716="","",_xlfn.LET(_xlpm.x,VLOOKUP($I1716,'taxon-match_2026-08-31'!$A$2:$N$122,12,FALSE),IF(_xlpm.x=0,"",_xlpm.x)))</f>
        <v>Plocamium</v>
      </c>
      <c r="R1716" t="str">
        <f>IF($I1716="","",_xlfn.LET(_xlpm.x,VLOOKUP($I1716,'taxon-match_2026-08-31'!$A$2:$N$122,14,FALSE),IF(_xlpm.x=0,"",_xlpm.x)))</f>
        <v/>
      </c>
      <c r="S1716" s="2" t="s">
        <v>2361</v>
      </c>
      <c r="T1716" s="69" t="s">
        <v>62</v>
      </c>
      <c r="U1716" s="69" t="s">
        <v>60</v>
      </c>
      <c r="X1716" t="str">
        <f>IF(T1716="","",_xlfn.LET(_xlpm.x,VLOOKUP(T1716,'Drop-down_menus'!$F$2:$G$16,2,FALSE),IF(_xlpm.x=0,"",_xlpm.x)))</f>
        <v>https://orcid.org/0000-0003-3696-4445</v>
      </c>
      <c r="Y1716" t="str">
        <f>IF(U1716="","",_xlfn.LET(_xlpm.x,VLOOKUP(U1716,'Drop-down_menus'!$F$2:$G$16,2,FALSE),IF(_xlpm.x=0,"",_xlpm.x)))</f>
        <v>https://orcid.org/0000-0002-9708-1761</v>
      </c>
      <c r="Z1716" t="str">
        <f>IF(V1716="","",_xlfn.LET(_xlpm.x,VLOOKUP(V1716,'Drop-down_menus'!$F$2:$G$16,2,FALSE),IF(_xlpm.x=0,"",_xlpm.x)))</f>
        <v/>
      </c>
      <c r="AA1716" t="str">
        <f>IF(W1716="","",_xlfn.LET(_xlpm.x,VLOOKUP(W1716,'Drop-down_menus'!$F$2:$G$16,2,FALSE),IF(_xlpm.x=0,"",_xlpm.x)))</f>
        <v/>
      </c>
      <c r="AB1716" t="s">
        <v>866</v>
      </c>
      <c r="AE1716" t="s">
        <v>867</v>
      </c>
      <c r="AH1716" s="69" t="s">
        <v>868</v>
      </c>
    </row>
    <row r="1717" spans="1:34" ht="15" hidden="1" x14ac:dyDescent="0.2">
      <c r="A1717" s="2" t="s">
        <v>475</v>
      </c>
      <c r="B1717">
        <v>5589</v>
      </c>
      <c r="C1717">
        <v>1333</v>
      </c>
      <c r="D1717" s="69" t="s">
        <v>700</v>
      </c>
      <c r="F1717" s="70" t="s">
        <v>747</v>
      </c>
      <c r="H1717" s="70" t="s">
        <v>747</v>
      </c>
      <c r="I1717" t="s">
        <v>747</v>
      </c>
      <c r="J1717" t="str">
        <f>IF($I1717="","",_xlfn.LET(_xlpm.x,VLOOKUP($I1717,'taxon-match_2026-08-31'!$A$2:$N$122,6,FALSE),IF(_xlpm.x=0,"",_xlpm.x)))</f>
        <v>J.V.Lamouroux, 1813</v>
      </c>
      <c r="K1717" t="str">
        <f>IF($I1717="","",_xlfn.LET(_xlpm.x,VLOOKUP($I1717,'taxon-match_2026-08-31'!$A$2:$N$122,4,FALSE),IF(_xlpm.x=0,"",_xlpm.x)))</f>
        <v>urn:lsid:marinespecies.org:taxname:144223</v>
      </c>
      <c r="L1717" t="str">
        <f>IF($I1717="","",_xlfn.LET(_xlpm.x,VLOOKUP($I1717,'taxon-match_2026-08-31'!$A$2:$N$122,7,FALSE),IF(_xlpm.x=0,"",_xlpm.x)))</f>
        <v>Plantae</v>
      </c>
      <c r="M1717" t="str">
        <f>IF($I1717="","",_xlfn.LET(_xlpm.x,VLOOKUP($I1717,'taxon-match_2026-08-31'!$A$2:$N$122,8,FALSE),IF(_xlpm.x=0,"",_xlpm.x)))</f>
        <v>Rhodophyta</v>
      </c>
      <c r="N1717" t="str">
        <f>IF($I1717="","",_xlfn.LET(_xlpm.x,VLOOKUP($I1717,'taxon-match_2026-08-31'!$A$2:$N$122,9,FALSE),IF(_xlpm.x=0,"",_xlpm.x)))</f>
        <v>Florideophyceae</v>
      </c>
      <c r="O1717" t="str">
        <f>IF($I1717="","",_xlfn.LET(_xlpm.x,VLOOKUP($I1717,'taxon-match_2026-08-31'!$A$2:$N$122,10,FALSE),IF(_xlpm.x=0,"",_xlpm.x)))</f>
        <v>Plocamiales</v>
      </c>
      <c r="P1717" t="str">
        <f>IF($I1717="","",_xlfn.LET(_xlpm.x,VLOOKUP($I1717,'taxon-match_2026-08-31'!$A$2:$N$122,11,FALSE),IF(_xlpm.x=0,"",_xlpm.x)))</f>
        <v>Plocamiaceae</v>
      </c>
      <c r="Q1717" t="str">
        <f>IF($I1717="","",_xlfn.LET(_xlpm.x,VLOOKUP($I1717,'taxon-match_2026-08-31'!$A$2:$N$122,12,FALSE),IF(_xlpm.x=0,"",_xlpm.x)))</f>
        <v>Plocamium</v>
      </c>
      <c r="R1717" t="str">
        <f>IF($I1717="","",_xlfn.LET(_xlpm.x,VLOOKUP($I1717,'taxon-match_2026-08-31'!$A$2:$N$122,14,FALSE),IF(_xlpm.x=0,"",_xlpm.x)))</f>
        <v/>
      </c>
      <c r="S1717" s="2" t="s">
        <v>2361</v>
      </c>
      <c r="T1717" s="69" t="s">
        <v>62</v>
      </c>
      <c r="U1717" s="69" t="s">
        <v>60</v>
      </c>
      <c r="X1717" t="str">
        <f>IF(T1717="","",_xlfn.LET(_xlpm.x,VLOOKUP(T1717,'Drop-down_menus'!$F$2:$G$16,2,FALSE),IF(_xlpm.x=0,"",_xlpm.x)))</f>
        <v>https://orcid.org/0000-0003-3696-4445</v>
      </c>
      <c r="Y1717" t="str">
        <f>IF(U1717="","",_xlfn.LET(_xlpm.x,VLOOKUP(U1717,'Drop-down_menus'!$F$2:$G$16,2,FALSE),IF(_xlpm.x=0,"",_xlpm.x)))</f>
        <v>https://orcid.org/0000-0002-9708-1761</v>
      </c>
      <c r="Z1717" t="str">
        <f>IF(V1717="","",_xlfn.LET(_xlpm.x,VLOOKUP(V1717,'Drop-down_menus'!$F$2:$G$16,2,FALSE),IF(_xlpm.x=0,"",_xlpm.x)))</f>
        <v/>
      </c>
      <c r="AA1717" t="str">
        <f>IF(W1717="","",_xlfn.LET(_xlpm.x,VLOOKUP(W1717,'Drop-down_menus'!$F$2:$G$16,2,FALSE),IF(_xlpm.x=0,"",_xlpm.x)))</f>
        <v/>
      </c>
      <c r="AB1717" t="s">
        <v>866</v>
      </c>
      <c r="AE1717" t="s">
        <v>867</v>
      </c>
      <c r="AH1717" s="69" t="s">
        <v>868</v>
      </c>
    </row>
    <row r="1718" spans="1:34" ht="15" hidden="1" x14ac:dyDescent="0.2">
      <c r="A1718" s="2" t="s">
        <v>475</v>
      </c>
      <c r="B1718">
        <v>5590</v>
      </c>
      <c r="C1718">
        <v>1353</v>
      </c>
      <c r="D1718" s="69" t="s">
        <v>700</v>
      </c>
      <c r="F1718" s="70" t="s">
        <v>747</v>
      </c>
      <c r="H1718" s="70" t="s">
        <v>747</v>
      </c>
      <c r="I1718" t="s">
        <v>747</v>
      </c>
      <c r="J1718" t="str">
        <f>IF($I1718="","",_xlfn.LET(_xlpm.x,VLOOKUP($I1718,'taxon-match_2026-08-31'!$A$2:$N$122,6,FALSE),IF(_xlpm.x=0,"",_xlpm.x)))</f>
        <v>J.V.Lamouroux, 1813</v>
      </c>
      <c r="K1718" t="str">
        <f>IF($I1718="","",_xlfn.LET(_xlpm.x,VLOOKUP($I1718,'taxon-match_2026-08-31'!$A$2:$N$122,4,FALSE),IF(_xlpm.x=0,"",_xlpm.x)))</f>
        <v>urn:lsid:marinespecies.org:taxname:144223</v>
      </c>
      <c r="L1718" t="str">
        <f>IF($I1718="","",_xlfn.LET(_xlpm.x,VLOOKUP($I1718,'taxon-match_2026-08-31'!$A$2:$N$122,7,FALSE),IF(_xlpm.x=0,"",_xlpm.x)))</f>
        <v>Plantae</v>
      </c>
      <c r="M1718" t="str">
        <f>IF($I1718="","",_xlfn.LET(_xlpm.x,VLOOKUP($I1718,'taxon-match_2026-08-31'!$A$2:$N$122,8,FALSE),IF(_xlpm.x=0,"",_xlpm.x)))</f>
        <v>Rhodophyta</v>
      </c>
      <c r="N1718" t="str">
        <f>IF($I1718="","",_xlfn.LET(_xlpm.x,VLOOKUP($I1718,'taxon-match_2026-08-31'!$A$2:$N$122,9,FALSE),IF(_xlpm.x=0,"",_xlpm.x)))</f>
        <v>Florideophyceae</v>
      </c>
      <c r="O1718" t="str">
        <f>IF($I1718="","",_xlfn.LET(_xlpm.x,VLOOKUP($I1718,'taxon-match_2026-08-31'!$A$2:$N$122,10,FALSE),IF(_xlpm.x=0,"",_xlpm.x)))</f>
        <v>Plocamiales</v>
      </c>
      <c r="P1718" t="str">
        <f>IF($I1718="","",_xlfn.LET(_xlpm.x,VLOOKUP($I1718,'taxon-match_2026-08-31'!$A$2:$N$122,11,FALSE),IF(_xlpm.x=0,"",_xlpm.x)))</f>
        <v>Plocamiaceae</v>
      </c>
      <c r="Q1718" t="str">
        <f>IF($I1718="","",_xlfn.LET(_xlpm.x,VLOOKUP($I1718,'taxon-match_2026-08-31'!$A$2:$N$122,12,FALSE),IF(_xlpm.x=0,"",_xlpm.x)))</f>
        <v>Plocamium</v>
      </c>
      <c r="R1718" t="str">
        <f>IF($I1718="","",_xlfn.LET(_xlpm.x,VLOOKUP($I1718,'taxon-match_2026-08-31'!$A$2:$N$122,14,FALSE),IF(_xlpm.x=0,"",_xlpm.x)))</f>
        <v/>
      </c>
      <c r="S1718" s="2" t="s">
        <v>2361</v>
      </c>
      <c r="T1718" s="69" t="s">
        <v>62</v>
      </c>
      <c r="U1718" s="69" t="s">
        <v>60</v>
      </c>
      <c r="X1718" t="str">
        <f>IF(T1718="","",_xlfn.LET(_xlpm.x,VLOOKUP(T1718,'Drop-down_menus'!$F$2:$G$16,2,FALSE),IF(_xlpm.x=0,"",_xlpm.x)))</f>
        <v>https://orcid.org/0000-0003-3696-4445</v>
      </c>
      <c r="Y1718" t="str">
        <f>IF(U1718="","",_xlfn.LET(_xlpm.x,VLOOKUP(U1718,'Drop-down_menus'!$F$2:$G$16,2,FALSE),IF(_xlpm.x=0,"",_xlpm.x)))</f>
        <v>https://orcid.org/0000-0002-9708-1761</v>
      </c>
      <c r="Z1718" t="str">
        <f>IF(V1718="","",_xlfn.LET(_xlpm.x,VLOOKUP(V1718,'Drop-down_menus'!$F$2:$G$16,2,FALSE),IF(_xlpm.x=0,"",_xlpm.x)))</f>
        <v/>
      </c>
      <c r="AA1718" t="str">
        <f>IF(W1718="","",_xlfn.LET(_xlpm.x,VLOOKUP(W1718,'Drop-down_menus'!$F$2:$G$16,2,FALSE),IF(_xlpm.x=0,"",_xlpm.x)))</f>
        <v/>
      </c>
      <c r="AB1718" t="s">
        <v>866</v>
      </c>
      <c r="AE1718" t="s">
        <v>867</v>
      </c>
      <c r="AH1718" s="69" t="s">
        <v>868</v>
      </c>
    </row>
    <row r="1719" spans="1:34" ht="15" hidden="1" x14ac:dyDescent="0.2">
      <c r="A1719" s="2" t="s">
        <v>257</v>
      </c>
      <c r="B1719">
        <v>1912</v>
      </c>
      <c r="C1719">
        <v>1325</v>
      </c>
      <c r="D1719" s="69" t="s">
        <v>700</v>
      </c>
      <c r="F1719" s="70" t="s">
        <v>747</v>
      </c>
      <c r="H1719" s="70" t="s">
        <v>747</v>
      </c>
      <c r="I1719" t="s">
        <v>747</v>
      </c>
      <c r="J1719" t="str">
        <f>IF($I1719="","",_xlfn.LET(_xlpm.x,VLOOKUP($I1719,'taxon-match_2026-08-31'!$A$2:$N$122,6,FALSE),IF(_xlpm.x=0,"",_xlpm.x)))</f>
        <v>J.V.Lamouroux, 1813</v>
      </c>
      <c r="K1719" t="str">
        <f>IF($I1719="","",_xlfn.LET(_xlpm.x,VLOOKUP($I1719,'taxon-match_2026-08-31'!$A$2:$N$122,4,FALSE),IF(_xlpm.x=0,"",_xlpm.x)))</f>
        <v>urn:lsid:marinespecies.org:taxname:144223</v>
      </c>
      <c r="L1719" t="str">
        <f>IF($I1719="","",_xlfn.LET(_xlpm.x,VLOOKUP($I1719,'taxon-match_2026-08-31'!$A$2:$N$122,7,FALSE),IF(_xlpm.x=0,"",_xlpm.x)))</f>
        <v>Plantae</v>
      </c>
      <c r="M1719" t="str">
        <f>IF($I1719="","",_xlfn.LET(_xlpm.x,VLOOKUP($I1719,'taxon-match_2026-08-31'!$A$2:$N$122,8,FALSE),IF(_xlpm.x=0,"",_xlpm.x)))</f>
        <v>Rhodophyta</v>
      </c>
      <c r="N1719" t="str">
        <f>IF($I1719="","",_xlfn.LET(_xlpm.x,VLOOKUP($I1719,'taxon-match_2026-08-31'!$A$2:$N$122,9,FALSE),IF(_xlpm.x=0,"",_xlpm.x)))</f>
        <v>Florideophyceae</v>
      </c>
      <c r="O1719" t="str">
        <f>IF($I1719="","",_xlfn.LET(_xlpm.x,VLOOKUP($I1719,'taxon-match_2026-08-31'!$A$2:$N$122,10,FALSE),IF(_xlpm.x=0,"",_xlpm.x)))</f>
        <v>Plocamiales</v>
      </c>
      <c r="P1719" t="str">
        <f>IF($I1719="","",_xlfn.LET(_xlpm.x,VLOOKUP($I1719,'taxon-match_2026-08-31'!$A$2:$N$122,11,FALSE),IF(_xlpm.x=0,"",_xlpm.x)))</f>
        <v>Plocamiaceae</v>
      </c>
      <c r="Q1719" t="str">
        <f>IF($I1719="","",_xlfn.LET(_xlpm.x,VLOOKUP($I1719,'taxon-match_2026-08-31'!$A$2:$N$122,12,FALSE),IF(_xlpm.x=0,"",_xlpm.x)))</f>
        <v>Plocamium</v>
      </c>
      <c r="R1719" t="str">
        <f>IF($I1719="","",_xlfn.LET(_xlpm.x,VLOOKUP($I1719,'taxon-match_2026-08-31'!$A$2:$N$122,14,FALSE),IF(_xlpm.x=0,"",_xlpm.x)))</f>
        <v/>
      </c>
      <c r="S1719" s="2" t="s">
        <v>2361</v>
      </c>
      <c r="T1719" s="69" t="s">
        <v>62</v>
      </c>
      <c r="U1719" s="69" t="s">
        <v>60</v>
      </c>
      <c r="X1719" t="str">
        <f>IF(T1719="","",_xlfn.LET(_xlpm.x,VLOOKUP(T1719,'Drop-down_menus'!$F$2:$G$16,2,FALSE),IF(_xlpm.x=0,"",_xlpm.x)))</f>
        <v>https://orcid.org/0000-0003-3696-4445</v>
      </c>
      <c r="Y1719" t="str">
        <f>IF(U1719="","",_xlfn.LET(_xlpm.x,VLOOKUP(U1719,'Drop-down_menus'!$F$2:$G$16,2,FALSE),IF(_xlpm.x=0,"",_xlpm.x)))</f>
        <v>https://orcid.org/0000-0002-9708-1761</v>
      </c>
      <c r="Z1719" t="str">
        <f>IF(V1719="","",_xlfn.LET(_xlpm.x,VLOOKUP(V1719,'Drop-down_menus'!$F$2:$G$16,2,FALSE),IF(_xlpm.x=0,"",_xlpm.x)))</f>
        <v/>
      </c>
      <c r="AA1719" t="str">
        <f>IF(W1719="","",_xlfn.LET(_xlpm.x,VLOOKUP(W1719,'Drop-down_menus'!$F$2:$G$16,2,FALSE),IF(_xlpm.x=0,"",_xlpm.x)))</f>
        <v/>
      </c>
      <c r="AB1719" t="s">
        <v>866</v>
      </c>
      <c r="AE1719" t="s">
        <v>867</v>
      </c>
      <c r="AH1719" s="69" t="s">
        <v>868</v>
      </c>
    </row>
    <row r="1720" spans="1:34" ht="15" hidden="1" x14ac:dyDescent="0.2">
      <c r="A1720" s="2" t="s">
        <v>257</v>
      </c>
      <c r="B1720">
        <v>1913</v>
      </c>
      <c r="C1720">
        <v>1326</v>
      </c>
      <c r="D1720" s="69" t="s">
        <v>700</v>
      </c>
      <c r="F1720" s="70" t="s">
        <v>747</v>
      </c>
      <c r="H1720" s="70" t="s">
        <v>747</v>
      </c>
      <c r="I1720" t="s">
        <v>747</v>
      </c>
      <c r="J1720" t="str">
        <f>IF($I1720="","",_xlfn.LET(_xlpm.x,VLOOKUP($I1720,'taxon-match_2026-08-31'!$A$2:$N$122,6,FALSE),IF(_xlpm.x=0,"",_xlpm.x)))</f>
        <v>J.V.Lamouroux, 1813</v>
      </c>
      <c r="K1720" t="str">
        <f>IF($I1720="","",_xlfn.LET(_xlpm.x,VLOOKUP($I1720,'taxon-match_2026-08-31'!$A$2:$N$122,4,FALSE),IF(_xlpm.x=0,"",_xlpm.x)))</f>
        <v>urn:lsid:marinespecies.org:taxname:144223</v>
      </c>
      <c r="L1720" t="str">
        <f>IF($I1720="","",_xlfn.LET(_xlpm.x,VLOOKUP($I1720,'taxon-match_2026-08-31'!$A$2:$N$122,7,FALSE),IF(_xlpm.x=0,"",_xlpm.x)))</f>
        <v>Plantae</v>
      </c>
      <c r="M1720" t="str">
        <f>IF($I1720="","",_xlfn.LET(_xlpm.x,VLOOKUP($I1720,'taxon-match_2026-08-31'!$A$2:$N$122,8,FALSE),IF(_xlpm.x=0,"",_xlpm.x)))</f>
        <v>Rhodophyta</v>
      </c>
      <c r="N1720" t="str">
        <f>IF($I1720="","",_xlfn.LET(_xlpm.x,VLOOKUP($I1720,'taxon-match_2026-08-31'!$A$2:$N$122,9,FALSE),IF(_xlpm.x=0,"",_xlpm.x)))</f>
        <v>Florideophyceae</v>
      </c>
      <c r="O1720" t="str">
        <f>IF($I1720="","",_xlfn.LET(_xlpm.x,VLOOKUP($I1720,'taxon-match_2026-08-31'!$A$2:$N$122,10,FALSE),IF(_xlpm.x=0,"",_xlpm.x)))</f>
        <v>Plocamiales</v>
      </c>
      <c r="P1720" t="str">
        <f>IF($I1720="","",_xlfn.LET(_xlpm.x,VLOOKUP($I1720,'taxon-match_2026-08-31'!$A$2:$N$122,11,FALSE),IF(_xlpm.x=0,"",_xlpm.x)))</f>
        <v>Plocamiaceae</v>
      </c>
      <c r="Q1720" t="str">
        <f>IF($I1720="","",_xlfn.LET(_xlpm.x,VLOOKUP($I1720,'taxon-match_2026-08-31'!$A$2:$N$122,12,FALSE),IF(_xlpm.x=0,"",_xlpm.x)))</f>
        <v>Plocamium</v>
      </c>
      <c r="R1720" t="str">
        <f>IF($I1720="","",_xlfn.LET(_xlpm.x,VLOOKUP($I1720,'taxon-match_2026-08-31'!$A$2:$N$122,14,FALSE),IF(_xlpm.x=0,"",_xlpm.x)))</f>
        <v/>
      </c>
      <c r="S1720" s="2" t="s">
        <v>2361</v>
      </c>
      <c r="T1720" s="69" t="s">
        <v>62</v>
      </c>
      <c r="U1720" s="69" t="s">
        <v>60</v>
      </c>
      <c r="X1720" t="str">
        <f>IF(T1720="","",_xlfn.LET(_xlpm.x,VLOOKUP(T1720,'Drop-down_menus'!$F$2:$G$16,2,FALSE),IF(_xlpm.x=0,"",_xlpm.x)))</f>
        <v>https://orcid.org/0000-0003-3696-4445</v>
      </c>
      <c r="Y1720" t="str">
        <f>IF(U1720="","",_xlfn.LET(_xlpm.x,VLOOKUP(U1720,'Drop-down_menus'!$F$2:$G$16,2,FALSE),IF(_xlpm.x=0,"",_xlpm.x)))</f>
        <v>https://orcid.org/0000-0002-9708-1761</v>
      </c>
      <c r="Z1720" t="str">
        <f>IF(V1720="","",_xlfn.LET(_xlpm.x,VLOOKUP(V1720,'Drop-down_menus'!$F$2:$G$16,2,FALSE),IF(_xlpm.x=0,"",_xlpm.x)))</f>
        <v/>
      </c>
      <c r="AA1720" t="str">
        <f>IF(W1720="","",_xlfn.LET(_xlpm.x,VLOOKUP(W1720,'Drop-down_menus'!$F$2:$G$16,2,FALSE),IF(_xlpm.x=0,"",_xlpm.x)))</f>
        <v/>
      </c>
      <c r="AB1720" t="s">
        <v>866</v>
      </c>
      <c r="AE1720" t="s">
        <v>867</v>
      </c>
      <c r="AH1720" s="69" t="s">
        <v>868</v>
      </c>
    </row>
    <row r="1721" spans="1:34" ht="15" hidden="1" x14ac:dyDescent="0.2">
      <c r="A1721" s="2" t="s">
        <v>257</v>
      </c>
      <c r="B1721">
        <v>1914</v>
      </c>
      <c r="C1721">
        <v>1327</v>
      </c>
      <c r="D1721" s="69" t="s">
        <v>700</v>
      </c>
      <c r="F1721" s="70" t="s">
        <v>747</v>
      </c>
      <c r="H1721" s="70" t="s">
        <v>747</v>
      </c>
      <c r="I1721" t="s">
        <v>747</v>
      </c>
      <c r="J1721" t="str">
        <f>IF($I1721="","",_xlfn.LET(_xlpm.x,VLOOKUP($I1721,'taxon-match_2026-08-31'!$A$2:$N$122,6,FALSE),IF(_xlpm.x=0,"",_xlpm.x)))</f>
        <v>J.V.Lamouroux, 1813</v>
      </c>
      <c r="K1721" t="str">
        <f>IF($I1721="","",_xlfn.LET(_xlpm.x,VLOOKUP($I1721,'taxon-match_2026-08-31'!$A$2:$N$122,4,FALSE),IF(_xlpm.x=0,"",_xlpm.x)))</f>
        <v>urn:lsid:marinespecies.org:taxname:144223</v>
      </c>
      <c r="L1721" t="str">
        <f>IF($I1721="","",_xlfn.LET(_xlpm.x,VLOOKUP($I1721,'taxon-match_2026-08-31'!$A$2:$N$122,7,FALSE),IF(_xlpm.x=0,"",_xlpm.x)))</f>
        <v>Plantae</v>
      </c>
      <c r="M1721" t="str">
        <f>IF($I1721="","",_xlfn.LET(_xlpm.x,VLOOKUP($I1721,'taxon-match_2026-08-31'!$A$2:$N$122,8,FALSE),IF(_xlpm.x=0,"",_xlpm.x)))</f>
        <v>Rhodophyta</v>
      </c>
      <c r="N1721" t="str">
        <f>IF($I1721="","",_xlfn.LET(_xlpm.x,VLOOKUP($I1721,'taxon-match_2026-08-31'!$A$2:$N$122,9,FALSE),IF(_xlpm.x=0,"",_xlpm.x)))</f>
        <v>Florideophyceae</v>
      </c>
      <c r="O1721" t="str">
        <f>IF($I1721="","",_xlfn.LET(_xlpm.x,VLOOKUP($I1721,'taxon-match_2026-08-31'!$A$2:$N$122,10,FALSE),IF(_xlpm.x=0,"",_xlpm.x)))</f>
        <v>Plocamiales</v>
      </c>
      <c r="P1721" t="str">
        <f>IF($I1721="","",_xlfn.LET(_xlpm.x,VLOOKUP($I1721,'taxon-match_2026-08-31'!$A$2:$N$122,11,FALSE),IF(_xlpm.x=0,"",_xlpm.x)))</f>
        <v>Plocamiaceae</v>
      </c>
      <c r="Q1721" t="str">
        <f>IF($I1721="","",_xlfn.LET(_xlpm.x,VLOOKUP($I1721,'taxon-match_2026-08-31'!$A$2:$N$122,12,FALSE),IF(_xlpm.x=0,"",_xlpm.x)))</f>
        <v>Plocamium</v>
      </c>
      <c r="R1721" t="str">
        <f>IF($I1721="","",_xlfn.LET(_xlpm.x,VLOOKUP($I1721,'taxon-match_2026-08-31'!$A$2:$N$122,14,FALSE),IF(_xlpm.x=0,"",_xlpm.x)))</f>
        <v/>
      </c>
      <c r="S1721" s="2" t="s">
        <v>2361</v>
      </c>
      <c r="T1721" s="69" t="s">
        <v>62</v>
      </c>
      <c r="U1721" s="69" t="s">
        <v>60</v>
      </c>
      <c r="X1721" t="str">
        <f>IF(T1721="","",_xlfn.LET(_xlpm.x,VLOOKUP(T1721,'Drop-down_menus'!$F$2:$G$16,2,FALSE),IF(_xlpm.x=0,"",_xlpm.x)))</f>
        <v>https://orcid.org/0000-0003-3696-4445</v>
      </c>
      <c r="Y1721" t="str">
        <f>IF(U1721="","",_xlfn.LET(_xlpm.x,VLOOKUP(U1721,'Drop-down_menus'!$F$2:$G$16,2,FALSE),IF(_xlpm.x=0,"",_xlpm.x)))</f>
        <v>https://orcid.org/0000-0002-9708-1761</v>
      </c>
      <c r="Z1721" t="str">
        <f>IF(V1721="","",_xlfn.LET(_xlpm.x,VLOOKUP(V1721,'Drop-down_menus'!$F$2:$G$16,2,FALSE),IF(_xlpm.x=0,"",_xlpm.x)))</f>
        <v/>
      </c>
      <c r="AA1721" t="str">
        <f>IF(W1721="","",_xlfn.LET(_xlpm.x,VLOOKUP(W1721,'Drop-down_menus'!$F$2:$G$16,2,FALSE),IF(_xlpm.x=0,"",_xlpm.x)))</f>
        <v/>
      </c>
      <c r="AB1721" t="s">
        <v>866</v>
      </c>
      <c r="AE1721" t="s">
        <v>867</v>
      </c>
      <c r="AH1721" s="69" t="s">
        <v>868</v>
      </c>
    </row>
    <row r="1722" spans="1:34" ht="15" x14ac:dyDescent="0.2">
      <c r="A1722" s="2" t="s">
        <v>207</v>
      </c>
      <c r="B1722">
        <v>1366</v>
      </c>
      <c r="C1722">
        <v>1354</v>
      </c>
      <c r="D1722" s="69" t="s">
        <v>700</v>
      </c>
      <c r="F1722" s="70" t="s">
        <v>760</v>
      </c>
      <c r="H1722" s="70" t="s">
        <v>760</v>
      </c>
      <c r="I1722" t="s">
        <v>760</v>
      </c>
      <c r="J1722" t="str">
        <f>IF($I1722="","",_xlfn.LET(_xlpm.x,VLOOKUP($I1722,'taxon-match_2026-08-31'!$A$2:$N$122,6,FALSE),IF(_xlpm.x=0,"",_xlpm.x)))</f>
        <v>Topsent, 1905</v>
      </c>
      <c r="K1722" t="str">
        <f>IF($I1722="","",_xlfn.LET(_xlpm.x,VLOOKUP($I1722,'taxon-match_2026-08-31'!$A$2:$N$122,4,FALSE),IF(_xlpm.x=0,"",_xlpm.x)))</f>
        <v>urn:lsid:marinespecies.org:taxname:164875</v>
      </c>
      <c r="L1722" t="str">
        <f>IF($I1722="","",_xlfn.LET(_xlpm.x,VLOOKUP($I1722,'taxon-match_2026-08-31'!$A$2:$N$122,7,FALSE),IF(_xlpm.x=0,"",_xlpm.x)))</f>
        <v>Animalia</v>
      </c>
      <c r="M1722" t="str">
        <f>IF($I1722="","",_xlfn.LET(_xlpm.x,VLOOKUP($I1722,'taxon-match_2026-08-31'!$A$2:$N$122,8,FALSE),IF(_xlpm.x=0,"",_xlpm.x)))</f>
        <v>Porifera</v>
      </c>
      <c r="N1722" t="str">
        <f>IF($I1722="","",_xlfn.LET(_xlpm.x,VLOOKUP($I1722,'taxon-match_2026-08-31'!$A$2:$N$122,9,FALSE),IF(_xlpm.x=0,"",_xlpm.x)))</f>
        <v>Demospongiae</v>
      </c>
      <c r="O1722" t="str">
        <f>IF($I1722="","",_xlfn.LET(_xlpm.x,VLOOKUP($I1722,'taxon-match_2026-08-31'!$A$2:$N$122,10,FALSE),IF(_xlpm.x=0,"",_xlpm.x)))</f>
        <v>Dendroceratida</v>
      </c>
      <c r="P1722" t="str">
        <f>IF($I1722="","",_xlfn.LET(_xlpm.x,VLOOKUP($I1722,'taxon-match_2026-08-31'!$A$2:$N$122,11,FALSE),IF(_xlpm.x=0,"",_xlpm.x)))</f>
        <v>Darwinellidae</v>
      </c>
      <c r="Q1722" t="str">
        <f>IF($I1722="","",_xlfn.LET(_xlpm.x,VLOOKUP($I1722,'taxon-match_2026-08-31'!$A$2:$N$122,12,FALSE),IF(_xlpm.x=0,"",_xlpm.x)))</f>
        <v>Dendrilla</v>
      </c>
      <c r="R1722" t="str">
        <f>IF($I1722="","",_xlfn.LET(_xlpm.x,VLOOKUP($I1722,'taxon-match_2026-08-31'!$A$2:$N$122,14,FALSE),IF(_xlpm.x=0,"",_xlpm.x)))</f>
        <v>antarctica</v>
      </c>
      <c r="S1722" s="2" t="s">
        <v>2609</v>
      </c>
      <c r="T1722" s="69" t="s">
        <v>62</v>
      </c>
      <c r="U1722" s="69" t="s">
        <v>60</v>
      </c>
      <c r="X1722" t="str">
        <f>IF(T1722="","",_xlfn.LET(_xlpm.x,VLOOKUP(T1722,'Drop-down_menus'!$F$2:$G$16,2,FALSE),IF(_xlpm.x=0,"",_xlpm.x)))</f>
        <v>https://orcid.org/0000-0003-3696-4445</v>
      </c>
      <c r="Y1722" t="str">
        <f>IF(U1722="","",_xlfn.LET(_xlpm.x,VLOOKUP(U1722,'Drop-down_menus'!$F$2:$G$16,2,FALSE),IF(_xlpm.x=0,"",_xlpm.x)))</f>
        <v>https://orcid.org/0000-0002-9708-1761</v>
      </c>
      <c r="Z1722" t="str">
        <f>IF(V1722="","",_xlfn.LET(_xlpm.x,VLOOKUP(V1722,'Drop-down_menus'!$F$2:$G$16,2,FALSE),IF(_xlpm.x=0,"",_xlpm.x)))</f>
        <v/>
      </c>
      <c r="AA1722" t="str">
        <f>IF(W1722="","",_xlfn.LET(_xlpm.x,VLOOKUP(W1722,'Drop-down_menus'!$F$2:$G$16,2,FALSE),IF(_xlpm.x=0,"",_xlpm.x)))</f>
        <v/>
      </c>
      <c r="AB1722" t="s">
        <v>866</v>
      </c>
      <c r="AE1722" t="s">
        <v>867</v>
      </c>
      <c r="AH1722" s="69" t="s">
        <v>869</v>
      </c>
    </row>
    <row r="1723" spans="1:34" ht="15" x14ac:dyDescent="0.2">
      <c r="A1723" s="2" t="s">
        <v>207</v>
      </c>
      <c r="B1723">
        <v>1367</v>
      </c>
      <c r="C1723">
        <v>1842</v>
      </c>
      <c r="D1723" s="69" t="s">
        <v>700</v>
      </c>
      <c r="F1723" s="70" t="s">
        <v>760</v>
      </c>
      <c r="H1723" s="70" t="s">
        <v>760</v>
      </c>
      <c r="I1723" t="s">
        <v>760</v>
      </c>
      <c r="J1723" t="str">
        <f>IF($I1723="","",_xlfn.LET(_xlpm.x,VLOOKUP($I1723,'taxon-match_2026-08-31'!$A$2:$N$122,6,FALSE),IF(_xlpm.x=0,"",_xlpm.x)))</f>
        <v>Topsent, 1905</v>
      </c>
      <c r="K1723" t="str">
        <f>IF($I1723="","",_xlfn.LET(_xlpm.x,VLOOKUP($I1723,'taxon-match_2026-08-31'!$A$2:$N$122,4,FALSE),IF(_xlpm.x=0,"",_xlpm.x)))</f>
        <v>urn:lsid:marinespecies.org:taxname:164875</v>
      </c>
      <c r="L1723" t="str">
        <f>IF($I1723="","",_xlfn.LET(_xlpm.x,VLOOKUP($I1723,'taxon-match_2026-08-31'!$A$2:$N$122,7,FALSE),IF(_xlpm.x=0,"",_xlpm.x)))</f>
        <v>Animalia</v>
      </c>
      <c r="M1723" t="str">
        <f>IF($I1723="","",_xlfn.LET(_xlpm.x,VLOOKUP($I1723,'taxon-match_2026-08-31'!$A$2:$N$122,8,FALSE),IF(_xlpm.x=0,"",_xlpm.x)))</f>
        <v>Porifera</v>
      </c>
      <c r="N1723" t="str">
        <f>IF($I1723="","",_xlfn.LET(_xlpm.x,VLOOKUP($I1723,'taxon-match_2026-08-31'!$A$2:$N$122,9,FALSE),IF(_xlpm.x=0,"",_xlpm.x)))</f>
        <v>Demospongiae</v>
      </c>
      <c r="O1723" t="str">
        <f>IF($I1723="","",_xlfn.LET(_xlpm.x,VLOOKUP($I1723,'taxon-match_2026-08-31'!$A$2:$N$122,10,FALSE),IF(_xlpm.x=0,"",_xlpm.x)))</f>
        <v>Dendroceratida</v>
      </c>
      <c r="P1723" t="str">
        <f>IF($I1723="","",_xlfn.LET(_xlpm.x,VLOOKUP($I1723,'taxon-match_2026-08-31'!$A$2:$N$122,11,FALSE),IF(_xlpm.x=0,"",_xlpm.x)))</f>
        <v>Darwinellidae</v>
      </c>
      <c r="Q1723" t="str">
        <f>IF($I1723="","",_xlfn.LET(_xlpm.x,VLOOKUP($I1723,'taxon-match_2026-08-31'!$A$2:$N$122,12,FALSE),IF(_xlpm.x=0,"",_xlpm.x)))</f>
        <v>Dendrilla</v>
      </c>
      <c r="R1723" t="str">
        <f>IF($I1723="","",_xlfn.LET(_xlpm.x,VLOOKUP($I1723,'taxon-match_2026-08-31'!$A$2:$N$122,14,FALSE),IF(_xlpm.x=0,"",_xlpm.x)))</f>
        <v>antarctica</v>
      </c>
      <c r="S1723" s="2" t="s">
        <v>2609</v>
      </c>
      <c r="T1723" s="69" t="s">
        <v>62</v>
      </c>
      <c r="U1723" s="69" t="s">
        <v>60</v>
      </c>
      <c r="X1723" t="str">
        <f>IF(T1723="","",_xlfn.LET(_xlpm.x,VLOOKUP(T1723,'Drop-down_menus'!$F$2:$G$16,2,FALSE),IF(_xlpm.x=0,"",_xlpm.x)))</f>
        <v>https://orcid.org/0000-0003-3696-4445</v>
      </c>
      <c r="Y1723" t="str">
        <f>IF(U1723="","",_xlfn.LET(_xlpm.x,VLOOKUP(U1723,'Drop-down_menus'!$F$2:$G$16,2,FALSE),IF(_xlpm.x=0,"",_xlpm.x)))</f>
        <v>https://orcid.org/0000-0002-9708-1761</v>
      </c>
      <c r="Z1723" t="str">
        <f>IF(V1723="","",_xlfn.LET(_xlpm.x,VLOOKUP(V1723,'Drop-down_menus'!$F$2:$G$16,2,FALSE),IF(_xlpm.x=0,"",_xlpm.x)))</f>
        <v/>
      </c>
      <c r="AA1723" t="str">
        <f>IF(W1723="","",_xlfn.LET(_xlpm.x,VLOOKUP(W1723,'Drop-down_menus'!$F$2:$G$16,2,FALSE),IF(_xlpm.x=0,"",_xlpm.x)))</f>
        <v/>
      </c>
      <c r="AB1723" t="s">
        <v>866</v>
      </c>
      <c r="AE1723" t="s">
        <v>867</v>
      </c>
      <c r="AH1723" s="69" t="s">
        <v>869</v>
      </c>
    </row>
    <row r="1724" spans="1:34" ht="15" x14ac:dyDescent="0.2">
      <c r="A1724" s="2" t="s">
        <v>207</v>
      </c>
      <c r="B1724">
        <v>1368</v>
      </c>
      <c r="C1724">
        <v>1874</v>
      </c>
      <c r="D1724" s="69" t="s">
        <v>700</v>
      </c>
      <c r="F1724" s="70" t="s">
        <v>760</v>
      </c>
      <c r="H1724" s="70" t="s">
        <v>760</v>
      </c>
      <c r="I1724" t="s">
        <v>760</v>
      </c>
      <c r="J1724" t="str">
        <f>IF($I1724="","",_xlfn.LET(_xlpm.x,VLOOKUP($I1724,'taxon-match_2026-08-31'!$A$2:$N$122,6,FALSE),IF(_xlpm.x=0,"",_xlpm.x)))</f>
        <v>Topsent, 1905</v>
      </c>
      <c r="K1724" t="str">
        <f>IF($I1724="","",_xlfn.LET(_xlpm.x,VLOOKUP($I1724,'taxon-match_2026-08-31'!$A$2:$N$122,4,FALSE),IF(_xlpm.x=0,"",_xlpm.x)))</f>
        <v>urn:lsid:marinespecies.org:taxname:164875</v>
      </c>
      <c r="L1724" t="str">
        <f>IF($I1724="","",_xlfn.LET(_xlpm.x,VLOOKUP($I1724,'taxon-match_2026-08-31'!$A$2:$N$122,7,FALSE),IF(_xlpm.x=0,"",_xlpm.x)))</f>
        <v>Animalia</v>
      </c>
      <c r="M1724" t="str">
        <f>IF($I1724="","",_xlfn.LET(_xlpm.x,VLOOKUP($I1724,'taxon-match_2026-08-31'!$A$2:$N$122,8,FALSE),IF(_xlpm.x=0,"",_xlpm.x)))</f>
        <v>Porifera</v>
      </c>
      <c r="N1724" t="str">
        <f>IF($I1724="","",_xlfn.LET(_xlpm.x,VLOOKUP($I1724,'taxon-match_2026-08-31'!$A$2:$N$122,9,FALSE),IF(_xlpm.x=0,"",_xlpm.x)))</f>
        <v>Demospongiae</v>
      </c>
      <c r="O1724" t="str">
        <f>IF($I1724="","",_xlfn.LET(_xlpm.x,VLOOKUP($I1724,'taxon-match_2026-08-31'!$A$2:$N$122,10,FALSE),IF(_xlpm.x=0,"",_xlpm.x)))</f>
        <v>Dendroceratida</v>
      </c>
      <c r="P1724" t="str">
        <f>IF($I1724="","",_xlfn.LET(_xlpm.x,VLOOKUP($I1724,'taxon-match_2026-08-31'!$A$2:$N$122,11,FALSE),IF(_xlpm.x=0,"",_xlpm.x)))</f>
        <v>Darwinellidae</v>
      </c>
      <c r="Q1724" t="str">
        <f>IF($I1724="","",_xlfn.LET(_xlpm.x,VLOOKUP($I1724,'taxon-match_2026-08-31'!$A$2:$N$122,12,FALSE),IF(_xlpm.x=0,"",_xlpm.x)))</f>
        <v>Dendrilla</v>
      </c>
      <c r="R1724" t="str">
        <f>IF($I1724="","",_xlfn.LET(_xlpm.x,VLOOKUP($I1724,'taxon-match_2026-08-31'!$A$2:$N$122,14,FALSE),IF(_xlpm.x=0,"",_xlpm.x)))</f>
        <v>antarctica</v>
      </c>
      <c r="S1724" s="2" t="s">
        <v>2609</v>
      </c>
      <c r="T1724" s="69" t="s">
        <v>62</v>
      </c>
      <c r="U1724" s="69" t="s">
        <v>60</v>
      </c>
      <c r="X1724" t="str">
        <f>IF(T1724="","",_xlfn.LET(_xlpm.x,VLOOKUP(T1724,'Drop-down_menus'!$F$2:$G$16,2,FALSE),IF(_xlpm.x=0,"",_xlpm.x)))</f>
        <v>https://orcid.org/0000-0003-3696-4445</v>
      </c>
      <c r="Y1724" t="str">
        <f>IF(U1724="","",_xlfn.LET(_xlpm.x,VLOOKUP(U1724,'Drop-down_menus'!$F$2:$G$16,2,FALSE),IF(_xlpm.x=0,"",_xlpm.x)))</f>
        <v>https://orcid.org/0000-0002-9708-1761</v>
      </c>
      <c r="Z1724" t="str">
        <f>IF(V1724="","",_xlfn.LET(_xlpm.x,VLOOKUP(V1724,'Drop-down_menus'!$F$2:$G$16,2,FALSE),IF(_xlpm.x=0,"",_xlpm.x)))</f>
        <v/>
      </c>
      <c r="AA1724" t="str">
        <f>IF(W1724="","",_xlfn.LET(_xlpm.x,VLOOKUP(W1724,'Drop-down_menus'!$F$2:$G$16,2,FALSE),IF(_xlpm.x=0,"",_xlpm.x)))</f>
        <v/>
      </c>
      <c r="AB1724" t="s">
        <v>866</v>
      </c>
      <c r="AE1724" t="s">
        <v>867</v>
      </c>
      <c r="AH1724" s="69" t="s">
        <v>869</v>
      </c>
    </row>
    <row r="1725" spans="1:34" ht="15" x14ac:dyDescent="0.2">
      <c r="A1725" s="2" t="s">
        <v>207</v>
      </c>
      <c r="B1725">
        <v>1374</v>
      </c>
      <c r="C1725">
        <v>1841</v>
      </c>
      <c r="D1725" s="69" t="s">
        <v>700</v>
      </c>
      <c r="F1725" s="70" t="s">
        <v>760</v>
      </c>
      <c r="H1725" s="70" t="s">
        <v>760</v>
      </c>
      <c r="I1725" t="s">
        <v>760</v>
      </c>
      <c r="J1725" t="str">
        <f>IF($I1725="","",_xlfn.LET(_xlpm.x,VLOOKUP($I1725,'taxon-match_2026-08-31'!$A$2:$N$122,6,FALSE),IF(_xlpm.x=0,"",_xlpm.x)))</f>
        <v>Topsent, 1905</v>
      </c>
      <c r="K1725" t="str">
        <f>IF($I1725="","",_xlfn.LET(_xlpm.x,VLOOKUP($I1725,'taxon-match_2026-08-31'!$A$2:$N$122,4,FALSE),IF(_xlpm.x=0,"",_xlpm.x)))</f>
        <v>urn:lsid:marinespecies.org:taxname:164875</v>
      </c>
      <c r="L1725" t="str">
        <f>IF($I1725="","",_xlfn.LET(_xlpm.x,VLOOKUP($I1725,'taxon-match_2026-08-31'!$A$2:$N$122,7,FALSE),IF(_xlpm.x=0,"",_xlpm.x)))</f>
        <v>Animalia</v>
      </c>
      <c r="M1725" t="str">
        <f>IF($I1725="","",_xlfn.LET(_xlpm.x,VLOOKUP($I1725,'taxon-match_2026-08-31'!$A$2:$N$122,8,FALSE),IF(_xlpm.x=0,"",_xlpm.x)))</f>
        <v>Porifera</v>
      </c>
      <c r="N1725" t="str">
        <f>IF($I1725="","",_xlfn.LET(_xlpm.x,VLOOKUP($I1725,'taxon-match_2026-08-31'!$A$2:$N$122,9,FALSE),IF(_xlpm.x=0,"",_xlpm.x)))</f>
        <v>Demospongiae</v>
      </c>
      <c r="O1725" t="str">
        <f>IF($I1725="","",_xlfn.LET(_xlpm.x,VLOOKUP($I1725,'taxon-match_2026-08-31'!$A$2:$N$122,10,FALSE),IF(_xlpm.x=0,"",_xlpm.x)))</f>
        <v>Dendroceratida</v>
      </c>
      <c r="P1725" t="str">
        <f>IF($I1725="","",_xlfn.LET(_xlpm.x,VLOOKUP($I1725,'taxon-match_2026-08-31'!$A$2:$N$122,11,FALSE),IF(_xlpm.x=0,"",_xlpm.x)))</f>
        <v>Darwinellidae</v>
      </c>
      <c r="Q1725" t="str">
        <f>IF($I1725="","",_xlfn.LET(_xlpm.x,VLOOKUP($I1725,'taxon-match_2026-08-31'!$A$2:$N$122,12,FALSE),IF(_xlpm.x=0,"",_xlpm.x)))</f>
        <v>Dendrilla</v>
      </c>
      <c r="R1725" t="str">
        <f>IF($I1725="","",_xlfn.LET(_xlpm.x,VLOOKUP($I1725,'taxon-match_2026-08-31'!$A$2:$N$122,14,FALSE),IF(_xlpm.x=0,"",_xlpm.x)))</f>
        <v>antarctica</v>
      </c>
      <c r="S1725" s="2" t="s">
        <v>2609</v>
      </c>
      <c r="T1725" s="69" t="s">
        <v>62</v>
      </c>
      <c r="U1725" s="69" t="s">
        <v>60</v>
      </c>
      <c r="X1725" t="str">
        <f>IF(T1725="","",_xlfn.LET(_xlpm.x,VLOOKUP(T1725,'Drop-down_menus'!$F$2:$G$16,2,FALSE),IF(_xlpm.x=0,"",_xlpm.x)))</f>
        <v>https://orcid.org/0000-0003-3696-4445</v>
      </c>
      <c r="Y1725" t="str">
        <f>IF(U1725="","",_xlfn.LET(_xlpm.x,VLOOKUP(U1725,'Drop-down_menus'!$F$2:$G$16,2,FALSE),IF(_xlpm.x=0,"",_xlpm.x)))</f>
        <v>https://orcid.org/0000-0002-9708-1761</v>
      </c>
      <c r="Z1725" t="str">
        <f>IF(V1725="","",_xlfn.LET(_xlpm.x,VLOOKUP(V1725,'Drop-down_menus'!$F$2:$G$16,2,FALSE),IF(_xlpm.x=0,"",_xlpm.x)))</f>
        <v/>
      </c>
      <c r="AA1725" t="str">
        <f>IF(W1725="","",_xlfn.LET(_xlpm.x,VLOOKUP(W1725,'Drop-down_menus'!$F$2:$G$16,2,FALSE),IF(_xlpm.x=0,"",_xlpm.x)))</f>
        <v/>
      </c>
      <c r="AB1725" t="s">
        <v>866</v>
      </c>
      <c r="AE1725" t="s">
        <v>867</v>
      </c>
      <c r="AH1725" s="69" t="s">
        <v>869</v>
      </c>
    </row>
    <row r="1726" spans="1:34" ht="15" x14ac:dyDescent="0.2">
      <c r="A1726" s="2" t="s">
        <v>207</v>
      </c>
      <c r="B1726">
        <v>1375</v>
      </c>
      <c r="C1726">
        <v>1872</v>
      </c>
      <c r="D1726" s="69" t="s">
        <v>700</v>
      </c>
      <c r="F1726" s="70" t="s">
        <v>760</v>
      </c>
      <c r="H1726" s="70" t="s">
        <v>760</v>
      </c>
      <c r="I1726" t="s">
        <v>760</v>
      </c>
      <c r="J1726" t="str">
        <f>IF($I1726="","",_xlfn.LET(_xlpm.x,VLOOKUP($I1726,'taxon-match_2026-08-31'!$A$2:$N$122,6,FALSE),IF(_xlpm.x=0,"",_xlpm.x)))</f>
        <v>Topsent, 1905</v>
      </c>
      <c r="K1726" t="str">
        <f>IF($I1726="","",_xlfn.LET(_xlpm.x,VLOOKUP($I1726,'taxon-match_2026-08-31'!$A$2:$N$122,4,FALSE),IF(_xlpm.x=0,"",_xlpm.x)))</f>
        <v>urn:lsid:marinespecies.org:taxname:164875</v>
      </c>
      <c r="L1726" t="str">
        <f>IF($I1726="","",_xlfn.LET(_xlpm.x,VLOOKUP($I1726,'taxon-match_2026-08-31'!$A$2:$N$122,7,FALSE),IF(_xlpm.x=0,"",_xlpm.x)))</f>
        <v>Animalia</v>
      </c>
      <c r="M1726" t="str">
        <f>IF($I1726="","",_xlfn.LET(_xlpm.x,VLOOKUP($I1726,'taxon-match_2026-08-31'!$A$2:$N$122,8,FALSE),IF(_xlpm.x=0,"",_xlpm.x)))</f>
        <v>Porifera</v>
      </c>
      <c r="N1726" t="str">
        <f>IF($I1726="","",_xlfn.LET(_xlpm.x,VLOOKUP($I1726,'taxon-match_2026-08-31'!$A$2:$N$122,9,FALSE),IF(_xlpm.x=0,"",_xlpm.x)))</f>
        <v>Demospongiae</v>
      </c>
      <c r="O1726" t="str">
        <f>IF($I1726="","",_xlfn.LET(_xlpm.x,VLOOKUP($I1726,'taxon-match_2026-08-31'!$A$2:$N$122,10,FALSE),IF(_xlpm.x=0,"",_xlpm.x)))</f>
        <v>Dendroceratida</v>
      </c>
      <c r="P1726" t="str">
        <f>IF($I1726="","",_xlfn.LET(_xlpm.x,VLOOKUP($I1726,'taxon-match_2026-08-31'!$A$2:$N$122,11,FALSE),IF(_xlpm.x=0,"",_xlpm.x)))</f>
        <v>Darwinellidae</v>
      </c>
      <c r="Q1726" t="str">
        <f>IF($I1726="","",_xlfn.LET(_xlpm.x,VLOOKUP($I1726,'taxon-match_2026-08-31'!$A$2:$N$122,12,FALSE),IF(_xlpm.x=0,"",_xlpm.x)))</f>
        <v>Dendrilla</v>
      </c>
      <c r="R1726" t="str">
        <f>IF($I1726="","",_xlfn.LET(_xlpm.x,VLOOKUP($I1726,'taxon-match_2026-08-31'!$A$2:$N$122,14,FALSE),IF(_xlpm.x=0,"",_xlpm.x)))</f>
        <v>antarctica</v>
      </c>
      <c r="S1726" s="2" t="s">
        <v>2609</v>
      </c>
      <c r="T1726" s="69" t="s">
        <v>62</v>
      </c>
      <c r="U1726" s="69" t="s">
        <v>60</v>
      </c>
      <c r="X1726" t="str">
        <f>IF(T1726="","",_xlfn.LET(_xlpm.x,VLOOKUP(T1726,'Drop-down_menus'!$F$2:$G$16,2,FALSE),IF(_xlpm.x=0,"",_xlpm.x)))</f>
        <v>https://orcid.org/0000-0003-3696-4445</v>
      </c>
      <c r="Y1726" t="str">
        <f>IF(U1726="","",_xlfn.LET(_xlpm.x,VLOOKUP(U1726,'Drop-down_menus'!$F$2:$G$16,2,FALSE),IF(_xlpm.x=0,"",_xlpm.x)))</f>
        <v>https://orcid.org/0000-0002-9708-1761</v>
      </c>
      <c r="Z1726" t="str">
        <f>IF(V1726="","",_xlfn.LET(_xlpm.x,VLOOKUP(V1726,'Drop-down_menus'!$F$2:$G$16,2,FALSE),IF(_xlpm.x=0,"",_xlpm.x)))</f>
        <v/>
      </c>
      <c r="AA1726" t="str">
        <f>IF(W1726="","",_xlfn.LET(_xlpm.x,VLOOKUP(W1726,'Drop-down_menus'!$F$2:$G$16,2,FALSE),IF(_xlpm.x=0,"",_xlpm.x)))</f>
        <v/>
      </c>
      <c r="AB1726" t="s">
        <v>866</v>
      </c>
      <c r="AE1726" t="s">
        <v>867</v>
      </c>
      <c r="AH1726" s="70" t="s">
        <v>869</v>
      </c>
    </row>
    <row r="1727" spans="1:34" ht="15" x14ac:dyDescent="0.2">
      <c r="A1727" s="2" t="s">
        <v>253</v>
      </c>
      <c r="B1727">
        <v>1941</v>
      </c>
      <c r="C1727">
        <v>1836</v>
      </c>
      <c r="D1727" s="69" t="s">
        <v>700</v>
      </c>
      <c r="F1727" s="70" t="s">
        <v>760</v>
      </c>
      <c r="H1727" s="70" t="s">
        <v>760</v>
      </c>
      <c r="I1727" t="s">
        <v>760</v>
      </c>
      <c r="J1727" t="str">
        <f>IF($I1727="","",_xlfn.LET(_xlpm.x,VLOOKUP($I1727,'taxon-match_2026-08-31'!$A$2:$N$122,6,FALSE),IF(_xlpm.x=0,"",_xlpm.x)))</f>
        <v>Topsent, 1905</v>
      </c>
      <c r="K1727" t="str">
        <f>IF($I1727="","",_xlfn.LET(_xlpm.x,VLOOKUP($I1727,'taxon-match_2026-08-31'!$A$2:$N$122,4,FALSE),IF(_xlpm.x=0,"",_xlpm.x)))</f>
        <v>urn:lsid:marinespecies.org:taxname:164875</v>
      </c>
      <c r="L1727" t="str">
        <f>IF($I1727="","",_xlfn.LET(_xlpm.x,VLOOKUP($I1727,'taxon-match_2026-08-31'!$A$2:$N$122,7,FALSE),IF(_xlpm.x=0,"",_xlpm.x)))</f>
        <v>Animalia</v>
      </c>
      <c r="M1727" t="str">
        <f>IF($I1727="","",_xlfn.LET(_xlpm.x,VLOOKUP($I1727,'taxon-match_2026-08-31'!$A$2:$N$122,8,FALSE),IF(_xlpm.x=0,"",_xlpm.x)))</f>
        <v>Porifera</v>
      </c>
      <c r="N1727" t="str">
        <f>IF($I1727="","",_xlfn.LET(_xlpm.x,VLOOKUP($I1727,'taxon-match_2026-08-31'!$A$2:$N$122,9,FALSE),IF(_xlpm.x=0,"",_xlpm.x)))</f>
        <v>Demospongiae</v>
      </c>
      <c r="O1727" t="str">
        <f>IF($I1727="","",_xlfn.LET(_xlpm.x,VLOOKUP($I1727,'taxon-match_2026-08-31'!$A$2:$N$122,10,FALSE),IF(_xlpm.x=0,"",_xlpm.x)))</f>
        <v>Dendroceratida</v>
      </c>
      <c r="P1727" t="str">
        <f>IF($I1727="","",_xlfn.LET(_xlpm.x,VLOOKUP($I1727,'taxon-match_2026-08-31'!$A$2:$N$122,11,FALSE),IF(_xlpm.x=0,"",_xlpm.x)))</f>
        <v>Darwinellidae</v>
      </c>
      <c r="Q1727" t="str">
        <f>IF($I1727="","",_xlfn.LET(_xlpm.x,VLOOKUP($I1727,'taxon-match_2026-08-31'!$A$2:$N$122,12,FALSE),IF(_xlpm.x=0,"",_xlpm.x)))</f>
        <v>Dendrilla</v>
      </c>
      <c r="R1727" t="str">
        <f>IF($I1727="","",_xlfn.LET(_xlpm.x,VLOOKUP($I1727,'taxon-match_2026-08-31'!$A$2:$N$122,14,FALSE),IF(_xlpm.x=0,"",_xlpm.x)))</f>
        <v>antarctica</v>
      </c>
      <c r="S1727" s="2" t="s">
        <v>2609</v>
      </c>
      <c r="T1727" s="69" t="s">
        <v>62</v>
      </c>
      <c r="U1727" s="69" t="s">
        <v>60</v>
      </c>
      <c r="X1727" t="str">
        <f>IF(T1727="","",_xlfn.LET(_xlpm.x,VLOOKUP(T1727,'Drop-down_menus'!$F$2:$G$16,2,FALSE),IF(_xlpm.x=0,"",_xlpm.x)))</f>
        <v>https://orcid.org/0000-0003-3696-4445</v>
      </c>
      <c r="Y1727" t="str">
        <f>IF(U1727="","",_xlfn.LET(_xlpm.x,VLOOKUP(U1727,'Drop-down_menus'!$F$2:$G$16,2,FALSE),IF(_xlpm.x=0,"",_xlpm.x)))</f>
        <v>https://orcid.org/0000-0002-9708-1761</v>
      </c>
      <c r="Z1727" t="str">
        <f>IF(V1727="","",_xlfn.LET(_xlpm.x,VLOOKUP(V1727,'Drop-down_menus'!$F$2:$G$16,2,FALSE),IF(_xlpm.x=0,"",_xlpm.x)))</f>
        <v/>
      </c>
      <c r="AA1727" t="str">
        <f>IF(W1727="","",_xlfn.LET(_xlpm.x,VLOOKUP(W1727,'Drop-down_menus'!$F$2:$G$16,2,FALSE),IF(_xlpm.x=0,"",_xlpm.x)))</f>
        <v/>
      </c>
      <c r="AB1727" t="s">
        <v>866</v>
      </c>
      <c r="AE1727" t="s">
        <v>867</v>
      </c>
      <c r="AH1727" s="70" t="s">
        <v>869</v>
      </c>
    </row>
    <row r="1728" spans="1:34" ht="15" x14ac:dyDescent="0.2">
      <c r="A1728" s="2" t="s">
        <v>282</v>
      </c>
      <c r="B1728">
        <v>2450</v>
      </c>
      <c r="C1728">
        <v>1837</v>
      </c>
      <c r="D1728" s="69" t="s">
        <v>700</v>
      </c>
      <c r="F1728" s="70" t="s">
        <v>760</v>
      </c>
      <c r="H1728" s="70" t="s">
        <v>760</v>
      </c>
      <c r="I1728" t="s">
        <v>760</v>
      </c>
      <c r="J1728" t="str">
        <f>IF($I1728="","",_xlfn.LET(_xlpm.x,VLOOKUP($I1728,'taxon-match_2026-08-31'!$A$2:$N$122,6,FALSE),IF(_xlpm.x=0,"",_xlpm.x)))</f>
        <v>Topsent, 1905</v>
      </c>
      <c r="K1728" t="str">
        <f>IF($I1728="","",_xlfn.LET(_xlpm.x,VLOOKUP($I1728,'taxon-match_2026-08-31'!$A$2:$N$122,4,FALSE),IF(_xlpm.x=0,"",_xlpm.x)))</f>
        <v>urn:lsid:marinespecies.org:taxname:164875</v>
      </c>
      <c r="L1728" t="str">
        <f>IF($I1728="","",_xlfn.LET(_xlpm.x,VLOOKUP($I1728,'taxon-match_2026-08-31'!$A$2:$N$122,7,FALSE),IF(_xlpm.x=0,"",_xlpm.x)))</f>
        <v>Animalia</v>
      </c>
      <c r="M1728" t="str">
        <f>IF($I1728="","",_xlfn.LET(_xlpm.x,VLOOKUP($I1728,'taxon-match_2026-08-31'!$A$2:$N$122,8,FALSE),IF(_xlpm.x=0,"",_xlpm.x)))</f>
        <v>Porifera</v>
      </c>
      <c r="N1728" t="str">
        <f>IF($I1728="","",_xlfn.LET(_xlpm.x,VLOOKUP($I1728,'taxon-match_2026-08-31'!$A$2:$N$122,9,FALSE),IF(_xlpm.x=0,"",_xlpm.x)))</f>
        <v>Demospongiae</v>
      </c>
      <c r="O1728" t="str">
        <f>IF($I1728="","",_xlfn.LET(_xlpm.x,VLOOKUP($I1728,'taxon-match_2026-08-31'!$A$2:$N$122,10,FALSE),IF(_xlpm.x=0,"",_xlpm.x)))</f>
        <v>Dendroceratida</v>
      </c>
      <c r="P1728" t="str">
        <f>IF($I1728="","",_xlfn.LET(_xlpm.x,VLOOKUP($I1728,'taxon-match_2026-08-31'!$A$2:$N$122,11,FALSE),IF(_xlpm.x=0,"",_xlpm.x)))</f>
        <v>Darwinellidae</v>
      </c>
      <c r="Q1728" t="str">
        <f>IF($I1728="","",_xlfn.LET(_xlpm.x,VLOOKUP($I1728,'taxon-match_2026-08-31'!$A$2:$N$122,12,FALSE),IF(_xlpm.x=0,"",_xlpm.x)))</f>
        <v>Dendrilla</v>
      </c>
      <c r="R1728" t="str">
        <f>IF($I1728="","",_xlfn.LET(_xlpm.x,VLOOKUP($I1728,'taxon-match_2026-08-31'!$A$2:$N$122,14,FALSE),IF(_xlpm.x=0,"",_xlpm.x)))</f>
        <v>antarctica</v>
      </c>
      <c r="S1728" s="2" t="s">
        <v>2609</v>
      </c>
      <c r="T1728" s="69" t="s">
        <v>62</v>
      </c>
      <c r="U1728" s="69" t="s">
        <v>60</v>
      </c>
      <c r="X1728" t="str">
        <f>IF(T1728="","",_xlfn.LET(_xlpm.x,VLOOKUP(T1728,'Drop-down_menus'!$F$2:$G$16,2,FALSE),IF(_xlpm.x=0,"",_xlpm.x)))</f>
        <v>https://orcid.org/0000-0003-3696-4445</v>
      </c>
      <c r="Y1728" t="str">
        <f>IF(U1728="","",_xlfn.LET(_xlpm.x,VLOOKUP(U1728,'Drop-down_menus'!$F$2:$G$16,2,FALSE),IF(_xlpm.x=0,"",_xlpm.x)))</f>
        <v>https://orcid.org/0000-0002-9708-1761</v>
      </c>
      <c r="Z1728" t="str">
        <f>IF(V1728="","",_xlfn.LET(_xlpm.x,VLOOKUP(V1728,'Drop-down_menus'!$F$2:$G$16,2,FALSE),IF(_xlpm.x=0,"",_xlpm.x)))</f>
        <v/>
      </c>
      <c r="AA1728" t="str">
        <f>IF(W1728="","",_xlfn.LET(_xlpm.x,VLOOKUP(W1728,'Drop-down_menus'!$F$2:$G$16,2,FALSE),IF(_xlpm.x=0,"",_xlpm.x)))</f>
        <v/>
      </c>
      <c r="AB1728" t="s">
        <v>866</v>
      </c>
      <c r="AE1728" t="s">
        <v>867</v>
      </c>
      <c r="AH1728" s="70" t="s">
        <v>869</v>
      </c>
    </row>
    <row r="1729" spans="1:34" ht="15" x14ac:dyDescent="0.2">
      <c r="A1729" s="2" t="s">
        <v>282</v>
      </c>
      <c r="B1729">
        <v>2451</v>
      </c>
      <c r="C1729">
        <v>1838</v>
      </c>
      <c r="D1729" s="69" t="s">
        <v>700</v>
      </c>
      <c r="F1729" s="70" t="s">
        <v>760</v>
      </c>
      <c r="H1729" s="70" t="s">
        <v>760</v>
      </c>
      <c r="I1729" t="s">
        <v>760</v>
      </c>
      <c r="J1729" t="str">
        <f>IF($I1729="","",_xlfn.LET(_xlpm.x,VLOOKUP($I1729,'taxon-match_2026-08-31'!$A$2:$N$122,6,FALSE),IF(_xlpm.x=0,"",_xlpm.x)))</f>
        <v>Topsent, 1905</v>
      </c>
      <c r="K1729" t="str">
        <f>IF($I1729="","",_xlfn.LET(_xlpm.x,VLOOKUP($I1729,'taxon-match_2026-08-31'!$A$2:$N$122,4,FALSE),IF(_xlpm.x=0,"",_xlpm.x)))</f>
        <v>urn:lsid:marinespecies.org:taxname:164875</v>
      </c>
      <c r="L1729" t="str">
        <f>IF($I1729="","",_xlfn.LET(_xlpm.x,VLOOKUP($I1729,'taxon-match_2026-08-31'!$A$2:$N$122,7,FALSE),IF(_xlpm.x=0,"",_xlpm.x)))</f>
        <v>Animalia</v>
      </c>
      <c r="M1729" t="str">
        <f>IF($I1729="","",_xlfn.LET(_xlpm.x,VLOOKUP($I1729,'taxon-match_2026-08-31'!$A$2:$N$122,8,FALSE),IF(_xlpm.x=0,"",_xlpm.x)))</f>
        <v>Porifera</v>
      </c>
      <c r="N1729" t="str">
        <f>IF($I1729="","",_xlfn.LET(_xlpm.x,VLOOKUP($I1729,'taxon-match_2026-08-31'!$A$2:$N$122,9,FALSE),IF(_xlpm.x=0,"",_xlpm.x)))</f>
        <v>Demospongiae</v>
      </c>
      <c r="O1729" t="str">
        <f>IF($I1729="","",_xlfn.LET(_xlpm.x,VLOOKUP($I1729,'taxon-match_2026-08-31'!$A$2:$N$122,10,FALSE),IF(_xlpm.x=0,"",_xlpm.x)))</f>
        <v>Dendroceratida</v>
      </c>
      <c r="P1729" t="str">
        <f>IF($I1729="","",_xlfn.LET(_xlpm.x,VLOOKUP($I1729,'taxon-match_2026-08-31'!$A$2:$N$122,11,FALSE),IF(_xlpm.x=0,"",_xlpm.x)))</f>
        <v>Darwinellidae</v>
      </c>
      <c r="Q1729" t="str">
        <f>IF($I1729="","",_xlfn.LET(_xlpm.x,VLOOKUP($I1729,'taxon-match_2026-08-31'!$A$2:$N$122,12,FALSE),IF(_xlpm.x=0,"",_xlpm.x)))</f>
        <v>Dendrilla</v>
      </c>
      <c r="R1729" t="str">
        <f>IF($I1729="","",_xlfn.LET(_xlpm.x,VLOOKUP($I1729,'taxon-match_2026-08-31'!$A$2:$N$122,14,FALSE),IF(_xlpm.x=0,"",_xlpm.x)))</f>
        <v>antarctica</v>
      </c>
      <c r="S1729" s="2" t="s">
        <v>2609</v>
      </c>
      <c r="T1729" s="69" t="s">
        <v>62</v>
      </c>
      <c r="U1729" s="69" t="s">
        <v>60</v>
      </c>
      <c r="X1729" t="str">
        <f>IF(T1729="","",_xlfn.LET(_xlpm.x,VLOOKUP(T1729,'Drop-down_menus'!$F$2:$G$16,2,FALSE),IF(_xlpm.x=0,"",_xlpm.x)))</f>
        <v>https://orcid.org/0000-0003-3696-4445</v>
      </c>
      <c r="Y1729" t="str">
        <f>IF(U1729="","",_xlfn.LET(_xlpm.x,VLOOKUP(U1729,'Drop-down_menus'!$F$2:$G$16,2,FALSE),IF(_xlpm.x=0,"",_xlpm.x)))</f>
        <v>https://orcid.org/0000-0002-9708-1761</v>
      </c>
      <c r="Z1729" t="str">
        <f>IF(V1729="","",_xlfn.LET(_xlpm.x,VLOOKUP(V1729,'Drop-down_menus'!$F$2:$G$16,2,FALSE),IF(_xlpm.x=0,"",_xlpm.x)))</f>
        <v/>
      </c>
      <c r="AA1729" t="str">
        <f>IF(W1729="","",_xlfn.LET(_xlpm.x,VLOOKUP(W1729,'Drop-down_menus'!$F$2:$G$16,2,FALSE),IF(_xlpm.x=0,"",_xlpm.x)))</f>
        <v/>
      </c>
      <c r="AB1729" t="s">
        <v>866</v>
      </c>
      <c r="AE1729" t="s">
        <v>867</v>
      </c>
      <c r="AH1729" s="70" t="s">
        <v>869</v>
      </c>
    </row>
    <row r="1730" spans="1:34" ht="15" x14ac:dyDescent="0.2">
      <c r="A1730" s="2" t="s">
        <v>282</v>
      </c>
      <c r="B1730">
        <v>2452</v>
      </c>
      <c r="C1730">
        <v>1839</v>
      </c>
      <c r="D1730" s="69" t="s">
        <v>700</v>
      </c>
      <c r="F1730" s="70" t="s">
        <v>760</v>
      </c>
      <c r="H1730" s="70" t="s">
        <v>760</v>
      </c>
      <c r="I1730" t="s">
        <v>760</v>
      </c>
      <c r="J1730" t="str">
        <f>IF($I1730="","",_xlfn.LET(_xlpm.x,VLOOKUP($I1730,'taxon-match_2026-08-31'!$A$2:$N$122,6,FALSE),IF(_xlpm.x=0,"",_xlpm.x)))</f>
        <v>Topsent, 1905</v>
      </c>
      <c r="K1730" t="str">
        <f>IF($I1730="","",_xlfn.LET(_xlpm.x,VLOOKUP($I1730,'taxon-match_2026-08-31'!$A$2:$N$122,4,FALSE),IF(_xlpm.x=0,"",_xlpm.x)))</f>
        <v>urn:lsid:marinespecies.org:taxname:164875</v>
      </c>
      <c r="L1730" t="str">
        <f>IF($I1730="","",_xlfn.LET(_xlpm.x,VLOOKUP($I1730,'taxon-match_2026-08-31'!$A$2:$N$122,7,FALSE),IF(_xlpm.x=0,"",_xlpm.x)))</f>
        <v>Animalia</v>
      </c>
      <c r="M1730" t="str">
        <f>IF($I1730="","",_xlfn.LET(_xlpm.x,VLOOKUP($I1730,'taxon-match_2026-08-31'!$A$2:$N$122,8,FALSE),IF(_xlpm.x=0,"",_xlpm.x)))</f>
        <v>Porifera</v>
      </c>
      <c r="N1730" t="str">
        <f>IF($I1730="","",_xlfn.LET(_xlpm.x,VLOOKUP($I1730,'taxon-match_2026-08-31'!$A$2:$N$122,9,FALSE),IF(_xlpm.x=0,"",_xlpm.x)))</f>
        <v>Demospongiae</v>
      </c>
      <c r="O1730" t="str">
        <f>IF($I1730="","",_xlfn.LET(_xlpm.x,VLOOKUP($I1730,'taxon-match_2026-08-31'!$A$2:$N$122,10,FALSE),IF(_xlpm.x=0,"",_xlpm.x)))</f>
        <v>Dendroceratida</v>
      </c>
      <c r="P1730" t="str">
        <f>IF($I1730="","",_xlfn.LET(_xlpm.x,VLOOKUP($I1730,'taxon-match_2026-08-31'!$A$2:$N$122,11,FALSE),IF(_xlpm.x=0,"",_xlpm.x)))</f>
        <v>Darwinellidae</v>
      </c>
      <c r="Q1730" t="str">
        <f>IF($I1730="","",_xlfn.LET(_xlpm.x,VLOOKUP($I1730,'taxon-match_2026-08-31'!$A$2:$N$122,12,FALSE),IF(_xlpm.x=0,"",_xlpm.x)))</f>
        <v>Dendrilla</v>
      </c>
      <c r="R1730" t="str">
        <f>IF($I1730="","",_xlfn.LET(_xlpm.x,VLOOKUP($I1730,'taxon-match_2026-08-31'!$A$2:$N$122,14,FALSE),IF(_xlpm.x=0,"",_xlpm.x)))</f>
        <v>antarctica</v>
      </c>
      <c r="S1730" s="2" t="s">
        <v>2609</v>
      </c>
      <c r="T1730" s="69" t="s">
        <v>62</v>
      </c>
      <c r="U1730" s="69" t="s">
        <v>60</v>
      </c>
      <c r="X1730" t="str">
        <f>IF(T1730="","",_xlfn.LET(_xlpm.x,VLOOKUP(T1730,'Drop-down_menus'!$F$2:$G$16,2,FALSE),IF(_xlpm.x=0,"",_xlpm.x)))</f>
        <v>https://orcid.org/0000-0003-3696-4445</v>
      </c>
      <c r="Y1730" t="str">
        <f>IF(U1730="","",_xlfn.LET(_xlpm.x,VLOOKUP(U1730,'Drop-down_menus'!$F$2:$G$16,2,FALSE),IF(_xlpm.x=0,"",_xlpm.x)))</f>
        <v>https://orcid.org/0000-0002-9708-1761</v>
      </c>
      <c r="Z1730" t="str">
        <f>IF(V1730="","",_xlfn.LET(_xlpm.x,VLOOKUP(V1730,'Drop-down_menus'!$F$2:$G$16,2,FALSE),IF(_xlpm.x=0,"",_xlpm.x)))</f>
        <v/>
      </c>
      <c r="AA1730" t="str">
        <f>IF(W1730="","",_xlfn.LET(_xlpm.x,VLOOKUP(W1730,'Drop-down_menus'!$F$2:$G$16,2,FALSE),IF(_xlpm.x=0,"",_xlpm.x)))</f>
        <v/>
      </c>
      <c r="AB1730" t="s">
        <v>866</v>
      </c>
      <c r="AE1730" t="s">
        <v>867</v>
      </c>
      <c r="AH1730" s="70" t="s">
        <v>869</v>
      </c>
    </row>
    <row r="1731" spans="1:34" ht="15" x14ac:dyDescent="0.2">
      <c r="A1731" s="2" t="s">
        <v>282</v>
      </c>
      <c r="B1731">
        <v>2453</v>
      </c>
      <c r="C1731">
        <v>1840</v>
      </c>
      <c r="D1731" s="69" t="s">
        <v>700</v>
      </c>
      <c r="F1731" s="70" t="s">
        <v>760</v>
      </c>
      <c r="H1731" s="70" t="s">
        <v>760</v>
      </c>
      <c r="I1731" t="s">
        <v>760</v>
      </c>
      <c r="J1731" t="str">
        <f>IF($I1731="","",_xlfn.LET(_xlpm.x,VLOOKUP($I1731,'taxon-match_2026-08-31'!$A$2:$N$122,6,FALSE),IF(_xlpm.x=0,"",_xlpm.x)))</f>
        <v>Topsent, 1905</v>
      </c>
      <c r="K1731" t="str">
        <f>IF($I1731="","",_xlfn.LET(_xlpm.x,VLOOKUP($I1731,'taxon-match_2026-08-31'!$A$2:$N$122,4,FALSE),IF(_xlpm.x=0,"",_xlpm.x)))</f>
        <v>urn:lsid:marinespecies.org:taxname:164875</v>
      </c>
      <c r="L1731" t="str">
        <f>IF($I1731="","",_xlfn.LET(_xlpm.x,VLOOKUP($I1731,'taxon-match_2026-08-31'!$A$2:$N$122,7,FALSE),IF(_xlpm.x=0,"",_xlpm.x)))</f>
        <v>Animalia</v>
      </c>
      <c r="M1731" t="str">
        <f>IF($I1731="","",_xlfn.LET(_xlpm.x,VLOOKUP($I1731,'taxon-match_2026-08-31'!$A$2:$N$122,8,FALSE),IF(_xlpm.x=0,"",_xlpm.x)))</f>
        <v>Porifera</v>
      </c>
      <c r="N1731" t="str">
        <f>IF($I1731="","",_xlfn.LET(_xlpm.x,VLOOKUP($I1731,'taxon-match_2026-08-31'!$A$2:$N$122,9,FALSE),IF(_xlpm.x=0,"",_xlpm.x)))</f>
        <v>Demospongiae</v>
      </c>
      <c r="O1731" t="str">
        <f>IF($I1731="","",_xlfn.LET(_xlpm.x,VLOOKUP($I1731,'taxon-match_2026-08-31'!$A$2:$N$122,10,FALSE),IF(_xlpm.x=0,"",_xlpm.x)))</f>
        <v>Dendroceratida</v>
      </c>
      <c r="P1731" t="str">
        <f>IF($I1731="","",_xlfn.LET(_xlpm.x,VLOOKUP($I1731,'taxon-match_2026-08-31'!$A$2:$N$122,11,FALSE),IF(_xlpm.x=0,"",_xlpm.x)))</f>
        <v>Darwinellidae</v>
      </c>
      <c r="Q1731" t="str">
        <f>IF($I1731="","",_xlfn.LET(_xlpm.x,VLOOKUP($I1731,'taxon-match_2026-08-31'!$A$2:$N$122,12,FALSE),IF(_xlpm.x=0,"",_xlpm.x)))</f>
        <v>Dendrilla</v>
      </c>
      <c r="R1731" t="str">
        <f>IF($I1731="","",_xlfn.LET(_xlpm.x,VLOOKUP($I1731,'taxon-match_2026-08-31'!$A$2:$N$122,14,FALSE),IF(_xlpm.x=0,"",_xlpm.x)))</f>
        <v>antarctica</v>
      </c>
      <c r="S1731" s="2" t="s">
        <v>2609</v>
      </c>
      <c r="T1731" s="69" t="s">
        <v>62</v>
      </c>
      <c r="U1731" s="69" t="s">
        <v>60</v>
      </c>
      <c r="X1731" t="str">
        <f>IF(T1731="","",_xlfn.LET(_xlpm.x,VLOOKUP(T1731,'Drop-down_menus'!$F$2:$G$16,2,FALSE),IF(_xlpm.x=0,"",_xlpm.x)))</f>
        <v>https://orcid.org/0000-0003-3696-4445</v>
      </c>
      <c r="Y1731" t="str">
        <f>IF(U1731="","",_xlfn.LET(_xlpm.x,VLOOKUP(U1731,'Drop-down_menus'!$F$2:$G$16,2,FALSE),IF(_xlpm.x=0,"",_xlpm.x)))</f>
        <v>https://orcid.org/0000-0002-9708-1761</v>
      </c>
      <c r="Z1731" t="str">
        <f>IF(V1731="","",_xlfn.LET(_xlpm.x,VLOOKUP(V1731,'Drop-down_menus'!$F$2:$G$16,2,FALSE),IF(_xlpm.x=0,"",_xlpm.x)))</f>
        <v/>
      </c>
      <c r="AA1731" t="str">
        <f>IF(W1731="","",_xlfn.LET(_xlpm.x,VLOOKUP(W1731,'Drop-down_menus'!$F$2:$G$16,2,FALSE),IF(_xlpm.x=0,"",_xlpm.x)))</f>
        <v/>
      </c>
      <c r="AB1731" t="s">
        <v>866</v>
      </c>
      <c r="AE1731" t="s">
        <v>867</v>
      </c>
      <c r="AH1731" s="70" t="s">
        <v>869</v>
      </c>
    </row>
    <row r="1732" spans="1:34" ht="15" x14ac:dyDescent="0.2">
      <c r="A1732" s="2" t="s">
        <v>328</v>
      </c>
      <c r="B1732">
        <v>3208</v>
      </c>
      <c r="C1732">
        <v>2712</v>
      </c>
      <c r="D1732" s="69" t="s">
        <v>700</v>
      </c>
      <c r="F1732" s="70" t="s">
        <v>760</v>
      </c>
      <c r="H1732" s="70" t="s">
        <v>760</v>
      </c>
      <c r="I1732" t="s">
        <v>760</v>
      </c>
      <c r="J1732" t="str">
        <f>IF($I1732="","",_xlfn.LET(_xlpm.x,VLOOKUP($I1732,'taxon-match_2026-08-31'!$A$2:$N$122,6,FALSE),IF(_xlpm.x=0,"",_xlpm.x)))</f>
        <v>Topsent, 1905</v>
      </c>
      <c r="K1732" t="str">
        <f>IF($I1732="","",_xlfn.LET(_xlpm.x,VLOOKUP($I1732,'taxon-match_2026-08-31'!$A$2:$N$122,4,FALSE),IF(_xlpm.x=0,"",_xlpm.x)))</f>
        <v>urn:lsid:marinespecies.org:taxname:164875</v>
      </c>
      <c r="L1732" t="str">
        <f>IF($I1732="","",_xlfn.LET(_xlpm.x,VLOOKUP($I1732,'taxon-match_2026-08-31'!$A$2:$N$122,7,FALSE),IF(_xlpm.x=0,"",_xlpm.x)))</f>
        <v>Animalia</v>
      </c>
      <c r="M1732" t="str">
        <f>IF($I1732="","",_xlfn.LET(_xlpm.x,VLOOKUP($I1732,'taxon-match_2026-08-31'!$A$2:$N$122,8,FALSE),IF(_xlpm.x=0,"",_xlpm.x)))</f>
        <v>Porifera</v>
      </c>
      <c r="N1732" t="str">
        <f>IF($I1732="","",_xlfn.LET(_xlpm.x,VLOOKUP($I1732,'taxon-match_2026-08-31'!$A$2:$N$122,9,FALSE),IF(_xlpm.x=0,"",_xlpm.x)))</f>
        <v>Demospongiae</v>
      </c>
      <c r="O1732" t="str">
        <f>IF($I1732="","",_xlfn.LET(_xlpm.x,VLOOKUP($I1732,'taxon-match_2026-08-31'!$A$2:$N$122,10,FALSE),IF(_xlpm.x=0,"",_xlpm.x)))</f>
        <v>Dendroceratida</v>
      </c>
      <c r="P1732" t="str">
        <f>IF($I1732="","",_xlfn.LET(_xlpm.x,VLOOKUP($I1732,'taxon-match_2026-08-31'!$A$2:$N$122,11,FALSE),IF(_xlpm.x=0,"",_xlpm.x)))</f>
        <v>Darwinellidae</v>
      </c>
      <c r="Q1732" t="str">
        <f>IF($I1732="","",_xlfn.LET(_xlpm.x,VLOOKUP($I1732,'taxon-match_2026-08-31'!$A$2:$N$122,12,FALSE),IF(_xlpm.x=0,"",_xlpm.x)))</f>
        <v>Dendrilla</v>
      </c>
      <c r="R1732" t="str">
        <f>IF($I1732="","",_xlfn.LET(_xlpm.x,VLOOKUP($I1732,'taxon-match_2026-08-31'!$A$2:$N$122,14,FALSE),IF(_xlpm.x=0,"",_xlpm.x)))</f>
        <v>antarctica</v>
      </c>
      <c r="S1732" s="2" t="s">
        <v>2609</v>
      </c>
      <c r="T1732" s="69" t="s">
        <v>62</v>
      </c>
      <c r="U1732" s="69" t="s">
        <v>60</v>
      </c>
      <c r="X1732" t="str">
        <f>IF(T1732="","",_xlfn.LET(_xlpm.x,VLOOKUP(T1732,'Drop-down_menus'!$F$2:$G$16,2,FALSE),IF(_xlpm.x=0,"",_xlpm.x)))</f>
        <v>https://orcid.org/0000-0003-3696-4445</v>
      </c>
      <c r="Y1732" t="str">
        <f>IF(U1732="","",_xlfn.LET(_xlpm.x,VLOOKUP(U1732,'Drop-down_menus'!$F$2:$G$16,2,FALSE),IF(_xlpm.x=0,"",_xlpm.x)))</f>
        <v>https://orcid.org/0000-0002-9708-1761</v>
      </c>
      <c r="Z1732" t="str">
        <f>IF(V1732="","",_xlfn.LET(_xlpm.x,VLOOKUP(V1732,'Drop-down_menus'!$F$2:$G$16,2,FALSE),IF(_xlpm.x=0,"",_xlpm.x)))</f>
        <v/>
      </c>
      <c r="AA1732" t="str">
        <f>IF(W1732="","",_xlfn.LET(_xlpm.x,VLOOKUP(W1732,'Drop-down_menus'!$F$2:$G$16,2,FALSE),IF(_xlpm.x=0,"",_xlpm.x)))</f>
        <v/>
      </c>
      <c r="AB1732" t="s">
        <v>866</v>
      </c>
      <c r="AE1732" t="s">
        <v>867</v>
      </c>
      <c r="AH1732" s="70" t="s">
        <v>869</v>
      </c>
    </row>
    <row r="1733" spans="1:34" ht="15" x14ac:dyDescent="0.2">
      <c r="A1733" s="2" t="s">
        <v>328</v>
      </c>
      <c r="B1733">
        <v>3209</v>
      </c>
      <c r="C1733">
        <v>2713</v>
      </c>
      <c r="D1733" s="69" t="s">
        <v>700</v>
      </c>
      <c r="F1733" s="70" t="s">
        <v>760</v>
      </c>
      <c r="H1733" s="70" t="s">
        <v>760</v>
      </c>
      <c r="I1733" t="s">
        <v>760</v>
      </c>
      <c r="J1733" t="str">
        <f>IF($I1733="","",_xlfn.LET(_xlpm.x,VLOOKUP($I1733,'taxon-match_2026-08-31'!$A$2:$N$122,6,FALSE),IF(_xlpm.x=0,"",_xlpm.x)))</f>
        <v>Topsent, 1905</v>
      </c>
      <c r="K1733" t="str">
        <f>IF($I1733="","",_xlfn.LET(_xlpm.x,VLOOKUP($I1733,'taxon-match_2026-08-31'!$A$2:$N$122,4,FALSE),IF(_xlpm.x=0,"",_xlpm.x)))</f>
        <v>urn:lsid:marinespecies.org:taxname:164875</v>
      </c>
      <c r="L1733" t="str">
        <f>IF($I1733="","",_xlfn.LET(_xlpm.x,VLOOKUP($I1733,'taxon-match_2026-08-31'!$A$2:$N$122,7,FALSE),IF(_xlpm.x=0,"",_xlpm.x)))</f>
        <v>Animalia</v>
      </c>
      <c r="M1733" t="str">
        <f>IF($I1733="","",_xlfn.LET(_xlpm.x,VLOOKUP($I1733,'taxon-match_2026-08-31'!$A$2:$N$122,8,FALSE),IF(_xlpm.x=0,"",_xlpm.x)))</f>
        <v>Porifera</v>
      </c>
      <c r="N1733" t="str">
        <f>IF($I1733="","",_xlfn.LET(_xlpm.x,VLOOKUP($I1733,'taxon-match_2026-08-31'!$A$2:$N$122,9,FALSE),IF(_xlpm.x=0,"",_xlpm.x)))</f>
        <v>Demospongiae</v>
      </c>
      <c r="O1733" t="str">
        <f>IF($I1733="","",_xlfn.LET(_xlpm.x,VLOOKUP($I1733,'taxon-match_2026-08-31'!$A$2:$N$122,10,FALSE),IF(_xlpm.x=0,"",_xlpm.x)))</f>
        <v>Dendroceratida</v>
      </c>
      <c r="P1733" t="str">
        <f>IF($I1733="","",_xlfn.LET(_xlpm.x,VLOOKUP($I1733,'taxon-match_2026-08-31'!$A$2:$N$122,11,FALSE),IF(_xlpm.x=0,"",_xlpm.x)))</f>
        <v>Darwinellidae</v>
      </c>
      <c r="Q1733" t="str">
        <f>IF($I1733="","",_xlfn.LET(_xlpm.x,VLOOKUP($I1733,'taxon-match_2026-08-31'!$A$2:$N$122,12,FALSE),IF(_xlpm.x=0,"",_xlpm.x)))</f>
        <v>Dendrilla</v>
      </c>
      <c r="R1733" t="str">
        <f>IF($I1733="","",_xlfn.LET(_xlpm.x,VLOOKUP($I1733,'taxon-match_2026-08-31'!$A$2:$N$122,14,FALSE),IF(_xlpm.x=0,"",_xlpm.x)))</f>
        <v>antarctica</v>
      </c>
      <c r="S1733" s="2" t="s">
        <v>2609</v>
      </c>
      <c r="T1733" s="69" t="s">
        <v>62</v>
      </c>
      <c r="U1733" s="69" t="s">
        <v>60</v>
      </c>
      <c r="X1733" t="str">
        <f>IF(T1733="","",_xlfn.LET(_xlpm.x,VLOOKUP(T1733,'Drop-down_menus'!$F$2:$G$16,2,FALSE),IF(_xlpm.x=0,"",_xlpm.x)))</f>
        <v>https://orcid.org/0000-0003-3696-4445</v>
      </c>
      <c r="Y1733" t="str">
        <f>IF(U1733="","",_xlfn.LET(_xlpm.x,VLOOKUP(U1733,'Drop-down_menus'!$F$2:$G$16,2,FALSE),IF(_xlpm.x=0,"",_xlpm.x)))</f>
        <v>https://orcid.org/0000-0002-9708-1761</v>
      </c>
      <c r="Z1733" t="str">
        <f>IF(V1733="","",_xlfn.LET(_xlpm.x,VLOOKUP(V1733,'Drop-down_menus'!$F$2:$G$16,2,FALSE),IF(_xlpm.x=0,"",_xlpm.x)))</f>
        <v/>
      </c>
      <c r="AA1733" t="str">
        <f>IF(W1733="","",_xlfn.LET(_xlpm.x,VLOOKUP(W1733,'Drop-down_menus'!$F$2:$G$16,2,FALSE),IF(_xlpm.x=0,"",_xlpm.x)))</f>
        <v/>
      </c>
      <c r="AB1733" t="s">
        <v>866</v>
      </c>
      <c r="AE1733" t="s">
        <v>867</v>
      </c>
      <c r="AH1733" s="70" t="s">
        <v>869</v>
      </c>
    </row>
    <row r="1734" spans="1:34" ht="15" x14ac:dyDescent="0.2">
      <c r="A1734" s="2" t="s">
        <v>328</v>
      </c>
      <c r="B1734">
        <v>3210</v>
      </c>
      <c r="C1734">
        <v>2728</v>
      </c>
      <c r="D1734" s="69" t="s">
        <v>700</v>
      </c>
      <c r="F1734" s="70" t="s">
        <v>760</v>
      </c>
      <c r="H1734" s="70" t="s">
        <v>760</v>
      </c>
      <c r="I1734" t="s">
        <v>760</v>
      </c>
      <c r="J1734" t="str">
        <f>IF($I1734="","",_xlfn.LET(_xlpm.x,VLOOKUP($I1734,'taxon-match_2026-08-31'!$A$2:$N$122,6,FALSE),IF(_xlpm.x=0,"",_xlpm.x)))</f>
        <v>Topsent, 1905</v>
      </c>
      <c r="K1734" t="str">
        <f>IF($I1734="","",_xlfn.LET(_xlpm.x,VLOOKUP($I1734,'taxon-match_2026-08-31'!$A$2:$N$122,4,FALSE),IF(_xlpm.x=0,"",_xlpm.x)))</f>
        <v>urn:lsid:marinespecies.org:taxname:164875</v>
      </c>
      <c r="L1734" t="str">
        <f>IF($I1734="","",_xlfn.LET(_xlpm.x,VLOOKUP($I1734,'taxon-match_2026-08-31'!$A$2:$N$122,7,FALSE),IF(_xlpm.x=0,"",_xlpm.x)))</f>
        <v>Animalia</v>
      </c>
      <c r="M1734" t="str">
        <f>IF($I1734="","",_xlfn.LET(_xlpm.x,VLOOKUP($I1734,'taxon-match_2026-08-31'!$A$2:$N$122,8,FALSE),IF(_xlpm.x=0,"",_xlpm.x)))</f>
        <v>Porifera</v>
      </c>
      <c r="N1734" t="str">
        <f>IF($I1734="","",_xlfn.LET(_xlpm.x,VLOOKUP($I1734,'taxon-match_2026-08-31'!$A$2:$N$122,9,FALSE),IF(_xlpm.x=0,"",_xlpm.x)))</f>
        <v>Demospongiae</v>
      </c>
      <c r="O1734" t="str">
        <f>IF($I1734="","",_xlfn.LET(_xlpm.x,VLOOKUP($I1734,'taxon-match_2026-08-31'!$A$2:$N$122,10,FALSE),IF(_xlpm.x=0,"",_xlpm.x)))</f>
        <v>Dendroceratida</v>
      </c>
      <c r="P1734" t="str">
        <f>IF($I1734="","",_xlfn.LET(_xlpm.x,VLOOKUP($I1734,'taxon-match_2026-08-31'!$A$2:$N$122,11,FALSE),IF(_xlpm.x=0,"",_xlpm.x)))</f>
        <v>Darwinellidae</v>
      </c>
      <c r="Q1734" t="str">
        <f>IF($I1734="","",_xlfn.LET(_xlpm.x,VLOOKUP($I1734,'taxon-match_2026-08-31'!$A$2:$N$122,12,FALSE),IF(_xlpm.x=0,"",_xlpm.x)))</f>
        <v>Dendrilla</v>
      </c>
      <c r="R1734" t="str">
        <f>IF($I1734="","",_xlfn.LET(_xlpm.x,VLOOKUP($I1734,'taxon-match_2026-08-31'!$A$2:$N$122,14,FALSE),IF(_xlpm.x=0,"",_xlpm.x)))</f>
        <v>antarctica</v>
      </c>
      <c r="S1734" s="2" t="s">
        <v>2609</v>
      </c>
      <c r="T1734" s="69" t="s">
        <v>62</v>
      </c>
      <c r="U1734" s="69" t="s">
        <v>60</v>
      </c>
      <c r="X1734" t="str">
        <f>IF(T1734="","",_xlfn.LET(_xlpm.x,VLOOKUP(T1734,'Drop-down_menus'!$F$2:$G$16,2,FALSE),IF(_xlpm.x=0,"",_xlpm.x)))</f>
        <v>https://orcid.org/0000-0003-3696-4445</v>
      </c>
      <c r="Y1734" t="str">
        <f>IF(U1734="","",_xlfn.LET(_xlpm.x,VLOOKUP(U1734,'Drop-down_menus'!$F$2:$G$16,2,FALSE),IF(_xlpm.x=0,"",_xlpm.x)))</f>
        <v>https://orcid.org/0000-0002-9708-1761</v>
      </c>
      <c r="Z1734" t="str">
        <f>IF(V1734="","",_xlfn.LET(_xlpm.x,VLOOKUP(V1734,'Drop-down_menus'!$F$2:$G$16,2,FALSE),IF(_xlpm.x=0,"",_xlpm.x)))</f>
        <v/>
      </c>
      <c r="AA1734" t="str">
        <f>IF(W1734="","",_xlfn.LET(_xlpm.x,VLOOKUP(W1734,'Drop-down_menus'!$F$2:$G$16,2,FALSE),IF(_xlpm.x=0,"",_xlpm.x)))</f>
        <v/>
      </c>
      <c r="AB1734" t="s">
        <v>866</v>
      </c>
      <c r="AE1734" t="s">
        <v>867</v>
      </c>
      <c r="AH1734" s="70" t="s">
        <v>869</v>
      </c>
    </row>
    <row r="1735" spans="1:34" ht="15" x14ac:dyDescent="0.2">
      <c r="A1735" s="2" t="s">
        <v>328</v>
      </c>
      <c r="B1735">
        <v>3211</v>
      </c>
      <c r="C1735">
        <v>2729</v>
      </c>
      <c r="D1735" s="69" t="s">
        <v>700</v>
      </c>
      <c r="F1735" s="70" t="s">
        <v>760</v>
      </c>
      <c r="H1735" s="70" t="s">
        <v>760</v>
      </c>
      <c r="I1735" t="s">
        <v>760</v>
      </c>
      <c r="J1735" t="str">
        <f>IF($I1735="","",_xlfn.LET(_xlpm.x,VLOOKUP($I1735,'taxon-match_2026-08-31'!$A$2:$N$122,6,FALSE),IF(_xlpm.x=0,"",_xlpm.x)))</f>
        <v>Topsent, 1905</v>
      </c>
      <c r="K1735" t="str">
        <f>IF($I1735="","",_xlfn.LET(_xlpm.x,VLOOKUP($I1735,'taxon-match_2026-08-31'!$A$2:$N$122,4,FALSE),IF(_xlpm.x=0,"",_xlpm.x)))</f>
        <v>urn:lsid:marinespecies.org:taxname:164875</v>
      </c>
      <c r="L1735" t="str">
        <f>IF($I1735="","",_xlfn.LET(_xlpm.x,VLOOKUP($I1735,'taxon-match_2026-08-31'!$A$2:$N$122,7,FALSE),IF(_xlpm.x=0,"",_xlpm.x)))</f>
        <v>Animalia</v>
      </c>
      <c r="M1735" t="str">
        <f>IF($I1735="","",_xlfn.LET(_xlpm.x,VLOOKUP($I1735,'taxon-match_2026-08-31'!$A$2:$N$122,8,FALSE),IF(_xlpm.x=0,"",_xlpm.x)))</f>
        <v>Porifera</v>
      </c>
      <c r="N1735" t="str">
        <f>IF($I1735="","",_xlfn.LET(_xlpm.x,VLOOKUP($I1735,'taxon-match_2026-08-31'!$A$2:$N$122,9,FALSE),IF(_xlpm.x=0,"",_xlpm.x)))</f>
        <v>Demospongiae</v>
      </c>
      <c r="O1735" t="str">
        <f>IF($I1735="","",_xlfn.LET(_xlpm.x,VLOOKUP($I1735,'taxon-match_2026-08-31'!$A$2:$N$122,10,FALSE),IF(_xlpm.x=0,"",_xlpm.x)))</f>
        <v>Dendroceratida</v>
      </c>
      <c r="P1735" t="str">
        <f>IF($I1735="","",_xlfn.LET(_xlpm.x,VLOOKUP($I1735,'taxon-match_2026-08-31'!$A$2:$N$122,11,FALSE),IF(_xlpm.x=0,"",_xlpm.x)))</f>
        <v>Darwinellidae</v>
      </c>
      <c r="Q1735" t="str">
        <f>IF($I1735="","",_xlfn.LET(_xlpm.x,VLOOKUP($I1735,'taxon-match_2026-08-31'!$A$2:$N$122,12,FALSE),IF(_xlpm.x=0,"",_xlpm.x)))</f>
        <v>Dendrilla</v>
      </c>
      <c r="R1735" t="str">
        <f>IF($I1735="","",_xlfn.LET(_xlpm.x,VLOOKUP($I1735,'taxon-match_2026-08-31'!$A$2:$N$122,14,FALSE),IF(_xlpm.x=0,"",_xlpm.x)))</f>
        <v>antarctica</v>
      </c>
      <c r="S1735" s="2" t="s">
        <v>2609</v>
      </c>
      <c r="T1735" s="69" t="s">
        <v>62</v>
      </c>
      <c r="U1735" s="69" t="s">
        <v>60</v>
      </c>
      <c r="X1735" t="str">
        <f>IF(T1735="","",_xlfn.LET(_xlpm.x,VLOOKUP(T1735,'Drop-down_menus'!$F$2:$G$16,2,FALSE),IF(_xlpm.x=0,"",_xlpm.x)))</f>
        <v>https://orcid.org/0000-0003-3696-4445</v>
      </c>
      <c r="Y1735" t="str">
        <f>IF(U1735="","",_xlfn.LET(_xlpm.x,VLOOKUP(U1735,'Drop-down_menus'!$F$2:$G$16,2,FALSE),IF(_xlpm.x=0,"",_xlpm.x)))</f>
        <v>https://orcid.org/0000-0002-9708-1761</v>
      </c>
      <c r="Z1735" t="str">
        <f>IF(V1735="","",_xlfn.LET(_xlpm.x,VLOOKUP(V1735,'Drop-down_menus'!$F$2:$G$16,2,FALSE),IF(_xlpm.x=0,"",_xlpm.x)))</f>
        <v/>
      </c>
      <c r="AA1735" t="str">
        <f>IF(W1735="","",_xlfn.LET(_xlpm.x,VLOOKUP(W1735,'Drop-down_menus'!$F$2:$G$16,2,FALSE),IF(_xlpm.x=0,"",_xlpm.x)))</f>
        <v/>
      </c>
      <c r="AB1735" t="s">
        <v>866</v>
      </c>
      <c r="AE1735" t="s">
        <v>867</v>
      </c>
      <c r="AH1735" s="70" t="s">
        <v>869</v>
      </c>
    </row>
    <row r="1736" spans="1:34" ht="15" x14ac:dyDescent="0.2">
      <c r="A1736" s="2" t="s">
        <v>328</v>
      </c>
      <c r="B1736">
        <v>3212</v>
      </c>
      <c r="C1736">
        <v>2696</v>
      </c>
      <c r="D1736" s="69" t="s">
        <v>700</v>
      </c>
      <c r="F1736" s="70" t="s">
        <v>760</v>
      </c>
      <c r="H1736" s="70" t="s">
        <v>760</v>
      </c>
      <c r="I1736" t="s">
        <v>760</v>
      </c>
      <c r="J1736" t="str">
        <f>IF($I1736="","",_xlfn.LET(_xlpm.x,VLOOKUP($I1736,'taxon-match_2026-08-31'!$A$2:$N$122,6,FALSE),IF(_xlpm.x=0,"",_xlpm.x)))</f>
        <v>Topsent, 1905</v>
      </c>
      <c r="K1736" t="str">
        <f>IF($I1736="","",_xlfn.LET(_xlpm.x,VLOOKUP($I1736,'taxon-match_2026-08-31'!$A$2:$N$122,4,FALSE),IF(_xlpm.x=0,"",_xlpm.x)))</f>
        <v>urn:lsid:marinespecies.org:taxname:164875</v>
      </c>
      <c r="L1736" t="str">
        <f>IF($I1736="","",_xlfn.LET(_xlpm.x,VLOOKUP($I1736,'taxon-match_2026-08-31'!$A$2:$N$122,7,FALSE),IF(_xlpm.x=0,"",_xlpm.x)))</f>
        <v>Animalia</v>
      </c>
      <c r="M1736" t="str">
        <f>IF($I1736="","",_xlfn.LET(_xlpm.x,VLOOKUP($I1736,'taxon-match_2026-08-31'!$A$2:$N$122,8,FALSE),IF(_xlpm.x=0,"",_xlpm.x)))</f>
        <v>Porifera</v>
      </c>
      <c r="N1736" t="str">
        <f>IF($I1736="","",_xlfn.LET(_xlpm.x,VLOOKUP($I1736,'taxon-match_2026-08-31'!$A$2:$N$122,9,FALSE),IF(_xlpm.x=0,"",_xlpm.x)))</f>
        <v>Demospongiae</v>
      </c>
      <c r="O1736" t="str">
        <f>IF($I1736="","",_xlfn.LET(_xlpm.x,VLOOKUP($I1736,'taxon-match_2026-08-31'!$A$2:$N$122,10,FALSE),IF(_xlpm.x=0,"",_xlpm.x)))</f>
        <v>Dendroceratida</v>
      </c>
      <c r="P1736" t="str">
        <f>IF($I1736="","",_xlfn.LET(_xlpm.x,VLOOKUP($I1736,'taxon-match_2026-08-31'!$A$2:$N$122,11,FALSE),IF(_xlpm.x=0,"",_xlpm.x)))</f>
        <v>Darwinellidae</v>
      </c>
      <c r="Q1736" t="str">
        <f>IF($I1736="","",_xlfn.LET(_xlpm.x,VLOOKUP($I1736,'taxon-match_2026-08-31'!$A$2:$N$122,12,FALSE),IF(_xlpm.x=0,"",_xlpm.x)))</f>
        <v>Dendrilla</v>
      </c>
      <c r="R1736" t="str">
        <f>IF($I1736="","",_xlfn.LET(_xlpm.x,VLOOKUP($I1736,'taxon-match_2026-08-31'!$A$2:$N$122,14,FALSE),IF(_xlpm.x=0,"",_xlpm.x)))</f>
        <v>antarctica</v>
      </c>
      <c r="S1736" s="2" t="s">
        <v>2609</v>
      </c>
      <c r="T1736" s="69" t="s">
        <v>62</v>
      </c>
      <c r="U1736" s="69" t="s">
        <v>60</v>
      </c>
      <c r="X1736" t="str">
        <f>IF(T1736="","",_xlfn.LET(_xlpm.x,VLOOKUP(T1736,'Drop-down_menus'!$F$2:$G$16,2,FALSE),IF(_xlpm.x=0,"",_xlpm.x)))</f>
        <v>https://orcid.org/0000-0003-3696-4445</v>
      </c>
      <c r="Y1736" t="str">
        <f>IF(U1736="","",_xlfn.LET(_xlpm.x,VLOOKUP(U1736,'Drop-down_menus'!$F$2:$G$16,2,FALSE),IF(_xlpm.x=0,"",_xlpm.x)))</f>
        <v>https://orcid.org/0000-0002-9708-1761</v>
      </c>
      <c r="Z1736" t="str">
        <f>IF(V1736="","",_xlfn.LET(_xlpm.x,VLOOKUP(V1736,'Drop-down_menus'!$F$2:$G$16,2,FALSE),IF(_xlpm.x=0,"",_xlpm.x)))</f>
        <v/>
      </c>
      <c r="AA1736" t="str">
        <f>IF(W1736="","",_xlfn.LET(_xlpm.x,VLOOKUP(W1736,'Drop-down_menus'!$F$2:$G$16,2,FALSE),IF(_xlpm.x=0,"",_xlpm.x)))</f>
        <v/>
      </c>
      <c r="AB1736" t="s">
        <v>866</v>
      </c>
      <c r="AE1736" t="s">
        <v>867</v>
      </c>
      <c r="AH1736" s="70" t="s">
        <v>869</v>
      </c>
    </row>
    <row r="1737" spans="1:34" ht="15" x14ac:dyDescent="0.2">
      <c r="A1737" s="2" t="s">
        <v>441</v>
      </c>
      <c r="B1737">
        <v>5412</v>
      </c>
      <c r="C1737">
        <v>2700</v>
      </c>
      <c r="D1737" s="69" t="s">
        <v>700</v>
      </c>
      <c r="F1737" s="70" t="s">
        <v>760</v>
      </c>
      <c r="H1737" s="70" t="s">
        <v>760</v>
      </c>
      <c r="I1737" t="s">
        <v>760</v>
      </c>
      <c r="J1737" t="str">
        <f>IF($I1737="","",_xlfn.LET(_xlpm.x,VLOOKUP($I1737,'taxon-match_2026-08-31'!$A$2:$N$122,6,FALSE),IF(_xlpm.x=0,"",_xlpm.x)))</f>
        <v>Topsent, 1905</v>
      </c>
      <c r="K1737" t="str">
        <f>IF($I1737="","",_xlfn.LET(_xlpm.x,VLOOKUP($I1737,'taxon-match_2026-08-31'!$A$2:$N$122,4,FALSE),IF(_xlpm.x=0,"",_xlpm.x)))</f>
        <v>urn:lsid:marinespecies.org:taxname:164875</v>
      </c>
      <c r="L1737" t="str">
        <f>IF($I1737="","",_xlfn.LET(_xlpm.x,VLOOKUP($I1737,'taxon-match_2026-08-31'!$A$2:$N$122,7,FALSE),IF(_xlpm.x=0,"",_xlpm.x)))</f>
        <v>Animalia</v>
      </c>
      <c r="M1737" t="str">
        <f>IF($I1737="","",_xlfn.LET(_xlpm.x,VLOOKUP($I1737,'taxon-match_2026-08-31'!$A$2:$N$122,8,FALSE),IF(_xlpm.x=0,"",_xlpm.x)))</f>
        <v>Porifera</v>
      </c>
      <c r="N1737" t="str">
        <f>IF($I1737="","",_xlfn.LET(_xlpm.x,VLOOKUP($I1737,'taxon-match_2026-08-31'!$A$2:$N$122,9,FALSE),IF(_xlpm.x=0,"",_xlpm.x)))</f>
        <v>Demospongiae</v>
      </c>
      <c r="O1737" t="str">
        <f>IF($I1737="","",_xlfn.LET(_xlpm.x,VLOOKUP($I1737,'taxon-match_2026-08-31'!$A$2:$N$122,10,FALSE),IF(_xlpm.x=0,"",_xlpm.x)))</f>
        <v>Dendroceratida</v>
      </c>
      <c r="P1737" t="str">
        <f>IF($I1737="","",_xlfn.LET(_xlpm.x,VLOOKUP($I1737,'taxon-match_2026-08-31'!$A$2:$N$122,11,FALSE),IF(_xlpm.x=0,"",_xlpm.x)))</f>
        <v>Darwinellidae</v>
      </c>
      <c r="Q1737" t="str">
        <f>IF($I1737="","",_xlfn.LET(_xlpm.x,VLOOKUP($I1737,'taxon-match_2026-08-31'!$A$2:$N$122,12,FALSE),IF(_xlpm.x=0,"",_xlpm.x)))</f>
        <v>Dendrilla</v>
      </c>
      <c r="R1737" t="str">
        <f>IF($I1737="","",_xlfn.LET(_xlpm.x,VLOOKUP($I1737,'taxon-match_2026-08-31'!$A$2:$N$122,14,FALSE),IF(_xlpm.x=0,"",_xlpm.x)))</f>
        <v>antarctica</v>
      </c>
      <c r="S1737" s="2" t="s">
        <v>2609</v>
      </c>
      <c r="T1737" s="69" t="s">
        <v>62</v>
      </c>
      <c r="U1737" s="69" t="s">
        <v>60</v>
      </c>
      <c r="X1737" t="str">
        <f>IF(T1737="","",_xlfn.LET(_xlpm.x,VLOOKUP(T1737,'Drop-down_menus'!$F$2:$G$16,2,FALSE),IF(_xlpm.x=0,"",_xlpm.x)))</f>
        <v>https://orcid.org/0000-0003-3696-4445</v>
      </c>
      <c r="Y1737" t="str">
        <f>IF(U1737="","",_xlfn.LET(_xlpm.x,VLOOKUP(U1737,'Drop-down_menus'!$F$2:$G$16,2,FALSE),IF(_xlpm.x=0,"",_xlpm.x)))</f>
        <v>https://orcid.org/0000-0002-9708-1761</v>
      </c>
      <c r="Z1737" t="str">
        <f>IF(V1737="","",_xlfn.LET(_xlpm.x,VLOOKUP(V1737,'Drop-down_menus'!$F$2:$G$16,2,FALSE),IF(_xlpm.x=0,"",_xlpm.x)))</f>
        <v/>
      </c>
      <c r="AA1737" t="str">
        <f>IF(W1737="","",_xlfn.LET(_xlpm.x,VLOOKUP(W1737,'Drop-down_menus'!$F$2:$G$16,2,FALSE),IF(_xlpm.x=0,"",_xlpm.x)))</f>
        <v/>
      </c>
      <c r="AB1737" t="s">
        <v>866</v>
      </c>
      <c r="AE1737" t="s">
        <v>867</v>
      </c>
      <c r="AH1737" s="70" t="s">
        <v>869</v>
      </c>
    </row>
    <row r="1738" spans="1:34" ht="15" x14ac:dyDescent="0.2">
      <c r="A1738" s="2" t="s">
        <v>441</v>
      </c>
      <c r="B1738">
        <v>5413</v>
      </c>
      <c r="C1738">
        <v>2701</v>
      </c>
      <c r="D1738" s="69" t="s">
        <v>700</v>
      </c>
      <c r="F1738" s="70" t="s">
        <v>760</v>
      </c>
      <c r="H1738" s="70" t="s">
        <v>760</v>
      </c>
      <c r="I1738" t="s">
        <v>760</v>
      </c>
      <c r="J1738" t="str">
        <f>IF($I1738="","",_xlfn.LET(_xlpm.x,VLOOKUP($I1738,'taxon-match_2026-08-31'!$A$2:$N$122,6,FALSE),IF(_xlpm.x=0,"",_xlpm.x)))</f>
        <v>Topsent, 1905</v>
      </c>
      <c r="K1738" t="str">
        <f>IF($I1738="","",_xlfn.LET(_xlpm.x,VLOOKUP($I1738,'taxon-match_2026-08-31'!$A$2:$N$122,4,FALSE),IF(_xlpm.x=0,"",_xlpm.x)))</f>
        <v>urn:lsid:marinespecies.org:taxname:164875</v>
      </c>
      <c r="L1738" t="str">
        <f>IF($I1738="","",_xlfn.LET(_xlpm.x,VLOOKUP($I1738,'taxon-match_2026-08-31'!$A$2:$N$122,7,FALSE),IF(_xlpm.x=0,"",_xlpm.x)))</f>
        <v>Animalia</v>
      </c>
      <c r="M1738" t="str">
        <f>IF($I1738="","",_xlfn.LET(_xlpm.x,VLOOKUP($I1738,'taxon-match_2026-08-31'!$A$2:$N$122,8,FALSE),IF(_xlpm.x=0,"",_xlpm.x)))</f>
        <v>Porifera</v>
      </c>
      <c r="N1738" t="str">
        <f>IF($I1738="","",_xlfn.LET(_xlpm.x,VLOOKUP($I1738,'taxon-match_2026-08-31'!$A$2:$N$122,9,FALSE),IF(_xlpm.x=0,"",_xlpm.x)))</f>
        <v>Demospongiae</v>
      </c>
      <c r="O1738" t="str">
        <f>IF($I1738="","",_xlfn.LET(_xlpm.x,VLOOKUP($I1738,'taxon-match_2026-08-31'!$A$2:$N$122,10,FALSE),IF(_xlpm.x=0,"",_xlpm.x)))</f>
        <v>Dendroceratida</v>
      </c>
      <c r="P1738" t="str">
        <f>IF($I1738="","",_xlfn.LET(_xlpm.x,VLOOKUP($I1738,'taxon-match_2026-08-31'!$A$2:$N$122,11,FALSE),IF(_xlpm.x=0,"",_xlpm.x)))</f>
        <v>Darwinellidae</v>
      </c>
      <c r="Q1738" t="str">
        <f>IF($I1738="","",_xlfn.LET(_xlpm.x,VLOOKUP($I1738,'taxon-match_2026-08-31'!$A$2:$N$122,12,FALSE),IF(_xlpm.x=0,"",_xlpm.x)))</f>
        <v>Dendrilla</v>
      </c>
      <c r="R1738" t="str">
        <f>IF($I1738="","",_xlfn.LET(_xlpm.x,VLOOKUP($I1738,'taxon-match_2026-08-31'!$A$2:$N$122,14,FALSE),IF(_xlpm.x=0,"",_xlpm.x)))</f>
        <v>antarctica</v>
      </c>
      <c r="S1738" s="2" t="s">
        <v>2609</v>
      </c>
      <c r="T1738" s="69" t="s">
        <v>62</v>
      </c>
      <c r="U1738" s="69" t="s">
        <v>60</v>
      </c>
      <c r="X1738" t="str">
        <f>IF(T1738="","",_xlfn.LET(_xlpm.x,VLOOKUP(T1738,'Drop-down_menus'!$F$2:$G$16,2,FALSE),IF(_xlpm.x=0,"",_xlpm.x)))</f>
        <v>https://orcid.org/0000-0003-3696-4445</v>
      </c>
      <c r="Y1738" t="str">
        <f>IF(U1738="","",_xlfn.LET(_xlpm.x,VLOOKUP(U1738,'Drop-down_menus'!$F$2:$G$16,2,FALSE),IF(_xlpm.x=0,"",_xlpm.x)))</f>
        <v>https://orcid.org/0000-0002-9708-1761</v>
      </c>
      <c r="Z1738" t="str">
        <f>IF(V1738="","",_xlfn.LET(_xlpm.x,VLOOKUP(V1738,'Drop-down_menus'!$F$2:$G$16,2,FALSE),IF(_xlpm.x=0,"",_xlpm.x)))</f>
        <v/>
      </c>
      <c r="AA1738" t="str">
        <f>IF(W1738="","",_xlfn.LET(_xlpm.x,VLOOKUP(W1738,'Drop-down_menus'!$F$2:$G$16,2,FALSE),IF(_xlpm.x=0,"",_xlpm.x)))</f>
        <v/>
      </c>
      <c r="AB1738" t="s">
        <v>866</v>
      </c>
      <c r="AE1738" t="s">
        <v>867</v>
      </c>
      <c r="AH1738" s="70" t="s">
        <v>869</v>
      </c>
    </row>
    <row r="1739" spans="1:34" ht="15" x14ac:dyDescent="0.2">
      <c r="A1739" s="2" t="s">
        <v>475</v>
      </c>
      <c r="B1739">
        <v>5622</v>
      </c>
      <c r="C1739">
        <v>2702</v>
      </c>
      <c r="D1739" s="69" t="s">
        <v>700</v>
      </c>
      <c r="F1739" s="70" t="s">
        <v>760</v>
      </c>
      <c r="H1739" s="70" t="s">
        <v>760</v>
      </c>
      <c r="I1739" t="s">
        <v>760</v>
      </c>
      <c r="J1739" t="str">
        <f>IF($I1739="","",_xlfn.LET(_xlpm.x,VLOOKUP($I1739,'taxon-match_2026-08-31'!$A$2:$N$122,6,FALSE),IF(_xlpm.x=0,"",_xlpm.x)))</f>
        <v>Topsent, 1905</v>
      </c>
      <c r="K1739" t="str">
        <f>IF($I1739="","",_xlfn.LET(_xlpm.x,VLOOKUP($I1739,'taxon-match_2026-08-31'!$A$2:$N$122,4,FALSE),IF(_xlpm.x=0,"",_xlpm.x)))</f>
        <v>urn:lsid:marinespecies.org:taxname:164875</v>
      </c>
      <c r="L1739" t="str">
        <f>IF($I1739="","",_xlfn.LET(_xlpm.x,VLOOKUP($I1739,'taxon-match_2026-08-31'!$A$2:$N$122,7,FALSE),IF(_xlpm.x=0,"",_xlpm.x)))</f>
        <v>Animalia</v>
      </c>
      <c r="M1739" t="str">
        <f>IF($I1739="","",_xlfn.LET(_xlpm.x,VLOOKUP($I1739,'taxon-match_2026-08-31'!$A$2:$N$122,8,FALSE),IF(_xlpm.x=0,"",_xlpm.x)))</f>
        <v>Porifera</v>
      </c>
      <c r="N1739" t="str">
        <f>IF($I1739="","",_xlfn.LET(_xlpm.x,VLOOKUP($I1739,'taxon-match_2026-08-31'!$A$2:$N$122,9,FALSE),IF(_xlpm.x=0,"",_xlpm.x)))</f>
        <v>Demospongiae</v>
      </c>
      <c r="O1739" t="str">
        <f>IF($I1739="","",_xlfn.LET(_xlpm.x,VLOOKUP($I1739,'taxon-match_2026-08-31'!$A$2:$N$122,10,FALSE),IF(_xlpm.x=0,"",_xlpm.x)))</f>
        <v>Dendroceratida</v>
      </c>
      <c r="P1739" t="str">
        <f>IF($I1739="","",_xlfn.LET(_xlpm.x,VLOOKUP($I1739,'taxon-match_2026-08-31'!$A$2:$N$122,11,FALSE),IF(_xlpm.x=0,"",_xlpm.x)))</f>
        <v>Darwinellidae</v>
      </c>
      <c r="Q1739" t="str">
        <f>IF($I1739="","",_xlfn.LET(_xlpm.x,VLOOKUP($I1739,'taxon-match_2026-08-31'!$A$2:$N$122,12,FALSE),IF(_xlpm.x=0,"",_xlpm.x)))</f>
        <v>Dendrilla</v>
      </c>
      <c r="R1739" t="str">
        <f>IF($I1739="","",_xlfn.LET(_xlpm.x,VLOOKUP($I1739,'taxon-match_2026-08-31'!$A$2:$N$122,14,FALSE),IF(_xlpm.x=0,"",_xlpm.x)))</f>
        <v>antarctica</v>
      </c>
      <c r="S1739" s="2" t="s">
        <v>2609</v>
      </c>
      <c r="T1739" s="69" t="s">
        <v>62</v>
      </c>
      <c r="U1739" s="69" t="s">
        <v>60</v>
      </c>
      <c r="X1739" t="str">
        <f>IF(T1739="","",_xlfn.LET(_xlpm.x,VLOOKUP(T1739,'Drop-down_menus'!$F$2:$G$16,2,FALSE),IF(_xlpm.x=0,"",_xlpm.x)))</f>
        <v>https://orcid.org/0000-0003-3696-4445</v>
      </c>
      <c r="Y1739" t="str">
        <f>IF(U1739="","",_xlfn.LET(_xlpm.x,VLOOKUP(U1739,'Drop-down_menus'!$F$2:$G$16,2,FALSE),IF(_xlpm.x=0,"",_xlpm.x)))</f>
        <v>https://orcid.org/0000-0002-9708-1761</v>
      </c>
      <c r="Z1739" t="str">
        <f>IF(V1739="","",_xlfn.LET(_xlpm.x,VLOOKUP(V1739,'Drop-down_menus'!$F$2:$G$16,2,FALSE),IF(_xlpm.x=0,"",_xlpm.x)))</f>
        <v/>
      </c>
      <c r="AA1739" t="str">
        <f>IF(W1739="","",_xlfn.LET(_xlpm.x,VLOOKUP(W1739,'Drop-down_menus'!$F$2:$G$16,2,FALSE),IF(_xlpm.x=0,"",_xlpm.x)))</f>
        <v/>
      </c>
      <c r="AB1739" t="s">
        <v>866</v>
      </c>
      <c r="AE1739" t="s">
        <v>867</v>
      </c>
      <c r="AH1739" s="70" t="s">
        <v>869</v>
      </c>
    </row>
    <row r="1740" spans="1:34" ht="15" x14ac:dyDescent="0.2">
      <c r="A1740" s="2" t="s">
        <v>475</v>
      </c>
      <c r="B1740">
        <v>5623</v>
      </c>
      <c r="C1740">
        <v>2703</v>
      </c>
      <c r="D1740" s="69" t="s">
        <v>700</v>
      </c>
      <c r="F1740" s="70" t="s">
        <v>760</v>
      </c>
      <c r="H1740" s="70" t="s">
        <v>760</v>
      </c>
      <c r="I1740" t="s">
        <v>760</v>
      </c>
      <c r="J1740" t="str">
        <f>IF($I1740="","",_xlfn.LET(_xlpm.x,VLOOKUP($I1740,'taxon-match_2026-08-31'!$A$2:$N$122,6,FALSE),IF(_xlpm.x=0,"",_xlpm.x)))</f>
        <v>Topsent, 1905</v>
      </c>
      <c r="K1740" t="str">
        <f>IF($I1740="","",_xlfn.LET(_xlpm.x,VLOOKUP($I1740,'taxon-match_2026-08-31'!$A$2:$N$122,4,FALSE),IF(_xlpm.x=0,"",_xlpm.x)))</f>
        <v>urn:lsid:marinespecies.org:taxname:164875</v>
      </c>
      <c r="L1740" t="str">
        <f>IF($I1740="","",_xlfn.LET(_xlpm.x,VLOOKUP($I1740,'taxon-match_2026-08-31'!$A$2:$N$122,7,FALSE),IF(_xlpm.x=0,"",_xlpm.x)))</f>
        <v>Animalia</v>
      </c>
      <c r="M1740" t="str">
        <f>IF($I1740="","",_xlfn.LET(_xlpm.x,VLOOKUP($I1740,'taxon-match_2026-08-31'!$A$2:$N$122,8,FALSE),IF(_xlpm.x=0,"",_xlpm.x)))</f>
        <v>Porifera</v>
      </c>
      <c r="N1740" t="str">
        <f>IF($I1740="","",_xlfn.LET(_xlpm.x,VLOOKUP($I1740,'taxon-match_2026-08-31'!$A$2:$N$122,9,FALSE),IF(_xlpm.x=0,"",_xlpm.x)))</f>
        <v>Demospongiae</v>
      </c>
      <c r="O1740" t="str">
        <f>IF($I1740="","",_xlfn.LET(_xlpm.x,VLOOKUP($I1740,'taxon-match_2026-08-31'!$A$2:$N$122,10,FALSE),IF(_xlpm.x=0,"",_xlpm.x)))</f>
        <v>Dendroceratida</v>
      </c>
      <c r="P1740" t="str">
        <f>IF($I1740="","",_xlfn.LET(_xlpm.x,VLOOKUP($I1740,'taxon-match_2026-08-31'!$A$2:$N$122,11,FALSE),IF(_xlpm.x=0,"",_xlpm.x)))</f>
        <v>Darwinellidae</v>
      </c>
      <c r="Q1740" t="str">
        <f>IF($I1740="","",_xlfn.LET(_xlpm.x,VLOOKUP($I1740,'taxon-match_2026-08-31'!$A$2:$N$122,12,FALSE),IF(_xlpm.x=0,"",_xlpm.x)))</f>
        <v>Dendrilla</v>
      </c>
      <c r="R1740" t="str">
        <f>IF($I1740="","",_xlfn.LET(_xlpm.x,VLOOKUP($I1740,'taxon-match_2026-08-31'!$A$2:$N$122,14,FALSE),IF(_xlpm.x=0,"",_xlpm.x)))</f>
        <v>antarctica</v>
      </c>
      <c r="S1740" s="2" t="s">
        <v>2609</v>
      </c>
      <c r="T1740" s="69" t="s">
        <v>62</v>
      </c>
      <c r="U1740" s="69" t="s">
        <v>60</v>
      </c>
      <c r="X1740" t="str">
        <f>IF(T1740="","",_xlfn.LET(_xlpm.x,VLOOKUP(T1740,'Drop-down_menus'!$F$2:$G$16,2,FALSE),IF(_xlpm.x=0,"",_xlpm.x)))</f>
        <v>https://orcid.org/0000-0003-3696-4445</v>
      </c>
      <c r="Y1740" t="str">
        <f>IF(U1740="","",_xlfn.LET(_xlpm.x,VLOOKUP(U1740,'Drop-down_menus'!$F$2:$G$16,2,FALSE),IF(_xlpm.x=0,"",_xlpm.x)))</f>
        <v>https://orcid.org/0000-0002-9708-1761</v>
      </c>
      <c r="Z1740" t="str">
        <f>IF(V1740="","",_xlfn.LET(_xlpm.x,VLOOKUP(V1740,'Drop-down_menus'!$F$2:$G$16,2,FALSE),IF(_xlpm.x=0,"",_xlpm.x)))</f>
        <v/>
      </c>
      <c r="AA1740" t="str">
        <f>IF(W1740="","",_xlfn.LET(_xlpm.x,VLOOKUP(W1740,'Drop-down_menus'!$F$2:$G$16,2,FALSE),IF(_xlpm.x=0,"",_xlpm.x)))</f>
        <v/>
      </c>
      <c r="AB1740" t="s">
        <v>866</v>
      </c>
      <c r="AE1740" t="s">
        <v>867</v>
      </c>
      <c r="AH1740" s="70" t="s">
        <v>869</v>
      </c>
    </row>
    <row r="1741" spans="1:34" ht="15" x14ac:dyDescent="0.2">
      <c r="A1741" s="2" t="s">
        <v>475</v>
      </c>
      <c r="B1741">
        <v>5624</v>
      </c>
      <c r="C1741">
        <v>2704</v>
      </c>
      <c r="D1741" s="69" t="s">
        <v>700</v>
      </c>
      <c r="F1741" s="70" t="s">
        <v>760</v>
      </c>
      <c r="H1741" s="70" t="s">
        <v>760</v>
      </c>
      <c r="I1741" t="s">
        <v>760</v>
      </c>
      <c r="J1741" t="str">
        <f>IF($I1741="","",_xlfn.LET(_xlpm.x,VLOOKUP($I1741,'taxon-match_2026-08-31'!$A$2:$N$122,6,FALSE),IF(_xlpm.x=0,"",_xlpm.x)))</f>
        <v>Topsent, 1905</v>
      </c>
      <c r="K1741" t="str">
        <f>IF($I1741="","",_xlfn.LET(_xlpm.x,VLOOKUP($I1741,'taxon-match_2026-08-31'!$A$2:$N$122,4,FALSE),IF(_xlpm.x=0,"",_xlpm.x)))</f>
        <v>urn:lsid:marinespecies.org:taxname:164875</v>
      </c>
      <c r="L1741" t="str">
        <f>IF($I1741="","",_xlfn.LET(_xlpm.x,VLOOKUP($I1741,'taxon-match_2026-08-31'!$A$2:$N$122,7,FALSE),IF(_xlpm.x=0,"",_xlpm.x)))</f>
        <v>Animalia</v>
      </c>
      <c r="M1741" t="str">
        <f>IF($I1741="","",_xlfn.LET(_xlpm.x,VLOOKUP($I1741,'taxon-match_2026-08-31'!$A$2:$N$122,8,FALSE),IF(_xlpm.x=0,"",_xlpm.x)))</f>
        <v>Porifera</v>
      </c>
      <c r="N1741" t="str">
        <f>IF($I1741="","",_xlfn.LET(_xlpm.x,VLOOKUP($I1741,'taxon-match_2026-08-31'!$A$2:$N$122,9,FALSE),IF(_xlpm.x=0,"",_xlpm.x)))</f>
        <v>Demospongiae</v>
      </c>
      <c r="O1741" t="str">
        <f>IF($I1741="","",_xlfn.LET(_xlpm.x,VLOOKUP($I1741,'taxon-match_2026-08-31'!$A$2:$N$122,10,FALSE),IF(_xlpm.x=0,"",_xlpm.x)))</f>
        <v>Dendroceratida</v>
      </c>
      <c r="P1741" t="str">
        <f>IF($I1741="","",_xlfn.LET(_xlpm.x,VLOOKUP($I1741,'taxon-match_2026-08-31'!$A$2:$N$122,11,FALSE),IF(_xlpm.x=0,"",_xlpm.x)))</f>
        <v>Darwinellidae</v>
      </c>
      <c r="Q1741" t="str">
        <f>IF($I1741="","",_xlfn.LET(_xlpm.x,VLOOKUP($I1741,'taxon-match_2026-08-31'!$A$2:$N$122,12,FALSE),IF(_xlpm.x=0,"",_xlpm.x)))</f>
        <v>Dendrilla</v>
      </c>
      <c r="R1741" t="str">
        <f>IF($I1741="","",_xlfn.LET(_xlpm.x,VLOOKUP($I1741,'taxon-match_2026-08-31'!$A$2:$N$122,14,FALSE),IF(_xlpm.x=0,"",_xlpm.x)))</f>
        <v>antarctica</v>
      </c>
      <c r="S1741" s="2" t="s">
        <v>2609</v>
      </c>
      <c r="T1741" s="69" t="s">
        <v>62</v>
      </c>
      <c r="U1741" s="69" t="s">
        <v>60</v>
      </c>
      <c r="X1741" t="str">
        <f>IF(T1741="","",_xlfn.LET(_xlpm.x,VLOOKUP(T1741,'Drop-down_menus'!$F$2:$G$16,2,FALSE),IF(_xlpm.x=0,"",_xlpm.x)))</f>
        <v>https://orcid.org/0000-0003-3696-4445</v>
      </c>
      <c r="Y1741" t="str">
        <f>IF(U1741="","",_xlfn.LET(_xlpm.x,VLOOKUP(U1741,'Drop-down_menus'!$F$2:$G$16,2,FALSE),IF(_xlpm.x=0,"",_xlpm.x)))</f>
        <v>https://orcid.org/0000-0002-9708-1761</v>
      </c>
      <c r="Z1741" t="str">
        <f>IF(V1741="","",_xlfn.LET(_xlpm.x,VLOOKUP(V1741,'Drop-down_menus'!$F$2:$G$16,2,FALSE),IF(_xlpm.x=0,"",_xlpm.x)))</f>
        <v/>
      </c>
      <c r="AA1741" t="str">
        <f>IF(W1741="","",_xlfn.LET(_xlpm.x,VLOOKUP(W1741,'Drop-down_menus'!$F$2:$G$16,2,FALSE),IF(_xlpm.x=0,"",_xlpm.x)))</f>
        <v/>
      </c>
      <c r="AB1741" t="s">
        <v>866</v>
      </c>
      <c r="AE1741" t="s">
        <v>867</v>
      </c>
      <c r="AH1741" s="70" t="s">
        <v>869</v>
      </c>
    </row>
    <row r="1742" spans="1:34" ht="15" x14ac:dyDescent="0.2">
      <c r="A1742" s="2" t="s">
        <v>181</v>
      </c>
      <c r="B1742">
        <v>1097</v>
      </c>
      <c r="C1742">
        <v>2705</v>
      </c>
      <c r="D1742" s="69" t="s">
        <v>700</v>
      </c>
      <c r="F1742" s="69" t="s">
        <v>870</v>
      </c>
      <c r="H1742" s="69" t="s">
        <v>870</v>
      </c>
      <c r="I1742" t="s">
        <v>870</v>
      </c>
      <c r="J1742" t="str">
        <f>IF($I1742="","",_xlfn.LET(_xlpm.x,VLOOKUP($I1742,'taxon-match_2026-08-31'!$A$2:$N$122,6,FALSE),IF(_xlpm.x=0,"",_xlpm.x)))</f>
        <v>Montagne, 1842</v>
      </c>
      <c r="K1742" t="str">
        <f>IF($I1742="","",_xlfn.LET(_xlpm.x,VLOOKUP($I1742,'taxon-match_2026-08-31'!$A$2:$N$122,4,FALSE),IF(_xlpm.x=0,"",_xlpm.x)))</f>
        <v>urn:lsid:marinespecies.org:taxname:325496</v>
      </c>
      <c r="L1742" t="str">
        <f>IF($I1742="","",_xlfn.LET(_xlpm.x,VLOOKUP($I1742,'taxon-match_2026-08-31'!$A$2:$N$122,7,FALSE),IF(_xlpm.x=0,"",_xlpm.x)))</f>
        <v>Chromista</v>
      </c>
      <c r="M1742" t="str">
        <f>IF($I1742="","",_xlfn.LET(_xlpm.x,VLOOKUP($I1742,'taxon-match_2026-08-31'!$A$2:$N$122,8,FALSE),IF(_xlpm.x=0,"",_xlpm.x)))</f>
        <v>Ochrophyta</v>
      </c>
      <c r="N1742" t="str">
        <f>IF($I1742="","",_xlfn.LET(_xlpm.x,VLOOKUP($I1742,'taxon-match_2026-08-31'!$A$2:$N$122,9,FALSE),IF(_xlpm.x=0,"",_xlpm.x)))</f>
        <v>Phaeophyceae</v>
      </c>
      <c r="O1742" t="str">
        <f>IF($I1742="","",_xlfn.LET(_xlpm.x,VLOOKUP($I1742,'taxon-match_2026-08-31'!$A$2:$N$122,10,FALSE),IF(_xlpm.x=0,"",_xlpm.x)))</f>
        <v>Desmarestiales</v>
      </c>
      <c r="P1742" t="str">
        <f>IF($I1742="","",_xlfn.LET(_xlpm.x,VLOOKUP($I1742,'taxon-match_2026-08-31'!$A$2:$N$122,11,FALSE),IF(_xlpm.x=0,"",_xlpm.x)))</f>
        <v>Desmarestiaceae</v>
      </c>
      <c r="Q1742" t="str">
        <f>IF($I1742="","",_xlfn.LET(_xlpm.x,VLOOKUP($I1742,'taxon-match_2026-08-31'!$A$2:$N$122,12,FALSE),IF(_xlpm.x=0,"",_xlpm.x)))</f>
        <v>Desmarestia</v>
      </c>
      <c r="R1742" t="str">
        <f>IF($I1742="","",_xlfn.LET(_xlpm.x,VLOOKUP($I1742,'taxon-match_2026-08-31'!$A$2:$N$122,14,FALSE),IF(_xlpm.x=0,"",_xlpm.x)))</f>
        <v>anceps</v>
      </c>
      <c r="S1742" s="2" t="s">
        <v>2609</v>
      </c>
      <c r="T1742" s="69" t="s">
        <v>62</v>
      </c>
      <c r="U1742" s="69" t="s">
        <v>60</v>
      </c>
      <c r="X1742" t="str">
        <f>IF(T1742="","",_xlfn.LET(_xlpm.x,VLOOKUP(T1742,'Drop-down_menus'!$F$2:$G$16,2,FALSE),IF(_xlpm.x=0,"",_xlpm.x)))</f>
        <v>https://orcid.org/0000-0003-3696-4445</v>
      </c>
      <c r="Y1742" t="str">
        <f>IF(U1742="","",_xlfn.LET(_xlpm.x,VLOOKUP(U1742,'Drop-down_menus'!$F$2:$G$16,2,FALSE),IF(_xlpm.x=0,"",_xlpm.x)))</f>
        <v>https://orcid.org/0000-0002-9708-1761</v>
      </c>
      <c r="Z1742" t="str">
        <f>IF(V1742="","",_xlfn.LET(_xlpm.x,VLOOKUP(V1742,'Drop-down_menus'!$F$2:$G$16,2,FALSE),IF(_xlpm.x=0,"",_xlpm.x)))</f>
        <v/>
      </c>
      <c r="AA1742" t="str">
        <f>IF(W1742="","",_xlfn.LET(_xlpm.x,VLOOKUP(W1742,'Drop-down_menus'!$F$2:$G$16,2,FALSE),IF(_xlpm.x=0,"",_xlpm.x)))</f>
        <v/>
      </c>
      <c r="AB1742" t="s">
        <v>866</v>
      </c>
      <c r="AE1742" t="s">
        <v>867</v>
      </c>
      <c r="AH1742" s="69" t="s">
        <v>869</v>
      </c>
    </row>
    <row r="1743" spans="1:34" ht="15" x14ac:dyDescent="0.2">
      <c r="A1743" s="2" t="s">
        <v>253</v>
      </c>
      <c r="B1743">
        <v>1927</v>
      </c>
      <c r="C1743">
        <v>2706</v>
      </c>
      <c r="D1743" s="69" t="s">
        <v>700</v>
      </c>
      <c r="F1743" s="69" t="s">
        <v>870</v>
      </c>
      <c r="H1743" s="69" t="s">
        <v>870</v>
      </c>
      <c r="I1743" t="s">
        <v>870</v>
      </c>
      <c r="J1743" t="str">
        <f>IF($I1743="","",_xlfn.LET(_xlpm.x,VLOOKUP($I1743,'taxon-match_2026-08-31'!$A$2:$N$122,6,FALSE),IF(_xlpm.x=0,"",_xlpm.x)))</f>
        <v>Montagne, 1842</v>
      </c>
      <c r="K1743" t="str">
        <f>IF($I1743="","",_xlfn.LET(_xlpm.x,VLOOKUP($I1743,'taxon-match_2026-08-31'!$A$2:$N$122,4,FALSE),IF(_xlpm.x=0,"",_xlpm.x)))</f>
        <v>urn:lsid:marinespecies.org:taxname:325496</v>
      </c>
      <c r="L1743" t="str">
        <f>IF($I1743="","",_xlfn.LET(_xlpm.x,VLOOKUP($I1743,'taxon-match_2026-08-31'!$A$2:$N$122,7,FALSE),IF(_xlpm.x=0,"",_xlpm.x)))</f>
        <v>Chromista</v>
      </c>
      <c r="M1743" t="str">
        <f>IF($I1743="","",_xlfn.LET(_xlpm.x,VLOOKUP($I1743,'taxon-match_2026-08-31'!$A$2:$N$122,8,FALSE),IF(_xlpm.x=0,"",_xlpm.x)))</f>
        <v>Ochrophyta</v>
      </c>
      <c r="N1743" t="str">
        <f>IF($I1743="","",_xlfn.LET(_xlpm.x,VLOOKUP($I1743,'taxon-match_2026-08-31'!$A$2:$N$122,9,FALSE),IF(_xlpm.x=0,"",_xlpm.x)))</f>
        <v>Phaeophyceae</v>
      </c>
      <c r="O1743" t="str">
        <f>IF($I1743="","",_xlfn.LET(_xlpm.x,VLOOKUP($I1743,'taxon-match_2026-08-31'!$A$2:$N$122,10,FALSE),IF(_xlpm.x=0,"",_xlpm.x)))</f>
        <v>Desmarestiales</v>
      </c>
      <c r="P1743" t="str">
        <f>IF($I1743="","",_xlfn.LET(_xlpm.x,VLOOKUP($I1743,'taxon-match_2026-08-31'!$A$2:$N$122,11,FALSE),IF(_xlpm.x=0,"",_xlpm.x)))</f>
        <v>Desmarestiaceae</v>
      </c>
      <c r="Q1743" t="str">
        <f>IF($I1743="","",_xlfn.LET(_xlpm.x,VLOOKUP($I1743,'taxon-match_2026-08-31'!$A$2:$N$122,12,FALSE),IF(_xlpm.x=0,"",_xlpm.x)))</f>
        <v>Desmarestia</v>
      </c>
      <c r="R1743" t="str">
        <f>IF($I1743="","",_xlfn.LET(_xlpm.x,VLOOKUP($I1743,'taxon-match_2026-08-31'!$A$2:$N$122,14,FALSE),IF(_xlpm.x=0,"",_xlpm.x)))</f>
        <v>anceps</v>
      </c>
      <c r="S1743" s="2" t="s">
        <v>2609</v>
      </c>
      <c r="T1743" s="69" t="s">
        <v>62</v>
      </c>
      <c r="U1743" s="69" t="s">
        <v>60</v>
      </c>
      <c r="X1743" t="str">
        <f>IF(T1743="","",_xlfn.LET(_xlpm.x,VLOOKUP(T1743,'Drop-down_menus'!$F$2:$G$16,2,FALSE),IF(_xlpm.x=0,"",_xlpm.x)))</f>
        <v>https://orcid.org/0000-0003-3696-4445</v>
      </c>
      <c r="Y1743" t="str">
        <f>IF(U1743="","",_xlfn.LET(_xlpm.x,VLOOKUP(U1743,'Drop-down_menus'!$F$2:$G$16,2,FALSE),IF(_xlpm.x=0,"",_xlpm.x)))</f>
        <v>https://orcid.org/0000-0002-9708-1761</v>
      </c>
      <c r="Z1743" t="str">
        <f>IF(V1743="","",_xlfn.LET(_xlpm.x,VLOOKUP(V1743,'Drop-down_menus'!$F$2:$G$16,2,FALSE),IF(_xlpm.x=0,"",_xlpm.x)))</f>
        <v/>
      </c>
      <c r="AA1743" t="str">
        <f>IF(W1743="","",_xlfn.LET(_xlpm.x,VLOOKUP(W1743,'Drop-down_menus'!$F$2:$G$16,2,FALSE),IF(_xlpm.x=0,"",_xlpm.x)))</f>
        <v/>
      </c>
      <c r="AB1743" t="s">
        <v>866</v>
      </c>
      <c r="AE1743" t="s">
        <v>867</v>
      </c>
      <c r="AH1743" s="70" t="s">
        <v>869</v>
      </c>
    </row>
    <row r="1744" spans="1:34" ht="15" x14ac:dyDescent="0.2">
      <c r="A1744" s="2" t="s">
        <v>253</v>
      </c>
      <c r="B1744">
        <v>1928</v>
      </c>
      <c r="C1744">
        <v>2697</v>
      </c>
      <c r="D1744" s="69" t="s">
        <v>700</v>
      </c>
      <c r="F1744" s="69" t="s">
        <v>870</v>
      </c>
      <c r="H1744" s="69" t="s">
        <v>870</v>
      </c>
      <c r="I1744" t="s">
        <v>870</v>
      </c>
      <c r="J1744" t="str">
        <f>IF($I1744="","",_xlfn.LET(_xlpm.x,VLOOKUP($I1744,'taxon-match_2026-08-31'!$A$2:$N$122,6,FALSE),IF(_xlpm.x=0,"",_xlpm.x)))</f>
        <v>Montagne, 1842</v>
      </c>
      <c r="K1744" t="str">
        <f>IF($I1744="","",_xlfn.LET(_xlpm.x,VLOOKUP($I1744,'taxon-match_2026-08-31'!$A$2:$N$122,4,FALSE),IF(_xlpm.x=0,"",_xlpm.x)))</f>
        <v>urn:lsid:marinespecies.org:taxname:325496</v>
      </c>
      <c r="L1744" t="str">
        <f>IF($I1744="","",_xlfn.LET(_xlpm.x,VLOOKUP($I1744,'taxon-match_2026-08-31'!$A$2:$N$122,7,FALSE),IF(_xlpm.x=0,"",_xlpm.x)))</f>
        <v>Chromista</v>
      </c>
      <c r="M1744" t="str">
        <f>IF($I1744="","",_xlfn.LET(_xlpm.x,VLOOKUP($I1744,'taxon-match_2026-08-31'!$A$2:$N$122,8,FALSE),IF(_xlpm.x=0,"",_xlpm.x)))</f>
        <v>Ochrophyta</v>
      </c>
      <c r="N1744" t="str">
        <f>IF($I1744="","",_xlfn.LET(_xlpm.x,VLOOKUP($I1744,'taxon-match_2026-08-31'!$A$2:$N$122,9,FALSE),IF(_xlpm.x=0,"",_xlpm.x)))</f>
        <v>Phaeophyceae</v>
      </c>
      <c r="O1744" t="str">
        <f>IF($I1744="","",_xlfn.LET(_xlpm.x,VLOOKUP($I1744,'taxon-match_2026-08-31'!$A$2:$N$122,10,FALSE),IF(_xlpm.x=0,"",_xlpm.x)))</f>
        <v>Desmarestiales</v>
      </c>
      <c r="P1744" t="str">
        <f>IF($I1744="","",_xlfn.LET(_xlpm.x,VLOOKUP($I1744,'taxon-match_2026-08-31'!$A$2:$N$122,11,FALSE),IF(_xlpm.x=0,"",_xlpm.x)))</f>
        <v>Desmarestiaceae</v>
      </c>
      <c r="Q1744" t="str">
        <f>IF($I1744="","",_xlfn.LET(_xlpm.x,VLOOKUP($I1744,'taxon-match_2026-08-31'!$A$2:$N$122,12,FALSE),IF(_xlpm.x=0,"",_xlpm.x)))</f>
        <v>Desmarestia</v>
      </c>
      <c r="R1744" t="str">
        <f>IF($I1744="","",_xlfn.LET(_xlpm.x,VLOOKUP($I1744,'taxon-match_2026-08-31'!$A$2:$N$122,14,FALSE),IF(_xlpm.x=0,"",_xlpm.x)))</f>
        <v>anceps</v>
      </c>
      <c r="S1744" s="2" t="s">
        <v>2609</v>
      </c>
      <c r="T1744" s="69" t="s">
        <v>62</v>
      </c>
      <c r="U1744" s="69" t="s">
        <v>60</v>
      </c>
      <c r="X1744" t="str">
        <f>IF(T1744="","",_xlfn.LET(_xlpm.x,VLOOKUP(T1744,'Drop-down_menus'!$F$2:$G$16,2,FALSE),IF(_xlpm.x=0,"",_xlpm.x)))</f>
        <v>https://orcid.org/0000-0003-3696-4445</v>
      </c>
      <c r="Y1744" t="str">
        <f>IF(U1744="","",_xlfn.LET(_xlpm.x,VLOOKUP(U1744,'Drop-down_menus'!$F$2:$G$16,2,FALSE),IF(_xlpm.x=0,"",_xlpm.x)))</f>
        <v>https://orcid.org/0000-0002-9708-1761</v>
      </c>
      <c r="Z1744" t="str">
        <f>IF(V1744="","",_xlfn.LET(_xlpm.x,VLOOKUP(V1744,'Drop-down_menus'!$F$2:$G$16,2,FALSE),IF(_xlpm.x=0,"",_xlpm.x)))</f>
        <v/>
      </c>
      <c r="AA1744" t="str">
        <f>IF(W1744="","",_xlfn.LET(_xlpm.x,VLOOKUP(W1744,'Drop-down_menus'!$F$2:$G$16,2,FALSE),IF(_xlpm.x=0,"",_xlpm.x)))</f>
        <v/>
      </c>
      <c r="AB1744" t="s">
        <v>866</v>
      </c>
      <c r="AE1744" t="s">
        <v>867</v>
      </c>
      <c r="AH1744" s="70" t="s">
        <v>869</v>
      </c>
    </row>
    <row r="1745" spans="1:34" ht="15" x14ac:dyDescent="0.2">
      <c r="A1745" s="2" t="s">
        <v>253</v>
      </c>
      <c r="B1745">
        <v>1929</v>
      </c>
      <c r="C1745">
        <v>2709</v>
      </c>
      <c r="D1745" s="69" t="s">
        <v>700</v>
      </c>
      <c r="F1745" s="69" t="s">
        <v>870</v>
      </c>
      <c r="H1745" s="69" t="s">
        <v>870</v>
      </c>
      <c r="I1745" t="s">
        <v>870</v>
      </c>
      <c r="J1745" t="str">
        <f>IF($I1745="","",_xlfn.LET(_xlpm.x,VLOOKUP($I1745,'taxon-match_2026-08-31'!$A$2:$N$122,6,FALSE),IF(_xlpm.x=0,"",_xlpm.x)))</f>
        <v>Montagne, 1842</v>
      </c>
      <c r="K1745" t="str">
        <f>IF($I1745="","",_xlfn.LET(_xlpm.x,VLOOKUP($I1745,'taxon-match_2026-08-31'!$A$2:$N$122,4,FALSE),IF(_xlpm.x=0,"",_xlpm.x)))</f>
        <v>urn:lsid:marinespecies.org:taxname:325496</v>
      </c>
      <c r="L1745" t="str">
        <f>IF($I1745="","",_xlfn.LET(_xlpm.x,VLOOKUP($I1745,'taxon-match_2026-08-31'!$A$2:$N$122,7,FALSE),IF(_xlpm.x=0,"",_xlpm.x)))</f>
        <v>Chromista</v>
      </c>
      <c r="M1745" t="str">
        <f>IF($I1745="","",_xlfn.LET(_xlpm.x,VLOOKUP($I1745,'taxon-match_2026-08-31'!$A$2:$N$122,8,FALSE),IF(_xlpm.x=0,"",_xlpm.x)))</f>
        <v>Ochrophyta</v>
      </c>
      <c r="N1745" t="str">
        <f>IF($I1745="","",_xlfn.LET(_xlpm.x,VLOOKUP($I1745,'taxon-match_2026-08-31'!$A$2:$N$122,9,FALSE),IF(_xlpm.x=0,"",_xlpm.x)))</f>
        <v>Phaeophyceae</v>
      </c>
      <c r="O1745" t="str">
        <f>IF($I1745="","",_xlfn.LET(_xlpm.x,VLOOKUP($I1745,'taxon-match_2026-08-31'!$A$2:$N$122,10,FALSE),IF(_xlpm.x=0,"",_xlpm.x)))</f>
        <v>Desmarestiales</v>
      </c>
      <c r="P1745" t="str">
        <f>IF($I1745="","",_xlfn.LET(_xlpm.x,VLOOKUP($I1745,'taxon-match_2026-08-31'!$A$2:$N$122,11,FALSE),IF(_xlpm.x=0,"",_xlpm.x)))</f>
        <v>Desmarestiaceae</v>
      </c>
      <c r="Q1745" t="str">
        <f>IF($I1745="","",_xlfn.LET(_xlpm.x,VLOOKUP($I1745,'taxon-match_2026-08-31'!$A$2:$N$122,12,FALSE),IF(_xlpm.x=0,"",_xlpm.x)))</f>
        <v>Desmarestia</v>
      </c>
      <c r="R1745" t="str">
        <f>IF($I1745="","",_xlfn.LET(_xlpm.x,VLOOKUP($I1745,'taxon-match_2026-08-31'!$A$2:$N$122,14,FALSE),IF(_xlpm.x=0,"",_xlpm.x)))</f>
        <v>anceps</v>
      </c>
      <c r="S1745" s="2" t="s">
        <v>2609</v>
      </c>
      <c r="T1745" s="69" t="s">
        <v>62</v>
      </c>
      <c r="U1745" s="69" t="s">
        <v>60</v>
      </c>
      <c r="X1745" t="str">
        <f>IF(T1745="","",_xlfn.LET(_xlpm.x,VLOOKUP(T1745,'Drop-down_menus'!$F$2:$G$16,2,FALSE),IF(_xlpm.x=0,"",_xlpm.x)))</f>
        <v>https://orcid.org/0000-0003-3696-4445</v>
      </c>
      <c r="Y1745" t="str">
        <f>IF(U1745="","",_xlfn.LET(_xlpm.x,VLOOKUP(U1745,'Drop-down_menus'!$F$2:$G$16,2,FALSE),IF(_xlpm.x=0,"",_xlpm.x)))</f>
        <v>https://orcid.org/0000-0002-9708-1761</v>
      </c>
      <c r="Z1745" t="str">
        <f>IF(V1745="","",_xlfn.LET(_xlpm.x,VLOOKUP(V1745,'Drop-down_menus'!$F$2:$G$16,2,FALSE),IF(_xlpm.x=0,"",_xlpm.x)))</f>
        <v/>
      </c>
      <c r="AA1745" t="str">
        <f>IF(W1745="","",_xlfn.LET(_xlpm.x,VLOOKUP(W1745,'Drop-down_menus'!$F$2:$G$16,2,FALSE),IF(_xlpm.x=0,"",_xlpm.x)))</f>
        <v/>
      </c>
      <c r="AB1745" t="s">
        <v>866</v>
      </c>
      <c r="AE1745" t="s">
        <v>867</v>
      </c>
      <c r="AH1745" s="70" t="s">
        <v>869</v>
      </c>
    </row>
    <row r="1746" spans="1:34" ht="15" x14ac:dyDescent="0.2">
      <c r="A1746" s="2" t="s">
        <v>298</v>
      </c>
      <c r="B1746">
        <v>2771</v>
      </c>
      <c r="C1746">
        <v>2723</v>
      </c>
      <c r="D1746" s="69" t="s">
        <v>700</v>
      </c>
      <c r="F1746" s="69" t="s">
        <v>870</v>
      </c>
      <c r="H1746" s="69" t="s">
        <v>870</v>
      </c>
      <c r="I1746" t="s">
        <v>870</v>
      </c>
      <c r="J1746" t="str">
        <f>IF($I1746="","",_xlfn.LET(_xlpm.x,VLOOKUP($I1746,'taxon-match_2026-08-31'!$A$2:$N$122,6,FALSE),IF(_xlpm.x=0,"",_xlpm.x)))</f>
        <v>Montagne, 1842</v>
      </c>
      <c r="K1746" t="str">
        <f>IF($I1746="","",_xlfn.LET(_xlpm.x,VLOOKUP($I1746,'taxon-match_2026-08-31'!$A$2:$N$122,4,FALSE),IF(_xlpm.x=0,"",_xlpm.x)))</f>
        <v>urn:lsid:marinespecies.org:taxname:325496</v>
      </c>
      <c r="L1746" t="str">
        <f>IF($I1746="","",_xlfn.LET(_xlpm.x,VLOOKUP($I1746,'taxon-match_2026-08-31'!$A$2:$N$122,7,FALSE),IF(_xlpm.x=0,"",_xlpm.x)))</f>
        <v>Chromista</v>
      </c>
      <c r="M1746" t="str">
        <f>IF($I1746="","",_xlfn.LET(_xlpm.x,VLOOKUP($I1746,'taxon-match_2026-08-31'!$A$2:$N$122,8,FALSE),IF(_xlpm.x=0,"",_xlpm.x)))</f>
        <v>Ochrophyta</v>
      </c>
      <c r="N1746" t="str">
        <f>IF($I1746="","",_xlfn.LET(_xlpm.x,VLOOKUP($I1746,'taxon-match_2026-08-31'!$A$2:$N$122,9,FALSE),IF(_xlpm.x=0,"",_xlpm.x)))</f>
        <v>Phaeophyceae</v>
      </c>
      <c r="O1746" t="str">
        <f>IF($I1746="","",_xlfn.LET(_xlpm.x,VLOOKUP($I1746,'taxon-match_2026-08-31'!$A$2:$N$122,10,FALSE),IF(_xlpm.x=0,"",_xlpm.x)))</f>
        <v>Desmarestiales</v>
      </c>
      <c r="P1746" t="str">
        <f>IF($I1746="","",_xlfn.LET(_xlpm.x,VLOOKUP($I1746,'taxon-match_2026-08-31'!$A$2:$N$122,11,FALSE),IF(_xlpm.x=0,"",_xlpm.x)))</f>
        <v>Desmarestiaceae</v>
      </c>
      <c r="Q1746" t="str">
        <f>IF($I1746="","",_xlfn.LET(_xlpm.x,VLOOKUP($I1746,'taxon-match_2026-08-31'!$A$2:$N$122,12,FALSE),IF(_xlpm.x=0,"",_xlpm.x)))</f>
        <v>Desmarestia</v>
      </c>
      <c r="R1746" t="str">
        <f>IF($I1746="","",_xlfn.LET(_xlpm.x,VLOOKUP($I1746,'taxon-match_2026-08-31'!$A$2:$N$122,14,FALSE),IF(_xlpm.x=0,"",_xlpm.x)))</f>
        <v>anceps</v>
      </c>
      <c r="S1746" s="2" t="s">
        <v>2609</v>
      </c>
      <c r="T1746" s="69" t="s">
        <v>62</v>
      </c>
      <c r="U1746" s="69" t="s">
        <v>60</v>
      </c>
      <c r="X1746" t="str">
        <f>IF(T1746="","",_xlfn.LET(_xlpm.x,VLOOKUP(T1746,'Drop-down_menus'!$F$2:$G$16,2,FALSE),IF(_xlpm.x=0,"",_xlpm.x)))</f>
        <v>https://orcid.org/0000-0003-3696-4445</v>
      </c>
      <c r="Y1746" t="str">
        <f>IF(U1746="","",_xlfn.LET(_xlpm.x,VLOOKUP(U1746,'Drop-down_menus'!$F$2:$G$16,2,FALSE),IF(_xlpm.x=0,"",_xlpm.x)))</f>
        <v>https://orcid.org/0000-0002-9708-1761</v>
      </c>
      <c r="Z1746" t="str">
        <f>IF(V1746="","",_xlfn.LET(_xlpm.x,VLOOKUP(V1746,'Drop-down_menus'!$F$2:$G$16,2,FALSE),IF(_xlpm.x=0,"",_xlpm.x)))</f>
        <v/>
      </c>
      <c r="AA1746" t="str">
        <f>IF(W1746="","",_xlfn.LET(_xlpm.x,VLOOKUP(W1746,'Drop-down_menus'!$F$2:$G$16,2,FALSE),IF(_xlpm.x=0,"",_xlpm.x)))</f>
        <v/>
      </c>
      <c r="AB1746" t="s">
        <v>866</v>
      </c>
      <c r="AE1746" t="s">
        <v>867</v>
      </c>
      <c r="AH1746" s="70" t="s">
        <v>869</v>
      </c>
    </row>
    <row r="1747" spans="1:34" ht="15" x14ac:dyDescent="0.2">
      <c r="A1747" s="2" t="s">
        <v>298</v>
      </c>
      <c r="B1747">
        <v>2772</v>
      </c>
      <c r="C1747">
        <v>2724</v>
      </c>
      <c r="D1747" s="69" t="s">
        <v>700</v>
      </c>
      <c r="F1747" s="69" t="s">
        <v>870</v>
      </c>
      <c r="H1747" s="69" t="s">
        <v>870</v>
      </c>
      <c r="I1747" t="s">
        <v>870</v>
      </c>
      <c r="J1747" t="str">
        <f>IF($I1747="","",_xlfn.LET(_xlpm.x,VLOOKUP($I1747,'taxon-match_2026-08-31'!$A$2:$N$122,6,FALSE),IF(_xlpm.x=0,"",_xlpm.x)))</f>
        <v>Montagne, 1842</v>
      </c>
      <c r="K1747" t="str">
        <f>IF($I1747="","",_xlfn.LET(_xlpm.x,VLOOKUP($I1747,'taxon-match_2026-08-31'!$A$2:$N$122,4,FALSE),IF(_xlpm.x=0,"",_xlpm.x)))</f>
        <v>urn:lsid:marinespecies.org:taxname:325496</v>
      </c>
      <c r="L1747" t="str">
        <f>IF($I1747="","",_xlfn.LET(_xlpm.x,VLOOKUP($I1747,'taxon-match_2026-08-31'!$A$2:$N$122,7,FALSE),IF(_xlpm.x=0,"",_xlpm.x)))</f>
        <v>Chromista</v>
      </c>
      <c r="M1747" t="str">
        <f>IF($I1747="","",_xlfn.LET(_xlpm.x,VLOOKUP($I1747,'taxon-match_2026-08-31'!$A$2:$N$122,8,FALSE),IF(_xlpm.x=0,"",_xlpm.x)))</f>
        <v>Ochrophyta</v>
      </c>
      <c r="N1747" t="str">
        <f>IF($I1747="","",_xlfn.LET(_xlpm.x,VLOOKUP($I1747,'taxon-match_2026-08-31'!$A$2:$N$122,9,FALSE),IF(_xlpm.x=0,"",_xlpm.x)))</f>
        <v>Phaeophyceae</v>
      </c>
      <c r="O1747" t="str">
        <f>IF($I1747="","",_xlfn.LET(_xlpm.x,VLOOKUP($I1747,'taxon-match_2026-08-31'!$A$2:$N$122,10,FALSE),IF(_xlpm.x=0,"",_xlpm.x)))</f>
        <v>Desmarestiales</v>
      </c>
      <c r="P1747" t="str">
        <f>IF($I1747="","",_xlfn.LET(_xlpm.x,VLOOKUP($I1747,'taxon-match_2026-08-31'!$A$2:$N$122,11,FALSE),IF(_xlpm.x=0,"",_xlpm.x)))</f>
        <v>Desmarestiaceae</v>
      </c>
      <c r="Q1747" t="str">
        <f>IF($I1747="","",_xlfn.LET(_xlpm.x,VLOOKUP($I1747,'taxon-match_2026-08-31'!$A$2:$N$122,12,FALSE),IF(_xlpm.x=0,"",_xlpm.x)))</f>
        <v>Desmarestia</v>
      </c>
      <c r="R1747" t="str">
        <f>IF($I1747="","",_xlfn.LET(_xlpm.x,VLOOKUP($I1747,'taxon-match_2026-08-31'!$A$2:$N$122,14,FALSE),IF(_xlpm.x=0,"",_xlpm.x)))</f>
        <v>anceps</v>
      </c>
      <c r="S1747" s="2" t="s">
        <v>2609</v>
      </c>
      <c r="T1747" s="69" t="s">
        <v>62</v>
      </c>
      <c r="U1747" s="69" t="s">
        <v>60</v>
      </c>
      <c r="X1747" t="str">
        <f>IF(T1747="","",_xlfn.LET(_xlpm.x,VLOOKUP(T1747,'Drop-down_menus'!$F$2:$G$16,2,FALSE),IF(_xlpm.x=0,"",_xlpm.x)))</f>
        <v>https://orcid.org/0000-0003-3696-4445</v>
      </c>
      <c r="Y1747" t="str">
        <f>IF(U1747="","",_xlfn.LET(_xlpm.x,VLOOKUP(U1747,'Drop-down_menus'!$F$2:$G$16,2,FALSE),IF(_xlpm.x=0,"",_xlpm.x)))</f>
        <v>https://orcid.org/0000-0002-9708-1761</v>
      </c>
      <c r="Z1747" t="str">
        <f>IF(V1747="","",_xlfn.LET(_xlpm.x,VLOOKUP(V1747,'Drop-down_menus'!$F$2:$G$16,2,FALSE),IF(_xlpm.x=0,"",_xlpm.x)))</f>
        <v/>
      </c>
      <c r="AA1747" t="str">
        <f>IF(W1747="","",_xlfn.LET(_xlpm.x,VLOOKUP(W1747,'Drop-down_menus'!$F$2:$G$16,2,FALSE),IF(_xlpm.x=0,"",_xlpm.x)))</f>
        <v/>
      </c>
      <c r="AB1747" t="s">
        <v>866</v>
      </c>
      <c r="AE1747" t="s">
        <v>867</v>
      </c>
      <c r="AH1747" s="70" t="s">
        <v>869</v>
      </c>
    </row>
    <row r="1748" spans="1:34" ht="15" x14ac:dyDescent="0.2">
      <c r="A1748" s="2" t="s">
        <v>298</v>
      </c>
      <c r="B1748">
        <v>2773</v>
      </c>
      <c r="C1748">
        <v>2698</v>
      </c>
      <c r="D1748" s="69" t="s">
        <v>700</v>
      </c>
      <c r="F1748" s="69" t="s">
        <v>870</v>
      </c>
      <c r="H1748" s="69" t="s">
        <v>870</v>
      </c>
      <c r="I1748" t="s">
        <v>870</v>
      </c>
      <c r="J1748" t="str">
        <f>IF($I1748="","",_xlfn.LET(_xlpm.x,VLOOKUP($I1748,'taxon-match_2026-08-31'!$A$2:$N$122,6,FALSE),IF(_xlpm.x=0,"",_xlpm.x)))</f>
        <v>Montagne, 1842</v>
      </c>
      <c r="K1748" t="str">
        <f>IF($I1748="","",_xlfn.LET(_xlpm.x,VLOOKUP($I1748,'taxon-match_2026-08-31'!$A$2:$N$122,4,FALSE),IF(_xlpm.x=0,"",_xlpm.x)))</f>
        <v>urn:lsid:marinespecies.org:taxname:325496</v>
      </c>
      <c r="L1748" t="str">
        <f>IF($I1748="","",_xlfn.LET(_xlpm.x,VLOOKUP($I1748,'taxon-match_2026-08-31'!$A$2:$N$122,7,FALSE),IF(_xlpm.x=0,"",_xlpm.x)))</f>
        <v>Chromista</v>
      </c>
      <c r="M1748" t="str">
        <f>IF($I1748="","",_xlfn.LET(_xlpm.x,VLOOKUP($I1748,'taxon-match_2026-08-31'!$A$2:$N$122,8,FALSE),IF(_xlpm.x=0,"",_xlpm.x)))</f>
        <v>Ochrophyta</v>
      </c>
      <c r="N1748" t="str">
        <f>IF($I1748="","",_xlfn.LET(_xlpm.x,VLOOKUP($I1748,'taxon-match_2026-08-31'!$A$2:$N$122,9,FALSE),IF(_xlpm.x=0,"",_xlpm.x)))</f>
        <v>Phaeophyceae</v>
      </c>
      <c r="O1748" t="str">
        <f>IF($I1748="","",_xlfn.LET(_xlpm.x,VLOOKUP($I1748,'taxon-match_2026-08-31'!$A$2:$N$122,10,FALSE),IF(_xlpm.x=0,"",_xlpm.x)))</f>
        <v>Desmarestiales</v>
      </c>
      <c r="P1748" t="str">
        <f>IF($I1748="","",_xlfn.LET(_xlpm.x,VLOOKUP($I1748,'taxon-match_2026-08-31'!$A$2:$N$122,11,FALSE),IF(_xlpm.x=0,"",_xlpm.x)))</f>
        <v>Desmarestiaceae</v>
      </c>
      <c r="Q1748" t="str">
        <f>IF($I1748="","",_xlfn.LET(_xlpm.x,VLOOKUP($I1748,'taxon-match_2026-08-31'!$A$2:$N$122,12,FALSE),IF(_xlpm.x=0,"",_xlpm.x)))</f>
        <v>Desmarestia</v>
      </c>
      <c r="R1748" t="str">
        <f>IF($I1748="","",_xlfn.LET(_xlpm.x,VLOOKUP($I1748,'taxon-match_2026-08-31'!$A$2:$N$122,14,FALSE),IF(_xlpm.x=0,"",_xlpm.x)))</f>
        <v>anceps</v>
      </c>
      <c r="S1748" s="2" t="s">
        <v>2609</v>
      </c>
      <c r="T1748" s="69" t="s">
        <v>62</v>
      </c>
      <c r="U1748" s="69" t="s">
        <v>60</v>
      </c>
      <c r="X1748" t="str">
        <f>IF(T1748="","",_xlfn.LET(_xlpm.x,VLOOKUP(T1748,'Drop-down_menus'!$F$2:$G$16,2,FALSE),IF(_xlpm.x=0,"",_xlpm.x)))</f>
        <v>https://orcid.org/0000-0003-3696-4445</v>
      </c>
      <c r="Y1748" t="str">
        <f>IF(U1748="","",_xlfn.LET(_xlpm.x,VLOOKUP(U1748,'Drop-down_menus'!$F$2:$G$16,2,FALSE),IF(_xlpm.x=0,"",_xlpm.x)))</f>
        <v>https://orcid.org/0000-0002-9708-1761</v>
      </c>
      <c r="Z1748" t="str">
        <f>IF(V1748="","",_xlfn.LET(_xlpm.x,VLOOKUP(V1748,'Drop-down_menus'!$F$2:$G$16,2,FALSE),IF(_xlpm.x=0,"",_xlpm.x)))</f>
        <v/>
      </c>
      <c r="AA1748" t="str">
        <f>IF(W1748="","",_xlfn.LET(_xlpm.x,VLOOKUP(W1748,'Drop-down_menus'!$F$2:$G$16,2,FALSE),IF(_xlpm.x=0,"",_xlpm.x)))</f>
        <v/>
      </c>
      <c r="AB1748" t="s">
        <v>866</v>
      </c>
      <c r="AE1748" t="s">
        <v>867</v>
      </c>
      <c r="AH1748" s="70" t="s">
        <v>869</v>
      </c>
    </row>
    <row r="1749" spans="1:34" ht="15" x14ac:dyDescent="0.2">
      <c r="A1749" s="2" t="s">
        <v>475</v>
      </c>
      <c r="B1749">
        <v>5625</v>
      </c>
      <c r="C1749">
        <v>2689</v>
      </c>
      <c r="D1749" s="69" t="s">
        <v>700</v>
      </c>
      <c r="F1749" s="69" t="s">
        <v>870</v>
      </c>
      <c r="H1749" s="69" t="s">
        <v>870</v>
      </c>
      <c r="I1749" t="s">
        <v>870</v>
      </c>
      <c r="J1749" t="str">
        <f>IF($I1749="","",_xlfn.LET(_xlpm.x,VLOOKUP($I1749,'taxon-match_2026-08-31'!$A$2:$N$122,6,FALSE),IF(_xlpm.x=0,"",_xlpm.x)))</f>
        <v>Montagne, 1842</v>
      </c>
      <c r="K1749" t="str">
        <f>IF($I1749="","",_xlfn.LET(_xlpm.x,VLOOKUP($I1749,'taxon-match_2026-08-31'!$A$2:$N$122,4,FALSE),IF(_xlpm.x=0,"",_xlpm.x)))</f>
        <v>urn:lsid:marinespecies.org:taxname:325496</v>
      </c>
      <c r="L1749" t="str">
        <f>IF($I1749="","",_xlfn.LET(_xlpm.x,VLOOKUP($I1749,'taxon-match_2026-08-31'!$A$2:$N$122,7,FALSE),IF(_xlpm.x=0,"",_xlpm.x)))</f>
        <v>Chromista</v>
      </c>
      <c r="M1749" t="str">
        <f>IF($I1749="","",_xlfn.LET(_xlpm.x,VLOOKUP($I1749,'taxon-match_2026-08-31'!$A$2:$N$122,8,FALSE),IF(_xlpm.x=0,"",_xlpm.x)))</f>
        <v>Ochrophyta</v>
      </c>
      <c r="N1749" t="str">
        <f>IF($I1749="","",_xlfn.LET(_xlpm.x,VLOOKUP($I1749,'taxon-match_2026-08-31'!$A$2:$N$122,9,FALSE),IF(_xlpm.x=0,"",_xlpm.x)))</f>
        <v>Phaeophyceae</v>
      </c>
      <c r="O1749" t="str">
        <f>IF($I1749="","",_xlfn.LET(_xlpm.x,VLOOKUP($I1749,'taxon-match_2026-08-31'!$A$2:$N$122,10,FALSE),IF(_xlpm.x=0,"",_xlpm.x)))</f>
        <v>Desmarestiales</v>
      </c>
      <c r="P1749" t="str">
        <f>IF($I1749="","",_xlfn.LET(_xlpm.x,VLOOKUP($I1749,'taxon-match_2026-08-31'!$A$2:$N$122,11,FALSE),IF(_xlpm.x=0,"",_xlpm.x)))</f>
        <v>Desmarestiaceae</v>
      </c>
      <c r="Q1749" t="str">
        <f>IF($I1749="","",_xlfn.LET(_xlpm.x,VLOOKUP($I1749,'taxon-match_2026-08-31'!$A$2:$N$122,12,FALSE),IF(_xlpm.x=0,"",_xlpm.x)))</f>
        <v>Desmarestia</v>
      </c>
      <c r="R1749" t="str">
        <f>IF($I1749="","",_xlfn.LET(_xlpm.x,VLOOKUP($I1749,'taxon-match_2026-08-31'!$A$2:$N$122,14,FALSE),IF(_xlpm.x=0,"",_xlpm.x)))</f>
        <v>anceps</v>
      </c>
      <c r="S1749" s="2" t="s">
        <v>2609</v>
      </c>
      <c r="T1749" s="69" t="s">
        <v>62</v>
      </c>
      <c r="U1749" s="69" t="s">
        <v>60</v>
      </c>
      <c r="X1749" t="str">
        <f>IF(T1749="","",_xlfn.LET(_xlpm.x,VLOOKUP(T1749,'Drop-down_menus'!$F$2:$G$16,2,FALSE),IF(_xlpm.x=0,"",_xlpm.x)))</f>
        <v>https://orcid.org/0000-0003-3696-4445</v>
      </c>
      <c r="Y1749" t="str">
        <f>IF(U1749="","",_xlfn.LET(_xlpm.x,VLOOKUP(U1749,'Drop-down_menus'!$F$2:$G$16,2,FALSE),IF(_xlpm.x=0,"",_xlpm.x)))</f>
        <v>https://orcid.org/0000-0002-9708-1761</v>
      </c>
      <c r="Z1749" t="str">
        <f>IF(V1749="","",_xlfn.LET(_xlpm.x,VLOOKUP(V1749,'Drop-down_menus'!$F$2:$G$16,2,FALSE),IF(_xlpm.x=0,"",_xlpm.x)))</f>
        <v/>
      </c>
      <c r="AA1749" t="str">
        <f>IF(W1749="","",_xlfn.LET(_xlpm.x,VLOOKUP(W1749,'Drop-down_menus'!$F$2:$G$16,2,FALSE),IF(_xlpm.x=0,"",_xlpm.x)))</f>
        <v/>
      </c>
      <c r="AB1749" t="s">
        <v>866</v>
      </c>
      <c r="AE1749" t="s">
        <v>867</v>
      </c>
      <c r="AH1749" s="70" t="s">
        <v>869</v>
      </c>
    </row>
    <row r="1750" spans="1:34" ht="15" x14ac:dyDescent="0.2">
      <c r="A1750" s="2" t="s">
        <v>475</v>
      </c>
      <c r="B1750">
        <v>5626</v>
      </c>
      <c r="C1750">
        <v>2690</v>
      </c>
      <c r="D1750" s="69" t="s">
        <v>700</v>
      </c>
      <c r="F1750" s="69" t="s">
        <v>870</v>
      </c>
      <c r="H1750" s="69" t="s">
        <v>870</v>
      </c>
      <c r="I1750" t="s">
        <v>870</v>
      </c>
      <c r="J1750" t="str">
        <f>IF($I1750="","",_xlfn.LET(_xlpm.x,VLOOKUP($I1750,'taxon-match_2026-08-31'!$A$2:$N$122,6,FALSE),IF(_xlpm.x=0,"",_xlpm.x)))</f>
        <v>Montagne, 1842</v>
      </c>
      <c r="K1750" t="str">
        <f>IF($I1750="","",_xlfn.LET(_xlpm.x,VLOOKUP($I1750,'taxon-match_2026-08-31'!$A$2:$N$122,4,FALSE),IF(_xlpm.x=0,"",_xlpm.x)))</f>
        <v>urn:lsid:marinespecies.org:taxname:325496</v>
      </c>
      <c r="L1750" t="str">
        <f>IF($I1750="","",_xlfn.LET(_xlpm.x,VLOOKUP($I1750,'taxon-match_2026-08-31'!$A$2:$N$122,7,FALSE),IF(_xlpm.x=0,"",_xlpm.x)))</f>
        <v>Chromista</v>
      </c>
      <c r="M1750" t="str">
        <f>IF($I1750="","",_xlfn.LET(_xlpm.x,VLOOKUP($I1750,'taxon-match_2026-08-31'!$A$2:$N$122,8,FALSE),IF(_xlpm.x=0,"",_xlpm.x)))</f>
        <v>Ochrophyta</v>
      </c>
      <c r="N1750" t="str">
        <f>IF($I1750="","",_xlfn.LET(_xlpm.x,VLOOKUP($I1750,'taxon-match_2026-08-31'!$A$2:$N$122,9,FALSE),IF(_xlpm.x=0,"",_xlpm.x)))</f>
        <v>Phaeophyceae</v>
      </c>
      <c r="O1750" t="str">
        <f>IF($I1750="","",_xlfn.LET(_xlpm.x,VLOOKUP($I1750,'taxon-match_2026-08-31'!$A$2:$N$122,10,FALSE),IF(_xlpm.x=0,"",_xlpm.x)))</f>
        <v>Desmarestiales</v>
      </c>
      <c r="P1750" t="str">
        <f>IF($I1750="","",_xlfn.LET(_xlpm.x,VLOOKUP($I1750,'taxon-match_2026-08-31'!$A$2:$N$122,11,FALSE),IF(_xlpm.x=0,"",_xlpm.x)))</f>
        <v>Desmarestiaceae</v>
      </c>
      <c r="Q1750" t="str">
        <f>IF($I1750="","",_xlfn.LET(_xlpm.x,VLOOKUP($I1750,'taxon-match_2026-08-31'!$A$2:$N$122,12,FALSE),IF(_xlpm.x=0,"",_xlpm.x)))</f>
        <v>Desmarestia</v>
      </c>
      <c r="R1750" t="str">
        <f>IF($I1750="","",_xlfn.LET(_xlpm.x,VLOOKUP($I1750,'taxon-match_2026-08-31'!$A$2:$N$122,14,FALSE),IF(_xlpm.x=0,"",_xlpm.x)))</f>
        <v>anceps</v>
      </c>
      <c r="S1750" s="2" t="s">
        <v>2609</v>
      </c>
      <c r="T1750" s="69" t="s">
        <v>62</v>
      </c>
      <c r="U1750" s="69" t="s">
        <v>60</v>
      </c>
      <c r="X1750" t="str">
        <f>IF(T1750="","",_xlfn.LET(_xlpm.x,VLOOKUP(T1750,'Drop-down_menus'!$F$2:$G$16,2,FALSE),IF(_xlpm.x=0,"",_xlpm.x)))</f>
        <v>https://orcid.org/0000-0003-3696-4445</v>
      </c>
      <c r="Y1750" t="str">
        <f>IF(U1750="","",_xlfn.LET(_xlpm.x,VLOOKUP(U1750,'Drop-down_menus'!$F$2:$G$16,2,FALSE),IF(_xlpm.x=0,"",_xlpm.x)))</f>
        <v>https://orcid.org/0000-0002-9708-1761</v>
      </c>
      <c r="Z1750" t="str">
        <f>IF(V1750="","",_xlfn.LET(_xlpm.x,VLOOKUP(V1750,'Drop-down_menus'!$F$2:$G$16,2,FALSE),IF(_xlpm.x=0,"",_xlpm.x)))</f>
        <v/>
      </c>
      <c r="AA1750" t="str">
        <f>IF(W1750="","",_xlfn.LET(_xlpm.x,VLOOKUP(W1750,'Drop-down_menus'!$F$2:$G$16,2,FALSE),IF(_xlpm.x=0,"",_xlpm.x)))</f>
        <v/>
      </c>
      <c r="AB1750" t="s">
        <v>866</v>
      </c>
      <c r="AE1750" t="s">
        <v>867</v>
      </c>
      <c r="AH1750" s="70" t="s">
        <v>869</v>
      </c>
    </row>
    <row r="1751" spans="1:34" ht="15" x14ac:dyDescent="0.2">
      <c r="A1751" s="2" t="s">
        <v>475</v>
      </c>
      <c r="B1751">
        <v>5627</v>
      </c>
      <c r="C1751">
        <v>2716</v>
      </c>
      <c r="D1751" s="69" t="s">
        <v>700</v>
      </c>
      <c r="F1751" s="69" t="s">
        <v>870</v>
      </c>
      <c r="H1751" s="69" t="s">
        <v>870</v>
      </c>
      <c r="I1751" t="s">
        <v>870</v>
      </c>
      <c r="J1751" t="str">
        <f>IF($I1751="","",_xlfn.LET(_xlpm.x,VLOOKUP($I1751,'taxon-match_2026-08-31'!$A$2:$N$122,6,FALSE),IF(_xlpm.x=0,"",_xlpm.x)))</f>
        <v>Montagne, 1842</v>
      </c>
      <c r="K1751" t="str">
        <f>IF($I1751="","",_xlfn.LET(_xlpm.x,VLOOKUP($I1751,'taxon-match_2026-08-31'!$A$2:$N$122,4,FALSE),IF(_xlpm.x=0,"",_xlpm.x)))</f>
        <v>urn:lsid:marinespecies.org:taxname:325496</v>
      </c>
      <c r="L1751" t="str">
        <f>IF($I1751="","",_xlfn.LET(_xlpm.x,VLOOKUP($I1751,'taxon-match_2026-08-31'!$A$2:$N$122,7,FALSE),IF(_xlpm.x=0,"",_xlpm.x)))</f>
        <v>Chromista</v>
      </c>
      <c r="M1751" t="str">
        <f>IF($I1751="","",_xlfn.LET(_xlpm.x,VLOOKUP($I1751,'taxon-match_2026-08-31'!$A$2:$N$122,8,FALSE),IF(_xlpm.x=0,"",_xlpm.x)))</f>
        <v>Ochrophyta</v>
      </c>
      <c r="N1751" t="str">
        <f>IF($I1751="","",_xlfn.LET(_xlpm.x,VLOOKUP($I1751,'taxon-match_2026-08-31'!$A$2:$N$122,9,FALSE),IF(_xlpm.x=0,"",_xlpm.x)))</f>
        <v>Phaeophyceae</v>
      </c>
      <c r="O1751" t="str">
        <f>IF($I1751="","",_xlfn.LET(_xlpm.x,VLOOKUP($I1751,'taxon-match_2026-08-31'!$A$2:$N$122,10,FALSE),IF(_xlpm.x=0,"",_xlpm.x)))</f>
        <v>Desmarestiales</v>
      </c>
      <c r="P1751" t="str">
        <f>IF($I1751="","",_xlfn.LET(_xlpm.x,VLOOKUP($I1751,'taxon-match_2026-08-31'!$A$2:$N$122,11,FALSE),IF(_xlpm.x=0,"",_xlpm.x)))</f>
        <v>Desmarestiaceae</v>
      </c>
      <c r="Q1751" t="str">
        <f>IF($I1751="","",_xlfn.LET(_xlpm.x,VLOOKUP($I1751,'taxon-match_2026-08-31'!$A$2:$N$122,12,FALSE),IF(_xlpm.x=0,"",_xlpm.x)))</f>
        <v>Desmarestia</v>
      </c>
      <c r="R1751" t="str">
        <f>IF($I1751="","",_xlfn.LET(_xlpm.x,VLOOKUP($I1751,'taxon-match_2026-08-31'!$A$2:$N$122,14,FALSE),IF(_xlpm.x=0,"",_xlpm.x)))</f>
        <v>anceps</v>
      </c>
      <c r="S1751" s="2" t="s">
        <v>2609</v>
      </c>
      <c r="T1751" s="69" t="s">
        <v>62</v>
      </c>
      <c r="U1751" s="69" t="s">
        <v>60</v>
      </c>
      <c r="X1751" t="str">
        <f>IF(T1751="","",_xlfn.LET(_xlpm.x,VLOOKUP(T1751,'Drop-down_menus'!$F$2:$G$16,2,FALSE),IF(_xlpm.x=0,"",_xlpm.x)))</f>
        <v>https://orcid.org/0000-0003-3696-4445</v>
      </c>
      <c r="Y1751" t="str">
        <f>IF(U1751="","",_xlfn.LET(_xlpm.x,VLOOKUP(U1751,'Drop-down_menus'!$F$2:$G$16,2,FALSE),IF(_xlpm.x=0,"",_xlpm.x)))</f>
        <v>https://orcid.org/0000-0002-9708-1761</v>
      </c>
      <c r="Z1751" t="str">
        <f>IF(V1751="","",_xlfn.LET(_xlpm.x,VLOOKUP(V1751,'Drop-down_menus'!$F$2:$G$16,2,FALSE),IF(_xlpm.x=0,"",_xlpm.x)))</f>
        <v/>
      </c>
      <c r="AA1751" t="str">
        <f>IF(W1751="","",_xlfn.LET(_xlpm.x,VLOOKUP(W1751,'Drop-down_menus'!$F$2:$G$16,2,FALSE),IF(_xlpm.x=0,"",_xlpm.x)))</f>
        <v/>
      </c>
      <c r="AB1751" t="s">
        <v>866</v>
      </c>
      <c r="AE1751" t="s">
        <v>867</v>
      </c>
      <c r="AH1751" s="70" t="s">
        <v>869</v>
      </c>
    </row>
    <row r="1752" spans="1:34" ht="15" x14ac:dyDescent="0.2">
      <c r="A1752" s="2" t="s">
        <v>181</v>
      </c>
      <c r="B1752">
        <v>1095</v>
      </c>
      <c r="C1752">
        <v>2717</v>
      </c>
      <c r="D1752" s="69" t="s">
        <v>700</v>
      </c>
      <c r="F1752" s="69" t="s">
        <v>871</v>
      </c>
      <c r="H1752" s="69" t="s">
        <v>871</v>
      </c>
      <c r="I1752" t="s">
        <v>871</v>
      </c>
      <c r="J1752" t="str">
        <f>IF($I1752="","",_xlfn.LET(_xlpm.x,VLOOKUP($I1752,'taxon-match_2026-08-31'!$A$2:$N$122,6,FALSE),IF(_xlpm.x=0,"",_xlpm.x)))</f>
        <v>R.L.Moe &amp; P.C.Silva, 1989</v>
      </c>
      <c r="K1752" t="str">
        <f>IF($I1752="","",_xlfn.LET(_xlpm.x,VLOOKUP($I1752,'taxon-match_2026-08-31'!$A$2:$N$122,4,FALSE),IF(_xlpm.x=0,"",_xlpm.x)))</f>
        <v>urn:lsid:marinespecies.org:taxname:325497</v>
      </c>
      <c r="L1752" t="str">
        <f>IF($I1752="","",_xlfn.LET(_xlpm.x,VLOOKUP($I1752,'taxon-match_2026-08-31'!$A$2:$N$122,7,FALSE),IF(_xlpm.x=0,"",_xlpm.x)))</f>
        <v>Chromista</v>
      </c>
      <c r="M1752" t="str">
        <f>IF($I1752="","",_xlfn.LET(_xlpm.x,VLOOKUP($I1752,'taxon-match_2026-08-31'!$A$2:$N$122,8,FALSE),IF(_xlpm.x=0,"",_xlpm.x)))</f>
        <v>Ochrophyta</v>
      </c>
      <c r="N1752" t="str">
        <f>IF($I1752="","",_xlfn.LET(_xlpm.x,VLOOKUP($I1752,'taxon-match_2026-08-31'!$A$2:$N$122,9,FALSE),IF(_xlpm.x=0,"",_xlpm.x)))</f>
        <v>Phaeophyceae</v>
      </c>
      <c r="O1752" t="str">
        <f>IF($I1752="","",_xlfn.LET(_xlpm.x,VLOOKUP($I1752,'taxon-match_2026-08-31'!$A$2:$N$122,10,FALSE),IF(_xlpm.x=0,"",_xlpm.x)))</f>
        <v>Desmarestiales</v>
      </c>
      <c r="P1752" t="str">
        <f>IF($I1752="","",_xlfn.LET(_xlpm.x,VLOOKUP($I1752,'taxon-match_2026-08-31'!$A$2:$N$122,11,FALSE),IF(_xlpm.x=0,"",_xlpm.x)))</f>
        <v>Desmarestiaceae</v>
      </c>
      <c r="Q1752" t="str">
        <f>IF($I1752="","",_xlfn.LET(_xlpm.x,VLOOKUP($I1752,'taxon-match_2026-08-31'!$A$2:$N$122,12,FALSE),IF(_xlpm.x=0,"",_xlpm.x)))</f>
        <v>Desmarestia</v>
      </c>
      <c r="R1752" t="str">
        <f>IF($I1752="","",_xlfn.LET(_xlpm.x,VLOOKUP($I1752,'taxon-match_2026-08-31'!$A$2:$N$122,14,FALSE),IF(_xlpm.x=0,"",_xlpm.x)))</f>
        <v>antarctica</v>
      </c>
      <c r="S1752" s="2" t="s">
        <v>2609</v>
      </c>
      <c r="T1752" s="69" t="s">
        <v>62</v>
      </c>
      <c r="U1752" s="69" t="s">
        <v>60</v>
      </c>
      <c r="X1752" t="str">
        <f>IF(T1752="","",_xlfn.LET(_xlpm.x,VLOOKUP(T1752,'Drop-down_menus'!$F$2:$G$16,2,FALSE),IF(_xlpm.x=0,"",_xlpm.x)))</f>
        <v>https://orcid.org/0000-0003-3696-4445</v>
      </c>
      <c r="Y1752" t="str">
        <f>IF(U1752="","",_xlfn.LET(_xlpm.x,VLOOKUP(U1752,'Drop-down_menus'!$F$2:$G$16,2,FALSE),IF(_xlpm.x=0,"",_xlpm.x)))</f>
        <v>https://orcid.org/0000-0002-9708-1761</v>
      </c>
      <c r="Z1752" t="str">
        <f>IF(V1752="","",_xlfn.LET(_xlpm.x,VLOOKUP(V1752,'Drop-down_menus'!$F$2:$G$16,2,FALSE),IF(_xlpm.x=0,"",_xlpm.x)))</f>
        <v/>
      </c>
      <c r="AA1752" t="str">
        <f>IF(W1752="","",_xlfn.LET(_xlpm.x,VLOOKUP(W1752,'Drop-down_menus'!$F$2:$G$16,2,FALSE),IF(_xlpm.x=0,"",_xlpm.x)))</f>
        <v/>
      </c>
      <c r="AB1752" t="s">
        <v>866</v>
      </c>
      <c r="AE1752" t="s">
        <v>867</v>
      </c>
      <c r="AH1752" s="70" t="s">
        <v>869</v>
      </c>
    </row>
    <row r="1753" spans="1:34" ht="15" x14ac:dyDescent="0.2">
      <c r="A1753" s="2" t="s">
        <v>181</v>
      </c>
      <c r="B1753">
        <v>1103</v>
      </c>
      <c r="C1753">
        <v>2715</v>
      </c>
      <c r="D1753" s="69" t="s">
        <v>700</v>
      </c>
      <c r="F1753" s="69" t="s">
        <v>871</v>
      </c>
      <c r="H1753" s="69" t="s">
        <v>871</v>
      </c>
      <c r="I1753" t="s">
        <v>871</v>
      </c>
      <c r="J1753" t="str">
        <f>IF($I1753="","",_xlfn.LET(_xlpm.x,VLOOKUP($I1753,'taxon-match_2026-08-31'!$A$2:$N$122,6,FALSE),IF(_xlpm.x=0,"",_xlpm.x)))</f>
        <v>R.L.Moe &amp; P.C.Silva, 1989</v>
      </c>
      <c r="K1753" t="str">
        <f>IF($I1753="","",_xlfn.LET(_xlpm.x,VLOOKUP($I1753,'taxon-match_2026-08-31'!$A$2:$N$122,4,FALSE),IF(_xlpm.x=0,"",_xlpm.x)))</f>
        <v>urn:lsid:marinespecies.org:taxname:325497</v>
      </c>
      <c r="L1753" t="str">
        <f>IF($I1753="","",_xlfn.LET(_xlpm.x,VLOOKUP($I1753,'taxon-match_2026-08-31'!$A$2:$N$122,7,FALSE),IF(_xlpm.x=0,"",_xlpm.x)))</f>
        <v>Chromista</v>
      </c>
      <c r="M1753" t="str">
        <f>IF($I1753="","",_xlfn.LET(_xlpm.x,VLOOKUP($I1753,'taxon-match_2026-08-31'!$A$2:$N$122,8,FALSE),IF(_xlpm.x=0,"",_xlpm.x)))</f>
        <v>Ochrophyta</v>
      </c>
      <c r="N1753" t="str">
        <f>IF($I1753="","",_xlfn.LET(_xlpm.x,VLOOKUP($I1753,'taxon-match_2026-08-31'!$A$2:$N$122,9,FALSE),IF(_xlpm.x=0,"",_xlpm.x)))</f>
        <v>Phaeophyceae</v>
      </c>
      <c r="O1753" t="str">
        <f>IF($I1753="","",_xlfn.LET(_xlpm.x,VLOOKUP($I1753,'taxon-match_2026-08-31'!$A$2:$N$122,10,FALSE),IF(_xlpm.x=0,"",_xlpm.x)))</f>
        <v>Desmarestiales</v>
      </c>
      <c r="P1753" t="str">
        <f>IF($I1753="","",_xlfn.LET(_xlpm.x,VLOOKUP($I1753,'taxon-match_2026-08-31'!$A$2:$N$122,11,FALSE),IF(_xlpm.x=0,"",_xlpm.x)))</f>
        <v>Desmarestiaceae</v>
      </c>
      <c r="Q1753" t="str">
        <f>IF($I1753="","",_xlfn.LET(_xlpm.x,VLOOKUP($I1753,'taxon-match_2026-08-31'!$A$2:$N$122,12,FALSE),IF(_xlpm.x=0,"",_xlpm.x)))</f>
        <v>Desmarestia</v>
      </c>
      <c r="R1753" t="str">
        <f>IF($I1753="","",_xlfn.LET(_xlpm.x,VLOOKUP($I1753,'taxon-match_2026-08-31'!$A$2:$N$122,14,FALSE),IF(_xlpm.x=0,"",_xlpm.x)))</f>
        <v>antarctica</v>
      </c>
      <c r="S1753" s="2" t="s">
        <v>2609</v>
      </c>
      <c r="T1753" s="69" t="s">
        <v>62</v>
      </c>
      <c r="U1753" s="69" t="s">
        <v>60</v>
      </c>
      <c r="X1753" t="str">
        <f>IF(T1753="","",_xlfn.LET(_xlpm.x,VLOOKUP(T1753,'Drop-down_menus'!$F$2:$G$16,2,FALSE),IF(_xlpm.x=0,"",_xlpm.x)))</f>
        <v>https://orcid.org/0000-0003-3696-4445</v>
      </c>
      <c r="Y1753" t="str">
        <f>IF(U1753="","",_xlfn.LET(_xlpm.x,VLOOKUP(U1753,'Drop-down_menus'!$F$2:$G$16,2,FALSE),IF(_xlpm.x=0,"",_xlpm.x)))</f>
        <v>https://orcid.org/0000-0002-9708-1761</v>
      </c>
      <c r="Z1753" t="str">
        <f>IF(V1753="","",_xlfn.LET(_xlpm.x,VLOOKUP(V1753,'Drop-down_menus'!$F$2:$G$16,2,FALSE),IF(_xlpm.x=0,"",_xlpm.x)))</f>
        <v/>
      </c>
      <c r="AA1753" t="str">
        <f>IF(W1753="","",_xlfn.LET(_xlpm.x,VLOOKUP(W1753,'Drop-down_menus'!$F$2:$G$16,2,FALSE),IF(_xlpm.x=0,"",_xlpm.x)))</f>
        <v/>
      </c>
      <c r="AB1753" t="s">
        <v>866</v>
      </c>
      <c r="AE1753" t="s">
        <v>867</v>
      </c>
      <c r="AH1753" s="70" t="s">
        <v>869</v>
      </c>
    </row>
    <row r="1754" spans="1:34" ht="15" x14ac:dyDescent="0.2">
      <c r="A1754" s="2" t="s">
        <v>181</v>
      </c>
      <c r="B1754">
        <v>1165</v>
      </c>
      <c r="C1754">
        <v>2718</v>
      </c>
      <c r="D1754" s="69" t="s">
        <v>700</v>
      </c>
      <c r="F1754" s="69" t="s">
        <v>871</v>
      </c>
      <c r="H1754" s="69" t="s">
        <v>871</v>
      </c>
      <c r="I1754" t="s">
        <v>871</v>
      </c>
      <c r="J1754" t="str">
        <f>IF($I1754="","",_xlfn.LET(_xlpm.x,VLOOKUP($I1754,'taxon-match_2026-08-31'!$A$2:$N$122,6,FALSE),IF(_xlpm.x=0,"",_xlpm.x)))</f>
        <v>R.L.Moe &amp; P.C.Silva, 1989</v>
      </c>
      <c r="K1754" t="str">
        <f>IF($I1754="","",_xlfn.LET(_xlpm.x,VLOOKUP($I1754,'taxon-match_2026-08-31'!$A$2:$N$122,4,FALSE),IF(_xlpm.x=0,"",_xlpm.x)))</f>
        <v>urn:lsid:marinespecies.org:taxname:325497</v>
      </c>
      <c r="L1754" t="str">
        <f>IF($I1754="","",_xlfn.LET(_xlpm.x,VLOOKUP($I1754,'taxon-match_2026-08-31'!$A$2:$N$122,7,FALSE),IF(_xlpm.x=0,"",_xlpm.x)))</f>
        <v>Chromista</v>
      </c>
      <c r="M1754" t="str">
        <f>IF($I1754="","",_xlfn.LET(_xlpm.x,VLOOKUP($I1754,'taxon-match_2026-08-31'!$A$2:$N$122,8,FALSE),IF(_xlpm.x=0,"",_xlpm.x)))</f>
        <v>Ochrophyta</v>
      </c>
      <c r="N1754" t="str">
        <f>IF($I1754="","",_xlfn.LET(_xlpm.x,VLOOKUP($I1754,'taxon-match_2026-08-31'!$A$2:$N$122,9,FALSE),IF(_xlpm.x=0,"",_xlpm.x)))</f>
        <v>Phaeophyceae</v>
      </c>
      <c r="O1754" t="str">
        <f>IF($I1754="","",_xlfn.LET(_xlpm.x,VLOOKUP($I1754,'taxon-match_2026-08-31'!$A$2:$N$122,10,FALSE),IF(_xlpm.x=0,"",_xlpm.x)))</f>
        <v>Desmarestiales</v>
      </c>
      <c r="P1754" t="str">
        <f>IF($I1754="","",_xlfn.LET(_xlpm.x,VLOOKUP($I1754,'taxon-match_2026-08-31'!$A$2:$N$122,11,FALSE),IF(_xlpm.x=0,"",_xlpm.x)))</f>
        <v>Desmarestiaceae</v>
      </c>
      <c r="Q1754" t="str">
        <f>IF($I1754="","",_xlfn.LET(_xlpm.x,VLOOKUP($I1754,'taxon-match_2026-08-31'!$A$2:$N$122,12,FALSE),IF(_xlpm.x=0,"",_xlpm.x)))</f>
        <v>Desmarestia</v>
      </c>
      <c r="R1754" t="str">
        <f>IF($I1754="","",_xlfn.LET(_xlpm.x,VLOOKUP($I1754,'taxon-match_2026-08-31'!$A$2:$N$122,14,FALSE),IF(_xlpm.x=0,"",_xlpm.x)))</f>
        <v>antarctica</v>
      </c>
      <c r="S1754" s="2" t="s">
        <v>2609</v>
      </c>
      <c r="T1754" s="69" t="s">
        <v>62</v>
      </c>
      <c r="U1754" s="69" t="s">
        <v>60</v>
      </c>
      <c r="X1754" t="str">
        <f>IF(T1754="","",_xlfn.LET(_xlpm.x,VLOOKUP(T1754,'Drop-down_menus'!$F$2:$G$16,2,FALSE),IF(_xlpm.x=0,"",_xlpm.x)))</f>
        <v>https://orcid.org/0000-0003-3696-4445</v>
      </c>
      <c r="Y1754" t="str">
        <f>IF(U1754="","",_xlfn.LET(_xlpm.x,VLOOKUP(U1754,'Drop-down_menus'!$F$2:$G$16,2,FALSE),IF(_xlpm.x=0,"",_xlpm.x)))</f>
        <v>https://orcid.org/0000-0002-9708-1761</v>
      </c>
      <c r="Z1754" t="str">
        <f>IF(V1754="","",_xlfn.LET(_xlpm.x,VLOOKUP(V1754,'Drop-down_menus'!$F$2:$G$16,2,FALSE),IF(_xlpm.x=0,"",_xlpm.x)))</f>
        <v/>
      </c>
      <c r="AA1754" t="str">
        <f>IF(W1754="","",_xlfn.LET(_xlpm.x,VLOOKUP(W1754,'Drop-down_menus'!$F$2:$G$16,2,FALSE),IF(_xlpm.x=0,"",_xlpm.x)))</f>
        <v/>
      </c>
      <c r="AB1754" t="s">
        <v>866</v>
      </c>
      <c r="AE1754" t="s">
        <v>867</v>
      </c>
      <c r="AH1754" s="70" t="s">
        <v>869</v>
      </c>
    </row>
    <row r="1755" spans="1:34" ht="15" x14ac:dyDescent="0.2">
      <c r="A1755" s="2" t="s">
        <v>298</v>
      </c>
      <c r="B1755">
        <v>2774</v>
      </c>
      <c r="C1755">
        <v>2719</v>
      </c>
      <c r="D1755" s="69" t="s">
        <v>700</v>
      </c>
      <c r="F1755" s="69" t="s">
        <v>871</v>
      </c>
      <c r="H1755" s="69" t="s">
        <v>871</v>
      </c>
      <c r="I1755" t="s">
        <v>871</v>
      </c>
      <c r="J1755" t="str">
        <f>IF($I1755="","",_xlfn.LET(_xlpm.x,VLOOKUP($I1755,'taxon-match_2026-08-31'!$A$2:$N$122,6,FALSE),IF(_xlpm.x=0,"",_xlpm.x)))</f>
        <v>R.L.Moe &amp; P.C.Silva, 1989</v>
      </c>
      <c r="K1755" t="str">
        <f>IF($I1755="","",_xlfn.LET(_xlpm.x,VLOOKUP($I1755,'taxon-match_2026-08-31'!$A$2:$N$122,4,FALSE),IF(_xlpm.x=0,"",_xlpm.x)))</f>
        <v>urn:lsid:marinespecies.org:taxname:325497</v>
      </c>
      <c r="L1755" t="str">
        <f>IF($I1755="","",_xlfn.LET(_xlpm.x,VLOOKUP($I1755,'taxon-match_2026-08-31'!$A$2:$N$122,7,FALSE),IF(_xlpm.x=0,"",_xlpm.x)))</f>
        <v>Chromista</v>
      </c>
      <c r="M1755" t="str">
        <f>IF($I1755="","",_xlfn.LET(_xlpm.x,VLOOKUP($I1755,'taxon-match_2026-08-31'!$A$2:$N$122,8,FALSE),IF(_xlpm.x=0,"",_xlpm.x)))</f>
        <v>Ochrophyta</v>
      </c>
      <c r="N1755" t="str">
        <f>IF($I1755="","",_xlfn.LET(_xlpm.x,VLOOKUP($I1755,'taxon-match_2026-08-31'!$A$2:$N$122,9,FALSE),IF(_xlpm.x=0,"",_xlpm.x)))</f>
        <v>Phaeophyceae</v>
      </c>
      <c r="O1755" t="str">
        <f>IF($I1755="","",_xlfn.LET(_xlpm.x,VLOOKUP($I1755,'taxon-match_2026-08-31'!$A$2:$N$122,10,FALSE),IF(_xlpm.x=0,"",_xlpm.x)))</f>
        <v>Desmarestiales</v>
      </c>
      <c r="P1755" t="str">
        <f>IF($I1755="","",_xlfn.LET(_xlpm.x,VLOOKUP($I1755,'taxon-match_2026-08-31'!$A$2:$N$122,11,FALSE),IF(_xlpm.x=0,"",_xlpm.x)))</f>
        <v>Desmarestiaceae</v>
      </c>
      <c r="Q1755" t="str">
        <f>IF($I1755="","",_xlfn.LET(_xlpm.x,VLOOKUP($I1755,'taxon-match_2026-08-31'!$A$2:$N$122,12,FALSE),IF(_xlpm.x=0,"",_xlpm.x)))</f>
        <v>Desmarestia</v>
      </c>
      <c r="R1755" t="str">
        <f>IF($I1755="","",_xlfn.LET(_xlpm.x,VLOOKUP($I1755,'taxon-match_2026-08-31'!$A$2:$N$122,14,FALSE),IF(_xlpm.x=0,"",_xlpm.x)))</f>
        <v>antarctica</v>
      </c>
      <c r="S1755" s="2" t="s">
        <v>2609</v>
      </c>
      <c r="T1755" s="69" t="s">
        <v>62</v>
      </c>
      <c r="U1755" s="69" t="s">
        <v>60</v>
      </c>
      <c r="X1755" t="str">
        <f>IF(T1755="","",_xlfn.LET(_xlpm.x,VLOOKUP(T1755,'Drop-down_menus'!$F$2:$G$16,2,FALSE),IF(_xlpm.x=0,"",_xlpm.x)))</f>
        <v>https://orcid.org/0000-0003-3696-4445</v>
      </c>
      <c r="Y1755" t="str">
        <f>IF(U1755="","",_xlfn.LET(_xlpm.x,VLOOKUP(U1755,'Drop-down_menus'!$F$2:$G$16,2,FALSE),IF(_xlpm.x=0,"",_xlpm.x)))</f>
        <v>https://orcid.org/0000-0002-9708-1761</v>
      </c>
      <c r="Z1755" t="str">
        <f>IF(V1755="","",_xlfn.LET(_xlpm.x,VLOOKUP(V1755,'Drop-down_menus'!$F$2:$G$16,2,FALSE),IF(_xlpm.x=0,"",_xlpm.x)))</f>
        <v/>
      </c>
      <c r="AA1755" t="str">
        <f>IF(W1755="","",_xlfn.LET(_xlpm.x,VLOOKUP(W1755,'Drop-down_menus'!$F$2:$G$16,2,FALSE),IF(_xlpm.x=0,"",_xlpm.x)))</f>
        <v/>
      </c>
      <c r="AB1755" t="s">
        <v>866</v>
      </c>
      <c r="AE1755" t="s">
        <v>867</v>
      </c>
      <c r="AH1755" s="70" t="s">
        <v>869</v>
      </c>
    </row>
    <row r="1756" spans="1:34" ht="15" x14ac:dyDescent="0.2">
      <c r="A1756" s="2" t="s">
        <v>298</v>
      </c>
      <c r="B1756">
        <v>2775</v>
      </c>
      <c r="C1756">
        <v>2720</v>
      </c>
      <c r="D1756" s="69" t="s">
        <v>700</v>
      </c>
      <c r="F1756" s="69" t="s">
        <v>871</v>
      </c>
      <c r="H1756" s="69" t="s">
        <v>871</v>
      </c>
      <c r="I1756" t="s">
        <v>871</v>
      </c>
      <c r="J1756" t="str">
        <f>IF($I1756="","",_xlfn.LET(_xlpm.x,VLOOKUP($I1756,'taxon-match_2026-08-31'!$A$2:$N$122,6,FALSE),IF(_xlpm.x=0,"",_xlpm.x)))</f>
        <v>R.L.Moe &amp; P.C.Silva, 1989</v>
      </c>
      <c r="K1756" t="str">
        <f>IF($I1756="","",_xlfn.LET(_xlpm.x,VLOOKUP($I1756,'taxon-match_2026-08-31'!$A$2:$N$122,4,FALSE),IF(_xlpm.x=0,"",_xlpm.x)))</f>
        <v>urn:lsid:marinespecies.org:taxname:325497</v>
      </c>
      <c r="L1756" t="str">
        <f>IF($I1756="","",_xlfn.LET(_xlpm.x,VLOOKUP($I1756,'taxon-match_2026-08-31'!$A$2:$N$122,7,FALSE),IF(_xlpm.x=0,"",_xlpm.x)))</f>
        <v>Chromista</v>
      </c>
      <c r="M1756" t="str">
        <f>IF($I1756="","",_xlfn.LET(_xlpm.x,VLOOKUP($I1756,'taxon-match_2026-08-31'!$A$2:$N$122,8,FALSE),IF(_xlpm.x=0,"",_xlpm.x)))</f>
        <v>Ochrophyta</v>
      </c>
      <c r="N1756" t="str">
        <f>IF($I1756="","",_xlfn.LET(_xlpm.x,VLOOKUP($I1756,'taxon-match_2026-08-31'!$A$2:$N$122,9,FALSE),IF(_xlpm.x=0,"",_xlpm.x)))</f>
        <v>Phaeophyceae</v>
      </c>
      <c r="O1756" t="str">
        <f>IF($I1756="","",_xlfn.LET(_xlpm.x,VLOOKUP($I1756,'taxon-match_2026-08-31'!$A$2:$N$122,10,FALSE),IF(_xlpm.x=0,"",_xlpm.x)))</f>
        <v>Desmarestiales</v>
      </c>
      <c r="P1756" t="str">
        <f>IF($I1756="","",_xlfn.LET(_xlpm.x,VLOOKUP($I1756,'taxon-match_2026-08-31'!$A$2:$N$122,11,FALSE),IF(_xlpm.x=0,"",_xlpm.x)))</f>
        <v>Desmarestiaceae</v>
      </c>
      <c r="Q1756" t="str">
        <f>IF($I1756="","",_xlfn.LET(_xlpm.x,VLOOKUP($I1756,'taxon-match_2026-08-31'!$A$2:$N$122,12,FALSE),IF(_xlpm.x=0,"",_xlpm.x)))</f>
        <v>Desmarestia</v>
      </c>
      <c r="R1756" t="str">
        <f>IF($I1756="","",_xlfn.LET(_xlpm.x,VLOOKUP($I1756,'taxon-match_2026-08-31'!$A$2:$N$122,14,FALSE),IF(_xlpm.x=0,"",_xlpm.x)))</f>
        <v>antarctica</v>
      </c>
      <c r="S1756" s="2" t="s">
        <v>2609</v>
      </c>
      <c r="T1756" s="69" t="s">
        <v>62</v>
      </c>
      <c r="U1756" s="69" t="s">
        <v>60</v>
      </c>
      <c r="X1756" t="str">
        <f>IF(T1756="","",_xlfn.LET(_xlpm.x,VLOOKUP(T1756,'Drop-down_menus'!$F$2:$G$16,2,FALSE),IF(_xlpm.x=0,"",_xlpm.x)))</f>
        <v>https://orcid.org/0000-0003-3696-4445</v>
      </c>
      <c r="Y1756" t="str">
        <f>IF(U1756="","",_xlfn.LET(_xlpm.x,VLOOKUP(U1756,'Drop-down_menus'!$F$2:$G$16,2,FALSE),IF(_xlpm.x=0,"",_xlpm.x)))</f>
        <v>https://orcid.org/0000-0002-9708-1761</v>
      </c>
      <c r="Z1756" t="str">
        <f>IF(V1756="","",_xlfn.LET(_xlpm.x,VLOOKUP(V1756,'Drop-down_menus'!$F$2:$G$16,2,FALSE),IF(_xlpm.x=0,"",_xlpm.x)))</f>
        <v/>
      </c>
      <c r="AA1756" t="str">
        <f>IF(W1756="","",_xlfn.LET(_xlpm.x,VLOOKUP(W1756,'Drop-down_menus'!$F$2:$G$16,2,FALSE),IF(_xlpm.x=0,"",_xlpm.x)))</f>
        <v/>
      </c>
      <c r="AB1756" t="s">
        <v>866</v>
      </c>
      <c r="AE1756" t="s">
        <v>867</v>
      </c>
      <c r="AH1756" s="70" t="s">
        <v>869</v>
      </c>
    </row>
    <row r="1757" spans="1:34" ht="15" x14ac:dyDescent="0.2">
      <c r="A1757" s="2" t="s">
        <v>298</v>
      </c>
      <c r="B1757">
        <v>2776</v>
      </c>
      <c r="C1757">
        <v>2721</v>
      </c>
      <c r="D1757" s="69" t="s">
        <v>700</v>
      </c>
      <c r="F1757" s="69" t="s">
        <v>871</v>
      </c>
      <c r="H1757" s="69" t="s">
        <v>871</v>
      </c>
      <c r="I1757" t="s">
        <v>871</v>
      </c>
      <c r="J1757" t="str">
        <f>IF($I1757="","",_xlfn.LET(_xlpm.x,VLOOKUP($I1757,'taxon-match_2026-08-31'!$A$2:$N$122,6,FALSE),IF(_xlpm.x=0,"",_xlpm.x)))</f>
        <v>R.L.Moe &amp; P.C.Silva, 1989</v>
      </c>
      <c r="K1757" t="str">
        <f>IF($I1757="","",_xlfn.LET(_xlpm.x,VLOOKUP($I1757,'taxon-match_2026-08-31'!$A$2:$N$122,4,FALSE),IF(_xlpm.x=0,"",_xlpm.x)))</f>
        <v>urn:lsid:marinespecies.org:taxname:325497</v>
      </c>
      <c r="L1757" t="str">
        <f>IF($I1757="","",_xlfn.LET(_xlpm.x,VLOOKUP($I1757,'taxon-match_2026-08-31'!$A$2:$N$122,7,FALSE),IF(_xlpm.x=0,"",_xlpm.x)))</f>
        <v>Chromista</v>
      </c>
      <c r="M1757" t="str">
        <f>IF($I1757="","",_xlfn.LET(_xlpm.x,VLOOKUP($I1757,'taxon-match_2026-08-31'!$A$2:$N$122,8,FALSE),IF(_xlpm.x=0,"",_xlpm.x)))</f>
        <v>Ochrophyta</v>
      </c>
      <c r="N1757" t="str">
        <f>IF($I1757="","",_xlfn.LET(_xlpm.x,VLOOKUP($I1757,'taxon-match_2026-08-31'!$A$2:$N$122,9,FALSE),IF(_xlpm.x=0,"",_xlpm.x)))</f>
        <v>Phaeophyceae</v>
      </c>
      <c r="O1757" t="str">
        <f>IF($I1757="","",_xlfn.LET(_xlpm.x,VLOOKUP($I1757,'taxon-match_2026-08-31'!$A$2:$N$122,10,FALSE),IF(_xlpm.x=0,"",_xlpm.x)))</f>
        <v>Desmarestiales</v>
      </c>
      <c r="P1757" t="str">
        <f>IF($I1757="","",_xlfn.LET(_xlpm.x,VLOOKUP($I1757,'taxon-match_2026-08-31'!$A$2:$N$122,11,FALSE),IF(_xlpm.x=0,"",_xlpm.x)))</f>
        <v>Desmarestiaceae</v>
      </c>
      <c r="Q1757" t="str">
        <f>IF($I1757="","",_xlfn.LET(_xlpm.x,VLOOKUP($I1757,'taxon-match_2026-08-31'!$A$2:$N$122,12,FALSE),IF(_xlpm.x=0,"",_xlpm.x)))</f>
        <v>Desmarestia</v>
      </c>
      <c r="R1757" t="str">
        <f>IF($I1757="","",_xlfn.LET(_xlpm.x,VLOOKUP($I1757,'taxon-match_2026-08-31'!$A$2:$N$122,14,FALSE),IF(_xlpm.x=0,"",_xlpm.x)))</f>
        <v>antarctica</v>
      </c>
      <c r="S1757" s="2" t="s">
        <v>2609</v>
      </c>
      <c r="T1757" s="69" t="s">
        <v>62</v>
      </c>
      <c r="U1757" s="69" t="s">
        <v>60</v>
      </c>
      <c r="X1757" t="str">
        <f>IF(T1757="","",_xlfn.LET(_xlpm.x,VLOOKUP(T1757,'Drop-down_menus'!$F$2:$G$16,2,FALSE),IF(_xlpm.x=0,"",_xlpm.x)))</f>
        <v>https://orcid.org/0000-0003-3696-4445</v>
      </c>
      <c r="Y1757" t="str">
        <f>IF(U1757="","",_xlfn.LET(_xlpm.x,VLOOKUP(U1757,'Drop-down_menus'!$F$2:$G$16,2,FALSE),IF(_xlpm.x=0,"",_xlpm.x)))</f>
        <v>https://orcid.org/0000-0002-9708-1761</v>
      </c>
      <c r="Z1757" t="str">
        <f>IF(V1757="","",_xlfn.LET(_xlpm.x,VLOOKUP(V1757,'Drop-down_menus'!$F$2:$G$16,2,FALSE),IF(_xlpm.x=0,"",_xlpm.x)))</f>
        <v/>
      </c>
      <c r="AA1757" t="str">
        <f>IF(W1757="","",_xlfn.LET(_xlpm.x,VLOOKUP(W1757,'Drop-down_menus'!$F$2:$G$16,2,FALSE),IF(_xlpm.x=0,"",_xlpm.x)))</f>
        <v/>
      </c>
      <c r="AB1757" t="s">
        <v>866</v>
      </c>
      <c r="AE1757" t="s">
        <v>867</v>
      </c>
      <c r="AH1757" s="70" t="s">
        <v>869</v>
      </c>
    </row>
    <row r="1758" spans="1:34" ht="15" x14ac:dyDescent="0.2">
      <c r="A1758" s="2" t="s">
        <v>489</v>
      </c>
      <c r="B1758">
        <v>5708</v>
      </c>
      <c r="C1758">
        <v>2994</v>
      </c>
      <c r="D1758" s="69" t="s">
        <v>700</v>
      </c>
      <c r="F1758" s="69" t="s">
        <v>871</v>
      </c>
      <c r="H1758" s="69" t="s">
        <v>871</v>
      </c>
      <c r="I1758" t="s">
        <v>871</v>
      </c>
      <c r="J1758" t="str">
        <f>IF($I1758="","",_xlfn.LET(_xlpm.x,VLOOKUP($I1758,'taxon-match_2026-08-31'!$A$2:$N$122,6,FALSE),IF(_xlpm.x=0,"",_xlpm.x)))</f>
        <v>R.L.Moe &amp; P.C.Silva, 1989</v>
      </c>
      <c r="K1758" t="str">
        <f>IF($I1758="","",_xlfn.LET(_xlpm.x,VLOOKUP($I1758,'taxon-match_2026-08-31'!$A$2:$N$122,4,FALSE),IF(_xlpm.x=0,"",_xlpm.x)))</f>
        <v>urn:lsid:marinespecies.org:taxname:325497</v>
      </c>
      <c r="L1758" t="str">
        <f>IF($I1758="","",_xlfn.LET(_xlpm.x,VLOOKUP($I1758,'taxon-match_2026-08-31'!$A$2:$N$122,7,FALSE),IF(_xlpm.x=0,"",_xlpm.x)))</f>
        <v>Chromista</v>
      </c>
      <c r="M1758" t="str">
        <f>IF($I1758="","",_xlfn.LET(_xlpm.x,VLOOKUP($I1758,'taxon-match_2026-08-31'!$A$2:$N$122,8,FALSE),IF(_xlpm.x=0,"",_xlpm.x)))</f>
        <v>Ochrophyta</v>
      </c>
      <c r="N1758" t="str">
        <f>IF($I1758="","",_xlfn.LET(_xlpm.x,VLOOKUP($I1758,'taxon-match_2026-08-31'!$A$2:$N$122,9,FALSE),IF(_xlpm.x=0,"",_xlpm.x)))</f>
        <v>Phaeophyceae</v>
      </c>
      <c r="O1758" t="str">
        <f>IF($I1758="","",_xlfn.LET(_xlpm.x,VLOOKUP($I1758,'taxon-match_2026-08-31'!$A$2:$N$122,10,FALSE),IF(_xlpm.x=0,"",_xlpm.x)))</f>
        <v>Desmarestiales</v>
      </c>
      <c r="P1758" t="str">
        <f>IF($I1758="","",_xlfn.LET(_xlpm.x,VLOOKUP($I1758,'taxon-match_2026-08-31'!$A$2:$N$122,11,FALSE),IF(_xlpm.x=0,"",_xlpm.x)))</f>
        <v>Desmarestiaceae</v>
      </c>
      <c r="Q1758" t="str">
        <f>IF($I1758="","",_xlfn.LET(_xlpm.x,VLOOKUP($I1758,'taxon-match_2026-08-31'!$A$2:$N$122,12,FALSE),IF(_xlpm.x=0,"",_xlpm.x)))</f>
        <v>Desmarestia</v>
      </c>
      <c r="R1758" t="str">
        <f>IF($I1758="","",_xlfn.LET(_xlpm.x,VLOOKUP($I1758,'taxon-match_2026-08-31'!$A$2:$N$122,14,FALSE),IF(_xlpm.x=0,"",_xlpm.x)))</f>
        <v>antarctica</v>
      </c>
      <c r="S1758" s="2" t="s">
        <v>2609</v>
      </c>
      <c r="T1758" s="69" t="s">
        <v>62</v>
      </c>
      <c r="U1758" s="69" t="s">
        <v>60</v>
      </c>
      <c r="X1758" t="str">
        <f>IF(T1758="","",_xlfn.LET(_xlpm.x,VLOOKUP(T1758,'Drop-down_menus'!$F$2:$G$16,2,FALSE),IF(_xlpm.x=0,"",_xlpm.x)))</f>
        <v>https://orcid.org/0000-0003-3696-4445</v>
      </c>
      <c r="Y1758" t="str">
        <f>IF(U1758="","",_xlfn.LET(_xlpm.x,VLOOKUP(U1758,'Drop-down_menus'!$F$2:$G$16,2,FALSE),IF(_xlpm.x=0,"",_xlpm.x)))</f>
        <v>https://orcid.org/0000-0002-9708-1761</v>
      </c>
      <c r="Z1758" t="str">
        <f>IF(V1758="","",_xlfn.LET(_xlpm.x,VLOOKUP(V1758,'Drop-down_menus'!$F$2:$G$16,2,FALSE),IF(_xlpm.x=0,"",_xlpm.x)))</f>
        <v/>
      </c>
      <c r="AA1758" t="str">
        <f>IF(W1758="","",_xlfn.LET(_xlpm.x,VLOOKUP(W1758,'Drop-down_menus'!$F$2:$G$16,2,FALSE),IF(_xlpm.x=0,"",_xlpm.x)))</f>
        <v/>
      </c>
      <c r="AB1758" t="s">
        <v>866</v>
      </c>
      <c r="AE1758" t="s">
        <v>867</v>
      </c>
      <c r="AH1758" s="70" t="s">
        <v>869</v>
      </c>
    </row>
    <row r="1759" spans="1:34" ht="15" x14ac:dyDescent="0.2">
      <c r="A1759" s="2" t="s">
        <v>489</v>
      </c>
      <c r="B1759">
        <v>5709</v>
      </c>
      <c r="C1759">
        <v>3004</v>
      </c>
      <c r="D1759" s="69" t="s">
        <v>700</v>
      </c>
      <c r="F1759" s="69" t="s">
        <v>871</v>
      </c>
      <c r="H1759" s="69" t="s">
        <v>871</v>
      </c>
      <c r="I1759" t="s">
        <v>871</v>
      </c>
      <c r="J1759" t="str">
        <f>IF($I1759="","",_xlfn.LET(_xlpm.x,VLOOKUP($I1759,'taxon-match_2026-08-31'!$A$2:$N$122,6,FALSE),IF(_xlpm.x=0,"",_xlpm.x)))</f>
        <v>R.L.Moe &amp; P.C.Silva, 1989</v>
      </c>
      <c r="K1759" t="str">
        <f>IF($I1759="","",_xlfn.LET(_xlpm.x,VLOOKUP($I1759,'taxon-match_2026-08-31'!$A$2:$N$122,4,FALSE),IF(_xlpm.x=0,"",_xlpm.x)))</f>
        <v>urn:lsid:marinespecies.org:taxname:325497</v>
      </c>
      <c r="L1759" t="str">
        <f>IF($I1759="","",_xlfn.LET(_xlpm.x,VLOOKUP($I1759,'taxon-match_2026-08-31'!$A$2:$N$122,7,FALSE),IF(_xlpm.x=0,"",_xlpm.x)))</f>
        <v>Chromista</v>
      </c>
      <c r="M1759" t="str">
        <f>IF($I1759="","",_xlfn.LET(_xlpm.x,VLOOKUP($I1759,'taxon-match_2026-08-31'!$A$2:$N$122,8,FALSE),IF(_xlpm.x=0,"",_xlpm.x)))</f>
        <v>Ochrophyta</v>
      </c>
      <c r="N1759" t="str">
        <f>IF($I1759="","",_xlfn.LET(_xlpm.x,VLOOKUP($I1759,'taxon-match_2026-08-31'!$A$2:$N$122,9,FALSE),IF(_xlpm.x=0,"",_xlpm.x)))</f>
        <v>Phaeophyceae</v>
      </c>
      <c r="O1759" t="str">
        <f>IF($I1759="","",_xlfn.LET(_xlpm.x,VLOOKUP($I1759,'taxon-match_2026-08-31'!$A$2:$N$122,10,FALSE),IF(_xlpm.x=0,"",_xlpm.x)))</f>
        <v>Desmarestiales</v>
      </c>
      <c r="P1759" t="str">
        <f>IF($I1759="","",_xlfn.LET(_xlpm.x,VLOOKUP($I1759,'taxon-match_2026-08-31'!$A$2:$N$122,11,FALSE),IF(_xlpm.x=0,"",_xlpm.x)))</f>
        <v>Desmarestiaceae</v>
      </c>
      <c r="Q1759" t="str">
        <f>IF($I1759="","",_xlfn.LET(_xlpm.x,VLOOKUP($I1759,'taxon-match_2026-08-31'!$A$2:$N$122,12,FALSE),IF(_xlpm.x=0,"",_xlpm.x)))</f>
        <v>Desmarestia</v>
      </c>
      <c r="R1759" t="str">
        <f>IF($I1759="","",_xlfn.LET(_xlpm.x,VLOOKUP($I1759,'taxon-match_2026-08-31'!$A$2:$N$122,14,FALSE),IF(_xlpm.x=0,"",_xlpm.x)))</f>
        <v>antarctica</v>
      </c>
      <c r="S1759" s="2" t="s">
        <v>2609</v>
      </c>
      <c r="T1759" s="69" t="s">
        <v>62</v>
      </c>
      <c r="U1759" s="69" t="s">
        <v>60</v>
      </c>
      <c r="X1759" t="str">
        <f>IF(T1759="","",_xlfn.LET(_xlpm.x,VLOOKUP(T1759,'Drop-down_menus'!$F$2:$G$16,2,FALSE),IF(_xlpm.x=0,"",_xlpm.x)))</f>
        <v>https://orcid.org/0000-0003-3696-4445</v>
      </c>
      <c r="Y1759" t="str">
        <f>IF(U1759="","",_xlfn.LET(_xlpm.x,VLOOKUP(U1759,'Drop-down_menus'!$F$2:$G$16,2,FALSE),IF(_xlpm.x=0,"",_xlpm.x)))</f>
        <v>https://orcid.org/0000-0002-9708-1761</v>
      </c>
      <c r="Z1759" t="str">
        <f>IF(V1759="","",_xlfn.LET(_xlpm.x,VLOOKUP(V1759,'Drop-down_menus'!$F$2:$G$16,2,FALSE),IF(_xlpm.x=0,"",_xlpm.x)))</f>
        <v/>
      </c>
      <c r="AA1759" t="str">
        <f>IF(W1759="","",_xlfn.LET(_xlpm.x,VLOOKUP(W1759,'Drop-down_menus'!$F$2:$G$16,2,FALSE),IF(_xlpm.x=0,"",_xlpm.x)))</f>
        <v/>
      </c>
      <c r="AB1759" t="s">
        <v>866</v>
      </c>
      <c r="AE1759" t="s">
        <v>867</v>
      </c>
      <c r="AH1759" s="70" t="s">
        <v>869</v>
      </c>
    </row>
    <row r="1760" spans="1:34" ht="15" x14ac:dyDescent="0.2">
      <c r="A1760" s="2" t="s">
        <v>489</v>
      </c>
      <c r="B1760">
        <v>5710</v>
      </c>
      <c r="C1760">
        <v>3003</v>
      </c>
      <c r="D1760" s="69" t="s">
        <v>700</v>
      </c>
      <c r="F1760" s="69" t="s">
        <v>871</v>
      </c>
      <c r="H1760" s="69" t="s">
        <v>871</v>
      </c>
      <c r="I1760" t="s">
        <v>871</v>
      </c>
      <c r="J1760" t="str">
        <f>IF($I1760="","",_xlfn.LET(_xlpm.x,VLOOKUP($I1760,'taxon-match_2026-08-31'!$A$2:$N$122,6,FALSE),IF(_xlpm.x=0,"",_xlpm.x)))</f>
        <v>R.L.Moe &amp; P.C.Silva, 1989</v>
      </c>
      <c r="K1760" t="str">
        <f>IF($I1760="","",_xlfn.LET(_xlpm.x,VLOOKUP($I1760,'taxon-match_2026-08-31'!$A$2:$N$122,4,FALSE),IF(_xlpm.x=0,"",_xlpm.x)))</f>
        <v>urn:lsid:marinespecies.org:taxname:325497</v>
      </c>
      <c r="L1760" t="str">
        <f>IF($I1760="","",_xlfn.LET(_xlpm.x,VLOOKUP($I1760,'taxon-match_2026-08-31'!$A$2:$N$122,7,FALSE),IF(_xlpm.x=0,"",_xlpm.x)))</f>
        <v>Chromista</v>
      </c>
      <c r="M1760" t="str">
        <f>IF($I1760="","",_xlfn.LET(_xlpm.x,VLOOKUP($I1760,'taxon-match_2026-08-31'!$A$2:$N$122,8,FALSE),IF(_xlpm.x=0,"",_xlpm.x)))</f>
        <v>Ochrophyta</v>
      </c>
      <c r="N1760" t="str">
        <f>IF($I1760="","",_xlfn.LET(_xlpm.x,VLOOKUP($I1760,'taxon-match_2026-08-31'!$A$2:$N$122,9,FALSE),IF(_xlpm.x=0,"",_xlpm.x)))</f>
        <v>Phaeophyceae</v>
      </c>
      <c r="O1760" t="str">
        <f>IF($I1760="","",_xlfn.LET(_xlpm.x,VLOOKUP($I1760,'taxon-match_2026-08-31'!$A$2:$N$122,10,FALSE),IF(_xlpm.x=0,"",_xlpm.x)))</f>
        <v>Desmarestiales</v>
      </c>
      <c r="P1760" t="str">
        <f>IF($I1760="","",_xlfn.LET(_xlpm.x,VLOOKUP($I1760,'taxon-match_2026-08-31'!$A$2:$N$122,11,FALSE),IF(_xlpm.x=0,"",_xlpm.x)))</f>
        <v>Desmarestiaceae</v>
      </c>
      <c r="Q1760" t="str">
        <f>IF($I1760="","",_xlfn.LET(_xlpm.x,VLOOKUP($I1760,'taxon-match_2026-08-31'!$A$2:$N$122,12,FALSE),IF(_xlpm.x=0,"",_xlpm.x)))</f>
        <v>Desmarestia</v>
      </c>
      <c r="R1760" t="str">
        <f>IF($I1760="","",_xlfn.LET(_xlpm.x,VLOOKUP($I1760,'taxon-match_2026-08-31'!$A$2:$N$122,14,FALSE),IF(_xlpm.x=0,"",_xlpm.x)))</f>
        <v>antarctica</v>
      </c>
      <c r="S1760" s="2" t="s">
        <v>2609</v>
      </c>
      <c r="T1760" s="69" t="s">
        <v>62</v>
      </c>
      <c r="U1760" s="69" t="s">
        <v>60</v>
      </c>
      <c r="X1760" t="str">
        <f>IF(T1760="","",_xlfn.LET(_xlpm.x,VLOOKUP(T1760,'Drop-down_menus'!$F$2:$G$16,2,FALSE),IF(_xlpm.x=0,"",_xlpm.x)))</f>
        <v>https://orcid.org/0000-0003-3696-4445</v>
      </c>
      <c r="Y1760" t="str">
        <f>IF(U1760="","",_xlfn.LET(_xlpm.x,VLOOKUP(U1760,'Drop-down_menus'!$F$2:$G$16,2,FALSE),IF(_xlpm.x=0,"",_xlpm.x)))</f>
        <v>https://orcid.org/0000-0002-9708-1761</v>
      </c>
      <c r="Z1760" t="str">
        <f>IF(V1760="","",_xlfn.LET(_xlpm.x,VLOOKUP(V1760,'Drop-down_menus'!$F$2:$G$16,2,FALSE),IF(_xlpm.x=0,"",_xlpm.x)))</f>
        <v/>
      </c>
      <c r="AA1760" t="str">
        <f>IF(W1760="","",_xlfn.LET(_xlpm.x,VLOOKUP(W1760,'Drop-down_menus'!$F$2:$G$16,2,FALSE),IF(_xlpm.x=0,"",_xlpm.x)))</f>
        <v/>
      </c>
      <c r="AB1760" t="s">
        <v>866</v>
      </c>
      <c r="AE1760" t="s">
        <v>867</v>
      </c>
      <c r="AH1760" s="70" t="s">
        <v>869</v>
      </c>
    </row>
    <row r="1761" spans="1:34" ht="15" x14ac:dyDescent="0.2">
      <c r="A1761" s="2" t="s">
        <v>181</v>
      </c>
      <c r="B1761">
        <v>1096</v>
      </c>
      <c r="C1761">
        <v>2993</v>
      </c>
      <c r="D1761" s="69" t="s">
        <v>700</v>
      </c>
      <c r="F1761" s="69" t="s">
        <v>872</v>
      </c>
      <c r="H1761" s="69" t="s">
        <v>872</v>
      </c>
      <c r="I1761" t="s">
        <v>872</v>
      </c>
      <c r="J1761" t="str">
        <f>IF($I1761="","",_xlfn.LET(_xlpm.x,VLOOKUP($I1761,'taxon-match_2026-08-31'!$A$2:$N$122,6,FALSE),IF(_xlpm.x=0,"",_xlpm.x)))</f>
        <v>J.Agardh, 1848</v>
      </c>
      <c r="K1761" t="str">
        <f>IF($I1761="","",_xlfn.LET(_xlpm.x,VLOOKUP($I1761,'taxon-match_2026-08-31'!$A$2:$N$122,4,FALSE),IF(_xlpm.x=0,"",_xlpm.x)))</f>
        <v>urn:lsid:marinespecies.org:taxname:325498</v>
      </c>
      <c r="L1761" t="str">
        <f>IF($I1761="","",_xlfn.LET(_xlpm.x,VLOOKUP($I1761,'taxon-match_2026-08-31'!$A$2:$N$122,7,FALSE),IF(_xlpm.x=0,"",_xlpm.x)))</f>
        <v>Chromista</v>
      </c>
      <c r="M1761" t="str">
        <f>IF($I1761="","",_xlfn.LET(_xlpm.x,VLOOKUP($I1761,'taxon-match_2026-08-31'!$A$2:$N$122,8,FALSE),IF(_xlpm.x=0,"",_xlpm.x)))</f>
        <v>Ochrophyta</v>
      </c>
      <c r="N1761" t="str">
        <f>IF($I1761="","",_xlfn.LET(_xlpm.x,VLOOKUP($I1761,'taxon-match_2026-08-31'!$A$2:$N$122,9,FALSE),IF(_xlpm.x=0,"",_xlpm.x)))</f>
        <v>Phaeophyceae</v>
      </c>
      <c r="O1761" t="str">
        <f>IF($I1761="","",_xlfn.LET(_xlpm.x,VLOOKUP($I1761,'taxon-match_2026-08-31'!$A$2:$N$122,10,FALSE),IF(_xlpm.x=0,"",_xlpm.x)))</f>
        <v>Desmarestiales</v>
      </c>
      <c r="P1761" t="str">
        <f>IF($I1761="","",_xlfn.LET(_xlpm.x,VLOOKUP($I1761,'taxon-match_2026-08-31'!$A$2:$N$122,11,FALSE),IF(_xlpm.x=0,"",_xlpm.x)))</f>
        <v>Desmarestiaceae</v>
      </c>
      <c r="Q1761" t="str">
        <f>IF($I1761="","",_xlfn.LET(_xlpm.x,VLOOKUP($I1761,'taxon-match_2026-08-31'!$A$2:$N$122,12,FALSE),IF(_xlpm.x=0,"",_xlpm.x)))</f>
        <v>Desmarestia</v>
      </c>
      <c r="R1761" t="str">
        <f>IF($I1761="","",_xlfn.LET(_xlpm.x,VLOOKUP($I1761,'taxon-match_2026-08-31'!$A$2:$N$122,14,FALSE),IF(_xlpm.x=0,"",_xlpm.x)))</f>
        <v>menziesii</v>
      </c>
      <c r="S1761" s="2" t="s">
        <v>2609</v>
      </c>
      <c r="T1761" s="69" t="s">
        <v>62</v>
      </c>
      <c r="U1761" s="69" t="s">
        <v>60</v>
      </c>
      <c r="X1761" t="str">
        <f>IF(T1761="","",_xlfn.LET(_xlpm.x,VLOOKUP(T1761,'Drop-down_menus'!$F$2:$G$16,2,FALSE),IF(_xlpm.x=0,"",_xlpm.x)))</f>
        <v>https://orcid.org/0000-0003-3696-4445</v>
      </c>
      <c r="Y1761" t="str">
        <f>IF(U1761="","",_xlfn.LET(_xlpm.x,VLOOKUP(U1761,'Drop-down_menus'!$F$2:$G$16,2,FALSE),IF(_xlpm.x=0,"",_xlpm.x)))</f>
        <v>https://orcid.org/0000-0002-9708-1761</v>
      </c>
      <c r="Z1761" t="str">
        <f>IF(V1761="","",_xlfn.LET(_xlpm.x,VLOOKUP(V1761,'Drop-down_menus'!$F$2:$G$16,2,FALSE),IF(_xlpm.x=0,"",_xlpm.x)))</f>
        <v/>
      </c>
      <c r="AA1761" t="str">
        <f>IF(W1761="","",_xlfn.LET(_xlpm.x,VLOOKUP(W1761,'Drop-down_menus'!$F$2:$G$16,2,FALSE),IF(_xlpm.x=0,"",_xlpm.x)))</f>
        <v/>
      </c>
      <c r="AB1761" t="s">
        <v>866</v>
      </c>
      <c r="AE1761" t="s">
        <v>867</v>
      </c>
      <c r="AH1761" s="70" t="s">
        <v>869</v>
      </c>
    </row>
    <row r="1762" spans="1:34" ht="15" x14ac:dyDescent="0.2">
      <c r="A1762" s="2" t="s">
        <v>181</v>
      </c>
      <c r="B1762">
        <v>1101</v>
      </c>
      <c r="C1762">
        <v>3008</v>
      </c>
      <c r="D1762" s="69" t="s">
        <v>700</v>
      </c>
      <c r="F1762" s="69" t="s">
        <v>872</v>
      </c>
      <c r="H1762" s="69" t="s">
        <v>872</v>
      </c>
      <c r="I1762" t="s">
        <v>872</v>
      </c>
      <c r="J1762" t="str">
        <f>IF($I1762="","",_xlfn.LET(_xlpm.x,VLOOKUP($I1762,'taxon-match_2026-08-31'!$A$2:$N$122,6,FALSE),IF(_xlpm.x=0,"",_xlpm.x)))</f>
        <v>J.Agardh, 1848</v>
      </c>
      <c r="K1762" t="str">
        <f>IF($I1762="","",_xlfn.LET(_xlpm.x,VLOOKUP($I1762,'taxon-match_2026-08-31'!$A$2:$N$122,4,FALSE),IF(_xlpm.x=0,"",_xlpm.x)))</f>
        <v>urn:lsid:marinespecies.org:taxname:325498</v>
      </c>
      <c r="L1762" t="str">
        <f>IF($I1762="","",_xlfn.LET(_xlpm.x,VLOOKUP($I1762,'taxon-match_2026-08-31'!$A$2:$N$122,7,FALSE),IF(_xlpm.x=0,"",_xlpm.x)))</f>
        <v>Chromista</v>
      </c>
      <c r="M1762" t="str">
        <f>IF($I1762="","",_xlfn.LET(_xlpm.x,VLOOKUP($I1762,'taxon-match_2026-08-31'!$A$2:$N$122,8,FALSE),IF(_xlpm.x=0,"",_xlpm.x)))</f>
        <v>Ochrophyta</v>
      </c>
      <c r="N1762" t="str">
        <f>IF($I1762="","",_xlfn.LET(_xlpm.x,VLOOKUP($I1762,'taxon-match_2026-08-31'!$A$2:$N$122,9,FALSE),IF(_xlpm.x=0,"",_xlpm.x)))</f>
        <v>Phaeophyceae</v>
      </c>
      <c r="O1762" t="str">
        <f>IF($I1762="","",_xlfn.LET(_xlpm.x,VLOOKUP($I1762,'taxon-match_2026-08-31'!$A$2:$N$122,10,FALSE),IF(_xlpm.x=0,"",_xlpm.x)))</f>
        <v>Desmarestiales</v>
      </c>
      <c r="P1762" t="str">
        <f>IF($I1762="","",_xlfn.LET(_xlpm.x,VLOOKUP($I1762,'taxon-match_2026-08-31'!$A$2:$N$122,11,FALSE),IF(_xlpm.x=0,"",_xlpm.x)))</f>
        <v>Desmarestiaceae</v>
      </c>
      <c r="Q1762" t="str">
        <f>IF($I1762="","",_xlfn.LET(_xlpm.x,VLOOKUP($I1762,'taxon-match_2026-08-31'!$A$2:$N$122,12,FALSE),IF(_xlpm.x=0,"",_xlpm.x)))</f>
        <v>Desmarestia</v>
      </c>
      <c r="R1762" t="str">
        <f>IF($I1762="","",_xlfn.LET(_xlpm.x,VLOOKUP($I1762,'taxon-match_2026-08-31'!$A$2:$N$122,14,FALSE),IF(_xlpm.x=0,"",_xlpm.x)))</f>
        <v>menziesii</v>
      </c>
      <c r="S1762" s="2" t="s">
        <v>2609</v>
      </c>
      <c r="T1762" s="69" t="s">
        <v>62</v>
      </c>
      <c r="U1762" s="69" t="s">
        <v>60</v>
      </c>
      <c r="X1762" t="str">
        <f>IF(T1762="","",_xlfn.LET(_xlpm.x,VLOOKUP(T1762,'Drop-down_menus'!$F$2:$G$16,2,FALSE),IF(_xlpm.x=0,"",_xlpm.x)))</f>
        <v>https://orcid.org/0000-0003-3696-4445</v>
      </c>
      <c r="Y1762" t="str">
        <f>IF(U1762="","",_xlfn.LET(_xlpm.x,VLOOKUP(U1762,'Drop-down_menus'!$F$2:$G$16,2,FALSE),IF(_xlpm.x=0,"",_xlpm.x)))</f>
        <v>https://orcid.org/0000-0002-9708-1761</v>
      </c>
      <c r="Z1762" t="str">
        <f>IF(V1762="","",_xlfn.LET(_xlpm.x,VLOOKUP(V1762,'Drop-down_menus'!$F$2:$G$16,2,FALSE),IF(_xlpm.x=0,"",_xlpm.x)))</f>
        <v/>
      </c>
      <c r="AA1762" t="str">
        <f>IF(W1762="","",_xlfn.LET(_xlpm.x,VLOOKUP(W1762,'Drop-down_menus'!$F$2:$G$16,2,FALSE),IF(_xlpm.x=0,"",_xlpm.x)))</f>
        <v/>
      </c>
      <c r="AB1762" t="s">
        <v>866</v>
      </c>
      <c r="AE1762" t="s">
        <v>867</v>
      </c>
      <c r="AH1762" s="70" t="s">
        <v>869</v>
      </c>
    </row>
    <row r="1763" spans="1:34" ht="15" x14ac:dyDescent="0.2">
      <c r="A1763" s="2" t="s">
        <v>181</v>
      </c>
      <c r="B1763">
        <v>1167</v>
      </c>
      <c r="C1763">
        <v>2997</v>
      </c>
      <c r="D1763" s="69" t="s">
        <v>700</v>
      </c>
      <c r="F1763" s="69" t="s">
        <v>872</v>
      </c>
      <c r="H1763" s="69" t="s">
        <v>872</v>
      </c>
      <c r="I1763" t="s">
        <v>872</v>
      </c>
      <c r="J1763" t="str">
        <f>IF($I1763="","",_xlfn.LET(_xlpm.x,VLOOKUP($I1763,'taxon-match_2026-08-31'!$A$2:$N$122,6,FALSE),IF(_xlpm.x=0,"",_xlpm.x)))</f>
        <v>J.Agardh, 1848</v>
      </c>
      <c r="K1763" t="str">
        <f>IF($I1763="","",_xlfn.LET(_xlpm.x,VLOOKUP($I1763,'taxon-match_2026-08-31'!$A$2:$N$122,4,FALSE),IF(_xlpm.x=0,"",_xlpm.x)))</f>
        <v>urn:lsid:marinespecies.org:taxname:325498</v>
      </c>
      <c r="L1763" t="str">
        <f>IF($I1763="","",_xlfn.LET(_xlpm.x,VLOOKUP($I1763,'taxon-match_2026-08-31'!$A$2:$N$122,7,FALSE),IF(_xlpm.x=0,"",_xlpm.x)))</f>
        <v>Chromista</v>
      </c>
      <c r="M1763" t="str">
        <f>IF($I1763="","",_xlfn.LET(_xlpm.x,VLOOKUP($I1763,'taxon-match_2026-08-31'!$A$2:$N$122,8,FALSE),IF(_xlpm.x=0,"",_xlpm.x)))</f>
        <v>Ochrophyta</v>
      </c>
      <c r="N1763" t="str">
        <f>IF($I1763="","",_xlfn.LET(_xlpm.x,VLOOKUP($I1763,'taxon-match_2026-08-31'!$A$2:$N$122,9,FALSE),IF(_xlpm.x=0,"",_xlpm.x)))</f>
        <v>Phaeophyceae</v>
      </c>
      <c r="O1763" t="str">
        <f>IF($I1763="","",_xlfn.LET(_xlpm.x,VLOOKUP($I1763,'taxon-match_2026-08-31'!$A$2:$N$122,10,FALSE),IF(_xlpm.x=0,"",_xlpm.x)))</f>
        <v>Desmarestiales</v>
      </c>
      <c r="P1763" t="str">
        <f>IF($I1763="","",_xlfn.LET(_xlpm.x,VLOOKUP($I1763,'taxon-match_2026-08-31'!$A$2:$N$122,11,FALSE),IF(_xlpm.x=0,"",_xlpm.x)))</f>
        <v>Desmarestiaceae</v>
      </c>
      <c r="Q1763" t="str">
        <f>IF($I1763="","",_xlfn.LET(_xlpm.x,VLOOKUP($I1763,'taxon-match_2026-08-31'!$A$2:$N$122,12,FALSE),IF(_xlpm.x=0,"",_xlpm.x)))</f>
        <v>Desmarestia</v>
      </c>
      <c r="R1763" t="str">
        <f>IF($I1763="","",_xlfn.LET(_xlpm.x,VLOOKUP($I1763,'taxon-match_2026-08-31'!$A$2:$N$122,14,FALSE),IF(_xlpm.x=0,"",_xlpm.x)))</f>
        <v>menziesii</v>
      </c>
      <c r="S1763" s="2" t="s">
        <v>2609</v>
      </c>
      <c r="T1763" s="69" t="s">
        <v>62</v>
      </c>
      <c r="U1763" s="69" t="s">
        <v>60</v>
      </c>
      <c r="X1763" t="str">
        <f>IF(T1763="","",_xlfn.LET(_xlpm.x,VLOOKUP(T1763,'Drop-down_menus'!$F$2:$G$16,2,FALSE),IF(_xlpm.x=0,"",_xlpm.x)))</f>
        <v>https://orcid.org/0000-0003-3696-4445</v>
      </c>
      <c r="Y1763" t="str">
        <f>IF(U1763="","",_xlfn.LET(_xlpm.x,VLOOKUP(U1763,'Drop-down_menus'!$F$2:$G$16,2,FALSE),IF(_xlpm.x=0,"",_xlpm.x)))</f>
        <v>https://orcid.org/0000-0002-9708-1761</v>
      </c>
      <c r="Z1763" t="str">
        <f>IF(V1763="","",_xlfn.LET(_xlpm.x,VLOOKUP(V1763,'Drop-down_menus'!$F$2:$G$16,2,FALSE),IF(_xlpm.x=0,"",_xlpm.x)))</f>
        <v/>
      </c>
      <c r="AA1763" t="str">
        <f>IF(W1763="","",_xlfn.LET(_xlpm.x,VLOOKUP(W1763,'Drop-down_menus'!$F$2:$G$16,2,FALSE),IF(_xlpm.x=0,"",_xlpm.x)))</f>
        <v/>
      </c>
      <c r="AB1763" t="s">
        <v>866</v>
      </c>
      <c r="AE1763" t="s">
        <v>867</v>
      </c>
      <c r="AH1763" s="70" t="s">
        <v>869</v>
      </c>
    </row>
    <row r="1764" spans="1:34" ht="15" x14ac:dyDescent="0.2">
      <c r="A1764" s="2" t="s">
        <v>298</v>
      </c>
      <c r="B1764">
        <v>2798</v>
      </c>
      <c r="C1764">
        <v>2998</v>
      </c>
      <c r="D1764" s="69" t="s">
        <v>700</v>
      </c>
      <c r="F1764" s="70" t="s">
        <v>873</v>
      </c>
      <c r="H1764" s="70" t="s">
        <v>873</v>
      </c>
      <c r="I1764" t="s">
        <v>873</v>
      </c>
      <c r="J1764" t="str">
        <f>IF($I1764="","",_xlfn.LET(_xlpm.x,VLOOKUP($I1764,'taxon-match_2026-08-31'!$A$2:$N$122,6,FALSE),IF(_xlpm.x=0,"",_xlpm.x)))</f>
        <v>Setchell &amp; N.L.Gardner, 1936</v>
      </c>
      <c r="K1764" t="str">
        <f>IF($I1764="","",_xlfn.LET(_xlpm.x,VLOOKUP($I1764,'taxon-match_2026-08-31'!$A$2:$N$122,4,FALSE),IF(_xlpm.x=0,"",_xlpm.x)))</f>
        <v>urn:lsid:marinespecies.org:taxname:371735</v>
      </c>
      <c r="L1764" t="str">
        <f>IF($I1764="","",_xlfn.LET(_xlpm.x,VLOOKUP($I1764,'taxon-match_2026-08-31'!$A$2:$N$122,7,FALSE),IF(_xlpm.x=0,"",_xlpm.x)))</f>
        <v>Plantae</v>
      </c>
      <c r="M1764" t="str">
        <f>IF($I1764="","",_xlfn.LET(_xlpm.x,VLOOKUP($I1764,'taxon-match_2026-08-31'!$A$2:$N$122,8,FALSE),IF(_xlpm.x=0,"",_xlpm.x)))</f>
        <v>Rhodophyta</v>
      </c>
      <c r="N1764" t="str">
        <f>IF($I1764="","",_xlfn.LET(_xlpm.x,VLOOKUP($I1764,'taxon-match_2026-08-31'!$A$2:$N$122,9,FALSE),IF(_xlpm.x=0,"",_xlpm.x)))</f>
        <v>Florideophyceae</v>
      </c>
      <c r="O1764" t="str">
        <f>IF($I1764="","",_xlfn.LET(_xlpm.x,VLOOKUP($I1764,'taxon-match_2026-08-31'!$A$2:$N$122,10,FALSE),IF(_xlpm.x=0,"",_xlpm.x)))</f>
        <v>Gigartinales</v>
      </c>
      <c r="P1764" t="str">
        <f>IF($I1764="","",_xlfn.LET(_xlpm.x,VLOOKUP($I1764,'taxon-match_2026-08-31'!$A$2:$N$122,11,FALSE),IF(_xlpm.x=0,"",_xlpm.x)))</f>
        <v>Gigartinaceae</v>
      </c>
      <c r="Q1764" t="str">
        <f>IF($I1764="","",_xlfn.LET(_xlpm.x,VLOOKUP($I1764,'taxon-match_2026-08-31'!$A$2:$N$122,12,FALSE),IF(_xlpm.x=0,"",_xlpm.x)))</f>
        <v>Gigartina</v>
      </c>
      <c r="R1764" t="str">
        <f>IF($I1764="","",_xlfn.LET(_xlpm.x,VLOOKUP($I1764,'taxon-match_2026-08-31'!$A$2:$N$122,14,FALSE),IF(_xlpm.x=0,"",_xlpm.x)))</f>
        <v>skottsbergii</v>
      </c>
      <c r="S1764" s="2" t="s">
        <v>2609</v>
      </c>
      <c r="T1764" s="69" t="s">
        <v>62</v>
      </c>
      <c r="U1764" s="69" t="s">
        <v>60</v>
      </c>
      <c r="X1764" t="str">
        <f>IF(T1764="","",_xlfn.LET(_xlpm.x,VLOOKUP(T1764,'Drop-down_menus'!$F$2:$G$16,2,FALSE),IF(_xlpm.x=0,"",_xlpm.x)))</f>
        <v>https://orcid.org/0000-0003-3696-4445</v>
      </c>
      <c r="Y1764" t="str">
        <f>IF(U1764="","",_xlfn.LET(_xlpm.x,VLOOKUP(U1764,'Drop-down_menus'!$F$2:$G$16,2,FALSE),IF(_xlpm.x=0,"",_xlpm.x)))</f>
        <v>https://orcid.org/0000-0002-9708-1761</v>
      </c>
      <c r="Z1764" t="str">
        <f>IF(V1764="","",_xlfn.LET(_xlpm.x,VLOOKUP(V1764,'Drop-down_menus'!$F$2:$G$16,2,FALSE),IF(_xlpm.x=0,"",_xlpm.x)))</f>
        <v/>
      </c>
      <c r="AA1764" t="str">
        <f>IF(W1764="","",_xlfn.LET(_xlpm.x,VLOOKUP(W1764,'Drop-down_menus'!$F$2:$G$16,2,FALSE),IF(_xlpm.x=0,"",_xlpm.x)))</f>
        <v/>
      </c>
      <c r="AB1764" t="s">
        <v>866</v>
      </c>
      <c r="AE1764" t="s">
        <v>867</v>
      </c>
      <c r="AH1764" s="70" t="s">
        <v>869</v>
      </c>
    </row>
    <row r="1765" spans="1:34" ht="15" x14ac:dyDescent="0.2">
      <c r="A1765" s="2" t="s">
        <v>298</v>
      </c>
      <c r="B1765">
        <v>2799</v>
      </c>
      <c r="C1765">
        <v>2999</v>
      </c>
      <c r="D1765" s="69" t="s">
        <v>700</v>
      </c>
      <c r="F1765" s="70" t="s">
        <v>873</v>
      </c>
      <c r="H1765" s="70" t="s">
        <v>873</v>
      </c>
      <c r="I1765" t="s">
        <v>873</v>
      </c>
      <c r="J1765" t="str">
        <f>IF($I1765="","",_xlfn.LET(_xlpm.x,VLOOKUP($I1765,'taxon-match_2026-08-31'!$A$2:$N$122,6,FALSE),IF(_xlpm.x=0,"",_xlpm.x)))</f>
        <v>Setchell &amp; N.L.Gardner, 1936</v>
      </c>
      <c r="K1765" t="str">
        <f>IF($I1765="","",_xlfn.LET(_xlpm.x,VLOOKUP($I1765,'taxon-match_2026-08-31'!$A$2:$N$122,4,FALSE),IF(_xlpm.x=0,"",_xlpm.x)))</f>
        <v>urn:lsid:marinespecies.org:taxname:371735</v>
      </c>
      <c r="L1765" t="str">
        <f>IF($I1765="","",_xlfn.LET(_xlpm.x,VLOOKUP($I1765,'taxon-match_2026-08-31'!$A$2:$N$122,7,FALSE),IF(_xlpm.x=0,"",_xlpm.x)))</f>
        <v>Plantae</v>
      </c>
      <c r="M1765" t="str">
        <f>IF($I1765="","",_xlfn.LET(_xlpm.x,VLOOKUP($I1765,'taxon-match_2026-08-31'!$A$2:$N$122,8,FALSE),IF(_xlpm.x=0,"",_xlpm.x)))</f>
        <v>Rhodophyta</v>
      </c>
      <c r="N1765" t="str">
        <f>IF($I1765="","",_xlfn.LET(_xlpm.x,VLOOKUP($I1765,'taxon-match_2026-08-31'!$A$2:$N$122,9,FALSE),IF(_xlpm.x=0,"",_xlpm.x)))</f>
        <v>Florideophyceae</v>
      </c>
      <c r="O1765" t="str">
        <f>IF($I1765="","",_xlfn.LET(_xlpm.x,VLOOKUP($I1765,'taxon-match_2026-08-31'!$A$2:$N$122,10,FALSE),IF(_xlpm.x=0,"",_xlpm.x)))</f>
        <v>Gigartinales</v>
      </c>
      <c r="P1765" t="str">
        <f>IF($I1765="","",_xlfn.LET(_xlpm.x,VLOOKUP($I1765,'taxon-match_2026-08-31'!$A$2:$N$122,11,FALSE),IF(_xlpm.x=0,"",_xlpm.x)))</f>
        <v>Gigartinaceae</v>
      </c>
      <c r="Q1765" t="str">
        <f>IF($I1765="","",_xlfn.LET(_xlpm.x,VLOOKUP($I1765,'taxon-match_2026-08-31'!$A$2:$N$122,12,FALSE),IF(_xlpm.x=0,"",_xlpm.x)))</f>
        <v>Gigartina</v>
      </c>
      <c r="R1765" t="str">
        <f>IF($I1765="","",_xlfn.LET(_xlpm.x,VLOOKUP($I1765,'taxon-match_2026-08-31'!$A$2:$N$122,14,FALSE),IF(_xlpm.x=0,"",_xlpm.x)))</f>
        <v>skottsbergii</v>
      </c>
      <c r="S1765" s="2" t="s">
        <v>2609</v>
      </c>
      <c r="T1765" s="69" t="s">
        <v>62</v>
      </c>
      <c r="U1765" s="69" t="s">
        <v>60</v>
      </c>
      <c r="X1765" t="str">
        <f>IF(T1765="","",_xlfn.LET(_xlpm.x,VLOOKUP(T1765,'Drop-down_menus'!$F$2:$G$16,2,FALSE),IF(_xlpm.x=0,"",_xlpm.x)))</f>
        <v>https://orcid.org/0000-0003-3696-4445</v>
      </c>
      <c r="Y1765" t="str">
        <f>IF(U1765="","",_xlfn.LET(_xlpm.x,VLOOKUP(U1765,'Drop-down_menus'!$F$2:$G$16,2,FALSE),IF(_xlpm.x=0,"",_xlpm.x)))</f>
        <v>https://orcid.org/0000-0002-9708-1761</v>
      </c>
      <c r="Z1765" t="str">
        <f>IF(V1765="","",_xlfn.LET(_xlpm.x,VLOOKUP(V1765,'Drop-down_menus'!$F$2:$G$16,2,FALSE),IF(_xlpm.x=0,"",_xlpm.x)))</f>
        <v/>
      </c>
      <c r="AA1765" t="str">
        <f>IF(W1765="","",_xlfn.LET(_xlpm.x,VLOOKUP(W1765,'Drop-down_menus'!$F$2:$G$16,2,FALSE),IF(_xlpm.x=0,"",_xlpm.x)))</f>
        <v/>
      </c>
      <c r="AB1765" t="s">
        <v>866</v>
      </c>
      <c r="AE1765" t="s">
        <v>867</v>
      </c>
      <c r="AH1765" s="70" t="s">
        <v>869</v>
      </c>
    </row>
    <row r="1766" spans="1:34" ht="15" x14ac:dyDescent="0.2">
      <c r="A1766" s="2" t="s">
        <v>298</v>
      </c>
      <c r="B1766">
        <v>2800</v>
      </c>
      <c r="C1766">
        <v>3000</v>
      </c>
      <c r="D1766" s="69" t="s">
        <v>700</v>
      </c>
      <c r="F1766" s="70" t="s">
        <v>873</v>
      </c>
      <c r="H1766" s="70" t="s">
        <v>873</v>
      </c>
      <c r="I1766" t="s">
        <v>873</v>
      </c>
      <c r="J1766" t="str">
        <f>IF($I1766="","",_xlfn.LET(_xlpm.x,VLOOKUP($I1766,'taxon-match_2026-08-31'!$A$2:$N$122,6,FALSE),IF(_xlpm.x=0,"",_xlpm.x)))</f>
        <v>Setchell &amp; N.L.Gardner, 1936</v>
      </c>
      <c r="K1766" t="str">
        <f>IF($I1766="","",_xlfn.LET(_xlpm.x,VLOOKUP($I1766,'taxon-match_2026-08-31'!$A$2:$N$122,4,FALSE),IF(_xlpm.x=0,"",_xlpm.x)))</f>
        <v>urn:lsid:marinespecies.org:taxname:371735</v>
      </c>
      <c r="L1766" t="str">
        <f>IF($I1766="","",_xlfn.LET(_xlpm.x,VLOOKUP($I1766,'taxon-match_2026-08-31'!$A$2:$N$122,7,FALSE),IF(_xlpm.x=0,"",_xlpm.x)))</f>
        <v>Plantae</v>
      </c>
      <c r="M1766" t="str">
        <f>IF($I1766="","",_xlfn.LET(_xlpm.x,VLOOKUP($I1766,'taxon-match_2026-08-31'!$A$2:$N$122,8,FALSE),IF(_xlpm.x=0,"",_xlpm.x)))</f>
        <v>Rhodophyta</v>
      </c>
      <c r="N1766" t="str">
        <f>IF($I1766="","",_xlfn.LET(_xlpm.x,VLOOKUP($I1766,'taxon-match_2026-08-31'!$A$2:$N$122,9,FALSE),IF(_xlpm.x=0,"",_xlpm.x)))</f>
        <v>Florideophyceae</v>
      </c>
      <c r="O1766" t="str">
        <f>IF($I1766="","",_xlfn.LET(_xlpm.x,VLOOKUP($I1766,'taxon-match_2026-08-31'!$A$2:$N$122,10,FALSE),IF(_xlpm.x=0,"",_xlpm.x)))</f>
        <v>Gigartinales</v>
      </c>
      <c r="P1766" t="str">
        <f>IF($I1766="","",_xlfn.LET(_xlpm.x,VLOOKUP($I1766,'taxon-match_2026-08-31'!$A$2:$N$122,11,FALSE),IF(_xlpm.x=0,"",_xlpm.x)))</f>
        <v>Gigartinaceae</v>
      </c>
      <c r="Q1766" t="str">
        <f>IF($I1766="","",_xlfn.LET(_xlpm.x,VLOOKUP($I1766,'taxon-match_2026-08-31'!$A$2:$N$122,12,FALSE),IF(_xlpm.x=0,"",_xlpm.x)))</f>
        <v>Gigartina</v>
      </c>
      <c r="R1766" t="str">
        <f>IF($I1766="","",_xlfn.LET(_xlpm.x,VLOOKUP($I1766,'taxon-match_2026-08-31'!$A$2:$N$122,14,FALSE),IF(_xlpm.x=0,"",_xlpm.x)))</f>
        <v>skottsbergii</v>
      </c>
      <c r="S1766" s="2" t="s">
        <v>2609</v>
      </c>
      <c r="T1766" s="69" t="s">
        <v>62</v>
      </c>
      <c r="U1766" s="69" t="s">
        <v>60</v>
      </c>
      <c r="X1766" t="str">
        <f>IF(T1766="","",_xlfn.LET(_xlpm.x,VLOOKUP(T1766,'Drop-down_menus'!$F$2:$G$16,2,FALSE),IF(_xlpm.x=0,"",_xlpm.x)))</f>
        <v>https://orcid.org/0000-0003-3696-4445</v>
      </c>
      <c r="Y1766" t="str">
        <f>IF(U1766="","",_xlfn.LET(_xlpm.x,VLOOKUP(U1766,'Drop-down_menus'!$F$2:$G$16,2,FALSE),IF(_xlpm.x=0,"",_xlpm.x)))</f>
        <v>https://orcid.org/0000-0002-9708-1761</v>
      </c>
      <c r="Z1766" t="str">
        <f>IF(V1766="","",_xlfn.LET(_xlpm.x,VLOOKUP(V1766,'Drop-down_menus'!$F$2:$G$16,2,FALSE),IF(_xlpm.x=0,"",_xlpm.x)))</f>
        <v/>
      </c>
      <c r="AA1766" t="str">
        <f>IF(W1766="","",_xlfn.LET(_xlpm.x,VLOOKUP(W1766,'Drop-down_menus'!$F$2:$G$16,2,FALSE),IF(_xlpm.x=0,"",_xlpm.x)))</f>
        <v/>
      </c>
      <c r="AB1766" t="s">
        <v>866</v>
      </c>
      <c r="AE1766" t="s">
        <v>867</v>
      </c>
      <c r="AH1766" s="70" t="s">
        <v>869</v>
      </c>
    </row>
    <row r="1767" spans="1:34" ht="15" x14ac:dyDescent="0.2">
      <c r="A1767" s="2" t="s">
        <v>84</v>
      </c>
      <c r="B1767">
        <v>417</v>
      </c>
      <c r="C1767">
        <v>3388</v>
      </c>
      <c r="D1767" s="69" t="s">
        <v>700</v>
      </c>
      <c r="F1767" s="70" t="s">
        <v>873</v>
      </c>
      <c r="H1767" s="70" t="s">
        <v>873</v>
      </c>
      <c r="I1767" t="s">
        <v>873</v>
      </c>
      <c r="J1767" t="str">
        <f>IF($I1767="","",_xlfn.LET(_xlpm.x,VLOOKUP($I1767,'taxon-match_2026-08-31'!$A$2:$N$122,6,FALSE),IF(_xlpm.x=0,"",_xlpm.x)))</f>
        <v>Setchell &amp; N.L.Gardner, 1936</v>
      </c>
      <c r="K1767" t="str">
        <f>IF($I1767="","",_xlfn.LET(_xlpm.x,VLOOKUP($I1767,'taxon-match_2026-08-31'!$A$2:$N$122,4,FALSE),IF(_xlpm.x=0,"",_xlpm.x)))</f>
        <v>urn:lsid:marinespecies.org:taxname:371735</v>
      </c>
      <c r="L1767" t="str">
        <f>IF($I1767="","",_xlfn.LET(_xlpm.x,VLOOKUP($I1767,'taxon-match_2026-08-31'!$A$2:$N$122,7,FALSE),IF(_xlpm.x=0,"",_xlpm.x)))</f>
        <v>Plantae</v>
      </c>
      <c r="M1767" t="str">
        <f>IF($I1767="","",_xlfn.LET(_xlpm.x,VLOOKUP($I1767,'taxon-match_2026-08-31'!$A$2:$N$122,8,FALSE),IF(_xlpm.x=0,"",_xlpm.x)))</f>
        <v>Rhodophyta</v>
      </c>
      <c r="N1767" t="str">
        <f>IF($I1767="","",_xlfn.LET(_xlpm.x,VLOOKUP($I1767,'taxon-match_2026-08-31'!$A$2:$N$122,9,FALSE),IF(_xlpm.x=0,"",_xlpm.x)))</f>
        <v>Florideophyceae</v>
      </c>
      <c r="O1767" t="str">
        <f>IF($I1767="","",_xlfn.LET(_xlpm.x,VLOOKUP($I1767,'taxon-match_2026-08-31'!$A$2:$N$122,10,FALSE),IF(_xlpm.x=0,"",_xlpm.x)))</f>
        <v>Gigartinales</v>
      </c>
      <c r="P1767" t="str">
        <f>IF($I1767="","",_xlfn.LET(_xlpm.x,VLOOKUP($I1767,'taxon-match_2026-08-31'!$A$2:$N$122,11,FALSE),IF(_xlpm.x=0,"",_xlpm.x)))</f>
        <v>Gigartinaceae</v>
      </c>
      <c r="Q1767" t="str">
        <f>IF($I1767="","",_xlfn.LET(_xlpm.x,VLOOKUP($I1767,'taxon-match_2026-08-31'!$A$2:$N$122,12,FALSE),IF(_xlpm.x=0,"",_xlpm.x)))</f>
        <v>Gigartina</v>
      </c>
      <c r="R1767" t="str">
        <f>IF($I1767="","",_xlfn.LET(_xlpm.x,VLOOKUP($I1767,'taxon-match_2026-08-31'!$A$2:$N$122,14,FALSE),IF(_xlpm.x=0,"",_xlpm.x)))</f>
        <v>skottsbergii</v>
      </c>
      <c r="S1767" s="2" t="s">
        <v>2609</v>
      </c>
      <c r="T1767" s="69" t="s">
        <v>62</v>
      </c>
      <c r="U1767" s="69" t="s">
        <v>60</v>
      </c>
      <c r="X1767" t="str">
        <f>IF(T1767="","",_xlfn.LET(_xlpm.x,VLOOKUP(T1767,'Drop-down_menus'!$F$2:$G$16,2,FALSE),IF(_xlpm.x=0,"",_xlpm.x)))</f>
        <v>https://orcid.org/0000-0003-3696-4445</v>
      </c>
      <c r="Y1767" t="str">
        <f>IF(U1767="","",_xlfn.LET(_xlpm.x,VLOOKUP(U1767,'Drop-down_menus'!$F$2:$G$16,2,FALSE),IF(_xlpm.x=0,"",_xlpm.x)))</f>
        <v>https://orcid.org/0000-0002-9708-1761</v>
      </c>
      <c r="Z1767" t="str">
        <f>IF(V1767="","",_xlfn.LET(_xlpm.x,VLOOKUP(V1767,'Drop-down_menus'!$F$2:$G$16,2,FALSE),IF(_xlpm.x=0,"",_xlpm.x)))</f>
        <v/>
      </c>
      <c r="AA1767" t="str">
        <f>IF(W1767="","",_xlfn.LET(_xlpm.x,VLOOKUP(W1767,'Drop-down_menus'!$F$2:$G$16,2,FALSE),IF(_xlpm.x=0,"",_xlpm.x)))</f>
        <v/>
      </c>
      <c r="AB1767" t="s">
        <v>866</v>
      </c>
      <c r="AE1767" t="s">
        <v>867</v>
      </c>
      <c r="AH1767" s="70" t="s">
        <v>869</v>
      </c>
    </row>
    <row r="1768" spans="1:34" ht="15" x14ac:dyDescent="0.2">
      <c r="A1768" s="2" t="s">
        <v>181</v>
      </c>
      <c r="B1768">
        <v>1093</v>
      </c>
      <c r="C1768">
        <v>3394</v>
      </c>
      <c r="D1768" s="69" t="s">
        <v>700</v>
      </c>
      <c r="F1768" s="70" t="s">
        <v>874</v>
      </c>
      <c r="H1768" s="70" t="s">
        <v>874</v>
      </c>
      <c r="I1768" t="s">
        <v>874</v>
      </c>
      <c r="J1768" t="str">
        <f>IF($I1768="","",_xlfn.LET(_xlpm.x,VLOOKUP($I1768,'taxon-match_2026-08-31'!$A$2:$N$122,6,FALSE),IF(_xlpm.x=0,"",_xlpm.x)))</f>
        <v>(A.Gepp &amp; E.S.Gepp) Zinova, 1959</v>
      </c>
      <c r="K1768" t="str">
        <f>IF($I1768="","",_xlfn.LET(_xlpm.x,VLOOKUP($I1768,'taxon-match_2026-08-31'!$A$2:$N$122,4,FALSE),IF(_xlpm.x=0,"",_xlpm.x)))</f>
        <v>urn:lsid:marinespecies.org:taxname:325517</v>
      </c>
      <c r="L1768" t="str">
        <f>IF($I1768="","",_xlfn.LET(_xlpm.x,VLOOKUP($I1768,'taxon-match_2026-08-31'!$A$2:$N$122,7,FALSE),IF(_xlpm.x=0,"",_xlpm.x)))</f>
        <v>Chromista</v>
      </c>
      <c r="M1768" t="str">
        <f>IF($I1768="","",_xlfn.LET(_xlpm.x,VLOOKUP($I1768,'taxon-match_2026-08-31'!$A$2:$N$122,8,FALSE),IF(_xlpm.x=0,"",_xlpm.x)))</f>
        <v>Ochrophyta</v>
      </c>
      <c r="N1768" t="str">
        <f>IF($I1768="","",_xlfn.LET(_xlpm.x,VLOOKUP($I1768,'taxon-match_2026-08-31'!$A$2:$N$122,9,FALSE),IF(_xlpm.x=0,"",_xlpm.x)))</f>
        <v>Phaeophyceae</v>
      </c>
      <c r="O1768" t="str">
        <f>IF($I1768="","",_xlfn.LET(_xlpm.x,VLOOKUP($I1768,'taxon-match_2026-08-31'!$A$2:$N$122,10,FALSE),IF(_xlpm.x=0,"",_xlpm.x)))</f>
        <v>Desmarestiales</v>
      </c>
      <c r="P1768" t="str">
        <f>IF($I1768="","",_xlfn.LET(_xlpm.x,VLOOKUP($I1768,'taxon-match_2026-08-31'!$A$2:$N$122,11,FALSE),IF(_xlpm.x=0,"",_xlpm.x)))</f>
        <v>Desmarestiaceae</v>
      </c>
      <c r="Q1768" t="str">
        <f>IF($I1768="","",_xlfn.LET(_xlpm.x,VLOOKUP($I1768,'taxon-match_2026-08-31'!$A$2:$N$122,12,FALSE),IF(_xlpm.x=0,"",_xlpm.x)))</f>
        <v>Himantothallus</v>
      </c>
      <c r="R1768" t="str">
        <f>IF($I1768="","",_xlfn.LET(_xlpm.x,VLOOKUP($I1768,'taxon-match_2026-08-31'!$A$2:$N$122,14,FALSE),IF(_xlpm.x=0,"",_xlpm.x)))</f>
        <v>grandifolius</v>
      </c>
      <c r="S1768" s="2" t="s">
        <v>2609</v>
      </c>
      <c r="T1768" s="69" t="s">
        <v>62</v>
      </c>
      <c r="U1768" s="69" t="s">
        <v>60</v>
      </c>
      <c r="X1768" t="str">
        <f>IF(T1768="","",_xlfn.LET(_xlpm.x,VLOOKUP(T1768,'Drop-down_menus'!$F$2:$G$16,2,FALSE),IF(_xlpm.x=0,"",_xlpm.x)))</f>
        <v>https://orcid.org/0000-0003-3696-4445</v>
      </c>
      <c r="Y1768" t="str">
        <f>IF(U1768="","",_xlfn.LET(_xlpm.x,VLOOKUP(U1768,'Drop-down_menus'!$F$2:$G$16,2,FALSE),IF(_xlpm.x=0,"",_xlpm.x)))</f>
        <v>https://orcid.org/0000-0002-9708-1761</v>
      </c>
      <c r="Z1768" t="str">
        <f>IF(V1768="","",_xlfn.LET(_xlpm.x,VLOOKUP(V1768,'Drop-down_menus'!$F$2:$G$16,2,FALSE),IF(_xlpm.x=0,"",_xlpm.x)))</f>
        <v/>
      </c>
      <c r="AA1768" t="str">
        <f>IF(W1768="","",_xlfn.LET(_xlpm.x,VLOOKUP(W1768,'Drop-down_menus'!$F$2:$G$16,2,FALSE),IF(_xlpm.x=0,"",_xlpm.x)))</f>
        <v/>
      </c>
      <c r="AB1768" t="s">
        <v>866</v>
      </c>
      <c r="AE1768" t="s">
        <v>867</v>
      </c>
      <c r="AH1768" s="70" t="s">
        <v>869</v>
      </c>
    </row>
    <row r="1769" spans="1:34" ht="15" x14ac:dyDescent="0.2">
      <c r="A1769" s="2" t="s">
        <v>181</v>
      </c>
      <c r="B1769">
        <v>1104</v>
      </c>
      <c r="C1769">
        <v>3395</v>
      </c>
      <c r="D1769" s="69" t="s">
        <v>700</v>
      </c>
      <c r="F1769" s="70" t="s">
        <v>874</v>
      </c>
      <c r="H1769" s="70" t="s">
        <v>874</v>
      </c>
      <c r="I1769" t="s">
        <v>874</v>
      </c>
      <c r="J1769" t="str">
        <f>IF($I1769="","",_xlfn.LET(_xlpm.x,VLOOKUP($I1769,'taxon-match_2026-08-31'!$A$2:$N$122,6,FALSE),IF(_xlpm.x=0,"",_xlpm.x)))</f>
        <v>(A.Gepp &amp; E.S.Gepp) Zinova, 1959</v>
      </c>
      <c r="K1769" t="str">
        <f>IF($I1769="","",_xlfn.LET(_xlpm.x,VLOOKUP($I1769,'taxon-match_2026-08-31'!$A$2:$N$122,4,FALSE),IF(_xlpm.x=0,"",_xlpm.x)))</f>
        <v>urn:lsid:marinespecies.org:taxname:325517</v>
      </c>
      <c r="L1769" t="str">
        <f>IF($I1769="","",_xlfn.LET(_xlpm.x,VLOOKUP($I1769,'taxon-match_2026-08-31'!$A$2:$N$122,7,FALSE),IF(_xlpm.x=0,"",_xlpm.x)))</f>
        <v>Chromista</v>
      </c>
      <c r="M1769" t="str">
        <f>IF($I1769="","",_xlfn.LET(_xlpm.x,VLOOKUP($I1769,'taxon-match_2026-08-31'!$A$2:$N$122,8,FALSE),IF(_xlpm.x=0,"",_xlpm.x)))</f>
        <v>Ochrophyta</v>
      </c>
      <c r="N1769" t="str">
        <f>IF($I1769="","",_xlfn.LET(_xlpm.x,VLOOKUP($I1769,'taxon-match_2026-08-31'!$A$2:$N$122,9,FALSE),IF(_xlpm.x=0,"",_xlpm.x)))</f>
        <v>Phaeophyceae</v>
      </c>
      <c r="O1769" t="str">
        <f>IF($I1769="","",_xlfn.LET(_xlpm.x,VLOOKUP($I1769,'taxon-match_2026-08-31'!$A$2:$N$122,10,FALSE),IF(_xlpm.x=0,"",_xlpm.x)))</f>
        <v>Desmarestiales</v>
      </c>
      <c r="P1769" t="str">
        <f>IF($I1769="","",_xlfn.LET(_xlpm.x,VLOOKUP($I1769,'taxon-match_2026-08-31'!$A$2:$N$122,11,FALSE),IF(_xlpm.x=0,"",_xlpm.x)))</f>
        <v>Desmarestiaceae</v>
      </c>
      <c r="Q1769" t="str">
        <f>IF($I1769="","",_xlfn.LET(_xlpm.x,VLOOKUP($I1769,'taxon-match_2026-08-31'!$A$2:$N$122,12,FALSE),IF(_xlpm.x=0,"",_xlpm.x)))</f>
        <v>Himantothallus</v>
      </c>
      <c r="R1769" t="str">
        <f>IF($I1769="","",_xlfn.LET(_xlpm.x,VLOOKUP($I1769,'taxon-match_2026-08-31'!$A$2:$N$122,14,FALSE),IF(_xlpm.x=0,"",_xlpm.x)))</f>
        <v>grandifolius</v>
      </c>
      <c r="S1769" s="2" t="s">
        <v>2609</v>
      </c>
      <c r="T1769" s="69" t="s">
        <v>62</v>
      </c>
      <c r="U1769" s="69" t="s">
        <v>60</v>
      </c>
      <c r="X1769" t="str">
        <f>IF(T1769="","",_xlfn.LET(_xlpm.x,VLOOKUP(T1769,'Drop-down_menus'!$F$2:$G$16,2,FALSE),IF(_xlpm.x=0,"",_xlpm.x)))</f>
        <v>https://orcid.org/0000-0003-3696-4445</v>
      </c>
      <c r="Y1769" t="str">
        <f>IF(U1769="","",_xlfn.LET(_xlpm.x,VLOOKUP(U1769,'Drop-down_menus'!$F$2:$G$16,2,FALSE),IF(_xlpm.x=0,"",_xlpm.x)))</f>
        <v>https://orcid.org/0000-0002-9708-1761</v>
      </c>
      <c r="Z1769" t="str">
        <f>IF(V1769="","",_xlfn.LET(_xlpm.x,VLOOKUP(V1769,'Drop-down_menus'!$F$2:$G$16,2,FALSE),IF(_xlpm.x=0,"",_xlpm.x)))</f>
        <v/>
      </c>
      <c r="AA1769" t="str">
        <f>IF(W1769="","",_xlfn.LET(_xlpm.x,VLOOKUP(W1769,'Drop-down_menus'!$F$2:$G$16,2,FALSE),IF(_xlpm.x=0,"",_xlpm.x)))</f>
        <v/>
      </c>
      <c r="AB1769" t="s">
        <v>866</v>
      </c>
      <c r="AE1769" t="s">
        <v>867</v>
      </c>
      <c r="AH1769" s="70" t="s">
        <v>869</v>
      </c>
    </row>
    <row r="1770" spans="1:34" ht="15" x14ac:dyDescent="0.2">
      <c r="A1770" s="2" t="s">
        <v>181</v>
      </c>
      <c r="B1770">
        <v>1164</v>
      </c>
      <c r="C1770">
        <v>3396</v>
      </c>
      <c r="D1770" s="69" t="s">
        <v>700</v>
      </c>
      <c r="F1770" s="70" t="s">
        <v>874</v>
      </c>
      <c r="H1770" s="70" t="s">
        <v>874</v>
      </c>
      <c r="I1770" t="s">
        <v>874</v>
      </c>
      <c r="J1770" t="str">
        <f>IF($I1770="","",_xlfn.LET(_xlpm.x,VLOOKUP($I1770,'taxon-match_2026-08-31'!$A$2:$N$122,6,FALSE),IF(_xlpm.x=0,"",_xlpm.x)))</f>
        <v>(A.Gepp &amp; E.S.Gepp) Zinova, 1959</v>
      </c>
      <c r="K1770" t="str">
        <f>IF($I1770="","",_xlfn.LET(_xlpm.x,VLOOKUP($I1770,'taxon-match_2026-08-31'!$A$2:$N$122,4,FALSE),IF(_xlpm.x=0,"",_xlpm.x)))</f>
        <v>urn:lsid:marinespecies.org:taxname:325517</v>
      </c>
      <c r="L1770" t="str">
        <f>IF($I1770="","",_xlfn.LET(_xlpm.x,VLOOKUP($I1770,'taxon-match_2026-08-31'!$A$2:$N$122,7,FALSE),IF(_xlpm.x=0,"",_xlpm.x)))</f>
        <v>Chromista</v>
      </c>
      <c r="M1770" t="str">
        <f>IF($I1770="","",_xlfn.LET(_xlpm.x,VLOOKUP($I1770,'taxon-match_2026-08-31'!$A$2:$N$122,8,FALSE),IF(_xlpm.x=0,"",_xlpm.x)))</f>
        <v>Ochrophyta</v>
      </c>
      <c r="N1770" t="str">
        <f>IF($I1770="","",_xlfn.LET(_xlpm.x,VLOOKUP($I1770,'taxon-match_2026-08-31'!$A$2:$N$122,9,FALSE),IF(_xlpm.x=0,"",_xlpm.x)))</f>
        <v>Phaeophyceae</v>
      </c>
      <c r="O1770" t="str">
        <f>IF($I1770="","",_xlfn.LET(_xlpm.x,VLOOKUP($I1770,'taxon-match_2026-08-31'!$A$2:$N$122,10,FALSE),IF(_xlpm.x=0,"",_xlpm.x)))</f>
        <v>Desmarestiales</v>
      </c>
      <c r="P1770" t="str">
        <f>IF($I1770="","",_xlfn.LET(_xlpm.x,VLOOKUP($I1770,'taxon-match_2026-08-31'!$A$2:$N$122,11,FALSE),IF(_xlpm.x=0,"",_xlpm.x)))</f>
        <v>Desmarestiaceae</v>
      </c>
      <c r="Q1770" t="str">
        <f>IF($I1770="","",_xlfn.LET(_xlpm.x,VLOOKUP($I1770,'taxon-match_2026-08-31'!$A$2:$N$122,12,FALSE),IF(_xlpm.x=0,"",_xlpm.x)))</f>
        <v>Himantothallus</v>
      </c>
      <c r="R1770" t="str">
        <f>IF($I1770="","",_xlfn.LET(_xlpm.x,VLOOKUP($I1770,'taxon-match_2026-08-31'!$A$2:$N$122,14,FALSE),IF(_xlpm.x=0,"",_xlpm.x)))</f>
        <v>grandifolius</v>
      </c>
      <c r="S1770" s="2" t="s">
        <v>2609</v>
      </c>
      <c r="T1770" s="69" t="s">
        <v>62</v>
      </c>
      <c r="U1770" s="69" t="s">
        <v>60</v>
      </c>
      <c r="X1770" t="str">
        <f>IF(T1770="","",_xlfn.LET(_xlpm.x,VLOOKUP(T1770,'Drop-down_menus'!$F$2:$G$16,2,FALSE),IF(_xlpm.x=0,"",_xlpm.x)))</f>
        <v>https://orcid.org/0000-0003-3696-4445</v>
      </c>
      <c r="Y1770" t="str">
        <f>IF(U1770="","",_xlfn.LET(_xlpm.x,VLOOKUP(U1770,'Drop-down_menus'!$F$2:$G$16,2,FALSE),IF(_xlpm.x=0,"",_xlpm.x)))</f>
        <v>https://orcid.org/0000-0002-9708-1761</v>
      </c>
      <c r="Z1770" t="str">
        <f>IF(V1770="","",_xlfn.LET(_xlpm.x,VLOOKUP(V1770,'Drop-down_menus'!$F$2:$G$16,2,FALSE),IF(_xlpm.x=0,"",_xlpm.x)))</f>
        <v/>
      </c>
      <c r="AA1770" t="str">
        <f>IF(W1770="","",_xlfn.LET(_xlpm.x,VLOOKUP(W1770,'Drop-down_menus'!$F$2:$G$16,2,FALSE),IF(_xlpm.x=0,"",_xlpm.x)))</f>
        <v/>
      </c>
      <c r="AB1770" t="s">
        <v>866</v>
      </c>
      <c r="AE1770" t="s">
        <v>867</v>
      </c>
      <c r="AH1770" s="70" t="s">
        <v>869</v>
      </c>
    </row>
    <row r="1771" spans="1:34" ht="15" x14ac:dyDescent="0.2">
      <c r="A1771" s="2" t="s">
        <v>253</v>
      </c>
      <c r="B1771">
        <v>1931</v>
      </c>
      <c r="C1771">
        <v>3397</v>
      </c>
      <c r="D1771" s="69" t="s">
        <v>700</v>
      </c>
      <c r="F1771" s="70" t="s">
        <v>874</v>
      </c>
      <c r="H1771" s="70" t="s">
        <v>874</v>
      </c>
      <c r="I1771" t="s">
        <v>874</v>
      </c>
      <c r="J1771" t="str">
        <f>IF($I1771="","",_xlfn.LET(_xlpm.x,VLOOKUP($I1771,'taxon-match_2026-08-31'!$A$2:$N$122,6,FALSE),IF(_xlpm.x=0,"",_xlpm.x)))</f>
        <v>(A.Gepp &amp; E.S.Gepp) Zinova, 1959</v>
      </c>
      <c r="K1771" t="str">
        <f>IF($I1771="","",_xlfn.LET(_xlpm.x,VLOOKUP($I1771,'taxon-match_2026-08-31'!$A$2:$N$122,4,FALSE),IF(_xlpm.x=0,"",_xlpm.x)))</f>
        <v>urn:lsid:marinespecies.org:taxname:325517</v>
      </c>
      <c r="L1771" t="str">
        <f>IF($I1771="","",_xlfn.LET(_xlpm.x,VLOOKUP($I1771,'taxon-match_2026-08-31'!$A$2:$N$122,7,FALSE),IF(_xlpm.x=0,"",_xlpm.x)))</f>
        <v>Chromista</v>
      </c>
      <c r="M1771" t="str">
        <f>IF($I1771="","",_xlfn.LET(_xlpm.x,VLOOKUP($I1771,'taxon-match_2026-08-31'!$A$2:$N$122,8,FALSE),IF(_xlpm.x=0,"",_xlpm.x)))</f>
        <v>Ochrophyta</v>
      </c>
      <c r="N1771" t="str">
        <f>IF($I1771="","",_xlfn.LET(_xlpm.x,VLOOKUP($I1771,'taxon-match_2026-08-31'!$A$2:$N$122,9,FALSE),IF(_xlpm.x=0,"",_xlpm.x)))</f>
        <v>Phaeophyceae</v>
      </c>
      <c r="O1771" t="str">
        <f>IF($I1771="","",_xlfn.LET(_xlpm.x,VLOOKUP($I1771,'taxon-match_2026-08-31'!$A$2:$N$122,10,FALSE),IF(_xlpm.x=0,"",_xlpm.x)))</f>
        <v>Desmarestiales</v>
      </c>
      <c r="P1771" t="str">
        <f>IF($I1771="","",_xlfn.LET(_xlpm.x,VLOOKUP($I1771,'taxon-match_2026-08-31'!$A$2:$N$122,11,FALSE),IF(_xlpm.x=0,"",_xlpm.x)))</f>
        <v>Desmarestiaceae</v>
      </c>
      <c r="Q1771" t="str">
        <f>IF($I1771="","",_xlfn.LET(_xlpm.x,VLOOKUP($I1771,'taxon-match_2026-08-31'!$A$2:$N$122,12,FALSE),IF(_xlpm.x=0,"",_xlpm.x)))</f>
        <v>Himantothallus</v>
      </c>
      <c r="R1771" t="str">
        <f>IF($I1771="","",_xlfn.LET(_xlpm.x,VLOOKUP($I1771,'taxon-match_2026-08-31'!$A$2:$N$122,14,FALSE),IF(_xlpm.x=0,"",_xlpm.x)))</f>
        <v>grandifolius</v>
      </c>
      <c r="S1771" s="2" t="s">
        <v>2609</v>
      </c>
      <c r="T1771" s="69" t="s">
        <v>62</v>
      </c>
      <c r="U1771" s="69" t="s">
        <v>60</v>
      </c>
      <c r="X1771" t="str">
        <f>IF(T1771="","",_xlfn.LET(_xlpm.x,VLOOKUP(T1771,'Drop-down_menus'!$F$2:$G$16,2,FALSE),IF(_xlpm.x=0,"",_xlpm.x)))</f>
        <v>https://orcid.org/0000-0003-3696-4445</v>
      </c>
      <c r="Y1771" t="str">
        <f>IF(U1771="","",_xlfn.LET(_xlpm.x,VLOOKUP(U1771,'Drop-down_menus'!$F$2:$G$16,2,FALSE),IF(_xlpm.x=0,"",_xlpm.x)))</f>
        <v>https://orcid.org/0000-0002-9708-1761</v>
      </c>
      <c r="Z1771" t="str">
        <f>IF(V1771="","",_xlfn.LET(_xlpm.x,VLOOKUP(V1771,'Drop-down_menus'!$F$2:$G$16,2,FALSE),IF(_xlpm.x=0,"",_xlpm.x)))</f>
        <v/>
      </c>
      <c r="AA1771" t="str">
        <f>IF(W1771="","",_xlfn.LET(_xlpm.x,VLOOKUP(W1771,'Drop-down_menus'!$F$2:$G$16,2,FALSE),IF(_xlpm.x=0,"",_xlpm.x)))</f>
        <v/>
      </c>
      <c r="AB1771" t="s">
        <v>866</v>
      </c>
      <c r="AE1771" t="s">
        <v>867</v>
      </c>
      <c r="AH1771" s="70" t="s">
        <v>869</v>
      </c>
    </row>
    <row r="1772" spans="1:34" ht="15" x14ac:dyDescent="0.2">
      <c r="A1772" s="2" t="s">
        <v>253</v>
      </c>
      <c r="B1772">
        <v>1932</v>
      </c>
      <c r="C1772">
        <v>3369</v>
      </c>
      <c r="D1772" s="69" t="s">
        <v>700</v>
      </c>
      <c r="F1772" s="70" t="s">
        <v>874</v>
      </c>
      <c r="H1772" s="70" t="s">
        <v>874</v>
      </c>
      <c r="I1772" t="s">
        <v>874</v>
      </c>
      <c r="J1772" t="str">
        <f>IF($I1772="","",_xlfn.LET(_xlpm.x,VLOOKUP($I1772,'taxon-match_2026-08-31'!$A$2:$N$122,6,FALSE),IF(_xlpm.x=0,"",_xlpm.x)))</f>
        <v>(A.Gepp &amp; E.S.Gepp) Zinova, 1959</v>
      </c>
      <c r="K1772" t="str">
        <f>IF($I1772="","",_xlfn.LET(_xlpm.x,VLOOKUP($I1772,'taxon-match_2026-08-31'!$A$2:$N$122,4,FALSE),IF(_xlpm.x=0,"",_xlpm.x)))</f>
        <v>urn:lsid:marinespecies.org:taxname:325517</v>
      </c>
      <c r="L1772" t="str">
        <f>IF($I1772="","",_xlfn.LET(_xlpm.x,VLOOKUP($I1772,'taxon-match_2026-08-31'!$A$2:$N$122,7,FALSE),IF(_xlpm.x=0,"",_xlpm.x)))</f>
        <v>Chromista</v>
      </c>
      <c r="M1772" t="str">
        <f>IF($I1772="","",_xlfn.LET(_xlpm.x,VLOOKUP($I1772,'taxon-match_2026-08-31'!$A$2:$N$122,8,FALSE),IF(_xlpm.x=0,"",_xlpm.x)))</f>
        <v>Ochrophyta</v>
      </c>
      <c r="N1772" t="str">
        <f>IF($I1772="","",_xlfn.LET(_xlpm.x,VLOOKUP($I1772,'taxon-match_2026-08-31'!$A$2:$N$122,9,FALSE),IF(_xlpm.x=0,"",_xlpm.x)))</f>
        <v>Phaeophyceae</v>
      </c>
      <c r="O1772" t="str">
        <f>IF($I1772="","",_xlfn.LET(_xlpm.x,VLOOKUP($I1772,'taxon-match_2026-08-31'!$A$2:$N$122,10,FALSE),IF(_xlpm.x=0,"",_xlpm.x)))</f>
        <v>Desmarestiales</v>
      </c>
      <c r="P1772" t="str">
        <f>IF($I1772="","",_xlfn.LET(_xlpm.x,VLOOKUP($I1772,'taxon-match_2026-08-31'!$A$2:$N$122,11,FALSE),IF(_xlpm.x=0,"",_xlpm.x)))</f>
        <v>Desmarestiaceae</v>
      </c>
      <c r="Q1772" t="str">
        <f>IF($I1772="","",_xlfn.LET(_xlpm.x,VLOOKUP($I1772,'taxon-match_2026-08-31'!$A$2:$N$122,12,FALSE),IF(_xlpm.x=0,"",_xlpm.x)))</f>
        <v>Himantothallus</v>
      </c>
      <c r="R1772" t="str">
        <f>IF($I1772="","",_xlfn.LET(_xlpm.x,VLOOKUP($I1772,'taxon-match_2026-08-31'!$A$2:$N$122,14,FALSE),IF(_xlpm.x=0,"",_xlpm.x)))</f>
        <v>grandifolius</v>
      </c>
      <c r="S1772" s="2" t="s">
        <v>2609</v>
      </c>
      <c r="T1772" s="69" t="s">
        <v>62</v>
      </c>
      <c r="U1772" s="69" t="s">
        <v>60</v>
      </c>
      <c r="X1772" t="str">
        <f>IF(T1772="","",_xlfn.LET(_xlpm.x,VLOOKUP(T1772,'Drop-down_menus'!$F$2:$G$16,2,FALSE),IF(_xlpm.x=0,"",_xlpm.x)))</f>
        <v>https://orcid.org/0000-0003-3696-4445</v>
      </c>
      <c r="Y1772" t="str">
        <f>IF(U1772="","",_xlfn.LET(_xlpm.x,VLOOKUP(U1772,'Drop-down_menus'!$F$2:$G$16,2,FALSE),IF(_xlpm.x=0,"",_xlpm.x)))</f>
        <v>https://orcid.org/0000-0002-9708-1761</v>
      </c>
      <c r="Z1772" t="str">
        <f>IF(V1772="","",_xlfn.LET(_xlpm.x,VLOOKUP(V1772,'Drop-down_menus'!$F$2:$G$16,2,FALSE),IF(_xlpm.x=0,"",_xlpm.x)))</f>
        <v/>
      </c>
      <c r="AA1772" t="str">
        <f>IF(W1772="","",_xlfn.LET(_xlpm.x,VLOOKUP(W1772,'Drop-down_menus'!$F$2:$G$16,2,FALSE),IF(_xlpm.x=0,"",_xlpm.x)))</f>
        <v/>
      </c>
      <c r="AB1772" t="s">
        <v>866</v>
      </c>
      <c r="AE1772" t="s">
        <v>867</v>
      </c>
      <c r="AH1772" s="70" t="s">
        <v>869</v>
      </c>
    </row>
    <row r="1773" spans="1:34" ht="15" x14ac:dyDescent="0.2">
      <c r="A1773" s="2" t="s">
        <v>253</v>
      </c>
      <c r="B1773">
        <v>1933</v>
      </c>
      <c r="C1773">
        <v>3371</v>
      </c>
      <c r="D1773" s="69" t="s">
        <v>700</v>
      </c>
      <c r="F1773" s="70" t="s">
        <v>874</v>
      </c>
      <c r="H1773" s="70" t="s">
        <v>874</v>
      </c>
      <c r="I1773" t="s">
        <v>874</v>
      </c>
      <c r="J1773" t="str">
        <f>IF($I1773="","",_xlfn.LET(_xlpm.x,VLOOKUP($I1773,'taxon-match_2026-08-31'!$A$2:$N$122,6,FALSE),IF(_xlpm.x=0,"",_xlpm.x)))</f>
        <v>(A.Gepp &amp; E.S.Gepp) Zinova, 1959</v>
      </c>
      <c r="K1773" t="str">
        <f>IF($I1773="","",_xlfn.LET(_xlpm.x,VLOOKUP($I1773,'taxon-match_2026-08-31'!$A$2:$N$122,4,FALSE),IF(_xlpm.x=0,"",_xlpm.x)))</f>
        <v>urn:lsid:marinespecies.org:taxname:325517</v>
      </c>
      <c r="L1773" t="str">
        <f>IF($I1773="","",_xlfn.LET(_xlpm.x,VLOOKUP($I1773,'taxon-match_2026-08-31'!$A$2:$N$122,7,FALSE),IF(_xlpm.x=0,"",_xlpm.x)))</f>
        <v>Chromista</v>
      </c>
      <c r="M1773" t="str">
        <f>IF($I1773="","",_xlfn.LET(_xlpm.x,VLOOKUP($I1773,'taxon-match_2026-08-31'!$A$2:$N$122,8,FALSE),IF(_xlpm.x=0,"",_xlpm.x)))</f>
        <v>Ochrophyta</v>
      </c>
      <c r="N1773" t="str">
        <f>IF($I1773="","",_xlfn.LET(_xlpm.x,VLOOKUP($I1773,'taxon-match_2026-08-31'!$A$2:$N$122,9,FALSE),IF(_xlpm.x=0,"",_xlpm.x)))</f>
        <v>Phaeophyceae</v>
      </c>
      <c r="O1773" t="str">
        <f>IF($I1773="","",_xlfn.LET(_xlpm.x,VLOOKUP($I1773,'taxon-match_2026-08-31'!$A$2:$N$122,10,FALSE),IF(_xlpm.x=0,"",_xlpm.x)))</f>
        <v>Desmarestiales</v>
      </c>
      <c r="P1773" t="str">
        <f>IF($I1773="","",_xlfn.LET(_xlpm.x,VLOOKUP($I1773,'taxon-match_2026-08-31'!$A$2:$N$122,11,FALSE),IF(_xlpm.x=0,"",_xlpm.x)))</f>
        <v>Desmarestiaceae</v>
      </c>
      <c r="Q1773" t="str">
        <f>IF($I1773="","",_xlfn.LET(_xlpm.x,VLOOKUP($I1773,'taxon-match_2026-08-31'!$A$2:$N$122,12,FALSE),IF(_xlpm.x=0,"",_xlpm.x)))</f>
        <v>Himantothallus</v>
      </c>
      <c r="R1773" t="str">
        <f>IF($I1773="","",_xlfn.LET(_xlpm.x,VLOOKUP($I1773,'taxon-match_2026-08-31'!$A$2:$N$122,14,FALSE),IF(_xlpm.x=0,"",_xlpm.x)))</f>
        <v>grandifolius</v>
      </c>
      <c r="S1773" s="2" t="s">
        <v>2609</v>
      </c>
      <c r="T1773" s="69" t="s">
        <v>62</v>
      </c>
      <c r="U1773" s="69" t="s">
        <v>60</v>
      </c>
      <c r="X1773" t="str">
        <f>IF(T1773="","",_xlfn.LET(_xlpm.x,VLOOKUP(T1773,'Drop-down_menus'!$F$2:$G$16,2,FALSE),IF(_xlpm.x=0,"",_xlpm.x)))</f>
        <v>https://orcid.org/0000-0003-3696-4445</v>
      </c>
      <c r="Y1773" t="str">
        <f>IF(U1773="","",_xlfn.LET(_xlpm.x,VLOOKUP(U1773,'Drop-down_menus'!$F$2:$G$16,2,FALSE),IF(_xlpm.x=0,"",_xlpm.x)))</f>
        <v>https://orcid.org/0000-0002-9708-1761</v>
      </c>
      <c r="Z1773" t="str">
        <f>IF(V1773="","",_xlfn.LET(_xlpm.x,VLOOKUP(V1773,'Drop-down_menus'!$F$2:$G$16,2,FALSE),IF(_xlpm.x=0,"",_xlpm.x)))</f>
        <v/>
      </c>
      <c r="AA1773" t="str">
        <f>IF(W1773="","",_xlfn.LET(_xlpm.x,VLOOKUP(W1773,'Drop-down_menus'!$F$2:$G$16,2,FALSE),IF(_xlpm.x=0,"",_xlpm.x)))</f>
        <v/>
      </c>
      <c r="AB1773" t="s">
        <v>866</v>
      </c>
      <c r="AE1773" t="s">
        <v>867</v>
      </c>
      <c r="AH1773" s="70" t="s">
        <v>869</v>
      </c>
    </row>
    <row r="1774" spans="1:34" ht="15" x14ac:dyDescent="0.2">
      <c r="A1774" s="2" t="s">
        <v>298</v>
      </c>
      <c r="B1774">
        <v>2802</v>
      </c>
      <c r="C1774">
        <v>3408</v>
      </c>
      <c r="D1774" s="69" t="s">
        <v>700</v>
      </c>
      <c r="F1774" s="70" t="s">
        <v>874</v>
      </c>
      <c r="H1774" s="70" t="s">
        <v>874</v>
      </c>
      <c r="I1774" t="s">
        <v>874</v>
      </c>
      <c r="J1774" t="str">
        <f>IF($I1774="","",_xlfn.LET(_xlpm.x,VLOOKUP($I1774,'taxon-match_2026-08-31'!$A$2:$N$122,6,FALSE),IF(_xlpm.x=0,"",_xlpm.x)))</f>
        <v>(A.Gepp &amp; E.S.Gepp) Zinova, 1959</v>
      </c>
      <c r="K1774" t="str">
        <f>IF($I1774="","",_xlfn.LET(_xlpm.x,VLOOKUP($I1774,'taxon-match_2026-08-31'!$A$2:$N$122,4,FALSE),IF(_xlpm.x=0,"",_xlpm.x)))</f>
        <v>urn:lsid:marinespecies.org:taxname:325517</v>
      </c>
      <c r="L1774" t="str">
        <f>IF($I1774="","",_xlfn.LET(_xlpm.x,VLOOKUP($I1774,'taxon-match_2026-08-31'!$A$2:$N$122,7,FALSE),IF(_xlpm.x=0,"",_xlpm.x)))</f>
        <v>Chromista</v>
      </c>
      <c r="M1774" t="str">
        <f>IF($I1774="","",_xlfn.LET(_xlpm.x,VLOOKUP($I1774,'taxon-match_2026-08-31'!$A$2:$N$122,8,FALSE),IF(_xlpm.x=0,"",_xlpm.x)))</f>
        <v>Ochrophyta</v>
      </c>
      <c r="N1774" t="str">
        <f>IF($I1774="","",_xlfn.LET(_xlpm.x,VLOOKUP($I1774,'taxon-match_2026-08-31'!$A$2:$N$122,9,FALSE),IF(_xlpm.x=0,"",_xlpm.x)))</f>
        <v>Phaeophyceae</v>
      </c>
      <c r="O1774" t="str">
        <f>IF($I1774="","",_xlfn.LET(_xlpm.x,VLOOKUP($I1774,'taxon-match_2026-08-31'!$A$2:$N$122,10,FALSE),IF(_xlpm.x=0,"",_xlpm.x)))</f>
        <v>Desmarestiales</v>
      </c>
      <c r="P1774" t="str">
        <f>IF($I1774="","",_xlfn.LET(_xlpm.x,VLOOKUP($I1774,'taxon-match_2026-08-31'!$A$2:$N$122,11,FALSE),IF(_xlpm.x=0,"",_xlpm.x)))</f>
        <v>Desmarestiaceae</v>
      </c>
      <c r="Q1774" t="str">
        <f>IF($I1774="","",_xlfn.LET(_xlpm.x,VLOOKUP($I1774,'taxon-match_2026-08-31'!$A$2:$N$122,12,FALSE),IF(_xlpm.x=0,"",_xlpm.x)))</f>
        <v>Himantothallus</v>
      </c>
      <c r="R1774" t="str">
        <f>IF($I1774="","",_xlfn.LET(_xlpm.x,VLOOKUP($I1774,'taxon-match_2026-08-31'!$A$2:$N$122,14,FALSE),IF(_xlpm.x=0,"",_xlpm.x)))</f>
        <v>grandifolius</v>
      </c>
      <c r="S1774" s="2" t="s">
        <v>2609</v>
      </c>
      <c r="T1774" s="69" t="s">
        <v>62</v>
      </c>
      <c r="U1774" s="69" t="s">
        <v>60</v>
      </c>
      <c r="X1774" t="str">
        <f>IF(T1774="","",_xlfn.LET(_xlpm.x,VLOOKUP(T1774,'Drop-down_menus'!$F$2:$G$16,2,FALSE),IF(_xlpm.x=0,"",_xlpm.x)))</f>
        <v>https://orcid.org/0000-0003-3696-4445</v>
      </c>
      <c r="Y1774" t="str">
        <f>IF(U1774="","",_xlfn.LET(_xlpm.x,VLOOKUP(U1774,'Drop-down_menus'!$F$2:$G$16,2,FALSE),IF(_xlpm.x=0,"",_xlpm.x)))</f>
        <v>https://orcid.org/0000-0002-9708-1761</v>
      </c>
      <c r="Z1774" t="str">
        <f>IF(V1774="","",_xlfn.LET(_xlpm.x,VLOOKUP(V1774,'Drop-down_menus'!$F$2:$G$16,2,FALSE),IF(_xlpm.x=0,"",_xlpm.x)))</f>
        <v/>
      </c>
      <c r="AA1774" t="str">
        <f>IF(W1774="","",_xlfn.LET(_xlpm.x,VLOOKUP(W1774,'Drop-down_menus'!$F$2:$G$16,2,FALSE),IF(_xlpm.x=0,"",_xlpm.x)))</f>
        <v/>
      </c>
      <c r="AB1774" t="s">
        <v>866</v>
      </c>
      <c r="AE1774" t="s">
        <v>867</v>
      </c>
      <c r="AH1774" s="70" t="s">
        <v>869</v>
      </c>
    </row>
    <row r="1775" spans="1:34" ht="15" x14ac:dyDescent="0.2">
      <c r="A1775" s="2" t="s">
        <v>298</v>
      </c>
      <c r="B1775">
        <v>2803</v>
      </c>
      <c r="C1775">
        <v>3385</v>
      </c>
      <c r="D1775" s="69" t="s">
        <v>700</v>
      </c>
      <c r="F1775" s="70" t="s">
        <v>874</v>
      </c>
      <c r="H1775" s="70" t="s">
        <v>874</v>
      </c>
      <c r="I1775" t="s">
        <v>874</v>
      </c>
      <c r="J1775" t="str">
        <f>IF($I1775="","",_xlfn.LET(_xlpm.x,VLOOKUP($I1775,'taxon-match_2026-08-31'!$A$2:$N$122,6,FALSE),IF(_xlpm.x=0,"",_xlpm.x)))</f>
        <v>(A.Gepp &amp; E.S.Gepp) Zinova, 1959</v>
      </c>
      <c r="K1775" t="str">
        <f>IF($I1775="","",_xlfn.LET(_xlpm.x,VLOOKUP($I1775,'taxon-match_2026-08-31'!$A$2:$N$122,4,FALSE),IF(_xlpm.x=0,"",_xlpm.x)))</f>
        <v>urn:lsid:marinespecies.org:taxname:325517</v>
      </c>
      <c r="L1775" t="str">
        <f>IF($I1775="","",_xlfn.LET(_xlpm.x,VLOOKUP($I1775,'taxon-match_2026-08-31'!$A$2:$N$122,7,FALSE),IF(_xlpm.x=0,"",_xlpm.x)))</f>
        <v>Chromista</v>
      </c>
      <c r="M1775" t="str">
        <f>IF($I1775="","",_xlfn.LET(_xlpm.x,VLOOKUP($I1775,'taxon-match_2026-08-31'!$A$2:$N$122,8,FALSE),IF(_xlpm.x=0,"",_xlpm.x)))</f>
        <v>Ochrophyta</v>
      </c>
      <c r="N1775" t="str">
        <f>IF($I1775="","",_xlfn.LET(_xlpm.x,VLOOKUP($I1775,'taxon-match_2026-08-31'!$A$2:$N$122,9,FALSE),IF(_xlpm.x=0,"",_xlpm.x)))</f>
        <v>Phaeophyceae</v>
      </c>
      <c r="O1775" t="str">
        <f>IF($I1775="","",_xlfn.LET(_xlpm.x,VLOOKUP($I1775,'taxon-match_2026-08-31'!$A$2:$N$122,10,FALSE),IF(_xlpm.x=0,"",_xlpm.x)))</f>
        <v>Desmarestiales</v>
      </c>
      <c r="P1775" t="str">
        <f>IF($I1775="","",_xlfn.LET(_xlpm.x,VLOOKUP($I1775,'taxon-match_2026-08-31'!$A$2:$N$122,11,FALSE),IF(_xlpm.x=0,"",_xlpm.x)))</f>
        <v>Desmarestiaceae</v>
      </c>
      <c r="Q1775" t="str">
        <f>IF($I1775="","",_xlfn.LET(_xlpm.x,VLOOKUP($I1775,'taxon-match_2026-08-31'!$A$2:$N$122,12,FALSE),IF(_xlpm.x=0,"",_xlpm.x)))</f>
        <v>Himantothallus</v>
      </c>
      <c r="R1775" t="str">
        <f>IF($I1775="","",_xlfn.LET(_xlpm.x,VLOOKUP($I1775,'taxon-match_2026-08-31'!$A$2:$N$122,14,FALSE),IF(_xlpm.x=0,"",_xlpm.x)))</f>
        <v>grandifolius</v>
      </c>
      <c r="S1775" s="2" t="s">
        <v>2609</v>
      </c>
      <c r="T1775" s="69" t="s">
        <v>62</v>
      </c>
      <c r="U1775" s="69" t="s">
        <v>60</v>
      </c>
      <c r="X1775" t="str">
        <f>IF(T1775="","",_xlfn.LET(_xlpm.x,VLOOKUP(T1775,'Drop-down_menus'!$F$2:$G$16,2,FALSE),IF(_xlpm.x=0,"",_xlpm.x)))</f>
        <v>https://orcid.org/0000-0003-3696-4445</v>
      </c>
      <c r="Y1775" t="str">
        <f>IF(U1775="","",_xlfn.LET(_xlpm.x,VLOOKUP(U1775,'Drop-down_menus'!$F$2:$G$16,2,FALSE),IF(_xlpm.x=0,"",_xlpm.x)))</f>
        <v>https://orcid.org/0000-0002-9708-1761</v>
      </c>
      <c r="Z1775" t="str">
        <f>IF(V1775="","",_xlfn.LET(_xlpm.x,VLOOKUP(V1775,'Drop-down_menus'!$F$2:$G$16,2,FALSE),IF(_xlpm.x=0,"",_xlpm.x)))</f>
        <v/>
      </c>
      <c r="AA1775" t="str">
        <f>IF(W1775="","",_xlfn.LET(_xlpm.x,VLOOKUP(W1775,'Drop-down_menus'!$F$2:$G$16,2,FALSE),IF(_xlpm.x=0,"",_xlpm.x)))</f>
        <v/>
      </c>
      <c r="AB1775" t="s">
        <v>866</v>
      </c>
      <c r="AE1775" t="s">
        <v>867</v>
      </c>
      <c r="AH1775" s="70" t="s">
        <v>869</v>
      </c>
    </row>
    <row r="1776" spans="1:34" ht="15" x14ac:dyDescent="0.2">
      <c r="A1776" s="2" t="s">
        <v>298</v>
      </c>
      <c r="B1776">
        <v>2804</v>
      </c>
      <c r="C1776">
        <v>3386</v>
      </c>
      <c r="D1776" s="69" t="s">
        <v>700</v>
      </c>
      <c r="F1776" s="70" t="s">
        <v>874</v>
      </c>
      <c r="H1776" s="70" t="s">
        <v>874</v>
      </c>
      <c r="I1776" t="s">
        <v>874</v>
      </c>
      <c r="J1776" t="str">
        <f>IF($I1776="","",_xlfn.LET(_xlpm.x,VLOOKUP($I1776,'taxon-match_2026-08-31'!$A$2:$N$122,6,FALSE),IF(_xlpm.x=0,"",_xlpm.x)))</f>
        <v>(A.Gepp &amp; E.S.Gepp) Zinova, 1959</v>
      </c>
      <c r="K1776" t="str">
        <f>IF($I1776="","",_xlfn.LET(_xlpm.x,VLOOKUP($I1776,'taxon-match_2026-08-31'!$A$2:$N$122,4,FALSE),IF(_xlpm.x=0,"",_xlpm.x)))</f>
        <v>urn:lsid:marinespecies.org:taxname:325517</v>
      </c>
      <c r="L1776" t="str">
        <f>IF($I1776="","",_xlfn.LET(_xlpm.x,VLOOKUP($I1776,'taxon-match_2026-08-31'!$A$2:$N$122,7,FALSE),IF(_xlpm.x=0,"",_xlpm.x)))</f>
        <v>Chromista</v>
      </c>
      <c r="M1776" t="str">
        <f>IF($I1776="","",_xlfn.LET(_xlpm.x,VLOOKUP($I1776,'taxon-match_2026-08-31'!$A$2:$N$122,8,FALSE),IF(_xlpm.x=0,"",_xlpm.x)))</f>
        <v>Ochrophyta</v>
      </c>
      <c r="N1776" t="str">
        <f>IF($I1776="","",_xlfn.LET(_xlpm.x,VLOOKUP($I1776,'taxon-match_2026-08-31'!$A$2:$N$122,9,FALSE),IF(_xlpm.x=0,"",_xlpm.x)))</f>
        <v>Phaeophyceae</v>
      </c>
      <c r="O1776" t="str">
        <f>IF($I1776="","",_xlfn.LET(_xlpm.x,VLOOKUP($I1776,'taxon-match_2026-08-31'!$A$2:$N$122,10,FALSE),IF(_xlpm.x=0,"",_xlpm.x)))</f>
        <v>Desmarestiales</v>
      </c>
      <c r="P1776" t="str">
        <f>IF($I1776="","",_xlfn.LET(_xlpm.x,VLOOKUP($I1776,'taxon-match_2026-08-31'!$A$2:$N$122,11,FALSE),IF(_xlpm.x=0,"",_xlpm.x)))</f>
        <v>Desmarestiaceae</v>
      </c>
      <c r="Q1776" t="str">
        <f>IF($I1776="","",_xlfn.LET(_xlpm.x,VLOOKUP($I1776,'taxon-match_2026-08-31'!$A$2:$N$122,12,FALSE),IF(_xlpm.x=0,"",_xlpm.x)))</f>
        <v>Himantothallus</v>
      </c>
      <c r="R1776" t="str">
        <f>IF($I1776="","",_xlfn.LET(_xlpm.x,VLOOKUP($I1776,'taxon-match_2026-08-31'!$A$2:$N$122,14,FALSE),IF(_xlpm.x=0,"",_xlpm.x)))</f>
        <v>grandifolius</v>
      </c>
      <c r="S1776" s="2" t="s">
        <v>2609</v>
      </c>
      <c r="T1776" s="69" t="s">
        <v>62</v>
      </c>
      <c r="U1776" s="69" t="s">
        <v>60</v>
      </c>
      <c r="X1776" t="str">
        <f>IF(T1776="","",_xlfn.LET(_xlpm.x,VLOOKUP(T1776,'Drop-down_menus'!$F$2:$G$16,2,FALSE),IF(_xlpm.x=0,"",_xlpm.x)))</f>
        <v>https://orcid.org/0000-0003-3696-4445</v>
      </c>
      <c r="Y1776" t="str">
        <f>IF(U1776="","",_xlfn.LET(_xlpm.x,VLOOKUP(U1776,'Drop-down_menus'!$F$2:$G$16,2,FALSE),IF(_xlpm.x=0,"",_xlpm.x)))</f>
        <v>https://orcid.org/0000-0002-9708-1761</v>
      </c>
      <c r="Z1776" t="str">
        <f>IF(V1776="","",_xlfn.LET(_xlpm.x,VLOOKUP(V1776,'Drop-down_menus'!$F$2:$G$16,2,FALSE),IF(_xlpm.x=0,"",_xlpm.x)))</f>
        <v/>
      </c>
      <c r="AA1776" t="str">
        <f>IF(W1776="","",_xlfn.LET(_xlpm.x,VLOOKUP(W1776,'Drop-down_menus'!$F$2:$G$16,2,FALSE),IF(_xlpm.x=0,"",_xlpm.x)))</f>
        <v/>
      </c>
      <c r="AB1776" t="s">
        <v>866</v>
      </c>
      <c r="AE1776" t="s">
        <v>867</v>
      </c>
      <c r="AH1776" s="70" t="s">
        <v>869</v>
      </c>
    </row>
    <row r="1777" spans="1:34" ht="15" x14ac:dyDescent="0.2">
      <c r="A1777" s="2" t="s">
        <v>328</v>
      </c>
      <c r="B1777">
        <v>3236</v>
      </c>
      <c r="C1777">
        <v>3362</v>
      </c>
      <c r="D1777" s="69" t="s">
        <v>700</v>
      </c>
      <c r="F1777" s="70" t="s">
        <v>874</v>
      </c>
      <c r="H1777" s="70" t="s">
        <v>874</v>
      </c>
      <c r="I1777" t="s">
        <v>874</v>
      </c>
      <c r="J1777" t="str">
        <f>IF($I1777="","",_xlfn.LET(_xlpm.x,VLOOKUP($I1777,'taxon-match_2026-08-31'!$A$2:$N$122,6,FALSE),IF(_xlpm.x=0,"",_xlpm.x)))</f>
        <v>(A.Gepp &amp; E.S.Gepp) Zinova, 1959</v>
      </c>
      <c r="K1777" t="str">
        <f>IF($I1777="","",_xlfn.LET(_xlpm.x,VLOOKUP($I1777,'taxon-match_2026-08-31'!$A$2:$N$122,4,FALSE),IF(_xlpm.x=0,"",_xlpm.x)))</f>
        <v>urn:lsid:marinespecies.org:taxname:325517</v>
      </c>
      <c r="L1777" t="str">
        <f>IF($I1777="","",_xlfn.LET(_xlpm.x,VLOOKUP($I1777,'taxon-match_2026-08-31'!$A$2:$N$122,7,FALSE),IF(_xlpm.x=0,"",_xlpm.x)))</f>
        <v>Chromista</v>
      </c>
      <c r="M1777" t="str">
        <f>IF($I1777="","",_xlfn.LET(_xlpm.x,VLOOKUP($I1777,'taxon-match_2026-08-31'!$A$2:$N$122,8,FALSE),IF(_xlpm.x=0,"",_xlpm.x)))</f>
        <v>Ochrophyta</v>
      </c>
      <c r="N1777" t="str">
        <f>IF($I1777="","",_xlfn.LET(_xlpm.x,VLOOKUP($I1777,'taxon-match_2026-08-31'!$A$2:$N$122,9,FALSE),IF(_xlpm.x=0,"",_xlpm.x)))</f>
        <v>Phaeophyceae</v>
      </c>
      <c r="O1777" t="str">
        <f>IF($I1777="","",_xlfn.LET(_xlpm.x,VLOOKUP($I1777,'taxon-match_2026-08-31'!$A$2:$N$122,10,FALSE),IF(_xlpm.x=0,"",_xlpm.x)))</f>
        <v>Desmarestiales</v>
      </c>
      <c r="P1777" t="str">
        <f>IF($I1777="","",_xlfn.LET(_xlpm.x,VLOOKUP($I1777,'taxon-match_2026-08-31'!$A$2:$N$122,11,FALSE),IF(_xlpm.x=0,"",_xlpm.x)))</f>
        <v>Desmarestiaceae</v>
      </c>
      <c r="Q1777" t="str">
        <f>IF($I1777="","",_xlfn.LET(_xlpm.x,VLOOKUP($I1777,'taxon-match_2026-08-31'!$A$2:$N$122,12,FALSE),IF(_xlpm.x=0,"",_xlpm.x)))</f>
        <v>Himantothallus</v>
      </c>
      <c r="R1777" t="str">
        <f>IF($I1777="","",_xlfn.LET(_xlpm.x,VLOOKUP($I1777,'taxon-match_2026-08-31'!$A$2:$N$122,14,FALSE),IF(_xlpm.x=0,"",_xlpm.x)))</f>
        <v>grandifolius</v>
      </c>
      <c r="S1777" s="2" t="s">
        <v>2609</v>
      </c>
      <c r="T1777" s="69" t="s">
        <v>62</v>
      </c>
      <c r="U1777" s="69" t="s">
        <v>60</v>
      </c>
      <c r="X1777" t="str">
        <f>IF(T1777="","",_xlfn.LET(_xlpm.x,VLOOKUP(T1777,'Drop-down_menus'!$F$2:$G$16,2,FALSE),IF(_xlpm.x=0,"",_xlpm.x)))</f>
        <v>https://orcid.org/0000-0003-3696-4445</v>
      </c>
      <c r="Y1777" t="str">
        <f>IF(U1777="","",_xlfn.LET(_xlpm.x,VLOOKUP(U1777,'Drop-down_menus'!$F$2:$G$16,2,FALSE),IF(_xlpm.x=0,"",_xlpm.x)))</f>
        <v>https://orcid.org/0000-0002-9708-1761</v>
      </c>
      <c r="Z1777" t="str">
        <f>IF(V1777="","",_xlfn.LET(_xlpm.x,VLOOKUP(V1777,'Drop-down_menus'!$F$2:$G$16,2,FALSE),IF(_xlpm.x=0,"",_xlpm.x)))</f>
        <v/>
      </c>
      <c r="AA1777" t="str">
        <f>IF(W1777="","",_xlfn.LET(_xlpm.x,VLOOKUP(W1777,'Drop-down_menus'!$F$2:$G$16,2,FALSE),IF(_xlpm.x=0,"",_xlpm.x)))</f>
        <v/>
      </c>
      <c r="AB1777" t="s">
        <v>866</v>
      </c>
      <c r="AE1777" t="s">
        <v>867</v>
      </c>
      <c r="AH1777" s="70" t="s">
        <v>869</v>
      </c>
    </row>
    <row r="1778" spans="1:34" ht="15" x14ac:dyDescent="0.2">
      <c r="A1778" s="2" t="s">
        <v>328</v>
      </c>
      <c r="B1778">
        <v>3237</v>
      </c>
      <c r="C1778">
        <v>3372</v>
      </c>
      <c r="D1778" s="69" t="s">
        <v>700</v>
      </c>
      <c r="F1778" s="70" t="s">
        <v>874</v>
      </c>
      <c r="H1778" s="70" t="s">
        <v>874</v>
      </c>
      <c r="I1778" t="s">
        <v>874</v>
      </c>
      <c r="J1778" t="str">
        <f>IF($I1778="","",_xlfn.LET(_xlpm.x,VLOOKUP($I1778,'taxon-match_2026-08-31'!$A$2:$N$122,6,FALSE),IF(_xlpm.x=0,"",_xlpm.x)))</f>
        <v>(A.Gepp &amp; E.S.Gepp) Zinova, 1959</v>
      </c>
      <c r="K1778" t="str">
        <f>IF($I1778="","",_xlfn.LET(_xlpm.x,VLOOKUP($I1778,'taxon-match_2026-08-31'!$A$2:$N$122,4,FALSE),IF(_xlpm.x=0,"",_xlpm.x)))</f>
        <v>urn:lsid:marinespecies.org:taxname:325517</v>
      </c>
      <c r="L1778" t="str">
        <f>IF($I1778="","",_xlfn.LET(_xlpm.x,VLOOKUP($I1778,'taxon-match_2026-08-31'!$A$2:$N$122,7,FALSE),IF(_xlpm.x=0,"",_xlpm.x)))</f>
        <v>Chromista</v>
      </c>
      <c r="M1778" t="str">
        <f>IF($I1778="","",_xlfn.LET(_xlpm.x,VLOOKUP($I1778,'taxon-match_2026-08-31'!$A$2:$N$122,8,FALSE),IF(_xlpm.x=0,"",_xlpm.x)))</f>
        <v>Ochrophyta</v>
      </c>
      <c r="N1778" t="str">
        <f>IF($I1778="","",_xlfn.LET(_xlpm.x,VLOOKUP($I1778,'taxon-match_2026-08-31'!$A$2:$N$122,9,FALSE),IF(_xlpm.x=0,"",_xlpm.x)))</f>
        <v>Phaeophyceae</v>
      </c>
      <c r="O1778" t="str">
        <f>IF($I1778="","",_xlfn.LET(_xlpm.x,VLOOKUP($I1778,'taxon-match_2026-08-31'!$A$2:$N$122,10,FALSE),IF(_xlpm.x=0,"",_xlpm.x)))</f>
        <v>Desmarestiales</v>
      </c>
      <c r="P1778" t="str">
        <f>IF($I1778="","",_xlfn.LET(_xlpm.x,VLOOKUP($I1778,'taxon-match_2026-08-31'!$A$2:$N$122,11,FALSE),IF(_xlpm.x=0,"",_xlpm.x)))</f>
        <v>Desmarestiaceae</v>
      </c>
      <c r="Q1778" t="str">
        <f>IF($I1778="","",_xlfn.LET(_xlpm.x,VLOOKUP($I1778,'taxon-match_2026-08-31'!$A$2:$N$122,12,FALSE),IF(_xlpm.x=0,"",_xlpm.x)))</f>
        <v>Himantothallus</v>
      </c>
      <c r="R1778" t="str">
        <f>IF($I1778="","",_xlfn.LET(_xlpm.x,VLOOKUP($I1778,'taxon-match_2026-08-31'!$A$2:$N$122,14,FALSE),IF(_xlpm.x=0,"",_xlpm.x)))</f>
        <v>grandifolius</v>
      </c>
      <c r="S1778" s="2" t="s">
        <v>2609</v>
      </c>
      <c r="T1778" s="69" t="s">
        <v>62</v>
      </c>
      <c r="U1778" s="69" t="s">
        <v>60</v>
      </c>
      <c r="X1778" t="str">
        <f>IF(T1778="","",_xlfn.LET(_xlpm.x,VLOOKUP(T1778,'Drop-down_menus'!$F$2:$G$16,2,FALSE),IF(_xlpm.x=0,"",_xlpm.x)))</f>
        <v>https://orcid.org/0000-0003-3696-4445</v>
      </c>
      <c r="Y1778" t="str">
        <f>IF(U1778="","",_xlfn.LET(_xlpm.x,VLOOKUP(U1778,'Drop-down_menus'!$F$2:$G$16,2,FALSE),IF(_xlpm.x=0,"",_xlpm.x)))</f>
        <v>https://orcid.org/0000-0002-9708-1761</v>
      </c>
      <c r="Z1778" t="str">
        <f>IF(V1778="","",_xlfn.LET(_xlpm.x,VLOOKUP(V1778,'Drop-down_menus'!$F$2:$G$16,2,FALSE),IF(_xlpm.x=0,"",_xlpm.x)))</f>
        <v/>
      </c>
      <c r="AA1778" t="str">
        <f>IF(W1778="","",_xlfn.LET(_xlpm.x,VLOOKUP(W1778,'Drop-down_menus'!$F$2:$G$16,2,FALSE),IF(_xlpm.x=0,"",_xlpm.x)))</f>
        <v/>
      </c>
      <c r="AB1778" t="s">
        <v>866</v>
      </c>
      <c r="AE1778" t="s">
        <v>867</v>
      </c>
      <c r="AH1778" s="70" t="s">
        <v>869</v>
      </c>
    </row>
    <row r="1779" spans="1:34" ht="15" x14ac:dyDescent="0.2">
      <c r="A1779" s="2" t="s">
        <v>328</v>
      </c>
      <c r="B1779">
        <v>3238</v>
      </c>
      <c r="C1779">
        <v>3373</v>
      </c>
      <c r="D1779" s="69" t="s">
        <v>700</v>
      </c>
      <c r="F1779" s="70" t="s">
        <v>874</v>
      </c>
      <c r="H1779" s="70" t="s">
        <v>874</v>
      </c>
      <c r="I1779" t="s">
        <v>874</v>
      </c>
      <c r="J1779" t="str">
        <f>IF($I1779="","",_xlfn.LET(_xlpm.x,VLOOKUP($I1779,'taxon-match_2026-08-31'!$A$2:$N$122,6,FALSE),IF(_xlpm.x=0,"",_xlpm.x)))</f>
        <v>(A.Gepp &amp; E.S.Gepp) Zinova, 1959</v>
      </c>
      <c r="K1779" t="str">
        <f>IF($I1779="","",_xlfn.LET(_xlpm.x,VLOOKUP($I1779,'taxon-match_2026-08-31'!$A$2:$N$122,4,FALSE),IF(_xlpm.x=0,"",_xlpm.x)))</f>
        <v>urn:lsid:marinespecies.org:taxname:325517</v>
      </c>
      <c r="L1779" t="str">
        <f>IF($I1779="","",_xlfn.LET(_xlpm.x,VLOOKUP($I1779,'taxon-match_2026-08-31'!$A$2:$N$122,7,FALSE),IF(_xlpm.x=0,"",_xlpm.x)))</f>
        <v>Chromista</v>
      </c>
      <c r="M1779" t="str">
        <f>IF($I1779="","",_xlfn.LET(_xlpm.x,VLOOKUP($I1779,'taxon-match_2026-08-31'!$A$2:$N$122,8,FALSE),IF(_xlpm.x=0,"",_xlpm.x)))</f>
        <v>Ochrophyta</v>
      </c>
      <c r="N1779" t="str">
        <f>IF($I1779="","",_xlfn.LET(_xlpm.x,VLOOKUP($I1779,'taxon-match_2026-08-31'!$A$2:$N$122,9,FALSE),IF(_xlpm.x=0,"",_xlpm.x)))</f>
        <v>Phaeophyceae</v>
      </c>
      <c r="O1779" t="str">
        <f>IF($I1779="","",_xlfn.LET(_xlpm.x,VLOOKUP($I1779,'taxon-match_2026-08-31'!$A$2:$N$122,10,FALSE),IF(_xlpm.x=0,"",_xlpm.x)))</f>
        <v>Desmarestiales</v>
      </c>
      <c r="P1779" t="str">
        <f>IF($I1779="","",_xlfn.LET(_xlpm.x,VLOOKUP($I1779,'taxon-match_2026-08-31'!$A$2:$N$122,11,FALSE),IF(_xlpm.x=0,"",_xlpm.x)))</f>
        <v>Desmarestiaceae</v>
      </c>
      <c r="Q1779" t="str">
        <f>IF($I1779="","",_xlfn.LET(_xlpm.x,VLOOKUP($I1779,'taxon-match_2026-08-31'!$A$2:$N$122,12,FALSE),IF(_xlpm.x=0,"",_xlpm.x)))</f>
        <v>Himantothallus</v>
      </c>
      <c r="R1779" t="str">
        <f>IF($I1779="","",_xlfn.LET(_xlpm.x,VLOOKUP($I1779,'taxon-match_2026-08-31'!$A$2:$N$122,14,FALSE),IF(_xlpm.x=0,"",_xlpm.x)))</f>
        <v>grandifolius</v>
      </c>
      <c r="S1779" s="2" t="s">
        <v>2609</v>
      </c>
      <c r="T1779" s="69" t="s">
        <v>62</v>
      </c>
      <c r="U1779" s="69" t="s">
        <v>60</v>
      </c>
      <c r="X1779" t="str">
        <f>IF(T1779="","",_xlfn.LET(_xlpm.x,VLOOKUP(T1779,'Drop-down_menus'!$F$2:$G$16,2,FALSE),IF(_xlpm.x=0,"",_xlpm.x)))</f>
        <v>https://orcid.org/0000-0003-3696-4445</v>
      </c>
      <c r="Y1779" t="str">
        <f>IF(U1779="","",_xlfn.LET(_xlpm.x,VLOOKUP(U1779,'Drop-down_menus'!$F$2:$G$16,2,FALSE),IF(_xlpm.x=0,"",_xlpm.x)))</f>
        <v>https://orcid.org/0000-0002-9708-1761</v>
      </c>
      <c r="Z1779" t="str">
        <f>IF(V1779="","",_xlfn.LET(_xlpm.x,VLOOKUP(V1779,'Drop-down_menus'!$F$2:$G$16,2,FALSE),IF(_xlpm.x=0,"",_xlpm.x)))</f>
        <v/>
      </c>
      <c r="AA1779" t="str">
        <f>IF(W1779="","",_xlfn.LET(_xlpm.x,VLOOKUP(W1779,'Drop-down_menus'!$F$2:$G$16,2,FALSE),IF(_xlpm.x=0,"",_xlpm.x)))</f>
        <v/>
      </c>
      <c r="AB1779" t="s">
        <v>866</v>
      </c>
      <c r="AE1779" t="s">
        <v>867</v>
      </c>
      <c r="AH1779" s="70" t="s">
        <v>869</v>
      </c>
    </row>
    <row r="1780" spans="1:34" ht="15" x14ac:dyDescent="0.2">
      <c r="A1780" s="2" t="s">
        <v>475</v>
      </c>
      <c r="B1780">
        <v>5578</v>
      </c>
      <c r="C1780">
        <v>3374</v>
      </c>
      <c r="D1780" s="69" t="s">
        <v>700</v>
      </c>
      <c r="F1780" s="70" t="s">
        <v>874</v>
      </c>
      <c r="H1780" s="70" t="s">
        <v>874</v>
      </c>
      <c r="I1780" t="s">
        <v>874</v>
      </c>
      <c r="J1780" t="str">
        <f>IF($I1780="","",_xlfn.LET(_xlpm.x,VLOOKUP($I1780,'taxon-match_2026-08-31'!$A$2:$N$122,6,FALSE),IF(_xlpm.x=0,"",_xlpm.x)))</f>
        <v>(A.Gepp &amp; E.S.Gepp) Zinova, 1959</v>
      </c>
      <c r="K1780" t="str">
        <f>IF($I1780="","",_xlfn.LET(_xlpm.x,VLOOKUP($I1780,'taxon-match_2026-08-31'!$A$2:$N$122,4,FALSE),IF(_xlpm.x=0,"",_xlpm.x)))</f>
        <v>urn:lsid:marinespecies.org:taxname:325517</v>
      </c>
      <c r="L1780" t="str">
        <f>IF($I1780="","",_xlfn.LET(_xlpm.x,VLOOKUP($I1780,'taxon-match_2026-08-31'!$A$2:$N$122,7,FALSE),IF(_xlpm.x=0,"",_xlpm.x)))</f>
        <v>Chromista</v>
      </c>
      <c r="M1780" t="str">
        <f>IF($I1780="","",_xlfn.LET(_xlpm.x,VLOOKUP($I1780,'taxon-match_2026-08-31'!$A$2:$N$122,8,FALSE),IF(_xlpm.x=0,"",_xlpm.x)))</f>
        <v>Ochrophyta</v>
      </c>
      <c r="N1780" t="str">
        <f>IF($I1780="","",_xlfn.LET(_xlpm.x,VLOOKUP($I1780,'taxon-match_2026-08-31'!$A$2:$N$122,9,FALSE),IF(_xlpm.x=0,"",_xlpm.x)))</f>
        <v>Phaeophyceae</v>
      </c>
      <c r="O1780" t="str">
        <f>IF($I1780="","",_xlfn.LET(_xlpm.x,VLOOKUP($I1780,'taxon-match_2026-08-31'!$A$2:$N$122,10,FALSE),IF(_xlpm.x=0,"",_xlpm.x)))</f>
        <v>Desmarestiales</v>
      </c>
      <c r="P1780" t="str">
        <f>IF($I1780="","",_xlfn.LET(_xlpm.x,VLOOKUP($I1780,'taxon-match_2026-08-31'!$A$2:$N$122,11,FALSE),IF(_xlpm.x=0,"",_xlpm.x)))</f>
        <v>Desmarestiaceae</v>
      </c>
      <c r="Q1780" t="str">
        <f>IF($I1780="","",_xlfn.LET(_xlpm.x,VLOOKUP($I1780,'taxon-match_2026-08-31'!$A$2:$N$122,12,FALSE),IF(_xlpm.x=0,"",_xlpm.x)))</f>
        <v>Himantothallus</v>
      </c>
      <c r="R1780" t="str">
        <f>IF($I1780="","",_xlfn.LET(_xlpm.x,VLOOKUP($I1780,'taxon-match_2026-08-31'!$A$2:$N$122,14,FALSE),IF(_xlpm.x=0,"",_xlpm.x)))</f>
        <v>grandifolius</v>
      </c>
      <c r="S1780" s="2" t="s">
        <v>2609</v>
      </c>
      <c r="T1780" s="69" t="s">
        <v>62</v>
      </c>
      <c r="U1780" s="69" t="s">
        <v>60</v>
      </c>
      <c r="X1780" t="str">
        <f>IF(T1780="","",_xlfn.LET(_xlpm.x,VLOOKUP(T1780,'Drop-down_menus'!$F$2:$G$16,2,FALSE),IF(_xlpm.x=0,"",_xlpm.x)))</f>
        <v>https://orcid.org/0000-0003-3696-4445</v>
      </c>
      <c r="Y1780" t="str">
        <f>IF(U1780="","",_xlfn.LET(_xlpm.x,VLOOKUP(U1780,'Drop-down_menus'!$F$2:$G$16,2,FALSE),IF(_xlpm.x=0,"",_xlpm.x)))</f>
        <v>https://orcid.org/0000-0002-9708-1761</v>
      </c>
      <c r="Z1780" t="str">
        <f>IF(V1780="","",_xlfn.LET(_xlpm.x,VLOOKUP(V1780,'Drop-down_menus'!$F$2:$G$16,2,FALSE),IF(_xlpm.x=0,"",_xlpm.x)))</f>
        <v/>
      </c>
      <c r="AA1780" t="str">
        <f>IF(W1780="","",_xlfn.LET(_xlpm.x,VLOOKUP(W1780,'Drop-down_menus'!$F$2:$G$16,2,FALSE),IF(_xlpm.x=0,"",_xlpm.x)))</f>
        <v/>
      </c>
      <c r="AB1780" t="s">
        <v>866</v>
      </c>
      <c r="AE1780" t="s">
        <v>867</v>
      </c>
      <c r="AH1780" s="70" t="s">
        <v>869</v>
      </c>
    </row>
    <row r="1781" spans="1:34" ht="15" x14ac:dyDescent="0.2">
      <c r="A1781" s="2" t="s">
        <v>475</v>
      </c>
      <c r="B1781">
        <v>5579</v>
      </c>
      <c r="C1781">
        <v>3387</v>
      </c>
      <c r="D1781" s="69" t="s">
        <v>700</v>
      </c>
      <c r="F1781" s="70" t="s">
        <v>874</v>
      </c>
      <c r="H1781" s="70" t="s">
        <v>874</v>
      </c>
      <c r="I1781" t="s">
        <v>874</v>
      </c>
      <c r="J1781" t="str">
        <f>IF($I1781="","",_xlfn.LET(_xlpm.x,VLOOKUP($I1781,'taxon-match_2026-08-31'!$A$2:$N$122,6,FALSE),IF(_xlpm.x=0,"",_xlpm.x)))</f>
        <v>(A.Gepp &amp; E.S.Gepp) Zinova, 1959</v>
      </c>
      <c r="K1781" t="str">
        <f>IF($I1781="","",_xlfn.LET(_xlpm.x,VLOOKUP($I1781,'taxon-match_2026-08-31'!$A$2:$N$122,4,FALSE),IF(_xlpm.x=0,"",_xlpm.x)))</f>
        <v>urn:lsid:marinespecies.org:taxname:325517</v>
      </c>
      <c r="L1781" t="str">
        <f>IF($I1781="","",_xlfn.LET(_xlpm.x,VLOOKUP($I1781,'taxon-match_2026-08-31'!$A$2:$N$122,7,FALSE),IF(_xlpm.x=0,"",_xlpm.x)))</f>
        <v>Chromista</v>
      </c>
      <c r="M1781" t="str">
        <f>IF($I1781="","",_xlfn.LET(_xlpm.x,VLOOKUP($I1781,'taxon-match_2026-08-31'!$A$2:$N$122,8,FALSE),IF(_xlpm.x=0,"",_xlpm.x)))</f>
        <v>Ochrophyta</v>
      </c>
      <c r="N1781" t="str">
        <f>IF($I1781="","",_xlfn.LET(_xlpm.x,VLOOKUP($I1781,'taxon-match_2026-08-31'!$A$2:$N$122,9,FALSE),IF(_xlpm.x=0,"",_xlpm.x)))</f>
        <v>Phaeophyceae</v>
      </c>
      <c r="O1781" t="str">
        <f>IF($I1781="","",_xlfn.LET(_xlpm.x,VLOOKUP($I1781,'taxon-match_2026-08-31'!$A$2:$N$122,10,FALSE),IF(_xlpm.x=0,"",_xlpm.x)))</f>
        <v>Desmarestiales</v>
      </c>
      <c r="P1781" t="str">
        <f>IF($I1781="","",_xlfn.LET(_xlpm.x,VLOOKUP($I1781,'taxon-match_2026-08-31'!$A$2:$N$122,11,FALSE),IF(_xlpm.x=0,"",_xlpm.x)))</f>
        <v>Desmarestiaceae</v>
      </c>
      <c r="Q1781" t="str">
        <f>IF($I1781="","",_xlfn.LET(_xlpm.x,VLOOKUP($I1781,'taxon-match_2026-08-31'!$A$2:$N$122,12,FALSE),IF(_xlpm.x=0,"",_xlpm.x)))</f>
        <v>Himantothallus</v>
      </c>
      <c r="R1781" t="str">
        <f>IF($I1781="","",_xlfn.LET(_xlpm.x,VLOOKUP($I1781,'taxon-match_2026-08-31'!$A$2:$N$122,14,FALSE),IF(_xlpm.x=0,"",_xlpm.x)))</f>
        <v>grandifolius</v>
      </c>
      <c r="S1781" s="2" t="s">
        <v>2609</v>
      </c>
      <c r="T1781" s="69" t="s">
        <v>62</v>
      </c>
      <c r="U1781" s="69" t="s">
        <v>60</v>
      </c>
      <c r="X1781" t="str">
        <f>IF(T1781="","",_xlfn.LET(_xlpm.x,VLOOKUP(T1781,'Drop-down_menus'!$F$2:$G$16,2,FALSE),IF(_xlpm.x=0,"",_xlpm.x)))</f>
        <v>https://orcid.org/0000-0003-3696-4445</v>
      </c>
      <c r="Y1781" t="str">
        <f>IF(U1781="","",_xlfn.LET(_xlpm.x,VLOOKUP(U1781,'Drop-down_menus'!$F$2:$G$16,2,FALSE),IF(_xlpm.x=0,"",_xlpm.x)))</f>
        <v>https://orcid.org/0000-0002-9708-1761</v>
      </c>
      <c r="Z1781" t="str">
        <f>IF(V1781="","",_xlfn.LET(_xlpm.x,VLOOKUP(V1781,'Drop-down_menus'!$F$2:$G$16,2,FALSE),IF(_xlpm.x=0,"",_xlpm.x)))</f>
        <v/>
      </c>
      <c r="AA1781" t="str">
        <f>IF(W1781="","",_xlfn.LET(_xlpm.x,VLOOKUP(W1781,'Drop-down_menus'!$F$2:$G$16,2,FALSE),IF(_xlpm.x=0,"",_xlpm.x)))</f>
        <v/>
      </c>
      <c r="AB1781" t="s">
        <v>866</v>
      </c>
      <c r="AE1781" t="s">
        <v>867</v>
      </c>
      <c r="AH1781" s="70" t="s">
        <v>869</v>
      </c>
    </row>
    <row r="1782" spans="1:34" ht="15" x14ac:dyDescent="0.2">
      <c r="A1782" s="2" t="s">
        <v>475</v>
      </c>
      <c r="B1782">
        <v>5580</v>
      </c>
      <c r="C1782">
        <v>3364</v>
      </c>
      <c r="D1782" s="69" t="s">
        <v>700</v>
      </c>
      <c r="F1782" s="70" t="s">
        <v>874</v>
      </c>
      <c r="H1782" s="70" t="s">
        <v>874</v>
      </c>
      <c r="I1782" t="s">
        <v>874</v>
      </c>
      <c r="J1782" t="str">
        <f>IF($I1782="","",_xlfn.LET(_xlpm.x,VLOOKUP($I1782,'taxon-match_2026-08-31'!$A$2:$N$122,6,FALSE),IF(_xlpm.x=0,"",_xlpm.x)))</f>
        <v>(A.Gepp &amp; E.S.Gepp) Zinova, 1959</v>
      </c>
      <c r="K1782" t="str">
        <f>IF($I1782="","",_xlfn.LET(_xlpm.x,VLOOKUP($I1782,'taxon-match_2026-08-31'!$A$2:$N$122,4,FALSE),IF(_xlpm.x=0,"",_xlpm.x)))</f>
        <v>urn:lsid:marinespecies.org:taxname:325517</v>
      </c>
      <c r="L1782" t="str">
        <f>IF($I1782="","",_xlfn.LET(_xlpm.x,VLOOKUP($I1782,'taxon-match_2026-08-31'!$A$2:$N$122,7,FALSE),IF(_xlpm.x=0,"",_xlpm.x)))</f>
        <v>Chromista</v>
      </c>
      <c r="M1782" t="str">
        <f>IF($I1782="","",_xlfn.LET(_xlpm.x,VLOOKUP($I1782,'taxon-match_2026-08-31'!$A$2:$N$122,8,FALSE),IF(_xlpm.x=0,"",_xlpm.x)))</f>
        <v>Ochrophyta</v>
      </c>
      <c r="N1782" t="str">
        <f>IF($I1782="","",_xlfn.LET(_xlpm.x,VLOOKUP($I1782,'taxon-match_2026-08-31'!$A$2:$N$122,9,FALSE),IF(_xlpm.x=0,"",_xlpm.x)))</f>
        <v>Phaeophyceae</v>
      </c>
      <c r="O1782" t="str">
        <f>IF($I1782="","",_xlfn.LET(_xlpm.x,VLOOKUP($I1782,'taxon-match_2026-08-31'!$A$2:$N$122,10,FALSE),IF(_xlpm.x=0,"",_xlpm.x)))</f>
        <v>Desmarestiales</v>
      </c>
      <c r="P1782" t="str">
        <f>IF($I1782="","",_xlfn.LET(_xlpm.x,VLOOKUP($I1782,'taxon-match_2026-08-31'!$A$2:$N$122,11,FALSE),IF(_xlpm.x=0,"",_xlpm.x)))</f>
        <v>Desmarestiaceae</v>
      </c>
      <c r="Q1782" t="str">
        <f>IF($I1782="","",_xlfn.LET(_xlpm.x,VLOOKUP($I1782,'taxon-match_2026-08-31'!$A$2:$N$122,12,FALSE),IF(_xlpm.x=0,"",_xlpm.x)))</f>
        <v>Himantothallus</v>
      </c>
      <c r="R1782" t="str">
        <f>IF($I1782="","",_xlfn.LET(_xlpm.x,VLOOKUP($I1782,'taxon-match_2026-08-31'!$A$2:$N$122,14,FALSE),IF(_xlpm.x=0,"",_xlpm.x)))</f>
        <v>grandifolius</v>
      </c>
      <c r="S1782" s="2" t="s">
        <v>2609</v>
      </c>
      <c r="T1782" s="69" t="s">
        <v>62</v>
      </c>
      <c r="U1782" s="69" t="s">
        <v>60</v>
      </c>
      <c r="X1782" t="str">
        <f>IF(T1782="","",_xlfn.LET(_xlpm.x,VLOOKUP(T1782,'Drop-down_menus'!$F$2:$G$16,2,FALSE),IF(_xlpm.x=0,"",_xlpm.x)))</f>
        <v>https://orcid.org/0000-0003-3696-4445</v>
      </c>
      <c r="Y1782" t="str">
        <f>IF(U1782="","",_xlfn.LET(_xlpm.x,VLOOKUP(U1782,'Drop-down_menus'!$F$2:$G$16,2,FALSE),IF(_xlpm.x=0,"",_xlpm.x)))</f>
        <v>https://orcid.org/0000-0002-9708-1761</v>
      </c>
      <c r="Z1782" t="str">
        <f>IF(V1782="","",_xlfn.LET(_xlpm.x,VLOOKUP(V1782,'Drop-down_menus'!$F$2:$G$16,2,FALSE),IF(_xlpm.x=0,"",_xlpm.x)))</f>
        <v/>
      </c>
      <c r="AA1782" t="str">
        <f>IF(W1782="","",_xlfn.LET(_xlpm.x,VLOOKUP(W1782,'Drop-down_menus'!$F$2:$G$16,2,FALSE),IF(_xlpm.x=0,"",_xlpm.x)))</f>
        <v/>
      </c>
      <c r="AB1782" t="s">
        <v>866</v>
      </c>
      <c r="AE1782" t="s">
        <v>867</v>
      </c>
      <c r="AH1782" s="70" t="s">
        <v>869</v>
      </c>
    </row>
    <row r="1783" spans="1:34" ht="15" x14ac:dyDescent="0.2">
      <c r="A1783" s="2" t="s">
        <v>253</v>
      </c>
      <c r="B1783">
        <v>1934</v>
      </c>
      <c r="C1783">
        <v>3366</v>
      </c>
      <c r="D1783" s="69" t="s">
        <v>700</v>
      </c>
      <c r="F1783" s="70" t="s">
        <v>875</v>
      </c>
      <c r="H1783" s="70" t="s">
        <v>875</v>
      </c>
      <c r="I1783" t="s">
        <v>875</v>
      </c>
      <c r="J1783" t="str">
        <f>IF($I1783="","",_xlfn.LET(_xlpm.x,VLOOKUP($I1783,'taxon-match_2026-08-31'!$A$2:$N$122,6,FALSE),IF(_xlpm.x=0,"",_xlpm.x)))</f>
        <v>(Ridley &amp; Dendy, 1886)</v>
      </c>
      <c r="K1783" t="str">
        <f>IF($I1783="","",_xlfn.LET(_xlpm.x,VLOOKUP($I1783,'taxon-match_2026-08-31'!$A$2:$N$122,4,FALSE),IF(_xlpm.x=0,"",_xlpm.x)))</f>
        <v>urn:lsid:marinespecies.org:taxname:170758</v>
      </c>
      <c r="L1783" t="str">
        <f>IF($I1783="","",_xlfn.LET(_xlpm.x,VLOOKUP($I1783,'taxon-match_2026-08-31'!$A$2:$N$122,7,FALSE),IF(_xlpm.x=0,"",_xlpm.x)))</f>
        <v>Animalia</v>
      </c>
      <c r="M1783" t="str">
        <f>IF($I1783="","",_xlfn.LET(_xlpm.x,VLOOKUP($I1783,'taxon-match_2026-08-31'!$A$2:$N$122,8,FALSE),IF(_xlpm.x=0,"",_xlpm.x)))</f>
        <v>Porifera</v>
      </c>
      <c r="N1783" t="str">
        <f>IF($I1783="","",_xlfn.LET(_xlpm.x,VLOOKUP($I1783,'taxon-match_2026-08-31'!$A$2:$N$122,9,FALSE),IF(_xlpm.x=0,"",_xlpm.x)))</f>
        <v>Demospongiae</v>
      </c>
      <c r="O1783" t="str">
        <f>IF($I1783="","",_xlfn.LET(_xlpm.x,VLOOKUP($I1783,'taxon-match_2026-08-31'!$A$2:$N$122,10,FALSE),IF(_xlpm.x=0,"",_xlpm.x)))</f>
        <v>Suberitida</v>
      </c>
      <c r="P1783" t="str">
        <f>IF($I1783="","",_xlfn.LET(_xlpm.x,VLOOKUP($I1783,'taxon-match_2026-08-31'!$A$2:$N$122,11,FALSE),IF(_xlpm.x=0,"",_xlpm.x)))</f>
        <v>Suberitidae</v>
      </c>
      <c r="Q1783" t="str">
        <f>IF($I1783="","",_xlfn.LET(_xlpm.x,VLOOKUP($I1783,'taxon-match_2026-08-31'!$A$2:$N$122,12,FALSE),IF(_xlpm.x=0,"",_xlpm.x)))</f>
        <v>Homaxinella</v>
      </c>
      <c r="R1783" t="str">
        <f>IF($I1783="","",_xlfn.LET(_xlpm.x,VLOOKUP($I1783,'taxon-match_2026-08-31'!$A$2:$N$122,14,FALSE),IF(_xlpm.x=0,"",_xlpm.x)))</f>
        <v>balfourensis</v>
      </c>
      <c r="S1783" s="2" t="s">
        <v>2609</v>
      </c>
      <c r="T1783" s="69" t="s">
        <v>62</v>
      </c>
      <c r="U1783" s="69" t="s">
        <v>60</v>
      </c>
      <c r="X1783" t="str">
        <f>IF(T1783="","",_xlfn.LET(_xlpm.x,VLOOKUP(T1783,'Drop-down_menus'!$F$2:$G$16,2,FALSE),IF(_xlpm.x=0,"",_xlpm.x)))</f>
        <v>https://orcid.org/0000-0003-3696-4445</v>
      </c>
      <c r="Y1783" t="str">
        <f>IF(U1783="","",_xlfn.LET(_xlpm.x,VLOOKUP(U1783,'Drop-down_menus'!$F$2:$G$16,2,FALSE),IF(_xlpm.x=0,"",_xlpm.x)))</f>
        <v>https://orcid.org/0000-0002-9708-1761</v>
      </c>
      <c r="Z1783" t="str">
        <f>IF(V1783="","",_xlfn.LET(_xlpm.x,VLOOKUP(V1783,'Drop-down_menus'!$F$2:$G$16,2,FALSE),IF(_xlpm.x=0,"",_xlpm.x)))</f>
        <v/>
      </c>
      <c r="AA1783" t="str">
        <f>IF(W1783="","",_xlfn.LET(_xlpm.x,VLOOKUP(W1783,'Drop-down_menus'!$F$2:$G$16,2,FALSE),IF(_xlpm.x=0,"",_xlpm.x)))</f>
        <v/>
      </c>
      <c r="AB1783" t="s">
        <v>866</v>
      </c>
      <c r="AE1783" t="s">
        <v>867</v>
      </c>
      <c r="AH1783" s="70" t="s">
        <v>869</v>
      </c>
    </row>
    <row r="1784" spans="1:34" ht="15" x14ac:dyDescent="0.2">
      <c r="A1784" s="2" t="s">
        <v>282</v>
      </c>
      <c r="B1784">
        <v>2437</v>
      </c>
      <c r="C1784">
        <v>3412</v>
      </c>
      <c r="D1784" s="69" t="s">
        <v>700</v>
      </c>
      <c r="F1784" s="70" t="s">
        <v>875</v>
      </c>
      <c r="H1784" s="70" t="s">
        <v>875</v>
      </c>
      <c r="I1784" t="s">
        <v>875</v>
      </c>
      <c r="J1784" t="str">
        <f>IF($I1784="","",_xlfn.LET(_xlpm.x,VLOOKUP($I1784,'taxon-match_2026-08-31'!$A$2:$N$122,6,FALSE),IF(_xlpm.x=0,"",_xlpm.x)))</f>
        <v>(Ridley &amp; Dendy, 1886)</v>
      </c>
      <c r="K1784" t="str">
        <f>IF($I1784="","",_xlfn.LET(_xlpm.x,VLOOKUP($I1784,'taxon-match_2026-08-31'!$A$2:$N$122,4,FALSE),IF(_xlpm.x=0,"",_xlpm.x)))</f>
        <v>urn:lsid:marinespecies.org:taxname:170758</v>
      </c>
      <c r="L1784" t="str">
        <f>IF($I1784="","",_xlfn.LET(_xlpm.x,VLOOKUP($I1784,'taxon-match_2026-08-31'!$A$2:$N$122,7,FALSE),IF(_xlpm.x=0,"",_xlpm.x)))</f>
        <v>Animalia</v>
      </c>
      <c r="M1784" t="str">
        <f>IF($I1784="","",_xlfn.LET(_xlpm.x,VLOOKUP($I1784,'taxon-match_2026-08-31'!$A$2:$N$122,8,FALSE),IF(_xlpm.x=0,"",_xlpm.x)))</f>
        <v>Porifera</v>
      </c>
      <c r="N1784" t="str">
        <f>IF($I1784="","",_xlfn.LET(_xlpm.x,VLOOKUP($I1784,'taxon-match_2026-08-31'!$A$2:$N$122,9,FALSE),IF(_xlpm.x=0,"",_xlpm.x)))</f>
        <v>Demospongiae</v>
      </c>
      <c r="O1784" t="str">
        <f>IF($I1784="","",_xlfn.LET(_xlpm.x,VLOOKUP($I1784,'taxon-match_2026-08-31'!$A$2:$N$122,10,FALSE),IF(_xlpm.x=0,"",_xlpm.x)))</f>
        <v>Suberitida</v>
      </c>
      <c r="P1784" t="str">
        <f>IF($I1784="","",_xlfn.LET(_xlpm.x,VLOOKUP($I1784,'taxon-match_2026-08-31'!$A$2:$N$122,11,FALSE),IF(_xlpm.x=0,"",_xlpm.x)))</f>
        <v>Suberitidae</v>
      </c>
      <c r="Q1784" t="str">
        <f>IF($I1784="","",_xlfn.LET(_xlpm.x,VLOOKUP($I1784,'taxon-match_2026-08-31'!$A$2:$N$122,12,FALSE),IF(_xlpm.x=0,"",_xlpm.x)))</f>
        <v>Homaxinella</v>
      </c>
      <c r="R1784" t="str">
        <f>IF($I1784="","",_xlfn.LET(_xlpm.x,VLOOKUP($I1784,'taxon-match_2026-08-31'!$A$2:$N$122,14,FALSE),IF(_xlpm.x=0,"",_xlpm.x)))</f>
        <v>balfourensis</v>
      </c>
      <c r="S1784" s="2" t="s">
        <v>2609</v>
      </c>
      <c r="T1784" s="69" t="s">
        <v>62</v>
      </c>
      <c r="U1784" s="69" t="s">
        <v>60</v>
      </c>
      <c r="X1784" t="str">
        <f>IF(T1784="","",_xlfn.LET(_xlpm.x,VLOOKUP(T1784,'Drop-down_menus'!$F$2:$G$16,2,FALSE),IF(_xlpm.x=0,"",_xlpm.x)))</f>
        <v>https://orcid.org/0000-0003-3696-4445</v>
      </c>
      <c r="Y1784" t="str">
        <f>IF(U1784="","",_xlfn.LET(_xlpm.x,VLOOKUP(U1784,'Drop-down_menus'!$F$2:$G$16,2,FALSE),IF(_xlpm.x=0,"",_xlpm.x)))</f>
        <v>https://orcid.org/0000-0002-9708-1761</v>
      </c>
      <c r="Z1784" t="str">
        <f>IF(V1784="","",_xlfn.LET(_xlpm.x,VLOOKUP(V1784,'Drop-down_menus'!$F$2:$G$16,2,FALSE),IF(_xlpm.x=0,"",_xlpm.x)))</f>
        <v/>
      </c>
      <c r="AA1784" t="str">
        <f>IF(W1784="","",_xlfn.LET(_xlpm.x,VLOOKUP(W1784,'Drop-down_menus'!$F$2:$G$16,2,FALSE),IF(_xlpm.x=0,"",_xlpm.x)))</f>
        <v/>
      </c>
      <c r="AB1784" t="s">
        <v>866</v>
      </c>
      <c r="AE1784" t="s">
        <v>867</v>
      </c>
      <c r="AH1784" s="70" t="s">
        <v>869</v>
      </c>
    </row>
    <row r="1785" spans="1:34" ht="15" x14ac:dyDescent="0.2">
      <c r="A1785" s="2" t="s">
        <v>282</v>
      </c>
      <c r="B1785">
        <v>2438</v>
      </c>
      <c r="C1785">
        <v>3413</v>
      </c>
      <c r="D1785" s="69" t="s">
        <v>700</v>
      </c>
      <c r="F1785" s="70" t="s">
        <v>875</v>
      </c>
      <c r="H1785" s="70" t="s">
        <v>875</v>
      </c>
      <c r="I1785" t="s">
        <v>875</v>
      </c>
      <c r="J1785" t="str">
        <f>IF($I1785="","",_xlfn.LET(_xlpm.x,VLOOKUP($I1785,'taxon-match_2026-08-31'!$A$2:$N$122,6,FALSE),IF(_xlpm.x=0,"",_xlpm.x)))</f>
        <v>(Ridley &amp; Dendy, 1886)</v>
      </c>
      <c r="K1785" t="str">
        <f>IF($I1785="","",_xlfn.LET(_xlpm.x,VLOOKUP($I1785,'taxon-match_2026-08-31'!$A$2:$N$122,4,FALSE),IF(_xlpm.x=0,"",_xlpm.x)))</f>
        <v>urn:lsid:marinespecies.org:taxname:170758</v>
      </c>
      <c r="L1785" t="str">
        <f>IF($I1785="","",_xlfn.LET(_xlpm.x,VLOOKUP($I1785,'taxon-match_2026-08-31'!$A$2:$N$122,7,FALSE),IF(_xlpm.x=0,"",_xlpm.x)))</f>
        <v>Animalia</v>
      </c>
      <c r="M1785" t="str">
        <f>IF($I1785="","",_xlfn.LET(_xlpm.x,VLOOKUP($I1785,'taxon-match_2026-08-31'!$A$2:$N$122,8,FALSE),IF(_xlpm.x=0,"",_xlpm.x)))</f>
        <v>Porifera</v>
      </c>
      <c r="N1785" t="str">
        <f>IF($I1785="","",_xlfn.LET(_xlpm.x,VLOOKUP($I1785,'taxon-match_2026-08-31'!$A$2:$N$122,9,FALSE),IF(_xlpm.x=0,"",_xlpm.x)))</f>
        <v>Demospongiae</v>
      </c>
      <c r="O1785" t="str">
        <f>IF($I1785="","",_xlfn.LET(_xlpm.x,VLOOKUP($I1785,'taxon-match_2026-08-31'!$A$2:$N$122,10,FALSE),IF(_xlpm.x=0,"",_xlpm.x)))</f>
        <v>Suberitida</v>
      </c>
      <c r="P1785" t="str">
        <f>IF($I1785="","",_xlfn.LET(_xlpm.x,VLOOKUP($I1785,'taxon-match_2026-08-31'!$A$2:$N$122,11,FALSE),IF(_xlpm.x=0,"",_xlpm.x)))</f>
        <v>Suberitidae</v>
      </c>
      <c r="Q1785" t="str">
        <f>IF($I1785="","",_xlfn.LET(_xlpm.x,VLOOKUP($I1785,'taxon-match_2026-08-31'!$A$2:$N$122,12,FALSE),IF(_xlpm.x=0,"",_xlpm.x)))</f>
        <v>Homaxinella</v>
      </c>
      <c r="R1785" t="str">
        <f>IF($I1785="","",_xlfn.LET(_xlpm.x,VLOOKUP($I1785,'taxon-match_2026-08-31'!$A$2:$N$122,14,FALSE),IF(_xlpm.x=0,"",_xlpm.x)))</f>
        <v>balfourensis</v>
      </c>
      <c r="S1785" s="2" t="s">
        <v>2609</v>
      </c>
      <c r="T1785" s="69" t="s">
        <v>62</v>
      </c>
      <c r="U1785" s="69" t="s">
        <v>60</v>
      </c>
      <c r="X1785" t="str">
        <f>IF(T1785="","",_xlfn.LET(_xlpm.x,VLOOKUP(T1785,'Drop-down_menus'!$F$2:$G$16,2,FALSE),IF(_xlpm.x=0,"",_xlpm.x)))</f>
        <v>https://orcid.org/0000-0003-3696-4445</v>
      </c>
      <c r="Y1785" t="str">
        <f>IF(U1785="","",_xlfn.LET(_xlpm.x,VLOOKUP(U1785,'Drop-down_menus'!$F$2:$G$16,2,FALSE),IF(_xlpm.x=0,"",_xlpm.x)))</f>
        <v>https://orcid.org/0000-0002-9708-1761</v>
      </c>
      <c r="Z1785" t="str">
        <f>IF(V1785="","",_xlfn.LET(_xlpm.x,VLOOKUP(V1785,'Drop-down_menus'!$F$2:$G$16,2,FALSE),IF(_xlpm.x=0,"",_xlpm.x)))</f>
        <v/>
      </c>
      <c r="AA1785" t="str">
        <f>IF(W1785="","",_xlfn.LET(_xlpm.x,VLOOKUP(W1785,'Drop-down_menus'!$F$2:$G$16,2,FALSE),IF(_xlpm.x=0,"",_xlpm.x)))</f>
        <v/>
      </c>
      <c r="AB1785" t="s">
        <v>866</v>
      </c>
      <c r="AE1785" t="s">
        <v>867</v>
      </c>
      <c r="AH1785" s="70" t="s">
        <v>869</v>
      </c>
    </row>
    <row r="1786" spans="1:34" ht="15" x14ac:dyDescent="0.2">
      <c r="A1786" s="2" t="s">
        <v>282</v>
      </c>
      <c r="B1786">
        <v>2439</v>
      </c>
      <c r="C1786">
        <v>3377</v>
      </c>
      <c r="D1786" s="69" t="s">
        <v>700</v>
      </c>
      <c r="F1786" s="70" t="s">
        <v>875</v>
      </c>
      <c r="H1786" s="70" t="s">
        <v>875</v>
      </c>
      <c r="I1786" t="s">
        <v>875</v>
      </c>
      <c r="J1786" t="str">
        <f>IF($I1786="","",_xlfn.LET(_xlpm.x,VLOOKUP($I1786,'taxon-match_2026-08-31'!$A$2:$N$122,6,FALSE),IF(_xlpm.x=0,"",_xlpm.x)))</f>
        <v>(Ridley &amp; Dendy, 1886)</v>
      </c>
      <c r="K1786" t="str">
        <f>IF($I1786="","",_xlfn.LET(_xlpm.x,VLOOKUP($I1786,'taxon-match_2026-08-31'!$A$2:$N$122,4,FALSE),IF(_xlpm.x=0,"",_xlpm.x)))</f>
        <v>urn:lsid:marinespecies.org:taxname:170758</v>
      </c>
      <c r="L1786" t="str">
        <f>IF($I1786="","",_xlfn.LET(_xlpm.x,VLOOKUP($I1786,'taxon-match_2026-08-31'!$A$2:$N$122,7,FALSE),IF(_xlpm.x=0,"",_xlpm.x)))</f>
        <v>Animalia</v>
      </c>
      <c r="M1786" t="str">
        <f>IF($I1786="","",_xlfn.LET(_xlpm.x,VLOOKUP($I1786,'taxon-match_2026-08-31'!$A$2:$N$122,8,FALSE),IF(_xlpm.x=0,"",_xlpm.x)))</f>
        <v>Porifera</v>
      </c>
      <c r="N1786" t="str">
        <f>IF($I1786="","",_xlfn.LET(_xlpm.x,VLOOKUP($I1786,'taxon-match_2026-08-31'!$A$2:$N$122,9,FALSE),IF(_xlpm.x=0,"",_xlpm.x)))</f>
        <v>Demospongiae</v>
      </c>
      <c r="O1786" t="str">
        <f>IF($I1786="","",_xlfn.LET(_xlpm.x,VLOOKUP($I1786,'taxon-match_2026-08-31'!$A$2:$N$122,10,FALSE),IF(_xlpm.x=0,"",_xlpm.x)))</f>
        <v>Suberitida</v>
      </c>
      <c r="P1786" t="str">
        <f>IF($I1786="","",_xlfn.LET(_xlpm.x,VLOOKUP($I1786,'taxon-match_2026-08-31'!$A$2:$N$122,11,FALSE),IF(_xlpm.x=0,"",_xlpm.x)))</f>
        <v>Suberitidae</v>
      </c>
      <c r="Q1786" t="str">
        <f>IF($I1786="","",_xlfn.LET(_xlpm.x,VLOOKUP($I1786,'taxon-match_2026-08-31'!$A$2:$N$122,12,FALSE),IF(_xlpm.x=0,"",_xlpm.x)))</f>
        <v>Homaxinella</v>
      </c>
      <c r="R1786" t="str">
        <f>IF($I1786="","",_xlfn.LET(_xlpm.x,VLOOKUP($I1786,'taxon-match_2026-08-31'!$A$2:$N$122,14,FALSE),IF(_xlpm.x=0,"",_xlpm.x)))</f>
        <v>balfourensis</v>
      </c>
      <c r="S1786" s="2" t="s">
        <v>2609</v>
      </c>
      <c r="T1786" s="69" t="s">
        <v>62</v>
      </c>
      <c r="U1786" s="69" t="s">
        <v>60</v>
      </c>
      <c r="X1786" t="str">
        <f>IF(T1786="","",_xlfn.LET(_xlpm.x,VLOOKUP(T1786,'Drop-down_menus'!$F$2:$G$16,2,FALSE),IF(_xlpm.x=0,"",_xlpm.x)))</f>
        <v>https://orcid.org/0000-0003-3696-4445</v>
      </c>
      <c r="Y1786" t="str">
        <f>IF(U1786="","",_xlfn.LET(_xlpm.x,VLOOKUP(U1786,'Drop-down_menus'!$F$2:$G$16,2,FALSE),IF(_xlpm.x=0,"",_xlpm.x)))</f>
        <v>https://orcid.org/0000-0002-9708-1761</v>
      </c>
      <c r="Z1786" t="str">
        <f>IF(V1786="","",_xlfn.LET(_xlpm.x,VLOOKUP(V1786,'Drop-down_menus'!$F$2:$G$16,2,FALSE),IF(_xlpm.x=0,"",_xlpm.x)))</f>
        <v/>
      </c>
      <c r="AA1786" t="str">
        <f>IF(W1786="","",_xlfn.LET(_xlpm.x,VLOOKUP(W1786,'Drop-down_menus'!$F$2:$G$16,2,FALSE),IF(_xlpm.x=0,"",_xlpm.x)))</f>
        <v/>
      </c>
      <c r="AB1786" t="s">
        <v>866</v>
      </c>
      <c r="AE1786" t="s">
        <v>867</v>
      </c>
      <c r="AH1786" s="70" t="s">
        <v>869</v>
      </c>
    </row>
    <row r="1787" spans="1:34" ht="15" x14ac:dyDescent="0.2">
      <c r="A1787" s="2" t="s">
        <v>282</v>
      </c>
      <c r="B1787">
        <v>2442</v>
      </c>
      <c r="C1787">
        <v>3378</v>
      </c>
      <c r="D1787" s="69" t="s">
        <v>700</v>
      </c>
      <c r="F1787" s="70" t="s">
        <v>875</v>
      </c>
      <c r="H1787" s="70" t="s">
        <v>875</v>
      </c>
      <c r="I1787" t="s">
        <v>875</v>
      </c>
      <c r="J1787" t="str">
        <f>IF($I1787="","",_xlfn.LET(_xlpm.x,VLOOKUP($I1787,'taxon-match_2026-08-31'!$A$2:$N$122,6,FALSE),IF(_xlpm.x=0,"",_xlpm.x)))</f>
        <v>(Ridley &amp; Dendy, 1886)</v>
      </c>
      <c r="K1787" t="str">
        <f>IF($I1787="","",_xlfn.LET(_xlpm.x,VLOOKUP($I1787,'taxon-match_2026-08-31'!$A$2:$N$122,4,FALSE),IF(_xlpm.x=0,"",_xlpm.x)))</f>
        <v>urn:lsid:marinespecies.org:taxname:170758</v>
      </c>
      <c r="L1787" t="str">
        <f>IF($I1787="","",_xlfn.LET(_xlpm.x,VLOOKUP($I1787,'taxon-match_2026-08-31'!$A$2:$N$122,7,FALSE),IF(_xlpm.x=0,"",_xlpm.x)))</f>
        <v>Animalia</v>
      </c>
      <c r="M1787" t="str">
        <f>IF($I1787="","",_xlfn.LET(_xlpm.x,VLOOKUP($I1787,'taxon-match_2026-08-31'!$A$2:$N$122,8,FALSE),IF(_xlpm.x=0,"",_xlpm.x)))</f>
        <v>Porifera</v>
      </c>
      <c r="N1787" t="str">
        <f>IF($I1787="","",_xlfn.LET(_xlpm.x,VLOOKUP($I1787,'taxon-match_2026-08-31'!$A$2:$N$122,9,FALSE),IF(_xlpm.x=0,"",_xlpm.x)))</f>
        <v>Demospongiae</v>
      </c>
      <c r="O1787" t="str">
        <f>IF($I1787="","",_xlfn.LET(_xlpm.x,VLOOKUP($I1787,'taxon-match_2026-08-31'!$A$2:$N$122,10,FALSE),IF(_xlpm.x=0,"",_xlpm.x)))</f>
        <v>Suberitida</v>
      </c>
      <c r="P1787" t="str">
        <f>IF($I1787="","",_xlfn.LET(_xlpm.x,VLOOKUP($I1787,'taxon-match_2026-08-31'!$A$2:$N$122,11,FALSE),IF(_xlpm.x=0,"",_xlpm.x)))</f>
        <v>Suberitidae</v>
      </c>
      <c r="Q1787" t="str">
        <f>IF($I1787="","",_xlfn.LET(_xlpm.x,VLOOKUP($I1787,'taxon-match_2026-08-31'!$A$2:$N$122,12,FALSE),IF(_xlpm.x=0,"",_xlpm.x)))</f>
        <v>Homaxinella</v>
      </c>
      <c r="R1787" t="str">
        <f>IF($I1787="","",_xlfn.LET(_xlpm.x,VLOOKUP($I1787,'taxon-match_2026-08-31'!$A$2:$N$122,14,FALSE),IF(_xlpm.x=0,"",_xlpm.x)))</f>
        <v>balfourensis</v>
      </c>
      <c r="S1787" s="2" t="s">
        <v>2609</v>
      </c>
      <c r="T1787" s="69" t="s">
        <v>62</v>
      </c>
      <c r="U1787" s="69" t="s">
        <v>60</v>
      </c>
      <c r="X1787" t="str">
        <f>IF(T1787="","",_xlfn.LET(_xlpm.x,VLOOKUP(T1787,'Drop-down_menus'!$F$2:$G$16,2,FALSE),IF(_xlpm.x=0,"",_xlpm.x)))</f>
        <v>https://orcid.org/0000-0003-3696-4445</v>
      </c>
      <c r="Y1787" t="str">
        <f>IF(U1787="","",_xlfn.LET(_xlpm.x,VLOOKUP(U1787,'Drop-down_menus'!$F$2:$G$16,2,FALSE),IF(_xlpm.x=0,"",_xlpm.x)))</f>
        <v>https://orcid.org/0000-0002-9708-1761</v>
      </c>
      <c r="Z1787" t="str">
        <f>IF(V1787="","",_xlfn.LET(_xlpm.x,VLOOKUP(V1787,'Drop-down_menus'!$F$2:$G$16,2,FALSE),IF(_xlpm.x=0,"",_xlpm.x)))</f>
        <v/>
      </c>
      <c r="AA1787" t="str">
        <f>IF(W1787="","",_xlfn.LET(_xlpm.x,VLOOKUP(W1787,'Drop-down_menus'!$F$2:$G$16,2,FALSE),IF(_xlpm.x=0,"",_xlpm.x)))</f>
        <v/>
      </c>
      <c r="AB1787" t="s">
        <v>866</v>
      </c>
      <c r="AE1787" t="s">
        <v>867</v>
      </c>
      <c r="AH1787" s="70" t="s">
        <v>869</v>
      </c>
    </row>
    <row r="1788" spans="1:34" ht="15" x14ac:dyDescent="0.2">
      <c r="A1788" s="2" t="s">
        <v>181</v>
      </c>
      <c r="B1788">
        <v>1094</v>
      </c>
      <c r="C1788">
        <v>3379</v>
      </c>
      <c r="D1788" s="69" t="s">
        <v>700</v>
      </c>
      <c r="F1788" s="70" t="s">
        <v>744</v>
      </c>
      <c r="H1788" s="70" t="s">
        <v>744</v>
      </c>
      <c r="I1788" t="s">
        <v>744</v>
      </c>
      <c r="J1788" t="str">
        <f>IF($I1788="","",_xlfn.LET(_xlpm.x,VLOOKUP($I1788,'taxon-match_2026-08-31'!$A$2:$N$122,6,FALSE),IF(_xlpm.x=0,"",_xlpm.x)))</f>
        <v>(Turner) Bory, 1826</v>
      </c>
      <c r="K1788" t="str">
        <f>IF($I1788="","",_xlfn.LET(_xlpm.x,VLOOKUP($I1788,'taxon-match_2026-08-31'!$A$2:$N$122,4,FALSE),IF(_xlpm.x=0,"",_xlpm.x)))</f>
        <v>urn:lsid:marinespecies.org:taxname:325522</v>
      </c>
      <c r="L1788" t="str">
        <f>IF($I1788="","",_xlfn.LET(_xlpm.x,VLOOKUP($I1788,'taxon-match_2026-08-31'!$A$2:$N$122,7,FALSE),IF(_xlpm.x=0,"",_xlpm.x)))</f>
        <v>Plantae</v>
      </c>
      <c r="M1788" t="str">
        <f>IF($I1788="","",_xlfn.LET(_xlpm.x,VLOOKUP($I1788,'taxon-match_2026-08-31'!$A$2:$N$122,8,FALSE),IF(_xlpm.x=0,"",_xlpm.x)))</f>
        <v>Rhodophyta</v>
      </c>
      <c r="N1788" t="str">
        <f>IF($I1788="","",_xlfn.LET(_xlpm.x,VLOOKUP($I1788,'taxon-match_2026-08-31'!$A$2:$N$122,9,FALSE),IF(_xlpm.x=0,"",_xlpm.x)))</f>
        <v>Florideophyceae</v>
      </c>
      <c r="O1788" t="str">
        <f>IF($I1788="","",_xlfn.LET(_xlpm.x,VLOOKUP($I1788,'taxon-match_2026-08-31'!$A$2:$N$122,10,FALSE),IF(_xlpm.x=0,"",_xlpm.x)))</f>
        <v>Gigartinales</v>
      </c>
      <c r="P1788" t="str">
        <f>IF($I1788="","",_xlfn.LET(_xlpm.x,VLOOKUP($I1788,'taxon-match_2026-08-31'!$A$2:$N$122,11,FALSE),IF(_xlpm.x=0,"",_xlpm.x)))</f>
        <v>Gigartinaceae</v>
      </c>
      <c r="Q1788" t="str">
        <f>IF($I1788="","",_xlfn.LET(_xlpm.x,VLOOKUP($I1788,'taxon-match_2026-08-31'!$A$2:$N$122,12,FALSE),IF(_xlpm.x=0,"",_xlpm.x)))</f>
        <v>Iridaea</v>
      </c>
      <c r="R1788" t="str">
        <f>IF($I1788="","",_xlfn.LET(_xlpm.x,VLOOKUP($I1788,'taxon-match_2026-08-31'!$A$2:$N$122,14,FALSE),IF(_xlpm.x=0,"",_xlpm.x)))</f>
        <v>cordata</v>
      </c>
      <c r="S1788" s="2" t="s">
        <v>2609</v>
      </c>
      <c r="T1788" s="69" t="s">
        <v>62</v>
      </c>
      <c r="U1788" s="69" t="s">
        <v>60</v>
      </c>
      <c r="X1788" t="str">
        <f>IF(T1788="","",_xlfn.LET(_xlpm.x,VLOOKUP(T1788,'Drop-down_menus'!$F$2:$G$16,2,FALSE),IF(_xlpm.x=0,"",_xlpm.x)))</f>
        <v>https://orcid.org/0000-0003-3696-4445</v>
      </c>
      <c r="Y1788" t="str">
        <f>IF(U1788="","",_xlfn.LET(_xlpm.x,VLOOKUP(U1788,'Drop-down_menus'!$F$2:$G$16,2,FALSE),IF(_xlpm.x=0,"",_xlpm.x)))</f>
        <v>https://orcid.org/0000-0002-9708-1761</v>
      </c>
      <c r="Z1788" t="str">
        <f>IF(V1788="","",_xlfn.LET(_xlpm.x,VLOOKUP(V1788,'Drop-down_menus'!$F$2:$G$16,2,FALSE),IF(_xlpm.x=0,"",_xlpm.x)))</f>
        <v/>
      </c>
      <c r="AA1788" t="str">
        <f>IF(W1788="","",_xlfn.LET(_xlpm.x,VLOOKUP(W1788,'Drop-down_menus'!$F$2:$G$16,2,FALSE),IF(_xlpm.x=0,"",_xlpm.x)))</f>
        <v/>
      </c>
      <c r="AB1788" t="s">
        <v>866</v>
      </c>
      <c r="AE1788" t="s">
        <v>867</v>
      </c>
      <c r="AH1788" s="69" t="s">
        <v>869</v>
      </c>
    </row>
    <row r="1789" spans="1:34" ht="15" x14ac:dyDescent="0.2">
      <c r="A1789" s="2" t="s">
        <v>181</v>
      </c>
      <c r="B1789">
        <v>1100</v>
      </c>
      <c r="C1789">
        <v>3380</v>
      </c>
      <c r="D1789" s="69" t="s">
        <v>700</v>
      </c>
      <c r="F1789" s="70" t="s">
        <v>744</v>
      </c>
      <c r="H1789" s="70" t="s">
        <v>744</v>
      </c>
      <c r="I1789" t="s">
        <v>744</v>
      </c>
      <c r="J1789" t="str">
        <f>IF($I1789="","",_xlfn.LET(_xlpm.x,VLOOKUP($I1789,'taxon-match_2026-08-31'!$A$2:$N$122,6,FALSE),IF(_xlpm.x=0,"",_xlpm.x)))</f>
        <v>(Turner) Bory, 1826</v>
      </c>
      <c r="K1789" t="str">
        <f>IF($I1789="","",_xlfn.LET(_xlpm.x,VLOOKUP($I1789,'taxon-match_2026-08-31'!$A$2:$N$122,4,FALSE),IF(_xlpm.x=0,"",_xlpm.x)))</f>
        <v>urn:lsid:marinespecies.org:taxname:325522</v>
      </c>
      <c r="L1789" t="str">
        <f>IF($I1789="","",_xlfn.LET(_xlpm.x,VLOOKUP($I1789,'taxon-match_2026-08-31'!$A$2:$N$122,7,FALSE),IF(_xlpm.x=0,"",_xlpm.x)))</f>
        <v>Plantae</v>
      </c>
      <c r="M1789" t="str">
        <f>IF($I1789="","",_xlfn.LET(_xlpm.x,VLOOKUP($I1789,'taxon-match_2026-08-31'!$A$2:$N$122,8,FALSE),IF(_xlpm.x=0,"",_xlpm.x)))</f>
        <v>Rhodophyta</v>
      </c>
      <c r="N1789" t="str">
        <f>IF($I1789="","",_xlfn.LET(_xlpm.x,VLOOKUP($I1789,'taxon-match_2026-08-31'!$A$2:$N$122,9,FALSE),IF(_xlpm.x=0,"",_xlpm.x)))</f>
        <v>Florideophyceae</v>
      </c>
      <c r="O1789" t="str">
        <f>IF($I1789="","",_xlfn.LET(_xlpm.x,VLOOKUP($I1789,'taxon-match_2026-08-31'!$A$2:$N$122,10,FALSE),IF(_xlpm.x=0,"",_xlpm.x)))</f>
        <v>Gigartinales</v>
      </c>
      <c r="P1789" t="str">
        <f>IF($I1789="","",_xlfn.LET(_xlpm.x,VLOOKUP($I1789,'taxon-match_2026-08-31'!$A$2:$N$122,11,FALSE),IF(_xlpm.x=0,"",_xlpm.x)))</f>
        <v>Gigartinaceae</v>
      </c>
      <c r="Q1789" t="str">
        <f>IF($I1789="","",_xlfn.LET(_xlpm.x,VLOOKUP($I1789,'taxon-match_2026-08-31'!$A$2:$N$122,12,FALSE),IF(_xlpm.x=0,"",_xlpm.x)))</f>
        <v>Iridaea</v>
      </c>
      <c r="R1789" t="str">
        <f>IF($I1789="","",_xlfn.LET(_xlpm.x,VLOOKUP($I1789,'taxon-match_2026-08-31'!$A$2:$N$122,14,FALSE),IF(_xlpm.x=0,"",_xlpm.x)))</f>
        <v>cordata</v>
      </c>
      <c r="S1789" s="2" t="s">
        <v>2609</v>
      </c>
      <c r="T1789" s="69" t="s">
        <v>62</v>
      </c>
      <c r="U1789" s="69" t="s">
        <v>60</v>
      </c>
      <c r="X1789" t="str">
        <f>IF(T1789="","",_xlfn.LET(_xlpm.x,VLOOKUP(T1789,'Drop-down_menus'!$F$2:$G$16,2,FALSE),IF(_xlpm.x=0,"",_xlpm.x)))</f>
        <v>https://orcid.org/0000-0003-3696-4445</v>
      </c>
      <c r="Y1789" t="str">
        <f>IF(U1789="","",_xlfn.LET(_xlpm.x,VLOOKUP(U1789,'Drop-down_menus'!$F$2:$G$16,2,FALSE),IF(_xlpm.x=0,"",_xlpm.x)))</f>
        <v>https://orcid.org/0000-0002-9708-1761</v>
      </c>
      <c r="Z1789" t="str">
        <f>IF(V1789="","",_xlfn.LET(_xlpm.x,VLOOKUP(V1789,'Drop-down_menus'!$F$2:$G$16,2,FALSE),IF(_xlpm.x=0,"",_xlpm.x)))</f>
        <v/>
      </c>
      <c r="AA1789" t="str">
        <f>IF(W1789="","",_xlfn.LET(_xlpm.x,VLOOKUP(W1789,'Drop-down_menus'!$F$2:$G$16,2,FALSE),IF(_xlpm.x=0,"",_xlpm.x)))</f>
        <v/>
      </c>
      <c r="AB1789" t="s">
        <v>866</v>
      </c>
      <c r="AE1789" t="s">
        <v>867</v>
      </c>
      <c r="AH1789" s="69" t="s">
        <v>869</v>
      </c>
    </row>
    <row r="1790" spans="1:34" ht="15" x14ac:dyDescent="0.2">
      <c r="A1790" s="2" t="s">
        <v>253</v>
      </c>
      <c r="B1790">
        <v>1924</v>
      </c>
      <c r="C1790">
        <v>3381</v>
      </c>
      <c r="D1790" s="69" t="s">
        <v>700</v>
      </c>
      <c r="F1790" s="70" t="s">
        <v>744</v>
      </c>
      <c r="H1790" s="70" t="s">
        <v>744</v>
      </c>
      <c r="I1790" t="s">
        <v>744</v>
      </c>
      <c r="J1790" t="str">
        <f>IF($I1790="","",_xlfn.LET(_xlpm.x,VLOOKUP($I1790,'taxon-match_2026-08-31'!$A$2:$N$122,6,FALSE),IF(_xlpm.x=0,"",_xlpm.x)))</f>
        <v>(Turner) Bory, 1826</v>
      </c>
      <c r="K1790" t="str">
        <f>IF($I1790="","",_xlfn.LET(_xlpm.x,VLOOKUP($I1790,'taxon-match_2026-08-31'!$A$2:$N$122,4,FALSE),IF(_xlpm.x=0,"",_xlpm.x)))</f>
        <v>urn:lsid:marinespecies.org:taxname:325522</v>
      </c>
      <c r="L1790" t="str">
        <f>IF($I1790="","",_xlfn.LET(_xlpm.x,VLOOKUP($I1790,'taxon-match_2026-08-31'!$A$2:$N$122,7,FALSE),IF(_xlpm.x=0,"",_xlpm.x)))</f>
        <v>Plantae</v>
      </c>
      <c r="M1790" t="str">
        <f>IF($I1790="","",_xlfn.LET(_xlpm.x,VLOOKUP($I1790,'taxon-match_2026-08-31'!$A$2:$N$122,8,FALSE),IF(_xlpm.x=0,"",_xlpm.x)))</f>
        <v>Rhodophyta</v>
      </c>
      <c r="N1790" t="str">
        <f>IF($I1790="","",_xlfn.LET(_xlpm.x,VLOOKUP($I1790,'taxon-match_2026-08-31'!$A$2:$N$122,9,FALSE),IF(_xlpm.x=0,"",_xlpm.x)))</f>
        <v>Florideophyceae</v>
      </c>
      <c r="O1790" t="str">
        <f>IF($I1790="","",_xlfn.LET(_xlpm.x,VLOOKUP($I1790,'taxon-match_2026-08-31'!$A$2:$N$122,10,FALSE),IF(_xlpm.x=0,"",_xlpm.x)))</f>
        <v>Gigartinales</v>
      </c>
      <c r="P1790" t="str">
        <f>IF($I1790="","",_xlfn.LET(_xlpm.x,VLOOKUP($I1790,'taxon-match_2026-08-31'!$A$2:$N$122,11,FALSE),IF(_xlpm.x=0,"",_xlpm.x)))</f>
        <v>Gigartinaceae</v>
      </c>
      <c r="Q1790" t="str">
        <f>IF($I1790="","",_xlfn.LET(_xlpm.x,VLOOKUP($I1790,'taxon-match_2026-08-31'!$A$2:$N$122,12,FALSE),IF(_xlpm.x=0,"",_xlpm.x)))</f>
        <v>Iridaea</v>
      </c>
      <c r="R1790" t="str">
        <f>IF($I1790="","",_xlfn.LET(_xlpm.x,VLOOKUP($I1790,'taxon-match_2026-08-31'!$A$2:$N$122,14,FALSE),IF(_xlpm.x=0,"",_xlpm.x)))</f>
        <v>cordata</v>
      </c>
      <c r="S1790" s="2" t="s">
        <v>2609</v>
      </c>
      <c r="T1790" s="69" t="s">
        <v>62</v>
      </c>
      <c r="U1790" s="69" t="s">
        <v>60</v>
      </c>
      <c r="X1790" t="str">
        <f>IF(T1790="","",_xlfn.LET(_xlpm.x,VLOOKUP(T1790,'Drop-down_menus'!$F$2:$G$16,2,FALSE),IF(_xlpm.x=0,"",_xlpm.x)))</f>
        <v>https://orcid.org/0000-0003-3696-4445</v>
      </c>
      <c r="Y1790" t="str">
        <f>IF(U1790="","",_xlfn.LET(_xlpm.x,VLOOKUP(U1790,'Drop-down_menus'!$F$2:$G$16,2,FALSE),IF(_xlpm.x=0,"",_xlpm.x)))</f>
        <v>https://orcid.org/0000-0002-9708-1761</v>
      </c>
      <c r="Z1790" t="str">
        <f>IF(V1790="","",_xlfn.LET(_xlpm.x,VLOOKUP(V1790,'Drop-down_menus'!$F$2:$G$16,2,FALSE),IF(_xlpm.x=0,"",_xlpm.x)))</f>
        <v/>
      </c>
      <c r="AA1790" t="str">
        <f>IF(W1790="","",_xlfn.LET(_xlpm.x,VLOOKUP(W1790,'Drop-down_menus'!$F$2:$G$16,2,FALSE),IF(_xlpm.x=0,"",_xlpm.x)))</f>
        <v/>
      </c>
      <c r="AB1790" t="s">
        <v>866</v>
      </c>
      <c r="AE1790" t="s">
        <v>867</v>
      </c>
      <c r="AH1790" s="69" t="s">
        <v>869</v>
      </c>
    </row>
    <row r="1791" spans="1:34" ht="15" x14ac:dyDescent="0.2">
      <c r="A1791" s="2" t="s">
        <v>253</v>
      </c>
      <c r="B1791">
        <v>1925</v>
      </c>
      <c r="C1791">
        <v>3382</v>
      </c>
      <c r="D1791" s="69" t="s">
        <v>700</v>
      </c>
      <c r="F1791" s="70" t="s">
        <v>744</v>
      </c>
      <c r="H1791" s="70" t="s">
        <v>744</v>
      </c>
      <c r="I1791" t="s">
        <v>744</v>
      </c>
      <c r="J1791" t="str">
        <f>IF($I1791="","",_xlfn.LET(_xlpm.x,VLOOKUP($I1791,'taxon-match_2026-08-31'!$A$2:$N$122,6,FALSE),IF(_xlpm.x=0,"",_xlpm.x)))</f>
        <v>(Turner) Bory, 1826</v>
      </c>
      <c r="K1791" t="str">
        <f>IF($I1791="","",_xlfn.LET(_xlpm.x,VLOOKUP($I1791,'taxon-match_2026-08-31'!$A$2:$N$122,4,FALSE),IF(_xlpm.x=0,"",_xlpm.x)))</f>
        <v>urn:lsid:marinespecies.org:taxname:325522</v>
      </c>
      <c r="L1791" t="str">
        <f>IF($I1791="","",_xlfn.LET(_xlpm.x,VLOOKUP($I1791,'taxon-match_2026-08-31'!$A$2:$N$122,7,FALSE),IF(_xlpm.x=0,"",_xlpm.x)))</f>
        <v>Plantae</v>
      </c>
      <c r="M1791" t="str">
        <f>IF($I1791="","",_xlfn.LET(_xlpm.x,VLOOKUP($I1791,'taxon-match_2026-08-31'!$A$2:$N$122,8,FALSE),IF(_xlpm.x=0,"",_xlpm.x)))</f>
        <v>Rhodophyta</v>
      </c>
      <c r="N1791" t="str">
        <f>IF($I1791="","",_xlfn.LET(_xlpm.x,VLOOKUP($I1791,'taxon-match_2026-08-31'!$A$2:$N$122,9,FALSE),IF(_xlpm.x=0,"",_xlpm.x)))</f>
        <v>Florideophyceae</v>
      </c>
      <c r="O1791" t="str">
        <f>IF($I1791="","",_xlfn.LET(_xlpm.x,VLOOKUP($I1791,'taxon-match_2026-08-31'!$A$2:$N$122,10,FALSE),IF(_xlpm.x=0,"",_xlpm.x)))</f>
        <v>Gigartinales</v>
      </c>
      <c r="P1791" t="str">
        <f>IF($I1791="","",_xlfn.LET(_xlpm.x,VLOOKUP($I1791,'taxon-match_2026-08-31'!$A$2:$N$122,11,FALSE),IF(_xlpm.x=0,"",_xlpm.x)))</f>
        <v>Gigartinaceae</v>
      </c>
      <c r="Q1791" t="str">
        <f>IF($I1791="","",_xlfn.LET(_xlpm.x,VLOOKUP($I1791,'taxon-match_2026-08-31'!$A$2:$N$122,12,FALSE),IF(_xlpm.x=0,"",_xlpm.x)))</f>
        <v>Iridaea</v>
      </c>
      <c r="R1791" t="str">
        <f>IF($I1791="","",_xlfn.LET(_xlpm.x,VLOOKUP($I1791,'taxon-match_2026-08-31'!$A$2:$N$122,14,FALSE),IF(_xlpm.x=0,"",_xlpm.x)))</f>
        <v>cordata</v>
      </c>
      <c r="S1791" s="2" t="s">
        <v>2609</v>
      </c>
      <c r="T1791" s="69" t="s">
        <v>62</v>
      </c>
      <c r="U1791" s="69" t="s">
        <v>60</v>
      </c>
      <c r="X1791" t="str">
        <f>IF(T1791="","",_xlfn.LET(_xlpm.x,VLOOKUP(T1791,'Drop-down_menus'!$F$2:$G$16,2,FALSE),IF(_xlpm.x=0,"",_xlpm.x)))</f>
        <v>https://orcid.org/0000-0003-3696-4445</v>
      </c>
      <c r="Y1791" t="str">
        <f>IF(U1791="","",_xlfn.LET(_xlpm.x,VLOOKUP(U1791,'Drop-down_menus'!$F$2:$G$16,2,FALSE),IF(_xlpm.x=0,"",_xlpm.x)))</f>
        <v>https://orcid.org/0000-0002-9708-1761</v>
      </c>
      <c r="Z1791" t="str">
        <f>IF(V1791="","",_xlfn.LET(_xlpm.x,VLOOKUP(V1791,'Drop-down_menus'!$F$2:$G$16,2,FALSE),IF(_xlpm.x=0,"",_xlpm.x)))</f>
        <v/>
      </c>
      <c r="AA1791" t="str">
        <f>IF(W1791="","",_xlfn.LET(_xlpm.x,VLOOKUP(W1791,'Drop-down_menus'!$F$2:$G$16,2,FALSE),IF(_xlpm.x=0,"",_xlpm.x)))</f>
        <v/>
      </c>
      <c r="AB1791" t="s">
        <v>866</v>
      </c>
      <c r="AE1791" t="s">
        <v>867</v>
      </c>
      <c r="AH1791" s="69" t="s">
        <v>869</v>
      </c>
    </row>
    <row r="1792" spans="1:34" ht="15" x14ac:dyDescent="0.2">
      <c r="A1792" s="2" t="s">
        <v>253</v>
      </c>
      <c r="B1792">
        <v>1926</v>
      </c>
      <c r="C1792">
        <v>3383</v>
      </c>
      <c r="D1792" s="69" t="s">
        <v>700</v>
      </c>
      <c r="F1792" s="70" t="s">
        <v>744</v>
      </c>
      <c r="H1792" s="70" t="s">
        <v>744</v>
      </c>
      <c r="I1792" t="s">
        <v>744</v>
      </c>
      <c r="J1792" t="str">
        <f>IF($I1792="","",_xlfn.LET(_xlpm.x,VLOOKUP($I1792,'taxon-match_2026-08-31'!$A$2:$N$122,6,FALSE),IF(_xlpm.x=0,"",_xlpm.x)))</f>
        <v>(Turner) Bory, 1826</v>
      </c>
      <c r="K1792" t="str">
        <f>IF($I1792="","",_xlfn.LET(_xlpm.x,VLOOKUP($I1792,'taxon-match_2026-08-31'!$A$2:$N$122,4,FALSE),IF(_xlpm.x=0,"",_xlpm.x)))</f>
        <v>urn:lsid:marinespecies.org:taxname:325522</v>
      </c>
      <c r="L1792" t="str">
        <f>IF($I1792="","",_xlfn.LET(_xlpm.x,VLOOKUP($I1792,'taxon-match_2026-08-31'!$A$2:$N$122,7,FALSE),IF(_xlpm.x=0,"",_xlpm.x)))</f>
        <v>Plantae</v>
      </c>
      <c r="M1792" t="str">
        <f>IF($I1792="","",_xlfn.LET(_xlpm.x,VLOOKUP($I1792,'taxon-match_2026-08-31'!$A$2:$N$122,8,FALSE),IF(_xlpm.x=0,"",_xlpm.x)))</f>
        <v>Rhodophyta</v>
      </c>
      <c r="N1792" t="str">
        <f>IF($I1792="","",_xlfn.LET(_xlpm.x,VLOOKUP($I1792,'taxon-match_2026-08-31'!$A$2:$N$122,9,FALSE),IF(_xlpm.x=0,"",_xlpm.x)))</f>
        <v>Florideophyceae</v>
      </c>
      <c r="O1792" t="str">
        <f>IF($I1792="","",_xlfn.LET(_xlpm.x,VLOOKUP($I1792,'taxon-match_2026-08-31'!$A$2:$N$122,10,FALSE),IF(_xlpm.x=0,"",_xlpm.x)))</f>
        <v>Gigartinales</v>
      </c>
      <c r="P1792" t="str">
        <f>IF($I1792="","",_xlfn.LET(_xlpm.x,VLOOKUP($I1792,'taxon-match_2026-08-31'!$A$2:$N$122,11,FALSE),IF(_xlpm.x=0,"",_xlpm.x)))</f>
        <v>Gigartinaceae</v>
      </c>
      <c r="Q1792" t="str">
        <f>IF($I1792="","",_xlfn.LET(_xlpm.x,VLOOKUP($I1792,'taxon-match_2026-08-31'!$A$2:$N$122,12,FALSE),IF(_xlpm.x=0,"",_xlpm.x)))</f>
        <v>Iridaea</v>
      </c>
      <c r="R1792" t="str">
        <f>IF($I1792="","",_xlfn.LET(_xlpm.x,VLOOKUP($I1792,'taxon-match_2026-08-31'!$A$2:$N$122,14,FALSE),IF(_xlpm.x=0,"",_xlpm.x)))</f>
        <v>cordata</v>
      </c>
      <c r="S1792" s="2" t="s">
        <v>2609</v>
      </c>
      <c r="T1792" s="69" t="s">
        <v>62</v>
      </c>
      <c r="U1792" s="69" t="s">
        <v>60</v>
      </c>
      <c r="X1792" t="str">
        <f>IF(T1792="","",_xlfn.LET(_xlpm.x,VLOOKUP(T1792,'Drop-down_menus'!$F$2:$G$16,2,FALSE),IF(_xlpm.x=0,"",_xlpm.x)))</f>
        <v>https://orcid.org/0000-0003-3696-4445</v>
      </c>
      <c r="Y1792" t="str">
        <f>IF(U1792="","",_xlfn.LET(_xlpm.x,VLOOKUP(U1792,'Drop-down_menus'!$F$2:$G$16,2,FALSE),IF(_xlpm.x=0,"",_xlpm.x)))</f>
        <v>https://orcid.org/0000-0002-9708-1761</v>
      </c>
      <c r="Z1792" t="str">
        <f>IF(V1792="","",_xlfn.LET(_xlpm.x,VLOOKUP(V1792,'Drop-down_menus'!$F$2:$G$16,2,FALSE),IF(_xlpm.x=0,"",_xlpm.x)))</f>
        <v/>
      </c>
      <c r="AA1792" t="str">
        <f>IF(W1792="","",_xlfn.LET(_xlpm.x,VLOOKUP(W1792,'Drop-down_menus'!$F$2:$G$16,2,FALSE),IF(_xlpm.x=0,"",_xlpm.x)))</f>
        <v/>
      </c>
      <c r="AB1792" t="s">
        <v>866</v>
      </c>
      <c r="AE1792" t="s">
        <v>867</v>
      </c>
      <c r="AH1792" s="70" t="s">
        <v>869</v>
      </c>
    </row>
    <row r="1793" spans="1:34" ht="15" x14ac:dyDescent="0.2">
      <c r="A1793" s="2" t="s">
        <v>298</v>
      </c>
      <c r="B1793">
        <v>2777</v>
      </c>
      <c r="C1793">
        <v>3400</v>
      </c>
      <c r="D1793" s="69" t="s">
        <v>700</v>
      </c>
      <c r="F1793" s="70" t="s">
        <v>744</v>
      </c>
      <c r="H1793" s="70" t="s">
        <v>744</v>
      </c>
      <c r="I1793" t="s">
        <v>744</v>
      </c>
      <c r="J1793" t="str">
        <f>IF($I1793="","",_xlfn.LET(_xlpm.x,VLOOKUP($I1793,'taxon-match_2026-08-31'!$A$2:$N$122,6,FALSE),IF(_xlpm.x=0,"",_xlpm.x)))</f>
        <v>(Turner) Bory, 1826</v>
      </c>
      <c r="K1793" t="str">
        <f>IF($I1793="","",_xlfn.LET(_xlpm.x,VLOOKUP($I1793,'taxon-match_2026-08-31'!$A$2:$N$122,4,FALSE),IF(_xlpm.x=0,"",_xlpm.x)))</f>
        <v>urn:lsid:marinespecies.org:taxname:325522</v>
      </c>
      <c r="L1793" t="str">
        <f>IF($I1793="","",_xlfn.LET(_xlpm.x,VLOOKUP($I1793,'taxon-match_2026-08-31'!$A$2:$N$122,7,FALSE),IF(_xlpm.x=0,"",_xlpm.x)))</f>
        <v>Plantae</v>
      </c>
      <c r="M1793" t="str">
        <f>IF($I1793="","",_xlfn.LET(_xlpm.x,VLOOKUP($I1793,'taxon-match_2026-08-31'!$A$2:$N$122,8,FALSE),IF(_xlpm.x=0,"",_xlpm.x)))</f>
        <v>Rhodophyta</v>
      </c>
      <c r="N1793" t="str">
        <f>IF($I1793="","",_xlfn.LET(_xlpm.x,VLOOKUP($I1793,'taxon-match_2026-08-31'!$A$2:$N$122,9,FALSE),IF(_xlpm.x=0,"",_xlpm.x)))</f>
        <v>Florideophyceae</v>
      </c>
      <c r="O1793" t="str">
        <f>IF($I1793="","",_xlfn.LET(_xlpm.x,VLOOKUP($I1793,'taxon-match_2026-08-31'!$A$2:$N$122,10,FALSE),IF(_xlpm.x=0,"",_xlpm.x)))</f>
        <v>Gigartinales</v>
      </c>
      <c r="P1793" t="str">
        <f>IF($I1793="","",_xlfn.LET(_xlpm.x,VLOOKUP($I1793,'taxon-match_2026-08-31'!$A$2:$N$122,11,FALSE),IF(_xlpm.x=0,"",_xlpm.x)))</f>
        <v>Gigartinaceae</v>
      </c>
      <c r="Q1793" t="str">
        <f>IF($I1793="","",_xlfn.LET(_xlpm.x,VLOOKUP($I1793,'taxon-match_2026-08-31'!$A$2:$N$122,12,FALSE),IF(_xlpm.x=0,"",_xlpm.x)))</f>
        <v>Iridaea</v>
      </c>
      <c r="R1793" t="str">
        <f>IF($I1793="","",_xlfn.LET(_xlpm.x,VLOOKUP($I1793,'taxon-match_2026-08-31'!$A$2:$N$122,14,FALSE),IF(_xlpm.x=0,"",_xlpm.x)))</f>
        <v>cordata</v>
      </c>
      <c r="S1793" s="2" t="s">
        <v>2609</v>
      </c>
      <c r="T1793" s="69" t="s">
        <v>62</v>
      </c>
      <c r="U1793" s="69" t="s">
        <v>60</v>
      </c>
      <c r="X1793" t="str">
        <f>IF(T1793="","",_xlfn.LET(_xlpm.x,VLOOKUP(T1793,'Drop-down_menus'!$F$2:$G$16,2,FALSE),IF(_xlpm.x=0,"",_xlpm.x)))</f>
        <v>https://orcid.org/0000-0003-3696-4445</v>
      </c>
      <c r="Y1793" t="str">
        <f>IF(U1793="","",_xlfn.LET(_xlpm.x,VLOOKUP(U1793,'Drop-down_menus'!$F$2:$G$16,2,FALSE),IF(_xlpm.x=0,"",_xlpm.x)))</f>
        <v>https://orcid.org/0000-0002-9708-1761</v>
      </c>
      <c r="Z1793" t="str">
        <f>IF(V1793="","",_xlfn.LET(_xlpm.x,VLOOKUP(V1793,'Drop-down_menus'!$F$2:$G$16,2,FALSE),IF(_xlpm.x=0,"",_xlpm.x)))</f>
        <v/>
      </c>
      <c r="AA1793" t="str">
        <f>IF(W1793="","",_xlfn.LET(_xlpm.x,VLOOKUP(W1793,'Drop-down_menus'!$F$2:$G$16,2,FALSE),IF(_xlpm.x=0,"",_xlpm.x)))</f>
        <v/>
      </c>
      <c r="AB1793" t="s">
        <v>866</v>
      </c>
      <c r="AE1793" t="s">
        <v>867</v>
      </c>
      <c r="AH1793" s="69" t="s">
        <v>869</v>
      </c>
    </row>
    <row r="1794" spans="1:34" ht="15" x14ac:dyDescent="0.2">
      <c r="A1794" s="2" t="s">
        <v>298</v>
      </c>
      <c r="B1794">
        <v>2778</v>
      </c>
      <c r="C1794">
        <v>5110</v>
      </c>
      <c r="D1794" s="69" t="s">
        <v>700</v>
      </c>
      <c r="F1794" s="70" t="s">
        <v>744</v>
      </c>
      <c r="H1794" s="70" t="s">
        <v>744</v>
      </c>
      <c r="I1794" t="s">
        <v>744</v>
      </c>
      <c r="J1794" t="str">
        <f>IF($I1794="","",_xlfn.LET(_xlpm.x,VLOOKUP($I1794,'taxon-match_2026-08-31'!$A$2:$N$122,6,FALSE),IF(_xlpm.x=0,"",_xlpm.x)))</f>
        <v>(Turner) Bory, 1826</v>
      </c>
      <c r="K1794" t="str">
        <f>IF($I1794="","",_xlfn.LET(_xlpm.x,VLOOKUP($I1794,'taxon-match_2026-08-31'!$A$2:$N$122,4,FALSE),IF(_xlpm.x=0,"",_xlpm.x)))</f>
        <v>urn:lsid:marinespecies.org:taxname:325522</v>
      </c>
      <c r="L1794" t="str">
        <f>IF($I1794="","",_xlfn.LET(_xlpm.x,VLOOKUP($I1794,'taxon-match_2026-08-31'!$A$2:$N$122,7,FALSE),IF(_xlpm.x=0,"",_xlpm.x)))</f>
        <v>Plantae</v>
      </c>
      <c r="M1794" t="str">
        <f>IF($I1794="","",_xlfn.LET(_xlpm.x,VLOOKUP($I1794,'taxon-match_2026-08-31'!$A$2:$N$122,8,FALSE),IF(_xlpm.x=0,"",_xlpm.x)))</f>
        <v>Rhodophyta</v>
      </c>
      <c r="N1794" t="str">
        <f>IF($I1794="","",_xlfn.LET(_xlpm.x,VLOOKUP($I1794,'taxon-match_2026-08-31'!$A$2:$N$122,9,FALSE),IF(_xlpm.x=0,"",_xlpm.x)))</f>
        <v>Florideophyceae</v>
      </c>
      <c r="O1794" t="str">
        <f>IF($I1794="","",_xlfn.LET(_xlpm.x,VLOOKUP($I1794,'taxon-match_2026-08-31'!$A$2:$N$122,10,FALSE),IF(_xlpm.x=0,"",_xlpm.x)))</f>
        <v>Gigartinales</v>
      </c>
      <c r="P1794" t="str">
        <f>IF($I1794="","",_xlfn.LET(_xlpm.x,VLOOKUP($I1794,'taxon-match_2026-08-31'!$A$2:$N$122,11,FALSE),IF(_xlpm.x=0,"",_xlpm.x)))</f>
        <v>Gigartinaceae</v>
      </c>
      <c r="Q1794" t="str">
        <f>IF($I1794="","",_xlfn.LET(_xlpm.x,VLOOKUP($I1794,'taxon-match_2026-08-31'!$A$2:$N$122,12,FALSE),IF(_xlpm.x=0,"",_xlpm.x)))</f>
        <v>Iridaea</v>
      </c>
      <c r="R1794" t="str">
        <f>IF($I1794="","",_xlfn.LET(_xlpm.x,VLOOKUP($I1794,'taxon-match_2026-08-31'!$A$2:$N$122,14,FALSE),IF(_xlpm.x=0,"",_xlpm.x)))</f>
        <v>cordata</v>
      </c>
      <c r="S1794" s="2" t="s">
        <v>2609</v>
      </c>
      <c r="T1794" s="69" t="s">
        <v>62</v>
      </c>
      <c r="U1794" s="69" t="s">
        <v>60</v>
      </c>
      <c r="X1794" t="str">
        <f>IF(T1794="","",_xlfn.LET(_xlpm.x,VLOOKUP(T1794,'Drop-down_menus'!$F$2:$G$16,2,FALSE),IF(_xlpm.x=0,"",_xlpm.x)))</f>
        <v>https://orcid.org/0000-0003-3696-4445</v>
      </c>
      <c r="Y1794" t="str">
        <f>IF(U1794="","",_xlfn.LET(_xlpm.x,VLOOKUP(U1794,'Drop-down_menus'!$F$2:$G$16,2,FALSE),IF(_xlpm.x=0,"",_xlpm.x)))</f>
        <v>https://orcid.org/0000-0002-9708-1761</v>
      </c>
      <c r="Z1794" t="str">
        <f>IF(V1794="","",_xlfn.LET(_xlpm.x,VLOOKUP(V1794,'Drop-down_menus'!$F$2:$G$16,2,FALSE),IF(_xlpm.x=0,"",_xlpm.x)))</f>
        <v/>
      </c>
      <c r="AA1794" t="str">
        <f>IF(W1794="","",_xlfn.LET(_xlpm.x,VLOOKUP(W1794,'Drop-down_menus'!$F$2:$G$16,2,FALSE),IF(_xlpm.x=0,"",_xlpm.x)))</f>
        <v/>
      </c>
      <c r="AB1794" t="s">
        <v>866</v>
      </c>
      <c r="AE1794" t="s">
        <v>867</v>
      </c>
      <c r="AH1794" s="69" t="s">
        <v>869</v>
      </c>
    </row>
    <row r="1795" spans="1:34" ht="15" x14ac:dyDescent="0.2">
      <c r="A1795" s="2" t="s">
        <v>298</v>
      </c>
      <c r="B1795">
        <v>2779</v>
      </c>
      <c r="C1795">
        <v>5113</v>
      </c>
      <c r="D1795" s="69" t="s">
        <v>700</v>
      </c>
      <c r="F1795" s="70" t="s">
        <v>744</v>
      </c>
      <c r="H1795" s="70" t="s">
        <v>744</v>
      </c>
      <c r="I1795" t="s">
        <v>744</v>
      </c>
      <c r="J1795" t="str">
        <f>IF($I1795="","",_xlfn.LET(_xlpm.x,VLOOKUP($I1795,'taxon-match_2026-08-31'!$A$2:$N$122,6,FALSE),IF(_xlpm.x=0,"",_xlpm.x)))</f>
        <v>(Turner) Bory, 1826</v>
      </c>
      <c r="K1795" t="str">
        <f>IF($I1795="","",_xlfn.LET(_xlpm.x,VLOOKUP($I1795,'taxon-match_2026-08-31'!$A$2:$N$122,4,FALSE),IF(_xlpm.x=0,"",_xlpm.x)))</f>
        <v>urn:lsid:marinespecies.org:taxname:325522</v>
      </c>
      <c r="L1795" t="str">
        <f>IF($I1795="","",_xlfn.LET(_xlpm.x,VLOOKUP($I1795,'taxon-match_2026-08-31'!$A$2:$N$122,7,FALSE),IF(_xlpm.x=0,"",_xlpm.x)))</f>
        <v>Plantae</v>
      </c>
      <c r="M1795" t="str">
        <f>IF($I1795="","",_xlfn.LET(_xlpm.x,VLOOKUP($I1795,'taxon-match_2026-08-31'!$A$2:$N$122,8,FALSE),IF(_xlpm.x=0,"",_xlpm.x)))</f>
        <v>Rhodophyta</v>
      </c>
      <c r="N1795" t="str">
        <f>IF($I1795="","",_xlfn.LET(_xlpm.x,VLOOKUP($I1795,'taxon-match_2026-08-31'!$A$2:$N$122,9,FALSE),IF(_xlpm.x=0,"",_xlpm.x)))</f>
        <v>Florideophyceae</v>
      </c>
      <c r="O1795" t="str">
        <f>IF($I1795="","",_xlfn.LET(_xlpm.x,VLOOKUP($I1795,'taxon-match_2026-08-31'!$A$2:$N$122,10,FALSE),IF(_xlpm.x=0,"",_xlpm.x)))</f>
        <v>Gigartinales</v>
      </c>
      <c r="P1795" t="str">
        <f>IF($I1795="","",_xlfn.LET(_xlpm.x,VLOOKUP($I1795,'taxon-match_2026-08-31'!$A$2:$N$122,11,FALSE),IF(_xlpm.x=0,"",_xlpm.x)))</f>
        <v>Gigartinaceae</v>
      </c>
      <c r="Q1795" t="str">
        <f>IF($I1795="","",_xlfn.LET(_xlpm.x,VLOOKUP($I1795,'taxon-match_2026-08-31'!$A$2:$N$122,12,FALSE),IF(_xlpm.x=0,"",_xlpm.x)))</f>
        <v>Iridaea</v>
      </c>
      <c r="R1795" t="str">
        <f>IF($I1795="","",_xlfn.LET(_xlpm.x,VLOOKUP($I1795,'taxon-match_2026-08-31'!$A$2:$N$122,14,FALSE),IF(_xlpm.x=0,"",_xlpm.x)))</f>
        <v>cordata</v>
      </c>
      <c r="S1795" s="2" t="s">
        <v>2609</v>
      </c>
      <c r="T1795" s="69" t="s">
        <v>62</v>
      </c>
      <c r="U1795" s="69" t="s">
        <v>60</v>
      </c>
      <c r="X1795" t="str">
        <f>IF(T1795="","",_xlfn.LET(_xlpm.x,VLOOKUP(T1795,'Drop-down_menus'!$F$2:$G$16,2,FALSE),IF(_xlpm.x=0,"",_xlpm.x)))</f>
        <v>https://orcid.org/0000-0003-3696-4445</v>
      </c>
      <c r="Y1795" t="str">
        <f>IF(U1795="","",_xlfn.LET(_xlpm.x,VLOOKUP(U1795,'Drop-down_menus'!$F$2:$G$16,2,FALSE),IF(_xlpm.x=0,"",_xlpm.x)))</f>
        <v>https://orcid.org/0000-0002-9708-1761</v>
      </c>
      <c r="Z1795" t="str">
        <f>IF(V1795="","",_xlfn.LET(_xlpm.x,VLOOKUP(V1795,'Drop-down_menus'!$F$2:$G$16,2,FALSE),IF(_xlpm.x=0,"",_xlpm.x)))</f>
        <v/>
      </c>
      <c r="AA1795" t="str">
        <f>IF(W1795="","",_xlfn.LET(_xlpm.x,VLOOKUP(W1795,'Drop-down_menus'!$F$2:$G$16,2,FALSE),IF(_xlpm.x=0,"",_xlpm.x)))</f>
        <v/>
      </c>
      <c r="AB1795" t="s">
        <v>866</v>
      </c>
      <c r="AE1795" t="s">
        <v>867</v>
      </c>
      <c r="AH1795" s="70" t="s">
        <v>869</v>
      </c>
    </row>
    <row r="1796" spans="1:34" ht="15" x14ac:dyDescent="0.2">
      <c r="A1796" s="2" t="s">
        <v>328</v>
      </c>
      <c r="B1796">
        <v>3233</v>
      </c>
      <c r="C1796">
        <v>5114</v>
      </c>
      <c r="D1796" s="69" t="s">
        <v>700</v>
      </c>
      <c r="F1796" s="70" t="s">
        <v>744</v>
      </c>
      <c r="H1796" s="70" t="s">
        <v>744</v>
      </c>
      <c r="I1796" t="s">
        <v>744</v>
      </c>
      <c r="J1796" t="str">
        <f>IF($I1796="","",_xlfn.LET(_xlpm.x,VLOOKUP($I1796,'taxon-match_2026-08-31'!$A$2:$N$122,6,FALSE),IF(_xlpm.x=0,"",_xlpm.x)))</f>
        <v>(Turner) Bory, 1826</v>
      </c>
      <c r="K1796" t="str">
        <f>IF($I1796="","",_xlfn.LET(_xlpm.x,VLOOKUP($I1796,'taxon-match_2026-08-31'!$A$2:$N$122,4,FALSE),IF(_xlpm.x=0,"",_xlpm.x)))</f>
        <v>urn:lsid:marinespecies.org:taxname:325522</v>
      </c>
      <c r="L1796" t="str">
        <f>IF($I1796="","",_xlfn.LET(_xlpm.x,VLOOKUP($I1796,'taxon-match_2026-08-31'!$A$2:$N$122,7,FALSE),IF(_xlpm.x=0,"",_xlpm.x)))</f>
        <v>Plantae</v>
      </c>
      <c r="M1796" t="str">
        <f>IF($I1796="","",_xlfn.LET(_xlpm.x,VLOOKUP($I1796,'taxon-match_2026-08-31'!$A$2:$N$122,8,FALSE),IF(_xlpm.x=0,"",_xlpm.x)))</f>
        <v>Rhodophyta</v>
      </c>
      <c r="N1796" t="str">
        <f>IF($I1796="","",_xlfn.LET(_xlpm.x,VLOOKUP($I1796,'taxon-match_2026-08-31'!$A$2:$N$122,9,FALSE),IF(_xlpm.x=0,"",_xlpm.x)))</f>
        <v>Florideophyceae</v>
      </c>
      <c r="O1796" t="str">
        <f>IF($I1796="","",_xlfn.LET(_xlpm.x,VLOOKUP($I1796,'taxon-match_2026-08-31'!$A$2:$N$122,10,FALSE),IF(_xlpm.x=0,"",_xlpm.x)))</f>
        <v>Gigartinales</v>
      </c>
      <c r="P1796" t="str">
        <f>IF($I1796="","",_xlfn.LET(_xlpm.x,VLOOKUP($I1796,'taxon-match_2026-08-31'!$A$2:$N$122,11,FALSE),IF(_xlpm.x=0,"",_xlpm.x)))</f>
        <v>Gigartinaceae</v>
      </c>
      <c r="Q1796" t="str">
        <f>IF($I1796="","",_xlfn.LET(_xlpm.x,VLOOKUP($I1796,'taxon-match_2026-08-31'!$A$2:$N$122,12,FALSE),IF(_xlpm.x=0,"",_xlpm.x)))</f>
        <v>Iridaea</v>
      </c>
      <c r="R1796" t="str">
        <f>IF($I1796="","",_xlfn.LET(_xlpm.x,VLOOKUP($I1796,'taxon-match_2026-08-31'!$A$2:$N$122,14,FALSE),IF(_xlpm.x=0,"",_xlpm.x)))</f>
        <v>cordata</v>
      </c>
      <c r="S1796" s="2" t="s">
        <v>2609</v>
      </c>
      <c r="T1796" s="69" t="s">
        <v>62</v>
      </c>
      <c r="U1796" s="69" t="s">
        <v>60</v>
      </c>
      <c r="X1796" t="str">
        <f>IF(T1796="","",_xlfn.LET(_xlpm.x,VLOOKUP(T1796,'Drop-down_menus'!$F$2:$G$16,2,FALSE),IF(_xlpm.x=0,"",_xlpm.x)))</f>
        <v>https://orcid.org/0000-0003-3696-4445</v>
      </c>
      <c r="Y1796" t="str">
        <f>IF(U1796="","",_xlfn.LET(_xlpm.x,VLOOKUP(U1796,'Drop-down_menus'!$F$2:$G$16,2,FALSE),IF(_xlpm.x=0,"",_xlpm.x)))</f>
        <v>https://orcid.org/0000-0002-9708-1761</v>
      </c>
      <c r="Z1796" t="str">
        <f>IF(V1796="","",_xlfn.LET(_xlpm.x,VLOOKUP(V1796,'Drop-down_menus'!$F$2:$G$16,2,FALSE),IF(_xlpm.x=0,"",_xlpm.x)))</f>
        <v/>
      </c>
      <c r="AA1796" t="str">
        <f>IF(W1796="","",_xlfn.LET(_xlpm.x,VLOOKUP(W1796,'Drop-down_menus'!$F$2:$G$16,2,FALSE),IF(_xlpm.x=0,"",_xlpm.x)))</f>
        <v/>
      </c>
      <c r="AB1796" t="s">
        <v>866</v>
      </c>
      <c r="AE1796" t="s">
        <v>867</v>
      </c>
      <c r="AH1796" s="70" t="s">
        <v>869</v>
      </c>
    </row>
    <row r="1797" spans="1:34" ht="15" x14ac:dyDescent="0.2">
      <c r="A1797" s="2" t="s">
        <v>328</v>
      </c>
      <c r="B1797">
        <v>3234</v>
      </c>
      <c r="C1797">
        <v>5115</v>
      </c>
      <c r="D1797" s="69" t="s">
        <v>700</v>
      </c>
      <c r="F1797" s="70" t="s">
        <v>744</v>
      </c>
      <c r="H1797" s="70" t="s">
        <v>744</v>
      </c>
      <c r="I1797" t="s">
        <v>744</v>
      </c>
      <c r="J1797" t="str">
        <f>IF($I1797="","",_xlfn.LET(_xlpm.x,VLOOKUP($I1797,'taxon-match_2026-08-31'!$A$2:$N$122,6,FALSE),IF(_xlpm.x=0,"",_xlpm.x)))</f>
        <v>(Turner) Bory, 1826</v>
      </c>
      <c r="K1797" t="str">
        <f>IF($I1797="","",_xlfn.LET(_xlpm.x,VLOOKUP($I1797,'taxon-match_2026-08-31'!$A$2:$N$122,4,FALSE),IF(_xlpm.x=0,"",_xlpm.x)))</f>
        <v>urn:lsid:marinespecies.org:taxname:325522</v>
      </c>
      <c r="L1797" t="str">
        <f>IF($I1797="","",_xlfn.LET(_xlpm.x,VLOOKUP($I1797,'taxon-match_2026-08-31'!$A$2:$N$122,7,FALSE),IF(_xlpm.x=0,"",_xlpm.x)))</f>
        <v>Plantae</v>
      </c>
      <c r="M1797" t="str">
        <f>IF($I1797="","",_xlfn.LET(_xlpm.x,VLOOKUP($I1797,'taxon-match_2026-08-31'!$A$2:$N$122,8,FALSE),IF(_xlpm.x=0,"",_xlpm.x)))</f>
        <v>Rhodophyta</v>
      </c>
      <c r="N1797" t="str">
        <f>IF($I1797="","",_xlfn.LET(_xlpm.x,VLOOKUP($I1797,'taxon-match_2026-08-31'!$A$2:$N$122,9,FALSE),IF(_xlpm.x=0,"",_xlpm.x)))</f>
        <v>Florideophyceae</v>
      </c>
      <c r="O1797" t="str">
        <f>IF($I1797="","",_xlfn.LET(_xlpm.x,VLOOKUP($I1797,'taxon-match_2026-08-31'!$A$2:$N$122,10,FALSE),IF(_xlpm.x=0,"",_xlpm.x)))</f>
        <v>Gigartinales</v>
      </c>
      <c r="P1797" t="str">
        <f>IF($I1797="","",_xlfn.LET(_xlpm.x,VLOOKUP($I1797,'taxon-match_2026-08-31'!$A$2:$N$122,11,FALSE),IF(_xlpm.x=0,"",_xlpm.x)))</f>
        <v>Gigartinaceae</v>
      </c>
      <c r="Q1797" t="str">
        <f>IF($I1797="","",_xlfn.LET(_xlpm.x,VLOOKUP($I1797,'taxon-match_2026-08-31'!$A$2:$N$122,12,FALSE),IF(_xlpm.x=0,"",_xlpm.x)))</f>
        <v>Iridaea</v>
      </c>
      <c r="R1797" t="str">
        <f>IF($I1797="","",_xlfn.LET(_xlpm.x,VLOOKUP($I1797,'taxon-match_2026-08-31'!$A$2:$N$122,14,FALSE),IF(_xlpm.x=0,"",_xlpm.x)))</f>
        <v>cordata</v>
      </c>
      <c r="S1797" s="2" t="s">
        <v>2609</v>
      </c>
      <c r="T1797" s="69" t="s">
        <v>62</v>
      </c>
      <c r="U1797" s="69" t="s">
        <v>60</v>
      </c>
      <c r="X1797" t="str">
        <f>IF(T1797="","",_xlfn.LET(_xlpm.x,VLOOKUP(T1797,'Drop-down_menus'!$F$2:$G$16,2,FALSE),IF(_xlpm.x=0,"",_xlpm.x)))</f>
        <v>https://orcid.org/0000-0003-3696-4445</v>
      </c>
      <c r="Y1797" t="str">
        <f>IF(U1797="","",_xlfn.LET(_xlpm.x,VLOOKUP(U1797,'Drop-down_menus'!$F$2:$G$16,2,FALSE),IF(_xlpm.x=0,"",_xlpm.x)))</f>
        <v>https://orcid.org/0000-0002-9708-1761</v>
      </c>
      <c r="Z1797" t="str">
        <f>IF(V1797="","",_xlfn.LET(_xlpm.x,VLOOKUP(V1797,'Drop-down_menus'!$F$2:$G$16,2,FALSE),IF(_xlpm.x=0,"",_xlpm.x)))</f>
        <v/>
      </c>
      <c r="AA1797" t="str">
        <f>IF(W1797="","",_xlfn.LET(_xlpm.x,VLOOKUP(W1797,'Drop-down_menus'!$F$2:$G$16,2,FALSE),IF(_xlpm.x=0,"",_xlpm.x)))</f>
        <v/>
      </c>
      <c r="AB1797" t="s">
        <v>866</v>
      </c>
      <c r="AE1797" t="s">
        <v>867</v>
      </c>
      <c r="AH1797" s="70" t="s">
        <v>869</v>
      </c>
    </row>
    <row r="1798" spans="1:34" ht="15" x14ac:dyDescent="0.2">
      <c r="A1798" s="2" t="s">
        <v>328</v>
      </c>
      <c r="B1798">
        <v>3235</v>
      </c>
      <c r="C1798">
        <v>5116</v>
      </c>
      <c r="D1798" s="69" t="s">
        <v>700</v>
      </c>
      <c r="F1798" s="70" t="s">
        <v>744</v>
      </c>
      <c r="H1798" s="70" t="s">
        <v>744</v>
      </c>
      <c r="I1798" t="s">
        <v>744</v>
      </c>
      <c r="J1798" t="str">
        <f>IF($I1798="","",_xlfn.LET(_xlpm.x,VLOOKUP($I1798,'taxon-match_2026-08-31'!$A$2:$N$122,6,FALSE),IF(_xlpm.x=0,"",_xlpm.x)))</f>
        <v>(Turner) Bory, 1826</v>
      </c>
      <c r="K1798" t="str">
        <f>IF($I1798="","",_xlfn.LET(_xlpm.x,VLOOKUP($I1798,'taxon-match_2026-08-31'!$A$2:$N$122,4,FALSE),IF(_xlpm.x=0,"",_xlpm.x)))</f>
        <v>urn:lsid:marinespecies.org:taxname:325522</v>
      </c>
      <c r="L1798" t="str">
        <f>IF($I1798="","",_xlfn.LET(_xlpm.x,VLOOKUP($I1798,'taxon-match_2026-08-31'!$A$2:$N$122,7,FALSE),IF(_xlpm.x=0,"",_xlpm.x)))</f>
        <v>Plantae</v>
      </c>
      <c r="M1798" t="str">
        <f>IF($I1798="","",_xlfn.LET(_xlpm.x,VLOOKUP($I1798,'taxon-match_2026-08-31'!$A$2:$N$122,8,FALSE),IF(_xlpm.x=0,"",_xlpm.x)))</f>
        <v>Rhodophyta</v>
      </c>
      <c r="N1798" t="str">
        <f>IF($I1798="","",_xlfn.LET(_xlpm.x,VLOOKUP($I1798,'taxon-match_2026-08-31'!$A$2:$N$122,9,FALSE),IF(_xlpm.x=0,"",_xlpm.x)))</f>
        <v>Florideophyceae</v>
      </c>
      <c r="O1798" t="str">
        <f>IF($I1798="","",_xlfn.LET(_xlpm.x,VLOOKUP($I1798,'taxon-match_2026-08-31'!$A$2:$N$122,10,FALSE),IF(_xlpm.x=0,"",_xlpm.x)))</f>
        <v>Gigartinales</v>
      </c>
      <c r="P1798" t="str">
        <f>IF($I1798="","",_xlfn.LET(_xlpm.x,VLOOKUP($I1798,'taxon-match_2026-08-31'!$A$2:$N$122,11,FALSE),IF(_xlpm.x=0,"",_xlpm.x)))</f>
        <v>Gigartinaceae</v>
      </c>
      <c r="Q1798" t="str">
        <f>IF($I1798="","",_xlfn.LET(_xlpm.x,VLOOKUP($I1798,'taxon-match_2026-08-31'!$A$2:$N$122,12,FALSE),IF(_xlpm.x=0,"",_xlpm.x)))</f>
        <v>Iridaea</v>
      </c>
      <c r="R1798" t="str">
        <f>IF($I1798="","",_xlfn.LET(_xlpm.x,VLOOKUP($I1798,'taxon-match_2026-08-31'!$A$2:$N$122,14,FALSE),IF(_xlpm.x=0,"",_xlpm.x)))</f>
        <v>cordata</v>
      </c>
      <c r="S1798" s="2" t="s">
        <v>2609</v>
      </c>
      <c r="T1798" s="69" t="s">
        <v>62</v>
      </c>
      <c r="U1798" s="69" t="s">
        <v>60</v>
      </c>
      <c r="X1798" t="str">
        <f>IF(T1798="","",_xlfn.LET(_xlpm.x,VLOOKUP(T1798,'Drop-down_menus'!$F$2:$G$16,2,FALSE),IF(_xlpm.x=0,"",_xlpm.x)))</f>
        <v>https://orcid.org/0000-0003-3696-4445</v>
      </c>
      <c r="Y1798" t="str">
        <f>IF(U1798="","",_xlfn.LET(_xlpm.x,VLOOKUP(U1798,'Drop-down_menus'!$F$2:$G$16,2,FALSE),IF(_xlpm.x=0,"",_xlpm.x)))</f>
        <v>https://orcid.org/0000-0002-9708-1761</v>
      </c>
      <c r="Z1798" t="str">
        <f>IF(V1798="","",_xlfn.LET(_xlpm.x,VLOOKUP(V1798,'Drop-down_menus'!$F$2:$G$16,2,FALSE),IF(_xlpm.x=0,"",_xlpm.x)))</f>
        <v/>
      </c>
      <c r="AA1798" t="str">
        <f>IF(W1798="","",_xlfn.LET(_xlpm.x,VLOOKUP(W1798,'Drop-down_menus'!$F$2:$G$16,2,FALSE),IF(_xlpm.x=0,"",_xlpm.x)))</f>
        <v/>
      </c>
      <c r="AB1798" t="s">
        <v>866</v>
      </c>
      <c r="AE1798" t="s">
        <v>867</v>
      </c>
      <c r="AH1798" s="70" t="s">
        <v>869</v>
      </c>
    </row>
    <row r="1799" spans="1:34" ht="15" x14ac:dyDescent="0.2">
      <c r="A1799" s="2" t="s">
        <v>460</v>
      </c>
      <c r="B1799">
        <v>5155</v>
      </c>
      <c r="C1799">
        <v>5117</v>
      </c>
      <c r="D1799" s="69" t="s">
        <v>700</v>
      </c>
      <c r="F1799" s="70" t="s">
        <v>744</v>
      </c>
      <c r="H1799" s="70" t="s">
        <v>744</v>
      </c>
      <c r="I1799" t="s">
        <v>744</v>
      </c>
      <c r="J1799" t="str">
        <f>IF($I1799="","",_xlfn.LET(_xlpm.x,VLOOKUP($I1799,'taxon-match_2026-08-31'!$A$2:$N$122,6,FALSE),IF(_xlpm.x=0,"",_xlpm.x)))</f>
        <v>(Turner) Bory, 1826</v>
      </c>
      <c r="K1799" t="str">
        <f>IF($I1799="","",_xlfn.LET(_xlpm.x,VLOOKUP($I1799,'taxon-match_2026-08-31'!$A$2:$N$122,4,FALSE),IF(_xlpm.x=0,"",_xlpm.x)))</f>
        <v>urn:lsid:marinespecies.org:taxname:325522</v>
      </c>
      <c r="L1799" t="str">
        <f>IF($I1799="","",_xlfn.LET(_xlpm.x,VLOOKUP($I1799,'taxon-match_2026-08-31'!$A$2:$N$122,7,FALSE),IF(_xlpm.x=0,"",_xlpm.x)))</f>
        <v>Plantae</v>
      </c>
      <c r="M1799" t="str">
        <f>IF($I1799="","",_xlfn.LET(_xlpm.x,VLOOKUP($I1799,'taxon-match_2026-08-31'!$A$2:$N$122,8,FALSE),IF(_xlpm.x=0,"",_xlpm.x)))</f>
        <v>Rhodophyta</v>
      </c>
      <c r="N1799" t="str">
        <f>IF($I1799="","",_xlfn.LET(_xlpm.x,VLOOKUP($I1799,'taxon-match_2026-08-31'!$A$2:$N$122,9,FALSE),IF(_xlpm.x=0,"",_xlpm.x)))</f>
        <v>Florideophyceae</v>
      </c>
      <c r="O1799" t="str">
        <f>IF($I1799="","",_xlfn.LET(_xlpm.x,VLOOKUP($I1799,'taxon-match_2026-08-31'!$A$2:$N$122,10,FALSE),IF(_xlpm.x=0,"",_xlpm.x)))</f>
        <v>Gigartinales</v>
      </c>
      <c r="P1799" t="str">
        <f>IF($I1799="","",_xlfn.LET(_xlpm.x,VLOOKUP($I1799,'taxon-match_2026-08-31'!$A$2:$N$122,11,FALSE),IF(_xlpm.x=0,"",_xlpm.x)))</f>
        <v>Gigartinaceae</v>
      </c>
      <c r="Q1799" t="str">
        <f>IF($I1799="","",_xlfn.LET(_xlpm.x,VLOOKUP($I1799,'taxon-match_2026-08-31'!$A$2:$N$122,12,FALSE),IF(_xlpm.x=0,"",_xlpm.x)))</f>
        <v>Iridaea</v>
      </c>
      <c r="R1799" t="str">
        <f>IF($I1799="","",_xlfn.LET(_xlpm.x,VLOOKUP($I1799,'taxon-match_2026-08-31'!$A$2:$N$122,14,FALSE),IF(_xlpm.x=0,"",_xlpm.x)))</f>
        <v>cordata</v>
      </c>
      <c r="S1799" s="2" t="s">
        <v>2609</v>
      </c>
      <c r="T1799" s="69" t="s">
        <v>62</v>
      </c>
      <c r="U1799" s="69" t="s">
        <v>60</v>
      </c>
      <c r="X1799" t="str">
        <f>IF(T1799="","",_xlfn.LET(_xlpm.x,VLOOKUP(T1799,'Drop-down_menus'!$F$2:$G$16,2,FALSE),IF(_xlpm.x=0,"",_xlpm.x)))</f>
        <v>https://orcid.org/0000-0003-3696-4445</v>
      </c>
      <c r="Y1799" t="str">
        <f>IF(U1799="","",_xlfn.LET(_xlpm.x,VLOOKUP(U1799,'Drop-down_menus'!$F$2:$G$16,2,FALSE),IF(_xlpm.x=0,"",_xlpm.x)))</f>
        <v>https://orcid.org/0000-0002-9708-1761</v>
      </c>
      <c r="Z1799" t="str">
        <f>IF(V1799="","",_xlfn.LET(_xlpm.x,VLOOKUP(V1799,'Drop-down_menus'!$F$2:$G$16,2,FALSE),IF(_xlpm.x=0,"",_xlpm.x)))</f>
        <v/>
      </c>
      <c r="AA1799" t="str">
        <f>IF(W1799="","",_xlfn.LET(_xlpm.x,VLOOKUP(W1799,'Drop-down_menus'!$F$2:$G$16,2,FALSE),IF(_xlpm.x=0,"",_xlpm.x)))</f>
        <v/>
      </c>
      <c r="AB1799" t="s">
        <v>866</v>
      </c>
      <c r="AE1799" t="s">
        <v>867</v>
      </c>
      <c r="AH1799" s="70" t="s">
        <v>869</v>
      </c>
    </row>
    <row r="1800" spans="1:34" ht="15" x14ac:dyDescent="0.2">
      <c r="A1800" s="2" t="s">
        <v>460</v>
      </c>
      <c r="B1800">
        <v>5161</v>
      </c>
      <c r="C1800">
        <v>5106</v>
      </c>
      <c r="D1800" s="69" t="s">
        <v>700</v>
      </c>
      <c r="F1800" s="70" t="s">
        <v>744</v>
      </c>
      <c r="H1800" s="70" t="s">
        <v>744</v>
      </c>
      <c r="I1800" t="s">
        <v>744</v>
      </c>
      <c r="J1800" t="str">
        <f>IF($I1800="","",_xlfn.LET(_xlpm.x,VLOOKUP($I1800,'taxon-match_2026-08-31'!$A$2:$N$122,6,FALSE),IF(_xlpm.x=0,"",_xlpm.x)))</f>
        <v>(Turner) Bory, 1826</v>
      </c>
      <c r="K1800" t="str">
        <f>IF($I1800="","",_xlfn.LET(_xlpm.x,VLOOKUP($I1800,'taxon-match_2026-08-31'!$A$2:$N$122,4,FALSE),IF(_xlpm.x=0,"",_xlpm.x)))</f>
        <v>urn:lsid:marinespecies.org:taxname:325522</v>
      </c>
      <c r="L1800" t="str">
        <f>IF($I1800="","",_xlfn.LET(_xlpm.x,VLOOKUP($I1800,'taxon-match_2026-08-31'!$A$2:$N$122,7,FALSE),IF(_xlpm.x=0,"",_xlpm.x)))</f>
        <v>Plantae</v>
      </c>
      <c r="M1800" t="str">
        <f>IF($I1800="","",_xlfn.LET(_xlpm.x,VLOOKUP($I1800,'taxon-match_2026-08-31'!$A$2:$N$122,8,FALSE),IF(_xlpm.x=0,"",_xlpm.x)))</f>
        <v>Rhodophyta</v>
      </c>
      <c r="N1800" t="str">
        <f>IF($I1800="","",_xlfn.LET(_xlpm.x,VLOOKUP($I1800,'taxon-match_2026-08-31'!$A$2:$N$122,9,FALSE),IF(_xlpm.x=0,"",_xlpm.x)))</f>
        <v>Florideophyceae</v>
      </c>
      <c r="O1800" t="str">
        <f>IF($I1800="","",_xlfn.LET(_xlpm.x,VLOOKUP($I1800,'taxon-match_2026-08-31'!$A$2:$N$122,10,FALSE),IF(_xlpm.x=0,"",_xlpm.x)))</f>
        <v>Gigartinales</v>
      </c>
      <c r="P1800" t="str">
        <f>IF($I1800="","",_xlfn.LET(_xlpm.x,VLOOKUP($I1800,'taxon-match_2026-08-31'!$A$2:$N$122,11,FALSE),IF(_xlpm.x=0,"",_xlpm.x)))</f>
        <v>Gigartinaceae</v>
      </c>
      <c r="Q1800" t="str">
        <f>IF($I1800="","",_xlfn.LET(_xlpm.x,VLOOKUP($I1800,'taxon-match_2026-08-31'!$A$2:$N$122,12,FALSE),IF(_xlpm.x=0,"",_xlpm.x)))</f>
        <v>Iridaea</v>
      </c>
      <c r="R1800" t="str">
        <f>IF($I1800="","",_xlfn.LET(_xlpm.x,VLOOKUP($I1800,'taxon-match_2026-08-31'!$A$2:$N$122,14,FALSE),IF(_xlpm.x=0,"",_xlpm.x)))</f>
        <v>cordata</v>
      </c>
      <c r="S1800" s="2" t="s">
        <v>2609</v>
      </c>
      <c r="T1800" s="69" t="s">
        <v>62</v>
      </c>
      <c r="U1800" s="69" t="s">
        <v>60</v>
      </c>
      <c r="X1800" t="str">
        <f>IF(T1800="","",_xlfn.LET(_xlpm.x,VLOOKUP(T1800,'Drop-down_menus'!$F$2:$G$16,2,FALSE),IF(_xlpm.x=0,"",_xlpm.x)))</f>
        <v>https://orcid.org/0000-0003-3696-4445</v>
      </c>
      <c r="Y1800" t="str">
        <f>IF(U1800="","",_xlfn.LET(_xlpm.x,VLOOKUP(U1800,'Drop-down_menus'!$F$2:$G$16,2,FALSE),IF(_xlpm.x=0,"",_xlpm.x)))</f>
        <v>https://orcid.org/0000-0002-9708-1761</v>
      </c>
      <c r="Z1800" t="str">
        <f>IF(V1800="","",_xlfn.LET(_xlpm.x,VLOOKUP(V1800,'Drop-down_menus'!$F$2:$G$16,2,FALSE),IF(_xlpm.x=0,"",_xlpm.x)))</f>
        <v/>
      </c>
      <c r="AA1800" t="str">
        <f>IF(W1800="","",_xlfn.LET(_xlpm.x,VLOOKUP(W1800,'Drop-down_menus'!$F$2:$G$16,2,FALSE),IF(_xlpm.x=0,"",_xlpm.x)))</f>
        <v/>
      </c>
      <c r="AB1800" t="s">
        <v>866</v>
      </c>
      <c r="AE1800" t="s">
        <v>867</v>
      </c>
      <c r="AH1800" s="70" t="s">
        <v>869</v>
      </c>
    </row>
    <row r="1801" spans="1:34" ht="15" x14ac:dyDescent="0.2">
      <c r="A1801" s="2" t="s">
        <v>84</v>
      </c>
      <c r="B1801">
        <v>379</v>
      </c>
      <c r="C1801">
        <v>5107</v>
      </c>
      <c r="D1801" s="69" t="s">
        <v>700</v>
      </c>
      <c r="F1801" s="70" t="s">
        <v>744</v>
      </c>
      <c r="H1801" s="70" t="s">
        <v>744</v>
      </c>
      <c r="I1801" t="s">
        <v>744</v>
      </c>
      <c r="J1801" t="str">
        <f>IF($I1801="","",_xlfn.LET(_xlpm.x,VLOOKUP($I1801,'taxon-match_2026-08-31'!$A$2:$N$122,6,FALSE),IF(_xlpm.x=0,"",_xlpm.x)))</f>
        <v>(Turner) Bory, 1826</v>
      </c>
      <c r="K1801" t="str">
        <f>IF($I1801="","",_xlfn.LET(_xlpm.x,VLOOKUP($I1801,'taxon-match_2026-08-31'!$A$2:$N$122,4,FALSE),IF(_xlpm.x=0,"",_xlpm.x)))</f>
        <v>urn:lsid:marinespecies.org:taxname:325522</v>
      </c>
      <c r="L1801" t="str">
        <f>IF($I1801="","",_xlfn.LET(_xlpm.x,VLOOKUP($I1801,'taxon-match_2026-08-31'!$A$2:$N$122,7,FALSE),IF(_xlpm.x=0,"",_xlpm.x)))</f>
        <v>Plantae</v>
      </c>
      <c r="M1801" t="str">
        <f>IF($I1801="","",_xlfn.LET(_xlpm.x,VLOOKUP($I1801,'taxon-match_2026-08-31'!$A$2:$N$122,8,FALSE),IF(_xlpm.x=0,"",_xlpm.x)))</f>
        <v>Rhodophyta</v>
      </c>
      <c r="N1801" t="str">
        <f>IF($I1801="","",_xlfn.LET(_xlpm.x,VLOOKUP($I1801,'taxon-match_2026-08-31'!$A$2:$N$122,9,FALSE),IF(_xlpm.x=0,"",_xlpm.x)))</f>
        <v>Florideophyceae</v>
      </c>
      <c r="O1801" t="str">
        <f>IF($I1801="","",_xlfn.LET(_xlpm.x,VLOOKUP($I1801,'taxon-match_2026-08-31'!$A$2:$N$122,10,FALSE),IF(_xlpm.x=0,"",_xlpm.x)))</f>
        <v>Gigartinales</v>
      </c>
      <c r="P1801" t="str">
        <f>IF($I1801="","",_xlfn.LET(_xlpm.x,VLOOKUP($I1801,'taxon-match_2026-08-31'!$A$2:$N$122,11,FALSE),IF(_xlpm.x=0,"",_xlpm.x)))</f>
        <v>Gigartinaceae</v>
      </c>
      <c r="Q1801" t="str">
        <f>IF($I1801="","",_xlfn.LET(_xlpm.x,VLOOKUP($I1801,'taxon-match_2026-08-31'!$A$2:$N$122,12,FALSE),IF(_xlpm.x=0,"",_xlpm.x)))</f>
        <v>Iridaea</v>
      </c>
      <c r="R1801" t="str">
        <f>IF($I1801="","",_xlfn.LET(_xlpm.x,VLOOKUP($I1801,'taxon-match_2026-08-31'!$A$2:$N$122,14,FALSE),IF(_xlpm.x=0,"",_xlpm.x)))</f>
        <v>cordata</v>
      </c>
      <c r="S1801" s="2" t="s">
        <v>2609</v>
      </c>
      <c r="T1801" s="69" t="s">
        <v>62</v>
      </c>
      <c r="U1801" s="69" t="s">
        <v>60</v>
      </c>
      <c r="X1801" t="str">
        <f>IF(T1801="","",_xlfn.LET(_xlpm.x,VLOOKUP(T1801,'Drop-down_menus'!$F$2:$G$16,2,FALSE),IF(_xlpm.x=0,"",_xlpm.x)))</f>
        <v>https://orcid.org/0000-0003-3696-4445</v>
      </c>
      <c r="Y1801" t="str">
        <f>IF(U1801="","",_xlfn.LET(_xlpm.x,VLOOKUP(U1801,'Drop-down_menus'!$F$2:$G$16,2,FALSE),IF(_xlpm.x=0,"",_xlpm.x)))</f>
        <v>https://orcid.org/0000-0002-9708-1761</v>
      </c>
      <c r="Z1801" t="str">
        <f>IF(V1801="","",_xlfn.LET(_xlpm.x,VLOOKUP(V1801,'Drop-down_menus'!$F$2:$G$16,2,FALSE),IF(_xlpm.x=0,"",_xlpm.x)))</f>
        <v/>
      </c>
      <c r="AA1801" t="str">
        <f>IF(W1801="","",_xlfn.LET(_xlpm.x,VLOOKUP(W1801,'Drop-down_menus'!$F$2:$G$16,2,FALSE),IF(_xlpm.x=0,"",_xlpm.x)))</f>
        <v/>
      </c>
      <c r="AB1801" t="s">
        <v>866</v>
      </c>
      <c r="AE1801" t="s">
        <v>867</v>
      </c>
      <c r="AH1801" s="70" t="s">
        <v>869</v>
      </c>
    </row>
    <row r="1802" spans="1:34" ht="15" x14ac:dyDescent="0.2">
      <c r="A1802" s="2" t="s">
        <v>84</v>
      </c>
      <c r="B1802">
        <v>404</v>
      </c>
      <c r="C1802">
        <v>5108</v>
      </c>
      <c r="D1802" s="69" t="s">
        <v>700</v>
      </c>
      <c r="F1802" s="70" t="s">
        <v>744</v>
      </c>
      <c r="H1802" s="70" t="s">
        <v>744</v>
      </c>
      <c r="I1802" t="s">
        <v>744</v>
      </c>
      <c r="J1802" t="str">
        <f>IF($I1802="","",_xlfn.LET(_xlpm.x,VLOOKUP($I1802,'taxon-match_2026-08-31'!$A$2:$N$122,6,FALSE),IF(_xlpm.x=0,"",_xlpm.x)))</f>
        <v>(Turner) Bory, 1826</v>
      </c>
      <c r="K1802" t="str">
        <f>IF($I1802="","",_xlfn.LET(_xlpm.x,VLOOKUP($I1802,'taxon-match_2026-08-31'!$A$2:$N$122,4,FALSE),IF(_xlpm.x=0,"",_xlpm.x)))</f>
        <v>urn:lsid:marinespecies.org:taxname:325522</v>
      </c>
      <c r="L1802" t="str">
        <f>IF($I1802="","",_xlfn.LET(_xlpm.x,VLOOKUP($I1802,'taxon-match_2026-08-31'!$A$2:$N$122,7,FALSE),IF(_xlpm.x=0,"",_xlpm.x)))</f>
        <v>Plantae</v>
      </c>
      <c r="M1802" t="str">
        <f>IF($I1802="","",_xlfn.LET(_xlpm.x,VLOOKUP($I1802,'taxon-match_2026-08-31'!$A$2:$N$122,8,FALSE),IF(_xlpm.x=0,"",_xlpm.x)))</f>
        <v>Rhodophyta</v>
      </c>
      <c r="N1802" t="str">
        <f>IF($I1802="","",_xlfn.LET(_xlpm.x,VLOOKUP($I1802,'taxon-match_2026-08-31'!$A$2:$N$122,9,FALSE),IF(_xlpm.x=0,"",_xlpm.x)))</f>
        <v>Florideophyceae</v>
      </c>
      <c r="O1802" t="str">
        <f>IF($I1802="","",_xlfn.LET(_xlpm.x,VLOOKUP($I1802,'taxon-match_2026-08-31'!$A$2:$N$122,10,FALSE),IF(_xlpm.x=0,"",_xlpm.x)))</f>
        <v>Gigartinales</v>
      </c>
      <c r="P1802" t="str">
        <f>IF($I1802="","",_xlfn.LET(_xlpm.x,VLOOKUP($I1802,'taxon-match_2026-08-31'!$A$2:$N$122,11,FALSE),IF(_xlpm.x=0,"",_xlpm.x)))</f>
        <v>Gigartinaceae</v>
      </c>
      <c r="Q1802" t="str">
        <f>IF($I1802="","",_xlfn.LET(_xlpm.x,VLOOKUP($I1802,'taxon-match_2026-08-31'!$A$2:$N$122,12,FALSE),IF(_xlpm.x=0,"",_xlpm.x)))</f>
        <v>Iridaea</v>
      </c>
      <c r="R1802" t="str">
        <f>IF($I1802="","",_xlfn.LET(_xlpm.x,VLOOKUP($I1802,'taxon-match_2026-08-31'!$A$2:$N$122,14,FALSE),IF(_xlpm.x=0,"",_xlpm.x)))</f>
        <v>cordata</v>
      </c>
      <c r="S1802" s="2" t="s">
        <v>2609</v>
      </c>
      <c r="T1802" s="69" t="s">
        <v>62</v>
      </c>
      <c r="U1802" s="69" t="s">
        <v>60</v>
      </c>
      <c r="X1802" t="str">
        <f>IF(T1802="","",_xlfn.LET(_xlpm.x,VLOOKUP(T1802,'Drop-down_menus'!$F$2:$G$16,2,FALSE),IF(_xlpm.x=0,"",_xlpm.x)))</f>
        <v>https://orcid.org/0000-0003-3696-4445</v>
      </c>
      <c r="Y1802" t="str">
        <f>IF(U1802="","",_xlfn.LET(_xlpm.x,VLOOKUP(U1802,'Drop-down_menus'!$F$2:$G$16,2,FALSE),IF(_xlpm.x=0,"",_xlpm.x)))</f>
        <v>https://orcid.org/0000-0002-9708-1761</v>
      </c>
      <c r="Z1802" t="str">
        <f>IF(V1802="","",_xlfn.LET(_xlpm.x,VLOOKUP(V1802,'Drop-down_menus'!$F$2:$G$16,2,FALSE),IF(_xlpm.x=0,"",_xlpm.x)))</f>
        <v/>
      </c>
      <c r="AA1802" t="str">
        <f>IF(W1802="","",_xlfn.LET(_xlpm.x,VLOOKUP(W1802,'Drop-down_menus'!$F$2:$G$16,2,FALSE),IF(_xlpm.x=0,"",_xlpm.x)))</f>
        <v/>
      </c>
      <c r="AB1802" t="s">
        <v>866</v>
      </c>
      <c r="AE1802" t="s">
        <v>867</v>
      </c>
      <c r="AH1802" s="70" t="s">
        <v>869</v>
      </c>
    </row>
    <row r="1803" spans="1:34" ht="15" x14ac:dyDescent="0.2">
      <c r="A1803" s="2" t="s">
        <v>84</v>
      </c>
      <c r="B1803">
        <v>414</v>
      </c>
      <c r="C1803">
        <v>5109</v>
      </c>
      <c r="D1803" s="69" t="s">
        <v>700</v>
      </c>
      <c r="F1803" s="70" t="s">
        <v>744</v>
      </c>
      <c r="H1803" s="70" t="s">
        <v>744</v>
      </c>
      <c r="I1803" t="s">
        <v>744</v>
      </c>
      <c r="J1803" t="str">
        <f>IF($I1803="","",_xlfn.LET(_xlpm.x,VLOOKUP($I1803,'taxon-match_2026-08-31'!$A$2:$N$122,6,FALSE),IF(_xlpm.x=0,"",_xlpm.x)))</f>
        <v>(Turner) Bory, 1826</v>
      </c>
      <c r="K1803" t="str">
        <f>IF($I1803="","",_xlfn.LET(_xlpm.x,VLOOKUP($I1803,'taxon-match_2026-08-31'!$A$2:$N$122,4,FALSE),IF(_xlpm.x=0,"",_xlpm.x)))</f>
        <v>urn:lsid:marinespecies.org:taxname:325522</v>
      </c>
      <c r="L1803" t="str">
        <f>IF($I1803="","",_xlfn.LET(_xlpm.x,VLOOKUP($I1803,'taxon-match_2026-08-31'!$A$2:$N$122,7,FALSE),IF(_xlpm.x=0,"",_xlpm.x)))</f>
        <v>Plantae</v>
      </c>
      <c r="M1803" t="str">
        <f>IF($I1803="","",_xlfn.LET(_xlpm.x,VLOOKUP($I1803,'taxon-match_2026-08-31'!$A$2:$N$122,8,FALSE),IF(_xlpm.x=0,"",_xlpm.x)))</f>
        <v>Rhodophyta</v>
      </c>
      <c r="N1803" t="str">
        <f>IF($I1803="","",_xlfn.LET(_xlpm.x,VLOOKUP($I1803,'taxon-match_2026-08-31'!$A$2:$N$122,9,FALSE),IF(_xlpm.x=0,"",_xlpm.x)))</f>
        <v>Florideophyceae</v>
      </c>
      <c r="O1803" t="str">
        <f>IF($I1803="","",_xlfn.LET(_xlpm.x,VLOOKUP($I1803,'taxon-match_2026-08-31'!$A$2:$N$122,10,FALSE),IF(_xlpm.x=0,"",_xlpm.x)))</f>
        <v>Gigartinales</v>
      </c>
      <c r="P1803" t="str">
        <f>IF($I1803="","",_xlfn.LET(_xlpm.x,VLOOKUP($I1803,'taxon-match_2026-08-31'!$A$2:$N$122,11,FALSE),IF(_xlpm.x=0,"",_xlpm.x)))</f>
        <v>Gigartinaceae</v>
      </c>
      <c r="Q1803" t="str">
        <f>IF($I1803="","",_xlfn.LET(_xlpm.x,VLOOKUP($I1803,'taxon-match_2026-08-31'!$A$2:$N$122,12,FALSE),IF(_xlpm.x=0,"",_xlpm.x)))</f>
        <v>Iridaea</v>
      </c>
      <c r="R1803" t="str">
        <f>IF($I1803="","",_xlfn.LET(_xlpm.x,VLOOKUP($I1803,'taxon-match_2026-08-31'!$A$2:$N$122,14,FALSE),IF(_xlpm.x=0,"",_xlpm.x)))</f>
        <v>cordata</v>
      </c>
      <c r="S1803" s="2" t="s">
        <v>2609</v>
      </c>
      <c r="T1803" s="69" t="s">
        <v>62</v>
      </c>
      <c r="U1803" s="69" t="s">
        <v>60</v>
      </c>
      <c r="X1803" t="str">
        <f>IF(T1803="","",_xlfn.LET(_xlpm.x,VLOOKUP(T1803,'Drop-down_menus'!$F$2:$G$16,2,FALSE),IF(_xlpm.x=0,"",_xlpm.x)))</f>
        <v>https://orcid.org/0000-0003-3696-4445</v>
      </c>
      <c r="Y1803" t="str">
        <f>IF(U1803="","",_xlfn.LET(_xlpm.x,VLOOKUP(U1803,'Drop-down_menus'!$F$2:$G$16,2,FALSE),IF(_xlpm.x=0,"",_xlpm.x)))</f>
        <v>https://orcid.org/0000-0002-9708-1761</v>
      </c>
      <c r="Z1803" t="str">
        <f>IF(V1803="","",_xlfn.LET(_xlpm.x,VLOOKUP(V1803,'Drop-down_menus'!$F$2:$G$16,2,FALSE),IF(_xlpm.x=0,"",_xlpm.x)))</f>
        <v/>
      </c>
      <c r="AA1803" t="str">
        <f>IF(W1803="","",_xlfn.LET(_xlpm.x,VLOOKUP(W1803,'Drop-down_menus'!$F$2:$G$16,2,FALSE),IF(_xlpm.x=0,"",_xlpm.x)))</f>
        <v/>
      </c>
      <c r="AB1803" t="s">
        <v>866</v>
      </c>
      <c r="AE1803" t="s">
        <v>867</v>
      </c>
      <c r="AH1803" s="70" t="s">
        <v>869</v>
      </c>
    </row>
    <row r="1804" spans="1:34" ht="15" x14ac:dyDescent="0.2">
      <c r="A1804" s="2" t="s">
        <v>441</v>
      </c>
      <c r="B1804">
        <v>5169</v>
      </c>
      <c r="C1804">
        <v>5111</v>
      </c>
      <c r="D1804" s="69" t="s">
        <v>700</v>
      </c>
      <c r="F1804" s="70" t="s">
        <v>744</v>
      </c>
      <c r="H1804" s="70" t="s">
        <v>744</v>
      </c>
      <c r="I1804" t="s">
        <v>744</v>
      </c>
      <c r="J1804" t="str">
        <f>IF($I1804="","",_xlfn.LET(_xlpm.x,VLOOKUP($I1804,'taxon-match_2026-08-31'!$A$2:$N$122,6,FALSE),IF(_xlpm.x=0,"",_xlpm.x)))</f>
        <v>(Turner) Bory, 1826</v>
      </c>
      <c r="K1804" t="str">
        <f>IF($I1804="","",_xlfn.LET(_xlpm.x,VLOOKUP($I1804,'taxon-match_2026-08-31'!$A$2:$N$122,4,FALSE),IF(_xlpm.x=0,"",_xlpm.x)))</f>
        <v>urn:lsid:marinespecies.org:taxname:325522</v>
      </c>
      <c r="L1804" t="str">
        <f>IF($I1804="","",_xlfn.LET(_xlpm.x,VLOOKUP($I1804,'taxon-match_2026-08-31'!$A$2:$N$122,7,FALSE),IF(_xlpm.x=0,"",_xlpm.x)))</f>
        <v>Plantae</v>
      </c>
      <c r="M1804" t="str">
        <f>IF($I1804="","",_xlfn.LET(_xlpm.x,VLOOKUP($I1804,'taxon-match_2026-08-31'!$A$2:$N$122,8,FALSE),IF(_xlpm.x=0,"",_xlpm.x)))</f>
        <v>Rhodophyta</v>
      </c>
      <c r="N1804" t="str">
        <f>IF($I1804="","",_xlfn.LET(_xlpm.x,VLOOKUP($I1804,'taxon-match_2026-08-31'!$A$2:$N$122,9,FALSE),IF(_xlpm.x=0,"",_xlpm.x)))</f>
        <v>Florideophyceae</v>
      </c>
      <c r="O1804" t="str">
        <f>IF($I1804="","",_xlfn.LET(_xlpm.x,VLOOKUP($I1804,'taxon-match_2026-08-31'!$A$2:$N$122,10,FALSE),IF(_xlpm.x=0,"",_xlpm.x)))</f>
        <v>Gigartinales</v>
      </c>
      <c r="P1804" t="str">
        <f>IF($I1804="","",_xlfn.LET(_xlpm.x,VLOOKUP($I1804,'taxon-match_2026-08-31'!$A$2:$N$122,11,FALSE),IF(_xlpm.x=0,"",_xlpm.x)))</f>
        <v>Gigartinaceae</v>
      </c>
      <c r="Q1804" t="str">
        <f>IF($I1804="","",_xlfn.LET(_xlpm.x,VLOOKUP($I1804,'taxon-match_2026-08-31'!$A$2:$N$122,12,FALSE),IF(_xlpm.x=0,"",_xlpm.x)))</f>
        <v>Iridaea</v>
      </c>
      <c r="R1804" t="str">
        <f>IF($I1804="","",_xlfn.LET(_xlpm.x,VLOOKUP($I1804,'taxon-match_2026-08-31'!$A$2:$N$122,14,FALSE),IF(_xlpm.x=0,"",_xlpm.x)))</f>
        <v>cordata</v>
      </c>
      <c r="S1804" s="2" t="s">
        <v>2609</v>
      </c>
      <c r="T1804" s="69" t="s">
        <v>62</v>
      </c>
      <c r="U1804" s="69" t="s">
        <v>60</v>
      </c>
      <c r="X1804" t="str">
        <f>IF(T1804="","",_xlfn.LET(_xlpm.x,VLOOKUP(T1804,'Drop-down_menus'!$F$2:$G$16,2,FALSE),IF(_xlpm.x=0,"",_xlpm.x)))</f>
        <v>https://orcid.org/0000-0003-3696-4445</v>
      </c>
      <c r="Y1804" t="str">
        <f>IF(U1804="","",_xlfn.LET(_xlpm.x,VLOOKUP(U1804,'Drop-down_menus'!$F$2:$G$16,2,FALSE),IF(_xlpm.x=0,"",_xlpm.x)))</f>
        <v>https://orcid.org/0000-0002-9708-1761</v>
      </c>
      <c r="Z1804" t="str">
        <f>IF(V1804="","",_xlfn.LET(_xlpm.x,VLOOKUP(V1804,'Drop-down_menus'!$F$2:$G$16,2,FALSE),IF(_xlpm.x=0,"",_xlpm.x)))</f>
        <v/>
      </c>
      <c r="AA1804" t="str">
        <f>IF(W1804="","",_xlfn.LET(_xlpm.x,VLOOKUP(W1804,'Drop-down_menus'!$F$2:$G$16,2,FALSE),IF(_xlpm.x=0,"",_xlpm.x)))</f>
        <v/>
      </c>
      <c r="AB1804" t="s">
        <v>866</v>
      </c>
      <c r="AE1804" t="s">
        <v>867</v>
      </c>
      <c r="AH1804" s="70" t="s">
        <v>869</v>
      </c>
    </row>
    <row r="1805" spans="1:34" ht="15" x14ac:dyDescent="0.2">
      <c r="A1805" s="2" t="s">
        <v>475</v>
      </c>
      <c r="B1805">
        <v>5591</v>
      </c>
      <c r="C1805">
        <v>5112</v>
      </c>
      <c r="D1805" s="69" t="s">
        <v>700</v>
      </c>
      <c r="F1805" s="70" t="s">
        <v>744</v>
      </c>
      <c r="H1805" s="70" t="s">
        <v>744</v>
      </c>
      <c r="I1805" t="s">
        <v>744</v>
      </c>
      <c r="J1805" t="str">
        <f>IF($I1805="","",_xlfn.LET(_xlpm.x,VLOOKUP($I1805,'taxon-match_2026-08-31'!$A$2:$N$122,6,FALSE),IF(_xlpm.x=0,"",_xlpm.x)))</f>
        <v>(Turner) Bory, 1826</v>
      </c>
      <c r="K1805" t="str">
        <f>IF($I1805="","",_xlfn.LET(_xlpm.x,VLOOKUP($I1805,'taxon-match_2026-08-31'!$A$2:$N$122,4,FALSE),IF(_xlpm.x=0,"",_xlpm.x)))</f>
        <v>urn:lsid:marinespecies.org:taxname:325522</v>
      </c>
      <c r="L1805" t="str">
        <f>IF($I1805="","",_xlfn.LET(_xlpm.x,VLOOKUP($I1805,'taxon-match_2026-08-31'!$A$2:$N$122,7,FALSE),IF(_xlpm.x=0,"",_xlpm.x)))</f>
        <v>Plantae</v>
      </c>
      <c r="M1805" t="str">
        <f>IF($I1805="","",_xlfn.LET(_xlpm.x,VLOOKUP($I1805,'taxon-match_2026-08-31'!$A$2:$N$122,8,FALSE),IF(_xlpm.x=0,"",_xlpm.x)))</f>
        <v>Rhodophyta</v>
      </c>
      <c r="N1805" t="str">
        <f>IF($I1805="","",_xlfn.LET(_xlpm.x,VLOOKUP($I1805,'taxon-match_2026-08-31'!$A$2:$N$122,9,FALSE),IF(_xlpm.x=0,"",_xlpm.x)))</f>
        <v>Florideophyceae</v>
      </c>
      <c r="O1805" t="str">
        <f>IF($I1805="","",_xlfn.LET(_xlpm.x,VLOOKUP($I1805,'taxon-match_2026-08-31'!$A$2:$N$122,10,FALSE),IF(_xlpm.x=0,"",_xlpm.x)))</f>
        <v>Gigartinales</v>
      </c>
      <c r="P1805" t="str">
        <f>IF($I1805="","",_xlfn.LET(_xlpm.x,VLOOKUP($I1805,'taxon-match_2026-08-31'!$A$2:$N$122,11,FALSE),IF(_xlpm.x=0,"",_xlpm.x)))</f>
        <v>Gigartinaceae</v>
      </c>
      <c r="Q1805" t="str">
        <f>IF($I1805="","",_xlfn.LET(_xlpm.x,VLOOKUP($I1805,'taxon-match_2026-08-31'!$A$2:$N$122,12,FALSE),IF(_xlpm.x=0,"",_xlpm.x)))</f>
        <v>Iridaea</v>
      </c>
      <c r="R1805" t="str">
        <f>IF($I1805="","",_xlfn.LET(_xlpm.x,VLOOKUP($I1805,'taxon-match_2026-08-31'!$A$2:$N$122,14,FALSE),IF(_xlpm.x=0,"",_xlpm.x)))</f>
        <v>cordata</v>
      </c>
      <c r="S1805" s="2" t="s">
        <v>2609</v>
      </c>
      <c r="T1805" s="69" t="s">
        <v>62</v>
      </c>
      <c r="U1805" s="69" t="s">
        <v>60</v>
      </c>
      <c r="X1805" t="str">
        <f>IF(T1805="","",_xlfn.LET(_xlpm.x,VLOOKUP(T1805,'Drop-down_menus'!$F$2:$G$16,2,FALSE),IF(_xlpm.x=0,"",_xlpm.x)))</f>
        <v>https://orcid.org/0000-0003-3696-4445</v>
      </c>
      <c r="Y1805" t="str">
        <f>IF(U1805="","",_xlfn.LET(_xlpm.x,VLOOKUP(U1805,'Drop-down_menus'!$F$2:$G$16,2,FALSE),IF(_xlpm.x=0,"",_xlpm.x)))</f>
        <v>https://orcid.org/0000-0002-9708-1761</v>
      </c>
      <c r="Z1805" t="str">
        <f>IF(V1805="","",_xlfn.LET(_xlpm.x,VLOOKUP(V1805,'Drop-down_menus'!$F$2:$G$16,2,FALSE),IF(_xlpm.x=0,"",_xlpm.x)))</f>
        <v/>
      </c>
      <c r="AA1805" t="str">
        <f>IF(W1805="","",_xlfn.LET(_xlpm.x,VLOOKUP(W1805,'Drop-down_menus'!$F$2:$G$16,2,FALSE),IF(_xlpm.x=0,"",_xlpm.x)))</f>
        <v/>
      </c>
      <c r="AB1805" t="s">
        <v>866</v>
      </c>
      <c r="AE1805" t="s">
        <v>867</v>
      </c>
      <c r="AH1805" s="70" t="s">
        <v>869</v>
      </c>
    </row>
    <row r="1806" spans="1:34" ht="15" x14ac:dyDescent="0.2">
      <c r="A1806" s="2" t="s">
        <v>475</v>
      </c>
      <c r="B1806">
        <v>5592</v>
      </c>
      <c r="C1806">
        <v>5101</v>
      </c>
      <c r="D1806" s="69" t="s">
        <v>700</v>
      </c>
      <c r="F1806" s="70" t="s">
        <v>744</v>
      </c>
      <c r="H1806" s="70" t="s">
        <v>744</v>
      </c>
      <c r="I1806" t="s">
        <v>744</v>
      </c>
      <c r="J1806" t="str">
        <f>IF($I1806="","",_xlfn.LET(_xlpm.x,VLOOKUP($I1806,'taxon-match_2026-08-31'!$A$2:$N$122,6,FALSE),IF(_xlpm.x=0,"",_xlpm.x)))</f>
        <v>(Turner) Bory, 1826</v>
      </c>
      <c r="K1806" t="str">
        <f>IF($I1806="","",_xlfn.LET(_xlpm.x,VLOOKUP($I1806,'taxon-match_2026-08-31'!$A$2:$N$122,4,FALSE),IF(_xlpm.x=0,"",_xlpm.x)))</f>
        <v>urn:lsid:marinespecies.org:taxname:325522</v>
      </c>
      <c r="L1806" t="str">
        <f>IF($I1806="","",_xlfn.LET(_xlpm.x,VLOOKUP($I1806,'taxon-match_2026-08-31'!$A$2:$N$122,7,FALSE),IF(_xlpm.x=0,"",_xlpm.x)))</f>
        <v>Plantae</v>
      </c>
      <c r="M1806" t="str">
        <f>IF($I1806="","",_xlfn.LET(_xlpm.x,VLOOKUP($I1806,'taxon-match_2026-08-31'!$A$2:$N$122,8,FALSE),IF(_xlpm.x=0,"",_xlpm.x)))</f>
        <v>Rhodophyta</v>
      </c>
      <c r="N1806" t="str">
        <f>IF($I1806="","",_xlfn.LET(_xlpm.x,VLOOKUP($I1806,'taxon-match_2026-08-31'!$A$2:$N$122,9,FALSE),IF(_xlpm.x=0,"",_xlpm.x)))</f>
        <v>Florideophyceae</v>
      </c>
      <c r="O1806" t="str">
        <f>IF($I1806="","",_xlfn.LET(_xlpm.x,VLOOKUP($I1806,'taxon-match_2026-08-31'!$A$2:$N$122,10,FALSE),IF(_xlpm.x=0,"",_xlpm.x)))</f>
        <v>Gigartinales</v>
      </c>
      <c r="P1806" t="str">
        <f>IF($I1806="","",_xlfn.LET(_xlpm.x,VLOOKUP($I1806,'taxon-match_2026-08-31'!$A$2:$N$122,11,FALSE),IF(_xlpm.x=0,"",_xlpm.x)))</f>
        <v>Gigartinaceae</v>
      </c>
      <c r="Q1806" t="str">
        <f>IF($I1806="","",_xlfn.LET(_xlpm.x,VLOOKUP($I1806,'taxon-match_2026-08-31'!$A$2:$N$122,12,FALSE),IF(_xlpm.x=0,"",_xlpm.x)))</f>
        <v>Iridaea</v>
      </c>
      <c r="R1806" t="str">
        <f>IF($I1806="","",_xlfn.LET(_xlpm.x,VLOOKUP($I1806,'taxon-match_2026-08-31'!$A$2:$N$122,14,FALSE),IF(_xlpm.x=0,"",_xlpm.x)))</f>
        <v>cordata</v>
      </c>
      <c r="S1806" s="2" t="s">
        <v>2609</v>
      </c>
      <c r="T1806" s="69" t="s">
        <v>62</v>
      </c>
      <c r="U1806" s="69" t="s">
        <v>60</v>
      </c>
      <c r="X1806" t="str">
        <f>IF(T1806="","",_xlfn.LET(_xlpm.x,VLOOKUP(T1806,'Drop-down_menus'!$F$2:$G$16,2,FALSE),IF(_xlpm.x=0,"",_xlpm.x)))</f>
        <v>https://orcid.org/0000-0003-3696-4445</v>
      </c>
      <c r="Y1806" t="str">
        <f>IF(U1806="","",_xlfn.LET(_xlpm.x,VLOOKUP(U1806,'Drop-down_menus'!$F$2:$G$16,2,FALSE),IF(_xlpm.x=0,"",_xlpm.x)))</f>
        <v>https://orcid.org/0000-0002-9708-1761</v>
      </c>
      <c r="Z1806" t="str">
        <f>IF(V1806="","",_xlfn.LET(_xlpm.x,VLOOKUP(V1806,'Drop-down_menus'!$F$2:$G$16,2,FALSE),IF(_xlpm.x=0,"",_xlpm.x)))</f>
        <v/>
      </c>
      <c r="AA1806" t="str">
        <f>IF(W1806="","",_xlfn.LET(_xlpm.x,VLOOKUP(W1806,'Drop-down_menus'!$F$2:$G$16,2,FALSE),IF(_xlpm.x=0,"",_xlpm.x)))</f>
        <v/>
      </c>
      <c r="AB1806" t="s">
        <v>866</v>
      </c>
      <c r="AE1806" t="s">
        <v>867</v>
      </c>
      <c r="AH1806" s="70" t="s">
        <v>869</v>
      </c>
    </row>
    <row r="1807" spans="1:34" ht="15" x14ac:dyDescent="0.2">
      <c r="A1807" s="2" t="s">
        <v>475</v>
      </c>
      <c r="B1807">
        <v>5593</v>
      </c>
      <c r="C1807">
        <v>5102</v>
      </c>
      <c r="D1807" s="69" t="s">
        <v>700</v>
      </c>
      <c r="F1807" s="70" t="s">
        <v>744</v>
      </c>
      <c r="H1807" s="70" t="s">
        <v>744</v>
      </c>
      <c r="I1807" t="s">
        <v>744</v>
      </c>
      <c r="J1807" t="str">
        <f>IF($I1807="","",_xlfn.LET(_xlpm.x,VLOOKUP($I1807,'taxon-match_2026-08-31'!$A$2:$N$122,6,FALSE),IF(_xlpm.x=0,"",_xlpm.x)))</f>
        <v>(Turner) Bory, 1826</v>
      </c>
      <c r="K1807" t="str">
        <f>IF($I1807="","",_xlfn.LET(_xlpm.x,VLOOKUP($I1807,'taxon-match_2026-08-31'!$A$2:$N$122,4,FALSE),IF(_xlpm.x=0,"",_xlpm.x)))</f>
        <v>urn:lsid:marinespecies.org:taxname:325522</v>
      </c>
      <c r="L1807" t="str">
        <f>IF($I1807="","",_xlfn.LET(_xlpm.x,VLOOKUP($I1807,'taxon-match_2026-08-31'!$A$2:$N$122,7,FALSE),IF(_xlpm.x=0,"",_xlpm.x)))</f>
        <v>Plantae</v>
      </c>
      <c r="M1807" t="str">
        <f>IF($I1807="","",_xlfn.LET(_xlpm.x,VLOOKUP($I1807,'taxon-match_2026-08-31'!$A$2:$N$122,8,FALSE),IF(_xlpm.x=0,"",_xlpm.x)))</f>
        <v>Rhodophyta</v>
      </c>
      <c r="N1807" t="str">
        <f>IF($I1807="","",_xlfn.LET(_xlpm.x,VLOOKUP($I1807,'taxon-match_2026-08-31'!$A$2:$N$122,9,FALSE),IF(_xlpm.x=0,"",_xlpm.x)))</f>
        <v>Florideophyceae</v>
      </c>
      <c r="O1807" t="str">
        <f>IF($I1807="","",_xlfn.LET(_xlpm.x,VLOOKUP($I1807,'taxon-match_2026-08-31'!$A$2:$N$122,10,FALSE),IF(_xlpm.x=0,"",_xlpm.x)))</f>
        <v>Gigartinales</v>
      </c>
      <c r="P1807" t="str">
        <f>IF($I1807="","",_xlfn.LET(_xlpm.x,VLOOKUP($I1807,'taxon-match_2026-08-31'!$A$2:$N$122,11,FALSE),IF(_xlpm.x=0,"",_xlpm.x)))</f>
        <v>Gigartinaceae</v>
      </c>
      <c r="Q1807" t="str">
        <f>IF($I1807="","",_xlfn.LET(_xlpm.x,VLOOKUP($I1807,'taxon-match_2026-08-31'!$A$2:$N$122,12,FALSE),IF(_xlpm.x=0,"",_xlpm.x)))</f>
        <v>Iridaea</v>
      </c>
      <c r="R1807" t="str">
        <f>IF($I1807="","",_xlfn.LET(_xlpm.x,VLOOKUP($I1807,'taxon-match_2026-08-31'!$A$2:$N$122,14,FALSE),IF(_xlpm.x=0,"",_xlpm.x)))</f>
        <v>cordata</v>
      </c>
      <c r="S1807" s="2" t="s">
        <v>2609</v>
      </c>
      <c r="T1807" s="69" t="s">
        <v>62</v>
      </c>
      <c r="U1807" s="69" t="s">
        <v>60</v>
      </c>
      <c r="X1807" t="str">
        <f>IF(T1807="","",_xlfn.LET(_xlpm.x,VLOOKUP(T1807,'Drop-down_menus'!$F$2:$G$16,2,FALSE),IF(_xlpm.x=0,"",_xlpm.x)))</f>
        <v>https://orcid.org/0000-0003-3696-4445</v>
      </c>
      <c r="Y1807" t="str">
        <f>IF(U1807="","",_xlfn.LET(_xlpm.x,VLOOKUP(U1807,'Drop-down_menus'!$F$2:$G$16,2,FALSE),IF(_xlpm.x=0,"",_xlpm.x)))</f>
        <v>https://orcid.org/0000-0002-9708-1761</v>
      </c>
      <c r="Z1807" t="str">
        <f>IF(V1807="","",_xlfn.LET(_xlpm.x,VLOOKUP(V1807,'Drop-down_menus'!$F$2:$G$16,2,FALSE),IF(_xlpm.x=0,"",_xlpm.x)))</f>
        <v/>
      </c>
      <c r="AA1807" t="str">
        <f>IF(W1807="","",_xlfn.LET(_xlpm.x,VLOOKUP(W1807,'Drop-down_menus'!$F$2:$G$16,2,FALSE),IF(_xlpm.x=0,"",_xlpm.x)))</f>
        <v/>
      </c>
      <c r="AB1807" t="s">
        <v>866</v>
      </c>
      <c r="AE1807" t="s">
        <v>867</v>
      </c>
      <c r="AH1807" s="70" t="s">
        <v>869</v>
      </c>
    </row>
    <row r="1808" spans="1:34" ht="15" x14ac:dyDescent="0.2">
      <c r="A1808" s="2" t="s">
        <v>257</v>
      </c>
      <c r="B1808">
        <v>1909</v>
      </c>
      <c r="C1808">
        <v>5103</v>
      </c>
      <c r="D1808" s="69" t="s">
        <v>700</v>
      </c>
      <c r="F1808" s="70" t="s">
        <v>744</v>
      </c>
      <c r="H1808" s="70" t="s">
        <v>744</v>
      </c>
      <c r="I1808" t="s">
        <v>744</v>
      </c>
      <c r="J1808" t="str">
        <f>IF($I1808="","",_xlfn.LET(_xlpm.x,VLOOKUP($I1808,'taxon-match_2026-08-31'!$A$2:$N$122,6,FALSE),IF(_xlpm.x=0,"",_xlpm.x)))</f>
        <v>(Turner) Bory, 1826</v>
      </c>
      <c r="K1808" t="str">
        <f>IF($I1808="","",_xlfn.LET(_xlpm.x,VLOOKUP($I1808,'taxon-match_2026-08-31'!$A$2:$N$122,4,FALSE),IF(_xlpm.x=0,"",_xlpm.x)))</f>
        <v>urn:lsid:marinespecies.org:taxname:325522</v>
      </c>
      <c r="L1808" t="str">
        <f>IF($I1808="","",_xlfn.LET(_xlpm.x,VLOOKUP($I1808,'taxon-match_2026-08-31'!$A$2:$N$122,7,FALSE),IF(_xlpm.x=0,"",_xlpm.x)))</f>
        <v>Plantae</v>
      </c>
      <c r="M1808" t="str">
        <f>IF($I1808="","",_xlfn.LET(_xlpm.x,VLOOKUP($I1808,'taxon-match_2026-08-31'!$A$2:$N$122,8,FALSE),IF(_xlpm.x=0,"",_xlpm.x)))</f>
        <v>Rhodophyta</v>
      </c>
      <c r="N1808" t="str">
        <f>IF($I1808="","",_xlfn.LET(_xlpm.x,VLOOKUP($I1808,'taxon-match_2026-08-31'!$A$2:$N$122,9,FALSE),IF(_xlpm.x=0,"",_xlpm.x)))</f>
        <v>Florideophyceae</v>
      </c>
      <c r="O1808" t="str">
        <f>IF($I1808="","",_xlfn.LET(_xlpm.x,VLOOKUP($I1808,'taxon-match_2026-08-31'!$A$2:$N$122,10,FALSE),IF(_xlpm.x=0,"",_xlpm.x)))</f>
        <v>Gigartinales</v>
      </c>
      <c r="P1808" t="str">
        <f>IF($I1808="","",_xlfn.LET(_xlpm.x,VLOOKUP($I1808,'taxon-match_2026-08-31'!$A$2:$N$122,11,FALSE),IF(_xlpm.x=0,"",_xlpm.x)))</f>
        <v>Gigartinaceae</v>
      </c>
      <c r="Q1808" t="str">
        <f>IF($I1808="","",_xlfn.LET(_xlpm.x,VLOOKUP($I1808,'taxon-match_2026-08-31'!$A$2:$N$122,12,FALSE),IF(_xlpm.x=0,"",_xlpm.x)))</f>
        <v>Iridaea</v>
      </c>
      <c r="R1808" t="str">
        <f>IF($I1808="","",_xlfn.LET(_xlpm.x,VLOOKUP($I1808,'taxon-match_2026-08-31'!$A$2:$N$122,14,FALSE),IF(_xlpm.x=0,"",_xlpm.x)))</f>
        <v>cordata</v>
      </c>
      <c r="S1808" s="2" t="s">
        <v>2609</v>
      </c>
      <c r="T1808" s="69" t="s">
        <v>62</v>
      </c>
      <c r="U1808" s="69" t="s">
        <v>60</v>
      </c>
      <c r="X1808" t="str">
        <f>IF(T1808="","",_xlfn.LET(_xlpm.x,VLOOKUP(T1808,'Drop-down_menus'!$F$2:$G$16,2,FALSE),IF(_xlpm.x=0,"",_xlpm.x)))</f>
        <v>https://orcid.org/0000-0003-3696-4445</v>
      </c>
      <c r="Y1808" t="str">
        <f>IF(U1808="","",_xlfn.LET(_xlpm.x,VLOOKUP(U1808,'Drop-down_menus'!$F$2:$G$16,2,FALSE),IF(_xlpm.x=0,"",_xlpm.x)))</f>
        <v>https://orcid.org/0000-0002-9708-1761</v>
      </c>
      <c r="Z1808" t="str">
        <f>IF(V1808="","",_xlfn.LET(_xlpm.x,VLOOKUP(V1808,'Drop-down_menus'!$F$2:$G$16,2,FALSE),IF(_xlpm.x=0,"",_xlpm.x)))</f>
        <v/>
      </c>
      <c r="AA1808" t="str">
        <f>IF(W1808="","",_xlfn.LET(_xlpm.x,VLOOKUP(W1808,'Drop-down_menus'!$F$2:$G$16,2,FALSE),IF(_xlpm.x=0,"",_xlpm.x)))</f>
        <v/>
      </c>
      <c r="AB1808" t="s">
        <v>866</v>
      </c>
      <c r="AE1808" t="s">
        <v>867</v>
      </c>
      <c r="AH1808" s="69" t="s">
        <v>869</v>
      </c>
    </row>
    <row r="1809" spans="1:34" ht="15" x14ac:dyDescent="0.2">
      <c r="A1809" s="2" t="s">
        <v>257</v>
      </c>
      <c r="B1809">
        <v>1910</v>
      </c>
      <c r="C1809">
        <v>5104</v>
      </c>
      <c r="D1809" s="69" t="s">
        <v>700</v>
      </c>
      <c r="F1809" s="70" t="s">
        <v>744</v>
      </c>
      <c r="H1809" s="70" t="s">
        <v>744</v>
      </c>
      <c r="I1809" t="s">
        <v>744</v>
      </c>
      <c r="J1809" t="str">
        <f>IF($I1809="","",_xlfn.LET(_xlpm.x,VLOOKUP($I1809,'taxon-match_2026-08-31'!$A$2:$N$122,6,FALSE),IF(_xlpm.x=0,"",_xlpm.x)))</f>
        <v>(Turner) Bory, 1826</v>
      </c>
      <c r="K1809" t="str">
        <f>IF($I1809="","",_xlfn.LET(_xlpm.x,VLOOKUP($I1809,'taxon-match_2026-08-31'!$A$2:$N$122,4,FALSE),IF(_xlpm.x=0,"",_xlpm.x)))</f>
        <v>urn:lsid:marinespecies.org:taxname:325522</v>
      </c>
      <c r="L1809" t="str">
        <f>IF($I1809="","",_xlfn.LET(_xlpm.x,VLOOKUP($I1809,'taxon-match_2026-08-31'!$A$2:$N$122,7,FALSE),IF(_xlpm.x=0,"",_xlpm.x)))</f>
        <v>Plantae</v>
      </c>
      <c r="M1809" t="str">
        <f>IF($I1809="","",_xlfn.LET(_xlpm.x,VLOOKUP($I1809,'taxon-match_2026-08-31'!$A$2:$N$122,8,FALSE),IF(_xlpm.x=0,"",_xlpm.x)))</f>
        <v>Rhodophyta</v>
      </c>
      <c r="N1809" t="str">
        <f>IF($I1809="","",_xlfn.LET(_xlpm.x,VLOOKUP($I1809,'taxon-match_2026-08-31'!$A$2:$N$122,9,FALSE),IF(_xlpm.x=0,"",_xlpm.x)))</f>
        <v>Florideophyceae</v>
      </c>
      <c r="O1809" t="str">
        <f>IF($I1809="","",_xlfn.LET(_xlpm.x,VLOOKUP($I1809,'taxon-match_2026-08-31'!$A$2:$N$122,10,FALSE),IF(_xlpm.x=0,"",_xlpm.x)))</f>
        <v>Gigartinales</v>
      </c>
      <c r="P1809" t="str">
        <f>IF($I1809="","",_xlfn.LET(_xlpm.x,VLOOKUP($I1809,'taxon-match_2026-08-31'!$A$2:$N$122,11,FALSE),IF(_xlpm.x=0,"",_xlpm.x)))</f>
        <v>Gigartinaceae</v>
      </c>
      <c r="Q1809" t="str">
        <f>IF($I1809="","",_xlfn.LET(_xlpm.x,VLOOKUP($I1809,'taxon-match_2026-08-31'!$A$2:$N$122,12,FALSE),IF(_xlpm.x=0,"",_xlpm.x)))</f>
        <v>Iridaea</v>
      </c>
      <c r="R1809" t="str">
        <f>IF($I1809="","",_xlfn.LET(_xlpm.x,VLOOKUP($I1809,'taxon-match_2026-08-31'!$A$2:$N$122,14,FALSE),IF(_xlpm.x=0,"",_xlpm.x)))</f>
        <v>cordata</v>
      </c>
      <c r="S1809" s="2" t="s">
        <v>2609</v>
      </c>
      <c r="T1809" s="69" t="s">
        <v>62</v>
      </c>
      <c r="U1809" s="69" t="s">
        <v>60</v>
      </c>
      <c r="X1809" t="str">
        <f>IF(T1809="","",_xlfn.LET(_xlpm.x,VLOOKUP(T1809,'Drop-down_menus'!$F$2:$G$16,2,FALSE),IF(_xlpm.x=0,"",_xlpm.x)))</f>
        <v>https://orcid.org/0000-0003-3696-4445</v>
      </c>
      <c r="Y1809" t="str">
        <f>IF(U1809="","",_xlfn.LET(_xlpm.x,VLOOKUP(U1809,'Drop-down_menus'!$F$2:$G$16,2,FALSE),IF(_xlpm.x=0,"",_xlpm.x)))</f>
        <v>https://orcid.org/0000-0002-9708-1761</v>
      </c>
      <c r="Z1809" t="str">
        <f>IF(V1809="","",_xlfn.LET(_xlpm.x,VLOOKUP(V1809,'Drop-down_menus'!$F$2:$G$16,2,FALSE),IF(_xlpm.x=0,"",_xlpm.x)))</f>
        <v/>
      </c>
      <c r="AA1809" t="str">
        <f>IF(W1809="","",_xlfn.LET(_xlpm.x,VLOOKUP(W1809,'Drop-down_menus'!$F$2:$G$16,2,FALSE),IF(_xlpm.x=0,"",_xlpm.x)))</f>
        <v/>
      </c>
      <c r="AB1809" t="s">
        <v>866</v>
      </c>
      <c r="AE1809" t="s">
        <v>867</v>
      </c>
      <c r="AH1809" s="69" t="s">
        <v>869</v>
      </c>
    </row>
    <row r="1810" spans="1:34" ht="15" x14ac:dyDescent="0.2">
      <c r="A1810" s="2" t="s">
        <v>257</v>
      </c>
      <c r="B1810">
        <v>1911</v>
      </c>
      <c r="C1810">
        <v>5105</v>
      </c>
      <c r="D1810" s="69" t="s">
        <v>700</v>
      </c>
      <c r="F1810" s="70" t="s">
        <v>744</v>
      </c>
      <c r="H1810" s="70" t="s">
        <v>744</v>
      </c>
      <c r="I1810" t="s">
        <v>744</v>
      </c>
      <c r="J1810" t="str">
        <f>IF($I1810="","",_xlfn.LET(_xlpm.x,VLOOKUP($I1810,'taxon-match_2026-08-31'!$A$2:$N$122,6,FALSE),IF(_xlpm.x=0,"",_xlpm.x)))</f>
        <v>(Turner) Bory, 1826</v>
      </c>
      <c r="K1810" t="str">
        <f>IF($I1810="","",_xlfn.LET(_xlpm.x,VLOOKUP($I1810,'taxon-match_2026-08-31'!$A$2:$N$122,4,FALSE),IF(_xlpm.x=0,"",_xlpm.x)))</f>
        <v>urn:lsid:marinespecies.org:taxname:325522</v>
      </c>
      <c r="L1810" t="str">
        <f>IF($I1810="","",_xlfn.LET(_xlpm.x,VLOOKUP($I1810,'taxon-match_2026-08-31'!$A$2:$N$122,7,FALSE),IF(_xlpm.x=0,"",_xlpm.x)))</f>
        <v>Plantae</v>
      </c>
      <c r="M1810" t="str">
        <f>IF($I1810="","",_xlfn.LET(_xlpm.x,VLOOKUP($I1810,'taxon-match_2026-08-31'!$A$2:$N$122,8,FALSE),IF(_xlpm.x=0,"",_xlpm.x)))</f>
        <v>Rhodophyta</v>
      </c>
      <c r="N1810" t="str">
        <f>IF($I1810="","",_xlfn.LET(_xlpm.x,VLOOKUP($I1810,'taxon-match_2026-08-31'!$A$2:$N$122,9,FALSE),IF(_xlpm.x=0,"",_xlpm.x)))</f>
        <v>Florideophyceae</v>
      </c>
      <c r="O1810" t="str">
        <f>IF($I1810="","",_xlfn.LET(_xlpm.x,VLOOKUP($I1810,'taxon-match_2026-08-31'!$A$2:$N$122,10,FALSE),IF(_xlpm.x=0,"",_xlpm.x)))</f>
        <v>Gigartinales</v>
      </c>
      <c r="P1810" t="str">
        <f>IF($I1810="","",_xlfn.LET(_xlpm.x,VLOOKUP($I1810,'taxon-match_2026-08-31'!$A$2:$N$122,11,FALSE),IF(_xlpm.x=0,"",_xlpm.x)))</f>
        <v>Gigartinaceae</v>
      </c>
      <c r="Q1810" t="str">
        <f>IF($I1810="","",_xlfn.LET(_xlpm.x,VLOOKUP($I1810,'taxon-match_2026-08-31'!$A$2:$N$122,12,FALSE),IF(_xlpm.x=0,"",_xlpm.x)))</f>
        <v>Iridaea</v>
      </c>
      <c r="R1810" t="str">
        <f>IF($I1810="","",_xlfn.LET(_xlpm.x,VLOOKUP($I1810,'taxon-match_2026-08-31'!$A$2:$N$122,14,FALSE),IF(_xlpm.x=0,"",_xlpm.x)))</f>
        <v>cordata</v>
      </c>
      <c r="S1810" s="2" t="s">
        <v>2609</v>
      </c>
      <c r="T1810" s="69" t="s">
        <v>62</v>
      </c>
      <c r="U1810" s="69" t="s">
        <v>60</v>
      </c>
      <c r="X1810" t="str">
        <f>IF(T1810="","",_xlfn.LET(_xlpm.x,VLOOKUP(T1810,'Drop-down_menus'!$F$2:$G$16,2,FALSE),IF(_xlpm.x=0,"",_xlpm.x)))</f>
        <v>https://orcid.org/0000-0003-3696-4445</v>
      </c>
      <c r="Y1810" t="str">
        <f>IF(U1810="","",_xlfn.LET(_xlpm.x,VLOOKUP(U1810,'Drop-down_menus'!$F$2:$G$16,2,FALSE),IF(_xlpm.x=0,"",_xlpm.x)))</f>
        <v>https://orcid.org/0000-0002-9708-1761</v>
      </c>
      <c r="Z1810" t="str">
        <f>IF(V1810="","",_xlfn.LET(_xlpm.x,VLOOKUP(V1810,'Drop-down_menus'!$F$2:$G$16,2,FALSE),IF(_xlpm.x=0,"",_xlpm.x)))</f>
        <v/>
      </c>
      <c r="AA1810" t="str">
        <f>IF(W1810="","",_xlfn.LET(_xlpm.x,VLOOKUP(W1810,'Drop-down_menus'!$F$2:$G$16,2,FALSE),IF(_xlpm.x=0,"",_xlpm.x)))</f>
        <v/>
      </c>
      <c r="AB1810" t="s">
        <v>866</v>
      </c>
      <c r="AE1810" t="s">
        <v>867</v>
      </c>
      <c r="AH1810" s="70" t="s">
        <v>869</v>
      </c>
    </row>
    <row r="1811" spans="1:34" ht="15" x14ac:dyDescent="0.2">
      <c r="A1811" s="2" t="s">
        <v>181</v>
      </c>
      <c r="B1811">
        <v>1098</v>
      </c>
      <c r="C1811">
        <v>5121</v>
      </c>
      <c r="D1811" s="69" t="s">
        <v>700</v>
      </c>
      <c r="F1811" s="69" t="s">
        <v>876</v>
      </c>
      <c r="H1811" s="69" t="s">
        <v>876</v>
      </c>
      <c r="I1811" t="s">
        <v>876</v>
      </c>
      <c r="J1811" t="str">
        <f>IF($I1811="","",_xlfn.LET(_xlpm.x,VLOOKUP($I1811,'taxon-match_2026-08-31'!$A$2:$N$122,6,FALSE),IF(_xlpm.x=0,"",_xlpm.x)))</f>
        <v>(Kirkpatrick, 1907)</v>
      </c>
      <c r="K1811" t="str">
        <f>IF($I1811="","",_xlfn.LET(_xlpm.x,VLOOKUP($I1811,'taxon-match_2026-08-31'!$A$2:$N$122,4,FALSE),IF(_xlpm.x=0,"",_xlpm.x)))</f>
        <v>urn:lsid:marinespecies.org:taxname:169300</v>
      </c>
      <c r="L1811" t="str">
        <f>IF($I1811="","",_xlfn.LET(_xlpm.x,VLOOKUP($I1811,'taxon-match_2026-08-31'!$A$2:$N$122,7,FALSE),IF(_xlpm.x=0,"",_xlpm.x)))</f>
        <v>Animalia</v>
      </c>
      <c r="M1811" t="str">
        <f>IF($I1811="","",_xlfn.LET(_xlpm.x,VLOOKUP($I1811,'taxon-match_2026-08-31'!$A$2:$N$122,8,FALSE),IF(_xlpm.x=0,"",_xlpm.x)))</f>
        <v>Porifera</v>
      </c>
      <c r="N1811" t="str">
        <f>IF($I1811="","",_xlfn.LET(_xlpm.x,VLOOKUP($I1811,'taxon-match_2026-08-31'!$A$2:$N$122,9,FALSE),IF(_xlpm.x=0,"",_xlpm.x)))</f>
        <v>Demospongiae</v>
      </c>
      <c r="O1811" t="str">
        <f>IF($I1811="","",_xlfn.LET(_xlpm.x,VLOOKUP($I1811,'taxon-match_2026-08-31'!$A$2:$N$122,10,FALSE),IF(_xlpm.x=0,"",_xlpm.x)))</f>
        <v>Poecilosclerida</v>
      </c>
      <c r="P1811" t="str">
        <f>IF($I1811="","",_xlfn.LET(_xlpm.x,VLOOKUP($I1811,'taxon-match_2026-08-31'!$A$2:$N$122,11,FALSE),IF(_xlpm.x=0,"",_xlpm.x)))</f>
        <v>Hymedesmiidae</v>
      </c>
      <c r="Q1811" t="str">
        <f>IF($I1811="","",_xlfn.LET(_xlpm.x,VLOOKUP($I1811,'taxon-match_2026-08-31'!$A$2:$N$122,12,FALSE),IF(_xlpm.x=0,"",_xlpm.x)))</f>
        <v>Kirkpatrickia</v>
      </c>
      <c r="R1811" t="str">
        <f>IF($I1811="","",_xlfn.LET(_xlpm.x,VLOOKUP($I1811,'taxon-match_2026-08-31'!$A$2:$N$122,14,FALSE),IF(_xlpm.x=0,"",_xlpm.x)))</f>
        <v>variolosa</v>
      </c>
      <c r="S1811" s="2" t="s">
        <v>2609</v>
      </c>
      <c r="T1811" s="69" t="s">
        <v>62</v>
      </c>
      <c r="U1811" s="69" t="s">
        <v>60</v>
      </c>
      <c r="X1811" t="str">
        <f>IF(T1811="","",_xlfn.LET(_xlpm.x,VLOOKUP(T1811,'Drop-down_menus'!$F$2:$G$16,2,FALSE),IF(_xlpm.x=0,"",_xlpm.x)))</f>
        <v>https://orcid.org/0000-0003-3696-4445</v>
      </c>
      <c r="Y1811" t="str">
        <f>IF(U1811="","",_xlfn.LET(_xlpm.x,VLOOKUP(U1811,'Drop-down_menus'!$F$2:$G$16,2,FALSE),IF(_xlpm.x=0,"",_xlpm.x)))</f>
        <v>https://orcid.org/0000-0002-9708-1761</v>
      </c>
      <c r="Z1811" t="str">
        <f>IF(V1811="","",_xlfn.LET(_xlpm.x,VLOOKUP(V1811,'Drop-down_menus'!$F$2:$G$16,2,FALSE),IF(_xlpm.x=0,"",_xlpm.x)))</f>
        <v/>
      </c>
      <c r="AA1811" t="str">
        <f>IF(W1811="","",_xlfn.LET(_xlpm.x,VLOOKUP(W1811,'Drop-down_menus'!$F$2:$G$16,2,FALSE),IF(_xlpm.x=0,"",_xlpm.x)))</f>
        <v/>
      </c>
      <c r="AB1811" t="s">
        <v>866</v>
      </c>
      <c r="AE1811" t="s">
        <v>867</v>
      </c>
      <c r="AH1811" s="70" t="s">
        <v>869</v>
      </c>
    </row>
    <row r="1812" spans="1:34" ht="15" x14ac:dyDescent="0.2">
      <c r="A1812" s="2" t="s">
        <v>181</v>
      </c>
      <c r="B1812">
        <v>1118</v>
      </c>
      <c r="C1812">
        <v>370</v>
      </c>
      <c r="D1812" s="69" t="s">
        <v>700</v>
      </c>
      <c r="F1812" s="69" t="s">
        <v>876</v>
      </c>
      <c r="H1812" s="69" t="s">
        <v>876</v>
      </c>
      <c r="I1812" t="s">
        <v>876</v>
      </c>
      <c r="J1812" t="str">
        <f>IF($I1812="","",_xlfn.LET(_xlpm.x,VLOOKUP($I1812,'taxon-match_2026-08-31'!$A$2:$N$122,6,FALSE),IF(_xlpm.x=0,"",_xlpm.x)))</f>
        <v>(Kirkpatrick, 1907)</v>
      </c>
      <c r="K1812" t="str">
        <f>IF($I1812="","",_xlfn.LET(_xlpm.x,VLOOKUP($I1812,'taxon-match_2026-08-31'!$A$2:$N$122,4,FALSE),IF(_xlpm.x=0,"",_xlpm.x)))</f>
        <v>urn:lsid:marinespecies.org:taxname:169300</v>
      </c>
      <c r="L1812" t="str">
        <f>IF($I1812="","",_xlfn.LET(_xlpm.x,VLOOKUP($I1812,'taxon-match_2026-08-31'!$A$2:$N$122,7,FALSE),IF(_xlpm.x=0,"",_xlpm.x)))</f>
        <v>Animalia</v>
      </c>
      <c r="M1812" t="str">
        <f>IF($I1812="","",_xlfn.LET(_xlpm.x,VLOOKUP($I1812,'taxon-match_2026-08-31'!$A$2:$N$122,8,FALSE),IF(_xlpm.x=0,"",_xlpm.x)))</f>
        <v>Porifera</v>
      </c>
      <c r="N1812" t="str">
        <f>IF($I1812="","",_xlfn.LET(_xlpm.x,VLOOKUP($I1812,'taxon-match_2026-08-31'!$A$2:$N$122,9,FALSE),IF(_xlpm.x=0,"",_xlpm.x)))</f>
        <v>Demospongiae</v>
      </c>
      <c r="O1812" t="str">
        <f>IF($I1812="","",_xlfn.LET(_xlpm.x,VLOOKUP($I1812,'taxon-match_2026-08-31'!$A$2:$N$122,10,FALSE),IF(_xlpm.x=0,"",_xlpm.x)))</f>
        <v>Poecilosclerida</v>
      </c>
      <c r="P1812" t="str">
        <f>IF($I1812="","",_xlfn.LET(_xlpm.x,VLOOKUP($I1812,'taxon-match_2026-08-31'!$A$2:$N$122,11,FALSE),IF(_xlpm.x=0,"",_xlpm.x)))</f>
        <v>Hymedesmiidae</v>
      </c>
      <c r="Q1812" t="str">
        <f>IF($I1812="","",_xlfn.LET(_xlpm.x,VLOOKUP($I1812,'taxon-match_2026-08-31'!$A$2:$N$122,12,FALSE),IF(_xlpm.x=0,"",_xlpm.x)))</f>
        <v>Kirkpatrickia</v>
      </c>
      <c r="R1812" t="str">
        <f>IF($I1812="","",_xlfn.LET(_xlpm.x,VLOOKUP($I1812,'taxon-match_2026-08-31'!$A$2:$N$122,14,FALSE),IF(_xlpm.x=0,"",_xlpm.x)))</f>
        <v>variolosa</v>
      </c>
      <c r="S1812" s="2" t="s">
        <v>2609</v>
      </c>
      <c r="T1812" s="69" t="s">
        <v>62</v>
      </c>
      <c r="U1812" s="69" t="s">
        <v>60</v>
      </c>
      <c r="X1812" t="str">
        <f>IF(T1812="","",_xlfn.LET(_xlpm.x,VLOOKUP(T1812,'Drop-down_menus'!$F$2:$G$16,2,FALSE),IF(_xlpm.x=0,"",_xlpm.x)))</f>
        <v>https://orcid.org/0000-0003-3696-4445</v>
      </c>
      <c r="Y1812" t="str">
        <f>IF(U1812="","",_xlfn.LET(_xlpm.x,VLOOKUP(U1812,'Drop-down_menus'!$F$2:$G$16,2,FALSE),IF(_xlpm.x=0,"",_xlpm.x)))</f>
        <v>https://orcid.org/0000-0002-9708-1761</v>
      </c>
      <c r="Z1812" t="str">
        <f>IF(V1812="","",_xlfn.LET(_xlpm.x,VLOOKUP(V1812,'Drop-down_menus'!$F$2:$G$16,2,FALSE),IF(_xlpm.x=0,"",_xlpm.x)))</f>
        <v/>
      </c>
      <c r="AA1812" t="str">
        <f>IF(W1812="","",_xlfn.LET(_xlpm.x,VLOOKUP(W1812,'Drop-down_menus'!$F$2:$G$16,2,FALSE),IF(_xlpm.x=0,"",_xlpm.x)))</f>
        <v/>
      </c>
      <c r="AB1812" t="s">
        <v>866</v>
      </c>
      <c r="AE1812" t="s">
        <v>867</v>
      </c>
      <c r="AH1812" s="70" t="s">
        <v>869</v>
      </c>
    </row>
    <row r="1813" spans="1:34" ht="15" x14ac:dyDescent="0.2">
      <c r="A1813" s="2" t="s">
        <v>181</v>
      </c>
      <c r="B1813">
        <v>1174</v>
      </c>
      <c r="C1813">
        <v>378</v>
      </c>
      <c r="D1813" s="69" t="s">
        <v>700</v>
      </c>
      <c r="F1813" s="69" t="s">
        <v>876</v>
      </c>
      <c r="H1813" s="69" t="s">
        <v>876</v>
      </c>
      <c r="I1813" t="s">
        <v>876</v>
      </c>
      <c r="J1813" t="str">
        <f>IF($I1813="","",_xlfn.LET(_xlpm.x,VLOOKUP($I1813,'taxon-match_2026-08-31'!$A$2:$N$122,6,FALSE),IF(_xlpm.x=0,"",_xlpm.x)))</f>
        <v>(Kirkpatrick, 1907)</v>
      </c>
      <c r="K1813" t="str">
        <f>IF($I1813="","",_xlfn.LET(_xlpm.x,VLOOKUP($I1813,'taxon-match_2026-08-31'!$A$2:$N$122,4,FALSE),IF(_xlpm.x=0,"",_xlpm.x)))</f>
        <v>urn:lsid:marinespecies.org:taxname:169300</v>
      </c>
      <c r="L1813" t="str">
        <f>IF($I1813="","",_xlfn.LET(_xlpm.x,VLOOKUP($I1813,'taxon-match_2026-08-31'!$A$2:$N$122,7,FALSE),IF(_xlpm.x=0,"",_xlpm.x)))</f>
        <v>Animalia</v>
      </c>
      <c r="M1813" t="str">
        <f>IF($I1813="","",_xlfn.LET(_xlpm.x,VLOOKUP($I1813,'taxon-match_2026-08-31'!$A$2:$N$122,8,FALSE),IF(_xlpm.x=0,"",_xlpm.x)))</f>
        <v>Porifera</v>
      </c>
      <c r="N1813" t="str">
        <f>IF($I1813="","",_xlfn.LET(_xlpm.x,VLOOKUP($I1813,'taxon-match_2026-08-31'!$A$2:$N$122,9,FALSE),IF(_xlpm.x=0,"",_xlpm.x)))</f>
        <v>Demospongiae</v>
      </c>
      <c r="O1813" t="str">
        <f>IF($I1813="","",_xlfn.LET(_xlpm.x,VLOOKUP($I1813,'taxon-match_2026-08-31'!$A$2:$N$122,10,FALSE),IF(_xlpm.x=0,"",_xlpm.x)))</f>
        <v>Poecilosclerida</v>
      </c>
      <c r="P1813" t="str">
        <f>IF($I1813="","",_xlfn.LET(_xlpm.x,VLOOKUP($I1813,'taxon-match_2026-08-31'!$A$2:$N$122,11,FALSE),IF(_xlpm.x=0,"",_xlpm.x)))</f>
        <v>Hymedesmiidae</v>
      </c>
      <c r="Q1813" t="str">
        <f>IF($I1813="","",_xlfn.LET(_xlpm.x,VLOOKUP($I1813,'taxon-match_2026-08-31'!$A$2:$N$122,12,FALSE),IF(_xlpm.x=0,"",_xlpm.x)))</f>
        <v>Kirkpatrickia</v>
      </c>
      <c r="R1813" t="str">
        <f>IF($I1813="","",_xlfn.LET(_xlpm.x,VLOOKUP($I1813,'taxon-match_2026-08-31'!$A$2:$N$122,14,FALSE),IF(_xlpm.x=0,"",_xlpm.x)))</f>
        <v>variolosa</v>
      </c>
      <c r="S1813" s="2" t="s">
        <v>2609</v>
      </c>
      <c r="T1813" s="69" t="s">
        <v>62</v>
      </c>
      <c r="U1813" s="69" t="s">
        <v>60</v>
      </c>
      <c r="X1813" t="str">
        <f>IF(T1813="","",_xlfn.LET(_xlpm.x,VLOOKUP(T1813,'Drop-down_menus'!$F$2:$G$16,2,FALSE),IF(_xlpm.x=0,"",_xlpm.x)))</f>
        <v>https://orcid.org/0000-0003-3696-4445</v>
      </c>
      <c r="Y1813" t="str">
        <f>IF(U1813="","",_xlfn.LET(_xlpm.x,VLOOKUP(U1813,'Drop-down_menus'!$F$2:$G$16,2,FALSE),IF(_xlpm.x=0,"",_xlpm.x)))</f>
        <v>https://orcid.org/0000-0002-9708-1761</v>
      </c>
      <c r="Z1813" t="str">
        <f>IF(V1813="","",_xlfn.LET(_xlpm.x,VLOOKUP(V1813,'Drop-down_menus'!$F$2:$G$16,2,FALSE),IF(_xlpm.x=0,"",_xlpm.x)))</f>
        <v/>
      </c>
      <c r="AA1813" t="str">
        <f>IF(W1813="","",_xlfn.LET(_xlpm.x,VLOOKUP(W1813,'Drop-down_menus'!$F$2:$G$16,2,FALSE),IF(_xlpm.x=0,"",_xlpm.x)))</f>
        <v/>
      </c>
      <c r="AB1813" t="s">
        <v>866</v>
      </c>
      <c r="AE1813" t="s">
        <v>867</v>
      </c>
      <c r="AH1813" s="70" t="s">
        <v>869</v>
      </c>
    </row>
    <row r="1814" spans="1:34" ht="15" x14ac:dyDescent="0.2">
      <c r="A1814" s="2" t="s">
        <v>253</v>
      </c>
      <c r="B1814">
        <v>1943</v>
      </c>
      <c r="C1814">
        <v>371</v>
      </c>
      <c r="D1814" s="69" t="s">
        <v>700</v>
      </c>
      <c r="F1814" s="69" t="s">
        <v>876</v>
      </c>
      <c r="H1814" s="69" t="s">
        <v>876</v>
      </c>
      <c r="I1814" t="s">
        <v>876</v>
      </c>
      <c r="J1814" t="str">
        <f>IF($I1814="","",_xlfn.LET(_xlpm.x,VLOOKUP($I1814,'taxon-match_2026-08-31'!$A$2:$N$122,6,FALSE),IF(_xlpm.x=0,"",_xlpm.x)))</f>
        <v>(Kirkpatrick, 1907)</v>
      </c>
      <c r="K1814" t="str">
        <f>IF($I1814="","",_xlfn.LET(_xlpm.x,VLOOKUP($I1814,'taxon-match_2026-08-31'!$A$2:$N$122,4,FALSE),IF(_xlpm.x=0,"",_xlpm.x)))</f>
        <v>urn:lsid:marinespecies.org:taxname:169300</v>
      </c>
      <c r="L1814" t="str">
        <f>IF($I1814="","",_xlfn.LET(_xlpm.x,VLOOKUP($I1814,'taxon-match_2026-08-31'!$A$2:$N$122,7,FALSE),IF(_xlpm.x=0,"",_xlpm.x)))</f>
        <v>Animalia</v>
      </c>
      <c r="M1814" t="str">
        <f>IF($I1814="","",_xlfn.LET(_xlpm.x,VLOOKUP($I1814,'taxon-match_2026-08-31'!$A$2:$N$122,8,FALSE),IF(_xlpm.x=0,"",_xlpm.x)))</f>
        <v>Porifera</v>
      </c>
      <c r="N1814" t="str">
        <f>IF($I1814="","",_xlfn.LET(_xlpm.x,VLOOKUP($I1814,'taxon-match_2026-08-31'!$A$2:$N$122,9,FALSE),IF(_xlpm.x=0,"",_xlpm.x)))</f>
        <v>Demospongiae</v>
      </c>
      <c r="O1814" t="str">
        <f>IF($I1814="","",_xlfn.LET(_xlpm.x,VLOOKUP($I1814,'taxon-match_2026-08-31'!$A$2:$N$122,10,FALSE),IF(_xlpm.x=0,"",_xlpm.x)))</f>
        <v>Poecilosclerida</v>
      </c>
      <c r="P1814" t="str">
        <f>IF($I1814="","",_xlfn.LET(_xlpm.x,VLOOKUP($I1814,'taxon-match_2026-08-31'!$A$2:$N$122,11,FALSE),IF(_xlpm.x=0,"",_xlpm.x)))</f>
        <v>Hymedesmiidae</v>
      </c>
      <c r="Q1814" t="str">
        <f>IF($I1814="","",_xlfn.LET(_xlpm.x,VLOOKUP($I1814,'taxon-match_2026-08-31'!$A$2:$N$122,12,FALSE),IF(_xlpm.x=0,"",_xlpm.x)))</f>
        <v>Kirkpatrickia</v>
      </c>
      <c r="R1814" t="str">
        <f>IF($I1814="","",_xlfn.LET(_xlpm.x,VLOOKUP($I1814,'taxon-match_2026-08-31'!$A$2:$N$122,14,FALSE),IF(_xlpm.x=0,"",_xlpm.x)))</f>
        <v>variolosa</v>
      </c>
      <c r="S1814" s="2" t="s">
        <v>2609</v>
      </c>
      <c r="T1814" s="69" t="s">
        <v>62</v>
      </c>
      <c r="U1814" s="69" t="s">
        <v>60</v>
      </c>
      <c r="X1814" t="str">
        <f>IF(T1814="","",_xlfn.LET(_xlpm.x,VLOOKUP(T1814,'Drop-down_menus'!$F$2:$G$16,2,FALSE),IF(_xlpm.x=0,"",_xlpm.x)))</f>
        <v>https://orcid.org/0000-0003-3696-4445</v>
      </c>
      <c r="Y1814" t="str">
        <f>IF(U1814="","",_xlfn.LET(_xlpm.x,VLOOKUP(U1814,'Drop-down_menus'!$F$2:$G$16,2,FALSE),IF(_xlpm.x=0,"",_xlpm.x)))</f>
        <v>https://orcid.org/0000-0002-9708-1761</v>
      </c>
      <c r="Z1814" t="str">
        <f>IF(V1814="","",_xlfn.LET(_xlpm.x,VLOOKUP(V1814,'Drop-down_menus'!$F$2:$G$16,2,FALSE),IF(_xlpm.x=0,"",_xlpm.x)))</f>
        <v/>
      </c>
      <c r="AA1814" t="str">
        <f>IF(W1814="","",_xlfn.LET(_xlpm.x,VLOOKUP(W1814,'Drop-down_menus'!$F$2:$G$16,2,FALSE),IF(_xlpm.x=0,"",_xlpm.x)))</f>
        <v/>
      </c>
      <c r="AB1814" t="s">
        <v>866</v>
      </c>
      <c r="AE1814" t="s">
        <v>867</v>
      </c>
      <c r="AH1814" s="70" t="s">
        <v>869</v>
      </c>
    </row>
    <row r="1815" spans="1:34" ht="15" hidden="1" x14ac:dyDescent="0.2">
      <c r="A1815" s="2" t="s">
        <v>207</v>
      </c>
      <c r="B1815">
        <v>1400</v>
      </c>
      <c r="C1815">
        <v>377</v>
      </c>
      <c r="D1815" s="70" t="s">
        <v>755</v>
      </c>
      <c r="F1815" s="70"/>
      <c r="H1815" s="70"/>
      <c r="I1815" t="s">
        <v>2611</v>
      </c>
      <c r="J1815" t="str">
        <f>IF($I1815="","",_xlfn.LET(_xlpm.x,VLOOKUP($I1815,'taxon-match_2026-08-31'!$A$2:$N$122,6,FALSE),IF(_xlpm.x=0,"",_xlpm.x)))</f>
        <v/>
      </c>
      <c r="K1815" t="str">
        <f>IF($I1815="","",_xlfn.LET(_xlpm.x,VLOOKUP($I1815,'taxon-match_2026-08-31'!$A$2:$N$122,4,FALSE),IF(_xlpm.x=0,"",_xlpm.x)))</f>
        <v/>
      </c>
      <c r="L1815" t="str">
        <f>IF($I1815="","",_xlfn.LET(_xlpm.x,VLOOKUP($I1815,'taxon-match_2026-08-31'!$A$2:$N$122,7,FALSE),IF(_xlpm.x=0,"",_xlpm.x)))</f>
        <v/>
      </c>
      <c r="M1815" t="str">
        <f>IF($I1815="","",_xlfn.LET(_xlpm.x,VLOOKUP($I1815,'taxon-match_2026-08-31'!$A$2:$N$122,8,FALSE),IF(_xlpm.x=0,"",_xlpm.x)))</f>
        <v/>
      </c>
      <c r="N1815" t="str">
        <f>IF($I1815="","",_xlfn.LET(_xlpm.x,VLOOKUP($I1815,'taxon-match_2026-08-31'!$A$2:$N$122,9,FALSE),IF(_xlpm.x=0,"",_xlpm.x)))</f>
        <v/>
      </c>
      <c r="O1815" t="str">
        <f>IF($I1815="","",_xlfn.LET(_xlpm.x,VLOOKUP($I1815,'taxon-match_2026-08-31'!$A$2:$N$122,10,FALSE),IF(_xlpm.x=0,"",_xlpm.x)))</f>
        <v/>
      </c>
      <c r="P1815" t="str">
        <f>IF($I1815="","",_xlfn.LET(_xlpm.x,VLOOKUP($I1815,'taxon-match_2026-08-31'!$A$2:$N$122,11,FALSE),IF(_xlpm.x=0,"",_xlpm.x)))</f>
        <v/>
      </c>
      <c r="Q1815" t="str">
        <f>IF($I1815="","",_xlfn.LET(_xlpm.x,VLOOKUP($I1815,'taxon-match_2026-08-31'!$A$2:$N$122,12,FALSE),IF(_xlpm.x=0,"",_xlpm.x)))</f>
        <v/>
      </c>
      <c r="R1815" t="str">
        <f>IF($I1815="","",_xlfn.LET(_xlpm.x,VLOOKUP($I1815,'taxon-match_2026-08-31'!$A$2:$N$122,14,FALSE),IF(_xlpm.x=0,"",_xlpm.x)))</f>
        <v/>
      </c>
      <c r="T1815" s="69" t="s">
        <v>62</v>
      </c>
      <c r="U1815" s="69" t="s">
        <v>60</v>
      </c>
      <c r="X1815" t="str">
        <f>IF(T1815="","",_xlfn.LET(_xlpm.x,VLOOKUP(T1815,'Drop-down_menus'!$F$2:$G$16,2,FALSE),IF(_xlpm.x=0,"",_xlpm.x)))</f>
        <v>https://orcid.org/0000-0003-3696-4445</v>
      </c>
      <c r="Y1815" t="str">
        <f>IF(U1815="","",_xlfn.LET(_xlpm.x,VLOOKUP(U1815,'Drop-down_menus'!$F$2:$G$16,2,FALSE),IF(_xlpm.x=0,"",_xlpm.x)))</f>
        <v>https://orcid.org/0000-0002-9708-1761</v>
      </c>
      <c r="Z1815" t="str">
        <f>IF(V1815="","",_xlfn.LET(_xlpm.x,VLOOKUP(V1815,'Drop-down_menus'!$F$2:$G$16,2,FALSE),IF(_xlpm.x=0,"",_xlpm.x)))</f>
        <v/>
      </c>
      <c r="AA1815" t="str">
        <f>IF(W1815="","",_xlfn.LET(_xlpm.x,VLOOKUP(W1815,'Drop-down_menus'!$F$2:$G$16,2,FALSE),IF(_xlpm.x=0,"",_xlpm.x)))</f>
        <v/>
      </c>
      <c r="AB1815" t="s">
        <v>866</v>
      </c>
      <c r="AE1815" t="s">
        <v>867</v>
      </c>
      <c r="AH1815" s="69" t="s">
        <v>869</v>
      </c>
    </row>
    <row r="1816" spans="1:34" ht="15" hidden="1" x14ac:dyDescent="0.2">
      <c r="A1816" s="2" t="s">
        <v>207</v>
      </c>
      <c r="B1816">
        <v>1401</v>
      </c>
      <c r="C1816">
        <v>5309</v>
      </c>
      <c r="D1816" s="70" t="s">
        <v>755</v>
      </c>
      <c r="F1816" s="70"/>
      <c r="H1816" s="70"/>
      <c r="I1816" t="s">
        <v>2611</v>
      </c>
      <c r="J1816" t="str">
        <f>IF($I1816="","",_xlfn.LET(_xlpm.x,VLOOKUP($I1816,'taxon-match_2026-08-31'!$A$2:$N$122,6,FALSE),IF(_xlpm.x=0,"",_xlpm.x)))</f>
        <v/>
      </c>
      <c r="K1816" t="str">
        <f>IF($I1816="","",_xlfn.LET(_xlpm.x,VLOOKUP($I1816,'taxon-match_2026-08-31'!$A$2:$N$122,4,FALSE),IF(_xlpm.x=0,"",_xlpm.x)))</f>
        <v/>
      </c>
      <c r="L1816" t="str">
        <f>IF($I1816="","",_xlfn.LET(_xlpm.x,VLOOKUP($I1816,'taxon-match_2026-08-31'!$A$2:$N$122,7,FALSE),IF(_xlpm.x=0,"",_xlpm.x)))</f>
        <v/>
      </c>
      <c r="M1816" t="str">
        <f>IF($I1816="","",_xlfn.LET(_xlpm.x,VLOOKUP($I1816,'taxon-match_2026-08-31'!$A$2:$N$122,8,FALSE),IF(_xlpm.x=0,"",_xlpm.x)))</f>
        <v/>
      </c>
      <c r="N1816" t="str">
        <f>IF($I1816="","",_xlfn.LET(_xlpm.x,VLOOKUP($I1816,'taxon-match_2026-08-31'!$A$2:$N$122,9,FALSE),IF(_xlpm.x=0,"",_xlpm.x)))</f>
        <v/>
      </c>
      <c r="O1816" t="str">
        <f>IF($I1816="","",_xlfn.LET(_xlpm.x,VLOOKUP($I1816,'taxon-match_2026-08-31'!$A$2:$N$122,10,FALSE),IF(_xlpm.x=0,"",_xlpm.x)))</f>
        <v/>
      </c>
      <c r="P1816" t="str">
        <f>IF($I1816="","",_xlfn.LET(_xlpm.x,VLOOKUP($I1816,'taxon-match_2026-08-31'!$A$2:$N$122,11,FALSE),IF(_xlpm.x=0,"",_xlpm.x)))</f>
        <v/>
      </c>
      <c r="Q1816" t="str">
        <f>IF($I1816="","",_xlfn.LET(_xlpm.x,VLOOKUP($I1816,'taxon-match_2026-08-31'!$A$2:$N$122,12,FALSE),IF(_xlpm.x=0,"",_xlpm.x)))</f>
        <v/>
      </c>
      <c r="R1816" t="str">
        <f>IF($I1816="","",_xlfn.LET(_xlpm.x,VLOOKUP($I1816,'taxon-match_2026-08-31'!$A$2:$N$122,14,FALSE),IF(_xlpm.x=0,"",_xlpm.x)))</f>
        <v/>
      </c>
      <c r="T1816" s="69" t="s">
        <v>62</v>
      </c>
      <c r="U1816" s="69" t="s">
        <v>60</v>
      </c>
      <c r="X1816" t="str">
        <f>IF(T1816="","",_xlfn.LET(_xlpm.x,VLOOKUP(T1816,'Drop-down_menus'!$F$2:$G$16,2,FALSE),IF(_xlpm.x=0,"",_xlpm.x)))</f>
        <v>https://orcid.org/0000-0003-3696-4445</v>
      </c>
      <c r="Y1816" t="str">
        <f>IF(U1816="","",_xlfn.LET(_xlpm.x,VLOOKUP(U1816,'Drop-down_menus'!$F$2:$G$16,2,FALSE),IF(_xlpm.x=0,"",_xlpm.x)))</f>
        <v>https://orcid.org/0000-0002-9708-1761</v>
      </c>
      <c r="Z1816" t="str">
        <f>IF(V1816="","",_xlfn.LET(_xlpm.x,VLOOKUP(V1816,'Drop-down_menus'!$F$2:$G$16,2,FALSE),IF(_xlpm.x=0,"",_xlpm.x)))</f>
        <v/>
      </c>
      <c r="AA1816" t="str">
        <f>IF(W1816="","",_xlfn.LET(_xlpm.x,VLOOKUP(W1816,'Drop-down_menus'!$F$2:$G$16,2,FALSE),IF(_xlpm.x=0,"",_xlpm.x)))</f>
        <v/>
      </c>
      <c r="AB1816" t="s">
        <v>866</v>
      </c>
      <c r="AE1816" t="s">
        <v>867</v>
      </c>
      <c r="AH1816" s="69" t="s">
        <v>869</v>
      </c>
    </row>
    <row r="1817" spans="1:34" ht="15" hidden="1" x14ac:dyDescent="0.2">
      <c r="A1817" s="2" t="s">
        <v>207</v>
      </c>
      <c r="B1817">
        <v>1402</v>
      </c>
      <c r="C1817">
        <v>5310</v>
      </c>
      <c r="D1817" s="70" t="s">
        <v>755</v>
      </c>
      <c r="F1817" s="70"/>
      <c r="H1817" s="70"/>
      <c r="I1817" t="s">
        <v>2611</v>
      </c>
      <c r="J1817" t="str">
        <f>IF($I1817="","",_xlfn.LET(_xlpm.x,VLOOKUP($I1817,'taxon-match_2026-08-31'!$A$2:$N$122,6,FALSE),IF(_xlpm.x=0,"",_xlpm.x)))</f>
        <v/>
      </c>
      <c r="K1817" t="str">
        <f>IF($I1817="","",_xlfn.LET(_xlpm.x,VLOOKUP($I1817,'taxon-match_2026-08-31'!$A$2:$N$122,4,FALSE),IF(_xlpm.x=0,"",_xlpm.x)))</f>
        <v/>
      </c>
      <c r="L1817" t="str">
        <f>IF($I1817="","",_xlfn.LET(_xlpm.x,VLOOKUP($I1817,'taxon-match_2026-08-31'!$A$2:$N$122,7,FALSE),IF(_xlpm.x=0,"",_xlpm.x)))</f>
        <v/>
      </c>
      <c r="M1817" t="str">
        <f>IF($I1817="","",_xlfn.LET(_xlpm.x,VLOOKUP($I1817,'taxon-match_2026-08-31'!$A$2:$N$122,8,FALSE),IF(_xlpm.x=0,"",_xlpm.x)))</f>
        <v/>
      </c>
      <c r="N1817" t="str">
        <f>IF($I1817="","",_xlfn.LET(_xlpm.x,VLOOKUP($I1817,'taxon-match_2026-08-31'!$A$2:$N$122,9,FALSE),IF(_xlpm.x=0,"",_xlpm.x)))</f>
        <v/>
      </c>
      <c r="O1817" t="str">
        <f>IF($I1817="","",_xlfn.LET(_xlpm.x,VLOOKUP($I1817,'taxon-match_2026-08-31'!$A$2:$N$122,10,FALSE),IF(_xlpm.x=0,"",_xlpm.x)))</f>
        <v/>
      </c>
      <c r="P1817" t="str">
        <f>IF($I1817="","",_xlfn.LET(_xlpm.x,VLOOKUP($I1817,'taxon-match_2026-08-31'!$A$2:$N$122,11,FALSE),IF(_xlpm.x=0,"",_xlpm.x)))</f>
        <v/>
      </c>
      <c r="Q1817" t="str">
        <f>IF($I1817="","",_xlfn.LET(_xlpm.x,VLOOKUP($I1817,'taxon-match_2026-08-31'!$A$2:$N$122,12,FALSE),IF(_xlpm.x=0,"",_xlpm.x)))</f>
        <v/>
      </c>
      <c r="R1817" t="str">
        <f>IF($I1817="","",_xlfn.LET(_xlpm.x,VLOOKUP($I1817,'taxon-match_2026-08-31'!$A$2:$N$122,14,FALSE),IF(_xlpm.x=0,"",_xlpm.x)))</f>
        <v/>
      </c>
      <c r="T1817" s="69" t="s">
        <v>62</v>
      </c>
      <c r="U1817" s="69" t="s">
        <v>60</v>
      </c>
      <c r="X1817" t="str">
        <f>IF(T1817="","",_xlfn.LET(_xlpm.x,VLOOKUP(T1817,'Drop-down_menus'!$F$2:$G$16,2,FALSE),IF(_xlpm.x=0,"",_xlpm.x)))</f>
        <v>https://orcid.org/0000-0003-3696-4445</v>
      </c>
      <c r="Y1817" t="str">
        <f>IF(U1817="","",_xlfn.LET(_xlpm.x,VLOOKUP(U1817,'Drop-down_menus'!$F$2:$G$16,2,FALSE),IF(_xlpm.x=0,"",_xlpm.x)))</f>
        <v>https://orcid.org/0000-0002-9708-1761</v>
      </c>
      <c r="Z1817" t="str">
        <f>IF(V1817="","",_xlfn.LET(_xlpm.x,VLOOKUP(V1817,'Drop-down_menus'!$F$2:$G$16,2,FALSE),IF(_xlpm.x=0,"",_xlpm.x)))</f>
        <v/>
      </c>
      <c r="AA1817" t="str">
        <f>IF(W1817="","",_xlfn.LET(_xlpm.x,VLOOKUP(W1817,'Drop-down_menus'!$F$2:$G$16,2,FALSE),IF(_xlpm.x=0,"",_xlpm.x)))</f>
        <v/>
      </c>
      <c r="AB1817" t="s">
        <v>866</v>
      </c>
      <c r="AE1817" t="s">
        <v>867</v>
      </c>
      <c r="AH1817" s="69" t="s">
        <v>869</v>
      </c>
    </row>
    <row r="1818" spans="1:34" ht="15" hidden="1" x14ac:dyDescent="0.2">
      <c r="A1818" s="2" t="s">
        <v>282</v>
      </c>
      <c r="B1818">
        <v>2472</v>
      </c>
      <c r="C1818">
        <v>5311</v>
      </c>
      <c r="D1818" s="70" t="s">
        <v>755</v>
      </c>
      <c r="F1818" s="70"/>
      <c r="H1818" s="70"/>
      <c r="I1818" t="s">
        <v>2611</v>
      </c>
      <c r="J1818" t="str">
        <f>IF($I1818="","",_xlfn.LET(_xlpm.x,VLOOKUP($I1818,'taxon-match_2026-08-31'!$A$2:$N$122,6,FALSE),IF(_xlpm.x=0,"",_xlpm.x)))</f>
        <v/>
      </c>
      <c r="K1818" t="str">
        <f>IF($I1818="","",_xlfn.LET(_xlpm.x,VLOOKUP($I1818,'taxon-match_2026-08-31'!$A$2:$N$122,4,FALSE),IF(_xlpm.x=0,"",_xlpm.x)))</f>
        <v/>
      </c>
      <c r="L1818" t="str">
        <f>IF($I1818="","",_xlfn.LET(_xlpm.x,VLOOKUP($I1818,'taxon-match_2026-08-31'!$A$2:$N$122,7,FALSE),IF(_xlpm.x=0,"",_xlpm.x)))</f>
        <v/>
      </c>
      <c r="M1818" t="str">
        <f>IF($I1818="","",_xlfn.LET(_xlpm.x,VLOOKUP($I1818,'taxon-match_2026-08-31'!$A$2:$N$122,8,FALSE),IF(_xlpm.x=0,"",_xlpm.x)))</f>
        <v/>
      </c>
      <c r="N1818" t="str">
        <f>IF($I1818="","",_xlfn.LET(_xlpm.x,VLOOKUP($I1818,'taxon-match_2026-08-31'!$A$2:$N$122,9,FALSE),IF(_xlpm.x=0,"",_xlpm.x)))</f>
        <v/>
      </c>
      <c r="O1818" t="str">
        <f>IF($I1818="","",_xlfn.LET(_xlpm.x,VLOOKUP($I1818,'taxon-match_2026-08-31'!$A$2:$N$122,10,FALSE),IF(_xlpm.x=0,"",_xlpm.x)))</f>
        <v/>
      </c>
      <c r="P1818" t="str">
        <f>IF($I1818="","",_xlfn.LET(_xlpm.x,VLOOKUP($I1818,'taxon-match_2026-08-31'!$A$2:$N$122,11,FALSE),IF(_xlpm.x=0,"",_xlpm.x)))</f>
        <v/>
      </c>
      <c r="Q1818" t="str">
        <f>IF($I1818="","",_xlfn.LET(_xlpm.x,VLOOKUP($I1818,'taxon-match_2026-08-31'!$A$2:$N$122,12,FALSE),IF(_xlpm.x=0,"",_xlpm.x)))</f>
        <v/>
      </c>
      <c r="R1818" t="str">
        <f>IF($I1818="","",_xlfn.LET(_xlpm.x,VLOOKUP($I1818,'taxon-match_2026-08-31'!$A$2:$N$122,14,FALSE),IF(_xlpm.x=0,"",_xlpm.x)))</f>
        <v/>
      </c>
      <c r="T1818" s="69" t="s">
        <v>62</v>
      </c>
      <c r="U1818" s="69" t="s">
        <v>60</v>
      </c>
      <c r="X1818" t="str">
        <f>IF(T1818="","",_xlfn.LET(_xlpm.x,VLOOKUP(T1818,'Drop-down_menus'!$F$2:$G$16,2,FALSE),IF(_xlpm.x=0,"",_xlpm.x)))</f>
        <v>https://orcid.org/0000-0003-3696-4445</v>
      </c>
      <c r="Y1818" t="str">
        <f>IF(U1818="","",_xlfn.LET(_xlpm.x,VLOOKUP(U1818,'Drop-down_menus'!$F$2:$G$16,2,FALSE),IF(_xlpm.x=0,"",_xlpm.x)))</f>
        <v>https://orcid.org/0000-0002-9708-1761</v>
      </c>
      <c r="Z1818" t="str">
        <f>IF(V1818="","",_xlfn.LET(_xlpm.x,VLOOKUP(V1818,'Drop-down_menus'!$F$2:$G$16,2,FALSE),IF(_xlpm.x=0,"",_xlpm.x)))</f>
        <v/>
      </c>
      <c r="AA1818" t="str">
        <f>IF(W1818="","",_xlfn.LET(_xlpm.x,VLOOKUP(W1818,'Drop-down_menus'!$F$2:$G$16,2,FALSE),IF(_xlpm.x=0,"",_xlpm.x)))</f>
        <v/>
      </c>
      <c r="AB1818" t="s">
        <v>866</v>
      </c>
      <c r="AE1818" t="s">
        <v>867</v>
      </c>
      <c r="AH1818" s="69" t="s">
        <v>869</v>
      </c>
    </row>
    <row r="1819" spans="1:34" ht="15" hidden="1" x14ac:dyDescent="0.2">
      <c r="A1819" s="2" t="s">
        <v>282</v>
      </c>
      <c r="B1819">
        <v>2473</v>
      </c>
      <c r="C1819">
        <v>5312</v>
      </c>
      <c r="D1819" s="70" t="s">
        <v>755</v>
      </c>
      <c r="F1819" s="70"/>
      <c r="H1819" s="70"/>
      <c r="I1819" t="s">
        <v>2611</v>
      </c>
      <c r="J1819" t="str">
        <f>IF($I1819="","",_xlfn.LET(_xlpm.x,VLOOKUP($I1819,'taxon-match_2026-08-31'!$A$2:$N$122,6,FALSE),IF(_xlpm.x=0,"",_xlpm.x)))</f>
        <v/>
      </c>
      <c r="K1819" t="str">
        <f>IF($I1819="","",_xlfn.LET(_xlpm.x,VLOOKUP($I1819,'taxon-match_2026-08-31'!$A$2:$N$122,4,FALSE),IF(_xlpm.x=0,"",_xlpm.x)))</f>
        <v/>
      </c>
      <c r="L1819" t="str">
        <f>IF($I1819="","",_xlfn.LET(_xlpm.x,VLOOKUP($I1819,'taxon-match_2026-08-31'!$A$2:$N$122,7,FALSE),IF(_xlpm.x=0,"",_xlpm.x)))</f>
        <v/>
      </c>
      <c r="M1819" t="str">
        <f>IF($I1819="","",_xlfn.LET(_xlpm.x,VLOOKUP($I1819,'taxon-match_2026-08-31'!$A$2:$N$122,8,FALSE),IF(_xlpm.x=0,"",_xlpm.x)))</f>
        <v/>
      </c>
      <c r="N1819" t="str">
        <f>IF($I1819="","",_xlfn.LET(_xlpm.x,VLOOKUP($I1819,'taxon-match_2026-08-31'!$A$2:$N$122,9,FALSE),IF(_xlpm.x=0,"",_xlpm.x)))</f>
        <v/>
      </c>
      <c r="O1819" t="str">
        <f>IF($I1819="","",_xlfn.LET(_xlpm.x,VLOOKUP($I1819,'taxon-match_2026-08-31'!$A$2:$N$122,10,FALSE),IF(_xlpm.x=0,"",_xlpm.x)))</f>
        <v/>
      </c>
      <c r="P1819" t="str">
        <f>IF($I1819="","",_xlfn.LET(_xlpm.x,VLOOKUP($I1819,'taxon-match_2026-08-31'!$A$2:$N$122,11,FALSE),IF(_xlpm.x=0,"",_xlpm.x)))</f>
        <v/>
      </c>
      <c r="Q1819" t="str">
        <f>IF($I1819="","",_xlfn.LET(_xlpm.x,VLOOKUP($I1819,'taxon-match_2026-08-31'!$A$2:$N$122,12,FALSE),IF(_xlpm.x=0,"",_xlpm.x)))</f>
        <v/>
      </c>
      <c r="R1819" t="str">
        <f>IF($I1819="","",_xlfn.LET(_xlpm.x,VLOOKUP($I1819,'taxon-match_2026-08-31'!$A$2:$N$122,14,FALSE),IF(_xlpm.x=0,"",_xlpm.x)))</f>
        <v/>
      </c>
      <c r="T1819" s="69" t="s">
        <v>62</v>
      </c>
      <c r="U1819" s="69" t="s">
        <v>60</v>
      </c>
      <c r="X1819" t="str">
        <f>IF(T1819="","",_xlfn.LET(_xlpm.x,VLOOKUP(T1819,'Drop-down_menus'!$F$2:$G$16,2,FALSE),IF(_xlpm.x=0,"",_xlpm.x)))</f>
        <v>https://orcid.org/0000-0003-3696-4445</v>
      </c>
      <c r="Y1819" t="str">
        <f>IF(U1819="","",_xlfn.LET(_xlpm.x,VLOOKUP(U1819,'Drop-down_menus'!$F$2:$G$16,2,FALSE),IF(_xlpm.x=0,"",_xlpm.x)))</f>
        <v>https://orcid.org/0000-0002-9708-1761</v>
      </c>
      <c r="Z1819" t="str">
        <f>IF(V1819="","",_xlfn.LET(_xlpm.x,VLOOKUP(V1819,'Drop-down_menus'!$F$2:$G$16,2,FALSE),IF(_xlpm.x=0,"",_xlpm.x)))</f>
        <v/>
      </c>
      <c r="AA1819" t="str">
        <f>IF(W1819="","",_xlfn.LET(_xlpm.x,VLOOKUP(W1819,'Drop-down_menus'!$F$2:$G$16,2,FALSE),IF(_xlpm.x=0,"",_xlpm.x)))</f>
        <v/>
      </c>
      <c r="AB1819" t="s">
        <v>866</v>
      </c>
      <c r="AE1819" t="s">
        <v>867</v>
      </c>
      <c r="AH1819" s="69" t="s">
        <v>869</v>
      </c>
    </row>
    <row r="1820" spans="1:34" ht="15" hidden="1" x14ac:dyDescent="0.2">
      <c r="A1820" s="2" t="s">
        <v>282</v>
      </c>
      <c r="B1820">
        <v>2474</v>
      </c>
      <c r="C1820">
        <v>5313</v>
      </c>
      <c r="D1820" s="70" t="s">
        <v>755</v>
      </c>
      <c r="F1820" s="70"/>
      <c r="H1820" s="70"/>
      <c r="I1820" t="s">
        <v>2611</v>
      </c>
      <c r="J1820" t="str">
        <f>IF($I1820="","",_xlfn.LET(_xlpm.x,VLOOKUP($I1820,'taxon-match_2026-08-31'!$A$2:$N$122,6,FALSE),IF(_xlpm.x=0,"",_xlpm.x)))</f>
        <v/>
      </c>
      <c r="K1820" t="str">
        <f>IF($I1820="","",_xlfn.LET(_xlpm.x,VLOOKUP($I1820,'taxon-match_2026-08-31'!$A$2:$N$122,4,FALSE),IF(_xlpm.x=0,"",_xlpm.x)))</f>
        <v/>
      </c>
      <c r="L1820" t="str">
        <f>IF($I1820="","",_xlfn.LET(_xlpm.x,VLOOKUP($I1820,'taxon-match_2026-08-31'!$A$2:$N$122,7,FALSE),IF(_xlpm.x=0,"",_xlpm.x)))</f>
        <v/>
      </c>
      <c r="M1820" t="str">
        <f>IF($I1820="","",_xlfn.LET(_xlpm.x,VLOOKUP($I1820,'taxon-match_2026-08-31'!$A$2:$N$122,8,FALSE),IF(_xlpm.x=0,"",_xlpm.x)))</f>
        <v/>
      </c>
      <c r="N1820" t="str">
        <f>IF($I1820="","",_xlfn.LET(_xlpm.x,VLOOKUP($I1820,'taxon-match_2026-08-31'!$A$2:$N$122,9,FALSE),IF(_xlpm.x=0,"",_xlpm.x)))</f>
        <v/>
      </c>
      <c r="O1820" t="str">
        <f>IF($I1820="","",_xlfn.LET(_xlpm.x,VLOOKUP($I1820,'taxon-match_2026-08-31'!$A$2:$N$122,10,FALSE),IF(_xlpm.x=0,"",_xlpm.x)))</f>
        <v/>
      </c>
      <c r="P1820" t="str">
        <f>IF($I1820="","",_xlfn.LET(_xlpm.x,VLOOKUP($I1820,'taxon-match_2026-08-31'!$A$2:$N$122,11,FALSE),IF(_xlpm.x=0,"",_xlpm.x)))</f>
        <v/>
      </c>
      <c r="Q1820" t="str">
        <f>IF($I1820="","",_xlfn.LET(_xlpm.x,VLOOKUP($I1820,'taxon-match_2026-08-31'!$A$2:$N$122,12,FALSE),IF(_xlpm.x=0,"",_xlpm.x)))</f>
        <v/>
      </c>
      <c r="R1820" t="str">
        <f>IF($I1820="","",_xlfn.LET(_xlpm.x,VLOOKUP($I1820,'taxon-match_2026-08-31'!$A$2:$N$122,14,FALSE),IF(_xlpm.x=0,"",_xlpm.x)))</f>
        <v/>
      </c>
      <c r="T1820" s="69" t="s">
        <v>62</v>
      </c>
      <c r="U1820" s="69" t="s">
        <v>60</v>
      </c>
      <c r="X1820" t="str">
        <f>IF(T1820="","",_xlfn.LET(_xlpm.x,VLOOKUP(T1820,'Drop-down_menus'!$F$2:$G$16,2,FALSE),IF(_xlpm.x=0,"",_xlpm.x)))</f>
        <v>https://orcid.org/0000-0003-3696-4445</v>
      </c>
      <c r="Y1820" t="str">
        <f>IF(U1820="","",_xlfn.LET(_xlpm.x,VLOOKUP(U1820,'Drop-down_menus'!$F$2:$G$16,2,FALSE),IF(_xlpm.x=0,"",_xlpm.x)))</f>
        <v>https://orcid.org/0000-0002-9708-1761</v>
      </c>
      <c r="Z1820" t="str">
        <f>IF(V1820="","",_xlfn.LET(_xlpm.x,VLOOKUP(V1820,'Drop-down_menus'!$F$2:$G$16,2,FALSE),IF(_xlpm.x=0,"",_xlpm.x)))</f>
        <v/>
      </c>
      <c r="AA1820" t="str">
        <f>IF(W1820="","",_xlfn.LET(_xlpm.x,VLOOKUP(W1820,'Drop-down_menus'!$F$2:$G$16,2,FALSE),IF(_xlpm.x=0,"",_xlpm.x)))</f>
        <v/>
      </c>
      <c r="AB1820" t="s">
        <v>866</v>
      </c>
      <c r="AE1820" t="s">
        <v>867</v>
      </c>
      <c r="AH1820" s="69" t="s">
        <v>869</v>
      </c>
    </row>
    <row r="1821" spans="1:34" ht="15" hidden="1" x14ac:dyDescent="0.2">
      <c r="A1821" s="2" t="s">
        <v>328</v>
      </c>
      <c r="B1821">
        <v>3242</v>
      </c>
      <c r="C1821">
        <v>5314</v>
      </c>
      <c r="D1821" s="70" t="s">
        <v>755</v>
      </c>
      <c r="F1821" s="70"/>
      <c r="H1821" s="70"/>
      <c r="I1821" t="s">
        <v>2611</v>
      </c>
      <c r="J1821" t="str">
        <f>IF($I1821="","",_xlfn.LET(_xlpm.x,VLOOKUP($I1821,'taxon-match_2026-08-31'!$A$2:$N$122,6,FALSE),IF(_xlpm.x=0,"",_xlpm.x)))</f>
        <v/>
      </c>
      <c r="K1821" t="str">
        <f>IF($I1821="","",_xlfn.LET(_xlpm.x,VLOOKUP($I1821,'taxon-match_2026-08-31'!$A$2:$N$122,4,FALSE),IF(_xlpm.x=0,"",_xlpm.x)))</f>
        <v/>
      </c>
      <c r="L1821" t="str">
        <f>IF($I1821="","",_xlfn.LET(_xlpm.x,VLOOKUP($I1821,'taxon-match_2026-08-31'!$A$2:$N$122,7,FALSE),IF(_xlpm.x=0,"",_xlpm.x)))</f>
        <v/>
      </c>
      <c r="M1821" t="str">
        <f>IF($I1821="","",_xlfn.LET(_xlpm.x,VLOOKUP($I1821,'taxon-match_2026-08-31'!$A$2:$N$122,8,FALSE),IF(_xlpm.x=0,"",_xlpm.x)))</f>
        <v/>
      </c>
      <c r="N1821" t="str">
        <f>IF($I1821="","",_xlfn.LET(_xlpm.x,VLOOKUP($I1821,'taxon-match_2026-08-31'!$A$2:$N$122,9,FALSE),IF(_xlpm.x=0,"",_xlpm.x)))</f>
        <v/>
      </c>
      <c r="O1821" t="str">
        <f>IF($I1821="","",_xlfn.LET(_xlpm.x,VLOOKUP($I1821,'taxon-match_2026-08-31'!$A$2:$N$122,10,FALSE),IF(_xlpm.x=0,"",_xlpm.x)))</f>
        <v/>
      </c>
      <c r="P1821" t="str">
        <f>IF($I1821="","",_xlfn.LET(_xlpm.x,VLOOKUP($I1821,'taxon-match_2026-08-31'!$A$2:$N$122,11,FALSE),IF(_xlpm.x=0,"",_xlpm.x)))</f>
        <v/>
      </c>
      <c r="Q1821" t="str">
        <f>IF($I1821="","",_xlfn.LET(_xlpm.x,VLOOKUP($I1821,'taxon-match_2026-08-31'!$A$2:$N$122,12,FALSE),IF(_xlpm.x=0,"",_xlpm.x)))</f>
        <v/>
      </c>
      <c r="R1821" t="str">
        <f>IF($I1821="","",_xlfn.LET(_xlpm.x,VLOOKUP($I1821,'taxon-match_2026-08-31'!$A$2:$N$122,14,FALSE),IF(_xlpm.x=0,"",_xlpm.x)))</f>
        <v/>
      </c>
      <c r="T1821" s="69" t="s">
        <v>62</v>
      </c>
      <c r="U1821" s="69" t="s">
        <v>60</v>
      </c>
      <c r="X1821" t="str">
        <f>IF(T1821="","",_xlfn.LET(_xlpm.x,VLOOKUP(T1821,'Drop-down_menus'!$F$2:$G$16,2,FALSE),IF(_xlpm.x=0,"",_xlpm.x)))</f>
        <v>https://orcid.org/0000-0003-3696-4445</v>
      </c>
      <c r="Y1821" t="str">
        <f>IF(U1821="","",_xlfn.LET(_xlpm.x,VLOOKUP(U1821,'Drop-down_menus'!$F$2:$G$16,2,FALSE),IF(_xlpm.x=0,"",_xlpm.x)))</f>
        <v>https://orcid.org/0000-0002-9708-1761</v>
      </c>
      <c r="Z1821" t="str">
        <f>IF(V1821="","",_xlfn.LET(_xlpm.x,VLOOKUP(V1821,'Drop-down_menus'!$F$2:$G$16,2,FALSE),IF(_xlpm.x=0,"",_xlpm.x)))</f>
        <v/>
      </c>
      <c r="AA1821" t="str">
        <f>IF(W1821="","",_xlfn.LET(_xlpm.x,VLOOKUP(W1821,'Drop-down_menus'!$F$2:$G$16,2,FALSE),IF(_xlpm.x=0,"",_xlpm.x)))</f>
        <v/>
      </c>
      <c r="AB1821" t="s">
        <v>866</v>
      </c>
      <c r="AE1821" t="s">
        <v>867</v>
      </c>
      <c r="AH1821" s="69" t="s">
        <v>869</v>
      </c>
    </row>
    <row r="1822" spans="1:34" ht="15" hidden="1" x14ac:dyDescent="0.2">
      <c r="A1822" s="2" t="s">
        <v>328</v>
      </c>
      <c r="B1822">
        <v>3243</v>
      </c>
      <c r="C1822">
        <v>5299</v>
      </c>
      <c r="D1822" s="70" t="s">
        <v>755</v>
      </c>
      <c r="F1822" s="70"/>
      <c r="H1822" s="70"/>
      <c r="I1822" t="s">
        <v>2611</v>
      </c>
      <c r="J1822" t="str">
        <f>IF($I1822="","",_xlfn.LET(_xlpm.x,VLOOKUP($I1822,'taxon-match_2026-08-31'!$A$2:$N$122,6,FALSE),IF(_xlpm.x=0,"",_xlpm.x)))</f>
        <v/>
      </c>
      <c r="K1822" t="str">
        <f>IF($I1822="","",_xlfn.LET(_xlpm.x,VLOOKUP($I1822,'taxon-match_2026-08-31'!$A$2:$N$122,4,FALSE),IF(_xlpm.x=0,"",_xlpm.x)))</f>
        <v/>
      </c>
      <c r="L1822" t="str">
        <f>IF($I1822="","",_xlfn.LET(_xlpm.x,VLOOKUP($I1822,'taxon-match_2026-08-31'!$A$2:$N$122,7,FALSE),IF(_xlpm.x=0,"",_xlpm.x)))</f>
        <v/>
      </c>
      <c r="M1822" t="str">
        <f>IF($I1822="","",_xlfn.LET(_xlpm.x,VLOOKUP($I1822,'taxon-match_2026-08-31'!$A$2:$N$122,8,FALSE),IF(_xlpm.x=0,"",_xlpm.x)))</f>
        <v/>
      </c>
      <c r="N1822" t="str">
        <f>IF($I1822="","",_xlfn.LET(_xlpm.x,VLOOKUP($I1822,'taxon-match_2026-08-31'!$A$2:$N$122,9,FALSE),IF(_xlpm.x=0,"",_xlpm.x)))</f>
        <v/>
      </c>
      <c r="O1822" t="str">
        <f>IF($I1822="","",_xlfn.LET(_xlpm.x,VLOOKUP($I1822,'taxon-match_2026-08-31'!$A$2:$N$122,10,FALSE),IF(_xlpm.x=0,"",_xlpm.x)))</f>
        <v/>
      </c>
      <c r="P1822" t="str">
        <f>IF($I1822="","",_xlfn.LET(_xlpm.x,VLOOKUP($I1822,'taxon-match_2026-08-31'!$A$2:$N$122,11,FALSE),IF(_xlpm.x=0,"",_xlpm.x)))</f>
        <v/>
      </c>
      <c r="Q1822" t="str">
        <f>IF($I1822="","",_xlfn.LET(_xlpm.x,VLOOKUP($I1822,'taxon-match_2026-08-31'!$A$2:$N$122,12,FALSE),IF(_xlpm.x=0,"",_xlpm.x)))</f>
        <v/>
      </c>
      <c r="R1822" t="str">
        <f>IF($I1822="","",_xlfn.LET(_xlpm.x,VLOOKUP($I1822,'taxon-match_2026-08-31'!$A$2:$N$122,14,FALSE),IF(_xlpm.x=0,"",_xlpm.x)))</f>
        <v/>
      </c>
      <c r="T1822" s="69" t="s">
        <v>62</v>
      </c>
      <c r="U1822" s="69" t="s">
        <v>60</v>
      </c>
      <c r="X1822" t="str">
        <f>IF(T1822="","",_xlfn.LET(_xlpm.x,VLOOKUP(T1822,'Drop-down_menus'!$F$2:$G$16,2,FALSE),IF(_xlpm.x=0,"",_xlpm.x)))</f>
        <v>https://orcid.org/0000-0003-3696-4445</v>
      </c>
      <c r="Y1822" t="str">
        <f>IF(U1822="","",_xlfn.LET(_xlpm.x,VLOOKUP(U1822,'Drop-down_menus'!$F$2:$G$16,2,FALSE),IF(_xlpm.x=0,"",_xlpm.x)))</f>
        <v>https://orcid.org/0000-0002-9708-1761</v>
      </c>
      <c r="Z1822" t="str">
        <f>IF(V1822="","",_xlfn.LET(_xlpm.x,VLOOKUP(V1822,'Drop-down_menus'!$F$2:$G$16,2,FALSE),IF(_xlpm.x=0,"",_xlpm.x)))</f>
        <v/>
      </c>
      <c r="AA1822" t="str">
        <f>IF(W1822="","",_xlfn.LET(_xlpm.x,VLOOKUP(W1822,'Drop-down_menus'!$F$2:$G$16,2,FALSE),IF(_xlpm.x=0,"",_xlpm.x)))</f>
        <v/>
      </c>
      <c r="AB1822" t="s">
        <v>866</v>
      </c>
      <c r="AE1822" t="s">
        <v>867</v>
      </c>
      <c r="AH1822" s="69" t="s">
        <v>869</v>
      </c>
    </row>
    <row r="1823" spans="1:34" ht="15" hidden="1" x14ac:dyDescent="0.2">
      <c r="A1823" s="2" t="s">
        <v>328</v>
      </c>
      <c r="B1823">
        <v>3244</v>
      </c>
      <c r="C1823">
        <v>5301</v>
      </c>
      <c r="D1823" s="70" t="s">
        <v>755</v>
      </c>
      <c r="F1823" s="70"/>
      <c r="H1823" s="70"/>
      <c r="I1823" t="s">
        <v>2611</v>
      </c>
      <c r="J1823" t="str">
        <f>IF($I1823="","",_xlfn.LET(_xlpm.x,VLOOKUP($I1823,'taxon-match_2026-08-31'!$A$2:$N$122,6,FALSE),IF(_xlpm.x=0,"",_xlpm.x)))</f>
        <v/>
      </c>
      <c r="K1823" t="str">
        <f>IF($I1823="","",_xlfn.LET(_xlpm.x,VLOOKUP($I1823,'taxon-match_2026-08-31'!$A$2:$N$122,4,FALSE),IF(_xlpm.x=0,"",_xlpm.x)))</f>
        <v/>
      </c>
      <c r="L1823" t="str">
        <f>IF($I1823="","",_xlfn.LET(_xlpm.x,VLOOKUP($I1823,'taxon-match_2026-08-31'!$A$2:$N$122,7,FALSE),IF(_xlpm.x=0,"",_xlpm.x)))</f>
        <v/>
      </c>
      <c r="M1823" t="str">
        <f>IF($I1823="","",_xlfn.LET(_xlpm.x,VLOOKUP($I1823,'taxon-match_2026-08-31'!$A$2:$N$122,8,FALSE),IF(_xlpm.x=0,"",_xlpm.x)))</f>
        <v/>
      </c>
      <c r="N1823" t="str">
        <f>IF($I1823="","",_xlfn.LET(_xlpm.x,VLOOKUP($I1823,'taxon-match_2026-08-31'!$A$2:$N$122,9,FALSE),IF(_xlpm.x=0,"",_xlpm.x)))</f>
        <v/>
      </c>
      <c r="O1823" t="str">
        <f>IF($I1823="","",_xlfn.LET(_xlpm.x,VLOOKUP($I1823,'taxon-match_2026-08-31'!$A$2:$N$122,10,FALSE),IF(_xlpm.x=0,"",_xlpm.x)))</f>
        <v/>
      </c>
      <c r="P1823" t="str">
        <f>IF($I1823="","",_xlfn.LET(_xlpm.x,VLOOKUP($I1823,'taxon-match_2026-08-31'!$A$2:$N$122,11,FALSE),IF(_xlpm.x=0,"",_xlpm.x)))</f>
        <v/>
      </c>
      <c r="Q1823" t="str">
        <f>IF($I1823="","",_xlfn.LET(_xlpm.x,VLOOKUP($I1823,'taxon-match_2026-08-31'!$A$2:$N$122,12,FALSE),IF(_xlpm.x=0,"",_xlpm.x)))</f>
        <v/>
      </c>
      <c r="R1823" t="str">
        <f>IF($I1823="","",_xlfn.LET(_xlpm.x,VLOOKUP($I1823,'taxon-match_2026-08-31'!$A$2:$N$122,14,FALSE),IF(_xlpm.x=0,"",_xlpm.x)))</f>
        <v/>
      </c>
      <c r="T1823" s="69" t="s">
        <v>62</v>
      </c>
      <c r="U1823" s="69" t="s">
        <v>60</v>
      </c>
      <c r="X1823" t="str">
        <f>IF(T1823="","",_xlfn.LET(_xlpm.x,VLOOKUP(T1823,'Drop-down_menus'!$F$2:$G$16,2,FALSE),IF(_xlpm.x=0,"",_xlpm.x)))</f>
        <v>https://orcid.org/0000-0003-3696-4445</v>
      </c>
      <c r="Y1823" t="str">
        <f>IF(U1823="","",_xlfn.LET(_xlpm.x,VLOOKUP(U1823,'Drop-down_menus'!$F$2:$G$16,2,FALSE),IF(_xlpm.x=0,"",_xlpm.x)))</f>
        <v>https://orcid.org/0000-0002-9708-1761</v>
      </c>
      <c r="Z1823" t="str">
        <f>IF(V1823="","",_xlfn.LET(_xlpm.x,VLOOKUP(V1823,'Drop-down_menus'!$F$2:$G$16,2,FALSE),IF(_xlpm.x=0,"",_xlpm.x)))</f>
        <v/>
      </c>
      <c r="AA1823" t="str">
        <f>IF(W1823="","",_xlfn.LET(_xlpm.x,VLOOKUP(W1823,'Drop-down_menus'!$F$2:$G$16,2,FALSE),IF(_xlpm.x=0,"",_xlpm.x)))</f>
        <v/>
      </c>
      <c r="AB1823" t="s">
        <v>866</v>
      </c>
      <c r="AE1823" t="s">
        <v>867</v>
      </c>
      <c r="AH1823" s="69" t="s">
        <v>869</v>
      </c>
    </row>
    <row r="1824" spans="1:34" ht="15" hidden="1" x14ac:dyDescent="0.2">
      <c r="A1824" s="2" t="s">
        <v>84</v>
      </c>
      <c r="B1824">
        <v>402</v>
      </c>
      <c r="C1824">
        <v>5302</v>
      </c>
      <c r="D1824" s="70" t="s">
        <v>755</v>
      </c>
      <c r="F1824" s="70"/>
      <c r="H1824" s="70"/>
      <c r="I1824" t="s">
        <v>2611</v>
      </c>
      <c r="J1824" t="str">
        <f>IF($I1824="","",_xlfn.LET(_xlpm.x,VLOOKUP($I1824,'taxon-match_2026-08-31'!$A$2:$N$122,6,FALSE),IF(_xlpm.x=0,"",_xlpm.x)))</f>
        <v/>
      </c>
      <c r="K1824" t="str">
        <f>IF($I1824="","",_xlfn.LET(_xlpm.x,VLOOKUP($I1824,'taxon-match_2026-08-31'!$A$2:$N$122,4,FALSE),IF(_xlpm.x=0,"",_xlpm.x)))</f>
        <v/>
      </c>
      <c r="L1824" t="str">
        <f>IF($I1824="","",_xlfn.LET(_xlpm.x,VLOOKUP($I1824,'taxon-match_2026-08-31'!$A$2:$N$122,7,FALSE),IF(_xlpm.x=0,"",_xlpm.x)))</f>
        <v/>
      </c>
      <c r="M1824" t="str">
        <f>IF($I1824="","",_xlfn.LET(_xlpm.x,VLOOKUP($I1824,'taxon-match_2026-08-31'!$A$2:$N$122,8,FALSE),IF(_xlpm.x=0,"",_xlpm.x)))</f>
        <v/>
      </c>
      <c r="N1824" t="str">
        <f>IF($I1824="","",_xlfn.LET(_xlpm.x,VLOOKUP($I1824,'taxon-match_2026-08-31'!$A$2:$N$122,9,FALSE),IF(_xlpm.x=0,"",_xlpm.x)))</f>
        <v/>
      </c>
      <c r="O1824" t="str">
        <f>IF($I1824="","",_xlfn.LET(_xlpm.x,VLOOKUP($I1824,'taxon-match_2026-08-31'!$A$2:$N$122,10,FALSE),IF(_xlpm.x=0,"",_xlpm.x)))</f>
        <v/>
      </c>
      <c r="P1824" t="str">
        <f>IF($I1824="","",_xlfn.LET(_xlpm.x,VLOOKUP($I1824,'taxon-match_2026-08-31'!$A$2:$N$122,11,FALSE),IF(_xlpm.x=0,"",_xlpm.x)))</f>
        <v/>
      </c>
      <c r="Q1824" t="str">
        <f>IF($I1824="","",_xlfn.LET(_xlpm.x,VLOOKUP($I1824,'taxon-match_2026-08-31'!$A$2:$N$122,12,FALSE),IF(_xlpm.x=0,"",_xlpm.x)))</f>
        <v/>
      </c>
      <c r="R1824" t="str">
        <f>IF($I1824="","",_xlfn.LET(_xlpm.x,VLOOKUP($I1824,'taxon-match_2026-08-31'!$A$2:$N$122,14,FALSE),IF(_xlpm.x=0,"",_xlpm.x)))</f>
        <v/>
      </c>
      <c r="T1824" s="69" t="s">
        <v>62</v>
      </c>
      <c r="U1824" s="69" t="s">
        <v>60</v>
      </c>
      <c r="X1824" t="str">
        <f>IF(T1824="","",_xlfn.LET(_xlpm.x,VLOOKUP(T1824,'Drop-down_menus'!$F$2:$G$16,2,FALSE),IF(_xlpm.x=0,"",_xlpm.x)))</f>
        <v>https://orcid.org/0000-0003-3696-4445</v>
      </c>
      <c r="Y1824" t="str">
        <f>IF(U1824="","",_xlfn.LET(_xlpm.x,VLOOKUP(U1824,'Drop-down_menus'!$F$2:$G$16,2,FALSE),IF(_xlpm.x=0,"",_xlpm.x)))</f>
        <v>https://orcid.org/0000-0002-9708-1761</v>
      </c>
      <c r="Z1824" t="str">
        <f>IF(V1824="","",_xlfn.LET(_xlpm.x,VLOOKUP(V1824,'Drop-down_menus'!$F$2:$G$16,2,FALSE),IF(_xlpm.x=0,"",_xlpm.x)))</f>
        <v/>
      </c>
      <c r="AA1824" t="str">
        <f>IF(W1824="","",_xlfn.LET(_xlpm.x,VLOOKUP(W1824,'Drop-down_menus'!$F$2:$G$16,2,FALSE),IF(_xlpm.x=0,"",_xlpm.x)))</f>
        <v/>
      </c>
      <c r="AB1824" t="s">
        <v>866</v>
      </c>
      <c r="AE1824" t="s">
        <v>867</v>
      </c>
      <c r="AH1824" s="70" t="s">
        <v>869</v>
      </c>
    </row>
    <row r="1825" spans="1:34" ht="15" hidden="1" x14ac:dyDescent="0.2">
      <c r="A1825" s="2" t="s">
        <v>84</v>
      </c>
      <c r="B1825">
        <v>412</v>
      </c>
      <c r="C1825">
        <v>5303</v>
      </c>
      <c r="D1825" s="70" t="s">
        <v>755</v>
      </c>
      <c r="F1825" s="70"/>
      <c r="H1825" s="70"/>
      <c r="I1825" t="s">
        <v>2611</v>
      </c>
      <c r="J1825" t="str">
        <f>IF($I1825="","",_xlfn.LET(_xlpm.x,VLOOKUP($I1825,'taxon-match_2026-08-31'!$A$2:$N$122,6,FALSE),IF(_xlpm.x=0,"",_xlpm.x)))</f>
        <v/>
      </c>
      <c r="K1825" t="str">
        <f>IF($I1825="","",_xlfn.LET(_xlpm.x,VLOOKUP($I1825,'taxon-match_2026-08-31'!$A$2:$N$122,4,FALSE),IF(_xlpm.x=0,"",_xlpm.x)))</f>
        <v/>
      </c>
      <c r="L1825" t="str">
        <f>IF($I1825="","",_xlfn.LET(_xlpm.x,VLOOKUP($I1825,'taxon-match_2026-08-31'!$A$2:$N$122,7,FALSE),IF(_xlpm.x=0,"",_xlpm.x)))</f>
        <v/>
      </c>
      <c r="M1825" t="str">
        <f>IF($I1825="","",_xlfn.LET(_xlpm.x,VLOOKUP($I1825,'taxon-match_2026-08-31'!$A$2:$N$122,8,FALSE),IF(_xlpm.x=0,"",_xlpm.x)))</f>
        <v/>
      </c>
      <c r="N1825" t="str">
        <f>IF($I1825="","",_xlfn.LET(_xlpm.x,VLOOKUP($I1825,'taxon-match_2026-08-31'!$A$2:$N$122,9,FALSE),IF(_xlpm.x=0,"",_xlpm.x)))</f>
        <v/>
      </c>
      <c r="O1825" t="str">
        <f>IF($I1825="","",_xlfn.LET(_xlpm.x,VLOOKUP($I1825,'taxon-match_2026-08-31'!$A$2:$N$122,10,FALSE),IF(_xlpm.x=0,"",_xlpm.x)))</f>
        <v/>
      </c>
      <c r="P1825" t="str">
        <f>IF($I1825="","",_xlfn.LET(_xlpm.x,VLOOKUP($I1825,'taxon-match_2026-08-31'!$A$2:$N$122,11,FALSE),IF(_xlpm.x=0,"",_xlpm.x)))</f>
        <v/>
      </c>
      <c r="Q1825" t="str">
        <f>IF($I1825="","",_xlfn.LET(_xlpm.x,VLOOKUP($I1825,'taxon-match_2026-08-31'!$A$2:$N$122,12,FALSE),IF(_xlpm.x=0,"",_xlpm.x)))</f>
        <v/>
      </c>
      <c r="R1825" t="str">
        <f>IF($I1825="","",_xlfn.LET(_xlpm.x,VLOOKUP($I1825,'taxon-match_2026-08-31'!$A$2:$N$122,14,FALSE),IF(_xlpm.x=0,"",_xlpm.x)))</f>
        <v/>
      </c>
      <c r="T1825" s="69" t="s">
        <v>62</v>
      </c>
      <c r="U1825" s="69" t="s">
        <v>60</v>
      </c>
      <c r="X1825" t="str">
        <f>IF(T1825="","",_xlfn.LET(_xlpm.x,VLOOKUP(T1825,'Drop-down_menus'!$F$2:$G$16,2,FALSE),IF(_xlpm.x=0,"",_xlpm.x)))</f>
        <v>https://orcid.org/0000-0003-3696-4445</v>
      </c>
      <c r="Y1825" t="str">
        <f>IF(U1825="","",_xlfn.LET(_xlpm.x,VLOOKUP(U1825,'Drop-down_menus'!$F$2:$G$16,2,FALSE),IF(_xlpm.x=0,"",_xlpm.x)))</f>
        <v>https://orcid.org/0000-0002-9708-1761</v>
      </c>
      <c r="Z1825" t="str">
        <f>IF(V1825="","",_xlfn.LET(_xlpm.x,VLOOKUP(V1825,'Drop-down_menus'!$F$2:$G$16,2,FALSE),IF(_xlpm.x=0,"",_xlpm.x)))</f>
        <v/>
      </c>
      <c r="AA1825" t="str">
        <f>IF(W1825="","",_xlfn.LET(_xlpm.x,VLOOKUP(W1825,'Drop-down_menus'!$F$2:$G$16,2,FALSE),IF(_xlpm.x=0,"",_xlpm.x)))</f>
        <v/>
      </c>
      <c r="AB1825" t="s">
        <v>866</v>
      </c>
      <c r="AE1825" t="s">
        <v>867</v>
      </c>
      <c r="AH1825" s="70" t="s">
        <v>869</v>
      </c>
    </row>
    <row r="1826" spans="1:34" ht="15" hidden="1" x14ac:dyDescent="0.2">
      <c r="A1826" s="2" t="s">
        <v>84</v>
      </c>
      <c r="B1826">
        <v>424</v>
      </c>
      <c r="C1826">
        <v>5293</v>
      </c>
      <c r="D1826" s="70" t="s">
        <v>755</v>
      </c>
      <c r="F1826" s="70"/>
      <c r="H1826" s="70"/>
      <c r="I1826" t="s">
        <v>2611</v>
      </c>
      <c r="J1826" t="str">
        <f>IF($I1826="","",_xlfn.LET(_xlpm.x,VLOOKUP($I1826,'taxon-match_2026-08-31'!$A$2:$N$122,6,FALSE),IF(_xlpm.x=0,"",_xlpm.x)))</f>
        <v/>
      </c>
      <c r="K1826" t="str">
        <f>IF($I1826="","",_xlfn.LET(_xlpm.x,VLOOKUP($I1826,'taxon-match_2026-08-31'!$A$2:$N$122,4,FALSE),IF(_xlpm.x=0,"",_xlpm.x)))</f>
        <v/>
      </c>
      <c r="L1826" t="str">
        <f>IF($I1826="","",_xlfn.LET(_xlpm.x,VLOOKUP($I1826,'taxon-match_2026-08-31'!$A$2:$N$122,7,FALSE),IF(_xlpm.x=0,"",_xlpm.x)))</f>
        <v/>
      </c>
      <c r="M1826" t="str">
        <f>IF($I1826="","",_xlfn.LET(_xlpm.x,VLOOKUP($I1826,'taxon-match_2026-08-31'!$A$2:$N$122,8,FALSE),IF(_xlpm.x=0,"",_xlpm.x)))</f>
        <v/>
      </c>
      <c r="N1826" t="str">
        <f>IF($I1826="","",_xlfn.LET(_xlpm.x,VLOOKUP($I1826,'taxon-match_2026-08-31'!$A$2:$N$122,9,FALSE),IF(_xlpm.x=0,"",_xlpm.x)))</f>
        <v/>
      </c>
      <c r="O1826" t="str">
        <f>IF($I1826="","",_xlfn.LET(_xlpm.x,VLOOKUP($I1826,'taxon-match_2026-08-31'!$A$2:$N$122,10,FALSE),IF(_xlpm.x=0,"",_xlpm.x)))</f>
        <v/>
      </c>
      <c r="P1826" t="str">
        <f>IF($I1826="","",_xlfn.LET(_xlpm.x,VLOOKUP($I1826,'taxon-match_2026-08-31'!$A$2:$N$122,11,FALSE),IF(_xlpm.x=0,"",_xlpm.x)))</f>
        <v/>
      </c>
      <c r="Q1826" t="str">
        <f>IF($I1826="","",_xlfn.LET(_xlpm.x,VLOOKUP($I1826,'taxon-match_2026-08-31'!$A$2:$N$122,12,FALSE),IF(_xlpm.x=0,"",_xlpm.x)))</f>
        <v/>
      </c>
      <c r="R1826" t="str">
        <f>IF($I1826="","",_xlfn.LET(_xlpm.x,VLOOKUP($I1826,'taxon-match_2026-08-31'!$A$2:$N$122,14,FALSE),IF(_xlpm.x=0,"",_xlpm.x)))</f>
        <v/>
      </c>
      <c r="T1826" s="69" t="s">
        <v>62</v>
      </c>
      <c r="U1826" s="69" t="s">
        <v>60</v>
      </c>
      <c r="X1826" t="str">
        <f>IF(T1826="","",_xlfn.LET(_xlpm.x,VLOOKUP(T1826,'Drop-down_menus'!$F$2:$G$16,2,FALSE),IF(_xlpm.x=0,"",_xlpm.x)))</f>
        <v>https://orcid.org/0000-0003-3696-4445</v>
      </c>
      <c r="Y1826" t="str">
        <f>IF(U1826="","",_xlfn.LET(_xlpm.x,VLOOKUP(U1826,'Drop-down_menus'!$F$2:$G$16,2,FALSE),IF(_xlpm.x=0,"",_xlpm.x)))</f>
        <v>https://orcid.org/0000-0002-9708-1761</v>
      </c>
      <c r="Z1826" t="str">
        <f>IF(V1826="","",_xlfn.LET(_xlpm.x,VLOOKUP(V1826,'Drop-down_menus'!$F$2:$G$16,2,FALSE),IF(_xlpm.x=0,"",_xlpm.x)))</f>
        <v/>
      </c>
      <c r="AA1826" t="str">
        <f>IF(W1826="","",_xlfn.LET(_xlpm.x,VLOOKUP(W1826,'Drop-down_menus'!$F$2:$G$16,2,FALSE),IF(_xlpm.x=0,"",_xlpm.x)))</f>
        <v/>
      </c>
      <c r="AB1826" t="s">
        <v>866</v>
      </c>
      <c r="AE1826" t="s">
        <v>867</v>
      </c>
      <c r="AH1826" s="70" t="s">
        <v>869</v>
      </c>
    </row>
    <row r="1827" spans="1:34" ht="15" hidden="1" x14ac:dyDescent="0.2">
      <c r="A1827" s="2" t="s">
        <v>441</v>
      </c>
      <c r="B1827">
        <v>5417</v>
      </c>
      <c r="C1827">
        <v>5294</v>
      </c>
      <c r="D1827" s="70" t="s">
        <v>755</v>
      </c>
      <c r="F1827" s="70"/>
      <c r="H1827" s="70"/>
      <c r="I1827" t="s">
        <v>2611</v>
      </c>
      <c r="J1827" t="str">
        <f>IF($I1827="","",_xlfn.LET(_xlpm.x,VLOOKUP($I1827,'taxon-match_2026-08-31'!$A$2:$N$122,6,FALSE),IF(_xlpm.x=0,"",_xlpm.x)))</f>
        <v/>
      </c>
      <c r="K1827" t="str">
        <f>IF($I1827="","",_xlfn.LET(_xlpm.x,VLOOKUP($I1827,'taxon-match_2026-08-31'!$A$2:$N$122,4,FALSE),IF(_xlpm.x=0,"",_xlpm.x)))</f>
        <v/>
      </c>
      <c r="L1827" t="str">
        <f>IF($I1827="","",_xlfn.LET(_xlpm.x,VLOOKUP($I1827,'taxon-match_2026-08-31'!$A$2:$N$122,7,FALSE),IF(_xlpm.x=0,"",_xlpm.x)))</f>
        <v/>
      </c>
      <c r="M1827" t="str">
        <f>IF($I1827="","",_xlfn.LET(_xlpm.x,VLOOKUP($I1827,'taxon-match_2026-08-31'!$A$2:$N$122,8,FALSE),IF(_xlpm.x=0,"",_xlpm.x)))</f>
        <v/>
      </c>
      <c r="N1827" t="str">
        <f>IF($I1827="","",_xlfn.LET(_xlpm.x,VLOOKUP($I1827,'taxon-match_2026-08-31'!$A$2:$N$122,9,FALSE),IF(_xlpm.x=0,"",_xlpm.x)))</f>
        <v/>
      </c>
      <c r="O1827" t="str">
        <f>IF($I1827="","",_xlfn.LET(_xlpm.x,VLOOKUP($I1827,'taxon-match_2026-08-31'!$A$2:$N$122,10,FALSE),IF(_xlpm.x=0,"",_xlpm.x)))</f>
        <v/>
      </c>
      <c r="P1827" t="str">
        <f>IF($I1827="","",_xlfn.LET(_xlpm.x,VLOOKUP($I1827,'taxon-match_2026-08-31'!$A$2:$N$122,11,FALSE),IF(_xlpm.x=0,"",_xlpm.x)))</f>
        <v/>
      </c>
      <c r="Q1827" t="str">
        <f>IF($I1827="","",_xlfn.LET(_xlpm.x,VLOOKUP($I1827,'taxon-match_2026-08-31'!$A$2:$N$122,12,FALSE),IF(_xlpm.x=0,"",_xlpm.x)))</f>
        <v/>
      </c>
      <c r="R1827" t="str">
        <f>IF($I1827="","",_xlfn.LET(_xlpm.x,VLOOKUP($I1827,'taxon-match_2026-08-31'!$A$2:$N$122,14,FALSE),IF(_xlpm.x=0,"",_xlpm.x)))</f>
        <v/>
      </c>
      <c r="T1827" s="69" t="s">
        <v>62</v>
      </c>
      <c r="U1827" s="69" t="s">
        <v>60</v>
      </c>
      <c r="X1827" t="str">
        <f>IF(T1827="","",_xlfn.LET(_xlpm.x,VLOOKUP(T1827,'Drop-down_menus'!$F$2:$G$16,2,FALSE),IF(_xlpm.x=0,"",_xlpm.x)))</f>
        <v>https://orcid.org/0000-0003-3696-4445</v>
      </c>
      <c r="Y1827" t="str">
        <f>IF(U1827="","",_xlfn.LET(_xlpm.x,VLOOKUP(U1827,'Drop-down_menus'!$F$2:$G$16,2,FALSE),IF(_xlpm.x=0,"",_xlpm.x)))</f>
        <v>https://orcid.org/0000-0002-9708-1761</v>
      </c>
      <c r="Z1827" t="str">
        <f>IF(V1827="","",_xlfn.LET(_xlpm.x,VLOOKUP(V1827,'Drop-down_menus'!$F$2:$G$16,2,FALSE),IF(_xlpm.x=0,"",_xlpm.x)))</f>
        <v/>
      </c>
      <c r="AA1827" t="str">
        <f>IF(W1827="","",_xlfn.LET(_xlpm.x,VLOOKUP(W1827,'Drop-down_menus'!$F$2:$G$16,2,FALSE),IF(_xlpm.x=0,"",_xlpm.x)))</f>
        <v/>
      </c>
      <c r="AB1827" t="s">
        <v>866</v>
      </c>
      <c r="AE1827" t="s">
        <v>867</v>
      </c>
      <c r="AH1827" s="70" t="s">
        <v>869</v>
      </c>
    </row>
    <row r="1828" spans="1:34" ht="15" hidden="1" x14ac:dyDescent="0.2">
      <c r="A1828" s="2" t="s">
        <v>441</v>
      </c>
      <c r="B1828">
        <v>5418</v>
      </c>
      <c r="C1828">
        <v>5295</v>
      </c>
      <c r="D1828" s="70" t="s">
        <v>755</v>
      </c>
      <c r="F1828" s="70"/>
      <c r="H1828" s="70"/>
      <c r="I1828" t="s">
        <v>2611</v>
      </c>
      <c r="J1828" t="str">
        <f>IF($I1828="","",_xlfn.LET(_xlpm.x,VLOOKUP($I1828,'taxon-match_2026-08-31'!$A$2:$N$122,6,FALSE),IF(_xlpm.x=0,"",_xlpm.x)))</f>
        <v/>
      </c>
      <c r="K1828" t="str">
        <f>IF($I1828="","",_xlfn.LET(_xlpm.x,VLOOKUP($I1828,'taxon-match_2026-08-31'!$A$2:$N$122,4,FALSE),IF(_xlpm.x=0,"",_xlpm.x)))</f>
        <v/>
      </c>
      <c r="L1828" t="str">
        <f>IF($I1828="","",_xlfn.LET(_xlpm.x,VLOOKUP($I1828,'taxon-match_2026-08-31'!$A$2:$N$122,7,FALSE),IF(_xlpm.x=0,"",_xlpm.x)))</f>
        <v/>
      </c>
      <c r="M1828" t="str">
        <f>IF($I1828="","",_xlfn.LET(_xlpm.x,VLOOKUP($I1828,'taxon-match_2026-08-31'!$A$2:$N$122,8,FALSE),IF(_xlpm.x=0,"",_xlpm.x)))</f>
        <v/>
      </c>
      <c r="N1828" t="str">
        <f>IF($I1828="","",_xlfn.LET(_xlpm.x,VLOOKUP($I1828,'taxon-match_2026-08-31'!$A$2:$N$122,9,FALSE),IF(_xlpm.x=0,"",_xlpm.x)))</f>
        <v/>
      </c>
      <c r="O1828" t="str">
        <f>IF($I1828="","",_xlfn.LET(_xlpm.x,VLOOKUP($I1828,'taxon-match_2026-08-31'!$A$2:$N$122,10,FALSE),IF(_xlpm.x=0,"",_xlpm.x)))</f>
        <v/>
      </c>
      <c r="P1828" t="str">
        <f>IF($I1828="","",_xlfn.LET(_xlpm.x,VLOOKUP($I1828,'taxon-match_2026-08-31'!$A$2:$N$122,11,FALSE),IF(_xlpm.x=0,"",_xlpm.x)))</f>
        <v/>
      </c>
      <c r="Q1828" t="str">
        <f>IF($I1828="","",_xlfn.LET(_xlpm.x,VLOOKUP($I1828,'taxon-match_2026-08-31'!$A$2:$N$122,12,FALSE),IF(_xlpm.x=0,"",_xlpm.x)))</f>
        <v/>
      </c>
      <c r="R1828" t="str">
        <f>IF($I1828="","",_xlfn.LET(_xlpm.x,VLOOKUP($I1828,'taxon-match_2026-08-31'!$A$2:$N$122,14,FALSE),IF(_xlpm.x=0,"",_xlpm.x)))</f>
        <v/>
      </c>
      <c r="T1828" s="69" t="s">
        <v>62</v>
      </c>
      <c r="U1828" s="69" t="s">
        <v>60</v>
      </c>
      <c r="X1828" t="str">
        <f>IF(T1828="","",_xlfn.LET(_xlpm.x,VLOOKUP(T1828,'Drop-down_menus'!$F$2:$G$16,2,FALSE),IF(_xlpm.x=0,"",_xlpm.x)))</f>
        <v>https://orcid.org/0000-0003-3696-4445</v>
      </c>
      <c r="Y1828" t="str">
        <f>IF(U1828="","",_xlfn.LET(_xlpm.x,VLOOKUP(U1828,'Drop-down_menus'!$F$2:$G$16,2,FALSE),IF(_xlpm.x=0,"",_xlpm.x)))</f>
        <v>https://orcid.org/0000-0002-9708-1761</v>
      </c>
      <c r="Z1828" t="str">
        <f>IF(V1828="","",_xlfn.LET(_xlpm.x,VLOOKUP(V1828,'Drop-down_menus'!$F$2:$G$16,2,FALSE),IF(_xlpm.x=0,"",_xlpm.x)))</f>
        <v/>
      </c>
      <c r="AA1828" t="str">
        <f>IF(W1828="","",_xlfn.LET(_xlpm.x,VLOOKUP(W1828,'Drop-down_menus'!$F$2:$G$16,2,FALSE),IF(_xlpm.x=0,"",_xlpm.x)))</f>
        <v/>
      </c>
      <c r="AB1828" t="s">
        <v>866</v>
      </c>
      <c r="AE1828" t="s">
        <v>867</v>
      </c>
      <c r="AH1828" s="70" t="s">
        <v>869</v>
      </c>
    </row>
    <row r="1829" spans="1:34" ht="15" hidden="1" x14ac:dyDescent="0.2">
      <c r="A1829" s="2" t="s">
        <v>441</v>
      </c>
      <c r="B1829">
        <v>5419</v>
      </c>
      <c r="C1829">
        <v>5296</v>
      </c>
      <c r="D1829" s="70" t="s">
        <v>755</v>
      </c>
      <c r="F1829" s="70"/>
      <c r="H1829" s="70"/>
      <c r="I1829" t="s">
        <v>2611</v>
      </c>
      <c r="J1829" t="str">
        <f>IF($I1829="","",_xlfn.LET(_xlpm.x,VLOOKUP($I1829,'taxon-match_2026-08-31'!$A$2:$N$122,6,FALSE),IF(_xlpm.x=0,"",_xlpm.x)))</f>
        <v/>
      </c>
      <c r="K1829" t="str">
        <f>IF($I1829="","",_xlfn.LET(_xlpm.x,VLOOKUP($I1829,'taxon-match_2026-08-31'!$A$2:$N$122,4,FALSE),IF(_xlpm.x=0,"",_xlpm.x)))</f>
        <v/>
      </c>
      <c r="L1829" t="str">
        <f>IF($I1829="","",_xlfn.LET(_xlpm.x,VLOOKUP($I1829,'taxon-match_2026-08-31'!$A$2:$N$122,7,FALSE),IF(_xlpm.x=0,"",_xlpm.x)))</f>
        <v/>
      </c>
      <c r="M1829" t="str">
        <f>IF($I1829="","",_xlfn.LET(_xlpm.x,VLOOKUP($I1829,'taxon-match_2026-08-31'!$A$2:$N$122,8,FALSE),IF(_xlpm.x=0,"",_xlpm.x)))</f>
        <v/>
      </c>
      <c r="N1829" t="str">
        <f>IF($I1829="","",_xlfn.LET(_xlpm.x,VLOOKUP($I1829,'taxon-match_2026-08-31'!$A$2:$N$122,9,FALSE),IF(_xlpm.x=0,"",_xlpm.x)))</f>
        <v/>
      </c>
      <c r="O1829" t="str">
        <f>IF($I1829="","",_xlfn.LET(_xlpm.x,VLOOKUP($I1829,'taxon-match_2026-08-31'!$A$2:$N$122,10,FALSE),IF(_xlpm.x=0,"",_xlpm.x)))</f>
        <v/>
      </c>
      <c r="P1829" t="str">
        <f>IF($I1829="","",_xlfn.LET(_xlpm.x,VLOOKUP($I1829,'taxon-match_2026-08-31'!$A$2:$N$122,11,FALSE),IF(_xlpm.x=0,"",_xlpm.x)))</f>
        <v/>
      </c>
      <c r="Q1829" t="str">
        <f>IF($I1829="","",_xlfn.LET(_xlpm.x,VLOOKUP($I1829,'taxon-match_2026-08-31'!$A$2:$N$122,12,FALSE),IF(_xlpm.x=0,"",_xlpm.x)))</f>
        <v/>
      </c>
      <c r="R1829" t="str">
        <f>IF($I1829="","",_xlfn.LET(_xlpm.x,VLOOKUP($I1829,'taxon-match_2026-08-31'!$A$2:$N$122,14,FALSE),IF(_xlpm.x=0,"",_xlpm.x)))</f>
        <v/>
      </c>
      <c r="T1829" s="69" t="s">
        <v>62</v>
      </c>
      <c r="U1829" s="69" t="s">
        <v>60</v>
      </c>
      <c r="X1829" t="str">
        <f>IF(T1829="","",_xlfn.LET(_xlpm.x,VLOOKUP(T1829,'Drop-down_menus'!$F$2:$G$16,2,FALSE),IF(_xlpm.x=0,"",_xlpm.x)))</f>
        <v>https://orcid.org/0000-0003-3696-4445</v>
      </c>
      <c r="Y1829" t="str">
        <f>IF(U1829="","",_xlfn.LET(_xlpm.x,VLOOKUP(U1829,'Drop-down_menus'!$F$2:$G$16,2,FALSE),IF(_xlpm.x=0,"",_xlpm.x)))</f>
        <v>https://orcid.org/0000-0002-9708-1761</v>
      </c>
      <c r="Z1829" t="str">
        <f>IF(V1829="","",_xlfn.LET(_xlpm.x,VLOOKUP(V1829,'Drop-down_menus'!$F$2:$G$16,2,FALSE),IF(_xlpm.x=0,"",_xlpm.x)))</f>
        <v/>
      </c>
      <c r="AA1829" t="str">
        <f>IF(W1829="","",_xlfn.LET(_xlpm.x,VLOOKUP(W1829,'Drop-down_menus'!$F$2:$G$16,2,FALSE),IF(_xlpm.x=0,"",_xlpm.x)))</f>
        <v/>
      </c>
      <c r="AB1829" t="s">
        <v>866</v>
      </c>
      <c r="AE1829" t="s">
        <v>867</v>
      </c>
      <c r="AH1829" s="70" t="s">
        <v>869</v>
      </c>
    </row>
    <row r="1830" spans="1:34" ht="15" x14ac:dyDescent="0.2">
      <c r="A1830" s="2" t="s">
        <v>181</v>
      </c>
      <c r="B1830">
        <v>1099</v>
      </c>
      <c r="C1830">
        <v>5297</v>
      </c>
      <c r="D1830" s="69" t="s">
        <v>700</v>
      </c>
      <c r="F1830" s="69" t="s">
        <v>877</v>
      </c>
      <c r="H1830" s="69" t="s">
        <v>877</v>
      </c>
      <c r="I1830" t="s">
        <v>877</v>
      </c>
      <c r="J1830" t="str">
        <f>IF($I1830="","",_xlfn.LET(_xlpm.x,VLOOKUP($I1830,'taxon-match_2026-08-31'!$A$2:$N$122,6,FALSE),IF(_xlpm.x=0,"",_xlpm.x)))</f>
        <v>Skottsberg, 1907</v>
      </c>
      <c r="K1830" t="str">
        <f>IF($I1830="","",_xlfn.LET(_xlpm.x,VLOOKUP($I1830,'taxon-match_2026-08-31'!$A$2:$N$122,4,FALSE),IF(_xlpm.x=0,"",_xlpm.x)))</f>
        <v>urn:lsid:marinespecies.org:taxname:325545</v>
      </c>
      <c r="L1830" t="str">
        <f>IF($I1830="","",_xlfn.LET(_xlpm.x,VLOOKUP($I1830,'taxon-match_2026-08-31'!$A$2:$N$122,7,FALSE),IF(_xlpm.x=0,"",_xlpm.x)))</f>
        <v>Chromista</v>
      </c>
      <c r="M1830" t="str">
        <f>IF($I1830="","",_xlfn.LET(_xlpm.x,VLOOKUP($I1830,'taxon-match_2026-08-31'!$A$2:$N$122,8,FALSE),IF(_xlpm.x=0,"",_xlpm.x)))</f>
        <v>Ochrophyta</v>
      </c>
      <c r="N1830" t="str">
        <f>IF($I1830="","",_xlfn.LET(_xlpm.x,VLOOKUP($I1830,'taxon-match_2026-08-31'!$A$2:$N$122,9,FALSE),IF(_xlpm.x=0,"",_xlpm.x)))</f>
        <v>Phaeophyceae</v>
      </c>
      <c r="O1830" t="str">
        <f>IF($I1830="","",_xlfn.LET(_xlpm.x,VLOOKUP($I1830,'taxon-match_2026-08-31'!$A$2:$N$122,10,FALSE),IF(_xlpm.x=0,"",_xlpm.x)))</f>
        <v>Desmarestiales</v>
      </c>
      <c r="P1830" t="str">
        <f>IF($I1830="","",_xlfn.LET(_xlpm.x,VLOOKUP($I1830,'taxon-match_2026-08-31'!$A$2:$N$122,11,FALSE),IF(_xlpm.x=0,"",_xlpm.x)))</f>
        <v>Desmarestiaceae</v>
      </c>
      <c r="Q1830" t="str">
        <f>IF($I1830="","",_xlfn.LET(_xlpm.x,VLOOKUP($I1830,'taxon-match_2026-08-31'!$A$2:$N$122,12,FALSE),IF(_xlpm.x=0,"",_xlpm.x)))</f>
        <v>Phaeurus</v>
      </c>
      <c r="R1830" t="str">
        <f>IF($I1830="","",_xlfn.LET(_xlpm.x,VLOOKUP($I1830,'taxon-match_2026-08-31'!$A$2:$N$122,14,FALSE),IF(_xlpm.x=0,"",_xlpm.x)))</f>
        <v>antarcticus</v>
      </c>
      <c r="S1830" s="2" t="s">
        <v>2609</v>
      </c>
      <c r="T1830" s="69" t="s">
        <v>62</v>
      </c>
      <c r="U1830" s="69" t="s">
        <v>60</v>
      </c>
      <c r="X1830" t="str">
        <f>IF(T1830="","",_xlfn.LET(_xlpm.x,VLOOKUP(T1830,'Drop-down_menus'!$F$2:$G$16,2,FALSE),IF(_xlpm.x=0,"",_xlpm.x)))</f>
        <v>https://orcid.org/0000-0003-3696-4445</v>
      </c>
      <c r="Y1830" t="str">
        <f>IF(U1830="","",_xlfn.LET(_xlpm.x,VLOOKUP(U1830,'Drop-down_menus'!$F$2:$G$16,2,FALSE),IF(_xlpm.x=0,"",_xlpm.x)))</f>
        <v>https://orcid.org/0000-0002-9708-1761</v>
      </c>
      <c r="Z1830" t="str">
        <f>IF(V1830="","",_xlfn.LET(_xlpm.x,VLOOKUP(V1830,'Drop-down_menus'!$F$2:$G$16,2,FALSE),IF(_xlpm.x=0,"",_xlpm.x)))</f>
        <v/>
      </c>
      <c r="AA1830" t="str">
        <f>IF(W1830="","",_xlfn.LET(_xlpm.x,VLOOKUP(W1830,'Drop-down_menus'!$F$2:$G$16,2,FALSE),IF(_xlpm.x=0,"",_xlpm.x)))</f>
        <v/>
      </c>
      <c r="AB1830" t="s">
        <v>866</v>
      </c>
      <c r="AE1830" t="s">
        <v>867</v>
      </c>
      <c r="AH1830" s="70" t="s">
        <v>869</v>
      </c>
    </row>
    <row r="1831" spans="1:34" ht="15" x14ac:dyDescent="0.2">
      <c r="A1831" s="2" t="s">
        <v>181</v>
      </c>
      <c r="B1831">
        <v>1102</v>
      </c>
      <c r="C1831">
        <v>5298</v>
      </c>
      <c r="D1831" s="69" t="s">
        <v>700</v>
      </c>
      <c r="F1831" s="69" t="s">
        <v>877</v>
      </c>
      <c r="H1831" s="69" t="s">
        <v>877</v>
      </c>
      <c r="I1831" t="s">
        <v>877</v>
      </c>
      <c r="J1831" t="str">
        <f>IF($I1831="","",_xlfn.LET(_xlpm.x,VLOOKUP($I1831,'taxon-match_2026-08-31'!$A$2:$N$122,6,FALSE),IF(_xlpm.x=0,"",_xlpm.x)))</f>
        <v>Skottsberg, 1907</v>
      </c>
      <c r="K1831" t="str">
        <f>IF($I1831="","",_xlfn.LET(_xlpm.x,VLOOKUP($I1831,'taxon-match_2026-08-31'!$A$2:$N$122,4,FALSE),IF(_xlpm.x=0,"",_xlpm.x)))</f>
        <v>urn:lsid:marinespecies.org:taxname:325545</v>
      </c>
      <c r="L1831" t="str">
        <f>IF($I1831="","",_xlfn.LET(_xlpm.x,VLOOKUP($I1831,'taxon-match_2026-08-31'!$A$2:$N$122,7,FALSE),IF(_xlpm.x=0,"",_xlpm.x)))</f>
        <v>Chromista</v>
      </c>
      <c r="M1831" t="str">
        <f>IF($I1831="","",_xlfn.LET(_xlpm.x,VLOOKUP($I1831,'taxon-match_2026-08-31'!$A$2:$N$122,8,FALSE),IF(_xlpm.x=0,"",_xlpm.x)))</f>
        <v>Ochrophyta</v>
      </c>
      <c r="N1831" t="str">
        <f>IF($I1831="","",_xlfn.LET(_xlpm.x,VLOOKUP($I1831,'taxon-match_2026-08-31'!$A$2:$N$122,9,FALSE),IF(_xlpm.x=0,"",_xlpm.x)))</f>
        <v>Phaeophyceae</v>
      </c>
      <c r="O1831" t="str">
        <f>IF($I1831="","",_xlfn.LET(_xlpm.x,VLOOKUP($I1831,'taxon-match_2026-08-31'!$A$2:$N$122,10,FALSE),IF(_xlpm.x=0,"",_xlpm.x)))</f>
        <v>Desmarestiales</v>
      </c>
      <c r="P1831" t="str">
        <f>IF($I1831="","",_xlfn.LET(_xlpm.x,VLOOKUP($I1831,'taxon-match_2026-08-31'!$A$2:$N$122,11,FALSE),IF(_xlpm.x=0,"",_xlpm.x)))</f>
        <v>Desmarestiaceae</v>
      </c>
      <c r="Q1831" t="str">
        <f>IF($I1831="","",_xlfn.LET(_xlpm.x,VLOOKUP($I1831,'taxon-match_2026-08-31'!$A$2:$N$122,12,FALSE),IF(_xlpm.x=0,"",_xlpm.x)))</f>
        <v>Phaeurus</v>
      </c>
      <c r="R1831" t="str">
        <f>IF($I1831="","",_xlfn.LET(_xlpm.x,VLOOKUP($I1831,'taxon-match_2026-08-31'!$A$2:$N$122,14,FALSE),IF(_xlpm.x=0,"",_xlpm.x)))</f>
        <v>antarcticus</v>
      </c>
      <c r="S1831" s="2" t="s">
        <v>2609</v>
      </c>
      <c r="T1831" s="69" t="s">
        <v>62</v>
      </c>
      <c r="U1831" s="69" t="s">
        <v>60</v>
      </c>
      <c r="X1831" t="str">
        <f>IF(T1831="","",_xlfn.LET(_xlpm.x,VLOOKUP(T1831,'Drop-down_menus'!$F$2:$G$16,2,FALSE),IF(_xlpm.x=0,"",_xlpm.x)))</f>
        <v>https://orcid.org/0000-0003-3696-4445</v>
      </c>
      <c r="Y1831" t="str">
        <f>IF(U1831="","",_xlfn.LET(_xlpm.x,VLOOKUP(U1831,'Drop-down_menus'!$F$2:$G$16,2,FALSE),IF(_xlpm.x=0,"",_xlpm.x)))</f>
        <v>https://orcid.org/0000-0002-9708-1761</v>
      </c>
      <c r="Z1831" t="str">
        <f>IF(V1831="","",_xlfn.LET(_xlpm.x,VLOOKUP(V1831,'Drop-down_menus'!$F$2:$G$16,2,FALSE),IF(_xlpm.x=0,"",_xlpm.x)))</f>
        <v/>
      </c>
      <c r="AA1831" t="str">
        <f>IF(W1831="","",_xlfn.LET(_xlpm.x,VLOOKUP(W1831,'Drop-down_menus'!$F$2:$G$16,2,FALSE),IF(_xlpm.x=0,"",_xlpm.x)))</f>
        <v/>
      </c>
      <c r="AB1831" t="s">
        <v>866</v>
      </c>
      <c r="AE1831" t="s">
        <v>867</v>
      </c>
      <c r="AH1831" s="70" t="s">
        <v>869</v>
      </c>
    </row>
    <row r="1832" spans="1:34" ht="15" x14ac:dyDescent="0.2">
      <c r="A1832" s="2" t="s">
        <v>181</v>
      </c>
      <c r="B1832">
        <v>1168</v>
      </c>
      <c r="C1832">
        <v>5291</v>
      </c>
      <c r="D1832" s="69" t="s">
        <v>700</v>
      </c>
      <c r="F1832" s="69" t="s">
        <v>877</v>
      </c>
      <c r="H1832" s="69" t="s">
        <v>877</v>
      </c>
      <c r="I1832" t="s">
        <v>877</v>
      </c>
      <c r="J1832" t="str">
        <f>IF($I1832="","",_xlfn.LET(_xlpm.x,VLOOKUP($I1832,'taxon-match_2026-08-31'!$A$2:$N$122,6,FALSE),IF(_xlpm.x=0,"",_xlpm.x)))</f>
        <v>Skottsberg, 1907</v>
      </c>
      <c r="K1832" t="str">
        <f>IF($I1832="","",_xlfn.LET(_xlpm.x,VLOOKUP($I1832,'taxon-match_2026-08-31'!$A$2:$N$122,4,FALSE),IF(_xlpm.x=0,"",_xlpm.x)))</f>
        <v>urn:lsid:marinespecies.org:taxname:325545</v>
      </c>
      <c r="L1832" t="str">
        <f>IF($I1832="","",_xlfn.LET(_xlpm.x,VLOOKUP($I1832,'taxon-match_2026-08-31'!$A$2:$N$122,7,FALSE),IF(_xlpm.x=0,"",_xlpm.x)))</f>
        <v>Chromista</v>
      </c>
      <c r="M1832" t="str">
        <f>IF($I1832="","",_xlfn.LET(_xlpm.x,VLOOKUP($I1832,'taxon-match_2026-08-31'!$A$2:$N$122,8,FALSE),IF(_xlpm.x=0,"",_xlpm.x)))</f>
        <v>Ochrophyta</v>
      </c>
      <c r="N1832" t="str">
        <f>IF($I1832="","",_xlfn.LET(_xlpm.x,VLOOKUP($I1832,'taxon-match_2026-08-31'!$A$2:$N$122,9,FALSE),IF(_xlpm.x=0,"",_xlpm.x)))</f>
        <v>Phaeophyceae</v>
      </c>
      <c r="O1832" t="str">
        <f>IF($I1832="","",_xlfn.LET(_xlpm.x,VLOOKUP($I1832,'taxon-match_2026-08-31'!$A$2:$N$122,10,FALSE),IF(_xlpm.x=0,"",_xlpm.x)))</f>
        <v>Desmarestiales</v>
      </c>
      <c r="P1832" t="str">
        <f>IF($I1832="","",_xlfn.LET(_xlpm.x,VLOOKUP($I1832,'taxon-match_2026-08-31'!$A$2:$N$122,11,FALSE),IF(_xlpm.x=0,"",_xlpm.x)))</f>
        <v>Desmarestiaceae</v>
      </c>
      <c r="Q1832" t="str">
        <f>IF($I1832="","",_xlfn.LET(_xlpm.x,VLOOKUP($I1832,'taxon-match_2026-08-31'!$A$2:$N$122,12,FALSE),IF(_xlpm.x=0,"",_xlpm.x)))</f>
        <v>Phaeurus</v>
      </c>
      <c r="R1832" t="str">
        <f>IF($I1832="","",_xlfn.LET(_xlpm.x,VLOOKUP($I1832,'taxon-match_2026-08-31'!$A$2:$N$122,14,FALSE),IF(_xlpm.x=0,"",_xlpm.x)))</f>
        <v>antarcticus</v>
      </c>
      <c r="S1832" s="2" t="s">
        <v>2609</v>
      </c>
      <c r="T1832" s="69" t="s">
        <v>62</v>
      </c>
      <c r="U1832" s="69" t="s">
        <v>60</v>
      </c>
      <c r="X1832" t="str">
        <f>IF(T1832="","",_xlfn.LET(_xlpm.x,VLOOKUP(T1832,'Drop-down_menus'!$F$2:$G$16,2,FALSE),IF(_xlpm.x=0,"",_xlpm.x)))</f>
        <v>https://orcid.org/0000-0003-3696-4445</v>
      </c>
      <c r="Y1832" t="str">
        <f>IF(U1832="","",_xlfn.LET(_xlpm.x,VLOOKUP(U1832,'Drop-down_menus'!$F$2:$G$16,2,FALSE),IF(_xlpm.x=0,"",_xlpm.x)))</f>
        <v>https://orcid.org/0000-0002-9708-1761</v>
      </c>
      <c r="Z1832" t="str">
        <f>IF(V1832="","",_xlfn.LET(_xlpm.x,VLOOKUP(V1832,'Drop-down_menus'!$F$2:$G$16,2,FALSE),IF(_xlpm.x=0,"",_xlpm.x)))</f>
        <v/>
      </c>
      <c r="AA1832" t="str">
        <f>IF(W1832="","",_xlfn.LET(_xlpm.x,VLOOKUP(W1832,'Drop-down_menus'!$F$2:$G$16,2,FALSE),IF(_xlpm.x=0,"",_xlpm.x)))</f>
        <v/>
      </c>
      <c r="AB1832" t="s">
        <v>866</v>
      </c>
      <c r="AE1832" t="s">
        <v>867</v>
      </c>
      <c r="AH1832" s="70" t="s">
        <v>869</v>
      </c>
    </row>
    <row r="1833" spans="1:34" ht="15" hidden="1" x14ac:dyDescent="0.2">
      <c r="A1833" s="2" t="s">
        <v>282</v>
      </c>
      <c r="B1833">
        <v>2469</v>
      </c>
      <c r="C1833">
        <v>5292</v>
      </c>
      <c r="D1833" s="70" t="s">
        <v>878</v>
      </c>
      <c r="F1833" s="70"/>
      <c r="H1833" s="70"/>
      <c r="I1833" t="s">
        <v>2611</v>
      </c>
      <c r="J1833" t="str">
        <f>IF($I1833="","",_xlfn.LET(_xlpm.x,VLOOKUP($I1833,'taxon-match_2026-08-31'!$A$2:$N$122,6,FALSE),IF(_xlpm.x=0,"",_xlpm.x)))</f>
        <v/>
      </c>
      <c r="K1833" t="str">
        <f>IF($I1833="","",_xlfn.LET(_xlpm.x,VLOOKUP($I1833,'taxon-match_2026-08-31'!$A$2:$N$122,4,FALSE),IF(_xlpm.x=0,"",_xlpm.x)))</f>
        <v/>
      </c>
      <c r="L1833" t="str">
        <f>IF($I1833="","",_xlfn.LET(_xlpm.x,VLOOKUP($I1833,'taxon-match_2026-08-31'!$A$2:$N$122,7,FALSE),IF(_xlpm.x=0,"",_xlpm.x)))</f>
        <v/>
      </c>
      <c r="M1833" t="str">
        <f>IF($I1833="","",_xlfn.LET(_xlpm.x,VLOOKUP($I1833,'taxon-match_2026-08-31'!$A$2:$N$122,8,FALSE),IF(_xlpm.x=0,"",_xlpm.x)))</f>
        <v/>
      </c>
      <c r="N1833" t="str">
        <f>IF($I1833="","",_xlfn.LET(_xlpm.x,VLOOKUP($I1833,'taxon-match_2026-08-31'!$A$2:$N$122,9,FALSE),IF(_xlpm.x=0,"",_xlpm.x)))</f>
        <v/>
      </c>
      <c r="O1833" t="str">
        <f>IF($I1833="","",_xlfn.LET(_xlpm.x,VLOOKUP($I1833,'taxon-match_2026-08-31'!$A$2:$N$122,10,FALSE),IF(_xlpm.x=0,"",_xlpm.x)))</f>
        <v/>
      </c>
      <c r="P1833" t="str">
        <f>IF($I1833="","",_xlfn.LET(_xlpm.x,VLOOKUP($I1833,'taxon-match_2026-08-31'!$A$2:$N$122,11,FALSE),IF(_xlpm.x=0,"",_xlpm.x)))</f>
        <v/>
      </c>
      <c r="Q1833" t="str">
        <f>IF($I1833="","",_xlfn.LET(_xlpm.x,VLOOKUP($I1833,'taxon-match_2026-08-31'!$A$2:$N$122,12,FALSE),IF(_xlpm.x=0,"",_xlpm.x)))</f>
        <v/>
      </c>
      <c r="R1833" t="str">
        <f>IF($I1833="","",_xlfn.LET(_xlpm.x,VLOOKUP($I1833,'taxon-match_2026-08-31'!$A$2:$N$122,14,FALSE),IF(_xlpm.x=0,"",_xlpm.x)))</f>
        <v/>
      </c>
      <c r="T1833" s="69" t="s">
        <v>62</v>
      </c>
      <c r="U1833" s="69" t="s">
        <v>60</v>
      </c>
      <c r="X1833" t="str">
        <f>IF(T1833="","",_xlfn.LET(_xlpm.x,VLOOKUP(T1833,'Drop-down_menus'!$F$2:$G$16,2,FALSE),IF(_xlpm.x=0,"",_xlpm.x)))</f>
        <v>https://orcid.org/0000-0003-3696-4445</v>
      </c>
      <c r="Y1833" t="str">
        <f>IF(U1833="","",_xlfn.LET(_xlpm.x,VLOOKUP(U1833,'Drop-down_menus'!$F$2:$G$16,2,FALSE),IF(_xlpm.x=0,"",_xlpm.x)))</f>
        <v>https://orcid.org/0000-0002-9708-1761</v>
      </c>
      <c r="Z1833" t="str">
        <f>IF(V1833="","",_xlfn.LET(_xlpm.x,VLOOKUP(V1833,'Drop-down_menus'!$F$2:$G$16,2,FALSE),IF(_xlpm.x=0,"",_xlpm.x)))</f>
        <v/>
      </c>
      <c r="AA1833" t="str">
        <f>IF(W1833="","",_xlfn.LET(_xlpm.x,VLOOKUP(W1833,'Drop-down_menus'!$F$2:$G$16,2,FALSE),IF(_xlpm.x=0,"",_xlpm.x)))</f>
        <v/>
      </c>
      <c r="AB1833" t="s">
        <v>866</v>
      </c>
      <c r="AE1833" t="s">
        <v>867</v>
      </c>
      <c r="AH1833" s="70" t="s">
        <v>869</v>
      </c>
    </row>
    <row r="1834" spans="1:34" ht="15" hidden="1" x14ac:dyDescent="0.2">
      <c r="A1834" s="2" t="s">
        <v>282</v>
      </c>
      <c r="B1834">
        <v>2470</v>
      </c>
      <c r="C1834">
        <v>5315</v>
      </c>
      <c r="D1834" s="70" t="s">
        <v>878</v>
      </c>
      <c r="F1834" s="70"/>
      <c r="H1834" s="70"/>
      <c r="I1834" t="s">
        <v>2611</v>
      </c>
      <c r="J1834" t="str">
        <f>IF($I1834="","",_xlfn.LET(_xlpm.x,VLOOKUP($I1834,'taxon-match_2026-08-31'!$A$2:$N$122,6,FALSE),IF(_xlpm.x=0,"",_xlpm.x)))</f>
        <v/>
      </c>
      <c r="K1834" t="str">
        <f>IF($I1834="","",_xlfn.LET(_xlpm.x,VLOOKUP($I1834,'taxon-match_2026-08-31'!$A$2:$N$122,4,FALSE),IF(_xlpm.x=0,"",_xlpm.x)))</f>
        <v/>
      </c>
      <c r="L1834" t="str">
        <f>IF($I1834="","",_xlfn.LET(_xlpm.x,VLOOKUP($I1834,'taxon-match_2026-08-31'!$A$2:$N$122,7,FALSE),IF(_xlpm.x=0,"",_xlpm.x)))</f>
        <v/>
      </c>
      <c r="M1834" t="str">
        <f>IF($I1834="","",_xlfn.LET(_xlpm.x,VLOOKUP($I1834,'taxon-match_2026-08-31'!$A$2:$N$122,8,FALSE),IF(_xlpm.x=0,"",_xlpm.x)))</f>
        <v/>
      </c>
      <c r="N1834" t="str">
        <f>IF($I1834="","",_xlfn.LET(_xlpm.x,VLOOKUP($I1834,'taxon-match_2026-08-31'!$A$2:$N$122,9,FALSE),IF(_xlpm.x=0,"",_xlpm.x)))</f>
        <v/>
      </c>
      <c r="O1834" t="str">
        <f>IF($I1834="","",_xlfn.LET(_xlpm.x,VLOOKUP($I1834,'taxon-match_2026-08-31'!$A$2:$N$122,10,FALSE),IF(_xlpm.x=0,"",_xlpm.x)))</f>
        <v/>
      </c>
      <c r="P1834" t="str">
        <f>IF($I1834="","",_xlfn.LET(_xlpm.x,VLOOKUP($I1834,'taxon-match_2026-08-31'!$A$2:$N$122,11,FALSE),IF(_xlpm.x=0,"",_xlpm.x)))</f>
        <v/>
      </c>
      <c r="Q1834" t="str">
        <f>IF($I1834="","",_xlfn.LET(_xlpm.x,VLOOKUP($I1834,'taxon-match_2026-08-31'!$A$2:$N$122,12,FALSE),IF(_xlpm.x=0,"",_xlpm.x)))</f>
        <v/>
      </c>
      <c r="R1834" t="str">
        <f>IF($I1834="","",_xlfn.LET(_xlpm.x,VLOOKUP($I1834,'taxon-match_2026-08-31'!$A$2:$N$122,14,FALSE),IF(_xlpm.x=0,"",_xlpm.x)))</f>
        <v/>
      </c>
      <c r="T1834" s="69" t="s">
        <v>62</v>
      </c>
      <c r="U1834" s="69" t="s">
        <v>60</v>
      </c>
      <c r="X1834" t="str">
        <f>IF(T1834="","",_xlfn.LET(_xlpm.x,VLOOKUP(T1834,'Drop-down_menus'!$F$2:$G$16,2,FALSE),IF(_xlpm.x=0,"",_xlpm.x)))</f>
        <v>https://orcid.org/0000-0003-3696-4445</v>
      </c>
      <c r="Y1834" t="str">
        <f>IF(U1834="","",_xlfn.LET(_xlpm.x,VLOOKUP(U1834,'Drop-down_menus'!$F$2:$G$16,2,FALSE),IF(_xlpm.x=0,"",_xlpm.x)))</f>
        <v>https://orcid.org/0000-0002-9708-1761</v>
      </c>
      <c r="Z1834" t="str">
        <f>IF(V1834="","",_xlfn.LET(_xlpm.x,VLOOKUP(V1834,'Drop-down_menus'!$F$2:$G$16,2,FALSE),IF(_xlpm.x=0,"",_xlpm.x)))</f>
        <v/>
      </c>
      <c r="AA1834" t="str">
        <f>IF(W1834="","",_xlfn.LET(_xlpm.x,VLOOKUP(W1834,'Drop-down_menus'!$F$2:$G$16,2,FALSE),IF(_xlpm.x=0,"",_xlpm.x)))</f>
        <v/>
      </c>
      <c r="AB1834" t="s">
        <v>866</v>
      </c>
      <c r="AE1834" t="s">
        <v>867</v>
      </c>
      <c r="AH1834" s="70" t="s">
        <v>869</v>
      </c>
    </row>
    <row r="1835" spans="1:34" ht="15" hidden="1" x14ac:dyDescent="0.2">
      <c r="A1835" s="2" t="s">
        <v>282</v>
      </c>
      <c r="B1835">
        <v>2471</v>
      </c>
      <c r="C1835">
        <v>5316</v>
      </c>
      <c r="D1835" s="70" t="s">
        <v>878</v>
      </c>
      <c r="F1835" s="70"/>
      <c r="H1835" s="70"/>
      <c r="I1835" t="s">
        <v>2611</v>
      </c>
      <c r="J1835" t="str">
        <f>IF($I1835="","",_xlfn.LET(_xlpm.x,VLOOKUP($I1835,'taxon-match_2026-08-31'!$A$2:$N$122,6,FALSE),IF(_xlpm.x=0,"",_xlpm.x)))</f>
        <v/>
      </c>
      <c r="K1835" t="str">
        <f>IF($I1835="","",_xlfn.LET(_xlpm.x,VLOOKUP($I1835,'taxon-match_2026-08-31'!$A$2:$N$122,4,FALSE),IF(_xlpm.x=0,"",_xlpm.x)))</f>
        <v/>
      </c>
      <c r="L1835" t="str">
        <f>IF($I1835="","",_xlfn.LET(_xlpm.x,VLOOKUP($I1835,'taxon-match_2026-08-31'!$A$2:$N$122,7,FALSE),IF(_xlpm.x=0,"",_xlpm.x)))</f>
        <v/>
      </c>
      <c r="M1835" t="str">
        <f>IF($I1835="","",_xlfn.LET(_xlpm.x,VLOOKUP($I1835,'taxon-match_2026-08-31'!$A$2:$N$122,8,FALSE),IF(_xlpm.x=0,"",_xlpm.x)))</f>
        <v/>
      </c>
      <c r="N1835" t="str">
        <f>IF($I1835="","",_xlfn.LET(_xlpm.x,VLOOKUP($I1835,'taxon-match_2026-08-31'!$A$2:$N$122,9,FALSE),IF(_xlpm.x=0,"",_xlpm.x)))</f>
        <v/>
      </c>
      <c r="O1835" t="str">
        <f>IF($I1835="","",_xlfn.LET(_xlpm.x,VLOOKUP($I1835,'taxon-match_2026-08-31'!$A$2:$N$122,10,FALSE),IF(_xlpm.x=0,"",_xlpm.x)))</f>
        <v/>
      </c>
      <c r="P1835" t="str">
        <f>IF($I1835="","",_xlfn.LET(_xlpm.x,VLOOKUP($I1835,'taxon-match_2026-08-31'!$A$2:$N$122,11,FALSE),IF(_xlpm.x=0,"",_xlpm.x)))</f>
        <v/>
      </c>
      <c r="Q1835" t="str">
        <f>IF($I1835="","",_xlfn.LET(_xlpm.x,VLOOKUP($I1835,'taxon-match_2026-08-31'!$A$2:$N$122,12,FALSE),IF(_xlpm.x=0,"",_xlpm.x)))</f>
        <v/>
      </c>
      <c r="R1835" t="str">
        <f>IF($I1835="","",_xlfn.LET(_xlpm.x,VLOOKUP($I1835,'taxon-match_2026-08-31'!$A$2:$N$122,14,FALSE),IF(_xlpm.x=0,"",_xlpm.x)))</f>
        <v/>
      </c>
      <c r="T1835" s="69" t="s">
        <v>62</v>
      </c>
      <c r="U1835" s="69" t="s">
        <v>60</v>
      </c>
      <c r="X1835" t="str">
        <f>IF(T1835="","",_xlfn.LET(_xlpm.x,VLOOKUP(T1835,'Drop-down_menus'!$F$2:$G$16,2,FALSE),IF(_xlpm.x=0,"",_xlpm.x)))</f>
        <v>https://orcid.org/0000-0003-3696-4445</v>
      </c>
      <c r="Y1835" t="str">
        <f>IF(U1835="","",_xlfn.LET(_xlpm.x,VLOOKUP(U1835,'Drop-down_menus'!$F$2:$G$16,2,FALSE),IF(_xlpm.x=0,"",_xlpm.x)))</f>
        <v>https://orcid.org/0000-0002-9708-1761</v>
      </c>
      <c r="Z1835" t="str">
        <f>IF(V1835="","",_xlfn.LET(_xlpm.x,VLOOKUP(V1835,'Drop-down_menus'!$F$2:$G$16,2,FALSE),IF(_xlpm.x=0,"",_xlpm.x)))</f>
        <v/>
      </c>
      <c r="AA1835" t="str">
        <f>IF(W1835="","",_xlfn.LET(_xlpm.x,VLOOKUP(W1835,'Drop-down_menus'!$F$2:$G$16,2,FALSE),IF(_xlpm.x=0,"",_xlpm.x)))</f>
        <v/>
      </c>
      <c r="AB1835" t="s">
        <v>866</v>
      </c>
      <c r="AE1835" t="s">
        <v>867</v>
      </c>
      <c r="AH1835" s="70" t="s">
        <v>869</v>
      </c>
    </row>
    <row r="1836" spans="1:34" ht="15" hidden="1" x14ac:dyDescent="0.2">
      <c r="A1836" s="2" t="s">
        <v>328</v>
      </c>
      <c r="B1836">
        <v>3239</v>
      </c>
      <c r="C1836">
        <v>5308</v>
      </c>
      <c r="D1836" s="70" t="s">
        <v>878</v>
      </c>
      <c r="F1836" s="70"/>
      <c r="H1836" s="70"/>
      <c r="I1836" t="s">
        <v>2611</v>
      </c>
      <c r="J1836" t="str">
        <f>IF($I1836="","",_xlfn.LET(_xlpm.x,VLOOKUP($I1836,'taxon-match_2026-08-31'!$A$2:$N$122,6,FALSE),IF(_xlpm.x=0,"",_xlpm.x)))</f>
        <v/>
      </c>
      <c r="K1836" t="str">
        <f>IF($I1836="","",_xlfn.LET(_xlpm.x,VLOOKUP($I1836,'taxon-match_2026-08-31'!$A$2:$N$122,4,FALSE),IF(_xlpm.x=0,"",_xlpm.x)))</f>
        <v/>
      </c>
      <c r="L1836" t="str">
        <f>IF($I1836="","",_xlfn.LET(_xlpm.x,VLOOKUP($I1836,'taxon-match_2026-08-31'!$A$2:$N$122,7,FALSE),IF(_xlpm.x=0,"",_xlpm.x)))</f>
        <v/>
      </c>
      <c r="M1836" t="str">
        <f>IF($I1836="","",_xlfn.LET(_xlpm.x,VLOOKUP($I1836,'taxon-match_2026-08-31'!$A$2:$N$122,8,FALSE),IF(_xlpm.x=0,"",_xlpm.x)))</f>
        <v/>
      </c>
      <c r="N1836" t="str">
        <f>IF($I1836="","",_xlfn.LET(_xlpm.x,VLOOKUP($I1836,'taxon-match_2026-08-31'!$A$2:$N$122,9,FALSE),IF(_xlpm.x=0,"",_xlpm.x)))</f>
        <v/>
      </c>
      <c r="O1836" t="str">
        <f>IF($I1836="","",_xlfn.LET(_xlpm.x,VLOOKUP($I1836,'taxon-match_2026-08-31'!$A$2:$N$122,10,FALSE),IF(_xlpm.x=0,"",_xlpm.x)))</f>
        <v/>
      </c>
      <c r="P1836" t="str">
        <f>IF($I1836="","",_xlfn.LET(_xlpm.x,VLOOKUP($I1836,'taxon-match_2026-08-31'!$A$2:$N$122,11,FALSE),IF(_xlpm.x=0,"",_xlpm.x)))</f>
        <v/>
      </c>
      <c r="Q1836" t="str">
        <f>IF($I1836="","",_xlfn.LET(_xlpm.x,VLOOKUP($I1836,'taxon-match_2026-08-31'!$A$2:$N$122,12,FALSE),IF(_xlpm.x=0,"",_xlpm.x)))</f>
        <v/>
      </c>
      <c r="R1836" t="str">
        <f>IF($I1836="","",_xlfn.LET(_xlpm.x,VLOOKUP($I1836,'taxon-match_2026-08-31'!$A$2:$N$122,14,FALSE),IF(_xlpm.x=0,"",_xlpm.x)))</f>
        <v/>
      </c>
      <c r="T1836" s="69" t="s">
        <v>62</v>
      </c>
      <c r="U1836" s="69" t="s">
        <v>60</v>
      </c>
      <c r="X1836" t="str">
        <f>IF(T1836="","",_xlfn.LET(_xlpm.x,VLOOKUP(T1836,'Drop-down_menus'!$F$2:$G$16,2,FALSE),IF(_xlpm.x=0,"",_xlpm.x)))</f>
        <v>https://orcid.org/0000-0003-3696-4445</v>
      </c>
      <c r="Y1836" t="str">
        <f>IF(U1836="","",_xlfn.LET(_xlpm.x,VLOOKUP(U1836,'Drop-down_menus'!$F$2:$G$16,2,FALSE),IF(_xlpm.x=0,"",_xlpm.x)))</f>
        <v>https://orcid.org/0000-0002-9708-1761</v>
      </c>
      <c r="Z1836" t="str">
        <f>IF(V1836="","",_xlfn.LET(_xlpm.x,VLOOKUP(V1836,'Drop-down_menus'!$F$2:$G$16,2,FALSE),IF(_xlpm.x=0,"",_xlpm.x)))</f>
        <v/>
      </c>
      <c r="AA1836" t="str">
        <f>IF(W1836="","",_xlfn.LET(_xlpm.x,VLOOKUP(W1836,'Drop-down_menus'!$F$2:$G$16,2,FALSE),IF(_xlpm.x=0,"",_xlpm.x)))</f>
        <v/>
      </c>
      <c r="AB1836" t="s">
        <v>866</v>
      </c>
      <c r="AE1836" t="s">
        <v>867</v>
      </c>
      <c r="AH1836" s="70" t="s">
        <v>869</v>
      </c>
    </row>
    <row r="1837" spans="1:34" ht="15" hidden="1" x14ac:dyDescent="0.2">
      <c r="A1837" s="2" t="s">
        <v>328</v>
      </c>
      <c r="B1837">
        <v>3240</v>
      </c>
      <c r="C1837">
        <v>5289</v>
      </c>
      <c r="D1837" s="70" t="s">
        <v>878</v>
      </c>
      <c r="F1837" s="70"/>
      <c r="H1837" s="70"/>
      <c r="I1837" t="s">
        <v>2611</v>
      </c>
      <c r="J1837" t="str">
        <f>IF($I1837="","",_xlfn.LET(_xlpm.x,VLOOKUP($I1837,'taxon-match_2026-08-31'!$A$2:$N$122,6,FALSE),IF(_xlpm.x=0,"",_xlpm.x)))</f>
        <v/>
      </c>
      <c r="K1837" t="str">
        <f>IF($I1837="","",_xlfn.LET(_xlpm.x,VLOOKUP($I1837,'taxon-match_2026-08-31'!$A$2:$N$122,4,FALSE),IF(_xlpm.x=0,"",_xlpm.x)))</f>
        <v/>
      </c>
      <c r="L1837" t="str">
        <f>IF($I1837="","",_xlfn.LET(_xlpm.x,VLOOKUP($I1837,'taxon-match_2026-08-31'!$A$2:$N$122,7,FALSE),IF(_xlpm.x=0,"",_xlpm.x)))</f>
        <v/>
      </c>
      <c r="M1837" t="str">
        <f>IF($I1837="","",_xlfn.LET(_xlpm.x,VLOOKUP($I1837,'taxon-match_2026-08-31'!$A$2:$N$122,8,FALSE),IF(_xlpm.x=0,"",_xlpm.x)))</f>
        <v/>
      </c>
      <c r="N1837" t="str">
        <f>IF($I1837="","",_xlfn.LET(_xlpm.x,VLOOKUP($I1837,'taxon-match_2026-08-31'!$A$2:$N$122,9,FALSE),IF(_xlpm.x=0,"",_xlpm.x)))</f>
        <v/>
      </c>
      <c r="O1837" t="str">
        <f>IF($I1837="","",_xlfn.LET(_xlpm.x,VLOOKUP($I1837,'taxon-match_2026-08-31'!$A$2:$N$122,10,FALSE),IF(_xlpm.x=0,"",_xlpm.x)))</f>
        <v/>
      </c>
      <c r="P1837" t="str">
        <f>IF($I1837="","",_xlfn.LET(_xlpm.x,VLOOKUP($I1837,'taxon-match_2026-08-31'!$A$2:$N$122,11,FALSE),IF(_xlpm.x=0,"",_xlpm.x)))</f>
        <v/>
      </c>
      <c r="Q1837" t="str">
        <f>IF($I1837="","",_xlfn.LET(_xlpm.x,VLOOKUP($I1837,'taxon-match_2026-08-31'!$A$2:$N$122,12,FALSE),IF(_xlpm.x=0,"",_xlpm.x)))</f>
        <v/>
      </c>
      <c r="R1837" t="str">
        <f>IF($I1837="","",_xlfn.LET(_xlpm.x,VLOOKUP($I1837,'taxon-match_2026-08-31'!$A$2:$N$122,14,FALSE),IF(_xlpm.x=0,"",_xlpm.x)))</f>
        <v/>
      </c>
      <c r="T1837" s="69" t="s">
        <v>62</v>
      </c>
      <c r="U1837" s="69" t="s">
        <v>60</v>
      </c>
      <c r="X1837" t="str">
        <f>IF(T1837="","",_xlfn.LET(_xlpm.x,VLOOKUP(T1837,'Drop-down_menus'!$F$2:$G$16,2,FALSE),IF(_xlpm.x=0,"",_xlpm.x)))</f>
        <v>https://orcid.org/0000-0003-3696-4445</v>
      </c>
      <c r="Y1837" t="str">
        <f>IF(U1837="","",_xlfn.LET(_xlpm.x,VLOOKUP(U1837,'Drop-down_menus'!$F$2:$G$16,2,FALSE),IF(_xlpm.x=0,"",_xlpm.x)))</f>
        <v>https://orcid.org/0000-0002-9708-1761</v>
      </c>
      <c r="Z1837" t="str">
        <f>IF(V1837="","",_xlfn.LET(_xlpm.x,VLOOKUP(V1837,'Drop-down_menus'!$F$2:$G$16,2,FALSE),IF(_xlpm.x=0,"",_xlpm.x)))</f>
        <v/>
      </c>
      <c r="AA1837" t="str">
        <f>IF(W1837="","",_xlfn.LET(_xlpm.x,VLOOKUP(W1837,'Drop-down_menus'!$F$2:$G$16,2,FALSE),IF(_xlpm.x=0,"",_xlpm.x)))</f>
        <v/>
      </c>
      <c r="AB1837" t="s">
        <v>866</v>
      </c>
      <c r="AE1837" t="s">
        <v>867</v>
      </c>
      <c r="AH1837" s="70" t="s">
        <v>869</v>
      </c>
    </row>
    <row r="1838" spans="1:34" ht="15" hidden="1" x14ac:dyDescent="0.2">
      <c r="A1838" s="2" t="s">
        <v>328</v>
      </c>
      <c r="B1838">
        <v>3241</v>
      </c>
      <c r="C1838">
        <v>5562</v>
      </c>
      <c r="D1838" s="70" t="s">
        <v>878</v>
      </c>
      <c r="F1838" s="70"/>
      <c r="H1838" s="70"/>
      <c r="I1838" t="s">
        <v>2611</v>
      </c>
      <c r="J1838" t="str">
        <f>IF($I1838="","",_xlfn.LET(_xlpm.x,VLOOKUP($I1838,'taxon-match_2026-08-31'!$A$2:$N$122,6,FALSE),IF(_xlpm.x=0,"",_xlpm.x)))</f>
        <v/>
      </c>
      <c r="K1838" t="str">
        <f>IF($I1838="","",_xlfn.LET(_xlpm.x,VLOOKUP($I1838,'taxon-match_2026-08-31'!$A$2:$N$122,4,FALSE),IF(_xlpm.x=0,"",_xlpm.x)))</f>
        <v/>
      </c>
      <c r="L1838" t="str">
        <f>IF($I1838="","",_xlfn.LET(_xlpm.x,VLOOKUP($I1838,'taxon-match_2026-08-31'!$A$2:$N$122,7,FALSE),IF(_xlpm.x=0,"",_xlpm.x)))</f>
        <v/>
      </c>
      <c r="M1838" t="str">
        <f>IF($I1838="","",_xlfn.LET(_xlpm.x,VLOOKUP($I1838,'taxon-match_2026-08-31'!$A$2:$N$122,8,FALSE),IF(_xlpm.x=0,"",_xlpm.x)))</f>
        <v/>
      </c>
      <c r="N1838" t="str">
        <f>IF($I1838="","",_xlfn.LET(_xlpm.x,VLOOKUP($I1838,'taxon-match_2026-08-31'!$A$2:$N$122,9,FALSE),IF(_xlpm.x=0,"",_xlpm.x)))</f>
        <v/>
      </c>
      <c r="O1838" t="str">
        <f>IF($I1838="","",_xlfn.LET(_xlpm.x,VLOOKUP($I1838,'taxon-match_2026-08-31'!$A$2:$N$122,10,FALSE),IF(_xlpm.x=0,"",_xlpm.x)))</f>
        <v/>
      </c>
      <c r="P1838" t="str">
        <f>IF($I1838="","",_xlfn.LET(_xlpm.x,VLOOKUP($I1838,'taxon-match_2026-08-31'!$A$2:$N$122,11,FALSE),IF(_xlpm.x=0,"",_xlpm.x)))</f>
        <v/>
      </c>
      <c r="Q1838" t="str">
        <f>IF($I1838="","",_xlfn.LET(_xlpm.x,VLOOKUP($I1838,'taxon-match_2026-08-31'!$A$2:$N$122,12,FALSE),IF(_xlpm.x=0,"",_xlpm.x)))</f>
        <v/>
      </c>
      <c r="R1838" t="str">
        <f>IF($I1838="","",_xlfn.LET(_xlpm.x,VLOOKUP($I1838,'taxon-match_2026-08-31'!$A$2:$N$122,14,FALSE),IF(_xlpm.x=0,"",_xlpm.x)))</f>
        <v/>
      </c>
      <c r="T1838" s="69" t="s">
        <v>62</v>
      </c>
      <c r="U1838" s="69" t="s">
        <v>60</v>
      </c>
      <c r="X1838" t="str">
        <f>IF(T1838="","",_xlfn.LET(_xlpm.x,VLOOKUP(T1838,'Drop-down_menus'!$F$2:$G$16,2,FALSE),IF(_xlpm.x=0,"",_xlpm.x)))</f>
        <v>https://orcid.org/0000-0003-3696-4445</v>
      </c>
      <c r="Y1838" t="str">
        <f>IF(U1838="","",_xlfn.LET(_xlpm.x,VLOOKUP(U1838,'Drop-down_menus'!$F$2:$G$16,2,FALSE),IF(_xlpm.x=0,"",_xlpm.x)))</f>
        <v>https://orcid.org/0000-0002-9708-1761</v>
      </c>
      <c r="Z1838" t="str">
        <f>IF(V1838="","",_xlfn.LET(_xlpm.x,VLOOKUP(V1838,'Drop-down_menus'!$F$2:$G$16,2,FALSE),IF(_xlpm.x=0,"",_xlpm.x)))</f>
        <v/>
      </c>
      <c r="AA1838" t="str">
        <f>IF(W1838="","",_xlfn.LET(_xlpm.x,VLOOKUP(W1838,'Drop-down_menus'!$F$2:$G$16,2,FALSE),IF(_xlpm.x=0,"",_xlpm.x)))</f>
        <v/>
      </c>
      <c r="AB1838" t="s">
        <v>866</v>
      </c>
      <c r="AE1838" t="s">
        <v>867</v>
      </c>
      <c r="AH1838" s="70" t="s">
        <v>869</v>
      </c>
    </row>
    <row r="1839" spans="1:34" ht="15" hidden="1" x14ac:dyDescent="0.2">
      <c r="A1839" s="2" t="s">
        <v>84</v>
      </c>
      <c r="B1839">
        <v>411</v>
      </c>
      <c r="C1839">
        <v>5558</v>
      </c>
      <c r="D1839" s="70" t="s">
        <v>878</v>
      </c>
      <c r="F1839" s="70"/>
      <c r="H1839" s="70"/>
      <c r="I1839" t="s">
        <v>2611</v>
      </c>
      <c r="J1839" t="str">
        <f>IF($I1839="","",_xlfn.LET(_xlpm.x,VLOOKUP($I1839,'taxon-match_2026-08-31'!$A$2:$N$122,6,FALSE),IF(_xlpm.x=0,"",_xlpm.x)))</f>
        <v/>
      </c>
      <c r="K1839" t="str">
        <f>IF($I1839="","",_xlfn.LET(_xlpm.x,VLOOKUP($I1839,'taxon-match_2026-08-31'!$A$2:$N$122,4,FALSE),IF(_xlpm.x=0,"",_xlpm.x)))</f>
        <v/>
      </c>
      <c r="L1839" t="str">
        <f>IF($I1839="","",_xlfn.LET(_xlpm.x,VLOOKUP($I1839,'taxon-match_2026-08-31'!$A$2:$N$122,7,FALSE),IF(_xlpm.x=0,"",_xlpm.x)))</f>
        <v/>
      </c>
      <c r="M1839" t="str">
        <f>IF($I1839="","",_xlfn.LET(_xlpm.x,VLOOKUP($I1839,'taxon-match_2026-08-31'!$A$2:$N$122,8,FALSE),IF(_xlpm.x=0,"",_xlpm.x)))</f>
        <v/>
      </c>
      <c r="N1839" t="str">
        <f>IF($I1839="","",_xlfn.LET(_xlpm.x,VLOOKUP($I1839,'taxon-match_2026-08-31'!$A$2:$N$122,9,FALSE),IF(_xlpm.x=0,"",_xlpm.x)))</f>
        <v/>
      </c>
      <c r="O1839" t="str">
        <f>IF($I1839="","",_xlfn.LET(_xlpm.x,VLOOKUP($I1839,'taxon-match_2026-08-31'!$A$2:$N$122,10,FALSE),IF(_xlpm.x=0,"",_xlpm.x)))</f>
        <v/>
      </c>
      <c r="P1839" t="str">
        <f>IF($I1839="","",_xlfn.LET(_xlpm.x,VLOOKUP($I1839,'taxon-match_2026-08-31'!$A$2:$N$122,11,FALSE),IF(_xlpm.x=0,"",_xlpm.x)))</f>
        <v/>
      </c>
      <c r="Q1839" t="str">
        <f>IF($I1839="","",_xlfn.LET(_xlpm.x,VLOOKUP($I1839,'taxon-match_2026-08-31'!$A$2:$N$122,12,FALSE),IF(_xlpm.x=0,"",_xlpm.x)))</f>
        <v/>
      </c>
      <c r="R1839" t="str">
        <f>IF($I1839="","",_xlfn.LET(_xlpm.x,VLOOKUP($I1839,'taxon-match_2026-08-31'!$A$2:$N$122,14,FALSE),IF(_xlpm.x=0,"",_xlpm.x)))</f>
        <v/>
      </c>
      <c r="T1839" s="69" t="s">
        <v>62</v>
      </c>
      <c r="U1839" s="69" t="s">
        <v>60</v>
      </c>
      <c r="X1839" t="str">
        <f>IF(T1839="","",_xlfn.LET(_xlpm.x,VLOOKUP(T1839,'Drop-down_menus'!$F$2:$G$16,2,FALSE),IF(_xlpm.x=0,"",_xlpm.x)))</f>
        <v>https://orcid.org/0000-0003-3696-4445</v>
      </c>
      <c r="Y1839" t="str">
        <f>IF(U1839="","",_xlfn.LET(_xlpm.x,VLOOKUP(U1839,'Drop-down_menus'!$F$2:$G$16,2,FALSE),IF(_xlpm.x=0,"",_xlpm.x)))</f>
        <v>https://orcid.org/0000-0002-9708-1761</v>
      </c>
      <c r="Z1839" t="str">
        <f>IF(V1839="","",_xlfn.LET(_xlpm.x,VLOOKUP(V1839,'Drop-down_menus'!$F$2:$G$16,2,FALSE),IF(_xlpm.x=0,"",_xlpm.x)))</f>
        <v/>
      </c>
      <c r="AA1839" t="str">
        <f>IF(W1839="","",_xlfn.LET(_xlpm.x,VLOOKUP(W1839,'Drop-down_menus'!$F$2:$G$16,2,FALSE),IF(_xlpm.x=0,"",_xlpm.x)))</f>
        <v/>
      </c>
      <c r="AB1839" t="s">
        <v>866</v>
      </c>
      <c r="AE1839" t="s">
        <v>867</v>
      </c>
      <c r="AH1839" s="70" t="s">
        <v>869</v>
      </c>
    </row>
    <row r="1840" spans="1:34" ht="15" hidden="1" x14ac:dyDescent="0.2">
      <c r="A1840" s="2" t="s">
        <v>84</v>
      </c>
      <c r="B1840">
        <v>423</v>
      </c>
      <c r="C1840">
        <v>5536</v>
      </c>
      <c r="D1840" s="70" t="s">
        <v>878</v>
      </c>
      <c r="F1840" s="70"/>
      <c r="H1840" s="70"/>
      <c r="I1840" t="s">
        <v>2611</v>
      </c>
      <c r="J1840" t="str">
        <f>IF($I1840="","",_xlfn.LET(_xlpm.x,VLOOKUP($I1840,'taxon-match_2026-08-31'!$A$2:$N$122,6,FALSE),IF(_xlpm.x=0,"",_xlpm.x)))</f>
        <v/>
      </c>
      <c r="K1840" t="str">
        <f>IF($I1840="","",_xlfn.LET(_xlpm.x,VLOOKUP($I1840,'taxon-match_2026-08-31'!$A$2:$N$122,4,FALSE),IF(_xlpm.x=0,"",_xlpm.x)))</f>
        <v/>
      </c>
      <c r="L1840" t="str">
        <f>IF($I1840="","",_xlfn.LET(_xlpm.x,VLOOKUP($I1840,'taxon-match_2026-08-31'!$A$2:$N$122,7,FALSE),IF(_xlpm.x=0,"",_xlpm.x)))</f>
        <v/>
      </c>
      <c r="M1840" t="str">
        <f>IF($I1840="","",_xlfn.LET(_xlpm.x,VLOOKUP($I1840,'taxon-match_2026-08-31'!$A$2:$N$122,8,FALSE),IF(_xlpm.x=0,"",_xlpm.x)))</f>
        <v/>
      </c>
      <c r="N1840" t="str">
        <f>IF($I1840="","",_xlfn.LET(_xlpm.x,VLOOKUP($I1840,'taxon-match_2026-08-31'!$A$2:$N$122,9,FALSE),IF(_xlpm.x=0,"",_xlpm.x)))</f>
        <v/>
      </c>
      <c r="O1840" t="str">
        <f>IF($I1840="","",_xlfn.LET(_xlpm.x,VLOOKUP($I1840,'taxon-match_2026-08-31'!$A$2:$N$122,10,FALSE),IF(_xlpm.x=0,"",_xlpm.x)))</f>
        <v/>
      </c>
      <c r="P1840" t="str">
        <f>IF($I1840="","",_xlfn.LET(_xlpm.x,VLOOKUP($I1840,'taxon-match_2026-08-31'!$A$2:$N$122,11,FALSE),IF(_xlpm.x=0,"",_xlpm.x)))</f>
        <v/>
      </c>
      <c r="Q1840" t="str">
        <f>IF($I1840="","",_xlfn.LET(_xlpm.x,VLOOKUP($I1840,'taxon-match_2026-08-31'!$A$2:$N$122,12,FALSE),IF(_xlpm.x=0,"",_xlpm.x)))</f>
        <v/>
      </c>
      <c r="R1840" t="str">
        <f>IF($I1840="","",_xlfn.LET(_xlpm.x,VLOOKUP($I1840,'taxon-match_2026-08-31'!$A$2:$N$122,14,FALSE),IF(_xlpm.x=0,"",_xlpm.x)))</f>
        <v/>
      </c>
      <c r="T1840" s="69" t="s">
        <v>62</v>
      </c>
      <c r="U1840" s="69" t="s">
        <v>60</v>
      </c>
      <c r="X1840" t="str">
        <f>IF(T1840="","",_xlfn.LET(_xlpm.x,VLOOKUP(T1840,'Drop-down_menus'!$F$2:$G$16,2,FALSE),IF(_xlpm.x=0,"",_xlpm.x)))</f>
        <v>https://orcid.org/0000-0003-3696-4445</v>
      </c>
      <c r="Y1840" t="str">
        <f>IF(U1840="","",_xlfn.LET(_xlpm.x,VLOOKUP(U1840,'Drop-down_menus'!$F$2:$G$16,2,FALSE),IF(_xlpm.x=0,"",_xlpm.x)))</f>
        <v>https://orcid.org/0000-0002-9708-1761</v>
      </c>
      <c r="Z1840" t="str">
        <f>IF(V1840="","",_xlfn.LET(_xlpm.x,VLOOKUP(V1840,'Drop-down_menus'!$F$2:$G$16,2,FALSE),IF(_xlpm.x=0,"",_xlpm.x)))</f>
        <v/>
      </c>
      <c r="AA1840" t="str">
        <f>IF(W1840="","",_xlfn.LET(_xlpm.x,VLOOKUP(W1840,'Drop-down_menus'!$F$2:$G$16,2,FALSE),IF(_xlpm.x=0,"",_xlpm.x)))</f>
        <v/>
      </c>
      <c r="AB1840" t="s">
        <v>866</v>
      </c>
      <c r="AE1840" t="s">
        <v>867</v>
      </c>
      <c r="AH1840" s="70" t="s">
        <v>869</v>
      </c>
    </row>
    <row r="1841" spans="1:34" ht="15" hidden="1" x14ac:dyDescent="0.2">
      <c r="A1841" s="2" t="s">
        <v>441</v>
      </c>
      <c r="B1841">
        <v>5420</v>
      </c>
      <c r="C1841">
        <v>5537</v>
      </c>
      <c r="D1841" s="70" t="s">
        <v>878</v>
      </c>
      <c r="F1841" s="70"/>
      <c r="H1841" s="70"/>
      <c r="I1841" t="s">
        <v>2611</v>
      </c>
      <c r="J1841" t="str">
        <f>IF($I1841="","",_xlfn.LET(_xlpm.x,VLOOKUP($I1841,'taxon-match_2026-08-31'!$A$2:$N$122,6,FALSE),IF(_xlpm.x=0,"",_xlpm.x)))</f>
        <v/>
      </c>
      <c r="K1841" t="str">
        <f>IF($I1841="","",_xlfn.LET(_xlpm.x,VLOOKUP($I1841,'taxon-match_2026-08-31'!$A$2:$N$122,4,FALSE),IF(_xlpm.x=0,"",_xlpm.x)))</f>
        <v/>
      </c>
      <c r="L1841" t="str">
        <f>IF($I1841="","",_xlfn.LET(_xlpm.x,VLOOKUP($I1841,'taxon-match_2026-08-31'!$A$2:$N$122,7,FALSE),IF(_xlpm.x=0,"",_xlpm.x)))</f>
        <v/>
      </c>
      <c r="M1841" t="str">
        <f>IF($I1841="","",_xlfn.LET(_xlpm.x,VLOOKUP($I1841,'taxon-match_2026-08-31'!$A$2:$N$122,8,FALSE),IF(_xlpm.x=0,"",_xlpm.x)))</f>
        <v/>
      </c>
      <c r="N1841" t="str">
        <f>IF($I1841="","",_xlfn.LET(_xlpm.x,VLOOKUP($I1841,'taxon-match_2026-08-31'!$A$2:$N$122,9,FALSE),IF(_xlpm.x=0,"",_xlpm.x)))</f>
        <v/>
      </c>
      <c r="O1841" t="str">
        <f>IF($I1841="","",_xlfn.LET(_xlpm.x,VLOOKUP($I1841,'taxon-match_2026-08-31'!$A$2:$N$122,10,FALSE),IF(_xlpm.x=0,"",_xlpm.x)))</f>
        <v/>
      </c>
      <c r="P1841" t="str">
        <f>IF($I1841="","",_xlfn.LET(_xlpm.x,VLOOKUP($I1841,'taxon-match_2026-08-31'!$A$2:$N$122,11,FALSE),IF(_xlpm.x=0,"",_xlpm.x)))</f>
        <v/>
      </c>
      <c r="Q1841" t="str">
        <f>IF($I1841="","",_xlfn.LET(_xlpm.x,VLOOKUP($I1841,'taxon-match_2026-08-31'!$A$2:$N$122,12,FALSE),IF(_xlpm.x=0,"",_xlpm.x)))</f>
        <v/>
      </c>
      <c r="R1841" t="str">
        <f>IF($I1841="","",_xlfn.LET(_xlpm.x,VLOOKUP($I1841,'taxon-match_2026-08-31'!$A$2:$N$122,14,FALSE),IF(_xlpm.x=0,"",_xlpm.x)))</f>
        <v/>
      </c>
      <c r="T1841" s="69" t="s">
        <v>62</v>
      </c>
      <c r="U1841" s="69" t="s">
        <v>60</v>
      </c>
      <c r="X1841" t="str">
        <f>IF(T1841="","",_xlfn.LET(_xlpm.x,VLOOKUP(T1841,'Drop-down_menus'!$F$2:$G$16,2,FALSE),IF(_xlpm.x=0,"",_xlpm.x)))</f>
        <v>https://orcid.org/0000-0003-3696-4445</v>
      </c>
      <c r="Y1841" t="str">
        <f>IF(U1841="","",_xlfn.LET(_xlpm.x,VLOOKUP(U1841,'Drop-down_menus'!$F$2:$G$16,2,FALSE),IF(_xlpm.x=0,"",_xlpm.x)))</f>
        <v>https://orcid.org/0000-0002-9708-1761</v>
      </c>
      <c r="Z1841" t="str">
        <f>IF(V1841="","",_xlfn.LET(_xlpm.x,VLOOKUP(V1841,'Drop-down_menus'!$F$2:$G$16,2,FALSE),IF(_xlpm.x=0,"",_xlpm.x)))</f>
        <v/>
      </c>
      <c r="AA1841" t="str">
        <f>IF(W1841="","",_xlfn.LET(_xlpm.x,VLOOKUP(W1841,'Drop-down_menus'!$F$2:$G$16,2,FALSE),IF(_xlpm.x=0,"",_xlpm.x)))</f>
        <v/>
      </c>
      <c r="AB1841" t="s">
        <v>866</v>
      </c>
      <c r="AE1841" t="s">
        <v>867</v>
      </c>
      <c r="AH1841" s="69" t="s">
        <v>869</v>
      </c>
    </row>
    <row r="1842" spans="1:34" ht="15" hidden="1" x14ac:dyDescent="0.2">
      <c r="A1842" s="2" t="s">
        <v>441</v>
      </c>
      <c r="B1842">
        <v>5421</v>
      </c>
      <c r="C1842">
        <v>5538</v>
      </c>
      <c r="D1842" s="70" t="s">
        <v>878</v>
      </c>
      <c r="F1842" s="70"/>
      <c r="H1842" s="70"/>
      <c r="I1842" t="s">
        <v>2611</v>
      </c>
      <c r="J1842" t="str">
        <f>IF($I1842="","",_xlfn.LET(_xlpm.x,VLOOKUP($I1842,'taxon-match_2026-08-31'!$A$2:$N$122,6,FALSE),IF(_xlpm.x=0,"",_xlpm.x)))</f>
        <v/>
      </c>
      <c r="K1842" t="str">
        <f>IF($I1842="","",_xlfn.LET(_xlpm.x,VLOOKUP($I1842,'taxon-match_2026-08-31'!$A$2:$N$122,4,FALSE),IF(_xlpm.x=0,"",_xlpm.x)))</f>
        <v/>
      </c>
      <c r="L1842" t="str">
        <f>IF($I1842="","",_xlfn.LET(_xlpm.x,VLOOKUP($I1842,'taxon-match_2026-08-31'!$A$2:$N$122,7,FALSE),IF(_xlpm.x=0,"",_xlpm.x)))</f>
        <v/>
      </c>
      <c r="M1842" t="str">
        <f>IF($I1842="","",_xlfn.LET(_xlpm.x,VLOOKUP($I1842,'taxon-match_2026-08-31'!$A$2:$N$122,8,FALSE),IF(_xlpm.x=0,"",_xlpm.x)))</f>
        <v/>
      </c>
      <c r="N1842" t="str">
        <f>IF($I1842="","",_xlfn.LET(_xlpm.x,VLOOKUP($I1842,'taxon-match_2026-08-31'!$A$2:$N$122,9,FALSE),IF(_xlpm.x=0,"",_xlpm.x)))</f>
        <v/>
      </c>
      <c r="O1842" t="str">
        <f>IF($I1842="","",_xlfn.LET(_xlpm.x,VLOOKUP($I1842,'taxon-match_2026-08-31'!$A$2:$N$122,10,FALSE),IF(_xlpm.x=0,"",_xlpm.x)))</f>
        <v/>
      </c>
      <c r="P1842" t="str">
        <f>IF($I1842="","",_xlfn.LET(_xlpm.x,VLOOKUP($I1842,'taxon-match_2026-08-31'!$A$2:$N$122,11,FALSE),IF(_xlpm.x=0,"",_xlpm.x)))</f>
        <v/>
      </c>
      <c r="Q1842" t="str">
        <f>IF($I1842="","",_xlfn.LET(_xlpm.x,VLOOKUP($I1842,'taxon-match_2026-08-31'!$A$2:$N$122,12,FALSE),IF(_xlpm.x=0,"",_xlpm.x)))</f>
        <v/>
      </c>
      <c r="R1842" t="str">
        <f>IF($I1842="","",_xlfn.LET(_xlpm.x,VLOOKUP($I1842,'taxon-match_2026-08-31'!$A$2:$N$122,14,FALSE),IF(_xlpm.x=0,"",_xlpm.x)))</f>
        <v/>
      </c>
      <c r="T1842" s="69" t="s">
        <v>62</v>
      </c>
      <c r="U1842" s="69" t="s">
        <v>60</v>
      </c>
      <c r="X1842" t="str">
        <f>IF(T1842="","",_xlfn.LET(_xlpm.x,VLOOKUP(T1842,'Drop-down_menus'!$F$2:$G$16,2,FALSE),IF(_xlpm.x=0,"",_xlpm.x)))</f>
        <v>https://orcid.org/0000-0003-3696-4445</v>
      </c>
      <c r="Y1842" t="str">
        <f>IF(U1842="","",_xlfn.LET(_xlpm.x,VLOOKUP(U1842,'Drop-down_menus'!$F$2:$G$16,2,FALSE),IF(_xlpm.x=0,"",_xlpm.x)))</f>
        <v>https://orcid.org/0000-0002-9708-1761</v>
      </c>
      <c r="Z1842" t="str">
        <f>IF(V1842="","",_xlfn.LET(_xlpm.x,VLOOKUP(V1842,'Drop-down_menus'!$F$2:$G$16,2,FALSE),IF(_xlpm.x=0,"",_xlpm.x)))</f>
        <v/>
      </c>
      <c r="AA1842" t="str">
        <f>IF(W1842="","",_xlfn.LET(_xlpm.x,VLOOKUP(W1842,'Drop-down_menus'!$F$2:$G$16,2,FALSE),IF(_xlpm.x=0,"",_xlpm.x)))</f>
        <v/>
      </c>
      <c r="AB1842" t="s">
        <v>866</v>
      </c>
      <c r="AE1842" t="s">
        <v>867</v>
      </c>
      <c r="AH1842" s="70" t="s">
        <v>869</v>
      </c>
    </row>
    <row r="1843" spans="1:34" ht="15" hidden="1" x14ac:dyDescent="0.2">
      <c r="A1843" s="2" t="s">
        <v>475</v>
      </c>
      <c r="B1843">
        <v>5422</v>
      </c>
      <c r="C1843">
        <v>5539</v>
      </c>
      <c r="D1843" s="70" t="s">
        <v>878</v>
      </c>
      <c r="F1843" s="70"/>
      <c r="H1843" s="70"/>
      <c r="I1843" t="s">
        <v>2611</v>
      </c>
      <c r="J1843" t="str">
        <f>IF($I1843="","",_xlfn.LET(_xlpm.x,VLOOKUP($I1843,'taxon-match_2026-08-31'!$A$2:$N$122,6,FALSE),IF(_xlpm.x=0,"",_xlpm.x)))</f>
        <v/>
      </c>
      <c r="K1843" t="str">
        <f>IF($I1843="","",_xlfn.LET(_xlpm.x,VLOOKUP($I1843,'taxon-match_2026-08-31'!$A$2:$N$122,4,FALSE),IF(_xlpm.x=0,"",_xlpm.x)))</f>
        <v/>
      </c>
      <c r="L1843" t="str">
        <f>IF($I1843="","",_xlfn.LET(_xlpm.x,VLOOKUP($I1843,'taxon-match_2026-08-31'!$A$2:$N$122,7,FALSE),IF(_xlpm.x=0,"",_xlpm.x)))</f>
        <v/>
      </c>
      <c r="M1843" t="str">
        <f>IF($I1843="","",_xlfn.LET(_xlpm.x,VLOOKUP($I1843,'taxon-match_2026-08-31'!$A$2:$N$122,8,FALSE),IF(_xlpm.x=0,"",_xlpm.x)))</f>
        <v/>
      </c>
      <c r="N1843" t="str">
        <f>IF($I1843="","",_xlfn.LET(_xlpm.x,VLOOKUP($I1843,'taxon-match_2026-08-31'!$A$2:$N$122,9,FALSE),IF(_xlpm.x=0,"",_xlpm.x)))</f>
        <v/>
      </c>
      <c r="O1843" t="str">
        <f>IF($I1843="","",_xlfn.LET(_xlpm.x,VLOOKUP($I1843,'taxon-match_2026-08-31'!$A$2:$N$122,10,FALSE),IF(_xlpm.x=0,"",_xlpm.x)))</f>
        <v/>
      </c>
      <c r="P1843" t="str">
        <f>IF($I1843="","",_xlfn.LET(_xlpm.x,VLOOKUP($I1843,'taxon-match_2026-08-31'!$A$2:$N$122,11,FALSE),IF(_xlpm.x=0,"",_xlpm.x)))</f>
        <v/>
      </c>
      <c r="Q1843" t="str">
        <f>IF($I1843="","",_xlfn.LET(_xlpm.x,VLOOKUP($I1843,'taxon-match_2026-08-31'!$A$2:$N$122,12,FALSE),IF(_xlpm.x=0,"",_xlpm.x)))</f>
        <v/>
      </c>
      <c r="R1843" t="str">
        <f>IF($I1843="","",_xlfn.LET(_xlpm.x,VLOOKUP($I1843,'taxon-match_2026-08-31'!$A$2:$N$122,14,FALSE),IF(_xlpm.x=0,"",_xlpm.x)))</f>
        <v/>
      </c>
      <c r="T1843" s="69" t="s">
        <v>62</v>
      </c>
      <c r="U1843" s="69" t="s">
        <v>60</v>
      </c>
      <c r="X1843" t="str">
        <f>IF(T1843="","",_xlfn.LET(_xlpm.x,VLOOKUP(T1843,'Drop-down_menus'!$F$2:$G$16,2,FALSE),IF(_xlpm.x=0,"",_xlpm.x)))</f>
        <v>https://orcid.org/0000-0003-3696-4445</v>
      </c>
      <c r="Y1843" t="str">
        <f>IF(U1843="","",_xlfn.LET(_xlpm.x,VLOOKUP(U1843,'Drop-down_menus'!$F$2:$G$16,2,FALSE),IF(_xlpm.x=0,"",_xlpm.x)))</f>
        <v>https://orcid.org/0000-0002-9708-1761</v>
      </c>
      <c r="Z1843" t="str">
        <f>IF(V1843="","",_xlfn.LET(_xlpm.x,VLOOKUP(V1843,'Drop-down_menus'!$F$2:$G$16,2,FALSE),IF(_xlpm.x=0,"",_xlpm.x)))</f>
        <v/>
      </c>
      <c r="AA1843" t="str">
        <f>IF(W1843="","",_xlfn.LET(_xlpm.x,VLOOKUP(W1843,'Drop-down_menus'!$F$2:$G$16,2,FALSE),IF(_xlpm.x=0,"",_xlpm.x)))</f>
        <v/>
      </c>
      <c r="AB1843" t="s">
        <v>866</v>
      </c>
      <c r="AE1843" t="s">
        <v>867</v>
      </c>
      <c r="AH1843" s="70" t="s">
        <v>869</v>
      </c>
    </row>
    <row r="1844" spans="1:34" ht="15" hidden="1" x14ac:dyDescent="0.2">
      <c r="A1844" s="2" t="s">
        <v>489</v>
      </c>
      <c r="B1844">
        <v>5703</v>
      </c>
      <c r="C1844">
        <v>5540</v>
      </c>
      <c r="D1844" s="70" t="s">
        <v>878</v>
      </c>
      <c r="F1844" s="70"/>
      <c r="H1844" s="70"/>
      <c r="I1844" t="s">
        <v>2611</v>
      </c>
      <c r="J1844" t="str">
        <f>IF($I1844="","",_xlfn.LET(_xlpm.x,VLOOKUP($I1844,'taxon-match_2026-08-31'!$A$2:$N$122,6,FALSE),IF(_xlpm.x=0,"",_xlpm.x)))</f>
        <v/>
      </c>
      <c r="K1844" t="str">
        <f>IF($I1844="","",_xlfn.LET(_xlpm.x,VLOOKUP($I1844,'taxon-match_2026-08-31'!$A$2:$N$122,4,FALSE),IF(_xlpm.x=0,"",_xlpm.x)))</f>
        <v/>
      </c>
      <c r="L1844" t="str">
        <f>IF($I1844="","",_xlfn.LET(_xlpm.x,VLOOKUP($I1844,'taxon-match_2026-08-31'!$A$2:$N$122,7,FALSE),IF(_xlpm.x=0,"",_xlpm.x)))</f>
        <v/>
      </c>
      <c r="M1844" t="str">
        <f>IF($I1844="","",_xlfn.LET(_xlpm.x,VLOOKUP($I1844,'taxon-match_2026-08-31'!$A$2:$N$122,8,FALSE),IF(_xlpm.x=0,"",_xlpm.x)))</f>
        <v/>
      </c>
      <c r="N1844" t="str">
        <f>IF($I1844="","",_xlfn.LET(_xlpm.x,VLOOKUP($I1844,'taxon-match_2026-08-31'!$A$2:$N$122,9,FALSE),IF(_xlpm.x=0,"",_xlpm.x)))</f>
        <v/>
      </c>
      <c r="O1844" t="str">
        <f>IF($I1844="","",_xlfn.LET(_xlpm.x,VLOOKUP($I1844,'taxon-match_2026-08-31'!$A$2:$N$122,10,FALSE),IF(_xlpm.x=0,"",_xlpm.x)))</f>
        <v/>
      </c>
      <c r="P1844" t="str">
        <f>IF($I1844="","",_xlfn.LET(_xlpm.x,VLOOKUP($I1844,'taxon-match_2026-08-31'!$A$2:$N$122,11,FALSE),IF(_xlpm.x=0,"",_xlpm.x)))</f>
        <v/>
      </c>
      <c r="Q1844" t="str">
        <f>IF($I1844="","",_xlfn.LET(_xlpm.x,VLOOKUP($I1844,'taxon-match_2026-08-31'!$A$2:$N$122,12,FALSE),IF(_xlpm.x=0,"",_xlpm.x)))</f>
        <v/>
      </c>
      <c r="R1844" t="str">
        <f>IF($I1844="","",_xlfn.LET(_xlpm.x,VLOOKUP($I1844,'taxon-match_2026-08-31'!$A$2:$N$122,14,FALSE),IF(_xlpm.x=0,"",_xlpm.x)))</f>
        <v/>
      </c>
      <c r="T1844" s="69" t="s">
        <v>62</v>
      </c>
      <c r="U1844" s="69" t="s">
        <v>60</v>
      </c>
      <c r="X1844" t="str">
        <f>IF(T1844="","",_xlfn.LET(_xlpm.x,VLOOKUP(T1844,'Drop-down_menus'!$F$2:$G$16,2,FALSE),IF(_xlpm.x=0,"",_xlpm.x)))</f>
        <v>https://orcid.org/0000-0003-3696-4445</v>
      </c>
      <c r="Y1844" t="str">
        <f>IF(U1844="","",_xlfn.LET(_xlpm.x,VLOOKUP(U1844,'Drop-down_menus'!$F$2:$G$16,2,FALSE),IF(_xlpm.x=0,"",_xlpm.x)))</f>
        <v>https://orcid.org/0000-0002-9708-1761</v>
      </c>
      <c r="Z1844" t="str">
        <f>IF(V1844="","",_xlfn.LET(_xlpm.x,VLOOKUP(V1844,'Drop-down_menus'!$F$2:$G$16,2,FALSE),IF(_xlpm.x=0,"",_xlpm.x)))</f>
        <v/>
      </c>
      <c r="AA1844" t="str">
        <f>IF(W1844="","",_xlfn.LET(_xlpm.x,VLOOKUP(W1844,'Drop-down_menus'!$F$2:$G$16,2,FALSE),IF(_xlpm.x=0,"",_xlpm.x)))</f>
        <v/>
      </c>
      <c r="AB1844" t="s">
        <v>866</v>
      </c>
      <c r="AE1844" t="s">
        <v>867</v>
      </c>
      <c r="AH1844" s="70" t="s">
        <v>869</v>
      </c>
    </row>
    <row r="1845" spans="1:34" ht="15" hidden="1" x14ac:dyDescent="0.2">
      <c r="A1845" s="2" t="s">
        <v>489</v>
      </c>
      <c r="B1845">
        <v>5704</v>
      </c>
      <c r="C1845">
        <v>5541</v>
      </c>
      <c r="D1845" s="70" t="s">
        <v>878</v>
      </c>
      <c r="F1845" s="70"/>
      <c r="H1845" s="70"/>
      <c r="I1845" t="s">
        <v>2611</v>
      </c>
      <c r="J1845" t="str">
        <f>IF($I1845="","",_xlfn.LET(_xlpm.x,VLOOKUP($I1845,'taxon-match_2026-08-31'!$A$2:$N$122,6,FALSE),IF(_xlpm.x=0,"",_xlpm.x)))</f>
        <v/>
      </c>
      <c r="K1845" t="str">
        <f>IF($I1845="","",_xlfn.LET(_xlpm.x,VLOOKUP($I1845,'taxon-match_2026-08-31'!$A$2:$N$122,4,FALSE),IF(_xlpm.x=0,"",_xlpm.x)))</f>
        <v/>
      </c>
      <c r="L1845" t="str">
        <f>IF($I1845="","",_xlfn.LET(_xlpm.x,VLOOKUP($I1845,'taxon-match_2026-08-31'!$A$2:$N$122,7,FALSE),IF(_xlpm.x=0,"",_xlpm.x)))</f>
        <v/>
      </c>
      <c r="M1845" t="str">
        <f>IF($I1845="","",_xlfn.LET(_xlpm.x,VLOOKUP($I1845,'taxon-match_2026-08-31'!$A$2:$N$122,8,FALSE),IF(_xlpm.x=0,"",_xlpm.x)))</f>
        <v/>
      </c>
      <c r="N1845" t="str">
        <f>IF($I1845="","",_xlfn.LET(_xlpm.x,VLOOKUP($I1845,'taxon-match_2026-08-31'!$A$2:$N$122,9,FALSE),IF(_xlpm.x=0,"",_xlpm.x)))</f>
        <v/>
      </c>
      <c r="O1845" t="str">
        <f>IF($I1845="","",_xlfn.LET(_xlpm.x,VLOOKUP($I1845,'taxon-match_2026-08-31'!$A$2:$N$122,10,FALSE),IF(_xlpm.x=0,"",_xlpm.x)))</f>
        <v/>
      </c>
      <c r="P1845" t="str">
        <f>IF($I1845="","",_xlfn.LET(_xlpm.x,VLOOKUP($I1845,'taxon-match_2026-08-31'!$A$2:$N$122,11,FALSE),IF(_xlpm.x=0,"",_xlpm.x)))</f>
        <v/>
      </c>
      <c r="Q1845" t="str">
        <f>IF($I1845="","",_xlfn.LET(_xlpm.x,VLOOKUP($I1845,'taxon-match_2026-08-31'!$A$2:$N$122,12,FALSE),IF(_xlpm.x=0,"",_xlpm.x)))</f>
        <v/>
      </c>
      <c r="R1845" t="str">
        <f>IF($I1845="","",_xlfn.LET(_xlpm.x,VLOOKUP($I1845,'taxon-match_2026-08-31'!$A$2:$N$122,14,FALSE),IF(_xlpm.x=0,"",_xlpm.x)))</f>
        <v/>
      </c>
      <c r="T1845" s="69" t="s">
        <v>62</v>
      </c>
      <c r="U1845" s="69" t="s">
        <v>60</v>
      </c>
      <c r="X1845" t="str">
        <f>IF(T1845="","",_xlfn.LET(_xlpm.x,VLOOKUP(T1845,'Drop-down_menus'!$F$2:$G$16,2,FALSE),IF(_xlpm.x=0,"",_xlpm.x)))</f>
        <v>https://orcid.org/0000-0003-3696-4445</v>
      </c>
      <c r="Y1845" t="str">
        <f>IF(U1845="","",_xlfn.LET(_xlpm.x,VLOOKUP(U1845,'Drop-down_menus'!$F$2:$G$16,2,FALSE),IF(_xlpm.x=0,"",_xlpm.x)))</f>
        <v>https://orcid.org/0000-0002-9708-1761</v>
      </c>
      <c r="Z1845" t="str">
        <f>IF(V1845="","",_xlfn.LET(_xlpm.x,VLOOKUP(V1845,'Drop-down_menus'!$F$2:$G$16,2,FALSE),IF(_xlpm.x=0,"",_xlpm.x)))</f>
        <v/>
      </c>
      <c r="AA1845" t="str">
        <f>IF(W1845="","",_xlfn.LET(_xlpm.x,VLOOKUP(W1845,'Drop-down_menus'!$F$2:$G$16,2,FALSE),IF(_xlpm.x=0,"",_xlpm.x)))</f>
        <v/>
      </c>
      <c r="AB1845" t="s">
        <v>866</v>
      </c>
      <c r="AE1845" t="s">
        <v>867</v>
      </c>
      <c r="AH1845" s="69" t="s">
        <v>869</v>
      </c>
    </row>
    <row r="1846" spans="1:34" ht="15" hidden="1" x14ac:dyDescent="0.2">
      <c r="A1846" s="2" t="s">
        <v>489</v>
      </c>
      <c r="B1846">
        <v>5705</v>
      </c>
      <c r="C1846">
        <v>5564</v>
      </c>
      <c r="D1846" s="70" t="s">
        <v>878</v>
      </c>
      <c r="F1846" s="70"/>
      <c r="H1846" s="70"/>
      <c r="I1846" t="s">
        <v>2611</v>
      </c>
      <c r="J1846" t="str">
        <f>IF($I1846="","",_xlfn.LET(_xlpm.x,VLOOKUP($I1846,'taxon-match_2026-08-31'!$A$2:$N$122,6,FALSE),IF(_xlpm.x=0,"",_xlpm.x)))</f>
        <v/>
      </c>
      <c r="K1846" t="str">
        <f>IF($I1846="","",_xlfn.LET(_xlpm.x,VLOOKUP($I1846,'taxon-match_2026-08-31'!$A$2:$N$122,4,FALSE),IF(_xlpm.x=0,"",_xlpm.x)))</f>
        <v/>
      </c>
      <c r="L1846" t="str">
        <f>IF($I1846="","",_xlfn.LET(_xlpm.x,VLOOKUP($I1846,'taxon-match_2026-08-31'!$A$2:$N$122,7,FALSE),IF(_xlpm.x=0,"",_xlpm.x)))</f>
        <v/>
      </c>
      <c r="M1846" t="str">
        <f>IF($I1846="","",_xlfn.LET(_xlpm.x,VLOOKUP($I1846,'taxon-match_2026-08-31'!$A$2:$N$122,8,FALSE),IF(_xlpm.x=0,"",_xlpm.x)))</f>
        <v/>
      </c>
      <c r="N1846" t="str">
        <f>IF($I1846="","",_xlfn.LET(_xlpm.x,VLOOKUP($I1846,'taxon-match_2026-08-31'!$A$2:$N$122,9,FALSE),IF(_xlpm.x=0,"",_xlpm.x)))</f>
        <v/>
      </c>
      <c r="O1846" t="str">
        <f>IF($I1846="","",_xlfn.LET(_xlpm.x,VLOOKUP($I1846,'taxon-match_2026-08-31'!$A$2:$N$122,10,FALSE),IF(_xlpm.x=0,"",_xlpm.x)))</f>
        <v/>
      </c>
      <c r="P1846" t="str">
        <f>IF($I1846="","",_xlfn.LET(_xlpm.x,VLOOKUP($I1846,'taxon-match_2026-08-31'!$A$2:$N$122,11,FALSE),IF(_xlpm.x=0,"",_xlpm.x)))</f>
        <v/>
      </c>
      <c r="Q1846" t="str">
        <f>IF($I1846="","",_xlfn.LET(_xlpm.x,VLOOKUP($I1846,'taxon-match_2026-08-31'!$A$2:$N$122,12,FALSE),IF(_xlpm.x=0,"",_xlpm.x)))</f>
        <v/>
      </c>
      <c r="R1846" t="str">
        <f>IF($I1846="","",_xlfn.LET(_xlpm.x,VLOOKUP($I1846,'taxon-match_2026-08-31'!$A$2:$N$122,14,FALSE),IF(_xlpm.x=0,"",_xlpm.x)))</f>
        <v/>
      </c>
      <c r="T1846" s="69" t="s">
        <v>62</v>
      </c>
      <c r="U1846" s="69" t="s">
        <v>60</v>
      </c>
      <c r="X1846" t="str">
        <f>IF(T1846="","",_xlfn.LET(_xlpm.x,VLOOKUP(T1846,'Drop-down_menus'!$F$2:$G$16,2,FALSE),IF(_xlpm.x=0,"",_xlpm.x)))</f>
        <v>https://orcid.org/0000-0003-3696-4445</v>
      </c>
      <c r="Y1846" t="str">
        <f>IF(U1846="","",_xlfn.LET(_xlpm.x,VLOOKUP(U1846,'Drop-down_menus'!$F$2:$G$16,2,FALSE),IF(_xlpm.x=0,"",_xlpm.x)))</f>
        <v>https://orcid.org/0000-0002-9708-1761</v>
      </c>
      <c r="Z1846" t="str">
        <f>IF(V1846="","",_xlfn.LET(_xlpm.x,VLOOKUP(V1846,'Drop-down_menus'!$F$2:$G$16,2,FALSE),IF(_xlpm.x=0,"",_xlpm.x)))</f>
        <v/>
      </c>
      <c r="AA1846" t="str">
        <f>IF(W1846="","",_xlfn.LET(_xlpm.x,VLOOKUP(W1846,'Drop-down_menus'!$F$2:$G$16,2,FALSE),IF(_xlpm.x=0,"",_xlpm.x)))</f>
        <v/>
      </c>
      <c r="AB1846" t="s">
        <v>866</v>
      </c>
      <c r="AE1846" t="s">
        <v>867</v>
      </c>
      <c r="AH1846" s="70" t="s">
        <v>869</v>
      </c>
    </row>
    <row r="1847" spans="1:34" ht="15" hidden="1" x14ac:dyDescent="0.2">
      <c r="A1847" s="2" t="s">
        <v>257</v>
      </c>
      <c r="B1847">
        <v>1896</v>
      </c>
      <c r="C1847">
        <v>5565</v>
      </c>
      <c r="D1847" s="70" t="s">
        <v>878</v>
      </c>
      <c r="F1847" s="70"/>
      <c r="H1847" s="70"/>
      <c r="I1847" t="s">
        <v>2611</v>
      </c>
      <c r="J1847" t="str">
        <f>IF($I1847="","",_xlfn.LET(_xlpm.x,VLOOKUP($I1847,'taxon-match_2026-08-31'!$A$2:$N$122,6,FALSE),IF(_xlpm.x=0,"",_xlpm.x)))</f>
        <v/>
      </c>
      <c r="K1847" t="str">
        <f>IF($I1847="","",_xlfn.LET(_xlpm.x,VLOOKUP($I1847,'taxon-match_2026-08-31'!$A$2:$N$122,4,FALSE),IF(_xlpm.x=0,"",_xlpm.x)))</f>
        <v/>
      </c>
      <c r="L1847" t="str">
        <f>IF($I1847="","",_xlfn.LET(_xlpm.x,VLOOKUP($I1847,'taxon-match_2026-08-31'!$A$2:$N$122,7,FALSE),IF(_xlpm.x=0,"",_xlpm.x)))</f>
        <v/>
      </c>
      <c r="M1847" t="str">
        <f>IF($I1847="","",_xlfn.LET(_xlpm.x,VLOOKUP($I1847,'taxon-match_2026-08-31'!$A$2:$N$122,8,FALSE),IF(_xlpm.x=0,"",_xlpm.x)))</f>
        <v/>
      </c>
      <c r="N1847" t="str">
        <f>IF($I1847="","",_xlfn.LET(_xlpm.x,VLOOKUP($I1847,'taxon-match_2026-08-31'!$A$2:$N$122,9,FALSE),IF(_xlpm.x=0,"",_xlpm.x)))</f>
        <v/>
      </c>
      <c r="O1847" t="str">
        <f>IF($I1847="","",_xlfn.LET(_xlpm.x,VLOOKUP($I1847,'taxon-match_2026-08-31'!$A$2:$N$122,10,FALSE),IF(_xlpm.x=0,"",_xlpm.x)))</f>
        <v/>
      </c>
      <c r="P1847" t="str">
        <f>IF($I1847="","",_xlfn.LET(_xlpm.x,VLOOKUP($I1847,'taxon-match_2026-08-31'!$A$2:$N$122,11,FALSE),IF(_xlpm.x=0,"",_xlpm.x)))</f>
        <v/>
      </c>
      <c r="Q1847" t="str">
        <f>IF($I1847="","",_xlfn.LET(_xlpm.x,VLOOKUP($I1847,'taxon-match_2026-08-31'!$A$2:$N$122,12,FALSE),IF(_xlpm.x=0,"",_xlpm.x)))</f>
        <v/>
      </c>
      <c r="R1847" t="str">
        <f>IF($I1847="","",_xlfn.LET(_xlpm.x,VLOOKUP($I1847,'taxon-match_2026-08-31'!$A$2:$N$122,14,FALSE),IF(_xlpm.x=0,"",_xlpm.x)))</f>
        <v/>
      </c>
      <c r="T1847" s="69" t="s">
        <v>62</v>
      </c>
      <c r="U1847" s="69" t="s">
        <v>60</v>
      </c>
      <c r="X1847" t="str">
        <f>IF(T1847="","",_xlfn.LET(_xlpm.x,VLOOKUP(T1847,'Drop-down_menus'!$F$2:$G$16,2,FALSE),IF(_xlpm.x=0,"",_xlpm.x)))</f>
        <v>https://orcid.org/0000-0003-3696-4445</v>
      </c>
      <c r="Y1847" t="str">
        <f>IF(U1847="","",_xlfn.LET(_xlpm.x,VLOOKUP(U1847,'Drop-down_menus'!$F$2:$G$16,2,FALSE),IF(_xlpm.x=0,"",_xlpm.x)))</f>
        <v>https://orcid.org/0000-0002-9708-1761</v>
      </c>
      <c r="Z1847" t="str">
        <f>IF(V1847="","",_xlfn.LET(_xlpm.x,VLOOKUP(V1847,'Drop-down_menus'!$F$2:$G$16,2,FALSE),IF(_xlpm.x=0,"",_xlpm.x)))</f>
        <v/>
      </c>
      <c r="AA1847" t="str">
        <f>IF(W1847="","",_xlfn.LET(_xlpm.x,VLOOKUP(W1847,'Drop-down_menus'!$F$2:$G$16,2,FALSE),IF(_xlpm.x=0,"",_xlpm.x)))</f>
        <v/>
      </c>
      <c r="AB1847" t="s">
        <v>866</v>
      </c>
      <c r="AE1847" t="s">
        <v>867</v>
      </c>
      <c r="AH1847" s="70" t="s">
        <v>869</v>
      </c>
    </row>
    <row r="1848" spans="1:34" ht="15" hidden="1" x14ac:dyDescent="0.2">
      <c r="A1848" s="2" t="s">
        <v>257</v>
      </c>
      <c r="B1848">
        <v>1897</v>
      </c>
      <c r="C1848">
        <v>5566</v>
      </c>
      <c r="D1848" s="70" t="s">
        <v>878</v>
      </c>
      <c r="F1848" s="70"/>
      <c r="H1848" s="70"/>
      <c r="I1848" t="s">
        <v>2611</v>
      </c>
      <c r="J1848" t="str">
        <f>IF($I1848="","",_xlfn.LET(_xlpm.x,VLOOKUP($I1848,'taxon-match_2026-08-31'!$A$2:$N$122,6,FALSE),IF(_xlpm.x=0,"",_xlpm.x)))</f>
        <v/>
      </c>
      <c r="K1848" t="str">
        <f>IF($I1848="","",_xlfn.LET(_xlpm.x,VLOOKUP($I1848,'taxon-match_2026-08-31'!$A$2:$N$122,4,FALSE),IF(_xlpm.x=0,"",_xlpm.x)))</f>
        <v/>
      </c>
      <c r="L1848" t="str">
        <f>IF($I1848="","",_xlfn.LET(_xlpm.x,VLOOKUP($I1848,'taxon-match_2026-08-31'!$A$2:$N$122,7,FALSE),IF(_xlpm.x=0,"",_xlpm.x)))</f>
        <v/>
      </c>
      <c r="M1848" t="str">
        <f>IF($I1848="","",_xlfn.LET(_xlpm.x,VLOOKUP($I1848,'taxon-match_2026-08-31'!$A$2:$N$122,8,FALSE),IF(_xlpm.x=0,"",_xlpm.x)))</f>
        <v/>
      </c>
      <c r="N1848" t="str">
        <f>IF($I1848="","",_xlfn.LET(_xlpm.x,VLOOKUP($I1848,'taxon-match_2026-08-31'!$A$2:$N$122,9,FALSE),IF(_xlpm.x=0,"",_xlpm.x)))</f>
        <v/>
      </c>
      <c r="O1848" t="str">
        <f>IF($I1848="","",_xlfn.LET(_xlpm.x,VLOOKUP($I1848,'taxon-match_2026-08-31'!$A$2:$N$122,10,FALSE),IF(_xlpm.x=0,"",_xlpm.x)))</f>
        <v/>
      </c>
      <c r="P1848" t="str">
        <f>IF($I1848="","",_xlfn.LET(_xlpm.x,VLOOKUP($I1848,'taxon-match_2026-08-31'!$A$2:$N$122,11,FALSE),IF(_xlpm.x=0,"",_xlpm.x)))</f>
        <v/>
      </c>
      <c r="Q1848" t="str">
        <f>IF($I1848="","",_xlfn.LET(_xlpm.x,VLOOKUP($I1848,'taxon-match_2026-08-31'!$A$2:$N$122,12,FALSE),IF(_xlpm.x=0,"",_xlpm.x)))</f>
        <v/>
      </c>
      <c r="R1848" t="str">
        <f>IF($I1848="","",_xlfn.LET(_xlpm.x,VLOOKUP($I1848,'taxon-match_2026-08-31'!$A$2:$N$122,14,FALSE),IF(_xlpm.x=0,"",_xlpm.x)))</f>
        <v/>
      </c>
      <c r="T1848" s="69" t="s">
        <v>62</v>
      </c>
      <c r="U1848" s="69" t="s">
        <v>60</v>
      </c>
      <c r="X1848" t="str">
        <f>IF(T1848="","",_xlfn.LET(_xlpm.x,VLOOKUP(T1848,'Drop-down_menus'!$F$2:$G$16,2,FALSE),IF(_xlpm.x=0,"",_xlpm.x)))</f>
        <v>https://orcid.org/0000-0003-3696-4445</v>
      </c>
      <c r="Y1848" t="str">
        <f>IF(U1848="","",_xlfn.LET(_xlpm.x,VLOOKUP(U1848,'Drop-down_menus'!$F$2:$G$16,2,FALSE),IF(_xlpm.x=0,"",_xlpm.x)))</f>
        <v>https://orcid.org/0000-0002-9708-1761</v>
      </c>
      <c r="Z1848" t="str">
        <f>IF(V1848="","",_xlfn.LET(_xlpm.x,VLOOKUP(V1848,'Drop-down_menus'!$F$2:$G$16,2,FALSE),IF(_xlpm.x=0,"",_xlpm.x)))</f>
        <v/>
      </c>
      <c r="AA1848" t="str">
        <f>IF(W1848="","",_xlfn.LET(_xlpm.x,VLOOKUP(W1848,'Drop-down_menus'!$F$2:$G$16,2,FALSE),IF(_xlpm.x=0,"",_xlpm.x)))</f>
        <v/>
      </c>
      <c r="AB1848" t="s">
        <v>866</v>
      </c>
      <c r="AE1848" t="s">
        <v>867</v>
      </c>
      <c r="AH1848" s="70" t="s">
        <v>869</v>
      </c>
    </row>
    <row r="1849" spans="1:34" ht="15" hidden="1" x14ac:dyDescent="0.2">
      <c r="A1849" s="2" t="s">
        <v>257</v>
      </c>
      <c r="B1849">
        <v>1898</v>
      </c>
      <c r="C1849">
        <v>5567</v>
      </c>
      <c r="D1849" s="70" t="s">
        <v>878</v>
      </c>
      <c r="F1849" s="70"/>
      <c r="H1849" s="70"/>
      <c r="I1849" t="s">
        <v>2611</v>
      </c>
      <c r="J1849" t="str">
        <f>IF($I1849="","",_xlfn.LET(_xlpm.x,VLOOKUP($I1849,'taxon-match_2026-08-31'!$A$2:$N$122,6,FALSE),IF(_xlpm.x=0,"",_xlpm.x)))</f>
        <v/>
      </c>
      <c r="K1849" t="str">
        <f>IF($I1849="","",_xlfn.LET(_xlpm.x,VLOOKUP($I1849,'taxon-match_2026-08-31'!$A$2:$N$122,4,FALSE),IF(_xlpm.x=0,"",_xlpm.x)))</f>
        <v/>
      </c>
      <c r="L1849" t="str">
        <f>IF($I1849="","",_xlfn.LET(_xlpm.x,VLOOKUP($I1849,'taxon-match_2026-08-31'!$A$2:$N$122,7,FALSE),IF(_xlpm.x=0,"",_xlpm.x)))</f>
        <v/>
      </c>
      <c r="M1849" t="str">
        <f>IF($I1849="","",_xlfn.LET(_xlpm.x,VLOOKUP($I1849,'taxon-match_2026-08-31'!$A$2:$N$122,8,FALSE),IF(_xlpm.x=0,"",_xlpm.x)))</f>
        <v/>
      </c>
      <c r="N1849" t="str">
        <f>IF($I1849="","",_xlfn.LET(_xlpm.x,VLOOKUP($I1849,'taxon-match_2026-08-31'!$A$2:$N$122,9,FALSE),IF(_xlpm.x=0,"",_xlpm.x)))</f>
        <v/>
      </c>
      <c r="O1849" t="str">
        <f>IF($I1849="","",_xlfn.LET(_xlpm.x,VLOOKUP($I1849,'taxon-match_2026-08-31'!$A$2:$N$122,10,FALSE),IF(_xlpm.x=0,"",_xlpm.x)))</f>
        <v/>
      </c>
      <c r="P1849" t="str">
        <f>IF($I1849="","",_xlfn.LET(_xlpm.x,VLOOKUP($I1849,'taxon-match_2026-08-31'!$A$2:$N$122,11,FALSE),IF(_xlpm.x=0,"",_xlpm.x)))</f>
        <v/>
      </c>
      <c r="Q1849" t="str">
        <f>IF($I1849="","",_xlfn.LET(_xlpm.x,VLOOKUP($I1849,'taxon-match_2026-08-31'!$A$2:$N$122,12,FALSE),IF(_xlpm.x=0,"",_xlpm.x)))</f>
        <v/>
      </c>
      <c r="R1849" t="str">
        <f>IF($I1849="","",_xlfn.LET(_xlpm.x,VLOOKUP($I1849,'taxon-match_2026-08-31'!$A$2:$N$122,14,FALSE),IF(_xlpm.x=0,"",_xlpm.x)))</f>
        <v/>
      </c>
      <c r="T1849" s="69" t="s">
        <v>62</v>
      </c>
      <c r="U1849" s="69" t="s">
        <v>60</v>
      </c>
      <c r="X1849" t="str">
        <f>IF(T1849="","",_xlfn.LET(_xlpm.x,VLOOKUP(T1849,'Drop-down_menus'!$F$2:$G$16,2,FALSE),IF(_xlpm.x=0,"",_xlpm.x)))</f>
        <v>https://orcid.org/0000-0003-3696-4445</v>
      </c>
      <c r="Y1849" t="str">
        <f>IF(U1849="","",_xlfn.LET(_xlpm.x,VLOOKUP(U1849,'Drop-down_menus'!$F$2:$G$16,2,FALSE),IF(_xlpm.x=0,"",_xlpm.x)))</f>
        <v>https://orcid.org/0000-0002-9708-1761</v>
      </c>
      <c r="Z1849" t="str">
        <f>IF(V1849="","",_xlfn.LET(_xlpm.x,VLOOKUP(V1849,'Drop-down_menus'!$F$2:$G$16,2,FALSE),IF(_xlpm.x=0,"",_xlpm.x)))</f>
        <v/>
      </c>
      <c r="AA1849" t="str">
        <f>IF(W1849="","",_xlfn.LET(_xlpm.x,VLOOKUP(W1849,'Drop-down_menus'!$F$2:$G$16,2,FALSE),IF(_xlpm.x=0,"",_xlpm.x)))</f>
        <v/>
      </c>
      <c r="AB1849" t="s">
        <v>866</v>
      </c>
      <c r="AE1849" t="s">
        <v>867</v>
      </c>
      <c r="AH1849" s="70" t="s">
        <v>869</v>
      </c>
    </row>
    <row r="1850" spans="1:34" ht="15" hidden="1" x14ac:dyDescent="0.2">
      <c r="A1850" s="2" t="s">
        <v>181</v>
      </c>
      <c r="B1850">
        <v>1092</v>
      </c>
      <c r="C1850">
        <v>5568</v>
      </c>
      <c r="D1850" s="69" t="s">
        <v>700</v>
      </c>
      <c r="F1850" s="70" t="s">
        <v>1950</v>
      </c>
      <c r="H1850" s="70" t="s">
        <v>1950</v>
      </c>
      <c r="I1850" t="s">
        <v>1950</v>
      </c>
      <c r="J1850" t="str">
        <f>IF($I1850="","",_xlfn.LET(_xlpm.x,VLOOKUP($I1850,'taxon-match_2026-08-31'!$A$2:$N$122,6,FALSE),IF(_xlpm.x=0,"",_xlpm.x)))</f>
        <v>Dana, 1852</v>
      </c>
      <c r="K1850" t="str">
        <f>IF($I1850="","",_xlfn.LET(_xlpm.x,VLOOKUP($I1850,'taxon-match_2026-08-31'!$A$2:$N$122,4,FALSE),IF(_xlpm.x=0,"",_xlpm.x)))</f>
        <v>urn:lsid:marinespecies.org:taxname:118276</v>
      </c>
      <c r="L1850" t="str">
        <f>IF($I1850="","",_xlfn.LET(_xlpm.x,VLOOKUP($I1850,'taxon-match_2026-08-31'!$A$2:$N$122,7,FALSE),IF(_xlpm.x=0,"",_xlpm.x)))</f>
        <v>Animalia</v>
      </c>
      <c r="M1850" t="str">
        <f>IF($I1850="","",_xlfn.LET(_xlpm.x,VLOOKUP($I1850,'taxon-match_2026-08-31'!$A$2:$N$122,8,FALSE),IF(_xlpm.x=0,"",_xlpm.x)))</f>
        <v>Arthropoda</v>
      </c>
      <c r="N1850" t="str">
        <f>IF($I1850="","",_xlfn.LET(_xlpm.x,VLOOKUP($I1850,'taxon-match_2026-08-31'!$A$2:$N$122,9,FALSE),IF(_xlpm.x=0,"",_xlpm.x)))</f>
        <v>Malacostraca</v>
      </c>
      <c r="O1850" t="str">
        <f>IF($I1850="","",_xlfn.LET(_xlpm.x,VLOOKUP($I1850,'taxon-match_2026-08-31'!$A$2:$N$122,10,FALSE),IF(_xlpm.x=0,"",_xlpm.x)))</f>
        <v>Isopoda</v>
      </c>
      <c r="P1850" t="str">
        <f>IF($I1850="","",_xlfn.LET(_xlpm.x,VLOOKUP($I1850,'taxon-match_2026-08-31'!$A$2:$N$122,11,FALSE),IF(_xlpm.x=0,"",_xlpm.x)))</f>
        <v>Serolidae</v>
      </c>
      <c r="Q1850" t="str">
        <f>IF($I1850="","",_xlfn.LET(_xlpm.x,VLOOKUP($I1850,'taxon-match_2026-08-31'!$A$2:$N$122,12,FALSE),IF(_xlpm.x=0,"",_xlpm.x)))</f>
        <v/>
      </c>
      <c r="R1850" t="str">
        <f>IF($I1850="","",_xlfn.LET(_xlpm.x,VLOOKUP($I1850,'taxon-match_2026-08-31'!$A$2:$N$122,14,FALSE),IF(_xlpm.x=0,"",_xlpm.x)))</f>
        <v/>
      </c>
      <c r="S1850" s="2" t="s">
        <v>2360</v>
      </c>
      <c r="T1850" s="69" t="s">
        <v>62</v>
      </c>
      <c r="U1850" s="69" t="s">
        <v>60</v>
      </c>
      <c r="X1850" t="str">
        <f>IF(T1850="","",_xlfn.LET(_xlpm.x,VLOOKUP(T1850,'Drop-down_menus'!$F$2:$G$16,2,FALSE),IF(_xlpm.x=0,"",_xlpm.x)))</f>
        <v>https://orcid.org/0000-0003-3696-4445</v>
      </c>
      <c r="Y1850" t="str">
        <f>IF(U1850="","",_xlfn.LET(_xlpm.x,VLOOKUP(U1850,'Drop-down_menus'!$F$2:$G$16,2,FALSE),IF(_xlpm.x=0,"",_xlpm.x)))</f>
        <v>https://orcid.org/0000-0002-9708-1761</v>
      </c>
      <c r="Z1850" t="str">
        <f>IF(V1850="","",_xlfn.LET(_xlpm.x,VLOOKUP(V1850,'Drop-down_menus'!$F$2:$G$16,2,FALSE),IF(_xlpm.x=0,"",_xlpm.x)))</f>
        <v/>
      </c>
      <c r="AA1850" t="str">
        <f>IF(W1850="","",_xlfn.LET(_xlpm.x,VLOOKUP(W1850,'Drop-down_menus'!$F$2:$G$16,2,FALSE),IF(_xlpm.x=0,"",_xlpm.x)))</f>
        <v/>
      </c>
      <c r="AB1850" t="s">
        <v>866</v>
      </c>
      <c r="AE1850" t="s">
        <v>867</v>
      </c>
      <c r="AH1850" s="70" t="s">
        <v>869</v>
      </c>
    </row>
    <row r="1851" spans="1:34" ht="15" hidden="1" x14ac:dyDescent="0.2">
      <c r="A1851" s="2" t="s">
        <v>282</v>
      </c>
      <c r="B1851">
        <v>2475</v>
      </c>
      <c r="C1851">
        <v>5569</v>
      </c>
      <c r="D1851" s="70" t="s">
        <v>880</v>
      </c>
      <c r="F1851" s="70"/>
      <c r="H1851" s="70"/>
      <c r="I1851" t="s">
        <v>2611</v>
      </c>
      <c r="J1851" t="str">
        <f>IF($I1851="","",_xlfn.LET(_xlpm.x,VLOOKUP($I1851,'taxon-match_2026-08-31'!$A$2:$N$122,6,FALSE),IF(_xlpm.x=0,"",_xlpm.x)))</f>
        <v/>
      </c>
      <c r="K1851" t="str">
        <f>IF($I1851="","",_xlfn.LET(_xlpm.x,VLOOKUP($I1851,'taxon-match_2026-08-31'!$A$2:$N$122,4,FALSE),IF(_xlpm.x=0,"",_xlpm.x)))</f>
        <v/>
      </c>
      <c r="L1851" t="str">
        <f>IF($I1851="","",_xlfn.LET(_xlpm.x,VLOOKUP($I1851,'taxon-match_2026-08-31'!$A$2:$N$122,7,FALSE),IF(_xlpm.x=0,"",_xlpm.x)))</f>
        <v/>
      </c>
      <c r="M1851" t="str">
        <f>IF($I1851="","",_xlfn.LET(_xlpm.x,VLOOKUP($I1851,'taxon-match_2026-08-31'!$A$2:$N$122,8,FALSE),IF(_xlpm.x=0,"",_xlpm.x)))</f>
        <v/>
      </c>
      <c r="N1851" t="str">
        <f>IF($I1851="","",_xlfn.LET(_xlpm.x,VLOOKUP($I1851,'taxon-match_2026-08-31'!$A$2:$N$122,9,FALSE),IF(_xlpm.x=0,"",_xlpm.x)))</f>
        <v/>
      </c>
      <c r="O1851" t="str">
        <f>IF($I1851="","",_xlfn.LET(_xlpm.x,VLOOKUP($I1851,'taxon-match_2026-08-31'!$A$2:$N$122,10,FALSE),IF(_xlpm.x=0,"",_xlpm.x)))</f>
        <v/>
      </c>
      <c r="P1851" t="str">
        <f>IF($I1851="","",_xlfn.LET(_xlpm.x,VLOOKUP($I1851,'taxon-match_2026-08-31'!$A$2:$N$122,11,FALSE),IF(_xlpm.x=0,"",_xlpm.x)))</f>
        <v/>
      </c>
      <c r="Q1851" t="str">
        <f>IF($I1851="","",_xlfn.LET(_xlpm.x,VLOOKUP($I1851,'taxon-match_2026-08-31'!$A$2:$N$122,12,FALSE),IF(_xlpm.x=0,"",_xlpm.x)))</f>
        <v/>
      </c>
      <c r="R1851" t="str">
        <f>IF($I1851="","",_xlfn.LET(_xlpm.x,VLOOKUP($I1851,'taxon-match_2026-08-31'!$A$2:$N$122,14,FALSE),IF(_xlpm.x=0,"",_xlpm.x)))</f>
        <v/>
      </c>
      <c r="T1851" s="69" t="s">
        <v>62</v>
      </c>
      <c r="U1851" s="69" t="s">
        <v>60</v>
      </c>
      <c r="X1851" t="str">
        <f>IF(T1851="","",_xlfn.LET(_xlpm.x,VLOOKUP(T1851,'Drop-down_menus'!$F$2:$G$16,2,FALSE),IF(_xlpm.x=0,"",_xlpm.x)))</f>
        <v>https://orcid.org/0000-0003-3696-4445</v>
      </c>
      <c r="Y1851" t="str">
        <f>IF(U1851="","",_xlfn.LET(_xlpm.x,VLOOKUP(U1851,'Drop-down_menus'!$F$2:$G$16,2,FALSE),IF(_xlpm.x=0,"",_xlpm.x)))</f>
        <v>https://orcid.org/0000-0002-9708-1761</v>
      </c>
      <c r="Z1851" t="str">
        <f>IF(V1851="","",_xlfn.LET(_xlpm.x,VLOOKUP(V1851,'Drop-down_menus'!$F$2:$G$16,2,FALSE),IF(_xlpm.x=0,"",_xlpm.x)))</f>
        <v/>
      </c>
      <c r="AA1851" t="str">
        <f>IF(W1851="","",_xlfn.LET(_xlpm.x,VLOOKUP(W1851,'Drop-down_menus'!$F$2:$G$16,2,FALSE),IF(_xlpm.x=0,"",_xlpm.x)))</f>
        <v/>
      </c>
      <c r="AB1851" t="s">
        <v>866</v>
      </c>
      <c r="AE1851" t="s">
        <v>867</v>
      </c>
      <c r="AH1851" s="70" t="s">
        <v>869</v>
      </c>
    </row>
    <row r="1852" spans="1:34" ht="15" hidden="1" x14ac:dyDescent="0.2">
      <c r="A1852" s="2" t="s">
        <v>282</v>
      </c>
      <c r="B1852">
        <v>2476</v>
      </c>
      <c r="C1852">
        <v>5542</v>
      </c>
      <c r="D1852" s="70" t="s">
        <v>880</v>
      </c>
      <c r="F1852" s="70"/>
      <c r="H1852" s="70"/>
      <c r="I1852" t="s">
        <v>2611</v>
      </c>
      <c r="J1852" t="str">
        <f>IF($I1852="","",_xlfn.LET(_xlpm.x,VLOOKUP($I1852,'taxon-match_2026-08-31'!$A$2:$N$122,6,FALSE),IF(_xlpm.x=0,"",_xlpm.x)))</f>
        <v/>
      </c>
      <c r="K1852" t="str">
        <f>IF($I1852="","",_xlfn.LET(_xlpm.x,VLOOKUP($I1852,'taxon-match_2026-08-31'!$A$2:$N$122,4,FALSE),IF(_xlpm.x=0,"",_xlpm.x)))</f>
        <v/>
      </c>
      <c r="L1852" t="str">
        <f>IF($I1852="","",_xlfn.LET(_xlpm.x,VLOOKUP($I1852,'taxon-match_2026-08-31'!$A$2:$N$122,7,FALSE),IF(_xlpm.x=0,"",_xlpm.x)))</f>
        <v/>
      </c>
      <c r="M1852" t="str">
        <f>IF($I1852="","",_xlfn.LET(_xlpm.x,VLOOKUP($I1852,'taxon-match_2026-08-31'!$A$2:$N$122,8,FALSE),IF(_xlpm.x=0,"",_xlpm.x)))</f>
        <v/>
      </c>
      <c r="N1852" t="str">
        <f>IF($I1852="","",_xlfn.LET(_xlpm.x,VLOOKUP($I1852,'taxon-match_2026-08-31'!$A$2:$N$122,9,FALSE),IF(_xlpm.x=0,"",_xlpm.x)))</f>
        <v/>
      </c>
      <c r="O1852" t="str">
        <f>IF($I1852="","",_xlfn.LET(_xlpm.x,VLOOKUP($I1852,'taxon-match_2026-08-31'!$A$2:$N$122,10,FALSE),IF(_xlpm.x=0,"",_xlpm.x)))</f>
        <v/>
      </c>
      <c r="P1852" t="str">
        <f>IF($I1852="","",_xlfn.LET(_xlpm.x,VLOOKUP($I1852,'taxon-match_2026-08-31'!$A$2:$N$122,11,FALSE),IF(_xlpm.x=0,"",_xlpm.x)))</f>
        <v/>
      </c>
      <c r="Q1852" t="str">
        <f>IF($I1852="","",_xlfn.LET(_xlpm.x,VLOOKUP($I1852,'taxon-match_2026-08-31'!$A$2:$N$122,12,FALSE),IF(_xlpm.x=0,"",_xlpm.x)))</f>
        <v/>
      </c>
      <c r="R1852" t="str">
        <f>IF($I1852="","",_xlfn.LET(_xlpm.x,VLOOKUP($I1852,'taxon-match_2026-08-31'!$A$2:$N$122,14,FALSE),IF(_xlpm.x=0,"",_xlpm.x)))</f>
        <v/>
      </c>
      <c r="T1852" s="69" t="s">
        <v>62</v>
      </c>
      <c r="U1852" s="69" t="s">
        <v>60</v>
      </c>
      <c r="X1852" t="str">
        <f>IF(T1852="","",_xlfn.LET(_xlpm.x,VLOOKUP(T1852,'Drop-down_menus'!$F$2:$G$16,2,FALSE),IF(_xlpm.x=0,"",_xlpm.x)))</f>
        <v>https://orcid.org/0000-0003-3696-4445</v>
      </c>
      <c r="Y1852" t="str">
        <f>IF(U1852="","",_xlfn.LET(_xlpm.x,VLOOKUP(U1852,'Drop-down_menus'!$F$2:$G$16,2,FALSE),IF(_xlpm.x=0,"",_xlpm.x)))</f>
        <v>https://orcid.org/0000-0002-9708-1761</v>
      </c>
      <c r="Z1852" t="str">
        <f>IF(V1852="","",_xlfn.LET(_xlpm.x,VLOOKUP(V1852,'Drop-down_menus'!$F$2:$G$16,2,FALSE),IF(_xlpm.x=0,"",_xlpm.x)))</f>
        <v/>
      </c>
      <c r="AA1852" t="str">
        <f>IF(W1852="","",_xlfn.LET(_xlpm.x,VLOOKUP(W1852,'Drop-down_menus'!$F$2:$G$16,2,FALSE),IF(_xlpm.x=0,"",_xlpm.x)))</f>
        <v/>
      </c>
      <c r="AB1852" t="s">
        <v>866</v>
      </c>
      <c r="AE1852" t="s">
        <v>867</v>
      </c>
      <c r="AH1852" s="69" t="s">
        <v>869</v>
      </c>
    </row>
    <row r="1853" spans="1:34" ht="15" hidden="1" x14ac:dyDescent="0.2">
      <c r="A1853" s="2" t="s">
        <v>282</v>
      </c>
      <c r="B1853">
        <v>2477</v>
      </c>
      <c r="C1853">
        <v>5553</v>
      </c>
      <c r="D1853" s="70" t="s">
        <v>880</v>
      </c>
      <c r="F1853" s="70"/>
      <c r="H1853" s="70"/>
      <c r="I1853" t="s">
        <v>2611</v>
      </c>
      <c r="J1853" t="str">
        <f>IF($I1853="","",_xlfn.LET(_xlpm.x,VLOOKUP($I1853,'taxon-match_2026-08-31'!$A$2:$N$122,6,FALSE),IF(_xlpm.x=0,"",_xlpm.x)))</f>
        <v/>
      </c>
      <c r="K1853" t="str">
        <f>IF($I1853="","",_xlfn.LET(_xlpm.x,VLOOKUP($I1853,'taxon-match_2026-08-31'!$A$2:$N$122,4,FALSE),IF(_xlpm.x=0,"",_xlpm.x)))</f>
        <v/>
      </c>
      <c r="L1853" t="str">
        <f>IF($I1853="","",_xlfn.LET(_xlpm.x,VLOOKUP($I1853,'taxon-match_2026-08-31'!$A$2:$N$122,7,FALSE),IF(_xlpm.x=0,"",_xlpm.x)))</f>
        <v/>
      </c>
      <c r="M1853" t="str">
        <f>IF($I1853="","",_xlfn.LET(_xlpm.x,VLOOKUP($I1853,'taxon-match_2026-08-31'!$A$2:$N$122,8,FALSE),IF(_xlpm.x=0,"",_xlpm.x)))</f>
        <v/>
      </c>
      <c r="N1853" t="str">
        <f>IF($I1853="","",_xlfn.LET(_xlpm.x,VLOOKUP($I1853,'taxon-match_2026-08-31'!$A$2:$N$122,9,FALSE),IF(_xlpm.x=0,"",_xlpm.x)))</f>
        <v/>
      </c>
      <c r="O1853" t="str">
        <f>IF($I1853="","",_xlfn.LET(_xlpm.x,VLOOKUP($I1853,'taxon-match_2026-08-31'!$A$2:$N$122,10,FALSE),IF(_xlpm.x=0,"",_xlpm.x)))</f>
        <v/>
      </c>
      <c r="P1853" t="str">
        <f>IF($I1853="","",_xlfn.LET(_xlpm.x,VLOOKUP($I1853,'taxon-match_2026-08-31'!$A$2:$N$122,11,FALSE),IF(_xlpm.x=0,"",_xlpm.x)))</f>
        <v/>
      </c>
      <c r="Q1853" t="str">
        <f>IF($I1853="","",_xlfn.LET(_xlpm.x,VLOOKUP($I1853,'taxon-match_2026-08-31'!$A$2:$N$122,12,FALSE),IF(_xlpm.x=0,"",_xlpm.x)))</f>
        <v/>
      </c>
      <c r="R1853" t="str">
        <f>IF($I1853="","",_xlfn.LET(_xlpm.x,VLOOKUP($I1853,'taxon-match_2026-08-31'!$A$2:$N$122,14,FALSE),IF(_xlpm.x=0,"",_xlpm.x)))</f>
        <v/>
      </c>
      <c r="T1853" s="69" t="s">
        <v>62</v>
      </c>
      <c r="U1853" s="69" t="s">
        <v>60</v>
      </c>
      <c r="X1853" t="str">
        <f>IF(T1853="","",_xlfn.LET(_xlpm.x,VLOOKUP(T1853,'Drop-down_menus'!$F$2:$G$16,2,FALSE),IF(_xlpm.x=0,"",_xlpm.x)))</f>
        <v>https://orcid.org/0000-0003-3696-4445</v>
      </c>
      <c r="Y1853" t="str">
        <f>IF(U1853="","",_xlfn.LET(_xlpm.x,VLOOKUP(U1853,'Drop-down_menus'!$F$2:$G$16,2,FALSE),IF(_xlpm.x=0,"",_xlpm.x)))</f>
        <v>https://orcid.org/0000-0002-9708-1761</v>
      </c>
      <c r="Z1853" t="str">
        <f>IF(V1853="","",_xlfn.LET(_xlpm.x,VLOOKUP(V1853,'Drop-down_menus'!$F$2:$G$16,2,FALSE),IF(_xlpm.x=0,"",_xlpm.x)))</f>
        <v/>
      </c>
      <c r="AA1853" t="str">
        <f>IF(W1853="","",_xlfn.LET(_xlpm.x,VLOOKUP(W1853,'Drop-down_menus'!$F$2:$G$16,2,FALSE),IF(_xlpm.x=0,"",_xlpm.x)))</f>
        <v/>
      </c>
      <c r="AB1853" t="s">
        <v>866</v>
      </c>
      <c r="AE1853" t="s">
        <v>867</v>
      </c>
      <c r="AH1853" s="69" t="s">
        <v>869</v>
      </c>
    </row>
    <row r="1854" spans="1:34" ht="15" hidden="1" x14ac:dyDescent="0.2">
      <c r="A1854" s="2" t="s">
        <v>298</v>
      </c>
      <c r="B1854">
        <v>2808</v>
      </c>
      <c r="C1854">
        <v>5554</v>
      </c>
      <c r="D1854" s="70" t="s">
        <v>880</v>
      </c>
      <c r="F1854" s="70"/>
      <c r="H1854" s="70"/>
      <c r="I1854" t="s">
        <v>2611</v>
      </c>
      <c r="J1854" t="str">
        <f>IF($I1854="","",_xlfn.LET(_xlpm.x,VLOOKUP($I1854,'taxon-match_2026-08-31'!$A$2:$N$122,6,FALSE),IF(_xlpm.x=0,"",_xlpm.x)))</f>
        <v/>
      </c>
      <c r="K1854" t="str">
        <f>IF($I1854="","",_xlfn.LET(_xlpm.x,VLOOKUP($I1854,'taxon-match_2026-08-31'!$A$2:$N$122,4,FALSE),IF(_xlpm.x=0,"",_xlpm.x)))</f>
        <v/>
      </c>
      <c r="L1854" t="str">
        <f>IF($I1854="","",_xlfn.LET(_xlpm.x,VLOOKUP($I1854,'taxon-match_2026-08-31'!$A$2:$N$122,7,FALSE),IF(_xlpm.x=0,"",_xlpm.x)))</f>
        <v/>
      </c>
      <c r="M1854" t="str">
        <f>IF($I1854="","",_xlfn.LET(_xlpm.x,VLOOKUP($I1854,'taxon-match_2026-08-31'!$A$2:$N$122,8,FALSE),IF(_xlpm.x=0,"",_xlpm.x)))</f>
        <v/>
      </c>
      <c r="N1854" t="str">
        <f>IF($I1854="","",_xlfn.LET(_xlpm.x,VLOOKUP($I1854,'taxon-match_2026-08-31'!$A$2:$N$122,9,FALSE),IF(_xlpm.x=0,"",_xlpm.x)))</f>
        <v/>
      </c>
      <c r="O1854" t="str">
        <f>IF($I1854="","",_xlfn.LET(_xlpm.x,VLOOKUP($I1854,'taxon-match_2026-08-31'!$A$2:$N$122,10,FALSE),IF(_xlpm.x=0,"",_xlpm.x)))</f>
        <v/>
      </c>
      <c r="P1854" t="str">
        <f>IF($I1854="","",_xlfn.LET(_xlpm.x,VLOOKUP($I1854,'taxon-match_2026-08-31'!$A$2:$N$122,11,FALSE),IF(_xlpm.x=0,"",_xlpm.x)))</f>
        <v/>
      </c>
      <c r="Q1854" t="str">
        <f>IF($I1854="","",_xlfn.LET(_xlpm.x,VLOOKUP($I1854,'taxon-match_2026-08-31'!$A$2:$N$122,12,FALSE),IF(_xlpm.x=0,"",_xlpm.x)))</f>
        <v/>
      </c>
      <c r="R1854" t="str">
        <f>IF($I1854="","",_xlfn.LET(_xlpm.x,VLOOKUP($I1854,'taxon-match_2026-08-31'!$A$2:$N$122,14,FALSE),IF(_xlpm.x=0,"",_xlpm.x)))</f>
        <v/>
      </c>
      <c r="T1854" s="69" t="s">
        <v>62</v>
      </c>
      <c r="U1854" s="69" t="s">
        <v>60</v>
      </c>
      <c r="X1854" t="str">
        <f>IF(T1854="","",_xlfn.LET(_xlpm.x,VLOOKUP(T1854,'Drop-down_menus'!$F$2:$G$16,2,FALSE),IF(_xlpm.x=0,"",_xlpm.x)))</f>
        <v>https://orcid.org/0000-0003-3696-4445</v>
      </c>
      <c r="Y1854" t="str">
        <f>IF(U1854="","",_xlfn.LET(_xlpm.x,VLOOKUP(U1854,'Drop-down_menus'!$F$2:$G$16,2,FALSE),IF(_xlpm.x=0,"",_xlpm.x)))</f>
        <v>https://orcid.org/0000-0002-9708-1761</v>
      </c>
      <c r="Z1854" t="str">
        <f>IF(V1854="","",_xlfn.LET(_xlpm.x,VLOOKUP(V1854,'Drop-down_menus'!$F$2:$G$16,2,FALSE),IF(_xlpm.x=0,"",_xlpm.x)))</f>
        <v/>
      </c>
      <c r="AA1854" t="str">
        <f>IF(W1854="","",_xlfn.LET(_xlpm.x,VLOOKUP(W1854,'Drop-down_menus'!$F$2:$G$16,2,FALSE),IF(_xlpm.x=0,"",_xlpm.x)))</f>
        <v/>
      </c>
      <c r="AB1854" t="s">
        <v>866</v>
      </c>
      <c r="AE1854" t="s">
        <v>867</v>
      </c>
      <c r="AH1854" s="70" t="s">
        <v>869</v>
      </c>
    </row>
    <row r="1855" spans="1:34" ht="15" hidden="1" x14ac:dyDescent="0.2">
      <c r="A1855" s="2" t="s">
        <v>298</v>
      </c>
      <c r="B1855">
        <v>2809</v>
      </c>
      <c r="C1855">
        <v>5559</v>
      </c>
      <c r="D1855" s="70" t="s">
        <v>880</v>
      </c>
      <c r="F1855" s="70"/>
      <c r="H1855" s="70"/>
      <c r="I1855" t="s">
        <v>2611</v>
      </c>
      <c r="J1855" t="str">
        <f>IF($I1855="","",_xlfn.LET(_xlpm.x,VLOOKUP($I1855,'taxon-match_2026-08-31'!$A$2:$N$122,6,FALSE),IF(_xlpm.x=0,"",_xlpm.x)))</f>
        <v/>
      </c>
      <c r="K1855" t="str">
        <f>IF($I1855="","",_xlfn.LET(_xlpm.x,VLOOKUP($I1855,'taxon-match_2026-08-31'!$A$2:$N$122,4,FALSE),IF(_xlpm.x=0,"",_xlpm.x)))</f>
        <v/>
      </c>
      <c r="L1855" t="str">
        <f>IF($I1855="","",_xlfn.LET(_xlpm.x,VLOOKUP($I1855,'taxon-match_2026-08-31'!$A$2:$N$122,7,FALSE),IF(_xlpm.x=0,"",_xlpm.x)))</f>
        <v/>
      </c>
      <c r="M1855" t="str">
        <f>IF($I1855="","",_xlfn.LET(_xlpm.x,VLOOKUP($I1855,'taxon-match_2026-08-31'!$A$2:$N$122,8,FALSE),IF(_xlpm.x=0,"",_xlpm.x)))</f>
        <v/>
      </c>
      <c r="N1855" t="str">
        <f>IF($I1855="","",_xlfn.LET(_xlpm.x,VLOOKUP($I1855,'taxon-match_2026-08-31'!$A$2:$N$122,9,FALSE),IF(_xlpm.x=0,"",_xlpm.x)))</f>
        <v/>
      </c>
      <c r="O1855" t="str">
        <f>IF($I1855="","",_xlfn.LET(_xlpm.x,VLOOKUP($I1855,'taxon-match_2026-08-31'!$A$2:$N$122,10,FALSE),IF(_xlpm.x=0,"",_xlpm.x)))</f>
        <v/>
      </c>
      <c r="P1855" t="str">
        <f>IF($I1855="","",_xlfn.LET(_xlpm.x,VLOOKUP($I1855,'taxon-match_2026-08-31'!$A$2:$N$122,11,FALSE),IF(_xlpm.x=0,"",_xlpm.x)))</f>
        <v/>
      </c>
      <c r="Q1855" t="str">
        <f>IF($I1855="","",_xlfn.LET(_xlpm.x,VLOOKUP($I1855,'taxon-match_2026-08-31'!$A$2:$N$122,12,FALSE),IF(_xlpm.x=0,"",_xlpm.x)))</f>
        <v/>
      </c>
      <c r="R1855" t="str">
        <f>IF($I1855="","",_xlfn.LET(_xlpm.x,VLOOKUP($I1855,'taxon-match_2026-08-31'!$A$2:$N$122,14,FALSE),IF(_xlpm.x=0,"",_xlpm.x)))</f>
        <v/>
      </c>
      <c r="T1855" s="69" t="s">
        <v>62</v>
      </c>
      <c r="U1855" s="69" t="s">
        <v>60</v>
      </c>
      <c r="X1855" t="str">
        <f>IF(T1855="","",_xlfn.LET(_xlpm.x,VLOOKUP(T1855,'Drop-down_menus'!$F$2:$G$16,2,FALSE),IF(_xlpm.x=0,"",_xlpm.x)))</f>
        <v>https://orcid.org/0000-0003-3696-4445</v>
      </c>
      <c r="Y1855" t="str">
        <f>IF(U1855="","",_xlfn.LET(_xlpm.x,VLOOKUP(U1855,'Drop-down_menus'!$F$2:$G$16,2,FALSE),IF(_xlpm.x=0,"",_xlpm.x)))</f>
        <v>https://orcid.org/0000-0002-9708-1761</v>
      </c>
      <c r="Z1855" t="str">
        <f>IF(V1855="","",_xlfn.LET(_xlpm.x,VLOOKUP(V1855,'Drop-down_menus'!$F$2:$G$16,2,FALSE),IF(_xlpm.x=0,"",_xlpm.x)))</f>
        <v/>
      </c>
      <c r="AA1855" t="str">
        <f>IF(W1855="","",_xlfn.LET(_xlpm.x,VLOOKUP(W1855,'Drop-down_menus'!$F$2:$G$16,2,FALSE),IF(_xlpm.x=0,"",_xlpm.x)))</f>
        <v/>
      </c>
      <c r="AB1855" t="s">
        <v>866</v>
      </c>
      <c r="AE1855" t="s">
        <v>867</v>
      </c>
      <c r="AH1855" s="70" t="s">
        <v>869</v>
      </c>
    </row>
    <row r="1856" spans="1:34" ht="15" hidden="1" x14ac:dyDescent="0.2">
      <c r="A1856" s="2" t="s">
        <v>298</v>
      </c>
      <c r="B1856">
        <v>2810</v>
      </c>
      <c r="C1856">
        <v>5560</v>
      </c>
      <c r="D1856" s="70" t="s">
        <v>880</v>
      </c>
      <c r="F1856" s="70"/>
      <c r="H1856" s="70"/>
      <c r="I1856" t="s">
        <v>2611</v>
      </c>
      <c r="J1856" t="str">
        <f>IF($I1856="","",_xlfn.LET(_xlpm.x,VLOOKUP($I1856,'taxon-match_2026-08-31'!$A$2:$N$122,6,FALSE),IF(_xlpm.x=0,"",_xlpm.x)))</f>
        <v/>
      </c>
      <c r="K1856" t="str">
        <f>IF($I1856="","",_xlfn.LET(_xlpm.x,VLOOKUP($I1856,'taxon-match_2026-08-31'!$A$2:$N$122,4,FALSE),IF(_xlpm.x=0,"",_xlpm.x)))</f>
        <v/>
      </c>
      <c r="L1856" t="str">
        <f>IF($I1856="","",_xlfn.LET(_xlpm.x,VLOOKUP($I1856,'taxon-match_2026-08-31'!$A$2:$N$122,7,FALSE),IF(_xlpm.x=0,"",_xlpm.x)))</f>
        <v/>
      </c>
      <c r="M1856" t="str">
        <f>IF($I1856="","",_xlfn.LET(_xlpm.x,VLOOKUP($I1856,'taxon-match_2026-08-31'!$A$2:$N$122,8,FALSE),IF(_xlpm.x=0,"",_xlpm.x)))</f>
        <v/>
      </c>
      <c r="N1856" t="str">
        <f>IF($I1856="","",_xlfn.LET(_xlpm.x,VLOOKUP($I1856,'taxon-match_2026-08-31'!$A$2:$N$122,9,FALSE),IF(_xlpm.x=0,"",_xlpm.x)))</f>
        <v/>
      </c>
      <c r="O1856" t="str">
        <f>IF($I1856="","",_xlfn.LET(_xlpm.x,VLOOKUP($I1856,'taxon-match_2026-08-31'!$A$2:$N$122,10,FALSE),IF(_xlpm.x=0,"",_xlpm.x)))</f>
        <v/>
      </c>
      <c r="P1856" t="str">
        <f>IF($I1856="","",_xlfn.LET(_xlpm.x,VLOOKUP($I1856,'taxon-match_2026-08-31'!$A$2:$N$122,11,FALSE),IF(_xlpm.x=0,"",_xlpm.x)))</f>
        <v/>
      </c>
      <c r="Q1856" t="str">
        <f>IF($I1856="","",_xlfn.LET(_xlpm.x,VLOOKUP($I1856,'taxon-match_2026-08-31'!$A$2:$N$122,12,FALSE),IF(_xlpm.x=0,"",_xlpm.x)))</f>
        <v/>
      </c>
      <c r="R1856" t="str">
        <f>IF($I1856="","",_xlfn.LET(_xlpm.x,VLOOKUP($I1856,'taxon-match_2026-08-31'!$A$2:$N$122,14,FALSE),IF(_xlpm.x=0,"",_xlpm.x)))</f>
        <v/>
      </c>
      <c r="T1856" s="69" t="s">
        <v>62</v>
      </c>
      <c r="U1856" s="69" t="s">
        <v>60</v>
      </c>
      <c r="X1856" t="str">
        <f>IF(T1856="","",_xlfn.LET(_xlpm.x,VLOOKUP(T1856,'Drop-down_menus'!$F$2:$G$16,2,FALSE),IF(_xlpm.x=0,"",_xlpm.x)))</f>
        <v>https://orcid.org/0000-0003-3696-4445</v>
      </c>
      <c r="Y1856" t="str">
        <f>IF(U1856="","",_xlfn.LET(_xlpm.x,VLOOKUP(U1856,'Drop-down_menus'!$F$2:$G$16,2,FALSE),IF(_xlpm.x=0,"",_xlpm.x)))</f>
        <v>https://orcid.org/0000-0002-9708-1761</v>
      </c>
      <c r="Z1856" t="str">
        <f>IF(V1856="","",_xlfn.LET(_xlpm.x,VLOOKUP(V1856,'Drop-down_menus'!$F$2:$G$16,2,FALSE),IF(_xlpm.x=0,"",_xlpm.x)))</f>
        <v/>
      </c>
      <c r="AA1856" t="str">
        <f>IF(W1856="","",_xlfn.LET(_xlpm.x,VLOOKUP(W1856,'Drop-down_menus'!$F$2:$G$16,2,FALSE),IF(_xlpm.x=0,"",_xlpm.x)))</f>
        <v/>
      </c>
      <c r="AB1856" t="s">
        <v>866</v>
      </c>
      <c r="AE1856" t="s">
        <v>867</v>
      </c>
      <c r="AH1856" s="70" t="s">
        <v>869</v>
      </c>
    </row>
    <row r="1857" spans="1:34" ht="15" hidden="1" x14ac:dyDescent="0.2">
      <c r="A1857" s="2" t="s">
        <v>298</v>
      </c>
      <c r="B1857">
        <v>2811</v>
      </c>
      <c r="C1857">
        <v>5561</v>
      </c>
      <c r="D1857" s="70" t="s">
        <v>880</v>
      </c>
      <c r="F1857" s="70"/>
      <c r="H1857" s="70"/>
      <c r="I1857" t="s">
        <v>2611</v>
      </c>
      <c r="J1857" t="str">
        <f>IF($I1857="","",_xlfn.LET(_xlpm.x,VLOOKUP($I1857,'taxon-match_2026-08-31'!$A$2:$N$122,6,FALSE),IF(_xlpm.x=0,"",_xlpm.x)))</f>
        <v/>
      </c>
      <c r="K1857" t="str">
        <f>IF($I1857="","",_xlfn.LET(_xlpm.x,VLOOKUP($I1857,'taxon-match_2026-08-31'!$A$2:$N$122,4,FALSE),IF(_xlpm.x=0,"",_xlpm.x)))</f>
        <v/>
      </c>
      <c r="L1857" t="str">
        <f>IF($I1857="","",_xlfn.LET(_xlpm.x,VLOOKUP($I1857,'taxon-match_2026-08-31'!$A$2:$N$122,7,FALSE),IF(_xlpm.x=0,"",_xlpm.x)))</f>
        <v/>
      </c>
      <c r="M1857" t="str">
        <f>IF($I1857="","",_xlfn.LET(_xlpm.x,VLOOKUP($I1857,'taxon-match_2026-08-31'!$A$2:$N$122,8,FALSE),IF(_xlpm.x=0,"",_xlpm.x)))</f>
        <v/>
      </c>
      <c r="N1857" t="str">
        <f>IF($I1857="","",_xlfn.LET(_xlpm.x,VLOOKUP($I1857,'taxon-match_2026-08-31'!$A$2:$N$122,9,FALSE),IF(_xlpm.x=0,"",_xlpm.x)))</f>
        <v/>
      </c>
      <c r="O1857" t="str">
        <f>IF($I1857="","",_xlfn.LET(_xlpm.x,VLOOKUP($I1857,'taxon-match_2026-08-31'!$A$2:$N$122,10,FALSE),IF(_xlpm.x=0,"",_xlpm.x)))</f>
        <v/>
      </c>
      <c r="P1857" t="str">
        <f>IF($I1857="","",_xlfn.LET(_xlpm.x,VLOOKUP($I1857,'taxon-match_2026-08-31'!$A$2:$N$122,11,FALSE),IF(_xlpm.x=0,"",_xlpm.x)))</f>
        <v/>
      </c>
      <c r="Q1857" t="str">
        <f>IF($I1857="","",_xlfn.LET(_xlpm.x,VLOOKUP($I1857,'taxon-match_2026-08-31'!$A$2:$N$122,12,FALSE),IF(_xlpm.x=0,"",_xlpm.x)))</f>
        <v/>
      </c>
      <c r="R1857" t="str">
        <f>IF($I1857="","",_xlfn.LET(_xlpm.x,VLOOKUP($I1857,'taxon-match_2026-08-31'!$A$2:$N$122,14,FALSE),IF(_xlpm.x=0,"",_xlpm.x)))</f>
        <v/>
      </c>
      <c r="T1857" s="69" t="s">
        <v>62</v>
      </c>
      <c r="U1857" s="69" t="s">
        <v>60</v>
      </c>
      <c r="X1857" t="str">
        <f>IF(T1857="","",_xlfn.LET(_xlpm.x,VLOOKUP(T1857,'Drop-down_menus'!$F$2:$G$16,2,FALSE),IF(_xlpm.x=0,"",_xlpm.x)))</f>
        <v>https://orcid.org/0000-0003-3696-4445</v>
      </c>
      <c r="Y1857" t="str">
        <f>IF(U1857="","",_xlfn.LET(_xlpm.x,VLOOKUP(U1857,'Drop-down_menus'!$F$2:$G$16,2,FALSE),IF(_xlpm.x=0,"",_xlpm.x)))</f>
        <v>https://orcid.org/0000-0002-9708-1761</v>
      </c>
      <c r="Z1857" t="str">
        <f>IF(V1857="","",_xlfn.LET(_xlpm.x,VLOOKUP(V1857,'Drop-down_menus'!$F$2:$G$16,2,FALSE),IF(_xlpm.x=0,"",_xlpm.x)))</f>
        <v/>
      </c>
      <c r="AA1857" t="str">
        <f>IF(W1857="","",_xlfn.LET(_xlpm.x,VLOOKUP(W1857,'Drop-down_menus'!$F$2:$G$16,2,FALSE),IF(_xlpm.x=0,"",_xlpm.x)))</f>
        <v/>
      </c>
      <c r="AB1857" t="s">
        <v>866</v>
      </c>
      <c r="AE1857" t="s">
        <v>867</v>
      </c>
      <c r="AH1857" s="70" t="s">
        <v>869</v>
      </c>
    </row>
    <row r="1858" spans="1:34" ht="15" hidden="1" x14ac:dyDescent="0.2">
      <c r="A1858" s="2" t="s">
        <v>298</v>
      </c>
      <c r="B1858">
        <v>2812</v>
      </c>
      <c r="C1858">
        <v>5544</v>
      </c>
      <c r="D1858" s="70" t="s">
        <v>880</v>
      </c>
      <c r="F1858" s="70"/>
      <c r="H1858" s="70"/>
      <c r="I1858" t="s">
        <v>2611</v>
      </c>
      <c r="J1858" t="str">
        <f>IF($I1858="","",_xlfn.LET(_xlpm.x,VLOOKUP($I1858,'taxon-match_2026-08-31'!$A$2:$N$122,6,FALSE),IF(_xlpm.x=0,"",_xlpm.x)))</f>
        <v/>
      </c>
      <c r="K1858" t="str">
        <f>IF($I1858="","",_xlfn.LET(_xlpm.x,VLOOKUP($I1858,'taxon-match_2026-08-31'!$A$2:$N$122,4,FALSE),IF(_xlpm.x=0,"",_xlpm.x)))</f>
        <v/>
      </c>
      <c r="L1858" t="str">
        <f>IF($I1858="","",_xlfn.LET(_xlpm.x,VLOOKUP($I1858,'taxon-match_2026-08-31'!$A$2:$N$122,7,FALSE),IF(_xlpm.x=0,"",_xlpm.x)))</f>
        <v/>
      </c>
      <c r="M1858" t="str">
        <f>IF($I1858="","",_xlfn.LET(_xlpm.x,VLOOKUP($I1858,'taxon-match_2026-08-31'!$A$2:$N$122,8,FALSE),IF(_xlpm.x=0,"",_xlpm.x)))</f>
        <v/>
      </c>
      <c r="N1858" t="str">
        <f>IF($I1858="","",_xlfn.LET(_xlpm.x,VLOOKUP($I1858,'taxon-match_2026-08-31'!$A$2:$N$122,9,FALSE),IF(_xlpm.x=0,"",_xlpm.x)))</f>
        <v/>
      </c>
      <c r="O1858" t="str">
        <f>IF($I1858="","",_xlfn.LET(_xlpm.x,VLOOKUP($I1858,'taxon-match_2026-08-31'!$A$2:$N$122,10,FALSE),IF(_xlpm.x=0,"",_xlpm.x)))</f>
        <v/>
      </c>
      <c r="P1858" t="str">
        <f>IF($I1858="","",_xlfn.LET(_xlpm.x,VLOOKUP($I1858,'taxon-match_2026-08-31'!$A$2:$N$122,11,FALSE),IF(_xlpm.x=0,"",_xlpm.x)))</f>
        <v/>
      </c>
      <c r="Q1858" t="str">
        <f>IF($I1858="","",_xlfn.LET(_xlpm.x,VLOOKUP($I1858,'taxon-match_2026-08-31'!$A$2:$N$122,12,FALSE),IF(_xlpm.x=0,"",_xlpm.x)))</f>
        <v/>
      </c>
      <c r="R1858" t="str">
        <f>IF($I1858="","",_xlfn.LET(_xlpm.x,VLOOKUP($I1858,'taxon-match_2026-08-31'!$A$2:$N$122,14,FALSE),IF(_xlpm.x=0,"",_xlpm.x)))</f>
        <v/>
      </c>
      <c r="T1858" s="69" t="s">
        <v>62</v>
      </c>
      <c r="U1858" s="69" t="s">
        <v>60</v>
      </c>
      <c r="X1858" t="str">
        <f>IF(T1858="","",_xlfn.LET(_xlpm.x,VLOOKUP(T1858,'Drop-down_menus'!$F$2:$G$16,2,FALSE),IF(_xlpm.x=0,"",_xlpm.x)))</f>
        <v>https://orcid.org/0000-0003-3696-4445</v>
      </c>
      <c r="Y1858" t="str">
        <f>IF(U1858="","",_xlfn.LET(_xlpm.x,VLOOKUP(U1858,'Drop-down_menus'!$F$2:$G$16,2,FALSE),IF(_xlpm.x=0,"",_xlpm.x)))</f>
        <v>https://orcid.org/0000-0002-9708-1761</v>
      </c>
      <c r="Z1858" t="str">
        <f>IF(V1858="","",_xlfn.LET(_xlpm.x,VLOOKUP(V1858,'Drop-down_menus'!$F$2:$G$16,2,FALSE),IF(_xlpm.x=0,"",_xlpm.x)))</f>
        <v/>
      </c>
      <c r="AA1858" t="str">
        <f>IF(W1858="","",_xlfn.LET(_xlpm.x,VLOOKUP(W1858,'Drop-down_menus'!$F$2:$G$16,2,FALSE),IF(_xlpm.x=0,"",_xlpm.x)))</f>
        <v/>
      </c>
      <c r="AB1858" t="s">
        <v>866</v>
      </c>
      <c r="AE1858" t="s">
        <v>867</v>
      </c>
      <c r="AH1858" s="70" t="s">
        <v>869</v>
      </c>
    </row>
    <row r="1859" spans="1:34" ht="15" hidden="1" x14ac:dyDescent="0.2">
      <c r="A1859" s="2" t="s">
        <v>298</v>
      </c>
      <c r="B1859">
        <v>2813</v>
      </c>
      <c r="C1859">
        <v>5545</v>
      </c>
      <c r="D1859" s="70" t="s">
        <v>880</v>
      </c>
      <c r="F1859" s="70"/>
      <c r="H1859" s="70"/>
      <c r="I1859" t="s">
        <v>2611</v>
      </c>
      <c r="J1859" t="str">
        <f>IF($I1859="","",_xlfn.LET(_xlpm.x,VLOOKUP($I1859,'taxon-match_2026-08-31'!$A$2:$N$122,6,FALSE),IF(_xlpm.x=0,"",_xlpm.x)))</f>
        <v/>
      </c>
      <c r="K1859" t="str">
        <f>IF($I1859="","",_xlfn.LET(_xlpm.x,VLOOKUP($I1859,'taxon-match_2026-08-31'!$A$2:$N$122,4,FALSE),IF(_xlpm.x=0,"",_xlpm.x)))</f>
        <v/>
      </c>
      <c r="L1859" t="str">
        <f>IF($I1859="","",_xlfn.LET(_xlpm.x,VLOOKUP($I1859,'taxon-match_2026-08-31'!$A$2:$N$122,7,FALSE),IF(_xlpm.x=0,"",_xlpm.x)))</f>
        <v/>
      </c>
      <c r="M1859" t="str">
        <f>IF($I1859="","",_xlfn.LET(_xlpm.x,VLOOKUP($I1859,'taxon-match_2026-08-31'!$A$2:$N$122,8,FALSE),IF(_xlpm.x=0,"",_xlpm.x)))</f>
        <v/>
      </c>
      <c r="N1859" t="str">
        <f>IF($I1859="","",_xlfn.LET(_xlpm.x,VLOOKUP($I1859,'taxon-match_2026-08-31'!$A$2:$N$122,9,FALSE),IF(_xlpm.x=0,"",_xlpm.x)))</f>
        <v/>
      </c>
      <c r="O1859" t="str">
        <f>IF($I1859="","",_xlfn.LET(_xlpm.x,VLOOKUP($I1859,'taxon-match_2026-08-31'!$A$2:$N$122,10,FALSE),IF(_xlpm.x=0,"",_xlpm.x)))</f>
        <v/>
      </c>
      <c r="P1859" t="str">
        <f>IF($I1859="","",_xlfn.LET(_xlpm.x,VLOOKUP($I1859,'taxon-match_2026-08-31'!$A$2:$N$122,11,FALSE),IF(_xlpm.x=0,"",_xlpm.x)))</f>
        <v/>
      </c>
      <c r="Q1859" t="str">
        <f>IF($I1859="","",_xlfn.LET(_xlpm.x,VLOOKUP($I1859,'taxon-match_2026-08-31'!$A$2:$N$122,12,FALSE),IF(_xlpm.x=0,"",_xlpm.x)))</f>
        <v/>
      </c>
      <c r="R1859" t="str">
        <f>IF($I1859="","",_xlfn.LET(_xlpm.x,VLOOKUP($I1859,'taxon-match_2026-08-31'!$A$2:$N$122,14,FALSE),IF(_xlpm.x=0,"",_xlpm.x)))</f>
        <v/>
      </c>
      <c r="T1859" s="69" t="s">
        <v>62</v>
      </c>
      <c r="U1859" s="69" t="s">
        <v>60</v>
      </c>
      <c r="X1859" t="str">
        <f>IF(T1859="","",_xlfn.LET(_xlpm.x,VLOOKUP(T1859,'Drop-down_menus'!$F$2:$G$16,2,FALSE),IF(_xlpm.x=0,"",_xlpm.x)))</f>
        <v>https://orcid.org/0000-0003-3696-4445</v>
      </c>
      <c r="Y1859" t="str">
        <f>IF(U1859="","",_xlfn.LET(_xlpm.x,VLOOKUP(U1859,'Drop-down_menus'!$F$2:$G$16,2,FALSE),IF(_xlpm.x=0,"",_xlpm.x)))</f>
        <v>https://orcid.org/0000-0002-9708-1761</v>
      </c>
      <c r="Z1859" t="str">
        <f>IF(V1859="","",_xlfn.LET(_xlpm.x,VLOOKUP(V1859,'Drop-down_menus'!$F$2:$G$16,2,FALSE),IF(_xlpm.x=0,"",_xlpm.x)))</f>
        <v/>
      </c>
      <c r="AA1859" t="str">
        <f>IF(W1859="","",_xlfn.LET(_xlpm.x,VLOOKUP(W1859,'Drop-down_menus'!$F$2:$G$16,2,FALSE),IF(_xlpm.x=0,"",_xlpm.x)))</f>
        <v/>
      </c>
      <c r="AB1859" t="s">
        <v>866</v>
      </c>
      <c r="AE1859" t="s">
        <v>867</v>
      </c>
      <c r="AH1859" s="70" t="s">
        <v>869</v>
      </c>
    </row>
    <row r="1860" spans="1:34" ht="15" hidden="1" x14ac:dyDescent="0.2">
      <c r="A1860" s="2" t="s">
        <v>460</v>
      </c>
      <c r="B1860">
        <v>5131</v>
      </c>
      <c r="C1860">
        <v>5548</v>
      </c>
      <c r="D1860" s="70" t="s">
        <v>880</v>
      </c>
      <c r="F1860" s="70"/>
      <c r="H1860" s="70"/>
      <c r="I1860" t="s">
        <v>2611</v>
      </c>
      <c r="J1860" t="str">
        <f>IF($I1860="","",_xlfn.LET(_xlpm.x,VLOOKUP($I1860,'taxon-match_2026-08-31'!$A$2:$N$122,6,FALSE),IF(_xlpm.x=0,"",_xlpm.x)))</f>
        <v/>
      </c>
      <c r="K1860" t="str">
        <f>IF($I1860="","",_xlfn.LET(_xlpm.x,VLOOKUP($I1860,'taxon-match_2026-08-31'!$A$2:$N$122,4,FALSE),IF(_xlpm.x=0,"",_xlpm.x)))</f>
        <v/>
      </c>
      <c r="L1860" t="str">
        <f>IF($I1860="","",_xlfn.LET(_xlpm.x,VLOOKUP($I1860,'taxon-match_2026-08-31'!$A$2:$N$122,7,FALSE),IF(_xlpm.x=0,"",_xlpm.x)))</f>
        <v/>
      </c>
      <c r="M1860" t="str">
        <f>IF($I1860="","",_xlfn.LET(_xlpm.x,VLOOKUP($I1860,'taxon-match_2026-08-31'!$A$2:$N$122,8,FALSE),IF(_xlpm.x=0,"",_xlpm.x)))</f>
        <v/>
      </c>
      <c r="N1860" t="str">
        <f>IF($I1860="","",_xlfn.LET(_xlpm.x,VLOOKUP($I1860,'taxon-match_2026-08-31'!$A$2:$N$122,9,FALSE),IF(_xlpm.x=0,"",_xlpm.x)))</f>
        <v/>
      </c>
      <c r="O1860" t="str">
        <f>IF($I1860="","",_xlfn.LET(_xlpm.x,VLOOKUP($I1860,'taxon-match_2026-08-31'!$A$2:$N$122,10,FALSE),IF(_xlpm.x=0,"",_xlpm.x)))</f>
        <v/>
      </c>
      <c r="P1860" t="str">
        <f>IF($I1860="","",_xlfn.LET(_xlpm.x,VLOOKUP($I1860,'taxon-match_2026-08-31'!$A$2:$N$122,11,FALSE),IF(_xlpm.x=0,"",_xlpm.x)))</f>
        <v/>
      </c>
      <c r="Q1860" t="str">
        <f>IF($I1860="","",_xlfn.LET(_xlpm.x,VLOOKUP($I1860,'taxon-match_2026-08-31'!$A$2:$N$122,12,FALSE),IF(_xlpm.x=0,"",_xlpm.x)))</f>
        <v/>
      </c>
      <c r="R1860" t="str">
        <f>IF($I1860="","",_xlfn.LET(_xlpm.x,VLOOKUP($I1860,'taxon-match_2026-08-31'!$A$2:$N$122,14,FALSE),IF(_xlpm.x=0,"",_xlpm.x)))</f>
        <v/>
      </c>
      <c r="T1860" s="69" t="s">
        <v>62</v>
      </c>
      <c r="U1860" s="69" t="s">
        <v>60</v>
      </c>
      <c r="X1860" t="str">
        <f>IF(T1860="","",_xlfn.LET(_xlpm.x,VLOOKUP(T1860,'Drop-down_menus'!$F$2:$G$16,2,FALSE),IF(_xlpm.x=0,"",_xlpm.x)))</f>
        <v>https://orcid.org/0000-0003-3696-4445</v>
      </c>
      <c r="Y1860" t="str">
        <f>IF(U1860="","",_xlfn.LET(_xlpm.x,VLOOKUP(U1860,'Drop-down_menus'!$F$2:$G$16,2,FALSE),IF(_xlpm.x=0,"",_xlpm.x)))</f>
        <v>https://orcid.org/0000-0002-9708-1761</v>
      </c>
      <c r="Z1860" t="str">
        <f>IF(V1860="","",_xlfn.LET(_xlpm.x,VLOOKUP(V1860,'Drop-down_menus'!$F$2:$G$16,2,FALSE),IF(_xlpm.x=0,"",_xlpm.x)))</f>
        <v/>
      </c>
      <c r="AA1860" t="str">
        <f>IF(W1860="","",_xlfn.LET(_xlpm.x,VLOOKUP(W1860,'Drop-down_menus'!$F$2:$G$16,2,FALSE),IF(_xlpm.x=0,"",_xlpm.x)))</f>
        <v/>
      </c>
      <c r="AB1860" t="s">
        <v>866</v>
      </c>
      <c r="AE1860" t="s">
        <v>867</v>
      </c>
      <c r="AH1860" s="70" t="s">
        <v>869</v>
      </c>
    </row>
    <row r="1861" spans="1:34" ht="15" hidden="1" x14ac:dyDescent="0.2">
      <c r="A1861" s="2" t="s">
        <v>460</v>
      </c>
      <c r="B1861">
        <v>5132</v>
      </c>
      <c r="C1861">
        <v>5543</v>
      </c>
      <c r="D1861" s="70" t="s">
        <v>880</v>
      </c>
      <c r="F1861" s="70"/>
      <c r="H1861" s="70"/>
      <c r="I1861" t="s">
        <v>2611</v>
      </c>
      <c r="J1861" t="str">
        <f>IF($I1861="","",_xlfn.LET(_xlpm.x,VLOOKUP($I1861,'taxon-match_2026-08-31'!$A$2:$N$122,6,FALSE),IF(_xlpm.x=0,"",_xlpm.x)))</f>
        <v/>
      </c>
      <c r="K1861" t="str">
        <f>IF($I1861="","",_xlfn.LET(_xlpm.x,VLOOKUP($I1861,'taxon-match_2026-08-31'!$A$2:$N$122,4,FALSE),IF(_xlpm.x=0,"",_xlpm.x)))</f>
        <v/>
      </c>
      <c r="L1861" t="str">
        <f>IF($I1861="","",_xlfn.LET(_xlpm.x,VLOOKUP($I1861,'taxon-match_2026-08-31'!$A$2:$N$122,7,FALSE),IF(_xlpm.x=0,"",_xlpm.x)))</f>
        <v/>
      </c>
      <c r="M1861" t="str">
        <f>IF($I1861="","",_xlfn.LET(_xlpm.x,VLOOKUP($I1861,'taxon-match_2026-08-31'!$A$2:$N$122,8,FALSE),IF(_xlpm.x=0,"",_xlpm.x)))</f>
        <v/>
      </c>
      <c r="N1861" t="str">
        <f>IF($I1861="","",_xlfn.LET(_xlpm.x,VLOOKUP($I1861,'taxon-match_2026-08-31'!$A$2:$N$122,9,FALSE),IF(_xlpm.x=0,"",_xlpm.x)))</f>
        <v/>
      </c>
      <c r="O1861" t="str">
        <f>IF($I1861="","",_xlfn.LET(_xlpm.x,VLOOKUP($I1861,'taxon-match_2026-08-31'!$A$2:$N$122,10,FALSE),IF(_xlpm.x=0,"",_xlpm.x)))</f>
        <v/>
      </c>
      <c r="P1861" t="str">
        <f>IF($I1861="","",_xlfn.LET(_xlpm.x,VLOOKUP($I1861,'taxon-match_2026-08-31'!$A$2:$N$122,11,FALSE),IF(_xlpm.x=0,"",_xlpm.x)))</f>
        <v/>
      </c>
      <c r="Q1861" t="str">
        <f>IF($I1861="","",_xlfn.LET(_xlpm.x,VLOOKUP($I1861,'taxon-match_2026-08-31'!$A$2:$N$122,12,FALSE),IF(_xlpm.x=0,"",_xlpm.x)))</f>
        <v/>
      </c>
      <c r="R1861" t="str">
        <f>IF($I1861="","",_xlfn.LET(_xlpm.x,VLOOKUP($I1861,'taxon-match_2026-08-31'!$A$2:$N$122,14,FALSE),IF(_xlpm.x=0,"",_xlpm.x)))</f>
        <v/>
      </c>
      <c r="T1861" s="69" t="s">
        <v>62</v>
      </c>
      <c r="U1861" s="69" t="s">
        <v>60</v>
      </c>
      <c r="X1861" t="str">
        <f>IF(T1861="","",_xlfn.LET(_xlpm.x,VLOOKUP(T1861,'Drop-down_menus'!$F$2:$G$16,2,FALSE),IF(_xlpm.x=0,"",_xlpm.x)))</f>
        <v>https://orcid.org/0000-0003-3696-4445</v>
      </c>
      <c r="Y1861" t="str">
        <f>IF(U1861="","",_xlfn.LET(_xlpm.x,VLOOKUP(U1861,'Drop-down_menus'!$F$2:$G$16,2,FALSE),IF(_xlpm.x=0,"",_xlpm.x)))</f>
        <v>https://orcid.org/0000-0002-9708-1761</v>
      </c>
      <c r="Z1861" t="str">
        <f>IF(V1861="","",_xlfn.LET(_xlpm.x,VLOOKUP(V1861,'Drop-down_menus'!$F$2:$G$16,2,FALSE),IF(_xlpm.x=0,"",_xlpm.x)))</f>
        <v/>
      </c>
      <c r="AA1861" t="str">
        <f>IF(W1861="","",_xlfn.LET(_xlpm.x,VLOOKUP(W1861,'Drop-down_menus'!$F$2:$G$16,2,FALSE),IF(_xlpm.x=0,"",_xlpm.x)))</f>
        <v/>
      </c>
      <c r="AB1861" t="s">
        <v>866</v>
      </c>
      <c r="AE1861" t="s">
        <v>867</v>
      </c>
      <c r="AH1861" s="70" t="s">
        <v>869</v>
      </c>
    </row>
    <row r="1862" spans="1:34" ht="15" hidden="1" x14ac:dyDescent="0.2">
      <c r="A1862" s="2" t="s">
        <v>460</v>
      </c>
      <c r="B1862">
        <v>5133</v>
      </c>
      <c r="C1862">
        <v>5549</v>
      </c>
      <c r="D1862" s="70" t="s">
        <v>880</v>
      </c>
      <c r="F1862" s="70"/>
      <c r="H1862" s="70"/>
      <c r="I1862" t="s">
        <v>2611</v>
      </c>
      <c r="J1862" t="str">
        <f>IF($I1862="","",_xlfn.LET(_xlpm.x,VLOOKUP($I1862,'taxon-match_2026-08-31'!$A$2:$N$122,6,FALSE),IF(_xlpm.x=0,"",_xlpm.x)))</f>
        <v/>
      </c>
      <c r="K1862" t="str">
        <f>IF($I1862="","",_xlfn.LET(_xlpm.x,VLOOKUP($I1862,'taxon-match_2026-08-31'!$A$2:$N$122,4,FALSE),IF(_xlpm.x=0,"",_xlpm.x)))</f>
        <v/>
      </c>
      <c r="L1862" t="str">
        <f>IF($I1862="","",_xlfn.LET(_xlpm.x,VLOOKUP($I1862,'taxon-match_2026-08-31'!$A$2:$N$122,7,FALSE),IF(_xlpm.x=0,"",_xlpm.x)))</f>
        <v/>
      </c>
      <c r="M1862" t="str">
        <f>IF($I1862="","",_xlfn.LET(_xlpm.x,VLOOKUP($I1862,'taxon-match_2026-08-31'!$A$2:$N$122,8,FALSE),IF(_xlpm.x=0,"",_xlpm.x)))</f>
        <v/>
      </c>
      <c r="N1862" t="str">
        <f>IF($I1862="","",_xlfn.LET(_xlpm.x,VLOOKUP($I1862,'taxon-match_2026-08-31'!$A$2:$N$122,9,FALSE),IF(_xlpm.x=0,"",_xlpm.x)))</f>
        <v/>
      </c>
      <c r="O1862" t="str">
        <f>IF($I1862="","",_xlfn.LET(_xlpm.x,VLOOKUP($I1862,'taxon-match_2026-08-31'!$A$2:$N$122,10,FALSE),IF(_xlpm.x=0,"",_xlpm.x)))</f>
        <v/>
      </c>
      <c r="P1862" t="str">
        <f>IF($I1862="","",_xlfn.LET(_xlpm.x,VLOOKUP($I1862,'taxon-match_2026-08-31'!$A$2:$N$122,11,FALSE),IF(_xlpm.x=0,"",_xlpm.x)))</f>
        <v/>
      </c>
      <c r="Q1862" t="str">
        <f>IF($I1862="","",_xlfn.LET(_xlpm.x,VLOOKUP($I1862,'taxon-match_2026-08-31'!$A$2:$N$122,12,FALSE),IF(_xlpm.x=0,"",_xlpm.x)))</f>
        <v/>
      </c>
      <c r="R1862" t="str">
        <f>IF($I1862="","",_xlfn.LET(_xlpm.x,VLOOKUP($I1862,'taxon-match_2026-08-31'!$A$2:$N$122,14,FALSE),IF(_xlpm.x=0,"",_xlpm.x)))</f>
        <v/>
      </c>
      <c r="T1862" s="69" t="s">
        <v>62</v>
      </c>
      <c r="U1862" s="69" t="s">
        <v>60</v>
      </c>
      <c r="X1862" t="str">
        <f>IF(T1862="","",_xlfn.LET(_xlpm.x,VLOOKUP(T1862,'Drop-down_menus'!$F$2:$G$16,2,FALSE),IF(_xlpm.x=0,"",_xlpm.x)))</f>
        <v>https://orcid.org/0000-0003-3696-4445</v>
      </c>
      <c r="Y1862" t="str">
        <f>IF(U1862="","",_xlfn.LET(_xlpm.x,VLOOKUP(U1862,'Drop-down_menus'!$F$2:$G$16,2,FALSE),IF(_xlpm.x=0,"",_xlpm.x)))</f>
        <v>https://orcid.org/0000-0002-9708-1761</v>
      </c>
      <c r="Z1862" t="str">
        <f>IF(V1862="","",_xlfn.LET(_xlpm.x,VLOOKUP(V1862,'Drop-down_menus'!$F$2:$G$16,2,FALSE),IF(_xlpm.x=0,"",_xlpm.x)))</f>
        <v/>
      </c>
      <c r="AA1862" t="str">
        <f>IF(W1862="","",_xlfn.LET(_xlpm.x,VLOOKUP(W1862,'Drop-down_menus'!$F$2:$G$16,2,FALSE),IF(_xlpm.x=0,"",_xlpm.x)))</f>
        <v/>
      </c>
      <c r="AB1862" t="s">
        <v>866</v>
      </c>
      <c r="AE1862" t="s">
        <v>867</v>
      </c>
      <c r="AH1862" s="70" t="s">
        <v>869</v>
      </c>
    </row>
    <row r="1863" spans="1:34" ht="15" hidden="1" x14ac:dyDescent="0.2">
      <c r="A1863" s="2" t="s">
        <v>475</v>
      </c>
      <c r="B1863">
        <v>5634</v>
      </c>
      <c r="C1863">
        <v>5550</v>
      </c>
      <c r="D1863" s="70" t="s">
        <v>880</v>
      </c>
      <c r="F1863" s="70"/>
      <c r="H1863" s="70"/>
      <c r="I1863" t="s">
        <v>2611</v>
      </c>
      <c r="J1863" t="str">
        <f>IF($I1863="","",_xlfn.LET(_xlpm.x,VLOOKUP($I1863,'taxon-match_2026-08-31'!$A$2:$N$122,6,FALSE),IF(_xlpm.x=0,"",_xlpm.x)))</f>
        <v/>
      </c>
      <c r="K1863" t="str">
        <f>IF($I1863="","",_xlfn.LET(_xlpm.x,VLOOKUP($I1863,'taxon-match_2026-08-31'!$A$2:$N$122,4,FALSE),IF(_xlpm.x=0,"",_xlpm.x)))</f>
        <v/>
      </c>
      <c r="L1863" t="str">
        <f>IF($I1863="","",_xlfn.LET(_xlpm.x,VLOOKUP($I1863,'taxon-match_2026-08-31'!$A$2:$N$122,7,FALSE),IF(_xlpm.x=0,"",_xlpm.x)))</f>
        <v/>
      </c>
      <c r="M1863" t="str">
        <f>IF($I1863="","",_xlfn.LET(_xlpm.x,VLOOKUP($I1863,'taxon-match_2026-08-31'!$A$2:$N$122,8,FALSE),IF(_xlpm.x=0,"",_xlpm.x)))</f>
        <v/>
      </c>
      <c r="N1863" t="str">
        <f>IF($I1863="","",_xlfn.LET(_xlpm.x,VLOOKUP($I1863,'taxon-match_2026-08-31'!$A$2:$N$122,9,FALSE),IF(_xlpm.x=0,"",_xlpm.x)))</f>
        <v/>
      </c>
      <c r="O1863" t="str">
        <f>IF($I1863="","",_xlfn.LET(_xlpm.x,VLOOKUP($I1863,'taxon-match_2026-08-31'!$A$2:$N$122,10,FALSE),IF(_xlpm.x=0,"",_xlpm.x)))</f>
        <v/>
      </c>
      <c r="P1863" t="str">
        <f>IF($I1863="","",_xlfn.LET(_xlpm.x,VLOOKUP($I1863,'taxon-match_2026-08-31'!$A$2:$N$122,11,FALSE),IF(_xlpm.x=0,"",_xlpm.x)))</f>
        <v/>
      </c>
      <c r="Q1863" t="str">
        <f>IF($I1863="","",_xlfn.LET(_xlpm.x,VLOOKUP($I1863,'taxon-match_2026-08-31'!$A$2:$N$122,12,FALSE),IF(_xlpm.x=0,"",_xlpm.x)))</f>
        <v/>
      </c>
      <c r="R1863" t="str">
        <f>IF($I1863="","",_xlfn.LET(_xlpm.x,VLOOKUP($I1863,'taxon-match_2026-08-31'!$A$2:$N$122,14,FALSE),IF(_xlpm.x=0,"",_xlpm.x)))</f>
        <v/>
      </c>
      <c r="T1863" s="69" t="s">
        <v>62</v>
      </c>
      <c r="U1863" s="69" t="s">
        <v>60</v>
      </c>
      <c r="X1863" t="str">
        <f>IF(T1863="","",_xlfn.LET(_xlpm.x,VLOOKUP(T1863,'Drop-down_menus'!$F$2:$G$16,2,FALSE),IF(_xlpm.x=0,"",_xlpm.x)))</f>
        <v>https://orcid.org/0000-0003-3696-4445</v>
      </c>
      <c r="Y1863" t="str">
        <f>IF(U1863="","",_xlfn.LET(_xlpm.x,VLOOKUP(U1863,'Drop-down_menus'!$F$2:$G$16,2,FALSE),IF(_xlpm.x=0,"",_xlpm.x)))</f>
        <v>https://orcid.org/0000-0002-9708-1761</v>
      </c>
      <c r="Z1863" t="str">
        <f>IF(V1863="","",_xlfn.LET(_xlpm.x,VLOOKUP(V1863,'Drop-down_menus'!$F$2:$G$16,2,FALSE),IF(_xlpm.x=0,"",_xlpm.x)))</f>
        <v/>
      </c>
      <c r="AA1863" t="str">
        <f>IF(W1863="","",_xlfn.LET(_xlpm.x,VLOOKUP(W1863,'Drop-down_menus'!$F$2:$G$16,2,FALSE),IF(_xlpm.x=0,"",_xlpm.x)))</f>
        <v/>
      </c>
      <c r="AB1863" t="s">
        <v>866</v>
      </c>
      <c r="AE1863" t="s">
        <v>867</v>
      </c>
      <c r="AH1863" s="70" t="s">
        <v>869</v>
      </c>
    </row>
    <row r="1864" spans="1:34" ht="15" hidden="1" x14ac:dyDescent="0.2">
      <c r="A1864" s="2" t="s">
        <v>475</v>
      </c>
      <c r="B1864">
        <v>5635</v>
      </c>
      <c r="C1864">
        <v>5551</v>
      </c>
      <c r="D1864" s="70" t="s">
        <v>880</v>
      </c>
      <c r="F1864" s="70"/>
      <c r="H1864" s="70"/>
      <c r="I1864" t="s">
        <v>2611</v>
      </c>
      <c r="J1864" t="str">
        <f>IF($I1864="","",_xlfn.LET(_xlpm.x,VLOOKUP($I1864,'taxon-match_2026-08-31'!$A$2:$N$122,6,FALSE),IF(_xlpm.x=0,"",_xlpm.x)))</f>
        <v/>
      </c>
      <c r="K1864" t="str">
        <f>IF($I1864="","",_xlfn.LET(_xlpm.x,VLOOKUP($I1864,'taxon-match_2026-08-31'!$A$2:$N$122,4,FALSE),IF(_xlpm.x=0,"",_xlpm.x)))</f>
        <v/>
      </c>
      <c r="L1864" t="str">
        <f>IF($I1864="","",_xlfn.LET(_xlpm.x,VLOOKUP($I1864,'taxon-match_2026-08-31'!$A$2:$N$122,7,FALSE),IF(_xlpm.x=0,"",_xlpm.x)))</f>
        <v/>
      </c>
      <c r="M1864" t="str">
        <f>IF($I1864="","",_xlfn.LET(_xlpm.x,VLOOKUP($I1864,'taxon-match_2026-08-31'!$A$2:$N$122,8,FALSE),IF(_xlpm.x=0,"",_xlpm.x)))</f>
        <v/>
      </c>
      <c r="N1864" t="str">
        <f>IF($I1864="","",_xlfn.LET(_xlpm.x,VLOOKUP($I1864,'taxon-match_2026-08-31'!$A$2:$N$122,9,FALSE),IF(_xlpm.x=0,"",_xlpm.x)))</f>
        <v/>
      </c>
      <c r="O1864" t="str">
        <f>IF($I1864="","",_xlfn.LET(_xlpm.x,VLOOKUP($I1864,'taxon-match_2026-08-31'!$A$2:$N$122,10,FALSE),IF(_xlpm.x=0,"",_xlpm.x)))</f>
        <v/>
      </c>
      <c r="P1864" t="str">
        <f>IF($I1864="","",_xlfn.LET(_xlpm.x,VLOOKUP($I1864,'taxon-match_2026-08-31'!$A$2:$N$122,11,FALSE),IF(_xlpm.x=0,"",_xlpm.x)))</f>
        <v/>
      </c>
      <c r="Q1864" t="str">
        <f>IF($I1864="","",_xlfn.LET(_xlpm.x,VLOOKUP($I1864,'taxon-match_2026-08-31'!$A$2:$N$122,12,FALSE),IF(_xlpm.x=0,"",_xlpm.x)))</f>
        <v/>
      </c>
      <c r="R1864" t="str">
        <f>IF($I1864="","",_xlfn.LET(_xlpm.x,VLOOKUP($I1864,'taxon-match_2026-08-31'!$A$2:$N$122,14,FALSE),IF(_xlpm.x=0,"",_xlpm.x)))</f>
        <v/>
      </c>
      <c r="T1864" s="69" t="s">
        <v>62</v>
      </c>
      <c r="U1864" s="69" t="s">
        <v>60</v>
      </c>
      <c r="X1864" t="str">
        <f>IF(T1864="","",_xlfn.LET(_xlpm.x,VLOOKUP(T1864,'Drop-down_menus'!$F$2:$G$16,2,FALSE),IF(_xlpm.x=0,"",_xlpm.x)))</f>
        <v>https://orcid.org/0000-0003-3696-4445</v>
      </c>
      <c r="Y1864" t="str">
        <f>IF(U1864="","",_xlfn.LET(_xlpm.x,VLOOKUP(U1864,'Drop-down_menus'!$F$2:$G$16,2,FALSE),IF(_xlpm.x=0,"",_xlpm.x)))</f>
        <v>https://orcid.org/0000-0002-9708-1761</v>
      </c>
      <c r="Z1864" t="str">
        <f>IF(V1864="","",_xlfn.LET(_xlpm.x,VLOOKUP(V1864,'Drop-down_menus'!$F$2:$G$16,2,FALSE),IF(_xlpm.x=0,"",_xlpm.x)))</f>
        <v/>
      </c>
      <c r="AA1864" t="str">
        <f>IF(W1864="","",_xlfn.LET(_xlpm.x,VLOOKUP(W1864,'Drop-down_menus'!$F$2:$G$16,2,FALSE),IF(_xlpm.x=0,"",_xlpm.x)))</f>
        <v/>
      </c>
      <c r="AB1864" t="s">
        <v>866</v>
      </c>
      <c r="AE1864" t="s">
        <v>867</v>
      </c>
      <c r="AH1864" s="70" t="s">
        <v>869</v>
      </c>
    </row>
    <row r="1865" spans="1:34" ht="15" hidden="1" x14ac:dyDescent="0.2">
      <c r="A1865" s="2" t="s">
        <v>475</v>
      </c>
      <c r="B1865">
        <v>5636</v>
      </c>
      <c r="C1865">
        <v>5552</v>
      </c>
      <c r="D1865" s="70" t="s">
        <v>880</v>
      </c>
      <c r="F1865" s="70"/>
      <c r="H1865" s="70"/>
      <c r="I1865" t="s">
        <v>2611</v>
      </c>
      <c r="J1865" t="str">
        <f>IF($I1865="","",_xlfn.LET(_xlpm.x,VLOOKUP($I1865,'taxon-match_2026-08-31'!$A$2:$N$122,6,FALSE),IF(_xlpm.x=0,"",_xlpm.x)))</f>
        <v/>
      </c>
      <c r="K1865" t="str">
        <f>IF($I1865="","",_xlfn.LET(_xlpm.x,VLOOKUP($I1865,'taxon-match_2026-08-31'!$A$2:$N$122,4,FALSE),IF(_xlpm.x=0,"",_xlpm.x)))</f>
        <v/>
      </c>
      <c r="L1865" t="str">
        <f>IF($I1865="","",_xlfn.LET(_xlpm.x,VLOOKUP($I1865,'taxon-match_2026-08-31'!$A$2:$N$122,7,FALSE),IF(_xlpm.x=0,"",_xlpm.x)))</f>
        <v/>
      </c>
      <c r="M1865" t="str">
        <f>IF($I1865="","",_xlfn.LET(_xlpm.x,VLOOKUP($I1865,'taxon-match_2026-08-31'!$A$2:$N$122,8,FALSE),IF(_xlpm.x=0,"",_xlpm.x)))</f>
        <v/>
      </c>
      <c r="N1865" t="str">
        <f>IF($I1865="","",_xlfn.LET(_xlpm.x,VLOOKUP($I1865,'taxon-match_2026-08-31'!$A$2:$N$122,9,FALSE),IF(_xlpm.x=0,"",_xlpm.x)))</f>
        <v/>
      </c>
      <c r="O1865" t="str">
        <f>IF($I1865="","",_xlfn.LET(_xlpm.x,VLOOKUP($I1865,'taxon-match_2026-08-31'!$A$2:$N$122,10,FALSE),IF(_xlpm.x=0,"",_xlpm.x)))</f>
        <v/>
      </c>
      <c r="P1865" t="str">
        <f>IF($I1865="","",_xlfn.LET(_xlpm.x,VLOOKUP($I1865,'taxon-match_2026-08-31'!$A$2:$N$122,11,FALSE),IF(_xlpm.x=0,"",_xlpm.x)))</f>
        <v/>
      </c>
      <c r="Q1865" t="str">
        <f>IF($I1865="","",_xlfn.LET(_xlpm.x,VLOOKUP($I1865,'taxon-match_2026-08-31'!$A$2:$N$122,12,FALSE),IF(_xlpm.x=0,"",_xlpm.x)))</f>
        <v/>
      </c>
      <c r="R1865" t="str">
        <f>IF($I1865="","",_xlfn.LET(_xlpm.x,VLOOKUP($I1865,'taxon-match_2026-08-31'!$A$2:$N$122,14,FALSE),IF(_xlpm.x=0,"",_xlpm.x)))</f>
        <v/>
      </c>
      <c r="T1865" s="69" t="s">
        <v>62</v>
      </c>
      <c r="U1865" s="69" t="s">
        <v>60</v>
      </c>
      <c r="X1865" t="str">
        <f>IF(T1865="","",_xlfn.LET(_xlpm.x,VLOOKUP(T1865,'Drop-down_menus'!$F$2:$G$16,2,FALSE),IF(_xlpm.x=0,"",_xlpm.x)))</f>
        <v>https://orcid.org/0000-0003-3696-4445</v>
      </c>
      <c r="Y1865" t="str">
        <f>IF(U1865="","",_xlfn.LET(_xlpm.x,VLOOKUP(U1865,'Drop-down_menus'!$F$2:$G$16,2,FALSE),IF(_xlpm.x=0,"",_xlpm.x)))</f>
        <v>https://orcid.org/0000-0002-9708-1761</v>
      </c>
      <c r="Z1865" t="str">
        <f>IF(V1865="","",_xlfn.LET(_xlpm.x,VLOOKUP(V1865,'Drop-down_menus'!$F$2:$G$16,2,FALSE),IF(_xlpm.x=0,"",_xlpm.x)))</f>
        <v/>
      </c>
      <c r="AA1865" t="str">
        <f>IF(W1865="","",_xlfn.LET(_xlpm.x,VLOOKUP(W1865,'Drop-down_menus'!$F$2:$G$16,2,FALSE),IF(_xlpm.x=0,"",_xlpm.x)))</f>
        <v/>
      </c>
      <c r="AB1865" t="s">
        <v>866</v>
      </c>
      <c r="AE1865" t="s">
        <v>867</v>
      </c>
      <c r="AH1865" s="70" t="s">
        <v>869</v>
      </c>
    </row>
    <row r="1866" spans="1:34" ht="15" hidden="1" x14ac:dyDescent="0.2">
      <c r="A1866" s="2" t="s">
        <v>130</v>
      </c>
      <c r="B1866">
        <v>403</v>
      </c>
      <c r="C1866">
        <v>5640</v>
      </c>
      <c r="D1866" s="70" t="s">
        <v>880</v>
      </c>
      <c r="F1866" s="70"/>
      <c r="H1866" s="70"/>
      <c r="I1866" t="s">
        <v>2611</v>
      </c>
      <c r="J1866" t="str">
        <f>IF($I1866="","",_xlfn.LET(_xlpm.x,VLOOKUP($I1866,'taxon-match_2026-08-31'!$A$2:$N$122,6,FALSE),IF(_xlpm.x=0,"",_xlpm.x)))</f>
        <v/>
      </c>
      <c r="K1866" t="str">
        <f>IF($I1866="","",_xlfn.LET(_xlpm.x,VLOOKUP($I1866,'taxon-match_2026-08-31'!$A$2:$N$122,4,FALSE),IF(_xlpm.x=0,"",_xlpm.x)))</f>
        <v/>
      </c>
      <c r="L1866" t="str">
        <f>IF($I1866="","",_xlfn.LET(_xlpm.x,VLOOKUP($I1866,'taxon-match_2026-08-31'!$A$2:$N$122,7,FALSE),IF(_xlpm.x=0,"",_xlpm.x)))</f>
        <v/>
      </c>
      <c r="M1866" t="str">
        <f>IF($I1866="","",_xlfn.LET(_xlpm.x,VLOOKUP($I1866,'taxon-match_2026-08-31'!$A$2:$N$122,8,FALSE),IF(_xlpm.x=0,"",_xlpm.x)))</f>
        <v/>
      </c>
      <c r="N1866" t="str">
        <f>IF($I1866="","",_xlfn.LET(_xlpm.x,VLOOKUP($I1866,'taxon-match_2026-08-31'!$A$2:$N$122,9,FALSE),IF(_xlpm.x=0,"",_xlpm.x)))</f>
        <v/>
      </c>
      <c r="O1866" t="str">
        <f>IF($I1866="","",_xlfn.LET(_xlpm.x,VLOOKUP($I1866,'taxon-match_2026-08-31'!$A$2:$N$122,10,FALSE),IF(_xlpm.x=0,"",_xlpm.x)))</f>
        <v/>
      </c>
      <c r="P1866" t="str">
        <f>IF($I1866="","",_xlfn.LET(_xlpm.x,VLOOKUP($I1866,'taxon-match_2026-08-31'!$A$2:$N$122,11,FALSE),IF(_xlpm.x=0,"",_xlpm.x)))</f>
        <v/>
      </c>
      <c r="Q1866" t="str">
        <f>IF($I1866="","",_xlfn.LET(_xlpm.x,VLOOKUP($I1866,'taxon-match_2026-08-31'!$A$2:$N$122,12,FALSE),IF(_xlpm.x=0,"",_xlpm.x)))</f>
        <v/>
      </c>
      <c r="R1866" t="str">
        <f>IF($I1866="","",_xlfn.LET(_xlpm.x,VLOOKUP($I1866,'taxon-match_2026-08-31'!$A$2:$N$122,14,FALSE),IF(_xlpm.x=0,"",_xlpm.x)))</f>
        <v/>
      </c>
      <c r="T1866" s="69" t="s">
        <v>62</v>
      </c>
      <c r="U1866" s="69" t="s">
        <v>60</v>
      </c>
      <c r="X1866" t="str">
        <f>IF(T1866="","",_xlfn.LET(_xlpm.x,VLOOKUP(T1866,'Drop-down_menus'!$F$2:$G$16,2,FALSE),IF(_xlpm.x=0,"",_xlpm.x)))</f>
        <v>https://orcid.org/0000-0003-3696-4445</v>
      </c>
      <c r="Y1866" t="str">
        <f>IF(U1866="","",_xlfn.LET(_xlpm.x,VLOOKUP(U1866,'Drop-down_menus'!$F$2:$G$16,2,FALSE),IF(_xlpm.x=0,"",_xlpm.x)))</f>
        <v>https://orcid.org/0000-0002-9708-1761</v>
      </c>
      <c r="Z1866" t="str">
        <f>IF(V1866="","",_xlfn.LET(_xlpm.x,VLOOKUP(V1866,'Drop-down_menus'!$F$2:$G$16,2,FALSE),IF(_xlpm.x=0,"",_xlpm.x)))</f>
        <v/>
      </c>
      <c r="AA1866" t="str">
        <f>IF(W1866="","",_xlfn.LET(_xlpm.x,VLOOKUP(W1866,'Drop-down_menus'!$F$2:$G$16,2,FALSE),IF(_xlpm.x=0,"",_xlpm.x)))</f>
        <v/>
      </c>
      <c r="AB1866" t="s">
        <v>866</v>
      </c>
      <c r="AE1866" t="s">
        <v>867</v>
      </c>
      <c r="AH1866" s="70" t="s">
        <v>869</v>
      </c>
    </row>
    <row r="1867" spans="1:34" ht="15" hidden="1" x14ac:dyDescent="0.2">
      <c r="A1867" s="2" t="s">
        <v>130</v>
      </c>
      <c r="B1867">
        <v>413</v>
      </c>
      <c r="C1867">
        <v>5641</v>
      </c>
      <c r="D1867" s="70" t="s">
        <v>880</v>
      </c>
      <c r="F1867" s="70"/>
      <c r="H1867" s="70"/>
      <c r="I1867" t="s">
        <v>2611</v>
      </c>
      <c r="J1867" t="str">
        <f>IF($I1867="","",_xlfn.LET(_xlpm.x,VLOOKUP($I1867,'taxon-match_2026-08-31'!$A$2:$N$122,6,FALSE),IF(_xlpm.x=0,"",_xlpm.x)))</f>
        <v/>
      </c>
      <c r="K1867" t="str">
        <f>IF($I1867="","",_xlfn.LET(_xlpm.x,VLOOKUP($I1867,'taxon-match_2026-08-31'!$A$2:$N$122,4,FALSE),IF(_xlpm.x=0,"",_xlpm.x)))</f>
        <v/>
      </c>
      <c r="L1867" t="str">
        <f>IF($I1867="","",_xlfn.LET(_xlpm.x,VLOOKUP($I1867,'taxon-match_2026-08-31'!$A$2:$N$122,7,FALSE),IF(_xlpm.x=0,"",_xlpm.x)))</f>
        <v/>
      </c>
      <c r="M1867" t="str">
        <f>IF($I1867="","",_xlfn.LET(_xlpm.x,VLOOKUP($I1867,'taxon-match_2026-08-31'!$A$2:$N$122,8,FALSE),IF(_xlpm.x=0,"",_xlpm.x)))</f>
        <v/>
      </c>
      <c r="N1867" t="str">
        <f>IF($I1867="","",_xlfn.LET(_xlpm.x,VLOOKUP($I1867,'taxon-match_2026-08-31'!$A$2:$N$122,9,FALSE),IF(_xlpm.x=0,"",_xlpm.x)))</f>
        <v/>
      </c>
      <c r="O1867" t="str">
        <f>IF($I1867="","",_xlfn.LET(_xlpm.x,VLOOKUP($I1867,'taxon-match_2026-08-31'!$A$2:$N$122,10,FALSE),IF(_xlpm.x=0,"",_xlpm.x)))</f>
        <v/>
      </c>
      <c r="P1867" t="str">
        <f>IF($I1867="","",_xlfn.LET(_xlpm.x,VLOOKUP($I1867,'taxon-match_2026-08-31'!$A$2:$N$122,11,FALSE),IF(_xlpm.x=0,"",_xlpm.x)))</f>
        <v/>
      </c>
      <c r="Q1867" t="str">
        <f>IF($I1867="","",_xlfn.LET(_xlpm.x,VLOOKUP($I1867,'taxon-match_2026-08-31'!$A$2:$N$122,12,FALSE),IF(_xlpm.x=0,"",_xlpm.x)))</f>
        <v/>
      </c>
      <c r="R1867" t="str">
        <f>IF($I1867="","",_xlfn.LET(_xlpm.x,VLOOKUP($I1867,'taxon-match_2026-08-31'!$A$2:$N$122,14,FALSE),IF(_xlpm.x=0,"",_xlpm.x)))</f>
        <v/>
      </c>
      <c r="T1867" s="69" t="s">
        <v>62</v>
      </c>
      <c r="U1867" s="69" t="s">
        <v>60</v>
      </c>
      <c r="X1867" t="str">
        <f>IF(T1867="","",_xlfn.LET(_xlpm.x,VLOOKUP(T1867,'Drop-down_menus'!$F$2:$G$16,2,FALSE),IF(_xlpm.x=0,"",_xlpm.x)))</f>
        <v>https://orcid.org/0000-0003-3696-4445</v>
      </c>
      <c r="Y1867" t="str">
        <f>IF(U1867="","",_xlfn.LET(_xlpm.x,VLOOKUP(U1867,'Drop-down_menus'!$F$2:$G$16,2,FALSE),IF(_xlpm.x=0,"",_xlpm.x)))</f>
        <v>https://orcid.org/0000-0002-9708-1761</v>
      </c>
      <c r="Z1867" t="str">
        <f>IF(V1867="","",_xlfn.LET(_xlpm.x,VLOOKUP(V1867,'Drop-down_menus'!$F$2:$G$16,2,FALSE),IF(_xlpm.x=0,"",_xlpm.x)))</f>
        <v/>
      </c>
      <c r="AA1867" t="str">
        <f>IF(W1867="","",_xlfn.LET(_xlpm.x,VLOOKUP(W1867,'Drop-down_menus'!$F$2:$G$16,2,FALSE),IF(_xlpm.x=0,"",_xlpm.x)))</f>
        <v/>
      </c>
      <c r="AB1867" t="s">
        <v>866</v>
      </c>
      <c r="AE1867" t="s">
        <v>867</v>
      </c>
      <c r="AH1867" s="70" t="s">
        <v>869</v>
      </c>
    </row>
    <row r="1868" spans="1:34" ht="15" hidden="1" x14ac:dyDescent="0.2">
      <c r="A1868" s="2" t="s">
        <v>130</v>
      </c>
      <c r="B1868">
        <v>425</v>
      </c>
      <c r="C1868">
        <v>5642</v>
      </c>
      <c r="D1868" s="70" t="s">
        <v>880</v>
      </c>
      <c r="F1868" s="70"/>
      <c r="H1868" s="70"/>
      <c r="I1868" t="s">
        <v>2611</v>
      </c>
      <c r="J1868" t="str">
        <f>IF($I1868="","",_xlfn.LET(_xlpm.x,VLOOKUP($I1868,'taxon-match_2026-08-31'!$A$2:$N$122,6,FALSE),IF(_xlpm.x=0,"",_xlpm.x)))</f>
        <v/>
      </c>
      <c r="K1868" t="str">
        <f>IF($I1868="","",_xlfn.LET(_xlpm.x,VLOOKUP($I1868,'taxon-match_2026-08-31'!$A$2:$N$122,4,FALSE),IF(_xlpm.x=0,"",_xlpm.x)))</f>
        <v/>
      </c>
      <c r="L1868" t="str">
        <f>IF($I1868="","",_xlfn.LET(_xlpm.x,VLOOKUP($I1868,'taxon-match_2026-08-31'!$A$2:$N$122,7,FALSE),IF(_xlpm.x=0,"",_xlpm.x)))</f>
        <v/>
      </c>
      <c r="M1868" t="str">
        <f>IF($I1868="","",_xlfn.LET(_xlpm.x,VLOOKUP($I1868,'taxon-match_2026-08-31'!$A$2:$N$122,8,FALSE),IF(_xlpm.x=0,"",_xlpm.x)))</f>
        <v/>
      </c>
      <c r="N1868" t="str">
        <f>IF($I1868="","",_xlfn.LET(_xlpm.x,VLOOKUP($I1868,'taxon-match_2026-08-31'!$A$2:$N$122,9,FALSE),IF(_xlpm.x=0,"",_xlpm.x)))</f>
        <v/>
      </c>
      <c r="O1868" t="str">
        <f>IF($I1868="","",_xlfn.LET(_xlpm.x,VLOOKUP($I1868,'taxon-match_2026-08-31'!$A$2:$N$122,10,FALSE),IF(_xlpm.x=0,"",_xlpm.x)))</f>
        <v/>
      </c>
      <c r="P1868" t="str">
        <f>IF($I1868="","",_xlfn.LET(_xlpm.x,VLOOKUP($I1868,'taxon-match_2026-08-31'!$A$2:$N$122,11,FALSE),IF(_xlpm.x=0,"",_xlpm.x)))</f>
        <v/>
      </c>
      <c r="Q1868" t="str">
        <f>IF($I1868="","",_xlfn.LET(_xlpm.x,VLOOKUP($I1868,'taxon-match_2026-08-31'!$A$2:$N$122,12,FALSE),IF(_xlpm.x=0,"",_xlpm.x)))</f>
        <v/>
      </c>
      <c r="R1868" t="str">
        <f>IF($I1868="","",_xlfn.LET(_xlpm.x,VLOOKUP($I1868,'taxon-match_2026-08-31'!$A$2:$N$122,14,FALSE),IF(_xlpm.x=0,"",_xlpm.x)))</f>
        <v/>
      </c>
      <c r="T1868" s="69" t="s">
        <v>62</v>
      </c>
      <c r="U1868" s="69" t="s">
        <v>60</v>
      </c>
      <c r="X1868" t="str">
        <f>IF(T1868="","",_xlfn.LET(_xlpm.x,VLOOKUP(T1868,'Drop-down_menus'!$F$2:$G$16,2,FALSE),IF(_xlpm.x=0,"",_xlpm.x)))</f>
        <v>https://orcid.org/0000-0003-3696-4445</v>
      </c>
      <c r="Y1868" t="str">
        <f>IF(U1868="","",_xlfn.LET(_xlpm.x,VLOOKUP(U1868,'Drop-down_menus'!$F$2:$G$16,2,FALSE),IF(_xlpm.x=0,"",_xlpm.x)))</f>
        <v>https://orcid.org/0000-0002-9708-1761</v>
      </c>
      <c r="Z1868" t="str">
        <f>IF(V1868="","",_xlfn.LET(_xlpm.x,VLOOKUP(V1868,'Drop-down_menus'!$F$2:$G$16,2,FALSE),IF(_xlpm.x=0,"",_xlpm.x)))</f>
        <v/>
      </c>
      <c r="AA1868" t="str">
        <f>IF(W1868="","",_xlfn.LET(_xlpm.x,VLOOKUP(W1868,'Drop-down_menus'!$F$2:$G$16,2,FALSE),IF(_xlpm.x=0,"",_xlpm.x)))</f>
        <v/>
      </c>
      <c r="AB1868" t="s">
        <v>866</v>
      </c>
      <c r="AE1868" t="s">
        <v>867</v>
      </c>
      <c r="AH1868" s="70" t="s">
        <v>869</v>
      </c>
    </row>
    <row r="1869" spans="1:34" ht="15" hidden="1" x14ac:dyDescent="0.2">
      <c r="A1869" s="2" t="s">
        <v>184</v>
      </c>
      <c r="B1869">
        <v>1115</v>
      </c>
      <c r="C1869">
        <v>5775</v>
      </c>
      <c r="D1869" s="70" t="s">
        <v>880</v>
      </c>
      <c r="F1869" s="70"/>
      <c r="H1869" s="70"/>
      <c r="I1869" t="s">
        <v>2611</v>
      </c>
      <c r="J1869" t="str">
        <f>IF($I1869="","",_xlfn.LET(_xlpm.x,VLOOKUP($I1869,'taxon-match_2026-08-31'!$A$2:$N$122,6,FALSE),IF(_xlpm.x=0,"",_xlpm.x)))</f>
        <v/>
      </c>
      <c r="K1869" t="str">
        <f>IF($I1869="","",_xlfn.LET(_xlpm.x,VLOOKUP($I1869,'taxon-match_2026-08-31'!$A$2:$N$122,4,FALSE),IF(_xlpm.x=0,"",_xlpm.x)))</f>
        <v/>
      </c>
      <c r="L1869" t="str">
        <f>IF($I1869="","",_xlfn.LET(_xlpm.x,VLOOKUP($I1869,'taxon-match_2026-08-31'!$A$2:$N$122,7,FALSE),IF(_xlpm.x=0,"",_xlpm.x)))</f>
        <v/>
      </c>
      <c r="M1869" t="str">
        <f>IF($I1869="","",_xlfn.LET(_xlpm.x,VLOOKUP($I1869,'taxon-match_2026-08-31'!$A$2:$N$122,8,FALSE),IF(_xlpm.x=0,"",_xlpm.x)))</f>
        <v/>
      </c>
      <c r="N1869" t="str">
        <f>IF($I1869="","",_xlfn.LET(_xlpm.x,VLOOKUP($I1869,'taxon-match_2026-08-31'!$A$2:$N$122,9,FALSE),IF(_xlpm.x=0,"",_xlpm.x)))</f>
        <v/>
      </c>
      <c r="O1869" t="str">
        <f>IF($I1869="","",_xlfn.LET(_xlpm.x,VLOOKUP($I1869,'taxon-match_2026-08-31'!$A$2:$N$122,10,FALSE),IF(_xlpm.x=0,"",_xlpm.x)))</f>
        <v/>
      </c>
      <c r="P1869" t="str">
        <f>IF($I1869="","",_xlfn.LET(_xlpm.x,VLOOKUP($I1869,'taxon-match_2026-08-31'!$A$2:$N$122,11,FALSE),IF(_xlpm.x=0,"",_xlpm.x)))</f>
        <v/>
      </c>
      <c r="Q1869" t="str">
        <f>IF($I1869="","",_xlfn.LET(_xlpm.x,VLOOKUP($I1869,'taxon-match_2026-08-31'!$A$2:$N$122,12,FALSE),IF(_xlpm.x=0,"",_xlpm.x)))</f>
        <v/>
      </c>
      <c r="R1869" t="str">
        <f>IF($I1869="","",_xlfn.LET(_xlpm.x,VLOOKUP($I1869,'taxon-match_2026-08-31'!$A$2:$N$122,14,FALSE),IF(_xlpm.x=0,"",_xlpm.x)))</f>
        <v/>
      </c>
      <c r="T1869" s="69" t="s">
        <v>62</v>
      </c>
      <c r="U1869" s="69" t="s">
        <v>60</v>
      </c>
      <c r="X1869" t="str">
        <f>IF(T1869="","",_xlfn.LET(_xlpm.x,VLOOKUP(T1869,'Drop-down_menus'!$F$2:$G$16,2,FALSE),IF(_xlpm.x=0,"",_xlpm.x)))</f>
        <v>https://orcid.org/0000-0003-3696-4445</v>
      </c>
      <c r="Y1869" t="str">
        <f>IF(U1869="","",_xlfn.LET(_xlpm.x,VLOOKUP(U1869,'Drop-down_menus'!$F$2:$G$16,2,FALSE),IF(_xlpm.x=0,"",_xlpm.x)))</f>
        <v>https://orcid.org/0000-0002-9708-1761</v>
      </c>
      <c r="Z1869" t="str">
        <f>IF(V1869="","",_xlfn.LET(_xlpm.x,VLOOKUP(V1869,'Drop-down_menus'!$F$2:$G$16,2,FALSE),IF(_xlpm.x=0,"",_xlpm.x)))</f>
        <v/>
      </c>
      <c r="AA1869" t="str">
        <f>IF(W1869="","",_xlfn.LET(_xlpm.x,VLOOKUP(W1869,'Drop-down_menus'!$F$2:$G$16,2,FALSE),IF(_xlpm.x=0,"",_xlpm.x)))</f>
        <v/>
      </c>
      <c r="AB1869" t="s">
        <v>866</v>
      </c>
      <c r="AE1869" t="s">
        <v>867</v>
      </c>
      <c r="AH1869" s="70" t="s">
        <v>869</v>
      </c>
    </row>
    <row r="1870" spans="1:34" ht="15" hidden="1" x14ac:dyDescent="0.2">
      <c r="A1870" s="2" t="s">
        <v>184</v>
      </c>
      <c r="B1870">
        <v>1116</v>
      </c>
      <c r="C1870">
        <v>5761</v>
      </c>
      <c r="D1870" s="70" t="s">
        <v>880</v>
      </c>
      <c r="F1870" s="70"/>
      <c r="H1870" s="70"/>
      <c r="I1870" t="s">
        <v>2611</v>
      </c>
      <c r="J1870" t="str">
        <f>IF($I1870="","",_xlfn.LET(_xlpm.x,VLOOKUP($I1870,'taxon-match_2026-08-31'!$A$2:$N$122,6,FALSE),IF(_xlpm.x=0,"",_xlpm.x)))</f>
        <v/>
      </c>
      <c r="K1870" t="str">
        <f>IF($I1870="","",_xlfn.LET(_xlpm.x,VLOOKUP($I1870,'taxon-match_2026-08-31'!$A$2:$N$122,4,FALSE),IF(_xlpm.x=0,"",_xlpm.x)))</f>
        <v/>
      </c>
      <c r="L1870" t="str">
        <f>IF($I1870="","",_xlfn.LET(_xlpm.x,VLOOKUP($I1870,'taxon-match_2026-08-31'!$A$2:$N$122,7,FALSE),IF(_xlpm.x=0,"",_xlpm.x)))</f>
        <v/>
      </c>
      <c r="M1870" t="str">
        <f>IF($I1870="","",_xlfn.LET(_xlpm.x,VLOOKUP($I1870,'taxon-match_2026-08-31'!$A$2:$N$122,8,FALSE),IF(_xlpm.x=0,"",_xlpm.x)))</f>
        <v/>
      </c>
      <c r="N1870" t="str">
        <f>IF($I1870="","",_xlfn.LET(_xlpm.x,VLOOKUP($I1870,'taxon-match_2026-08-31'!$A$2:$N$122,9,FALSE),IF(_xlpm.x=0,"",_xlpm.x)))</f>
        <v/>
      </c>
      <c r="O1870" t="str">
        <f>IF($I1870="","",_xlfn.LET(_xlpm.x,VLOOKUP($I1870,'taxon-match_2026-08-31'!$A$2:$N$122,10,FALSE),IF(_xlpm.x=0,"",_xlpm.x)))</f>
        <v/>
      </c>
      <c r="P1870" t="str">
        <f>IF($I1870="","",_xlfn.LET(_xlpm.x,VLOOKUP($I1870,'taxon-match_2026-08-31'!$A$2:$N$122,11,FALSE),IF(_xlpm.x=0,"",_xlpm.x)))</f>
        <v/>
      </c>
      <c r="Q1870" t="str">
        <f>IF($I1870="","",_xlfn.LET(_xlpm.x,VLOOKUP($I1870,'taxon-match_2026-08-31'!$A$2:$N$122,12,FALSE),IF(_xlpm.x=0,"",_xlpm.x)))</f>
        <v/>
      </c>
      <c r="R1870" t="str">
        <f>IF($I1870="","",_xlfn.LET(_xlpm.x,VLOOKUP($I1870,'taxon-match_2026-08-31'!$A$2:$N$122,14,FALSE),IF(_xlpm.x=0,"",_xlpm.x)))</f>
        <v/>
      </c>
      <c r="T1870" s="69" t="s">
        <v>62</v>
      </c>
      <c r="U1870" s="69" t="s">
        <v>60</v>
      </c>
      <c r="X1870" t="str">
        <f>IF(T1870="","",_xlfn.LET(_xlpm.x,VLOOKUP(T1870,'Drop-down_menus'!$F$2:$G$16,2,FALSE),IF(_xlpm.x=0,"",_xlpm.x)))</f>
        <v>https://orcid.org/0000-0003-3696-4445</v>
      </c>
      <c r="Y1870" t="str">
        <f>IF(U1870="","",_xlfn.LET(_xlpm.x,VLOOKUP(U1870,'Drop-down_menus'!$F$2:$G$16,2,FALSE),IF(_xlpm.x=0,"",_xlpm.x)))</f>
        <v>https://orcid.org/0000-0002-9708-1761</v>
      </c>
      <c r="Z1870" t="str">
        <f>IF(V1870="","",_xlfn.LET(_xlpm.x,VLOOKUP(V1870,'Drop-down_menus'!$F$2:$G$16,2,FALSE),IF(_xlpm.x=0,"",_xlpm.x)))</f>
        <v/>
      </c>
      <c r="AA1870" t="str">
        <f>IF(W1870="","",_xlfn.LET(_xlpm.x,VLOOKUP(W1870,'Drop-down_menus'!$F$2:$G$16,2,FALSE),IF(_xlpm.x=0,"",_xlpm.x)))</f>
        <v/>
      </c>
      <c r="AB1870" t="s">
        <v>866</v>
      </c>
      <c r="AE1870" t="s">
        <v>867</v>
      </c>
      <c r="AH1870" s="69" t="s">
        <v>869</v>
      </c>
    </row>
    <row r="1871" spans="1:34" ht="15" hidden="1" x14ac:dyDescent="0.2">
      <c r="A1871" s="2" t="s">
        <v>184</v>
      </c>
      <c r="B1871">
        <v>1117</v>
      </c>
      <c r="C1871">
        <v>5762</v>
      </c>
      <c r="D1871" s="70" t="s">
        <v>880</v>
      </c>
      <c r="F1871" s="70"/>
      <c r="H1871" s="70"/>
      <c r="I1871" t="s">
        <v>2611</v>
      </c>
      <c r="J1871" t="str">
        <f>IF($I1871="","",_xlfn.LET(_xlpm.x,VLOOKUP($I1871,'taxon-match_2026-08-31'!$A$2:$N$122,6,FALSE),IF(_xlpm.x=0,"",_xlpm.x)))</f>
        <v/>
      </c>
      <c r="K1871" t="str">
        <f>IF($I1871="","",_xlfn.LET(_xlpm.x,VLOOKUP($I1871,'taxon-match_2026-08-31'!$A$2:$N$122,4,FALSE),IF(_xlpm.x=0,"",_xlpm.x)))</f>
        <v/>
      </c>
      <c r="L1871" t="str">
        <f>IF($I1871="","",_xlfn.LET(_xlpm.x,VLOOKUP($I1871,'taxon-match_2026-08-31'!$A$2:$N$122,7,FALSE),IF(_xlpm.x=0,"",_xlpm.x)))</f>
        <v/>
      </c>
      <c r="M1871" t="str">
        <f>IF($I1871="","",_xlfn.LET(_xlpm.x,VLOOKUP($I1871,'taxon-match_2026-08-31'!$A$2:$N$122,8,FALSE),IF(_xlpm.x=0,"",_xlpm.x)))</f>
        <v/>
      </c>
      <c r="N1871" t="str">
        <f>IF($I1871="","",_xlfn.LET(_xlpm.x,VLOOKUP($I1871,'taxon-match_2026-08-31'!$A$2:$N$122,9,FALSE),IF(_xlpm.x=0,"",_xlpm.x)))</f>
        <v/>
      </c>
      <c r="O1871" t="str">
        <f>IF($I1871="","",_xlfn.LET(_xlpm.x,VLOOKUP($I1871,'taxon-match_2026-08-31'!$A$2:$N$122,10,FALSE),IF(_xlpm.x=0,"",_xlpm.x)))</f>
        <v/>
      </c>
      <c r="P1871" t="str">
        <f>IF($I1871="","",_xlfn.LET(_xlpm.x,VLOOKUP($I1871,'taxon-match_2026-08-31'!$A$2:$N$122,11,FALSE),IF(_xlpm.x=0,"",_xlpm.x)))</f>
        <v/>
      </c>
      <c r="Q1871" t="str">
        <f>IF($I1871="","",_xlfn.LET(_xlpm.x,VLOOKUP($I1871,'taxon-match_2026-08-31'!$A$2:$N$122,12,FALSE),IF(_xlpm.x=0,"",_xlpm.x)))</f>
        <v/>
      </c>
      <c r="R1871" t="str">
        <f>IF($I1871="","",_xlfn.LET(_xlpm.x,VLOOKUP($I1871,'taxon-match_2026-08-31'!$A$2:$N$122,14,FALSE),IF(_xlpm.x=0,"",_xlpm.x)))</f>
        <v/>
      </c>
      <c r="T1871" s="69" t="s">
        <v>62</v>
      </c>
      <c r="U1871" s="69" t="s">
        <v>60</v>
      </c>
      <c r="X1871" t="str">
        <f>IF(T1871="","",_xlfn.LET(_xlpm.x,VLOOKUP(T1871,'Drop-down_menus'!$F$2:$G$16,2,FALSE),IF(_xlpm.x=0,"",_xlpm.x)))</f>
        <v>https://orcid.org/0000-0003-3696-4445</v>
      </c>
      <c r="Y1871" t="str">
        <f>IF(U1871="","",_xlfn.LET(_xlpm.x,VLOOKUP(U1871,'Drop-down_menus'!$F$2:$G$16,2,FALSE),IF(_xlpm.x=0,"",_xlpm.x)))</f>
        <v>https://orcid.org/0000-0002-9708-1761</v>
      </c>
      <c r="Z1871" t="str">
        <f>IF(V1871="","",_xlfn.LET(_xlpm.x,VLOOKUP(V1871,'Drop-down_menus'!$F$2:$G$16,2,FALSE),IF(_xlpm.x=0,"",_xlpm.x)))</f>
        <v/>
      </c>
      <c r="AA1871" t="str">
        <f>IF(W1871="","",_xlfn.LET(_xlpm.x,VLOOKUP(W1871,'Drop-down_menus'!$F$2:$G$16,2,FALSE),IF(_xlpm.x=0,"",_xlpm.x)))</f>
        <v/>
      </c>
      <c r="AB1871" t="s">
        <v>866</v>
      </c>
      <c r="AE1871" t="s">
        <v>867</v>
      </c>
      <c r="AH1871" s="69" t="s">
        <v>869</v>
      </c>
    </row>
    <row r="1872" spans="1:34" ht="15" x14ac:dyDescent="0.2">
      <c r="A1872" s="2" t="s">
        <v>253</v>
      </c>
      <c r="B1872">
        <v>1921</v>
      </c>
      <c r="C1872">
        <v>5772</v>
      </c>
      <c r="D1872" s="69" t="s">
        <v>700</v>
      </c>
      <c r="F1872" s="70" t="s">
        <v>746</v>
      </c>
      <c r="H1872" s="70" t="s">
        <v>746</v>
      </c>
      <c r="I1872" t="s">
        <v>746</v>
      </c>
      <c r="J1872" t="str">
        <f>IF($I1872="","",_xlfn.LET(_xlpm.x,VLOOKUP($I1872,'taxon-match_2026-08-31'!$A$2:$N$122,6,FALSE),IF(_xlpm.x=0,"",_xlpm.x)))</f>
        <v>(Hariot) Fredericq &amp; R.L.Moe, 2009</v>
      </c>
      <c r="K1872" t="str">
        <f>IF($I1872="","",_xlfn.LET(_xlpm.x,VLOOKUP($I1872,'taxon-match_2026-08-31'!$A$2:$N$122,4,FALSE),IF(_xlpm.x=0,"",_xlpm.x)))</f>
        <v>urn:lsid:marinespecies.org:taxname:377122</v>
      </c>
      <c r="L1872" t="str">
        <f>IF($I1872="","",_xlfn.LET(_xlpm.x,VLOOKUP($I1872,'taxon-match_2026-08-31'!$A$2:$N$122,7,FALSE),IF(_xlpm.x=0,"",_xlpm.x)))</f>
        <v>Plantae</v>
      </c>
      <c r="M1872" t="str">
        <f>IF($I1872="","",_xlfn.LET(_xlpm.x,VLOOKUP($I1872,'taxon-match_2026-08-31'!$A$2:$N$122,8,FALSE),IF(_xlpm.x=0,"",_xlpm.x)))</f>
        <v>Rhodophyta</v>
      </c>
      <c r="N1872" t="str">
        <f>IF($I1872="","",_xlfn.LET(_xlpm.x,VLOOKUP($I1872,'taxon-match_2026-08-31'!$A$2:$N$122,9,FALSE),IF(_xlpm.x=0,"",_xlpm.x)))</f>
        <v>Florideophyceae</v>
      </c>
      <c r="O1872" t="str">
        <f>IF($I1872="","",_xlfn.LET(_xlpm.x,VLOOKUP($I1872,'taxon-match_2026-08-31'!$A$2:$N$122,10,FALSE),IF(_xlpm.x=0,"",_xlpm.x)))</f>
        <v>Plocamiales</v>
      </c>
      <c r="P1872" t="str">
        <f>IF($I1872="","",_xlfn.LET(_xlpm.x,VLOOKUP($I1872,'taxon-match_2026-08-31'!$A$2:$N$122,11,FALSE),IF(_xlpm.x=0,"",_xlpm.x)))</f>
        <v>Sarcodiaceae</v>
      </c>
      <c r="Q1872" t="str">
        <f>IF($I1872="","",_xlfn.LET(_xlpm.x,VLOOKUP($I1872,'taxon-match_2026-08-31'!$A$2:$N$122,12,FALSE),IF(_xlpm.x=0,"",_xlpm.x)))</f>
        <v>Trematocarpus</v>
      </c>
      <c r="R1872" t="str">
        <f>IF($I1872="","",_xlfn.LET(_xlpm.x,VLOOKUP($I1872,'taxon-match_2026-08-31'!$A$2:$N$122,14,FALSE),IF(_xlpm.x=0,"",_xlpm.x)))</f>
        <v>antarcticus</v>
      </c>
      <c r="S1872" s="2" t="s">
        <v>2609</v>
      </c>
      <c r="T1872" s="69" t="s">
        <v>62</v>
      </c>
      <c r="U1872" s="69" t="s">
        <v>60</v>
      </c>
      <c r="X1872" t="str">
        <f>IF(T1872="","",_xlfn.LET(_xlpm.x,VLOOKUP(T1872,'Drop-down_menus'!$F$2:$G$16,2,FALSE),IF(_xlpm.x=0,"",_xlpm.x)))</f>
        <v>https://orcid.org/0000-0003-3696-4445</v>
      </c>
      <c r="Y1872" t="str">
        <f>IF(U1872="","",_xlfn.LET(_xlpm.x,VLOOKUP(U1872,'Drop-down_menus'!$F$2:$G$16,2,FALSE),IF(_xlpm.x=0,"",_xlpm.x)))</f>
        <v>https://orcid.org/0000-0002-9708-1761</v>
      </c>
      <c r="Z1872" t="str">
        <f>IF(V1872="","",_xlfn.LET(_xlpm.x,VLOOKUP(V1872,'Drop-down_menus'!$F$2:$G$16,2,FALSE),IF(_xlpm.x=0,"",_xlpm.x)))</f>
        <v/>
      </c>
      <c r="AA1872" t="str">
        <f>IF(W1872="","",_xlfn.LET(_xlpm.x,VLOOKUP(W1872,'Drop-down_menus'!$F$2:$G$16,2,FALSE),IF(_xlpm.x=0,"",_xlpm.x)))</f>
        <v/>
      </c>
      <c r="AB1872" t="s">
        <v>866</v>
      </c>
      <c r="AE1872" t="s">
        <v>867</v>
      </c>
      <c r="AH1872" s="70" t="s">
        <v>869</v>
      </c>
    </row>
    <row r="1873" spans="1:34" ht="15" x14ac:dyDescent="0.2">
      <c r="A1873" s="2" t="s">
        <v>253</v>
      </c>
      <c r="B1873">
        <v>1922</v>
      </c>
      <c r="C1873">
        <v>5776</v>
      </c>
      <c r="D1873" s="69" t="s">
        <v>700</v>
      </c>
      <c r="F1873" s="70" t="s">
        <v>746</v>
      </c>
      <c r="H1873" s="70" t="s">
        <v>746</v>
      </c>
      <c r="I1873" t="s">
        <v>746</v>
      </c>
      <c r="J1873" t="str">
        <f>IF($I1873="","",_xlfn.LET(_xlpm.x,VLOOKUP($I1873,'taxon-match_2026-08-31'!$A$2:$N$122,6,FALSE),IF(_xlpm.x=0,"",_xlpm.x)))</f>
        <v>(Hariot) Fredericq &amp; R.L.Moe, 2009</v>
      </c>
      <c r="K1873" t="str">
        <f>IF($I1873="","",_xlfn.LET(_xlpm.x,VLOOKUP($I1873,'taxon-match_2026-08-31'!$A$2:$N$122,4,FALSE),IF(_xlpm.x=0,"",_xlpm.x)))</f>
        <v>urn:lsid:marinespecies.org:taxname:377122</v>
      </c>
      <c r="L1873" t="str">
        <f>IF($I1873="","",_xlfn.LET(_xlpm.x,VLOOKUP($I1873,'taxon-match_2026-08-31'!$A$2:$N$122,7,FALSE),IF(_xlpm.x=0,"",_xlpm.x)))</f>
        <v>Plantae</v>
      </c>
      <c r="M1873" t="str">
        <f>IF($I1873="","",_xlfn.LET(_xlpm.x,VLOOKUP($I1873,'taxon-match_2026-08-31'!$A$2:$N$122,8,FALSE),IF(_xlpm.x=0,"",_xlpm.x)))</f>
        <v>Rhodophyta</v>
      </c>
      <c r="N1873" t="str">
        <f>IF($I1873="","",_xlfn.LET(_xlpm.x,VLOOKUP($I1873,'taxon-match_2026-08-31'!$A$2:$N$122,9,FALSE),IF(_xlpm.x=0,"",_xlpm.x)))</f>
        <v>Florideophyceae</v>
      </c>
      <c r="O1873" t="str">
        <f>IF($I1873="","",_xlfn.LET(_xlpm.x,VLOOKUP($I1873,'taxon-match_2026-08-31'!$A$2:$N$122,10,FALSE),IF(_xlpm.x=0,"",_xlpm.x)))</f>
        <v>Plocamiales</v>
      </c>
      <c r="P1873" t="str">
        <f>IF($I1873="","",_xlfn.LET(_xlpm.x,VLOOKUP($I1873,'taxon-match_2026-08-31'!$A$2:$N$122,11,FALSE),IF(_xlpm.x=0,"",_xlpm.x)))</f>
        <v>Sarcodiaceae</v>
      </c>
      <c r="Q1873" t="str">
        <f>IF($I1873="","",_xlfn.LET(_xlpm.x,VLOOKUP($I1873,'taxon-match_2026-08-31'!$A$2:$N$122,12,FALSE),IF(_xlpm.x=0,"",_xlpm.x)))</f>
        <v>Trematocarpus</v>
      </c>
      <c r="R1873" t="str">
        <f>IF($I1873="","",_xlfn.LET(_xlpm.x,VLOOKUP($I1873,'taxon-match_2026-08-31'!$A$2:$N$122,14,FALSE),IF(_xlpm.x=0,"",_xlpm.x)))</f>
        <v>antarcticus</v>
      </c>
      <c r="S1873" s="2" t="s">
        <v>2609</v>
      </c>
      <c r="T1873" s="69" t="s">
        <v>62</v>
      </c>
      <c r="U1873" s="69" t="s">
        <v>60</v>
      </c>
      <c r="X1873" t="str">
        <f>IF(T1873="","",_xlfn.LET(_xlpm.x,VLOOKUP(T1873,'Drop-down_menus'!$F$2:$G$16,2,FALSE),IF(_xlpm.x=0,"",_xlpm.x)))</f>
        <v>https://orcid.org/0000-0003-3696-4445</v>
      </c>
      <c r="Y1873" t="str">
        <f>IF(U1873="","",_xlfn.LET(_xlpm.x,VLOOKUP(U1873,'Drop-down_menus'!$F$2:$G$16,2,FALSE),IF(_xlpm.x=0,"",_xlpm.x)))</f>
        <v>https://orcid.org/0000-0002-9708-1761</v>
      </c>
      <c r="Z1873" t="str">
        <f>IF(V1873="","",_xlfn.LET(_xlpm.x,VLOOKUP(V1873,'Drop-down_menus'!$F$2:$G$16,2,FALSE),IF(_xlpm.x=0,"",_xlpm.x)))</f>
        <v/>
      </c>
      <c r="AA1873" t="str">
        <f>IF(W1873="","",_xlfn.LET(_xlpm.x,VLOOKUP(W1873,'Drop-down_menus'!$F$2:$G$16,2,FALSE),IF(_xlpm.x=0,"",_xlpm.x)))</f>
        <v/>
      </c>
      <c r="AB1873" t="s">
        <v>866</v>
      </c>
      <c r="AE1873" t="s">
        <v>867</v>
      </c>
      <c r="AH1873" s="69" t="s">
        <v>869</v>
      </c>
    </row>
    <row r="1874" spans="1:34" ht="15" x14ac:dyDescent="0.2">
      <c r="A1874" s="2" t="s">
        <v>253</v>
      </c>
      <c r="B1874">
        <v>1923</v>
      </c>
      <c r="C1874">
        <v>5750</v>
      </c>
      <c r="D1874" s="69" t="s">
        <v>700</v>
      </c>
      <c r="F1874" s="70" t="s">
        <v>746</v>
      </c>
      <c r="H1874" s="70" t="s">
        <v>746</v>
      </c>
      <c r="I1874" t="s">
        <v>746</v>
      </c>
      <c r="J1874" t="str">
        <f>IF($I1874="","",_xlfn.LET(_xlpm.x,VLOOKUP($I1874,'taxon-match_2026-08-31'!$A$2:$N$122,6,FALSE),IF(_xlpm.x=0,"",_xlpm.x)))</f>
        <v>(Hariot) Fredericq &amp; R.L.Moe, 2009</v>
      </c>
      <c r="K1874" t="str">
        <f>IF($I1874="","",_xlfn.LET(_xlpm.x,VLOOKUP($I1874,'taxon-match_2026-08-31'!$A$2:$N$122,4,FALSE),IF(_xlpm.x=0,"",_xlpm.x)))</f>
        <v>urn:lsid:marinespecies.org:taxname:377122</v>
      </c>
      <c r="L1874" t="str">
        <f>IF($I1874="","",_xlfn.LET(_xlpm.x,VLOOKUP($I1874,'taxon-match_2026-08-31'!$A$2:$N$122,7,FALSE),IF(_xlpm.x=0,"",_xlpm.x)))</f>
        <v>Plantae</v>
      </c>
      <c r="M1874" t="str">
        <f>IF($I1874="","",_xlfn.LET(_xlpm.x,VLOOKUP($I1874,'taxon-match_2026-08-31'!$A$2:$N$122,8,FALSE),IF(_xlpm.x=0,"",_xlpm.x)))</f>
        <v>Rhodophyta</v>
      </c>
      <c r="N1874" t="str">
        <f>IF($I1874="","",_xlfn.LET(_xlpm.x,VLOOKUP($I1874,'taxon-match_2026-08-31'!$A$2:$N$122,9,FALSE),IF(_xlpm.x=0,"",_xlpm.x)))</f>
        <v>Florideophyceae</v>
      </c>
      <c r="O1874" t="str">
        <f>IF($I1874="","",_xlfn.LET(_xlpm.x,VLOOKUP($I1874,'taxon-match_2026-08-31'!$A$2:$N$122,10,FALSE),IF(_xlpm.x=0,"",_xlpm.x)))</f>
        <v>Plocamiales</v>
      </c>
      <c r="P1874" t="str">
        <f>IF($I1874="","",_xlfn.LET(_xlpm.x,VLOOKUP($I1874,'taxon-match_2026-08-31'!$A$2:$N$122,11,FALSE),IF(_xlpm.x=0,"",_xlpm.x)))</f>
        <v>Sarcodiaceae</v>
      </c>
      <c r="Q1874" t="str">
        <f>IF($I1874="","",_xlfn.LET(_xlpm.x,VLOOKUP($I1874,'taxon-match_2026-08-31'!$A$2:$N$122,12,FALSE),IF(_xlpm.x=0,"",_xlpm.x)))</f>
        <v>Trematocarpus</v>
      </c>
      <c r="R1874" t="str">
        <f>IF($I1874="","",_xlfn.LET(_xlpm.x,VLOOKUP($I1874,'taxon-match_2026-08-31'!$A$2:$N$122,14,FALSE),IF(_xlpm.x=0,"",_xlpm.x)))</f>
        <v>antarcticus</v>
      </c>
      <c r="S1874" s="2" t="s">
        <v>2609</v>
      </c>
      <c r="T1874" s="69" t="s">
        <v>62</v>
      </c>
      <c r="U1874" s="69" t="s">
        <v>60</v>
      </c>
      <c r="X1874" t="str">
        <f>IF(T1874="","",_xlfn.LET(_xlpm.x,VLOOKUP(T1874,'Drop-down_menus'!$F$2:$G$16,2,FALSE),IF(_xlpm.x=0,"",_xlpm.x)))</f>
        <v>https://orcid.org/0000-0003-3696-4445</v>
      </c>
      <c r="Y1874" t="str">
        <f>IF(U1874="","",_xlfn.LET(_xlpm.x,VLOOKUP(U1874,'Drop-down_menus'!$F$2:$G$16,2,FALSE),IF(_xlpm.x=0,"",_xlpm.x)))</f>
        <v>https://orcid.org/0000-0002-9708-1761</v>
      </c>
      <c r="Z1874" t="str">
        <f>IF(V1874="","",_xlfn.LET(_xlpm.x,VLOOKUP(V1874,'Drop-down_menus'!$F$2:$G$16,2,FALSE),IF(_xlpm.x=0,"",_xlpm.x)))</f>
        <v/>
      </c>
      <c r="AA1874" t="str">
        <f>IF(W1874="","",_xlfn.LET(_xlpm.x,VLOOKUP(W1874,'Drop-down_menus'!$F$2:$G$16,2,FALSE),IF(_xlpm.x=0,"",_xlpm.x)))</f>
        <v/>
      </c>
      <c r="AB1874" t="s">
        <v>866</v>
      </c>
      <c r="AE1874" t="s">
        <v>867</v>
      </c>
      <c r="AH1874" s="70" t="s">
        <v>869</v>
      </c>
    </row>
    <row r="1875" spans="1:34" ht="15" x14ac:dyDescent="0.2">
      <c r="A1875" s="2" t="s">
        <v>460</v>
      </c>
      <c r="B1875">
        <v>5156</v>
      </c>
      <c r="C1875">
        <v>5751</v>
      </c>
      <c r="D1875" s="69" t="s">
        <v>700</v>
      </c>
      <c r="F1875" s="70" t="s">
        <v>746</v>
      </c>
      <c r="H1875" s="70" t="s">
        <v>746</v>
      </c>
      <c r="I1875" t="s">
        <v>746</v>
      </c>
      <c r="J1875" t="str">
        <f>IF($I1875="","",_xlfn.LET(_xlpm.x,VLOOKUP($I1875,'taxon-match_2026-08-31'!$A$2:$N$122,6,FALSE),IF(_xlpm.x=0,"",_xlpm.x)))</f>
        <v>(Hariot) Fredericq &amp; R.L.Moe, 2009</v>
      </c>
      <c r="K1875" t="str">
        <f>IF($I1875="","",_xlfn.LET(_xlpm.x,VLOOKUP($I1875,'taxon-match_2026-08-31'!$A$2:$N$122,4,FALSE),IF(_xlpm.x=0,"",_xlpm.x)))</f>
        <v>urn:lsid:marinespecies.org:taxname:377122</v>
      </c>
      <c r="L1875" t="str">
        <f>IF($I1875="","",_xlfn.LET(_xlpm.x,VLOOKUP($I1875,'taxon-match_2026-08-31'!$A$2:$N$122,7,FALSE),IF(_xlpm.x=0,"",_xlpm.x)))</f>
        <v>Plantae</v>
      </c>
      <c r="M1875" t="str">
        <f>IF($I1875="","",_xlfn.LET(_xlpm.x,VLOOKUP($I1875,'taxon-match_2026-08-31'!$A$2:$N$122,8,FALSE),IF(_xlpm.x=0,"",_xlpm.x)))</f>
        <v>Rhodophyta</v>
      </c>
      <c r="N1875" t="str">
        <f>IF($I1875="","",_xlfn.LET(_xlpm.x,VLOOKUP($I1875,'taxon-match_2026-08-31'!$A$2:$N$122,9,FALSE),IF(_xlpm.x=0,"",_xlpm.x)))</f>
        <v>Florideophyceae</v>
      </c>
      <c r="O1875" t="str">
        <f>IF($I1875="","",_xlfn.LET(_xlpm.x,VLOOKUP($I1875,'taxon-match_2026-08-31'!$A$2:$N$122,10,FALSE),IF(_xlpm.x=0,"",_xlpm.x)))</f>
        <v>Plocamiales</v>
      </c>
      <c r="P1875" t="str">
        <f>IF($I1875="","",_xlfn.LET(_xlpm.x,VLOOKUP($I1875,'taxon-match_2026-08-31'!$A$2:$N$122,11,FALSE),IF(_xlpm.x=0,"",_xlpm.x)))</f>
        <v>Sarcodiaceae</v>
      </c>
      <c r="Q1875" t="str">
        <f>IF($I1875="","",_xlfn.LET(_xlpm.x,VLOOKUP($I1875,'taxon-match_2026-08-31'!$A$2:$N$122,12,FALSE),IF(_xlpm.x=0,"",_xlpm.x)))</f>
        <v>Trematocarpus</v>
      </c>
      <c r="R1875" t="str">
        <f>IF($I1875="","",_xlfn.LET(_xlpm.x,VLOOKUP($I1875,'taxon-match_2026-08-31'!$A$2:$N$122,14,FALSE),IF(_xlpm.x=0,"",_xlpm.x)))</f>
        <v>antarcticus</v>
      </c>
      <c r="S1875" s="2" t="s">
        <v>2609</v>
      </c>
      <c r="T1875" s="69" t="s">
        <v>62</v>
      </c>
      <c r="U1875" s="69" t="s">
        <v>60</v>
      </c>
      <c r="X1875" t="str">
        <f>IF(T1875="","",_xlfn.LET(_xlpm.x,VLOOKUP(T1875,'Drop-down_menus'!$F$2:$G$16,2,FALSE),IF(_xlpm.x=0,"",_xlpm.x)))</f>
        <v>https://orcid.org/0000-0003-3696-4445</v>
      </c>
      <c r="Y1875" t="str">
        <f>IF(U1875="","",_xlfn.LET(_xlpm.x,VLOOKUP(U1875,'Drop-down_menus'!$F$2:$G$16,2,FALSE),IF(_xlpm.x=0,"",_xlpm.x)))</f>
        <v>https://orcid.org/0000-0002-9708-1761</v>
      </c>
      <c r="Z1875" t="str">
        <f>IF(V1875="","",_xlfn.LET(_xlpm.x,VLOOKUP(V1875,'Drop-down_menus'!$F$2:$G$16,2,FALSE),IF(_xlpm.x=0,"",_xlpm.x)))</f>
        <v/>
      </c>
      <c r="AA1875" t="str">
        <f>IF(W1875="","",_xlfn.LET(_xlpm.x,VLOOKUP(W1875,'Drop-down_menus'!$F$2:$G$16,2,FALSE),IF(_xlpm.x=0,"",_xlpm.x)))</f>
        <v/>
      </c>
      <c r="AB1875" t="s">
        <v>866</v>
      </c>
      <c r="AE1875" t="s">
        <v>867</v>
      </c>
      <c r="AH1875" s="69" t="s">
        <v>869</v>
      </c>
    </row>
    <row r="1876" spans="1:34" ht="15" x14ac:dyDescent="0.2">
      <c r="A1876" s="2" t="s">
        <v>460</v>
      </c>
      <c r="B1876">
        <v>5157</v>
      </c>
      <c r="C1876">
        <v>5752</v>
      </c>
      <c r="D1876" s="69" t="s">
        <v>700</v>
      </c>
      <c r="F1876" s="70" t="s">
        <v>746</v>
      </c>
      <c r="H1876" s="70" t="s">
        <v>746</v>
      </c>
      <c r="I1876" t="s">
        <v>746</v>
      </c>
      <c r="J1876" t="str">
        <f>IF($I1876="","",_xlfn.LET(_xlpm.x,VLOOKUP($I1876,'taxon-match_2026-08-31'!$A$2:$N$122,6,FALSE),IF(_xlpm.x=0,"",_xlpm.x)))</f>
        <v>(Hariot) Fredericq &amp; R.L.Moe, 2009</v>
      </c>
      <c r="K1876" t="str">
        <f>IF($I1876="","",_xlfn.LET(_xlpm.x,VLOOKUP($I1876,'taxon-match_2026-08-31'!$A$2:$N$122,4,FALSE),IF(_xlpm.x=0,"",_xlpm.x)))</f>
        <v>urn:lsid:marinespecies.org:taxname:377122</v>
      </c>
      <c r="L1876" t="str">
        <f>IF($I1876="","",_xlfn.LET(_xlpm.x,VLOOKUP($I1876,'taxon-match_2026-08-31'!$A$2:$N$122,7,FALSE),IF(_xlpm.x=0,"",_xlpm.x)))</f>
        <v>Plantae</v>
      </c>
      <c r="M1876" t="str">
        <f>IF($I1876="","",_xlfn.LET(_xlpm.x,VLOOKUP($I1876,'taxon-match_2026-08-31'!$A$2:$N$122,8,FALSE),IF(_xlpm.x=0,"",_xlpm.x)))</f>
        <v>Rhodophyta</v>
      </c>
      <c r="N1876" t="str">
        <f>IF($I1876="","",_xlfn.LET(_xlpm.x,VLOOKUP($I1876,'taxon-match_2026-08-31'!$A$2:$N$122,9,FALSE),IF(_xlpm.x=0,"",_xlpm.x)))</f>
        <v>Florideophyceae</v>
      </c>
      <c r="O1876" t="str">
        <f>IF($I1876="","",_xlfn.LET(_xlpm.x,VLOOKUP($I1876,'taxon-match_2026-08-31'!$A$2:$N$122,10,FALSE),IF(_xlpm.x=0,"",_xlpm.x)))</f>
        <v>Plocamiales</v>
      </c>
      <c r="P1876" t="str">
        <f>IF($I1876="","",_xlfn.LET(_xlpm.x,VLOOKUP($I1876,'taxon-match_2026-08-31'!$A$2:$N$122,11,FALSE),IF(_xlpm.x=0,"",_xlpm.x)))</f>
        <v>Sarcodiaceae</v>
      </c>
      <c r="Q1876" t="str">
        <f>IF($I1876="","",_xlfn.LET(_xlpm.x,VLOOKUP($I1876,'taxon-match_2026-08-31'!$A$2:$N$122,12,FALSE),IF(_xlpm.x=0,"",_xlpm.x)))</f>
        <v>Trematocarpus</v>
      </c>
      <c r="R1876" t="str">
        <f>IF($I1876="","",_xlfn.LET(_xlpm.x,VLOOKUP($I1876,'taxon-match_2026-08-31'!$A$2:$N$122,14,FALSE),IF(_xlpm.x=0,"",_xlpm.x)))</f>
        <v>antarcticus</v>
      </c>
      <c r="S1876" s="2" t="s">
        <v>2609</v>
      </c>
      <c r="T1876" s="69" t="s">
        <v>62</v>
      </c>
      <c r="U1876" s="69" t="s">
        <v>60</v>
      </c>
      <c r="X1876" t="str">
        <f>IF(T1876="","",_xlfn.LET(_xlpm.x,VLOOKUP(T1876,'Drop-down_menus'!$F$2:$G$16,2,FALSE),IF(_xlpm.x=0,"",_xlpm.x)))</f>
        <v>https://orcid.org/0000-0003-3696-4445</v>
      </c>
      <c r="Y1876" t="str">
        <f>IF(U1876="","",_xlfn.LET(_xlpm.x,VLOOKUP(U1876,'Drop-down_menus'!$F$2:$G$16,2,FALSE),IF(_xlpm.x=0,"",_xlpm.x)))</f>
        <v>https://orcid.org/0000-0002-9708-1761</v>
      </c>
      <c r="Z1876" t="str">
        <f>IF(V1876="","",_xlfn.LET(_xlpm.x,VLOOKUP(V1876,'Drop-down_menus'!$F$2:$G$16,2,FALSE),IF(_xlpm.x=0,"",_xlpm.x)))</f>
        <v/>
      </c>
      <c r="AA1876" t="str">
        <f>IF(W1876="","",_xlfn.LET(_xlpm.x,VLOOKUP(W1876,'Drop-down_menus'!$F$2:$G$16,2,FALSE),IF(_xlpm.x=0,"",_xlpm.x)))</f>
        <v/>
      </c>
      <c r="AB1876" t="s">
        <v>866</v>
      </c>
      <c r="AE1876" t="s">
        <v>867</v>
      </c>
      <c r="AH1876" s="69" t="s">
        <v>869</v>
      </c>
    </row>
    <row r="1877" spans="1:34" ht="15" x14ac:dyDescent="0.2">
      <c r="A1877" s="2" t="s">
        <v>460</v>
      </c>
      <c r="B1877">
        <v>5162</v>
      </c>
      <c r="C1877">
        <v>5753</v>
      </c>
      <c r="D1877" s="69" t="s">
        <v>700</v>
      </c>
      <c r="F1877" s="70" t="s">
        <v>746</v>
      </c>
      <c r="H1877" s="70" t="s">
        <v>746</v>
      </c>
      <c r="I1877" t="s">
        <v>746</v>
      </c>
      <c r="J1877" t="str">
        <f>IF($I1877="","",_xlfn.LET(_xlpm.x,VLOOKUP($I1877,'taxon-match_2026-08-31'!$A$2:$N$122,6,FALSE),IF(_xlpm.x=0,"",_xlpm.x)))</f>
        <v>(Hariot) Fredericq &amp; R.L.Moe, 2009</v>
      </c>
      <c r="K1877" t="str">
        <f>IF($I1877="","",_xlfn.LET(_xlpm.x,VLOOKUP($I1877,'taxon-match_2026-08-31'!$A$2:$N$122,4,FALSE),IF(_xlpm.x=0,"",_xlpm.x)))</f>
        <v>urn:lsid:marinespecies.org:taxname:377122</v>
      </c>
      <c r="L1877" t="str">
        <f>IF($I1877="","",_xlfn.LET(_xlpm.x,VLOOKUP($I1877,'taxon-match_2026-08-31'!$A$2:$N$122,7,FALSE),IF(_xlpm.x=0,"",_xlpm.x)))</f>
        <v>Plantae</v>
      </c>
      <c r="M1877" t="str">
        <f>IF($I1877="","",_xlfn.LET(_xlpm.x,VLOOKUP($I1877,'taxon-match_2026-08-31'!$A$2:$N$122,8,FALSE),IF(_xlpm.x=0,"",_xlpm.x)))</f>
        <v>Rhodophyta</v>
      </c>
      <c r="N1877" t="str">
        <f>IF($I1877="","",_xlfn.LET(_xlpm.x,VLOOKUP($I1877,'taxon-match_2026-08-31'!$A$2:$N$122,9,FALSE),IF(_xlpm.x=0,"",_xlpm.x)))</f>
        <v>Florideophyceae</v>
      </c>
      <c r="O1877" t="str">
        <f>IF($I1877="","",_xlfn.LET(_xlpm.x,VLOOKUP($I1877,'taxon-match_2026-08-31'!$A$2:$N$122,10,FALSE),IF(_xlpm.x=0,"",_xlpm.x)))</f>
        <v>Plocamiales</v>
      </c>
      <c r="P1877" t="str">
        <f>IF($I1877="","",_xlfn.LET(_xlpm.x,VLOOKUP($I1877,'taxon-match_2026-08-31'!$A$2:$N$122,11,FALSE),IF(_xlpm.x=0,"",_xlpm.x)))</f>
        <v>Sarcodiaceae</v>
      </c>
      <c r="Q1877" t="str">
        <f>IF($I1877="","",_xlfn.LET(_xlpm.x,VLOOKUP($I1877,'taxon-match_2026-08-31'!$A$2:$N$122,12,FALSE),IF(_xlpm.x=0,"",_xlpm.x)))</f>
        <v>Trematocarpus</v>
      </c>
      <c r="R1877" t="str">
        <f>IF($I1877="","",_xlfn.LET(_xlpm.x,VLOOKUP($I1877,'taxon-match_2026-08-31'!$A$2:$N$122,14,FALSE),IF(_xlpm.x=0,"",_xlpm.x)))</f>
        <v>antarcticus</v>
      </c>
      <c r="S1877" s="2" t="s">
        <v>2609</v>
      </c>
      <c r="T1877" s="69" t="s">
        <v>62</v>
      </c>
      <c r="U1877" s="69" t="s">
        <v>60</v>
      </c>
      <c r="X1877" t="str">
        <f>IF(T1877="","",_xlfn.LET(_xlpm.x,VLOOKUP(T1877,'Drop-down_menus'!$F$2:$G$16,2,FALSE),IF(_xlpm.x=0,"",_xlpm.x)))</f>
        <v>https://orcid.org/0000-0003-3696-4445</v>
      </c>
      <c r="Y1877" t="str">
        <f>IF(U1877="","",_xlfn.LET(_xlpm.x,VLOOKUP(U1877,'Drop-down_menus'!$F$2:$G$16,2,FALSE),IF(_xlpm.x=0,"",_xlpm.x)))</f>
        <v>https://orcid.org/0000-0002-9708-1761</v>
      </c>
      <c r="Z1877" t="str">
        <f>IF(V1877="","",_xlfn.LET(_xlpm.x,VLOOKUP(V1877,'Drop-down_menus'!$F$2:$G$16,2,FALSE),IF(_xlpm.x=0,"",_xlpm.x)))</f>
        <v/>
      </c>
      <c r="AA1877" t="str">
        <f>IF(W1877="","",_xlfn.LET(_xlpm.x,VLOOKUP(W1877,'Drop-down_menus'!$F$2:$G$16,2,FALSE),IF(_xlpm.x=0,"",_xlpm.x)))</f>
        <v/>
      </c>
      <c r="AB1877" t="s">
        <v>866</v>
      </c>
      <c r="AE1877" t="s">
        <v>867</v>
      </c>
      <c r="AH1877" s="69" t="s">
        <v>869</v>
      </c>
    </row>
    <row r="1878" spans="1:34" ht="15" x14ac:dyDescent="0.2">
      <c r="A1878" s="2" t="s">
        <v>84</v>
      </c>
      <c r="B1878">
        <v>380</v>
      </c>
      <c r="C1878">
        <v>5757</v>
      </c>
      <c r="D1878" s="69" t="s">
        <v>700</v>
      </c>
      <c r="F1878" s="70" t="s">
        <v>746</v>
      </c>
      <c r="H1878" s="70" t="s">
        <v>746</v>
      </c>
      <c r="I1878" t="s">
        <v>746</v>
      </c>
      <c r="J1878" t="str">
        <f>IF($I1878="","",_xlfn.LET(_xlpm.x,VLOOKUP($I1878,'taxon-match_2026-08-31'!$A$2:$N$122,6,FALSE),IF(_xlpm.x=0,"",_xlpm.x)))</f>
        <v>(Hariot) Fredericq &amp; R.L.Moe, 2009</v>
      </c>
      <c r="K1878" t="str">
        <f>IF($I1878="","",_xlfn.LET(_xlpm.x,VLOOKUP($I1878,'taxon-match_2026-08-31'!$A$2:$N$122,4,FALSE),IF(_xlpm.x=0,"",_xlpm.x)))</f>
        <v>urn:lsid:marinespecies.org:taxname:377122</v>
      </c>
      <c r="L1878" t="str">
        <f>IF($I1878="","",_xlfn.LET(_xlpm.x,VLOOKUP($I1878,'taxon-match_2026-08-31'!$A$2:$N$122,7,FALSE),IF(_xlpm.x=0,"",_xlpm.x)))</f>
        <v>Plantae</v>
      </c>
      <c r="M1878" t="str">
        <f>IF($I1878="","",_xlfn.LET(_xlpm.x,VLOOKUP($I1878,'taxon-match_2026-08-31'!$A$2:$N$122,8,FALSE),IF(_xlpm.x=0,"",_xlpm.x)))</f>
        <v>Rhodophyta</v>
      </c>
      <c r="N1878" t="str">
        <f>IF($I1878="","",_xlfn.LET(_xlpm.x,VLOOKUP($I1878,'taxon-match_2026-08-31'!$A$2:$N$122,9,FALSE),IF(_xlpm.x=0,"",_xlpm.x)))</f>
        <v>Florideophyceae</v>
      </c>
      <c r="O1878" t="str">
        <f>IF($I1878="","",_xlfn.LET(_xlpm.x,VLOOKUP($I1878,'taxon-match_2026-08-31'!$A$2:$N$122,10,FALSE),IF(_xlpm.x=0,"",_xlpm.x)))</f>
        <v>Plocamiales</v>
      </c>
      <c r="P1878" t="str">
        <f>IF($I1878="","",_xlfn.LET(_xlpm.x,VLOOKUP($I1878,'taxon-match_2026-08-31'!$A$2:$N$122,11,FALSE),IF(_xlpm.x=0,"",_xlpm.x)))</f>
        <v>Sarcodiaceae</v>
      </c>
      <c r="Q1878" t="str">
        <f>IF($I1878="","",_xlfn.LET(_xlpm.x,VLOOKUP($I1878,'taxon-match_2026-08-31'!$A$2:$N$122,12,FALSE),IF(_xlpm.x=0,"",_xlpm.x)))</f>
        <v>Trematocarpus</v>
      </c>
      <c r="R1878" t="str">
        <f>IF($I1878="","",_xlfn.LET(_xlpm.x,VLOOKUP($I1878,'taxon-match_2026-08-31'!$A$2:$N$122,14,FALSE),IF(_xlpm.x=0,"",_xlpm.x)))</f>
        <v>antarcticus</v>
      </c>
      <c r="S1878" s="2" t="s">
        <v>2609</v>
      </c>
      <c r="T1878" s="69" t="s">
        <v>62</v>
      </c>
      <c r="U1878" s="69" t="s">
        <v>60</v>
      </c>
      <c r="X1878" t="str">
        <f>IF(T1878="","",_xlfn.LET(_xlpm.x,VLOOKUP(T1878,'Drop-down_menus'!$F$2:$G$16,2,FALSE),IF(_xlpm.x=0,"",_xlpm.x)))</f>
        <v>https://orcid.org/0000-0003-3696-4445</v>
      </c>
      <c r="Y1878" t="str">
        <f>IF(U1878="","",_xlfn.LET(_xlpm.x,VLOOKUP(U1878,'Drop-down_menus'!$F$2:$G$16,2,FALSE),IF(_xlpm.x=0,"",_xlpm.x)))</f>
        <v>https://orcid.org/0000-0002-9708-1761</v>
      </c>
      <c r="Z1878" t="str">
        <f>IF(V1878="","",_xlfn.LET(_xlpm.x,VLOOKUP(V1878,'Drop-down_menus'!$F$2:$G$16,2,FALSE),IF(_xlpm.x=0,"",_xlpm.x)))</f>
        <v/>
      </c>
      <c r="AA1878" t="str">
        <f>IF(W1878="","",_xlfn.LET(_xlpm.x,VLOOKUP(W1878,'Drop-down_menus'!$F$2:$G$16,2,FALSE),IF(_xlpm.x=0,"",_xlpm.x)))</f>
        <v/>
      </c>
      <c r="AB1878" t="s">
        <v>866</v>
      </c>
      <c r="AE1878" t="s">
        <v>867</v>
      </c>
      <c r="AH1878" s="70" t="s">
        <v>869</v>
      </c>
    </row>
    <row r="1879" spans="1:34" ht="15" x14ac:dyDescent="0.2">
      <c r="A1879" s="2" t="s">
        <v>84</v>
      </c>
      <c r="B1879">
        <v>405</v>
      </c>
      <c r="C1879">
        <v>5763</v>
      </c>
      <c r="D1879" s="69" t="s">
        <v>700</v>
      </c>
      <c r="F1879" s="70" t="s">
        <v>746</v>
      </c>
      <c r="H1879" s="70" t="s">
        <v>746</v>
      </c>
      <c r="I1879" t="s">
        <v>746</v>
      </c>
      <c r="J1879" t="str">
        <f>IF($I1879="","",_xlfn.LET(_xlpm.x,VLOOKUP($I1879,'taxon-match_2026-08-31'!$A$2:$N$122,6,FALSE),IF(_xlpm.x=0,"",_xlpm.x)))</f>
        <v>(Hariot) Fredericq &amp; R.L.Moe, 2009</v>
      </c>
      <c r="K1879" t="str">
        <f>IF($I1879="","",_xlfn.LET(_xlpm.x,VLOOKUP($I1879,'taxon-match_2026-08-31'!$A$2:$N$122,4,FALSE),IF(_xlpm.x=0,"",_xlpm.x)))</f>
        <v>urn:lsid:marinespecies.org:taxname:377122</v>
      </c>
      <c r="L1879" t="str">
        <f>IF($I1879="","",_xlfn.LET(_xlpm.x,VLOOKUP($I1879,'taxon-match_2026-08-31'!$A$2:$N$122,7,FALSE),IF(_xlpm.x=0,"",_xlpm.x)))</f>
        <v>Plantae</v>
      </c>
      <c r="M1879" t="str">
        <f>IF($I1879="","",_xlfn.LET(_xlpm.x,VLOOKUP($I1879,'taxon-match_2026-08-31'!$A$2:$N$122,8,FALSE),IF(_xlpm.x=0,"",_xlpm.x)))</f>
        <v>Rhodophyta</v>
      </c>
      <c r="N1879" t="str">
        <f>IF($I1879="","",_xlfn.LET(_xlpm.x,VLOOKUP($I1879,'taxon-match_2026-08-31'!$A$2:$N$122,9,FALSE),IF(_xlpm.x=0,"",_xlpm.x)))</f>
        <v>Florideophyceae</v>
      </c>
      <c r="O1879" t="str">
        <f>IF($I1879="","",_xlfn.LET(_xlpm.x,VLOOKUP($I1879,'taxon-match_2026-08-31'!$A$2:$N$122,10,FALSE),IF(_xlpm.x=0,"",_xlpm.x)))</f>
        <v>Plocamiales</v>
      </c>
      <c r="P1879" t="str">
        <f>IF($I1879="","",_xlfn.LET(_xlpm.x,VLOOKUP($I1879,'taxon-match_2026-08-31'!$A$2:$N$122,11,FALSE),IF(_xlpm.x=0,"",_xlpm.x)))</f>
        <v>Sarcodiaceae</v>
      </c>
      <c r="Q1879" t="str">
        <f>IF($I1879="","",_xlfn.LET(_xlpm.x,VLOOKUP($I1879,'taxon-match_2026-08-31'!$A$2:$N$122,12,FALSE),IF(_xlpm.x=0,"",_xlpm.x)))</f>
        <v>Trematocarpus</v>
      </c>
      <c r="R1879" t="str">
        <f>IF($I1879="","",_xlfn.LET(_xlpm.x,VLOOKUP($I1879,'taxon-match_2026-08-31'!$A$2:$N$122,14,FALSE),IF(_xlpm.x=0,"",_xlpm.x)))</f>
        <v>antarcticus</v>
      </c>
      <c r="S1879" s="2" t="s">
        <v>2609</v>
      </c>
      <c r="T1879" s="69" t="s">
        <v>62</v>
      </c>
      <c r="U1879" s="69" t="s">
        <v>60</v>
      </c>
      <c r="X1879" t="str">
        <f>IF(T1879="","",_xlfn.LET(_xlpm.x,VLOOKUP(T1879,'Drop-down_menus'!$F$2:$G$16,2,FALSE),IF(_xlpm.x=0,"",_xlpm.x)))</f>
        <v>https://orcid.org/0000-0003-3696-4445</v>
      </c>
      <c r="Y1879" t="str">
        <f>IF(U1879="","",_xlfn.LET(_xlpm.x,VLOOKUP(U1879,'Drop-down_menus'!$F$2:$G$16,2,FALSE),IF(_xlpm.x=0,"",_xlpm.x)))</f>
        <v>https://orcid.org/0000-0002-9708-1761</v>
      </c>
      <c r="Z1879" t="str">
        <f>IF(V1879="","",_xlfn.LET(_xlpm.x,VLOOKUP(V1879,'Drop-down_menus'!$F$2:$G$16,2,FALSE),IF(_xlpm.x=0,"",_xlpm.x)))</f>
        <v/>
      </c>
      <c r="AA1879" t="str">
        <f>IF(W1879="","",_xlfn.LET(_xlpm.x,VLOOKUP(W1879,'Drop-down_menus'!$F$2:$G$16,2,FALSE),IF(_xlpm.x=0,"",_xlpm.x)))</f>
        <v/>
      </c>
      <c r="AB1879" t="s">
        <v>866</v>
      </c>
      <c r="AE1879" t="s">
        <v>867</v>
      </c>
      <c r="AH1879" s="70" t="s">
        <v>869</v>
      </c>
    </row>
    <row r="1880" spans="1:34" ht="15" x14ac:dyDescent="0.2">
      <c r="A1880" s="2" t="s">
        <v>84</v>
      </c>
      <c r="B1880">
        <v>415</v>
      </c>
      <c r="C1880">
        <v>5764</v>
      </c>
      <c r="D1880" s="69" t="s">
        <v>700</v>
      </c>
      <c r="F1880" s="70" t="s">
        <v>746</v>
      </c>
      <c r="H1880" s="70" t="s">
        <v>746</v>
      </c>
      <c r="I1880" t="s">
        <v>746</v>
      </c>
      <c r="J1880" t="str">
        <f>IF($I1880="","",_xlfn.LET(_xlpm.x,VLOOKUP($I1880,'taxon-match_2026-08-31'!$A$2:$N$122,6,FALSE),IF(_xlpm.x=0,"",_xlpm.x)))</f>
        <v>(Hariot) Fredericq &amp; R.L.Moe, 2009</v>
      </c>
      <c r="K1880" t="str">
        <f>IF($I1880="","",_xlfn.LET(_xlpm.x,VLOOKUP($I1880,'taxon-match_2026-08-31'!$A$2:$N$122,4,FALSE),IF(_xlpm.x=0,"",_xlpm.x)))</f>
        <v>urn:lsid:marinespecies.org:taxname:377122</v>
      </c>
      <c r="L1880" t="str">
        <f>IF($I1880="","",_xlfn.LET(_xlpm.x,VLOOKUP($I1880,'taxon-match_2026-08-31'!$A$2:$N$122,7,FALSE),IF(_xlpm.x=0,"",_xlpm.x)))</f>
        <v>Plantae</v>
      </c>
      <c r="M1880" t="str">
        <f>IF($I1880="","",_xlfn.LET(_xlpm.x,VLOOKUP($I1880,'taxon-match_2026-08-31'!$A$2:$N$122,8,FALSE),IF(_xlpm.x=0,"",_xlpm.x)))</f>
        <v>Rhodophyta</v>
      </c>
      <c r="N1880" t="str">
        <f>IF($I1880="","",_xlfn.LET(_xlpm.x,VLOOKUP($I1880,'taxon-match_2026-08-31'!$A$2:$N$122,9,FALSE),IF(_xlpm.x=0,"",_xlpm.x)))</f>
        <v>Florideophyceae</v>
      </c>
      <c r="O1880" t="str">
        <f>IF($I1880="","",_xlfn.LET(_xlpm.x,VLOOKUP($I1880,'taxon-match_2026-08-31'!$A$2:$N$122,10,FALSE),IF(_xlpm.x=0,"",_xlpm.x)))</f>
        <v>Plocamiales</v>
      </c>
      <c r="P1880" t="str">
        <f>IF($I1880="","",_xlfn.LET(_xlpm.x,VLOOKUP($I1880,'taxon-match_2026-08-31'!$A$2:$N$122,11,FALSE),IF(_xlpm.x=0,"",_xlpm.x)))</f>
        <v>Sarcodiaceae</v>
      </c>
      <c r="Q1880" t="str">
        <f>IF($I1880="","",_xlfn.LET(_xlpm.x,VLOOKUP($I1880,'taxon-match_2026-08-31'!$A$2:$N$122,12,FALSE),IF(_xlpm.x=0,"",_xlpm.x)))</f>
        <v>Trematocarpus</v>
      </c>
      <c r="R1880" t="str">
        <f>IF($I1880="","",_xlfn.LET(_xlpm.x,VLOOKUP($I1880,'taxon-match_2026-08-31'!$A$2:$N$122,14,FALSE),IF(_xlpm.x=0,"",_xlpm.x)))</f>
        <v>antarcticus</v>
      </c>
      <c r="S1880" s="2" t="s">
        <v>2609</v>
      </c>
      <c r="T1880" s="69" t="s">
        <v>62</v>
      </c>
      <c r="U1880" s="69" t="s">
        <v>60</v>
      </c>
      <c r="X1880" t="str">
        <f>IF(T1880="","",_xlfn.LET(_xlpm.x,VLOOKUP(T1880,'Drop-down_menus'!$F$2:$G$16,2,FALSE),IF(_xlpm.x=0,"",_xlpm.x)))</f>
        <v>https://orcid.org/0000-0003-3696-4445</v>
      </c>
      <c r="Y1880" t="str">
        <f>IF(U1880="","",_xlfn.LET(_xlpm.x,VLOOKUP(U1880,'Drop-down_menus'!$F$2:$G$16,2,FALSE),IF(_xlpm.x=0,"",_xlpm.x)))</f>
        <v>https://orcid.org/0000-0002-9708-1761</v>
      </c>
      <c r="Z1880" t="str">
        <f>IF(V1880="","",_xlfn.LET(_xlpm.x,VLOOKUP(V1880,'Drop-down_menus'!$F$2:$G$16,2,FALSE),IF(_xlpm.x=0,"",_xlpm.x)))</f>
        <v/>
      </c>
      <c r="AA1880" t="str">
        <f>IF(W1880="","",_xlfn.LET(_xlpm.x,VLOOKUP(W1880,'Drop-down_menus'!$F$2:$G$16,2,FALSE),IF(_xlpm.x=0,"",_xlpm.x)))</f>
        <v/>
      </c>
      <c r="AB1880" t="s">
        <v>866</v>
      </c>
      <c r="AE1880" t="s">
        <v>867</v>
      </c>
      <c r="AH1880" s="70" t="s">
        <v>869</v>
      </c>
    </row>
    <row r="1881" spans="1:34" ht="15" x14ac:dyDescent="0.2">
      <c r="A1881" s="2" t="s">
        <v>475</v>
      </c>
      <c r="B1881">
        <v>5601</v>
      </c>
      <c r="C1881">
        <v>5765</v>
      </c>
      <c r="D1881" s="69" t="s">
        <v>700</v>
      </c>
      <c r="F1881" s="70" t="s">
        <v>746</v>
      </c>
      <c r="H1881" s="70" t="s">
        <v>746</v>
      </c>
      <c r="I1881" t="s">
        <v>746</v>
      </c>
      <c r="J1881" t="str">
        <f>IF($I1881="","",_xlfn.LET(_xlpm.x,VLOOKUP($I1881,'taxon-match_2026-08-31'!$A$2:$N$122,6,FALSE),IF(_xlpm.x=0,"",_xlpm.x)))</f>
        <v>(Hariot) Fredericq &amp; R.L.Moe, 2009</v>
      </c>
      <c r="K1881" t="str">
        <f>IF($I1881="","",_xlfn.LET(_xlpm.x,VLOOKUP($I1881,'taxon-match_2026-08-31'!$A$2:$N$122,4,FALSE),IF(_xlpm.x=0,"",_xlpm.x)))</f>
        <v>urn:lsid:marinespecies.org:taxname:377122</v>
      </c>
      <c r="L1881" t="str">
        <f>IF($I1881="","",_xlfn.LET(_xlpm.x,VLOOKUP($I1881,'taxon-match_2026-08-31'!$A$2:$N$122,7,FALSE),IF(_xlpm.x=0,"",_xlpm.x)))</f>
        <v>Plantae</v>
      </c>
      <c r="M1881" t="str">
        <f>IF($I1881="","",_xlfn.LET(_xlpm.x,VLOOKUP($I1881,'taxon-match_2026-08-31'!$A$2:$N$122,8,FALSE),IF(_xlpm.x=0,"",_xlpm.x)))</f>
        <v>Rhodophyta</v>
      </c>
      <c r="N1881" t="str">
        <f>IF($I1881="","",_xlfn.LET(_xlpm.x,VLOOKUP($I1881,'taxon-match_2026-08-31'!$A$2:$N$122,9,FALSE),IF(_xlpm.x=0,"",_xlpm.x)))</f>
        <v>Florideophyceae</v>
      </c>
      <c r="O1881" t="str">
        <f>IF($I1881="","",_xlfn.LET(_xlpm.x,VLOOKUP($I1881,'taxon-match_2026-08-31'!$A$2:$N$122,10,FALSE),IF(_xlpm.x=0,"",_xlpm.x)))</f>
        <v>Plocamiales</v>
      </c>
      <c r="P1881" t="str">
        <f>IF($I1881="","",_xlfn.LET(_xlpm.x,VLOOKUP($I1881,'taxon-match_2026-08-31'!$A$2:$N$122,11,FALSE),IF(_xlpm.x=0,"",_xlpm.x)))</f>
        <v>Sarcodiaceae</v>
      </c>
      <c r="Q1881" t="str">
        <f>IF($I1881="","",_xlfn.LET(_xlpm.x,VLOOKUP($I1881,'taxon-match_2026-08-31'!$A$2:$N$122,12,FALSE),IF(_xlpm.x=0,"",_xlpm.x)))</f>
        <v>Trematocarpus</v>
      </c>
      <c r="R1881" t="str">
        <f>IF($I1881="","",_xlfn.LET(_xlpm.x,VLOOKUP($I1881,'taxon-match_2026-08-31'!$A$2:$N$122,14,FALSE),IF(_xlpm.x=0,"",_xlpm.x)))</f>
        <v>antarcticus</v>
      </c>
      <c r="S1881" s="2" t="s">
        <v>2609</v>
      </c>
      <c r="T1881" s="69" t="s">
        <v>62</v>
      </c>
      <c r="U1881" s="69" t="s">
        <v>60</v>
      </c>
      <c r="X1881" t="str">
        <f>IF(T1881="","",_xlfn.LET(_xlpm.x,VLOOKUP(T1881,'Drop-down_menus'!$F$2:$G$16,2,FALSE),IF(_xlpm.x=0,"",_xlpm.x)))</f>
        <v>https://orcid.org/0000-0003-3696-4445</v>
      </c>
      <c r="Y1881" t="str">
        <f>IF(U1881="","",_xlfn.LET(_xlpm.x,VLOOKUP(U1881,'Drop-down_menus'!$F$2:$G$16,2,FALSE),IF(_xlpm.x=0,"",_xlpm.x)))</f>
        <v>https://orcid.org/0000-0002-9708-1761</v>
      </c>
      <c r="Z1881" t="str">
        <f>IF(V1881="","",_xlfn.LET(_xlpm.x,VLOOKUP(V1881,'Drop-down_menus'!$F$2:$G$16,2,FALSE),IF(_xlpm.x=0,"",_xlpm.x)))</f>
        <v/>
      </c>
      <c r="AA1881" t="str">
        <f>IF(W1881="","",_xlfn.LET(_xlpm.x,VLOOKUP(W1881,'Drop-down_menus'!$F$2:$G$16,2,FALSE),IF(_xlpm.x=0,"",_xlpm.x)))</f>
        <v/>
      </c>
      <c r="AB1881" t="s">
        <v>866</v>
      </c>
      <c r="AE1881" t="s">
        <v>867</v>
      </c>
      <c r="AH1881" s="70" t="s">
        <v>869</v>
      </c>
    </row>
    <row r="1882" spans="1:34" ht="15" x14ac:dyDescent="0.2">
      <c r="A1882" s="2" t="s">
        <v>475</v>
      </c>
      <c r="B1882">
        <v>5602</v>
      </c>
      <c r="C1882">
        <v>5766</v>
      </c>
      <c r="D1882" s="69" t="s">
        <v>700</v>
      </c>
      <c r="F1882" s="70" t="s">
        <v>746</v>
      </c>
      <c r="H1882" s="70" t="s">
        <v>746</v>
      </c>
      <c r="I1882" t="s">
        <v>746</v>
      </c>
      <c r="J1882" t="str">
        <f>IF($I1882="","",_xlfn.LET(_xlpm.x,VLOOKUP($I1882,'taxon-match_2026-08-31'!$A$2:$N$122,6,FALSE),IF(_xlpm.x=0,"",_xlpm.x)))</f>
        <v>(Hariot) Fredericq &amp; R.L.Moe, 2009</v>
      </c>
      <c r="K1882" t="str">
        <f>IF($I1882="","",_xlfn.LET(_xlpm.x,VLOOKUP($I1882,'taxon-match_2026-08-31'!$A$2:$N$122,4,FALSE),IF(_xlpm.x=0,"",_xlpm.x)))</f>
        <v>urn:lsid:marinespecies.org:taxname:377122</v>
      </c>
      <c r="L1882" t="str">
        <f>IF($I1882="","",_xlfn.LET(_xlpm.x,VLOOKUP($I1882,'taxon-match_2026-08-31'!$A$2:$N$122,7,FALSE),IF(_xlpm.x=0,"",_xlpm.x)))</f>
        <v>Plantae</v>
      </c>
      <c r="M1882" t="str">
        <f>IF($I1882="","",_xlfn.LET(_xlpm.x,VLOOKUP($I1882,'taxon-match_2026-08-31'!$A$2:$N$122,8,FALSE),IF(_xlpm.x=0,"",_xlpm.x)))</f>
        <v>Rhodophyta</v>
      </c>
      <c r="N1882" t="str">
        <f>IF($I1882="","",_xlfn.LET(_xlpm.x,VLOOKUP($I1882,'taxon-match_2026-08-31'!$A$2:$N$122,9,FALSE),IF(_xlpm.x=0,"",_xlpm.x)))</f>
        <v>Florideophyceae</v>
      </c>
      <c r="O1882" t="str">
        <f>IF($I1882="","",_xlfn.LET(_xlpm.x,VLOOKUP($I1882,'taxon-match_2026-08-31'!$A$2:$N$122,10,FALSE),IF(_xlpm.x=0,"",_xlpm.x)))</f>
        <v>Plocamiales</v>
      </c>
      <c r="P1882" t="str">
        <f>IF($I1882="","",_xlfn.LET(_xlpm.x,VLOOKUP($I1882,'taxon-match_2026-08-31'!$A$2:$N$122,11,FALSE),IF(_xlpm.x=0,"",_xlpm.x)))</f>
        <v>Sarcodiaceae</v>
      </c>
      <c r="Q1882" t="str">
        <f>IF($I1882="","",_xlfn.LET(_xlpm.x,VLOOKUP($I1882,'taxon-match_2026-08-31'!$A$2:$N$122,12,FALSE),IF(_xlpm.x=0,"",_xlpm.x)))</f>
        <v>Trematocarpus</v>
      </c>
      <c r="R1882" t="str">
        <f>IF($I1882="","",_xlfn.LET(_xlpm.x,VLOOKUP($I1882,'taxon-match_2026-08-31'!$A$2:$N$122,14,FALSE),IF(_xlpm.x=0,"",_xlpm.x)))</f>
        <v>antarcticus</v>
      </c>
      <c r="S1882" s="2" t="s">
        <v>2609</v>
      </c>
      <c r="T1882" s="69" t="s">
        <v>62</v>
      </c>
      <c r="U1882" s="69" t="s">
        <v>60</v>
      </c>
      <c r="X1882" t="str">
        <f>IF(T1882="","",_xlfn.LET(_xlpm.x,VLOOKUP(T1882,'Drop-down_menus'!$F$2:$G$16,2,FALSE),IF(_xlpm.x=0,"",_xlpm.x)))</f>
        <v>https://orcid.org/0000-0003-3696-4445</v>
      </c>
      <c r="Y1882" t="str">
        <f>IF(U1882="","",_xlfn.LET(_xlpm.x,VLOOKUP(U1882,'Drop-down_menus'!$F$2:$G$16,2,FALSE),IF(_xlpm.x=0,"",_xlpm.x)))</f>
        <v>https://orcid.org/0000-0002-9708-1761</v>
      </c>
      <c r="Z1882" t="str">
        <f>IF(V1882="","",_xlfn.LET(_xlpm.x,VLOOKUP(V1882,'Drop-down_menus'!$F$2:$G$16,2,FALSE),IF(_xlpm.x=0,"",_xlpm.x)))</f>
        <v/>
      </c>
      <c r="AA1882" t="str">
        <f>IF(W1882="","",_xlfn.LET(_xlpm.x,VLOOKUP(W1882,'Drop-down_menus'!$F$2:$G$16,2,FALSE),IF(_xlpm.x=0,"",_xlpm.x)))</f>
        <v/>
      </c>
      <c r="AB1882" t="s">
        <v>866</v>
      </c>
      <c r="AE1882" t="s">
        <v>867</v>
      </c>
      <c r="AH1882" s="70" t="s">
        <v>869</v>
      </c>
    </row>
    <row r="1883" spans="1:34" ht="15" x14ac:dyDescent="0.2">
      <c r="A1883" s="2" t="s">
        <v>475</v>
      </c>
      <c r="B1883">
        <v>5603</v>
      </c>
      <c r="C1883">
        <v>5756</v>
      </c>
      <c r="D1883" s="69" t="s">
        <v>700</v>
      </c>
      <c r="F1883" s="70" t="s">
        <v>746</v>
      </c>
      <c r="H1883" s="70" t="s">
        <v>746</v>
      </c>
      <c r="I1883" t="s">
        <v>746</v>
      </c>
      <c r="J1883" t="str">
        <f>IF($I1883="","",_xlfn.LET(_xlpm.x,VLOOKUP($I1883,'taxon-match_2026-08-31'!$A$2:$N$122,6,FALSE),IF(_xlpm.x=0,"",_xlpm.x)))</f>
        <v>(Hariot) Fredericq &amp; R.L.Moe, 2009</v>
      </c>
      <c r="K1883" t="str">
        <f>IF($I1883="","",_xlfn.LET(_xlpm.x,VLOOKUP($I1883,'taxon-match_2026-08-31'!$A$2:$N$122,4,FALSE),IF(_xlpm.x=0,"",_xlpm.x)))</f>
        <v>urn:lsid:marinespecies.org:taxname:377122</v>
      </c>
      <c r="L1883" t="str">
        <f>IF($I1883="","",_xlfn.LET(_xlpm.x,VLOOKUP($I1883,'taxon-match_2026-08-31'!$A$2:$N$122,7,FALSE),IF(_xlpm.x=0,"",_xlpm.x)))</f>
        <v>Plantae</v>
      </c>
      <c r="M1883" t="str">
        <f>IF($I1883="","",_xlfn.LET(_xlpm.x,VLOOKUP($I1883,'taxon-match_2026-08-31'!$A$2:$N$122,8,FALSE),IF(_xlpm.x=0,"",_xlpm.x)))</f>
        <v>Rhodophyta</v>
      </c>
      <c r="N1883" t="str">
        <f>IF($I1883="","",_xlfn.LET(_xlpm.x,VLOOKUP($I1883,'taxon-match_2026-08-31'!$A$2:$N$122,9,FALSE),IF(_xlpm.x=0,"",_xlpm.x)))</f>
        <v>Florideophyceae</v>
      </c>
      <c r="O1883" t="str">
        <f>IF($I1883="","",_xlfn.LET(_xlpm.x,VLOOKUP($I1883,'taxon-match_2026-08-31'!$A$2:$N$122,10,FALSE),IF(_xlpm.x=0,"",_xlpm.x)))</f>
        <v>Plocamiales</v>
      </c>
      <c r="P1883" t="str">
        <f>IF($I1883="","",_xlfn.LET(_xlpm.x,VLOOKUP($I1883,'taxon-match_2026-08-31'!$A$2:$N$122,11,FALSE),IF(_xlpm.x=0,"",_xlpm.x)))</f>
        <v>Sarcodiaceae</v>
      </c>
      <c r="Q1883" t="str">
        <f>IF($I1883="","",_xlfn.LET(_xlpm.x,VLOOKUP($I1883,'taxon-match_2026-08-31'!$A$2:$N$122,12,FALSE),IF(_xlpm.x=0,"",_xlpm.x)))</f>
        <v>Trematocarpus</v>
      </c>
      <c r="R1883" t="str">
        <f>IF($I1883="","",_xlfn.LET(_xlpm.x,VLOOKUP($I1883,'taxon-match_2026-08-31'!$A$2:$N$122,14,FALSE),IF(_xlpm.x=0,"",_xlpm.x)))</f>
        <v>antarcticus</v>
      </c>
      <c r="S1883" s="2" t="s">
        <v>2609</v>
      </c>
      <c r="T1883" s="69" t="s">
        <v>62</v>
      </c>
      <c r="U1883" s="69" t="s">
        <v>60</v>
      </c>
      <c r="X1883" t="str">
        <f>IF(T1883="","",_xlfn.LET(_xlpm.x,VLOOKUP(T1883,'Drop-down_menus'!$F$2:$G$16,2,FALSE),IF(_xlpm.x=0,"",_xlpm.x)))</f>
        <v>https://orcid.org/0000-0003-3696-4445</v>
      </c>
      <c r="Y1883" t="str">
        <f>IF(U1883="","",_xlfn.LET(_xlpm.x,VLOOKUP(U1883,'Drop-down_menus'!$F$2:$G$16,2,FALSE),IF(_xlpm.x=0,"",_xlpm.x)))</f>
        <v>https://orcid.org/0000-0002-9708-1761</v>
      </c>
      <c r="Z1883" t="str">
        <f>IF(V1883="","",_xlfn.LET(_xlpm.x,VLOOKUP(V1883,'Drop-down_menus'!$F$2:$G$16,2,FALSE),IF(_xlpm.x=0,"",_xlpm.x)))</f>
        <v/>
      </c>
      <c r="AA1883" t="str">
        <f>IF(W1883="","",_xlfn.LET(_xlpm.x,VLOOKUP(W1883,'Drop-down_menus'!$F$2:$G$16,2,FALSE),IF(_xlpm.x=0,"",_xlpm.x)))</f>
        <v/>
      </c>
      <c r="AB1883" t="s">
        <v>866</v>
      </c>
      <c r="AE1883" t="s">
        <v>867</v>
      </c>
      <c r="AH1883" s="70" t="s">
        <v>869</v>
      </c>
    </row>
    <row r="1884" spans="1:34" ht="15" x14ac:dyDescent="0.2">
      <c r="A1884" s="2" t="s">
        <v>257</v>
      </c>
      <c r="B1884">
        <v>1915</v>
      </c>
      <c r="C1884">
        <v>5770</v>
      </c>
      <c r="D1884" s="69" t="s">
        <v>700</v>
      </c>
      <c r="F1884" s="70" t="s">
        <v>746</v>
      </c>
      <c r="H1884" s="70" t="s">
        <v>746</v>
      </c>
      <c r="I1884" t="s">
        <v>746</v>
      </c>
      <c r="J1884" t="str">
        <f>IF($I1884="","",_xlfn.LET(_xlpm.x,VLOOKUP($I1884,'taxon-match_2026-08-31'!$A$2:$N$122,6,FALSE),IF(_xlpm.x=0,"",_xlpm.x)))</f>
        <v>(Hariot) Fredericq &amp; R.L.Moe, 2009</v>
      </c>
      <c r="K1884" t="str">
        <f>IF($I1884="","",_xlfn.LET(_xlpm.x,VLOOKUP($I1884,'taxon-match_2026-08-31'!$A$2:$N$122,4,FALSE),IF(_xlpm.x=0,"",_xlpm.x)))</f>
        <v>urn:lsid:marinespecies.org:taxname:377122</v>
      </c>
      <c r="L1884" t="str">
        <f>IF($I1884="","",_xlfn.LET(_xlpm.x,VLOOKUP($I1884,'taxon-match_2026-08-31'!$A$2:$N$122,7,FALSE),IF(_xlpm.x=0,"",_xlpm.x)))</f>
        <v>Plantae</v>
      </c>
      <c r="M1884" t="str">
        <f>IF($I1884="","",_xlfn.LET(_xlpm.x,VLOOKUP($I1884,'taxon-match_2026-08-31'!$A$2:$N$122,8,FALSE),IF(_xlpm.x=0,"",_xlpm.x)))</f>
        <v>Rhodophyta</v>
      </c>
      <c r="N1884" t="str">
        <f>IF($I1884="","",_xlfn.LET(_xlpm.x,VLOOKUP($I1884,'taxon-match_2026-08-31'!$A$2:$N$122,9,FALSE),IF(_xlpm.x=0,"",_xlpm.x)))</f>
        <v>Florideophyceae</v>
      </c>
      <c r="O1884" t="str">
        <f>IF($I1884="","",_xlfn.LET(_xlpm.x,VLOOKUP($I1884,'taxon-match_2026-08-31'!$A$2:$N$122,10,FALSE),IF(_xlpm.x=0,"",_xlpm.x)))</f>
        <v>Plocamiales</v>
      </c>
      <c r="P1884" t="str">
        <f>IF($I1884="","",_xlfn.LET(_xlpm.x,VLOOKUP($I1884,'taxon-match_2026-08-31'!$A$2:$N$122,11,FALSE),IF(_xlpm.x=0,"",_xlpm.x)))</f>
        <v>Sarcodiaceae</v>
      </c>
      <c r="Q1884" t="str">
        <f>IF($I1884="","",_xlfn.LET(_xlpm.x,VLOOKUP($I1884,'taxon-match_2026-08-31'!$A$2:$N$122,12,FALSE),IF(_xlpm.x=0,"",_xlpm.x)))</f>
        <v>Trematocarpus</v>
      </c>
      <c r="R1884" t="str">
        <f>IF($I1884="","",_xlfn.LET(_xlpm.x,VLOOKUP($I1884,'taxon-match_2026-08-31'!$A$2:$N$122,14,FALSE),IF(_xlpm.x=0,"",_xlpm.x)))</f>
        <v>antarcticus</v>
      </c>
      <c r="S1884" s="2" t="s">
        <v>2609</v>
      </c>
      <c r="T1884" s="69" t="s">
        <v>62</v>
      </c>
      <c r="U1884" s="69" t="s">
        <v>60</v>
      </c>
      <c r="X1884" t="str">
        <f>IF(T1884="","",_xlfn.LET(_xlpm.x,VLOOKUP(T1884,'Drop-down_menus'!$F$2:$G$16,2,FALSE),IF(_xlpm.x=0,"",_xlpm.x)))</f>
        <v>https://orcid.org/0000-0003-3696-4445</v>
      </c>
      <c r="Y1884" t="str">
        <f>IF(U1884="","",_xlfn.LET(_xlpm.x,VLOOKUP(U1884,'Drop-down_menus'!$F$2:$G$16,2,FALSE),IF(_xlpm.x=0,"",_xlpm.x)))</f>
        <v>https://orcid.org/0000-0002-9708-1761</v>
      </c>
      <c r="Z1884" t="str">
        <f>IF(V1884="","",_xlfn.LET(_xlpm.x,VLOOKUP(V1884,'Drop-down_menus'!$F$2:$G$16,2,FALSE),IF(_xlpm.x=0,"",_xlpm.x)))</f>
        <v/>
      </c>
      <c r="AA1884" t="str">
        <f>IF(W1884="","",_xlfn.LET(_xlpm.x,VLOOKUP(W1884,'Drop-down_menus'!$F$2:$G$16,2,FALSE),IF(_xlpm.x=0,"",_xlpm.x)))</f>
        <v/>
      </c>
      <c r="AB1884" t="s">
        <v>866</v>
      </c>
      <c r="AE1884" t="s">
        <v>867</v>
      </c>
      <c r="AH1884" s="70" t="s">
        <v>869</v>
      </c>
    </row>
    <row r="1885" spans="1:34" ht="15" x14ac:dyDescent="0.2">
      <c r="A1885" s="2" t="s">
        <v>257</v>
      </c>
      <c r="B1885">
        <v>1916</v>
      </c>
      <c r="C1885">
        <v>5771</v>
      </c>
      <c r="D1885" s="69" t="s">
        <v>700</v>
      </c>
      <c r="F1885" s="70" t="s">
        <v>746</v>
      </c>
      <c r="H1885" s="70" t="s">
        <v>746</v>
      </c>
      <c r="I1885" t="s">
        <v>746</v>
      </c>
      <c r="J1885" t="str">
        <f>IF($I1885="","",_xlfn.LET(_xlpm.x,VLOOKUP($I1885,'taxon-match_2026-08-31'!$A$2:$N$122,6,FALSE),IF(_xlpm.x=0,"",_xlpm.x)))</f>
        <v>(Hariot) Fredericq &amp; R.L.Moe, 2009</v>
      </c>
      <c r="K1885" t="str">
        <f>IF($I1885="","",_xlfn.LET(_xlpm.x,VLOOKUP($I1885,'taxon-match_2026-08-31'!$A$2:$N$122,4,FALSE),IF(_xlpm.x=0,"",_xlpm.x)))</f>
        <v>urn:lsid:marinespecies.org:taxname:377122</v>
      </c>
      <c r="L1885" t="str">
        <f>IF($I1885="","",_xlfn.LET(_xlpm.x,VLOOKUP($I1885,'taxon-match_2026-08-31'!$A$2:$N$122,7,FALSE),IF(_xlpm.x=0,"",_xlpm.x)))</f>
        <v>Plantae</v>
      </c>
      <c r="M1885" t="str">
        <f>IF($I1885="","",_xlfn.LET(_xlpm.x,VLOOKUP($I1885,'taxon-match_2026-08-31'!$A$2:$N$122,8,FALSE),IF(_xlpm.x=0,"",_xlpm.x)))</f>
        <v>Rhodophyta</v>
      </c>
      <c r="N1885" t="str">
        <f>IF($I1885="","",_xlfn.LET(_xlpm.x,VLOOKUP($I1885,'taxon-match_2026-08-31'!$A$2:$N$122,9,FALSE),IF(_xlpm.x=0,"",_xlpm.x)))</f>
        <v>Florideophyceae</v>
      </c>
      <c r="O1885" t="str">
        <f>IF($I1885="","",_xlfn.LET(_xlpm.x,VLOOKUP($I1885,'taxon-match_2026-08-31'!$A$2:$N$122,10,FALSE),IF(_xlpm.x=0,"",_xlpm.x)))</f>
        <v>Plocamiales</v>
      </c>
      <c r="P1885" t="str">
        <f>IF($I1885="","",_xlfn.LET(_xlpm.x,VLOOKUP($I1885,'taxon-match_2026-08-31'!$A$2:$N$122,11,FALSE),IF(_xlpm.x=0,"",_xlpm.x)))</f>
        <v>Sarcodiaceae</v>
      </c>
      <c r="Q1885" t="str">
        <f>IF($I1885="","",_xlfn.LET(_xlpm.x,VLOOKUP($I1885,'taxon-match_2026-08-31'!$A$2:$N$122,12,FALSE),IF(_xlpm.x=0,"",_xlpm.x)))</f>
        <v>Trematocarpus</v>
      </c>
      <c r="R1885" t="str">
        <f>IF($I1885="","",_xlfn.LET(_xlpm.x,VLOOKUP($I1885,'taxon-match_2026-08-31'!$A$2:$N$122,14,FALSE),IF(_xlpm.x=0,"",_xlpm.x)))</f>
        <v>antarcticus</v>
      </c>
      <c r="S1885" s="2" t="s">
        <v>2609</v>
      </c>
      <c r="T1885" s="69" t="s">
        <v>62</v>
      </c>
      <c r="U1885" s="69" t="s">
        <v>60</v>
      </c>
      <c r="X1885" t="str">
        <f>IF(T1885="","",_xlfn.LET(_xlpm.x,VLOOKUP(T1885,'Drop-down_menus'!$F$2:$G$16,2,FALSE),IF(_xlpm.x=0,"",_xlpm.x)))</f>
        <v>https://orcid.org/0000-0003-3696-4445</v>
      </c>
      <c r="Y1885" t="str">
        <f>IF(U1885="","",_xlfn.LET(_xlpm.x,VLOOKUP(U1885,'Drop-down_menus'!$F$2:$G$16,2,FALSE),IF(_xlpm.x=0,"",_xlpm.x)))</f>
        <v>https://orcid.org/0000-0002-9708-1761</v>
      </c>
      <c r="Z1885" t="str">
        <f>IF(V1885="","",_xlfn.LET(_xlpm.x,VLOOKUP(V1885,'Drop-down_menus'!$F$2:$G$16,2,FALSE),IF(_xlpm.x=0,"",_xlpm.x)))</f>
        <v/>
      </c>
      <c r="AA1885" t="str">
        <f>IF(W1885="","",_xlfn.LET(_xlpm.x,VLOOKUP(W1885,'Drop-down_menus'!$F$2:$G$16,2,FALSE),IF(_xlpm.x=0,"",_xlpm.x)))</f>
        <v/>
      </c>
      <c r="AB1885" t="s">
        <v>866</v>
      </c>
      <c r="AE1885" t="s">
        <v>867</v>
      </c>
      <c r="AH1885" s="69" t="s">
        <v>869</v>
      </c>
    </row>
    <row r="1886" spans="1:34" ht="15" x14ac:dyDescent="0.2">
      <c r="A1886" s="2" t="s">
        <v>257</v>
      </c>
      <c r="B1886">
        <v>1917</v>
      </c>
      <c r="C1886">
        <v>5774</v>
      </c>
      <c r="D1886" s="69" t="s">
        <v>700</v>
      </c>
      <c r="F1886" s="70" t="s">
        <v>746</v>
      </c>
      <c r="H1886" s="70" t="s">
        <v>746</v>
      </c>
      <c r="I1886" t="s">
        <v>746</v>
      </c>
      <c r="J1886" t="str">
        <f>IF($I1886="","",_xlfn.LET(_xlpm.x,VLOOKUP($I1886,'taxon-match_2026-08-31'!$A$2:$N$122,6,FALSE),IF(_xlpm.x=0,"",_xlpm.x)))</f>
        <v>(Hariot) Fredericq &amp; R.L.Moe, 2009</v>
      </c>
      <c r="K1886" t="str">
        <f>IF($I1886="","",_xlfn.LET(_xlpm.x,VLOOKUP($I1886,'taxon-match_2026-08-31'!$A$2:$N$122,4,FALSE),IF(_xlpm.x=0,"",_xlpm.x)))</f>
        <v>urn:lsid:marinespecies.org:taxname:377122</v>
      </c>
      <c r="L1886" t="str">
        <f>IF($I1886="","",_xlfn.LET(_xlpm.x,VLOOKUP($I1886,'taxon-match_2026-08-31'!$A$2:$N$122,7,FALSE),IF(_xlpm.x=0,"",_xlpm.x)))</f>
        <v>Plantae</v>
      </c>
      <c r="M1886" t="str">
        <f>IF($I1886="","",_xlfn.LET(_xlpm.x,VLOOKUP($I1886,'taxon-match_2026-08-31'!$A$2:$N$122,8,FALSE),IF(_xlpm.x=0,"",_xlpm.x)))</f>
        <v>Rhodophyta</v>
      </c>
      <c r="N1886" t="str">
        <f>IF($I1886="","",_xlfn.LET(_xlpm.x,VLOOKUP($I1886,'taxon-match_2026-08-31'!$A$2:$N$122,9,FALSE),IF(_xlpm.x=0,"",_xlpm.x)))</f>
        <v>Florideophyceae</v>
      </c>
      <c r="O1886" t="str">
        <f>IF($I1886="","",_xlfn.LET(_xlpm.x,VLOOKUP($I1886,'taxon-match_2026-08-31'!$A$2:$N$122,10,FALSE),IF(_xlpm.x=0,"",_xlpm.x)))</f>
        <v>Plocamiales</v>
      </c>
      <c r="P1886" t="str">
        <f>IF($I1886="","",_xlfn.LET(_xlpm.x,VLOOKUP($I1886,'taxon-match_2026-08-31'!$A$2:$N$122,11,FALSE),IF(_xlpm.x=0,"",_xlpm.x)))</f>
        <v>Sarcodiaceae</v>
      </c>
      <c r="Q1886" t="str">
        <f>IF($I1886="","",_xlfn.LET(_xlpm.x,VLOOKUP($I1886,'taxon-match_2026-08-31'!$A$2:$N$122,12,FALSE),IF(_xlpm.x=0,"",_xlpm.x)))</f>
        <v>Trematocarpus</v>
      </c>
      <c r="R1886" t="str">
        <f>IF($I1886="","",_xlfn.LET(_xlpm.x,VLOOKUP($I1886,'taxon-match_2026-08-31'!$A$2:$N$122,14,FALSE),IF(_xlpm.x=0,"",_xlpm.x)))</f>
        <v>antarcticus</v>
      </c>
      <c r="S1886" s="2" t="s">
        <v>2609</v>
      </c>
      <c r="T1886" s="69" t="s">
        <v>62</v>
      </c>
      <c r="U1886" s="69" t="s">
        <v>60</v>
      </c>
      <c r="X1886" t="str">
        <f>IF(T1886="","",_xlfn.LET(_xlpm.x,VLOOKUP(T1886,'Drop-down_menus'!$F$2:$G$16,2,FALSE),IF(_xlpm.x=0,"",_xlpm.x)))</f>
        <v>https://orcid.org/0000-0003-3696-4445</v>
      </c>
      <c r="Y1886" t="str">
        <f>IF(U1886="","",_xlfn.LET(_xlpm.x,VLOOKUP(U1886,'Drop-down_menus'!$F$2:$G$16,2,FALSE),IF(_xlpm.x=0,"",_xlpm.x)))</f>
        <v>https://orcid.org/0000-0002-9708-1761</v>
      </c>
      <c r="Z1886" t="str">
        <f>IF(V1886="","",_xlfn.LET(_xlpm.x,VLOOKUP(V1886,'Drop-down_menus'!$F$2:$G$16,2,FALSE),IF(_xlpm.x=0,"",_xlpm.x)))</f>
        <v/>
      </c>
      <c r="AA1886" t="str">
        <f>IF(W1886="","",_xlfn.LET(_xlpm.x,VLOOKUP(W1886,'Drop-down_menus'!$F$2:$G$16,2,FALSE),IF(_xlpm.x=0,"",_xlpm.x)))</f>
        <v/>
      </c>
      <c r="AB1886" t="s">
        <v>866</v>
      </c>
      <c r="AE1886" t="s">
        <v>867</v>
      </c>
      <c r="AH1886" s="70" t="s">
        <v>869</v>
      </c>
    </row>
    <row r="1887" spans="1:34" ht="15" hidden="1" x14ac:dyDescent="0.2">
      <c r="A1887" s="2" t="s">
        <v>441</v>
      </c>
      <c r="B1887">
        <v>5406</v>
      </c>
      <c r="C1887">
        <v>5760</v>
      </c>
      <c r="D1887" s="69" t="s">
        <v>700</v>
      </c>
      <c r="F1887" s="70" t="s">
        <v>881</v>
      </c>
      <c r="H1887" s="70" t="s">
        <v>881</v>
      </c>
      <c r="I1887" t="s">
        <v>881</v>
      </c>
      <c r="J1887" t="str">
        <f>IF($I1887="","",_xlfn.LET(_xlpm.x,VLOOKUP($I1887,'taxon-match_2026-08-31'!$A$2:$N$122,6,FALSE),IF(_xlpm.x=0,"",_xlpm.x)))</f>
        <v>Schmidt, 1862</v>
      </c>
      <c r="K1887" t="str">
        <f>IF($I1887="","",_xlfn.LET(_xlpm.x,VLOOKUP($I1887,'taxon-match_2026-08-31'!$A$2:$N$122,4,FALSE),IF(_xlpm.x=0,"",_xlpm.x)))</f>
        <v>urn:lsid:marinespecies.org:taxname:131868</v>
      </c>
      <c r="L1887" t="str">
        <f>IF($I1887="","",_xlfn.LET(_xlpm.x,VLOOKUP($I1887,'taxon-match_2026-08-31'!$A$2:$N$122,7,FALSE),IF(_xlpm.x=0,"",_xlpm.x)))</f>
        <v>Animalia</v>
      </c>
      <c r="M1887" t="str">
        <f>IF($I1887="","",_xlfn.LET(_xlpm.x,VLOOKUP($I1887,'taxon-match_2026-08-31'!$A$2:$N$122,8,FALSE),IF(_xlpm.x=0,"",_xlpm.x)))</f>
        <v>Porifera</v>
      </c>
      <c r="N1887" t="str">
        <f>IF($I1887="","",_xlfn.LET(_xlpm.x,VLOOKUP($I1887,'taxon-match_2026-08-31'!$A$2:$N$122,9,FALSE),IF(_xlpm.x=0,"",_xlpm.x)))</f>
        <v>Demospongiae</v>
      </c>
      <c r="O1887" t="str">
        <f>IF($I1887="","",_xlfn.LET(_xlpm.x,VLOOKUP($I1887,'taxon-match_2026-08-31'!$A$2:$N$122,10,FALSE),IF(_xlpm.x=0,"",_xlpm.x)))</f>
        <v>Poecilosclerida</v>
      </c>
      <c r="P1887" t="str">
        <f>IF($I1887="","",_xlfn.LET(_xlpm.x,VLOOKUP($I1887,'taxon-match_2026-08-31'!$A$2:$N$122,11,FALSE),IF(_xlpm.x=0,"",_xlpm.x)))</f>
        <v>Microcionidae</v>
      </c>
      <c r="Q1887" t="str">
        <f>IF($I1887="","",_xlfn.LET(_xlpm.x,VLOOKUP($I1887,'taxon-match_2026-08-31'!$A$2:$N$122,12,FALSE),IF(_xlpm.x=0,"",_xlpm.x)))</f>
        <v>Clathria</v>
      </c>
      <c r="R1887" t="str">
        <f>IF($I1887="","",_xlfn.LET(_xlpm.x,VLOOKUP($I1887,'taxon-match_2026-08-31'!$A$2:$N$122,14,FALSE),IF(_xlpm.x=0,"",_xlpm.x)))</f>
        <v/>
      </c>
      <c r="S1887" s="2" t="s">
        <v>2361</v>
      </c>
      <c r="T1887" s="69" t="s">
        <v>62</v>
      </c>
      <c r="U1887" s="69" t="s">
        <v>60</v>
      </c>
      <c r="X1887" t="str">
        <f>IF(T1887="","",_xlfn.LET(_xlpm.x,VLOOKUP(T1887,'Drop-down_menus'!$F$2:$G$16,2,FALSE),IF(_xlpm.x=0,"",_xlpm.x)))</f>
        <v>https://orcid.org/0000-0003-3696-4445</v>
      </c>
      <c r="Y1887" t="str">
        <f>IF(U1887="","",_xlfn.LET(_xlpm.x,VLOOKUP(U1887,'Drop-down_menus'!$F$2:$G$16,2,FALSE),IF(_xlpm.x=0,"",_xlpm.x)))</f>
        <v>https://orcid.org/0000-0002-9708-1761</v>
      </c>
      <c r="Z1887" t="str">
        <f>IF(V1887="","",_xlfn.LET(_xlpm.x,VLOOKUP(V1887,'Drop-down_menus'!$F$2:$G$16,2,FALSE),IF(_xlpm.x=0,"",_xlpm.x)))</f>
        <v/>
      </c>
      <c r="AA1887" t="str">
        <f>IF(W1887="","",_xlfn.LET(_xlpm.x,VLOOKUP(W1887,'Drop-down_menus'!$F$2:$G$16,2,FALSE),IF(_xlpm.x=0,"",_xlpm.x)))</f>
        <v/>
      </c>
      <c r="AB1887" t="s">
        <v>866</v>
      </c>
      <c r="AE1887" t="s">
        <v>867</v>
      </c>
      <c r="AH1887" s="70" t="s">
        <v>869</v>
      </c>
    </row>
    <row r="1888" spans="1:34" ht="15" hidden="1" x14ac:dyDescent="0.2">
      <c r="A1888" s="2" t="s">
        <v>441</v>
      </c>
      <c r="B1888">
        <v>5407</v>
      </c>
      <c r="C1888">
        <v>5758</v>
      </c>
      <c r="D1888" s="69" t="s">
        <v>700</v>
      </c>
      <c r="F1888" s="70" t="s">
        <v>881</v>
      </c>
      <c r="H1888" s="70" t="s">
        <v>881</v>
      </c>
      <c r="I1888" t="s">
        <v>881</v>
      </c>
      <c r="J1888" t="str">
        <f>IF($I1888="","",_xlfn.LET(_xlpm.x,VLOOKUP($I1888,'taxon-match_2026-08-31'!$A$2:$N$122,6,FALSE),IF(_xlpm.x=0,"",_xlpm.x)))</f>
        <v>Schmidt, 1862</v>
      </c>
      <c r="K1888" t="str">
        <f>IF($I1888="","",_xlfn.LET(_xlpm.x,VLOOKUP($I1888,'taxon-match_2026-08-31'!$A$2:$N$122,4,FALSE),IF(_xlpm.x=0,"",_xlpm.x)))</f>
        <v>urn:lsid:marinespecies.org:taxname:131868</v>
      </c>
      <c r="L1888" t="str">
        <f>IF($I1888="","",_xlfn.LET(_xlpm.x,VLOOKUP($I1888,'taxon-match_2026-08-31'!$A$2:$N$122,7,FALSE),IF(_xlpm.x=0,"",_xlpm.x)))</f>
        <v>Animalia</v>
      </c>
      <c r="M1888" t="str">
        <f>IF($I1888="","",_xlfn.LET(_xlpm.x,VLOOKUP($I1888,'taxon-match_2026-08-31'!$A$2:$N$122,8,FALSE),IF(_xlpm.x=0,"",_xlpm.x)))</f>
        <v>Porifera</v>
      </c>
      <c r="N1888" t="str">
        <f>IF($I1888="","",_xlfn.LET(_xlpm.x,VLOOKUP($I1888,'taxon-match_2026-08-31'!$A$2:$N$122,9,FALSE),IF(_xlpm.x=0,"",_xlpm.x)))</f>
        <v>Demospongiae</v>
      </c>
      <c r="O1888" t="str">
        <f>IF($I1888="","",_xlfn.LET(_xlpm.x,VLOOKUP($I1888,'taxon-match_2026-08-31'!$A$2:$N$122,10,FALSE),IF(_xlpm.x=0,"",_xlpm.x)))</f>
        <v>Poecilosclerida</v>
      </c>
      <c r="P1888" t="str">
        <f>IF($I1888="","",_xlfn.LET(_xlpm.x,VLOOKUP($I1888,'taxon-match_2026-08-31'!$A$2:$N$122,11,FALSE),IF(_xlpm.x=0,"",_xlpm.x)))</f>
        <v>Microcionidae</v>
      </c>
      <c r="Q1888" t="str">
        <f>IF($I1888="","",_xlfn.LET(_xlpm.x,VLOOKUP($I1888,'taxon-match_2026-08-31'!$A$2:$N$122,12,FALSE),IF(_xlpm.x=0,"",_xlpm.x)))</f>
        <v>Clathria</v>
      </c>
      <c r="R1888" t="str">
        <f>IF($I1888="","",_xlfn.LET(_xlpm.x,VLOOKUP($I1888,'taxon-match_2026-08-31'!$A$2:$N$122,14,FALSE),IF(_xlpm.x=0,"",_xlpm.x)))</f>
        <v/>
      </c>
      <c r="S1888" s="2" t="s">
        <v>2361</v>
      </c>
      <c r="T1888" s="69" t="s">
        <v>62</v>
      </c>
      <c r="U1888" s="69" t="s">
        <v>60</v>
      </c>
      <c r="X1888" t="str">
        <f>IF(T1888="","",_xlfn.LET(_xlpm.x,VLOOKUP(T1888,'Drop-down_menus'!$F$2:$G$16,2,FALSE),IF(_xlpm.x=0,"",_xlpm.x)))</f>
        <v>https://orcid.org/0000-0003-3696-4445</v>
      </c>
      <c r="Y1888" t="str">
        <f>IF(U1888="","",_xlfn.LET(_xlpm.x,VLOOKUP(U1888,'Drop-down_menus'!$F$2:$G$16,2,FALSE),IF(_xlpm.x=0,"",_xlpm.x)))</f>
        <v>https://orcid.org/0000-0002-9708-1761</v>
      </c>
      <c r="Z1888" t="str">
        <f>IF(V1888="","",_xlfn.LET(_xlpm.x,VLOOKUP(V1888,'Drop-down_menus'!$F$2:$G$16,2,FALSE),IF(_xlpm.x=0,"",_xlpm.x)))</f>
        <v/>
      </c>
      <c r="AA1888" t="str">
        <f>IF(W1888="","",_xlfn.LET(_xlpm.x,VLOOKUP(W1888,'Drop-down_menus'!$F$2:$G$16,2,FALSE),IF(_xlpm.x=0,"",_xlpm.x)))</f>
        <v/>
      </c>
      <c r="AB1888" t="s">
        <v>866</v>
      </c>
      <c r="AE1888" t="s">
        <v>867</v>
      </c>
      <c r="AH1888" s="70" t="s">
        <v>869</v>
      </c>
    </row>
    <row r="1889" spans="1:34" ht="15" hidden="1" x14ac:dyDescent="0.2">
      <c r="A1889" s="2" t="s">
        <v>441</v>
      </c>
      <c r="B1889">
        <v>5408</v>
      </c>
      <c r="C1889">
        <v>5759</v>
      </c>
      <c r="D1889" s="69" t="s">
        <v>700</v>
      </c>
      <c r="F1889" s="70" t="s">
        <v>881</v>
      </c>
      <c r="H1889" s="70" t="s">
        <v>881</v>
      </c>
      <c r="I1889" t="s">
        <v>881</v>
      </c>
      <c r="J1889" t="str">
        <f>IF($I1889="","",_xlfn.LET(_xlpm.x,VLOOKUP($I1889,'taxon-match_2026-08-31'!$A$2:$N$122,6,FALSE),IF(_xlpm.x=0,"",_xlpm.x)))</f>
        <v>Schmidt, 1862</v>
      </c>
      <c r="K1889" t="str">
        <f>IF($I1889="","",_xlfn.LET(_xlpm.x,VLOOKUP($I1889,'taxon-match_2026-08-31'!$A$2:$N$122,4,FALSE),IF(_xlpm.x=0,"",_xlpm.x)))</f>
        <v>urn:lsid:marinespecies.org:taxname:131868</v>
      </c>
      <c r="L1889" t="str">
        <f>IF($I1889="","",_xlfn.LET(_xlpm.x,VLOOKUP($I1889,'taxon-match_2026-08-31'!$A$2:$N$122,7,FALSE),IF(_xlpm.x=0,"",_xlpm.x)))</f>
        <v>Animalia</v>
      </c>
      <c r="M1889" t="str">
        <f>IF($I1889="","",_xlfn.LET(_xlpm.x,VLOOKUP($I1889,'taxon-match_2026-08-31'!$A$2:$N$122,8,FALSE),IF(_xlpm.x=0,"",_xlpm.x)))</f>
        <v>Porifera</v>
      </c>
      <c r="N1889" t="str">
        <f>IF($I1889="","",_xlfn.LET(_xlpm.x,VLOOKUP($I1889,'taxon-match_2026-08-31'!$A$2:$N$122,9,FALSE),IF(_xlpm.x=0,"",_xlpm.x)))</f>
        <v>Demospongiae</v>
      </c>
      <c r="O1889" t="str">
        <f>IF($I1889="","",_xlfn.LET(_xlpm.x,VLOOKUP($I1889,'taxon-match_2026-08-31'!$A$2:$N$122,10,FALSE),IF(_xlpm.x=0,"",_xlpm.x)))</f>
        <v>Poecilosclerida</v>
      </c>
      <c r="P1889" t="str">
        <f>IF($I1889="","",_xlfn.LET(_xlpm.x,VLOOKUP($I1889,'taxon-match_2026-08-31'!$A$2:$N$122,11,FALSE),IF(_xlpm.x=0,"",_xlpm.x)))</f>
        <v>Microcionidae</v>
      </c>
      <c r="Q1889" t="str">
        <f>IF($I1889="","",_xlfn.LET(_xlpm.x,VLOOKUP($I1889,'taxon-match_2026-08-31'!$A$2:$N$122,12,FALSE),IF(_xlpm.x=0,"",_xlpm.x)))</f>
        <v>Clathria</v>
      </c>
      <c r="R1889" t="str">
        <f>IF($I1889="","",_xlfn.LET(_xlpm.x,VLOOKUP($I1889,'taxon-match_2026-08-31'!$A$2:$N$122,14,FALSE),IF(_xlpm.x=0,"",_xlpm.x)))</f>
        <v/>
      </c>
      <c r="S1889" s="2" t="s">
        <v>2361</v>
      </c>
      <c r="T1889" s="69" t="s">
        <v>62</v>
      </c>
      <c r="U1889" s="69" t="s">
        <v>60</v>
      </c>
      <c r="X1889" t="str">
        <f>IF(T1889="","",_xlfn.LET(_xlpm.x,VLOOKUP(T1889,'Drop-down_menus'!$F$2:$G$16,2,FALSE),IF(_xlpm.x=0,"",_xlpm.x)))</f>
        <v>https://orcid.org/0000-0003-3696-4445</v>
      </c>
      <c r="Y1889" t="str">
        <f>IF(U1889="","",_xlfn.LET(_xlpm.x,VLOOKUP(U1889,'Drop-down_menus'!$F$2:$G$16,2,FALSE),IF(_xlpm.x=0,"",_xlpm.x)))</f>
        <v>https://orcid.org/0000-0002-9708-1761</v>
      </c>
      <c r="Z1889" t="str">
        <f>IF(V1889="","",_xlfn.LET(_xlpm.x,VLOOKUP(V1889,'Drop-down_menus'!$F$2:$G$16,2,FALSE),IF(_xlpm.x=0,"",_xlpm.x)))</f>
        <v/>
      </c>
      <c r="AA1889" t="str">
        <f>IF(W1889="","",_xlfn.LET(_xlpm.x,VLOOKUP(W1889,'Drop-down_menus'!$F$2:$G$16,2,FALSE),IF(_xlpm.x=0,"",_xlpm.x)))</f>
        <v/>
      </c>
      <c r="AB1889" t="s">
        <v>866</v>
      </c>
      <c r="AE1889" t="s">
        <v>867</v>
      </c>
      <c r="AH1889" s="70" t="s">
        <v>869</v>
      </c>
    </row>
    <row r="1890" spans="1:34" ht="15" hidden="1" x14ac:dyDescent="0.2">
      <c r="A1890" s="2" t="s">
        <v>253</v>
      </c>
      <c r="B1890">
        <v>1951</v>
      </c>
      <c r="C1890">
        <v>5769</v>
      </c>
      <c r="D1890" s="69" t="s">
        <v>700</v>
      </c>
      <c r="F1890" s="70"/>
      <c r="G1890" s="70">
        <v>1</v>
      </c>
      <c r="H1890" s="70"/>
      <c r="I1890" t="s">
        <v>2611</v>
      </c>
      <c r="J1890" t="str">
        <f>IF($I1890="","",_xlfn.LET(_xlpm.x,VLOOKUP($I1890,'taxon-match_2026-08-31'!$A$2:$N$122,6,FALSE),IF(_xlpm.x=0,"",_xlpm.x)))</f>
        <v/>
      </c>
      <c r="K1890" t="str">
        <f>IF($I1890="","",_xlfn.LET(_xlpm.x,VLOOKUP($I1890,'taxon-match_2026-08-31'!$A$2:$N$122,4,FALSE),IF(_xlpm.x=0,"",_xlpm.x)))</f>
        <v/>
      </c>
      <c r="L1890" t="str">
        <f>IF($I1890="","",_xlfn.LET(_xlpm.x,VLOOKUP($I1890,'taxon-match_2026-08-31'!$A$2:$N$122,7,FALSE),IF(_xlpm.x=0,"",_xlpm.x)))</f>
        <v/>
      </c>
      <c r="M1890" t="str">
        <f>IF($I1890="","",_xlfn.LET(_xlpm.x,VLOOKUP($I1890,'taxon-match_2026-08-31'!$A$2:$N$122,8,FALSE),IF(_xlpm.x=0,"",_xlpm.x)))</f>
        <v/>
      </c>
      <c r="N1890" t="str">
        <f>IF($I1890="","",_xlfn.LET(_xlpm.x,VLOOKUP($I1890,'taxon-match_2026-08-31'!$A$2:$N$122,9,FALSE),IF(_xlpm.x=0,"",_xlpm.x)))</f>
        <v/>
      </c>
      <c r="O1890" t="str">
        <f>IF($I1890="","",_xlfn.LET(_xlpm.x,VLOOKUP($I1890,'taxon-match_2026-08-31'!$A$2:$N$122,10,FALSE),IF(_xlpm.x=0,"",_xlpm.x)))</f>
        <v/>
      </c>
      <c r="P1890" t="str">
        <f>IF($I1890="","",_xlfn.LET(_xlpm.x,VLOOKUP($I1890,'taxon-match_2026-08-31'!$A$2:$N$122,11,FALSE),IF(_xlpm.x=0,"",_xlpm.x)))</f>
        <v/>
      </c>
      <c r="Q1890" t="str">
        <f>IF($I1890="","",_xlfn.LET(_xlpm.x,VLOOKUP($I1890,'taxon-match_2026-08-31'!$A$2:$N$122,12,FALSE),IF(_xlpm.x=0,"",_xlpm.x)))</f>
        <v/>
      </c>
      <c r="R1890" t="str">
        <f>IF($I1890="","",_xlfn.LET(_xlpm.x,VLOOKUP($I1890,'taxon-match_2026-08-31'!$A$2:$N$122,14,FALSE),IF(_xlpm.x=0,"",_xlpm.x)))</f>
        <v/>
      </c>
      <c r="T1890" s="69" t="s">
        <v>62</v>
      </c>
      <c r="U1890" s="69" t="s">
        <v>60</v>
      </c>
      <c r="X1890" t="str">
        <f>IF(T1890="","",_xlfn.LET(_xlpm.x,VLOOKUP(T1890,'Drop-down_menus'!$F$2:$G$16,2,FALSE),IF(_xlpm.x=0,"",_xlpm.x)))</f>
        <v>https://orcid.org/0000-0003-3696-4445</v>
      </c>
      <c r="Y1890" t="str">
        <f>IF(U1890="","",_xlfn.LET(_xlpm.x,VLOOKUP(U1890,'Drop-down_menus'!$F$2:$G$16,2,FALSE),IF(_xlpm.x=0,"",_xlpm.x)))</f>
        <v>https://orcid.org/0000-0002-9708-1761</v>
      </c>
      <c r="Z1890" t="str">
        <f>IF(V1890="","",_xlfn.LET(_xlpm.x,VLOOKUP(V1890,'Drop-down_menus'!$F$2:$G$16,2,FALSE),IF(_xlpm.x=0,"",_xlpm.x)))</f>
        <v/>
      </c>
      <c r="AA1890" t="str">
        <f>IF(W1890="","",_xlfn.LET(_xlpm.x,VLOOKUP(W1890,'Drop-down_menus'!$F$2:$G$16,2,FALSE),IF(_xlpm.x=0,"",_xlpm.x)))</f>
        <v/>
      </c>
      <c r="AB1890" t="s">
        <v>866</v>
      </c>
      <c r="AE1890" t="s">
        <v>867</v>
      </c>
      <c r="AH1890" s="2" t="s">
        <v>882</v>
      </c>
    </row>
    <row r="1891" spans="1:34" ht="15" hidden="1" x14ac:dyDescent="0.2">
      <c r="A1891" s="2" t="s">
        <v>253</v>
      </c>
      <c r="B1891">
        <v>1952</v>
      </c>
      <c r="C1891">
        <v>669</v>
      </c>
      <c r="D1891" s="69" t="s">
        <v>700</v>
      </c>
      <c r="F1891" s="70"/>
      <c r="G1891" s="70">
        <v>1</v>
      </c>
      <c r="H1891" s="70"/>
      <c r="I1891" t="s">
        <v>2611</v>
      </c>
      <c r="J1891" t="str">
        <f>IF($I1891="","",_xlfn.LET(_xlpm.x,VLOOKUP($I1891,'taxon-match_2026-08-31'!$A$2:$N$122,6,FALSE),IF(_xlpm.x=0,"",_xlpm.x)))</f>
        <v/>
      </c>
      <c r="K1891" t="str">
        <f>IF($I1891="","",_xlfn.LET(_xlpm.x,VLOOKUP($I1891,'taxon-match_2026-08-31'!$A$2:$N$122,4,FALSE),IF(_xlpm.x=0,"",_xlpm.x)))</f>
        <v/>
      </c>
      <c r="L1891" t="str">
        <f>IF($I1891="","",_xlfn.LET(_xlpm.x,VLOOKUP($I1891,'taxon-match_2026-08-31'!$A$2:$N$122,7,FALSE),IF(_xlpm.x=0,"",_xlpm.x)))</f>
        <v/>
      </c>
      <c r="M1891" t="str">
        <f>IF($I1891="","",_xlfn.LET(_xlpm.x,VLOOKUP($I1891,'taxon-match_2026-08-31'!$A$2:$N$122,8,FALSE),IF(_xlpm.x=0,"",_xlpm.x)))</f>
        <v/>
      </c>
      <c r="N1891" t="str">
        <f>IF($I1891="","",_xlfn.LET(_xlpm.x,VLOOKUP($I1891,'taxon-match_2026-08-31'!$A$2:$N$122,9,FALSE),IF(_xlpm.x=0,"",_xlpm.x)))</f>
        <v/>
      </c>
      <c r="O1891" t="str">
        <f>IF($I1891="","",_xlfn.LET(_xlpm.x,VLOOKUP($I1891,'taxon-match_2026-08-31'!$A$2:$N$122,10,FALSE),IF(_xlpm.x=0,"",_xlpm.x)))</f>
        <v/>
      </c>
      <c r="P1891" t="str">
        <f>IF($I1891="","",_xlfn.LET(_xlpm.x,VLOOKUP($I1891,'taxon-match_2026-08-31'!$A$2:$N$122,11,FALSE),IF(_xlpm.x=0,"",_xlpm.x)))</f>
        <v/>
      </c>
      <c r="Q1891" t="str">
        <f>IF($I1891="","",_xlfn.LET(_xlpm.x,VLOOKUP($I1891,'taxon-match_2026-08-31'!$A$2:$N$122,12,FALSE),IF(_xlpm.x=0,"",_xlpm.x)))</f>
        <v/>
      </c>
      <c r="R1891" t="str">
        <f>IF($I1891="","",_xlfn.LET(_xlpm.x,VLOOKUP($I1891,'taxon-match_2026-08-31'!$A$2:$N$122,14,FALSE),IF(_xlpm.x=0,"",_xlpm.x)))</f>
        <v/>
      </c>
      <c r="T1891" s="69" t="s">
        <v>62</v>
      </c>
      <c r="U1891" s="69" t="s">
        <v>60</v>
      </c>
      <c r="X1891" t="str">
        <f>IF(T1891="","",_xlfn.LET(_xlpm.x,VLOOKUP(T1891,'Drop-down_menus'!$F$2:$G$16,2,FALSE),IF(_xlpm.x=0,"",_xlpm.x)))</f>
        <v>https://orcid.org/0000-0003-3696-4445</v>
      </c>
      <c r="Y1891" t="str">
        <f>IF(U1891="","",_xlfn.LET(_xlpm.x,VLOOKUP(U1891,'Drop-down_menus'!$F$2:$G$16,2,FALSE),IF(_xlpm.x=0,"",_xlpm.x)))</f>
        <v>https://orcid.org/0000-0002-9708-1761</v>
      </c>
      <c r="Z1891" t="str">
        <f>IF(V1891="","",_xlfn.LET(_xlpm.x,VLOOKUP(V1891,'Drop-down_menus'!$F$2:$G$16,2,FALSE),IF(_xlpm.x=0,"",_xlpm.x)))</f>
        <v/>
      </c>
      <c r="AA1891" t="str">
        <f>IF(W1891="","",_xlfn.LET(_xlpm.x,VLOOKUP(W1891,'Drop-down_menus'!$F$2:$G$16,2,FALSE),IF(_xlpm.x=0,"",_xlpm.x)))</f>
        <v/>
      </c>
      <c r="AB1891" t="s">
        <v>866</v>
      </c>
      <c r="AE1891" t="s">
        <v>867</v>
      </c>
      <c r="AH1891" s="2" t="s">
        <v>882</v>
      </c>
    </row>
    <row r="1892" spans="1:34" ht="15" hidden="1" x14ac:dyDescent="0.2">
      <c r="A1892" s="2" t="s">
        <v>253</v>
      </c>
      <c r="B1892">
        <v>1953</v>
      </c>
      <c r="C1892">
        <v>641</v>
      </c>
      <c r="D1892" s="69" t="s">
        <v>700</v>
      </c>
      <c r="F1892" s="70"/>
      <c r="G1892" s="70">
        <v>1</v>
      </c>
      <c r="H1892" s="70"/>
      <c r="I1892" t="s">
        <v>2611</v>
      </c>
      <c r="J1892" t="str">
        <f>IF($I1892="","",_xlfn.LET(_xlpm.x,VLOOKUP($I1892,'taxon-match_2026-08-31'!$A$2:$N$122,6,FALSE),IF(_xlpm.x=0,"",_xlpm.x)))</f>
        <v/>
      </c>
      <c r="K1892" t="str">
        <f>IF($I1892="","",_xlfn.LET(_xlpm.x,VLOOKUP($I1892,'taxon-match_2026-08-31'!$A$2:$N$122,4,FALSE),IF(_xlpm.x=0,"",_xlpm.x)))</f>
        <v/>
      </c>
      <c r="L1892" t="str">
        <f>IF($I1892="","",_xlfn.LET(_xlpm.x,VLOOKUP($I1892,'taxon-match_2026-08-31'!$A$2:$N$122,7,FALSE),IF(_xlpm.x=0,"",_xlpm.x)))</f>
        <v/>
      </c>
      <c r="M1892" t="str">
        <f>IF($I1892="","",_xlfn.LET(_xlpm.x,VLOOKUP($I1892,'taxon-match_2026-08-31'!$A$2:$N$122,8,FALSE),IF(_xlpm.x=0,"",_xlpm.x)))</f>
        <v/>
      </c>
      <c r="N1892" t="str">
        <f>IF($I1892="","",_xlfn.LET(_xlpm.x,VLOOKUP($I1892,'taxon-match_2026-08-31'!$A$2:$N$122,9,FALSE),IF(_xlpm.x=0,"",_xlpm.x)))</f>
        <v/>
      </c>
      <c r="O1892" t="str">
        <f>IF($I1892="","",_xlfn.LET(_xlpm.x,VLOOKUP($I1892,'taxon-match_2026-08-31'!$A$2:$N$122,10,FALSE),IF(_xlpm.x=0,"",_xlpm.x)))</f>
        <v/>
      </c>
      <c r="P1892" t="str">
        <f>IF($I1892="","",_xlfn.LET(_xlpm.x,VLOOKUP($I1892,'taxon-match_2026-08-31'!$A$2:$N$122,11,FALSE),IF(_xlpm.x=0,"",_xlpm.x)))</f>
        <v/>
      </c>
      <c r="Q1892" t="str">
        <f>IF($I1892="","",_xlfn.LET(_xlpm.x,VLOOKUP($I1892,'taxon-match_2026-08-31'!$A$2:$N$122,12,FALSE),IF(_xlpm.x=0,"",_xlpm.x)))</f>
        <v/>
      </c>
      <c r="R1892" t="str">
        <f>IF($I1892="","",_xlfn.LET(_xlpm.x,VLOOKUP($I1892,'taxon-match_2026-08-31'!$A$2:$N$122,14,FALSE),IF(_xlpm.x=0,"",_xlpm.x)))</f>
        <v/>
      </c>
      <c r="T1892" s="69" t="s">
        <v>62</v>
      </c>
      <c r="U1892" s="69" t="s">
        <v>60</v>
      </c>
      <c r="X1892" t="str">
        <f>IF(T1892="","",_xlfn.LET(_xlpm.x,VLOOKUP(T1892,'Drop-down_menus'!$F$2:$G$16,2,FALSE),IF(_xlpm.x=0,"",_xlpm.x)))</f>
        <v>https://orcid.org/0000-0003-3696-4445</v>
      </c>
      <c r="Y1892" t="str">
        <f>IF(U1892="","",_xlfn.LET(_xlpm.x,VLOOKUP(U1892,'Drop-down_menus'!$F$2:$G$16,2,FALSE),IF(_xlpm.x=0,"",_xlpm.x)))</f>
        <v>https://orcid.org/0000-0002-9708-1761</v>
      </c>
      <c r="Z1892" t="str">
        <f>IF(V1892="","",_xlfn.LET(_xlpm.x,VLOOKUP(V1892,'Drop-down_menus'!$F$2:$G$16,2,FALSE),IF(_xlpm.x=0,"",_xlpm.x)))</f>
        <v/>
      </c>
      <c r="AA1892" t="str">
        <f>IF(W1892="","",_xlfn.LET(_xlpm.x,VLOOKUP(W1892,'Drop-down_menus'!$F$2:$G$16,2,FALSE),IF(_xlpm.x=0,"",_xlpm.x)))</f>
        <v/>
      </c>
      <c r="AB1892" t="s">
        <v>866</v>
      </c>
      <c r="AE1892" t="s">
        <v>867</v>
      </c>
      <c r="AH1892" s="2" t="s">
        <v>882</v>
      </c>
    </row>
    <row r="1893" spans="1:34" ht="15" hidden="1" x14ac:dyDescent="0.2">
      <c r="A1893" s="2" t="s">
        <v>253</v>
      </c>
      <c r="B1893">
        <v>1954</v>
      </c>
      <c r="C1893">
        <v>652</v>
      </c>
      <c r="D1893" s="69" t="s">
        <v>700</v>
      </c>
      <c r="F1893" s="70"/>
      <c r="G1893" s="70">
        <v>1</v>
      </c>
      <c r="H1893" s="70"/>
      <c r="I1893" t="s">
        <v>2611</v>
      </c>
      <c r="J1893" t="str">
        <f>IF($I1893="","",_xlfn.LET(_xlpm.x,VLOOKUP($I1893,'taxon-match_2026-08-31'!$A$2:$N$122,6,FALSE),IF(_xlpm.x=0,"",_xlpm.x)))</f>
        <v/>
      </c>
      <c r="K1893" t="str">
        <f>IF($I1893="","",_xlfn.LET(_xlpm.x,VLOOKUP($I1893,'taxon-match_2026-08-31'!$A$2:$N$122,4,FALSE),IF(_xlpm.x=0,"",_xlpm.x)))</f>
        <v/>
      </c>
      <c r="L1893" t="str">
        <f>IF($I1893="","",_xlfn.LET(_xlpm.x,VLOOKUP($I1893,'taxon-match_2026-08-31'!$A$2:$N$122,7,FALSE),IF(_xlpm.x=0,"",_xlpm.x)))</f>
        <v/>
      </c>
      <c r="M1893" t="str">
        <f>IF($I1893="","",_xlfn.LET(_xlpm.x,VLOOKUP($I1893,'taxon-match_2026-08-31'!$A$2:$N$122,8,FALSE),IF(_xlpm.x=0,"",_xlpm.x)))</f>
        <v/>
      </c>
      <c r="N1893" t="str">
        <f>IF($I1893="","",_xlfn.LET(_xlpm.x,VLOOKUP($I1893,'taxon-match_2026-08-31'!$A$2:$N$122,9,FALSE),IF(_xlpm.x=0,"",_xlpm.x)))</f>
        <v/>
      </c>
      <c r="O1893" t="str">
        <f>IF($I1893="","",_xlfn.LET(_xlpm.x,VLOOKUP($I1893,'taxon-match_2026-08-31'!$A$2:$N$122,10,FALSE),IF(_xlpm.x=0,"",_xlpm.x)))</f>
        <v/>
      </c>
      <c r="P1893" t="str">
        <f>IF($I1893="","",_xlfn.LET(_xlpm.x,VLOOKUP($I1893,'taxon-match_2026-08-31'!$A$2:$N$122,11,FALSE),IF(_xlpm.x=0,"",_xlpm.x)))</f>
        <v/>
      </c>
      <c r="Q1893" t="str">
        <f>IF($I1893="","",_xlfn.LET(_xlpm.x,VLOOKUP($I1893,'taxon-match_2026-08-31'!$A$2:$N$122,12,FALSE),IF(_xlpm.x=0,"",_xlpm.x)))</f>
        <v/>
      </c>
      <c r="R1893" t="str">
        <f>IF($I1893="","",_xlfn.LET(_xlpm.x,VLOOKUP($I1893,'taxon-match_2026-08-31'!$A$2:$N$122,14,FALSE),IF(_xlpm.x=0,"",_xlpm.x)))</f>
        <v/>
      </c>
      <c r="T1893" s="69" t="s">
        <v>62</v>
      </c>
      <c r="U1893" s="69" t="s">
        <v>60</v>
      </c>
      <c r="X1893" t="str">
        <f>IF(T1893="","",_xlfn.LET(_xlpm.x,VLOOKUP(T1893,'Drop-down_menus'!$F$2:$G$16,2,FALSE),IF(_xlpm.x=0,"",_xlpm.x)))</f>
        <v>https://orcid.org/0000-0003-3696-4445</v>
      </c>
      <c r="Y1893" t="str">
        <f>IF(U1893="","",_xlfn.LET(_xlpm.x,VLOOKUP(U1893,'Drop-down_menus'!$F$2:$G$16,2,FALSE),IF(_xlpm.x=0,"",_xlpm.x)))</f>
        <v>https://orcid.org/0000-0002-9708-1761</v>
      </c>
      <c r="Z1893" t="str">
        <f>IF(V1893="","",_xlfn.LET(_xlpm.x,VLOOKUP(V1893,'Drop-down_menus'!$F$2:$G$16,2,FALSE),IF(_xlpm.x=0,"",_xlpm.x)))</f>
        <v/>
      </c>
      <c r="AA1893" t="str">
        <f>IF(W1893="","",_xlfn.LET(_xlpm.x,VLOOKUP(W1893,'Drop-down_menus'!$F$2:$G$16,2,FALSE),IF(_xlpm.x=0,"",_xlpm.x)))</f>
        <v/>
      </c>
      <c r="AB1893" t="s">
        <v>866</v>
      </c>
      <c r="AE1893" t="s">
        <v>867</v>
      </c>
      <c r="AH1893" s="2" t="s">
        <v>882</v>
      </c>
    </row>
    <row r="1894" spans="1:34" ht="15" hidden="1" x14ac:dyDescent="0.2">
      <c r="A1894" s="2" t="s">
        <v>328</v>
      </c>
      <c r="B1894">
        <v>3221</v>
      </c>
      <c r="C1894">
        <v>653</v>
      </c>
      <c r="D1894" s="69" t="s">
        <v>700</v>
      </c>
      <c r="F1894" s="70"/>
      <c r="G1894" s="70">
        <v>1</v>
      </c>
      <c r="H1894" s="70"/>
      <c r="I1894" t="s">
        <v>2611</v>
      </c>
      <c r="J1894" t="str">
        <f>IF($I1894="","",_xlfn.LET(_xlpm.x,VLOOKUP($I1894,'taxon-match_2026-08-31'!$A$2:$N$122,6,FALSE),IF(_xlpm.x=0,"",_xlpm.x)))</f>
        <v/>
      </c>
      <c r="K1894" t="str">
        <f>IF($I1894="","",_xlfn.LET(_xlpm.x,VLOOKUP($I1894,'taxon-match_2026-08-31'!$A$2:$N$122,4,FALSE),IF(_xlpm.x=0,"",_xlpm.x)))</f>
        <v/>
      </c>
      <c r="L1894" t="str">
        <f>IF($I1894="","",_xlfn.LET(_xlpm.x,VLOOKUP($I1894,'taxon-match_2026-08-31'!$A$2:$N$122,7,FALSE),IF(_xlpm.x=0,"",_xlpm.x)))</f>
        <v/>
      </c>
      <c r="M1894" t="str">
        <f>IF($I1894="","",_xlfn.LET(_xlpm.x,VLOOKUP($I1894,'taxon-match_2026-08-31'!$A$2:$N$122,8,FALSE),IF(_xlpm.x=0,"",_xlpm.x)))</f>
        <v/>
      </c>
      <c r="N1894" t="str">
        <f>IF($I1894="","",_xlfn.LET(_xlpm.x,VLOOKUP($I1894,'taxon-match_2026-08-31'!$A$2:$N$122,9,FALSE),IF(_xlpm.x=0,"",_xlpm.x)))</f>
        <v/>
      </c>
      <c r="O1894" t="str">
        <f>IF($I1894="","",_xlfn.LET(_xlpm.x,VLOOKUP($I1894,'taxon-match_2026-08-31'!$A$2:$N$122,10,FALSE),IF(_xlpm.x=0,"",_xlpm.x)))</f>
        <v/>
      </c>
      <c r="P1894" t="str">
        <f>IF($I1894="","",_xlfn.LET(_xlpm.x,VLOOKUP($I1894,'taxon-match_2026-08-31'!$A$2:$N$122,11,FALSE),IF(_xlpm.x=0,"",_xlpm.x)))</f>
        <v/>
      </c>
      <c r="Q1894" t="str">
        <f>IF($I1894="","",_xlfn.LET(_xlpm.x,VLOOKUP($I1894,'taxon-match_2026-08-31'!$A$2:$N$122,12,FALSE),IF(_xlpm.x=0,"",_xlpm.x)))</f>
        <v/>
      </c>
      <c r="R1894" t="str">
        <f>IF($I1894="","",_xlfn.LET(_xlpm.x,VLOOKUP($I1894,'taxon-match_2026-08-31'!$A$2:$N$122,14,FALSE),IF(_xlpm.x=0,"",_xlpm.x)))</f>
        <v/>
      </c>
      <c r="T1894" s="69" t="s">
        <v>62</v>
      </c>
      <c r="U1894" s="69" t="s">
        <v>60</v>
      </c>
      <c r="X1894" t="str">
        <f>IF(T1894="","",_xlfn.LET(_xlpm.x,VLOOKUP(T1894,'Drop-down_menus'!$F$2:$G$16,2,FALSE),IF(_xlpm.x=0,"",_xlpm.x)))</f>
        <v>https://orcid.org/0000-0003-3696-4445</v>
      </c>
      <c r="Y1894" t="str">
        <f>IF(U1894="","",_xlfn.LET(_xlpm.x,VLOOKUP(U1894,'Drop-down_menus'!$F$2:$G$16,2,FALSE),IF(_xlpm.x=0,"",_xlpm.x)))</f>
        <v>https://orcid.org/0000-0002-9708-1761</v>
      </c>
      <c r="Z1894" t="str">
        <f>IF(V1894="","",_xlfn.LET(_xlpm.x,VLOOKUP(V1894,'Drop-down_menus'!$F$2:$G$16,2,FALSE),IF(_xlpm.x=0,"",_xlpm.x)))</f>
        <v/>
      </c>
      <c r="AA1894" t="str">
        <f>IF(W1894="","",_xlfn.LET(_xlpm.x,VLOOKUP(W1894,'Drop-down_menus'!$F$2:$G$16,2,FALSE),IF(_xlpm.x=0,"",_xlpm.x)))</f>
        <v/>
      </c>
      <c r="AB1894" t="s">
        <v>866</v>
      </c>
      <c r="AE1894" t="s">
        <v>867</v>
      </c>
      <c r="AH1894" s="2" t="s">
        <v>882</v>
      </c>
    </row>
    <row r="1895" spans="1:34" ht="15" hidden="1" x14ac:dyDescent="0.2">
      <c r="A1895" s="2" t="s">
        <v>441</v>
      </c>
      <c r="B1895">
        <v>5391</v>
      </c>
      <c r="C1895">
        <v>662</v>
      </c>
      <c r="D1895" s="69" t="s">
        <v>700</v>
      </c>
      <c r="F1895" s="70"/>
      <c r="G1895" s="70">
        <v>1</v>
      </c>
      <c r="H1895" s="70"/>
      <c r="I1895" t="s">
        <v>2611</v>
      </c>
      <c r="J1895" t="str">
        <f>IF($I1895="","",_xlfn.LET(_xlpm.x,VLOOKUP($I1895,'taxon-match_2026-08-31'!$A$2:$N$122,6,FALSE),IF(_xlpm.x=0,"",_xlpm.x)))</f>
        <v/>
      </c>
      <c r="K1895" t="str">
        <f>IF($I1895="","",_xlfn.LET(_xlpm.x,VLOOKUP($I1895,'taxon-match_2026-08-31'!$A$2:$N$122,4,FALSE),IF(_xlpm.x=0,"",_xlpm.x)))</f>
        <v/>
      </c>
      <c r="L1895" t="str">
        <f>IF($I1895="","",_xlfn.LET(_xlpm.x,VLOOKUP($I1895,'taxon-match_2026-08-31'!$A$2:$N$122,7,FALSE),IF(_xlpm.x=0,"",_xlpm.x)))</f>
        <v/>
      </c>
      <c r="M1895" t="str">
        <f>IF($I1895="","",_xlfn.LET(_xlpm.x,VLOOKUP($I1895,'taxon-match_2026-08-31'!$A$2:$N$122,8,FALSE),IF(_xlpm.x=0,"",_xlpm.x)))</f>
        <v/>
      </c>
      <c r="N1895" t="str">
        <f>IF($I1895="","",_xlfn.LET(_xlpm.x,VLOOKUP($I1895,'taxon-match_2026-08-31'!$A$2:$N$122,9,FALSE),IF(_xlpm.x=0,"",_xlpm.x)))</f>
        <v/>
      </c>
      <c r="O1895" t="str">
        <f>IF($I1895="","",_xlfn.LET(_xlpm.x,VLOOKUP($I1895,'taxon-match_2026-08-31'!$A$2:$N$122,10,FALSE),IF(_xlpm.x=0,"",_xlpm.x)))</f>
        <v/>
      </c>
      <c r="P1895" t="str">
        <f>IF($I1895="","",_xlfn.LET(_xlpm.x,VLOOKUP($I1895,'taxon-match_2026-08-31'!$A$2:$N$122,11,FALSE),IF(_xlpm.x=0,"",_xlpm.x)))</f>
        <v/>
      </c>
      <c r="Q1895" t="str">
        <f>IF($I1895="","",_xlfn.LET(_xlpm.x,VLOOKUP($I1895,'taxon-match_2026-08-31'!$A$2:$N$122,12,FALSE),IF(_xlpm.x=0,"",_xlpm.x)))</f>
        <v/>
      </c>
      <c r="R1895" t="str">
        <f>IF($I1895="","",_xlfn.LET(_xlpm.x,VLOOKUP($I1895,'taxon-match_2026-08-31'!$A$2:$N$122,14,FALSE),IF(_xlpm.x=0,"",_xlpm.x)))</f>
        <v/>
      </c>
      <c r="T1895" s="69" t="s">
        <v>62</v>
      </c>
      <c r="U1895" s="69" t="s">
        <v>60</v>
      </c>
      <c r="X1895" t="str">
        <f>IF(T1895="","",_xlfn.LET(_xlpm.x,VLOOKUP(T1895,'Drop-down_menus'!$F$2:$G$16,2,FALSE),IF(_xlpm.x=0,"",_xlpm.x)))</f>
        <v>https://orcid.org/0000-0003-3696-4445</v>
      </c>
      <c r="Y1895" t="str">
        <f>IF(U1895="","",_xlfn.LET(_xlpm.x,VLOOKUP(U1895,'Drop-down_menus'!$F$2:$G$16,2,FALSE),IF(_xlpm.x=0,"",_xlpm.x)))</f>
        <v>https://orcid.org/0000-0002-9708-1761</v>
      </c>
      <c r="Z1895" t="str">
        <f>IF(V1895="","",_xlfn.LET(_xlpm.x,VLOOKUP(V1895,'Drop-down_menus'!$F$2:$G$16,2,FALSE),IF(_xlpm.x=0,"",_xlpm.x)))</f>
        <v/>
      </c>
      <c r="AA1895" t="str">
        <f>IF(W1895="","",_xlfn.LET(_xlpm.x,VLOOKUP(W1895,'Drop-down_menus'!$F$2:$G$16,2,FALSE),IF(_xlpm.x=0,"",_xlpm.x)))</f>
        <v/>
      </c>
      <c r="AB1895" t="s">
        <v>866</v>
      </c>
      <c r="AE1895" t="s">
        <v>867</v>
      </c>
      <c r="AH1895" s="2" t="s">
        <v>882</v>
      </c>
    </row>
    <row r="1896" spans="1:34" ht="15" hidden="1" x14ac:dyDescent="0.2">
      <c r="A1896" s="2" t="s">
        <v>441</v>
      </c>
      <c r="B1896">
        <v>5392</v>
      </c>
      <c r="C1896">
        <v>638</v>
      </c>
      <c r="D1896" s="69" t="s">
        <v>700</v>
      </c>
      <c r="F1896" s="70"/>
      <c r="G1896" s="70">
        <v>1</v>
      </c>
      <c r="H1896" s="70"/>
      <c r="I1896" t="s">
        <v>2611</v>
      </c>
      <c r="J1896" t="str">
        <f>IF($I1896="","",_xlfn.LET(_xlpm.x,VLOOKUP($I1896,'taxon-match_2026-08-31'!$A$2:$N$122,6,FALSE),IF(_xlpm.x=0,"",_xlpm.x)))</f>
        <v/>
      </c>
      <c r="K1896" t="str">
        <f>IF($I1896="","",_xlfn.LET(_xlpm.x,VLOOKUP($I1896,'taxon-match_2026-08-31'!$A$2:$N$122,4,FALSE),IF(_xlpm.x=0,"",_xlpm.x)))</f>
        <v/>
      </c>
      <c r="L1896" t="str">
        <f>IF($I1896="","",_xlfn.LET(_xlpm.x,VLOOKUP($I1896,'taxon-match_2026-08-31'!$A$2:$N$122,7,FALSE),IF(_xlpm.x=0,"",_xlpm.x)))</f>
        <v/>
      </c>
      <c r="M1896" t="str">
        <f>IF($I1896="","",_xlfn.LET(_xlpm.x,VLOOKUP($I1896,'taxon-match_2026-08-31'!$A$2:$N$122,8,FALSE),IF(_xlpm.x=0,"",_xlpm.x)))</f>
        <v/>
      </c>
      <c r="N1896" t="str">
        <f>IF($I1896="","",_xlfn.LET(_xlpm.x,VLOOKUP($I1896,'taxon-match_2026-08-31'!$A$2:$N$122,9,FALSE),IF(_xlpm.x=0,"",_xlpm.x)))</f>
        <v/>
      </c>
      <c r="O1896" t="str">
        <f>IF($I1896="","",_xlfn.LET(_xlpm.x,VLOOKUP($I1896,'taxon-match_2026-08-31'!$A$2:$N$122,10,FALSE),IF(_xlpm.x=0,"",_xlpm.x)))</f>
        <v/>
      </c>
      <c r="P1896" t="str">
        <f>IF($I1896="","",_xlfn.LET(_xlpm.x,VLOOKUP($I1896,'taxon-match_2026-08-31'!$A$2:$N$122,11,FALSE),IF(_xlpm.x=0,"",_xlpm.x)))</f>
        <v/>
      </c>
      <c r="Q1896" t="str">
        <f>IF($I1896="","",_xlfn.LET(_xlpm.x,VLOOKUP($I1896,'taxon-match_2026-08-31'!$A$2:$N$122,12,FALSE),IF(_xlpm.x=0,"",_xlpm.x)))</f>
        <v/>
      </c>
      <c r="R1896" t="str">
        <f>IF($I1896="","",_xlfn.LET(_xlpm.x,VLOOKUP($I1896,'taxon-match_2026-08-31'!$A$2:$N$122,14,FALSE),IF(_xlpm.x=0,"",_xlpm.x)))</f>
        <v/>
      </c>
      <c r="T1896" s="69" t="s">
        <v>62</v>
      </c>
      <c r="U1896" s="69" t="s">
        <v>60</v>
      </c>
      <c r="X1896" t="str">
        <f>IF(T1896="","",_xlfn.LET(_xlpm.x,VLOOKUP(T1896,'Drop-down_menus'!$F$2:$G$16,2,FALSE),IF(_xlpm.x=0,"",_xlpm.x)))</f>
        <v>https://orcid.org/0000-0003-3696-4445</v>
      </c>
      <c r="Y1896" t="str">
        <f>IF(U1896="","",_xlfn.LET(_xlpm.x,VLOOKUP(U1896,'Drop-down_menus'!$F$2:$G$16,2,FALSE),IF(_xlpm.x=0,"",_xlpm.x)))</f>
        <v>https://orcid.org/0000-0002-9708-1761</v>
      </c>
      <c r="Z1896" t="str">
        <f>IF(V1896="","",_xlfn.LET(_xlpm.x,VLOOKUP(V1896,'Drop-down_menus'!$F$2:$G$16,2,FALSE),IF(_xlpm.x=0,"",_xlpm.x)))</f>
        <v/>
      </c>
      <c r="AA1896" t="str">
        <f>IF(W1896="","",_xlfn.LET(_xlpm.x,VLOOKUP(W1896,'Drop-down_menus'!$F$2:$G$16,2,FALSE),IF(_xlpm.x=0,"",_xlpm.x)))</f>
        <v/>
      </c>
      <c r="AB1896" t="s">
        <v>866</v>
      </c>
      <c r="AE1896" t="s">
        <v>867</v>
      </c>
      <c r="AH1896" s="2" t="s">
        <v>882</v>
      </c>
    </row>
    <row r="1897" spans="1:34" ht="15" hidden="1" x14ac:dyDescent="0.2">
      <c r="A1897" s="2" t="s">
        <v>441</v>
      </c>
      <c r="B1897">
        <v>5393</v>
      </c>
      <c r="C1897">
        <v>640</v>
      </c>
      <c r="D1897" s="69" t="s">
        <v>700</v>
      </c>
      <c r="F1897" s="70"/>
      <c r="G1897" s="70">
        <v>1</v>
      </c>
      <c r="H1897" s="70"/>
      <c r="I1897" t="s">
        <v>2611</v>
      </c>
      <c r="J1897" t="str">
        <f>IF($I1897="","",_xlfn.LET(_xlpm.x,VLOOKUP($I1897,'taxon-match_2026-08-31'!$A$2:$N$122,6,FALSE),IF(_xlpm.x=0,"",_xlpm.x)))</f>
        <v/>
      </c>
      <c r="K1897" t="str">
        <f>IF($I1897="","",_xlfn.LET(_xlpm.x,VLOOKUP($I1897,'taxon-match_2026-08-31'!$A$2:$N$122,4,FALSE),IF(_xlpm.x=0,"",_xlpm.x)))</f>
        <v/>
      </c>
      <c r="L1897" t="str">
        <f>IF($I1897="","",_xlfn.LET(_xlpm.x,VLOOKUP($I1897,'taxon-match_2026-08-31'!$A$2:$N$122,7,FALSE),IF(_xlpm.x=0,"",_xlpm.x)))</f>
        <v/>
      </c>
      <c r="M1897" t="str">
        <f>IF($I1897="","",_xlfn.LET(_xlpm.x,VLOOKUP($I1897,'taxon-match_2026-08-31'!$A$2:$N$122,8,FALSE),IF(_xlpm.x=0,"",_xlpm.x)))</f>
        <v/>
      </c>
      <c r="N1897" t="str">
        <f>IF($I1897="","",_xlfn.LET(_xlpm.x,VLOOKUP($I1897,'taxon-match_2026-08-31'!$A$2:$N$122,9,FALSE),IF(_xlpm.x=0,"",_xlpm.x)))</f>
        <v/>
      </c>
      <c r="O1897" t="str">
        <f>IF($I1897="","",_xlfn.LET(_xlpm.x,VLOOKUP($I1897,'taxon-match_2026-08-31'!$A$2:$N$122,10,FALSE),IF(_xlpm.x=0,"",_xlpm.x)))</f>
        <v/>
      </c>
      <c r="P1897" t="str">
        <f>IF($I1897="","",_xlfn.LET(_xlpm.x,VLOOKUP($I1897,'taxon-match_2026-08-31'!$A$2:$N$122,11,FALSE),IF(_xlpm.x=0,"",_xlpm.x)))</f>
        <v/>
      </c>
      <c r="Q1897" t="str">
        <f>IF($I1897="","",_xlfn.LET(_xlpm.x,VLOOKUP($I1897,'taxon-match_2026-08-31'!$A$2:$N$122,12,FALSE),IF(_xlpm.x=0,"",_xlpm.x)))</f>
        <v/>
      </c>
      <c r="R1897" t="str">
        <f>IF($I1897="","",_xlfn.LET(_xlpm.x,VLOOKUP($I1897,'taxon-match_2026-08-31'!$A$2:$N$122,14,FALSE),IF(_xlpm.x=0,"",_xlpm.x)))</f>
        <v/>
      </c>
      <c r="T1897" s="69" t="s">
        <v>62</v>
      </c>
      <c r="U1897" s="69" t="s">
        <v>60</v>
      </c>
      <c r="X1897" t="str">
        <f>IF(T1897="","",_xlfn.LET(_xlpm.x,VLOOKUP(T1897,'Drop-down_menus'!$F$2:$G$16,2,FALSE),IF(_xlpm.x=0,"",_xlpm.x)))</f>
        <v>https://orcid.org/0000-0003-3696-4445</v>
      </c>
      <c r="Y1897" t="str">
        <f>IF(U1897="","",_xlfn.LET(_xlpm.x,VLOOKUP(U1897,'Drop-down_menus'!$F$2:$G$16,2,FALSE),IF(_xlpm.x=0,"",_xlpm.x)))</f>
        <v>https://orcid.org/0000-0002-9708-1761</v>
      </c>
      <c r="Z1897" t="str">
        <f>IF(V1897="","",_xlfn.LET(_xlpm.x,VLOOKUP(V1897,'Drop-down_menus'!$F$2:$G$16,2,FALSE),IF(_xlpm.x=0,"",_xlpm.x)))</f>
        <v/>
      </c>
      <c r="AA1897" t="str">
        <f>IF(W1897="","",_xlfn.LET(_xlpm.x,VLOOKUP(W1897,'Drop-down_menus'!$F$2:$G$16,2,FALSE),IF(_xlpm.x=0,"",_xlpm.x)))</f>
        <v/>
      </c>
      <c r="AB1897" t="s">
        <v>866</v>
      </c>
      <c r="AE1897" t="s">
        <v>867</v>
      </c>
      <c r="AH1897" s="2" t="s">
        <v>882</v>
      </c>
    </row>
    <row r="1898" spans="1:34" ht="15" hidden="1" x14ac:dyDescent="0.2">
      <c r="A1898" s="2" t="s">
        <v>441</v>
      </c>
      <c r="B1898">
        <v>5409</v>
      </c>
      <c r="C1898">
        <v>663</v>
      </c>
      <c r="D1898" s="69" t="s">
        <v>700</v>
      </c>
      <c r="F1898" s="70"/>
      <c r="G1898" s="70">
        <v>1</v>
      </c>
      <c r="H1898" s="70"/>
      <c r="I1898" t="s">
        <v>2611</v>
      </c>
      <c r="J1898" t="str">
        <f>IF($I1898="","",_xlfn.LET(_xlpm.x,VLOOKUP($I1898,'taxon-match_2026-08-31'!$A$2:$N$122,6,FALSE),IF(_xlpm.x=0,"",_xlpm.x)))</f>
        <v/>
      </c>
      <c r="K1898" t="str">
        <f>IF($I1898="","",_xlfn.LET(_xlpm.x,VLOOKUP($I1898,'taxon-match_2026-08-31'!$A$2:$N$122,4,FALSE),IF(_xlpm.x=0,"",_xlpm.x)))</f>
        <v/>
      </c>
      <c r="L1898" t="str">
        <f>IF($I1898="","",_xlfn.LET(_xlpm.x,VLOOKUP($I1898,'taxon-match_2026-08-31'!$A$2:$N$122,7,FALSE),IF(_xlpm.x=0,"",_xlpm.x)))</f>
        <v/>
      </c>
      <c r="M1898" t="str">
        <f>IF($I1898="","",_xlfn.LET(_xlpm.x,VLOOKUP($I1898,'taxon-match_2026-08-31'!$A$2:$N$122,8,FALSE),IF(_xlpm.x=0,"",_xlpm.x)))</f>
        <v/>
      </c>
      <c r="N1898" t="str">
        <f>IF($I1898="","",_xlfn.LET(_xlpm.x,VLOOKUP($I1898,'taxon-match_2026-08-31'!$A$2:$N$122,9,FALSE),IF(_xlpm.x=0,"",_xlpm.x)))</f>
        <v/>
      </c>
      <c r="O1898" t="str">
        <f>IF($I1898="","",_xlfn.LET(_xlpm.x,VLOOKUP($I1898,'taxon-match_2026-08-31'!$A$2:$N$122,10,FALSE),IF(_xlpm.x=0,"",_xlpm.x)))</f>
        <v/>
      </c>
      <c r="P1898" t="str">
        <f>IF($I1898="","",_xlfn.LET(_xlpm.x,VLOOKUP($I1898,'taxon-match_2026-08-31'!$A$2:$N$122,11,FALSE),IF(_xlpm.x=0,"",_xlpm.x)))</f>
        <v/>
      </c>
      <c r="Q1898" t="str">
        <f>IF($I1898="","",_xlfn.LET(_xlpm.x,VLOOKUP($I1898,'taxon-match_2026-08-31'!$A$2:$N$122,12,FALSE),IF(_xlpm.x=0,"",_xlpm.x)))</f>
        <v/>
      </c>
      <c r="R1898" t="str">
        <f>IF($I1898="","",_xlfn.LET(_xlpm.x,VLOOKUP($I1898,'taxon-match_2026-08-31'!$A$2:$N$122,14,FALSE),IF(_xlpm.x=0,"",_xlpm.x)))</f>
        <v/>
      </c>
      <c r="T1898" s="69" t="s">
        <v>62</v>
      </c>
      <c r="U1898" s="69" t="s">
        <v>60</v>
      </c>
      <c r="X1898" t="str">
        <f>IF(T1898="","",_xlfn.LET(_xlpm.x,VLOOKUP(T1898,'Drop-down_menus'!$F$2:$G$16,2,FALSE),IF(_xlpm.x=0,"",_xlpm.x)))</f>
        <v>https://orcid.org/0000-0003-3696-4445</v>
      </c>
      <c r="Y1898" t="str">
        <f>IF(U1898="","",_xlfn.LET(_xlpm.x,VLOOKUP(U1898,'Drop-down_menus'!$F$2:$G$16,2,FALSE),IF(_xlpm.x=0,"",_xlpm.x)))</f>
        <v>https://orcid.org/0000-0002-9708-1761</v>
      </c>
      <c r="Z1898" t="str">
        <f>IF(V1898="","",_xlfn.LET(_xlpm.x,VLOOKUP(V1898,'Drop-down_menus'!$F$2:$G$16,2,FALSE),IF(_xlpm.x=0,"",_xlpm.x)))</f>
        <v/>
      </c>
      <c r="AA1898" t="str">
        <f>IF(W1898="","",_xlfn.LET(_xlpm.x,VLOOKUP(W1898,'Drop-down_menus'!$F$2:$G$16,2,FALSE),IF(_xlpm.x=0,"",_xlpm.x)))</f>
        <v/>
      </c>
      <c r="AB1898" t="s">
        <v>866</v>
      </c>
      <c r="AE1898" t="s">
        <v>867</v>
      </c>
      <c r="AH1898" s="2" t="s">
        <v>882</v>
      </c>
    </row>
    <row r="1899" spans="1:34" ht="15" hidden="1" x14ac:dyDescent="0.2">
      <c r="A1899" s="2" t="s">
        <v>441</v>
      </c>
      <c r="B1899">
        <v>5410</v>
      </c>
      <c r="C1899">
        <v>671</v>
      </c>
      <c r="D1899" s="69" t="s">
        <v>700</v>
      </c>
      <c r="F1899" s="70"/>
      <c r="G1899" s="70">
        <v>1</v>
      </c>
      <c r="H1899" s="70"/>
      <c r="I1899" t="s">
        <v>2611</v>
      </c>
      <c r="J1899" t="str">
        <f>IF($I1899="","",_xlfn.LET(_xlpm.x,VLOOKUP($I1899,'taxon-match_2026-08-31'!$A$2:$N$122,6,FALSE),IF(_xlpm.x=0,"",_xlpm.x)))</f>
        <v/>
      </c>
      <c r="K1899" t="str">
        <f>IF($I1899="","",_xlfn.LET(_xlpm.x,VLOOKUP($I1899,'taxon-match_2026-08-31'!$A$2:$N$122,4,FALSE),IF(_xlpm.x=0,"",_xlpm.x)))</f>
        <v/>
      </c>
      <c r="L1899" t="str">
        <f>IF($I1899="","",_xlfn.LET(_xlpm.x,VLOOKUP($I1899,'taxon-match_2026-08-31'!$A$2:$N$122,7,FALSE),IF(_xlpm.x=0,"",_xlpm.x)))</f>
        <v/>
      </c>
      <c r="M1899" t="str">
        <f>IF($I1899="","",_xlfn.LET(_xlpm.x,VLOOKUP($I1899,'taxon-match_2026-08-31'!$A$2:$N$122,8,FALSE),IF(_xlpm.x=0,"",_xlpm.x)))</f>
        <v/>
      </c>
      <c r="N1899" t="str">
        <f>IF($I1899="","",_xlfn.LET(_xlpm.x,VLOOKUP($I1899,'taxon-match_2026-08-31'!$A$2:$N$122,9,FALSE),IF(_xlpm.x=0,"",_xlpm.x)))</f>
        <v/>
      </c>
      <c r="O1899" t="str">
        <f>IF($I1899="","",_xlfn.LET(_xlpm.x,VLOOKUP($I1899,'taxon-match_2026-08-31'!$A$2:$N$122,10,FALSE),IF(_xlpm.x=0,"",_xlpm.x)))</f>
        <v/>
      </c>
      <c r="P1899" t="str">
        <f>IF($I1899="","",_xlfn.LET(_xlpm.x,VLOOKUP($I1899,'taxon-match_2026-08-31'!$A$2:$N$122,11,FALSE),IF(_xlpm.x=0,"",_xlpm.x)))</f>
        <v/>
      </c>
      <c r="Q1899" t="str">
        <f>IF($I1899="","",_xlfn.LET(_xlpm.x,VLOOKUP($I1899,'taxon-match_2026-08-31'!$A$2:$N$122,12,FALSE),IF(_xlpm.x=0,"",_xlpm.x)))</f>
        <v/>
      </c>
      <c r="R1899" t="str">
        <f>IF($I1899="","",_xlfn.LET(_xlpm.x,VLOOKUP($I1899,'taxon-match_2026-08-31'!$A$2:$N$122,14,FALSE),IF(_xlpm.x=0,"",_xlpm.x)))</f>
        <v/>
      </c>
      <c r="T1899" s="69" t="s">
        <v>62</v>
      </c>
      <c r="U1899" s="69" t="s">
        <v>60</v>
      </c>
      <c r="X1899" t="str">
        <f>IF(T1899="","",_xlfn.LET(_xlpm.x,VLOOKUP(T1899,'Drop-down_menus'!$F$2:$G$16,2,FALSE),IF(_xlpm.x=0,"",_xlpm.x)))</f>
        <v>https://orcid.org/0000-0003-3696-4445</v>
      </c>
      <c r="Y1899" t="str">
        <f>IF(U1899="","",_xlfn.LET(_xlpm.x,VLOOKUP(U1899,'Drop-down_menus'!$F$2:$G$16,2,FALSE),IF(_xlpm.x=0,"",_xlpm.x)))</f>
        <v>https://orcid.org/0000-0002-9708-1761</v>
      </c>
      <c r="Z1899" t="str">
        <f>IF(V1899="","",_xlfn.LET(_xlpm.x,VLOOKUP(V1899,'Drop-down_menus'!$F$2:$G$16,2,FALSE),IF(_xlpm.x=0,"",_xlpm.x)))</f>
        <v/>
      </c>
      <c r="AA1899" t="str">
        <f>IF(W1899="","",_xlfn.LET(_xlpm.x,VLOOKUP(W1899,'Drop-down_menus'!$F$2:$G$16,2,FALSE),IF(_xlpm.x=0,"",_xlpm.x)))</f>
        <v/>
      </c>
      <c r="AB1899" t="s">
        <v>866</v>
      </c>
      <c r="AE1899" t="s">
        <v>867</v>
      </c>
      <c r="AH1899" s="2" t="s">
        <v>882</v>
      </c>
    </row>
    <row r="1900" spans="1:34" ht="15" hidden="1" x14ac:dyDescent="0.2">
      <c r="A1900" s="2" t="s">
        <v>475</v>
      </c>
      <c r="B1900">
        <v>5612</v>
      </c>
      <c r="C1900">
        <v>672</v>
      </c>
      <c r="D1900" s="69" t="s">
        <v>700</v>
      </c>
      <c r="F1900" s="70"/>
      <c r="G1900" s="70">
        <v>1</v>
      </c>
      <c r="H1900" s="70"/>
      <c r="I1900" t="s">
        <v>2611</v>
      </c>
      <c r="J1900" t="str">
        <f>IF($I1900="","",_xlfn.LET(_xlpm.x,VLOOKUP($I1900,'taxon-match_2026-08-31'!$A$2:$N$122,6,FALSE),IF(_xlpm.x=0,"",_xlpm.x)))</f>
        <v/>
      </c>
      <c r="K1900" t="str">
        <f>IF($I1900="","",_xlfn.LET(_xlpm.x,VLOOKUP($I1900,'taxon-match_2026-08-31'!$A$2:$N$122,4,FALSE),IF(_xlpm.x=0,"",_xlpm.x)))</f>
        <v/>
      </c>
      <c r="L1900" t="str">
        <f>IF($I1900="","",_xlfn.LET(_xlpm.x,VLOOKUP($I1900,'taxon-match_2026-08-31'!$A$2:$N$122,7,FALSE),IF(_xlpm.x=0,"",_xlpm.x)))</f>
        <v/>
      </c>
      <c r="M1900" t="str">
        <f>IF($I1900="","",_xlfn.LET(_xlpm.x,VLOOKUP($I1900,'taxon-match_2026-08-31'!$A$2:$N$122,8,FALSE),IF(_xlpm.x=0,"",_xlpm.x)))</f>
        <v/>
      </c>
      <c r="N1900" t="str">
        <f>IF($I1900="","",_xlfn.LET(_xlpm.x,VLOOKUP($I1900,'taxon-match_2026-08-31'!$A$2:$N$122,9,FALSE),IF(_xlpm.x=0,"",_xlpm.x)))</f>
        <v/>
      </c>
      <c r="O1900" t="str">
        <f>IF($I1900="","",_xlfn.LET(_xlpm.x,VLOOKUP($I1900,'taxon-match_2026-08-31'!$A$2:$N$122,10,FALSE),IF(_xlpm.x=0,"",_xlpm.x)))</f>
        <v/>
      </c>
      <c r="P1900" t="str">
        <f>IF($I1900="","",_xlfn.LET(_xlpm.x,VLOOKUP($I1900,'taxon-match_2026-08-31'!$A$2:$N$122,11,FALSE),IF(_xlpm.x=0,"",_xlpm.x)))</f>
        <v/>
      </c>
      <c r="Q1900" t="str">
        <f>IF($I1900="","",_xlfn.LET(_xlpm.x,VLOOKUP($I1900,'taxon-match_2026-08-31'!$A$2:$N$122,12,FALSE),IF(_xlpm.x=0,"",_xlpm.x)))</f>
        <v/>
      </c>
      <c r="R1900" t="str">
        <f>IF($I1900="","",_xlfn.LET(_xlpm.x,VLOOKUP($I1900,'taxon-match_2026-08-31'!$A$2:$N$122,14,FALSE),IF(_xlpm.x=0,"",_xlpm.x)))</f>
        <v/>
      </c>
      <c r="T1900" s="69" t="s">
        <v>62</v>
      </c>
      <c r="U1900" s="69" t="s">
        <v>60</v>
      </c>
      <c r="X1900" t="str">
        <f>IF(T1900="","",_xlfn.LET(_xlpm.x,VLOOKUP(T1900,'Drop-down_menus'!$F$2:$G$16,2,FALSE),IF(_xlpm.x=0,"",_xlpm.x)))</f>
        <v>https://orcid.org/0000-0003-3696-4445</v>
      </c>
      <c r="Y1900" t="str">
        <f>IF(U1900="","",_xlfn.LET(_xlpm.x,VLOOKUP(U1900,'Drop-down_menus'!$F$2:$G$16,2,FALSE),IF(_xlpm.x=0,"",_xlpm.x)))</f>
        <v>https://orcid.org/0000-0002-9708-1761</v>
      </c>
      <c r="Z1900" t="str">
        <f>IF(V1900="","",_xlfn.LET(_xlpm.x,VLOOKUP(V1900,'Drop-down_menus'!$F$2:$G$16,2,FALSE),IF(_xlpm.x=0,"",_xlpm.x)))</f>
        <v/>
      </c>
      <c r="AA1900" t="str">
        <f>IF(W1900="","",_xlfn.LET(_xlpm.x,VLOOKUP(W1900,'Drop-down_menus'!$F$2:$G$16,2,FALSE),IF(_xlpm.x=0,"",_xlpm.x)))</f>
        <v/>
      </c>
      <c r="AB1900" t="s">
        <v>866</v>
      </c>
      <c r="AE1900" t="s">
        <v>867</v>
      </c>
      <c r="AH1900" s="2" t="s">
        <v>882</v>
      </c>
    </row>
    <row r="1901" spans="1:34" ht="15" hidden="1" x14ac:dyDescent="0.2">
      <c r="A1901" s="2" t="s">
        <v>475</v>
      </c>
      <c r="B1901">
        <v>5613</v>
      </c>
      <c r="C1901">
        <v>629</v>
      </c>
      <c r="D1901" s="69" t="s">
        <v>700</v>
      </c>
      <c r="F1901" s="70"/>
      <c r="G1901" s="70">
        <v>1</v>
      </c>
      <c r="H1901" s="70"/>
      <c r="I1901" t="s">
        <v>2611</v>
      </c>
      <c r="J1901" t="str">
        <f>IF($I1901="","",_xlfn.LET(_xlpm.x,VLOOKUP($I1901,'taxon-match_2026-08-31'!$A$2:$N$122,6,FALSE),IF(_xlpm.x=0,"",_xlpm.x)))</f>
        <v/>
      </c>
      <c r="K1901" t="str">
        <f>IF($I1901="","",_xlfn.LET(_xlpm.x,VLOOKUP($I1901,'taxon-match_2026-08-31'!$A$2:$N$122,4,FALSE),IF(_xlpm.x=0,"",_xlpm.x)))</f>
        <v/>
      </c>
      <c r="L1901" t="str">
        <f>IF($I1901="","",_xlfn.LET(_xlpm.x,VLOOKUP($I1901,'taxon-match_2026-08-31'!$A$2:$N$122,7,FALSE),IF(_xlpm.x=0,"",_xlpm.x)))</f>
        <v/>
      </c>
      <c r="M1901" t="str">
        <f>IF($I1901="","",_xlfn.LET(_xlpm.x,VLOOKUP($I1901,'taxon-match_2026-08-31'!$A$2:$N$122,8,FALSE),IF(_xlpm.x=0,"",_xlpm.x)))</f>
        <v/>
      </c>
      <c r="N1901" t="str">
        <f>IF($I1901="","",_xlfn.LET(_xlpm.x,VLOOKUP($I1901,'taxon-match_2026-08-31'!$A$2:$N$122,9,FALSE),IF(_xlpm.x=0,"",_xlpm.x)))</f>
        <v/>
      </c>
      <c r="O1901" t="str">
        <f>IF($I1901="","",_xlfn.LET(_xlpm.x,VLOOKUP($I1901,'taxon-match_2026-08-31'!$A$2:$N$122,10,FALSE),IF(_xlpm.x=0,"",_xlpm.x)))</f>
        <v/>
      </c>
      <c r="P1901" t="str">
        <f>IF($I1901="","",_xlfn.LET(_xlpm.x,VLOOKUP($I1901,'taxon-match_2026-08-31'!$A$2:$N$122,11,FALSE),IF(_xlpm.x=0,"",_xlpm.x)))</f>
        <v/>
      </c>
      <c r="Q1901" t="str">
        <f>IF($I1901="","",_xlfn.LET(_xlpm.x,VLOOKUP($I1901,'taxon-match_2026-08-31'!$A$2:$N$122,12,FALSE),IF(_xlpm.x=0,"",_xlpm.x)))</f>
        <v/>
      </c>
      <c r="R1901" t="str">
        <f>IF($I1901="","",_xlfn.LET(_xlpm.x,VLOOKUP($I1901,'taxon-match_2026-08-31'!$A$2:$N$122,14,FALSE),IF(_xlpm.x=0,"",_xlpm.x)))</f>
        <v/>
      </c>
      <c r="T1901" s="69" t="s">
        <v>62</v>
      </c>
      <c r="U1901" s="69" t="s">
        <v>60</v>
      </c>
      <c r="X1901" t="str">
        <f>IF(T1901="","",_xlfn.LET(_xlpm.x,VLOOKUP(T1901,'Drop-down_menus'!$F$2:$G$16,2,FALSE),IF(_xlpm.x=0,"",_xlpm.x)))</f>
        <v>https://orcid.org/0000-0003-3696-4445</v>
      </c>
      <c r="Y1901" t="str">
        <f>IF(U1901="","",_xlfn.LET(_xlpm.x,VLOOKUP(U1901,'Drop-down_menus'!$F$2:$G$16,2,FALSE),IF(_xlpm.x=0,"",_xlpm.x)))</f>
        <v>https://orcid.org/0000-0002-9708-1761</v>
      </c>
      <c r="Z1901" t="str">
        <f>IF(V1901="","",_xlfn.LET(_xlpm.x,VLOOKUP(V1901,'Drop-down_menus'!$F$2:$G$16,2,FALSE),IF(_xlpm.x=0,"",_xlpm.x)))</f>
        <v/>
      </c>
      <c r="AA1901" t="str">
        <f>IF(W1901="","",_xlfn.LET(_xlpm.x,VLOOKUP(W1901,'Drop-down_menus'!$F$2:$G$16,2,FALSE),IF(_xlpm.x=0,"",_xlpm.x)))</f>
        <v/>
      </c>
      <c r="AB1901" t="s">
        <v>866</v>
      </c>
      <c r="AE1901" t="s">
        <v>867</v>
      </c>
      <c r="AH1901" s="2" t="s">
        <v>882</v>
      </c>
    </row>
    <row r="1902" spans="1:34" ht="15" hidden="1" x14ac:dyDescent="0.2">
      <c r="A1902" s="2" t="s">
        <v>475</v>
      </c>
      <c r="B1902">
        <v>5614</v>
      </c>
      <c r="C1902">
        <v>631</v>
      </c>
      <c r="D1902" s="69" t="s">
        <v>700</v>
      </c>
      <c r="F1902" s="70"/>
      <c r="G1902" s="70">
        <v>1</v>
      </c>
      <c r="H1902" s="70"/>
      <c r="I1902" t="s">
        <v>2611</v>
      </c>
      <c r="J1902" t="str">
        <f>IF($I1902="","",_xlfn.LET(_xlpm.x,VLOOKUP($I1902,'taxon-match_2026-08-31'!$A$2:$N$122,6,FALSE),IF(_xlpm.x=0,"",_xlpm.x)))</f>
        <v/>
      </c>
      <c r="K1902" t="str">
        <f>IF($I1902="","",_xlfn.LET(_xlpm.x,VLOOKUP($I1902,'taxon-match_2026-08-31'!$A$2:$N$122,4,FALSE),IF(_xlpm.x=0,"",_xlpm.x)))</f>
        <v/>
      </c>
      <c r="L1902" t="str">
        <f>IF($I1902="","",_xlfn.LET(_xlpm.x,VLOOKUP($I1902,'taxon-match_2026-08-31'!$A$2:$N$122,7,FALSE),IF(_xlpm.x=0,"",_xlpm.x)))</f>
        <v/>
      </c>
      <c r="M1902" t="str">
        <f>IF($I1902="","",_xlfn.LET(_xlpm.x,VLOOKUP($I1902,'taxon-match_2026-08-31'!$A$2:$N$122,8,FALSE),IF(_xlpm.x=0,"",_xlpm.x)))</f>
        <v/>
      </c>
      <c r="N1902" t="str">
        <f>IF($I1902="","",_xlfn.LET(_xlpm.x,VLOOKUP($I1902,'taxon-match_2026-08-31'!$A$2:$N$122,9,FALSE),IF(_xlpm.x=0,"",_xlpm.x)))</f>
        <v/>
      </c>
      <c r="O1902" t="str">
        <f>IF($I1902="","",_xlfn.LET(_xlpm.x,VLOOKUP($I1902,'taxon-match_2026-08-31'!$A$2:$N$122,10,FALSE),IF(_xlpm.x=0,"",_xlpm.x)))</f>
        <v/>
      </c>
      <c r="P1902" t="str">
        <f>IF($I1902="","",_xlfn.LET(_xlpm.x,VLOOKUP($I1902,'taxon-match_2026-08-31'!$A$2:$N$122,11,FALSE),IF(_xlpm.x=0,"",_xlpm.x)))</f>
        <v/>
      </c>
      <c r="Q1902" t="str">
        <f>IF($I1902="","",_xlfn.LET(_xlpm.x,VLOOKUP($I1902,'taxon-match_2026-08-31'!$A$2:$N$122,12,FALSE),IF(_xlpm.x=0,"",_xlpm.x)))</f>
        <v/>
      </c>
      <c r="R1902" t="str">
        <f>IF($I1902="","",_xlfn.LET(_xlpm.x,VLOOKUP($I1902,'taxon-match_2026-08-31'!$A$2:$N$122,14,FALSE),IF(_xlpm.x=0,"",_xlpm.x)))</f>
        <v/>
      </c>
      <c r="T1902" s="69" t="s">
        <v>62</v>
      </c>
      <c r="U1902" s="69" t="s">
        <v>60</v>
      </c>
      <c r="X1902" t="str">
        <f>IF(T1902="","",_xlfn.LET(_xlpm.x,VLOOKUP(T1902,'Drop-down_menus'!$F$2:$G$16,2,FALSE),IF(_xlpm.x=0,"",_xlpm.x)))</f>
        <v>https://orcid.org/0000-0003-3696-4445</v>
      </c>
      <c r="Y1902" t="str">
        <f>IF(U1902="","",_xlfn.LET(_xlpm.x,VLOOKUP(U1902,'Drop-down_menus'!$F$2:$G$16,2,FALSE),IF(_xlpm.x=0,"",_xlpm.x)))</f>
        <v>https://orcid.org/0000-0002-9708-1761</v>
      </c>
      <c r="Z1902" t="str">
        <f>IF(V1902="","",_xlfn.LET(_xlpm.x,VLOOKUP(V1902,'Drop-down_menus'!$F$2:$G$16,2,FALSE),IF(_xlpm.x=0,"",_xlpm.x)))</f>
        <v/>
      </c>
      <c r="AA1902" t="str">
        <f>IF(W1902="","",_xlfn.LET(_xlpm.x,VLOOKUP(W1902,'Drop-down_menus'!$F$2:$G$16,2,FALSE),IF(_xlpm.x=0,"",_xlpm.x)))</f>
        <v/>
      </c>
      <c r="AB1902" t="s">
        <v>866</v>
      </c>
      <c r="AE1902" t="s">
        <v>867</v>
      </c>
      <c r="AH1902" s="2" t="s">
        <v>882</v>
      </c>
    </row>
    <row r="1903" spans="1:34" ht="15" hidden="1" x14ac:dyDescent="0.2">
      <c r="A1903" s="2" t="s">
        <v>475</v>
      </c>
      <c r="B1903">
        <v>5615</v>
      </c>
      <c r="C1903">
        <v>632</v>
      </c>
      <c r="D1903" s="69" t="s">
        <v>700</v>
      </c>
      <c r="F1903" s="70"/>
      <c r="G1903" s="70">
        <v>1</v>
      </c>
      <c r="H1903" s="70"/>
      <c r="I1903" t="s">
        <v>2611</v>
      </c>
      <c r="J1903" t="str">
        <f>IF($I1903="","",_xlfn.LET(_xlpm.x,VLOOKUP($I1903,'taxon-match_2026-08-31'!$A$2:$N$122,6,FALSE),IF(_xlpm.x=0,"",_xlpm.x)))</f>
        <v/>
      </c>
      <c r="K1903" t="str">
        <f>IF($I1903="","",_xlfn.LET(_xlpm.x,VLOOKUP($I1903,'taxon-match_2026-08-31'!$A$2:$N$122,4,FALSE),IF(_xlpm.x=0,"",_xlpm.x)))</f>
        <v/>
      </c>
      <c r="L1903" t="str">
        <f>IF($I1903="","",_xlfn.LET(_xlpm.x,VLOOKUP($I1903,'taxon-match_2026-08-31'!$A$2:$N$122,7,FALSE),IF(_xlpm.x=0,"",_xlpm.x)))</f>
        <v/>
      </c>
      <c r="M1903" t="str">
        <f>IF($I1903="","",_xlfn.LET(_xlpm.x,VLOOKUP($I1903,'taxon-match_2026-08-31'!$A$2:$N$122,8,FALSE),IF(_xlpm.x=0,"",_xlpm.x)))</f>
        <v/>
      </c>
      <c r="N1903" t="str">
        <f>IF($I1903="","",_xlfn.LET(_xlpm.x,VLOOKUP($I1903,'taxon-match_2026-08-31'!$A$2:$N$122,9,FALSE),IF(_xlpm.x=0,"",_xlpm.x)))</f>
        <v/>
      </c>
      <c r="O1903" t="str">
        <f>IF($I1903="","",_xlfn.LET(_xlpm.x,VLOOKUP($I1903,'taxon-match_2026-08-31'!$A$2:$N$122,10,FALSE),IF(_xlpm.x=0,"",_xlpm.x)))</f>
        <v/>
      </c>
      <c r="P1903" t="str">
        <f>IF($I1903="","",_xlfn.LET(_xlpm.x,VLOOKUP($I1903,'taxon-match_2026-08-31'!$A$2:$N$122,11,FALSE),IF(_xlpm.x=0,"",_xlpm.x)))</f>
        <v/>
      </c>
      <c r="Q1903" t="str">
        <f>IF($I1903="","",_xlfn.LET(_xlpm.x,VLOOKUP($I1903,'taxon-match_2026-08-31'!$A$2:$N$122,12,FALSE),IF(_xlpm.x=0,"",_xlpm.x)))</f>
        <v/>
      </c>
      <c r="R1903" t="str">
        <f>IF($I1903="","",_xlfn.LET(_xlpm.x,VLOOKUP($I1903,'taxon-match_2026-08-31'!$A$2:$N$122,14,FALSE),IF(_xlpm.x=0,"",_xlpm.x)))</f>
        <v/>
      </c>
      <c r="T1903" s="69" t="s">
        <v>62</v>
      </c>
      <c r="U1903" s="69" t="s">
        <v>60</v>
      </c>
      <c r="X1903" t="str">
        <f>IF(T1903="","",_xlfn.LET(_xlpm.x,VLOOKUP(T1903,'Drop-down_menus'!$F$2:$G$16,2,FALSE),IF(_xlpm.x=0,"",_xlpm.x)))</f>
        <v>https://orcid.org/0000-0003-3696-4445</v>
      </c>
      <c r="Y1903" t="str">
        <f>IF(U1903="","",_xlfn.LET(_xlpm.x,VLOOKUP(U1903,'Drop-down_menus'!$F$2:$G$16,2,FALSE),IF(_xlpm.x=0,"",_xlpm.x)))</f>
        <v>https://orcid.org/0000-0002-9708-1761</v>
      </c>
      <c r="Z1903" t="str">
        <f>IF(V1903="","",_xlfn.LET(_xlpm.x,VLOOKUP(V1903,'Drop-down_menus'!$F$2:$G$16,2,FALSE),IF(_xlpm.x=0,"",_xlpm.x)))</f>
        <v/>
      </c>
      <c r="AA1903" t="str">
        <f>IF(W1903="","",_xlfn.LET(_xlpm.x,VLOOKUP(W1903,'Drop-down_menus'!$F$2:$G$16,2,FALSE),IF(_xlpm.x=0,"",_xlpm.x)))</f>
        <v/>
      </c>
      <c r="AB1903" t="s">
        <v>866</v>
      </c>
      <c r="AE1903" t="s">
        <v>867</v>
      </c>
      <c r="AH1903" s="2" t="s">
        <v>882</v>
      </c>
    </row>
    <row r="1904" spans="1:34" ht="15" hidden="1" x14ac:dyDescent="0.2">
      <c r="A1904" s="2" t="s">
        <v>475</v>
      </c>
      <c r="B1904">
        <v>5616</v>
      </c>
      <c r="C1904">
        <v>675</v>
      </c>
      <c r="D1904" s="69" t="s">
        <v>700</v>
      </c>
      <c r="F1904" s="70"/>
      <c r="G1904" s="70">
        <v>1</v>
      </c>
      <c r="H1904" s="70"/>
      <c r="I1904" t="s">
        <v>2611</v>
      </c>
      <c r="J1904" t="str">
        <f>IF($I1904="","",_xlfn.LET(_xlpm.x,VLOOKUP($I1904,'taxon-match_2026-08-31'!$A$2:$N$122,6,FALSE),IF(_xlpm.x=0,"",_xlpm.x)))</f>
        <v/>
      </c>
      <c r="K1904" t="str">
        <f>IF($I1904="","",_xlfn.LET(_xlpm.x,VLOOKUP($I1904,'taxon-match_2026-08-31'!$A$2:$N$122,4,FALSE),IF(_xlpm.x=0,"",_xlpm.x)))</f>
        <v/>
      </c>
      <c r="L1904" t="str">
        <f>IF($I1904="","",_xlfn.LET(_xlpm.x,VLOOKUP($I1904,'taxon-match_2026-08-31'!$A$2:$N$122,7,FALSE),IF(_xlpm.x=0,"",_xlpm.x)))</f>
        <v/>
      </c>
      <c r="M1904" t="str">
        <f>IF($I1904="","",_xlfn.LET(_xlpm.x,VLOOKUP($I1904,'taxon-match_2026-08-31'!$A$2:$N$122,8,FALSE),IF(_xlpm.x=0,"",_xlpm.x)))</f>
        <v/>
      </c>
      <c r="N1904" t="str">
        <f>IF($I1904="","",_xlfn.LET(_xlpm.x,VLOOKUP($I1904,'taxon-match_2026-08-31'!$A$2:$N$122,9,FALSE),IF(_xlpm.x=0,"",_xlpm.x)))</f>
        <v/>
      </c>
      <c r="O1904" t="str">
        <f>IF($I1904="","",_xlfn.LET(_xlpm.x,VLOOKUP($I1904,'taxon-match_2026-08-31'!$A$2:$N$122,10,FALSE),IF(_xlpm.x=0,"",_xlpm.x)))</f>
        <v/>
      </c>
      <c r="P1904" t="str">
        <f>IF($I1904="","",_xlfn.LET(_xlpm.x,VLOOKUP($I1904,'taxon-match_2026-08-31'!$A$2:$N$122,11,FALSE),IF(_xlpm.x=0,"",_xlpm.x)))</f>
        <v/>
      </c>
      <c r="Q1904" t="str">
        <f>IF($I1904="","",_xlfn.LET(_xlpm.x,VLOOKUP($I1904,'taxon-match_2026-08-31'!$A$2:$N$122,12,FALSE),IF(_xlpm.x=0,"",_xlpm.x)))</f>
        <v/>
      </c>
      <c r="R1904" t="str">
        <f>IF($I1904="","",_xlfn.LET(_xlpm.x,VLOOKUP($I1904,'taxon-match_2026-08-31'!$A$2:$N$122,14,FALSE),IF(_xlpm.x=0,"",_xlpm.x)))</f>
        <v/>
      </c>
      <c r="T1904" s="69" t="s">
        <v>62</v>
      </c>
      <c r="U1904" s="69" t="s">
        <v>60</v>
      </c>
      <c r="X1904" t="str">
        <f>IF(T1904="","",_xlfn.LET(_xlpm.x,VLOOKUP(T1904,'Drop-down_menus'!$F$2:$G$16,2,FALSE),IF(_xlpm.x=0,"",_xlpm.x)))</f>
        <v>https://orcid.org/0000-0003-3696-4445</v>
      </c>
      <c r="Y1904" t="str">
        <f>IF(U1904="","",_xlfn.LET(_xlpm.x,VLOOKUP(U1904,'Drop-down_menus'!$F$2:$G$16,2,FALSE),IF(_xlpm.x=0,"",_xlpm.x)))</f>
        <v>https://orcid.org/0000-0002-9708-1761</v>
      </c>
      <c r="Z1904" t="str">
        <f>IF(V1904="","",_xlfn.LET(_xlpm.x,VLOOKUP(V1904,'Drop-down_menus'!$F$2:$G$16,2,FALSE),IF(_xlpm.x=0,"",_xlpm.x)))</f>
        <v/>
      </c>
      <c r="AA1904" t="str">
        <f>IF(W1904="","",_xlfn.LET(_xlpm.x,VLOOKUP(W1904,'Drop-down_menus'!$F$2:$G$16,2,FALSE),IF(_xlpm.x=0,"",_xlpm.x)))</f>
        <v/>
      </c>
      <c r="AB1904" t="s">
        <v>866</v>
      </c>
      <c r="AE1904" t="s">
        <v>867</v>
      </c>
      <c r="AH1904" s="2" t="s">
        <v>882</v>
      </c>
    </row>
    <row r="1905" spans="1:34" ht="15" hidden="1" x14ac:dyDescent="0.2">
      <c r="A1905" s="2" t="s">
        <v>253</v>
      </c>
      <c r="B1905">
        <v>1955</v>
      </c>
      <c r="C1905">
        <v>647</v>
      </c>
      <c r="D1905" s="69" t="s">
        <v>700</v>
      </c>
      <c r="F1905" s="70"/>
      <c r="G1905" s="70">
        <v>1</v>
      </c>
      <c r="H1905" s="70"/>
      <c r="I1905" t="s">
        <v>2611</v>
      </c>
      <c r="J1905" t="str">
        <f>IF($I1905="","",_xlfn.LET(_xlpm.x,VLOOKUP($I1905,'taxon-match_2026-08-31'!$A$2:$N$122,6,FALSE),IF(_xlpm.x=0,"",_xlpm.x)))</f>
        <v/>
      </c>
      <c r="K1905" t="str">
        <f>IF($I1905="","",_xlfn.LET(_xlpm.x,VLOOKUP($I1905,'taxon-match_2026-08-31'!$A$2:$N$122,4,FALSE),IF(_xlpm.x=0,"",_xlpm.x)))</f>
        <v/>
      </c>
      <c r="L1905" t="str">
        <f>IF($I1905="","",_xlfn.LET(_xlpm.x,VLOOKUP($I1905,'taxon-match_2026-08-31'!$A$2:$N$122,7,FALSE),IF(_xlpm.x=0,"",_xlpm.x)))</f>
        <v/>
      </c>
      <c r="M1905" t="str">
        <f>IF($I1905="","",_xlfn.LET(_xlpm.x,VLOOKUP($I1905,'taxon-match_2026-08-31'!$A$2:$N$122,8,FALSE),IF(_xlpm.x=0,"",_xlpm.x)))</f>
        <v/>
      </c>
      <c r="N1905" t="str">
        <f>IF($I1905="","",_xlfn.LET(_xlpm.x,VLOOKUP($I1905,'taxon-match_2026-08-31'!$A$2:$N$122,9,FALSE),IF(_xlpm.x=0,"",_xlpm.x)))</f>
        <v/>
      </c>
      <c r="O1905" t="str">
        <f>IF($I1905="","",_xlfn.LET(_xlpm.x,VLOOKUP($I1905,'taxon-match_2026-08-31'!$A$2:$N$122,10,FALSE),IF(_xlpm.x=0,"",_xlpm.x)))</f>
        <v/>
      </c>
      <c r="P1905" t="str">
        <f>IF($I1905="","",_xlfn.LET(_xlpm.x,VLOOKUP($I1905,'taxon-match_2026-08-31'!$A$2:$N$122,11,FALSE),IF(_xlpm.x=0,"",_xlpm.x)))</f>
        <v/>
      </c>
      <c r="Q1905" t="str">
        <f>IF($I1905="","",_xlfn.LET(_xlpm.x,VLOOKUP($I1905,'taxon-match_2026-08-31'!$A$2:$N$122,12,FALSE),IF(_xlpm.x=0,"",_xlpm.x)))</f>
        <v/>
      </c>
      <c r="R1905" t="str">
        <f>IF($I1905="","",_xlfn.LET(_xlpm.x,VLOOKUP($I1905,'taxon-match_2026-08-31'!$A$2:$N$122,14,FALSE),IF(_xlpm.x=0,"",_xlpm.x)))</f>
        <v/>
      </c>
      <c r="T1905" s="69" t="s">
        <v>62</v>
      </c>
      <c r="U1905" s="69" t="s">
        <v>60</v>
      </c>
      <c r="X1905" t="str">
        <f>IF(T1905="","",_xlfn.LET(_xlpm.x,VLOOKUP(T1905,'Drop-down_menus'!$F$2:$G$16,2,FALSE),IF(_xlpm.x=0,"",_xlpm.x)))</f>
        <v>https://orcid.org/0000-0003-3696-4445</v>
      </c>
      <c r="Y1905" t="str">
        <f>IF(U1905="","",_xlfn.LET(_xlpm.x,VLOOKUP(U1905,'Drop-down_menus'!$F$2:$G$16,2,FALSE),IF(_xlpm.x=0,"",_xlpm.x)))</f>
        <v>https://orcid.org/0000-0002-9708-1761</v>
      </c>
      <c r="Z1905" t="str">
        <f>IF(V1905="","",_xlfn.LET(_xlpm.x,VLOOKUP(V1905,'Drop-down_menus'!$F$2:$G$16,2,FALSE),IF(_xlpm.x=0,"",_xlpm.x)))</f>
        <v/>
      </c>
      <c r="AA1905" t="str">
        <f>IF(W1905="","",_xlfn.LET(_xlpm.x,VLOOKUP(W1905,'Drop-down_menus'!$F$2:$G$16,2,FALSE),IF(_xlpm.x=0,"",_xlpm.x)))</f>
        <v/>
      </c>
      <c r="AB1905" t="s">
        <v>866</v>
      </c>
      <c r="AE1905" t="s">
        <v>867</v>
      </c>
      <c r="AH1905" s="2" t="s">
        <v>883</v>
      </c>
    </row>
    <row r="1906" spans="1:34" ht="15" hidden="1" x14ac:dyDescent="0.2">
      <c r="A1906" s="2" t="s">
        <v>253</v>
      </c>
      <c r="B1906">
        <v>1956</v>
      </c>
      <c r="C1906">
        <v>649</v>
      </c>
      <c r="D1906" s="69" t="s">
        <v>700</v>
      </c>
      <c r="F1906" s="70"/>
      <c r="G1906" s="70">
        <v>1</v>
      </c>
      <c r="H1906" s="70"/>
      <c r="I1906" t="s">
        <v>2611</v>
      </c>
      <c r="J1906" t="str">
        <f>IF($I1906="","",_xlfn.LET(_xlpm.x,VLOOKUP($I1906,'taxon-match_2026-08-31'!$A$2:$N$122,6,FALSE),IF(_xlpm.x=0,"",_xlpm.x)))</f>
        <v/>
      </c>
      <c r="K1906" t="str">
        <f>IF($I1906="","",_xlfn.LET(_xlpm.x,VLOOKUP($I1906,'taxon-match_2026-08-31'!$A$2:$N$122,4,FALSE),IF(_xlpm.x=0,"",_xlpm.x)))</f>
        <v/>
      </c>
      <c r="L1906" t="str">
        <f>IF($I1906="","",_xlfn.LET(_xlpm.x,VLOOKUP($I1906,'taxon-match_2026-08-31'!$A$2:$N$122,7,FALSE),IF(_xlpm.x=0,"",_xlpm.x)))</f>
        <v/>
      </c>
      <c r="M1906" t="str">
        <f>IF($I1906="","",_xlfn.LET(_xlpm.x,VLOOKUP($I1906,'taxon-match_2026-08-31'!$A$2:$N$122,8,FALSE),IF(_xlpm.x=0,"",_xlpm.x)))</f>
        <v/>
      </c>
      <c r="N1906" t="str">
        <f>IF($I1906="","",_xlfn.LET(_xlpm.x,VLOOKUP($I1906,'taxon-match_2026-08-31'!$A$2:$N$122,9,FALSE),IF(_xlpm.x=0,"",_xlpm.x)))</f>
        <v/>
      </c>
      <c r="O1906" t="str">
        <f>IF($I1906="","",_xlfn.LET(_xlpm.x,VLOOKUP($I1906,'taxon-match_2026-08-31'!$A$2:$N$122,10,FALSE),IF(_xlpm.x=0,"",_xlpm.x)))</f>
        <v/>
      </c>
      <c r="P1906" t="str">
        <f>IF($I1906="","",_xlfn.LET(_xlpm.x,VLOOKUP($I1906,'taxon-match_2026-08-31'!$A$2:$N$122,11,FALSE),IF(_xlpm.x=0,"",_xlpm.x)))</f>
        <v/>
      </c>
      <c r="Q1906" t="str">
        <f>IF($I1906="","",_xlfn.LET(_xlpm.x,VLOOKUP($I1906,'taxon-match_2026-08-31'!$A$2:$N$122,12,FALSE),IF(_xlpm.x=0,"",_xlpm.x)))</f>
        <v/>
      </c>
      <c r="R1906" t="str">
        <f>IF($I1906="","",_xlfn.LET(_xlpm.x,VLOOKUP($I1906,'taxon-match_2026-08-31'!$A$2:$N$122,14,FALSE),IF(_xlpm.x=0,"",_xlpm.x)))</f>
        <v/>
      </c>
      <c r="T1906" s="69" t="s">
        <v>62</v>
      </c>
      <c r="U1906" s="69" t="s">
        <v>60</v>
      </c>
      <c r="X1906" t="str">
        <f>IF(T1906="","",_xlfn.LET(_xlpm.x,VLOOKUP(T1906,'Drop-down_menus'!$F$2:$G$16,2,FALSE),IF(_xlpm.x=0,"",_xlpm.x)))</f>
        <v>https://orcid.org/0000-0003-3696-4445</v>
      </c>
      <c r="Y1906" t="str">
        <f>IF(U1906="","",_xlfn.LET(_xlpm.x,VLOOKUP(U1906,'Drop-down_menus'!$F$2:$G$16,2,FALSE),IF(_xlpm.x=0,"",_xlpm.x)))</f>
        <v>https://orcid.org/0000-0002-9708-1761</v>
      </c>
      <c r="Z1906" t="str">
        <f>IF(V1906="","",_xlfn.LET(_xlpm.x,VLOOKUP(V1906,'Drop-down_menus'!$F$2:$G$16,2,FALSE),IF(_xlpm.x=0,"",_xlpm.x)))</f>
        <v/>
      </c>
      <c r="AA1906" t="str">
        <f>IF(W1906="","",_xlfn.LET(_xlpm.x,VLOOKUP(W1906,'Drop-down_menus'!$F$2:$G$16,2,FALSE),IF(_xlpm.x=0,"",_xlpm.x)))</f>
        <v/>
      </c>
      <c r="AB1906" t="s">
        <v>866</v>
      </c>
      <c r="AE1906" t="s">
        <v>867</v>
      </c>
      <c r="AH1906" s="2" t="s">
        <v>883</v>
      </c>
    </row>
    <row r="1907" spans="1:34" ht="15" hidden="1" x14ac:dyDescent="0.2">
      <c r="A1907" s="2" t="s">
        <v>253</v>
      </c>
      <c r="B1907">
        <v>1957</v>
      </c>
      <c r="C1907">
        <v>661</v>
      </c>
      <c r="D1907" s="69" t="s">
        <v>700</v>
      </c>
      <c r="F1907" s="70"/>
      <c r="G1907" s="70">
        <v>1</v>
      </c>
      <c r="H1907" s="70"/>
      <c r="I1907" t="s">
        <v>2611</v>
      </c>
      <c r="J1907" t="str">
        <f>IF($I1907="","",_xlfn.LET(_xlpm.x,VLOOKUP($I1907,'taxon-match_2026-08-31'!$A$2:$N$122,6,FALSE),IF(_xlpm.x=0,"",_xlpm.x)))</f>
        <v/>
      </c>
      <c r="K1907" t="str">
        <f>IF($I1907="","",_xlfn.LET(_xlpm.x,VLOOKUP($I1907,'taxon-match_2026-08-31'!$A$2:$N$122,4,FALSE),IF(_xlpm.x=0,"",_xlpm.x)))</f>
        <v/>
      </c>
      <c r="L1907" t="str">
        <f>IF($I1907="","",_xlfn.LET(_xlpm.x,VLOOKUP($I1907,'taxon-match_2026-08-31'!$A$2:$N$122,7,FALSE),IF(_xlpm.x=0,"",_xlpm.x)))</f>
        <v/>
      </c>
      <c r="M1907" t="str">
        <f>IF($I1907="","",_xlfn.LET(_xlpm.x,VLOOKUP($I1907,'taxon-match_2026-08-31'!$A$2:$N$122,8,FALSE),IF(_xlpm.x=0,"",_xlpm.x)))</f>
        <v/>
      </c>
      <c r="N1907" t="str">
        <f>IF($I1907="","",_xlfn.LET(_xlpm.x,VLOOKUP($I1907,'taxon-match_2026-08-31'!$A$2:$N$122,9,FALSE),IF(_xlpm.x=0,"",_xlpm.x)))</f>
        <v/>
      </c>
      <c r="O1907" t="str">
        <f>IF($I1907="","",_xlfn.LET(_xlpm.x,VLOOKUP($I1907,'taxon-match_2026-08-31'!$A$2:$N$122,10,FALSE),IF(_xlpm.x=0,"",_xlpm.x)))</f>
        <v/>
      </c>
      <c r="P1907" t="str">
        <f>IF($I1907="","",_xlfn.LET(_xlpm.x,VLOOKUP($I1907,'taxon-match_2026-08-31'!$A$2:$N$122,11,FALSE),IF(_xlpm.x=0,"",_xlpm.x)))</f>
        <v/>
      </c>
      <c r="Q1907" t="str">
        <f>IF($I1907="","",_xlfn.LET(_xlpm.x,VLOOKUP($I1907,'taxon-match_2026-08-31'!$A$2:$N$122,12,FALSE),IF(_xlpm.x=0,"",_xlpm.x)))</f>
        <v/>
      </c>
      <c r="R1907" t="str">
        <f>IF($I1907="","",_xlfn.LET(_xlpm.x,VLOOKUP($I1907,'taxon-match_2026-08-31'!$A$2:$N$122,14,FALSE),IF(_xlpm.x=0,"",_xlpm.x)))</f>
        <v/>
      </c>
      <c r="T1907" s="69" t="s">
        <v>62</v>
      </c>
      <c r="U1907" s="69" t="s">
        <v>60</v>
      </c>
      <c r="X1907" t="str">
        <f>IF(T1907="","",_xlfn.LET(_xlpm.x,VLOOKUP(T1907,'Drop-down_menus'!$F$2:$G$16,2,FALSE),IF(_xlpm.x=0,"",_xlpm.x)))</f>
        <v>https://orcid.org/0000-0003-3696-4445</v>
      </c>
      <c r="Y1907" t="str">
        <f>IF(U1907="","",_xlfn.LET(_xlpm.x,VLOOKUP(U1907,'Drop-down_menus'!$F$2:$G$16,2,FALSE),IF(_xlpm.x=0,"",_xlpm.x)))</f>
        <v>https://orcid.org/0000-0002-9708-1761</v>
      </c>
      <c r="Z1907" t="str">
        <f>IF(V1907="","",_xlfn.LET(_xlpm.x,VLOOKUP(V1907,'Drop-down_menus'!$F$2:$G$16,2,FALSE),IF(_xlpm.x=0,"",_xlpm.x)))</f>
        <v/>
      </c>
      <c r="AA1907" t="str">
        <f>IF(W1907="","",_xlfn.LET(_xlpm.x,VLOOKUP(W1907,'Drop-down_menus'!$F$2:$G$16,2,FALSE),IF(_xlpm.x=0,"",_xlpm.x)))</f>
        <v/>
      </c>
      <c r="AB1907" t="s">
        <v>866</v>
      </c>
      <c r="AE1907" t="s">
        <v>867</v>
      </c>
      <c r="AH1907" s="2" t="s">
        <v>883</v>
      </c>
    </row>
    <row r="1908" spans="1:34" ht="15" hidden="1" x14ac:dyDescent="0.2">
      <c r="A1908" s="2" t="s">
        <v>253</v>
      </c>
      <c r="B1908">
        <v>1958</v>
      </c>
      <c r="C1908">
        <v>678</v>
      </c>
      <c r="D1908" s="69" t="s">
        <v>700</v>
      </c>
      <c r="F1908" s="70"/>
      <c r="G1908" s="70">
        <v>1</v>
      </c>
      <c r="H1908" s="70"/>
      <c r="I1908" t="s">
        <v>2611</v>
      </c>
      <c r="J1908" t="str">
        <f>IF($I1908="","",_xlfn.LET(_xlpm.x,VLOOKUP($I1908,'taxon-match_2026-08-31'!$A$2:$N$122,6,FALSE),IF(_xlpm.x=0,"",_xlpm.x)))</f>
        <v/>
      </c>
      <c r="K1908" t="str">
        <f>IF($I1908="","",_xlfn.LET(_xlpm.x,VLOOKUP($I1908,'taxon-match_2026-08-31'!$A$2:$N$122,4,FALSE),IF(_xlpm.x=0,"",_xlpm.x)))</f>
        <v/>
      </c>
      <c r="L1908" t="str">
        <f>IF($I1908="","",_xlfn.LET(_xlpm.x,VLOOKUP($I1908,'taxon-match_2026-08-31'!$A$2:$N$122,7,FALSE),IF(_xlpm.x=0,"",_xlpm.x)))</f>
        <v/>
      </c>
      <c r="M1908" t="str">
        <f>IF($I1908="","",_xlfn.LET(_xlpm.x,VLOOKUP($I1908,'taxon-match_2026-08-31'!$A$2:$N$122,8,FALSE),IF(_xlpm.x=0,"",_xlpm.x)))</f>
        <v/>
      </c>
      <c r="N1908" t="str">
        <f>IF($I1908="","",_xlfn.LET(_xlpm.x,VLOOKUP($I1908,'taxon-match_2026-08-31'!$A$2:$N$122,9,FALSE),IF(_xlpm.x=0,"",_xlpm.x)))</f>
        <v/>
      </c>
      <c r="O1908" t="str">
        <f>IF($I1908="","",_xlfn.LET(_xlpm.x,VLOOKUP($I1908,'taxon-match_2026-08-31'!$A$2:$N$122,10,FALSE),IF(_xlpm.x=0,"",_xlpm.x)))</f>
        <v/>
      </c>
      <c r="P1908" t="str">
        <f>IF($I1908="","",_xlfn.LET(_xlpm.x,VLOOKUP($I1908,'taxon-match_2026-08-31'!$A$2:$N$122,11,FALSE),IF(_xlpm.x=0,"",_xlpm.x)))</f>
        <v/>
      </c>
      <c r="Q1908" t="str">
        <f>IF($I1908="","",_xlfn.LET(_xlpm.x,VLOOKUP($I1908,'taxon-match_2026-08-31'!$A$2:$N$122,12,FALSE),IF(_xlpm.x=0,"",_xlpm.x)))</f>
        <v/>
      </c>
      <c r="R1908" t="str">
        <f>IF($I1908="","",_xlfn.LET(_xlpm.x,VLOOKUP($I1908,'taxon-match_2026-08-31'!$A$2:$N$122,14,FALSE),IF(_xlpm.x=0,"",_xlpm.x)))</f>
        <v/>
      </c>
      <c r="T1908" s="69" t="s">
        <v>62</v>
      </c>
      <c r="U1908" s="69" t="s">
        <v>60</v>
      </c>
      <c r="X1908" t="str">
        <f>IF(T1908="","",_xlfn.LET(_xlpm.x,VLOOKUP(T1908,'Drop-down_menus'!$F$2:$G$16,2,FALSE),IF(_xlpm.x=0,"",_xlpm.x)))</f>
        <v>https://orcid.org/0000-0003-3696-4445</v>
      </c>
      <c r="Y1908" t="str">
        <f>IF(U1908="","",_xlfn.LET(_xlpm.x,VLOOKUP(U1908,'Drop-down_menus'!$F$2:$G$16,2,FALSE),IF(_xlpm.x=0,"",_xlpm.x)))</f>
        <v>https://orcid.org/0000-0002-9708-1761</v>
      </c>
      <c r="Z1908" t="str">
        <f>IF(V1908="","",_xlfn.LET(_xlpm.x,VLOOKUP(V1908,'Drop-down_menus'!$F$2:$G$16,2,FALSE),IF(_xlpm.x=0,"",_xlpm.x)))</f>
        <v/>
      </c>
      <c r="AA1908" t="str">
        <f>IF(W1908="","",_xlfn.LET(_xlpm.x,VLOOKUP(W1908,'Drop-down_menus'!$F$2:$G$16,2,FALSE),IF(_xlpm.x=0,"",_xlpm.x)))</f>
        <v/>
      </c>
      <c r="AB1908" t="s">
        <v>866</v>
      </c>
      <c r="AE1908" t="s">
        <v>867</v>
      </c>
      <c r="AH1908" s="2" t="s">
        <v>883</v>
      </c>
    </row>
    <row r="1909" spans="1:34" ht="15" hidden="1" x14ac:dyDescent="0.2">
      <c r="A1909" s="2" t="s">
        <v>328</v>
      </c>
      <c r="B1909">
        <v>3222</v>
      </c>
      <c r="C1909">
        <v>636</v>
      </c>
      <c r="D1909" s="69" t="s">
        <v>700</v>
      </c>
      <c r="F1909" s="70"/>
      <c r="G1909" s="70">
        <v>1</v>
      </c>
      <c r="H1909" s="70"/>
      <c r="I1909" t="s">
        <v>2611</v>
      </c>
      <c r="J1909" t="str">
        <f>IF($I1909="","",_xlfn.LET(_xlpm.x,VLOOKUP($I1909,'taxon-match_2026-08-31'!$A$2:$N$122,6,FALSE),IF(_xlpm.x=0,"",_xlpm.x)))</f>
        <v/>
      </c>
      <c r="K1909" t="str">
        <f>IF($I1909="","",_xlfn.LET(_xlpm.x,VLOOKUP($I1909,'taxon-match_2026-08-31'!$A$2:$N$122,4,FALSE),IF(_xlpm.x=0,"",_xlpm.x)))</f>
        <v/>
      </c>
      <c r="L1909" t="str">
        <f>IF($I1909="","",_xlfn.LET(_xlpm.x,VLOOKUP($I1909,'taxon-match_2026-08-31'!$A$2:$N$122,7,FALSE),IF(_xlpm.x=0,"",_xlpm.x)))</f>
        <v/>
      </c>
      <c r="M1909" t="str">
        <f>IF($I1909="","",_xlfn.LET(_xlpm.x,VLOOKUP($I1909,'taxon-match_2026-08-31'!$A$2:$N$122,8,FALSE),IF(_xlpm.x=0,"",_xlpm.x)))</f>
        <v/>
      </c>
      <c r="N1909" t="str">
        <f>IF($I1909="","",_xlfn.LET(_xlpm.x,VLOOKUP($I1909,'taxon-match_2026-08-31'!$A$2:$N$122,9,FALSE),IF(_xlpm.x=0,"",_xlpm.x)))</f>
        <v/>
      </c>
      <c r="O1909" t="str">
        <f>IF($I1909="","",_xlfn.LET(_xlpm.x,VLOOKUP($I1909,'taxon-match_2026-08-31'!$A$2:$N$122,10,FALSE),IF(_xlpm.x=0,"",_xlpm.x)))</f>
        <v/>
      </c>
      <c r="P1909" t="str">
        <f>IF($I1909="","",_xlfn.LET(_xlpm.x,VLOOKUP($I1909,'taxon-match_2026-08-31'!$A$2:$N$122,11,FALSE),IF(_xlpm.x=0,"",_xlpm.x)))</f>
        <v/>
      </c>
      <c r="Q1909" t="str">
        <f>IF($I1909="","",_xlfn.LET(_xlpm.x,VLOOKUP($I1909,'taxon-match_2026-08-31'!$A$2:$N$122,12,FALSE),IF(_xlpm.x=0,"",_xlpm.x)))</f>
        <v/>
      </c>
      <c r="R1909" t="str">
        <f>IF($I1909="","",_xlfn.LET(_xlpm.x,VLOOKUP($I1909,'taxon-match_2026-08-31'!$A$2:$N$122,14,FALSE),IF(_xlpm.x=0,"",_xlpm.x)))</f>
        <v/>
      </c>
      <c r="T1909" s="69" t="s">
        <v>62</v>
      </c>
      <c r="U1909" s="69" t="s">
        <v>60</v>
      </c>
      <c r="X1909" t="str">
        <f>IF(T1909="","",_xlfn.LET(_xlpm.x,VLOOKUP(T1909,'Drop-down_menus'!$F$2:$G$16,2,FALSE),IF(_xlpm.x=0,"",_xlpm.x)))</f>
        <v>https://orcid.org/0000-0003-3696-4445</v>
      </c>
      <c r="Y1909" t="str">
        <f>IF(U1909="","",_xlfn.LET(_xlpm.x,VLOOKUP(U1909,'Drop-down_menus'!$F$2:$G$16,2,FALSE),IF(_xlpm.x=0,"",_xlpm.x)))</f>
        <v>https://orcid.org/0000-0002-9708-1761</v>
      </c>
      <c r="Z1909" t="str">
        <f>IF(V1909="","",_xlfn.LET(_xlpm.x,VLOOKUP(V1909,'Drop-down_menus'!$F$2:$G$16,2,FALSE),IF(_xlpm.x=0,"",_xlpm.x)))</f>
        <v/>
      </c>
      <c r="AA1909" t="str">
        <f>IF(W1909="","",_xlfn.LET(_xlpm.x,VLOOKUP(W1909,'Drop-down_menus'!$F$2:$G$16,2,FALSE),IF(_xlpm.x=0,"",_xlpm.x)))</f>
        <v/>
      </c>
      <c r="AB1909" t="s">
        <v>866</v>
      </c>
      <c r="AE1909" t="s">
        <v>867</v>
      </c>
      <c r="AH1909" s="2" t="s">
        <v>883</v>
      </c>
    </row>
    <row r="1910" spans="1:34" ht="15" hidden="1" x14ac:dyDescent="0.2">
      <c r="A1910" s="2" t="s">
        <v>253</v>
      </c>
      <c r="B1910">
        <v>1959</v>
      </c>
      <c r="C1910">
        <v>637</v>
      </c>
      <c r="D1910" s="69" t="s">
        <v>700</v>
      </c>
      <c r="F1910" s="70"/>
      <c r="G1910" s="70">
        <v>1</v>
      </c>
      <c r="H1910" s="70"/>
      <c r="I1910" t="s">
        <v>2611</v>
      </c>
      <c r="J1910" t="str">
        <f>IF($I1910="","",_xlfn.LET(_xlpm.x,VLOOKUP($I1910,'taxon-match_2026-08-31'!$A$2:$N$122,6,FALSE),IF(_xlpm.x=0,"",_xlpm.x)))</f>
        <v/>
      </c>
      <c r="K1910" t="str">
        <f>IF($I1910="","",_xlfn.LET(_xlpm.x,VLOOKUP($I1910,'taxon-match_2026-08-31'!$A$2:$N$122,4,FALSE),IF(_xlpm.x=0,"",_xlpm.x)))</f>
        <v/>
      </c>
      <c r="L1910" t="str">
        <f>IF($I1910="","",_xlfn.LET(_xlpm.x,VLOOKUP($I1910,'taxon-match_2026-08-31'!$A$2:$N$122,7,FALSE),IF(_xlpm.x=0,"",_xlpm.x)))</f>
        <v/>
      </c>
      <c r="M1910" t="str">
        <f>IF($I1910="","",_xlfn.LET(_xlpm.x,VLOOKUP($I1910,'taxon-match_2026-08-31'!$A$2:$N$122,8,FALSE),IF(_xlpm.x=0,"",_xlpm.x)))</f>
        <v/>
      </c>
      <c r="N1910" t="str">
        <f>IF($I1910="","",_xlfn.LET(_xlpm.x,VLOOKUP($I1910,'taxon-match_2026-08-31'!$A$2:$N$122,9,FALSE),IF(_xlpm.x=0,"",_xlpm.x)))</f>
        <v/>
      </c>
      <c r="O1910" t="str">
        <f>IF($I1910="","",_xlfn.LET(_xlpm.x,VLOOKUP($I1910,'taxon-match_2026-08-31'!$A$2:$N$122,10,FALSE),IF(_xlpm.x=0,"",_xlpm.x)))</f>
        <v/>
      </c>
      <c r="P1910" t="str">
        <f>IF($I1910="","",_xlfn.LET(_xlpm.x,VLOOKUP($I1910,'taxon-match_2026-08-31'!$A$2:$N$122,11,FALSE),IF(_xlpm.x=0,"",_xlpm.x)))</f>
        <v/>
      </c>
      <c r="Q1910" t="str">
        <f>IF($I1910="","",_xlfn.LET(_xlpm.x,VLOOKUP($I1910,'taxon-match_2026-08-31'!$A$2:$N$122,12,FALSE),IF(_xlpm.x=0,"",_xlpm.x)))</f>
        <v/>
      </c>
      <c r="R1910" t="str">
        <f>IF($I1910="","",_xlfn.LET(_xlpm.x,VLOOKUP($I1910,'taxon-match_2026-08-31'!$A$2:$N$122,14,FALSE),IF(_xlpm.x=0,"",_xlpm.x)))</f>
        <v/>
      </c>
      <c r="T1910" s="69" t="s">
        <v>62</v>
      </c>
      <c r="U1910" s="69" t="s">
        <v>60</v>
      </c>
      <c r="X1910" t="str">
        <f>IF(T1910="","",_xlfn.LET(_xlpm.x,VLOOKUP(T1910,'Drop-down_menus'!$F$2:$G$16,2,FALSE),IF(_xlpm.x=0,"",_xlpm.x)))</f>
        <v>https://orcid.org/0000-0003-3696-4445</v>
      </c>
      <c r="Y1910" t="str">
        <f>IF(U1910="","",_xlfn.LET(_xlpm.x,VLOOKUP(U1910,'Drop-down_menus'!$F$2:$G$16,2,FALSE),IF(_xlpm.x=0,"",_xlpm.x)))</f>
        <v>https://orcid.org/0000-0002-9708-1761</v>
      </c>
      <c r="Z1910" t="str">
        <f>IF(V1910="","",_xlfn.LET(_xlpm.x,VLOOKUP(V1910,'Drop-down_menus'!$F$2:$G$16,2,FALSE),IF(_xlpm.x=0,"",_xlpm.x)))</f>
        <v/>
      </c>
      <c r="AA1910" t="str">
        <f>IF(W1910="","",_xlfn.LET(_xlpm.x,VLOOKUP(W1910,'Drop-down_menus'!$F$2:$G$16,2,FALSE),IF(_xlpm.x=0,"",_xlpm.x)))</f>
        <v/>
      </c>
      <c r="AB1910" t="s">
        <v>866</v>
      </c>
      <c r="AE1910" t="s">
        <v>867</v>
      </c>
      <c r="AH1910" s="2" t="s">
        <v>884</v>
      </c>
    </row>
    <row r="1911" spans="1:34" ht="15" hidden="1" x14ac:dyDescent="0.2">
      <c r="A1911" s="2" t="s">
        <v>253</v>
      </c>
      <c r="B1911">
        <v>1960</v>
      </c>
      <c r="C1911">
        <v>655</v>
      </c>
      <c r="D1911" s="69" t="s">
        <v>700</v>
      </c>
      <c r="F1911" s="70"/>
      <c r="G1911" s="70">
        <v>1</v>
      </c>
      <c r="H1911" s="70"/>
      <c r="I1911" t="s">
        <v>2611</v>
      </c>
      <c r="J1911" t="str">
        <f>IF($I1911="","",_xlfn.LET(_xlpm.x,VLOOKUP($I1911,'taxon-match_2026-08-31'!$A$2:$N$122,6,FALSE),IF(_xlpm.x=0,"",_xlpm.x)))</f>
        <v/>
      </c>
      <c r="K1911" t="str">
        <f>IF($I1911="","",_xlfn.LET(_xlpm.x,VLOOKUP($I1911,'taxon-match_2026-08-31'!$A$2:$N$122,4,FALSE),IF(_xlpm.x=0,"",_xlpm.x)))</f>
        <v/>
      </c>
      <c r="L1911" t="str">
        <f>IF($I1911="","",_xlfn.LET(_xlpm.x,VLOOKUP($I1911,'taxon-match_2026-08-31'!$A$2:$N$122,7,FALSE),IF(_xlpm.x=0,"",_xlpm.x)))</f>
        <v/>
      </c>
      <c r="M1911" t="str">
        <f>IF($I1911="","",_xlfn.LET(_xlpm.x,VLOOKUP($I1911,'taxon-match_2026-08-31'!$A$2:$N$122,8,FALSE),IF(_xlpm.x=0,"",_xlpm.x)))</f>
        <v/>
      </c>
      <c r="N1911" t="str">
        <f>IF($I1911="","",_xlfn.LET(_xlpm.x,VLOOKUP($I1911,'taxon-match_2026-08-31'!$A$2:$N$122,9,FALSE),IF(_xlpm.x=0,"",_xlpm.x)))</f>
        <v/>
      </c>
      <c r="O1911" t="str">
        <f>IF($I1911="","",_xlfn.LET(_xlpm.x,VLOOKUP($I1911,'taxon-match_2026-08-31'!$A$2:$N$122,10,FALSE),IF(_xlpm.x=0,"",_xlpm.x)))</f>
        <v/>
      </c>
      <c r="P1911" t="str">
        <f>IF($I1911="","",_xlfn.LET(_xlpm.x,VLOOKUP($I1911,'taxon-match_2026-08-31'!$A$2:$N$122,11,FALSE),IF(_xlpm.x=0,"",_xlpm.x)))</f>
        <v/>
      </c>
      <c r="Q1911" t="str">
        <f>IF($I1911="","",_xlfn.LET(_xlpm.x,VLOOKUP($I1911,'taxon-match_2026-08-31'!$A$2:$N$122,12,FALSE),IF(_xlpm.x=0,"",_xlpm.x)))</f>
        <v/>
      </c>
      <c r="R1911" t="str">
        <f>IF($I1911="","",_xlfn.LET(_xlpm.x,VLOOKUP($I1911,'taxon-match_2026-08-31'!$A$2:$N$122,14,FALSE),IF(_xlpm.x=0,"",_xlpm.x)))</f>
        <v/>
      </c>
      <c r="T1911" s="69" t="s">
        <v>62</v>
      </c>
      <c r="U1911" s="69" t="s">
        <v>60</v>
      </c>
      <c r="X1911" t="str">
        <f>IF(T1911="","",_xlfn.LET(_xlpm.x,VLOOKUP(T1911,'Drop-down_menus'!$F$2:$G$16,2,FALSE),IF(_xlpm.x=0,"",_xlpm.x)))</f>
        <v>https://orcid.org/0000-0003-3696-4445</v>
      </c>
      <c r="Y1911" t="str">
        <f>IF(U1911="","",_xlfn.LET(_xlpm.x,VLOOKUP(U1911,'Drop-down_menus'!$F$2:$G$16,2,FALSE),IF(_xlpm.x=0,"",_xlpm.x)))</f>
        <v>https://orcid.org/0000-0002-9708-1761</v>
      </c>
      <c r="Z1911" t="str">
        <f>IF(V1911="","",_xlfn.LET(_xlpm.x,VLOOKUP(V1911,'Drop-down_menus'!$F$2:$G$16,2,FALSE),IF(_xlpm.x=0,"",_xlpm.x)))</f>
        <v/>
      </c>
      <c r="AA1911" t="str">
        <f>IF(W1911="","",_xlfn.LET(_xlpm.x,VLOOKUP(W1911,'Drop-down_menus'!$F$2:$G$16,2,FALSE),IF(_xlpm.x=0,"",_xlpm.x)))</f>
        <v/>
      </c>
      <c r="AB1911" t="s">
        <v>866</v>
      </c>
      <c r="AE1911" t="s">
        <v>867</v>
      </c>
      <c r="AH1911" s="2" t="s">
        <v>884</v>
      </c>
    </row>
    <row r="1912" spans="1:34" ht="15" hidden="1" x14ac:dyDescent="0.2">
      <c r="A1912" s="2" t="s">
        <v>253</v>
      </c>
      <c r="B1912">
        <v>1961</v>
      </c>
      <c r="C1912">
        <v>658</v>
      </c>
      <c r="D1912" s="69" t="s">
        <v>700</v>
      </c>
      <c r="F1912" s="70"/>
      <c r="G1912" s="70">
        <v>1</v>
      </c>
      <c r="H1912" s="70"/>
      <c r="I1912" t="s">
        <v>2611</v>
      </c>
      <c r="J1912" t="str">
        <f>IF($I1912="","",_xlfn.LET(_xlpm.x,VLOOKUP($I1912,'taxon-match_2026-08-31'!$A$2:$N$122,6,FALSE),IF(_xlpm.x=0,"",_xlpm.x)))</f>
        <v/>
      </c>
      <c r="K1912" t="str">
        <f>IF($I1912="","",_xlfn.LET(_xlpm.x,VLOOKUP($I1912,'taxon-match_2026-08-31'!$A$2:$N$122,4,FALSE),IF(_xlpm.x=0,"",_xlpm.x)))</f>
        <v/>
      </c>
      <c r="L1912" t="str">
        <f>IF($I1912="","",_xlfn.LET(_xlpm.x,VLOOKUP($I1912,'taxon-match_2026-08-31'!$A$2:$N$122,7,FALSE),IF(_xlpm.x=0,"",_xlpm.x)))</f>
        <v/>
      </c>
      <c r="M1912" t="str">
        <f>IF($I1912="","",_xlfn.LET(_xlpm.x,VLOOKUP($I1912,'taxon-match_2026-08-31'!$A$2:$N$122,8,FALSE),IF(_xlpm.x=0,"",_xlpm.x)))</f>
        <v/>
      </c>
      <c r="N1912" t="str">
        <f>IF($I1912="","",_xlfn.LET(_xlpm.x,VLOOKUP($I1912,'taxon-match_2026-08-31'!$A$2:$N$122,9,FALSE),IF(_xlpm.x=0,"",_xlpm.x)))</f>
        <v/>
      </c>
      <c r="O1912" t="str">
        <f>IF($I1912="","",_xlfn.LET(_xlpm.x,VLOOKUP($I1912,'taxon-match_2026-08-31'!$A$2:$N$122,10,FALSE),IF(_xlpm.x=0,"",_xlpm.x)))</f>
        <v/>
      </c>
      <c r="P1912" t="str">
        <f>IF($I1912="","",_xlfn.LET(_xlpm.x,VLOOKUP($I1912,'taxon-match_2026-08-31'!$A$2:$N$122,11,FALSE),IF(_xlpm.x=0,"",_xlpm.x)))</f>
        <v/>
      </c>
      <c r="Q1912" t="str">
        <f>IF($I1912="","",_xlfn.LET(_xlpm.x,VLOOKUP($I1912,'taxon-match_2026-08-31'!$A$2:$N$122,12,FALSE),IF(_xlpm.x=0,"",_xlpm.x)))</f>
        <v/>
      </c>
      <c r="R1912" t="str">
        <f>IF($I1912="","",_xlfn.LET(_xlpm.x,VLOOKUP($I1912,'taxon-match_2026-08-31'!$A$2:$N$122,14,FALSE),IF(_xlpm.x=0,"",_xlpm.x)))</f>
        <v/>
      </c>
      <c r="T1912" s="69" t="s">
        <v>62</v>
      </c>
      <c r="U1912" s="69" t="s">
        <v>60</v>
      </c>
      <c r="X1912" t="str">
        <f>IF(T1912="","",_xlfn.LET(_xlpm.x,VLOOKUP(T1912,'Drop-down_menus'!$F$2:$G$16,2,FALSE),IF(_xlpm.x=0,"",_xlpm.x)))</f>
        <v>https://orcid.org/0000-0003-3696-4445</v>
      </c>
      <c r="Y1912" t="str">
        <f>IF(U1912="","",_xlfn.LET(_xlpm.x,VLOOKUP(U1912,'Drop-down_menus'!$F$2:$G$16,2,FALSE),IF(_xlpm.x=0,"",_xlpm.x)))</f>
        <v>https://orcid.org/0000-0002-9708-1761</v>
      </c>
      <c r="Z1912" t="str">
        <f>IF(V1912="","",_xlfn.LET(_xlpm.x,VLOOKUP(V1912,'Drop-down_menus'!$F$2:$G$16,2,FALSE),IF(_xlpm.x=0,"",_xlpm.x)))</f>
        <v/>
      </c>
      <c r="AA1912" t="str">
        <f>IF(W1912="","",_xlfn.LET(_xlpm.x,VLOOKUP(W1912,'Drop-down_menus'!$F$2:$G$16,2,FALSE),IF(_xlpm.x=0,"",_xlpm.x)))</f>
        <v/>
      </c>
      <c r="AB1912" t="s">
        <v>866</v>
      </c>
      <c r="AE1912" t="s">
        <v>867</v>
      </c>
      <c r="AH1912" s="2" t="s">
        <v>884</v>
      </c>
    </row>
    <row r="1913" spans="1:34" ht="15" hidden="1" x14ac:dyDescent="0.2">
      <c r="A1913" s="2" t="s">
        <v>253</v>
      </c>
      <c r="B1913">
        <v>1962</v>
      </c>
      <c r="C1913">
        <v>660</v>
      </c>
      <c r="D1913" s="69" t="s">
        <v>700</v>
      </c>
      <c r="F1913" s="70"/>
      <c r="G1913" s="70">
        <v>1</v>
      </c>
      <c r="H1913" s="70"/>
      <c r="I1913" t="s">
        <v>2611</v>
      </c>
      <c r="J1913" t="str">
        <f>IF($I1913="","",_xlfn.LET(_xlpm.x,VLOOKUP($I1913,'taxon-match_2026-08-31'!$A$2:$N$122,6,FALSE),IF(_xlpm.x=0,"",_xlpm.x)))</f>
        <v/>
      </c>
      <c r="K1913" t="str">
        <f>IF($I1913="","",_xlfn.LET(_xlpm.x,VLOOKUP($I1913,'taxon-match_2026-08-31'!$A$2:$N$122,4,FALSE),IF(_xlpm.x=0,"",_xlpm.x)))</f>
        <v/>
      </c>
      <c r="L1913" t="str">
        <f>IF($I1913="","",_xlfn.LET(_xlpm.x,VLOOKUP($I1913,'taxon-match_2026-08-31'!$A$2:$N$122,7,FALSE),IF(_xlpm.x=0,"",_xlpm.x)))</f>
        <v/>
      </c>
      <c r="M1913" t="str">
        <f>IF($I1913="","",_xlfn.LET(_xlpm.x,VLOOKUP($I1913,'taxon-match_2026-08-31'!$A$2:$N$122,8,FALSE),IF(_xlpm.x=0,"",_xlpm.x)))</f>
        <v/>
      </c>
      <c r="N1913" t="str">
        <f>IF($I1913="","",_xlfn.LET(_xlpm.x,VLOOKUP($I1913,'taxon-match_2026-08-31'!$A$2:$N$122,9,FALSE),IF(_xlpm.x=0,"",_xlpm.x)))</f>
        <v/>
      </c>
      <c r="O1913" t="str">
        <f>IF($I1913="","",_xlfn.LET(_xlpm.x,VLOOKUP($I1913,'taxon-match_2026-08-31'!$A$2:$N$122,10,FALSE),IF(_xlpm.x=0,"",_xlpm.x)))</f>
        <v/>
      </c>
      <c r="P1913" t="str">
        <f>IF($I1913="","",_xlfn.LET(_xlpm.x,VLOOKUP($I1913,'taxon-match_2026-08-31'!$A$2:$N$122,11,FALSE),IF(_xlpm.x=0,"",_xlpm.x)))</f>
        <v/>
      </c>
      <c r="Q1913" t="str">
        <f>IF($I1913="","",_xlfn.LET(_xlpm.x,VLOOKUP($I1913,'taxon-match_2026-08-31'!$A$2:$N$122,12,FALSE),IF(_xlpm.x=0,"",_xlpm.x)))</f>
        <v/>
      </c>
      <c r="R1913" t="str">
        <f>IF($I1913="","",_xlfn.LET(_xlpm.x,VLOOKUP($I1913,'taxon-match_2026-08-31'!$A$2:$N$122,14,FALSE),IF(_xlpm.x=0,"",_xlpm.x)))</f>
        <v/>
      </c>
      <c r="T1913" s="69" t="s">
        <v>62</v>
      </c>
      <c r="U1913" s="69" t="s">
        <v>60</v>
      </c>
      <c r="X1913" t="str">
        <f>IF(T1913="","",_xlfn.LET(_xlpm.x,VLOOKUP(T1913,'Drop-down_menus'!$F$2:$G$16,2,FALSE),IF(_xlpm.x=0,"",_xlpm.x)))</f>
        <v>https://orcid.org/0000-0003-3696-4445</v>
      </c>
      <c r="Y1913" t="str">
        <f>IF(U1913="","",_xlfn.LET(_xlpm.x,VLOOKUP(U1913,'Drop-down_menus'!$F$2:$G$16,2,FALSE),IF(_xlpm.x=0,"",_xlpm.x)))</f>
        <v>https://orcid.org/0000-0002-9708-1761</v>
      </c>
      <c r="Z1913" t="str">
        <f>IF(V1913="","",_xlfn.LET(_xlpm.x,VLOOKUP(V1913,'Drop-down_menus'!$F$2:$G$16,2,FALSE),IF(_xlpm.x=0,"",_xlpm.x)))</f>
        <v/>
      </c>
      <c r="AA1913" t="str">
        <f>IF(W1913="","",_xlfn.LET(_xlpm.x,VLOOKUP(W1913,'Drop-down_menus'!$F$2:$G$16,2,FALSE),IF(_xlpm.x=0,"",_xlpm.x)))</f>
        <v/>
      </c>
      <c r="AB1913" t="s">
        <v>866</v>
      </c>
      <c r="AE1913" t="s">
        <v>867</v>
      </c>
      <c r="AH1913" s="2" t="s">
        <v>884</v>
      </c>
    </row>
    <row r="1914" spans="1:34" ht="15" hidden="1" x14ac:dyDescent="0.2">
      <c r="A1914" s="2" t="s">
        <v>253</v>
      </c>
      <c r="B1914">
        <v>1963</v>
      </c>
      <c r="C1914">
        <v>656</v>
      </c>
      <c r="D1914" s="69" t="s">
        <v>700</v>
      </c>
      <c r="F1914" s="70"/>
      <c r="G1914" s="70">
        <v>1</v>
      </c>
      <c r="H1914" s="70"/>
      <c r="I1914" t="s">
        <v>2611</v>
      </c>
      <c r="J1914" t="str">
        <f>IF($I1914="","",_xlfn.LET(_xlpm.x,VLOOKUP($I1914,'taxon-match_2026-08-31'!$A$2:$N$122,6,FALSE),IF(_xlpm.x=0,"",_xlpm.x)))</f>
        <v/>
      </c>
      <c r="K1914" t="str">
        <f>IF($I1914="","",_xlfn.LET(_xlpm.x,VLOOKUP($I1914,'taxon-match_2026-08-31'!$A$2:$N$122,4,FALSE),IF(_xlpm.x=0,"",_xlpm.x)))</f>
        <v/>
      </c>
      <c r="L1914" t="str">
        <f>IF($I1914="","",_xlfn.LET(_xlpm.x,VLOOKUP($I1914,'taxon-match_2026-08-31'!$A$2:$N$122,7,FALSE),IF(_xlpm.x=0,"",_xlpm.x)))</f>
        <v/>
      </c>
      <c r="M1914" t="str">
        <f>IF($I1914="","",_xlfn.LET(_xlpm.x,VLOOKUP($I1914,'taxon-match_2026-08-31'!$A$2:$N$122,8,FALSE),IF(_xlpm.x=0,"",_xlpm.x)))</f>
        <v/>
      </c>
      <c r="N1914" t="str">
        <f>IF($I1914="","",_xlfn.LET(_xlpm.x,VLOOKUP($I1914,'taxon-match_2026-08-31'!$A$2:$N$122,9,FALSE),IF(_xlpm.x=0,"",_xlpm.x)))</f>
        <v/>
      </c>
      <c r="O1914" t="str">
        <f>IF($I1914="","",_xlfn.LET(_xlpm.x,VLOOKUP($I1914,'taxon-match_2026-08-31'!$A$2:$N$122,10,FALSE),IF(_xlpm.x=0,"",_xlpm.x)))</f>
        <v/>
      </c>
      <c r="P1914" t="str">
        <f>IF($I1914="","",_xlfn.LET(_xlpm.x,VLOOKUP($I1914,'taxon-match_2026-08-31'!$A$2:$N$122,11,FALSE),IF(_xlpm.x=0,"",_xlpm.x)))</f>
        <v/>
      </c>
      <c r="Q1914" t="str">
        <f>IF($I1914="","",_xlfn.LET(_xlpm.x,VLOOKUP($I1914,'taxon-match_2026-08-31'!$A$2:$N$122,12,FALSE),IF(_xlpm.x=0,"",_xlpm.x)))</f>
        <v/>
      </c>
      <c r="R1914" t="str">
        <f>IF($I1914="","",_xlfn.LET(_xlpm.x,VLOOKUP($I1914,'taxon-match_2026-08-31'!$A$2:$N$122,14,FALSE),IF(_xlpm.x=0,"",_xlpm.x)))</f>
        <v/>
      </c>
      <c r="T1914" s="69" t="s">
        <v>62</v>
      </c>
      <c r="U1914" s="69" t="s">
        <v>60</v>
      </c>
      <c r="X1914" t="str">
        <f>IF(T1914="","",_xlfn.LET(_xlpm.x,VLOOKUP(T1914,'Drop-down_menus'!$F$2:$G$16,2,FALSE),IF(_xlpm.x=0,"",_xlpm.x)))</f>
        <v>https://orcid.org/0000-0003-3696-4445</v>
      </c>
      <c r="Y1914" t="str">
        <f>IF(U1914="","",_xlfn.LET(_xlpm.x,VLOOKUP(U1914,'Drop-down_menus'!$F$2:$G$16,2,FALSE),IF(_xlpm.x=0,"",_xlpm.x)))</f>
        <v>https://orcid.org/0000-0002-9708-1761</v>
      </c>
      <c r="Z1914" t="str">
        <f>IF(V1914="","",_xlfn.LET(_xlpm.x,VLOOKUP(V1914,'Drop-down_menus'!$F$2:$G$16,2,FALSE),IF(_xlpm.x=0,"",_xlpm.x)))</f>
        <v/>
      </c>
      <c r="AA1914" t="str">
        <f>IF(W1914="","",_xlfn.LET(_xlpm.x,VLOOKUP(W1914,'Drop-down_menus'!$F$2:$G$16,2,FALSE),IF(_xlpm.x=0,"",_xlpm.x)))</f>
        <v/>
      </c>
      <c r="AB1914" t="s">
        <v>866</v>
      </c>
      <c r="AE1914" t="s">
        <v>867</v>
      </c>
      <c r="AH1914" s="2" t="s">
        <v>885</v>
      </c>
    </row>
    <row r="1915" spans="1:34" ht="15" hidden="1" x14ac:dyDescent="0.2">
      <c r="A1915" s="2" t="s">
        <v>253</v>
      </c>
      <c r="B1915">
        <v>1964</v>
      </c>
      <c r="C1915">
        <v>667</v>
      </c>
      <c r="D1915" s="69" t="s">
        <v>700</v>
      </c>
      <c r="F1915" s="70"/>
      <c r="G1915" s="70">
        <v>1</v>
      </c>
      <c r="H1915" s="70"/>
      <c r="I1915" t="s">
        <v>2611</v>
      </c>
      <c r="J1915" t="str">
        <f>IF($I1915="","",_xlfn.LET(_xlpm.x,VLOOKUP($I1915,'taxon-match_2026-08-31'!$A$2:$N$122,6,FALSE),IF(_xlpm.x=0,"",_xlpm.x)))</f>
        <v/>
      </c>
      <c r="K1915" t="str">
        <f>IF($I1915="","",_xlfn.LET(_xlpm.x,VLOOKUP($I1915,'taxon-match_2026-08-31'!$A$2:$N$122,4,FALSE),IF(_xlpm.x=0,"",_xlpm.x)))</f>
        <v/>
      </c>
      <c r="L1915" t="str">
        <f>IF($I1915="","",_xlfn.LET(_xlpm.x,VLOOKUP($I1915,'taxon-match_2026-08-31'!$A$2:$N$122,7,FALSE),IF(_xlpm.x=0,"",_xlpm.x)))</f>
        <v/>
      </c>
      <c r="M1915" t="str">
        <f>IF($I1915="","",_xlfn.LET(_xlpm.x,VLOOKUP($I1915,'taxon-match_2026-08-31'!$A$2:$N$122,8,FALSE),IF(_xlpm.x=0,"",_xlpm.x)))</f>
        <v/>
      </c>
      <c r="N1915" t="str">
        <f>IF($I1915="","",_xlfn.LET(_xlpm.x,VLOOKUP($I1915,'taxon-match_2026-08-31'!$A$2:$N$122,9,FALSE),IF(_xlpm.x=0,"",_xlpm.x)))</f>
        <v/>
      </c>
      <c r="O1915" t="str">
        <f>IF($I1915="","",_xlfn.LET(_xlpm.x,VLOOKUP($I1915,'taxon-match_2026-08-31'!$A$2:$N$122,10,FALSE),IF(_xlpm.x=0,"",_xlpm.x)))</f>
        <v/>
      </c>
      <c r="P1915" t="str">
        <f>IF($I1915="","",_xlfn.LET(_xlpm.x,VLOOKUP($I1915,'taxon-match_2026-08-31'!$A$2:$N$122,11,FALSE),IF(_xlpm.x=0,"",_xlpm.x)))</f>
        <v/>
      </c>
      <c r="Q1915" t="str">
        <f>IF($I1915="","",_xlfn.LET(_xlpm.x,VLOOKUP($I1915,'taxon-match_2026-08-31'!$A$2:$N$122,12,FALSE),IF(_xlpm.x=0,"",_xlpm.x)))</f>
        <v/>
      </c>
      <c r="R1915" t="str">
        <f>IF($I1915="","",_xlfn.LET(_xlpm.x,VLOOKUP($I1915,'taxon-match_2026-08-31'!$A$2:$N$122,14,FALSE),IF(_xlpm.x=0,"",_xlpm.x)))</f>
        <v/>
      </c>
      <c r="T1915" s="69" t="s">
        <v>62</v>
      </c>
      <c r="U1915" s="69" t="s">
        <v>60</v>
      </c>
      <c r="X1915" t="str">
        <f>IF(T1915="","",_xlfn.LET(_xlpm.x,VLOOKUP(T1915,'Drop-down_menus'!$F$2:$G$16,2,FALSE),IF(_xlpm.x=0,"",_xlpm.x)))</f>
        <v>https://orcid.org/0000-0003-3696-4445</v>
      </c>
      <c r="Y1915" t="str">
        <f>IF(U1915="","",_xlfn.LET(_xlpm.x,VLOOKUP(U1915,'Drop-down_menus'!$F$2:$G$16,2,FALSE),IF(_xlpm.x=0,"",_xlpm.x)))</f>
        <v>https://orcid.org/0000-0002-9708-1761</v>
      </c>
      <c r="Z1915" t="str">
        <f>IF(V1915="","",_xlfn.LET(_xlpm.x,VLOOKUP(V1915,'Drop-down_menus'!$F$2:$G$16,2,FALSE),IF(_xlpm.x=0,"",_xlpm.x)))</f>
        <v/>
      </c>
      <c r="AA1915" t="str">
        <f>IF(W1915="","",_xlfn.LET(_xlpm.x,VLOOKUP(W1915,'Drop-down_menus'!$F$2:$G$16,2,FALSE),IF(_xlpm.x=0,"",_xlpm.x)))</f>
        <v/>
      </c>
      <c r="AB1915" t="s">
        <v>866</v>
      </c>
      <c r="AE1915" t="s">
        <v>867</v>
      </c>
      <c r="AH1915" s="2" t="s">
        <v>885</v>
      </c>
    </row>
    <row r="1916" spans="1:34" ht="15" hidden="1" x14ac:dyDescent="0.2">
      <c r="A1916" s="2" t="s">
        <v>253</v>
      </c>
      <c r="B1916">
        <v>1965</v>
      </c>
      <c r="C1916">
        <v>135</v>
      </c>
      <c r="D1916" s="69" t="s">
        <v>700</v>
      </c>
      <c r="F1916" s="70"/>
      <c r="G1916" s="70">
        <v>1</v>
      </c>
      <c r="H1916" s="70"/>
      <c r="I1916" t="s">
        <v>2611</v>
      </c>
      <c r="J1916" t="str">
        <f>IF($I1916="","",_xlfn.LET(_xlpm.x,VLOOKUP($I1916,'taxon-match_2026-08-31'!$A$2:$N$122,6,FALSE),IF(_xlpm.x=0,"",_xlpm.x)))</f>
        <v/>
      </c>
      <c r="K1916" t="str">
        <f>IF($I1916="","",_xlfn.LET(_xlpm.x,VLOOKUP($I1916,'taxon-match_2026-08-31'!$A$2:$N$122,4,FALSE),IF(_xlpm.x=0,"",_xlpm.x)))</f>
        <v/>
      </c>
      <c r="L1916" t="str">
        <f>IF($I1916="","",_xlfn.LET(_xlpm.x,VLOOKUP($I1916,'taxon-match_2026-08-31'!$A$2:$N$122,7,FALSE),IF(_xlpm.x=0,"",_xlpm.x)))</f>
        <v/>
      </c>
      <c r="M1916" t="str">
        <f>IF($I1916="","",_xlfn.LET(_xlpm.x,VLOOKUP($I1916,'taxon-match_2026-08-31'!$A$2:$N$122,8,FALSE),IF(_xlpm.x=0,"",_xlpm.x)))</f>
        <v/>
      </c>
      <c r="N1916" t="str">
        <f>IF($I1916="","",_xlfn.LET(_xlpm.x,VLOOKUP($I1916,'taxon-match_2026-08-31'!$A$2:$N$122,9,FALSE),IF(_xlpm.x=0,"",_xlpm.x)))</f>
        <v/>
      </c>
      <c r="O1916" t="str">
        <f>IF($I1916="","",_xlfn.LET(_xlpm.x,VLOOKUP($I1916,'taxon-match_2026-08-31'!$A$2:$N$122,10,FALSE),IF(_xlpm.x=0,"",_xlpm.x)))</f>
        <v/>
      </c>
      <c r="P1916" t="str">
        <f>IF($I1916="","",_xlfn.LET(_xlpm.x,VLOOKUP($I1916,'taxon-match_2026-08-31'!$A$2:$N$122,11,FALSE),IF(_xlpm.x=0,"",_xlpm.x)))</f>
        <v/>
      </c>
      <c r="Q1916" t="str">
        <f>IF($I1916="","",_xlfn.LET(_xlpm.x,VLOOKUP($I1916,'taxon-match_2026-08-31'!$A$2:$N$122,12,FALSE),IF(_xlpm.x=0,"",_xlpm.x)))</f>
        <v/>
      </c>
      <c r="R1916" t="str">
        <f>IF($I1916="","",_xlfn.LET(_xlpm.x,VLOOKUP($I1916,'taxon-match_2026-08-31'!$A$2:$N$122,14,FALSE),IF(_xlpm.x=0,"",_xlpm.x)))</f>
        <v/>
      </c>
      <c r="T1916" s="69" t="s">
        <v>62</v>
      </c>
      <c r="U1916" s="69" t="s">
        <v>60</v>
      </c>
      <c r="X1916" t="str">
        <f>IF(T1916="","",_xlfn.LET(_xlpm.x,VLOOKUP(T1916,'Drop-down_menus'!$F$2:$G$16,2,FALSE),IF(_xlpm.x=0,"",_xlpm.x)))</f>
        <v>https://orcid.org/0000-0003-3696-4445</v>
      </c>
      <c r="Y1916" t="str">
        <f>IF(U1916="","",_xlfn.LET(_xlpm.x,VLOOKUP(U1916,'Drop-down_menus'!$F$2:$G$16,2,FALSE),IF(_xlpm.x=0,"",_xlpm.x)))</f>
        <v>https://orcid.org/0000-0002-9708-1761</v>
      </c>
      <c r="Z1916" t="str">
        <f>IF(V1916="","",_xlfn.LET(_xlpm.x,VLOOKUP(V1916,'Drop-down_menus'!$F$2:$G$16,2,FALSE),IF(_xlpm.x=0,"",_xlpm.x)))</f>
        <v/>
      </c>
      <c r="AA1916" t="str">
        <f>IF(W1916="","",_xlfn.LET(_xlpm.x,VLOOKUP(W1916,'Drop-down_menus'!$F$2:$G$16,2,FALSE),IF(_xlpm.x=0,"",_xlpm.x)))</f>
        <v/>
      </c>
      <c r="AB1916" t="s">
        <v>866</v>
      </c>
      <c r="AE1916" t="s">
        <v>867</v>
      </c>
      <c r="AH1916" s="2" t="s">
        <v>885</v>
      </c>
    </row>
    <row r="1917" spans="1:34" ht="15" hidden="1" x14ac:dyDescent="0.2">
      <c r="A1917" s="2" t="s">
        <v>253</v>
      </c>
      <c r="B1917">
        <v>1966</v>
      </c>
      <c r="C1917">
        <v>136</v>
      </c>
      <c r="D1917" s="69" t="s">
        <v>700</v>
      </c>
      <c r="F1917" s="70"/>
      <c r="G1917" s="70">
        <v>1</v>
      </c>
      <c r="H1917" s="70"/>
      <c r="I1917" t="s">
        <v>2611</v>
      </c>
      <c r="J1917" t="str">
        <f>IF($I1917="","",_xlfn.LET(_xlpm.x,VLOOKUP($I1917,'taxon-match_2026-08-31'!$A$2:$N$122,6,FALSE),IF(_xlpm.x=0,"",_xlpm.x)))</f>
        <v/>
      </c>
      <c r="K1917" t="str">
        <f>IF($I1917="","",_xlfn.LET(_xlpm.x,VLOOKUP($I1917,'taxon-match_2026-08-31'!$A$2:$N$122,4,FALSE),IF(_xlpm.x=0,"",_xlpm.x)))</f>
        <v/>
      </c>
      <c r="L1917" t="str">
        <f>IF($I1917="","",_xlfn.LET(_xlpm.x,VLOOKUP($I1917,'taxon-match_2026-08-31'!$A$2:$N$122,7,FALSE),IF(_xlpm.x=0,"",_xlpm.x)))</f>
        <v/>
      </c>
      <c r="M1917" t="str">
        <f>IF($I1917="","",_xlfn.LET(_xlpm.x,VLOOKUP($I1917,'taxon-match_2026-08-31'!$A$2:$N$122,8,FALSE),IF(_xlpm.x=0,"",_xlpm.x)))</f>
        <v/>
      </c>
      <c r="N1917" t="str">
        <f>IF($I1917="","",_xlfn.LET(_xlpm.x,VLOOKUP($I1917,'taxon-match_2026-08-31'!$A$2:$N$122,9,FALSE),IF(_xlpm.x=0,"",_xlpm.x)))</f>
        <v/>
      </c>
      <c r="O1917" t="str">
        <f>IF($I1917="","",_xlfn.LET(_xlpm.x,VLOOKUP($I1917,'taxon-match_2026-08-31'!$A$2:$N$122,10,FALSE),IF(_xlpm.x=0,"",_xlpm.x)))</f>
        <v/>
      </c>
      <c r="P1917" t="str">
        <f>IF($I1917="","",_xlfn.LET(_xlpm.x,VLOOKUP($I1917,'taxon-match_2026-08-31'!$A$2:$N$122,11,FALSE),IF(_xlpm.x=0,"",_xlpm.x)))</f>
        <v/>
      </c>
      <c r="Q1917" t="str">
        <f>IF($I1917="","",_xlfn.LET(_xlpm.x,VLOOKUP($I1917,'taxon-match_2026-08-31'!$A$2:$N$122,12,FALSE),IF(_xlpm.x=0,"",_xlpm.x)))</f>
        <v/>
      </c>
      <c r="R1917" t="str">
        <f>IF($I1917="","",_xlfn.LET(_xlpm.x,VLOOKUP($I1917,'taxon-match_2026-08-31'!$A$2:$N$122,14,FALSE),IF(_xlpm.x=0,"",_xlpm.x)))</f>
        <v/>
      </c>
      <c r="T1917" s="69" t="s">
        <v>62</v>
      </c>
      <c r="U1917" s="69" t="s">
        <v>60</v>
      </c>
      <c r="X1917" t="str">
        <f>IF(T1917="","",_xlfn.LET(_xlpm.x,VLOOKUP(T1917,'Drop-down_menus'!$F$2:$G$16,2,FALSE),IF(_xlpm.x=0,"",_xlpm.x)))</f>
        <v>https://orcid.org/0000-0003-3696-4445</v>
      </c>
      <c r="Y1917" t="str">
        <f>IF(U1917="","",_xlfn.LET(_xlpm.x,VLOOKUP(U1917,'Drop-down_menus'!$F$2:$G$16,2,FALSE),IF(_xlpm.x=0,"",_xlpm.x)))</f>
        <v>https://orcid.org/0000-0002-9708-1761</v>
      </c>
      <c r="Z1917" t="str">
        <f>IF(V1917="","",_xlfn.LET(_xlpm.x,VLOOKUP(V1917,'Drop-down_menus'!$F$2:$G$16,2,FALSE),IF(_xlpm.x=0,"",_xlpm.x)))</f>
        <v/>
      </c>
      <c r="AA1917" t="str">
        <f>IF(W1917="","",_xlfn.LET(_xlpm.x,VLOOKUP(W1917,'Drop-down_menus'!$F$2:$G$16,2,FALSE),IF(_xlpm.x=0,"",_xlpm.x)))</f>
        <v/>
      </c>
      <c r="AB1917" t="s">
        <v>866</v>
      </c>
      <c r="AE1917" t="s">
        <v>867</v>
      </c>
      <c r="AH1917" s="2" t="s">
        <v>885</v>
      </c>
    </row>
    <row r="1918" spans="1:34" ht="15" hidden="1" x14ac:dyDescent="0.2">
      <c r="A1918" s="2" t="s">
        <v>328</v>
      </c>
      <c r="B1918">
        <v>3223</v>
      </c>
      <c r="C1918">
        <v>137</v>
      </c>
      <c r="D1918" s="69" t="s">
        <v>700</v>
      </c>
      <c r="F1918" s="70"/>
      <c r="G1918" s="70">
        <v>1</v>
      </c>
      <c r="H1918" s="70"/>
      <c r="I1918" t="s">
        <v>2611</v>
      </c>
      <c r="J1918" t="str">
        <f>IF($I1918="","",_xlfn.LET(_xlpm.x,VLOOKUP($I1918,'taxon-match_2026-08-31'!$A$2:$N$122,6,FALSE),IF(_xlpm.x=0,"",_xlpm.x)))</f>
        <v/>
      </c>
      <c r="K1918" t="str">
        <f>IF($I1918="","",_xlfn.LET(_xlpm.x,VLOOKUP($I1918,'taxon-match_2026-08-31'!$A$2:$N$122,4,FALSE),IF(_xlpm.x=0,"",_xlpm.x)))</f>
        <v/>
      </c>
      <c r="L1918" t="str">
        <f>IF($I1918="","",_xlfn.LET(_xlpm.x,VLOOKUP($I1918,'taxon-match_2026-08-31'!$A$2:$N$122,7,FALSE),IF(_xlpm.x=0,"",_xlpm.x)))</f>
        <v/>
      </c>
      <c r="M1918" t="str">
        <f>IF($I1918="","",_xlfn.LET(_xlpm.x,VLOOKUP($I1918,'taxon-match_2026-08-31'!$A$2:$N$122,8,FALSE),IF(_xlpm.x=0,"",_xlpm.x)))</f>
        <v/>
      </c>
      <c r="N1918" t="str">
        <f>IF($I1918="","",_xlfn.LET(_xlpm.x,VLOOKUP($I1918,'taxon-match_2026-08-31'!$A$2:$N$122,9,FALSE),IF(_xlpm.x=0,"",_xlpm.x)))</f>
        <v/>
      </c>
      <c r="O1918" t="str">
        <f>IF($I1918="","",_xlfn.LET(_xlpm.x,VLOOKUP($I1918,'taxon-match_2026-08-31'!$A$2:$N$122,10,FALSE),IF(_xlpm.x=0,"",_xlpm.x)))</f>
        <v/>
      </c>
      <c r="P1918" t="str">
        <f>IF($I1918="","",_xlfn.LET(_xlpm.x,VLOOKUP($I1918,'taxon-match_2026-08-31'!$A$2:$N$122,11,FALSE),IF(_xlpm.x=0,"",_xlpm.x)))</f>
        <v/>
      </c>
      <c r="Q1918" t="str">
        <f>IF($I1918="","",_xlfn.LET(_xlpm.x,VLOOKUP($I1918,'taxon-match_2026-08-31'!$A$2:$N$122,12,FALSE),IF(_xlpm.x=0,"",_xlpm.x)))</f>
        <v/>
      </c>
      <c r="R1918" t="str">
        <f>IF($I1918="","",_xlfn.LET(_xlpm.x,VLOOKUP($I1918,'taxon-match_2026-08-31'!$A$2:$N$122,14,FALSE),IF(_xlpm.x=0,"",_xlpm.x)))</f>
        <v/>
      </c>
      <c r="T1918" s="69" t="s">
        <v>62</v>
      </c>
      <c r="U1918" s="69" t="s">
        <v>60</v>
      </c>
      <c r="X1918" t="str">
        <f>IF(T1918="","",_xlfn.LET(_xlpm.x,VLOOKUP(T1918,'Drop-down_menus'!$F$2:$G$16,2,FALSE),IF(_xlpm.x=0,"",_xlpm.x)))</f>
        <v>https://orcid.org/0000-0003-3696-4445</v>
      </c>
      <c r="Y1918" t="str">
        <f>IF(U1918="","",_xlfn.LET(_xlpm.x,VLOOKUP(U1918,'Drop-down_menus'!$F$2:$G$16,2,FALSE),IF(_xlpm.x=0,"",_xlpm.x)))</f>
        <v>https://orcid.org/0000-0002-9708-1761</v>
      </c>
      <c r="Z1918" t="str">
        <f>IF(V1918="","",_xlfn.LET(_xlpm.x,VLOOKUP(V1918,'Drop-down_menus'!$F$2:$G$16,2,FALSE),IF(_xlpm.x=0,"",_xlpm.x)))</f>
        <v/>
      </c>
      <c r="AA1918" t="str">
        <f>IF(W1918="","",_xlfn.LET(_xlpm.x,VLOOKUP(W1918,'Drop-down_menus'!$F$2:$G$16,2,FALSE),IF(_xlpm.x=0,"",_xlpm.x)))</f>
        <v/>
      </c>
      <c r="AB1918" t="s">
        <v>866</v>
      </c>
      <c r="AE1918" t="s">
        <v>867</v>
      </c>
      <c r="AH1918" s="2" t="s">
        <v>885</v>
      </c>
    </row>
    <row r="1919" spans="1:34" ht="15" hidden="1" x14ac:dyDescent="0.2">
      <c r="A1919" s="2" t="s">
        <v>328</v>
      </c>
      <c r="B1919">
        <v>3224</v>
      </c>
      <c r="C1919">
        <v>1184</v>
      </c>
      <c r="D1919" s="69" t="s">
        <v>700</v>
      </c>
      <c r="F1919" s="70"/>
      <c r="G1919" s="70">
        <v>1</v>
      </c>
      <c r="H1919" s="70"/>
      <c r="I1919" t="s">
        <v>2611</v>
      </c>
      <c r="J1919" t="str">
        <f>IF($I1919="","",_xlfn.LET(_xlpm.x,VLOOKUP($I1919,'taxon-match_2026-08-31'!$A$2:$N$122,6,FALSE),IF(_xlpm.x=0,"",_xlpm.x)))</f>
        <v/>
      </c>
      <c r="K1919" t="str">
        <f>IF($I1919="","",_xlfn.LET(_xlpm.x,VLOOKUP($I1919,'taxon-match_2026-08-31'!$A$2:$N$122,4,FALSE),IF(_xlpm.x=0,"",_xlpm.x)))</f>
        <v/>
      </c>
      <c r="L1919" t="str">
        <f>IF($I1919="","",_xlfn.LET(_xlpm.x,VLOOKUP($I1919,'taxon-match_2026-08-31'!$A$2:$N$122,7,FALSE),IF(_xlpm.x=0,"",_xlpm.x)))</f>
        <v/>
      </c>
      <c r="M1919" t="str">
        <f>IF($I1919="","",_xlfn.LET(_xlpm.x,VLOOKUP($I1919,'taxon-match_2026-08-31'!$A$2:$N$122,8,FALSE),IF(_xlpm.x=0,"",_xlpm.x)))</f>
        <v/>
      </c>
      <c r="N1919" t="str">
        <f>IF($I1919="","",_xlfn.LET(_xlpm.x,VLOOKUP($I1919,'taxon-match_2026-08-31'!$A$2:$N$122,9,FALSE),IF(_xlpm.x=0,"",_xlpm.x)))</f>
        <v/>
      </c>
      <c r="O1919" t="str">
        <f>IF($I1919="","",_xlfn.LET(_xlpm.x,VLOOKUP($I1919,'taxon-match_2026-08-31'!$A$2:$N$122,10,FALSE),IF(_xlpm.x=0,"",_xlpm.x)))</f>
        <v/>
      </c>
      <c r="P1919" t="str">
        <f>IF($I1919="","",_xlfn.LET(_xlpm.x,VLOOKUP($I1919,'taxon-match_2026-08-31'!$A$2:$N$122,11,FALSE),IF(_xlpm.x=0,"",_xlpm.x)))</f>
        <v/>
      </c>
      <c r="Q1919" t="str">
        <f>IF($I1919="","",_xlfn.LET(_xlpm.x,VLOOKUP($I1919,'taxon-match_2026-08-31'!$A$2:$N$122,12,FALSE),IF(_xlpm.x=0,"",_xlpm.x)))</f>
        <v/>
      </c>
      <c r="R1919" t="str">
        <f>IF($I1919="","",_xlfn.LET(_xlpm.x,VLOOKUP($I1919,'taxon-match_2026-08-31'!$A$2:$N$122,14,FALSE),IF(_xlpm.x=0,"",_xlpm.x)))</f>
        <v/>
      </c>
      <c r="T1919" s="69" t="s">
        <v>62</v>
      </c>
      <c r="U1919" s="69" t="s">
        <v>60</v>
      </c>
      <c r="X1919" t="str">
        <f>IF(T1919="","",_xlfn.LET(_xlpm.x,VLOOKUP(T1919,'Drop-down_menus'!$F$2:$G$16,2,FALSE),IF(_xlpm.x=0,"",_xlpm.x)))</f>
        <v>https://orcid.org/0000-0003-3696-4445</v>
      </c>
      <c r="Y1919" t="str">
        <f>IF(U1919="","",_xlfn.LET(_xlpm.x,VLOOKUP(U1919,'Drop-down_menus'!$F$2:$G$16,2,FALSE),IF(_xlpm.x=0,"",_xlpm.x)))</f>
        <v>https://orcid.org/0000-0002-9708-1761</v>
      </c>
      <c r="Z1919" t="str">
        <f>IF(V1919="","",_xlfn.LET(_xlpm.x,VLOOKUP(V1919,'Drop-down_menus'!$F$2:$G$16,2,FALSE),IF(_xlpm.x=0,"",_xlpm.x)))</f>
        <v/>
      </c>
      <c r="AA1919" t="str">
        <f>IF(W1919="","",_xlfn.LET(_xlpm.x,VLOOKUP(W1919,'Drop-down_menus'!$F$2:$G$16,2,FALSE),IF(_xlpm.x=0,"",_xlpm.x)))</f>
        <v/>
      </c>
      <c r="AB1919" t="s">
        <v>866</v>
      </c>
      <c r="AE1919" t="s">
        <v>867</v>
      </c>
      <c r="AH1919" s="2" t="s">
        <v>885</v>
      </c>
    </row>
    <row r="1920" spans="1:34" ht="15" hidden="1" x14ac:dyDescent="0.2">
      <c r="A1920" s="2" t="s">
        <v>328</v>
      </c>
      <c r="B1920">
        <v>3225</v>
      </c>
      <c r="C1920">
        <v>1185</v>
      </c>
      <c r="D1920" s="69" t="s">
        <v>700</v>
      </c>
      <c r="F1920" s="70"/>
      <c r="G1920" s="70">
        <v>1</v>
      </c>
      <c r="H1920" s="70"/>
      <c r="I1920" t="s">
        <v>2611</v>
      </c>
      <c r="J1920" t="str">
        <f>IF($I1920="","",_xlfn.LET(_xlpm.x,VLOOKUP($I1920,'taxon-match_2026-08-31'!$A$2:$N$122,6,FALSE),IF(_xlpm.x=0,"",_xlpm.x)))</f>
        <v/>
      </c>
      <c r="K1920" t="str">
        <f>IF($I1920="","",_xlfn.LET(_xlpm.x,VLOOKUP($I1920,'taxon-match_2026-08-31'!$A$2:$N$122,4,FALSE),IF(_xlpm.x=0,"",_xlpm.x)))</f>
        <v/>
      </c>
      <c r="L1920" t="str">
        <f>IF($I1920="","",_xlfn.LET(_xlpm.x,VLOOKUP($I1920,'taxon-match_2026-08-31'!$A$2:$N$122,7,FALSE),IF(_xlpm.x=0,"",_xlpm.x)))</f>
        <v/>
      </c>
      <c r="M1920" t="str">
        <f>IF($I1920="","",_xlfn.LET(_xlpm.x,VLOOKUP($I1920,'taxon-match_2026-08-31'!$A$2:$N$122,8,FALSE),IF(_xlpm.x=0,"",_xlpm.x)))</f>
        <v/>
      </c>
      <c r="N1920" t="str">
        <f>IF($I1920="","",_xlfn.LET(_xlpm.x,VLOOKUP($I1920,'taxon-match_2026-08-31'!$A$2:$N$122,9,FALSE),IF(_xlpm.x=0,"",_xlpm.x)))</f>
        <v/>
      </c>
      <c r="O1920" t="str">
        <f>IF($I1920="","",_xlfn.LET(_xlpm.x,VLOOKUP($I1920,'taxon-match_2026-08-31'!$A$2:$N$122,10,FALSE),IF(_xlpm.x=0,"",_xlpm.x)))</f>
        <v/>
      </c>
      <c r="P1920" t="str">
        <f>IF($I1920="","",_xlfn.LET(_xlpm.x,VLOOKUP($I1920,'taxon-match_2026-08-31'!$A$2:$N$122,11,FALSE),IF(_xlpm.x=0,"",_xlpm.x)))</f>
        <v/>
      </c>
      <c r="Q1920" t="str">
        <f>IF($I1920="","",_xlfn.LET(_xlpm.x,VLOOKUP($I1920,'taxon-match_2026-08-31'!$A$2:$N$122,12,FALSE),IF(_xlpm.x=0,"",_xlpm.x)))</f>
        <v/>
      </c>
      <c r="R1920" t="str">
        <f>IF($I1920="","",_xlfn.LET(_xlpm.x,VLOOKUP($I1920,'taxon-match_2026-08-31'!$A$2:$N$122,14,FALSE),IF(_xlpm.x=0,"",_xlpm.x)))</f>
        <v/>
      </c>
      <c r="T1920" s="69" t="s">
        <v>62</v>
      </c>
      <c r="U1920" s="69" t="s">
        <v>60</v>
      </c>
      <c r="X1920" t="str">
        <f>IF(T1920="","",_xlfn.LET(_xlpm.x,VLOOKUP(T1920,'Drop-down_menus'!$F$2:$G$16,2,FALSE),IF(_xlpm.x=0,"",_xlpm.x)))</f>
        <v>https://orcid.org/0000-0003-3696-4445</v>
      </c>
      <c r="Y1920" t="str">
        <f>IF(U1920="","",_xlfn.LET(_xlpm.x,VLOOKUP(U1920,'Drop-down_menus'!$F$2:$G$16,2,FALSE),IF(_xlpm.x=0,"",_xlpm.x)))</f>
        <v>https://orcid.org/0000-0002-9708-1761</v>
      </c>
      <c r="Z1920" t="str">
        <f>IF(V1920="","",_xlfn.LET(_xlpm.x,VLOOKUP(V1920,'Drop-down_menus'!$F$2:$G$16,2,FALSE),IF(_xlpm.x=0,"",_xlpm.x)))</f>
        <v/>
      </c>
      <c r="AA1920" t="str">
        <f>IF(W1920="","",_xlfn.LET(_xlpm.x,VLOOKUP(W1920,'Drop-down_menus'!$F$2:$G$16,2,FALSE),IF(_xlpm.x=0,"",_xlpm.x)))</f>
        <v/>
      </c>
      <c r="AB1920" t="s">
        <v>866</v>
      </c>
      <c r="AE1920" t="s">
        <v>867</v>
      </c>
      <c r="AH1920" s="2" t="s">
        <v>885</v>
      </c>
    </row>
    <row r="1921" spans="1:34" ht="15" hidden="1" x14ac:dyDescent="0.2">
      <c r="A1921" s="2" t="s">
        <v>441</v>
      </c>
      <c r="B1921">
        <v>5394</v>
      </c>
      <c r="C1921">
        <v>1186</v>
      </c>
      <c r="D1921" s="69" t="s">
        <v>700</v>
      </c>
      <c r="F1921" s="70"/>
      <c r="G1921" s="70">
        <v>1</v>
      </c>
      <c r="H1921" s="70"/>
      <c r="I1921" t="s">
        <v>2611</v>
      </c>
      <c r="J1921" t="str">
        <f>IF($I1921="","",_xlfn.LET(_xlpm.x,VLOOKUP($I1921,'taxon-match_2026-08-31'!$A$2:$N$122,6,FALSE),IF(_xlpm.x=0,"",_xlpm.x)))</f>
        <v/>
      </c>
      <c r="K1921" t="str">
        <f>IF($I1921="","",_xlfn.LET(_xlpm.x,VLOOKUP($I1921,'taxon-match_2026-08-31'!$A$2:$N$122,4,FALSE),IF(_xlpm.x=0,"",_xlpm.x)))</f>
        <v/>
      </c>
      <c r="L1921" t="str">
        <f>IF($I1921="","",_xlfn.LET(_xlpm.x,VLOOKUP($I1921,'taxon-match_2026-08-31'!$A$2:$N$122,7,FALSE),IF(_xlpm.x=0,"",_xlpm.x)))</f>
        <v/>
      </c>
      <c r="M1921" t="str">
        <f>IF($I1921="","",_xlfn.LET(_xlpm.x,VLOOKUP($I1921,'taxon-match_2026-08-31'!$A$2:$N$122,8,FALSE),IF(_xlpm.x=0,"",_xlpm.x)))</f>
        <v/>
      </c>
      <c r="N1921" t="str">
        <f>IF($I1921="","",_xlfn.LET(_xlpm.x,VLOOKUP($I1921,'taxon-match_2026-08-31'!$A$2:$N$122,9,FALSE),IF(_xlpm.x=0,"",_xlpm.x)))</f>
        <v/>
      </c>
      <c r="O1921" t="str">
        <f>IF($I1921="","",_xlfn.LET(_xlpm.x,VLOOKUP($I1921,'taxon-match_2026-08-31'!$A$2:$N$122,10,FALSE),IF(_xlpm.x=0,"",_xlpm.x)))</f>
        <v/>
      </c>
      <c r="P1921" t="str">
        <f>IF($I1921="","",_xlfn.LET(_xlpm.x,VLOOKUP($I1921,'taxon-match_2026-08-31'!$A$2:$N$122,11,FALSE),IF(_xlpm.x=0,"",_xlpm.x)))</f>
        <v/>
      </c>
      <c r="Q1921" t="str">
        <f>IF($I1921="","",_xlfn.LET(_xlpm.x,VLOOKUP($I1921,'taxon-match_2026-08-31'!$A$2:$N$122,12,FALSE),IF(_xlpm.x=0,"",_xlpm.x)))</f>
        <v/>
      </c>
      <c r="R1921" t="str">
        <f>IF($I1921="","",_xlfn.LET(_xlpm.x,VLOOKUP($I1921,'taxon-match_2026-08-31'!$A$2:$N$122,14,FALSE),IF(_xlpm.x=0,"",_xlpm.x)))</f>
        <v/>
      </c>
      <c r="T1921" s="69" t="s">
        <v>62</v>
      </c>
      <c r="U1921" s="69" t="s">
        <v>60</v>
      </c>
      <c r="X1921" t="str">
        <f>IF(T1921="","",_xlfn.LET(_xlpm.x,VLOOKUP(T1921,'Drop-down_menus'!$F$2:$G$16,2,FALSE),IF(_xlpm.x=0,"",_xlpm.x)))</f>
        <v>https://orcid.org/0000-0003-3696-4445</v>
      </c>
      <c r="Y1921" t="str">
        <f>IF(U1921="","",_xlfn.LET(_xlpm.x,VLOOKUP(U1921,'Drop-down_menus'!$F$2:$G$16,2,FALSE),IF(_xlpm.x=0,"",_xlpm.x)))</f>
        <v>https://orcid.org/0000-0002-9708-1761</v>
      </c>
      <c r="Z1921" t="str">
        <f>IF(V1921="","",_xlfn.LET(_xlpm.x,VLOOKUP(V1921,'Drop-down_menus'!$F$2:$G$16,2,FALSE),IF(_xlpm.x=0,"",_xlpm.x)))</f>
        <v/>
      </c>
      <c r="AA1921" t="str">
        <f>IF(W1921="","",_xlfn.LET(_xlpm.x,VLOOKUP(W1921,'Drop-down_menus'!$F$2:$G$16,2,FALSE),IF(_xlpm.x=0,"",_xlpm.x)))</f>
        <v/>
      </c>
      <c r="AB1921" t="s">
        <v>866</v>
      </c>
      <c r="AE1921" t="s">
        <v>867</v>
      </c>
      <c r="AH1921" s="2" t="s">
        <v>885</v>
      </c>
    </row>
    <row r="1922" spans="1:34" ht="15" hidden="1" x14ac:dyDescent="0.2">
      <c r="A1922" s="2" t="s">
        <v>441</v>
      </c>
      <c r="B1922">
        <v>5395</v>
      </c>
      <c r="C1922">
        <v>2575</v>
      </c>
      <c r="D1922" s="69" t="s">
        <v>700</v>
      </c>
      <c r="F1922" s="70"/>
      <c r="G1922" s="70">
        <v>1</v>
      </c>
      <c r="H1922" s="70"/>
      <c r="I1922" t="s">
        <v>2611</v>
      </c>
      <c r="J1922" t="str">
        <f>IF($I1922="","",_xlfn.LET(_xlpm.x,VLOOKUP($I1922,'taxon-match_2026-08-31'!$A$2:$N$122,6,FALSE),IF(_xlpm.x=0,"",_xlpm.x)))</f>
        <v/>
      </c>
      <c r="K1922" t="str">
        <f>IF($I1922="","",_xlfn.LET(_xlpm.x,VLOOKUP($I1922,'taxon-match_2026-08-31'!$A$2:$N$122,4,FALSE),IF(_xlpm.x=0,"",_xlpm.x)))</f>
        <v/>
      </c>
      <c r="L1922" t="str">
        <f>IF($I1922="","",_xlfn.LET(_xlpm.x,VLOOKUP($I1922,'taxon-match_2026-08-31'!$A$2:$N$122,7,FALSE),IF(_xlpm.x=0,"",_xlpm.x)))</f>
        <v/>
      </c>
      <c r="M1922" t="str">
        <f>IF($I1922="","",_xlfn.LET(_xlpm.x,VLOOKUP($I1922,'taxon-match_2026-08-31'!$A$2:$N$122,8,FALSE),IF(_xlpm.x=0,"",_xlpm.x)))</f>
        <v/>
      </c>
      <c r="N1922" t="str">
        <f>IF($I1922="","",_xlfn.LET(_xlpm.x,VLOOKUP($I1922,'taxon-match_2026-08-31'!$A$2:$N$122,9,FALSE),IF(_xlpm.x=0,"",_xlpm.x)))</f>
        <v/>
      </c>
      <c r="O1922" t="str">
        <f>IF($I1922="","",_xlfn.LET(_xlpm.x,VLOOKUP($I1922,'taxon-match_2026-08-31'!$A$2:$N$122,10,FALSE),IF(_xlpm.x=0,"",_xlpm.x)))</f>
        <v/>
      </c>
      <c r="P1922" t="str">
        <f>IF($I1922="","",_xlfn.LET(_xlpm.x,VLOOKUP($I1922,'taxon-match_2026-08-31'!$A$2:$N$122,11,FALSE),IF(_xlpm.x=0,"",_xlpm.x)))</f>
        <v/>
      </c>
      <c r="Q1922" t="str">
        <f>IF($I1922="","",_xlfn.LET(_xlpm.x,VLOOKUP($I1922,'taxon-match_2026-08-31'!$A$2:$N$122,12,FALSE),IF(_xlpm.x=0,"",_xlpm.x)))</f>
        <v/>
      </c>
      <c r="R1922" t="str">
        <f>IF($I1922="","",_xlfn.LET(_xlpm.x,VLOOKUP($I1922,'taxon-match_2026-08-31'!$A$2:$N$122,14,FALSE),IF(_xlpm.x=0,"",_xlpm.x)))</f>
        <v/>
      </c>
      <c r="T1922" s="69" t="s">
        <v>62</v>
      </c>
      <c r="U1922" s="69" t="s">
        <v>60</v>
      </c>
      <c r="X1922" t="str">
        <f>IF(T1922="","",_xlfn.LET(_xlpm.x,VLOOKUP(T1922,'Drop-down_menus'!$F$2:$G$16,2,FALSE),IF(_xlpm.x=0,"",_xlpm.x)))</f>
        <v>https://orcid.org/0000-0003-3696-4445</v>
      </c>
      <c r="Y1922" t="str">
        <f>IF(U1922="","",_xlfn.LET(_xlpm.x,VLOOKUP(U1922,'Drop-down_menus'!$F$2:$G$16,2,FALSE),IF(_xlpm.x=0,"",_xlpm.x)))</f>
        <v>https://orcid.org/0000-0002-9708-1761</v>
      </c>
      <c r="Z1922" t="str">
        <f>IF(V1922="","",_xlfn.LET(_xlpm.x,VLOOKUP(V1922,'Drop-down_menus'!$F$2:$G$16,2,FALSE),IF(_xlpm.x=0,"",_xlpm.x)))</f>
        <v/>
      </c>
      <c r="AA1922" t="str">
        <f>IF(W1922="","",_xlfn.LET(_xlpm.x,VLOOKUP(W1922,'Drop-down_menus'!$F$2:$G$16,2,FALSE),IF(_xlpm.x=0,"",_xlpm.x)))</f>
        <v/>
      </c>
      <c r="AB1922" t="s">
        <v>866</v>
      </c>
      <c r="AE1922" t="s">
        <v>867</v>
      </c>
      <c r="AH1922" s="2" t="s">
        <v>885</v>
      </c>
    </row>
    <row r="1923" spans="1:34" ht="15" hidden="1" x14ac:dyDescent="0.2">
      <c r="A1923" s="2" t="s">
        <v>441</v>
      </c>
      <c r="B1923">
        <v>5396</v>
      </c>
      <c r="C1923">
        <v>2576</v>
      </c>
      <c r="D1923" s="69" t="s">
        <v>700</v>
      </c>
      <c r="F1923" s="70"/>
      <c r="G1923" s="70">
        <v>1</v>
      </c>
      <c r="H1923" s="70"/>
      <c r="I1923" t="s">
        <v>2611</v>
      </c>
      <c r="J1923" t="str">
        <f>IF($I1923="","",_xlfn.LET(_xlpm.x,VLOOKUP($I1923,'taxon-match_2026-08-31'!$A$2:$N$122,6,FALSE),IF(_xlpm.x=0,"",_xlpm.x)))</f>
        <v/>
      </c>
      <c r="K1923" t="str">
        <f>IF($I1923="","",_xlfn.LET(_xlpm.x,VLOOKUP($I1923,'taxon-match_2026-08-31'!$A$2:$N$122,4,FALSE),IF(_xlpm.x=0,"",_xlpm.x)))</f>
        <v/>
      </c>
      <c r="L1923" t="str">
        <f>IF($I1923="","",_xlfn.LET(_xlpm.x,VLOOKUP($I1923,'taxon-match_2026-08-31'!$A$2:$N$122,7,FALSE),IF(_xlpm.x=0,"",_xlpm.x)))</f>
        <v/>
      </c>
      <c r="M1923" t="str">
        <f>IF($I1923="","",_xlfn.LET(_xlpm.x,VLOOKUP($I1923,'taxon-match_2026-08-31'!$A$2:$N$122,8,FALSE),IF(_xlpm.x=0,"",_xlpm.x)))</f>
        <v/>
      </c>
      <c r="N1923" t="str">
        <f>IF($I1923="","",_xlfn.LET(_xlpm.x,VLOOKUP($I1923,'taxon-match_2026-08-31'!$A$2:$N$122,9,FALSE),IF(_xlpm.x=0,"",_xlpm.x)))</f>
        <v/>
      </c>
      <c r="O1923" t="str">
        <f>IF($I1923="","",_xlfn.LET(_xlpm.x,VLOOKUP($I1923,'taxon-match_2026-08-31'!$A$2:$N$122,10,FALSE),IF(_xlpm.x=0,"",_xlpm.x)))</f>
        <v/>
      </c>
      <c r="P1923" t="str">
        <f>IF($I1923="","",_xlfn.LET(_xlpm.x,VLOOKUP($I1923,'taxon-match_2026-08-31'!$A$2:$N$122,11,FALSE),IF(_xlpm.x=0,"",_xlpm.x)))</f>
        <v/>
      </c>
      <c r="Q1923" t="str">
        <f>IF($I1923="","",_xlfn.LET(_xlpm.x,VLOOKUP($I1923,'taxon-match_2026-08-31'!$A$2:$N$122,12,FALSE),IF(_xlpm.x=0,"",_xlpm.x)))</f>
        <v/>
      </c>
      <c r="R1923" t="str">
        <f>IF($I1923="","",_xlfn.LET(_xlpm.x,VLOOKUP($I1923,'taxon-match_2026-08-31'!$A$2:$N$122,14,FALSE),IF(_xlpm.x=0,"",_xlpm.x)))</f>
        <v/>
      </c>
      <c r="T1923" s="69" t="s">
        <v>62</v>
      </c>
      <c r="U1923" s="69" t="s">
        <v>60</v>
      </c>
      <c r="X1923" t="str">
        <f>IF(T1923="","",_xlfn.LET(_xlpm.x,VLOOKUP(T1923,'Drop-down_menus'!$F$2:$G$16,2,FALSE),IF(_xlpm.x=0,"",_xlpm.x)))</f>
        <v>https://orcid.org/0000-0003-3696-4445</v>
      </c>
      <c r="Y1923" t="str">
        <f>IF(U1923="","",_xlfn.LET(_xlpm.x,VLOOKUP(U1923,'Drop-down_menus'!$F$2:$G$16,2,FALSE),IF(_xlpm.x=0,"",_xlpm.x)))</f>
        <v>https://orcid.org/0000-0002-9708-1761</v>
      </c>
      <c r="Z1923" t="str">
        <f>IF(V1923="","",_xlfn.LET(_xlpm.x,VLOOKUP(V1923,'Drop-down_menus'!$F$2:$G$16,2,FALSE),IF(_xlpm.x=0,"",_xlpm.x)))</f>
        <v/>
      </c>
      <c r="AA1923" t="str">
        <f>IF(W1923="","",_xlfn.LET(_xlpm.x,VLOOKUP(W1923,'Drop-down_menus'!$F$2:$G$16,2,FALSE),IF(_xlpm.x=0,"",_xlpm.x)))</f>
        <v/>
      </c>
      <c r="AB1923" t="s">
        <v>866</v>
      </c>
      <c r="AE1923" t="s">
        <v>867</v>
      </c>
      <c r="AH1923" s="2" t="s">
        <v>885</v>
      </c>
    </row>
    <row r="1924" spans="1:34" ht="15" hidden="1" x14ac:dyDescent="0.2">
      <c r="A1924" s="2" t="s">
        <v>441</v>
      </c>
      <c r="B1924">
        <v>5397</v>
      </c>
      <c r="C1924">
        <v>2577</v>
      </c>
      <c r="D1924" s="69" t="s">
        <v>700</v>
      </c>
      <c r="F1924" s="70"/>
      <c r="G1924" s="70">
        <v>1</v>
      </c>
      <c r="H1924" s="70"/>
      <c r="I1924" t="s">
        <v>2611</v>
      </c>
      <c r="J1924" t="str">
        <f>IF($I1924="","",_xlfn.LET(_xlpm.x,VLOOKUP($I1924,'taxon-match_2026-08-31'!$A$2:$N$122,6,FALSE),IF(_xlpm.x=0,"",_xlpm.x)))</f>
        <v/>
      </c>
      <c r="K1924" t="str">
        <f>IF($I1924="","",_xlfn.LET(_xlpm.x,VLOOKUP($I1924,'taxon-match_2026-08-31'!$A$2:$N$122,4,FALSE),IF(_xlpm.x=0,"",_xlpm.x)))</f>
        <v/>
      </c>
      <c r="L1924" t="str">
        <f>IF($I1924="","",_xlfn.LET(_xlpm.x,VLOOKUP($I1924,'taxon-match_2026-08-31'!$A$2:$N$122,7,FALSE),IF(_xlpm.x=0,"",_xlpm.x)))</f>
        <v/>
      </c>
      <c r="M1924" t="str">
        <f>IF($I1924="","",_xlfn.LET(_xlpm.x,VLOOKUP($I1924,'taxon-match_2026-08-31'!$A$2:$N$122,8,FALSE),IF(_xlpm.x=0,"",_xlpm.x)))</f>
        <v/>
      </c>
      <c r="N1924" t="str">
        <f>IF($I1924="","",_xlfn.LET(_xlpm.x,VLOOKUP($I1924,'taxon-match_2026-08-31'!$A$2:$N$122,9,FALSE),IF(_xlpm.x=0,"",_xlpm.x)))</f>
        <v/>
      </c>
      <c r="O1924" t="str">
        <f>IF($I1924="","",_xlfn.LET(_xlpm.x,VLOOKUP($I1924,'taxon-match_2026-08-31'!$A$2:$N$122,10,FALSE),IF(_xlpm.x=0,"",_xlpm.x)))</f>
        <v/>
      </c>
      <c r="P1924" t="str">
        <f>IF($I1924="","",_xlfn.LET(_xlpm.x,VLOOKUP($I1924,'taxon-match_2026-08-31'!$A$2:$N$122,11,FALSE),IF(_xlpm.x=0,"",_xlpm.x)))</f>
        <v/>
      </c>
      <c r="Q1924" t="str">
        <f>IF($I1924="","",_xlfn.LET(_xlpm.x,VLOOKUP($I1924,'taxon-match_2026-08-31'!$A$2:$N$122,12,FALSE),IF(_xlpm.x=0,"",_xlpm.x)))</f>
        <v/>
      </c>
      <c r="R1924" t="str">
        <f>IF($I1924="","",_xlfn.LET(_xlpm.x,VLOOKUP($I1924,'taxon-match_2026-08-31'!$A$2:$N$122,14,FALSE),IF(_xlpm.x=0,"",_xlpm.x)))</f>
        <v/>
      </c>
      <c r="T1924" s="69" t="s">
        <v>62</v>
      </c>
      <c r="U1924" s="69" t="s">
        <v>60</v>
      </c>
      <c r="X1924" t="str">
        <f>IF(T1924="","",_xlfn.LET(_xlpm.x,VLOOKUP(T1924,'Drop-down_menus'!$F$2:$G$16,2,FALSE),IF(_xlpm.x=0,"",_xlpm.x)))</f>
        <v>https://orcid.org/0000-0003-3696-4445</v>
      </c>
      <c r="Y1924" t="str">
        <f>IF(U1924="","",_xlfn.LET(_xlpm.x,VLOOKUP(U1924,'Drop-down_menus'!$F$2:$G$16,2,FALSE),IF(_xlpm.x=0,"",_xlpm.x)))</f>
        <v>https://orcid.org/0000-0002-9708-1761</v>
      </c>
      <c r="Z1924" t="str">
        <f>IF(V1924="","",_xlfn.LET(_xlpm.x,VLOOKUP(V1924,'Drop-down_menus'!$F$2:$G$16,2,FALSE),IF(_xlpm.x=0,"",_xlpm.x)))</f>
        <v/>
      </c>
      <c r="AA1924" t="str">
        <f>IF(W1924="","",_xlfn.LET(_xlpm.x,VLOOKUP(W1924,'Drop-down_menus'!$F$2:$G$16,2,FALSE),IF(_xlpm.x=0,"",_xlpm.x)))</f>
        <v/>
      </c>
      <c r="AB1924" t="s">
        <v>866</v>
      </c>
      <c r="AE1924" t="s">
        <v>867</v>
      </c>
      <c r="AH1924" s="2" t="s">
        <v>885</v>
      </c>
    </row>
    <row r="1925" spans="1:34" ht="15" hidden="1" x14ac:dyDescent="0.2">
      <c r="A1925" s="2" t="s">
        <v>441</v>
      </c>
      <c r="B1925">
        <v>5411</v>
      </c>
      <c r="C1925">
        <v>3367</v>
      </c>
      <c r="D1925" s="69" t="s">
        <v>700</v>
      </c>
      <c r="F1925" s="70"/>
      <c r="G1925" s="70">
        <v>1</v>
      </c>
      <c r="H1925" s="70"/>
      <c r="I1925" t="s">
        <v>2611</v>
      </c>
      <c r="J1925" t="str">
        <f>IF($I1925="","",_xlfn.LET(_xlpm.x,VLOOKUP($I1925,'taxon-match_2026-08-31'!$A$2:$N$122,6,FALSE),IF(_xlpm.x=0,"",_xlpm.x)))</f>
        <v/>
      </c>
      <c r="K1925" t="str">
        <f>IF($I1925="","",_xlfn.LET(_xlpm.x,VLOOKUP($I1925,'taxon-match_2026-08-31'!$A$2:$N$122,4,FALSE),IF(_xlpm.x=0,"",_xlpm.x)))</f>
        <v/>
      </c>
      <c r="L1925" t="str">
        <f>IF($I1925="","",_xlfn.LET(_xlpm.x,VLOOKUP($I1925,'taxon-match_2026-08-31'!$A$2:$N$122,7,FALSE),IF(_xlpm.x=0,"",_xlpm.x)))</f>
        <v/>
      </c>
      <c r="M1925" t="str">
        <f>IF($I1925="","",_xlfn.LET(_xlpm.x,VLOOKUP($I1925,'taxon-match_2026-08-31'!$A$2:$N$122,8,FALSE),IF(_xlpm.x=0,"",_xlpm.x)))</f>
        <v/>
      </c>
      <c r="N1925" t="str">
        <f>IF($I1925="","",_xlfn.LET(_xlpm.x,VLOOKUP($I1925,'taxon-match_2026-08-31'!$A$2:$N$122,9,FALSE),IF(_xlpm.x=0,"",_xlpm.x)))</f>
        <v/>
      </c>
      <c r="O1925" t="str">
        <f>IF($I1925="","",_xlfn.LET(_xlpm.x,VLOOKUP($I1925,'taxon-match_2026-08-31'!$A$2:$N$122,10,FALSE),IF(_xlpm.x=0,"",_xlpm.x)))</f>
        <v/>
      </c>
      <c r="P1925" t="str">
        <f>IF($I1925="","",_xlfn.LET(_xlpm.x,VLOOKUP($I1925,'taxon-match_2026-08-31'!$A$2:$N$122,11,FALSE),IF(_xlpm.x=0,"",_xlpm.x)))</f>
        <v/>
      </c>
      <c r="Q1925" t="str">
        <f>IF($I1925="","",_xlfn.LET(_xlpm.x,VLOOKUP($I1925,'taxon-match_2026-08-31'!$A$2:$N$122,12,FALSE),IF(_xlpm.x=0,"",_xlpm.x)))</f>
        <v/>
      </c>
      <c r="R1925" t="str">
        <f>IF($I1925="","",_xlfn.LET(_xlpm.x,VLOOKUP($I1925,'taxon-match_2026-08-31'!$A$2:$N$122,14,FALSE),IF(_xlpm.x=0,"",_xlpm.x)))</f>
        <v/>
      </c>
      <c r="T1925" s="69" t="s">
        <v>62</v>
      </c>
      <c r="U1925" s="69" t="s">
        <v>60</v>
      </c>
      <c r="X1925" t="str">
        <f>IF(T1925="","",_xlfn.LET(_xlpm.x,VLOOKUP(T1925,'Drop-down_menus'!$F$2:$G$16,2,FALSE),IF(_xlpm.x=0,"",_xlpm.x)))</f>
        <v>https://orcid.org/0000-0003-3696-4445</v>
      </c>
      <c r="Y1925" t="str">
        <f>IF(U1925="","",_xlfn.LET(_xlpm.x,VLOOKUP(U1925,'Drop-down_menus'!$F$2:$G$16,2,FALSE),IF(_xlpm.x=0,"",_xlpm.x)))</f>
        <v>https://orcid.org/0000-0002-9708-1761</v>
      </c>
      <c r="Z1925" t="str">
        <f>IF(V1925="","",_xlfn.LET(_xlpm.x,VLOOKUP(V1925,'Drop-down_menus'!$F$2:$G$16,2,FALSE),IF(_xlpm.x=0,"",_xlpm.x)))</f>
        <v/>
      </c>
      <c r="AA1925" t="str">
        <f>IF(W1925="","",_xlfn.LET(_xlpm.x,VLOOKUP(W1925,'Drop-down_menus'!$F$2:$G$16,2,FALSE),IF(_xlpm.x=0,"",_xlpm.x)))</f>
        <v/>
      </c>
      <c r="AB1925" t="s">
        <v>866</v>
      </c>
      <c r="AE1925" t="s">
        <v>867</v>
      </c>
      <c r="AH1925" s="2" t="s">
        <v>885</v>
      </c>
    </row>
    <row r="1926" spans="1:34" ht="15" hidden="1" x14ac:dyDescent="0.2">
      <c r="A1926" s="2" t="s">
        <v>475</v>
      </c>
      <c r="B1926">
        <v>5617</v>
      </c>
      <c r="C1926">
        <v>3368</v>
      </c>
      <c r="D1926" s="69" t="s">
        <v>700</v>
      </c>
      <c r="F1926" s="70"/>
      <c r="G1926" s="70">
        <v>1</v>
      </c>
      <c r="H1926" s="70"/>
      <c r="I1926" t="s">
        <v>2611</v>
      </c>
      <c r="J1926" t="str">
        <f>IF($I1926="","",_xlfn.LET(_xlpm.x,VLOOKUP($I1926,'taxon-match_2026-08-31'!$A$2:$N$122,6,FALSE),IF(_xlpm.x=0,"",_xlpm.x)))</f>
        <v/>
      </c>
      <c r="K1926" t="str">
        <f>IF($I1926="","",_xlfn.LET(_xlpm.x,VLOOKUP($I1926,'taxon-match_2026-08-31'!$A$2:$N$122,4,FALSE),IF(_xlpm.x=0,"",_xlpm.x)))</f>
        <v/>
      </c>
      <c r="L1926" t="str">
        <f>IF($I1926="","",_xlfn.LET(_xlpm.x,VLOOKUP($I1926,'taxon-match_2026-08-31'!$A$2:$N$122,7,FALSE),IF(_xlpm.x=0,"",_xlpm.x)))</f>
        <v/>
      </c>
      <c r="M1926" t="str">
        <f>IF($I1926="","",_xlfn.LET(_xlpm.x,VLOOKUP($I1926,'taxon-match_2026-08-31'!$A$2:$N$122,8,FALSE),IF(_xlpm.x=0,"",_xlpm.x)))</f>
        <v/>
      </c>
      <c r="N1926" t="str">
        <f>IF($I1926="","",_xlfn.LET(_xlpm.x,VLOOKUP($I1926,'taxon-match_2026-08-31'!$A$2:$N$122,9,FALSE),IF(_xlpm.x=0,"",_xlpm.x)))</f>
        <v/>
      </c>
      <c r="O1926" t="str">
        <f>IF($I1926="","",_xlfn.LET(_xlpm.x,VLOOKUP($I1926,'taxon-match_2026-08-31'!$A$2:$N$122,10,FALSE),IF(_xlpm.x=0,"",_xlpm.x)))</f>
        <v/>
      </c>
      <c r="P1926" t="str">
        <f>IF($I1926="","",_xlfn.LET(_xlpm.x,VLOOKUP($I1926,'taxon-match_2026-08-31'!$A$2:$N$122,11,FALSE),IF(_xlpm.x=0,"",_xlpm.x)))</f>
        <v/>
      </c>
      <c r="Q1926" t="str">
        <f>IF($I1926="","",_xlfn.LET(_xlpm.x,VLOOKUP($I1926,'taxon-match_2026-08-31'!$A$2:$N$122,12,FALSE),IF(_xlpm.x=0,"",_xlpm.x)))</f>
        <v/>
      </c>
      <c r="R1926" t="str">
        <f>IF($I1926="","",_xlfn.LET(_xlpm.x,VLOOKUP($I1926,'taxon-match_2026-08-31'!$A$2:$N$122,14,FALSE),IF(_xlpm.x=0,"",_xlpm.x)))</f>
        <v/>
      </c>
      <c r="T1926" s="69" t="s">
        <v>62</v>
      </c>
      <c r="U1926" s="69" t="s">
        <v>60</v>
      </c>
      <c r="X1926" t="str">
        <f>IF(T1926="","",_xlfn.LET(_xlpm.x,VLOOKUP(T1926,'Drop-down_menus'!$F$2:$G$16,2,FALSE),IF(_xlpm.x=0,"",_xlpm.x)))</f>
        <v>https://orcid.org/0000-0003-3696-4445</v>
      </c>
      <c r="Y1926" t="str">
        <f>IF(U1926="","",_xlfn.LET(_xlpm.x,VLOOKUP(U1926,'Drop-down_menus'!$F$2:$G$16,2,FALSE),IF(_xlpm.x=0,"",_xlpm.x)))</f>
        <v>https://orcid.org/0000-0002-9708-1761</v>
      </c>
      <c r="Z1926" t="str">
        <f>IF(V1926="","",_xlfn.LET(_xlpm.x,VLOOKUP(V1926,'Drop-down_menus'!$F$2:$G$16,2,FALSE),IF(_xlpm.x=0,"",_xlpm.x)))</f>
        <v/>
      </c>
      <c r="AA1926" t="str">
        <f>IF(W1926="","",_xlfn.LET(_xlpm.x,VLOOKUP(W1926,'Drop-down_menus'!$F$2:$G$16,2,FALSE),IF(_xlpm.x=0,"",_xlpm.x)))</f>
        <v/>
      </c>
      <c r="AB1926" t="s">
        <v>866</v>
      </c>
      <c r="AE1926" t="s">
        <v>867</v>
      </c>
      <c r="AH1926" s="2" t="s">
        <v>885</v>
      </c>
    </row>
    <row r="1927" spans="1:34" ht="15" hidden="1" x14ac:dyDescent="0.2">
      <c r="A1927" s="2" t="s">
        <v>475</v>
      </c>
      <c r="B1927">
        <v>5618</v>
      </c>
      <c r="C1927">
        <v>3384</v>
      </c>
      <c r="D1927" s="69" t="s">
        <v>700</v>
      </c>
      <c r="F1927" s="70"/>
      <c r="G1927" s="70">
        <v>1</v>
      </c>
      <c r="H1927" s="70"/>
      <c r="I1927" t="s">
        <v>2611</v>
      </c>
      <c r="J1927" t="str">
        <f>IF($I1927="","",_xlfn.LET(_xlpm.x,VLOOKUP($I1927,'taxon-match_2026-08-31'!$A$2:$N$122,6,FALSE),IF(_xlpm.x=0,"",_xlpm.x)))</f>
        <v/>
      </c>
      <c r="K1927" t="str">
        <f>IF($I1927="","",_xlfn.LET(_xlpm.x,VLOOKUP($I1927,'taxon-match_2026-08-31'!$A$2:$N$122,4,FALSE),IF(_xlpm.x=0,"",_xlpm.x)))</f>
        <v/>
      </c>
      <c r="L1927" t="str">
        <f>IF($I1927="","",_xlfn.LET(_xlpm.x,VLOOKUP($I1927,'taxon-match_2026-08-31'!$A$2:$N$122,7,FALSE),IF(_xlpm.x=0,"",_xlpm.x)))</f>
        <v/>
      </c>
      <c r="M1927" t="str">
        <f>IF($I1927="","",_xlfn.LET(_xlpm.x,VLOOKUP($I1927,'taxon-match_2026-08-31'!$A$2:$N$122,8,FALSE),IF(_xlpm.x=0,"",_xlpm.x)))</f>
        <v/>
      </c>
      <c r="N1927" t="str">
        <f>IF($I1927="","",_xlfn.LET(_xlpm.x,VLOOKUP($I1927,'taxon-match_2026-08-31'!$A$2:$N$122,9,FALSE),IF(_xlpm.x=0,"",_xlpm.x)))</f>
        <v/>
      </c>
      <c r="O1927" t="str">
        <f>IF($I1927="","",_xlfn.LET(_xlpm.x,VLOOKUP($I1927,'taxon-match_2026-08-31'!$A$2:$N$122,10,FALSE),IF(_xlpm.x=0,"",_xlpm.x)))</f>
        <v/>
      </c>
      <c r="P1927" t="str">
        <f>IF($I1927="","",_xlfn.LET(_xlpm.x,VLOOKUP($I1927,'taxon-match_2026-08-31'!$A$2:$N$122,11,FALSE),IF(_xlpm.x=0,"",_xlpm.x)))</f>
        <v/>
      </c>
      <c r="Q1927" t="str">
        <f>IF($I1927="","",_xlfn.LET(_xlpm.x,VLOOKUP($I1927,'taxon-match_2026-08-31'!$A$2:$N$122,12,FALSE),IF(_xlpm.x=0,"",_xlpm.x)))</f>
        <v/>
      </c>
      <c r="R1927" t="str">
        <f>IF($I1927="","",_xlfn.LET(_xlpm.x,VLOOKUP($I1927,'taxon-match_2026-08-31'!$A$2:$N$122,14,FALSE),IF(_xlpm.x=0,"",_xlpm.x)))</f>
        <v/>
      </c>
      <c r="T1927" s="69" t="s">
        <v>62</v>
      </c>
      <c r="U1927" s="69" t="s">
        <v>60</v>
      </c>
      <c r="X1927" t="str">
        <f>IF(T1927="","",_xlfn.LET(_xlpm.x,VLOOKUP(T1927,'Drop-down_menus'!$F$2:$G$16,2,FALSE),IF(_xlpm.x=0,"",_xlpm.x)))</f>
        <v>https://orcid.org/0000-0003-3696-4445</v>
      </c>
      <c r="Y1927" t="str">
        <f>IF(U1927="","",_xlfn.LET(_xlpm.x,VLOOKUP(U1927,'Drop-down_menus'!$F$2:$G$16,2,FALSE),IF(_xlpm.x=0,"",_xlpm.x)))</f>
        <v>https://orcid.org/0000-0002-9708-1761</v>
      </c>
      <c r="Z1927" t="str">
        <f>IF(V1927="","",_xlfn.LET(_xlpm.x,VLOOKUP(V1927,'Drop-down_menus'!$F$2:$G$16,2,FALSE),IF(_xlpm.x=0,"",_xlpm.x)))</f>
        <v/>
      </c>
      <c r="AA1927" t="str">
        <f>IF(W1927="","",_xlfn.LET(_xlpm.x,VLOOKUP(W1927,'Drop-down_menus'!$F$2:$G$16,2,FALSE),IF(_xlpm.x=0,"",_xlpm.x)))</f>
        <v/>
      </c>
      <c r="AB1927" t="s">
        <v>866</v>
      </c>
      <c r="AE1927" t="s">
        <v>867</v>
      </c>
      <c r="AH1927" s="2" t="s">
        <v>885</v>
      </c>
    </row>
    <row r="1928" spans="1:34" ht="15" hidden="1" x14ac:dyDescent="0.2">
      <c r="A1928" s="2" t="s">
        <v>475</v>
      </c>
      <c r="B1928">
        <v>5619</v>
      </c>
      <c r="C1928">
        <v>3414</v>
      </c>
      <c r="D1928" s="69" t="s">
        <v>700</v>
      </c>
      <c r="F1928" s="70"/>
      <c r="G1928" s="70">
        <v>1</v>
      </c>
      <c r="H1928" s="70"/>
      <c r="I1928" t="s">
        <v>2611</v>
      </c>
      <c r="J1928" t="str">
        <f>IF($I1928="","",_xlfn.LET(_xlpm.x,VLOOKUP($I1928,'taxon-match_2026-08-31'!$A$2:$N$122,6,FALSE),IF(_xlpm.x=0,"",_xlpm.x)))</f>
        <v/>
      </c>
      <c r="K1928" t="str">
        <f>IF($I1928="","",_xlfn.LET(_xlpm.x,VLOOKUP($I1928,'taxon-match_2026-08-31'!$A$2:$N$122,4,FALSE),IF(_xlpm.x=0,"",_xlpm.x)))</f>
        <v/>
      </c>
      <c r="L1928" t="str">
        <f>IF($I1928="","",_xlfn.LET(_xlpm.x,VLOOKUP($I1928,'taxon-match_2026-08-31'!$A$2:$N$122,7,FALSE),IF(_xlpm.x=0,"",_xlpm.x)))</f>
        <v/>
      </c>
      <c r="M1928" t="str">
        <f>IF($I1928="","",_xlfn.LET(_xlpm.x,VLOOKUP($I1928,'taxon-match_2026-08-31'!$A$2:$N$122,8,FALSE),IF(_xlpm.x=0,"",_xlpm.x)))</f>
        <v/>
      </c>
      <c r="N1928" t="str">
        <f>IF($I1928="","",_xlfn.LET(_xlpm.x,VLOOKUP($I1928,'taxon-match_2026-08-31'!$A$2:$N$122,9,FALSE),IF(_xlpm.x=0,"",_xlpm.x)))</f>
        <v/>
      </c>
      <c r="O1928" t="str">
        <f>IF($I1928="","",_xlfn.LET(_xlpm.x,VLOOKUP($I1928,'taxon-match_2026-08-31'!$A$2:$N$122,10,FALSE),IF(_xlpm.x=0,"",_xlpm.x)))</f>
        <v/>
      </c>
      <c r="P1928" t="str">
        <f>IF($I1928="","",_xlfn.LET(_xlpm.x,VLOOKUP($I1928,'taxon-match_2026-08-31'!$A$2:$N$122,11,FALSE),IF(_xlpm.x=0,"",_xlpm.x)))</f>
        <v/>
      </c>
      <c r="Q1928" t="str">
        <f>IF($I1928="","",_xlfn.LET(_xlpm.x,VLOOKUP($I1928,'taxon-match_2026-08-31'!$A$2:$N$122,12,FALSE),IF(_xlpm.x=0,"",_xlpm.x)))</f>
        <v/>
      </c>
      <c r="R1928" t="str">
        <f>IF($I1928="","",_xlfn.LET(_xlpm.x,VLOOKUP($I1928,'taxon-match_2026-08-31'!$A$2:$N$122,14,FALSE),IF(_xlpm.x=0,"",_xlpm.x)))</f>
        <v/>
      </c>
      <c r="T1928" s="69" t="s">
        <v>62</v>
      </c>
      <c r="U1928" s="69" t="s">
        <v>60</v>
      </c>
      <c r="X1928" t="str">
        <f>IF(T1928="","",_xlfn.LET(_xlpm.x,VLOOKUP(T1928,'Drop-down_menus'!$F$2:$G$16,2,FALSE),IF(_xlpm.x=0,"",_xlpm.x)))</f>
        <v>https://orcid.org/0000-0003-3696-4445</v>
      </c>
      <c r="Y1928" t="str">
        <f>IF(U1928="","",_xlfn.LET(_xlpm.x,VLOOKUP(U1928,'Drop-down_menus'!$F$2:$G$16,2,FALSE),IF(_xlpm.x=0,"",_xlpm.x)))</f>
        <v>https://orcid.org/0000-0002-9708-1761</v>
      </c>
      <c r="Z1928" t="str">
        <f>IF(V1928="","",_xlfn.LET(_xlpm.x,VLOOKUP(V1928,'Drop-down_menus'!$F$2:$G$16,2,FALSE),IF(_xlpm.x=0,"",_xlpm.x)))</f>
        <v/>
      </c>
      <c r="AA1928" t="str">
        <f>IF(W1928="","",_xlfn.LET(_xlpm.x,VLOOKUP(W1928,'Drop-down_menus'!$F$2:$G$16,2,FALSE),IF(_xlpm.x=0,"",_xlpm.x)))</f>
        <v/>
      </c>
      <c r="AB1928" t="s">
        <v>866</v>
      </c>
      <c r="AE1928" t="s">
        <v>867</v>
      </c>
      <c r="AH1928" s="2" t="s">
        <v>885</v>
      </c>
    </row>
    <row r="1929" spans="1:34" ht="15" hidden="1" x14ac:dyDescent="0.2">
      <c r="A1929" s="2" t="s">
        <v>475</v>
      </c>
      <c r="B1929">
        <v>5620</v>
      </c>
      <c r="C1929">
        <v>5118</v>
      </c>
      <c r="D1929" s="69" t="s">
        <v>700</v>
      </c>
      <c r="F1929" s="70"/>
      <c r="G1929" s="70">
        <v>1</v>
      </c>
      <c r="H1929" s="70"/>
      <c r="I1929" t="s">
        <v>2611</v>
      </c>
      <c r="J1929" t="str">
        <f>IF($I1929="","",_xlfn.LET(_xlpm.x,VLOOKUP($I1929,'taxon-match_2026-08-31'!$A$2:$N$122,6,FALSE),IF(_xlpm.x=0,"",_xlpm.x)))</f>
        <v/>
      </c>
      <c r="K1929" t="str">
        <f>IF($I1929="","",_xlfn.LET(_xlpm.x,VLOOKUP($I1929,'taxon-match_2026-08-31'!$A$2:$N$122,4,FALSE),IF(_xlpm.x=0,"",_xlpm.x)))</f>
        <v/>
      </c>
      <c r="L1929" t="str">
        <f>IF($I1929="","",_xlfn.LET(_xlpm.x,VLOOKUP($I1929,'taxon-match_2026-08-31'!$A$2:$N$122,7,FALSE),IF(_xlpm.x=0,"",_xlpm.x)))</f>
        <v/>
      </c>
      <c r="M1929" t="str">
        <f>IF($I1929="","",_xlfn.LET(_xlpm.x,VLOOKUP($I1929,'taxon-match_2026-08-31'!$A$2:$N$122,8,FALSE),IF(_xlpm.x=0,"",_xlpm.x)))</f>
        <v/>
      </c>
      <c r="N1929" t="str">
        <f>IF($I1929="","",_xlfn.LET(_xlpm.x,VLOOKUP($I1929,'taxon-match_2026-08-31'!$A$2:$N$122,9,FALSE),IF(_xlpm.x=0,"",_xlpm.x)))</f>
        <v/>
      </c>
      <c r="O1929" t="str">
        <f>IF($I1929="","",_xlfn.LET(_xlpm.x,VLOOKUP($I1929,'taxon-match_2026-08-31'!$A$2:$N$122,10,FALSE),IF(_xlpm.x=0,"",_xlpm.x)))</f>
        <v/>
      </c>
      <c r="P1929" t="str">
        <f>IF($I1929="","",_xlfn.LET(_xlpm.x,VLOOKUP($I1929,'taxon-match_2026-08-31'!$A$2:$N$122,11,FALSE),IF(_xlpm.x=0,"",_xlpm.x)))</f>
        <v/>
      </c>
      <c r="Q1929" t="str">
        <f>IF($I1929="","",_xlfn.LET(_xlpm.x,VLOOKUP($I1929,'taxon-match_2026-08-31'!$A$2:$N$122,12,FALSE),IF(_xlpm.x=0,"",_xlpm.x)))</f>
        <v/>
      </c>
      <c r="R1929" t="str">
        <f>IF($I1929="","",_xlfn.LET(_xlpm.x,VLOOKUP($I1929,'taxon-match_2026-08-31'!$A$2:$N$122,14,FALSE),IF(_xlpm.x=0,"",_xlpm.x)))</f>
        <v/>
      </c>
      <c r="T1929" s="69" t="s">
        <v>62</v>
      </c>
      <c r="U1929" s="69" t="s">
        <v>60</v>
      </c>
      <c r="X1929" t="str">
        <f>IF(T1929="","",_xlfn.LET(_xlpm.x,VLOOKUP(T1929,'Drop-down_menus'!$F$2:$G$16,2,FALSE),IF(_xlpm.x=0,"",_xlpm.x)))</f>
        <v>https://orcid.org/0000-0003-3696-4445</v>
      </c>
      <c r="Y1929" t="str">
        <f>IF(U1929="","",_xlfn.LET(_xlpm.x,VLOOKUP(U1929,'Drop-down_menus'!$F$2:$G$16,2,FALSE),IF(_xlpm.x=0,"",_xlpm.x)))</f>
        <v>https://orcid.org/0000-0002-9708-1761</v>
      </c>
      <c r="Z1929" t="str">
        <f>IF(V1929="","",_xlfn.LET(_xlpm.x,VLOOKUP(V1929,'Drop-down_menus'!$F$2:$G$16,2,FALSE),IF(_xlpm.x=0,"",_xlpm.x)))</f>
        <v/>
      </c>
      <c r="AA1929" t="str">
        <f>IF(W1929="","",_xlfn.LET(_xlpm.x,VLOOKUP(W1929,'Drop-down_menus'!$F$2:$G$16,2,FALSE),IF(_xlpm.x=0,"",_xlpm.x)))</f>
        <v/>
      </c>
      <c r="AB1929" t="s">
        <v>866</v>
      </c>
      <c r="AE1929" t="s">
        <v>867</v>
      </c>
      <c r="AH1929" s="2" t="s">
        <v>885</v>
      </c>
    </row>
    <row r="1930" spans="1:34" ht="15" hidden="1" x14ac:dyDescent="0.2">
      <c r="A1930" s="2" t="s">
        <v>475</v>
      </c>
      <c r="B1930">
        <v>5621</v>
      </c>
      <c r="C1930">
        <v>5119</v>
      </c>
      <c r="D1930" s="69" t="s">
        <v>700</v>
      </c>
      <c r="F1930" s="70"/>
      <c r="G1930" s="70">
        <v>1</v>
      </c>
      <c r="H1930" s="70"/>
      <c r="I1930" t="s">
        <v>2611</v>
      </c>
      <c r="J1930" t="str">
        <f>IF($I1930="","",_xlfn.LET(_xlpm.x,VLOOKUP($I1930,'taxon-match_2026-08-31'!$A$2:$N$122,6,FALSE),IF(_xlpm.x=0,"",_xlpm.x)))</f>
        <v/>
      </c>
      <c r="K1930" t="str">
        <f>IF($I1930="","",_xlfn.LET(_xlpm.x,VLOOKUP($I1930,'taxon-match_2026-08-31'!$A$2:$N$122,4,FALSE),IF(_xlpm.x=0,"",_xlpm.x)))</f>
        <v/>
      </c>
      <c r="L1930" t="str">
        <f>IF($I1930="","",_xlfn.LET(_xlpm.x,VLOOKUP($I1930,'taxon-match_2026-08-31'!$A$2:$N$122,7,FALSE),IF(_xlpm.x=0,"",_xlpm.x)))</f>
        <v/>
      </c>
      <c r="M1930" t="str">
        <f>IF($I1930="","",_xlfn.LET(_xlpm.x,VLOOKUP($I1930,'taxon-match_2026-08-31'!$A$2:$N$122,8,FALSE),IF(_xlpm.x=0,"",_xlpm.x)))</f>
        <v/>
      </c>
      <c r="N1930" t="str">
        <f>IF($I1930="","",_xlfn.LET(_xlpm.x,VLOOKUP($I1930,'taxon-match_2026-08-31'!$A$2:$N$122,9,FALSE),IF(_xlpm.x=0,"",_xlpm.x)))</f>
        <v/>
      </c>
      <c r="O1930" t="str">
        <f>IF($I1930="","",_xlfn.LET(_xlpm.x,VLOOKUP($I1930,'taxon-match_2026-08-31'!$A$2:$N$122,10,FALSE),IF(_xlpm.x=0,"",_xlpm.x)))</f>
        <v/>
      </c>
      <c r="P1930" t="str">
        <f>IF($I1930="","",_xlfn.LET(_xlpm.x,VLOOKUP($I1930,'taxon-match_2026-08-31'!$A$2:$N$122,11,FALSE),IF(_xlpm.x=0,"",_xlpm.x)))</f>
        <v/>
      </c>
      <c r="Q1930" t="str">
        <f>IF($I1930="","",_xlfn.LET(_xlpm.x,VLOOKUP($I1930,'taxon-match_2026-08-31'!$A$2:$N$122,12,FALSE),IF(_xlpm.x=0,"",_xlpm.x)))</f>
        <v/>
      </c>
      <c r="R1930" t="str">
        <f>IF($I1930="","",_xlfn.LET(_xlpm.x,VLOOKUP($I1930,'taxon-match_2026-08-31'!$A$2:$N$122,14,FALSE),IF(_xlpm.x=0,"",_xlpm.x)))</f>
        <v/>
      </c>
      <c r="T1930" s="69" t="s">
        <v>62</v>
      </c>
      <c r="U1930" s="69" t="s">
        <v>60</v>
      </c>
      <c r="X1930" t="str">
        <f>IF(T1930="","",_xlfn.LET(_xlpm.x,VLOOKUP(T1930,'Drop-down_menus'!$F$2:$G$16,2,FALSE),IF(_xlpm.x=0,"",_xlpm.x)))</f>
        <v>https://orcid.org/0000-0003-3696-4445</v>
      </c>
      <c r="Y1930" t="str">
        <f>IF(U1930="","",_xlfn.LET(_xlpm.x,VLOOKUP(U1930,'Drop-down_menus'!$F$2:$G$16,2,FALSE),IF(_xlpm.x=0,"",_xlpm.x)))</f>
        <v>https://orcid.org/0000-0002-9708-1761</v>
      </c>
      <c r="Z1930" t="str">
        <f>IF(V1930="","",_xlfn.LET(_xlpm.x,VLOOKUP(V1930,'Drop-down_menus'!$F$2:$G$16,2,FALSE),IF(_xlpm.x=0,"",_xlpm.x)))</f>
        <v/>
      </c>
      <c r="AA1930" t="str">
        <f>IF(W1930="","",_xlfn.LET(_xlpm.x,VLOOKUP(W1930,'Drop-down_menus'!$F$2:$G$16,2,FALSE),IF(_xlpm.x=0,"",_xlpm.x)))</f>
        <v/>
      </c>
      <c r="AB1930" t="s">
        <v>866</v>
      </c>
      <c r="AE1930" t="s">
        <v>867</v>
      </c>
      <c r="AH1930" s="2" t="s">
        <v>885</v>
      </c>
    </row>
    <row r="1931" spans="1:34" ht="15" x14ac:dyDescent="0.2">
      <c r="A1931" s="2" t="s">
        <v>253</v>
      </c>
      <c r="B1931">
        <v>1992</v>
      </c>
      <c r="C1931">
        <v>5120</v>
      </c>
      <c r="D1931" s="69" t="s">
        <v>700</v>
      </c>
      <c r="F1931" s="70" t="s">
        <v>767</v>
      </c>
      <c r="G1931" s="69"/>
      <c r="H1931" s="70" t="s">
        <v>767</v>
      </c>
      <c r="I1931" t="s">
        <v>767</v>
      </c>
      <c r="J1931" t="str">
        <f>IF($I1931="","",_xlfn.LET(_xlpm.x,VLOOKUP($I1931,'taxon-match_2026-08-31'!$A$2:$N$122,6,FALSE),IF(_xlpm.x=0,"",_xlpm.x)))</f>
        <v>Koehler, 1906</v>
      </c>
      <c r="K1931" t="str">
        <f>IF($I1931="","",_xlfn.LET(_xlpm.x,VLOOKUP($I1931,'taxon-match_2026-08-31'!$A$2:$N$122,4,FALSE),IF(_xlpm.x=0,"",_xlpm.x)))</f>
        <v>urn:lsid:marinespecies.org:taxname:172775</v>
      </c>
      <c r="L1931" t="str">
        <f>IF($I1931="","",_xlfn.LET(_xlpm.x,VLOOKUP($I1931,'taxon-match_2026-08-31'!$A$2:$N$122,7,FALSE),IF(_xlpm.x=0,"",_xlpm.x)))</f>
        <v>Animalia</v>
      </c>
      <c r="M1931" t="str">
        <f>IF($I1931="","",_xlfn.LET(_xlpm.x,VLOOKUP($I1931,'taxon-match_2026-08-31'!$A$2:$N$122,8,FALSE),IF(_xlpm.x=0,"",_xlpm.x)))</f>
        <v>Echinodermata</v>
      </c>
      <c r="N1931" t="str">
        <f>IF($I1931="","",_xlfn.LET(_xlpm.x,VLOOKUP($I1931,'taxon-match_2026-08-31'!$A$2:$N$122,9,FALSE),IF(_xlpm.x=0,"",_xlpm.x)))</f>
        <v>Asteroidea</v>
      </c>
      <c r="O1931" t="str">
        <f>IF($I1931="","",_xlfn.LET(_xlpm.x,VLOOKUP($I1931,'taxon-match_2026-08-31'!$A$2:$N$122,10,FALSE),IF(_xlpm.x=0,"",_xlpm.x)))</f>
        <v>Valvatida</v>
      </c>
      <c r="P1931" t="str">
        <f>IF($I1931="","",_xlfn.LET(_xlpm.x,VLOOKUP($I1931,'taxon-match_2026-08-31'!$A$2:$N$122,11,FALSE),IF(_xlpm.x=0,"",_xlpm.x)))</f>
        <v>Odontasteridae</v>
      </c>
      <c r="Q1931" t="str">
        <f>IF($I1931="","",_xlfn.LET(_xlpm.x,VLOOKUP($I1931,'taxon-match_2026-08-31'!$A$2:$N$122,12,FALSE),IF(_xlpm.x=0,"",_xlpm.x)))</f>
        <v>Odontaster</v>
      </c>
      <c r="R1931" t="str">
        <f>IF($I1931="","",_xlfn.LET(_xlpm.x,VLOOKUP($I1931,'taxon-match_2026-08-31'!$A$2:$N$122,14,FALSE),IF(_xlpm.x=0,"",_xlpm.x)))</f>
        <v>validus</v>
      </c>
      <c r="S1931" s="2" t="s">
        <v>2609</v>
      </c>
      <c r="T1931" s="69" t="s">
        <v>62</v>
      </c>
      <c r="U1931" s="69" t="s">
        <v>60</v>
      </c>
      <c r="X1931" t="str">
        <f>IF(T1931="","",_xlfn.LET(_xlpm.x,VLOOKUP(T1931,'Drop-down_menus'!$F$2:$G$16,2,FALSE),IF(_xlpm.x=0,"",_xlpm.x)))</f>
        <v>https://orcid.org/0000-0003-3696-4445</v>
      </c>
      <c r="Y1931" t="str">
        <f>IF(U1931="","",_xlfn.LET(_xlpm.x,VLOOKUP(U1931,'Drop-down_menus'!$F$2:$G$16,2,FALSE),IF(_xlpm.x=0,"",_xlpm.x)))</f>
        <v>https://orcid.org/0000-0002-9708-1761</v>
      </c>
      <c r="Z1931" t="str">
        <f>IF(V1931="","",_xlfn.LET(_xlpm.x,VLOOKUP(V1931,'Drop-down_menus'!$F$2:$G$16,2,FALSE),IF(_xlpm.x=0,"",_xlpm.x)))</f>
        <v/>
      </c>
      <c r="AA1931" t="str">
        <f>IF(W1931="","",_xlfn.LET(_xlpm.x,VLOOKUP(W1931,'Drop-down_menus'!$F$2:$G$16,2,FALSE),IF(_xlpm.x=0,"",_xlpm.x)))</f>
        <v/>
      </c>
      <c r="AB1931" t="s">
        <v>866</v>
      </c>
      <c r="AE1931" t="s">
        <v>867</v>
      </c>
      <c r="AH1931" s="2" t="s">
        <v>886</v>
      </c>
    </row>
    <row r="1932" spans="1:34" ht="15" x14ac:dyDescent="0.2">
      <c r="A1932" s="2" t="s">
        <v>282</v>
      </c>
      <c r="B1932">
        <v>2435</v>
      </c>
      <c r="C1932">
        <v>1033</v>
      </c>
      <c r="D1932" s="69" t="s">
        <v>700</v>
      </c>
      <c r="F1932" s="70" t="s">
        <v>887</v>
      </c>
      <c r="G1932" s="70">
        <v>1</v>
      </c>
      <c r="H1932" s="70" t="s">
        <v>887</v>
      </c>
      <c r="I1932" t="s">
        <v>887</v>
      </c>
      <c r="J1932" t="str">
        <f>IF($I1932="","",_xlfn.LET(_xlpm.x,VLOOKUP($I1932,'taxon-match_2026-08-31'!$A$2:$N$122,6,FALSE),IF(_xlpm.x=0,"",_xlpm.x)))</f>
        <v>(Jäderholm, 1904)</v>
      </c>
      <c r="K1932" t="str">
        <f>IF($I1932="","",_xlfn.LET(_xlpm.x,VLOOKUP($I1932,'taxon-match_2026-08-31'!$A$2:$N$122,4,FALSE),IF(_xlpm.x=0,"",_xlpm.x)))</f>
        <v>urn:lsid:marinespecies.org:taxname:231611</v>
      </c>
      <c r="L1932" t="str">
        <f>IF($I1932="","",_xlfn.LET(_xlpm.x,VLOOKUP($I1932,'taxon-match_2026-08-31'!$A$2:$N$122,7,FALSE),IF(_xlpm.x=0,"",_xlpm.x)))</f>
        <v>Animalia</v>
      </c>
      <c r="M1932" t="str">
        <f>IF($I1932="","",_xlfn.LET(_xlpm.x,VLOOKUP($I1932,'taxon-match_2026-08-31'!$A$2:$N$122,8,FALSE),IF(_xlpm.x=0,"",_xlpm.x)))</f>
        <v>Cnidaria</v>
      </c>
      <c r="N1932" t="str">
        <f>IF($I1932="","",_xlfn.LET(_xlpm.x,VLOOKUP($I1932,'taxon-match_2026-08-31'!$A$2:$N$122,9,FALSE),IF(_xlpm.x=0,"",_xlpm.x)))</f>
        <v>Hydrozoa</v>
      </c>
      <c r="O1932" t="str">
        <f>IF($I1932="","",_xlfn.LET(_xlpm.x,VLOOKUP($I1932,'taxon-match_2026-08-31'!$A$2:$N$122,10,FALSE),IF(_xlpm.x=0,"",_xlpm.x)))</f>
        <v>Anthoathecata</v>
      </c>
      <c r="P1932" t="str">
        <f>IF($I1932="","",_xlfn.LET(_xlpm.x,VLOOKUP($I1932,'taxon-match_2026-08-31'!$A$2:$N$122,11,FALSE),IF(_xlpm.x=0,"",_xlpm.x)))</f>
        <v>Candelabridae</v>
      </c>
      <c r="Q1932" t="str">
        <f>IF($I1932="","",_xlfn.LET(_xlpm.x,VLOOKUP($I1932,'taxon-match_2026-08-31'!$A$2:$N$122,12,FALSE),IF(_xlpm.x=0,"",_xlpm.x)))</f>
        <v>Candelabrum</v>
      </c>
      <c r="R1932" t="str">
        <f>IF($I1932="","",_xlfn.LET(_xlpm.x,VLOOKUP($I1932,'taxon-match_2026-08-31'!$A$2:$N$122,14,FALSE),IF(_xlpm.x=0,"",_xlpm.x)))</f>
        <v>austrogeorgiae</v>
      </c>
      <c r="S1932" s="2" t="s">
        <v>2609</v>
      </c>
      <c r="T1932" s="69" t="s">
        <v>62</v>
      </c>
      <c r="U1932" s="69" t="s">
        <v>60</v>
      </c>
      <c r="X1932" t="str">
        <f>IF(T1932="","",_xlfn.LET(_xlpm.x,VLOOKUP(T1932,'Drop-down_menus'!$F$2:$G$16,2,FALSE),IF(_xlpm.x=0,"",_xlpm.x)))</f>
        <v>https://orcid.org/0000-0003-3696-4445</v>
      </c>
      <c r="Y1932" t="str">
        <f>IF(U1932="","",_xlfn.LET(_xlpm.x,VLOOKUP(U1932,'Drop-down_menus'!$F$2:$G$16,2,FALSE),IF(_xlpm.x=0,"",_xlpm.x)))</f>
        <v>https://orcid.org/0000-0002-9708-1761</v>
      </c>
      <c r="Z1932" t="str">
        <f>IF(V1932="","",_xlfn.LET(_xlpm.x,VLOOKUP(V1932,'Drop-down_menus'!$F$2:$G$16,2,FALSE),IF(_xlpm.x=0,"",_xlpm.x)))</f>
        <v/>
      </c>
      <c r="AA1932" t="str">
        <f>IF(W1932="","",_xlfn.LET(_xlpm.x,VLOOKUP(W1932,'Drop-down_menus'!$F$2:$G$16,2,FALSE),IF(_xlpm.x=0,"",_xlpm.x)))</f>
        <v/>
      </c>
      <c r="AB1932" t="s">
        <v>866</v>
      </c>
      <c r="AE1932" t="s">
        <v>867</v>
      </c>
    </row>
    <row r="1933" spans="1:34" ht="15" x14ac:dyDescent="0.2">
      <c r="A1933" s="2" t="s">
        <v>282</v>
      </c>
      <c r="B1933">
        <v>2436</v>
      </c>
      <c r="C1933">
        <v>1073</v>
      </c>
      <c r="D1933" s="69" t="s">
        <v>700</v>
      </c>
      <c r="F1933" s="70" t="s">
        <v>887</v>
      </c>
      <c r="G1933" s="69">
        <v>1</v>
      </c>
      <c r="H1933" s="70" t="s">
        <v>887</v>
      </c>
      <c r="I1933" t="s">
        <v>887</v>
      </c>
      <c r="J1933" t="str">
        <f>IF($I1933="","",_xlfn.LET(_xlpm.x,VLOOKUP($I1933,'taxon-match_2026-08-31'!$A$2:$N$122,6,FALSE),IF(_xlpm.x=0,"",_xlpm.x)))</f>
        <v>(Jäderholm, 1904)</v>
      </c>
      <c r="K1933" t="str">
        <f>IF($I1933="","",_xlfn.LET(_xlpm.x,VLOOKUP($I1933,'taxon-match_2026-08-31'!$A$2:$N$122,4,FALSE),IF(_xlpm.x=0,"",_xlpm.x)))</f>
        <v>urn:lsid:marinespecies.org:taxname:231611</v>
      </c>
      <c r="L1933" t="str">
        <f>IF($I1933="","",_xlfn.LET(_xlpm.x,VLOOKUP($I1933,'taxon-match_2026-08-31'!$A$2:$N$122,7,FALSE),IF(_xlpm.x=0,"",_xlpm.x)))</f>
        <v>Animalia</v>
      </c>
      <c r="M1933" t="str">
        <f>IF($I1933="","",_xlfn.LET(_xlpm.x,VLOOKUP($I1933,'taxon-match_2026-08-31'!$A$2:$N$122,8,FALSE),IF(_xlpm.x=0,"",_xlpm.x)))</f>
        <v>Cnidaria</v>
      </c>
      <c r="N1933" t="str">
        <f>IF($I1933="","",_xlfn.LET(_xlpm.x,VLOOKUP($I1933,'taxon-match_2026-08-31'!$A$2:$N$122,9,FALSE),IF(_xlpm.x=0,"",_xlpm.x)))</f>
        <v>Hydrozoa</v>
      </c>
      <c r="O1933" t="str">
        <f>IF($I1933="","",_xlfn.LET(_xlpm.x,VLOOKUP($I1933,'taxon-match_2026-08-31'!$A$2:$N$122,10,FALSE),IF(_xlpm.x=0,"",_xlpm.x)))</f>
        <v>Anthoathecata</v>
      </c>
      <c r="P1933" t="str">
        <f>IF($I1933="","",_xlfn.LET(_xlpm.x,VLOOKUP($I1933,'taxon-match_2026-08-31'!$A$2:$N$122,11,FALSE),IF(_xlpm.x=0,"",_xlpm.x)))</f>
        <v>Candelabridae</v>
      </c>
      <c r="Q1933" t="str">
        <f>IF($I1933="","",_xlfn.LET(_xlpm.x,VLOOKUP($I1933,'taxon-match_2026-08-31'!$A$2:$N$122,12,FALSE),IF(_xlpm.x=0,"",_xlpm.x)))</f>
        <v>Candelabrum</v>
      </c>
      <c r="R1933" t="str">
        <f>IF($I1933="","",_xlfn.LET(_xlpm.x,VLOOKUP($I1933,'taxon-match_2026-08-31'!$A$2:$N$122,14,FALSE),IF(_xlpm.x=0,"",_xlpm.x)))</f>
        <v>austrogeorgiae</v>
      </c>
      <c r="S1933" s="2" t="s">
        <v>2609</v>
      </c>
      <c r="T1933" s="69" t="s">
        <v>62</v>
      </c>
      <c r="U1933" s="69" t="s">
        <v>60</v>
      </c>
      <c r="X1933" t="str">
        <f>IF(T1933="","",_xlfn.LET(_xlpm.x,VLOOKUP(T1933,'Drop-down_menus'!$F$2:$G$16,2,FALSE),IF(_xlpm.x=0,"",_xlpm.x)))</f>
        <v>https://orcid.org/0000-0003-3696-4445</v>
      </c>
      <c r="Y1933" t="str">
        <f>IF(U1933="","",_xlfn.LET(_xlpm.x,VLOOKUP(U1933,'Drop-down_menus'!$F$2:$G$16,2,FALSE),IF(_xlpm.x=0,"",_xlpm.x)))</f>
        <v>https://orcid.org/0000-0002-9708-1761</v>
      </c>
      <c r="Z1933" t="str">
        <f>IF(V1933="","",_xlfn.LET(_xlpm.x,VLOOKUP(V1933,'Drop-down_menus'!$F$2:$G$16,2,FALSE),IF(_xlpm.x=0,"",_xlpm.x)))</f>
        <v/>
      </c>
      <c r="AA1933" t="str">
        <f>IF(W1933="","",_xlfn.LET(_xlpm.x,VLOOKUP(W1933,'Drop-down_menus'!$F$2:$G$16,2,FALSE),IF(_xlpm.x=0,"",_xlpm.x)))</f>
        <v/>
      </c>
      <c r="AB1933" t="s">
        <v>866</v>
      </c>
      <c r="AE1933" t="s">
        <v>867</v>
      </c>
    </row>
    <row r="1934" spans="1:34" ht="15" x14ac:dyDescent="0.2">
      <c r="A1934" s="2" t="s">
        <v>282</v>
      </c>
      <c r="B1934">
        <v>2441</v>
      </c>
      <c r="C1934">
        <v>1140</v>
      </c>
      <c r="D1934" s="69" t="s">
        <v>700</v>
      </c>
      <c r="F1934" s="70" t="s">
        <v>887</v>
      </c>
      <c r="G1934" s="70">
        <v>1</v>
      </c>
      <c r="H1934" s="70" t="s">
        <v>887</v>
      </c>
      <c r="I1934" t="s">
        <v>887</v>
      </c>
      <c r="J1934" t="str">
        <f>IF($I1934="","",_xlfn.LET(_xlpm.x,VLOOKUP($I1934,'taxon-match_2026-08-31'!$A$2:$N$122,6,FALSE),IF(_xlpm.x=0,"",_xlpm.x)))</f>
        <v>(Jäderholm, 1904)</v>
      </c>
      <c r="K1934" t="str">
        <f>IF($I1934="","",_xlfn.LET(_xlpm.x,VLOOKUP($I1934,'taxon-match_2026-08-31'!$A$2:$N$122,4,FALSE),IF(_xlpm.x=0,"",_xlpm.x)))</f>
        <v>urn:lsid:marinespecies.org:taxname:231611</v>
      </c>
      <c r="L1934" t="str">
        <f>IF($I1934="","",_xlfn.LET(_xlpm.x,VLOOKUP($I1934,'taxon-match_2026-08-31'!$A$2:$N$122,7,FALSE),IF(_xlpm.x=0,"",_xlpm.x)))</f>
        <v>Animalia</v>
      </c>
      <c r="M1934" t="str">
        <f>IF($I1934="","",_xlfn.LET(_xlpm.x,VLOOKUP($I1934,'taxon-match_2026-08-31'!$A$2:$N$122,8,FALSE),IF(_xlpm.x=0,"",_xlpm.x)))</f>
        <v>Cnidaria</v>
      </c>
      <c r="N1934" t="str">
        <f>IF($I1934="","",_xlfn.LET(_xlpm.x,VLOOKUP($I1934,'taxon-match_2026-08-31'!$A$2:$N$122,9,FALSE),IF(_xlpm.x=0,"",_xlpm.x)))</f>
        <v>Hydrozoa</v>
      </c>
      <c r="O1934" t="str">
        <f>IF($I1934="","",_xlfn.LET(_xlpm.x,VLOOKUP($I1934,'taxon-match_2026-08-31'!$A$2:$N$122,10,FALSE),IF(_xlpm.x=0,"",_xlpm.x)))</f>
        <v>Anthoathecata</v>
      </c>
      <c r="P1934" t="str">
        <f>IF($I1934="","",_xlfn.LET(_xlpm.x,VLOOKUP($I1934,'taxon-match_2026-08-31'!$A$2:$N$122,11,FALSE),IF(_xlpm.x=0,"",_xlpm.x)))</f>
        <v>Candelabridae</v>
      </c>
      <c r="Q1934" t="str">
        <f>IF($I1934="","",_xlfn.LET(_xlpm.x,VLOOKUP($I1934,'taxon-match_2026-08-31'!$A$2:$N$122,12,FALSE),IF(_xlpm.x=0,"",_xlpm.x)))</f>
        <v>Candelabrum</v>
      </c>
      <c r="R1934" t="str">
        <f>IF($I1934="","",_xlfn.LET(_xlpm.x,VLOOKUP($I1934,'taxon-match_2026-08-31'!$A$2:$N$122,14,FALSE),IF(_xlpm.x=0,"",_xlpm.x)))</f>
        <v>austrogeorgiae</v>
      </c>
      <c r="S1934" s="2" t="s">
        <v>2609</v>
      </c>
      <c r="T1934" s="69" t="s">
        <v>62</v>
      </c>
      <c r="U1934" s="69" t="s">
        <v>60</v>
      </c>
      <c r="X1934" t="str">
        <f>IF(T1934="","",_xlfn.LET(_xlpm.x,VLOOKUP(T1934,'Drop-down_menus'!$F$2:$G$16,2,FALSE),IF(_xlpm.x=0,"",_xlpm.x)))</f>
        <v>https://orcid.org/0000-0003-3696-4445</v>
      </c>
      <c r="Y1934" t="str">
        <f>IF(U1934="","",_xlfn.LET(_xlpm.x,VLOOKUP(U1934,'Drop-down_menus'!$F$2:$G$16,2,FALSE),IF(_xlpm.x=0,"",_xlpm.x)))</f>
        <v>https://orcid.org/0000-0002-9708-1761</v>
      </c>
      <c r="Z1934" t="str">
        <f>IF(V1934="","",_xlfn.LET(_xlpm.x,VLOOKUP(V1934,'Drop-down_menus'!$F$2:$G$16,2,FALSE),IF(_xlpm.x=0,"",_xlpm.x)))</f>
        <v/>
      </c>
      <c r="AA1934" t="str">
        <f>IF(W1934="","",_xlfn.LET(_xlpm.x,VLOOKUP(W1934,'Drop-down_menus'!$F$2:$G$16,2,FALSE),IF(_xlpm.x=0,"",_xlpm.x)))</f>
        <v/>
      </c>
      <c r="AB1934" t="s">
        <v>866</v>
      </c>
      <c r="AE1934" t="s">
        <v>867</v>
      </c>
    </row>
    <row r="1935" spans="1:34" ht="15" x14ac:dyDescent="0.2">
      <c r="A1935" s="2" t="s">
        <v>282</v>
      </c>
      <c r="B1935">
        <v>2446</v>
      </c>
      <c r="C1935">
        <v>1034</v>
      </c>
      <c r="D1935" s="69" t="s">
        <v>700</v>
      </c>
      <c r="F1935" s="70" t="s">
        <v>887</v>
      </c>
      <c r="G1935" s="69">
        <v>1</v>
      </c>
      <c r="H1935" s="70" t="s">
        <v>887</v>
      </c>
      <c r="I1935" t="s">
        <v>887</v>
      </c>
      <c r="J1935" t="str">
        <f>IF($I1935="","",_xlfn.LET(_xlpm.x,VLOOKUP($I1935,'taxon-match_2026-08-31'!$A$2:$N$122,6,FALSE),IF(_xlpm.x=0,"",_xlpm.x)))</f>
        <v>(Jäderholm, 1904)</v>
      </c>
      <c r="K1935" t="str">
        <f>IF($I1935="","",_xlfn.LET(_xlpm.x,VLOOKUP($I1935,'taxon-match_2026-08-31'!$A$2:$N$122,4,FALSE),IF(_xlpm.x=0,"",_xlpm.x)))</f>
        <v>urn:lsid:marinespecies.org:taxname:231611</v>
      </c>
      <c r="L1935" t="str">
        <f>IF($I1935="","",_xlfn.LET(_xlpm.x,VLOOKUP($I1935,'taxon-match_2026-08-31'!$A$2:$N$122,7,FALSE),IF(_xlpm.x=0,"",_xlpm.x)))</f>
        <v>Animalia</v>
      </c>
      <c r="M1935" t="str">
        <f>IF($I1935="","",_xlfn.LET(_xlpm.x,VLOOKUP($I1935,'taxon-match_2026-08-31'!$A$2:$N$122,8,FALSE),IF(_xlpm.x=0,"",_xlpm.x)))</f>
        <v>Cnidaria</v>
      </c>
      <c r="N1935" t="str">
        <f>IF($I1935="","",_xlfn.LET(_xlpm.x,VLOOKUP($I1935,'taxon-match_2026-08-31'!$A$2:$N$122,9,FALSE),IF(_xlpm.x=0,"",_xlpm.x)))</f>
        <v>Hydrozoa</v>
      </c>
      <c r="O1935" t="str">
        <f>IF($I1935="","",_xlfn.LET(_xlpm.x,VLOOKUP($I1935,'taxon-match_2026-08-31'!$A$2:$N$122,10,FALSE),IF(_xlpm.x=0,"",_xlpm.x)))</f>
        <v>Anthoathecata</v>
      </c>
      <c r="P1935" t="str">
        <f>IF($I1935="","",_xlfn.LET(_xlpm.x,VLOOKUP($I1935,'taxon-match_2026-08-31'!$A$2:$N$122,11,FALSE),IF(_xlpm.x=0,"",_xlpm.x)))</f>
        <v>Candelabridae</v>
      </c>
      <c r="Q1935" t="str">
        <f>IF($I1935="","",_xlfn.LET(_xlpm.x,VLOOKUP($I1935,'taxon-match_2026-08-31'!$A$2:$N$122,12,FALSE),IF(_xlpm.x=0,"",_xlpm.x)))</f>
        <v>Candelabrum</v>
      </c>
      <c r="R1935" t="str">
        <f>IF($I1935="","",_xlfn.LET(_xlpm.x,VLOOKUP($I1935,'taxon-match_2026-08-31'!$A$2:$N$122,14,FALSE),IF(_xlpm.x=0,"",_xlpm.x)))</f>
        <v>austrogeorgiae</v>
      </c>
      <c r="S1935" s="2" t="s">
        <v>2609</v>
      </c>
      <c r="T1935" s="69" t="s">
        <v>62</v>
      </c>
      <c r="U1935" s="69" t="s">
        <v>60</v>
      </c>
      <c r="X1935" t="str">
        <f>IF(T1935="","",_xlfn.LET(_xlpm.x,VLOOKUP(T1935,'Drop-down_menus'!$F$2:$G$16,2,FALSE),IF(_xlpm.x=0,"",_xlpm.x)))</f>
        <v>https://orcid.org/0000-0003-3696-4445</v>
      </c>
      <c r="Y1935" t="str">
        <f>IF(U1935="","",_xlfn.LET(_xlpm.x,VLOOKUP(U1935,'Drop-down_menus'!$F$2:$G$16,2,FALSE),IF(_xlpm.x=0,"",_xlpm.x)))</f>
        <v>https://orcid.org/0000-0002-9708-1761</v>
      </c>
      <c r="Z1935" t="str">
        <f>IF(V1935="","",_xlfn.LET(_xlpm.x,VLOOKUP(V1935,'Drop-down_menus'!$F$2:$G$16,2,FALSE),IF(_xlpm.x=0,"",_xlpm.x)))</f>
        <v/>
      </c>
      <c r="AA1935" t="str">
        <f>IF(W1935="","",_xlfn.LET(_xlpm.x,VLOOKUP(W1935,'Drop-down_menus'!$F$2:$G$16,2,FALSE),IF(_xlpm.x=0,"",_xlpm.x)))</f>
        <v/>
      </c>
      <c r="AB1935" t="s">
        <v>866</v>
      </c>
      <c r="AE1935" t="s">
        <v>867</v>
      </c>
    </row>
    <row r="1936" spans="1:34" ht="15" x14ac:dyDescent="0.2">
      <c r="A1936" s="2" t="s">
        <v>282</v>
      </c>
      <c r="B1936">
        <v>2447</v>
      </c>
      <c r="C1936">
        <v>1039</v>
      </c>
      <c r="D1936" s="69" t="s">
        <v>700</v>
      </c>
      <c r="F1936" s="70" t="s">
        <v>887</v>
      </c>
      <c r="G1936" s="70">
        <v>1</v>
      </c>
      <c r="H1936" s="70" t="s">
        <v>887</v>
      </c>
      <c r="I1936" t="s">
        <v>887</v>
      </c>
      <c r="J1936" t="str">
        <f>IF($I1936="","",_xlfn.LET(_xlpm.x,VLOOKUP($I1936,'taxon-match_2026-08-31'!$A$2:$N$122,6,FALSE),IF(_xlpm.x=0,"",_xlpm.x)))</f>
        <v>(Jäderholm, 1904)</v>
      </c>
      <c r="K1936" t="str">
        <f>IF($I1936="","",_xlfn.LET(_xlpm.x,VLOOKUP($I1936,'taxon-match_2026-08-31'!$A$2:$N$122,4,FALSE),IF(_xlpm.x=0,"",_xlpm.x)))</f>
        <v>urn:lsid:marinespecies.org:taxname:231611</v>
      </c>
      <c r="L1936" t="str">
        <f>IF($I1936="","",_xlfn.LET(_xlpm.x,VLOOKUP($I1936,'taxon-match_2026-08-31'!$A$2:$N$122,7,FALSE),IF(_xlpm.x=0,"",_xlpm.x)))</f>
        <v>Animalia</v>
      </c>
      <c r="M1936" t="str">
        <f>IF($I1936="","",_xlfn.LET(_xlpm.x,VLOOKUP($I1936,'taxon-match_2026-08-31'!$A$2:$N$122,8,FALSE),IF(_xlpm.x=0,"",_xlpm.x)))</f>
        <v>Cnidaria</v>
      </c>
      <c r="N1936" t="str">
        <f>IF($I1936="","",_xlfn.LET(_xlpm.x,VLOOKUP($I1936,'taxon-match_2026-08-31'!$A$2:$N$122,9,FALSE),IF(_xlpm.x=0,"",_xlpm.x)))</f>
        <v>Hydrozoa</v>
      </c>
      <c r="O1936" t="str">
        <f>IF($I1936="","",_xlfn.LET(_xlpm.x,VLOOKUP($I1936,'taxon-match_2026-08-31'!$A$2:$N$122,10,FALSE),IF(_xlpm.x=0,"",_xlpm.x)))</f>
        <v>Anthoathecata</v>
      </c>
      <c r="P1936" t="str">
        <f>IF($I1936="","",_xlfn.LET(_xlpm.x,VLOOKUP($I1936,'taxon-match_2026-08-31'!$A$2:$N$122,11,FALSE),IF(_xlpm.x=0,"",_xlpm.x)))</f>
        <v>Candelabridae</v>
      </c>
      <c r="Q1936" t="str">
        <f>IF($I1936="","",_xlfn.LET(_xlpm.x,VLOOKUP($I1936,'taxon-match_2026-08-31'!$A$2:$N$122,12,FALSE),IF(_xlpm.x=0,"",_xlpm.x)))</f>
        <v>Candelabrum</v>
      </c>
      <c r="R1936" t="str">
        <f>IF($I1936="","",_xlfn.LET(_xlpm.x,VLOOKUP($I1936,'taxon-match_2026-08-31'!$A$2:$N$122,14,FALSE),IF(_xlpm.x=0,"",_xlpm.x)))</f>
        <v>austrogeorgiae</v>
      </c>
      <c r="S1936" s="2" t="s">
        <v>2609</v>
      </c>
      <c r="T1936" s="69" t="s">
        <v>62</v>
      </c>
      <c r="U1936" s="69" t="s">
        <v>60</v>
      </c>
      <c r="X1936" t="str">
        <f>IF(T1936="","",_xlfn.LET(_xlpm.x,VLOOKUP(T1936,'Drop-down_menus'!$F$2:$G$16,2,FALSE),IF(_xlpm.x=0,"",_xlpm.x)))</f>
        <v>https://orcid.org/0000-0003-3696-4445</v>
      </c>
      <c r="Y1936" t="str">
        <f>IF(U1936="","",_xlfn.LET(_xlpm.x,VLOOKUP(U1936,'Drop-down_menus'!$F$2:$G$16,2,FALSE),IF(_xlpm.x=0,"",_xlpm.x)))</f>
        <v>https://orcid.org/0000-0002-9708-1761</v>
      </c>
      <c r="Z1936" t="str">
        <f>IF(V1936="","",_xlfn.LET(_xlpm.x,VLOOKUP(V1936,'Drop-down_menus'!$F$2:$G$16,2,FALSE),IF(_xlpm.x=0,"",_xlpm.x)))</f>
        <v/>
      </c>
      <c r="AA1936" t="str">
        <f>IF(W1936="","",_xlfn.LET(_xlpm.x,VLOOKUP(W1936,'Drop-down_menus'!$F$2:$G$16,2,FALSE),IF(_xlpm.x=0,"",_xlpm.x)))</f>
        <v/>
      </c>
      <c r="AB1936" t="s">
        <v>866</v>
      </c>
      <c r="AE1936" t="s">
        <v>867</v>
      </c>
    </row>
    <row r="1937" spans="1:31" ht="15" x14ac:dyDescent="0.2">
      <c r="A1937" s="2" t="s">
        <v>207</v>
      </c>
      <c r="B1937">
        <v>1382</v>
      </c>
      <c r="C1937">
        <v>1040</v>
      </c>
      <c r="D1937" s="69" t="s">
        <v>700</v>
      </c>
      <c r="F1937" s="70" t="s">
        <v>888</v>
      </c>
      <c r="G1937" s="70">
        <v>1</v>
      </c>
      <c r="H1937" s="70" t="s">
        <v>888</v>
      </c>
      <c r="I1937" t="s">
        <v>888</v>
      </c>
      <c r="J1937" t="str">
        <f>IF($I1937="","",_xlfn.LET(_xlpm.x,VLOOKUP($I1937,'taxon-match_2026-08-31'!$A$2:$N$122,6,FALSE),IF(_xlpm.x=0,"",_xlpm.x)))</f>
        <v>(Lesson, 1830)</v>
      </c>
      <c r="K1937" t="str">
        <f>IF($I1937="","",_xlfn.LET(_xlpm.x,VLOOKUP($I1937,'taxon-match_2026-08-31'!$A$2:$N$122,4,FALSE),IF(_xlpm.x=0,"",_xlpm.x)))</f>
        <v>urn:lsid:marinespecies.org:taxname:173893</v>
      </c>
      <c r="L1937" t="str">
        <f>IF($I1937="","",_xlfn.LET(_xlpm.x,VLOOKUP($I1937,'taxon-match_2026-08-31'!$A$2:$N$122,7,FALSE),IF(_xlpm.x=0,"",_xlpm.x)))</f>
        <v>Animalia</v>
      </c>
      <c r="M1937" t="str">
        <f>IF($I1937="","",_xlfn.LET(_xlpm.x,VLOOKUP($I1937,'taxon-match_2026-08-31'!$A$2:$N$122,8,FALSE),IF(_xlpm.x=0,"",_xlpm.x)))</f>
        <v>Chordata</v>
      </c>
      <c r="N1937" t="str">
        <f>IF($I1937="","",_xlfn.LET(_xlpm.x,VLOOKUP($I1937,'taxon-match_2026-08-31'!$A$2:$N$122,9,FALSE),IF(_xlpm.x=0,"",_xlpm.x)))</f>
        <v>Ascidiacea</v>
      </c>
      <c r="O1937" t="str">
        <f>IF($I1937="","",_xlfn.LET(_xlpm.x,VLOOKUP($I1937,'taxon-match_2026-08-31'!$A$2:$N$122,10,FALSE),IF(_xlpm.x=0,"",_xlpm.x)))</f>
        <v>Stolidobranchia</v>
      </c>
      <c r="P1937" t="str">
        <f>IF($I1937="","",_xlfn.LET(_xlpm.x,VLOOKUP($I1937,'taxon-match_2026-08-31'!$A$2:$N$122,11,FALSE),IF(_xlpm.x=0,"",_xlpm.x)))</f>
        <v>Styelidae</v>
      </c>
      <c r="Q1937" t="str">
        <f>IF($I1937="","",_xlfn.LET(_xlpm.x,VLOOKUP($I1937,'taxon-match_2026-08-31'!$A$2:$N$122,12,FALSE),IF(_xlpm.x=0,"",_xlpm.x)))</f>
        <v>Cnemidocarpa</v>
      </c>
      <c r="R1937" t="str">
        <f>IF($I1937="","",_xlfn.LET(_xlpm.x,VLOOKUP($I1937,'taxon-match_2026-08-31'!$A$2:$N$122,14,FALSE),IF(_xlpm.x=0,"",_xlpm.x)))</f>
        <v>verrucosa</v>
      </c>
      <c r="S1937" s="2" t="s">
        <v>2609</v>
      </c>
      <c r="T1937" s="69" t="s">
        <v>62</v>
      </c>
      <c r="U1937" s="69" t="s">
        <v>60</v>
      </c>
      <c r="X1937" t="str">
        <f>IF(T1937="","",_xlfn.LET(_xlpm.x,VLOOKUP(T1937,'Drop-down_menus'!$F$2:$G$16,2,FALSE),IF(_xlpm.x=0,"",_xlpm.x)))</f>
        <v>https://orcid.org/0000-0003-3696-4445</v>
      </c>
      <c r="Y1937" t="str">
        <f>IF(U1937="","",_xlfn.LET(_xlpm.x,VLOOKUP(U1937,'Drop-down_menus'!$F$2:$G$16,2,FALSE),IF(_xlpm.x=0,"",_xlpm.x)))</f>
        <v>https://orcid.org/0000-0002-9708-1761</v>
      </c>
      <c r="Z1937" t="str">
        <f>IF(V1937="","",_xlfn.LET(_xlpm.x,VLOOKUP(V1937,'Drop-down_menus'!$F$2:$G$16,2,FALSE),IF(_xlpm.x=0,"",_xlpm.x)))</f>
        <v/>
      </c>
      <c r="AA1937" t="str">
        <f>IF(W1937="","",_xlfn.LET(_xlpm.x,VLOOKUP(W1937,'Drop-down_menus'!$F$2:$G$16,2,FALSE),IF(_xlpm.x=0,"",_xlpm.x)))</f>
        <v/>
      </c>
      <c r="AB1937" t="s">
        <v>866</v>
      </c>
      <c r="AE1937" t="s">
        <v>867</v>
      </c>
    </row>
    <row r="1938" spans="1:31" ht="15" x14ac:dyDescent="0.2">
      <c r="A1938" s="2" t="s">
        <v>207</v>
      </c>
      <c r="B1938">
        <v>1383</v>
      </c>
      <c r="C1938">
        <v>1136</v>
      </c>
      <c r="D1938" s="69" t="s">
        <v>700</v>
      </c>
      <c r="F1938" s="70" t="s">
        <v>888</v>
      </c>
      <c r="G1938" s="70">
        <v>1</v>
      </c>
      <c r="H1938" s="70" t="s">
        <v>888</v>
      </c>
      <c r="I1938" t="s">
        <v>888</v>
      </c>
      <c r="J1938" t="str">
        <f>IF($I1938="","",_xlfn.LET(_xlpm.x,VLOOKUP($I1938,'taxon-match_2026-08-31'!$A$2:$N$122,6,FALSE),IF(_xlpm.x=0,"",_xlpm.x)))</f>
        <v>(Lesson, 1830)</v>
      </c>
      <c r="K1938" t="str">
        <f>IF($I1938="","",_xlfn.LET(_xlpm.x,VLOOKUP($I1938,'taxon-match_2026-08-31'!$A$2:$N$122,4,FALSE),IF(_xlpm.x=0,"",_xlpm.x)))</f>
        <v>urn:lsid:marinespecies.org:taxname:173893</v>
      </c>
      <c r="L1938" t="str">
        <f>IF($I1938="","",_xlfn.LET(_xlpm.x,VLOOKUP($I1938,'taxon-match_2026-08-31'!$A$2:$N$122,7,FALSE),IF(_xlpm.x=0,"",_xlpm.x)))</f>
        <v>Animalia</v>
      </c>
      <c r="M1938" t="str">
        <f>IF($I1938="","",_xlfn.LET(_xlpm.x,VLOOKUP($I1938,'taxon-match_2026-08-31'!$A$2:$N$122,8,FALSE),IF(_xlpm.x=0,"",_xlpm.x)))</f>
        <v>Chordata</v>
      </c>
      <c r="N1938" t="str">
        <f>IF($I1938="","",_xlfn.LET(_xlpm.x,VLOOKUP($I1938,'taxon-match_2026-08-31'!$A$2:$N$122,9,FALSE),IF(_xlpm.x=0,"",_xlpm.x)))</f>
        <v>Ascidiacea</v>
      </c>
      <c r="O1938" t="str">
        <f>IF($I1938="","",_xlfn.LET(_xlpm.x,VLOOKUP($I1938,'taxon-match_2026-08-31'!$A$2:$N$122,10,FALSE),IF(_xlpm.x=0,"",_xlpm.x)))</f>
        <v>Stolidobranchia</v>
      </c>
      <c r="P1938" t="str">
        <f>IF($I1938="","",_xlfn.LET(_xlpm.x,VLOOKUP($I1938,'taxon-match_2026-08-31'!$A$2:$N$122,11,FALSE),IF(_xlpm.x=0,"",_xlpm.x)))</f>
        <v>Styelidae</v>
      </c>
      <c r="Q1938" t="str">
        <f>IF($I1938="","",_xlfn.LET(_xlpm.x,VLOOKUP($I1938,'taxon-match_2026-08-31'!$A$2:$N$122,12,FALSE),IF(_xlpm.x=0,"",_xlpm.x)))</f>
        <v>Cnemidocarpa</v>
      </c>
      <c r="R1938" t="str">
        <f>IF($I1938="","",_xlfn.LET(_xlpm.x,VLOOKUP($I1938,'taxon-match_2026-08-31'!$A$2:$N$122,14,FALSE),IF(_xlpm.x=0,"",_xlpm.x)))</f>
        <v>verrucosa</v>
      </c>
      <c r="S1938" s="2" t="s">
        <v>2609</v>
      </c>
      <c r="T1938" s="69" t="s">
        <v>62</v>
      </c>
      <c r="U1938" s="69" t="s">
        <v>60</v>
      </c>
      <c r="X1938" t="str">
        <f>IF(T1938="","",_xlfn.LET(_xlpm.x,VLOOKUP(T1938,'Drop-down_menus'!$F$2:$G$16,2,FALSE),IF(_xlpm.x=0,"",_xlpm.x)))</f>
        <v>https://orcid.org/0000-0003-3696-4445</v>
      </c>
      <c r="Y1938" t="str">
        <f>IF(U1938="","",_xlfn.LET(_xlpm.x,VLOOKUP(U1938,'Drop-down_menus'!$F$2:$G$16,2,FALSE),IF(_xlpm.x=0,"",_xlpm.x)))</f>
        <v>https://orcid.org/0000-0002-9708-1761</v>
      </c>
      <c r="Z1938" t="str">
        <f>IF(V1938="","",_xlfn.LET(_xlpm.x,VLOOKUP(V1938,'Drop-down_menus'!$F$2:$G$16,2,FALSE),IF(_xlpm.x=0,"",_xlpm.x)))</f>
        <v/>
      </c>
      <c r="AA1938" t="str">
        <f>IF(W1938="","",_xlfn.LET(_xlpm.x,VLOOKUP(W1938,'Drop-down_menus'!$F$2:$G$16,2,FALSE),IF(_xlpm.x=0,"",_xlpm.x)))</f>
        <v/>
      </c>
      <c r="AB1938" t="s">
        <v>866</v>
      </c>
      <c r="AE1938" t="s">
        <v>867</v>
      </c>
    </row>
    <row r="1939" spans="1:31" ht="15" x14ac:dyDescent="0.2">
      <c r="A1939" s="2" t="s">
        <v>207</v>
      </c>
      <c r="B1939">
        <v>1384</v>
      </c>
      <c r="C1939">
        <v>1065</v>
      </c>
      <c r="D1939" s="69" t="s">
        <v>700</v>
      </c>
      <c r="F1939" s="70" t="s">
        <v>888</v>
      </c>
      <c r="G1939" s="70">
        <v>1</v>
      </c>
      <c r="H1939" s="70" t="s">
        <v>888</v>
      </c>
      <c r="I1939" t="s">
        <v>888</v>
      </c>
      <c r="J1939" t="str">
        <f>IF($I1939="","",_xlfn.LET(_xlpm.x,VLOOKUP($I1939,'taxon-match_2026-08-31'!$A$2:$N$122,6,FALSE),IF(_xlpm.x=0,"",_xlpm.x)))</f>
        <v>(Lesson, 1830)</v>
      </c>
      <c r="K1939" t="str">
        <f>IF($I1939="","",_xlfn.LET(_xlpm.x,VLOOKUP($I1939,'taxon-match_2026-08-31'!$A$2:$N$122,4,FALSE),IF(_xlpm.x=0,"",_xlpm.x)))</f>
        <v>urn:lsid:marinespecies.org:taxname:173893</v>
      </c>
      <c r="L1939" t="str">
        <f>IF($I1939="","",_xlfn.LET(_xlpm.x,VLOOKUP($I1939,'taxon-match_2026-08-31'!$A$2:$N$122,7,FALSE),IF(_xlpm.x=0,"",_xlpm.x)))</f>
        <v>Animalia</v>
      </c>
      <c r="M1939" t="str">
        <f>IF($I1939="","",_xlfn.LET(_xlpm.x,VLOOKUP($I1939,'taxon-match_2026-08-31'!$A$2:$N$122,8,FALSE),IF(_xlpm.x=0,"",_xlpm.x)))</f>
        <v>Chordata</v>
      </c>
      <c r="N1939" t="str">
        <f>IF($I1939="","",_xlfn.LET(_xlpm.x,VLOOKUP($I1939,'taxon-match_2026-08-31'!$A$2:$N$122,9,FALSE),IF(_xlpm.x=0,"",_xlpm.x)))</f>
        <v>Ascidiacea</v>
      </c>
      <c r="O1939" t="str">
        <f>IF($I1939="","",_xlfn.LET(_xlpm.x,VLOOKUP($I1939,'taxon-match_2026-08-31'!$A$2:$N$122,10,FALSE),IF(_xlpm.x=0,"",_xlpm.x)))</f>
        <v>Stolidobranchia</v>
      </c>
      <c r="P1939" t="str">
        <f>IF($I1939="","",_xlfn.LET(_xlpm.x,VLOOKUP($I1939,'taxon-match_2026-08-31'!$A$2:$N$122,11,FALSE),IF(_xlpm.x=0,"",_xlpm.x)))</f>
        <v>Styelidae</v>
      </c>
      <c r="Q1939" t="str">
        <f>IF($I1939="","",_xlfn.LET(_xlpm.x,VLOOKUP($I1939,'taxon-match_2026-08-31'!$A$2:$N$122,12,FALSE),IF(_xlpm.x=0,"",_xlpm.x)))</f>
        <v>Cnemidocarpa</v>
      </c>
      <c r="R1939" t="str">
        <f>IF($I1939="","",_xlfn.LET(_xlpm.x,VLOOKUP($I1939,'taxon-match_2026-08-31'!$A$2:$N$122,14,FALSE),IF(_xlpm.x=0,"",_xlpm.x)))</f>
        <v>verrucosa</v>
      </c>
      <c r="S1939" s="2" t="s">
        <v>2609</v>
      </c>
      <c r="T1939" s="69" t="s">
        <v>62</v>
      </c>
      <c r="U1939" s="69" t="s">
        <v>60</v>
      </c>
      <c r="X1939" t="str">
        <f>IF(T1939="","",_xlfn.LET(_xlpm.x,VLOOKUP(T1939,'Drop-down_menus'!$F$2:$G$16,2,FALSE),IF(_xlpm.x=0,"",_xlpm.x)))</f>
        <v>https://orcid.org/0000-0003-3696-4445</v>
      </c>
      <c r="Y1939" t="str">
        <f>IF(U1939="","",_xlfn.LET(_xlpm.x,VLOOKUP(U1939,'Drop-down_menus'!$F$2:$G$16,2,FALSE),IF(_xlpm.x=0,"",_xlpm.x)))</f>
        <v>https://orcid.org/0000-0002-9708-1761</v>
      </c>
      <c r="Z1939" t="str">
        <f>IF(V1939="","",_xlfn.LET(_xlpm.x,VLOOKUP(V1939,'Drop-down_menus'!$F$2:$G$16,2,FALSE),IF(_xlpm.x=0,"",_xlpm.x)))</f>
        <v/>
      </c>
      <c r="AA1939" t="str">
        <f>IF(W1939="","",_xlfn.LET(_xlpm.x,VLOOKUP(W1939,'Drop-down_menus'!$F$2:$G$16,2,FALSE),IF(_xlpm.x=0,"",_xlpm.x)))</f>
        <v/>
      </c>
      <c r="AB1939" t="s">
        <v>866</v>
      </c>
      <c r="AE1939" t="s">
        <v>867</v>
      </c>
    </row>
    <row r="1940" spans="1:31" ht="15" x14ac:dyDescent="0.2">
      <c r="A1940" s="2" t="s">
        <v>207</v>
      </c>
      <c r="B1940">
        <v>1385</v>
      </c>
      <c r="C1940">
        <v>1066</v>
      </c>
      <c r="D1940" s="69" t="s">
        <v>700</v>
      </c>
      <c r="F1940" s="70" t="s">
        <v>888</v>
      </c>
      <c r="G1940" s="70">
        <v>1</v>
      </c>
      <c r="H1940" s="70" t="s">
        <v>888</v>
      </c>
      <c r="I1940" t="s">
        <v>888</v>
      </c>
      <c r="J1940" t="str">
        <f>IF($I1940="","",_xlfn.LET(_xlpm.x,VLOOKUP($I1940,'taxon-match_2026-08-31'!$A$2:$N$122,6,FALSE),IF(_xlpm.x=0,"",_xlpm.x)))</f>
        <v>(Lesson, 1830)</v>
      </c>
      <c r="K1940" t="str">
        <f>IF($I1940="","",_xlfn.LET(_xlpm.x,VLOOKUP($I1940,'taxon-match_2026-08-31'!$A$2:$N$122,4,FALSE),IF(_xlpm.x=0,"",_xlpm.x)))</f>
        <v>urn:lsid:marinespecies.org:taxname:173893</v>
      </c>
      <c r="L1940" t="str">
        <f>IF($I1940="","",_xlfn.LET(_xlpm.x,VLOOKUP($I1940,'taxon-match_2026-08-31'!$A$2:$N$122,7,FALSE),IF(_xlpm.x=0,"",_xlpm.x)))</f>
        <v>Animalia</v>
      </c>
      <c r="M1940" t="str">
        <f>IF($I1940="","",_xlfn.LET(_xlpm.x,VLOOKUP($I1940,'taxon-match_2026-08-31'!$A$2:$N$122,8,FALSE),IF(_xlpm.x=0,"",_xlpm.x)))</f>
        <v>Chordata</v>
      </c>
      <c r="N1940" t="str">
        <f>IF($I1940="","",_xlfn.LET(_xlpm.x,VLOOKUP($I1940,'taxon-match_2026-08-31'!$A$2:$N$122,9,FALSE),IF(_xlpm.x=0,"",_xlpm.x)))</f>
        <v>Ascidiacea</v>
      </c>
      <c r="O1940" t="str">
        <f>IF($I1940="","",_xlfn.LET(_xlpm.x,VLOOKUP($I1940,'taxon-match_2026-08-31'!$A$2:$N$122,10,FALSE),IF(_xlpm.x=0,"",_xlpm.x)))</f>
        <v>Stolidobranchia</v>
      </c>
      <c r="P1940" t="str">
        <f>IF($I1940="","",_xlfn.LET(_xlpm.x,VLOOKUP($I1940,'taxon-match_2026-08-31'!$A$2:$N$122,11,FALSE),IF(_xlpm.x=0,"",_xlpm.x)))</f>
        <v>Styelidae</v>
      </c>
      <c r="Q1940" t="str">
        <f>IF($I1940="","",_xlfn.LET(_xlpm.x,VLOOKUP($I1940,'taxon-match_2026-08-31'!$A$2:$N$122,12,FALSE),IF(_xlpm.x=0,"",_xlpm.x)))</f>
        <v>Cnemidocarpa</v>
      </c>
      <c r="R1940" t="str">
        <f>IF($I1940="","",_xlfn.LET(_xlpm.x,VLOOKUP($I1940,'taxon-match_2026-08-31'!$A$2:$N$122,14,FALSE),IF(_xlpm.x=0,"",_xlpm.x)))</f>
        <v>verrucosa</v>
      </c>
      <c r="S1940" s="2" t="s">
        <v>2609</v>
      </c>
      <c r="T1940" s="69" t="s">
        <v>62</v>
      </c>
      <c r="U1940" s="69" t="s">
        <v>60</v>
      </c>
      <c r="X1940" t="str">
        <f>IF(T1940="","",_xlfn.LET(_xlpm.x,VLOOKUP(T1940,'Drop-down_menus'!$F$2:$G$16,2,FALSE),IF(_xlpm.x=0,"",_xlpm.x)))</f>
        <v>https://orcid.org/0000-0003-3696-4445</v>
      </c>
      <c r="Y1940" t="str">
        <f>IF(U1940="","",_xlfn.LET(_xlpm.x,VLOOKUP(U1940,'Drop-down_menus'!$F$2:$G$16,2,FALSE),IF(_xlpm.x=0,"",_xlpm.x)))</f>
        <v>https://orcid.org/0000-0002-9708-1761</v>
      </c>
      <c r="Z1940" t="str">
        <f>IF(V1940="","",_xlfn.LET(_xlpm.x,VLOOKUP(V1940,'Drop-down_menus'!$F$2:$G$16,2,FALSE),IF(_xlpm.x=0,"",_xlpm.x)))</f>
        <v/>
      </c>
      <c r="AA1940" t="str">
        <f>IF(W1940="","",_xlfn.LET(_xlpm.x,VLOOKUP(W1940,'Drop-down_menus'!$F$2:$G$16,2,FALSE),IF(_xlpm.x=0,"",_xlpm.x)))</f>
        <v/>
      </c>
      <c r="AB1940" t="s">
        <v>866</v>
      </c>
      <c r="AE1940" t="s">
        <v>867</v>
      </c>
    </row>
    <row r="1941" spans="1:31" ht="15" x14ac:dyDescent="0.2">
      <c r="A1941" s="2" t="s">
        <v>207</v>
      </c>
      <c r="B1941">
        <v>1388</v>
      </c>
      <c r="C1941">
        <v>1067</v>
      </c>
      <c r="D1941" s="69" t="s">
        <v>700</v>
      </c>
      <c r="F1941" s="70" t="s">
        <v>888</v>
      </c>
      <c r="G1941" s="70">
        <v>1</v>
      </c>
      <c r="H1941" s="70" t="s">
        <v>888</v>
      </c>
      <c r="I1941" t="s">
        <v>888</v>
      </c>
      <c r="J1941" t="str">
        <f>IF($I1941="","",_xlfn.LET(_xlpm.x,VLOOKUP($I1941,'taxon-match_2026-08-31'!$A$2:$N$122,6,FALSE),IF(_xlpm.x=0,"",_xlpm.x)))</f>
        <v>(Lesson, 1830)</v>
      </c>
      <c r="K1941" t="str">
        <f>IF($I1941="","",_xlfn.LET(_xlpm.x,VLOOKUP($I1941,'taxon-match_2026-08-31'!$A$2:$N$122,4,FALSE),IF(_xlpm.x=0,"",_xlpm.x)))</f>
        <v>urn:lsid:marinespecies.org:taxname:173893</v>
      </c>
      <c r="L1941" t="str">
        <f>IF($I1941="","",_xlfn.LET(_xlpm.x,VLOOKUP($I1941,'taxon-match_2026-08-31'!$A$2:$N$122,7,FALSE),IF(_xlpm.x=0,"",_xlpm.x)))</f>
        <v>Animalia</v>
      </c>
      <c r="M1941" t="str">
        <f>IF($I1941="","",_xlfn.LET(_xlpm.x,VLOOKUP($I1941,'taxon-match_2026-08-31'!$A$2:$N$122,8,FALSE),IF(_xlpm.x=0,"",_xlpm.x)))</f>
        <v>Chordata</v>
      </c>
      <c r="N1941" t="str">
        <f>IF($I1941="","",_xlfn.LET(_xlpm.x,VLOOKUP($I1941,'taxon-match_2026-08-31'!$A$2:$N$122,9,FALSE),IF(_xlpm.x=0,"",_xlpm.x)))</f>
        <v>Ascidiacea</v>
      </c>
      <c r="O1941" t="str">
        <f>IF($I1941="","",_xlfn.LET(_xlpm.x,VLOOKUP($I1941,'taxon-match_2026-08-31'!$A$2:$N$122,10,FALSE),IF(_xlpm.x=0,"",_xlpm.x)))</f>
        <v>Stolidobranchia</v>
      </c>
      <c r="P1941" t="str">
        <f>IF($I1941="","",_xlfn.LET(_xlpm.x,VLOOKUP($I1941,'taxon-match_2026-08-31'!$A$2:$N$122,11,FALSE),IF(_xlpm.x=0,"",_xlpm.x)))</f>
        <v>Styelidae</v>
      </c>
      <c r="Q1941" t="str">
        <f>IF($I1941="","",_xlfn.LET(_xlpm.x,VLOOKUP($I1941,'taxon-match_2026-08-31'!$A$2:$N$122,12,FALSE),IF(_xlpm.x=0,"",_xlpm.x)))</f>
        <v>Cnemidocarpa</v>
      </c>
      <c r="R1941" t="str">
        <f>IF($I1941="","",_xlfn.LET(_xlpm.x,VLOOKUP($I1941,'taxon-match_2026-08-31'!$A$2:$N$122,14,FALSE),IF(_xlpm.x=0,"",_xlpm.x)))</f>
        <v>verrucosa</v>
      </c>
      <c r="S1941" s="2" t="s">
        <v>2609</v>
      </c>
      <c r="T1941" s="69" t="s">
        <v>62</v>
      </c>
      <c r="U1941" s="69" t="s">
        <v>60</v>
      </c>
      <c r="X1941" t="str">
        <f>IF(T1941="","",_xlfn.LET(_xlpm.x,VLOOKUP(T1941,'Drop-down_menus'!$F$2:$G$16,2,FALSE),IF(_xlpm.x=0,"",_xlpm.x)))</f>
        <v>https://orcid.org/0000-0003-3696-4445</v>
      </c>
      <c r="Y1941" t="str">
        <f>IF(U1941="","",_xlfn.LET(_xlpm.x,VLOOKUP(U1941,'Drop-down_menus'!$F$2:$G$16,2,FALSE),IF(_xlpm.x=0,"",_xlpm.x)))</f>
        <v>https://orcid.org/0000-0002-9708-1761</v>
      </c>
      <c r="Z1941" t="str">
        <f>IF(V1941="","",_xlfn.LET(_xlpm.x,VLOOKUP(V1941,'Drop-down_menus'!$F$2:$G$16,2,FALSE),IF(_xlpm.x=0,"",_xlpm.x)))</f>
        <v/>
      </c>
      <c r="AA1941" t="str">
        <f>IF(W1941="","",_xlfn.LET(_xlpm.x,VLOOKUP(W1941,'Drop-down_menus'!$F$2:$G$16,2,FALSE),IF(_xlpm.x=0,"",_xlpm.x)))</f>
        <v/>
      </c>
      <c r="AB1941" t="s">
        <v>866</v>
      </c>
      <c r="AE1941" t="s">
        <v>867</v>
      </c>
    </row>
    <row r="1942" spans="1:31" ht="15" x14ac:dyDescent="0.2">
      <c r="A1942" s="2" t="s">
        <v>207</v>
      </c>
      <c r="B1942">
        <v>1389</v>
      </c>
      <c r="C1942">
        <v>1068</v>
      </c>
      <c r="D1942" s="69" t="s">
        <v>700</v>
      </c>
      <c r="F1942" s="70" t="s">
        <v>888</v>
      </c>
      <c r="G1942" s="70">
        <v>1</v>
      </c>
      <c r="H1942" s="70" t="s">
        <v>888</v>
      </c>
      <c r="I1942" t="s">
        <v>888</v>
      </c>
      <c r="J1942" t="str">
        <f>IF($I1942="","",_xlfn.LET(_xlpm.x,VLOOKUP($I1942,'taxon-match_2026-08-31'!$A$2:$N$122,6,FALSE),IF(_xlpm.x=0,"",_xlpm.x)))</f>
        <v>(Lesson, 1830)</v>
      </c>
      <c r="K1942" t="str">
        <f>IF($I1942="","",_xlfn.LET(_xlpm.x,VLOOKUP($I1942,'taxon-match_2026-08-31'!$A$2:$N$122,4,FALSE),IF(_xlpm.x=0,"",_xlpm.x)))</f>
        <v>urn:lsid:marinespecies.org:taxname:173893</v>
      </c>
      <c r="L1942" t="str">
        <f>IF($I1942="","",_xlfn.LET(_xlpm.x,VLOOKUP($I1942,'taxon-match_2026-08-31'!$A$2:$N$122,7,FALSE),IF(_xlpm.x=0,"",_xlpm.x)))</f>
        <v>Animalia</v>
      </c>
      <c r="M1942" t="str">
        <f>IF($I1942="","",_xlfn.LET(_xlpm.x,VLOOKUP($I1942,'taxon-match_2026-08-31'!$A$2:$N$122,8,FALSE),IF(_xlpm.x=0,"",_xlpm.x)))</f>
        <v>Chordata</v>
      </c>
      <c r="N1942" t="str">
        <f>IF($I1942="","",_xlfn.LET(_xlpm.x,VLOOKUP($I1942,'taxon-match_2026-08-31'!$A$2:$N$122,9,FALSE),IF(_xlpm.x=0,"",_xlpm.x)))</f>
        <v>Ascidiacea</v>
      </c>
      <c r="O1942" t="str">
        <f>IF($I1942="","",_xlfn.LET(_xlpm.x,VLOOKUP($I1942,'taxon-match_2026-08-31'!$A$2:$N$122,10,FALSE),IF(_xlpm.x=0,"",_xlpm.x)))</f>
        <v>Stolidobranchia</v>
      </c>
      <c r="P1942" t="str">
        <f>IF($I1942="","",_xlfn.LET(_xlpm.x,VLOOKUP($I1942,'taxon-match_2026-08-31'!$A$2:$N$122,11,FALSE),IF(_xlpm.x=0,"",_xlpm.x)))</f>
        <v>Styelidae</v>
      </c>
      <c r="Q1942" t="str">
        <f>IF($I1942="","",_xlfn.LET(_xlpm.x,VLOOKUP($I1942,'taxon-match_2026-08-31'!$A$2:$N$122,12,FALSE),IF(_xlpm.x=0,"",_xlpm.x)))</f>
        <v>Cnemidocarpa</v>
      </c>
      <c r="R1942" t="str">
        <f>IF($I1942="","",_xlfn.LET(_xlpm.x,VLOOKUP($I1942,'taxon-match_2026-08-31'!$A$2:$N$122,14,FALSE),IF(_xlpm.x=0,"",_xlpm.x)))</f>
        <v>verrucosa</v>
      </c>
      <c r="S1942" s="2" t="s">
        <v>2609</v>
      </c>
      <c r="T1942" s="69" t="s">
        <v>62</v>
      </c>
      <c r="U1942" s="69" t="s">
        <v>60</v>
      </c>
      <c r="X1942" t="str">
        <f>IF(T1942="","",_xlfn.LET(_xlpm.x,VLOOKUP(T1942,'Drop-down_menus'!$F$2:$G$16,2,FALSE),IF(_xlpm.x=0,"",_xlpm.x)))</f>
        <v>https://orcid.org/0000-0003-3696-4445</v>
      </c>
      <c r="Y1942" t="str">
        <f>IF(U1942="","",_xlfn.LET(_xlpm.x,VLOOKUP(U1942,'Drop-down_menus'!$F$2:$G$16,2,FALSE),IF(_xlpm.x=0,"",_xlpm.x)))</f>
        <v>https://orcid.org/0000-0002-9708-1761</v>
      </c>
      <c r="Z1942" t="str">
        <f>IF(V1942="","",_xlfn.LET(_xlpm.x,VLOOKUP(V1942,'Drop-down_menus'!$F$2:$G$16,2,FALSE),IF(_xlpm.x=0,"",_xlpm.x)))</f>
        <v/>
      </c>
      <c r="AA1942" t="str">
        <f>IF(W1942="","",_xlfn.LET(_xlpm.x,VLOOKUP(W1942,'Drop-down_menus'!$F$2:$G$16,2,FALSE),IF(_xlpm.x=0,"",_xlpm.x)))</f>
        <v/>
      </c>
      <c r="AB1942" t="s">
        <v>866</v>
      </c>
      <c r="AE1942" t="s">
        <v>867</v>
      </c>
    </row>
    <row r="1943" spans="1:31" ht="15" x14ac:dyDescent="0.2">
      <c r="A1943" s="2" t="s">
        <v>207</v>
      </c>
      <c r="B1943">
        <v>1390</v>
      </c>
      <c r="C1943">
        <v>1069</v>
      </c>
      <c r="D1943" s="69" t="s">
        <v>700</v>
      </c>
      <c r="F1943" s="70" t="s">
        <v>888</v>
      </c>
      <c r="G1943" s="70">
        <v>1</v>
      </c>
      <c r="H1943" s="70" t="s">
        <v>888</v>
      </c>
      <c r="I1943" t="s">
        <v>888</v>
      </c>
      <c r="J1943" t="str">
        <f>IF($I1943="","",_xlfn.LET(_xlpm.x,VLOOKUP($I1943,'taxon-match_2026-08-31'!$A$2:$N$122,6,FALSE),IF(_xlpm.x=0,"",_xlpm.x)))</f>
        <v>(Lesson, 1830)</v>
      </c>
      <c r="K1943" t="str">
        <f>IF($I1943="","",_xlfn.LET(_xlpm.x,VLOOKUP($I1943,'taxon-match_2026-08-31'!$A$2:$N$122,4,FALSE),IF(_xlpm.x=0,"",_xlpm.x)))</f>
        <v>urn:lsid:marinespecies.org:taxname:173893</v>
      </c>
      <c r="L1943" t="str">
        <f>IF($I1943="","",_xlfn.LET(_xlpm.x,VLOOKUP($I1943,'taxon-match_2026-08-31'!$A$2:$N$122,7,FALSE),IF(_xlpm.x=0,"",_xlpm.x)))</f>
        <v>Animalia</v>
      </c>
      <c r="M1943" t="str">
        <f>IF($I1943="","",_xlfn.LET(_xlpm.x,VLOOKUP($I1943,'taxon-match_2026-08-31'!$A$2:$N$122,8,FALSE),IF(_xlpm.x=0,"",_xlpm.x)))</f>
        <v>Chordata</v>
      </c>
      <c r="N1943" t="str">
        <f>IF($I1943="","",_xlfn.LET(_xlpm.x,VLOOKUP($I1943,'taxon-match_2026-08-31'!$A$2:$N$122,9,FALSE),IF(_xlpm.x=0,"",_xlpm.x)))</f>
        <v>Ascidiacea</v>
      </c>
      <c r="O1943" t="str">
        <f>IF($I1943="","",_xlfn.LET(_xlpm.x,VLOOKUP($I1943,'taxon-match_2026-08-31'!$A$2:$N$122,10,FALSE),IF(_xlpm.x=0,"",_xlpm.x)))</f>
        <v>Stolidobranchia</v>
      </c>
      <c r="P1943" t="str">
        <f>IF($I1943="","",_xlfn.LET(_xlpm.x,VLOOKUP($I1943,'taxon-match_2026-08-31'!$A$2:$N$122,11,FALSE),IF(_xlpm.x=0,"",_xlpm.x)))</f>
        <v>Styelidae</v>
      </c>
      <c r="Q1943" t="str">
        <f>IF($I1943="","",_xlfn.LET(_xlpm.x,VLOOKUP($I1943,'taxon-match_2026-08-31'!$A$2:$N$122,12,FALSE),IF(_xlpm.x=0,"",_xlpm.x)))</f>
        <v>Cnemidocarpa</v>
      </c>
      <c r="R1943" t="str">
        <f>IF($I1943="","",_xlfn.LET(_xlpm.x,VLOOKUP($I1943,'taxon-match_2026-08-31'!$A$2:$N$122,14,FALSE),IF(_xlpm.x=0,"",_xlpm.x)))</f>
        <v>verrucosa</v>
      </c>
      <c r="S1943" s="2" t="s">
        <v>2609</v>
      </c>
      <c r="T1943" s="69" t="s">
        <v>62</v>
      </c>
      <c r="U1943" s="69" t="s">
        <v>60</v>
      </c>
      <c r="X1943" t="str">
        <f>IF(T1943="","",_xlfn.LET(_xlpm.x,VLOOKUP(T1943,'Drop-down_menus'!$F$2:$G$16,2,FALSE),IF(_xlpm.x=0,"",_xlpm.x)))</f>
        <v>https://orcid.org/0000-0003-3696-4445</v>
      </c>
      <c r="Y1943" t="str">
        <f>IF(U1943="","",_xlfn.LET(_xlpm.x,VLOOKUP(U1943,'Drop-down_menus'!$F$2:$G$16,2,FALSE),IF(_xlpm.x=0,"",_xlpm.x)))</f>
        <v>https://orcid.org/0000-0002-9708-1761</v>
      </c>
      <c r="Z1943" t="str">
        <f>IF(V1943="","",_xlfn.LET(_xlpm.x,VLOOKUP(V1943,'Drop-down_menus'!$F$2:$G$16,2,FALSE),IF(_xlpm.x=0,"",_xlpm.x)))</f>
        <v/>
      </c>
      <c r="AA1943" t="str">
        <f>IF(W1943="","",_xlfn.LET(_xlpm.x,VLOOKUP(W1943,'Drop-down_menus'!$F$2:$G$16,2,FALSE),IF(_xlpm.x=0,"",_xlpm.x)))</f>
        <v/>
      </c>
      <c r="AB1943" t="s">
        <v>866</v>
      </c>
      <c r="AE1943" t="s">
        <v>867</v>
      </c>
    </row>
    <row r="1944" spans="1:31" ht="15" x14ac:dyDescent="0.2">
      <c r="A1944" s="2" t="s">
        <v>253</v>
      </c>
      <c r="B1944">
        <v>1937</v>
      </c>
      <c r="C1944">
        <v>1070</v>
      </c>
      <c r="D1944" s="69" t="s">
        <v>700</v>
      </c>
      <c r="F1944" s="70" t="s">
        <v>888</v>
      </c>
      <c r="G1944" s="70">
        <v>1</v>
      </c>
      <c r="H1944" s="70" t="s">
        <v>888</v>
      </c>
      <c r="I1944" t="s">
        <v>888</v>
      </c>
      <c r="J1944" t="str">
        <f>IF($I1944="","",_xlfn.LET(_xlpm.x,VLOOKUP($I1944,'taxon-match_2026-08-31'!$A$2:$N$122,6,FALSE),IF(_xlpm.x=0,"",_xlpm.x)))</f>
        <v>(Lesson, 1830)</v>
      </c>
      <c r="K1944" t="str">
        <f>IF($I1944="","",_xlfn.LET(_xlpm.x,VLOOKUP($I1944,'taxon-match_2026-08-31'!$A$2:$N$122,4,FALSE),IF(_xlpm.x=0,"",_xlpm.x)))</f>
        <v>urn:lsid:marinespecies.org:taxname:173893</v>
      </c>
      <c r="L1944" t="str">
        <f>IF($I1944="","",_xlfn.LET(_xlpm.x,VLOOKUP($I1944,'taxon-match_2026-08-31'!$A$2:$N$122,7,FALSE),IF(_xlpm.x=0,"",_xlpm.x)))</f>
        <v>Animalia</v>
      </c>
      <c r="M1944" t="str">
        <f>IF($I1944="","",_xlfn.LET(_xlpm.x,VLOOKUP($I1944,'taxon-match_2026-08-31'!$A$2:$N$122,8,FALSE),IF(_xlpm.x=0,"",_xlpm.x)))</f>
        <v>Chordata</v>
      </c>
      <c r="N1944" t="str">
        <f>IF($I1944="","",_xlfn.LET(_xlpm.x,VLOOKUP($I1944,'taxon-match_2026-08-31'!$A$2:$N$122,9,FALSE),IF(_xlpm.x=0,"",_xlpm.x)))</f>
        <v>Ascidiacea</v>
      </c>
      <c r="O1944" t="str">
        <f>IF($I1944="","",_xlfn.LET(_xlpm.x,VLOOKUP($I1944,'taxon-match_2026-08-31'!$A$2:$N$122,10,FALSE),IF(_xlpm.x=0,"",_xlpm.x)))</f>
        <v>Stolidobranchia</v>
      </c>
      <c r="P1944" t="str">
        <f>IF($I1944="","",_xlfn.LET(_xlpm.x,VLOOKUP($I1944,'taxon-match_2026-08-31'!$A$2:$N$122,11,FALSE),IF(_xlpm.x=0,"",_xlpm.x)))</f>
        <v>Styelidae</v>
      </c>
      <c r="Q1944" t="str">
        <f>IF($I1944="","",_xlfn.LET(_xlpm.x,VLOOKUP($I1944,'taxon-match_2026-08-31'!$A$2:$N$122,12,FALSE),IF(_xlpm.x=0,"",_xlpm.x)))</f>
        <v>Cnemidocarpa</v>
      </c>
      <c r="R1944" t="str">
        <f>IF($I1944="","",_xlfn.LET(_xlpm.x,VLOOKUP($I1944,'taxon-match_2026-08-31'!$A$2:$N$122,14,FALSE),IF(_xlpm.x=0,"",_xlpm.x)))</f>
        <v>verrucosa</v>
      </c>
      <c r="S1944" s="2" t="s">
        <v>2609</v>
      </c>
      <c r="T1944" s="69" t="s">
        <v>62</v>
      </c>
      <c r="U1944" s="69" t="s">
        <v>60</v>
      </c>
      <c r="X1944" t="str">
        <f>IF(T1944="","",_xlfn.LET(_xlpm.x,VLOOKUP(T1944,'Drop-down_menus'!$F$2:$G$16,2,FALSE),IF(_xlpm.x=0,"",_xlpm.x)))</f>
        <v>https://orcid.org/0000-0003-3696-4445</v>
      </c>
      <c r="Y1944" t="str">
        <f>IF(U1944="","",_xlfn.LET(_xlpm.x,VLOOKUP(U1944,'Drop-down_menus'!$F$2:$G$16,2,FALSE),IF(_xlpm.x=0,"",_xlpm.x)))</f>
        <v>https://orcid.org/0000-0002-9708-1761</v>
      </c>
      <c r="Z1944" t="str">
        <f>IF(V1944="","",_xlfn.LET(_xlpm.x,VLOOKUP(V1944,'Drop-down_menus'!$F$2:$G$16,2,FALSE),IF(_xlpm.x=0,"",_xlpm.x)))</f>
        <v/>
      </c>
      <c r="AA1944" t="str">
        <f>IF(W1944="","",_xlfn.LET(_xlpm.x,VLOOKUP(W1944,'Drop-down_menus'!$F$2:$G$16,2,FALSE),IF(_xlpm.x=0,"",_xlpm.x)))</f>
        <v/>
      </c>
      <c r="AB1944" t="s">
        <v>866</v>
      </c>
      <c r="AE1944" t="s">
        <v>867</v>
      </c>
    </row>
    <row r="1945" spans="1:31" ht="15" x14ac:dyDescent="0.2">
      <c r="A1945" s="2" t="s">
        <v>253</v>
      </c>
      <c r="B1945">
        <v>1942</v>
      </c>
      <c r="C1945">
        <v>1051</v>
      </c>
      <c r="D1945" s="69" t="s">
        <v>700</v>
      </c>
      <c r="F1945" s="70" t="s">
        <v>888</v>
      </c>
      <c r="G1945" s="70">
        <v>1</v>
      </c>
      <c r="H1945" s="70" t="s">
        <v>888</v>
      </c>
      <c r="I1945" t="s">
        <v>888</v>
      </c>
      <c r="J1945" t="str">
        <f>IF($I1945="","",_xlfn.LET(_xlpm.x,VLOOKUP($I1945,'taxon-match_2026-08-31'!$A$2:$N$122,6,FALSE),IF(_xlpm.x=0,"",_xlpm.x)))</f>
        <v>(Lesson, 1830)</v>
      </c>
      <c r="K1945" t="str">
        <f>IF($I1945="","",_xlfn.LET(_xlpm.x,VLOOKUP($I1945,'taxon-match_2026-08-31'!$A$2:$N$122,4,FALSE),IF(_xlpm.x=0,"",_xlpm.x)))</f>
        <v>urn:lsid:marinespecies.org:taxname:173893</v>
      </c>
      <c r="L1945" t="str">
        <f>IF($I1945="","",_xlfn.LET(_xlpm.x,VLOOKUP($I1945,'taxon-match_2026-08-31'!$A$2:$N$122,7,FALSE),IF(_xlpm.x=0,"",_xlpm.x)))</f>
        <v>Animalia</v>
      </c>
      <c r="M1945" t="str">
        <f>IF($I1945="","",_xlfn.LET(_xlpm.x,VLOOKUP($I1945,'taxon-match_2026-08-31'!$A$2:$N$122,8,FALSE),IF(_xlpm.x=0,"",_xlpm.x)))</f>
        <v>Chordata</v>
      </c>
      <c r="N1945" t="str">
        <f>IF($I1945="","",_xlfn.LET(_xlpm.x,VLOOKUP($I1945,'taxon-match_2026-08-31'!$A$2:$N$122,9,FALSE),IF(_xlpm.x=0,"",_xlpm.x)))</f>
        <v>Ascidiacea</v>
      </c>
      <c r="O1945" t="str">
        <f>IF($I1945="","",_xlfn.LET(_xlpm.x,VLOOKUP($I1945,'taxon-match_2026-08-31'!$A$2:$N$122,10,FALSE),IF(_xlpm.x=0,"",_xlpm.x)))</f>
        <v>Stolidobranchia</v>
      </c>
      <c r="P1945" t="str">
        <f>IF($I1945="","",_xlfn.LET(_xlpm.x,VLOOKUP($I1945,'taxon-match_2026-08-31'!$A$2:$N$122,11,FALSE),IF(_xlpm.x=0,"",_xlpm.x)))</f>
        <v>Styelidae</v>
      </c>
      <c r="Q1945" t="str">
        <f>IF($I1945="","",_xlfn.LET(_xlpm.x,VLOOKUP($I1945,'taxon-match_2026-08-31'!$A$2:$N$122,12,FALSE),IF(_xlpm.x=0,"",_xlpm.x)))</f>
        <v>Cnemidocarpa</v>
      </c>
      <c r="R1945" t="str">
        <f>IF($I1945="","",_xlfn.LET(_xlpm.x,VLOOKUP($I1945,'taxon-match_2026-08-31'!$A$2:$N$122,14,FALSE),IF(_xlpm.x=0,"",_xlpm.x)))</f>
        <v>verrucosa</v>
      </c>
      <c r="S1945" s="2" t="s">
        <v>2609</v>
      </c>
      <c r="T1945" s="69" t="s">
        <v>62</v>
      </c>
      <c r="U1945" s="69" t="s">
        <v>60</v>
      </c>
      <c r="X1945" t="str">
        <f>IF(T1945="","",_xlfn.LET(_xlpm.x,VLOOKUP(T1945,'Drop-down_menus'!$F$2:$G$16,2,FALSE),IF(_xlpm.x=0,"",_xlpm.x)))</f>
        <v>https://orcid.org/0000-0003-3696-4445</v>
      </c>
      <c r="Y1945" t="str">
        <f>IF(U1945="","",_xlfn.LET(_xlpm.x,VLOOKUP(U1945,'Drop-down_menus'!$F$2:$G$16,2,FALSE),IF(_xlpm.x=0,"",_xlpm.x)))</f>
        <v>https://orcid.org/0000-0002-9708-1761</v>
      </c>
      <c r="Z1945" t="str">
        <f>IF(V1945="","",_xlfn.LET(_xlpm.x,VLOOKUP(V1945,'Drop-down_menus'!$F$2:$G$16,2,FALSE),IF(_xlpm.x=0,"",_xlpm.x)))</f>
        <v/>
      </c>
      <c r="AA1945" t="str">
        <f>IF(W1945="","",_xlfn.LET(_xlpm.x,VLOOKUP(W1945,'Drop-down_menus'!$F$2:$G$16,2,FALSE),IF(_xlpm.x=0,"",_xlpm.x)))</f>
        <v/>
      </c>
      <c r="AB1945" t="s">
        <v>866</v>
      </c>
      <c r="AE1945" t="s">
        <v>867</v>
      </c>
    </row>
    <row r="1946" spans="1:31" ht="15" x14ac:dyDescent="0.2">
      <c r="A1946" s="2" t="s">
        <v>282</v>
      </c>
      <c r="B1946">
        <v>2443</v>
      </c>
      <c r="C1946">
        <v>1052</v>
      </c>
      <c r="D1946" s="69" t="s">
        <v>700</v>
      </c>
      <c r="F1946" s="70" t="s">
        <v>888</v>
      </c>
      <c r="G1946" s="70">
        <v>1</v>
      </c>
      <c r="H1946" s="70" t="s">
        <v>888</v>
      </c>
      <c r="I1946" t="s">
        <v>888</v>
      </c>
      <c r="J1946" t="str">
        <f>IF($I1946="","",_xlfn.LET(_xlpm.x,VLOOKUP($I1946,'taxon-match_2026-08-31'!$A$2:$N$122,6,FALSE),IF(_xlpm.x=0,"",_xlpm.x)))</f>
        <v>(Lesson, 1830)</v>
      </c>
      <c r="K1946" t="str">
        <f>IF($I1946="","",_xlfn.LET(_xlpm.x,VLOOKUP($I1946,'taxon-match_2026-08-31'!$A$2:$N$122,4,FALSE),IF(_xlpm.x=0,"",_xlpm.x)))</f>
        <v>urn:lsid:marinespecies.org:taxname:173893</v>
      </c>
      <c r="L1946" t="str">
        <f>IF($I1946="","",_xlfn.LET(_xlpm.x,VLOOKUP($I1946,'taxon-match_2026-08-31'!$A$2:$N$122,7,FALSE),IF(_xlpm.x=0,"",_xlpm.x)))</f>
        <v>Animalia</v>
      </c>
      <c r="M1946" t="str">
        <f>IF($I1946="","",_xlfn.LET(_xlpm.x,VLOOKUP($I1946,'taxon-match_2026-08-31'!$A$2:$N$122,8,FALSE),IF(_xlpm.x=0,"",_xlpm.x)))</f>
        <v>Chordata</v>
      </c>
      <c r="N1946" t="str">
        <f>IF($I1946="","",_xlfn.LET(_xlpm.x,VLOOKUP($I1946,'taxon-match_2026-08-31'!$A$2:$N$122,9,FALSE),IF(_xlpm.x=0,"",_xlpm.x)))</f>
        <v>Ascidiacea</v>
      </c>
      <c r="O1946" t="str">
        <f>IF($I1946="","",_xlfn.LET(_xlpm.x,VLOOKUP($I1946,'taxon-match_2026-08-31'!$A$2:$N$122,10,FALSE),IF(_xlpm.x=0,"",_xlpm.x)))</f>
        <v>Stolidobranchia</v>
      </c>
      <c r="P1946" t="str">
        <f>IF($I1946="","",_xlfn.LET(_xlpm.x,VLOOKUP($I1946,'taxon-match_2026-08-31'!$A$2:$N$122,11,FALSE),IF(_xlpm.x=0,"",_xlpm.x)))</f>
        <v>Styelidae</v>
      </c>
      <c r="Q1946" t="str">
        <f>IF($I1946="","",_xlfn.LET(_xlpm.x,VLOOKUP($I1946,'taxon-match_2026-08-31'!$A$2:$N$122,12,FALSE),IF(_xlpm.x=0,"",_xlpm.x)))</f>
        <v>Cnemidocarpa</v>
      </c>
      <c r="R1946" t="str">
        <f>IF($I1946="","",_xlfn.LET(_xlpm.x,VLOOKUP($I1946,'taxon-match_2026-08-31'!$A$2:$N$122,14,FALSE),IF(_xlpm.x=0,"",_xlpm.x)))</f>
        <v>verrucosa</v>
      </c>
      <c r="S1946" s="2" t="s">
        <v>2609</v>
      </c>
      <c r="T1946" s="69" t="s">
        <v>62</v>
      </c>
      <c r="U1946" s="69" t="s">
        <v>60</v>
      </c>
      <c r="X1946" t="str">
        <f>IF(T1946="","",_xlfn.LET(_xlpm.x,VLOOKUP(T1946,'Drop-down_menus'!$F$2:$G$16,2,FALSE),IF(_xlpm.x=0,"",_xlpm.x)))</f>
        <v>https://orcid.org/0000-0003-3696-4445</v>
      </c>
      <c r="Y1946" t="str">
        <f>IF(U1946="","",_xlfn.LET(_xlpm.x,VLOOKUP(U1946,'Drop-down_menus'!$F$2:$G$16,2,FALSE),IF(_xlpm.x=0,"",_xlpm.x)))</f>
        <v>https://orcid.org/0000-0002-9708-1761</v>
      </c>
      <c r="Z1946" t="str">
        <f>IF(V1946="","",_xlfn.LET(_xlpm.x,VLOOKUP(V1946,'Drop-down_menus'!$F$2:$G$16,2,FALSE),IF(_xlpm.x=0,"",_xlpm.x)))</f>
        <v/>
      </c>
      <c r="AA1946" t="str">
        <f>IF(W1946="","",_xlfn.LET(_xlpm.x,VLOOKUP(W1946,'Drop-down_menus'!$F$2:$G$16,2,FALSE),IF(_xlpm.x=0,"",_xlpm.x)))</f>
        <v/>
      </c>
      <c r="AB1946" t="s">
        <v>866</v>
      </c>
      <c r="AE1946" t="s">
        <v>867</v>
      </c>
    </row>
    <row r="1947" spans="1:31" ht="15" x14ac:dyDescent="0.2">
      <c r="A1947" s="2" t="s">
        <v>282</v>
      </c>
      <c r="B1947">
        <v>2444</v>
      </c>
      <c r="C1947">
        <v>1053</v>
      </c>
      <c r="D1947" s="69" t="s">
        <v>700</v>
      </c>
      <c r="F1947" s="70" t="s">
        <v>888</v>
      </c>
      <c r="G1947" s="70">
        <v>1</v>
      </c>
      <c r="H1947" s="70" t="s">
        <v>888</v>
      </c>
      <c r="I1947" t="s">
        <v>888</v>
      </c>
      <c r="J1947" t="str">
        <f>IF($I1947="","",_xlfn.LET(_xlpm.x,VLOOKUP($I1947,'taxon-match_2026-08-31'!$A$2:$N$122,6,FALSE),IF(_xlpm.x=0,"",_xlpm.x)))</f>
        <v>(Lesson, 1830)</v>
      </c>
      <c r="K1947" t="str">
        <f>IF($I1947="","",_xlfn.LET(_xlpm.x,VLOOKUP($I1947,'taxon-match_2026-08-31'!$A$2:$N$122,4,FALSE),IF(_xlpm.x=0,"",_xlpm.x)))</f>
        <v>urn:lsid:marinespecies.org:taxname:173893</v>
      </c>
      <c r="L1947" t="str">
        <f>IF($I1947="","",_xlfn.LET(_xlpm.x,VLOOKUP($I1947,'taxon-match_2026-08-31'!$A$2:$N$122,7,FALSE),IF(_xlpm.x=0,"",_xlpm.x)))</f>
        <v>Animalia</v>
      </c>
      <c r="M1947" t="str">
        <f>IF($I1947="","",_xlfn.LET(_xlpm.x,VLOOKUP($I1947,'taxon-match_2026-08-31'!$A$2:$N$122,8,FALSE),IF(_xlpm.x=0,"",_xlpm.x)))</f>
        <v>Chordata</v>
      </c>
      <c r="N1947" t="str">
        <f>IF($I1947="","",_xlfn.LET(_xlpm.x,VLOOKUP($I1947,'taxon-match_2026-08-31'!$A$2:$N$122,9,FALSE),IF(_xlpm.x=0,"",_xlpm.x)))</f>
        <v>Ascidiacea</v>
      </c>
      <c r="O1947" t="str">
        <f>IF($I1947="","",_xlfn.LET(_xlpm.x,VLOOKUP($I1947,'taxon-match_2026-08-31'!$A$2:$N$122,10,FALSE),IF(_xlpm.x=0,"",_xlpm.x)))</f>
        <v>Stolidobranchia</v>
      </c>
      <c r="P1947" t="str">
        <f>IF($I1947="","",_xlfn.LET(_xlpm.x,VLOOKUP($I1947,'taxon-match_2026-08-31'!$A$2:$N$122,11,FALSE),IF(_xlpm.x=0,"",_xlpm.x)))</f>
        <v>Styelidae</v>
      </c>
      <c r="Q1947" t="str">
        <f>IF($I1947="","",_xlfn.LET(_xlpm.x,VLOOKUP($I1947,'taxon-match_2026-08-31'!$A$2:$N$122,12,FALSE),IF(_xlpm.x=0,"",_xlpm.x)))</f>
        <v>Cnemidocarpa</v>
      </c>
      <c r="R1947" t="str">
        <f>IF($I1947="","",_xlfn.LET(_xlpm.x,VLOOKUP($I1947,'taxon-match_2026-08-31'!$A$2:$N$122,14,FALSE),IF(_xlpm.x=0,"",_xlpm.x)))</f>
        <v>verrucosa</v>
      </c>
      <c r="S1947" s="2" t="s">
        <v>2609</v>
      </c>
      <c r="T1947" s="69" t="s">
        <v>62</v>
      </c>
      <c r="U1947" s="69" t="s">
        <v>60</v>
      </c>
      <c r="X1947" t="str">
        <f>IF(T1947="","",_xlfn.LET(_xlpm.x,VLOOKUP(T1947,'Drop-down_menus'!$F$2:$G$16,2,FALSE),IF(_xlpm.x=0,"",_xlpm.x)))</f>
        <v>https://orcid.org/0000-0003-3696-4445</v>
      </c>
      <c r="Y1947" t="str">
        <f>IF(U1947="","",_xlfn.LET(_xlpm.x,VLOOKUP(U1947,'Drop-down_menus'!$F$2:$G$16,2,FALSE),IF(_xlpm.x=0,"",_xlpm.x)))</f>
        <v>https://orcid.org/0000-0002-9708-1761</v>
      </c>
      <c r="Z1947" t="str">
        <f>IF(V1947="","",_xlfn.LET(_xlpm.x,VLOOKUP(V1947,'Drop-down_menus'!$F$2:$G$16,2,FALSE),IF(_xlpm.x=0,"",_xlpm.x)))</f>
        <v/>
      </c>
      <c r="AA1947" t="str">
        <f>IF(W1947="","",_xlfn.LET(_xlpm.x,VLOOKUP(W1947,'Drop-down_menus'!$F$2:$G$16,2,FALSE),IF(_xlpm.x=0,"",_xlpm.x)))</f>
        <v/>
      </c>
      <c r="AB1947" t="s">
        <v>866</v>
      </c>
      <c r="AE1947" t="s">
        <v>867</v>
      </c>
    </row>
    <row r="1948" spans="1:31" ht="15" x14ac:dyDescent="0.2">
      <c r="A1948" s="2" t="s">
        <v>282</v>
      </c>
      <c r="B1948">
        <v>2445</v>
      </c>
      <c r="C1948">
        <v>1121</v>
      </c>
      <c r="D1948" s="69" t="s">
        <v>700</v>
      </c>
      <c r="F1948" s="70" t="s">
        <v>888</v>
      </c>
      <c r="G1948" s="70">
        <v>1</v>
      </c>
      <c r="H1948" s="70" t="s">
        <v>888</v>
      </c>
      <c r="I1948" t="s">
        <v>888</v>
      </c>
      <c r="J1948" t="str">
        <f>IF($I1948="","",_xlfn.LET(_xlpm.x,VLOOKUP($I1948,'taxon-match_2026-08-31'!$A$2:$N$122,6,FALSE),IF(_xlpm.x=0,"",_xlpm.x)))</f>
        <v>(Lesson, 1830)</v>
      </c>
      <c r="K1948" t="str">
        <f>IF($I1948="","",_xlfn.LET(_xlpm.x,VLOOKUP($I1948,'taxon-match_2026-08-31'!$A$2:$N$122,4,FALSE),IF(_xlpm.x=0,"",_xlpm.x)))</f>
        <v>urn:lsid:marinespecies.org:taxname:173893</v>
      </c>
      <c r="L1948" t="str">
        <f>IF($I1948="","",_xlfn.LET(_xlpm.x,VLOOKUP($I1948,'taxon-match_2026-08-31'!$A$2:$N$122,7,FALSE),IF(_xlpm.x=0,"",_xlpm.x)))</f>
        <v>Animalia</v>
      </c>
      <c r="M1948" t="str">
        <f>IF($I1948="","",_xlfn.LET(_xlpm.x,VLOOKUP($I1948,'taxon-match_2026-08-31'!$A$2:$N$122,8,FALSE),IF(_xlpm.x=0,"",_xlpm.x)))</f>
        <v>Chordata</v>
      </c>
      <c r="N1948" t="str">
        <f>IF($I1948="","",_xlfn.LET(_xlpm.x,VLOOKUP($I1948,'taxon-match_2026-08-31'!$A$2:$N$122,9,FALSE),IF(_xlpm.x=0,"",_xlpm.x)))</f>
        <v>Ascidiacea</v>
      </c>
      <c r="O1948" t="str">
        <f>IF($I1948="","",_xlfn.LET(_xlpm.x,VLOOKUP($I1948,'taxon-match_2026-08-31'!$A$2:$N$122,10,FALSE),IF(_xlpm.x=0,"",_xlpm.x)))</f>
        <v>Stolidobranchia</v>
      </c>
      <c r="P1948" t="str">
        <f>IF($I1948="","",_xlfn.LET(_xlpm.x,VLOOKUP($I1948,'taxon-match_2026-08-31'!$A$2:$N$122,11,FALSE),IF(_xlpm.x=0,"",_xlpm.x)))</f>
        <v>Styelidae</v>
      </c>
      <c r="Q1948" t="str">
        <f>IF($I1948="","",_xlfn.LET(_xlpm.x,VLOOKUP($I1948,'taxon-match_2026-08-31'!$A$2:$N$122,12,FALSE),IF(_xlpm.x=0,"",_xlpm.x)))</f>
        <v>Cnemidocarpa</v>
      </c>
      <c r="R1948" t="str">
        <f>IF($I1948="","",_xlfn.LET(_xlpm.x,VLOOKUP($I1948,'taxon-match_2026-08-31'!$A$2:$N$122,14,FALSE),IF(_xlpm.x=0,"",_xlpm.x)))</f>
        <v>verrucosa</v>
      </c>
      <c r="S1948" s="2" t="s">
        <v>2609</v>
      </c>
      <c r="T1948" s="69" t="s">
        <v>62</v>
      </c>
      <c r="U1948" s="69" t="s">
        <v>60</v>
      </c>
      <c r="X1948" t="str">
        <f>IF(T1948="","",_xlfn.LET(_xlpm.x,VLOOKUP(T1948,'Drop-down_menus'!$F$2:$G$16,2,FALSE),IF(_xlpm.x=0,"",_xlpm.x)))</f>
        <v>https://orcid.org/0000-0003-3696-4445</v>
      </c>
      <c r="Y1948" t="str">
        <f>IF(U1948="","",_xlfn.LET(_xlpm.x,VLOOKUP(U1948,'Drop-down_menus'!$F$2:$G$16,2,FALSE),IF(_xlpm.x=0,"",_xlpm.x)))</f>
        <v>https://orcid.org/0000-0002-9708-1761</v>
      </c>
      <c r="Z1948" t="str">
        <f>IF(V1948="","",_xlfn.LET(_xlpm.x,VLOOKUP(V1948,'Drop-down_menus'!$F$2:$G$16,2,FALSE),IF(_xlpm.x=0,"",_xlpm.x)))</f>
        <v/>
      </c>
      <c r="AA1948" t="str">
        <f>IF(W1948="","",_xlfn.LET(_xlpm.x,VLOOKUP(W1948,'Drop-down_menus'!$F$2:$G$16,2,FALSE),IF(_xlpm.x=0,"",_xlpm.x)))</f>
        <v/>
      </c>
      <c r="AB1948" t="s">
        <v>866</v>
      </c>
      <c r="AE1948" t="s">
        <v>867</v>
      </c>
    </row>
    <row r="1949" spans="1:31" ht="15" x14ac:dyDescent="0.2">
      <c r="A1949" s="2" t="s">
        <v>328</v>
      </c>
      <c r="B1949">
        <v>3226</v>
      </c>
      <c r="C1949">
        <v>1062</v>
      </c>
      <c r="D1949" s="69" t="s">
        <v>700</v>
      </c>
      <c r="F1949" s="70" t="s">
        <v>888</v>
      </c>
      <c r="G1949" s="70">
        <v>1</v>
      </c>
      <c r="H1949" s="70" t="s">
        <v>888</v>
      </c>
      <c r="I1949" t="s">
        <v>888</v>
      </c>
      <c r="J1949" t="str">
        <f>IF($I1949="","",_xlfn.LET(_xlpm.x,VLOOKUP($I1949,'taxon-match_2026-08-31'!$A$2:$N$122,6,FALSE),IF(_xlpm.x=0,"",_xlpm.x)))</f>
        <v>(Lesson, 1830)</v>
      </c>
      <c r="K1949" t="str">
        <f>IF($I1949="","",_xlfn.LET(_xlpm.x,VLOOKUP($I1949,'taxon-match_2026-08-31'!$A$2:$N$122,4,FALSE),IF(_xlpm.x=0,"",_xlpm.x)))</f>
        <v>urn:lsid:marinespecies.org:taxname:173893</v>
      </c>
      <c r="L1949" t="str">
        <f>IF($I1949="","",_xlfn.LET(_xlpm.x,VLOOKUP($I1949,'taxon-match_2026-08-31'!$A$2:$N$122,7,FALSE),IF(_xlpm.x=0,"",_xlpm.x)))</f>
        <v>Animalia</v>
      </c>
      <c r="M1949" t="str">
        <f>IF($I1949="","",_xlfn.LET(_xlpm.x,VLOOKUP($I1949,'taxon-match_2026-08-31'!$A$2:$N$122,8,FALSE),IF(_xlpm.x=0,"",_xlpm.x)))</f>
        <v>Chordata</v>
      </c>
      <c r="N1949" t="str">
        <f>IF($I1949="","",_xlfn.LET(_xlpm.x,VLOOKUP($I1949,'taxon-match_2026-08-31'!$A$2:$N$122,9,FALSE),IF(_xlpm.x=0,"",_xlpm.x)))</f>
        <v>Ascidiacea</v>
      </c>
      <c r="O1949" t="str">
        <f>IF($I1949="","",_xlfn.LET(_xlpm.x,VLOOKUP($I1949,'taxon-match_2026-08-31'!$A$2:$N$122,10,FALSE),IF(_xlpm.x=0,"",_xlpm.x)))</f>
        <v>Stolidobranchia</v>
      </c>
      <c r="P1949" t="str">
        <f>IF($I1949="","",_xlfn.LET(_xlpm.x,VLOOKUP($I1949,'taxon-match_2026-08-31'!$A$2:$N$122,11,FALSE),IF(_xlpm.x=0,"",_xlpm.x)))</f>
        <v>Styelidae</v>
      </c>
      <c r="Q1949" t="str">
        <f>IF($I1949="","",_xlfn.LET(_xlpm.x,VLOOKUP($I1949,'taxon-match_2026-08-31'!$A$2:$N$122,12,FALSE),IF(_xlpm.x=0,"",_xlpm.x)))</f>
        <v>Cnemidocarpa</v>
      </c>
      <c r="R1949" t="str">
        <f>IF($I1949="","",_xlfn.LET(_xlpm.x,VLOOKUP($I1949,'taxon-match_2026-08-31'!$A$2:$N$122,14,FALSE),IF(_xlpm.x=0,"",_xlpm.x)))</f>
        <v>verrucosa</v>
      </c>
      <c r="S1949" s="2" t="s">
        <v>2609</v>
      </c>
      <c r="T1949" s="69" t="s">
        <v>62</v>
      </c>
      <c r="U1949" s="69" t="s">
        <v>60</v>
      </c>
      <c r="X1949" t="str">
        <f>IF(T1949="","",_xlfn.LET(_xlpm.x,VLOOKUP(T1949,'Drop-down_menus'!$F$2:$G$16,2,FALSE),IF(_xlpm.x=0,"",_xlpm.x)))</f>
        <v>https://orcid.org/0000-0003-3696-4445</v>
      </c>
      <c r="Y1949" t="str">
        <f>IF(U1949="","",_xlfn.LET(_xlpm.x,VLOOKUP(U1949,'Drop-down_menus'!$F$2:$G$16,2,FALSE),IF(_xlpm.x=0,"",_xlpm.x)))</f>
        <v>https://orcid.org/0000-0002-9708-1761</v>
      </c>
      <c r="Z1949" t="str">
        <f>IF(V1949="","",_xlfn.LET(_xlpm.x,VLOOKUP(V1949,'Drop-down_menus'!$F$2:$G$16,2,FALSE),IF(_xlpm.x=0,"",_xlpm.x)))</f>
        <v/>
      </c>
      <c r="AA1949" t="str">
        <f>IF(W1949="","",_xlfn.LET(_xlpm.x,VLOOKUP(W1949,'Drop-down_menus'!$F$2:$G$16,2,FALSE),IF(_xlpm.x=0,"",_xlpm.x)))</f>
        <v/>
      </c>
      <c r="AB1949" t="s">
        <v>866</v>
      </c>
      <c r="AE1949" t="s">
        <v>867</v>
      </c>
    </row>
    <row r="1950" spans="1:31" ht="15" x14ac:dyDescent="0.2">
      <c r="A1950" s="2" t="s">
        <v>328</v>
      </c>
      <c r="B1950">
        <v>3227</v>
      </c>
      <c r="C1950">
        <v>1063</v>
      </c>
      <c r="D1950" s="69" t="s">
        <v>700</v>
      </c>
      <c r="F1950" s="70" t="s">
        <v>888</v>
      </c>
      <c r="G1950" s="70">
        <v>1</v>
      </c>
      <c r="H1950" s="70" t="s">
        <v>888</v>
      </c>
      <c r="I1950" t="s">
        <v>888</v>
      </c>
      <c r="J1950" t="str">
        <f>IF($I1950="","",_xlfn.LET(_xlpm.x,VLOOKUP($I1950,'taxon-match_2026-08-31'!$A$2:$N$122,6,FALSE),IF(_xlpm.x=0,"",_xlpm.x)))</f>
        <v>(Lesson, 1830)</v>
      </c>
      <c r="K1950" t="str">
        <f>IF($I1950="","",_xlfn.LET(_xlpm.x,VLOOKUP($I1950,'taxon-match_2026-08-31'!$A$2:$N$122,4,FALSE),IF(_xlpm.x=0,"",_xlpm.x)))</f>
        <v>urn:lsid:marinespecies.org:taxname:173893</v>
      </c>
      <c r="L1950" t="str">
        <f>IF($I1950="","",_xlfn.LET(_xlpm.x,VLOOKUP($I1950,'taxon-match_2026-08-31'!$A$2:$N$122,7,FALSE),IF(_xlpm.x=0,"",_xlpm.x)))</f>
        <v>Animalia</v>
      </c>
      <c r="M1950" t="str">
        <f>IF($I1950="","",_xlfn.LET(_xlpm.x,VLOOKUP($I1950,'taxon-match_2026-08-31'!$A$2:$N$122,8,FALSE),IF(_xlpm.x=0,"",_xlpm.x)))</f>
        <v>Chordata</v>
      </c>
      <c r="N1950" t="str">
        <f>IF($I1950="","",_xlfn.LET(_xlpm.x,VLOOKUP($I1950,'taxon-match_2026-08-31'!$A$2:$N$122,9,FALSE),IF(_xlpm.x=0,"",_xlpm.x)))</f>
        <v>Ascidiacea</v>
      </c>
      <c r="O1950" t="str">
        <f>IF($I1950="","",_xlfn.LET(_xlpm.x,VLOOKUP($I1950,'taxon-match_2026-08-31'!$A$2:$N$122,10,FALSE),IF(_xlpm.x=0,"",_xlpm.x)))</f>
        <v>Stolidobranchia</v>
      </c>
      <c r="P1950" t="str">
        <f>IF($I1950="","",_xlfn.LET(_xlpm.x,VLOOKUP($I1950,'taxon-match_2026-08-31'!$A$2:$N$122,11,FALSE),IF(_xlpm.x=0,"",_xlpm.x)))</f>
        <v>Styelidae</v>
      </c>
      <c r="Q1950" t="str">
        <f>IF($I1950="","",_xlfn.LET(_xlpm.x,VLOOKUP($I1950,'taxon-match_2026-08-31'!$A$2:$N$122,12,FALSE),IF(_xlpm.x=0,"",_xlpm.x)))</f>
        <v>Cnemidocarpa</v>
      </c>
      <c r="R1950" t="str">
        <f>IF($I1950="","",_xlfn.LET(_xlpm.x,VLOOKUP($I1950,'taxon-match_2026-08-31'!$A$2:$N$122,14,FALSE),IF(_xlpm.x=0,"",_xlpm.x)))</f>
        <v>verrucosa</v>
      </c>
      <c r="S1950" s="2" t="s">
        <v>2609</v>
      </c>
      <c r="T1950" s="69" t="s">
        <v>62</v>
      </c>
      <c r="U1950" s="69" t="s">
        <v>60</v>
      </c>
      <c r="X1950" t="str">
        <f>IF(T1950="","",_xlfn.LET(_xlpm.x,VLOOKUP(T1950,'Drop-down_menus'!$F$2:$G$16,2,FALSE),IF(_xlpm.x=0,"",_xlpm.x)))</f>
        <v>https://orcid.org/0000-0003-3696-4445</v>
      </c>
      <c r="Y1950" t="str">
        <f>IF(U1950="","",_xlfn.LET(_xlpm.x,VLOOKUP(U1950,'Drop-down_menus'!$F$2:$G$16,2,FALSE),IF(_xlpm.x=0,"",_xlpm.x)))</f>
        <v>https://orcid.org/0000-0002-9708-1761</v>
      </c>
      <c r="Z1950" t="str">
        <f>IF(V1950="","",_xlfn.LET(_xlpm.x,VLOOKUP(V1950,'Drop-down_menus'!$F$2:$G$16,2,FALSE),IF(_xlpm.x=0,"",_xlpm.x)))</f>
        <v/>
      </c>
      <c r="AA1950" t="str">
        <f>IF(W1950="","",_xlfn.LET(_xlpm.x,VLOOKUP(W1950,'Drop-down_menus'!$F$2:$G$16,2,FALSE),IF(_xlpm.x=0,"",_xlpm.x)))</f>
        <v/>
      </c>
      <c r="AB1950" t="s">
        <v>866</v>
      </c>
      <c r="AE1950" t="s">
        <v>867</v>
      </c>
    </row>
    <row r="1951" spans="1:31" ht="15" x14ac:dyDescent="0.2">
      <c r="A1951" s="2" t="s">
        <v>328</v>
      </c>
      <c r="B1951">
        <v>3228</v>
      </c>
      <c r="C1951">
        <v>1133</v>
      </c>
      <c r="D1951" s="69" t="s">
        <v>700</v>
      </c>
      <c r="F1951" s="70" t="s">
        <v>888</v>
      </c>
      <c r="G1951" s="70">
        <v>1</v>
      </c>
      <c r="H1951" s="70" t="s">
        <v>888</v>
      </c>
      <c r="I1951" t="s">
        <v>888</v>
      </c>
      <c r="J1951" t="str">
        <f>IF($I1951="","",_xlfn.LET(_xlpm.x,VLOOKUP($I1951,'taxon-match_2026-08-31'!$A$2:$N$122,6,FALSE),IF(_xlpm.x=0,"",_xlpm.x)))</f>
        <v>(Lesson, 1830)</v>
      </c>
      <c r="K1951" t="str">
        <f>IF($I1951="","",_xlfn.LET(_xlpm.x,VLOOKUP($I1951,'taxon-match_2026-08-31'!$A$2:$N$122,4,FALSE),IF(_xlpm.x=0,"",_xlpm.x)))</f>
        <v>urn:lsid:marinespecies.org:taxname:173893</v>
      </c>
      <c r="L1951" t="str">
        <f>IF($I1951="","",_xlfn.LET(_xlpm.x,VLOOKUP($I1951,'taxon-match_2026-08-31'!$A$2:$N$122,7,FALSE),IF(_xlpm.x=0,"",_xlpm.x)))</f>
        <v>Animalia</v>
      </c>
      <c r="M1951" t="str">
        <f>IF($I1951="","",_xlfn.LET(_xlpm.x,VLOOKUP($I1951,'taxon-match_2026-08-31'!$A$2:$N$122,8,FALSE),IF(_xlpm.x=0,"",_xlpm.x)))</f>
        <v>Chordata</v>
      </c>
      <c r="N1951" t="str">
        <f>IF($I1951="","",_xlfn.LET(_xlpm.x,VLOOKUP($I1951,'taxon-match_2026-08-31'!$A$2:$N$122,9,FALSE),IF(_xlpm.x=0,"",_xlpm.x)))</f>
        <v>Ascidiacea</v>
      </c>
      <c r="O1951" t="str">
        <f>IF($I1951="","",_xlfn.LET(_xlpm.x,VLOOKUP($I1951,'taxon-match_2026-08-31'!$A$2:$N$122,10,FALSE),IF(_xlpm.x=0,"",_xlpm.x)))</f>
        <v>Stolidobranchia</v>
      </c>
      <c r="P1951" t="str">
        <f>IF($I1951="","",_xlfn.LET(_xlpm.x,VLOOKUP($I1951,'taxon-match_2026-08-31'!$A$2:$N$122,11,FALSE),IF(_xlpm.x=0,"",_xlpm.x)))</f>
        <v>Styelidae</v>
      </c>
      <c r="Q1951" t="str">
        <f>IF($I1951="","",_xlfn.LET(_xlpm.x,VLOOKUP($I1951,'taxon-match_2026-08-31'!$A$2:$N$122,12,FALSE),IF(_xlpm.x=0,"",_xlpm.x)))</f>
        <v>Cnemidocarpa</v>
      </c>
      <c r="R1951" t="str">
        <f>IF($I1951="","",_xlfn.LET(_xlpm.x,VLOOKUP($I1951,'taxon-match_2026-08-31'!$A$2:$N$122,14,FALSE),IF(_xlpm.x=0,"",_xlpm.x)))</f>
        <v>verrucosa</v>
      </c>
      <c r="S1951" s="2" t="s">
        <v>2609</v>
      </c>
      <c r="T1951" s="69" t="s">
        <v>62</v>
      </c>
      <c r="U1951" s="69" t="s">
        <v>60</v>
      </c>
      <c r="X1951" t="str">
        <f>IF(T1951="","",_xlfn.LET(_xlpm.x,VLOOKUP(T1951,'Drop-down_menus'!$F$2:$G$16,2,FALSE),IF(_xlpm.x=0,"",_xlpm.x)))</f>
        <v>https://orcid.org/0000-0003-3696-4445</v>
      </c>
      <c r="Y1951" t="str">
        <f>IF(U1951="","",_xlfn.LET(_xlpm.x,VLOOKUP(U1951,'Drop-down_menus'!$F$2:$G$16,2,FALSE),IF(_xlpm.x=0,"",_xlpm.x)))</f>
        <v>https://orcid.org/0000-0002-9708-1761</v>
      </c>
      <c r="Z1951" t="str">
        <f>IF(V1951="","",_xlfn.LET(_xlpm.x,VLOOKUP(V1951,'Drop-down_menus'!$F$2:$G$16,2,FALSE),IF(_xlpm.x=0,"",_xlpm.x)))</f>
        <v/>
      </c>
      <c r="AA1951" t="str">
        <f>IF(W1951="","",_xlfn.LET(_xlpm.x,VLOOKUP(W1951,'Drop-down_menus'!$F$2:$G$16,2,FALSE),IF(_xlpm.x=0,"",_xlpm.x)))</f>
        <v/>
      </c>
      <c r="AB1951" t="s">
        <v>866</v>
      </c>
      <c r="AE1951" t="s">
        <v>867</v>
      </c>
    </row>
    <row r="1952" spans="1:31" ht="15" x14ac:dyDescent="0.2">
      <c r="A1952" s="2" t="s">
        <v>328</v>
      </c>
      <c r="B1952">
        <v>3229</v>
      </c>
      <c r="C1952">
        <v>1134</v>
      </c>
      <c r="D1952" s="69" t="s">
        <v>700</v>
      </c>
      <c r="F1952" s="70" t="s">
        <v>888</v>
      </c>
      <c r="G1952" s="70">
        <v>1</v>
      </c>
      <c r="H1952" s="70" t="s">
        <v>888</v>
      </c>
      <c r="I1952" t="s">
        <v>888</v>
      </c>
      <c r="J1952" t="str">
        <f>IF($I1952="","",_xlfn.LET(_xlpm.x,VLOOKUP($I1952,'taxon-match_2026-08-31'!$A$2:$N$122,6,FALSE),IF(_xlpm.x=0,"",_xlpm.x)))</f>
        <v>(Lesson, 1830)</v>
      </c>
      <c r="K1952" t="str">
        <f>IF($I1952="","",_xlfn.LET(_xlpm.x,VLOOKUP($I1952,'taxon-match_2026-08-31'!$A$2:$N$122,4,FALSE),IF(_xlpm.x=0,"",_xlpm.x)))</f>
        <v>urn:lsid:marinespecies.org:taxname:173893</v>
      </c>
      <c r="L1952" t="str">
        <f>IF($I1952="","",_xlfn.LET(_xlpm.x,VLOOKUP($I1952,'taxon-match_2026-08-31'!$A$2:$N$122,7,FALSE),IF(_xlpm.x=0,"",_xlpm.x)))</f>
        <v>Animalia</v>
      </c>
      <c r="M1952" t="str">
        <f>IF($I1952="","",_xlfn.LET(_xlpm.x,VLOOKUP($I1952,'taxon-match_2026-08-31'!$A$2:$N$122,8,FALSE),IF(_xlpm.x=0,"",_xlpm.x)))</f>
        <v>Chordata</v>
      </c>
      <c r="N1952" t="str">
        <f>IF($I1952="","",_xlfn.LET(_xlpm.x,VLOOKUP($I1952,'taxon-match_2026-08-31'!$A$2:$N$122,9,FALSE),IF(_xlpm.x=0,"",_xlpm.x)))</f>
        <v>Ascidiacea</v>
      </c>
      <c r="O1952" t="str">
        <f>IF($I1952="","",_xlfn.LET(_xlpm.x,VLOOKUP($I1952,'taxon-match_2026-08-31'!$A$2:$N$122,10,FALSE),IF(_xlpm.x=0,"",_xlpm.x)))</f>
        <v>Stolidobranchia</v>
      </c>
      <c r="P1952" t="str">
        <f>IF($I1952="","",_xlfn.LET(_xlpm.x,VLOOKUP($I1952,'taxon-match_2026-08-31'!$A$2:$N$122,11,FALSE),IF(_xlpm.x=0,"",_xlpm.x)))</f>
        <v>Styelidae</v>
      </c>
      <c r="Q1952" t="str">
        <f>IF($I1952="","",_xlfn.LET(_xlpm.x,VLOOKUP($I1952,'taxon-match_2026-08-31'!$A$2:$N$122,12,FALSE),IF(_xlpm.x=0,"",_xlpm.x)))</f>
        <v>Cnemidocarpa</v>
      </c>
      <c r="R1952" t="str">
        <f>IF($I1952="","",_xlfn.LET(_xlpm.x,VLOOKUP($I1952,'taxon-match_2026-08-31'!$A$2:$N$122,14,FALSE),IF(_xlpm.x=0,"",_xlpm.x)))</f>
        <v>verrucosa</v>
      </c>
      <c r="S1952" s="2" t="s">
        <v>2609</v>
      </c>
      <c r="T1952" s="69" t="s">
        <v>62</v>
      </c>
      <c r="U1952" s="69" t="s">
        <v>60</v>
      </c>
      <c r="X1952" t="str">
        <f>IF(T1952="","",_xlfn.LET(_xlpm.x,VLOOKUP(T1952,'Drop-down_menus'!$F$2:$G$16,2,FALSE),IF(_xlpm.x=0,"",_xlpm.x)))</f>
        <v>https://orcid.org/0000-0003-3696-4445</v>
      </c>
      <c r="Y1952" t="str">
        <f>IF(U1952="","",_xlfn.LET(_xlpm.x,VLOOKUP(U1952,'Drop-down_menus'!$F$2:$G$16,2,FALSE),IF(_xlpm.x=0,"",_xlpm.x)))</f>
        <v>https://orcid.org/0000-0002-9708-1761</v>
      </c>
      <c r="Z1952" t="str">
        <f>IF(V1952="","",_xlfn.LET(_xlpm.x,VLOOKUP(V1952,'Drop-down_menus'!$F$2:$G$16,2,FALSE),IF(_xlpm.x=0,"",_xlpm.x)))</f>
        <v/>
      </c>
      <c r="AA1952" t="str">
        <f>IF(W1952="","",_xlfn.LET(_xlpm.x,VLOOKUP(W1952,'Drop-down_menus'!$F$2:$G$16,2,FALSE),IF(_xlpm.x=0,"",_xlpm.x)))</f>
        <v/>
      </c>
      <c r="AB1952" t="s">
        <v>866</v>
      </c>
      <c r="AE1952" t="s">
        <v>867</v>
      </c>
    </row>
    <row r="1953" spans="1:31" ht="15" x14ac:dyDescent="0.2">
      <c r="A1953" s="2" t="s">
        <v>328</v>
      </c>
      <c r="B1953">
        <v>3230</v>
      </c>
      <c r="C1953">
        <v>1026</v>
      </c>
      <c r="D1953" s="69" t="s">
        <v>700</v>
      </c>
      <c r="F1953" s="70" t="s">
        <v>888</v>
      </c>
      <c r="G1953" s="70">
        <v>1</v>
      </c>
      <c r="H1953" s="70" t="s">
        <v>888</v>
      </c>
      <c r="I1953" t="s">
        <v>888</v>
      </c>
      <c r="J1953" t="str">
        <f>IF($I1953="","",_xlfn.LET(_xlpm.x,VLOOKUP($I1953,'taxon-match_2026-08-31'!$A$2:$N$122,6,FALSE),IF(_xlpm.x=0,"",_xlpm.x)))</f>
        <v>(Lesson, 1830)</v>
      </c>
      <c r="K1953" t="str">
        <f>IF($I1953="","",_xlfn.LET(_xlpm.x,VLOOKUP($I1953,'taxon-match_2026-08-31'!$A$2:$N$122,4,FALSE),IF(_xlpm.x=0,"",_xlpm.x)))</f>
        <v>urn:lsid:marinespecies.org:taxname:173893</v>
      </c>
      <c r="L1953" t="str">
        <f>IF($I1953="","",_xlfn.LET(_xlpm.x,VLOOKUP($I1953,'taxon-match_2026-08-31'!$A$2:$N$122,7,FALSE),IF(_xlpm.x=0,"",_xlpm.x)))</f>
        <v>Animalia</v>
      </c>
      <c r="M1953" t="str">
        <f>IF($I1953="","",_xlfn.LET(_xlpm.x,VLOOKUP($I1953,'taxon-match_2026-08-31'!$A$2:$N$122,8,FALSE),IF(_xlpm.x=0,"",_xlpm.x)))</f>
        <v>Chordata</v>
      </c>
      <c r="N1953" t="str">
        <f>IF($I1953="","",_xlfn.LET(_xlpm.x,VLOOKUP($I1953,'taxon-match_2026-08-31'!$A$2:$N$122,9,FALSE),IF(_xlpm.x=0,"",_xlpm.x)))</f>
        <v>Ascidiacea</v>
      </c>
      <c r="O1953" t="str">
        <f>IF($I1953="","",_xlfn.LET(_xlpm.x,VLOOKUP($I1953,'taxon-match_2026-08-31'!$A$2:$N$122,10,FALSE),IF(_xlpm.x=0,"",_xlpm.x)))</f>
        <v>Stolidobranchia</v>
      </c>
      <c r="P1953" t="str">
        <f>IF($I1953="","",_xlfn.LET(_xlpm.x,VLOOKUP($I1953,'taxon-match_2026-08-31'!$A$2:$N$122,11,FALSE),IF(_xlpm.x=0,"",_xlpm.x)))</f>
        <v>Styelidae</v>
      </c>
      <c r="Q1953" t="str">
        <f>IF($I1953="","",_xlfn.LET(_xlpm.x,VLOOKUP($I1953,'taxon-match_2026-08-31'!$A$2:$N$122,12,FALSE),IF(_xlpm.x=0,"",_xlpm.x)))</f>
        <v>Cnemidocarpa</v>
      </c>
      <c r="R1953" t="str">
        <f>IF($I1953="","",_xlfn.LET(_xlpm.x,VLOOKUP($I1953,'taxon-match_2026-08-31'!$A$2:$N$122,14,FALSE),IF(_xlpm.x=0,"",_xlpm.x)))</f>
        <v>verrucosa</v>
      </c>
      <c r="S1953" s="2" t="s">
        <v>2609</v>
      </c>
      <c r="T1953" s="69" t="s">
        <v>62</v>
      </c>
      <c r="U1953" s="69" t="s">
        <v>60</v>
      </c>
      <c r="X1953" t="str">
        <f>IF(T1953="","",_xlfn.LET(_xlpm.x,VLOOKUP(T1953,'Drop-down_menus'!$F$2:$G$16,2,FALSE),IF(_xlpm.x=0,"",_xlpm.x)))</f>
        <v>https://orcid.org/0000-0003-3696-4445</v>
      </c>
      <c r="Y1953" t="str">
        <f>IF(U1953="","",_xlfn.LET(_xlpm.x,VLOOKUP(U1953,'Drop-down_menus'!$F$2:$G$16,2,FALSE),IF(_xlpm.x=0,"",_xlpm.x)))</f>
        <v>https://orcid.org/0000-0002-9708-1761</v>
      </c>
      <c r="Z1953" t="str">
        <f>IF(V1953="","",_xlfn.LET(_xlpm.x,VLOOKUP(V1953,'Drop-down_menus'!$F$2:$G$16,2,FALSE),IF(_xlpm.x=0,"",_xlpm.x)))</f>
        <v/>
      </c>
      <c r="AA1953" t="str">
        <f>IF(W1953="","",_xlfn.LET(_xlpm.x,VLOOKUP(W1953,'Drop-down_menus'!$F$2:$G$16,2,FALSE),IF(_xlpm.x=0,"",_xlpm.x)))</f>
        <v/>
      </c>
      <c r="AB1953" t="s">
        <v>866</v>
      </c>
      <c r="AE1953" t="s">
        <v>867</v>
      </c>
    </row>
    <row r="1954" spans="1:31" ht="15" x14ac:dyDescent="0.2">
      <c r="A1954" s="2" t="s">
        <v>441</v>
      </c>
      <c r="B1954">
        <v>5379</v>
      </c>
      <c r="C1954">
        <v>1024</v>
      </c>
      <c r="D1954" s="69" t="s">
        <v>700</v>
      </c>
      <c r="F1954" s="70" t="s">
        <v>888</v>
      </c>
      <c r="G1954" s="70">
        <v>1</v>
      </c>
      <c r="H1954" s="70" t="s">
        <v>888</v>
      </c>
      <c r="I1954" t="s">
        <v>888</v>
      </c>
      <c r="J1954" t="str">
        <f>IF($I1954="","",_xlfn.LET(_xlpm.x,VLOOKUP($I1954,'taxon-match_2026-08-31'!$A$2:$N$122,6,FALSE),IF(_xlpm.x=0,"",_xlpm.x)))</f>
        <v>(Lesson, 1830)</v>
      </c>
      <c r="K1954" t="str">
        <f>IF($I1954="","",_xlfn.LET(_xlpm.x,VLOOKUP($I1954,'taxon-match_2026-08-31'!$A$2:$N$122,4,FALSE),IF(_xlpm.x=0,"",_xlpm.x)))</f>
        <v>urn:lsid:marinespecies.org:taxname:173893</v>
      </c>
      <c r="L1954" t="str">
        <f>IF($I1954="","",_xlfn.LET(_xlpm.x,VLOOKUP($I1954,'taxon-match_2026-08-31'!$A$2:$N$122,7,FALSE),IF(_xlpm.x=0,"",_xlpm.x)))</f>
        <v>Animalia</v>
      </c>
      <c r="M1954" t="str">
        <f>IF($I1954="","",_xlfn.LET(_xlpm.x,VLOOKUP($I1954,'taxon-match_2026-08-31'!$A$2:$N$122,8,FALSE),IF(_xlpm.x=0,"",_xlpm.x)))</f>
        <v>Chordata</v>
      </c>
      <c r="N1954" t="str">
        <f>IF($I1954="","",_xlfn.LET(_xlpm.x,VLOOKUP($I1954,'taxon-match_2026-08-31'!$A$2:$N$122,9,FALSE),IF(_xlpm.x=0,"",_xlpm.x)))</f>
        <v>Ascidiacea</v>
      </c>
      <c r="O1954" t="str">
        <f>IF($I1954="","",_xlfn.LET(_xlpm.x,VLOOKUP($I1954,'taxon-match_2026-08-31'!$A$2:$N$122,10,FALSE),IF(_xlpm.x=0,"",_xlpm.x)))</f>
        <v>Stolidobranchia</v>
      </c>
      <c r="P1954" t="str">
        <f>IF($I1954="","",_xlfn.LET(_xlpm.x,VLOOKUP($I1954,'taxon-match_2026-08-31'!$A$2:$N$122,11,FALSE),IF(_xlpm.x=0,"",_xlpm.x)))</f>
        <v>Styelidae</v>
      </c>
      <c r="Q1954" t="str">
        <f>IF($I1954="","",_xlfn.LET(_xlpm.x,VLOOKUP($I1954,'taxon-match_2026-08-31'!$A$2:$N$122,12,FALSE),IF(_xlpm.x=0,"",_xlpm.x)))</f>
        <v>Cnemidocarpa</v>
      </c>
      <c r="R1954" t="str">
        <f>IF($I1954="","",_xlfn.LET(_xlpm.x,VLOOKUP($I1954,'taxon-match_2026-08-31'!$A$2:$N$122,14,FALSE),IF(_xlpm.x=0,"",_xlpm.x)))</f>
        <v>verrucosa</v>
      </c>
      <c r="S1954" s="2" t="s">
        <v>2609</v>
      </c>
      <c r="T1954" s="69" t="s">
        <v>62</v>
      </c>
      <c r="U1954" s="69" t="s">
        <v>60</v>
      </c>
      <c r="X1954" t="str">
        <f>IF(T1954="","",_xlfn.LET(_xlpm.x,VLOOKUP(T1954,'Drop-down_menus'!$F$2:$G$16,2,FALSE),IF(_xlpm.x=0,"",_xlpm.x)))</f>
        <v>https://orcid.org/0000-0003-3696-4445</v>
      </c>
      <c r="Y1954" t="str">
        <f>IF(U1954="","",_xlfn.LET(_xlpm.x,VLOOKUP(U1954,'Drop-down_menus'!$F$2:$G$16,2,FALSE),IF(_xlpm.x=0,"",_xlpm.x)))</f>
        <v>https://orcid.org/0000-0002-9708-1761</v>
      </c>
      <c r="Z1954" t="str">
        <f>IF(V1954="","",_xlfn.LET(_xlpm.x,VLOOKUP(V1954,'Drop-down_menus'!$F$2:$G$16,2,FALSE),IF(_xlpm.x=0,"",_xlpm.x)))</f>
        <v/>
      </c>
      <c r="AA1954" t="str">
        <f>IF(W1954="","",_xlfn.LET(_xlpm.x,VLOOKUP(W1954,'Drop-down_menus'!$F$2:$G$16,2,FALSE),IF(_xlpm.x=0,"",_xlpm.x)))</f>
        <v/>
      </c>
      <c r="AB1954" t="s">
        <v>866</v>
      </c>
      <c r="AE1954" t="s">
        <v>867</v>
      </c>
    </row>
    <row r="1955" spans="1:31" ht="15" x14ac:dyDescent="0.2">
      <c r="A1955" s="2" t="s">
        <v>441</v>
      </c>
      <c r="B1955">
        <v>5380</v>
      </c>
      <c r="C1955">
        <v>1044</v>
      </c>
      <c r="D1955" s="69" t="s">
        <v>700</v>
      </c>
      <c r="F1955" s="70" t="s">
        <v>888</v>
      </c>
      <c r="G1955" s="69">
        <v>1</v>
      </c>
      <c r="H1955" s="70" t="s">
        <v>888</v>
      </c>
      <c r="I1955" t="s">
        <v>888</v>
      </c>
      <c r="J1955" t="str">
        <f>IF($I1955="","",_xlfn.LET(_xlpm.x,VLOOKUP($I1955,'taxon-match_2026-08-31'!$A$2:$N$122,6,FALSE),IF(_xlpm.x=0,"",_xlpm.x)))</f>
        <v>(Lesson, 1830)</v>
      </c>
      <c r="K1955" t="str">
        <f>IF($I1955="","",_xlfn.LET(_xlpm.x,VLOOKUP($I1955,'taxon-match_2026-08-31'!$A$2:$N$122,4,FALSE),IF(_xlpm.x=0,"",_xlpm.x)))</f>
        <v>urn:lsid:marinespecies.org:taxname:173893</v>
      </c>
      <c r="L1955" t="str">
        <f>IF($I1955="","",_xlfn.LET(_xlpm.x,VLOOKUP($I1955,'taxon-match_2026-08-31'!$A$2:$N$122,7,FALSE),IF(_xlpm.x=0,"",_xlpm.x)))</f>
        <v>Animalia</v>
      </c>
      <c r="M1955" t="str">
        <f>IF($I1955="","",_xlfn.LET(_xlpm.x,VLOOKUP($I1955,'taxon-match_2026-08-31'!$A$2:$N$122,8,FALSE),IF(_xlpm.x=0,"",_xlpm.x)))</f>
        <v>Chordata</v>
      </c>
      <c r="N1955" t="str">
        <f>IF($I1955="","",_xlfn.LET(_xlpm.x,VLOOKUP($I1955,'taxon-match_2026-08-31'!$A$2:$N$122,9,FALSE),IF(_xlpm.x=0,"",_xlpm.x)))</f>
        <v>Ascidiacea</v>
      </c>
      <c r="O1955" t="str">
        <f>IF($I1955="","",_xlfn.LET(_xlpm.x,VLOOKUP($I1955,'taxon-match_2026-08-31'!$A$2:$N$122,10,FALSE),IF(_xlpm.x=0,"",_xlpm.x)))</f>
        <v>Stolidobranchia</v>
      </c>
      <c r="P1955" t="str">
        <f>IF($I1955="","",_xlfn.LET(_xlpm.x,VLOOKUP($I1955,'taxon-match_2026-08-31'!$A$2:$N$122,11,FALSE),IF(_xlpm.x=0,"",_xlpm.x)))</f>
        <v>Styelidae</v>
      </c>
      <c r="Q1955" t="str">
        <f>IF($I1955="","",_xlfn.LET(_xlpm.x,VLOOKUP($I1955,'taxon-match_2026-08-31'!$A$2:$N$122,12,FALSE),IF(_xlpm.x=0,"",_xlpm.x)))</f>
        <v>Cnemidocarpa</v>
      </c>
      <c r="R1955" t="str">
        <f>IF($I1955="","",_xlfn.LET(_xlpm.x,VLOOKUP($I1955,'taxon-match_2026-08-31'!$A$2:$N$122,14,FALSE),IF(_xlpm.x=0,"",_xlpm.x)))</f>
        <v>verrucosa</v>
      </c>
      <c r="S1955" s="2" t="s">
        <v>2609</v>
      </c>
      <c r="T1955" s="69" t="s">
        <v>62</v>
      </c>
      <c r="U1955" s="69" t="s">
        <v>60</v>
      </c>
      <c r="X1955" t="str">
        <f>IF(T1955="","",_xlfn.LET(_xlpm.x,VLOOKUP(T1955,'Drop-down_menus'!$F$2:$G$16,2,FALSE),IF(_xlpm.x=0,"",_xlpm.x)))</f>
        <v>https://orcid.org/0000-0003-3696-4445</v>
      </c>
      <c r="Y1955" t="str">
        <f>IF(U1955="","",_xlfn.LET(_xlpm.x,VLOOKUP(U1955,'Drop-down_menus'!$F$2:$G$16,2,FALSE),IF(_xlpm.x=0,"",_xlpm.x)))</f>
        <v>https://orcid.org/0000-0002-9708-1761</v>
      </c>
      <c r="Z1955" t="str">
        <f>IF(V1955="","",_xlfn.LET(_xlpm.x,VLOOKUP(V1955,'Drop-down_menus'!$F$2:$G$16,2,FALSE),IF(_xlpm.x=0,"",_xlpm.x)))</f>
        <v/>
      </c>
      <c r="AA1955" t="str">
        <f>IF(W1955="","",_xlfn.LET(_xlpm.x,VLOOKUP(W1955,'Drop-down_menus'!$F$2:$G$16,2,FALSE),IF(_xlpm.x=0,"",_xlpm.x)))</f>
        <v/>
      </c>
      <c r="AB1955" t="s">
        <v>866</v>
      </c>
      <c r="AE1955" t="s">
        <v>867</v>
      </c>
    </row>
    <row r="1956" spans="1:31" ht="15" x14ac:dyDescent="0.2">
      <c r="A1956" s="2" t="s">
        <v>441</v>
      </c>
      <c r="B1956">
        <v>5381</v>
      </c>
      <c r="C1956">
        <v>1120</v>
      </c>
      <c r="D1956" s="69" t="s">
        <v>700</v>
      </c>
      <c r="F1956" s="70" t="s">
        <v>888</v>
      </c>
      <c r="G1956" s="69">
        <v>1</v>
      </c>
      <c r="H1956" s="70" t="s">
        <v>888</v>
      </c>
      <c r="I1956" t="s">
        <v>888</v>
      </c>
      <c r="J1956" t="str">
        <f>IF($I1956="","",_xlfn.LET(_xlpm.x,VLOOKUP($I1956,'taxon-match_2026-08-31'!$A$2:$N$122,6,FALSE),IF(_xlpm.x=0,"",_xlpm.x)))</f>
        <v>(Lesson, 1830)</v>
      </c>
      <c r="K1956" t="str">
        <f>IF($I1956="","",_xlfn.LET(_xlpm.x,VLOOKUP($I1956,'taxon-match_2026-08-31'!$A$2:$N$122,4,FALSE),IF(_xlpm.x=0,"",_xlpm.x)))</f>
        <v>urn:lsid:marinespecies.org:taxname:173893</v>
      </c>
      <c r="L1956" t="str">
        <f>IF($I1956="","",_xlfn.LET(_xlpm.x,VLOOKUP($I1956,'taxon-match_2026-08-31'!$A$2:$N$122,7,FALSE),IF(_xlpm.x=0,"",_xlpm.x)))</f>
        <v>Animalia</v>
      </c>
      <c r="M1956" t="str">
        <f>IF($I1956="","",_xlfn.LET(_xlpm.x,VLOOKUP($I1956,'taxon-match_2026-08-31'!$A$2:$N$122,8,FALSE),IF(_xlpm.x=0,"",_xlpm.x)))</f>
        <v>Chordata</v>
      </c>
      <c r="N1956" t="str">
        <f>IF($I1956="","",_xlfn.LET(_xlpm.x,VLOOKUP($I1956,'taxon-match_2026-08-31'!$A$2:$N$122,9,FALSE),IF(_xlpm.x=0,"",_xlpm.x)))</f>
        <v>Ascidiacea</v>
      </c>
      <c r="O1956" t="str">
        <f>IF($I1956="","",_xlfn.LET(_xlpm.x,VLOOKUP($I1956,'taxon-match_2026-08-31'!$A$2:$N$122,10,FALSE),IF(_xlpm.x=0,"",_xlpm.x)))</f>
        <v>Stolidobranchia</v>
      </c>
      <c r="P1956" t="str">
        <f>IF($I1956="","",_xlfn.LET(_xlpm.x,VLOOKUP($I1956,'taxon-match_2026-08-31'!$A$2:$N$122,11,FALSE),IF(_xlpm.x=0,"",_xlpm.x)))</f>
        <v>Styelidae</v>
      </c>
      <c r="Q1956" t="str">
        <f>IF($I1956="","",_xlfn.LET(_xlpm.x,VLOOKUP($I1956,'taxon-match_2026-08-31'!$A$2:$N$122,12,FALSE),IF(_xlpm.x=0,"",_xlpm.x)))</f>
        <v>Cnemidocarpa</v>
      </c>
      <c r="R1956" t="str">
        <f>IF($I1956="","",_xlfn.LET(_xlpm.x,VLOOKUP($I1956,'taxon-match_2026-08-31'!$A$2:$N$122,14,FALSE),IF(_xlpm.x=0,"",_xlpm.x)))</f>
        <v>verrucosa</v>
      </c>
      <c r="S1956" s="2" t="s">
        <v>2609</v>
      </c>
      <c r="T1956" s="69" t="s">
        <v>62</v>
      </c>
      <c r="U1956" s="69" t="s">
        <v>60</v>
      </c>
      <c r="X1956" t="str">
        <f>IF(T1956="","",_xlfn.LET(_xlpm.x,VLOOKUP(T1956,'Drop-down_menus'!$F$2:$G$16,2,FALSE),IF(_xlpm.x=0,"",_xlpm.x)))</f>
        <v>https://orcid.org/0000-0003-3696-4445</v>
      </c>
      <c r="Y1956" t="str">
        <f>IF(U1956="","",_xlfn.LET(_xlpm.x,VLOOKUP(U1956,'Drop-down_menus'!$F$2:$G$16,2,FALSE),IF(_xlpm.x=0,"",_xlpm.x)))</f>
        <v>https://orcid.org/0000-0002-9708-1761</v>
      </c>
      <c r="Z1956" t="str">
        <f>IF(V1956="","",_xlfn.LET(_xlpm.x,VLOOKUP(V1956,'Drop-down_menus'!$F$2:$G$16,2,FALSE),IF(_xlpm.x=0,"",_xlpm.x)))</f>
        <v/>
      </c>
      <c r="AA1956" t="str">
        <f>IF(W1956="","",_xlfn.LET(_xlpm.x,VLOOKUP(W1956,'Drop-down_menus'!$F$2:$G$16,2,FALSE),IF(_xlpm.x=0,"",_xlpm.x)))</f>
        <v/>
      </c>
      <c r="AB1956" t="s">
        <v>866</v>
      </c>
      <c r="AE1956" t="s">
        <v>867</v>
      </c>
    </row>
    <row r="1957" spans="1:31" ht="15" x14ac:dyDescent="0.2">
      <c r="A1957" s="2" t="s">
        <v>441</v>
      </c>
      <c r="B1957">
        <v>5382</v>
      </c>
      <c r="C1957">
        <v>1025</v>
      </c>
      <c r="D1957" s="69" t="s">
        <v>700</v>
      </c>
      <c r="F1957" s="70" t="s">
        <v>888</v>
      </c>
      <c r="G1957" s="69">
        <v>1</v>
      </c>
      <c r="H1957" s="70" t="s">
        <v>888</v>
      </c>
      <c r="I1957" t="s">
        <v>888</v>
      </c>
      <c r="J1957" t="str">
        <f>IF($I1957="","",_xlfn.LET(_xlpm.x,VLOOKUP($I1957,'taxon-match_2026-08-31'!$A$2:$N$122,6,FALSE),IF(_xlpm.x=0,"",_xlpm.x)))</f>
        <v>(Lesson, 1830)</v>
      </c>
      <c r="K1957" t="str">
        <f>IF($I1957="","",_xlfn.LET(_xlpm.x,VLOOKUP($I1957,'taxon-match_2026-08-31'!$A$2:$N$122,4,FALSE),IF(_xlpm.x=0,"",_xlpm.x)))</f>
        <v>urn:lsid:marinespecies.org:taxname:173893</v>
      </c>
      <c r="L1957" t="str">
        <f>IF($I1957="","",_xlfn.LET(_xlpm.x,VLOOKUP($I1957,'taxon-match_2026-08-31'!$A$2:$N$122,7,FALSE),IF(_xlpm.x=0,"",_xlpm.x)))</f>
        <v>Animalia</v>
      </c>
      <c r="M1957" t="str">
        <f>IF($I1957="","",_xlfn.LET(_xlpm.x,VLOOKUP($I1957,'taxon-match_2026-08-31'!$A$2:$N$122,8,FALSE),IF(_xlpm.x=0,"",_xlpm.x)))</f>
        <v>Chordata</v>
      </c>
      <c r="N1957" t="str">
        <f>IF($I1957="","",_xlfn.LET(_xlpm.x,VLOOKUP($I1957,'taxon-match_2026-08-31'!$A$2:$N$122,9,FALSE),IF(_xlpm.x=0,"",_xlpm.x)))</f>
        <v>Ascidiacea</v>
      </c>
      <c r="O1957" t="str">
        <f>IF($I1957="","",_xlfn.LET(_xlpm.x,VLOOKUP($I1957,'taxon-match_2026-08-31'!$A$2:$N$122,10,FALSE),IF(_xlpm.x=0,"",_xlpm.x)))</f>
        <v>Stolidobranchia</v>
      </c>
      <c r="P1957" t="str">
        <f>IF($I1957="","",_xlfn.LET(_xlpm.x,VLOOKUP($I1957,'taxon-match_2026-08-31'!$A$2:$N$122,11,FALSE),IF(_xlpm.x=0,"",_xlpm.x)))</f>
        <v>Styelidae</v>
      </c>
      <c r="Q1957" t="str">
        <f>IF($I1957="","",_xlfn.LET(_xlpm.x,VLOOKUP($I1957,'taxon-match_2026-08-31'!$A$2:$N$122,12,FALSE),IF(_xlpm.x=0,"",_xlpm.x)))</f>
        <v>Cnemidocarpa</v>
      </c>
      <c r="R1957" t="str">
        <f>IF($I1957="","",_xlfn.LET(_xlpm.x,VLOOKUP($I1957,'taxon-match_2026-08-31'!$A$2:$N$122,14,FALSE),IF(_xlpm.x=0,"",_xlpm.x)))</f>
        <v>verrucosa</v>
      </c>
      <c r="S1957" s="2" t="s">
        <v>2609</v>
      </c>
      <c r="T1957" s="69" t="s">
        <v>62</v>
      </c>
      <c r="U1957" s="69" t="s">
        <v>60</v>
      </c>
      <c r="X1957" t="str">
        <f>IF(T1957="","",_xlfn.LET(_xlpm.x,VLOOKUP(T1957,'Drop-down_menus'!$F$2:$G$16,2,FALSE),IF(_xlpm.x=0,"",_xlpm.x)))</f>
        <v>https://orcid.org/0000-0003-3696-4445</v>
      </c>
      <c r="Y1957" t="str">
        <f>IF(U1957="","",_xlfn.LET(_xlpm.x,VLOOKUP(U1957,'Drop-down_menus'!$F$2:$G$16,2,FALSE),IF(_xlpm.x=0,"",_xlpm.x)))</f>
        <v>https://orcid.org/0000-0002-9708-1761</v>
      </c>
      <c r="Z1957" t="str">
        <f>IF(V1957="","",_xlfn.LET(_xlpm.x,VLOOKUP(V1957,'Drop-down_menus'!$F$2:$G$16,2,FALSE),IF(_xlpm.x=0,"",_xlpm.x)))</f>
        <v/>
      </c>
      <c r="AA1957" t="str">
        <f>IF(W1957="","",_xlfn.LET(_xlpm.x,VLOOKUP(W1957,'Drop-down_menus'!$F$2:$G$16,2,FALSE),IF(_xlpm.x=0,"",_xlpm.x)))</f>
        <v/>
      </c>
      <c r="AB1957" t="s">
        <v>866</v>
      </c>
      <c r="AE1957" t="s">
        <v>867</v>
      </c>
    </row>
    <row r="1958" spans="1:31" ht="15" x14ac:dyDescent="0.2">
      <c r="A1958" s="2" t="s">
        <v>441</v>
      </c>
      <c r="B1958">
        <v>5383</v>
      </c>
      <c r="C1958">
        <v>1042</v>
      </c>
      <c r="D1958" s="69" t="s">
        <v>700</v>
      </c>
      <c r="F1958" s="70" t="s">
        <v>888</v>
      </c>
      <c r="G1958" s="70">
        <v>1</v>
      </c>
      <c r="H1958" s="70" t="s">
        <v>888</v>
      </c>
      <c r="I1958" t="s">
        <v>888</v>
      </c>
      <c r="J1958" t="str">
        <f>IF($I1958="","",_xlfn.LET(_xlpm.x,VLOOKUP($I1958,'taxon-match_2026-08-31'!$A$2:$N$122,6,FALSE),IF(_xlpm.x=0,"",_xlpm.x)))</f>
        <v>(Lesson, 1830)</v>
      </c>
      <c r="K1958" t="str">
        <f>IF($I1958="","",_xlfn.LET(_xlpm.x,VLOOKUP($I1958,'taxon-match_2026-08-31'!$A$2:$N$122,4,FALSE),IF(_xlpm.x=0,"",_xlpm.x)))</f>
        <v>urn:lsid:marinespecies.org:taxname:173893</v>
      </c>
      <c r="L1958" t="str">
        <f>IF($I1958="","",_xlfn.LET(_xlpm.x,VLOOKUP($I1958,'taxon-match_2026-08-31'!$A$2:$N$122,7,FALSE),IF(_xlpm.x=0,"",_xlpm.x)))</f>
        <v>Animalia</v>
      </c>
      <c r="M1958" t="str">
        <f>IF($I1958="","",_xlfn.LET(_xlpm.x,VLOOKUP($I1958,'taxon-match_2026-08-31'!$A$2:$N$122,8,FALSE),IF(_xlpm.x=0,"",_xlpm.x)))</f>
        <v>Chordata</v>
      </c>
      <c r="N1958" t="str">
        <f>IF($I1958="","",_xlfn.LET(_xlpm.x,VLOOKUP($I1958,'taxon-match_2026-08-31'!$A$2:$N$122,9,FALSE),IF(_xlpm.x=0,"",_xlpm.x)))</f>
        <v>Ascidiacea</v>
      </c>
      <c r="O1958" t="str">
        <f>IF($I1958="","",_xlfn.LET(_xlpm.x,VLOOKUP($I1958,'taxon-match_2026-08-31'!$A$2:$N$122,10,FALSE),IF(_xlpm.x=0,"",_xlpm.x)))</f>
        <v>Stolidobranchia</v>
      </c>
      <c r="P1958" t="str">
        <f>IF($I1958="","",_xlfn.LET(_xlpm.x,VLOOKUP($I1958,'taxon-match_2026-08-31'!$A$2:$N$122,11,FALSE),IF(_xlpm.x=0,"",_xlpm.x)))</f>
        <v>Styelidae</v>
      </c>
      <c r="Q1958" t="str">
        <f>IF($I1958="","",_xlfn.LET(_xlpm.x,VLOOKUP($I1958,'taxon-match_2026-08-31'!$A$2:$N$122,12,FALSE),IF(_xlpm.x=0,"",_xlpm.x)))</f>
        <v>Cnemidocarpa</v>
      </c>
      <c r="R1958" t="str">
        <f>IF($I1958="","",_xlfn.LET(_xlpm.x,VLOOKUP($I1958,'taxon-match_2026-08-31'!$A$2:$N$122,14,FALSE),IF(_xlpm.x=0,"",_xlpm.x)))</f>
        <v>verrucosa</v>
      </c>
      <c r="S1958" s="2" t="s">
        <v>2609</v>
      </c>
      <c r="T1958" s="69" t="s">
        <v>62</v>
      </c>
      <c r="U1958" s="69" t="s">
        <v>60</v>
      </c>
      <c r="X1958" t="str">
        <f>IF(T1958="","",_xlfn.LET(_xlpm.x,VLOOKUP(T1958,'Drop-down_menus'!$F$2:$G$16,2,FALSE),IF(_xlpm.x=0,"",_xlpm.x)))</f>
        <v>https://orcid.org/0000-0003-3696-4445</v>
      </c>
      <c r="Y1958" t="str">
        <f>IF(U1958="","",_xlfn.LET(_xlpm.x,VLOOKUP(U1958,'Drop-down_menus'!$F$2:$G$16,2,FALSE),IF(_xlpm.x=0,"",_xlpm.x)))</f>
        <v>https://orcid.org/0000-0002-9708-1761</v>
      </c>
      <c r="Z1958" t="str">
        <f>IF(V1958="","",_xlfn.LET(_xlpm.x,VLOOKUP(V1958,'Drop-down_menus'!$F$2:$G$16,2,FALSE),IF(_xlpm.x=0,"",_xlpm.x)))</f>
        <v/>
      </c>
      <c r="AA1958" t="str">
        <f>IF(W1958="","",_xlfn.LET(_xlpm.x,VLOOKUP(W1958,'Drop-down_menus'!$F$2:$G$16,2,FALSE),IF(_xlpm.x=0,"",_xlpm.x)))</f>
        <v/>
      </c>
      <c r="AB1958" t="s">
        <v>866</v>
      </c>
      <c r="AE1958" t="s">
        <v>867</v>
      </c>
    </row>
    <row r="1959" spans="1:31" ht="15" x14ac:dyDescent="0.2">
      <c r="A1959" s="2" t="s">
        <v>475</v>
      </c>
      <c r="B1959">
        <v>5628</v>
      </c>
      <c r="C1959">
        <v>1122</v>
      </c>
      <c r="D1959" s="69" t="s">
        <v>700</v>
      </c>
      <c r="F1959" s="70" t="s">
        <v>888</v>
      </c>
      <c r="G1959" s="70">
        <v>1</v>
      </c>
      <c r="H1959" s="70" t="s">
        <v>888</v>
      </c>
      <c r="I1959" t="s">
        <v>888</v>
      </c>
      <c r="J1959" t="str">
        <f>IF($I1959="","",_xlfn.LET(_xlpm.x,VLOOKUP($I1959,'taxon-match_2026-08-31'!$A$2:$N$122,6,FALSE),IF(_xlpm.x=0,"",_xlpm.x)))</f>
        <v>(Lesson, 1830)</v>
      </c>
      <c r="K1959" t="str">
        <f>IF($I1959="","",_xlfn.LET(_xlpm.x,VLOOKUP($I1959,'taxon-match_2026-08-31'!$A$2:$N$122,4,FALSE),IF(_xlpm.x=0,"",_xlpm.x)))</f>
        <v>urn:lsid:marinespecies.org:taxname:173893</v>
      </c>
      <c r="L1959" t="str">
        <f>IF($I1959="","",_xlfn.LET(_xlpm.x,VLOOKUP($I1959,'taxon-match_2026-08-31'!$A$2:$N$122,7,FALSE),IF(_xlpm.x=0,"",_xlpm.x)))</f>
        <v>Animalia</v>
      </c>
      <c r="M1959" t="str">
        <f>IF($I1959="","",_xlfn.LET(_xlpm.x,VLOOKUP($I1959,'taxon-match_2026-08-31'!$A$2:$N$122,8,FALSE),IF(_xlpm.x=0,"",_xlpm.x)))</f>
        <v>Chordata</v>
      </c>
      <c r="N1959" t="str">
        <f>IF($I1959="","",_xlfn.LET(_xlpm.x,VLOOKUP($I1959,'taxon-match_2026-08-31'!$A$2:$N$122,9,FALSE),IF(_xlpm.x=0,"",_xlpm.x)))</f>
        <v>Ascidiacea</v>
      </c>
      <c r="O1959" t="str">
        <f>IF($I1959="","",_xlfn.LET(_xlpm.x,VLOOKUP($I1959,'taxon-match_2026-08-31'!$A$2:$N$122,10,FALSE),IF(_xlpm.x=0,"",_xlpm.x)))</f>
        <v>Stolidobranchia</v>
      </c>
      <c r="P1959" t="str">
        <f>IF($I1959="","",_xlfn.LET(_xlpm.x,VLOOKUP($I1959,'taxon-match_2026-08-31'!$A$2:$N$122,11,FALSE),IF(_xlpm.x=0,"",_xlpm.x)))</f>
        <v>Styelidae</v>
      </c>
      <c r="Q1959" t="str">
        <f>IF($I1959="","",_xlfn.LET(_xlpm.x,VLOOKUP($I1959,'taxon-match_2026-08-31'!$A$2:$N$122,12,FALSE),IF(_xlpm.x=0,"",_xlpm.x)))</f>
        <v>Cnemidocarpa</v>
      </c>
      <c r="R1959" t="str">
        <f>IF($I1959="","",_xlfn.LET(_xlpm.x,VLOOKUP($I1959,'taxon-match_2026-08-31'!$A$2:$N$122,14,FALSE),IF(_xlpm.x=0,"",_xlpm.x)))</f>
        <v>verrucosa</v>
      </c>
      <c r="S1959" s="2" t="s">
        <v>2609</v>
      </c>
      <c r="T1959" s="69" t="s">
        <v>62</v>
      </c>
      <c r="U1959" s="69" t="s">
        <v>60</v>
      </c>
      <c r="X1959" t="str">
        <f>IF(T1959="","",_xlfn.LET(_xlpm.x,VLOOKUP(T1959,'Drop-down_menus'!$F$2:$G$16,2,FALSE),IF(_xlpm.x=0,"",_xlpm.x)))</f>
        <v>https://orcid.org/0000-0003-3696-4445</v>
      </c>
      <c r="Y1959" t="str">
        <f>IF(U1959="","",_xlfn.LET(_xlpm.x,VLOOKUP(U1959,'Drop-down_menus'!$F$2:$G$16,2,FALSE),IF(_xlpm.x=0,"",_xlpm.x)))</f>
        <v>https://orcid.org/0000-0002-9708-1761</v>
      </c>
      <c r="Z1959" t="str">
        <f>IF(V1959="","",_xlfn.LET(_xlpm.x,VLOOKUP(V1959,'Drop-down_menus'!$F$2:$G$16,2,FALSE),IF(_xlpm.x=0,"",_xlpm.x)))</f>
        <v/>
      </c>
      <c r="AA1959" t="str">
        <f>IF(W1959="","",_xlfn.LET(_xlpm.x,VLOOKUP(W1959,'Drop-down_menus'!$F$2:$G$16,2,FALSE),IF(_xlpm.x=0,"",_xlpm.x)))</f>
        <v/>
      </c>
      <c r="AB1959" t="s">
        <v>866</v>
      </c>
      <c r="AE1959" t="s">
        <v>867</v>
      </c>
    </row>
    <row r="1960" spans="1:31" ht="15" x14ac:dyDescent="0.2">
      <c r="A1960" s="2" t="s">
        <v>475</v>
      </c>
      <c r="B1960">
        <v>5629</v>
      </c>
      <c r="C1960">
        <v>1142</v>
      </c>
      <c r="D1960" s="69" t="s">
        <v>700</v>
      </c>
      <c r="F1960" s="70" t="s">
        <v>888</v>
      </c>
      <c r="G1960" s="70">
        <v>1</v>
      </c>
      <c r="H1960" s="70" t="s">
        <v>888</v>
      </c>
      <c r="I1960" t="s">
        <v>888</v>
      </c>
      <c r="J1960" t="str">
        <f>IF($I1960="","",_xlfn.LET(_xlpm.x,VLOOKUP($I1960,'taxon-match_2026-08-31'!$A$2:$N$122,6,FALSE),IF(_xlpm.x=0,"",_xlpm.x)))</f>
        <v>(Lesson, 1830)</v>
      </c>
      <c r="K1960" t="str">
        <f>IF($I1960="","",_xlfn.LET(_xlpm.x,VLOOKUP($I1960,'taxon-match_2026-08-31'!$A$2:$N$122,4,FALSE),IF(_xlpm.x=0,"",_xlpm.x)))</f>
        <v>urn:lsid:marinespecies.org:taxname:173893</v>
      </c>
      <c r="L1960" t="str">
        <f>IF($I1960="","",_xlfn.LET(_xlpm.x,VLOOKUP($I1960,'taxon-match_2026-08-31'!$A$2:$N$122,7,FALSE),IF(_xlpm.x=0,"",_xlpm.x)))</f>
        <v>Animalia</v>
      </c>
      <c r="M1960" t="str">
        <f>IF($I1960="","",_xlfn.LET(_xlpm.x,VLOOKUP($I1960,'taxon-match_2026-08-31'!$A$2:$N$122,8,FALSE),IF(_xlpm.x=0,"",_xlpm.x)))</f>
        <v>Chordata</v>
      </c>
      <c r="N1960" t="str">
        <f>IF($I1960="","",_xlfn.LET(_xlpm.x,VLOOKUP($I1960,'taxon-match_2026-08-31'!$A$2:$N$122,9,FALSE),IF(_xlpm.x=0,"",_xlpm.x)))</f>
        <v>Ascidiacea</v>
      </c>
      <c r="O1960" t="str">
        <f>IF($I1960="","",_xlfn.LET(_xlpm.x,VLOOKUP($I1960,'taxon-match_2026-08-31'!$A$2:$N$122,10,FALSE),IF(_xlpm.x=0,"",_xlpm.x)))</f>
        <v>Stolidobranchia</v>
      </c>
      <c r="P1960" t="str">
        <f>IF($I1960="","",_xlfn.LET(_xlpm.x,VLOOKUP($I1960,'taxon-match_2026-08-31'!$A$2:$N$122,11,FALSE),IF(_xlpm.x=0,"",_xlpm.x)))</f>
        <v>Styelidae</v>
      </c>
      <c r="Q1960" t="str">
        <f>IF($I1960="","",_xlfn.LET(_xlpm.x,VLOOKUP($I1960,'taxon-match_2026-08-31'!$A$2:$N$122,12,FALSE),IF(_xlpm.x=0,"",_xlpm.x)))</f>
        <v>Cnemidocarpa</v>
      </c>
      <c r="R1960" t="str">
        <f>IF($I1960="","",_xlfn.LET(_xlpm.x,VLOOKUP($I1960,'taxon-match_2026-08-31'!$A$2:$N$122,14,FALSE),IF(_xlpm.x=0,"",_xlpm.x)))</f>
        <v>verrucosa</v>
      </c>
      <c r="S1960" s="2" t="s">
        <v>2609</v>
      </c>
      <c r="T1960" s="69" t="s">
        <v>62</v>
      </c>
      <c r="U1960" s="69" t="s">
        <v>60</v>
      </c>
      <c r="X1960" t="str">
        <f>IF(T1960="","",_xlfn.LET(_xlpm.x,VLOOKUP(T1960,'Drop-down_menus'!$F$2:$G$16,2,FALSE),IF(_xlpm.x=0,"",_xlpm.x)))</f>
        <v>https://orcid.org/0000-0003-3696-4445</v>
      </c>
      <c r="Y1960" t="str">
        <f>IF(U1960="","",_xlfn.LET(_xlpm.x,VLOOKUP(U1960,'Drop-down_menus'!$F$2:$G$16,2,FALSE),IF(_xlpm.x=0,"",_xlpm.x)))</f>
        <v>https://orcid.org/0000-0002-9708-1761</v>
      </c>
      <c r="Z1960" t="str">
        <f>IF(V1960="","",_xlfn.LET(_xlpm.x,VLOOKUP(V1960,'Drop-down_menus'!$F$2:$G$16,2,FALSE),IF(_xlpm.x=0,"",_xlpm.x)))</f>
        <v/>
      </c>
      <c r="AA1960" t="str">
        <f>IF(W1960="","",_xlfn.LET(_xlpm.x,VLOOKUP(W1960,'Drop-down_menus'!$F$2:$G$16,2,FALSE),IF(_xlpm.x=0,"",_xlpm.x)))</f>
        <v/>
      </c>
      <c r="AB1960" t="s">
        <v>866</v>
      </c>
      <c r="AE1960" t="s">
        <v>867</v>
      </c>
    </row>
    <row r="1961" spans="1:31" ht="15" x14ac:dyDescent="0.2">
      <c r="A1961" s="2" t="s">
        <v>475</v>
      </c>
      <c r="B1961">
        <v>5630</v>
      </c>
      <c r="C1961">
        <v>1143</v>
      </c>
      <c r="D1961" s="69" t="s">
        <v>700</v>
      </c>
      <c r="F1961" s="70" t="s">
        <v>888</v>
      </c>
      <c r="G1961" s="70">
        <v>1</v>
      </c>
      <c r="H1961" s="70" t="s">
        <v>888</v>
      </c>
      <c r="I1961" t="s">
        <v>888</v>
      </c>
      <c r="J1961" t="str">
        <f>IF($I1961="","",_xlfn.LET(_xlpm.x,VLOOKUP($I1961,'taxon-match_2026-08-31'!$A$2:$N$122,6,FALSE),IF(_xlpm.x=0,"",_xlpm.x)))</f>
        <v>(Lesson, 1830)</v>
      </c>
      <c r="K1961" t="str">
        <f>IF($I1961="","",_xlfn.LET(_xlpm.x,VLOOKUP($I1961,'taxon-match_2026-08-31'!$A$2:$N$122,4,FALSE),IF(_xlpm.x=0,"",_xlpm.x)))</f>
        <v>urn:lsid:marinespecies.org:taxname:173893</v>
      </c>
      <c r="L1961" t="str">
        <f>IF($I1961="","",_xlfn.LET(_xlpm.x,VLOOKUP($I1961,'taxon-match_2026-08-31'!$A$2:$N$122,7,FALSE),IF(_xlpm.x=0,"",_xlpm.x)))</f>
        <v>Animalia</v>
      </c>
      <c r="M1961" t="str">
        <f>IF($I1961="","",_xlfn.LET(_xlpm.x,VLOOKUP($I1961,'taxon-match_2026-08-31'!$A$2:$N$122,8,FALSE),IF(_xlpm.x=0,"",_xlpm.x)))</f>
        <v>Chordata</v>
      </c>
      <c r="N1961" t="str">
        <f>IF($I1961="","",_xlfn.LET(_xlpm.x,VLOOKUP($I1961,'taxon-match_2026-08-31'!$A$2:$N$122,9,FALSE),IF(_xlpm.x=0,"",_xlpm.x)))</f>
        <v>Ascidiacea</v>
      </c>
      <c r="O1961" t="str">
        <f>IF($I1961="","",_xlfn.LET(_xlpm.x,VLOOKUP($I1961,'taxon-match_2026-08-31'!$A$2:$N$122,10,FALSE),IF(_xlpm.x=0,"",_xlpm.x)))</f>
        <v>Stolidobranchia</v>
      </c>
      <c r="P1961" t="str">
        <f>IF($I1961="","",_xlfn.LET(_xlpm.x,VLOOKUP($I1961,'taxon-match_2026-08-31'!$A$2:$N$122,11,FALSE),IF(_xlpm.x=0,"",_xlpm.x)))</f>
        <v>Styelidae</v>
      </c>
      <c r="Q1961" t="str">
        <f>IF($I1961="","",_xlfn.LET(_xlpm.x,VLOOKUP($I1961,'taxon-match_2026-08-31'!$A$2:$N$122,12,FALSE),IF(_xlpm.x=0,"",_xlpm.x)))</f>
        <v>Cnemidocarpa</v>
      </c>
      <c r="R1961" t="str">
        <f>IF($I1961="","",_xlfn.LET(_xlpm.x,VLOOKUP($I1961,'taxon-match_2026-08-31'!$A$2:$N$122,14,FALSE),IF(_xlpm.x=0,"",_xlpm.x)))</f>
        <v>verrucosa</v>
      </c>
      <c r="S1961" s="2" t="s">
        <v>2609</v>
      </c>
      <c r="T1961" s="69" t="s">
        <v>62</v>
      </c>
      <c r="U1961" s="69" t="s">
        <v>60</v>
      </c>
      <c r="X1961" t="str">
        <f>IF(T1961="","",_xlfn.LET(_xlpm.x,VLOOKUP(T1961,'Drop-down_menus'!$F$2:$G$16,2,FALSE),IF(_xlpm.x=0,"",_xlpm.x)))</f>
        <v>https://orcid.org/0000-0003-3696-4445</v>
      </c>
      <c r="Y1961" t="str">
        <f>IF(U1961="","",_xlfn.LET(_xlpm.x,VLOOKUP(U1961,'Drop-down_menus'!$F$2:$G$16,2,FALSE),IF(_xlpm.x=0,"",_xlpm.x)))</f>
        <v>https://orcid.org/0000-0002-9708-1761</v>
      </c>
      <c r="Z1961" t="str">
        <f>IF(V1961="","",_xlfn.LET(_xlpm.x,VLOOKUP(V1961,'Drop-down_menus'!$F$2:$G$16,2,FALSE),IF(_xlpm.x=0,"",_xlpm.x)))</f>
        <v/>
      </c>
      <c r="AA1961" t="str">
        <f>IF(W1961="","",_xlfn.LET(_xlpm.x,VLOOKUP(W1961,'Drop-down_menus'!$F$2:$G$16,2,FALSE),IF(_xlpm.x=0,"",_xlpm.x)))</f>
        <v/>
      </c>
      <c r="AB1961" t="s">
        <v>866</v>
      </c>
      <c r="AE1961" t="s">
        <v>867</v>
      </c>
    </row>
    <row r="1962" spans="1:31" ht="15" x14ac:dyDescent="0.2">
      <c r="A1962" s="2" t="s">
        <v>475</v>
      </c>
      <c r="B1962">
        <v>5631</v>
      </c>
      <c r="C1962">
        <v>1144</v>
      </c>
      <c r="D1962" s="69" t="s">
        <v>700</v>
      </c>
      <c r="F1962" s="70" t="s">
        <v>888</v>
      </c>
      <c r="G1962" s="70">
        <v>1</v>
      </c>
      <c r="H1962" s="70" t="s">
        <v>888</v>
      </c>
      <c r="I1962" t="s">
        <v>888</v>
      </c>
      <c r="J1962" t="str">
        <f>IF($I1962="","",_xlfn.LET(_xlpm.x,VLOOKUP($I1962,'taxon-match_2026-08-31'!$A$2:$N$122,6,FALSE),IF(_xlpm.x=0,"",_xlpm.x)))</f>
        <v>(Lesson, 1830)</v>
      </c>
      <c r="K1962" t="str">
        <f>IF($I1962="","",_xlfn.LET(_xlpm.x,VLOOKUP($I1962,'taxon-match_2026-08-31'!$A$2:$N$122,4,FALSE),IF(_xlpm.x=0,"",_xlpm.x)))</f>
        <v>urn:lsid:marinespecies.org:taxname:173893</v>
      </c>
      <c r="L1962" t="str">
        <f>IF($I1962="","",_xlfn.LET(_xlpm.x,VLOOKUP($I1962,'taxon-match_2026-08-31'!$A$2:$N$122,7,FALSE),IF(_xlpm.x=0,"",_xlpm.x)))</f>
        <v>Animalia</v>
      </c>
      <c r="M1962" t="str">
        <f>IF($I1962="","",_xlfn.LET(_xlpm.x,VLOOKUP($I1962,'taxon-match_2026-08-31'!$A$2:$N$122,8,FALSE),IF(_xlpm.x=0,"",_xlpm.x)))</f>
        <v>Chordata</v>
      </c>
      <c r="N1962" t="str">
        <f>IF($I1962="","",_xlfn.LET(_xlpm.x,VLOOKUP($I1962,'taxon-match_2026-08-31'!$A$2:$N$122,9,FALSE),IF(_xlpm.x=0,"",_xlpm.x)))</f>
        <v>Ascidiacea</v>
      </c>
      <c r="O1962" t="str">
        <f>IF($I1962="","",_xlfn.LET(_xlpm.x,VLOOKUP($I1962,'taxon-match_2026-08-31'!$A$2:$N$122,10,FALSE),IF(_xlpm.x=0,"",_xlpm.x)))</f>
        <v>Stolidobranchia</v>
      </c>
      <c r="P1962" t="str">
        <f>IF($I1962="","",_xlfn.LET(_xlpm.x,VLOOKUP($I1962,'taxon-match_2026-08-31'!$A$2:$N$122,11,FALSE),IF(_xlpm.x=0,"",_xlpm.x)))</f>
        <v>Styelidae</v>
      </c>
      <c r="Q1962" t="str">
        <f>IF($I1962="","",_xlfn.LET(_xlpm.x,VLOOKUP($I1962,'taxon-match_2026-08-31'!$A$2:$N$122,12,FALSE),IF(_xlpm.x=0,"",_xlpm.x)))</f>
        <v>Cnemidocarpa</v>
      </c>
      <c r="R1962" t="str">
        <f>IF($I1962="","",_xlfn.LET(_xlpm.x,VLOOKUP($I1962,'taxon-match_2026-08-31'!$A$2:$N$122,14,FALSE),IF(_xlpm.x=0,"",_xlpm.x)))</f>
        <v>verrucosa</v>
      </c>
      <c r="S1962" s="2" t="s">
        <v>2609</v>
      </c>
      <c r="T1962" s="69" t="s">
        <v>62</v>
      </c>
      <c r="U1962" s="69" t="s">
        <v>60</v>
      </c>
      <c r="X1962" t="str">
        <f>IF(T1962="","",_xlfn.LET(_xlpm.x,VLOOKUP(T1962,'Drop-down_menus'!$F$2:$G$16,2,FALSE),IF(_xlpm.x=0,"",_xlpm.x)))</f>
        <v>https://orcid.org/0000-0003-3696-4445</v>
      </c>
      <c r="Y1962" t="str">
        <f>IF(U1962="","",_xlfn.LET(_xlpm.x,VLOOKUP(U1962,'Drop-down_menus'!$F$2:$G$16,2,FALSE),IF(_xlpm.x=0,"",_xlpm.x)))</f>
        <v>https://orcid.org/0000-0002-9708-1761</v>
      </c>
      <c r="Z1962" t="str">
        <f>IF(V1962="","",_xlfn.LET(_xlpm.x,VLOOKUP(V1962,'Drop-down_menus'!$F$2:$G$16,2,FALSE),IF(_xlpm.x=0,"",_xlpm.x)))</f>
        <v/>
      </c>
      <c r="AA1962" t="str">
        <f>IF(W1962="","",_xlfn.LET(_xlpm.x,VLOOKUP(W1962,'Drop-down_menus'!$F$2:$G$16,2,FALSE),IF(_xlpm.x=0,"",_xlpm.x)))</f>
        <v/>
      </c>
      <c r="AB1962" t="s">
        <v>866</v>
      </c>
      <c r="AE1962" t="s">
        <v>867</v>
      </c>
    </row>
    <row r="1963" spans="1:31" ht="15" x14ac:dyDescent="0.2">
      <c r="A1963" s="2" t="s">
        <v>475</v>
      </c>
      <c r="B1963">
        <v>5632</v>
      </c>
      <c r="C1963">
        <v>1145</v>
      </c>
      <c r="D1963" s="69" t="s">
        <v>700</v>
      </c>
      <c r="F1963" s="70" t="s">
        <v>888</v>
      </c>
      <c r="G1963" s="70">
        <v>1</v>
      </c>
      <c r="H1963" s="70" t="s">
        <v>888</v>
      </c>
      <c r="I1963" t="s">
        <v>888</v>
      </c>
      <c r="J1963" t="str">
        <f>IF($I1963="","",_xlfn.LET(_xlpm.x,VLOOKUP($I1963,'taxon-match_2026-08-31'!$A$2:$N$122,6,FALSE),IF(_xlpm.x=0,"",_xlpm.x)))</f>
        <v>(Lesson, 1830)</v>
      </c>
      <c r="K1963" t="str">
        <f>IF($I1963="","",_xlfn.LET(_xlpm.x,VLOOKUP($I1963,'taxon-match_2026-08-31'!$A$2:$N$122,4,FALSE),IF(_xlpm.x=0,"",_xlpm.x)))</f>
        <v>urn:lsid:marinespecies.org:taxname:173893</v>
      </c>
      <c r="L1963" t="str">
        <f>IF($I1963="","",_xlfn.LET(_xlpm.x,VLOOKUP($I1963,'taxon-match_2026-08-31'!$A$2:$N$122,7,FALSE),IF(_xlpm.x=0,"",_xlpm.x)))</f>
        <v>Animalia</v>
      </c>
      <c r="M1963" t="str">
        <f>IF($I1963="","",_xlfn.LET(_xlpm.x,VLOOKUP($I1963,'taxon-match_2026-08-31'!$A$2:$N$122,8,FALSE),IF(_xlpm.x=0,"",_xlpm.x)))</f>
        <v>Chordata</v>
      </c>
      <c r="N1963" t="str">
        <f>IF($I1963="","",_xlfn.LET(_xlpm.x,VLOOKUP($I1963,'taxon-match_2026-08-31'!$A$2:$N$122,9,FALSE),IF(_xlpm.x=0,"",_xlpm.x)))</f>
        <v>Ascidiacea</v>
      </c>
      <c r="O1963" t="str">
        <f>IF($I1963="","",_xlfn.LET(_xlpm.x,VLOOKUP($I1963,'taxon-match_2026-08-31'!$A$2:$N$122,10,FALSE),IF(_xlpm.x=0,"",_xlpm.x)))</f>
        <v>Stolidobranchia</v>
      </c>
      <c r="P1963" t="str">
        <f>IF($I1963="","",_xlfn.LET(_xlpm.x,VLOOKUP($I1963,'taxon-match_2026-08-31'!$A$2:$N$122,11,FALSE),IF(_xlpm.x=0,"",_xlpm.x)))</f>
        <v>Styelidae</v>
      </c>
      <c r="Q1963" t="str">
        <f>IF($I1963="","",_xlfn.LET(_xlpm.x,VLOOKUP($I1963,'taxon-match_2026-08-31'!$A$2:$N$122,12,FALSE),IF(_xlpm.x=0,"",_xlpm.x)))</f>
        <v>Cnemidocarpa</v>
      </c>
      <c r="R1963" t="str">
        <f>IF($I1963="","",_xlfn.LET(_xlpm.x,VLOOKUP($I1963,'taxon-match_2026-08-31'!$A$2:$N$122,14,FALSE),IF(_xlpm.x=0,"",_xlpm.x)))</f>
        <v>verrucosa</v>
      </c>
      <c r="S1963" s="2" t="s">
        <v>2609</v>
      </c>
      <c r="T1963" s="69" t="s">
        <v>62</v>
      </c>
      <c r="U1963" s="69" t="s">
        <v>60</v>
      </c>
      <c r="X1963" t="str">
        <f>IF(T1963="","",_xlfn.LET(_xlpm.x,VLOOKUP(T1963,'Drop-down_menus'!$F$2:$G$16,2,FALSE),IF(_xlpm.x=0,"",_xlpm.x)))</f>
        <v>https://orcid.org/0000-0003-3696-4445</v>
      </c>
      <c r="Y1963" t="str">
        <f>IF(U1963="","",_xlfn.LET(_xlpm.x,VLOOKUP(U1963,'Drop-down_menus'!$F$2:$G$16,2,FALSE),IF(_xlpm.x=0,"",_xlpm.x)))</f>
        <v>https://orcid.org/0000-0002-9708-1761</v>
      </c>
      <c r="Z1963" t="str">
        <f>IF(V1963="","",_xlfn.LET(_xlpm.x,VLOOKUP(V1963,'Drop-down_menus'!$F$2:$G$16,2,FALSE),IF(_xlpm.x=0,"",_xlpm.x)))</f>
        <v/>
      </c>
      <c r="AA1963" t="str">
        <f>IF(W1963="","",_xlfn.LET(_xlpm.x,VLOOKUP(W1963,'Drop-down_menus'!$F$2:$G$16,2,FALSE),IF(_xlpm.x=0,"",_xlpm.x)))</f>
        <v/>
      </c>
      <c r="AB1963" t="s">
        <v>866</v>
      </c>
      <c r="AE1963" t="s">
        <v>867</v>
      </c>
    </row>
    <row r="1964" spans="1:31" ht="15" x14ac:dyDescent="0.2">
      <c r="A1964" s="2" t="s">
        <v>441</v>
      </c>
      <c r="B1964">
        <v>5390</v>
      </c>
      <c r="C1964">
        <v>1146</v>
      </c>
      <c r="D1964" s="69" t="s">
        <v>700</v>
      </c>
      <c r="F1964" s="70" t="s">
        <v>760</v>
      </c>
      <c r="G1964" s="69">
        <v>1</v>
      </c>
      <c r="H1964" s="70" t="s">
        <v>760</v>
      </c>
      <c r="I1964" t="s">
        <v>760</v>
      </c>
      <c r="J1964" t="str">
        <f>IF($I1964="","",_xlfn.LET(_xlpm.x,VLOOKUP($I1964,'taxon-match_2026-08-31'!$A$2:$N$122,6,FALSE),IF(_xlpm.x=0,"",_xlpm.x)))</f>
        <v>Topsent, 1905</v>
      </c>
      <c r="K1964" t="str">
        <f>IF($I1964="","",_xlfn.LET(_xlpm.x,VLOOKUP($I1964,'taxon-match_2026-08-31'!$A$2:$N$122,4,FALSE),IF(_xlpm.x=0,"",_xlpm.x)))</f>
        <v>urn:lsid:marinespecies.org:taxname:164875</v>
      </c>
      <c r="L1964" t="str">
        <f>IF($I1964="","",_xlfn.LET(_xlpm.x,VLOOKUP($I1964,'taxon-match_2026-08-31'!$A$2:$N$122,7,FALSE),IF(_xlpm.x=0,"",_xlpm.x)))</f>
        <v>Animalia</v>
      </c>
      <c r="M1964" t="str">
        <f>IF($I1964="","",_xlfn.LET(_xlpm.x,VLOOKUP($I1964,'taxon-match_2026-08-31'!$A$2:$N$122,8,FALSE),IF(_xlpm.x=0,"",_xlpm.x)))</f>
        <v>Porifera</v>
      </c>
      <c r="N1964" t="str">
        <f>IF($I1964="","",_xlfn.LET(_xlpm.x,VLOOKUP($I1964,'taxon-match_2026-08-31'!$A$2:$N$122,9,FALSE),IF(_xlpm.x=0,"",_xlpm.x)))</f>
        <v>Demospongiae</v>
      </c>
      <c r="O1964" t="str">
        <f>IF($I1964="","",_xlfn.LET(_xlpm.x,VLOOKUP($I1964,'taxon-match_2026-08-31'!$A$2:$N$122,10,FALSE),IF(_xlpm.x=0,"",_xlpm.x)))</f>
        <v>Dendroceratida</v>
      </c>
      <c r="P1964" t="str">
        <f>IF($I1964="","",_xlfn.LET(_xlpm.x,VLOOKUP($I1964,'taxon-match_2026-08-31'!$A$2:$N$122,11,FALSE),IF(_xlpm.x=0,"",_xlpm.x)))</f>
        <v>Darwinellidae</v>
      </c>
      <c r="Q1964" t="str">
        <f>IF($I1964="","",_xlfn.LET(_xlpm.x,VLOOKUP($I1964,'taxon-match_2026-08-31'!$A$2:$N$122,12,FALSE),IF(_xlpm.x=0,"",_xlpm.x)))</f>
        <v>Dendrilla</v>
      </c>
      <c r="R1964" t="str">
        <f>IF($I1964="","",_xlfn.LET(_xlpm.x,VLOOKUP($I1964,'taxon-match_2026-08-31'!$A$2:$N$122,14,FALSE),IF(_xlpm.x=0,"",_xlpm.x)))</f>
        <v>antarctica</v>
      </c>
      <c r="S1964" s="2" t="s">
        <v>2609</v>
      </c>
      <c r="T1964" s="69" t="s">
        <v>62</v>
      </c>
      <c r="U1964" s="69" t="s">
        <v>60</v>
      </c>
      <c r="X1964" t="str">
        <f>IF(T1964="","",_xlfn.LET(_xlpm.x,VLOOKUP(T1964,'Drop-down_menus'!$F$2:$G$16,2,FALSE),IF(_xlpm.x=0,"",_xlpm.x)))</f>
        <v>https://orcid.org/0000-0003-3696-4445</v>
      </c>
      <c r="Y1964" t="str">
        <f>IF(U1964="","",_xlfn.LET(_xlpm.x,VLOOKUP(U1964,'Drop-down_menus'!$F$2:$G$16,2,FALSE),IF(_xlpm.x=0,"",_xlpm.x)))</f>
        <v>https://orcid.org/0000-0002-9708-1761</v>
      </c>
      <c r="Z1964" t="str">
        <f>IF(V1964="","",_xlfn.LET(_xlpm.x,VLOOKUP(V1964,'Drop-down_menus'!$F$2:$G$16,2,FALSE),IF(_xlpm.x=0,"",_xlpm.x)))</f>
        <v/>
      </c>
      <c r="AA1964" t="str">
        <f>IF(W1964="","",_xlfn.LET(_xlpm.x,VLOOKUP(W1964,'Drop-down_menus'!$F$2:$G$16,2,FALSE),IF(_xlpm.x=0,"",_xlpm.x)))</f>
        <v/>
      </c>
      <c r="AB1964" t="s">
        <v>866</v>
      </c>
      <c r="AE1964" t="s">
        <v>867</v>
      </c>
    </row>
    <row r="1965" spans="1:31" ht="15" x14ac:dyDescent="0.2">
      <c r="A1965" s="2" t="s">
        <v>117</v>
      </c>
      <c r="B1965">
        <v>687</v>
      </c>
      <c r="C1965">
        <v>1037</v>
      </c>
      <c r="D1965" s="69" t="s">
        <v>700</v>
      </c>
      <c r="F1965" s="70" t="s">
        <v>760</v>
      </c>
      <c r="G1965" s="69">
        <v>1</v>
      </c>
      <c r="H1965" s="70" t="s">
        <v>760</v>
      </c>
      <c r="I1965" t="s">
        <v>760</v>
      </c>
      <c r="J1965" t="str">
        <f>IF($I1965="","",_xlfn.LET(_xlpm.x,VLOOKUP($I1965,'taxon-match_2026-08-31'!$A$2:$N$122,6,FALSE),IF(_xlpm.x=0,"",_xlpm.x)))</f>
        <v>Topsent, 1905</v>
      </c>
      <c r="K1965" t="str">
        <f>IF($I1965="","",_xlfn.LET(_xlpm.x,VLOOKUP($I1965,'taxon-match_2026-08-31'!$A$2:$N$122,4,FALSE),IF(_xlpm.x=0,"",_xlpm.x)))</f>
        <v>urn:lsid:marinespecies.org:taxname:164875</v>
      </c>
      <c r="L1965" t="str">
        <f>IF($I1965="","",_xlfn.LET(_xlpm.x,VLOOKUP($I1965,'taxon-match_2026-08-31'!$A$2:$N$122,7,FALSE),IF(_xlpm.x=0,"",_xlpm.x)))</f>
        <v>Animalia</v>
      </c>
      <c r="M1965" t="str">
        <f>IF($I1965="","",_xlfn.LET(_xlpm.x,VLOOKUP($I1965,'taxon-match_2026-08-31'!$A$2:$N$122,8,FALSE),IF(_xlpm.x=0,"",_xlpm.x)))</f>
        <v>Porifera</v>
      </c>
      <c r="N1965" t="str">
        <f>IF($I1965="","",_xlfn.LET(_xlpm.x,VLOOKUP($I1965,'taxon-match_2026-08-31'!$A$2:$N$122,9,FALSE),IF(_xlpm.x=0,"",_xlpm.x)))</f>
        <v>Demospongiae</v>
      </c>
      <c r="O1965" t="str">
        <f>IF($I1965="","",_xlfn.LET(_xlpm.x,VLOOKUP($I1965,'taxon-match_2026-08-31'!$A$2:$N$122,10,FALSE),IF(_xlpm.x=0,"",_xlpm.x)))</f>
        <v>Dendroceratida</v>
      </c>
      <c r="P1965" t="str">
        <f>IF($I1965="","",_xlfn.LET(_xlpm.x,VLOOKUP($I1965,'taxon-match_2026-08-31'!$A$2:$N$122,11,FALSE),IF(_xlpm.x=0,"",_xlpm.x)))</f>
        <v>Darwinellidae</v>
      </c>
      <c r="Q1965" t="str">
        <f>IF($I1965="","",_xlfn.LET(_xlpm.x,VLOOKUP($I1965,'taxon-match_2026-08-31'!$A$2:$N$122,12,FALSE),IF(_xlpm.x=0,"",_xlpm.x)))</f>
        <v>Dendrilla</v>
      </c>
      <c r="R1965" t="str">
        <f>IF($I1965="","",_xlfn.LET(_xlpm.x,VLOOKUP($I1965,'taxon-match_2026-08-31'!$A$2:$N$122,14,FALSE),IF(_xlpm.x=0,"",_xlpm.x)))</f>
        <v>antarctica</v>
      </c>
      <c r="S1965" s="2" t="s">
        <v>2609</v>
      </c>
      <c r="T1965" s="69" t="s">
        <v>62</v>
      </c>
      <c r="U1965" s="69" t="s">
        <v>60</v>
      </c>
      <c r="X1965" t="str">
        <f>IF(T1965="","",_xlfn.LET(_xlpm.x,VLOOKUP(T1965,'Drop-down_menus'!$F$2:$G$16,2,FALSE),IF(_xlpm.x=0,"",_xlpm.x)))</f>
        <v>https://orcid.org/0000-0003-3696-4445</v>
      </c>
      <c r="Y1965" t="str">
        <f>IF(U1965="","",_xlfn.LET(_xlpm.x,VLOOKUP(U1965,'Drop-down_menus'!$F$2:$G$16,2,FALSE),IF(_xlpm.x=0,"",_xlpm.x)))</f>
        <v>https://orcid.org/0000-0002-9708-1761</v>
      </c>
      <c r="Z1965" t="str">
        <f>IF(V1965="","",_xlfn.LET(_xlpm.x,VLOOKUP(V1965,'Drop-down_menus'!$F$2:$G$16,2,FALSE),IF(_xlpm.x=0,"",_xlpm.x)))</f>
        <v/>
      </c>
      <c r="AA1965" t="str">
        <f>IF(W1965="","",_xlfn.LET(_xlpm.x,VLOOKUP(W1965,'Drop-down_menus'!$F$2:$G$16,2,FALSE),IF(_xlpm.x=0,"",_xlpm.x)))</f>
        <v/>
      </c>
      <c r="AB1965" t="s">
        <v>866</v>
      </c>
      <c r="AE1965" t="s">
        <v>867</v>
      </c>
    </row>
    <row r="1966" spans="1:31" ht="15" x14ac:dyDescent="0.2">
      <c r="A1966" s="2" t="s">
        <v>117</v>
      </c>
      <c r="B1966">
        <v>692</v>
      </c>
      <c r="C1966">
        <v>1124</v>
      </c>
      <c r="D1966" s="69" t="s">
        <v>700</v>
      </c>
      <c r="F1966" s="70" t="s">
        <v>760</v>
      </c>
      <c r="G1966" s="69">
        <v>1</v>
      </c>
      <c r="H1966" s="70" t="s">
        <v>760</v>
      </c>
      <c r="I1966" t="s">
        <v>760</v>
      </c>
      <c r="J1966" t="str">
        <f>IF($I1966="","",_xlfn.LET(_xlpm.x,VLOOKUP($I1966,'taxon-match_2026-08-31'!$A$2:$N$122,6,FALSE),IF(_xlpm.x=0,"",_xlpm.x)))</f>
        <v>Topsent, 1905</v>
      </c>
      <c r="K1966" t="str">
        <f>IF($I1966="","",_xlfn.LET(_xlpm.x,VLOOKUP($I1966,'taxon-match_2026-08-31'!$A$2:$N$122,4,FALSE),IF(_xlpm.x=0,"",_xlpm.x)))</f>
        <v>urn:lsid:marinespecies.org:taxname:164875</v>
      </c>
      <c r="L1966" t="str">
        <f>IF($I1966="","",_xlfn.LET(_xlpm.x,VLOOKUP($I1966,'taxon-match_2026-08-31'!$A$2:$N$122,7,FALSE),IF(_xlpm.x=0,"",_xlpm.x)))</f>
        <v>Animalia</v>
      </c>
      <c r="M1966" t="str">
        <f>IF($I1966="","",_xlfn.LET(_xlpm.x,VLOOKUP($I1966,'taxon-match_2026-08-31'!$A$2:$N$122,8,FALSE),IF(_xlpm.x=0,"",_xlpm.x)))</f>
        <v>Porifera</v>
      </c>
      <c r="N1966" t="str">
        <f>IF($I1966="","",_xlfn.LET(_xlpm.x,VLOOKUP($I1966,'taxon-match_2026-08-31'!$A$2:$N$122,9,FALSE),IF(_xlpm.x=0,"",_xlpm.x)))</f>
        <v>Demospongiae</v>
      </c>
      <c r="O1966" t="str">
        <f>IF($I1966="","",_xlfn.LET(_xlpm.x,VLOOKUP($I1966,'taxon-match_2026-08-31'!$A$2:$N$122,10,FALSE),IF(_xlpm.x=0,"",_xlpm.x)))</f>
        <v>Dendroceratida</v>
      </c>
      <c r="P1966" t="str">
        <f>IF($I1966="","",_xlfn.LET(_xlpm.x,VLOOKUP($I1966,'taxon-match_2026-08-31'!$A$2:$N$122,11,FALSE),IF(_xlpm.x=0,"",_xlpm.x)))</f>
        <v>Darwinellidae</v>
      </c>
      <c r="Q1966" t="str">
        <f>IF($I1966="","",_xlfn.LET(_xlpm.x,VLOOKUP($I1966,'taxon-match_2026-08-31'!$A$2:$N$122,12,FALSE),IF(_xlpm.x=0,"",_xlpm.x)))</f>
        <v>Dendrilla</v>
      </c>
      <c r="R1966" t="str">
        <f>IF($I1966="","",_xlfn.LET(_xlpm.x,VLOOKUP($I1966,'taxon-match_2026-08-31'!$A$2:$N$122,14,FALSE),IF(_xlpm.x=0,"",_xlpm.x)))</f>
        <v>antarctica</v>
      </c>
      <c r="S1966" s="2" t="s">
        <v>2609</v>
      </c>
      <c r="T1966" s="69" t="s">
        <v>62</v>
      </c>
      <c r="U1966" s="69" t="s">
        <v>60</v>
      </c>
      <c r="X1966" t="str">
        <f>IF(T1966="","",_xlfn.LET(_xlpm.x,VLOOKUP(T1966,'Drop-down_menus'!$F$2:$G$16,2,FALSE),IF(_xlpm.x=0,"",_xlpm.x)))</f>
        <v>https://orcid.org/0000-0003-3696-4445</v>
      </c>
      <c r="Y1966" t="str">
        <f>IF(U1966="","",_xlfn.LET(_xlpm.x,VLOOKUP(U1966,'Drop-down_menus'!$F$2:$G$16,2,FALSE),IF(_xlpm.x=0,"",_xlpm.x)))</f>
        <v>https://orcid.org/0000-0002-9708-1761</v>
      </c>
      <c r="Z1966" t="str">
        <f>IF(V1966="","",_xlfn.LET(_xlpm.x,VLOOKUP(V1966,'Drop-down_menus'!$F$2:$G$16,2,FALSE),IF(_xlpm.x=0,"",_xlpm.x)))</f>
        <v/>
      </c>
      <c r="AA1966" t="str">
        <f>IF(W1966="","",_xlfn.LET(_xlpm.x,VLOOKUP(W1966,'Drop-down_menus'!$F$2:$G$16,2,FALSE),IF(_xlpm.x=0,"",_xlpm.x)))</f>
        <v/>
      </c>
      <c r="AB1966" t="s">
        <v>866</v>
      </c>
      <c r="AE1966" t="s">
        <v>867</v>
      </c>
    </row>
    <row r="1967" spans="1:31" ht="15" x14ac:dyDescent="0.2">
      <c r="A1967" s="2" t="s">
        <v>117</v>
      </c>
      <c r="B1967">
        <v>693</v>
      </c>
      <c r="C1967">
        <v>1050</v>
      </c>
      <c r="D1967" s="69" t="s">
        <v>700</v>
      </c>
      <c r="F1967" s="70" t="s">
        <v>760</v>
      </c>
      <c r="G1967" s="69">
        <v>1</v>
      </c>
      <c r="H1967" s="70" t="s">
        <v>760</v>
      </c>
      <c r="I1967" t="s">
        <v>760</v>
      </c>
      <c r="J1967" t="str">
        <f>IF($I1967="","",_xlfn.LET(_xlpm.x,VLOOKUP($I1967,'taxon-match_2026-08-31'!$A$2:$N$122,6,FALSE),IF(_xlpm.x=0,"",_xlpm.x)))</f>
        <v>Topsent, 1905</v>
      </c>
      <c r="K1967" t="str">
        <f>IF($I1967="","",_xlfn.LET(_xlpm.x,VLOOKUP($I1967,'taxon-match_2026-08-31'!$A$2:$N$122,4,FALSE),IF(_xlpm.x=0,"",_xlpm.x)))</f>
        <v>urn:lsid:marinespecies.org:taxname:164875</v>
      </c>
      <c r="L1967" t="str">
        <f>IF($I1967="","",_xlfn.LET(_xlpm.x,VLOOKUP($I1967,'taxon-match_2026-08-31'!$A$2:$N$122,7,FALSE),IF(_xlpm.x=0,"",_xlpm.x)))</f>
        <v>Animalia</v>
      </c>
      <c r="M1967" t="str">
        <f>IF($I1967="","",_xlfn.LET(_xlpm.x,VLOOKUP($I1967,'taxon-match_2026-08-31'!$A$2:$N$122,8,FALSE),IF(_xlpm.x=0,"",_xlpm.x)))</f>
        <v>Porifera</v>
      </c>
      <c r="N1967" t="str">
        <f>IF($I1967="","",_xlfn.LET(_xlpm.x,VLOOKUP($I1967,'taxon-match_2026-08-31'!$A$2:$N$122,9,FALSE),IF(_xlpm.x=0,"",_xlpm.x)))</f>
        <v>Demospongiae</v>
      </c>
      <c r="O1967" t="str">
        <f>IF($I1967="","",_xlfn.LET(_xlpm.x,VLOOKUP($I1967,'taxon-match_2026-08-31'!$A$2:$N$122,10,FALSE),IF(_xlpm.x=0,"",_xlpm.x)))</f>
        <v>Dendroceratida</v>
      </c>
      <c r="P1967" t="str">
        <f>IF($I1967="","",_xlfn.LET(_xlpm.x,VLOOKUP($I1967,'taxon-match_2026-08-31'!$A$2:$N$122,11,FALSE),IF(_xlpm.x=0,"",_xlpm.x)))</f>
        <v>Darwinellidae</v>
      </c>
      <c r="Q1967" t="str">
        <f>IF($I1967="","",_xlfn.LET(_xlpm.x,VLOOKUP($I1967,'taxon-match_2026-08-31'!$A$2:$N$122,12,FALSE),IF(_xlpm.x=0,"",_xlpm.x)))</f>
        <v>Dendrilla</v>
      </c>
      <c r="R1967" t="str">
        <f>IF($I1967="","",_xlfn.LET(_xlpm.x,VLOOKUP($I1967,'taxon-match_2026-08-31'!$A$2:$N$122,14,FALSE),IF(_xlpm.x=0,"",_xlpm.x)))</f>
        <v>antarctica</v>
      </c>
      <c r="S1967" s="2" t="s">
        <v>2609</v>
      </c>
      <c r="T1967" s="69" t="s">
        <v>62</v>
      </c>
      <c r="U1967" s="69" t="s">
        <v>60</v>
      </c>
      <c r="X1967" t="str">
        <f>IF(T1967="","",_xlfn.LET(_xlpm.x,VLOOKUP(T1967,'Drop-down_menus'!$F$2:$G$16,2,FALSE),IF(_xlpm.x=0,"",_xlpm.x)))</f>
        <v>https://orcid.org/0000-0003-3696-4445</v>
      </c>
      <c r="Y1967" t="str">
        <f>IF(U1967="","",_xlfn.LET(_xlpm.x,VLOOKUP(U1967,'Drop-down_menus'!$F$2:$G$16,2,FALSE),IF(_xlpm.x=0,"",_xlpm.x)))</f>
        <v>https://orcid.org/0000-0002-9708-1761</v>
      </c>
      <c r="Z1967" t="str">
        <f>IF(V1967="","",_xlfn.LET(_xlpm.x,VLOOKUP(V1967,'Drop-down_menus'!$F$2:$G$16,2,FALSE),IF(_xlpm.x=0,"",_xlpm.x)))</f>
        <v/>
      </c>
      <c r="AA1967" t="str">
        <f>IF(W1967="","",_xlfn.LET(_xlpm.x,VLOOKUP(W1967,'Drop-down_menus'!$F$2:$G$16,2,FALSE),IF(_xlpm.x=0,"",_xlpm.x)))</f>
        <v/>
      </c>
      <c r="AB1967" t="s">
        <v>866</v>
      </c>
      <c r="AE1967" t="s">
        <v>867</v>
      </c>
    </row>
    <row r="1968" spans="1:31" ht="15" x14ac:dyDescent="0.2">
      <c r="A1968" s="2" t="s">
        <v>117</v>
      </c>
      <c r="B1968">
        <v>703</v>
      </c>
      <c r="C1968">
        <v>1135</v>
      </c>
      <c r="D1968" s="69" t="s">
        <v>700</v>
      </c>
      <c r="F1968" s="70" t="s">
        <v>760</v>
      </c>
      <c r="G1968" s="69">
        <v>1</v>
      </c>
      <c r="H1968" s="70" t="s">
        <v>760</v>
      </c>
      <c r="I1968" t="s">
        <v>760</v>
      </c>
      <c r="J1968" t="str">
        <f>IF($I1968="","",_xlfn.LET(_xlpm.x,VLOOKUP($I1968,'taxon-match_2026-08-31'!$A$2:$N$122,6,FALSE),IF(_xlpm.x=0,"",_xlpm.x)))</f>
        <v>Topsent, 1905</v>
      </c>
      <c r="K1968" t="str">
        <f>IF($I1968="","",_xlfn.LET(_xlpm.x,VLOOKUP($I1968,'taxon-match_2026-08-31'!$A$2:$N$122,4,FALSE),IF(_xlpm.x=0,"",_xlpm.x)))</f>
        <v>urn:lsid:marinespecies.org:taxname:164875</v>
      </c>
      <c r="L1968" t="str">
        <f>IF($I1968="","",_xlfn.LET(_xlpm.x,VLOOKUP($I1968,'taxon-match_2026-08-31'!$A$2:$N$122,7,FALSE),IF(_xlpm.x=0,"",_xlpm.x)))</f>
        <v>Animalia</v>
      </c>
      <c r="M1968" t="str">
        <f>IF($I1968="","",_xlfn.LET(_xlpm.x,VLOOKUP($I1968,'taxon-match_2026-08-31'!$A$2:$N$122,8,FALSE),IF(_xlpm.x=0,"",_xlpm.x)))</f>
        <v>Porifera</v>
      </c>
      <c r="N1968" t="str">
        <f>IF($I1968="","",_xlfn.LET(_xlpm.x,VLOOKUP($I1968,'taxon-match_2026-08-31'!$A$2:$N$122,9,FALSE),IF(_xlpm.x=0,"",_xlpm.x)))</f>
        <v>Demospongiae</v>
      </c>
      <c r="O1968" t="str">
        <f>IF($I1968="","",_xlfn.LET(_xlpm.x,VLOOKUP($I1968,'taxon-match_2026-08-31'!$A$2:$N$122,10,FALSE),IF(_xlpm.x=0,"",_xlpm.x)))</f>
        <v>Dendroceratida</v>
      </c>
      <c r="P1968" t="str">
        <f>IF($I1968="","",_xlfn.LET(_xlpm.x,VLOOKUP($I1968,'taxon-match_2026-08-31'!$A$2:$N$122,11,FALSE),IF(_xlpm.x=0,"",_xlpm.x)))</f>
        <v>Darwinellidae</v>
      </c>
      <c r="Q1968" t="str">
        <f>IF($I1968="","",_xlfn.LET(_xlpm.x,VLOOKUP($I1968,'taxon-match_2026-08-31'!$A$2:$N$122,12,FALSE),IF(_xlpm.x=0,"",_xlpm.x)))</f>
        <v>Dendrilla</v>
      </c>
      <c r="R1968" t="str">
        <f>IF($I1968="","",_xlfn.LET(_xlpm.x,VLOOKUP($I1968,'taxon-match_2026-08-31'!$A$2:$N$122,14,FALSE),IF(_xlpm.x=0,"",_xlpm.x)))</f>
        <v>antarctica</v>
      </c>
      <c r="S1968" s="2" t="s">
        <v>2609</v>
      </c>
      <c r="T1968" s="69" t="s">
        <v>62</v>
      </c>
      <c r="U1968" s="69" t="s">
        <v>60</v>
      </c>
      <c r="X1968" t="str">
        <f>IF(T1968="","",_xlfn.LET(_xlpm.x,VLOOKUP(T1968,'Drop-down_menus'!$F$2:$G$16,2,FALSE),IF(_xlpm.x=0,"",_xlpm.x)))</f>
        <v>https://orcid.org/0000-0003-3696-4445</v>
      </c>
      <c r="Y1968" t="str">
        <f>IF(U1968="","",_xlfn.LET(_xlpm.x,VLOOKUP(U1968,'Drop-down_menus'!$F$2:$G$16,2,FALSE),IF(_xlpm.x=0,"",_xlpm.x)))</f>
        <v>https://orcid.org/0000-0002-9708-1761</v>
      </c>
      <c r="Z1968" t="str">
        <f>IF(V1968="","",_xlfn.LET(_xlpm.x,VLOOKUP(V1968,'Drop-down_menus'!$F$2:$G$16,2,FALSE),IF(_xlpm.x=0,"",_xlpm.x)))</f>
        <v/>
      </c>
      <c r="AA1968" t="str">
        <f>IF(W1968="","",_xlfn.LET(_xlpm.x,VLOOKUP(W1968,'Drop-down_menus'!$F$2:$G$16,2,FALSE),IF(_xlpm.x=0,"",_xlpm.x)))</f>
        <v/>
      </c>
      <c r="AB1968" t="s">
        <v>866</v>
      </c>
      <c r="AE1968" t="s">
        <v>867</v>
      </c>
    </row>
    <row r="1969" spans="1:31" ht="15" x14ac:dyDescent="0.2">
      <c r="A1969" s="2" t="s">
        <v>117</v>
      </c>
      <c r="B1969">
        <v>704</v>
      </c>
      <c r="C1969">
        <v>1022</v>
      </c>
      <c r="D1969" s="69" t="s">
        <v>700</v>
      </c>
      <c r="F1969" s="70" t="s">
        <v>760</v>
      </c>
      <c r="G1969" s="69">
        <v>1</v>
      </c>
      <c r="H1969" s="70" t="s">
        <v>760</v>
      </c>
      <c r="I1969" t="s">
        <v>760</v>
      </c>
      <c r="J1969" t="str">
        <f>IF($I1969="","",_xlfn.LET(_xlpm.x,VLOOKUP($I1969,'taxon-match_2026-08-31'!$A$2:$N$122,6,FALSE),IF(_xlpm.x=0,"",_xlpm.x)))</f>
        <v>Topsent, 1905</v>
      </c>
      <c r="K1969" t="str">
        <f>IF($I1969="","",_xlfn.LET(_xlpm.x,VLOOKUP($I1969,'taxon-match_2026-08-31'!$A$2:$N$122,4,FALSE),IF(_xlpm.x=0,"",_xlpm.x)))</f>
        <v>urn:lsid:marinespecies.org:taxname:164875</v>
      </c>
      <c r="L1969" t="str">
        <f>IF($I1969="","",_xlfn.LET(_xlpm.x,VLOOKUP($I1969,'taxon-match_2026-08-31'!$A$2:$N$122,7,FALSE),IF(_xlpm.x=0,"",_xlpm.x)))</f>
        <v>Animalia</v>
      </c>
      <c r="M1969" t="str">
        <f>IF($I1969="","",_xlfn.LET(_xlpm.x,VLOOKUP($I1969,'taxon-match_2026-08-31'!$A$2:$N$122,8,FALSE),IF(_xlpm.x=0,"",_xlpm.x)))</f>
        <v>Porifera</v>
      </c>
      <c r="N1969" t="str">
        <f>IF($I1969="","",_xlfn.LET(_xlpm.x,VLOOKUP($I1969,'taxon-match_2026-08-31'!$A$2:$N$122,9,FALSE),IF(_xlpm.x=0,"",_xlpm.x)))</f>
        <v>Demospongiae</v>
      </c>
      <c r="O1969" t="str">
        <f>IF($I1969="","",_xlfn.LET(_xlpm.x,VLOOKUP($I1969,'taxon-match_2026-08-31'!$A$2:$N$122,10,FALSE),IF(_xlpm.x=0,"",_xlpm.x)))</f>
        <v>Dendroceratida</v>
      </c>
      <c r="P1969" t="str">
        <f>IF($I1969="","",_xlfn.LET(_xlpm.x,VLOOKUP($I1969,'taxon-match_2026-08-31'!$A$2:$N$122,11,FALSE),IF(_xlpm.x=0,"",_xlpm.x)))</f>
        <v>Darwinellidae</v>
      </c>
      <c r="Q1969" t="str">
        <f>IF($I1969="","",_xlfn.LET(_xlpm.x,VLOOKUP($I1969,'taxon-match_2026-08-31'!$A$2:$N$122,12,FALSE),IF(_xlpm.x=0,"",_xlpm.x)))</f>
        <v>Dendrilla</v>
      </c>
      <c r="R1969" t="str">
        <f>IF($I1969="","",_xlfn.LET(_xlpm.x,VLOOKUP($I1969,'taxon-match_2026-08-31'!$A$2:$N$122,14,FALSE),IF(_xlpm.x=0,"",_xlpm.x)))</f>
        <v>antarctica</v>
      </c>
      <c r="S1969" s="2" t="s">
        <v>2609</v>
      </c>
      <c r="T1969" s="69" t="s">
        <v>62</v>
      </c>
      <c r="U1969" s="69" t="s">
        <v>60</v>
      </c>
      <c r="X1969" t="str">
        <f>IF(T1969="","",_xlfn.LET(_xlpm.x,VLOOKUP(T1969,'Drop-down_menus'!$F$2:$G$16,2,FALSE),IF(_xlpm.x=0,"",_xlpm.x)))</f>
        <v>https://orcid.org/0000-0003-3696-4445</v>
      </c>
      <c r="Y1969" t="str">
        <f>IF(U1969="","",_xlfn.LET(_xlpm.x,VLOOKUP(U1969,'Drop-down_menus'!$F$2:$G$16,2,FALSE),IF(_xlpm.x=0,"",_xlpm.x)))</f>
        <v>https://orcid.org/0000-0002-9708-1761</v>
      </c>
      <c r="Z1969" t="str">
        <f>IF(V1969="","",_xlfn.LET(_xlpm.x,VLOOKUP(V1969,'Drop-down_menus'!$F$2:$G$16,2,FALSE),IF(_xlpm.x=0,"",_xlpm.x)))</f>
        <v/>
      </c>
      <c r="AA1969" t="str">
        <f>IF(W1969="","",_xlfn.LET(_xlpm.x,VLOOKUP(W1969,'Drop-down_menus'!$F$2:$G$16,2,FALSE),IF(_xlpm.x=0,"",_xlpm.x)))</f>
        <v/>
      </c>
      <c r="AB1969" t="s">
        <v>866</v>
      </c>
      <c r="AE1969" t="s">
        <v>867</v>
      </c>
    </row>
    <row r="1970" spans="1:31" ht="15" x14ac:dyDescent="0.2">
      <c r="A1970" s="2" t="s">
        <v>117</v>
      </c>
      <c r="B1970">
        <v>701</v>
      </c>
      <c r="C1970">
        <v>1045</v>
      </c>
      <c r="D1970" s="69" t="s">
        <v>700</v>
      </c>
      <c r="F1970" s="69" t="s">
        <v>870</v>
      </c>
      <c r="G1970" s="69">
        <v>1</v>
      </c>
      <c r="H1970" s="69" t="s">
        <v>870</v>
      </c>
      <c r="I1970" t="s">
        <v>870</v>
      </c>
      <c r="J1970" t="str">
        <f>IF($I1970="","",_xlfn.LET(_xlpm.x,VLOOKUP($I1970,'taxon-match_2026-08-31'!$A$2:$N$122,6,FALSE),IF(_xlpm.x=0,"",_xlpm.x)))</f>
        <v>Montagne, 1842</v>
      </c>
      <c r="K1970" t="str">
        <f>IF($I1970="","",_xlfn.LET(_xlpm.x,VLOOKUP($I1970,'taxon-match_2026-08-31'!$A$2:$N$122,4,FALSE),IF(_xlpm.x=0,"",_xlpm.x)))</f>
        <v>urn:lsid:marinespecies.org:taxname:325496</v>
      </c>
      <c r="L1970" t="str">
        <f>IF($I1970="","",_xlfn.LET(_xlpm.x,VLOOKUP($I1970,'taxon-match_2026-08-31'!$A$2:$N$122,7,FALSE),IF(_xlpm.x=0,"",_xlpm.x)))</f>
        <v>Chromista</v>
      </c>
      <c r="M1970" t="str">
        <f>IF($I1970="","",_xlfn.LET(_xlpm.x,VLOOKUP($I1970,'taxon-match_2026-08-31'!$A$2:$N$122,8,FALSE),IF(_xlpm.x=0,"",_xlpm.x)))</f>
        <v>Ochrophyta</v>
      </c>
      <c r="N1970" t="str">
        <f>IF($I1970="","",_xlfn.LET(_xlpm.x,VLOOKUP($I1970,'taxon-match_2026-08-31'!$A$2:$N$122,9,FALSE),IF(_xlpm.x=0,"",_xlpm.x)))</f>
        <v>Phaeophyceae</v>
      </c>
      <c r="O1970" t="str">
        <f>IF($I1970="","",_xlfn.LET(_xlpm.x,VLOOKUP($I1970,'taxon-match_2026-08-31'!$A$2:$N$122,10,FALSE),IF(_xlpm.x=0,"",_xlpm.x)))</f>
        <v>Desmarestiales</v>
      </c>
      <c r="P1970" t="str">
        <f>IF($I1970="","",_xlfn.LET(_xlpm.x,VLOOKUP($I1970,'taxon-match_2026-08-31'!$A$2:$N$122,11,FALSE),IF(_xlpm.x=0,"",_xlpm.x)))</f>
        <v>Desmarestiaceae</v>
      </c>
      <c r="Q1970" t="str">
        <f>IF($I1970="","",_xlfn.LET(_xlpm.x,VLOOKUP($I1970,'taxon-match_2026-08-31'!$A$2:$N$122,12,FALSE),IF(_xlpm.x=0,"",_xlpm.x)))</f>
        <v>Desmarestia</v>
      </c>
      <c r="R1970" t="str">
        <f>IF($I1970="","",_xlfn.LET(_xlpm.x,VLOOKUP($I1970,'taxon-match_2026-08-31'!$A$2:$N$122,14,FALSE),IF(_xlpm.x=0,"",_xlpm.x)))</f>
        <v>anceps</v>
      </c>
      <c r="S1970" s="2" t="s">
        <v>2609</v>
      </c>
      <c r="T1970" s="69" t="s">
        <v>62</v>
      </c>
      <c r="U1970" s="69" t="s">
        <v>60</v>
      </c>
      <c r="X1970" t="str">
        <f>IF(T1970="","",_xlfn.LET(_xlpm.x,VLOOKUP(T1970,'Drop-down_menus'!$F$2:$G$16,2,FALSE),IF(_xlpm.x=0,"",_xlpm.x)))</f>
        <v>https://orcid.org/0000-0003-3696-4445</v>
      </c>
      <c r="Y1970" t="str">
        <f>IF(U1970="","",_xlfn.LET(_xlpm.x,VLOOKUP(U1970,'Drop-down_menus'!$F$2:$G$16,2,FALSE),IF(_xlpm.x=0,"",_xlpm.x)))</f>
        <v>https://orcid.org/0000-0002-9708-1761</v>
      </c>
      <c r="Z1970" t="str">
        <f>IF(V1970="","",_xlfn.LET(_xlpm.x,VLOOKUP(V1970,'Drop-down_menus'!$F$2:$G$16,2,FALSE),IF(_xlpm.x=0,"",_xlpm.x)))</f>
        <v/>
      </c>
      <c r="AA1970" t="str">
        <f>IF(W1970="","",_xlfn.LET(_xlpm.x,VLOOKUP(W1970,'Drop-down_menus'!$F$2:$G$16,2,FALSE),IF(_xlpm.x=0,"",_xlpm.x)))</f>
        <v/>
      </c>
      <c r="AB1970" t="s">
        <v>866</v>
      </c>
      <c r="AE1970" t="s">
        <v>867</v>
      </c>
    </row>
    <row r="1971" spans="1:31" ht="15" x14ac:dyDescent="0.2">
      <c r="A1971" s="2" t="s">
        <v>117</v>
      </c>
      <c r="B1971">
        <v>702</v>
      </c>
      <c r="C1971">
        <v>1119</v>
      </c>
      <c r="D1971" s="69" t="s">
        <v>700</v>
      </c>
      <c r="F1971" s="69" t="s">
        <v>870</v>
      </c>
      <c r="G1971" s="69">
        <v>1</v>
      </c>
      <c r="H1971" s="69" t="s">
        <v>870</v>
      </c>
      <c r="I1971" t="s">
        <v>870</v>
      </c>
      <c r="J1971" t="str">
        <f>IF($I1971="","",_xlfn.LET(_xlpm.x,VLOOKUP($I1971,'taxon-match_2026-08-31'!$A$2:$N$122,6,FALSE),IF(_xlpm.x=0,"",_xlpm.x)))</f>
        <v>Montagne, 1842</v>
      </c>
      <c r="K1971" t="str">
        <f>IF($I1971="","",_xlfn.LET(_xlpm.x,VLOOKUP($I1971,'taxon-match_2026-08-31'!$A$2:$N$122,4,FALSE),IF(_xlpm.x=0,"",_xlpm.x)))</f>
        <v>urn:lsid:marinespecies.org:taxname:325496</v>
      </c>
      <c r="L1971" t="str">
        <f>IF($I1971="","",_xlfn.LET(_xlpm.x,VLOOKUP($I1971,'taxon-match_2026-08-31'!$A$2:$N$122,7,FALSE),IF(_xlpm.x=0,"",_xlpm.x)))</f>
        <v>Chromista</v>
      </c>
      <c r="M1971" t="str">
        <f>IF($I1971="","",_xlfn.LET(_xlpm.x,VLOOKUP($I1971,'taxon-match_2026-08-31'!$A$2:$N$122,8,FALSE),IF(_xlpm.x=0,"",_xlpm.x)))</f>
        <v>Ochrophyta</v>
      </c>
      <c r="N1971" t="str">
        <f>IF($I1971="","",_xlfn.LET(_xlpm.x,VLOOKUP($I1971,'taxon-match_2026-08-31'!$A$2:$N$122,9,FALSE),IF(_xlpm.x=0,"",_xlpm.x)))</f>
        <v>Phaeophyceae</v>
      </c>
      <c r="O1971" t="str">
        <f>IF($I1971="","",_xlfn.LET(_xlpm.x,VLOOKUP($I1971,'taxon-match_2026-08-31'!$A$2:$N$122,10,FALSE),IF(_xlpm.x=0,"",_xlpm.x)))</f>
        <v>Desmarestiales</v>
      </c>
      <c r="P1971" t="str">
        <f>IF($I1971="","",_xlfn.LET(_xlpm.x,VLOOKUP($I1971,'taxon-match_2026-08-31'!$A$2:$N$122,11,FALSE),IF(_xlpm.x=0,"",_xlpm.x)))</f>
        <v>Desmarestiaceae</v>
      </c>
      <c r="Q1971" t="str">
        <f>IF($I1971="","",_xlfn.LET(_xlpm.x,VLOOKUP($I1971,'taxon-match_2026-08-31'!$A$2:$N$122,12,FALSE),IF(_xlpm.x=0,"",_xlpm.x)))</f>
        <v>Desmarestia</v>
      </c>
      <c r="R1971" t="str">
        <f>IF($I1971="","",_xlfn.LET(_xlpm.x,VLOOKUP($I1971,'taxon-match_2026-08-31'!$A$2:$N$122,14,FALSE),IF(_xlpm.x=0,"",_xlpm.x)))</f>
        <v>anceps</v>
      </c>
      <c r="S1971" s="2" t="s">
        <v>2609</v>
      </c>
      <c r="T1971" s="69" t="s">
        <v>62</v>
      </c>
      <c r="U1971" s="69" t="s">
        <v>60</v>
      </c>
      <c r="X1971" t="str">
        <f>IF(T1971="","",_xlfn.LET(_xlpm.x,VLOOKUP(T1971,'Drop-down_menus'!$F$2:$G$16,2,FALSE),IF(_xlpm.x=0,"",_xlpm.x)))</f>
        <v>https://orcid.org/0000-0003-3696-4445</v>
      </c>
      <c r="Y1971" t="str">
        <f>IF(U1971="","",_xlfn.LET(_xlpm.x,VLOOKUP(U1971,'Drop-down_menus'!$F$2:$G$16,2,FALSE),IF(_xlpm.x=0,"",_xlpm.x)))</f>
        <v>https://orcid.org/0000-0002-9708-1761</v>
      </c>
      <c r="Z1971" t="str">
        <f>IF(V1971="","",_xlfn.LET(_xlpm.x,VLOOKUP(V1971,'Drop-down_menus'!$F$2:$G$16,2,FALSE),IF(_xlpm.x=0,"",_xlpm.x)))</f>
        <v/>
      </c>
      <c r="AA1971" t="str">
        <f>IF(W1971="","",_xlfn.LET(_xlpm.x,VLOOKUP(W1971,'Drop-down_menus'!$F$2:$G$16,2,FALSE),IF(_xlpm.x=0,"",_xlpm.x)))</f>
        <v/>
      </c>
      <c r="AB1971" t="s">
        <v>866</v>
      </c>
      <c r="AE1971" t="s">
        <v>867</v>
      </c>
    </row>
    <row r="1972" spans="1:31" ht="15" x14ac:dyDescent="0.2">
      <c r="A1972" s="2" t="s">
        <v>207</v>
      </c>
      <c r="B1972">
        <v>1386</v>
      </c>
      <c r="C1972">
        <v>1023</v>
      </c>
      <c r="D1972" s="69" t="s">
        <v>700</v>
      </c>
      <c r="F1972" s="70" t="s">
        <v>889</v>
      </c>
      <c r="G1972" s="69">
        <v>1</v>
      </c>
      <c r="H1972" s="70" t="s">
        <v>889</v>
      </c>
      <c r="I1972" t="s">
        <v>889</v>
      </c>
      <c r="J1972" t="str">
        <f>IF($I1972="","",_xlfn.LET(_xlpm.x,VLOOKUP($I1972,'taxon-match_2026-08-31'!$A$2:$N$122,6,FALSE),IF(_xlpm.x=0,"",_xlpm.x)))</f>
        <v>(Bergh, 1884)</v>
      </c>
      <c r="K1972" t="str">
        <f>IF($I1972="","",_xlfn.LET(_xlpm.x,VLOOKUP($I1972,'taxon-match_2026-08-31'!$A$2:$N$122,4,FALSE),IF(_xlpm.x=0,"",_xlpm.x)))</f>
        <v>urn:lsid:marinespecies.org:taxname:411132</v>
      </c>
      <c r="L1972" t="str">
        <f>IF($I1972="","",_xlfn.LET(_xlpm.x,VLOOKUP($I1972,'taxon-match_2026-08-31'!$A$2:$N$122,7,FALSE),IF(_xlpm.x=0,"",_xlpm.x)))</f>
        <v>Animalia</v>
      </c>
      <c r="M1972" t="str">
        <f>IF($I1972="","",_xlfn.LET(_xlpm.x,VLOOKUP($I1972,'taxon-match_2026-08-31'!$A$2:$N$122,8,FALSE),IF(_xlpm.x=0,"",_xlpm.x)))</f>
        <v>Mollusca</v>
      </c>
      <c r="N1972" t="str">
        <f>IF($I1972="","",_xlfn.LET(_xlpm.x,VLOOKUP($I1972,'taxon-match_2026-08-31'!$A$2:$N$122,9,FALSE),IF(_xlpm.x=0,"",_xlpm.x)))</f>
        <v>Gastropoda</v>
      </c>
      <c r="O1972" t="str">
        <f>IF($I1972="","",_xlfn.LET(_xlpm.x,VLOOKUP($I1972,'taxon-match_2026-08-31'!$A$2:$N$122,10,FALSE),IF(_xlpm.x=0,"",_xlpm.x)))</f>
        <v>Doridida</v>
      </c>
      <c r="P1972" t="str">
        <f>IF($I1972="","",_xlfn.LET(_xlpm.x,VLOOKUP($I1972,'taxon-match_2026-08-31'!$A$2:$N$122,11,FALSE),IF(_xlpm.x=0,"",_xlpm.x)))</f>
        <v>Dorididae</v>
      </c>
      <c r="Q1972" t="str">
        <f>IF($I1972="","",_xlfn.LET(_xlpm.x,VLOOKUP($I1972,'taxon-match_2026-08-31'!$A$2:$N$122,12,FALSE),IF(_xlpm.x=0,"",_xlpm.x)))</f>
        <v>Doris</v>
      </c>
      <c r="R1972" t="str">
        <f>IF($I1972="","",_xlfn.LET(_xlpm.x,VLOOKUP($I1972,'taxon-match_2026-08-31'!$A$2:$N$122,14,FALSE),IF(_xlpm.x=0,"",_xlpm.x)))</f>
        <v>kerguelenensis</v>
      </c>
      <c r="S1972" s="2" t="s">
        <v>2609</v>
      </c>
      <c r="T1972" s="69" t="s">
        <v>62</v>
      </c>
      <c r="U1972" s="69" t="s">
        <v>60</v>
      </c>
      <c r="X1972" t="str">
        <f>IF(T1972="","",_xlfn.LET(_xlpm.x,VLOOKUP(T1972,'Drop-down_menus'!$F$2:$G$16,2,FALSE),IF(_xlpm.x=0,"",_xlpm.x)))</f>
        <v>https://orcid.org/0000-0003-3696-4445</v>
      </c>
      <c r="Y1972" t="str">
        <f>IF(U1972="","",_xlfn.LET(_xlpm.x,VLOOKUP(U1972,'Drop-down_menus'!$F$2:$G$16,2,FALSE),IF(_xlpm.x=0,"",_xlpm.x)))</f>
        <v>https://orcid.org/0000-0002-9708-1761</v>
      </c>
      <c r="Z1972" t="str">
        <f>IF(V1972="","",_xlfn.LET(_xlpm.x,VLOOKUP(V1972,'Drop-down_menus'!$F$2:$G$16,2,FALSE),IF(_xlpm.x=0,"",_xlpm.x)))</f>
        <v/>
      </c>
      <c r="AA1972" t="str">
        <f>IF(W1972="","",_xlfn.LET(_xlpm.x,VLOOKUP(W1972,'Drop-down_menus'!$F$2:$G$16,2,FALSE),IF(_xlpm.x=0,"",_xlpm.x)))</f>
        <v/>
      </c>
      <c r="AB1972" t="s">
        <v>866</v>
      </c>
      <c r="AE1972" t="s">
        <v>867</v>
      </c>
    </row>
    <row r="1973" spans="1:31" ht="15" x14ac:dyDescent="0.2">
      <c r="A1973" s="2" t="s">
        <v>207</v>
      </c>
      <c r="B1973">
        <v>1387</v>
      </c>
      <c r="C1973">
        <v>1041</v>
      </c>
      <c r="D1973" s="69" t="s">
        <v>700</v>
      </c>
      <c r="F1973" s="70" t="s">
        <v>889</v>
      </c>
      <c r="G1973" s="69">
        <v>1</v>
      </c>
      <c r="H1973" s="70" t="s">
        <v>889</v>
      </c>
      <c r="I1973" t="s">
        <v>889</v>
      </c>
      <c r="J1973" t="str">
        <f>IF($I1973="","",_xlfn.LET(_xlpm.x,VLOOKUP($I1973,'taxon-match_2026-08-31'!$A$2:$N$122,6,FALSE),IF(_xlpm.x=0,"",_xlpm.x)))</f>
        <v>(Bergh, 1884)</v>
      </c>
      <c r="K1973" t="str">
        <f>IF($I1973="","",_xlfn.LET(_xlpm.x,VLOOKUP($I1973,'taxon-match_2026-08-31'!$A$2:$N$122,4,FALSE),IF(_xlpm.x=0,"",_xlpm.x)))</f>
        <v>urn:lsid:marinespecies.org:taxname:411132</v>
      </c>
      <c r="L1973" t="str">
        <f>IF($I1973="","",_xlfn.LET(_xlpm.x,VLOOKUP($I1973,'taxon-match_2026-08-31'!$A$2:$N$122,7,FALSE),IF(_xlpm.x=0,"",_xlpm.x)))</f>
        <v>Animalia</v>
      </c>
      <c r="M1973" t="str">
        <f>IF($I1973="","",_xlfn.LET(_xlpm.x,VLOOKUP($I1973,'taxon-match_2026-08-31'!$A$2:$N$122,8,FALSE),IF(_xlpm.x=0,"",_xlpm.x)))</f>
        <v>Mollusca</v>
      </c>
      <c r="N1973" t="str">
        <f>IF($I1973="","",_xlfn.LET(_xlpm.x,VLOOKUP($I1973,'taxon-match_2026-08-31'!$A$2:$N$122,9,FALSE),IF(_xlpm.x=0,"",_xlpm.x)))</f>
        <v>Gastropoda</v>
      </c>
      <c r="O1973" t="str">
        <f>IF($I1973="","",_xlfn.LET(_xlpm.x,VLOOKUP($I1973,'taxon-match_2026-08-31'!$A$2:$N$122,10,FALSE),IF(_xlpm.x=0,"",_xlpm.x)))</f>
        <v>Doridida</v>
      </c>
      <c r="P1973" t="str">
        <f>IF($I1973="","",_xlfn.LET(_xlpm.x,VLOOKUP($I1973,'taxon-match_2026-08-31'!$A$2:$N$122,11,FALSE),IF(_xlpm.x=0,"",_xlpm.x)))</f>
        <v>Dorididae</v>
      </c>
      <c r="Q1973" t="str">
        <f>IF($I1973="","",_xlfn.LET(_xlpm.x,VLOOKUP($I1973,'taxon-match_2026-08-31'!$A$2:$N$122,12,FALSE),IF(_xlpm.x=0,"",_xlpm.x)))</f>
        <v>Doris</v>
      </c>
      <c r="R1973" t="str">
        <f>IF($I1973="","",_xlfn.LET(_xlpm.x,VLOOKUP($I1973,'taxon-match_2026-08-31'!$A$2:$N$122,14,FALSE),IF(_xlpm.x=0,"",_xlpm.x)))</f>
        <v>kerguelenensis</v>
      </c>
      <c r="S1973" s="2" t="s">
        <v>2609</v>
      </c>
      <c r="T1973" s="69" t="s">
        <v>62</v>
      </c>
      <c r="U1973" s="69" t="s">
        <v>60</v>
      </c>
      <c r="X1973" t="str">
        <f>IF(T1973="","",_xlfn.LET(_xlpm.x,VLOOKUP(T1973,'Drop-down_menus'!$F$2:$G$16,2,FALSE),IF(_xlpm.x=0,"",_xlpm.x)))</f>
        <v>https://orcid.org/0000-0003-3696-4445</v>
      </c>
      <c r="Y1973" t="str">
        <f>IF(U1973="","",_xlfn.LET(_xlpm.x,VLOOKUP(U1973,'Drop-down_menus'!$F$2:$G$16,2,FALSE),IF(_xlpm.x=0,"",_xlpm.x)))</f>
        <v>https://orcid.org/0000-0002-9708-1761</v>
      </c>
      <c r="Z1973" t="str">
        <f>IF(V1973="","",_xlfn.LET(_xlpm.x,VLOOKUP(V1973,'Drop-down_menus'!$F$2:$G$16,2,FALSE),IF(_xlpm.x=0,"",_xlpm.x)))</f>
        <v/>
      </c>
      <c r="AA1973" t="str">
        <f>IF(W1973="","",_xlfn.LET(_xlpm.x,VLOOKUP(W1973,'Drop-down_menus'!$F$2:$G$16,2,FALSE),IF(_xlpm.x=0,"",_xlpm.x)))</f>
        <v/>
      </c>
      <c r="AB1973" t="s">
        <v>866</v>
      </c>
      <c r="AE1973" t="s">
        <v>867</v>
      </c>
    </row>
    <row r="1974" spans="1:31" ht="15" x14ac:dyDescent="0.2">
      <c r="A1974" s="2" t="s">
        <v>84</v>
      </c>
      <c r="B1974">
        <v>398</v>
      </c>
      <c r="C1974">
        <v>1071</v>
      </c>
      <c r="D1974" s="69" t="s">
        <v>700</v>
      </c>
      <c r="F1974" s="70" t="s">
        <v>889</v>
      </c>
      <c r="G1974" s="70">
        <v>1</v>
      </c>
      <c r="H1974" s="70" t="s">
        <v>889</v>
      </c>
      <c r="I1974" t="s">
        <v>889</v>
      </c>
      <c r="J1974" t="str">
        <f>IF($I1974="","",_xlfn.LET(_xlpm.x,VLOOKUP($I1974,'taxon-match_2026-08-31'!$A$2:$N$122,6,FALSE),IF(_xlpm.x=0,"",_xlpm.x)))</f>
        <v>(Bergh, 1884)</v>
      </c>
      <c r="K1974" t="str">
        <f>IF($I1974="","",_xlfn.LET(_xlpm.x,VLOOKUP($I1974,'taxon-match_2026-08-31'!$A$2:$N$122,4,FALSE),IF(_xlpm.x=0,"",_xlpm.x)))</f>
        <v>urn:lsid:marinespecies.org:taxname:411132</v>
      </c>
      <c r="L1974" t="str">
        <f>IF($I1974="","",_xlfn.LET(_xlpm.x,VLOOKUP($I1974,'taxon-match_2026-08-31'!$A$2:$N$122,7,FALSE),IF(_xlpm.x=0,"",_xlpm.x)))</f>
        <v>Animalia</v>
      </c>
      <c r="M1974" t="str">
        <f>IF($I1974="","",_xlfn.LET(_xlpm.x,VLOOKUP($I1974,'taxon-match_2026-08-31'!$A$2:$N$122,8,FALSE),IF(_xlpm.x=0,"",_xlpm.x)))</f>
        <v>Mollusca</v>
      </c>
      <c r="N1974" t="str">
        <f>IF($I1974="","",_xlfn.LET(_xlpm.x,VLOOKUP($I1974,'taxon-match_2026-08-31'!$A$2:$N$122,9,FALSE),IF(_xlpm.x=0,"",_xlpm.x)))</f>
        <v>Gastropoda</v>
      </c>
      <c r="O1974" t="str">
        <f>IF($I1974="","",_xlfn.LET(_xlpm.x,VLOOKUP($I1974,'taxon-match_2026-08-31'!$A$2:$N$122,10,FALSE),IF(_xlpm.x=0,"",_xlpm.x)))</f>
        <v>Doridida</v>
      </c>
      <c r="P1974" t="str">
        <f>IF($I1974="","",_xlfn.LET(_xlpm.x,VLOOKUP($I1974,'taxon-match_2026-08-31'!$A$2:$N$122,11,FALSE),IF(_xlpm.x=0,"",_xlpm.x)))</f>
        <v>Dorididae</v>
      </c>
      <c r="Q1974" t="str">
        <f>IF($I1974="","",_xlfn.LET(_xlpm.x,VLOOKUP($I1974,'taxon-match_2026-08-31'!$A$2:$N$122,12,FALSE),IF(_xlpm.x=0,"",_xlpm.x)))</f>
        <v>Doris</v>
      </c>
      <c r="R1974" t="str">
        <f>IF($I1974="","",_xlfn.LET(_xlpm.x,VLOOKUP($I1974,'taxon-match_2026-08-31'!$A$2:$N$122,14,FALSE),IF(_xlpm.x=0,"",_xlpm.x)))</f>
        <v>kerguelenensis</v>
      </c>
      <c r="S1974" s="2" t="s">
        <v>2609</v>
      </c>
      <c r="T1974" s="69" t="s">
        <v>62</v>
      </c>
      <c r="U1974" s="69" t="s">
        <v>60</v>
      </c>
      <c r="X1974" t="str">
        <f>IF(T1974="","",_xlfn.LET(_xlpm.x,VLOOKUP(T1974,'Drop-down_menus'!$F$2:$G$16,2,FALSE),IF(_xlpm.x=0,"",_xlpm.x)))</f>
        <v>https://orcid.org/0000-0003-3696-4445</v>
      </c>
      <c r="Y1974" t="str">
        <f>IF(U1974="","",_xlfn.LET(_xlpm.x,VLOOKUP(U1974,'Drop-down_menus'!$F$2:$G$16,2,FALSE),IF(_xlpm.x=0,"",_xlpm.x)))</f>
        <v>https://orcid.org/0000-0002-9708-1761</v>
      </c>
      <c r="Z1974" t="str">
        <f>IF(V1974="","",_xlfn.LET(_xlpm.x,VLOOKUP(V1974,'Drop-down_menus'!$F$2:$G$16,2,FALSE),IF(_xlpm.x=0,"",_xlpm.x)))</f>
        <v/>
      </c>
      <c r="AA1974" t="str">
        <f>IF(W1974="","",_xlfn.LET(_xlpm.x,VLOOKUP(W1974,'Drop-down_menus'!$F$2:$G$16,2,FALSE),IF(_xlpm.x=0,"",_xlpm.x)))</f>
        <v/>
      </c>
      <c r="AB1974" t="s">
        <v>866</v>
      </c>
      <c r="AE1974" t="s">
        <v>867</v>
      </c>
    </row>
    <row r="1975" spans="1:31" ht="15" x14ac:dyDescent="0.2">
      <c r="A1975" s="2" t="s">
        <v>84</v>
      </c>
      <c r="B1975">
        <v>407</v>
      </c>
      <c r="C1975">
        <v>1139</v>
      </c>
      <c r="D1975" s="69" t="s">
        <v>700</v>
      </c>
      <c r="F1975" s="70" t="s">
        <v>889</v>
      </c>
      <c r="G1975" s="70">
        <v>1</v>
      </c>
      <c r="H1975" s="70" t="s">
        <v>889</v>
      </c>
      <c r="I1975" t="s">
        <v>889</v>
      </c>
      <c r="J1975" t="str">
        <f>IF($I1975="","",_xlfn.LET(_xlpm.x,VLOOKUP($I1975,'taxon-match_2026-08-31'!$A$2:$N$122,6,FALSE),IF(_xlpm.x=0,"",_xlpm.x)))</f>
        <v>(Bergh, 1884)</v>
      </c>
      <c r="K1975" t="str">
        <f>IF($I1975="","",_xlfn.LET(_xlpm.x,VLOOKUP($I1975,'taxon-match_2026-08-31'!$A$2:$N$122,4,FALSE),IF(_xlpm.x=0,"",_xlpm.x)))</f>
        <v>urn:lsid:marinespecies.org:taxname:411132</v>
      </c>
      <c r="L1975" t="str">
        <f>IF($I1975="","",_xlfn.LET(_xlpm.x,VLOOKUP($I1975,'taxon-match_2026-08-31'!$A$2:$N$122,7,FALSE),IF(_xlpm.x=0,"",_xlpm.x)))</f>
        <v>Animalia</v>
      </c>
      <c r="M1975" t="str">
        <f>IF($I1975="","",_xlfn.LET(_xlpm.x,VLOOKUP($I1975,'taxon-match_2026-08-31'!$A$2:$N$122,8,FALSE),IF(_xlpm.x=0,"",_xlpm.x)))</f>
        <v>Mollusca</v>
      </c>
      <c r="N1975" t="str">
        <f>IF($I1975="","",_xlfn.LET(_xlpm.x,VLOOKUP($I1975,'taxon-match_2026-08-31'!$A$2:$N$122,9,FALSE),IF(_xlpm.x=0,"",_xlpm.x)))</f>
        <v>Gastropoda</v>
      </c>
      <c r="O1975" t="str">
        <f>IF($I1975="","",_xlfn.LET(_xlpm.x,VLOOKUP($I1975,'taxon-match_2026-08-31'!$A$2:$N$122,10,FALSE),IF(_xlpm.x=0,"",_xlpm.x)))</f>
        <v>Doridida</v>
      </c>
      <c r="P1975" t="str">
        <f>IF($I1975="","",_xlfn.LET(_xlpm.x,VLOOKUP($I1975,'taxon-match_2026-08-31'!$A$2:$N$122,11,FALSE),IF(_xlpm.x=0,"",_xlpm.x)))</f>
        <v>Dorididae</v>
      </c>
      <c r="Q1975" t="str">
        <f>IF($I1975="","",_xlfn.LET(_xlpm.x,VLOOKUP($I1975,'taxon-match_2026-08-31'!$A$2:$N$122,12,FALSE),IF(_xlpm.x=0,"",_xlpm.x)))</f>
        <v>Doris</v>
      </c>
      <c r="R1975" t="str">
        <f>IF($I1975="","",_xlfn.LET(_xlpm.x,VLOOKUP($I1975,'taxon-match_2026-08-31'!$A$2:$N$122,14,FALSE),IF(_xlpm.x=0,"",_xlpm.x)))</f>
        <v>kerguelenensis</v>
      </c>
      <c r="S1975" s="2" t="s">
        <v>2609</v>
      </c>
      <c r="T1975" s="69" t="s">
        <v>62</v>
      </c>
      <c r="U1975" s="69" t="s">
        <v>60</v>
      </c>
      <c r="X1975" t="str">
        <f>IF(T1975="","",_xlfn.LET(_xlpm.x,VLOOKUP(T1975,'Drop-down_menus'!$F$2:$G$16,2,FALSE),IF(_xlpm.x=0,"",_xlpm.x)))</f>
        <v>https://orcid.org/0000-0003-3696-4445</v>
      </c>
      <c r="Y1975" t="str">
        <f>IF(U1975="","",_xlfn.LET(_xlpm.x,VLOOKUP(U1975,'Drop-down_menus'!$F$2:$G$16,2,FALSE),IF(_xlpm.x=0,"",_xlpm.x)))</f>
        <v>https://orcid.org/0000-0002-9708-1761</v>
      </c>
      <c r="Z1975" t="str">
        <f>IF(V1975="","",_xlfn.LET(_xlpm.x,VLOOKUP(V1975,'Drop-down_menus'!$F$2:$G$16,2,FALSE),IF(_xlpm.x=0,"",_xlpm.x)))</f>
        <v/>
      </c>
      <c r="AA1975" t="str">
        <f>IF(W1975="","",_xlfn.LET(_xlpm.x,VLOOKUP(W1975,'Drop-down_menus'!$F$2:$G$16,2,FALSE),IF(_xlpm.x=0,"",_xlpm.x)))</f>
        <v/>
      </c>
      <c r="AB1975" t="s">
        <v>866</v>
      </c>
      <c r="AE1975" t="s">
        <v>867</v>
      </c>
    </row>
    <row r="1976" spans="1:31" ht="15" x14ac:dyDescent="0.2">
      <c r="A1976" s="2" t="s">
        <v>84</v>
      </c>
      <c r="B1976">
        <v>421</v>
      </c>
      <c r="C1976">
        <v>1027</v>
      </c>
      <c r="D1976" s="69" t="s">
        <v>700</v>
      </c>
      <c r="F1976" s="70" t="s">
        <v>889</v>
      </c>
      <c r="G1976" s="69">
        <v>1</v>
      </c>
      <c r="H1976" s="70" t="s">
        <v>889</v>
      </c>
      <c r="I1976" t="s">
        <v>889</v>
      </c>
      <c r="J1976" t="str">
        <f>IF($I1976="","",_xlfn.LET(_xlpm.x,VLOOKUP($I1976,'taxon-match_2026-08-31'!$A$2:$N$122,6,FALSE),IF(_xlpm.x=0,"",_xlpm.x)))</f>
        <v>(Bergh, 1884)</v>
      </c>
      <c r="K1976" t="str">
        <f>IF($I1976="","",_xlfn.LET(_xlpm.x,VLOOKUP($I1976,'taxon-match_2026-08-31'!$A$2:$N$122,4,FALSE),IF(_xlpm.x=0,"",_xlpm.x)))</f>
        <v>urn:lsid:marinespecies.org:taxname:411132</v>
      </c>
      <c r="L1976" t="str">
        <f>IF($I1976="","",_xlfn.LET(_xlpm.x,VLOOKUP($I1976,'taxon-match_2026-08-31'!$A$2:$N$122,7,FALSE),IF(_xlpm.x=0,"",_xlpm.x)))</f>
        <v>Animalia</v>
      </c>
      <c r="M1976" t="str">
        <f>IF($I1976="","",_xlfn.LET(_xlpm.x,VLOOKUP($I1976,'taxon-match_2026-08-31'!$A$2:$N$122,8,FALSE),IF(_xlpm.x=0,"",_xlpm.x)))</f>
        <v>Mollusca</v>
      </c>
      <c r="N1976" t="str">
        <f>IF($I1976="","",_xlfn.LET(_xlpm.x,VLOOKUP($I1976,'taxon-match_2026-08-31'!$A$2:$N$122,9,FALSE),IF(_xlpm.x=0,"",_xlpm.x)))</f>
        <v>Gastropoda</v>
      </c>
      <c r="O1976" t="str">
        <f>IF($I1976="","",_xlfn.LET(_xlpm.x,VLOOKUP($I1976,'taxon-match_2026-08-31'!$A$2:$N$122,10,FALSE),IF(_xlpm.x=0,"",_xlpm.x)))</f>
        <v>Doridida</v>
      </c>
      <c r="P1976" t="str">
        <f>IF($I1976="","",_xlfn.LET(_xlpm.x,VLOOKUP($I1976,'taxon-match_2026-08-31'!$A$2:$N$122,11,FALSE),IF(_xlpm.x=0,"",_xlpm.x)))</f>
        <v>Dorididae</v>
      </c>
      <c r="Q1976" t="str">
        <f>IF($I1976="","",_xlfn.LET(_xlpm.x,VLOOKUP($I1976,'taxon-match_2026-08-31'!$A$2:$N$122,12,FALSE),IF(_xlpm.x=0,"",_xlpm.x)))</f>
        <v>Doris</v>
      </c>
      <c r="R1976" t="str">
        <f>IF($I1976="","",_xlfn.LET(_xlpm.x,VLOOKUP($I1976,'taxon-match_2026-08-31'!$A$2:$N$122,14,FALSE),IF(_xlpm.x=0,"",_xlpm.x)))</f>
        <v>kerguelenensis</v>
      </c>
      <c r="S1976" s="2" t="s">
        <v>2609</v>
      </c>
      <c r="T1976" s="69" t="s">
        <v>62</v>
      </c>
      <c r="U1976" s="69" t="s">
        <v>60</v>
      </c>
      <c r="X1976" t="str">
        <f>IF(T1976="","",_xlfn.LET(_xlpm.x,VLOOKUP(T1976,'Drop-down_menus'!$F$2:$G$16,2,FALSE),IF(_xlpm.x=0,"",_xlpm.x)))</f>
        <v>https://orcid.org/0000-0003-3696-4445</v>
      </c>
      <c r="Y1976" t="str">
        <f>IF(U1976="","",_xlfn.LET(_xlpm.x,VLOOKUP(U1976,'Drop-down_menus'!$F$2:$G$16,2,FALSE),IF(_xlpm.x=0,"",_xlpm.x)))</f>
        <v>https://orcid.org/0000-0002-9708-1761</v>
      </c>
      <c r="Z1976" t="str">
        <f>IF(V1976="","",_xlfn.LET(_xlpm.x,VLOOKUP(V1976,'Drop-down_menus'!$F$2:$G$16,2,FALSE),IF(_xlpm.x=0,"",_xlpm.x)))</f>
        <v/>
      </c>
      <c r="AA1976" t="str">
        <f>IF(W1976="","",_xlfn.LET(_xlpm.x,VLOOKUP(W1976,'Drop-down_menus'!$F$2:$G$16,2,FALSE),IF(_xlpm.x=0,"",_xlpm.x)))</f>
        <v/>
      </c>
      <c r="AB1976" t="s">
        <v>866</v>
      </c>
      <c r="AE1976" t="s">
        <v>867</v>
      </c>
    </row>
    <row r="1977" spans="1:31" ht="15" x14ac:dyDescent="0.2">
      <c r="A1977" s="2" t="s">
        <v>441</v>
      </c>
      <c r="B1977">
        <v>5400</v>
      </c>
      <c r="C1977">
        <v>1129</v>
      </c>
      <c r="D1977" s="69" t="s">
        <v>700</v>
      </c>
      <c r="F1977" s="70" t="s">
        <v>889</v>
      </c>
      <c r="G1977" s="69">
        <v>1</v>
      </c>
      <c r="H1977" s="70" t="s">
        <v>889</v>
      </c>
      <c r="I1977" t="s">
        <v>889</v>
      </c>
      <c r="J1977" t="str">
        <f>IF($I1977="","",_xlfn.LET(_xlpm.x,VLOOKUP($I1977,'taxon-match_2026-08-31'!$A$2:$N$122,6,FALSE),IF(_xlpm.x=0,"",_xlpm.x)))</f>
        <v>(Bergh, 1884)</v>
      </c>
      <c r="K1977" t="str">
        <f>IF($I1977="","",_xlfn.LET(_xlpm.x,VLOOKUP($I1977,'taxon-match_2026-08-31'!$A$2:$N$122,4,FALSE),IF(_xlpm.x=0,"",_xlpm.x)))</f>
        <v>urn:lsid:marinespecies.org:taxname:411132</v>
      </c>
      <c r="L1977" t="str">
        <f>IF($I1977="","",_xlfn.LET(_xlpm.x,VLOOKUP($I1977,'taxon-match_2026-08-31'!$A$2:$N$122,7,FALSE),IF(_xlpm.x=0,"",_xlpm.x)))</f>
        <v>Animalia</v>
      </c>
      <c r="M1977" t="str">
        <f>IF($I1977="","",_xlfn.LET(_xlpm.x,VLOOKUP($I1977,'taxon-match_2026-08-31'!$A$2:$N$122,8,FALSE),IF(_xlpm.x=0,"",_xlpm.x)))</f>
        <v>Mollusca</v>
      </c>
      <c r="N1977" t="str">
        <f>IF($I1977="","",_xlfn.LET(_xlpm.x,VLOOKUP($I1977,'taxon-match_2026-08-31'!$A$2:$N$122,9,FALSE),IF(_xlpm.x=0,"",_xlpm.x)))</f>
        <v>Gastropoda</v>
      </c>
      <c r="O1977" t="str">
        <f>IF($I1977="","",_xlfn.LET(_xlpm.x,VLOOKUP($I1977,'taxon-match_2026-08-31'!$A$2:$N$122,10,FALSE),IF(_xlpm.x=0,"",_xlpm.x)))</f>
        <v>Doridida</v>
      </c>
      <c r="P1977" t="str">
        <f>IF($I1977="","",_xlfn.LET(_xlpm.x,VLOOKUP($I1977,'taxon-match_2026-08-31'!$A$2:$N$122,11,FALSE),IF(_xlpm.x=0,"",_xlpm.x)))</f>
        <v>Dorididae</v>
      </c>
      <c r="Q1977" t="str">
        <f>IF($I1977="","",_xlfn.LET(_xlpm.x,VLOOKUP($I1977,'taxon-match_2026-08-31'!$A$2:$N$122,12,FALSE),IF(_xlpm.x=0,"",_xlpm.x)))</f>
        <v>Doris</v>
      </c>
      <c r="R1977" t="str">
        <f>IF($I1977="","",_xlfn.LET(_xlpm.x,VLOOKUP($I1977,'taxon-match_2026-08-31'!$A$2:$N$122,14,FALSE),IF(_xlpm.x=0,"",_xlpm.x)))</f>
        <v>kerguelenensis</v>
      </c>
      <c r="S1977" s="2" t="s">
        <v>2609</v>
      </c>
      <c r="T1977" s="69" t="s">
        <v>62</v>
      </c>
      <c r="U1977" s="69" t="s">
        <v>60</v>
      </c>
      <c r="X1977" t="str">
        <f>IF(T1977="","",_xlfn.LET(_xlpm.x,VLOOKUP(T1977,'Drop-down_menus'!$F$2:$G$16,2,FALSE),IF(_xlpm.x=0,"",_xlpm.x)))</f>
        <v>https://orcid.org/0000-0003-3696-4445</v>
      </c>
      <c r="Y1977" t="str">
        <f>IF(U1977="","",_xlfn.LET(_xlpm.x,VLOOKUP(U1977,'Drop-down_menus'!$F$2:$G$16,2,FALSE),IF(_xlpm.x=0,"",_xlpm.x)))</f>
        <v>https://orcid.org/0000-0002-9708-1761</v>
      </c>
      <c r="Z1977" t="str">
        <f>IF(V1977="","",_xlfn.LET(_xlpm.x,VLOOKUP(V1977,'Drop-down_menus'!$F$2:$G$16,2,FALSE),IF(_xlpm.x=0,"",_xlpm.x)))</f>
        <v/>
      </c>
      <c r="AA1977" t="str">
        <f>IF(W1977="","",_xlfn.LET(_xlpm.x,VLOOKUP(W1977,'Drop-down_menus'!$F$2:$G$16,2,FALSE),IF(_xlpm.x=0,"",_xlpm.x)))</f>
        <v/>
      </c>
      <c r="AB1977" t="s">
        <v>866</v>
      </c>
      <c r="AE1977" t="s">
        <v>867</v>
      </c>
    </row>
    <row r="1978" spans="1:31" ht="15" x14ac:dyDescent="0.2">
      <c r="A1978" s="2" t="s">
        <v>441</v>
      </c>
      <c r="B1978">
        <v>5401</v>
      </c>
      <c r="C1978">
        <v>1162</v>
      </c>
      <c r="D1978" s="69" t="s">
        <v>700</v>
      </c>
      <c r="F1978" s="70" t="s">
        <v>889</v>
      </c>
      <c r="G1978" s="69">
        <v>1</v>
      </c>
      <c r="H1978" s="70" t="s">
        <v>889</v>
      </c>
      <c r="I1978" t="s">
        <v>889</v>
      </c>
      <c r="J1978" t="str">
        <f>IF($I1978="","",_xlfn.LET(_xlpm.x,VLOOKUP($I1978,'taxon-match_2026-08-31'!$A$2:$N$122,6,FALSE),IF(_xlpm.x=0,"",_xlpm.x)))</f>
        <v>(Bergh, 1884)</v>
      </c>
      <c r="K1978" t="str">
        <f>IF($I1978="","",_xlfn.LET(_xlpm.x,VLOOKUP($I1978,'taxon-match_2026-08-31'!$A$2:$N$122,4,FALSE),IF(_xlpm.x=0,"",_xlpm.x)))</f>
        <v>urn:lsid:marinespecies.org:taxname:411132</v>
      </c>
      <c r="L1978" t="str">
        <f>IF($I1978="","",_xlfn.LET(_xlpm.x,VLOOKUP($I1978,'taxon-match_2026-08-31'!$A$2:$N$122,7,FALSE),IF(_xlpm.x=0,"",_xlpm.x)))</f>
        <v>Animalia</v>
      </c>
      <c r="M1978" t="str">
        <f>IF($I1978="","",_xlfn.LET(_xlpm.x,VLOOKUP($I1978,'taxon-match_2026-08-31'!$A$2:$N$122,8,FALSE),IF(_xlpm.x=0,"",_xlpm.x)))</f>
        <v>Mollusca</v>
      </c>
      <c r="N1978" t="str">
        <f>IF($I1978="","",_xlfn.LET(_xlpm.x,VLOOKUP($I1978,'taxon-match_2026-08-31'!$A$2:$N$122,9,FALSE),IF(_xlpm.x=0,"",_xlpm.x)))</f>
        <v>Gastropoda</v>
      </c>
      <c r="O1978" t="str">
        <f>IF($I1978="","",_xlfn.LET(_xlpm.x,VLOOKUP($I1978,'taxon-match_2026-08-31'!$A$2:$N$122,10,FALSE),IF(_xlpm.x=0,"",_xlpm.x)))</f>
        <v>Doridida</v>
      </c>
      <c r="P1978" t="str">
        <f>IF($I1978="","",_xlfn.LET(_xlpm.x,VLOOKUP($I1978,'taxon-match_2026-08-31'!$A$2:$N$122,11,FALSE),IF(_xlpm.x=0,"",_xlpm.x)))</f>
        <v>Dorididae</v>
      </c>
      <c r="Q1978" t="str">
        <f>IF($I1978="","",_xlfn.LET(_xlpm.x,VLOOKUP($I1978,'taxon-match_2026-08-31'!$A$2:$N$122,12,FALSE),IF(_xlpm.x=0,"",_xlpm.x)))</f>
        <v>Doris</v>
      </c>
      <c r="R1978" t="str">
        <f>IF($I1978="","",_xlfn.LET(_xlpm.x,VLOOKUP($I1978,'taxon-match_2026-08-31'!$A$2:$N$122,14,FALSE),IF(_xlpm.x=0,"",_xlpm.x)))</f>
        <v>kerguelenensis</v>
      </c>
      <c r="S1978" s="2" t="s">
        <v>2609</v>
      </c>
      <c r="T1978" s="69" t="s">
        <v>62</v>
      </c>
      <c r="U1978" s="69" t="s">
        <v>60</v>
      </c>
      <c r="X1978" t="str">
        <f>IF(T1978="","",_xlfn.LET(_xlpm.x,VLOOKUP(T1978,'Drop-down_menus'!$F$2:$G$16,2,FALSE),IF(_xlpm.x=0,"",_xlpm.x)))</f>
        <v>https://orcid.org/0000-0003-3696-4445</v>
      </c>
      <c r="Y1978" t="str">
        <f>IF(U1978="","",_xlfn.LET(_xlpm.x,VLOOKUP(U1978,'Drop-down_menus'!$F$2:$G$16,2,FALSE),IF(_xlpm.x=0,"",_xlpm.x)))</f>
        <v>https://orcid.org/0000-0002-9708-1761</v>
      </c>
      <c r="Z1978" t="str">
        <f>IF(V1978="","",_xlfn.LET(_xlpm.x,VLOOKUP(V1978,'Drop-down_menus'!$F$2:$G$16,2,FALSE),IF(_xlpm.x=0,"",_xlpm.x)))</f>
        <v/>
      </c>
      <c r="AA1978" t="str">
        <f>IF(W1978="","",_xlfn.LET(_xlpm.x,VLOOKUP(W1978,'Drop-down_menus'!$F$2:$G$16,2,FALSE),IF(_xlpm.x=0,"",_xlpm.x)))</f>
        <v/>
      </c>
      <c r="AB1978" t="s">
        <v>866</v>
      </c>
      <c r="AE1978" t="s">
        <v>867</v>
      </c>
    </row>
    <row r="1979" spans="1:31" ht="15" x14ac:dyDescent="0.2">
      <c r="A1979" s="2" t="s">
        <v>441</v>
      </c>
      <c r="B1979">
        <v>5402</v>
      </c>
      <c r="C1979">
        <v>1163</v>
      </c>
      <c r="D1979" s="69" t="s">
        <v>700</v>
      </c>
      <c r="F1979" s="70" t="s">
        <v>889</v>
      </c>
      <c r="G1979" s="69">
        <v>1</v>
      </c>
      <c r="H1979" s="70" t="s">
        <v>889</v>
      </c>
      <c r="I1979" t="s">
        <v>889</v>
      </c>
      <c r="J1979" t="str">
        <f>IF($I1979="","",_xlfn.LET(_xlpm.x,VLOOKUP($I1979,'taxon-match_2026-08-31'!$A$2:$N$122,6,FALSE),IF(_xlpm.x=0,"",_xlpm.x)))</f>
        <v>(Bergh, 1884)</v>
      </c>
      <c r="K1979" t="str">
        <f>IF($I1979="","",_xlfn.LET(_xlpm.x,VLOOKUP($I1979,'taxon-match_2026-08-31'!$A$2:$N$122,4,FALSE),IF(_xlpm.x=0,"",_xlpm.x)))</f>
        <v>urn:lsid:marinespecies.org:taxname:411132</v>
      </c>
      <c r="L1979" t="str">
        <f>IF($I1979="","",_xlfn.LET(_xlpm.x,VLOOKUP($I1979,'taxon-match_2026-08-31'!$A$2:$N$122,7,FALSE),IF(_xlpm.x=0,"",_xlpm.x)))</f>
        <v>Animalia</v>
      </c>
      <c r="M1979" t="str">
        <f>IF($I1979="","",_xlfn.LET(_xlpm.x,VLOOKUP($I1979,'taxon-match_2026-08-31'!$A$2:$N$122,8,FALSE),IF(_xlpm.x=0,"",_xlpm.x)))</f>
        <v>Mollusca</v>
      </c>
      <c r="N1979" t="str">
        <f>IF($I1979="","",_xlfn.LET(_xlpm.x,VLOOKUP($I1979,'taxon-match_2026-08-31'!$A$2:$N$122,9,FALSE),IF(_xlpm.x=0,"",_xlpm.x)))</f>
        <v>Gastropoda</v>
      </c>
      <c r="O1979" t="str">
        <f>IF($I1979="","",_xlfn.LET(_xlpm.x,VLOOKUP($I1979,'taxon-match_2026-08-31'!$A$2:$N$122,10,FALSE),IF(_xlpm.x=0,"",_xlpm.x)))</f>
        <v>Doridida</v>
      </c>
      <c r="P1979" t="str">
        <f>IF($I1979="","",_xlfn.LET(_xlpm.x,VLOOKUP($I1979,'taxon-match_2026-08-31'!$A$2:$N$122,11,FALSE),IF(_xlpm.x=0,"",_xlpm.x)))</f>
        <v>Dorididae</v>
      </c>
      <c r="Q1979" t="str">
        <f>IF($I1979="","",_xlfn.LET(_xlpm.x,VLOOKUP($I1979,'taxon-match_2026-08-31'!$A$2:$N$122,12,FALSE),IF(_xlpm.x=0,"",_xlpm.x)))</f>
        <v>Doris</v>
      </c>
      <c r="R1979" t="str">
        <f>IF($I1979="","",_xlfn.LET(_xlpm.x,VLOOKUP($I1979,'taxon-match_2026-08-31'!$A$2:$N$122,14,FALSE),IF(_xlpm.x=0,"",_xlpm.x)))</f>
        <v>kerguelenensis</v>
      </c>
      <c r="S1979" s="2" t="s">
        <v>2609</v>
      </c>
      <c r="T1979" s="69" t="s">
        <v>62</v>
      </c>
      <c r="U1979" s="69" t="s">
        <v>60</v>
      </c>
      <c r="X1979" t="str">
        <f>IF(T1979="","",_xlfn.LET(_xlpm.x,VLOOKUP(T1979,'Drop-down_menus'!$F$2:$G$16,2,FALSE),IF(_xlpm.x=0,"",_xlpm.x)))</f>
        <v>https://orcid.org/0000-0003-3696-4445</v>
      </c>
      <c r="Y1979" t="str">
        <f>IF(U1979="","",_xlfn.LET(_xlpm.x,VLOOKUP(U1979,'Drop-down_menus'!$F$2:$G$16,2,FALSE),IF(_xlpm.x=0,"",_xlpm.x)))</f>
        <v>https://orcid.org/0000-0002-9708-1761</v>
      </c>
      <c r="Z1979" t="str">
        <f>IF(V1979="","",_xlfn.LET(_xlpm.x,VLOOKUP(V1979,'Drop-down_menus'!$F$2:$G$16,2,FALSE),IF(_xlpm.x=0,"",_xlpm.x)))</f>
        <v/>
      </c>
      <c r="AA1979" t="str">
        <f>IF(W1979="","",_xlfn.LET(_xlpm.x,VLOOKUP(W1979,'Drop-down_menus'!$F$2:$G$16,2,FALSE),IF(_xlpm.x=0,"",_xlpm.x)))</f>
        <v/>
      </c>
      <c r="AB1979" t="s">
        <v>866</v>
      </c>
      <c r="AE1979" t="s">
        <v>867</v>
      </c>
    </row>
    <row r="1980" spans="1:31" ht="15" x14ac:dyDescent="0.2">
      <c r="A1980" s="2" t="s">
        <v>441</v>
      </c>
      <c r="B1980">
        <v>5403</v>
      </c>
      <c r="C1980">
        <v>1176</v>
      </c>
      <c r="D1980" s="69" t="s">
        <v>700</v>
      </c>
      <c r="F1980" s="70" t="s">
        <v>889</v>
      </c>
      <c r="G1980" s="69">
        <v>1</v>
      </c>
      <c r="H1980" s="70" t="s">
        <v>889</v>
      </c>
      <c r="I1980" t="s">
        <v>889</v>
      </c>
      <c r="J1980" t="str">
        <f>IF($I1980="","",_xlfn.LET(_xlpm.x,VLOOKUP($I1980,'taxon-match_2026-08-31'!$A$2:$N$122,6,FALSE),IF(_xlpm.x=0,"",_xlpm.x)))</f>
        <v>(Bergh, 1884)</v>
      </c>
      <c r="K1980" t="str">
        <f>IF($I1980="","",_xlfn.LET(_xlpm.x,VLOOKUP($I1980,'taxon-match_2026-08-31'!$A$2:$N$122,4,FALSE),IF(_xlpm.x=0,"",_xlpm.x)))</f>
        <v>urn:lsid:marinespecies.org:taxname:411132</v>
      </c>
      <c r="L1980" t="str">
        <f>IF($I1980="","",_xlfn.LET(_xlpm.x,VLOOKUP($I1980,'taxon-match_2026-08-31'!$A$2:$N$122,7,FALSE),IF(_xlpm.x=0,"",_xlpm.x)))</f>
        <v>Animalia</v>
      </c>
      <c r="M1980" t="str">
        <f>IF($I1980="","",_xlfn.LET(_xlpm.x,VLOOKUP($I1980,'taxon-match_2026-08-31'!$A$2:$N$122,8,FALSE),IF(_xlpm.x=0,"",_xlpm.x)))</f>
        <v>Mollusca</v>
      </c>
      <c r="N1980" t="str">
        <f>IF($I1980="","",_xlfn.LET(_xlpm.x,VLOOKUP($I1980,'taxon-match_2026-08-31'!$A$2:$N$122,9,FALSE),IF(_xlpm.x=0,"",_xlpm.x)))</f>
        <v>Gastropoda</v>
      </c>
      <c r="O1980" t="str">
        <f>IF($I1980="","",_xlfn.LET(_xlpm.x,VLOOKUP($I1980,'taxon-match_2026-08-31'!$A$2:$N$122,10,FALSE),IF(_xlpm.x=0,"",_xlpm.x)))</f>
        <v>Doridida</v>
      </c>
      <c r="P1980" t="str">
        <f>IF($I1980="","",_xlfn.LET(_xlpm.x,VLOOKUP($I1980,'taxon-match_2026-08-31'!$A$2:$N$122,11,FALSE),IF(_xlpm.x=0,"",_xlpm.x)))</f>
        <v>Dorididae</v>
      </c>
      <c r="Q1980" t="str">
        <f>IF($I1980="","",_xlfn.LET(_xlpm.x,VLOOKUP($I1980,'taxon-match_2026-08-31'!$A$2:$N$122,12,FALSE),IF(_xlpm.x=0,"",_xlpm.x)))</f>
        <v>Doris</v>
      </c>
      <c r="R1980" t="str">
        <f>IF($I1980="","",_xlfn.LET(_xlpm.x,VLOOKUP($I1980,'taxon-match_2026-08-31'!$A$2:$N$122,14,FALSE),IF(_xlpm.x=0,"",_xlpm.x)))</f>
        <v>kerguelenensis</v>
      </c>
      <c r="S1980" s="2" t="s">
        <v>2609</v>
      </c>
      <c r="T1980" s="69" t="s">
        <v>62</v>
      </c>
      <c r="U1980" s="69" t="s">
        <v>60</v>
      </c>
      <c r="X1980" t="str">
        <f>IF(T1980="","",_xlfn.LET(_xlpm.x,VLOOKUP(T1980,'Drop-down_menus'!$F$2:$G$16,2,FALSE),IF(_xlpm.x=0,"",_xlpm.x)))</f>
        <v>https://orcid.org/0000-0003-3696-4445</v>
      </c>
      <c r="Y1980" t="str">
        <f>IF(U1980="","",_xlfn.LET(_xlpm.x,VLOOKUP(U1980,'Drop-down_menus'!$F$2:$G$16,2,FALSE),IF(_xlpm.x=0,"",_xlpm.x)))</f>
        <v>https://orcid.org/0000-0002-9708-1761</v>
      </c>
      <c r="Z1980" t="str">
        <f>IF(V1980="","",_xlfn.LET(_xlpm.x,VLOOKUP(V1980,'Drop-down_menus'!$F$2:$G$16,2,FALSE),IF(_xlpm.x=0,"",_xlpm.x)))</f>
        <v/>
      </c>
      <c r="AA1980" t="str">
        <f>IF(W1980="","",_xlfn.LET(_xlpm.x,VLOOKUP(W1980,'Drop-down_menus'!$F$2:$G$16,2,FALSE),IF(_xlpm.x=0,"",_xlpm.x)))</f>
        <v/>
      </c>
      <c r="AB1980" t="s">
        <v>866</v>
      </c>
      <c r="AE1980" t="s">
        <v>867</v>
      </c>
    </row>
    <row r="1981" spans="1:31" ht="15" x14ac:dyDescent="0.2">
      <c r="A1981" s="2" t="s">
        <v>441</v>
      </c>
      <c r="B1981">
        <v>5404</v>
      </c>
      <c r="C1981">
        <v>1177</v>
      </c>
      <c r="D1981" s="69" t="s">
        <v>700</v>
      </c>
      <c r="F1981" s="70" t="s">
        <v>889</v>
      </c>
      <c r="G1981" s="69">
        <v>1</v>
      </c>
      <c r="H1981" s="70" t="s">
        <v>889</v>
      </c>
      <c r="I1981" t="s">
        <v>889</v>
      </c>
      <c r="J1981" t="str">
        <f>IF($I1981="","",_xlfn.LET(_xlpm.x,VLOOKUP($I1981,'taxon-match_2026-08-31'!$A$2:$N$122,6,FALSE),IF(_xlpm.x=0,"",_xlpm.x)))</f>
        <v>(Bergh, 1884)</v>
      </c>
      <c r="K1981" t="str">
        <f>IF($I1981="","",_xlfn.LET(_xlpm.x,VLOOKUP($I1981,'taxon-match_2026-08-31'!$A$2:$N$122,4,FALSE),IF(_xlpm.x=0,"",_xlpm.x)))</f>
        <v>urn:lsid:marinespecies.org:taxname:411132</v>
      </c>
      <c r="L1981" t="str">
        <f>IF($I1981="","",_xlfn.LET(_xlpm.x,VLOOKUP($I1981,'taxon-match_2026-08-31'!$A$2:$N$122,7,FALSE),IF(_xlpm.x=0,"",_xlpm.x)))</f>
        <v>Animalia</v>
      </c>
      <c r="M1981" t="str">
        <f>IF($I1981="","",_xlfn.LET(_xlpm.x,VLOOKUP($I1981,'taxon-match_2026-08-31'!$A$2:$N$122,8,FALSE),IF(_xlpm.x=0,"",_xlpm.x)))</f>
        <v>Mollusca</v>
      </c>
      <c r="N1981" t="str">
        <f>IF($I1981="","",_xlfn.LET(_xlpm.x,VLOOKUP($I1981,'taxon-match_2026-08-31'!$A$2:$N$122,9,FALSE),IF(_xlpm.x=0,"",_xlpm.x)))</f>
        <v>Gastropoda</v>
      </c>
      <c r="O1981" t="str">
        <f>IF($I1981="","",_xlfn.LET(_xlpm.x,VLOOKUP($I1981,'taxon-match_2026-08-31'!$A$2:$N$122,10,FALSE),IF(_xlpm.x=0,"",_xlpm.x)))</f>
        <v>Doridida</v>
      </c>
      <c r="P1981" t="str">
        <f>IF($I1981="","",_xlfn.LET(_xlpm.x,VLOOKUP($I1981,'taxon-match_2026-08-31'!$A$2:$N$122,11,FALSE),IF(_xlpm.x=0,"",_xlpm.x)))</f>
        <v>Dorididae</v>
      </c>
      <c r="Q1981" t="str">
        <f>IF($I1981="","",_xlfn.LET(_xlpm.x,VLOOKUP($I1981,'taxon-match_2026-08-31'!$A$2:$N$122,12,FALSE),IF(_xlpm.x=0,"",_xlpm.x)))</f>
        <v>Doris</v>
      </c>
      <c r="R1981" t="str">
        <f>IF($I1981="","",_xlfn.LET(_xlpm.x,VLOOKUP($I1981,'taxon-match_2026-08-31'!$A$2:$N$122,14,FALSE),IF(_xlpm.x=0,"",_xlpm.x)))</f>
        <v>kerguelenensis</v>
      </c>
      <c r="S1981" s="2" t="s">
        <v>2609</v>
      </c>
      <c r="T1981" s="69" t="s">
        <v>62</v>
      </c>
      <c r="U1981" s="69" t="s">
        <v>60</v>
      </c>
      <c r="X1981" t="str">
        <f>IF(T1981="","",_xlfn.LET(_xlpm.x,VLOOKUP(T1981,'Drop-down_menus'!$F$2:$G$16,2,FALSE),IF(_xlpm.x=0,"",_xlpm.x)))</f>
        <v>https://orcid.org/0000-0003-3696-4445</v>
      </c>
      <c r="Y1981" t="str">
        <f>IF(U1981="","",_xlfn.LET(_xlpm.x,VLOOKUP(U1981,'Drop-down_menus'!$F$2:$G$16,2,FALSE),IF(_xlpm.x=0,"",_xlpm.x)))</f>
        <v>https://orcid.org/0000-0002-9708-1761</v>
      </c>
      <c r="Z1981" t="str">
        <f>IF(V1981="","",_xlfn.LET(_xlpm.x,VLOOKUP(V1981,'Drop-down_menus'!$F$2:$G$16,2,FALSE),IF(_xlpm.x=0,"",_xlpm.x)))</f>
        <v/>
      </c>
      <c r="AA1981" t="str">
        <f>IF(W1981="","",_xlfn.LET(_xlpm.x,VLOOKUP(W1981,'Drop-down_menus'!$F$2:$G$16,2,FALSE),IF(_xlpm.x=0,"",_xlpm.x)))</f>
        <v/>
      </c>
      <c r="AB1981" t="s">
        <v>866</v>
      </c>
      <c r="AE1981" t="s">
        <v>867</v>
      </c>
    </row>
    <row r="1982" spans="1:31" ht="15" x14ac:dyDescent="0.2">
      <c r="A1982" s="2" t="s">
        <v>117</v>
      </c>
      <c r="B1982">
        <v>690</v>
      </c>
      <c r="C1982">
        <v>1178</v>
      </c>
      <c r="D1982" s="69" t="s">
        <v>700</v>
      </c>
      <c r="F1982" s="70" t="s">
        <v>889</v>
      </c>
      <c r="G1982" s="69">
        <v>1</v>
      </c>
      <c r="H1982" s="70" t="s">
        <v>889</v>
      </c>
      <c r="I1982" t="s">
        <v>889</v>
      </c>
      <c r="J1982" t="str">
        <f>IF($I1982="","",_xlfn.LET(_xlpm.x,VLOOKUP($I1982,'taxon-match_2026-08-31'!$A$2:$N$122,6,FALSE),IF(_xlpm.x=0,"",_xlpm.x)))</f>
        <v>(Bergh, 1884)</v>
      </c>
      <c r="K1982" t="str">
        <f>IF($I1982="","",_xlfn.LET(_xlpm.x,VLOOKUP($I1982,'taxon-match_2026-08-31'!$A$2:$N$122,4,FALSE),IF(_xlpm.x=0,"",_xlpm.x)))</f>
        <v>urn:lsid:marinespecies.org:taxname:411132</v>
      </c>
      <c r="L1982" t="str">
        <f>IF($I1982="","",_xlfn.LET(_xlpm.x,VLOOKUP($I1982,'taxon-match_2026-08-31'!$A$2:$N$122,7,FALSE),IF(_xlpm.x=0,"",_xlpm.x)))</f>
        <v>Animalia</v>
      </c>
      <c r="M1982" t="str">
        <f>IF($I1982="","",_xlfn.LET(_xlpm.x,VLOOKUP($I1982,'taxon-match_2026-08-31'!$A$2:$N$122,8,FALSE),IF(_xlpm.x=0,"",_xlpm.x)))</f>
        <v>Mollusca</v>
      </c>
      <c r="N1982" t="str">
        <f>IF($I1982="","",_xlfn.LET(_xlpm.x,VLOOKUP($I1982,'taxon-match_2026-08-31'!$A$2:$N$122,9,FALSE),IF(_xlpm.x=0,"",_xlpm.x)))</f>
        <v>Gastropoda</v>
      </c>
      <c r="O1982" t="str">
        <f>IF($I1982="","",_xlfn.LET(_xlpm.x,VLOOKUP($I1982,'taxon-match_2026-08-31'!$A$2:$N$122,10,FALSE),IF(_xlpm.x=0,"",_xlpm.x)))</f>
        <v>Doridida</v>
      </c>
      <c r="P1982" t="str">
        <f>IF($I1982="","",_xlfn.LET(_xlpm.x,VLOOKUP($I1982,'taxon-match_2026-08-31'!$A$2:$N$122,11,FALSE),IF(_xlpm.x=0,"",_xlpm.x)))</f>
        <v>Dorididae</v>
      </c>
      <c r="Q1982" t="str">
        <f>IF($I1982="","",_xlfn.LET(_xlpm.x,VLOOKUP($I1982,'taxon-match_2026-08-31'!$A$2:$N$122,12,FALSE),IF(_xlpm.x=0,"",_xlpm.x)))</f>
        <v>Doris</v>
      </c>
      <c r="R1982" t="str">
        <f>IF($I1982="","",_xlfn.LET(_xlpm.x,VLOOKUP($I1982,'taxon-match_2026-08-31'!$A$2:$N$122,14,FALSE),IF(_xlpm.x=0,"",_xlpm.x)))</f>
        <v>kerguelenensis</v>
      </c>
      <c r="S1982" s="2" t="s">
        <v>2609</v>
      </c>
      <c r="T1982" s="69" t="s">
        <v>62</v>
      </c>
      <c r="U1982" s="69" t="s">
        <v>60</v>
      </c>
      <c r="X1982" t="str">
        <f>IF(T1982="","",_xlfn.LET(_xlpm.x,VLOOKUP(T1982,'Drop-down_menus'!$F$2:$G$16,2,FALSE),IF(_xlpm.x=0,"",_xlpm.x)))</f>
        <v>https://orcid.org/0000-0003-3696-4445</v>
      </c>
      <c r="Y1982" t="str">
        <f>IF(U1982="","",_xlfn.LET(_xlpm.x,VLOOKUP(U1982,'Drop-down_menus'!$F$2:$G$16,2,FALSE),IF(_xlpm.x=0,"",_xlpm.x)))</f>
        <v>https://orcid.org/0000-0002-9708-1761</v>
      </c>
      <c r="Z1982" t="str">
        <f>IF(V1982="","",_xlfn.LET(_xlpm.x,VLOOKUP(V1982,'Drop-down_menus'!$F$2:$G$16,2,FALSE),IF(_xlpm.x=0,"",_xlpm.x)))</f>
        <v/>
      </c>
      <c r="AA1982" t="str">
        <f>IF(W1982="","",_xlfn.LET(_xlpm.x,VLOOKUP(W1982,'Drop-down_menus'!$F$2:$G$16,2,FALSE),IF(_xlpm.x=0,"",_xlpm.x)))</f>
        <v/>
      </c>
      <c r="AB1982" t="s">
        <v>866</v>
      </c>
      <c r="AE1982" t="s">
        <v>867</v>
      </c>
    </row>
    <row r="1983" spans="1:31" ht="15" x14ac:dyDescent="0.2">
      <c r="A1983" s="2" t="s">
        <v>117</v>
      </c>
      <c r="B1983">
        <v>691</v>
      </c>
      <c r="C1983">
        <v>1036</v>
      </c>
      <c r="D1983" s="69" t="s">
        <v>700</v>
      </c>
      <c r="F1983" s="70" t="s">
        <v>889</v>
      </c>
      <c r="G1983" s="69">
        <v>1</v>
      </c>
      <c r="H1983" s="70" t="s">
        <v>889</v>
      </c>
      <c r="I1983" t="s">
        <v>889</v>
      </c>
      <c r="J1983" t="str">
        <f>IF($I1983="","",_xlfn.LET(_xlpm.x,VLOOKUP($I1983,'taxon-match_2026-08-31'!$A$2:$N$122,6,FALSE),IF(_xlpm.x=0,"",_xlpm.x)))</f>
        <v>(Bergh, 1884)</v>
      </c>
      <c r="K1983" t="str">
        <f>IF($I1983="","",_xlfn.LET(_xlpm.x,VLOOKUP($I1983,'taxon-match_2026-08-31'!$A$2:$N$122,4,FALSE),IF(_xlpm.x=0,"",_xlpm.x)))</f>
        <v>urn:lsid:marinespecies.org:taxname:411132</v>
      </c>
      <c r="L1983" t="str">
        <f>IF($I1983="","",_xlfn.LET(_xlpm.x,VLOOKUP($I1983,'taxon-match_2026-08-31'!$A$2:$N$122,7,FALSE),IF(_xlpm.x=0,"",_xlpm.x)))</f>
        <v>Animalia</v>
      </c>
      <c r="M1983" t="str">
        <f>IF($I1983="","",_xlfn.LET(_xlpm.x,VLOOKUP($I1983,'taxon-match_2026-08-31'!$A$2:$N$122,8,FALSE),IF(_xlpm.x=0,"",_xlpm.x)))</f>
        <v>Mollusca</v>
      </c>
      <c r="N1983" t="str">
        <f>IF($I1983="","",_xlfn.LET(_xlpm.x,VLOOKUP($I1983,'taxon-match_2026-08-31'!$A$2:$N$122,9,FALSE),IF(_xlpm.x=0,"",_xlpm.x)))</f>
        <v>Gastropoda</v>
      </c>
      <c r="O1983" t="str">
        <f>IF($I1983="","",_xlfn.LET(_xlpm.x,VLOOKUP($I1983,'taxon-match_2026-08-31'!$A$2:$N$122,10,FALSE),IF(_xlpm.x=0,"",_xlpm.x)))</f>
        <v>Doridida</v>
      </c>
      <c r="P1983" t="str">
        <f>IF($I1983="","",_xlfn.LET(_xlpm.x,VLOOKUP($I1983,'taxon-match_2026-08-31'!$A$2:$N$122,11,FALSE),IF(_xlpm.x=0,"",_xlpm.x)))</f>
        <v>Dorididae</v>
      </c>
      <c r="Q1983" t="str">
        <f>IF($I1983="","",_xlfn.LET(_xlpm.x,VLOOKUP($I1983,'taxon-match_2026-08-31'!$A$2:$N$122,12,FALSE),IF(_xlpm.x=0,"",_xlpm.x)))</f>
        <v>Doris</v>
      </c>
      <c r="R1983" t="str">
        <f>IF($I1983="","",_xlfn.LET(_xlpm.x,VLOOKUP($I1983,'taxon-match_2026-08-31'!$A$2:$N$122,14,FALSE),IF(_xlpm.x=0,"",_xlpm.x)))</f>
        <v>kerguelenensis</v>
      </c>
      <c r="S1983" s="2" t="s">
        <v>2609</v>
      </c>
      <c r="T1983" s="69" t="s">
        <v>62</v>
      </c>
      <c r="U1983" s="69" t="s">
        <v>60</v>
      </c>
      <c r="X1983" t="str">
        <f>IF(T1983="","",_xlfn.LET(_xlpm.x,VLOOKUP(T1983,'Drop-down_menus'!$F$2:$G$16,2,FALSE),IF(_xlpm.x=0,"",_xlpm.x)))</f>
        <v>https://orcid.org/0000-0003-3696-4445</v>
      </c>
      <c r="Y1983" t="str">
        <f>IF(U1983="","",_xlfn.LET(_xlpm.x,VLOOKUP(U1983,'Drop-down_menus'!$F$2:$G$16,2,FALSE),IF(_xlpm.x=0,"",_xlpm.x)))</f>
        <v>https://orcid.org/0000-0002-9708-1761</v>
      </c>
      <c r="Z1983" t="str">
        <f>IF(V1983="","",_xlfn.LET(_xlpm.x,VLOOKUP(V1983,'Drop-down_menus'!$F$2:$G$16,2,FALSE),IF(_xlpm.x=0,"",_xlpm.x)))</f>
        <v/>
      </c>
      <c r="AA1983" t="str">
        <f>IF(W1983="","",_xlfn.LET(_xlpm.x,VLOOKUP(W1983,'Drop-down_menus'!$F$2:$G$16,2,FALSE),IF(_xlpm.x=0,"",_xlpm.x)))</f>
        <v/>
      </c>
      <c r="AB1983" t="s">
        <v>866</v>
      </c>
      <c r="AE1983" t="s">
        <v>867</v>
      </c>
    </row>
    <row r="1984" spans="1:31" ht="15" x14ac:dyDescent="0.2">
      <c r="A1984" s="2" t="s">
        <v>181</v>
      </c>
      <c r="B1984">
        <v>1169</v>
      </c>
      <c r="C1984">
        <v>1141</v>
      </c>
      <c r="D1984" s="69" t="s">
        <v>700</v>
      </c>
      <c r="F1984" s="70" t="s">
        <v>832</v>
      </c>
      <c r="G1984" s="69">
        <v>1</v>
      </c>
      <c r="H1984" s="70" t="s">
        <v>832</v>
      </c>
      <c r="I1984" t="s">
        <v>832</v>
      </c>
      <c r="J1984" t="str">
        <f>IF($I1984="","",_xlfn.LET(_xlpm.x,VLOOKUP($I1984,'taxon-match_2026-08-31'!$A$2:$N$122,6,FALSE),IF(_xlpm.x=0,"",_xlpm.x)))</f>
        <v>Eights, 1852</v>
      </c>
      <c r="K1984" t="str">
        <f>IF($I1984="","",_xlfn.LET(_xlpm.x,VLOOKUP($I1984,'taxon-match_2026-08-31'!$A$2:$N$122,4,FALSE),IF(_xlpm.x=0,"",_xlpm.x)))</f>
        <v>urn:lsid:marinespecies.org:taxname:174803</v>
      </c>
      <c r="L1984" t="str">
        <f>IF($I1984="","",_xlfn.LET(_xlpm.x,VLOOKUP($I1984,'taxon-match_2026-08-31'!$A$2:$N$122,7,FALSE),IF(_xlpm.x=0,"",_xlpm.x)))</f>
        <v>Animalia</v>
      </c>
      <c r="M1984" t="str">
        <f>IF($I1984="","",_xlfn.LET(_xlpm.x,VLOOKUP($I1984,'taxon-match_2026-08-31'!$A$2:$N$122,8,FALSE),IF(_xlpm.x=0,"",_xlpm.x)))</f>
        <v>Arthropoda</v>
      </c>
      <c r="N1984" t="str">
        <f>IF($I1984="","",_xlfn.LET(_xlpm.x,VLOOKUP($I1984,'taxon-match_2026-08-31'!$A$2:$N$122,9,FALSE),IF(_xlpm.x=0,"",_xlpm.x)))</f>
        <v>Malacostraca</v>
      </c>
      <c r="O1984" t="str">
        <f>IF($I1984="","",_xlfn.LET(_xlpm.x,VLOOKUP($I1984,'taxon-match_2026-08-31'!$A$2:$N$122,10,FALSE),IF(_xlpm.x=0,"",_xlpm.x)))</f>
        <v>Isopoda</v>
      </c>
      <c r="P1984" t="str">
        <f>IF($I1984="","",_xlfn.LET(_xlpm.x,VLOOKUP($I1984,'taxon-match_2026-08-31'!$A$2:$N$122,11,FALSE),IF(_xlpm.x=0,"",_xlpm.x)))</f>
        <v>Chaetiliidae</v>
      </c>
      <c r="Q1984" t="str">
        <f>IF($I1984="","",_xlfn.LET(_xlpm.x,VLOOKUP($I1984,'taxon-match_2026-08-31'!$A$2:$N$122,12,FALSE),IF(_xlpm.x=0,"",_xlpm.x)))</f>
        <v>Glyptonotus</v>
      </c>
      <c r="R1984" t="str">
        <f>IF($I1984="","",_xlfn.LET(_xlpm.x,VLOOKUP($I1984,'taxon-match_2026-08-31'!$A$2:$N$122,14,FALSE),IF(_xlpm.x=0,"",_xlpm.x)))</f>
        <v>antarcticus</v>
      </c>
      <c r="S1984" s="2" t="s">
        <v>2609</v>
      </c>
      <c r="T1984" s="69" t="s">
        <v>62</v>
      </c>
      <c r="U1984" s="69" t="s">
        <v>60</v>
      </c>
      <c r="X1984" t="str">
        <f>IF(T1984="","",_xlfn.LET(_xlpm.x,VLOOKUP(T1984,'Drop-down_menus'!$F$2:$G$16,2,FALSE),IF(_xlpm.x=0,"",_xlpm.x)))</f>
        <v>https://orcid.org/0000-0003-3696-4445</v>
      </c>
      <c r="Y1984" t="str">
        <f>IF(U1984="","",_xlfn.LET(_xlpm.x,VLOOKUP(U1984,'Drop-down_menus'!$F$2:$G$16,2,FALSE),IF(_xlpm.x=0,"",_xlpm.x)))</f>
        <v>https://orcid.org/0000-0002-9708-1761</v>
      </c>
      <c r="Z1984" t="str">
        <f>IF(V1984="","",_xlfn.LET(_xlpm.x,VLOOKUP(V1984,'Drop-down_menus'!$F$2:$G$16,2,FALSE),IF(_xlpm.x=0,"",_xlpm.x)))</f>
        <v/>
      </c>
      <c r="AA1984" t="str">
        <f>IF(W1984="","",_xlfn.LET(_xlpm.x,VLOOKUP(W1984,'Drop-down_menus'!$F$2:$G$16,2,FALSE),IF(_xlpm.x=0,"",_xlpm.x)))</f>
        <v/>
      </c>
      <c r="AB1984" t="s">
        <v>866</v>
      </c>
      <c r="AE1984" t="s">
        <v>867</v>
      </c>
    </row>
    <row r="1985" spans="1:31" ht="15" x14ac:dyDescent="0.2">
      <c r="A1985" s="2" t="s">
        <v>253</v>
      </c>
      <c r="B1985">
        <v>1930</v>
      </c>
      <c r="C1985">
        <v>1035</v>
      </c>
      <c r="D1985" s="69" t="s">
        <v>700</v>
      </c>
      <c r="F1985" s="70" t="s">
        <v>832</v>
      </c>
      <c r="G1985" s="69">
        <v>1</v>
      </c>
      <c r="H1985" s="70" t="s">
        <v>832</v>
      </c>
      <c r="I1985" t="s">
        <v>832</v>
      </c>
      <c r="J1985" t="str">
        <f>IF($I1985="","",_xlfn.LET(_xlpm.x,VLOOKUP($I1985,'taxon-match_2026-08-31'!$A$2:$N$122,6,FALSE),IF(_xlpm.x=0,"",_xlpm.x)))</f>
        <v>Eights, 1852</v>
      </c>
      <c r="K1985" t="str">
        <f>IF($I1985="","",_xlfn.LET(_xlpm.x,VLOOKUP($I1985,'taxon-match_2026-08-31'!$A$2:$N$122,4,FALSE),IF(_xlpm.x=0,"",_xlpm.x)))</f>
        <v>urn:lsid:marinespecies.org:taxname:174803</v>
      </c>
      <c r="L1985" t="str">
        <f>IF($I1985="","",_xlfn.LET(_xlpm.x,VLOOKUP($I1985,'taxon-match_2026-08-31'!$A$2:$N$122,7,FALSE),IF(_xlpm.x=0,"",_xlpm.x)))</f>
        <v>Animalia</v>
      </c>
      <c r="M1985" t="str">
        <f>IF($I1985="","",_xlfn.LET(_xlpm.x,VLOOKUP($I1985,'taxon-match_2026-08-31'!$A$2:$N$122,8,FALSE),IF(_xlpm.x=0,"",_xlpm.x)))</f>
        <v>Arthropoda</v>
      </c>
      <c r="N1985" t="str">
        <f>IF($I1985="","",_xlfn.LET(_xlpm.x,VLOOKUP($I1985,'taxon-match_2026-08-31'!$A$2:$N$122,9,FALSE),IF(_xlpm.x=0,"",_xlpm.x)))</f>
        <v>Malacostraca</v>
      </c>
      <c r="O1985" t="str">
        <f>IF($I1985="","",_xlfn.LET(_xlpm.x,VLOOKUP($I1985,'taxon-match_2026-08-31'!$A$2:$N$122,10,FALSE),IF(_xlpm.x=0,"",_xlpm.x)))</f>
        <v>Isopoda</v>
      </c>
      <c r="P1985" t="str">
        <f>IF($I1985="","",_xlfn.LET(_xlpm.x,VLOOKUP($I1985,'taxon-match_2026-08-31'!$A$2:$N$122,11,FALSE),IF(_xlpm.x=0,"",_xlpm.x)))</f>
        <v>Chaetiliidae</v>
      </c>
      <c r="Q1985" t="str">
        <f>IF($I1985="","",_xlfn.LET(_xlpm.x,VLOOKUP($I1985,'taxon-match_2026-08-31'!$A$2:$N$122,12,FALSE),IF(_xlpm.x=0,"",_xlpm.x)))</f>
        <v>Glyptonotus</v>
      </c>
      <c r="R1985" t="str">
        <f>IF($I1985="","",_xlfn.LET(_xlpm.x,VLOOKUP($I1985,'taxon-match_2026-08-31'!$A$2:$N$122,14,FALSE),IF(_xlpm.x=0,"",_xlpm.x)))</f>
        <v>antarcticus</v>
      </c>
      <c r="S1985" s="2" t="s">
        <v>2609</v>
      </c>
      <c r="T1985" s="69" t="s">
        <v>62</v>
      </c>
      <c r="U1985" s="69" t="s">
        <v>60</v>
      </c>
      <c r="X1985" t="str">
        <f>IF(T1985="","",_xlfn.LET(_xlpm.x,VLOOKUP(T1985,'Drop-down_menus'!$F$2:$G$16,2,FALSE),IF(_xlpm.x=0,"",_xlpm.x)))</f>
        <v>https://orcid.org/0000-0003-3696-4445</v>
      </c>
      <c r="Y1985" t="str">
        <f>IF(U1985="","",_xlfn.LET(_xlpm.x,VLOOKUP(U1985,'Drop-down_menus'!$F$2:$G$16,2,FALSE),IF(_xlpm.x=0,"",_xlpm.x)))</f>
        <v>https://orcid.org/0000-0002-9708-1761</v>
      </c>
      <c r="Z1985" t="str">
        <f>IF(V1985="","",_xlfn.LET(_xlpm.x,VLOOKUP(V1985,'Drop-down_menus'!$F$2:$G$16,2,FALSE),IF(_xlpm.x=0,"",_xlpm.x)))</f>
        <v/>
      </c>
      <c r="AA1985" t="str">
        <f>IF(W1985="","",_xlfn.LET(_xlpm.x,VLOOKUP(W1985,'Drop-down_menus'!$F$2:$G$16,2,FALSE),IF(_xlpm.x=0,"",_xlpm.x)))</f>
        <v/>
      </c>
      <c r="AB1985" t="s">
        <v>866</v>
      </c>
      <c r="AE1985" t="s">
        <v>867</v>
      </c>
    </row>
    <row r="1986" spans="1:31" ht="15" x14ac:dyDescent="0.2">
      <c r="A1986" s="2" t="s">
        <v>282</v>
      </c>
      <c r="B1986">
        <v>2440</v>
      </c>
      <c r="C1986">
        <v>1132</v>
      </c>
      <c r="D1986" s="69" t="s">
        <v>700</v>
      </c>
      <c r="F1986" s="70" t="s">
        <v>832</v>
      </c>
      <c r="G1986" s="69">
        <v>1</v>
      </c>
      <c r="H1986" s="70" t="s">
        <v>832</v>
      </c>
      <c r="I1986" t="s">
        <v>832</v>
      </c>
      <c r="J1986" t="str">
        <f>IF($I1986="","",_xlfn.LET(_xlpm.x,VLOOKUP($I1986,'taxon-match_2026-08-31'!$A$2:$N$122,6,FALSE),IF(_xlpm.x=0,"",_xlpm.x)))</f>
        <v>Eights, 1852</v>
      </c>
      <c r="K1986" t="str">
        <f>IF($I1986="","",_xlfn.LET(_xlpm.x,VLOOKUP($I1986,'taxon-match_2026-08-31'!$A$2:$N$122,4,FALSE),IF(_xlpm.x=0,"",_xlpm.x)))</f>
        <v>urn:lsid:marinespecies.org:taxname:174803</v>
      </c>
      <c r="L1986" t="str">
        <f>IF($I1986="","",_xlfn.LET(_xlpm.x,VLOOKUP($I1986,'taxon-match_2026-08-31'!$A$2:$N$122,7,FALSE),IF(_xlpm.x=0,"",_xlpm.x)))</f>
        <v>Animalia</v>
      </c>
      <c r="M1986" t="str">
        <f>IF($I1986="","",_xlfn.LET(_xlpm.x,VLOOKUP($I1986,'taxon-match_2026-08-31'!$A$2:$N$122,8,FALSE),IF(_xlpm.x=0,"",_xlpm.x)))</f>
        <v>Arthropoda</v>
      </c>
      <c r="N1986" t="str">
        <f>IF($I1986="","",_xlfn.LET(_xlpm.x,VLOOKUP($I1986,'taxon-match_2026-08-31'!$A$2:$N$122,9,FALSE),IF(_xlpm.x=0,"",_xlpm.x)))</f>
        <v>Malacostraca</v>
      </c>
      <c r="O1986" t="str">
        <f>IF($I1986="","",_xlfn.LET(_xlpm.x,VLOOKUP($I1986,'taxon-match_2026-08-31'!$A$2:$N$122,10,FALSE),IF(_xlpm.x=0,"",_xlpm.x)))</f>
        <v>Isopoda</v>
      </c>
      <c r="P1986" t="str">
        <f>IF($I1986="","",_xlfn.LET(_xlpm.x,VLOOKUP($I1986,'taxon-match_2026-08-31'!$A$2:$N$122,11,FALSE),IF(_xlpm.x=0,"",_xlpm.x)))</f>
        <v>Chaetiliidae</v>
      </c>
      <c r="Q1986" t="str">
        <f>IF($I1986="","",_xlfn.LET(_xlpm.x,VLOOKUP($I1986,'taxon-match_2026-08-31'!$A$2:$N$122,12,FALSE),IF(_xlpm.x=0,"",_xlpm.x)))</f>
        <v>Glyptonotus</v>
      </c>
      <c r="R1986" t="str">
        <f>IF($I1986="","",_xlfn.LET(_xlpm.x,VLOOKUP($I1986,'taxon-match_2026-08-31'!$A$2:$N$122,14,FALSE),IF(_xlpm.x=0,"",_xlpm.x)))</f>
        <v>antarcticus</v>
      </c>
      <c r="S1986" s="2" t="s">
        <v>2609</v>
      </c>
      <c r="T1986" s="69" t="s">
        <v>62</v>
      </c>
      <c r="U1986" s="69" t="s">
        <v>60</v>
      </c>
      <c r="X1986" t="str">
        <f>IF(T1986="","",_xlfn.LET(_xlpm.x,VLOOKUP(T1986,'Drop-down_menus'!$F$2:$G$16,2,FALSE),IF(_xlpm.x=0,"",_xlpm.x)))</f>
        <v>https://orcid.org/0000-0003-3696-4445</v>
      </c>
      <c r="Y1986" t="str">
        <f>IF(U1986="","",_xlfn.LET(_xlpm.x,VLOOKUP(U1986,'Drop-down_menus'!$F$2:$G$16,2,FALSE),IF(_xlpm.x=0,"",_xlpm.x)))</f>
        <v>https://orcid.org/0000-0002-9708-1761</v>
      </c>
      <c r="Z1986" t="str">
        <f>IF(V1986="","",_xlfn.LET(_xlpm.x,VLOOKUP(V1986,'Drop-down_menus'!$F$2:$G$16,2,FALSE),IF(_xlpm.x=0,"",_xlpm.x)))</f>
        <v/>
      </c>
      <c r="AA1986" t="str">
        <f>IF(W1986="","",_xlfn.LET(_xlpm.x,VLOOKUP(W1986,'Drop-down_menus'!$F$2:$G$16,2,FALSE),IF(_xlpm.x=0,"",_xlpm.x)))</f>
        <v/>
      </c>
      <c r="AB1986" t="s">
        <v>866</v>
      </c>
      <c r="AE1986" t="s">
        <v>867</v>
      </c>
    </row>
    <row r="1987" spans="1:31" ht="15" x14ac:dyDescent="0.2">
      <c r="A1987" s="2" t="s">
        <v>282</v>
      </c>
      <c r="B1987">
        <v>2454</v>
      </c>
      <c r="C1987">
        <v>1054</v>
      </c>
      <c r="D1987" s="69" t="s">
        <v>700</v>
      </c>
      <c r="F1987" s="70" t="s">
        <v>832</v>
      </c>
      <c r="G1987" s="69">
        <v>1</v>
      </c>
      <c r="H1987" s="70" t="s">
        <v>832</v>
      </c>
      <c r="I1987" t="s">
        <v>832</v>
      </c>
      <c r="J1987" t="str">
        <f>IF($I1987="","",_xlfn.LET(_xlpm.x,VLOOKUP($I1987,'taxon-match_2026-08-31'!$A$2:$N$122,6,FALSE),IF(_xlpm.x=0,"",_xlpm.x)))</f>
        <v>Eights, 1852</v>
      </c>
      <c r="K1987" t="str">
        <f>IF($I1987="","",_xlfn.LET(_xlpm.x,VLOOKUP($I1987,'taxon-match_2026-08-31'!$A$2:$N$122,4,FALSE),IF(_xlpm.x=0,"",_xlpm.x)))</f>
        <v>urn:lsid:marinespecies.org:taxname:174803</v>
      </c>
      <c r="L1987" t="str">
        <f>IF($I1987="","",_xlfn.LET(_xlpm.x,VLOOKUP($I1987,'taxon-match_2026-08-31'!$A$2:$N$122,7,FALSE),IF(_xlpm.x=0,"",_xlpm.x)))</f>
        <v>Animalia</v>
      </c>
      <c r="M1987" t="str">
        <f>IF($I1987="","",_xlfn.LET(_xlpm.x,VLOOKUP($I1987,'taxon-match_2026-08-31'!$A$2:$N$122,8,FALSE),IF(_xlpm.x=0,"",_xlpm.x)))</f>
        <v>Arthropoda</v>
      </c>
      <c r="N1987" t="str">
        <f>IF($I1987="","",_xlfn.LET(_xlpm.x,VLOOKUP($I1987,'taxon-match_2026-08-31'!$A$2:$N$122,9,FALSE),IF(_xlpm.x=0,"",_xlpm.x)))</f>
        <v>Malacostraca</v>
      </c>
      <c r="O1987" t="str">
        <f>IF($I1987="","",_xlfn.LET(_xlpm.x,VLOOKUP($I1987,'taxon-match_2026-08-31'!$A$2:$N$122,10,FALSE),IF(_xlpm.x=0,"",_xlpm.x)))</f>
        <v>Isopoda</v>
      </c>
      <c r="P1987" t="str">
        <f>IF($I1987="","",_xlfn.LET(_xlpm.x,VLOOKUP($I1987,'taxon-match_2026-08-31'!$A$2:$N$122,11,FALSE),IF(_xlpm.x=0,"",_xlpm.x)))</f>
        <v>Chaetiliidae</v>
      </c>
      <c r="Q1987" t="str">
        <f>IF($I1987="","",_xlfn.LET(_xlpm.x,VLOOKUP($I1987,'taxon-match_2026-08-31'!$A$2:$N$122,12,FALSE),IF(_xlpm.x=0,"",_xlpm.x)))</f>
        <v>Glyptonotus</v>
      </c>
      <c r="R1987" t="str">
        <f>IF($I1987="","",_xlfn.LET(_xlpm.x,VLOOKUP($I1987,'taxon-match_2026-08-31'!$A$2:$N$122,14,FALSE),IF(_xlpm.x=0,"",_xlpm.x)))</f>
        <v>antarcticus</v>
      </c>
      <c r="S1987" s="2" t="s">
        <v>2609</v>
      </c>
      <c r="T1987" s="69" t="s">
        <v>62</v>
      </c>
      <c r="U1987" s="69" t="s">
        <v>60</v>
      </c>
      <c r="X1987" t="str">
        <f>IF(T1987="","",_xlfn.LET(_xlpm.x,VLOOKUP(T1987,'Drop-down_menus'!$F$2:$G$16,2,FALSE),IF(_xlpm.x=0,"",_xlpm.x)))</f>
        <v>https://orcid.org/0000-0003-3696-4445</v>
      </c>
      <c r="Y1987" t="str">
        <f>IF(U1987="","",_xlfn.LET(_xlpm.x,VLOOKUP(U1987,'Drop-down_menus'!$F$2:$G$16,2,FALSE),IF(_xlpm.x=0,"",_xlpm.x)))</f>
        <v>https://orcid.org/0000-0002-9708-1761</v>
      </c>
      <c r="Z1987" t="str">
        <f>IF(V1987="","",_xlfn.LET(_xlpm.x,VLOOKUP(V1987,'Drop-down_menus'!$F$2:$G$16,2,FALSE),IF(_xlpm.x=0,"",_xlpm.x)))</f>
        <v/>
      </c>
      <c r="AA1987" t="str">
        <f>IF(W1987="","",_xlfn.LET(_xlpm.x,VLOOKUP(W1987,'Drop-down_menus'!$F$2:$G$16,2,FALSE),IF(_xlpm.x=0,"",_xlpm.x)))</f>
        <v/>
      </c>
      <c r="AB1987" t="s">
        <v>866</v>
      </c>
      <c r="AE1987" t="s">
        <v>867</v>
      </c>
    </row>
    <row r="1988" spans="1:31" ht="15" x14ac:dyDescent="0.2">
      <c r="A1988" s="2" t="s">
        <v>282</v>
      </c>
      <c r="B1988">
        <v>2467</v>
      </c>
      <c r="C1988">
        <v>1055</v>
      </c>
      <c r="D1988" s="69" t="s">
        <v>700</v>
      </c>
      <c r="F1988" s="70" t="s">
        <v>832</v>
      </c>
      <c r="G1988" s="69">
        <v>1</v>
      </c>
      <c r="H1988" s="70" t="s">
        <v>832</v>
      </c>
      <c r="I1988" t="s">
        <v>832</v>
      </c>
      <c r="J1988" t="str">
        <f>IF($I1988="","",_xlfn.LET(_xlpm.x,VLOOKUP($I1988,'taxon-match_2026-08-31'!$A$2:$N$122,6,FALSE),IF(_xlpm.x=0,"",_xlpm.x)))</f>
        <v>Eights, 1852</v>
      </c>
      <c r="K1988" t="str">
        <f>IF($I1988="","",_xlfn.LET(_xlpm.x,VLOOKUP($I1988,'taxon-match_2026-08-31'!$A$2:$N$122,4,FALSE),IF(_xlpm.x=0,"",_xlpm.x)))</f>
        <v>urn:lsid:marinespecies.org:taxname:174803</v>
      </c>
      <c r="L1988" t="str">
        <f>IF($I1988="","",_xlfn.LET(_xlpm.x,VLOOKUP($I1988,'taxon-match_2026-08-31'!$A$2:$N$122,7,FALSE),IF(_xlpm.x=0,"",_xlpm.x)))</f>
        <v>Animalia</v>
      </c>
      <c r="M1988" t="str">
        <f>IF($I1988="","",_xlfn.LET(_xlpm.x,VLOOKUP($I1988,'taxon-match_2026-08-31'!$A$2:$N$122,8,FALSE),IF(_xlpm.x=0,"",_xlpm.x)))</f>
        <v>Arthropoda</v>
      </c>
      <c r="N1988" t="str">
        <f>IF($I1988="","",_xlfn.LET(_xlpm.x,VLOOKUP($I1988,'taxon-match_2026-08-31'!$A$2:$N$122,9,FALSE),IF(_xlpm.x=0,"",_xlpm.x)))</f>
        <v>Malacostraca</v>
      </c>
      <c r="O1988" t="str">
        <f>IF($I1988="","",_xlfn.LET(_xlpm.x,VLOOKUP($I1988,'taxon-match_2026-08-31'!$A$2:$N$122,10,FALSE),IF(_xlpm.x=0,"",_xlpm.x)))</f>
        <v>Isopoda</v>
      </c>
      <c r="P1988" t="str">
        <f>IF($I1988="","",_xlfn.LET(_xlpm.x,VLOOKUP($I1988,'taxon-match_2026-08-31'!$A$2:$N$122,11,FALSE),IF(_xlpm.x=0,"",_xlpm.x)))</f>
        <v>Chaetiliidae</v>
      </c>
      <c r="Q1988" t="str">
        <f>IF($I1988="","",_xlfn.LET(_xlpm.x,VLOOKUP($I1988,'taxon-match_2026-08-31'!$A$2:$N$122,12,FALSE),IF(_xlpm.x=0,"",_xlpm.x)))</f>
        <v>Glyptonotus</v>
      </c>
      <c r="R1988" t="str">
        <f>IF($I1988="","",_xlfn.LET(_xlpm.x,VLOOKUP($I1988,'taxon-match_2026-08-31'!$A$2:$N$122,14,FALSE),IF(_xlpm.x=0,"",_xlpm.x)))</f>
        <v>antarcticus</v>
      </c>
      <c r="S1988" s="2" t="s">
        <v>2609</v>
      </c>
      <c r="T1988" s="69" t="s">
        <v>62</v>
      </c>
      <c r="U1988" s="69" t="s">
        <v>60</v>
      </c>
      <c r="X1988" t="str">
        <f>IF(T1988="","",_xlfn.LET(_xlpm.x,VLOOKUP(T1988,'Drop-down_menus'!$F$2:$G$16,2,FALSE),IF(_xlpm.x=0,"",_xlpm.x)))</f>
        <v>https://orcid.org/0000-0003-3696-4445</v>
      </c>
      <c r="Y1988" t="str">
        <f>IF(U1988="","",_xlfn.LET(_xlpm.x,VLOOKUP(U1988,'Drop-down_menus'!$F$2:$G$16,2,FALSE),IF(_xlpm.x=0,"",_xlpm.x)))</f>
        <v>https://orcid.org/0000-0002-9708-1761</v>
      </c>
      <c r="Z1988" t="str">
        <f>IF(V1988="","",_xlfn.LET(_xlpm.x,VLOOKUP(V1988,'Drop-down_menus'!$F$2:$G$16,2,FALSE),IF(_xlpm.x=0,"",_xlpm.x)))</f>
        <v/>
      </c>
      <c r="AA1988" t="str">
        <f>IF(W1988="","",_xlfn.LET(_xlpm.x,VLOOKUP(W1988,'Drop-down_menus'!$F$2:$G$16,2,FALSE),IF(_xlpm.x=0,"",_xlpm.x)))</f>
        <v/>
      </c>
      <c r="AB1988" t="s">
        <v>866</v>
      </c>
      <c r="AE1988" t="s">
        <v>867</v>
      </c>
    </row>
    <row r="1989" spans="1:31" ht="15" x14ac:dyDescent="0.2">
      <c r="A1989" s="2" t="s">
        <v>282</v>
      </c>
      <c r="B1989">
        <v>2468</v>
      </c>
      <c r="C1989">
        <v>1056</v>
      </c>
      <c r="D1989" s="69" t="s">
        <v>700</v>
      </c>
      <c r="F1989" s="70" t="s">
        <v>832</v>
      </c>
      <c r="G1989" s="69">
        <v>1</v>
      </c>
      <c r="H1989" s="70" t="s">
        <v>832</v>
      </c>
      <c r="I1989" t="s">
        <v>832</v>
      </c>
      <c r="J1989" t="str">
        <f>IF($I1989="","",_xlfn.LET(_xlpm.x,VLOOKUP($I1989,'taxon-match_2026-08-31'!$A$2:$N$122,6,FALSE),IF(_xlpm.x=0,"",_xlpm.x)))</f>
        <v>Eights, 1852</v>
      </c>
      <c r="K1989" t="str">
        <f>IF($I1989="","",_xlfn.LET(_xlpm.x,VLOOKUP($I1989,'taxon-match_2026-08-31'!$A$2:$N$122,4,FALSE),IF(_xlpm.x=0,"",_xlpm.x)))</f>
        <v>urn:lsid:marinespecies.org:taxname:174803</v>
      </c>
      <c r="L1989" t="str">
        <f>IF($I1989="","",_xlfn.LET(_xlpm.x,VLOOKUP($I1989,'taxon-match_2026-08-31'!$A$2:$N$122,7,FALSE),IF(_xlpm.x=0,"",_xlpm.x)))</f>
        <v>Animalia</v>
      </c>
      <c r="M1989" t="str">
        <f>IF($I1989="","",_xlfn.LET(_xlpm.x,VLOOKUP($I1989,'taxon-match_2026-08-31'!$A$2:$N$122,8,FALSE),IF(_xlpm.x=0,"",_xlpm.x)))</f>
        <v>Arthropoda</v>
      </c>
      <c r="N1989" t="str">
        <f>IF($I1989="","",_xlfn.LET(_xlpm.x,VLOOKUP($I1989,'taxon-match_2026-08-31'!$A$2:$N$122,9,FALSE),IF(_xlpm.x=0,"",_xlpm.x)))</f>
        <v>Malacostraca</v>
      </c>
      <c r="O1989" t="str">
        <f>IF($I1989="","",_xlfn.LET(_xlpm.x,VLOOKUP($I1989,'taxon-match_2026-08-31'!$A$2:$N$122,10,FALSE),IF(_xlpm.x=0,"",_xlpm.x)))</f>
        <v>Isopoda</v>
      </c>
      <c r="P1989" t="str">
        <f>IF($I1989="","",_xlfn.LET(_xlpm.x,VLOOKUP($I1989,'taxon-match_2026-08-31'!$A$2:$N$122,11,FALSE),IF(_xlpm.x=0,"",_xlpm.x)))</f>
        <v>Chaetiliidae</v>
      </c>
      <c r="Q1989" t="str">
        <f>IF($I1989="","",_xlfn.LET(_xlpm.x,VLOOKUP($I1989,'taxon-match_2026-08-31'!$A$2:$N$122,12,FALSE),IF(_xlpm.x=0,"",_xlpm.x)))</f>
        <v>Glyptonotus</v>
      </c>
      <c r="R1989" t="str">
        <f>IF($I1989="","",_xlfn.LET(_xlpm.x,VLOOKUP($I1989,'taxon-match_2026-08-31'!$A$2:$N$122,14,FALSE),IF(_xlpm.x=0,"",_xlpm.x)))</f>
        <v>antarcticus</v>
      </c>
      <c r="S1989" s="2" t="s">
        <v>2609</v>
      </c>
      <c r="T1989" s="69" t="s">
        <v>62</v>
      </c>
      <c r="U1989" s="69" t="s">
        <v>60</v>
      </c>
      <c r="X1989" t="str">
        <f>IF(T1989="","",_xlfn.LET(_xlpm.x,VLOOKUP(T1989,'Drop-down_menus'!$F$2:$G$16,2,FALSE),IF(_xlpm.x=0,"",_xlpm.x)))</f>
        <v>https://orcid.org/0000-0003-3696-4445</v>
      </c>
      <c r="Y1989" t="str">
        <f>IF(U1989="","",_xlfn.LET(_xlpm.x,VLOOKUP(U1989,'Drop-down_menus'!$F$2:$G$16,2,FALSE),IF(_xlpm.x=0,"",_xlpm.x)))</f>
        <v>https://orcid.org/0000-0002-9708-1761</v>
      </c>
      <c r="Z1989" t="str">
        <f>IF(V1989="","",_xlfn.LET(_xlpm.x,VLOOKUP(V1989,'Drop-down_menus'!$F$2:$G$16,2,FALSE),IF(_xlpm.x=0,"",_xlpm.x)))</f>
        <v/>
      </c>
      <c r="AA1989" t="str">
        <f>IF(W1989="","",_xlfn.LET(_xlpm.x,VLOOKUP(W1989,'Drop-down_menus'!$F$2:$G$16,2,FALSE),IF(_xlpm.x=0,"",_xlpm.x)))</f>
        <v/>
      </c>
      <c r="AB1989" t="s">
        <v>866</v>
      </c>
      <c r="AE1989" t="s">
        <v>867</v>
      </c>
    </row>
    <row r="1990" spans="1:31" ht="15" x14ac:dyDescent="0.2">
      <c r="A1990" s="2" t="s">
        <v>298</v>
      </c>
      <c r="B1990">
        <v>2783</v>
      </c>
      <c r="C1990">
        <v>1057</v>
      </c>
      <c r="D1990" s="69" t="s">
        <v>700</v>
      </c>
      <c r="F1990" s="70" t="s">
        <v>832</v>
      </c>
      <c r="G1990" s="69">
        <v>1</v>
      </c>
      <c r="H1990" s="70" t="s">
        <v>832</v>
      </c>
      <c r="I1990" t="s">
        <v>832</v>
      </c>
      <c r="J1990" t="str">
        <f>IF($I1990="","",_xlfn.LET(_xlpm.x,VLOOKUP($I1990,'taxon-match_2026-08-31'!$A$2:$N$122,6,FALSE),IF(_xlpm.x=0,"",_xlpm.x)))</f>
        <v>Eights, 1852</v>
      </c>
      <c r="K1990" t="str">
        <f>IF($I1990="","",_xlfn.LET(_xlpm.x,VLOOKUP($I1990,'taxon-match_2026-08-31'!$A$2:$N$122,4,FALSE),IF(_xlpm.x=0,"",_xlpm.x)))</f>
        <v>urn:lsid:marinespecies.org:taxname:174803</v>
      </c>
      <c r="L1990" t="str">
        <f>IF($I1990="","",_xlfn.LET(_xlpm.x,VLOOKUP($I1990,'taxon-match_2026-08-31'!$A$2:$N$122,7,FALSE),IF(_xlpm.x=0,"",_xlpm.x)))</f>
        <v>Animalia</v>
      </c>
      <c r="M1990" t="str">
        <f>IF($I1990="","",_xlfn.LET(_xlpm.x,VLOOKUP($I1990,'taxon-match_2026-08-31'!$A$2:$N$122,8,FALSE),IF(_xlpm.x=0,"",_xlpm.x)))</f>
        <v>Arthropoda</v>
      </c>
      <c r="N1990" t="str">
        <f>IF($I1990="","",_xlfn.LET(_xlpm.x,VLOOKUP($I1990,'taxon-match_2026-08-31'!$A$2:$N$122,9,FALSE),IF(_xlpm.x=0,"",_xlpm.x)))</f>
        <v>Malacostraca</v>
      </c>
      <c r="O1990" t="str">
        <f>IF($I1990="","",_xlfn.LET(_xlpm.x,VLOOKUP($I1990,'taxon-match_2026-08-31'!$A$2:$N$122,10,FALSE),IF(_xlpm.x=0,"",_xlpm.x)))</f>
        <v>Isopoda</v>
      </c>
      <c r="P1990" t="str">
        <f>IF($I1990="","",_xlfn.LET(_xlpm.x,VLOOKUP($I1990,'taxon-match_2026-08-31'!$A$2:$N$122,11,FALSE),IF(_xlpm.x=0,"",_xlpm.x)))</f>
        <v>Chaetiliidae</v>
      </c>
      <c r="Q1990" t="str">
        <f>IF($I1990="","",_xlfn.LET(_xlpm.x,VLOOKUP($I1990,'taxon-match_2026-08-31'!$A$2:$N$122,12,FALSE),IF(_xlpm.x=0,"",_xlpm.x)))</f>
        <v>Glyptonotus</v>
      </c>
      <c r="R1990" t="str">
        <f>IF($I1990="","",_xlfn.LET(_xlpm.x,VLOOKUP($I1990,'taxon-match_2026-08-31'!$A$2:$N$122,14,FALSE),IF(_xlpm.x=0,"",_xlpm.x)))</f>
        <v>antarcticus</v>
      </c>
      <c r="S1990" s="2" t="s">
        <v>2609</v>
      </c>
      <c r="T1990" s="69" t="s">
        <v>62</v>
      </c>
      <c r="U1990" s="69" t="s">
        <v>60</v>
      </c>
      <c r="X1990" t="str">
        <f>IF(T1990="","",_xlfn.LET(_xlpm.x,VLOOKUP(T1990,'Drop-down_menus'!$F$2:$G$16,2,FALSE),IF(_xlpm.x=0,"",_xlpm.x)))</f>
        <v>https://orcid.org/0000-0003-3696-4445</v>
      </c>
      <c r="Y1990" t="str">
        <f>IF(U1990="","",_xlfn.LET(_xlpm.x,VLOOKUP(U1990,'Drop-down_menus'!$F$2:$G$16,2,FALSE),IF(_xlpm.x=0,"",_xlpm.x)))</f>
        <v>https://orcid.org/0000-0002-9708-1761</v>
      </c>
      <c r="Z1990" t="str">
        <f>IF(V1990="","",_xlfn.LET(_xlpm.x,VLOOKUP(V1990,'Drop-down_menus'!$F$2:$G$16,2,FALSE),IF(_xlpm.x=0,"",_xlpm.x)))</f>
        <v/>
      </c>
      <c r="AA1990" t="str">
        <f>IF(W1990="","",_xlfn.LET(_xlpm.x,VLOOKUP(W1990,'Drop-down_menus'!$F$2:$G$16,2,FALSE),IF(_xlpm.x=0,"",_xlpm.x)))</f>
        <v/>
      </c>
      <c r="AB1990" t="s">
        <v>866</v>
      </c>
      <c r="AE1990" t="s">
        <v>867</v>
      </c>
    </row>
    <row r="1991" spans="1:31" ht="15" x14ac:dyDescent="0.2">
      <c r="A1991" s="2" t="s">
        <v>298</v>
      </c>
      <c r="B1991">
        <v>2784</v>
      </c>
      <c r="C1991">
        <v>1058</v>
      </c>
      <c r="D1991" s="69" t="s">
        <v>700</v>
      </c>
      <c r="F1991" s="70" t="s">
        <v>832</v>
      </c>
      <c r="G1991" s="69">
        <v>1</v>
      </c>
      <c r="H1991" s="70" t="s">
        <v>832</v>
      </c>
      <c r="I1991" t="s">
        <v>832</v>
      </c>
      <c r="J1991" t="str">
        <f>IF($I1991="","",_xlfn.LET(_xlpm.x,VLOOKUP($I1991,'taxon-match_2026-08-31'!$A$2:$N$122,6,FALSE),IF(_xlpm.x=0,"",_xlpm.x)))</f>
        <v>Eights, 1852</v>
      </c>
      <c r="K1991" t="str">
        <f>IF($I1991="","",_xlfn.LET(_xlpm.x,VLOOKUP($I1991,'taxon-match_2026-08-31'!$A$2:$N$122,4,FALSE),IF(_xlpm.x=0,"",_xlpm.x)))</f>
        <v>urn:lsid:marinespecies.org:taxname:174803</v>
      </c>
      <c r="L1991" t="str">
        <f>IF($I1991="","",_xlfn.LET(_xlpm.x,VLOOKUP($I1991,'taxon-match_2026-08-31'!$A$2:$N$122,7,FALSE),IF(_xlpm.x=0,"",_xlpm.x)))</f>
        <v>Animalia</v>
      </c>
      <c r="M1991" t="str">
        <f>IF($I1991="","",_xlfn.LET(_xlpm.x,VLOOKUP($I1991,'taxon-match_2026-08-31'!$A$2:$N$122,8,FALSE),IF(_xlpm.x=0,"",_xlpm.x)))</f>
        <v>Arthropoda</v>
      </c>
      <c r="N1991" t="str">
        <f>IF($I1991="","",_xlfn.LET(_xlpm.x,VLOOKUP($I1991,'taxon-match_2026-08-31'!$A$2:$N$122,9,FALSE),IF(_xlpm.x=0,"",_xlpm.x)))</f>
        <v>Malacostraca</v>
      </c>
      <c r="O1991" t="str">
        <f>IF($I1991="","",_xlfn.LET(_xlpm.x,VLOOKUP($I1991,'taxon-match_2026-08-31'!$A$2:$N$122,10,FALSE),IF(_xlpm.x=0,"",_xlpm.x)))</f>
        <v>Isopoda</v>
      </c>
      <c r="P1991" t="str">
        <f>IF($I1991="","",_xlfn.LET(_xlpm.x,VLOOKUP($I1991,'taxon-match_2026-08-31'!$A$2:$N$122,11,FALSE),IF(_xlpm.x=0,"",_xlpm.x)))</f>
        <v>Chaetiliidae</v>
      </c>
      <c r="Q1991" t="str">
        <f>IF($I1991="","",_xlfn.LET(_xlpm.x,VLOOKUP($I1991,'taxon-match_2026-08-31'!$A$2:$N$122,12,FALSE),IF(_xlpm.x=0,"",_xlpm.x)))</f>
        <v>Glyptonotus</v>
      </c>
      <c r="R1991" t="str">
        <f>IF($I1991="","",_xlfn.LET(_xlpm.x,VLOOKUP($I1991,'taxon-match_2026-08-31'!$A$2:$N$122,14,FALSE),IF(_xlpm.x=0,"",_xlpm.x)))</f>
        <v>antarcticus</v>
      </c>
      <c r="S1991" s="2" t="s">
        <v>2609</v>
      </c>
      <c r="T1991" s="69" t="s">
        <v>62</v>
      </c>
      <c r="U1991" s="69" t="s">
        <v>60</v>
      </c>
      <c r="X1991" t="str">
        <f>IF(T1991="","",_xlfn.LET(_xlpm.x,VLOOKUP(T1991,'Drop-down_menus'!$F$2:$G$16,2,FALSE),IF(_xlpm.x=0,"",_xlpm.x)))</f>
        <v>https://orcid.org/0000-0003-3696-4445</v>
      </c>
      <c r="Y1991" t="str">
        <f>IF(U1991="","",_xlfn.LET(_xlpm.x,VLOOKUP(U1991,'Drop-down_menus'!$F$2:$G$16,2,FALSE),IF(_xlpm.x=0,"",_xlpm.x)))</f>
        <v>https://orcid.org/0000-0002-9708-1761</v>
      </c>
      <c r="Z1991" t="str">
        <f>IF(V1991="","",_xlfn.LET(_xlpm.x,VLOOKUP(V1991,'Drop-down_menus'!$F$2:$G$16,2,FALSE),IF(_xlpm.x=0,"",_xlpm.x)))</f>
        <v/>
      </c>
      <c r="AA1991" t="str">
        <f>IF(W1991="","",_xlfn.LET(_xlpm.x,VLOOKUP(W1991,'Drop-down_menus'!$F$2:$G$16,2,FALSE),IF(_xlpm.x=0,"",_xlpm.x)))</f>
        <v/>
      </c>
      <c r="AB1991" t="s">
        <v>866</v>
      </c>
      <c r="AE1991" t="s">
        <v>867</v>
      </c>
    </row>
    <row r="1992" spans="1:31" ht="15" x14ac:dyDescent="0.2">
      <c r="A1992" s="2" t="s">
        <v>298</v>
      </c>
      <c r="B1992">
        <v>2794</v>
      </c>
      <c r="C1992">
        <v>1059</v>
      </c>
      <c r="D1992" s="69" t="s">
        <v>700</v>
      </c>
      <c r="F1992" s="70" t="s">
        <v>832</v>
      </c>
      <c r="G1992" s="69">
        <v>1</v>
      </c>
      <c r="H1992" s="70" t="s">
        <v>832</v>
      </c>
      <c r="I1992" t="s">
        <v>832</v>
      </c>
      <c r="J1992" t="str">
        <f>IF($I1992="","",_xlfn.LET(_xlpm.x,VLOOKUP($I1992,'taxon-match_2026-08-31'!$A$2:$N$122,6,FALSE),IF(_xlpm.x=0,"",_xlpm.x)))</f>
        <v>Eights, 1852</v>
      </c>
      <c r="K1992" t="str">
        <f>IF($I1992="","",_xlfn.LET(_xlpm.x,VLOOKUP($I1992,'taxon-match_2026-08-31'!$A$2:$N$122,4,FALSE),IF(_xlpm.x=0,"",_xlpm.x)))</f>
        <v>urn:lsid:marinespecies.org:taxname:174803</v>
      </c>
      <c r="L1992" t="str">
        <f>IF($I1992="","",_xlfn.LET(_xlpm.x,VLOOKUP($I1992,'taxon-match_2026-08-31'!$A$2:$N$122,7,FALSE),IF(_xlpm.x=0,"",_xlpm.x)))</f>
        <v>Animalia</v>
      </c>
      <c r="M1992" t="str">
        <f>IF($I1992="","",_xlfn.LET(_xlpm.x,VLOOKUP($I1992,'taxon-match_2026-08-31'!$A$2:$N$122,8,FALSE),IF(_xlpm.x=0,"",_xlpm.x)))</f>
        <v>Arthropoda</v>
      </c>
      <c r="N1992" t="str">
        <f>IF($I1992="","",_xlfn.LET(_xlpm.x,VLOOKUP($I1992,'taxon-match_2026-08-31'!$A$2:$N$122,9,FALSE),IF(_xlpm.x=0,"",_xlpm.x)))</f>
        <v>Malacostraca</v>
      </c>
      <c r="O1992" t="str">
        <f>IF($I1992="","",_xlfn.LET(_xlpm.x,VLOOKUP($I1992,'taxon-match_2026-08-31'!$A$2:$N$122,10,FALSE),IF(_xlpm.x=0,"",_xlpm.x)))</f>
        <v>Isopoda</v>
      </c>
      <c r="P1992" t="str">
        <f>IF($I1992="","",_xlfn.LET(_xlpm.x,VLOOKUP($I1992,'taxon-match_2026-08-31'!$A$2:$N$122,11,FALSE),IF(_xlpm.x=0,"",_xlpm.x)))</f>
        <v>Chaetiliidae</v>
      </c>
      <c r="Q1992" t="str">
        <f>IF($I1992="","",_xlfn.LET(_xlpm.x,VLOOKUP($I1992,'taxon-match_2026-08-31'!$A$2:$N$122,12,FALSE),IF(_xlpm.x=0,"",_xlpm.x)))</f>
        <v>Glyptonotus</v>
      </c>
      <c r="R1992" t="str">
        <f>IF($I1992="","",_xlfn.LET(_xlpm.x,VLOOKUP($I1992,'taxon-match_2026-08-31'!$A$2:$N$122,14,FALSE),IF(_xlpm.x=0,"",_xlpm.x)))</f>
        <v>antarcticus</v>
      </c>
      <c r="S1992" s="2" t="s">
        <v>2609</v>
      </c>
      <c r="T1992" s="69" t="s">
        <v>62</v>
      </c>
      <c r="U1992" s="69" t="s">
        <v>60</v>
      </c>
      <c r="X1992" t="str">
        <f>IF(T1992="","",_xlfn.LET(_xlpm.x,VLOOKUP(T1992,'Drop-down_menus'!$F$2:$G$16,2,FALSE),IF(_xlpm.x=0,"",_xlpm.x)))</f>
        <v>https://orcid.org/0000-0003-3696-4445</v>
      </c>
      <c r="Y1992" t="str">
        <f>IF(U1992="","",_xlfn.LET(_xlpm.x,VLOOKUP(U1992,'Drop-down_menus'!$F$2:$G$16,2,FALSE),IF(_xlpm.x=0,"",_xlpm.x)))</f>
        <v>https://orcid.org/0000-0002-9708-1761</v>
      </c>
      <c r="Z1992" t="str">
        <f>IF(V1992="","",_xlfn.LET(_xlpm.x,VLOOKUP(V1992,'Drop-down_menus'!$F$2:$G$16,2,FALSE),IF(_xlpm.x=0,"",_xlpm.x)))</f>
        <v/>
      </c>
      <c r="AA1992" t="str">
        <f>IF(W1992="","",_xlfn.LET(_xlpm.x,VLOOKUP(W1992,'Drop-down_menus'!$F$2:$G$16,2,FALSE),IF(_xlpm.x=0,"",_xlpm.x)))</f>
        <v/>
      </c>
      <c r="AB1992" t="s">
        <v>866</v>
      </c>
      <c r="AE1992" t="s">
        <v>867</v>
      </c>
    </row>
    <row r="1993" spans="1:31" ht="15" x14ac:dyDescent="0.2">
      <c r="A1993" s="2" t="s">
        <v>328</v>
      </c>
      <c r="B1993">
        <v>3216</v>
      </c>
      <c r="C1993">
        <v>1127</v>
      </c>
      <c r="D1993" s="69" t="s">
        <v>700</v>
      </c>
      <c r="F1993" s="70" t="s">
        <v>832</v>
      </c>
      <c r="G1993" s="69">
        <v>1</v>
      </c>
      <c r="H1993" s="70" t="s">
        <v>832</v>
      </c>
      <c r="I1993" t="s">
        <v>832</v>
      </c>
      <c r="J1993" t="str">
        <f>IF($I1993="","",_xlfn.LET(_xlpm.x,VLOOKUP($I1993,'taxon-match_2026-08-31'!$A$2:$N$122,6,FALSE),IF(_xlpm.x=0,"",_xlpm.x)))</f>
        <v>Eights, 1852</v>
      </c>
      <c r="K1993" t="str">
        <f>IF($I1993="","",_xlfn.LET(_xlpm.x,VLOOKUP($I1993,'taxon-match_2026-08-31'!$A$2:$N$122,4,FALSE),IF(_xlpm.x=0,"",_xlpm.x)))</f>
        <v>urn:lsid:marinespecies.org:taxname:174803</v>
      </c>
      <c r="L1993" t="str">
        <f>IF($I1993="","",_xlfn.LET(_xlpm.x,VLOOKUP($I1993,'taxon-match_2026-08-31'!$A$2:$N$122,7,FALSE),IF(_xlpm.x=0,"",_xlpm.x)))</f>
        <v>Animalia</v>
      </c>
      <c r="M1993" t="str">
        <f>IF($I1993="","",_xlfn.LET(_xlpm.x,VLOOKUP($I1993,'taxon-match_2026-08-31'!$A$2:$N$122,8,FALSE),IF(_xlpm.x=0,"",_xlpm.x)))</f>
        <v>Arthropoda</v>
      </c>
      <c r="N1993" t="str">
        <f>IF($I1993="","",_xlfn.LET(_xlpm.x,VLOOKUP($I1993,'taxon-match_2026-08-31'!$A$2:$N$122,9,FALSE),IF(_xlpm.x=0,"",_xlpm.x)))</f>
        <v>Malacostraca</v>
      </c>
      <c r="O1993" t="str">
        <f>IF($I1993="","",_xlfn.LET(_xlpm.x,VLOOKUP($I1993,'taxon-match_2026-08-31'!$A$2:$N$122,10,FALSE),IF(_xlpm.x=0,"",_xlpm.x)))</f>
        <v>Isopoda</v>
      </c>
      <c r="P1993" t="str">
        <f>IF($I1993="","",_xlfn.LET(_xlpm.x,VLOOKUP($I1993,'taxon-match_2026-08-31'!$A$2:$N$122,11,FALSE),IF(_xlpm.x=0,"",_xlpm.x)))</f>
        <v>Chaetiliidae</v>
      </c>
      <c r="Q1993" t="str">
        <f>IF($I1993="","",_xlfn.LET(_xlpm.x,VLOOKUP($I1993,'taxon-match_2026-08-31'!$A$2:$N$122,12,FALSE),IF(_xlpm.x=0,"",_xlpm.x)))</f>
        <v>Glyptonotus</v>
      </c>
      <c r="R1993" t="str">
        <f>IF($I1993="","",_xlfn.LET(_xlpm.x,VLOOKUP($I1993,'taxon-match_2026-08-31'!$A$2:$N$122,14,FALSE),IF(_xlpm.x=0,"",_xlpm.x)))</f>
        <v>antarcticus</v>
      </c>
      <c r="S1993" s="2" t="s">
        <v>2609</v>
      </c>
      <c r="T1993" s="69" t="s">
        <v>62</v>
      </c>
      <c r="U1993" s="69" t="s">
        <v>60</v>
      </c>
      <c r="X1993" t="str">
        <f>IF(T1993="","",_xlfn.LET(_xlpm.x,VLOOKUP(T1993,'Drop-down_menus'!$F$2:$G$16,2,FALSE),IF(_xlpm.x=0,"",_xlpm.x)))</f>
        <v>https://orcid.org/0000-0003-3696-4445</v>
      </c>
      <c r="Y1993" t="str">
        <f>IF(U1993="","",_xlfn.LET(_xlpm.x,VLOOKUP(U1993,'Drop-down_menus'!$F$2:$G$16,2,FALSE),IF(_xlpm.x=0,"",_xlpm.x)))</f>
        <v>https://orcid.org/0000-0002-9708-1761</v>
      </c>
      <c r="Z1993" t="str">
        <f>IF(V1993="","",_xlfn.LET(_xlpm.x,VLOOKUP(V1993,'Drop-down_menus'!$F$2:$G$16,2,FALSE),IF(_xlpm.x=0,"",_xlpm.x)))</f>
        <v/>
      </c>
      <c r="AA1993" t="str">
        <f>IF(W1993="","",_xlfn.LET(_xlpm.x,VLOOKUP(W1993,'Drop-down_menus'!$F$2:$G$16,2,FALSE),IF(_xlpm.x=0,"",_xlpm.x)))</f>
        <v/>
      </c>
      <c r="AB1993" t="s">
        <v>866</v>
      </c>
      <c r="AE1993" t="s">
        <v>867</v>
      </c>
    </row>
    <row r="1994" spans="1:31" ht="15" x14ac:dyDescent="0.2">
      <c r="A1994" s="2" t="s">
        <v>328</v>
      </c>
      <c r="B1994">
        <v>3217</v>
      </c>
      <c r="C1994">
        <v>1048</v>
      </c>
      <c r="D1994" s="69" t="s">
        <v>700</v>
      </c>
      <c r="F1994" s="70" t="s">
        <v>832</v>
      </c>
      <c r="G1994" s="69">
        <v>1</v>
      </c>
      <c r="H1994" s="70" t="s">
        <v>832</v>
      </c>
      <c r="I1994" t="s">
        <v>832</v>
      </c>
      <c r="J1994" t="str">
        <f>IF($I1994="","",_xlfn.LET(_xlpm.x,VLOOKUP($I1994,'taxon-match_2026-08-31'!$A$2:$N$122,6,FALSE),IF(_xlpm.x=0,"",_xlpm.x)))</f>
        <v>Eights, 1852</v>
      </c>
      <c r="K1994" t="str">
        <f>IF($I1994="","",_xlfn.LET(_xlpm.x,VLOOKUP($I1994,'taxon-match_2026-08-31'!$A$2:$N$122,4,FALSE),IF(_xlpm.x=0,"",_xlpm.x)))</f>
        <v>urn:lsid:marinespecies.org:taxname:174803</v>
      </c>
      <c r="L1994" t="str">
        <f>IF($I1994="","",_xlfn.LET(_xlpm.x,VLOOKUP($I1994,'taxon-match_2026-08-31'!$A$2:$N$122,7,FALSE),IF(_xlpm.x=0,"",_xlpm.x)))</f>
        <v>Animalia</v>
      </c>
      <c r="M1994" t="str">
        <f>IF($I1994="","",_xlfn.LET(_xlpm.x,VLOOKUP($I1994,'taxon-match_2026-08-31'!$A$2:$N$122,8,FALSE),IF(_xlpm.x=0,"",_xlpm.x)))</f>
        <v>Arthropoda</v>
      </c>
      <c r="N1994" t="str">
        <f>IF($I1994="","",_xlfn.LET(_xlpm.x,VLOOKUP($I1994,'taxon-match_2026-08-31'!$A$2:$N$122,9,FALSE),IF(_xlpm.x=0,"",_xlpm.x)))</f>
        <v>Malacostraca</v>
      </c>
      <c r="O1994" t="str">
        <f>IF($I1994="","",_xlfn.LET(_xlpm.x,VLOOKUP($I1994,'taxon-match_2026-08-31'!$A$2:$N$122,10,FALSE),IF(_xlpm.x=0,"",_xlpm.x)))</f>
        <v>Isopoda</v>
      </c>
      <c r="P1994" t="str">
        <f>IF($I1994="","",_xlfn.LET(_xlpm.x,VLOOKUP($I1994,'taxon-match_2026-08-31'!$A$2:$N$122,11,FALSE),IF(_xlpm.x=0,"",_xlpm.x)))</f>
        <v>Chaetiliidae</v>
      </c>
      <c r="Q1994" t="str">
        <f>IF($I1994="","",_xlfn.LET(_xlpm.x,VLOOKUP($I1994,'taxon-match_2026-08-31'!$A$2:$N$122,12,FALSE),IF(_xlpm.x=0,"",_xlpm.x)))</f>
        <v>Glyptonotus</v>
      </c>
      <c r="R1994" t="str">
        <f>IF($I1994="","",_xlfn.LET(_xlpm.x,VLOOKUP($I1994,'taxon-match_2026-08-31'!$A$2:$N$122,14,FALSE),IF(_xlpm.x=0,"",_xlpm.x)))</f>
        <v>antarcticus</v>
      </c>
      <c r="S1994" s="2" t="s">
        <v>2609</v>
      </c>
      <c r="T1994" s="69" t="s">
        <v>62</v>
      </c>
      <c r="U1994" s="69" t="s">
        <v>60</v>
      </c>
      <c r="X1994" t="str">
        <f>IF(T1994="","",_xlfn.LET(_xlpm.x,VLOOKUP(T1994,'Drop-down_menus'!$F$2:$G$16,2,FALSE),IF(_xlpm.x=0,"",_xlpm.x)))</f>
        <v>https://orcid.org/0000-0003-3696-4445</v>
      </c>
      <c r="Y1994" t="str">
        <f>IF(U1994="","",_xlfn.LET(_xlpm.x,VLOOKUP(U1994,'Drop-down_menus'!$F$2:$G$16,2,FALSE),IF(_xlpm.x=0,"",_xlpm.x)))</f>
        <v>https://orcid.org/0000-0002-9708-1761</v>
      </c>
      <c r="Z1994" t="str">
        <f>IF(V1994="","",_xlfn.LET(_xlpm.x,VLOOKUP(V1994,'Drop-down_menus'!$F$2:$G$16,2,FALSE),IF(_xlpm.x=0,"",_xlpm.x)))</f>
        <v/>
      </c>
      <c r="AA1994" t="str">
        <f>IF(W1994="","",_xlfn.LET(_xlpm.x,VLOOKUP(W1994,'Drop-down_menus'!$F$2:$G$16,2,FALSE),IF(_xlpm.x=0,"",_xlpm.x)))</f>
        <v/>
      </c>
      <c r="AB1994" t="s">
        <v>866</v>
      </c>
      <c r="AE1994" t="s">
        <v>867</v>
      </c>
    </row>
    <row r="1995" spans="1:31" ht="15" x14ac:dyDescent="0.2">
      <c r="A1995" s="2" t="s">
        <v>460</v>
      </c>
      <c r="B1995">
        <v>5158</v>
      </c>
      <c r="C1995">
        <v>1047</v>
      </c>
      <c r="D1995" s="69" t="s">
        <v>700</v>
      </c>
      <c r="F1995" s="70" t="s">
        <v>832</v>
      </c>
      <c r="G1995" s="69">
        <v>1</v>
      </c>
      <c r="H1995" s="70" t="s">
        <v>832</v>
      </c>
      <c r="I1995" t="s">
        <v>832</v>
      </c>
      <c r="J1995" t="str">
        <f>IF($I1995="","",_xlfn.LET(_xlpm.x,VLOOKUP($I1995,'taxon-match_2026-08-31'!$A$2:$N$122,6,FALSE),IF(_xlpm.x=0,"",_xlpm.x)))</f>
        <v>Eights, 1852</v>
      </c>
      <c r="K1995" t="str">
        <f>IF($I1995="","",_xlfn.LET(_xlpm.x,VLOOKUP($I1995,'taxon-match_2026-08-31'!$A$2:$N$122,4,FALSE),IF(_xlpm.x=0,"",_xlpm.x)))</f>
        <v>urn:lsid:marinespecies.org:taxname:174803</v>
      </c>
      <c r="L1995" t="str">
        <f>IF($I1995="","",_xlfn.LET(_xlpm.x,VLOOKUP($I1995,'taxon-match_2026-08-31'!$A$2:$N$122,7,FALSE),IF(_xlpm.x=0,"",_xlpm.x)))</f>
        <v>Animalia</v>
      </c>
      <c r="M1995" t="str">
        <f>IF($I1995="","",_xlfn.LET(_xlpm.x,VLOOKUP($I1995,'taxon-match_2026-08-31'!$A$2:$N$122,8,FALSE),IF(_xlpm.x=0,"",_xlpm.x)))</f>
        <v>Arthropoda</v>
      </c>
      <c r="N1995" t="str">
        <f>IF($I1995="","",_xlfn.LET(_xlpm.x,VLOOKUP($I1995,'taxon-match_2026-08-31'!$A$2:$N$122,9,FALSE),IF(_xlpm.x=0,"",_xlpm.x)))</f>
        <v>Malacostraca</v>
      </c>
      <c r="O1995" t="str">
        <f>IF($I1995="","",_xlfn.LET(_xlpm.x,VLOOKUP($I1995,'taxon-match_2026-08-31'!$A$2:$N$122,10,FALSE),IF(_xlpm.x=0,"",_xlpm.x)))</f>
        <v>Isopoda</v>
      </c>
      <c r="P1995" t="str">
        <f>IF($I1995="","",_xlfn.LET(_xlpm.x,VLOOKUP($I1995,'taxon-match_2026-08-31'!$A$2:$N$122,11,FALSE),IF(_xlpm.x=0,"",_xlpm.x)))</f>
        <v>Chaetiliidae</v>
      </c>
      <c r="Q1995" t="str">
        <f>IF($I1995="","",_xlfn.LET(_xlpm.x,VLOOKUP($I1995,'taxon-match_2026-08-31'!$A$2:$N$122,12,FALSE),IF(_xlpm.x=0,"",_xlpm.x)))</f>
        <v>Glyptonotus</v>
      </c>
      <c r="R1995" t="str">
        <f>IF($I1995="","",_xlfn.LET(_xlpm.x,VLOOKUP($I1995,'taxon-match_2026-08-31'!$A$2:$N$122,14,FALSE),IF(_xlpm.x=0,"",_xlpm.x)))</f>
        <v>antarcticus</v>
      </c>
      <c r="S1995" s="2" t="s">
        <v>2609</v>
      </c>
      <c r="T1995" s="69" t="s">
        <v>62</v>
      </c>
      <c r="U1995" s="69" t="s">
        <v>60</v>
      </c>
      <c r="X1995" t="str">
        <f>IF(T1995="","",_xlfn.LET(_xlpm.x,VLOOKUP(T1995,'Drop-down_menus'!$F$2:$G$16,2,FALSE),IF(_xlpm.x=0,"",_xlpm.x)))</f>
        <v>https://orcid.org/0000-0003-3696-4445</v>
      </c>
      <c r="Y1995" t="str">
        <f>IF(U1995="","",_xlfn.LET(_xlpm.x,VLOOKUP(U1995,'Drop-down_menus'!$F$2:$G$16,2,FALSE),IF(_xlpm.x=0,"",_xlpm.x)))</f>
        <v>https://orcid.org/0000-0002-9708-1761</v>
      </c>
      <c r="Z1995" t="str">
        <f>IF(V1995="","",_xlfn.LET(_xlpm.x,VLOOKUP(V1995,'Drop-down_menus'!$F$2:$G$16,2,FALSE),IF(_xlpm.x=0,"",_xlpm.x)))</f>
        <v/>
      </c>
      <c r="AA1995" t="str">
        <f>IF(W1995="","",_xlfn.LET(_xlpm.x,VLOOKUP(W1995,'Drop-down_menus'!$F$2:$G$16,2,FALSE),IF(_xlpm.x=0,"",_xlpm.x)))</f>
        <v/>
      </c>
      <c r="AB1995" t="s">
        <v>866</v>
      </c>
      <c r="AE1995" t="s">
        <v>867</v>
      </c>
    </row>
    <row r="1996" spans="1:31" ht="15" x14ac:dyDescent="0.2">
      <c r="A1996" s="2" t="s">
        <v>460</v>
      </c>
      <c r="B1996">
        <v>5159</v>
      </c>
      <c r="C1996">
        <v>1125</v>
      </c>
      <c r="D1996" s="69" t="s">
        <v>700</v>
      </c>
      <c r="F1996" s="70" t="s">
        <v>832</v>
      </c>
      <c r="G1996" s="69">
        <v>1</v>
      </c>
      <c r="H1996" s="70" t="s">
        <v>832</v>
      </c>
      <c r="I1996" t="s">
        <v>832</v>
      </c>
      <c r="J1996" t="str">
        <f>IF($I1996="","",_xlfn.LET(_xlpm.x,VLOOKUP($I1996,'taxon-match_2026-08-31'!$A$2:$N$122,6,FALSE),IF(_xlpm.x=0,"",_xlpm.x)))</f>
        <v>Eights, 1852</v>
      </c>
      <c r="K1996" t="str">
        <f>IF($I1996="","",_xlfn.LET(_xlpm.x,VLOOKUP($I1996,'taxon-match_2026-08-31'!$A$2:$N$122,4,FALSE),IF(_xlpm.x=0,"",_xlpm.x)))</f>
        <v>urn:lsid:marinespecies.org:taxname:174803</v>
      </c>
      <c r="L1996" t="str">
        <f>IF($I1996="","",_xlfn.LET(_xlpm.x,VLOOKUP($I1996,'taxon-match_2026-08-31'!$A$2:$N$122,7,FALSE),IF(_xlpm.x=0,"",_xlpm.x)))</f>
        <v>Animalia</v>
      </c>
      <c r="M1996" t="str">
        <f>IF($I1996="","",_xlfn.LET(_xlpm.x,VLOOKUP($I1996,'taxon-match_2026-08-31'!$A$2:$N$122,8,FALSE),IF(_xlpm.x=0,"",_xlpm.x)))</f>
        <v>Arthropoda</v>
      </c>
      <c r="N1996" t="str">
        <f>IF($I1996="","",_xlfn.LET(_xlpm.x,VLOOKUP($I1996,'taxon-match_2026-08-31'!$A$2:$N$122,9,FALSE),IF(_xlpm.x=0,"",_xlpm.x)))</f>
        <v>Malacostraca</v>
      </c>
      <c r="O1996" t="str">
        <f>IF($I1996="","",_xlfn.LET(_xlpm.x,VLOOKUP($I1996,'taxon-match_2026-08-31'!$A$2:$N$122,10,FALSE),IF(_xlpm.x=0,"",_xlpm.x)))</f>
        <v>Isopoda</v>
      </c>
      <c r="P1996" t="str">
        <f>IF($I1996="","",_xlfn.LET(_xlpm.x,VLOOKUP($I1996,'taxon-match_2026-08-31'!$A$2:$N$122,11,FALSE),IF(_xlpm.x=0,"",_xlpm.x)))</f>
        <v>Chaetiliidae</v>
      </c>
      <c r="Q1996" t="str">
        <f>IF($I1996="","",_xlfn.LET(_xlpm.x,VLOOKUP($I1996,'taxon-match_2026-08-31'!$A$2:$N$122,12,FALSE),IF(_xlpm.x=0,"",_xlpm.x)))</f>
        <v>Glyptonotus</v>
      </c>
      <c r="R1996" t="str">
        <f>IF($I1996="","",_xlfn.LET(_xlpm.x,VLOOKUP($I1996,'taxon-match_2026-08-31'!$A$2:$N$122,14,FALSE),IF(_xlpm.x=0,"",_xlpm.x)))</f>
        <v>antarcticus</v>
      </c>
      <c r="S1996" s="2" t="s">
        <v>2609</v>
      </c>
      <c r="T1996" s="69" t="s">
        <v>62</v>
      </c>
      <c r="U1996" s="69" t="s">
        <v>60</v>
      </c>
      <c r="X1996" t="str">
        <f>IF(T1996="","",_xlfn.LET(_xlpm.x,VLOOKUP(T1996,'Drop-down_menus'!$F$2:$G$16,2,FALSE),IF(_xlpm.x=0,"",_xlpm.x)))</f>
        <v>https://orcid.org/0000-0003-3696-4445</v>
      </c>
      <c r="Y1996" t="str">
        <f>IF(U1996="","",_xlfn.LET(_xlpm.x,VLOOKUP(U1996,'Drop-down_menus'!$F$2:$G$16,2,FALSE),IF(_xlpm.x=0,"",_xlpm.x)))</f>
        <v>https://orcid.org/0000-0002-9708-1761</v>
      </c>
      <c r="Z1996" t="str">
        <f>IF(V1996="","",_xlfn.LET(_xlpm.x,VLOOKUP(V1996,'Drop-down_menus'!$F$2:$G$16,2,FALSE),IF(_xlpm.x=0,"",_xlpm.x)))</f>
        <v/>
      </c>
      <c r="AA1996" t="str">
        <f>IF(W1996="","",_xlfn.LET(_xlpm.x,VLOOKUP(W1996,'Drop-down_menus'!$F$2:$G$16,2,FALSE),IF(_xlpm.x=0,"",_xlpm.x)))</f>
        <v/>
      </c>
      <c r="AB1996" t="s">
        <v>866</v>
      </c>
      <c r="AE1996" t="s">
        <v>867</v>
      </c>
    </row>
    <row r="1997" spans="1:31" ht="15" x14ac:dyDescent="0.2">
      <c r="A1997" s="2" t="s">
        <v>460</v>
      </c>
      <c r="B1997">
        <v>5168</v>
      </c>
      <c r="C1997">
        <v>1126</v>
      </c>
      <c r="D1997" s="69" t="s">
        <v>700</v>
      </c>
      <c r="F1997" s="70" t="s">
        <v>832</v>
      </c>
      <c r="G1997" s="69">
        <v>1</v>
      </c>
      <c r="H1997" s="70" t="s">
        <v>832</v>
      </c>
      <c r="I1997" t="s">
        <v>832</v>
      </c>
      <c r="J1997" t="str">
        <f>IF($I1997="","",_xlfn.LET(_xlpm.x,VLOOKUP($I1997,'taxon-match_2026-08-31'!$A$2:$N$122,6,FALSE),IF(_xlpm.x=0,"",_xlpm.x)))</f>
        <v>Eights, 1852</v>
      </c>
      <c r="K1997" t="str">
        <f>IF($I1997="","",_xlfn.LET(_xlpm.x,VLOOKUP($I1997,'taxon-match_2026-08-31'!$A$2:$N$122,4,FALSE),IF(_xlpm.x=0,"",_xlpm.x)))</f>
        <v>urn:lsid:marinespecies.org:taxname:174803</v>
      </c>
      <c r="L1997" t="str">
        <f>IF($I1997="","",_xlfn.LET(_xlpm.x,VLOOKUP($I1997,'taxon-match_2026-08-31'!$A$2:$N$122,7,FALSE),IF(_xlpm.x=0,"",_xlpm.x)))</f>
        <v>Animalia</v>
      </c>
      <c r="M1997" t="str">
        <f>IF($I1997="","",_xlfn.LET(_xlpm.x,VLOOKUP($I1997,'taxon-match_2026-08-31'!$A$2:$N$122,8,FALSE),IF(_xlpm.x=0,"",_xlpm.x)))</f>
        <v>Arthropoda</v>
      </c>
      <c r="N1997" t="str">
        <f>IF($I1997="","",_xlfn.LET(_xlpm.x,VLOOKUP($I1997,'taxon-match_2026-08-31'!$A$2:$N$122,9,FALSE),IF(_xlpm.x=0,"",_xlpm.x)))</f>
        <v>Malacostraca</v>
      </c>
      <c r="O1997" t="str">
        <f>IF($I1997="","",_xlfn.LET(_xlpm.x,VLOOKUP($I1997,'taxon-match_2026-08-31'!$A$2:$N$122,10,FALSE),IF(_xlpm.x=0,"",_xlpm.x)))</f>
        <v>Isopoda</v>
      </c>
      <c r="P1997" t="str">
        <f>IF($I1997="","",_xlfn.LET(_xlpm.x,VLOOKUP($I1997,'taxon-match_2026-08-31'!$A$2:$N$122,11,FALSE),IF(_xlpm.x=0,"",_xlpm.x)))</f>
        <v>Chaetiliidae</v>
      </c>
      <c r="Q1997" t="str">
        <f>IF($I1997="","",_xlfn.LET(_xlpm.x,VLOOKUP($I1997,'taxon-match_2026-08-31'!$A$2:$N$122,12,FALSE),IF(_xlpm.x=0,"",_xlpm.x)))</f>
        <v>Glyptonotus</v>
      </c>
      <c r="R1997" t="str">
        <f>IF($I1997="","",_xlfn.LET(_xlpm.x,VLOOKUP($I1997,'taxon-match_2026-08-31'!$A$2:$N$122,14,FALSE),IF(_xlpm.x=0,"",_xlpm.x)))</f>
        <v>antarcticus</v>
      </c>
      <c r="S1997" s="2" t="s">
        <v>2609</v>
      </c>
      <c r="T1997" s="69" t="s">
        <v>62</v>
      </c>
      <c r="U1997" s="69" t="s">
        <v>60</v>
      </c>
      <c r="X1997" t="str">
        <f>IF(T1997="","",_xlfn.LET(_xlpm.x,VLOOKUP(T1997,'Drop-down_menus'!$F$2:$G$16,2,FALSE),IF(_xlpm.x=0,"",_xlpm.x)))</f>
        <v>https://orcid.org/0000-0003-3696-4445</v>
      </c>
      <c r="Y1997" t="str">
        <f>IF(U1997="","",_xlfn.LET(_xlpm.x,VLOOKUP(U1997,'Drop-down_menus'!$F$2:$G$16,2,FALSE),IF(_xlpm.x=0,"",_xlpm.x)))</f>
        <v>https://orcid.org/0000-0002-9708-1761</v>
      </c>
      <c r="Z1997" t="str">
        <f>IF(V1997="","",_xlfn.LET(_xlpm.x,VLOOKUP(V1997,'Drop-down_menus'!$F$2:$G$16,2,FALSE),IF(_xlpm.x=0,"",_xlpm.x)))</f>
        <v/>
      </c>
      <c r="AA1997" t="str">
        <f>IF(W1997="","",_xlfn.LET(_xlpm.x,VLOOKUP(W1997,'Drop-down_menus'!$F$2:$G$16,2,FALSE),IF(_xlpm.x=0,"",_xlpm.x)))</f>
        <v/>
      </c>
      <c r="AB1997" t="s">
        <v>866</v>
      </c>
      <c r="AE1997" t="s">
        <v>867</v>
      </c>
    </row>
    <row r="1998" spans="1:31" ht="15" x14ac:dyDescent="0.2">
      <c r="A1998" s="2" t="s">
        <v>441</v>
      </c>
      <c r="B1998">
        <v>5388</v>
      </c>
      <c r="C1998">
        <v>1028</v>
      </c>
      <c r="D1998" s="69" t="s">
        <v>700</v>
      </c>
      <c r="F1998" s="70" t="s">
        <v>832</v>
      </c>
      <c r="G1998" s="70">
        <v>1</v>
      </c>
      <c r="H1998" s="70" t="s">
        <v>832</v>
      </c>
      <c r="I1998" t="s">
        <v>832</v>
      </c>
      <c r="J1998" t="str">
        <f>IF($I1998="","",_xlfn.LET(_xlpm.x,VLOOKUP($I1998,'taxon-match_2026-08-31'!$A$2:$N$122,6,FALSE),IF(_xlpm.x=0,"",_xlpm.x)))</f>
        <v>Eights, 1852</v>
      </c>
      <c r="K1998" t="str">
        <f>IF($I1998="","",_xlfn.LET(_xlpm.x,VLOOKUP($I1998,'taxon-match_2026-08-31'!$A$2:$N$122,4,FALSE),IF(_xlpm.x=0,"",_xlpm.x)))</f>
        <v>urn:lsid:marinespecies.org:taxname:174803</v>
      </c>
      <c r="L1998" t="str">
        <f>IF($I1998="","",_xlfn.LET(_xlpm.x,VLOOKUP($I1998,'taxon-match_2026-08-31'!$A$2:$N$122,7,FALSE),IF(_xlpm.x=0,"",_xlpm.x)))</f>
        <v>Animalia</v>
      </c>
      <c r="M1998" t="str">
        <f>IF($I1998="","",_xlfn.LET(_xlpm.x,VLOOKUP($I1998,'taxon-match_2026-08-31'!$A$2:$N$122,8,FALSE),IF(_xlpm.x=0,"",_xlpm.x)))</f>
        <v>Arthropoda</v>
      </c>
      <c r="N1998" t="str">
        <f>IF($I1998="","",_xlfn.LET(_xlpm.x,VLOOKUP($I1998,'taxon-match_2026-08-31'!$A$2:$N$122,9,FALSE),IF(_xlpm.x=0,"",_xlpm.x)))</f>
        <v>Malacostraca</v>
      </c>
      <c r="O1998" t="str">
        <f>IF($I1998="","",_xlfn.LET(_xlpm.x,VLOOKUP($I1998,'taxon-match_2026-08-31'!$A$2:$N$122,10,FALSE),IF(_xlpm.x=0,"",_xlpm.x)))</f>
        <v>Isopoda</v>
      </c>
      <c r="P1998" t="str">
        <f>IF($I1998="","",_xlfn.LET(_xlpm.x,VLOOKUP($I1998,'taxon-match_2026-08-31'!$A$2:$N$122,11,FALSE),IF(_xlpm.x=0,"",_xlpm.x)))</f>
        <v>Chaetiliidae</v>
      </c>
      <c r="Q1998" t="str">
        <f>IF($I1998="","",_xlfn.LET(_xlpm.x,VLOOKUP($I1998,'taxon-match_2026-08-31'!$A$2:$N$122,12,FALSE),IF(_xlpm.x=0,"",_xlpm.x)))</f>
        <v>Glyptonotus</v>
      </c>
      <c r="R1998" t="str">
        <f>IF($I1998="","",_xlfn.LET(_xlpm.x,VLOOKUP($I1998,'taxon-match_2026-08-31'!$A$2:$N$122,14,FALSE),IF(_xlpm.x=0,"",_xlpm.x)))</f>
        <v>antarcticus</v>
      </c>
      <c r="S1998" s="2" t="s">
        <v>2609</v>
      </c>
      <c r="T1998" s="69" t="s">
        <v>62</v>
      </c>
      <c r="U1998" s="69" t="s">
        <v>60</v>
      </c>
      <c r="X1998" t="str">
        <f>IF(T1998="","",_xlfn.LET(_xlpm.x,VLOOKUP(T1998,'Drop-down_menus'!$F$2:$G$16,2,FALSE),IF(_xlpm.x=0,"",_xlpm.x)))</f>
        <v>https://orcid.org/0000-0003-3696-4445</v>
      </c>
      <c r="Y1998" t="str">
        <f>IF(U1998="","",_xlfn.LET(_xlpm.x,VLOOKUP(U1998,'Drop-down_menus'!$F$2:$G$16,2,FALSE),IF(_xlpm.x=0,"",_xlpm.x)))</f>
        <v>https://orcid.org/0000-0002-9708-1761</v>
      </c>
      <c r="Z1998" t="str">
        <f>IF(V1998="","",_xlfn.LET(_xlpm.x,VLOOKUP(V1998,'Drop-down_menus'!$F$2:$G$16,2,FALSE),IF(_xlpm.x=0,"",_xlpm.x)))</f>
        <v/>
      </c>
      <c r="AA1998" t="str">
        <f>IF(W1998="","",_xlfn.LET(_xlpm.x,VLOOKUP(W1998,'Drop-down_menus'!$F$2:$G$16,2,FALSE),IF(_xlpm.x=0,"",_xlpm.x)))</f>
        <v/>
      </c>
      <c r="AB1998" t="s">
        <v>866</v>
      </c>
      <c r="AE1998" t="s">
        <v>867</v>
      </c>
    </row>
    <row r="1999" spans="1:31" ht="15" x14ac:dyDescent="0.2">
      <c r="A1999" s="2" t="s">
        <v>441</v>
      </c>
      <c r="B1999">
        <v>5398</v>
      </c>
      <c r="C1999">
        <v>1043</v>
      </c>
      <c r="D1999" s="69" t="s">
        <v>700</v>
      </c>
      <c r="F1999" s="70" t="s">
        <v>832</v>
      </c>
      <c r="G1999" s="69">
        <v>1</v>
      </c>
      <c r="H1999" s="70" t="s">
        <v>832</v>
      </c>
      <c r="I1999" t="s">
        <v>832</v>
      </c>
      <c r="J1999" t="str">
        <f>IF($I1999="","",_xlfn.LET(_xlpm.x,VLOOKUP($I1999,'taxon-match_2026-08-31'!$A$2:$N$122,6,FALSE),IF(_xlpm.x=0,"",_xlpm.x)))</f>
        <v>Eights, 1852</v>
      </c>
      <c r="K1999" t="str">
        <f>IF($I1999="","",_xlfn.LET(_xlpm.x,VLOOKUP($I1999,'taxon-match_2026-08-31'!$A$2:$N$122,4,FALSE),IF(_xlpm.x=0,"",_xlpm.x)))</f>
        <v>urn:lsid:marinespecies.org:taxname:174803</v>
      </c>
      <c r="L1999" t="str">
        <f>IF($I1999="","",_xlfn.LET(_xlpm.x,VLOOKUP($I1999,'taxon-match_2026-08-31'!$A$2:$N$122,7,FALSE),IF(_xlpm.x=0,"",_xlpm.x)))</f>
        <v>Animalia</v>
      </c>
      <c r="M1999" t="str">
        <f>IF($I1999="","",_xlfn.LET(_xlpm.x,VLOOKUP($I1999,'taxon-match_2026-08-31'!$A$2:$N$122,8,FALSE),IF(_xlpm.x=0,"",_xlpm.x)))</f>
        <v>Arthropoda</v>
      </c>
      <c r="N1999" t="str">
        <f>IF($I1999="","",_xlfn.LET(_xlpm.x,VLOOKUP($I1999,'taxon-match_2026-08-31'!$A$2:$N$122,9,FALSE),IF(_xlpm.x=0,"",_xlpm.x)))</f>
        <v>Malacostraca</v>
      </c>
      <c r="O1999" t="str">
        <f>IF($I1999="","",_xlfn.LET(_xlpm.x,VLOOKUP($I1999,'taxon-match_2026-08-31'!$A$2:$N$122,10,FALSE),IF(_xlpm.x=0,"",_xlpm.x)))</f>
        <v>Isopoda</v>
      </c>
      <c r="P1999" t="str">
        <f>IF($I1999="","",_xlfn.LET(_xlpm.x,VLOOKUP($I1999,'taxon-match_2026-08-31'!$A$2:$N$122,11,FALSE),IF(_xlpm.x=0,"",_xlpm.x)))</f>
        <v>Chaetiliidae</v>
      </c>
      <c r="Q1999" t="str">
        <f>IF($I1999="","",_xlfn.LET(_xlpm.x,VLOOKUP($I1999,'taxon-match_2026-08-31'!$A$2:$N$122,12,FALSE),IF(_xlpm.x=0,"",_xlpm.x)))</f>
        <v>Glyptonotus</v>
      </c>
      <c r="R1999" t="str">
        <f>IF($I1999="","",_xlfn.LET(_xlpm.x,VLOOKUP($I1999,'taxon-match_2026-08-31'!$A$2:$N$122,14,FALSE),IF(_xlpm.x=0,"",_xlpm.x)))</f>
        <v>antarcticus</v>
      </c>
      <c r="S1999" s="2" t="s">
        <v>2609</v>
      </c>
      <c r="T1999" s="69" t="s">
        <v>62</v>
      </c>
      <c r="U1999" s="69" t="s">
        <v>60</v>
      </c>
      <c r="X1999" t="str">
        <f>IF(T1999="","",_xlfn.LET(_xlpm.x,VLOOKUP(T1999,'Drop-down_menus'!$F$2:$G$16,2,FALSE),IF(_xlpm.x=0,"",_xlpm.x)))</f>
        <v>https://orcid.org/0000-0003-3696-4445</v>
      </c>
      <c r="Y1999" t="str">
        <f>IF(U1999="","",_xlfn.LET(_xlpm.x,VLOOKUP(U1999,'Drop-down_menus'!$F$2:$G$16,2,FALSE),IF(_xlpm.x=0,"",_xlpm.x)))</f>
        <v>https://orcid.org/0000-0002-9708-1761</v>
      </c>
      <c r="Z1999" t="str">
        <f>IF(V1999="","",_xlfn.LET(_xlpm.x,VLOOKUP(V1999,'Drop-down_menus'!$F$2:$G$16,2,FALSE),IF(_xlpm.x=0,"",_xlpm.x)))</f>
        <v/>
      </c>
      <c r="AA1999" t="str">
        <f>IF(W1999="","",_xlfn.LET(_xlpm.x,VLOOKUP(W1999,'Drop-down_menus'!$F$2:$G$16,2,FALSE),IF(_xlpm.x=0,"",_xlpm.x)))</f>
        <v/>
      </c>
      <c r="AB1999" t="s">
        <v>866</v>
      </c>
      <c r="AE1999" t="s">
        <v>867</v>
      </c>
    </row>
    <row r="2000" spans="1:31" ht="15" x14ac:dyDescent="0.2">
      <c r="A2000" s="2" t="s">
        <v>441</v>
      </c>
      <c r="B2000">
        <v>5399</v>
      </c>
      <c r="C2000">
        <v>1123</v>
      </c>
      <c r="D2000" s="69" t="s">
        <v>700</v>
      </c>
      <c r="F2000" s="70" t="s">
        <v>832</v>
      </c>
      <c r="G2000" s="69">
        <v>1</v>
      </c>
      <c r="H2000" s="70" t="s">
        <v>832</v>
      </c>
      <c r="I2000" t="s">
        <v>832</v>
      </c>
      <c r="J2000" t="str">
        <f>IF($I2000="","",_xlfn.LET(_xlpm.x,VLOOKUP($I2000,'taxon-match_2026-08-31'!$A$2:$N$122,6,FALSE),IF(_xlpm.x=0,"",_xlpm.x)))</f>
        <v>Eights, 1852</v>
      </c>
      <c r="K2000" t="str">
        <f>IF($I2000="","",_xlfn.LET(_xlpm.x,VLOOKUP($I2000,'taxon-match_2026-08-31'!$A$2:$N$122,4,FALSE),IF(_xlpm.x=0,"",_xlpm.x)))</f>
        <v>urn:lsid:marinespecies.org:taxname:174803</v>
      </c>
      <c r="L2000" t="str">
        <f>IF($I2000="","",_xlfn.LET(_xlpm.x,VLOOKUP($I2000,'taxon-match_2026-08-31'!$A$2:$N$122,7,FALSE),IF(_xlpm.x=0,"",_xlpm.x)))</f>
        <v>Animalia</v>
      </c>
      <c r="M2000" t="str">
        <f>IF($I2000="","",_xlfn.LET(_xlpm.x,VLOOKUP($I2000,'taxon-match_2026-08-31'!$A$2:$N$122,8,FALSE),IF(_xlpm.x=0,"",_xlpm.x)))</f>
        <v>Arthropoda</v>
      </c>
      <c r="N2000" t="str">
        <f>IF($I2000="","",_xlfn.LET(_xlpm.x,VLOOKUP($I2000,'taxon-match_2026-08-31'!$A$2:$N$122,9,FALSE),IF(_xlpm.x=0,"",_xlpm.x)))</f>
        <v>Malacostraca</v>
      </c>
      <c r="O2000" t="str">
        <f>IF($I2000="","",_xlfn.LET(_xlpm.x,VLOOKUP($I2000,'taxon-match_2026-08-31'!$A$2:$N$122,10,FALSE),IF(_xlpm.x=0,"",_xlpm.x)))</f>
        <v>Isopoda</v>
      </c>
      <c r="P2000" t="str">
        <f>IF($I2000="","",_xlfn.LET(_xlpm.x,VLOOKUP($I2000,'taxon-match_2026-08-31'!$A$2:$N$122,11,FALSE),IF(_xlpm.x=0,"",_xlpm.x)))</f>
        <v>Chaetiliidae</v>
      </c>
      <c r="Q2000" t="str">
        <f>IF($I2000="","",_xlfn.LET(_xlpm.x,VLOOKUP($I2000,'taxon-match_2026-08-31'!$A$2:$N$122,12,FALSE),IF(_xlpm.x=0,"",_xlpm.x)))</f>
        <v>Glyptonotus</v>
      </c>
      <c r="R2000" t="str">
        <f>IF($I2000="","",_xlfn.LET(_xlpm.x,VLOOKUP($I2000,'taxon-match_2026-08-31'!$A$2:$N$122,14,FALSE),IF(_xlpm.x=0,"",_xlpm.x)))</f>
        <v>antarcticus</v>
      </c>
      <c r="S2000" s="2" t="s">
        <v>2609</v>
      </c>
      <c r="T2000" s="69" t="s">
        <v>62</v>
      </c>
      <c r="U2000" s="69" t="s">
        <v>60</v>
      </c>
      <c r="X2000" t="str">
        <f>IF(T2000="","",_xlfn.LET(_xlpm.x,VLOOKUP(T2000,'Drop-down_menus'!$F$2:$G$16,2,FALSE),IF(_xlpm.x=0,"",_xlpm.x)))</f>
        <v>https://orcid.org/0000-0003-3696-4445</v>
      </c>
      <c r="Y2000" t="str">
        <f>IF(U2000="","",_xlfn.LET(_xlpm.x,VLOOKUP(U2000,'Drop-down_menus'!$F$2:$G$16,2,FALSE),IF(_xlpm.x=0,"",_xlpm.x)))</f>
        <v>https://orcid.org/0000-0002-9708-1761</v>
      </c>
      <c r="Z2000" t="str">
        <f>IF(V2000="","",_xlfn.LET(_xlpm.x,VLOOKUP(V2000,'Drop-down_menus'!$F$2:$G$16,2,FALSE),IF(_xlpm.x=0,"",_xlpm.x)))</f>
        <v/>
      </c>
      <c r="AA2000" t="str">
        <f>IF(W2000="","",_xlfn.LET(_xlpm.x,VLOOKUP(W2000,'Drop-down_menus'!$F$2:$G$16,2,FALSE),IF(_xlpm.x=0,"",_xlpm.x)))</f>
        <v/>
      </c>
      <c r="AB2000" t="s">
        <v>866</v>
      </c>
      <c r="AE2000" t="s">
        <v>867</v>
      </c>
    </row>
    <row r="2001" spans="1:31" ht="15" x14ac:dyDescent="0.2">
      <c r="A2001" s="2" t="s">
        <v>475</v>
      </c>
      <c r="B2001">
        <v>5599</v>
      </c>
      <c r="C2001">
        <v>1029</v>
      </c>
      <c r="D2001" s="69" t="s">
        <v>700</v>
      </c>
      <c r="F2001" s="70" t="s">
        <v>832</v>
      </c>
      <c r="G2001" s="69">
        <v>1</v>
      </c>
      <c r="H2001" s="70" t="s">
        <v>832</v>
      </c>
      <c r="I2001" t="s">
        <v>832</v>
      </c>
      <c r="J2001" t="str">
        <f>IF($I2001="","",_xlfn.LET(_xlpm.x,VLOOKUP($I2001,'taxon-match_2026-08-31'!$A$2:$N$122,6,FALSE),IF(_xlpm.x=0,"",_xlpm.x)))</f>
        <v>Eights, 1852</v>
      </c>
      <c r="K2001" t="str">
        <f>IF($I2001="","",_xlfn.LET(_xlpm.x,VLOOKUP($I2001,'taxon-match_2026-08-31'!$A$2:$N$122,4,FALSE),IF(_xlpm.x=0,"",_xlpm.x)))</f>
        <v>urn:lsid:marinespecies.org:taxname:174803</v>
      </c>
      <c r="L2001" t="str">
        <f>IF($I2001="","",_xlfn.LET(_xlpm.x,VLOOKUP($I2001,'taxon-match_2026-08-31'!$A$2:$N$122,7,FALSE),IF(_xlpm.x=0,"",_xlpm.x)))</f>
        <v>Animalia</v>
      </c>
      <c r="M2001" t="str">
        <f>IF($I2001="","",_xlfn.LET(_xlpm.x,VLOOKUP($I2001,'taxon-match_2026-08-31'!$A$2:$N$122,8,FALSE),IF(_xlpm.x=0,"",_xlpm.x)))</f>
        <v>Arthropoda</v>
      </c>
      <c r="N2001" t="str">
        <f>IF($I2001="","",_xlfn.LET(_xlpm.x,VLOOKUP($I2001,'taxon-match_2026-08-31'!$A$2:$N$122,9,FALSE),IF(_xlpm.x=0,"",_xlpm.x)))</f>
        <v>Malacostraca</v>
      </c>
      <c r="O2001" t="str">
        <f>IF($I2001="","",_xlfn.LET(_xlpm.x,VLOOKUP($I2001,'taxon-match_2026-08-31'!$A$2:$N$122,10,FALSE),IF(_xlpm.x=0,"",_xlpm.x)))</f>
        <v>Isopoda</v>
      </c>
      <c r="P2001" t="str">
        <f>IF($I2001="","",_xlfn.LET(_xlpm.x,VLOOKUP($I2001,'taxon-match_2026-08-31'!$A$2:$N$122,11,FALSE),IF(_xlpm.x=0,"",_xlpm.x)))</f>
        <v>Chaetiliidae</v>
      </c>
      <c r="Q2001" t="str">
        <f>IF($I2001="","",_xlfn.LET(_xlpm.x,VLOOKUP($I2001,'taxon-match_2026-08-31'!$A$2:$N$122,12,FALSE),IF(_xlpm.x=0,"",_xlpm.x)))</f>
        <v>Glyptonotus</v>
      </c>
      <c r="R2001" t="str">
        <f>IF($I2001="","",_xlfn.LET(_xlpm.x,VLOOKUP($I2001,'taxon-match_2026-08-31'!$A$2:$N$122,14,FALSE),IF(_xlpm.x=0,"",_xlpm.x)))</f>
        <v>antarcticus</v>
      </c>
      <c r="S2001" s="2" t="s">
        <v>2609</v>
      </c>
      <c r="T2001" s="69" t="s">
        <v>62</v>
      </c>
      <c r="U2001" s="69" t="s">
        <v>60</v>
      </c>
      <c r="X2001" t="str">
        <f>IF(T2001="","",_xlfn.LET(_xlpm.x,VLOOKUP(T2001,'Drop-down_menus'!$F$2:$G$16,2,FALSE),IF(_xlpm.x=0,"",_xlpm.x)))</f>
        <v>https://orcid.org/0000-0003-3696-4445</v>
      </c>
      <c r="Y2001" t="str">
        <f>IF(U2001="","",_xlfn.LET(_xlpm.x,VLOOKUP(U2001,'Drop-down_menus'!$F$2:$G$16,2,FALSE),IF(_xlpm.x=0,"",_xlpm.x)))</f>
        <v>https://orcid.org/0000-0002-9708-1761</v>
      </c>
      <c r="Z2001" t="str">
        <f>IF(V2001="","",_xlfn.LET(_xlpm.x,VLOOKUP(V2001,'Drop-down_menus'!$F$2:$G$16,2,FALSE),IF(_xlpm.x=0,"",_xlpm.x)))</f>
        <v/>
      </c>
      <c r="AA2001" t="str">
        <f>IF(W2001="","",_xlfn.LET(_xlpm.x,VLOOKUP(W2001,'Drop-down_menus'!$F$2:$G$16,2,FALSE),IF(_xlpm.x=0,"",_xlpm.x)))</f>
        <v/>
      </c>
      <c r="AB2001" t="s">
        <v>866</v>
      </c>
      <c r="AE2001" t="s">
        <v>867</v>
      </c>
    </row>
    <row r="2002" spans="1:31" ht="15" x14ac:dyDescent="0.2">
      <c r="A2002" s="2" t="s">
        <v>475</v>
      </c>
      <c r="B2002">
        <v>5600</v>
      </c>
      <c r="C2002">
        <v>1030</v>
      </c>
      <c r="D2002" s="69" t="s">
        <v>700</v>
      </c>
      <c r="F2002" s="70" t="s">
        <v>832</v>
      </c>
      <c r="G2002" s="69">
        <v>1</v>
      </c>
      <c r="H2002" s="70" t="s">
        <v>832</v>
      </c>
      <c r="I2002" t="s">
        <v>832</v>
      </c>
      <c r="J2002" t="str">
        <f>IF($I2002="","",_xlfn.LET(_xlpm.x,VLOOKUP($I2002,'taxon-match_2026-08-31'!$A$2:$N$122,6,FALSE),IF(_xlpm.x=0,"",_xlpm.x)))</f>
        <v>Eights, 1852</v>
      </c>
      <c r="K2002" t="str">
        <f>IF($I2002="","",_xlfn.LET(_xlpm.x,VLOOKUP($I2002,'taxon-match_2026-08-31'!$A$2:$N$122,4,FALSE),IF(_xlpm.x=0,"",_xlpm.x)))</f>
        <v>urn:lsid:marinespecies.org:taxname:174803</v>
      </c>
      <c r="L2002" t="str">
        <f>IF($I2002="","",_xlfn.LET(_xlpm.x,VLOOKUP($I2002,'taxon-match_2026-08-31'!$A$2:$N$122,7,FALSE),IF(_xlpm.x=0,"",_xlpm.x)))</f>
        <v>Animalia</v>
      </c>
      <c r="M2002" t="str">
        <f>IF($I2002="","",_xlfn.LET(_xlpm.x,VLOOKUP($I2002,'taxon-match_2026-08-31'!$A$2:$N$122,8,FALSE),IF(_xlpm.x=0,"",_xlpm.x)))</f>
        <v>Arthropoda</v>
      </c>
      <c r="N2002" t="str">
        <f>IF($I2002="","",_xlfn.LET(_xlpm.x,VLOOKUP($I2002,'taxon-match_2026-08-31'!$A$2:$N$122,9,FALSE),IF(_xlpm.x=0,"",_xlpm.x)))</f>
        <v>Malacostraca</v>
      </c>
      <c r="O2002" t="str">
        <f>IF($I2002="","",_xlfn.LET(_xlpm.x,VLOOKUP($I2002,'taxon-match_2026-08-31'!$A$2:$N$122,10,FALSE),IF(_xlpm.x=0,"",_xlpm.x)))</f>
        <v>Isopoda</v>
      </c>
      <c r="P2002" t="str">
        <f>IF($I2002="","",_xlfn.LET(_xlpm.x,VLOOKUP($I2002,'taxon-match_2026-08-31'!$A$2:$N$122,11,FALSE),IF(_xlpm.x=0,"",_xlpm.x)))</f>
        <v>Chaetiliidae</v>
      </c>
      <c r="Q2002" t="str">
        <f>IF($I2002="","",_xlfn.LET(_xlpm.x,VLOOKUP($I2002,'taxon-match_2026-08-31'!$A$2:$N$122,12,FALSE),IF(_xlpm.x=0,"",_xlpm.x)))</f>
        <v>Glyptonotus</v>
      </c>
      <c r="R2002" t="str">
        <f>IF($I2002="","",_xlfn.LET(_xlpm.x,VLOOKUP($I2002,'taxon-match_2026-08-31'!$A$2:$N$122,14,FALSE),IF(_xlpm.x=0,"",_xlpm.x)))</f>
        <v>antarcticus</v>
      </c>
      <c r="S2002" s="2" t="s">
        <v>2609</v>
      </c>
      <c r="T2002" s="69" t="s">
        <v>62</v>
      </c>
      <c r="U2002" s="69" t="s">
        <v>60</v>
      </c>
      <c r="X2002" t="str">
        <f>IF(T2002="","",_xlfn.LET(_xlpm.x,VLOOKUP(T2002,'Drop-down_menus'!$F$2:$G$16,2,FALSE),IF(_xlpm.x=0,"",_xlpm.x)))</f>
        <v>https://orcid.org/0000-0003-3696-4445</v>
      </c>
      <c r="Y2002" t="str">
        <f>IF(U2002="","",_xlfn.LET(_xlpm.x,VLOOKUP(U2002,'Drop-down_menus'!$F$2:$G$16,2,FALSE),IF(_xlpm.x=0,"",_xlpm.x)))</f>
        <v>https://orcid.org/0000-0002-9708-1761</v>
      </c>
      <c r="Z2002" t="str">
        <f>IF(V2002="","",_xlfn.LET(_xlpm.x,VLOOKUP(V2002,'Drop-down_menus'!$F$2:$G$16,2,FALSE),IF(_xlpm.x=0,"",_xlpm.x)))</f>
        <v/>
      </c>
      <c r="AA2002" t="str">
        <f>IF(W2002="","",_xlfn.LET(_xlpm.x,VLOOKUP(W2002,'Drop-down_menus'!$F$2:$G$16,2,FALSE),IF(_xlpm.x=0,"",_xlpm.x)))</f>
        <v/>
      </c>
      <c r="AB2002" t="s">
        <v>866</v>
      </c>
      <c r="AE2002" t="s">
        <v>867</v>
      </c>
    </row>
    <row r="2003" spans="1:31" ht="15" x14ac:dyDescent="0.2">
      <c r="A2003" s="2" t="s">
        <v>475</v>
      </c>
      <c r="B2003">
        <v>5604</v>
      </c>
      <c r="C2003">
        <v>1031</v>
      </c>
      <c r="D2003" s="69" t="s">
        <v>700</v>
      </c>
      <c r="F2003" s="70" t="s">
        <v>832</v>
      </c>
      <c r="G2003" s="69">
        <v>1</v>
      </c>
      <c r="H2003" s="70" t="s">
        <v>832</v>
      </c>
      <c r="I2003" t="s">
        <v>832</v>
      </c>
      <c r="J2003" t="str">
        <f>IF($I2003="","",_xlfn.LET(_xlpm.x,VLOOKUP($I2003,'taxon-match_2026-08-31'!$A$2:$N$122,6,FALSE),IF(_xlpm.x=0,"",_xlpm.x)))</f>
        <v>Eights, 1852</v>
      </c>
      <c r="K2003" t="str">
        <f>IF($I2003="","",_xlfn.LET(_xlpm.x,VLOOKUP($I2003,'taxon-match_2026-08-31'!$A$2:$N$122,4,FALSE),IF(_xlpm.x=0,"",_xlpm.x)))</f>
        <v>urn:lsid:marinespecies.org:taxname:174803</v>
      </c>
      <c r="L2003" t="str">
        <f>IF($I2003="","",_xlfn.LET(_xlpm.x,VLOOKUP($I2003,'taxon-match_2026-08-31'!$A$2:$N$122,7,FALSE),IF(_xlpm.x=0,"",_xlpm.x)))</f>
        <v>Animalia</v>
      </c>
      <c r="M2003" t="str">
        <f>IF($I2003="","",_xlfn.LET(_xlpm.x,VLOOKUP($I2003,'taxon-match_2026-08-31'!$A$2:$N$122,8,FALSE),IF(_xlpm.x=0,"",_xlpm.x)))</f>
        <v>Arthropoda</v>
      </c>
      <c r="N2003" t="str">
        <f>IF($I2003="","",_xlfn.LET(_xlpm.x,VLOOKUP($I2003,'taxon-match_2026-08-31'!$A$2:$N$122,9,FALSE),IF(_xlpm.x=0,"",_xlpm.x)))</f>
        <v>Malacostraca</v>
      </c>
      <c r="O2003" t="str">
        <f>IF($I2003="","",_xlfn.LET(_xlpm.x,VLOOKUP($I2003,'taxon-match_2026-08-31'!$A$2:$N$122,10,FALSE),IF(_xlpm.x=0,"",_xlpm.x)))</f>
        <v>Isopoda</v>
      </c>
      <c r="P2003" t="str">
        <f>IF($I2003="","",_xlfn.LET(_xlpm.x,VLOOKUP($I2003,'taxon-match_2026-08-31'!$A$2:$N$122,11,FALSE),IF(_xlpm.x=0,"",_xlpm.x)))</f>
        <v>Chaetiliidae</v>
      </c>
      <c r="Q2003" t="str">
        <f>IF($I2003="","",_xlfn.LET(_xlpm.x,VLOOKUP($I2003,'taxon-match_2026-08-31'!$A$2:$N$122,12,FALSE),IF(_xlpm.x=0,"",_xlpm.x)))</f>
        <v>Glyptonotus</v>
      </c>
      <c r="R2003" t="str">
        <f>IF($I2003="","",_xlfn.LET(_xlpm.x,VLOOKUP($I2003,'taxon-match_2026-08-31'!$A$2:$N$122,14,FALSE),IF(_xlpm.x=0,"",_xlpm.x)))</f>
        <v>antarcticus</v>
      </c>
      <c r="S2003" s="2" t="s">
        <v>2609</v>
      </c>
      <c r="T2003" s="69" t="s">
        <v>62</v>
      </c>
      <c r="U2003" s="69" t="s">
        <v>60</v>
      </c>
      <c r="X2003" t="str">
        <f>IF(T2003="","",_xlfn.LET(_xlpm.x,VLOOKUP(T2003,'Drop-down_menus'!$F$2:$G$16,2,FALSE),IF(_xlpm.x=0,"",_xlpm.x)))</f>
        <v>https://orcid.org/0000-0003-3696-4445</v>
      </c>
      <c r="Y2003" t="str">
        <f>IF(U2003="","",_xlfn.LET(_xlpm.x,VLOOKUP(U2003,'Drop-down_menus'!$F$2:$G$16,2,FALSE),IF(_xlpm.x=0,"",_xlpm.x)))</f>
        <v>https://orcid.org/0000-0002-9708-1761</v>
      </c>
      <c r="Z2003" t="str">
        <f>IF(V2003="","",_xlfn.LET(_xlpm.x,VLOOKUP(V2003,'Drop-down_menus'!$F$2:$G$16,2,FALSE),IF(_xlpm.x=0,"",_xlpm.x)))</f>
        <v/>
      </c>
      <c r="AA2003" t="str">
        <f>IF(W2003="","",_xlfn.LET(_xlpm.x,VLOOKUP(W2003,'Drop-down_menus'!$F$2:$G$16,2,FALSE),IF(_xlpm.x=0,"",_xlpm.x)))</f>
        <v/>
      </c>
      <c r="AB2003" t="s">
        <v>866</v>
      </c>
      <c r="AE2003" t="s">
        <v>867</v>
      </c>
    </row>
    <row r="2004" spans="1:31" ht="15" x14ac:dyDescent="0.2">
      <c r="A2004" s="2" t="s">
        <v>475</v>
      </c>
      <c r="B2004">
        <v>5605</v>
      </c>
      <c r="C2004">
        <v>1032</v>
      </c>
      <c r="D2004" s="69" t="s">
        <v>700</v>
      </c>
      <c r="F2004" s="70" t="s">
        <v>832</v>
      </c>
      <c r="G2004" s="69">
        <v>1</v>
      </c>
      <c r="H2004" s="70" t="s">
        <v>832</v>
      </c>
      <c r="I2004" t="s">
        <v>832</v>
      </c>
      <c r="J2004" t="str">
        <f>IF($I2004="","",_xlfn.LET(_xlpm.x,VLOOKUP($I2004,'taxon-match_2026-08-31'!$A$2:$N$122,6,FALSE),IF(_xlpm.x=0,"",_xlpm.x)))</f>
        <v>Eights, 1852</v>
      </c>
      <c r="K2004" t="str">
        <f>IF($I2004="","",_xlfn.LET(_xlpm.x,VLOOKUP($I2004,'taxon-match_2026-08-31'!$A$2:$N$122,4,FALSE),IF(_xlpm.x=0,"",_xlpm.x)))</f>
        <v>urn:lsid:marinespecies.org:taxname:174803</v>
      </c>
      <c r="L2004" t="str">
        <f>IF($I2004="","",_xlfn.LET(_xlpm.x,VLOOKUP($I2004,'taxon-match_2026-08-31'!$A$2:$N$122,7,FALSE),IF(_xlpm.x=0,"",_xlpm.x)))</f>
        <v>Animalia</v>
      </c>
      <c r="M2004" t="str">
        <f>IF($I2004="","",_xlfn.LET(_xlpm.x,VLOOKUP($I2004,'taxon-match_2026-08-31'!$A$2:$N$122,8,FALSE),IF(_xlpm.x=0,"",_xlpm.x)))</f>
        <v>Arthropoda</v>
      </c>
      <c r="N2004" t="str">
        <f>IF($I2004="","",_xlfn.LET(_xlpm.x,VLOOKUP($I2004,'taxon-match_2026-08-31'!$A$2:$N$122,9,FALSE),IF(_xlpm.x=0,"",_xlpm.x)))</f>
        <v>Malacostraca</v>
      </c>
      <c r="O2004" t="str">
        <f>IF($I2004="","",_xlfn.LET(_xlpm.x,VLOOKUP($I2004,'taxon-match_2026-08-31'!$A$2:$N$122,10,FALSE),IF(_xlpm.x=0,"",_xlpm.x)))</f>
        <v>Isopoda</v>
      </c>
      <c r="P2004" t="str">
        <f>IF($I2004="","",_xlfn.LET(_xlpm.x,VLOOKUP($I2004,'taxon-match_2026-08-31'!$A$2:$N$122,11,FALSE),IF(_xlpm.x=0,"",_xlpm.x)))</f>
        <v>Chaetiliidae</v>
      </c>
      <c r="Q2004" t="str">
        <f>IF($I2004="","",_xlfn.LET(_xlpm.x,VLOOKUP($I2004,'taxon-match_2026-08-31'!$A$2:$N$122,12,FALSE),IF(_xlpm.x=0,"",_xlpm.x)))</f>
        <v>Glyptonotus</v>
      </c>
      <c r="R2004" t="str">
        <f>IF($I2004="","",_xlfn.LET(_xlpm.x,VLOOKUP($I2004,'taxon-match_2026-08-31'!$A$2:$N$122,14,FALSE),IF(_xlpm.x=0,"",_xlpm.x)))</f>
        <v>antarcticus</v>
      </c>
      <c r="S2004" s="2" t="s">
        <v>2609</v>
      </c>
      <c r="T2004" s="69" t="s">
        <v>62</v>
      </c>
      <c r="U2004" s="69" t="s">
        <v>60</v>
      </c>
      <c r="X2004" t="str">
        <f>IF(T2004="","",_xlfn.LET(_xlpm.x,VLOOKUP(T2004,'Drop-down_menus'!$F$2:$G$16,2,FALSE),IF(_xlpm.x=0,"",_xlpm.x)))</f>
        <v>https://orcid.org/0000-0003-3696-4445</v>
      </c>
      <c r="Y2004" t="str">
        <f>IF(U2004="","",_xlfn.LET(_xlpm.x,VLOOKUP(U2004,'Drop-down_menus'!$F$2:$G$16,2,FALSE),IF(_xlpm.x=0,"",_xlpm.x)))</f>
        <v>https://orcid.org/0000-0002-9708-1761</v>
      </c>
      <c r="Z2004" t="str">
        <f>IF(V2004="","",_xlfn.LET(_xlpm.x,VLOOKUP(V2004,'Drop-down_menus'!$F$2:$G$16,2,FALSE),IF(_xlpm.x=0,"",_xlpm.x)))</f>
        <v/>
      </c>
      <c r="AA2004" t="str">
        <f>IF(W2004="","",_xlfn.LET(_xlpm.x,VLOOKUP(W2004,'Drop-down_menus'!$F$2:$G$16,2,FALSE),IF(_xlpm.x=0,"",_xlpm.x)))</f>
        <v/>
      </c>
      <c r="AB2004" t="s">
        <v>866</v>
      </c>
      <c r="AE2004" t="s">
        <v>867</v>
      </c>
    </row>
    <row r="2005" spans="1:31" ht="15" x14ac:dyDescent="0.2">
      <c r="A2005" s="2" t="s">
        <v>475</v>
      </c>
      <c r="B2005">
        <v>5606</v>
      </c>
      <c r="C2005">
        <v>1060</v>
      </c>
      <c r="D2005" s="69" t="s">
        <v>700</v>
      </c>
      <c r="F2005" s="70" t="s">
        <v>832</v>
      </c>
      <c r="G2005" s="69">
        <v>1</v>
      </c>
      <c r="H2005" s="70" t="s">
        <v>832</v>
      </c>
      <c r="I2005" t="s">
        <v>832</v>
      </c>
      <c r="J2005" t="str">
        <f>IF($I2005="","",_xlfn.LET(_xlpm.x,VLOOKUP($I2005,'taxon-match_2026-08-31'!$A$2:$N$122,6,FALSE),IF(_xlpm.x=0,"",_xlpm.x)))</f>
        <v>Eights, 1852</v>
      </c>
      <c r="K2005" t="str">
        <f>IF($I2005="","",_xlfn.LET(_xlpm.x,VLOOKUP($I2005,'taxon-match_2026-08-31'!$A$2:$N$122,4,FALSE),IF(_xlpm.x=0,"",_xlpm.x)))</f>
        <v>urn:lsid:marinespecies.org:taxname:174803</v>
      </c>
      <c r="L2005" t="str">
        <f>IF($I2005="","",_xlfn.LET(_xlpm.x,VLOOKUP($I2005,'taxon-match_2026-08-31'!$A$2:$N$122,7,FALSE),IF(_xlpm.x=0,"",_xlpm.x)))</f>
        <v>Animalia</v>
      </c>
      <c r="M2005" t="str">
        <f>IF($I2005="","",_xlfn.LET(_xlpm.x,VLOOKUP($I2005,'taxon-match_2026-08-31'!$A$2:$N$122,8,FALSE),IF(_xlpm.x=0,"",_xlpm.x)))</f>
        <v>Arthropoda</v>
      </c>
      <c r="N2005" t="str">
        <f>IF($I2005="","",_xlfn.LET(_xlpm.x,VLOOKUP($I2005,'taxon-match_2026-08-31'!$A$2:$N$122,9,FALSE),IF(_xlpm.x=0,"",_xlpm.x)))</f>
        <v>Malacostraca</v>
      </c>
      <c r="O2005" t="str">
        <f>IF($I2005="","",_xlfn.LET(_xlpm.x,VLOOKUP($I2005,'taxon-match_2026-08-31'!$A$2:$N$122,10,FALSE),IF(_xlpm.x=0,"",_xlpm.x)))</f>
        <v>Isopoda</v>
      </c>
      <c r="P2005" t="str">
        <f>IF($I2005="","",_xlfn.LET(_xlpm.x,VLOOKUP($I2005,'taxon-match_2026-08-31'!$A$2:$N$122,11,FALSE),IF(_xlpm.x=0,"",_xlpm.x)))</f>
        <v>Chaetiliidae</v>
      </c>
      <c r="Q2005" t="str">
        <f>IF($I2005="","",_xlfn.LET(_xlpm.x,VLOOKUP($I2005,'taxon-match_2026-08-31'!$A$2:$N$122,12,FALSE),IF(_xlpm.x=0,"",_xlpm.x)))</f>
        <v>Glyptonotus</v>
      </c>
      <c r="R2005" t="str">
        <f>IF($I2005="","",_xlfn.LET(_xlpm.x,VLOOKUP($I2005,'taxon-match_2026-08-31'!$A$2:$N$122,14,FALSE),IF(_xlpm.x=0,"",_xlpm.x)))</f>
        <v>antarcticus</v>
      </c>
      <c r="S2005" s="2" t="s">
        <v>2609</v>
      </c>
      <c r="T2005" s="69" t="s">
        <v>62</v>
      </c>
      <c r="U2005" s="69" t="s">
        <v>60</v>
      </c>
      <c r="X2005" t="str">
        <f>IF(T2005="","",_xlfn.LET(_xlpm.x,VLOOKUP(T2005,'Drop-down_menus'!$F$2:$G$16,2,FALSE),IF(_xlpm.x=0,"",_xlpm.x)))</f>
        <v>https://orcid.org/0000-0003-3696-4445</v>
      </c>
      <c r="Y2005" t="str">
        <f>IF(U2005="","",_xlfn.LET(_xlpm.x,VLOOKUP(U2005,'Drop-down_menus'!$F$2:$G$16,2,FALSE),IF(_xlpm.x=0,"",_xlpm.x)))</f>
        <v>https://orcid.org/0000-0002-9708-1761</v>
      </c>
      <c r="Z2005" t="str">
        <f>IF(V2005="","",_xlfn.LET(_xlpm.x,VLOOKUP(V2005,'Drop-down_menus'!$F$2:$G$16,2,FALSE),IF(_xlpm.x=0,"",_xlpm.x)))</f>
        <v/>
      </c>
      <c r="AA2005" t="str">
        <f>IF(W2005="","",_xlfn.LET(_xlpm.x,VLOOKUP(W2005,'Drop-down_menus'!$F$2:$G$16,2,FALSE),IF(_xlpm.x=0,"",_xlpm.x)))</f>
        <v/>
      </c>
      <c r="AB2005" t="s">
        <v>866</v>
      </c>
      <c r="AE2005" t="s">
        <v>867</v>
      </c>
    </row>
    <row r="2006" spans="1:31" ht="15" x14ac:dyDescent="0.2">
      <c r="A2006" s="2" t="s">
        <v>475</v>
      </c>
      <c r="B2006">
        <v>5633</v>
      </c>
      <c r="C2006">
        <v>1061</v>
      </c>
      <c r="D2006" s="69" t="s">
        <v>700</v>
      </c>
      <c r="F2006" s="70" t="s">
        <v>832</v>
      </c>
      <c r="G2006" s="69">
        <v>1</v>
      </c>
      <c r="H2006" s="70" t="s">
        <v>832</v>
      </c>
      <c r="I2006" t="s">
        <v>832</v>
      </c>
      <c r="J2006" t="str">
        <f>IF($I2006="","",_xlfn.LET(_xlpm.x,VLOOKUP($I2006,'taxon-match_2026-08-31'!$A$2:$N$122,6,FALSE),IF(_xlpm.x=0,"",_xlpm.x)))</f>
        <v>Eights, 1852</v>
      </c>
      <c r="K2006" t="str">
        <f>IF($I2006="","",_xlfn.LET(_xlpm.x,VLOOKUP($I2006,'taxon-match_2026-08-31'!$A$2:$N$122,4,FALSE),IF(_xlpm.x=0,"",_xlpm.x)))</f>
        <v>urn:lsid:marinespecies.org:taxname:174803</v>
      </c>
      <c r="L2006" t="str">
        <f>IF($I2006="","",_xlfn.LET(_xlpm.x,VLOOKUP($I2006,'taxon-match_2026-08-31'!$A$2:$N$122,7,FALSE),IF(_xlpm.x=0,"",_xlpm.x)))</f>
        <v>Animalia</v>
      </c>
      <c r="M2006" t="str">
        <f>IF($I2006="","",_xlfn.LET(_xlpm.x,VLOOKUP($I2006,'taxon-match_2026-08-31'!$A$2:$N$122,8,FALSE),IF(_xlpm.x=0,"",_xlpm.x)))</f>
        <v>Arthropoda</v>
      </c>
      <c r="N2006" t="str">
        <f>IF($I2006="","",_xlfn.LET(_xlpm.x,VLOOKUP($I2006,'taxon-match_2026-08-31'!$A$2:$N$122,9,FALSE),IF(_xlpm.x=0,"",_xlpm.x)))</f>
        <v>Malacostraca</v>
      </c>
      <c r="O2006" t="str">
        <f>IF($I2006="","",_xlfn.LET(_xlpm.x,VLOOKUP($I2006,'taxon-match_2026-08-31'!$A$2:$N$122,10,FALSE),IF(_xlpm.x=0,"",_xlpm.x)))</f>
        <v>Isopoda</v>
      </c>
      <c r="P2006" t="str">
        <f>IF($I2006="","",_xlfn.LET(_xlpm.x,VLOOKUP($I2006,'taxon-match_2026-08-31'!$A$2:$N$122,11,FALSE),IF(_xlpm.x=0,"",_xlpm.x)))</f>
        <v>Chaetiliidae</v>
      </c>
      <c r="Q2006" t="str">
        <f>IF($I2006="","",_xlfn.LET(_xlpm.x,VLOOKUP($I2006,'taxon-match_2026-08-31'!$A$2:$N$122,12,FALSE),IF(_xlpm.x=0,"",_xlpm.x)))</f>
        <v>Glyptonotus</v>
      </c>
      <c r="R2006" t="str">
        <f>IF($I2006="","",_xlfn.LET(_xlpm.x,VLOOKUP($I2006,'taxon-match_2026-08-31'!$A$2:$N$122,14,FALSE),IF(_xlpm.x=0,"",_xlpm.x)))</f>
        <v>antarcticus</v>
      </c>
      <c r="S2006" s="2" t="s">
        <v>2609</v>
      </c>
      <c r="T2006" s="69" t="s">
        <v>62</v>
      </c>
      <c r="U2006" s="69" t="s">
        <v>60</v>
      </c>
      <c r="X2006" t="str">
        <f>IF(T2006="","",_xlfn.LET(_xlpm.x,VLOOKUP(T2006,'Drop-down_menus'!$F$2:$G$16,2,FALSE),IF(_xlpm.x=0,"",_xlpm.x)))</f>
        <v>https://orcid.org/0000-0003-3696-4445</v>
      </c>
      <c r="Y2006" t="str">
        <f>IF(U2006="","",_xlfn.LET(_xlpm.x,VLOOKUP(U2006,'Drop-down_menus'!$F$2:$G$16,2,FALSE),IF(_xlpm.x=0,"",_xlpm.x)))</f>
        <v>https://orcid.org/0000-0002-9708-1761</v>
      </c>
      <c r="Z2006" t="str">
        <f>IF(V2006="","",_xlfn.LET(_xlpm.x,VLOOKUP(V2006,'Drop-down_menus'!$F$2:$G$16,2,FALSE),IF(_xlpm.x=0,"",_xlpm.x)))</f>
        <v/>
      </c>
      <c r="AA2006" t="str">
        <f>IF(W2006="","",_xlfn.LET(_xlpm.x,VLOOKUP(W2006,'Drop-down_menus'!$F$2:$G$16,2,FALSE),IF(_xlpm.x=0,"",_xlpm.x)))</f>
        <v/>
      </c>
      <c r="AB2006" t="s">
        <v>866</v>
      </c>
      <c r="AE2006" t="s">
        <v>867</v>
      </c>
    </row>
    <row r="2007" spans="1:31" ht="15" x14ac:dyDescent="0.2">
      <c r="A2007" s="2" t="s">
        <v>328</v>
      </c>
      <c r="B2007">
        <v>3201</v>
      </c>
      <c r="C2007">
        <v>1128</v>
      </c>
      <c r="D2007" s="69" t="s">
        <v>700</v>
      </c>
      <c r="F2007" s="70" t="s">
        <v>890</v>
      </c>
      <c r="G2007" s="70">
        <v>1</v>
      </c>
      <c r="H2007" s="70" t="s">
        <v>890</v>
      </c>
      <c r="I2007" t="s">
        <v>890</v>
      </c>
      <c r="J2007" t="str">
        <f>IF($I2007="","",_xlfn.LET(_xlpm.x,VLOOKUP($I2007,'taxon-match_2026-08-31'!$A$2:$N$122,6,FALSE),IF(_xlpm.x=0,"",_xlpm.x)))</f>
        <v>(Ludwig, 1898)</v>
      </c>
      <c r="K2007" t="str">
        <f>IF($I2007="","",_xlfn.LET(_xlpm.x,VLOOKUP($I2007,'taxon-match_2026-08-31'!$A$2:$N$122,4,FALSE),IF(_xlpm.x=0,"",_xlpm.x)))</f>
        <v>urn:lsid:marinespecies.org:taxname:174085</v>
      </c>
      <c r="L2007" t="str">
        <f>IF($I2007="","",_xlfn.LET(_xlpm.x,VLOOKUP($I2007,'taxon-match_2026-08-31'!$A$2:$N$122,7,FALSE),IF(_xlpm.x=0,"",_xlpm.x)))</f>
        <v>Animalia</v>
      </c>
      <c r="M2007" t="str">
        <f>IF($I2007="","",_xlfn.LET(_xlpm.x,VLOOKUP($I2007,'taxon-match_2026-08-31'!$A$2:$N$122,8,FALSE),IF(_xlpm.x=0,"",_xlpm.x)))</f>
        <v>Echinodermata</v>
      </c>
      <c r="N2007" t="str">
        <f>IF($I2007="","",_xlfn.LET(_xlpm.x,VLOOKUP($I2007,'taxon-match_2026-08-31'!$A$2:$N$122,9,FALSE),IF(_xlpm.x=0,"",_xlpm.x)))</f>
        <v>Holothuroidea</v>
      </c>
      <c r="O2007" t="str">
        <f>IF($I2007="","",_xlfn.LET(_xlpm.x,VLOOKUP($I2007,'taxon-match_2026-08-31'!$A$2:$N$122,10,FALSE),IF(_xlpm.x=0,"",_xlpm.x)))</f>
        <v>Dendrochirotida</v>
      </c>
      <c r="P2007" t="str">
        <f>IF($I2007="","",_xlfn.LET(_xlpm.x,VLOOKUP($I2007,'taxon-match_2026-08-31'!$A$2:$N$122,11,FALSE),IF(_xlpm.x=0,"",_xlpm.x)))</f>
        <v>Cucumariidae</v>
      </c>
      <c r="Q2007" t="str">
        <f>IF($I2007="","",_xlfn.LET(_xlpm.x,VLOOKUP($I2007,'taxon-match_2026-08-31'!$A$2:$N$122,12,FALSE),IF(_xlpm.x=0,"",_xlpm.x)))</f>
        <v>Heterocucumis</v>
      </c>
      <c r="R2007" t="str">
        <f>IF($I2007="","",_xlfn.LET(_xlpm.x,VLOOKUP($I2007,'taxon-match_2026-08-31'!$A$2:$N$122,14,FALSE),IF(_xlpm.x=0,"",_xlpm.x)))</f>
        <v>steineni</v>
      </c>
      <c r="S2007" s="2" t="s">
        <v>2609</v>
      </c>
      <c r="T2007" s="69" t="s">
        <v>62</v>
      </c>
      <c r="U2007" s="69" t="s">
        <v>60</v>
      </c>
      <c r="X2007" t="str">
        <f>IF(T2007="","",_xlfn.LET(_xlpm.x,VLOOKUP(T2007,'Drop-down_menus'!$F$2:$G$16,2,FALSE),IF(_xlpm.x=0,"",_xlpm.x)))</f>
        <v>https://orcid.org/0000-0003-3696-4445</v>
      </c>
      <c r="Y2007" t="str">
        <f>IF(U2007="","",_xlfn.LET(_xlpm.x,VLOOKUP(U2007,'Drop-down_menus'!$F$2:$G$16,2,FALSE),IF(_xlpm.x=0,"",_xlpm.x)))</f>
        <v>https://orcid.org/0000-0002-9708-1761</v>
      </c>
      <c r="Z2007" t="str">
        <f>IF(V2007="","",_xlfn.LET(_xlpm.x,VLOOKUP(V2007,'Drop-down_menus'!$F$2:$G$16,2,FALSE),IF(_xlpm.x=0,"",_xlpm.x)))</f>
        <v/>
      </c>
      <c r="AA2007" t="str">
        <f>IF(W2007="","",_xlfn.LET(_xlpm.x,VLOOKUP(W2007,'Drop-down_menus'!$F$2:$G$16,2,FALSE),IF(_xlpm.x=0,"",_xlpm.x)))</f>
        <v/>
      </c>
      <c r="AB2007" t="s">
        <v>866</v>
      </c>
      <c r="AE2007" t="s">
        <v>867</v>
      </c>
    </row>
    <row r="2008" spans="1:31" ht="15" x14ac:dyDescent="0.2">
      <c r="A2008" s="2" t="s">
        <v>328</v>
      </c>
      <c r="B2008">
        <v>3204</v>
      </c>
      <c r="C2008">
        <v>1038</v>
      </c>
      <c r="D2008" s="69" t="s">
        <v>700</v>
      </c>
      <c r="F2008" s="70" t="s">
        <v>890</v>
      </c>
      <c r="G2008" s="70">
        <v>1</v>
      </c>
      <c r="H2008" s="70" t="s">
        <v>890</v>
      </c>
      <c r="I2008" t="s">
        <v>890</v>
      </c>
      <c r="J2008" t="str">
        <f>IF($I2008="","",_xlfn.LET(_xlpm.x,VLOOKUP($I2008,'taxon-match_2026-08-31'!$A$2:$N$122,6,FALSE),IF(_xlpm.x=0,"",_xlpm.x)))</f>
        <v>(Ludwig, 1898)</v>
      </c>
      <c r="K2008" t="str">
        <f>IF($I2008="","",_xlfn.LET(_xlpm.x,VLOOKUP($I2008,'taxon-match_2026-08-31'!$A$2:$N$122,4,FALSE),IF(_xlpm.x=0,"",_xlpm.x)))</f>
        <v>urn:lsid:marinespecies.org:taxname:174085</v>
      </c>
      <c r="L2008" t="str">
        <f>IF($I2008="","",_xlfn.LET(_xlpm.x,VLOOKUP($I2008,'taxon-match_2026-08-31'!$A$2:$N$122,7,FALSE),IF(_xlpm.x=0,"",_xlpm.x)))</f>
        <v>Animalia</v>
      </c>
      <c r="M2008" t="str">
        <f>IF($I2008="","",_xlfn.LET(_xlpm.x,VLOOKUP($I2008,'taxon-match_2026-08-31'!$A$2:$N$122,8,FALSE),IF(_xlpm.x=0,"",_xlpm.x)))</f>
        <v>Echinodermata</v>
      </c>
      <c r="N2008" t="str">
        <f>IF($I2008="","",_xlfn.LET(_xlpm.x,VLOOKUP($I2008,'taxon-match_2026-08-31'!$A$2:$N$122,9,FALSE),IF(_xlpm.x=0,"",_xlpm.x)))</f>
        <v>Holothuroidea</v>
      </c>
      <c r="O2008" t="str">
        <f>IF($I2008="","",_xlfn.LET(_xlpm.x,VLOOKUP($I2008,'taxon-match_2026-08-31'!$A$2:$N$122,10,FALSE),IF(_xlpm.x=0,"",_xlpm.x)))</f>
        <v>Dendrochirotida</v>
      </c>
      <c r="P2008" t="str">
        <f>IF($I2008="","",_xlfn.LET(_xlpm.x,VLOOKUP($I2008,'taxon-match_2026-08-31'!$A$2:$N$122,11,FALSE),IF(_xlpm.x=0,"",_xlpm.x)))</f>
        <v>Cucumariidae</v>
      </c>
      <c r="Q2008" t="str">
        <f>IF($I2008="","",_xlfn.LET(_xlpm.x,VLOOKUP($I2008,'taxon-match_2026-08-31'!$A$2:$N$122,12,FALSE),IF(_xlpm.x=0,"",_xlpm.x)))</f>
        <v>Heterocucumis</v>
      </c>
      <c r="R2008" t="str">
        <f>IF($I2008="","",_xlfn.LET(_xlpm.x,VLOOKUP($I2008,'taxon-match_2026-08-31'!$A$2:$N$122,14,FALSE),IF(_xlpm.x=0,"",_xlpm.x)))</f>
        <v>steineni</v>
      </c>
      <c r="S2008" s="2" t="s">
        <v>2609</v>
      </c>
      <c r="T2008" s="69" t="s">
        <v>62</v>
      </c>
      <c r="U2008" s="69" t="s">
        <v>60</v>
      </c>
      <c r="X2008" t="str">
        <f>IF(T2008="","",_xlfn.LET(_xlpm.x,VLOOKUP(T2008,'Drop-down_menus'!$F$2:$G$16,2,FALSE),IF(_xlpm.x=0,"",_xlpm.x)))</f>
        <v>https://orcid.org/0000-0003-3696-4445</v>
      </c>
      <c r="Y2008" t="str">
        <f>IF(U2008="","",_xlfn.LET(_xlpm.x,VLOOKUP(U2008,'Drop-down_menus'!$F$2:$G$16,2,FALSE),IF(_xlpm.x=0,"",_xlpm.x)))</f>
        <v>https://orcid.org/0000-0002-9708-1761</v>
      </c>
      <c r="Z2008" t="str">
        <f>IF(V2008="","",_xlfn.LET(_xlpm.x,VLOOKUP(V2008,'Drop-down_menus'!$F$2:$G$16,2,FALSE),IF(_xlpm.x=0,"",_xlpm.x)))</f>
        <v/>
      </c>
      <c r="AA2008" t="str">
        <f>IF(W2008="","",_xlfn.LET(_xlpm.x,VLOOKUP(W2008,'Drop-down_menus'!$F$2:$G$16,2,FALSE),IF(_xlpm.x=0,"",_xlpm.x)))</f>
        <v/>
      </c>
      <c r="AB2008" t="s">
        <v>866</v>
      </c>
      <c r="AE2008" t="s">
        <v>867</v>
      </c>
    </row>
    <row r="2009" spans="1:31" ht="15" x14ac:dyDescent="0.2">
      <c r="A2009" s="2" t="s">
        <v>328</v>
      </c>
      <c r="B2009">
        <v>3205</v>
      </c>
      <c r="C2009">
        <v>1130</v>
      </c>
      <c r="D2009" s="69" t="s">
        <v>700</v>
      </c>
      <c r="F2009" s="70" t="s">
        <v>890</v>
      </c>
      <c r="G2009" s="70">
        <v>1</v>
      </c>
      <c r="H2009" s="70" t="s">
        <v>890</v>
      </c>
      <c r="I2009" t="s">
        <v>890</v>
      </c>
      <c r="J2009" t="str">
        <f>IF($I2009="","",_xlfn.LET(_xlpm.x,VLOOKUP($I2009,'taxon-match_2026-08-31'!$A$2:$N$122,6,FALSE),IF(_xlpm.x=0,"",_xlpm.x)))</f>
        <v>(Ludwig, 1898)</v>
      </c>
      <c r="K2009" t="str">
        <f>IF($I2009="","",_xlfn.LET(_xlpm.x,VLOOKUP($I2009,'taxon-match_2026-08-31'!$A$2:$N$122,4,FALSE),IF(_xlpm.x=0,"",_xlpm.x)))</f>
        <v>urn:lsid:marinespecies.org:taxname:174085</v>
      </c>
      <c r="L2009" t="str">
        <f>IF($I2009="","",_xlfn.LET(_xlpm.x,VLOOKUP($I2009,'taxon-match_2026-08-31'!$A$2:$N$122,7,FALSE),IF(_xlpm.x=0,"",_xlpm.x)))</f>
        <v>Animalia</v>
      </c>
      <c r="M2009" t="str">
        <f>IF($I2009="","",_xlfn.LET(_xlpm.x,VLOOKUP($I2009,'taxon-match_2026-08-31'!$A$2:$N$122,8,FALSE),IF(_xlpm.x=0,"",_xlpm.x)))</f>
        <v>Echinodermata</v>
      </c>
      <c r="N2009" t="str">
        <f>IF($I2009="","",_xlfn.LET(_xlpm.x,VLOOKUP($I2009,'taxon-match_2026-08-31'!$A$2:$N$122,9,FALSE),IF(_xlpm.x=0,"",_xlpm.x)))</f>
        <v>Holothuroidea</v>
      </c>
      <c r="O2009" t="str">
        <f>IF($I2009="","",_xlfn.LET(_xlpm.x,VLOOKUP($I2009,'taxon-match_2026-08-31'!$A$2:$N$122,10,FALSE),IF(_xlpm.x=0,"",_xlpm.x)))</f>
        <v>Dendrochirotida</v>
      </c>
      <c r="P2009" t="str">
        <f>IF($I2009="","",_xlfn.LET(_xlpm.x,VLOOKUP($I2009,'taxon-match_2026-08-31'!$A$2:$N$122,11,FALSE),IF(_xlpm.x=0,"",_xlpm.x)))</f>
        <v>Cucumariidae</v>
      </c>
      <c r="Q2009" t="str">
        <f>IF($I2009="","",_xlfn.LET(_xlpm.x,VLOOKUP($I2009,'taxon-match_2026-08-31'!$A$2:$N$122,12,FALSE),IF(_xlpm.x=0,"",_xlpm.x)))</f>
        <v>Heterocucumis</v>
      </c>
      <c r="R2009" t="str">
        <f>IF($I2009="","",_xlfn.LET(_xlpm.x,VLOOKUP($I2009,'taxon-match_2026-08-31'!$A$2:$N$122,14,FALSE),IF(_xlpm.x=0,"",_xlpm.x)))</f>
        <v>steineni</v>
      </c>
      <c r="S2009" s="2" t="s">
        <v>2609</v>
      </c>
      <c r="T2009" s="69" t="s">
        <v>62</v>
      </c>
      <c r="U2009" s="69" t="s">
        <v>60</v>
      </c>
      <c r="X2009" t="str">
        <f>IF(T2009="","",_xlfn.LET(_xlpm.x,VLOOKUP(T2009,'Drop-down_menus'!$F$2:$G$16,2,FALSE),IF(_xlpm.x=0,"",_xlpm.x)))</f>
        <v>https://orcid.org/0000-0003-3696-4445</v>
      </c>
      <c r="Y2009" t="str">
        <f>IF(U2009="","",_xlfn.LET(_xlpm.x,VLOOKUP(U2009,'Drop-down_menus'!$F$2:$G$16,2,FALSE),IF(_xlpm.x=0,"",_xlpm.x)))</f>
        <v>https://orcid.org/0000-0002-9708-1761</v>
      </c>
      <c r="Z2009" t="str">
        <f>IF(V2009="","",_xlfn.LET(_xlpm.x,VLOOKUP(V2009,'Drop-down_menus'!$F$2:$G$16,2,FALSE),IF(_xlpm.x=0,"",_xlpm.x)))</f>
        <v/>
      </c>
      <c r="AA2009" t="str">
        <f>IF(W2009="","",_xlfn.LET(_xlpm.x,VLOOKUP(W2009,'Drop-down_menus'!$F$2:$G$16,2,FALSE),IF(_xlpm.x=0,"",_xlpm.x)))</f>
        <v/>
      </c>
      <c r="AB2009" t="s">
        <v>866</v>
      </c>
      <c r="AE2009" t="s">
        <v>867</v>
      </c>
    </row>
    <row r="2010" spans="1:31" ht="15" x14ac:dyDescent="0.2">
      <c r="A2010" s="2" t="s">
        <v>328</v>
      </c>
      <c r="B2010">
        <v>3206</v>
      </c>
      <c r="C2010">
        <v>1064</v>
      </c>
      <c r="D2010" s="69" t="s">
        <v>700</v>
      </c>
      <c r="F2010" s="70" t="s">
        <v>890</v>
      </c>
      <c r="G2010" s="70">
        <v>1</v>
      </c>
      <c r="H2010" s="70" t="s">
        <v>890</v>
      </c>
      <c r="I2010" t="s">
        <v>890</v>
      </c>
      <c r="J2010" t="str">
        <f>IF($I2010="","",_xlfn.LET(_xlpm.x,VLOOKUP($I2010,'taxon-match_2026-08-31'!$A$2:$N$122,6,FALSE),IF(_xlpm.x=0,"",_xlpm.x)))</f>
        <v>(Ludwig, 1898)</v>
      </c>
      <c r="K2010" t="str">
        <f>IF($I2010="","",_xlfn.LET(_xlpm.x,VLOOKUP($I2010,'taxon-match_2026-08-31'!$A$2:$N$122,4,FALSE),IF(_xlpm.x=0,"",_xlpm.x)))</f>
        <v>urn:lsid:marinespecies.org:taxname:174085</v>
      </c>
      <c r="L2010" t="str">
        <f>IF($I2010="","",_xlfn.LET(_xlpm.x,VLOOKUP($I2010,'taxon-match_2026-08-31'!$A$2:$N$122,7,FALSE),IF(_xlpm.x=0,"",_xlpm.x)))</f>
        <v>Animalia</v>
      </c>
      <c r="M2010" t="str">
        <f>IF($I2010="","",_xlfn.LET(_xlpm.x,VLOOKUP($I2010,'taxon-match_2026-08-31'!$A$2:$N$122,8,FALSE),IF(_xlpm.x=0,"",_xlpm.x)))</f>
        <v>Echinodermata</v>
      </c>
      <c r="N2010" t="str">
        <f>IF($I2010="","",_xlfn.LET(_xlpm.x,VLOOKUP($I2010,'taxon-match_2026-08-31'!$A$2:$N$122,9,FALSE),IF(_xlpm.x=0,"",_xlpm.x)))</f>
        <v>Holothuroidea</v>
      </c>
      <c r="O2010" t="str">
        <f>IF($I2010="","",_xlfn.LET(_xlpm.x,VLOOKUP($I2010,'taxon-match_2026-08-31'!$A$2:$N$122,10,FALSE),IF(_xlpm.x=0,"",_xlpm.x)))</f>
        <v>Dendrochirotida</v>
      </c>
      <c r="P2010" t="str">
        <f>IF($I2010="","",_xlfn.LET(_xlpm.x,VLOOKUP($I2010,'taxon-match_2026-08-31'!$A$2:$N$122,11,FALSE),IF(_xlpm.x=0,"",_xlpm.x)))</f>
        <v>Cucumariidae</v>
      </c>
      <c r="Q2010" t="str">
        <f>IF($I2010="","",_xlfn.LET(_xlpm.x,VLOOKUP($I2010,'taxon-match_2026-08-31'!$A$2:$N$122,12,FALSE),IF(_xlpm.x=0,"",_xlpm.x)))</f>
        <v>Heterocucumis</v>
      </c>
      <c r="R2010" t="str">
        <f>IF($I2010="","",_xlfn.LET(_xlpm.x,VLOOKUP($I2010,'taxon-match_2026-08-31'!$A$2:$N$122,14,FALSE),IF(_xlpm.x=0,"",_xlpm.x)))</f>
        <v>steineni</v>
      </c>
      <c r="S2010" s="2" t="s">
        <v>2609</v>
      </c>
      <c r="T2010" s="69" t="s">
        <v>62</v>
      </c>
      <c r="U2010" s="69" t="s">
        <v>60</v>
      </c>
      <c r="X2010" t="str">
        <f>IF(T2010="","",_xlfn.LET(_xlpm.x,VLOOKUP(T2010,'Drop-down_menus'!$F$2:$G$16,2,FALSE),IF(_xlpm.x=0,"",_xlpm.x)))</f>
        <v>https://orcid.org/0000-0003-3696-4445</v>
      </c>
      <c r="Y2010" t="str">
        <f>IF(U2010="","",_xlfn.LET(_xlpm.x,VLOOKUP(U2010,'Drop-down_menus'!$F$2:$G$16,2,FALSE),IF(_xlpm.x=0,"",_xlpm.x)))</f>
        <v>https://orcid.org/0000-0002-9708-1761</v>
      </c>
      <c r="Z2010" t="str">
        <f>IF(V2010="","",_xlfn.LET(_xlpm.x,VLOOKUP(V2010,'Drop-down_menus'!$F$2:$G$16,2,FALSE),IF(_xlpm.x=0,"",_xlpm.x)))</f>
        <v/>
      </c>
      <c r="AA2010" t="str">
        <f>IF(W2010="","",_xlfn.LET(_xlpm.x,VLOOKUP(W2010,'Drop-down_menus'!$F$2:$G$16,2,FALSE),IF(_xlpm.x=0,"",_xlpm.x)))</f>
        <v/>
      </c>
      <c r="AB2010" t="s">
        <v>866</v>
      </c>
      <c r="AE2010" t="s">
        <v>867</v>
      </c>
    </row>
    <row r="2011" spans="1:31" ht="15" x14ac:dyDescent="0.2">
      <c r="A2011" s="2" t="s">
        <v>328</v>
      </c>
      <c r="B2011">
        <v>3207</v>
      </c>
      <c r="C2011">
        <v>1131</v>
      </c>
      <c r="D2011" s="69" t="s">
        <v>700</v>
      </c>
      <c r="F2011" s="70" t="s">
        <v>890</v>
      </c>
      <c r="G2011" s="70">
        <v>1</v>
      </c>
      <c r="H2011" s="70" t="s">
        <v>890</v>
      </c>
      <c r="I2011" t="s">
        <v>890</v>
      </c>
      <c r="J2011" t="str">
        <f>IF($I2011="","",_xlfn.LET(_xlpm.x,VLOOKUP($I2011,'taxon-match_2026-08-31'!$A$2:$N$122,6,FALSE),IF(_xlpm.x=0,"",_xlpm.x)))</f>
        <v>(Ludwig, 1898)</v>
      </c>
      <c r="K2011" t="str">
        <f>IF($I2011="","",_xlfn.LET(_xlpm.x,VLOOKUP($I2011,'taxon-match_2026-08-31'!$A$2:$N$122,4,FALSE),IF(_xlpm.x=0,"",_xlpm.x)))</f>
        <v>urn:lsid:marinespecies.org:taxname:174085</v>
      </c>
      <c r="L2011" t="str">
        <f>IF($I2011="","",_xlfn.LET(_xlpm.x,VLOOKUP($I2011,'taxon-match_2026-08-31'!$A$2:$N$122,7,FALSE),IF(_xlpm.x=0,"",_xlpm.x)))</f>
        <v>Animalia</v>
      </c>
      <c r="M2011" t="str">
        <f>IF($I2011="","",_xlfn.LET(_xlpm.x,VLOOKUP($I2011,'taxon-match_2026-08-31'!$A$2:$N$122,8,FALSE),IF(_xlpm.x=0,"",_xlpm.x)))</f>
        <v>Echinodermata</v>
      </c>
      <c r="N2011" t="str">
        <f>IF($I2011="","",_xlfn.LET(_xlpm.x,VLOOKUP($I2011,'taxon-match_2026-08-31'!$A$2:$N$122,9,FALSE),IF(_xlpm.x=0,"",_xlpm.x)))</f>
        <v>Holothuroidea</v>
      </c>
      <c r="O2011" t="str">
        <f>IF($I2011="","",_xlfn.LET(_xlpm.x,VLOOKUP($I2011,'taxon-match_2026-08-31'!$A$2:$N$122,10,FALSE),IF(_xlpm.x=0,"",_xlpm.x)))</f>
        <v>Dendrochirotida</v>
      </c>
      <c r="P2011" t="str">
        <f>IF($I2011="","",_xlfn.LET(_xlpm.x,VLOOKUP($I2011,'taxon-match_2026-08-31'!$A$2:$N$122,11,FALSE),IF(_xlpm.x=0,"",_xlpm.x)))</f>
        <v>Cucumariidae</v>
      </c>
      <c r="Q2011" t="str">
        <f>IF($I2011="","",_xlfn.LET(_xlpm.x,VLOOKUP($I2011,'taxon-match_2026-08-31'!$A$2:$N$122,12,FALSE),IF(_xlpm.x=0,"",_xlpm.x)))</f>
        <v>Heterocucumis</v>
      </c>
      <c r="R2011" t="str">
        <f>IF($I2011="","",_xlfn.LET(_xlpm.x,VLOOKUP($I2011,'taxon-match_2026-08-31'!$A$2:$N$122,14,FALSE),IF(_xlpm.x=0,"",_xlpm.x)))</f>
        <v>steineni</v>
      </c>
      <c r="S2011" s="2" t="s">
        <v>2609</v>
      </c>
      <c r="T2011" s="69" t="s">
        <v>62</v>
      </c>
      <c r="U2011" s="69" t="s">
        <v>60</v>
      </c>
      <c r="X2011" t="str">
        <f>IF(T2011="","",_xlfn.LET(_xlpm.x,VLOOKUP(T2011,'Drop-down_menus'!$F$2:$G$16,2,FALSE),IF(_xlpm.x=0,"",_xlpm.x)))</f>
        <v>https://orcid.org/0000-0003-3696-4445</v>
      </c>
      <c r="Y2011" t="str">
        <f>IF(U2011="","",_xlfn.LET(_xlpm.x,VLOOKUP(U2011,'Drop-down_menus'!$F$2:$G$16,2,FALSE),IF(_xlpm.x=0,"",_xlpm.x)))</f>
        <v>https://orcid.org/0000-0002-9708-1761</v>
      </c>
      <c r="Z2011" t="str">
        <f>IF(V2011="","",_xlfn.LET(_xlpm.x,VLOOKUP(V2011,'Drop-down_menus'!$F$2:$G$16,2,FALSE),IF(_xlpm.x=0,"",_xlpm.x)))</f>
        <v/>
      </c>
      <c r="AA2011" t="str">
        <f>IF(W2011="","",_xlfn.LET(_xlpm.x,VLOOKUP(W2011,'Drop-down_menus'!$F$2:$G$16,2,FALSE),IF(_xlpm.x=0,"",_xlpm.x)))</f>
        <v/>
      </c>
      <c r="AB2011" t="s">
        <v>866</v>
      </c>
      <c r="AE2011" t="s">
        <v>867</v>
      </c>
    </row>
    <row r="2012" spans="1:31" ht="15" x14ac:dyDescent="0.2">
      <c r="A2012" s="2" t="s">
        <v>253</v>
      </c>
      <c r="B2012">
        <v>1886</v>
      </c>
      <c r="C2012">
        <v>1046</v>
      </c>
      <c r="D2012" s="69" t="s">
        <v>700</v>
      </c>
      <c r="F2012" s="70" t="s">
        <v>751</v>
      </c>
      <c r="G2012" s="70">
        <v>1</v>
      </c>
      <c r="H2012" s="70" t="s">
        <v>751</v>
      </c>
      <c r="I2012" t="s">
        <v>751</v>
      </c>
      <c r="J2012" t="str">
        <f>IF($I2012="","",_xlfn.LET(_xlpm.x,VLOOKUP($I2012,'taxon-match_2026-08-31'!$A$2:$N$122,6,FALSE),IF(_xlpm.x=0,"",_xlpm.x)))</f>
        <v>(P. P. King, 1832)</v>
      </c>
      <c r="K2012" t="str">
        <f>IF($I2012="","",_xlfn.LET(_xlpm.x,VLOOKUP($I2012,'taxon-match_2026-08-31'!$A$2:$N$122,4,FALSE),IF(_xlpm.x=0,"",_xlpm.x)))</f>
        <v>urn:lsid:marinespecies.org:taxname:197217</v>
      </c>
      <c r="L2012" t="str">
        <f>IF($I2012="","",_xlfn.LET(_xlpm.x,VLOOKUP($I2012,'taxon-match_2026-08-31'!$A$2:$N$122,7,FALSE),IF(_xlpm.x=0,"",_xlpm.x)))</f>
        <v>Animalia</v>
      </c>
      <c r="M2012" t="str">
        <f>IF($I2012="","",_xlfn.LET(_xlpm.x,VLOOKUP($I2012,'taxon-match_2026-08-31'!$A$2:$N$122,8,FALSE),IF(_xlpm.x=0,"",_xlpm.x)))</f>
        <v>Mollusca</v>
      </c>
      <c r="N2012" t="str">
        <f>IF($I2012="","",_xlfn.LET(_xlpm.x,VLOOKUP($I2012,'taxon-match_2026-08-31'!$A$2:$N$122,9,FALSE),IF(_xlpm.x=0,"",_xlpm.x)))</f>
        <v>Bivalvia</v>
      </c>
      <c r="O2012" t="str">
        <f>IF($I2012="","",_xlfn.LET(_xlpm.x,VLOOKUP($I2012,'taxon-match_2026-08-31'!$A$2:$N$122,10,FALSE),IF(_xlpm.x=0,"",_xlpm.x)))</f>
        <v/>
      </c>
      <c r="P2012" t="str">
        <f>IF($I2012="","",_xlfn.LET(_xlpm.x,VLOOKUP($I2012,'taxon-match_2026-08-31'!$A$2:$N$122,11,FALSE),IF(_xlpm.x=0,"",_xlpm.x)))</f>
        <v>Laternulidae</v>
      </c>
      <c r="Q2012" t="str">
        <f>IF($I2012="","",_xlfn.LET(_xlpm.x,VLOOKUP($I2012,'taxon-match_2026-08-31'!$A$2:$N$122,12,FALSE),IF(_xlpm.x=0,"",_xlpm.x)))</f>
        <v>Laternula</v>
      </c>
      <c r="R2012" t="str">
        <f>IF($I2012="","",_xlfn.LET(_xlpm.x,VLOOKUP($I2012,'taxon-match_2026-08-31'!$A$2:$N$122,14,FALSE),IF(_xlpm.x=0,"",_xlpm.x)))</f>
        <v>elliptica</v>
      </c>
      <c r="S2012" s="2" t="s">
        <v>2609</v>
      </c>
      <c r="T2012" s="69" t="s">
        <v>62</v>
      </c>
      <c r="U2012" s="69" t="s">
        <v>60</v>
      </c>
      <c r="X2012" t="str">
        <f>IF(T2012="","",_xlfn.LET(_xlpm.x,VLOOKUP(T2012,'Drop-down_menus'!$F$2:$G$16,2,FALSE),IF(_xlpm.x=0,"",_xlpm.x)))</f>
        <v>https://orcid.org/0000-0003-3696-4445</v>
      </c>
      <c r="Y2012" t="str">
        <f>IF(U2012="","",_xlfn.LET(_xlpm.x,VLOOKUP(U2012,'Drop-down_menus'!$F$2:$G$16,2,FALSE),IF(_xlpm.x=0,"",_xlpm.x)))</f>
        <v>https://orcid.org/0000-0002-9708-1761</v>
      </c>
      <c r="Z2012" t="str">
        <f>IF(V2012="","",_xlfn.LET(_xlpm.x,VLOOKUP(V2012,'Drop-down_menus'!$F$2:$G$16,2,FALSE),IF(_xlpm.x=0,"",_xlpm.x)))</f>
        <v/>
      </c>
      <c r="AA2012" t="str">
        <f>IF(W2012="","",_xlfn.LET(_xlpm.x,VLOOKUP(W2012,'Drop-down_menus'!$F$2:$G$16,2,FALSE),IF(_xlpm.x=0,"",_xlpm.x)))</f>
        <v/>
      </c>
      <c r="AB2012" t="s">
        <v>866</v>
      </c>
      <c r="AE2012" t="s">
        <v>867</v>
      </c>
    </row>
    <row r="2013" spans="1:31" ht="15" x14ac:dyDescent="0.2">
      <c r="A2013" s="2" t="s">
        <v>253</v>
      </c>
      <c r="B2013">
        <v>1887</v>
      </c>
      <c r="C2013">
        <v>1072</v>
      </c>
      <c r="D2013" s="69" t="s">
        <v>700</v>
      </c>
      <c r="F2013" s="70" t="s">
        <v>751</v>
      </c>
      <c r="G2013" s="70">
        <v>1</v>
      </c>
      <c r="H2013" s="70" t="s">
        <v>751</v>
      </c>
      <c r="I2013" t="s">
        <v>751</v>
      </c>
      <c r="J2013" t="str">
        <f>IF($I2013="","",_xlfn.LET(_xlpm.x,VLOOKUP($I2013,'taxon-match_2026-08-31'!$A$2:$N$122,6,FALSE),IF(_xlpm.x=0,"",_xlpm.x)))</f>
        <v>(P. P. King, 1832)</v>
      </c>
      <c r="K2013" t="str">
        <f>IF($I2013="","",_xlfn.LET(_xlpm.x,VLOOKUP($I2013,'taxon-match_2026-08-31'!$A$2:$N$122,4,FALSE),IF(_xlpm.x=0,"",_xlpm.x)))</f>
        <v>urn:lsid:marinespecies.org:taxname:197217</v>
      </c>
      <c r="L2013" t="str">
        <f>IF($I2013="","",_xlfn.LET(_xlpm.x,VLOOKUP($I2013,'taxon-match_2026-08-31'!$A$2:$N$122,7,FALSE),IF(_xlpm.x=0,"",_xlpm.x)))</f>
        <v>Animalia</v>
      </c>
      <c r="M2013" t="str">
        <f>IF($I2013="","",_xlfn.LET(_xlpm.x,VLOOKUP($I2013,'taxon-match_2026-08-31'!$A$2:$N$122,8,FALSE),IF(_xlpm.x=0,"",_xlpm.x)))</f>
        <v>Mollusca</v>
      </c>
      <c r="N2013" t="str">
        <f>IF($I2013="","",_xlfn.LET(_xlpm.x,VLOOKUP($I2013,'taxon-match_2026-08-31'!$A$2:$N$122,9,FALSE),IF(_xlpm.x=0,"",_xlpm.x)))</f>
        <v>Bivalvia</v>
      </c>
      <c r="O2013" t="str">
        <f>IF($I2013="","",_xlfn.LET(_xlpm.x,VLOOKUP($I2013,'taxon-match_2026-08-31'!$A$2:$N$122,10,FALSE),IF(_xlpm.x=0,"",_xlpm.x)))</f>
        <v/>
      </c>
      <c r="P2013" t="str">
        <f>IF($I2013="","",_xlfn.LET(_xlpm.x,VLOOKUP($I2013,'taxon-match_2026-08-31'!$A$2:$N$122,11,FALSE),IF(_xlpm.x=0,"",_xlpm.x)))</f>
        <v>Laternulidae</v>
      </c>
      <c r="Q2013" t="str">
        <f>IF($I2013="","",_xlfn.LET(_xlpm.x,VLOOKUP($I2013,'taxon-match_2026-08-31'!$A$2:$N$122,12,FALSE),IF(_xlpm.x=0,"",_xlpm.x)))</f>
        <v>Laternula</v>
      </c>
      <c r="R2013" t="str">
        <f>IF($I2013="","",_xlfn.LET(_xlpm.x,VLOOKUP($I2013,'taxon-match_2026-08-31'!$A$2:$N$122,14,FALSE),IF(_xlpm.x=0,"",_xlpm.x)))</f>
        <v>elliptica</v>
      </c>
      <c r="S2013" s="2" t="s">
        <v>2609</v>
      </c>
      <c r="T2013" s="69" t="s">
        <v>62</v>
      </c>
      <c r="U2013" s="69" t="s">
        <v>60</v>
      </c>
      <c r="X2013" t="str">
        <f>IF(T2013="","",_xlfn.LET(_xlpm.x,VLOOKUP(T2013,'Drop-down_menus'!$F$2:$G$16,2,FALSE),IF(_xlpm.x=0,"",_xlpm.x)))</f>
        <v>https://orcid.org/0000-0003-3696-4445</v>
      </c>
      <c r="Y2013" t="str">
        <f>IF(U2013="","",_xlfn.LET(_xlpm.x,VLOOKUP(U2013,'Drop-down_menus'!$F$2:$G$16,2,FALSE),IF(_xlpm.x=0,"",_xlpm.x)))</f>
        <v>https://orcid.org/0000-0002-9708-1761</v>
      </c>
      <c r="Z2013" t="str">
        <f>IF(V2013="","",_xlfn.LET(_xlpm.x,VLOOKUP(V2013,'Drop-down_menus'!$F$2:$G$16,2,FALSE),IF(_xlpm.x=0,"",_xlpm.x)))</f>
        <v/>
      </c>
      <c r="AA2013" t="str">
        <f>IF(W2013="","",_xlfn.LET(_xlpm.x,VLOOKUP(W2013,'Drop-down_menus'!$F$2:$G$16,2,FALSE),IF(_xlpm.x=0,"",_xlpm.x)))</f>
        <v/>
      </c>
      <c r="AB2013" t="s">
        <v>866</v>
      </c>
      <c r="AE2013" t="s">
        <v>867</v>
      </c>
    </row>
    <row r="2014" spans="1:31" ht="15" x14ac:dyDescent="0.2">
      <c r="A2014" s="2" t="s">
        <v>253</v>
      </c>
      <c r="B2014">
        <v>1888</v>
      </c>
      <c r="C2014">
        <v>1147</v>
      </c>
      <c r="D2014" s="69" t="s">
        <v>700</v>
      </c>
      <c r="F2014" s="70" t="s">
        <v>751</v>
      </c>
      <c r="G2014" s="70">
        <v>1</v>
      </c>
      <c r="H2014" s="70" t="s">
        <v>751</v>
      </c>
      <c r="I2014" t="s">
        <v>751</v>
      </c>
      <c r="J2014" t="str">
        <f>IF($I2014="","",_xlfn.LET(_xlpm.x,VLOOKUP($I2014,'taxon-match_2026-08-31'!$A$2:$N$122,6,FALSE),IF(_xlpm.x=0,"",_xlpm.x)))</f>
        <v>(P. P. King, 1832)</v>
      </c>
      <c r="K2014" t="str">
        <f>IF($I2014="","",_xlfn.LET(_xlpm.x,VLOOKUP($I2014,'taxon-match_2026-08-31'!$A$2:$N$122,4,FALSE),IF(_xlpm.x=0,"",_xlpm.x)))</f>
        <v>urn:lsid:marinespecies.org:taxname:197217</v>
      </c>
      <c r="L2014" t="str">
        <f>IF($I2014="","",_xlfn.LET(_xlpm.x,VLOOKUP($I2014,'taxon-match_2026-08-31'!$A$2:$N$122,7,FALSE),IF(_xlpm.x=0,"",_xlpm.x)))</f>
        <v>Animalia</v>
      </c>
      <c r="M2014" t="str">
        <f>IF($I2014="","",_xlfn.LET(_xlpm.x,VLOOKUP($I2014,'taxon-match_2026-08-31'!$A$2:$N$122,8,FALSE),IF(_xlpm.x=0,"",_xlpm.x)))</f>
        <v>Mollusca</v>
      </c>
      <c r="N2014" t="str">
        <f>IF($I2014="","",_xlfn.LET(_xlpm.x,VLOOKUP($I2014,'taxon-match_2026-08-31'!$A$2:$N$122,9,FALSE),IF(_xlpm.x=0,"",_xlpm.x)))</f>
        <v>Bivalvia</v>
      </c>
      <c r="O2014" t="str">
        <f>IF($I2014="","",_xlfn.LET(_xlpm.x,VLOOKUP($I2014,'taxon-match_2026-08-31'!$A$2:$N$122,10,FALSE),IF(_xlpm.x=0,"",_xlpm.x)))</f>
        <v/>
      </c>
      <c r="P2014" t="str">
        <f>IF($I2014="","",_xlfn.LET(_xlpm.x,VLOOKUP($I2014,'taxon-match_2026-08-31'!$A$2:$N$122,11,FALSE),IF(_xlpm.x=0,"",_xlpm.x)))</f>
        <v>Laternulidae</v>
      </c>
      <c r="Q2014" t="str">
        <f>IF($I2014="","",_xlfn.LET(_xlpm.x,VLOOKUP($I2014,'taxon-match_2026-08-31'!$A$2:$N$122,12,FALSE),IF(_xlpm.x=0,"",_xlpm.x)))</f>
        <v>Laternula</v>
      </c>
      <c r="R2014" t="str">
        <f>IF($I2014="","",_xlfn.LET(_xlpm.x,VLOOKUP($I2014,'taxon-match_2026-08-31'!$A$2:$N$122,14,FALSE),IF(_xlpm.x=0,"",_xlpm.x)))</f>
        <v>elliptica</v>
      </c>
      <c r="S2014" s="2" t="s">
        <v>2609</v>
      </c>
      <c r="T2014" s="69" t="s">
        <v>62</v>
      </c>
      <c r="U2014" s="69" t="s">
        <v>60</v>
      </c>
      <c r="X2014" t="str">
        <f>IF(T2014="","",_xlfn.LET(_xlpm.x,VLOOKUP(T2014,'Drop-down_menus'!$F$2:$G$16,2,FALSE),IF(_xlpm.x=0,"",_xlpm.x)))</f>
        <v>https://orcid.org/0000-0003-3696-4445</v>
      </c>
      <c r="Y2014" t="str">
        <f>IF(U2014="","",_xlfn.LET(_xlpm.x,VLOOKUP(U2014,'Drop-down_menus'!$F$2:$G$16,2,FALSE),IF(_xlpm.x=0,"",_xlpm.x)))</f>
        <v>https://orcid.org/0000-0002-9708-1761</v>
      </c>
      <c r="Z2014" t="str">
        <f>IF(V2014="","",_xlfn.LET(_xlpm.x,VLOOKUP(V2014,'Drop-down_menus'!$F$2:$G$16,2,FALSE),IF(_xlpm.x=0,"",_xlpm.x)))</f>
        <v/>
      </c>
      <c r="AA2014" t="str">
        <f>IF(W2014="","",_xlfn.LET(_xlpm.x,VLOOKUP(W2014,'Drop-down_menus'!$F$2:$G$16,2,FALSE),IF(_xlpm.x=0,"",_xlpm.x)))</f>
        <v/>
      </c>
      <c r="AB2014" t="s">
        <v>866</v>
      </c>
      <c r="AE2014" t="s">
        <v>867</v>
      </c>
    </row>
    <row r="2015" spans="1:31" ht="15" x14ac:dyDescent="0.2">
      <c r="A2015" s="2" t="s">
        <v>253</v>
      </c>
      <c r="B2015">
        <v>1889</v>
      </c>
      <c r="C2015">
        <v>1313</v>
      </c>
      <c r="D2015" s="69" t="s">
        <v>700</v>
      </c>
      <c r="F2015" s="70" t="s">
        <v>751</v>
      </c>
      <c r="G2015" s="70">
        <v>1</v>
      </c>
      <c r="H2015" s="70" t="s">
        <v>751</v>
      </c>
      <c r="I2015" t="s">
        <v>751</v>
      </c>
      <c r="J2015" t="str">
        <f>IF($I2015="","",_xlfn.LET(_xlpm.x,VLOOKUP($I2015,'taxon-match_2026-08-31'!$A$2:$N$122,6,FALSE),IF(_xlpm.x=0,"",_xlpm.x)))</f>
        <v>(P. P. King, 1832)</v>
      </c>
      <c r="K2015" t="str">
        <f>IF($I2015="","",_xlfn.LET(_xlpm.x,VLOOKUP($I2015,'taxon-match_2026-08-31'!$A$2:$N$122,4,FALSE),IF(_xlpm.x=0,"",_xlpm.x)))</f>
        <v>urn:lsid:marinespecies.org:taxname:197217</v>
      </c>
      <c r="L2015" t="str">
        <f>IF($I2015="","",_xlfn.LET(_xlpm.x,VLOOKUP($I2015,'taxon-match_2026-08-31'!$A$2:$N$122,7,FALSE),IF(_xlpm.x=0,"",_xlpm.x)))</f>
        <v>Animalia</v>
      </c>
      <c r="M2015" t="str">
        <f>IF($I2015="","",_xlfn.LET(_xlpm.x,VLOOKUP($I2015,'taxon-match_2026-08-31'!$A$2:$N$122,8,FALSE),IF(_xlpm.x=0,"",_xlpm.x)))</f>
        <v>Mollusca</v>
      </c>
      <c r="N2015" t="str">
        <f>IF($I2015="","",_xlfn.LET(_xlpm.x,VLOOKUP($I2015,'taxon-match_2026-08-31'!$A$2:$N$122,9,FALSE),IF(_xlpm.x=0,"",_xlpm.x)))</f>
        <v>Bivalvia</v>
      </c>
      <c r="O2015" t="str">
        <f>IF($I2015="","",_xlfn.LET(_xlpm.x,VLOOKUP($I2015,'taxon-match_2026-08-31'!$A$2:$N$122,10,FALSE),IF(_xlpm.x=0,"",_xlpm.x)))</f>
        <v/>
      </c>
      <c r="P2015" t="str">
        <f>IF($I2015="","",_xlfn.LET(_xlpm.x,VLOOKUP($I2015,'taxon-match_2026-08-31'!$A$2:$N$122,11,FALSE),IF(_xlpm.x=0,"",_xlpm.x)))</f>
        <v>Laternulidae</v>
      </c>
      <c r="Q2015" t="str">
        <f>IF($I2015="","",_xlfn.LET(_xlpm.x,VLOOKUP($I2015,'taxon-match_2026-08-31'!$A$2:$N$122,12,FALSE),IF(_xlpm.x=0,"",_xlpm.x)))</f>
        <v>Laternula</v>
      </c>
      <c r="R2015" t="str">
        <f>IF($I2015="","",_xlfn.LET(_xlpm.x,VLOOKUP($I2015,'taxon-match_2026-08-31'!$A$2:$N$122,14,FALSE),IF(_xlpm.x=0,"",_xlpm.x)))</f>
        <v>elliptica</v>
      </c>
      <c r="S2015" s="2" t="s">
        <v>2609</v>
      </c>
      <c r="T2015" s="69" t="s">
        <v>62</v>
      </c>
      <c r="U2015" s="69" t="s">
        <v>60</v>
      </c>
      <c r="X2015" t="str">
        <f>IF(T2015="","",_xlfn.LET(_xlpm.x,VLOOKUP(T2015,'Drop-down_menus'!$F$2:$G$16,2,FALSE),IF(_xlpm.x=0,"",_xlpm.x)))</f>
        <v>https://orcid.org/0000-0003-3696-4445</v>
      </c>
      <c r="Y2015" t="str">
        <f>IF(U2015="","",_xlfn.LET(_xlpm.x,VLOOKUP(U2015,'Drop-down_menus'!$F$2:$G$16,2,FALSE),IF(_xlpm.x=0,"",_xlpm.x)))</f>
        <v>https://orcid.org/0000-0002-9708-1761</v>
      </c>
      <c r="Z2015" t="str">
        <f>IF(V2015="","",_xlfn.LET(_xlpm.x,VLOOKUP(V2015,'Drop-down_menus'!$F$2:$G$16,2,FALSE),IF(_xlpm.x=0,"",_xlpm.x)))</f>
        <v/>
      </c>
      <c r="AA2015" t="str">
        <f>IF(W2015="","",_xlfn.LET(_xlpm.x,VLOOKUP(W2015,'Drop-down_menus'!$F$2:$G$16,2,FALSE),IF(_xlpm.x=0,"",_xlpm.x)))</f>
        <v/>
      </c>
      <c r="AB2015" t="s">
        <v>866</v>
      </c>
      <c r="AE2015" t="s">
        <v>867</v>
      </c>
    </row>
    <row r="2016" spans="1:31" ht="15" x14ac:dyDescent="0.2">
      <c r="A2016" s="2" t="s">
        <v>253</v>
      </c>
      <c r="B2016">
        <v>1890</v>
      </c>
      <c r="C2016">
        <v>1314</v>
      </c>
      <c r="D2016" s="69" t="s">
        <v>700</v>
      </c>
      <c r="F2016" s="70" t="s">
        <v>751</v>
      </c>
      <c r="G2016" s="70">
        <v>1</v>
      </c>
      <c r="H2016" s="70" t="s">
        <v>751</v>
      </c>
      <c r="I2016" t="s">
        <v>751</v>
      </c>
      <c r="J2016" t="str">
        <f>IF($I2016="","",_xlfn.LET(_xlpm.x,VLOOKUP($I2016,'taxon-match_2026-08-31'!$A$2:$N$122,6,FALSE),IF(_xlpm.x=0,"",_xlpm.x)))</f>
        <v>(P. P. King, 1832)</v>
      </c>
      <c r="K2016" t="str">
        <f>IF($I2016="","",_xlfn.LET(_xlpm.x,VLOOKUP($I2016,'taxon-match_2026-08-31'!$A$2:$N$122,4,FALSE),IF(_xlpm.x=0,"",_xlpm.x)))</f>
        <v>urn:lsid:marinespecies.org:taxname:197217</v>
      </c>
      <c r="L2016" t="str">
        <f>IF($I2016="","",_xlfn.LET(_xlpm.x,VLOOKUP($I2016,'taxon-match_2026-08-31'!$A$2:$N$122,7,FALSE),IF(_xlpm.x=0,"",_xlpm.x)))</f>
        <v>Animalia</v>
      </c>
      <c r="M2016" t="str">
        <f>IF($I2016="","",_xlfn.LET(_xlpm.x,VLOOKUP($I2016,'taxon-match_2026-08-31'!$A$2:$N$122,8,FALSE),IF(_xlpm.x=0,"",_xlpm.x)))</f>
        <v>Mollusca</v>
      </c>
      <c r="N2016" t="str">
        <f>IF($I2016="","",_xlfn.LET(_xlpm.x,VLOOKUP($I2016,'taxon-match_2026-08-31'!$A$2:$N$122,9,FALSE),IF(_xlpm.x=0,"",_xlpm.x)))</f>
        <v>Bivalvia</v>
      </c>
      <c r="O2016" t="str">
        <f>IF($I2016="","",_xlfn.LET(_xlpm.x,VLOOKUP($I2016,'taxon-match_2026-08-31'!$A$2:$N$122,10,FALSE),IF(_xlpm.x=0,"",_xlpm.x)))</f>
        <v/>
      </c>
      <c r="P2016" t="str">
        <f>IF($I2016="","",_xlfn.LET(_xlpm.x,VLOOKUP($I2016,'taxon-match_2026-08-31'!$A$2:$N$122,11,FALSE),IF(_xlpm.x=0,"",_xlpm.x)))</f>
        <v>Laternulidae</v>
      </c>
      <c r="Q2016" t="str">
        <f>IF($I2016="","",_xlfn.LET(_xlpm.x,VLOOKUP($I2016,'taxon-match_2026-08-31'!$A$2:$N$122,12,FALSE),IF(_xlpm.x=0,"",_xlpm.x)))</f>
        <v>Laternula</v>
      </c>
      <c r="R2016" t="str">
        <f>IF($I2016="","",_xlfn.LET(_xlpm.x,VLOOKUP($I2016,'taxon-match_2026-08-31'!$A$2:$N$122,14,FALSE),IF(_xlpm.x=0,"",_xlpm.x)))</f>
        <v>elliptica</v>
      </c>
      <c r="S2016" s="2" t="s">
        <v>2609</v>
      </c>
      <c r="T2016" s="69" t="s">
        <v>62</v>
      </c>
      <c r="U2016" s="69" t="s">
        <v>60</v>
      </c>
      <c r="X2016" t="str">
        <f>IF(T2016="","",_xlfn.LET(_xlpm.x,VLOOKUP(T2016,'Drop-down_menus'!$F$2:$G$16,2,FALSE),IF(_xlpm.x=0,"",_xlpm.x)))</f>
        <v>https://orcid.org/0000-0003-3696-4445</v>
      </c>
      <c r="Y2016" t="str">
        <f>IF(U2016="","",_xlfn.LET(_xlpm.x,VLOOKUP(U2016,'Drop-down_menus'!$F$2:$G$16,2,FALSE),IF(_xlpm.x=0,"",_xlpm.x)))</f>
        <v>https://orcid.org/0000-0002-9708-1761</v>
      </c>
      <c r="Z2016" t="str">
        <f>IF(V2016="","",_xlfn.LET(_xlpm.x,VLOOKUP(V2016,'Drop-down_menus'!$F$2:$G$16,2,FALSE),IF(_xlpm.x=0,"",_xlpm.x)))</f>
        <v/>
      </c>
      <c r="AA2016" t="str">
        <f>IF(W2016="","",_xlfn.LET(_xlpm.x,VLOOKUP(W2016,'Drop-down_menus'!$F$2:$G$16,2,FALSE),IF(_xlpm.x=0,"",_xlpm.x)))</f>
        <v/>
      </c>
      <c r="AB2016" t="s">
        <v>866</v>
      </c>
      <c r="AE2016" t="s">
        <v>867</v>
      </c>
    </row>
    <row r="2017" spans="1:31" ht="15" x14ac:dyDescent="0.2">
      <c r="A2017" s="2" t="s">
        <v>253</v>
      </c>
      <c r="B2017">
        <v>1891</v>
      </c>
      <c r="C2017">
        <v>1270</v>
      </c>
      <c r="D2017" s="69" t="s">
        <v>700</v>
      </c>
      <c r="F2017" s="70" t="s">
        <v>751</v>
      </c>
      <c r="G2017" s="70">
        <v>1</v>
      </c>
      <c r="H2017" s="70" t="s">
        <v>751</v>
      </c>
      <c r="I2017" t="s">
        <v>751</v>
      </c>
      <c r="J2017" t="str">
        <f>IF($I2017="","",_xlfn.LET(_xlpm.x,VLOOKUP($I2017,'taxon-match_2026-08-31'!$A$2:$N$122,6,FALSE),IF(_xlpm.x=0,"",_xlpm.x)))</f>
        <v>(P. P. King, 1832)</v>
      </c>
      <c r="K2017" t="str">
        <f>IF($I2017="","",_xlfn.LET(_xlpm.x,VLOOKUP($I2017,'taxon-match_2026-08-31'!$A$2:$N$122,4,FALSE),IF(_xlpm.x=0,"",_xlpm.x)))</f>
        <v>urn:lsid:marinespecies.org:taxname:197217</v>
      </c>
      <c r="L2017" t="str">
        <f>IF($I2017="","",_xlfn.LET(_xlpm.x,VLOOKUP($I2017,'taxon-match_2026-08-31'!$A$2:$N$122,7,FALSE),IF(_xlpm.x=0,"",_xlpm.x)))</f>
        <v>Animalia</v>
      </c>
      <c r="M2017" t="str">
        <f>IF($I2017="","",_xlfn.LET(_xlpm.x,VLOOKUP($I2017,'taxon-match_2026-08-31'!$A$2:$N$122,8,FALSE),IF(_xlpm.x=0,"",_xlpm.x)))</f>
        <v>Mollusca</v>
      </c>
      <c r="N2017" t="str">
        <f>IF($I2017="","",_xlfn.LET(_xlpm.x,VLOOKUP($I2017,'taxon-match_2026-08-31'!$A$2:$N$122,9,FALSE),IF(_xlpm.x=0,"",_xlpm.x)))</f>
        <v>Bivalvia</v>
      </c>
      <c r="O2017" t="str">
        <f>IF($I2017="","",_xlfn.LET(_xlpm.x,VLOOKUP($I2017,'taxon-match_2026-08-31'!$A$2:$N$122,10,FALSE),IF(_xlpm.x=0,"",_xlpm.x)))</f>
        <v/>
      </c>
      <c r="P2017" t="str">
        <f>IF($I2017="","",_xlfn.LET(_xlpm.x,VLOOKUP($I2017,'taxon-match_2026-08-31'!$A$2:$N$122,11,FALSE),IF(_xlpm.x=0,"",_xlpm.x)))</f>
        <v>Laternulidae</v>
      </c>
      <c r="Q2017" t="str">
        <f>IF($I2017="","",_xlfn.LET(_xlpm.x,VLOOKUP($I2017,'taxon-match_2026-08-31'!$A$2:$N$122,12,FALSE),IF(_xlpm.x=0,"",_xlpm.x)))</f>
        <v>Laternula</v>
      </c>
      <c r="R2017" t="str">
        <f>IF($I2017="","",_xlfn.LET(_xlpm.x,VLOOKUP($I2017,'taxon-match_2026-08-31'!$A$2:$N$122,14,FALSE),IF(_xlpm.x=0,"",_xlpm.x)))</f>
        <v>elliptica</v>
      </c>
      <c r="S2017" s="2" t="s">
        <v>2609</v>
      </c>
      <c r="T2017" s="69" t="s">
        <v>62</v>
      </c>
      <c r="U2017" s="69" t="s">
        <v>60</v>
      </c>
      <c r="X2017" t="str">
        <f>IF(T2017="","",_xlfn.LET(_xlpm.x,VLOOKUP(T2017,'Drop-down_menus'!$F$2:$G$16,2,FALSE),IF(_xlpm.x=0,"",_xlpm.x)))</f>
        <v>https://orcid.org/0000-0003-3696-4445</v>
      </c>
      <c r="Y2017" t="str">
        <f>IF(U2017="","",_xlfn.LET(_xlpm.x,VLOOKUP(U2017,'Drop-down_menus'!$F$2:$G$16,2,FALSE),IF(_xlpm.x=0,"",_xlpm.x)))</f>
        <v>https://orcid.org/0000-0002-9708-1761</v>
      </c>
      <c r="Z2017" t="str">
        <f>IF(V2017="","",_xlfn.LET(_xlpm.x,VLOOKUP(V2017,'Drop-down_menus'!$F$2:$G$16,2,FALSE),IF(_xlpm.x=0,"",_xlpm.x)))</f>
        <v/>
      </c>
      <c r="AA2017" t="str">
        <f>IF(W2017="","",_xlfn.LET(_xlpm.x,VLOOKUP(W2017,'Drop-down_menus'!$F$2:$G$16,2,FALSE),IF(_xlpm.x=0,"",_xlpm.x)))</f>
        <v/>
      </c>
      <c r="AB2017" t="s">
        <v>866</v>
      </c>
      <c r="AE2017" t="s">
        <v>867</v>
      </c>
    </row>
    <row r="2018" spans="1:31" ht="15" x14ac:dyDescent="0.2">
      <c r="A2018" s="2" t="s">
        <v>253</v>
      </c>
      <c r="B2018">
        <v>1892</v>
      </c>
      <c r="C2018">
        <v>1283</v>
      </c>
      <c r="D2018" s="69" t="s">
        <v>700</v>
      </c>
      <c r="F2018" s="70" t="s">
        <v>751</v>
      </c>
      <c r="G2018" s="70">
        <v>1</v>
      </c>
      <c r="H2018" s="70" t="s">
        <v>751</v>
      </c>
      <c r="I2018" t="s">
        <v>751</v>
      </c>
      <c r="J2018" t="str">
        <f>IF($I2018="","",_xlfn.LET(_xlpm.x,VLOOKUP($I2018,'taxon-match_2026-08-31'!$A$2:$N$122,6,FALSE),IF(_xlpm.x=0,"",_xlpm.x)))</f>
        <v>(P. P. King, 1832)</v>
      </c>
      <c r="K2018" t="str">
        <f>IF($I2018="","",_xlfn.LET(_xlpm.x,VLOOKUP($I2018,'taxon-match_2026-08-31'!$A$2:$N$122,4,FALSE),IF(_xlpm.x=0,"",_xlpm.x)))</f>
        <v>urn:lsid:marinespecies.org:taxname:197217</v>
      </c>
      <c r="L2018" t="str">
        <f>IF($I2018="","",_xlfn.LET(_xlpm.x,VLOOKUP($I2018,'taxon-match_2026-08-31'!$A$2:$N$122,7,FALSE),IF(_xlpm.x=0,"",_xlpm.x)))</f>
        <v>Animalia</v>
      </c>
      <c r="M2018" t="str">
        <f>IF($I2018="","",_xlfn.LET(_xlpm.x,VLOOKUP($I2018,'taxon-match_2026-08-31'!$A$2:$N$122,8,FALSE),IF(_xlpm.x=0,"",_xlpm.x)))</f>
        <v>Mollusca</v>
      </c>
      <c r="N2018" t="str">
        <f>IF($I2018="","",_xlfn.LET(_xlpm.x,VLOOKUP($I2018,'taxon-match_2026-08-31'!$A$2:$N$122,9,FALSE),IF(_xlpm.x=0,"",_xlpm.x)))</f>
        <v>Bivalvia</v>
      </c>
      <c r="O2018" t="str">
        <f>IF($I2018="","",_xlfn.LET(_xlpm.x,VLOOKUP($I2018,'taxon-match_2026-08-31'!$A$2:$N$122,10,FALSE),IF(_xlpm.x=0,"",_xlpm.x)))</f>
        <v/>
      </c>
      <c r="P2018" t="str">
        <f>IF($I2018="","",_xlfn.LET(_xlpm.x,VLOOKUP($I2018,'taxon-match_2026-08-31'!$A$2:$N$122,11,FALSE),IF(_xlpm.x=0,"",_xlpm.x)))</f>
        <v>Laternulidae</v>
      </c>
      <c r="Q2018" t="str">
        <f>IF($I2018="","",_xlfn.LET(_xlpm.x,VLOOKUP($I2018,'taxon-match_2026-08-31'!$A$2:$N$122,12,FALSE),IF(_xlpm.x=0,"",_xlpm.x)))</f>
        <v>Laternula</v>
      </c>
      <c r="R2018" t="str">
        <f>IF($I2018="","",_xlfn.LET(_xlpm.x,VLOOKUP($I2018,'taxon-match_2026-08-31'!$A$2:$N$122,14,FALSE),IF(_xlpm.x=0,"",_xlpm.x)))</f>
        <v>elliptica</v>
      </c>
      <c r="S2018" s="2" t="s">
        <v>2609</v>
      </c>
      <c r="T2018" s="69" t="s">
        <v>62</v>
      </c>
      <c r="U2018" s="69" t="s">
        <v>60</v>
      </c>
      <c r="X2018" t="str">
        <f>IF(T2018="","",_xlfn.LET(_xlpm.x,VLOOKUP(T2018,'Drop-down_menus'!$F$2:$G$16,2,FALSE),IF(_xlpm.x=0,"",_xlpm.x)))</f>
        <v>https://orcid.org/0000-0003-3696-4445</v>
      </c>
      <c r="Y2018" t="str">
        <f>IF(U2018="","",_xlfn.LET(_xlpm.x,VLOOKUP(U2018,'Drop-down_menus'!$F$2:$G$16,2,FALSE),IF(_xlpm.x=0,"",_xlpm.x)))</f>
        <v>https://orcid.org/0000-0002-9708-1761</v>
      </c>
      <c r="Z2018" t="str">
        <f>IF(V2018="","",_xlfn.LET(_xlpm.x,VLOOKUP(V2018,'Drop-down_menus'!$F$2:$G$16,2,FALSE),IF(_xlpm.x=0,"",_xlpm.x)))</f>
        <v/>
      </c>
      <c r="AA2018" t="str">
        <f>IF(W2018="","",_xlfn.LET(_xlpm.x,VLOOKUP(W2018,'Drop-down_menus'!$F$2:$G$16,2,FALSE),IF(_xlpm.x=0,"",_xlpm.x)))</f>
        <v/>
      </c>
      <c r="AB2018" t="s">
        <v>866</v>
      </c>
      <c r="AE2018" t="s">
        <v>867</v>
      </c>
    </row>
    <row r="2019" spans="1:31" ht="15" x14ac:dyDescent="0.2">
      <c r="A2019" s="2" t="s">
        <v>253</v>
      </c>
      <c r="B2019">
        <v>1893</v>
      </c>
      <c r="C2019">
        <v>1284</v>
      </c>
      <c r="D2019" s="69" t="s">
        <v>700</v>
      </c>
      <c r="F2019" s="70" t="s">
        <v>751</v>
      </c>
      <c r="G2019" s="70">
        <v>1</v>
      </c>
      <c r="H2019" s="70" t="s">
        <v>751</v>
      </c>
      <c r="I2019" t="s">
        <v>751</v>
      </c>
      <c r="J2019" t="str">
        <f>IF($I2019="","",_xlfn.LET(_xlpm.x,VLOOKUP($I2019,'taxon-match_2026-08-31'!$A$2:$N$122,6,FALSE),IF(_xlpm.x=0,"",_xlpm.x)))</f>
        <v>(P. P. King, 1832)</v>
      </c>
      <c r="K2019" t="str">
        <f>IF($I2019="","",_xlfn.LET(_xlpm.x,VLOOKUP($I2019,'taxon-match_2026-08-31'!$A$2:$N$122,4,FALSE),IF(_xlpm.x=0,"",_xlpm.x)))</f>
        <v>urn:lsid:marinespecies.org:taxname:197217</v>
      </c>
      <c r="L2019" t="str">
        <f>IF($I2019="","",_xlfn.LET(_xlpm.x,VLOOKUP($I2019,'taxon-match_2026-08-31'!$A$2:$N$122,7,FALSE),IF(_xlpm.x=0,"",_xlpm.x)))</f>
        <v>Animalia</v>
      </c>
      <c r="M2019" t="str">
        <f>IF($I2019="","",_xlfn.LET(_xlpm.x,VLOOKUP($I2019,'taxon-match_2026-08-31'!$A$2:$N$122,8,FALSE),IF(_xlpm.x=0,"",_xlpm.x)))</f>
        <v>Mollusca</v>
      </c>
      <c r="N2019" t="str">
        <f>IF($I2019="","",_xlfn.LET(_xlpm.x,VLOOKUP($I2019,'taxon-match_2026-08-31'!$A$2:$N$122,9,FALSE),IF(_xlpm.x=0,"",_xlpm.x)))</f>
        <v>Bivalvia</v>
      </c>
      <c r="O2019" t="str">
        <f>IF($I2019="","",_xlfn.LET(_xlpm.x,VLOOKUP($I2019,'taxon-match_2026-08-31'!$A$2:$N$122,10,FALSE),IF(_xlpm.x=0,"",_xlpm.x)))</f>
        <v/>
      </c>
      <c r="P2019" t="str">
        <f>IF($I2019="","",_xlfn.LET(_xlpm.x,VLOOKUP($I2019,'taxon-match_2026-08-31'!$A$2:$N$122,11,FALSE),IF(_xlpm.x=0,"",_xlpm.x)))</f>
        <v>Laternulidae</v>
      </c>
      <c r="Q2019" t="str">
        <f>IF($I2019="","",_xlfn.LET(_xlpm.x,VLOOKUP($I2019,'taxon-match_2026-08-31'!$A$2:$N$122,12,FALSE),IF(_xlpm.x=0,"",_xlpm.x)))</f>
        <v>Laternula</v>
      </c>
      <c r="R2019" t="str">
        <f>IF($I2019="","",_xlfn.LET(_xlpm.x,VLOOKUP($I2019,'taxon-match_2026-08-31'!$A$2:$N$122,14,FALSE),IF(_xlpm.x=0,"",_xlpm.x)))</f>
        <v>elliptica</v>
      </c>
      <c r="S2019" s="2" t="s">
        <v>2609</v>
      </c>
      <c r="T2019" s="69" t="s">
        <v>62</v>
      </c>
      <c r="U2019" s="69" t="s">
        <v>60</v>
      </c>
      <c r="X2019" t="str">
        <f>IF(T2019="","",_xlfn.LET(_xlpm.x,VLOOKUP(T2019,'Drop-down_menus'!$F$2:$G$16,2,FALSE),IF(_xlpm.x=0,"",_xlpm.x)))</f>
        <v>https://orcid.org/0000-0003-3696-4445</v>
      </c>
      <c r="Y2019" t="str">
        <f>IF(U2019="","",_xlfn.LET(_xlpm.x,VLOOKUP(U2019,'Drop-down_menus'!$F$2:$G$16,2,FALSE),IF(_xlpm.x=0,"",_xlpm.x)))</f>
        <v>https://orcid.org/0000-0002-9708-1761</v>
      </c>
      <c r="Z2019" t="str">
        <f>IF(V2019="","",_xlfn.LET(_xlpm.x,VLOOKUP(V2019,'Drop-down_menus'!$F$2:$G$16,2,FALSE),IF(_xlpm.x=0,"",_xlpm.x)))</f>
        <v/>
      </c>
      <c r="AA2019" t="str">
        <f>IF(W2019="","",_xlfn.LET(_xlpm.x,VLOOKUP(W2019,'Drop-down_menus'!$F$2:$G$16,2,FALSE),IF(_xlpm.x=0,"",_xlpm.x)))</f>
        <v/>
      </c>
      <c r="AB2019" t="s">
        <v>866</v>
      </c>
      <c r="AE2019" t="s">
        <v>867</v>
      </c>
    </row>
    <row r="2020" spans="1:31" ht="15" x14ac:dyDescent="0.2">
      <c r="A2020" s="2" t="s">
        <v>253</v>
      </c>
      <c r="B2020">
        <v>1894</v>
      </c>
      <c r="C2020">
        <v>1285</v>
      </c>
      <c r="D2020" s="69" t="s">
        <v>700</v>
      </c>
      <c r="F2020" s="70" t="s">
        <v>751</v>
      </c>
      <c r="G2020" s="70">
        <v>1</v>
      </c>
      <c r="H2020" s="70" t="s">
        <v>751</v>
      </c>
      <c r="I2020" t="s">
        <v>751</v>
      </c>
      <c r="J2020" t="str">
        <f>IF($I2020="","",_xlfn.LET(_xlpm.x,VLOOKUP($I2020,'taxon-match_2026-08-31'!$A$2:$N$122,6,FALSE),IF(_xlpm.x=0,"",_xlpm.x)))</f>
        <v>(P. P. King, 1832)</v>
      </c>
      <c r="K2020" t="str">
        <f>IF($I2020="","",_xlfn.LET(_xlpm.x,VLOOKUP($I2020,'taxon-match_2026-08-31'!$A$2:$N$122,4,FALSE),IF(_xlpm.x=0,"",_xlpm.x)))</f>
        <v>urn:lsid:marinespecies.org:taxname:197217</v>
      </c>
      <c r="L2020" t="str">
        <f>IF($I2020="","",_xlfn.LET(_xlpm.x,VLOOKUP($I2020,'taxon-match_2026-08-31'!$A$2:$N$122,7,FALSE),IF(_xlpm.x=0,"",_xlpm.x)))</f>
        <v>Animalia</v>
      </c>
      <c r="M2020" t="str">
        <f>IF($I2020="","",_xlfn.LET(_xlpm.x,VLOOKUP($I2020,'taxon-match_2026-08-31'!$A$2:$N$122,8,FALSE),IF(_xlpm.x=0,"",_xlpm.x)))</f>
        <v>Mollusca</v>
      </c>
      <c r="N2020" t="str">
        <f>IF($I2020="","",_xlfn.LET(_xlpm.x,VLOOKUP($I2020,'taxon-match_2026-08-31'!$A$2:$N$122,9,FALSE),IF(_xlpm.x=0,"",_xlpm.x)))</f>
        <v>Bivalvia</v>
      </c>
      <c r="O2020" t="str">
        <f>IF($I2020="","",_xlfn.LET(_xlpm.x,VLOOKUP($I2020,'taxon-match_2026-08-31'!$A$2:$N$122,10,FALSE),IF(_xlpm.x=0,"",_xlpm.x)))</f>
        <v/>
      </c>
      <c r="P2020" t="str">
        <f>IF($I2020="","",_xlfn.LET(_xlpm.x,VLOOKUP($I2020,'taxon-match_2026-08-31'!$A$2:$N$122,11,FALSE),IF(_xlpm.x=0,"",_xlpm.x)))</f>
        <v>Laternulidae</v>
      </c>
      <c r="Q2020" t="str">
        <f>IF($I2020="","",_xlfn.LET(_xlpm.x,VLOOKUP($I2020,'taxon-match_2026-08-31'!$A$2:$N$122,12,FALSE),IF(_xlpm.x=0,"",_xlpm.x)))</f>
        <v>Laternula</v>
      </c>
      <c r="R2020" t="str">
        <f>IF($I2020="","",_xlfn.LET(_xlpm.x,VLOOKUP($I2020,'taxon-match_2026-08-31'!$A$2:$N$122,14,FALSE),IF(_xlpm.x=0,"",_xlpm.x)))</f>
        <v>elliptica</v>
      </c>
      <c r="S2020" s="2" t="s">
        <v>2609</v>
      </c>
      <c r="T2020" s="69" t="s">
        <v>62</v>
      </c>
      <c r="U2020" s="69" t="s">
        <v>60</v>
      </c>
      <c r="X2020" t="str">
        <f>IF(T2020="","",_xlfn.LET(_xlpm.x,VLOOKUP(T2020,'Drop-down_menus'!$F$2:$G$16,2,FALSE),IF(_xlpm.x=0,"",_xlpm.x)))</f>
        <v>https://orcid.org/0000-0003-3696-4445</v>
      </c>
      <c r="Y2020" t="str">
        <f>IF(U2020="","",_xlfn.LET(_xlpm.x,VLOOKUP(U2020,'Drop-down_menus'!$F$2:$G$16,2,FALSE),IF(_xlpm.x=0,"",_xlpm.x)))</f>
        <v>https://orcid.org/0000-0002-9708-1761</v>
      </c>
      <c r="Z2020" t="str">
        <f>IF(V2020="","",_xlfn.LET(_xlpm.x,VLOOKUP(V2020,'Drop-down_menus'!$F$2:$G$16,2,FALSE),IF(_xlpm.x=0,"",_xlpm.x)))</f>
        <v/>
      </c>
      <c r="AA2020" t="str">
        <f>IF(W2020="","",_xlfn.LET(_xlpm.x,VLOOKUP(W2020,'Drop-down_menus'!$F$2:$G$16,2,FALSE),IF(_xlpm.x=0,"",_xlpm.x)))</f>
        <v/>
      </c>
      <c r="AB2020" t="s">
        <v>866</v>
      </c>
      <c r="AE2020" t="s">
        <v>867</v>
      </c>
    </row>
    <row r="2021" spans="1:31" ht="15" x14ac:dyDescent="0.2">
      <c r="A2021" s="2" t="s">
        <v>253</v>
      </c>
      <c r="B2021">
        <v>1895</v>
      </c>
      <c r="C2021">
        <v>1310</v>
      </c>
      <c r="D2021" s="69" t="s">
        <v>700</v>
      </c>
      <c r="F2021" s="70" t="s">
        <v>751</v>
      </c>
      <c r="G2021" s="70">
        <v>1</v>
      </c>
      <c r="H2021" s="70" t="s">
        <v>751</v>
      </c>
      <c r="I2021" t="s">
        <v>751</v>
      </c>
      <c r="J2021" t="str">
        <f>IF($I2021="","",_xlfn.LET(_xlpm.x,VLOOKUP($I2021,'taxon-match_2026-08-31'!$A$2:$N$122,6,FALSE),IF(_xlpm.x=0,"",_xlpm.x)))</f>
        <v>(P. P. King, 1832)</v>
      </c>
      <c r="K2021" t="str">
        <f>IF($I2021="","",_xlfn.LET(_xlpm.x,VLOOKUP($I2021,'taxon-match_2026-08-31'!$A$2:$N$122,4,FALSE),IF(_xlpm.x=0,"",_xlpm.x)))</f>
        <v>urn:lsid:marinespecies.org:taxname:197217</v>
      </c>
      <c r="L2021" t="str">
        <f>IF($I2021="","",_xlfn.LET(_xlpm.x,VLOOKUP($I2021,'taxon-match_2026-08-31'!$A$2:$N$122,7,FALSE),IF(_xlpm.x=0,"",_xlpm.x)))</f>
        <v>Animalia</v>
      </c>
      <c r="M2021" t="str">
        <f>IF($I2021="","",_xlfn.LET(_xlpm.x,VLOOKUP($I2021,'taxon-match_2026-08-31'!$A$2:$N$122,8,FALSE),IF(_xlpm.x=0,"",_xlpm.x)))</f>
        <v>Mollusca</v>
      </c>
      <c r="N2021" t="str">
        <f>IF($I2021="","",_xlfn.LET(_xlpm.x,VLOOKUP($I2021,'taxon-match_2026-08-31'!$A$2:$N$122,9,FALSE),IF(_xlpm.x=0,"",_xlpm.x)))</f>
        <v>Bivalvia</v>
      </c>
      <c r="O2021" t="str">
        <f>IF($I2021="","",_xlfn.LET(_xlpm.x,VLOOKUP($I2021,'taxon-match_2026-08-31'!$A$2:$N$122,10,FALSE),IF(_xlpm.x=0,"",_xlpm.x)))</f>
        <v/>
      </c>
      <c r="P2021" t="str">
        <f>IF($I2021="","",_xlfn.LET(_xlpm.x,VLOOKUP($I2021,'taxon-match_2026-08-31'!$A$2:$N$122,11,FALSE),IF(_xlpm.x=0,"",_xlpm.x)))</f>
        <v>Laternulidae</v>
      </c>
      <c r="Q2021" t="str">
        <f>IF($I2021="","",_xlfn.LET(_xlpm.x,VLOOKUP($I2021,'taxon-match_2026-08-31'!$A$2:$N$122,12,FALSE),IF(_xlpm.x=0,"",_xlpm.x)))</f>
        <v>Laternula</v>
      </c>
      <c r="R2021" t="str">
        <f>IF($I2021="","",_xlfn.LET(_xlpm.x,VLOOKUP($I2021,'taxon-match_2026-08-31'!$A$2:$N$122,14,FALSE),IF(_xlpm.x=0,"",_xlpm.x)))</f>
        <v>elliptica</v>
      </c>
      <c r="S2021" s="2" t="s">
        <v>2609</v>
      </c>
      <c r="T2021" s="69" t="s">
        <v>62</v>
      </c>
      <c r="U2021" s="69" t="s">
        <v>60</v>
      </c>
      <c r="X2021" t="str">
        <f>IF(T2021="","",_xlfn.LET(_xlpm.x,VLOOKUP(T2021,'Drop-down_menus'!$F$2:$G$16,2,FALSE),IF(_xlpm.x=0,"",_xlpm.x)))</f>
        <v>https://orcid.org/0000-0003-3696-4445</v>
      </c>
      <c r="Y2021" t="str">
        <f>IF(U2021="","",_xlfn.LET(_xlpm.x,VLOOKUP(U2021,'Drop-down_menus'!$F$2:$G$16,2,FALSE),IF(_xlpm.x=0,"",_xlpm.x)))</f>
        <v>https://orcid.org/0000-0002-9708-1761</v>
      </c>
      <c r="Z2021" t="str">
        <f>IF(V2021="","",_xlfn.LET(_xlpm.x,VLOOKUP(V2021,'Drop-down_menus'!$F$2:$G$16,2,FALSE),IF(_xlpm.x=0,"",_xlpm.x)))</f>
        <v/>
      </c>
      <c r="AA2021" t="str">
        <f>IF(W2021="","",_xlfn.LET(_xlpm.x,VLOOKUP(W2021,'Drop-down_menus'!$F$2:$G$16,2,FALSE),IF(_xlpm.x=0,"",_xlpm.x)))</f>
        <v/>
      </c>
      <c r="AB2021" t="s">
        <v>866</v>
      </c>
      <c r="AE2021" t="s">
        <v>867</v>
      </c>
    </row>
    <row r="2022" spans="1:31" ht="15" x14ac:dyDescent="0.2">
      <c r="A2022" s="2" t="s">
        <v>460</v>
      </c>
      <c r="B2022">
        <v>5134</v>
      </c>
      <c r="C2022">
        <v>1311</v>
      </c>
      <c r="D2022" s="69" t="s">
        <v>700</v>
      </c>
      <c r="F2022" s="70" t="s">
        <v>751</v>
      </c>
      <c r="G2022" s="70">
        <v>1</v>
      </c>
      <c r="H2022" s="70" t="s">
        <v>751</v>
      </c>
      <c r="I2022" t="s">
        <v>751</v>
      </c>
      <c r="J2022" t="str">
        <f>IF($I2022="","",_xlfn.LET(_xlpm.x,VLOOKUP($I2022,'taxon-match_2026-08-31'!$A$2:$N$122,6,FALSE),IF(_xlpm.x=0,"",_xlpm.x)))</f>
        <v>(P. P. King, 1832)</v>
      </c>
      <c r="K2022" t="str">
        <f>IF($I2022="","",_xlfn.LET(_xlpm.x,VLOOKUP($I2022,'taxon-match_2026-08-31'!$A$2:$N$122,4,FALSE),IF(_xlpm.x=0,"",_xlpm.x)))</f>
        <v>urn:lsid:marinespecies.org:taxname:197217</v>
      </c>
      <c r="L2022" t="str">
        <f>IF($I2022="","",_xlfn.LET(_xlpm.x,VLOOKUP($I2022,'taxon-match_2026-08-31'!$A$2:$N$122,7,FALSE),IF(_xlpm.x=0,"",_xlpm.x)))</f>
        <v>Animalia</v>
      </c>
      <c r="M2022" t="str">
        <f>IF($I2022="","",_xlfn.LET(_xlpm.x,VLOOKUP($I2022,'taxon-match_2026-08-31'!$A$2:$N$122,8,FALSE),IF(_xlpm.x=0,"",_xlpm.x)))</f>
        <v>Mollusca</v>
      </c>
      <c r="N2022" t="str">
        <f>IF($I2022="","",_xlfn.LET(_xlpm.x,VLOOKUP($I2022,'taxon-match_2026-08-31'!$A$2:$N$122,9,FALSE),IF(_xlpm.x=0,"",_xlpm.x)))</f>
        <v>Bivalvia</v>
      </c>
      <c r="O2022" t="str">
        <f>IF($I2022="","",_xlfn.LET(_xlpm.x,VLOOKUP($I2022,'taxon-match_2026-08-31'!$A$2:$N$122,10,FALSE),IF(_xlpm.x=0,"",_xlpm.x)))</f>
        <v/>
      </c>
      <c r="P2022" t="str">
        <f>IF($I2022="","",_xlfn.LET(_xlpm.x,VLOOKUP($I2022,'taxon-match_2026-08-31'!$A$2:$N$122,11,FALSE),IF(_xlpm.x=0,"",_xlpm.x)))</f>
        <v>Laternulidae</v>
      </c>
      <c r="Q2022" t="str">
        <f>IF($I2022="","",_xlfn.LET(_xlpm.x,VLOOKUP($I2022,'taxon-match_2026-08-31'!$A$2:$N$122,12,FALSE),IF(_xlpm.x=0,"",_xlpm.x)))</f>
        <v>Laternula</v>
      </c>
      <c r="R2022" t="str">
        <f>IF($I2022="","",_xlfn.LET(_xlpm.x,VLOOKUP($I2022,'taxon-match_2026-08-31'!$A$2:$N$122,14,FALSE),IF(_xlpm.x=0,"",_xlpm.x)))</f>
        <v>elliptica</v>
      </c>
      <c r="S2022" s="2" t="s">
        <v>2609</v>
      </c>
      <c r="T2022" s="69" t="s">
        <v>62</v>
      </c>
      <c r="U2022" s="69" t="s">
        <v>60</v>
      </c>
      <c r="X2022" t="str">
        <f>IF(T2022="","",_xlfn.LET(_xlpm.x,VLOOKUP(T2022,'Drop-down_menus'!$F$2:$G$16,2,FALSE),IF(_xlpm.x=0,"",_xlpm.x)))</f>
        <v>https://orcid.org/0000-0003-3696-4445</v>
      </c>
      <c r="Y2022" t="str">
        <f>IF(U2022="","",_xlfn.LET(_xlpm.x,VLOOKUP(U2022,'Drop-down_menus'!$F$2:$G$16,2,FALSE),IF(_xlpm.x=0,"",_xlpm.x)))</f>
        <v>https://orcid.org/0000-0002-9708-1761</v>
      </c>
      <c r="Z2022" t="str">
        <f>IF(V2022="","",_xlfn.LET(_xlpm.x,VLOOKUP(V2022,'Drop-down_menus'!$F$2:$G$16,2,FALSE),IF(_xlpm.x=0,"",_xlpm.x)))</f>
        <v/>
      </c>
      <c r="AA2022" t="str">
        <f>IF(W2022="","",_xlfn.LET(_xlpm.x,VLOOKUP(W2022,'Drop-down_menus'!$F$2:$G$16,2,FALSE),IF(_xlpm.x=0,"",_xlpm.x)))</f>
        <v/>
      </c>
      <c r="AB2022" t="s">
        <v>866</v>
      </c>
      <c r="AE2022" t="s">
        <v>867</v>
      </c>
    </row>
    <row r="2023" spans="1:31" ht="15" x14ac:dyDescent="0.2">
      <c r="A2023" s="2" t="s">
        <v>460</v>
      </c>
      <c r="B2023">
        <v>5135</v>
      </c>
      <c r="C2023">
        <v>1312</v>
      </c>
      <c r="D2023" s="69" t="s">
        <v>700</v>
      </c>
      <c r="F2023" s="70" t="s">
        <v>751</v>
      </c>
      <c r="G2023" s="70">
        <v>1</v>
      </c>
      <c r="H2023" s="70" t="s">
        <v>751</v>
      </c>
      <c r="I2023" t="s">
        <v>751</v>
      </c>
      <c r="J2023" t="str">
        <f>IF($I2023="","",_xlfn.LET(_xlpm.x,VLOOKUP($I2023,'taxon-match_2026-08-31'!$A$2:$N$122,6,FALSE),IF(_xlpm.x=0,"",_xlpm.x)))</f>
        <v>(P. P. King, 1832)</v>
      </c>
      <c r="K2023" t="str">
        <f>IF($I2023="","",_xlfn.LET(_xlpm.x,VLOOKUP($I2023,'taxon-match_2026-08-31'!$A$2:$N$122,4,FALSE),IF(_xlpm.x=0,"",_xlpm.x)))</f>
        <v>urn:lsid:marinespecies.org:taxname:197217</v>
      </c>
      <c r="L2023" t="str">
        <f>IF($I2023="","",_xlfn.LET(_xlpm.x,VLOOKUP($I2023,'taxon-match_2026-08-31'!$A$2:$N$122,7,FALSE),IF(_xlpm.x=0,"",_xlpm.x)))</f>
        <v>Animalia</v>
      </c>
      <c r="M2023" t="str">
        <f>IF($I2023="","",_xlfn.LET(_xlpm.x,VLOOKUP($I2023,'taxon-match_2026-08-31'!$A$2:$N$122,8,FALSE),IF(_xlpm.x=0,"",_xlpm.x)))</f>
        <v>Mollusca</v>
      </c>
      <c r="N2023" t="str">
        <f>IF($I2023="","",_xlfn.LET(_xlpm.x,VLOOKUP($I2023,'taxon-match_2026-08-31'!$A$2:$N$122,9,FALSE),IF(_xlpm.x=0,"",_xlpm.x)))</f>
        <v>Bivalvia</v>
      </c>
      <c r="O2023" t="str">
        <f>IF($I2023="","",_xlfn.LET(_xlpm.x,VLOOKUP($I2023,'taxon-match_2026-08-31'!$A$2:$N$122,10,FALSE),IF(_xlpm.x=0,"",_xlpm.x)))</f>
        <v/>
      </c>
      <c r="P2023" t="str">
        <f>IF($I2023="","",_xlfn.LET(_xlpm.x,VLOOKUP($I2023,'taxon-match_2026-08-31'!$A$2:$N$122,11,FALSE),IF(_xlpm.x=0,"",_xlpm.x)))</f>
        <v>Laternulidae</v>
      </c>
      <c r="Q2023" t="str">
        <f>IF($I2023="","",_xlfn.LET(_xlpm.x,VLOOKUP($I2023,'taxon-match_2026-08-31'!$A$2:$N$122,12,FALSE),IF(_xlpm.x=0,"",_xlpm.x)))</f>
        <v>Laternula</v>
      </c>
      <c r="R2023" t="str">
        <f>IF($I2023="","",_xlfn.LET(_xlpm.x,VLOOKUP($I2023,'taxon-match_2026-08-31'!$A$2:$N$122,14,FALSE),IF(_xlpm.x=0,"",_xlpm.x)))</f>
        <v>elliptica</v>
      </c>
      <c r="S2023" s="2" t="s">
        <v>2609</v>
      </c>
      <c r="T2023" s="69" t="s">
        <v>62</v>
      </c>
      <c r="U2023" s="69" t="s">
        <v>60</v>
      </c>
      <c r="X2023" t="str">
        <f>IF(T2023="","",_xlfn.LET(_xlpm.x,VLOOKUP(T2023,'Drop-down_menus'!$F$2:$G$16,2,FALSE),IF(_xlpm.x=0,"",_xlpm.x)))</f>
        <v>https://orcid.org/0000-0003-3696-4445</v>
      </c>
      <c r="Y2023" t="str">
        <f>IF(U2023="","",_xlfn.LET(_xlpm.x,VLOOKUP(U2023,'Drop-down_menus'!$F$2:$G$16,2,FALSE),IF(_xlpm.x=0,"",_xlpm.x)))</f>
        <v>https://orcid.org/0000-0002-9708-1761</v>
      </c>
      <c r="Z2023" t="str">
        <f>IF(V2023="","",_xlfn.LET(_xlpm.x,VLOOKUP(V2023,'Drop-down_menus'!$F$2:$G$16,2,FALSE),IF(_xlpm.x=0,"",_xlpm.x)))</f>
        <v/>
      </c>
      <c r="AA2023" t="str">
        <f>IF(W2023="","",_xlfn.LET(_xlpm.x,VLOOKUP(W2023,'Drop-down_menus'!$F$2:$G$16,2,FALSE),IF(_xlpm.x=0,"",_xlpm.x)))</f>
        <v/>
      </c>
      <c r="AB2023" t="s">
        <v>866</v>
      </c>
      <c r="AE2023" t="s">
        <v>867</v>
      </c>
    </row>
    <row r="2024" spans="1:31" ht="15" x14ac:dyDescent="0.2">
      <c r="A2024" s="2" t="s">
        <v>460</v>
      </c>
      <c r="B2024">
        <v>5136</v>
      </c>
      <c r="C2024">
        <v>1300</v>
      </c>
      <c r="D2024" s="69" t="s">
        <v>700</v>
      </c>
      <c r="F2024" s="70" t="s">
        <v>751</v>
      </c>
      <c r="G2024" s="70">
        <v>1</v>
      </c>
      <c r="H2024" s="70" t="s">
        <v>751</v>
      </c>
      <c r="I2024" t="s">
        <v>751</v>
      </c>
      <c r="J2024" t="str">
        <f>IF($I2024="","",_xlfn.LET(_xlpm.x,VLOOKUP($I2024,'taxon-match_2026-08-31'!$A$2:$N$122,6,FALSE),IF(_xlpm.x=0,"",_xlpm.x)))</f>
        <v>(P. P. King, 1832)</v>
      </c>
      <c r="K2024" t="str">
        <f>IF($I2024="","",_xlfn.LET(_xlpm.x,VLOOKUP($I2024,'taxon-match_2026-08-31'!$A$2:$N$122,4,FALSE),IF(_xlpm.x=0,"",_xlpm.x)))</f>
        <v>urn:lsid:marinespecies.org:taxname:197217</v>
      </c>
      <c r="L2024" t="str">
        <f>IF($I2024="","",_xlfn.LET(_xlpm.x,VLOOKUP($I2024,'taxon-match_2026-08-31'!$A$2:$N$122,7,FALSE),IF(_xlpm.x=0,"",_xlpm.x)))</f>
        <v>Animalia</v>
      </c>
      <c r="M2024" t="str">
        <f>IF($I2024="","",_xlfn.LET(_xlpm.x,VLOOKUP($I2024,'taxon-match_2026-08-31'!$A$2:$N$122,8,FALSE),IF(_xlpm.x=0,"",_xlpm.x)))</f>
        <v>Mollusca</v>
      </c>
      <c r="N2024" t="str">
        <f>IF($I2024="","",_xlfn.LET(_xlpm.x,VLOOKUP($I2024,'taxon-match_2026-08-31'!$A$2:$N$122,9,FALSE),IF(_xlpm.x=0,"",_xlpm.x)))</f>
        <v>Bivalvia</v>
      </c>
      <c r="O2024" t="str">
        <f>IF($I2024="","",_xlfn.LET(_xlpm.x,VLOOKUP($I2024,'taxon-match_2026-08-31'!$A$2:$N$122,10,FALSE),IF(_xlpm.x=0,"",_xlpm.x)))</f>
        <v/>
      </c>
      <c r="P2024" t="str">
        <f>IF($I2024="","",_xlfn.LET(_xlpm.x,VLOOKUP($I2024,'taxon-match_2026-08-31'!$A$2:$N$122,11,FALSE),IF(_xlpm.x=0,"",_xlpm.x)))</f>
        <v>Laternulidae</v>
      </c>
      <c r="Q2024" t="str">
        <f>IF($I2024="","",_xlfn.LET(_xlpm.x,VLOOKUP($I2024,'taxon-match_2026-08-31'!$A$2:$N$122,12,FALSE),IF(_xlpm.x=0,"",_xlpm.x)))</f>
        <v>Laternula</v>
      </c>
      <c r="R2024" t="str">
        <f>IF($I2024="","",_xlfn.LET(_xlpm.x,VLOOKUP($I2024,'taxon-match_2026-08-31'!$A$2:$N$122,14,FALSE),IF(_xlpm.x=0,"",_xlpm.x)))</f>
        <v>elliptica</v>
      </c>
      <c r="S2024" s="2" t="s">
        <v>2609</v>
      </c>
      <c r="T2024" s="69" t="s">
        <v>62</v>
      </c>
      <c r="U2024" s="69" t="s">
        <v>60</v>
      </c>
      <c r="X2024" t="str">
        <f>IF(T2024="","",_xlfn.LET(_xlpm.x,VLOOKUP(T2024,'Drop-down_menus'!$F$2:$G$16,2,FALSE),IF(_xlpm.x=0,"",_xlpm.x)))</f>
        <v>https://orcid.org/0000-0003-3696-4445</v>
      </c>
      <c r="Y2024" t="str">
        <f>IF(U2024="","",_xlfn.LET(_xlpm.x,VLOOKUP(U2024,'Drop-down_menus'!$F$2:$G$16,2,FALSE),IF(_xlpm.x=0,"",_xlpm.x)))</f>
        <v>https://orcid.org/0000-0002-9708-1761</v>
      </c>
      <c r="Z2024" t="str">
        <f>IF(V2024="","",_xlfn.LET(_xlpm.x,VLOOKUP(V2024,'Drop-down_menus'!$F$2:$G$16,2,FALSE),IF(_xlpm.x=0,"",_xlpm.x)))</f>
        <v/>
      </c>
      <c r="AA2024" t="str">
        <f>IF(W2024="","",_xlfn.LET(_xlpm.x,VLOOKUP(W2024,'Drop-down_menus'!$F$2:$G$16,2,FALSE),IF(_xlpm.x=0,"",_xlpm.x)))</f>
        <v/>
      </c>
      <c r="AB2024" t="s">
        <v>866</v>
      </c>
      <c r="AE2024" t="s">
        <v>867</v>
      </c>
    </row>
    <row r="2025" spans="1:31" ht="15" x14ac:dyDescent="0.2">
      <c r="A2025" s="2" t="s">
        <v>460</v>
      </c>
      <c r="B2025">
        <v>5137</v>
      </c>
      <c r="C2025">
        <v>1301</v>
      </c>
      <c r="D2025" s="69" t="s">
        <v>700</v>
      </c>
      <c r="F2025" s="70" t="s">
        <v>751</v>
      </c>
      <c r="G2025" s="70">
        <v>1</v>
      </c>
      <c r="H2025" s="70" t="s">
        <v>751</v>
      </c>
      <c r="I2025" t="s">
        <v>751</v>
      </c>
      <c r="J2025" t="str">
        <f>IF($I2025="","",_xlfn.LET(_xlpm.x,VLOOKUP($I2025,'taxon-match_2026-08-31'!$A$2:$N$122,6,FALSE),IF(_xlpm.x=0,"",_xlpm.x)))</f>
        <v>(P. P. King, 1832)</v>
      </c>
      <c r="K2025" t="str">
        <f>IF($I2025="","",_xlfn.LET(_xlpm.x,VLOOKUP($I2025,'taxon-match_2026-08-31'!$A$2:$N$122,4,FALSE),IF(_xlpm.x=0,"",_xlpm.x)))</f>
        <v>urn:lsid:marinespecies.org:taxname:197217</v>
      </c>
      <c r="L2025" t="str">
        <f>IF($I2025="","",_xlfn.LET(_xlpm.x,VLOOKUP($I2025,'taxon-match_2026-08-31'!$A$2:$N$122,7,FALSE),IF(_xlpm.x=0,"",_xlpm.x)))</f>
        <v>Animalia</v>
      </c>
      <c r="M2025" t="str">
        <f>IF($I2025="","",_xlfn.LET(_xlpm.x,VLOOKUP($I2025,'taxon-match_2026-08-31'!$A$2:$N$122,8,FALSE),IF(_xlpm.x=0,"",_xlpm.x)))</f>
        <v>Mollusca</v>
      </c>
      <c r="N2025" t="str">
        <f>IF($I2025="","",_xlfn.LET(_xlpm.x,VLOOKUP($I2025,'taxon-match_2026-08-31'!$A$2:$N$122,9,FALSE),IF(_xlpm.x=0,"",_xlpm.x)))</f>
        <v>Bivalvia</v>
      </c>
      <c r="O2025" t="str">
        <f>IF($I2025="","",_xlfn.LET(_xlpm.x,VLOOKUP($I2025,'taxon-match_2026-08-31'!$A$2:$N$122,10,FALSE),IF(_xlpm.x=0,"",_xlpm.x)))</f>
        <v/>
      </c>
      <c r="P2025" t="str">
        <f>IF($I2025="","",_xlfn.LET(_xlpm.x,VLOOKUP($I2025,'taxon-match_2026-08-31'!$A$2:$N$122,11,FALSE),IF(_xlpm.x=0,"",_xlpm.x)))</f>
        <v>Laternulidae</v>
      </c>
      <c r="Q2025" t="str">
        <f>IF($I2025="","",_xlfn.LET(_xlpm.x,VLOOKUP($I2025,'taxon-match_2026-08-31'!$A$2:$N$122,12,FALSE),IF(_xlpm.x=0,"",_xlpm.x)))</f>
        <v>Laternula</v>
      </c>
      <c r="R2025" t="str">
        <f>IF($I2025="","",_xlfn.LET(_xlpm.x,VLOOKUP($I2025,'taxon-match_2026-08-31'!$A$2:$N$122,14,FALSE),IF(_xlpm.x=0,"",_xlpm.x)))</f>
        <v>elliptica</v>
      </c>
      <c r="S2025" s="2" t="s">
        <v>2609</v>
      </c>
      <c r="T2025" s="69" t="s">
        <v>62</v>
      </c>
      <c r="U2025" s="69" t="s">
        <v>60</v>
      </c>
      <c r="X2025" t="str">
        <f>IF(T2025="","",_xlfn.LET(_xlpm.x,VLOOKUP(T2025,'Drop-down_menus'!$F$2:$G$16,2,FALSE),IF(_xlpm.x=0,"",_xlpm.x)))</f>
        <v>https://orcid.org/0000-0003-3696-4445</v>
      </c>
      <c r="Y2025" t="str">
        <f>IF(U2025="","",_xlfn.LET(_xlpm.x,VLOOKUP(U2025,'Drop-down_menus'!$F$2:$G$16,2,FALSE),IF(_xlpm.x=0,"",_xlpm.x)))</f>
        <v>https://orcid.org/0000-0002-9708-1761</v>
      </c>
      <c r="Z2025" t="str">
        <f>IF(V2025="","",_xlfn.LET(_xlpm.x,VLOOKUP(V2025,'Drop-down_menus'!$F$2:$G$16,2,FALSE),IF(_xlpm.x=0,"",_xlpm.x)))</f>
        <v/>
      </c>
      <c r="AA2025" t="str">
        <f>IF(W2025="","",_xlfn.LET(_xlpm.x,VLOOKUP(W2025,'Drop-down_menus'!$F$2:$G$16,2,FALSE),IF(_xlpm.x=0,"",_xlpm.x)))</f>
        <v/>
      </c>
      <c r="AB2025" t="s">
        <v>866</v>
      </c>
      <c r="AE2025" t="s">
        <v>867</v>
      </c>
    </row>
    <row r="2026" spans="1:31" ht="15" x14ac:dyDescent="0.2">
      <c r="A2026" s="2" t="s">
        <v>460</v>
      </c>
      <c r="B2026">
        <v>5138</v>
      </c>
      <c r="C2026">
        <v>1302</v>
      </c>
      <c r="D2026" s="69" t="s">
        <v>700</v>
      </c>
      <c r="F2026" s="70" t="s">
        <v>751</v>
      </c>
      <c r="G2026" s="70">
        <v>1</v>
      </c>
      <c r="H2026" s="70" t="s">
        <v>751</v>
      </c>
      <c r="I2026" t="s">
        <v>751</v>
      </c>
      <c r="J2026" t="str">
        <f>IF($I2026="","",_xlfn.LET(_xlpm.x,VLOOKUP($I2026,'taxon-match_2026-08-31'!$A$2:$N$122,6,FALSE),IF(_xlpm.x=0,"",_xlpm.x)))</f>
        <v>(P. P. King, 1832)</v>
      </c>
      <c r="K2026" t="str">
        <f>IF($I2026="","",_xlfn.LET(_xlpm.x,VLOOKUP($I2026,'taxon-match_2026-08-31'!$A$2:$N$122,4,FALSE),IF(_xlpm.x=0,"",_xlpm.x)))</f>
        <v>urn:lsid:marinespecies.org:taxname:197217</v>
      </c>
      <c r="L2026" t="str">
        <f>IF($I2026="","",_xlfn.LET(_xlpm.x,VLOOKUP($I2026,'taxon-match_2026-08-31'!$A$2:$N$122,7,FALSE),IF(_xlpm.x=0,"",_xlpm.x)))</f>
        <v>Animalia</v>
      </c>
      <c r="M2026" t="str">
        <f>IF($I2026="","",_xlfn.LET(_xlpm.x,VLOOKUP($I2026,'taxon-match_2026-08-31'!$A$2:$N$122,8,FALSE),IF(_xlpm.x=0,"",_xlpm.x)))</f>
        <v>Mollusca</v>
      </c>
      <c r="N2026" t="str">
        <f>IF($I2026="","",_xlfn.LET(_xlpm.x,VLOOKUP($I2026,'taxon-match_2026-08-31'!$A$2:$N$122,9,FALSE),IF(_xlpm.x=0,"",_xlpm.x)))</f>
        <v>Bivalvia</v>
      </c>
      <c r="O2026" t="str">
        <f>IF($I2026="","",_xlfn.LET(_xlpm.x,VLOOKUP($I2026,'taxon-match_2026-08-31'!$A$2:$N$122,10,FALSE),IF(_xlpm.x=0,"",_xlpm.x)))</f>
        <v/>
      </c>
      <c r="P2026" t="str">
        <f>IF($I2026="","",_xlfn.LET(_xlpm.x,VLOOKUP($I2026,'taxon-match_2026-08-31'!$A$2:$N$122,11,FALSE),IF(_xlpm.x=0,"",_xlpm.x)))</f>
        <v>Laternulidae</v>
      </c>
      <c r="Q2026" t="str">
        <f>IF($I2026="","",_xlfn.LET(_xlpm.x,VLOOKUP($I2026,'taxon-match_2026-08-31'!$A$2:$N$122,12,FALSE),IF(_xlpm.x=0,"",_xlpm.x)))</f>
        <v>Laternula</v>
      </c>
      <c r="R2026" t="str">
        <f>IF($I2026="","",_xlfn.LET(_xlpm.x,VLOOKUP($I2026,'taxon-match_2026-08-31'!$A$2:$N$122,14,FALSE),IF(_xlpm.x=0,"",_xlpm.x)))</f>
        <v>elliptica</v>
      </c>
      <c r="S2026" s="2" t="s">
        <v>2609</v>
      </c>
      <c r="T2026" s="69" t="s">
        <v>62</v>
      </c>
      <c r="U2026" s="69" t="s">
        <v>60</v>
      </c>
      <c r="X2026" t="str">
        <f>IF(T2026="","",_xlfn.LET(_xlpm.x,VLOOKUP(T2026,'Drop-down_menus'!$F$2:$G$16,2,FALSE),IF(_xlpm.x=0,"",_xlpm.x)))</f>
        <v>https://orcid.org/0000-0003-3696-4445</v>
      </c>
      <c r="Y2026" t="str">
        <f>IF(U2026="","",_xlfn.LET(_xlpm.x,VLOOKUP(U2026,'Drop-down_menus'!$F$2:$G$16,2,FALSE),IF(_xlpm.x=0,"",_xlpm.x)))</f>
        <v>https://orcid.org/0000-0002-9708-1761</v>
      </c>
      <c r="Z2026" t="str">
        <f>IF(V2026="","",_xlfn.LET(_xlpm.x,VLOOKUP(V2026,'Drop-down_menus'!$F$2:$G$16,2,FALSE),IF(_xlpm.x=0,"",_xlpm.x)))</f>
        <v/>
      </c>
      <c r="AA2026" t="str">
        <f>IF(W2026="","",_xlfn.LET(_xlpm.x,VLOOKUP(W2026,'Drop-down_menus'!$F$2:$G$16,2,FALSE),IF(_xlpm.x=0,"",_xlpm.x)))</f>
        <v/>
      </c>
      <c r="AB2026" t="s">
        <v>866</v>
      </c>
      <c r="AE2026" t="s">
        <v>867</v>
      </c>
    </row>
    <row r="2027" spans="1:31" ht="15" x14ac:dyDescent="0.2">
      <c r="A2027" s="2" t="s">
        <v>460</v>
      </c>
      <c r="B2027">
        <v>5139</v>
      </c>
      <c r="C2027">
        <v>1303</v>
      </c>
      <c r="D2027" s="69" t="s">
        <v>700</v>
      </c>
      <c r="F2027" s="70" t="s">
        <v>751</v>
      </c>
      <c r="G2027" s="70">
        <v>1</v>
      </c>
      <c r="H2027" s="70" t="s">
        <v>751</v>
      </c>
      <c r="I2027" t="s">
        <v>751</v>
      </c>
      <c r="J2027" t="str">
        <f>IF($I2027="","",_xlfn.LET(_xlpm.x,VLOOKUP($I2027,'taxon-match_2026-08-31'!$A$2:$N$122,6,FALSE),IF(_xlpm.x=0,"",_xlpm.x)))</f>
        <v>(P. P. King, 1832)</v>
      </c>
      <c r="K2027" t="str">
        <f>IF($I2027="","",_xlfn.LET(_xlpm.x,VLOOKUP($I2027,'taxon-match_2026-08-31'!$A$2:$N$122,4,FALSE),IF(_xlpm.x=0,"",_xlpm.x)))</f>
        <v>urn:lsid:marinespecies.org:taxname:197217</v>
      </c>
      <c r="L2027" t="str">
        <f>IF($I2027="","",_xlfn.LET(_xlpm.x,VLOOKUP($I2027,'taxon-match_2026-08-31'!$A$2:$N$122,7,FALSE),IF(_xlpm.x=0,"",_xlpm.x)))</f>
        <v>Animalia</v>
      </c>
      <c r="M2027" t="str">
        <f>IF($I2027="","",_xlfn.LET(_xlpm.x,VLOOKUP($I2027,'taxon-match_2026-08-31'!$A$2:$N$122,8,FALSE),IF(_xlpm.x=0,"",_xlpm.x)))</f>
        <v>Mollusca</v>
      </c>
      <c r="N2027" t="str">
        <f>IF($I2027="","",_xlfn.LET(_xlpm.x,VLOOKUP($I2027,'taxon-match_2026-08-31'!$A$2:$N$122,9,FALSE),IF(_xlpm.x=0,"",_xlpm.x)))</f>
        <v>Bivalvia</v>
      </c>
      <c r="O2027" t="str">
        <f>IF($I2027="","",_xlfn.LET(_xlpm.x,VLOOKUP($I2027,'taxon-match_2026-08-31'!$A$2:$N$122,10,FALSE),IF(_xlpm.x=0,"",_xlpm.x)))</f>
        <v/>
      </c>
      <c r="P2027" t="str">
        <f>IF($I2027="","",_xlfn.LET(_xlpm.x,VLOOKUP($I2027,'taxon-match_2026-08-31'!$A$2:$N$122,11,FALSE),IF(_xlpm.x=0,"",_xlpm.x)))</f>
        <v>Laternulidae</v>
      </c>
      <c r="Q2027" t="str">
        <f>IF($I2027="","",_xlfn.LET(_xlpm.x,VLOOKUP($I2027,'taxon-match_2026-08-31'!$A$2:$N$122,12,FALSE),IF(_xlpm.x=0,"",_xlpm.x)))</f>
        <v>Laternula</v>
      </c>
      <c r="R2027" t="str">
        <f>IF($I2027="","",_xlfn.LET(_xlpm.x,VLOOKUP($I2027,'taxon-match_2026-08-31'!$A$2:$N$122,14,FALSE),IF(_xlpm.x=0,"",_xlpm.x)))</f>
        <v>elliptica</v>
      </c>
      <c r="S2027" s="2" t="s">
        <v>2609</v>
      </c>
      <c r="T2027" s="69" t="s">
        <v>62</v>
      </c>
      <c r="U2027" s="69" t="s">
        <v>60</v>
      </c>
      <c r="X2027" t="str">
        <f>IF(T2027="","",_xlfn.LET(_xlpm.x,VLOOKUP(T2027,'Drop-down_menus'!$F$2:$G$16,2,FALSE),IF(_xlpm.x=0,"",_xlpm.x)))</f>
        <v>https://orcid.org/0000-0003-3696-4445</v>
      </c>
      <c r="Y2027" t="str">
        <f>IF(U2027="","",_xlfn.LET(_xlpm.x,VLOOKUP(U2027,'Drop-down_menus'!$F$2:$G$16,2,FALSE),IF(_xlpm.x=0,"",_xlpm.x)))</f>
        <v>https://orcid.org/0000-0002-9708-1761</v>
      </c>
      <c r="Z2027" t="str">
        <f>IF(V2027="","",_xlfn.LET(_xlpm.x,VLOOKUP(V2027,'Drop-down_menus'!$F$2:$G$16,2,FALSE),IF(_xlpm.x=0,"",_xlpm.x)))</f>
        <v/>
      </c>
      <c r="AA2027" t="str">
        <f>IF(W2027="","",_xlfn.LET(_xlpm.x,VLOOKUP(W2027,'Drop-down_menus'!$F$2:$G$16,2,FALSE),IF(_xlpm.x=0,"",_xlpm.x)))</f>
        <v/>
      </c>
      <c r="AB2027" t="s">
        <v>866</v>
      </c>
      <c r="AE2027" t="s">
        <v>867</v>
      </c>
    </row>
    <row r="2028" spans="1:31" ht="15" x14ac:dyDescent="0.2">
      <c r="A2028" s="2" t="s">
        <v>460</v>
      </c>
      <c r="B2028">
        <v>5140</v>
      </c>
      <c r="C2028">
        <v>1316</v>
      </c>
      <c r="D2028" s="69" t="s">
        <v>700</v>
      </c>
      <c r="F2028" s="70" t="s">
        <v>751</v>
      </c>
      <c r="G2028" s="70">
        <v>1</v>
      </c>
      <c r="H2028" s="70" t="s">
        <v>751</v>
      </c>
      <c r="I2028" t="s">
        <v>751</v>
      </c>
      <c r="J2028" t="str">
        <f>IF($I2028="","",_xlfn.LET(_xlpm.x,VLOOKUP($I2028,'taxon-match_2026-08-31'!$A$2:$N$122,6,FALSE),IF(_xlpm.x=0,"",_xlpm.x)))</f>
        <v>(P. P. King, 1832)</v>
      </c>
      <c r="K2028" t="str">
        <f>IF($I2028="","",_xlfn.LET(_xlpm.x,VLOOKUP($I2028,'taxon-match_2026-08-31'!$A$2:$N$122,4,FALSE),IF(_xlpm.x=0,"",_xlpm.x)))</f>
        <v>urn:lsid:marinespecies.org:taxname:197217</v>
      </c>
      <c r="L2028" t="str">
        <f>IF($I2028="","",_xlfn.LET(_xlpm.x,VLOOKUP($I2028,'taxon-match_2026-08-31'!$A$2:$N$122,7,FALSE),IF(_xlpm.x=0,"",_xlpm.x)))</f>
        <v>Animalia</v>
      </c>
      <c r="M2028" t="str">
        <f>IF($I2028="","",_xlfn.LET(_xlpm.x,VLOOKUP($I2028,'taxon-match_2026-08-31'!$A$2:$N$122,8,FALSE),IF(_xlpm.x=0,"",_xlpm.x)))</f>
        <v>Mollusca</v>
      </c>
      <c r="N2028" t="str">
        <f>IF($I2028="","",_xlfn.LET(_xlpm.x,VLOOKUP($I2028,'taxon-match_2026-08-31'!$A$2:$N$122,9,FALSE),IF(_xlpm.x=0,"",_xlpm.x)))</f>
        <v>Bivalvia</v>
      </c>
      <c r="O2028" t="str">
        <f>IF($I2028="","",_xlfn.LET(_xlpm.x,VLOOKUP($I2028,'taxon-match_2026-08-31'!$A$2:$N$122,10,FALSE),IF(_xlpm.x=0,"",_xlpm.x)))</f>
        <v/>
      </c>
      <c r="P2028" t="str">
        <f>IF($I2028="","",_xlfn.LET(_xlpm.x,VLOOKUP($I2028,'taxon-match_2026-08-31'!$A$2:$N$122,11,FALSE),IF(_xlpm.x=0,"",_xlpm.x)))</f>
        <v>Laternulidae</v>
      </c>
      <c r="Q2028" t="str">
        <f>IF($I2028="","",_xlfn.LET(_xlpm.x,VLOOKUP($I2028,'taxon-match_2026-08-31'!$A$2:$N$122,12,FALSE),IF(_xlpm.x=0,"",_xlpm.x)))</f>
        <v>Laternula</v>
      </c>
      <c r="R2028" t="str">
        <f>IF($I2028="","",_xlfn.LET(_xlpm.x,VLOOKUP($I2028,'taxon-match_2026-08-31'!$A$2:$N$122,14,FALSE),IF(_xlpm.x=0,"",_xlpm.x)))</f>
        <v>elliptica</v>
      </c>
      <c r="S2028" s="2" t="s">
        <v>2609</v>
      </c>
      <c r="T2028" s="69" t="s">
        <v>62</v>
      </c>
      <c r="U2028" s="69" t="s">
        <v>60</v>
      </c>
      <c r="X2028" t="str">
        <f>IF(T2028="","",_xlfn.LET(_xlpm.x,VLOOKUP(T2028,'Drop-down_menus'!$F$2:$G$16,2,FALSE),IF(_xlpm.x=0,"",_xlpm.x)))</f>
        <v>https://orcid.org/0000-0003-3696-4445</v>
      </c>
      <c r="Y2028" t="str">
        <f>IF(U2028="","",_xlfn.LET(_xlpm.x,VLOOKUP(U2028,'Drop-down_menus'!$F$2:$G$16,2,FALSE),IF(_xlpm.x=0,"",_xlpm.x)))</f>
        <v>https://orcid.org/0000-0002-9708-1761</v>
      </c>
      <c r="Z2028" t="str">
        <f>IF(V2028="","",_xlfn.LET(_xlpm.x,VLOOKUP(V2028,'Drop-down_menus'!$F$2:$G$16,2,FALSE),IF(_xlpm.x=0,"",_xlpm.x)))</f>
        <v/>
      </c>
      <c r="AA2028" t="str">
        <f>IF(W2028="","",_xlfn.LET(_xlpm.x,VLOOKUP(W2028,'Drop-down_menus'!$F$2:$G$16,2,FALSE),IF(_xlpm.x=0,"",_xlpm.x)))</f>
        <v/>
      </c>
      <c r="AB2028" t="s">
        <v>866</v>
      </c>
      <c r="AE2028" t="s">
        <v>867</v>
      </c>
    </row>
    <row r="2029" spans="1:31" ht="15" x14ac:dyDescent="0.2">
      <c r="A2029" s="2" t="s">
        <v>460</v>
      </c>
      <c r="B2029">
        <v>5141</v>
      </c>
      <c r="C2029">
        <v>1317</v>
      </c>
      <c r="D2029" s="69" t="s">
        <v>700</v>
      </c>
      <c r="F2029" s="70" t="s">
        <v>751</v>
      </c>
      <c r="G2029" s="70">
        <v>1</v>
      </c>
      <c r="H2029" s="70" t="s">
        <v>751</v>
      </c>
      <c r="I2029" t="s">
        <v>751</v>
      </c>
      <c r="J2029" t="str">
        <f>IF($I2029="","",_xlfn.LET(_xlpm.x,VLOOKUP($I2029,'taxon-match_2026-08-31'!$A$2:$N$122,6,FALSE),IF(_xlpm.x=0,"",_xlpm.x)))</f>
        <v>(P. P. King, 1832)</v>
      </c>
      <c r="K2029" t="str">
        <f>IF($I2029="","",_xlfn.LET(_xlpm.x,VLOOKUP($I2029,'taxon-match_2026-08-31'!$A$2:$N$122,4,FALSE),IF(_xlpm.x=0,"",_xlpm.x)))</f>
        <v>urn:lsid:marinespecies.org:taxname:197217</v>
      </c>
      <c r="L2029" t="str">
        <f>IF($I2029="","",_xlfn.LET(_xlpm.x,VLOOKUP($I2029,'taxon-match_2026-08-31'!$A$2:$N$122,7,FALSE),IF(_xlpm.x=0,"",_xlpm.x)))</f>
        <v>Animalia</v>
      </c>
      <c r="M2029" t="str">
        <f>IF($I2029="","",_xlfn.LET(_xlpm.x,VLOOKUP($I2029,'taxon-match_2026-08-31'!$A$2:$N$122,8,FALSE),IF(_xlpm.x=0,"",_xlpm.x)))</f>
        <v>Mollusca</v>
      </c>
      <c r="N2029" t="str">
        <f>IF($I2029="","",_xlfn.LET(_xlpm.x,VLOOKUP($I2029,'taxon-match_2026-08-31'!$A$2:$N$122,9,FALSE),IF(_xlpm.x=0,"",_xlpm.x)))</f>
        <v>Bivalvia</v>
      </c>
      <c r="O2029" t="str">
        <f>IF($I2029="","",_xlfn.LET(_xlpm.x,VLOOKUP($I2029,'taxon-match_2026-08-31'!$A$2:$N$122,10,FALSE),IF(_xlpm.x=0,"",_xlpm.x)))</f>
        <v/>
      </c>
      <c r="P2029" t="str">
        <f>IF($I2029="","",_xlfn.LET(_xlpm.x,VLOOKUP($I2029,'taxon-match_2026-08-31'!$A$2:$N$122,11,FALSE),IF(_xlpm.x=0,"",_xlpm.x)))</f>
        <v>Laternulidae</v>
      </c>
      <c r="Q2029" t="str">
        <f>IF($I2029="","",_xlfn.LET(_xlpm.x,VLOOKUP($I2029,'taxon-match_2026-08-31'!$A$2:$N$122,12,FALSE),IF(_xlpm.x=0,"",_xlpm.x)))</f>
        <v>Laternula</v>
      </c>
      <c r="R2029" t="str">
        <f>IF($I2029="","",_xlfn.LET(_xlpm.x,VLOOKUP($I2029,'taxon-match_2026-08-31'!$A$2:$N$122,14,FALSE),IF(_xlpm.x=0,"",_xlpm.x)))</f>
        <v>elliptica</v>
      </c>
      <c r="S2029" s="2" t="s">
        <v>2609</v>
      </c>
      <c r="T2029" s="69" t="s">
        <v>62</v>
      </c>
      <c r="U2029" s="69" t="s">
        <v>60</v>
      </c>
      <c r="X2029" t="str">
        <f>IF(T2029="","",_xlfn.LET(_xlpm.x,VLOOKUP(T2029,'Drop-down_menus'!$F$2:$G$16,2,FALSE),IF(_xlpm.x=0,"",_xlpm.x)))</f>
        <v>https://orcid.org/0000-0003-3696-4445</v>
      </c>
      <c r="Y2029" t="str">
        <f>IF(U2029="","",_xlfn.LET(_xlpm.x,VLOOKUP(U2029,'Drop-down_menus'!$F$2:$G$16,2,FALSE),IF(_xlpm.x=0,"",_xlpm.x)))</f>
        <v>https://orcid.org/0000-0002-9708-1761</v>
      </c>
      <c r="Z2029" t="str">
        <f>IF(V2029="","",_xlfn.LET(_xlpm.x,VLOOKUP(V2029,'Drop-down_menus'!$F$2:$G$16,2,FALSE),IF(_xlpm.x=0,"",_xlpm.x)))</f>
        <v/>
      </c>
      <c r="AA2029" t="str">
        <f>IF(W2029="","",_xlfn.LET(_xlpm.x,VLOOKUP(W2029,'Drop-down_menus'!$F$2:$G$16,2,FALSE),IF(_xlpm.x=0,"",_xlpm.x)))</f>
        <v/>
      </c>
      <c r="AB2029" t="s">
        <v>866</v>
      </c>
      <c r="AE2029" t="s">
        <v>867</v>
      </c>
    </row>
    <row r="2030" spans="1:31" ht="15" x14ac:dyDescent="0.2">
      <c r="A2030" s="2" t="s">
        <v>460</v>
      </c>
      <c r="B2030">
        <v>5142</v>
      </c>
      <c r="C2030">
        <v>1271</v>
      </c>
      <c r="D2030" s="69" t="s">
        <v>700</v>
      </c>
      <c r="F2030" s="70" t="s">
        <v>751</v>
      </c>
      <c r="G2030" s="70">
        <v>1</v>
      </c>
      <c r="H2030" s="70" t="s">
        <v>751</v>
      </c>
      <c r="I2030" t="s">
        <v>751</v>
      </c>
      <c r="J2030" t="str">
        <f>IF($I2030="","",_xlfn.LET(_xlpm.x,VLOOKUP($I2030,'taxon-match_2026-08-31'!$A$2:$N$122,6,FALSE),IF(_xlpm.x=0,"",_xlpm.x)))</f>
        <v>(P. P. King, 1832)</v>
      </c>
      <c r="K2030" t="str">
        <f>IF($I2030="","",_xlfn.LET(_xlpm.x,VLOOKUP($I2030,'taxon-match_2026-08-31'!$A$2:$N$122,4,FALSE),IF(_xlpm.x=0,"",_xlpm.x)))</f>
        <v>urn:lsid:marinespecies.org:taxname:197217</v>
      </c>
      <c r="L2030" t="str">
        <f>IF($I2030="","",_xlfn.LET(_xlpm.x,VLOOKUP($I2030,'taxon-match_2026-08-31'!$A$2:$N$122,7,FALSE),IF(_xlpm.x=0,"",_xlpm.x)))</f>
        <v>Animalia</v>
      </c>
      <c r="M2030" t="str">
        <f>IF($I2030="","",_xlfn.LET(_xlpm.x,VLOOKUP($I2030,'taxon-match_2026-08-31'!$A$2:$N$122,8,FALSE),IF(_xlpm.x=0,"",_xlpm.x)))</f>
        <v>Mollusca</v>
      </c>
      <c r="N2030" t="str">
        <f>IF($I2030="","",_xlfn.LET(_xlpm.x,VLOOKUP($I2030,'taxon-match_2026-08-31'!$A$2:$N$122,9,FALSE),IF(_xlpm.x=0,"",_xlpm.x)))</f>
        <v>Bivalvia</v>
      </c>
      <c r="O2030" t="str">
        <f>IF($I2030="","",_xlfn.LET(_xlpm.x,VLOOKUP($I2030,'taxon-match_2026-08-31'!$A$2:$N$122,10,FALSE),IF(_xlpm.x=0,"",_xlpm.x)))</f>
        <v/>
      </c>
      <c r="P2030" t="str">
        <f>IF($I2030="","",_xlfn.LET(_xlpm.x,VLOOKUP($I2030,'taxon-match_2026-08-31'!$A$2:$N$122,11,FALSE),IF(_xlpm.x=0,"",_xlpm.x)))</f>
        <v>Laternulidae</v>
      </c>
      <c r="Q2030" t="str">
        <f>IF($I2030="","",_xlfn.LET(_xlpm.x,VLOOKUP($I2030,'taxon-match_2026-08-31'!$A$2:$N$122,12,FALSE),IF(_xlpm.x=0,"",_xlpm.x)))</f>
        <v>Laternula</v>
      </c>
      <c r="R2030" t="str">
        <f>IF($I2030="","",_xlfn.LET(_xlpm.x,VLOOKUP($I2030,'taxon-match_2026-08-31'!$A$2:$N$122,14,FALSE),IF(_xlpm.x=0,"",_xlpm.x)))</f>
        <v>elliptica</v>
      </c>
      <c r="S2030" s="2" t="s">
        <v>2609</v>
      </c>
      <c r="T2030" s="69" t="s">
        <v>62</v>
      </c>
      <c r="U2030" s="69" t="s">
        <v>60</v>
      </c>
      <c r="X2030" t="str">
        <f>IF(T2030="","",_xlfn.LET(_xlpm.x,VLOOKUP(T2030,'Drop-down_menus'!$F$2:$G$16,2,FALSE),IF(_xlpm.x=0,"",_xlpm.x)))</f>
        <v>https://orcid.org/0000-0003-3696-4445</v>
      </c>
      <c r="Y2030" t="str">
        <f>IF(U2030="","",_xlfn.LET(_xlpm.x,VLOOKUP(U2030,'Drop-down_menus'!$F$2:$G$16,2,FALSE),IF(_xlpm.x=0,"",_xlpm.x)))</f>
        <v>https://orcid.org/0000-0002-9708-1761</v>
      </c>
      <c r="Z2030" t="str">
        <f>IF(V2030="","",_xlfn.LET(_xlpm.x,VLOOKUP(V2030,'Drop-down_menus'!$F$2:$G$16,2,FALSE),IF(_xlpm.x=0,"",_xlpm.x)))</f>
        <v/>
      </c>
      <c r="AA2030" t="str">
        <f>IF(W2030="","",_xlfn.LET(_xlpm.x,VLOOKUP(W2030,'Drop-down_menus'!$F$2:$G$16,2,FALSE),IF(_xlpm.x=0,"",_xlpm.x)))</f>
        <v/>
      </c>
      <c r="AB2030" t="s">
        <v>866</v>
      </c>
      <c r="AE2030" t="s">
        <v>867</v>
      </c>
    </row>
    <row r="2031" spans="1:31" ht="15" x14ac:dyDescent="0.2">
      <c r="A2031" s="2" t="s">
        <v>460</v>
      </c>
      <c r="B2031">
        <v>5143</v>
      </c>
      <c r="C2031">
        <v>1272</v>
      </c>
      <c r="D2031" s="69" t="s">
        <v>700</v>
      </c>
      <c r="F2031" s="70" t="s">
        <v>751</v>
      </c>
      <c r="G2031" s="70">
        <v>1</v>
      </c>
      <c r="H2031" s="70" t="s">
        <v>751</v>
      </c>
      <c r="I2031" t="s">
        <v>751</v>
      </c>
      <c r="J2031" t="str">
        <f>IF($I2031="","",_xlfn.LET(_xlpm.x,VLOOKUP($I2031,'taxon-match_2026-08-31'!$A$2:$N$122,6,FALSE),IF(_xlpm.x=0,"",_xlpm.x)))</f>
        <v>(P. P. King, 1832)</v>
      </c>
      <c r="K2031" t="str">
        <f>IF($I2031="","",_xlfn.LET(_xlpm.x,VLOOKUP($I2031,'taxon-match_2026-08-31'!$A$2:$N$122,4,FALSE),IF(_xlpm.x=0,"",_xlpm.x)))</f>
        <v>urn:lsid:marinespecies.org:taxname:197217</v>
      </c>
      <c r="L2031" t="str">
        <f>IF($I2031="","",_xlfn.LET(_xlpm.x,VLOOKUP($I2031,'taxon-match_2026-08-31'!$A$2:$N$122,7,FALSE),IF(_xlpm.x=0,"",_xlpm.x)))</f>
        <v>Animalia</v>
      </c>
      <c r="M2031" t="str">
        <f>IF($I2031="","",_xlfn.LET(_xlpm.x,VLOOKUP($I2031,'taxon-match_2026-08-31'!$A$2:$N$122,8,FALSE),IF(_xlpm.x=0,"",_xlpm.x)))</f>
        <v>Mollusca</v>
      </c>
      <c r="N2031" t="str">
        <f>IF($I2031="","",_xlfn.LET(_xlpm.x,VLOOKUP($I2031,'taxon-match_2026-08-31'!$A$2:$N$122,9,FALSE),IF(_xlpm.x=0,"",_xlpm.x)))</f>
        <v>Bivalvia</v>
      </c>
      <c r="O2031" t="str">
        <f>IF($I2031="","",_xlfn.LET(_xlpm.x,VLOOKUP($I2031,'taxon-match_2026-08-31'!$A$2:$N$122,10,FALSE),IF(_xlpm.x=0,"",_xlpm.x)))</f>
        <v/>
      </c>
      <c r="P2031" t="str">
        <f>IF($I2031="","",_xlfn.LET(_xlpm.x,VLOOKUP($I2031,'taxon-match_2026-08-31'!$A$2:$N$122,11,FALSE),IF(_xlpm.x=0,"",_xlpm.x)))</f>
        <v>Laternulidae</v>
      </c>
      <c r="Q2031" t="str">
        <f>IF($I2031="","",_xlfn.LET(_xlpm.x,VLOOKUP($I2031,'taxon-match_2026-08-31'!$A$2:$N$122,12,FALSE),IF(_xlpm.x=0,"",_xlpm.x)))</f>
        <v>Laternula</v>
      </c>
      <c r="R2031" t="str">
        <f>IF($I2031="","",_xlfn.LET(_xlpm.x,VLOOKUP($I2031,'taxon-match_2026-08-31'!$A$2:$N$122,14,FALSE),IF(_xlpm.x=0,"",_xlpm.x)))</f>
        <v>elliptica</v>
      </c>
      <c r="S2031" s="2" t="s">
        <v>2609</v>
      </c>
      <c r="T2031" s="69" t="s">
        <v>62</v>
      </c>
      <c r="U2031" s="69" t="s">
        <v>60</v>
      </c>
      <c r="X2031" t="str">
        <f>IF(T2031="","",_xlfn.LET(_xlpm.x,VLOOKUP(T2031,'Drop-down_menus'!$F$2:$G$16,2,FALSE),IF(_xlpm.x=0,"",_xlpm.x)))</f>
        <v>https://orcid.org/0000-0003-3696-4445</v>
      </c>
      <c r="Y2031" t="str">
        <f>IF(U2031="","",_xlfn.LET(_xlpm.x,VLOOKUP(U2031,'Drop-down_menus'!$F$2:$G$16,2,FALSE),IF(_xlpm.x=0,"",_xlpm.x)))</f>
        <v>https://orcid.org/0000-0002-9708-1761</v>
      </c>
      <c r="Z2031" t="str">
        <f>IF(V2031="","",_xlfn.LET(_xlpm.x,VLOOKUP(V2031,'Drop-down_menus'!$F$2:$G$16,2,FALSE),IF(_xlpm.x=0,"",_xlpm.x)))</f>
        <v/>
      </c>
      <c r="AA2031" t="str">
        <f>IF(W2031="","",_xlfn.LET(_xlpm.x,VLOOKUP(W2031,'Drop-down_menus'!$F$2:$G$16,2,FALSE),IF(_xlpm.x=0,"",_xlpm.x)))</f>
        <v/>
      </c>
      <c r="AB2031" t="s">
        <v>866</v>
      </c>
      <c r="AE2031" t="s">
        <v>867</v>
      </c>
    </row>
    <row r="2032" spans="1:31" ht="15" x14ac:dyDescent="0.2">
      <c r="A2032" s="2" t="s">
        <v>84</v>
      </c>
      <c r="B2032">
        <v>399</v>
      </c>
      <c r="C2032">
        <v>1273</v>
      </c>
      <c r="D2032" s="69" t="s">
        <v>700</v>
      </c>
      <c r="F2032" s="70" t="s">
        <v>751</v>
      </c>
      <c r="G2032" s="70">
        <v>1</v>
      </c>
      <c r="H2032" s="70" t="s">
        <v>751</v>
      </c>
      <c r="I2032" t="s">
        <v>751</v>
      </c>
      <c r="J2032" t="str">
        <f>IF($I2032="","",_xlfn.LET(_xlpm.x,VLOOKUP($I2032,'taxon-match_2026-08-31'!$A$2:$N$122,6,FALSE),IF(_xlpm.x=0,"",_xlpm.x)))</f>
        <v>(P. P. King, 1832)</v>
      </c>
      <c r="K2032" t="str">
        <f>IF($I2032="","",_xlfn.LET(_xlpm.x,VLOOKUP($I2032,'taxon-match_2026-08-31'!$A$2:$N$122,4,FALSE),IF(_xlpm.x=0,"",_xlpm.x)))</f>
        <v>urn:lsid:marinespecies.org:taxname:197217</v>
      </c>
      <c r="L2032" t="str">
        <f>IF($I2032="","",_xlfn.LET(_xlpm.x,VLOOKUP($I2032,'taxon-match_2026-08-31'!$A$2:$N$122,7,FALSE),IF(_xlpm.x=0,"",_xlpm.x)))</f>
        <v>Animalia</v>
      </c>
      <c r="M2032" t="str">
        <f>IF($I2032="","",_xlfn.LET(_xlpm.x,VLOOKUP($I2032,'taxon-match_2026-08-31'!$A$2:$N$122,8,FALSE),IF(_xlpm.x=0,"",_xlpm.x)))</f>
        <v>Mollusca</v>
      </c>
      <c r="N2032" t="str">
        <f>IF($I2032="","",_xlfn.LET(_xlpm.x,VLOOKUP($I2032,'taxon-match_2026-08-31'!$A$2:$N$122,9,FALSE),IF(_xlpm.x=0,"",_xlpm.x)))</f>
        <v>Bivalvia</v>
      </c>
      <c r="O2032" t="str">
        <f>IF($I2032="","",_xlfn.LET(_xlpm.x,VLOOKUP($I2032,'taxon-match_2026-08-31'!$A$2:$N$122,10,FALSE),IF(_xlpm.x=0,"",_xlpm.x)))</f>
        <v/>
      </c>
      <c r="P2032" t="str">
        <f>IF($I2032="","",_xlfn.LET(_xlpm.x,VLOOKUP($I2032,'taxon-match_2026-08-31'!$A$2:$N$122,11,FALSE),IF(_xlpm.x=0,"",_xlpm.x)))</f>
        <v>Laternulidae</v>
      </c>
      <c r="Q2032" t="str">
        <f>IF($I2032="","",_xlfn.LET(_xlpm.x,VLOOKUP($I2032,'taxon-match_2026-08-31'!$A$2:$N$122,12,FALSE),IF(_xlpm.x=0,"",_xlpm.x)))</f>
        <v>Laternula</v>
      </c>
      <c r="R2032" t="str">
        <f>IF($I2032="","",_xlfn.LET(_xlpm.x,VLOOKUP($I2032,'taxon-match_2026-08-31'!$A$2:$N$122,14,FALSE),IF(_xlpm.x=0,"",_xlpm.x)))</f>
        <v>elliptica</v>
      </c>
      <c r="S2032" s="2" t="s">
        <v>2609</v>
      </c>
      <c r="T2032" s="69" t="s">
        <v>62</v>
      </c>
      <c r="U2032" s="69" t="s">
        <v>60</v>
      </c>
      <c r="X2032" t="str">
        <f>IF(T2032="","",_xlfn.LET(_xlpm.x,VLOOKUP(T2032,'Drop-down_menus'!$F$2:$G$16,2,FALSE),IF(_xlpm.x=0,"",_xlpm.x)))</f>
        <v>https://orcid.org/0000-0003-3696-4445</v>
      </c>
      <c r="Y2032" t="str">
        <f>IF(U2032="","",_xlfn.LET(_xlpm.x,VLOOKUP(U2032,'Drop-down_menus'!$F$2:$G$16,2,FALSE),IF(_xlpm.x=0,"",_xlpm.x)))</f>
        <v>https://orcid.org/0000-0002-9708-1761</v>
      </c>
      <c r="Z2032" t="str">
        <f>IF(V2032="","",_xlfn.LET(_xlpm.x,VLOOKUP(V2032,'Drop-down_menus'!$F$2:$G$16,2,FALSE),IF(_xlpm.x=0,"",_xlpm.x)))</f>
        <v/>
      </c>
      <c r="AA2032" t="str">
        <f>IF(W2032="","",_xlfn.LET(_xlpm.x,VLOOKUP(W2032,'Drop-down_menus'!$F$2:$G$16,2,FALSE),IF(_xlpm.x=0,"",_xlpm.x)))</f>
        <v/>
      </c>
      <c r="AB2032" t="s">
        <v>866</v>
      </c>
      <c r="AE2032" t="s">
        <v>867</v>
      </c>
    </row>
    <row r="2033" spans="1:31" ht="15" x14ac:dyDescent="0.2">
      <c r="A2033" s="2" t="s">
        <v>84</v>
      </c>
      <c r="B2033">
        <v>400</v>
      </c>
      <c r="C2033">
        <v>1297</v>
      </c>
      <c r="D2033" s="69" t="s">
        <v>700</v>
      </c>
      <c r="F2033" s="70" t="s">
        <v>751</v>
      </c>
      <c r="G2033" s="70">
        <v>1</v>
      </c>
      <c r="H2033" s="70" t="s">
        <v>751</v>
      </c>
      <c r="I2033" t="s">
        <v>751</v>
      </c>
      <c r="J2033" t="str">
        <f>IF($I2033="","",_xlfn.LET(_xlpm.x,VLOOKUP($I2033,'taxon-match_2026-08-31'!$A$2:$N$122,6,FALSE),IF(_xlpm.x=0,"",_xlpm.x)))</f>
        <v>(P. P. King, 1832)</v>
      </c>
      <c r="K2033" t="str">
        <f>IF($I2033="","",_xlfn.LET(_xlpm.x,VLOOKUP($I2033,'taxon-match_2026-08-31'!$A$2:$N$122,4,FALSE),IF(_xlpm.x=0,"",_xlpm.x)))</f>
        <v>urn:lsid:marinespecies.org:taxname:197217</v>
      </c>
      <c r="L2033" t="str">
        <f>IF($I2033="","",_xlfn.LET(_xlpm.x,VLOOKUP($I2033,'taxon-match_2026-08-31'!$A$2:$N$122,7,FALSE),IF(_xlpm.x=0,"",_xlpm.x)))</f>
        <v>Animalia</v>
      </c>
      <c r="M2033" t="str">
        <f>IF($I2033="","",_xlfn.LET(_xlpm.x,VLOOKUP($I2033,'taxon-match_2026-08-31'!$A$2:$N$122,8,FALSE),IF(_xlpm.x=0,"",_xlpm.x)))</f>
        <v>Mollusca</v>
      </c>
      <c r="N2033" t="str">
        <f>IF($I2033="","",_xlfn.LET(_xlpm.x,VLOOKUP($I2033,'taxon-match_2026-08-31'!$A$2:$N$122,9,FALSE),IF(_xlpm.x=0,"",_xlpm.x)))</f>
        <v>Bivalvia</v>
      </c>
      <c r="O2033" t="str">
        <f>IF($I2033="","",_xlfn.LET(_xlpm.x,VLOOKUP($I2033,'taxon-match_2026-08-31'!$A$2:$N$122,10,FALSE),IF(_xlpm.x=0,"",_xlpm.x)))</f>
        <v/>
      </c>
      <c r="P2033" t="str">
        <f>IF($I2033="","",_xlfn.LET(_xlpm.x,VLOOKUP($I2033,'taxon-match_2026-08-31'!$A$2:$N$122,11,FALSE),IF(_xlpm.x=0,"",_xlpm.x)))</f>
        <v>Laternulidae</v>
      </c>
      <c r="Q2033" t="str">
        <f>IF($I2033="","",_xlfn.LET(_xlpm.x,VLOOKUP($I2033,'taxon-match_2026-08-31'!$A$2:$N$122,12,FALSE),IF(_xlpm.x=0,"",_xlpm.x)))</f>
        <v>Laternula</v>
      </c>
      <c r="R2033" t="str">
        <f>IF($I2033="","",_xlfn.LET(_xlpm.x,VLOOKUP($I2033,'taxon-match_2026-08-31'!$A$2:$N$122,14,FALSE),IF(_xlpm.x=0,"",_xlpm.x)))</f>
        <v>elliptica</v>
      </c>
      <c r="S2033" s="2" t="s">
        <v>2609</v>
      </c>
      <c r="T2033" s="69" t="s">
        <v>62</v>
      </c>
      <c r="U2033" s="69" t="s">
        <v>60</v>
      </c>
      <c r="X2033" t="str">
        <f>IF(T2033="","",_xlfn.LET(_xlpm.x,VLOOKUP(T2033,'Drop-down_menus'!$F$2:$G$16,2,FALSE),IF(_xlpm.x=0,"",_xlpm.x)))</f>
        <v>https://orcid.org/0000-0003-3696-4445</v>
      </c>
      <c r="Y2033" t="str">
        <f>IF(U2033="","",_xlfn.LET(_xlpm.x,VLOOKUP(U2033,'Drop-down_menus'!$F$2:$G$16,2,FALSE),IF(_xlpm.x=0,"",_xlpm.x)))</f>
        <v>https://orcid.org/0000-0002-9708-1761</v>
      </c>
      <c r="Z2033" t="str">
        <f>IF(V2033="","",_xlfn.LET(_xlpm.x,VLOOKUP(V2033,'Drop-down_menus'!$F$2:$G$16,2,FALSE),IF(_xlpm.x=0,"",_xlpm.x)))</f>
        <v/>
      </c>
      <c r="AA2033" t="str">
        <f>IF(W2033="","",_xlfn.LET(_xlpm.x,VLOOKUP(W2033,'Drop-down_menus'!$F$2:$G$16,2,FALSE),IF(_xlpm.x=0,"",_xlpm.x)))</f>
        <v/>
      </c>
      <c r="AB2033" t="s">
        <v>866</v>
      </c>
      <c r="AE2033" t="s">
        <v>867</v>
      </c>
    </row>
    <row r="2034" spans="1:31" ht="15" x14ac:dyDescent="0.2">
      <c r="A2034" s="2" t="s">
        <v>441</v>
      </c>
      <c r="B2034">
        <v>5368</v>
      </c>
      <c r="C2034">
        <v>1298</v>
      </c>
      <c r="D2034" s="69" t="s">
        <v>700</v>
      </c>
      <c r="F2034" s="70" t="s">
        <v>751</v>
      </c>
      <c r="G2034" s="70">
        <v>1</v>
      </c>
      <c r="H2034" s="70" t="s">
        <v>751</v>
      </c>
      <c r="I2034" t="s">
        <v>751</v>
      </c>
      <c r="J2034" t="str">
        <f>IF($I2034="","",_xlfn.LET(_xlpm.x,VLOOKUP($I2034,'taxon-match_2026-08-31'!$A$2:$N$122,6,FALSE),IF(_xlpm.x=0,"",_xlpm.x)))</f>
        <v>(P. P. King, 1832)</v>
      </c>
      <c r="K2034" t="str">
        <f>IF($I2034="","",_xlfn.LET(_xlpm.x,VLOOKUP($I2034,'taxon-match_2026-08-31'!$A$2:$N$122,4,FALSE),IF(_xlpm.x=0,"",_xlpm.x)))</f>
        <v>urn:lsid:marinespecies.org:taxname:197217</v>
      </c>
      <c r="L2034" t="str">
        <f>IF($I2034="","",_xlfn.LET(_xlpm.x,VLOOKUP($I2034,'taxon-match_2026-08-31'!$A$2:$N$122,7,FALSE),IF(_xlpm.x=0,"",_xlpm.x)))</f>
        <v>Animalia</v>
      </c>
      <c r="M2034" t="str">
        <f>IF($I2034="","",_xlfn.LET(_xlpm.x,VLOOKUP($I2034,'taxon-match_2026-08-31'!$A$2:$N$122,8,FALSE),IF(_xlpm.x=0,"",_xlpm.x)))</f>
        <v>Mollusca</v>
      </c>
      <c r="N2034" t="str">
        <f>IF($I2034="","",_xlfn.LET(_xlpm.x,VLOOKUP($I2034,'taxon-match_2026-08-31'!$A$2:$N$122,9,FALSE),IF(_xlpm.x=0,"",_xlpm.x)))</f>
        <v>Bivalvia</v>
      </c>
      <c r="O2034" t="str">
        <f>IF($I2034="","",_xlfn.LET(_xlpm.x,VLOOKUP($I2034,'taxon-match_2026-08-31'!$A$2:$N$122,10,FALSE),IF(_xlpm.x=0,"",_xlpm.x)))</f>
        <v/>
      </c>
      <c r="P2034" t="str">
        <f>IF($I2034="","",_xlfn.LET(_xlpm.x,VLOOKUP($I2034,'taxon-match_2026-08-31'!$A$2:$N$122,11,FALSE),IF(_xlpm.x=0,"",_xlpm.x)))</f>
        <v>Laternulidae</v>
      </c>
      <c r="Q2034" t="str">
        <f>IF($I2034="","",_xlfn.LET(_xlpm.x,VLOOKUP($I2034,'taxon-match_2026-08-31'!$A$2:$N$122,12,FALSE),IF(_xlpm.x=0,"",_xlpm.x)))</f>
        <v>Laternula</v>
      </c>
      <c r="R2034" t="str">
        <f>IF($I2034="","",_xlfn.LET(_xlpm.x,VLOOKUP($I2034,'taxon-match_2026-08-31'!$A$2:$N$122,14,FALSE),IF(_xlpm.x=0,"",_xlpm.x)))</f>
        <v>elliptica</v>
      </c>
      <c r="S2034" s="2" t="s">
        <v>2609</v>
      </c>
      <c r="T2034" s="69" t="s">
        <v>62</v>
      </c>
      <c r="U2034" s="69" t="s">
        <v>60</v>
      </c>
      <c r="X2034" t="str">
        <f>IF(T2034="","",_xlfn.LET(_xlpm.x,VLOOKUP(T2034,'Drop-down_menus'!$F$2:$G$16,2,FALSE),IF(_xlpm.x=0,"",_xlpm.x)))</f>
        <v>https://orcid.org/0000-0003-3696-4445</v>
      </c>
      <c r="Y2034" t="str">
        <f>IF(U2034="","",_xlfn.LET(_xlpm.x,VLOOKUP(U2034,'Drop-down_menus'!$F$2:$G$16,2,FALSE),IF(_xlpm.x=0,"",_xlpm.x)))</f>
        <v>https://orcid.org/0000-0002-9708-1761</v>
      </c>
      <c r="Z2034" t="str">
        <f>IF(V2034="","",_xlfn.LET(_xlpm.x,VLOOKUP(V2034,'Drop-down_menus'!$F$2:$G$16,2,FALSE),IF(_xlpm.x=0,"",_xlpm.x)))</f>
        <v/>
      </c>
      <c r="AA2034" t="str">
        <f>IF(W2034="","",_xlfn.LET(_xlpm.x,VLOOKUP(W2034,'Drop-down_menus'!$F$2:$G$16,2,FALSE),IF(_xlpm.x=0,"",_xlpm.x)))</f>
        <v/>
      </c>
      <c r="AB2034" t="s">
        <v>866</v>
      </c>
      <c r="AE2034" t="s">
        <v>867</v>
      </c>
    </row>
    <row r="2035" spans="1:31" ht="15" x14ac:dyDescent="0.2">
      <c r="A2035" s="2" t="s">
        <v>441</v>
      </c>
      <c r="B2035">
        <v>5369</v>
      </c>
      <c r="C2035">
        <v>1299</v>
      </c>
      <c r="D2035" s="69" t="s">
        <v>700</v>
      </c>
      <c r="F2035" s="70" t="s">
        <v>751</v>
      </c>
      <c r="G2035" s="70">
        <v>1</v>
      </c>
      <c r="H2035" s="70" t="s">
        <v>751</v>
      </c>
      <c r="I2035" t="s">
        <v>751</v>
      </c>
      <c r="J2035" t="str">
        <f>IF($I2035="","",_xlfn.LET(_xlpm.x,VLOOKUP($I2035,'taxon-match_2026-08-31'!$A$2:$N$122,6,FALSE),IF(_xlpm.x=0,"",_xlpm.x)))</f>
        <v>(P. P. King, 1832)</v>
      </c>
      <c r="K2035" t="str">
        <f>IF($I2035="","",_xlfn.LET(_xlpm.x,VLOOKUP($I2035,'taxon-match_2026-08-31'!$A$2:$N$122,4,FALSE),IF(_xlpm.x=0,"",_xlpm.x)))</f>
        <v>urn:lsid:marinespecies.org:taxname:197217</v>
      </c>
      <c r="L2035" t="str">
        <f>IF($I2035="","",_xlfn.LET(_xlpm.x,VLOOKUP($I2035,'taxon-match_2026-08-31'!$A$2:$N$122,7,FALSE),IF(_xlpm.x=0,"",_xlpm.x)))</f>
        <v>Animalia</v>
      </c>
      <c r="M2035" t="str">
        <f>IF($I2035="","",_xlfn.LET(_xlpm.x,VLOOKUP($I2035,'taxon-match_2026-08-31'!$A$2:$N$122,8,FALSE),IF(_xlpm.x=0,"",_xlpm.x)))</f>
        <v>Mollusca</v>
      </c>
      <c r="N2035" t="str">
        <f>IF($I2035="","",_xlfn.LET(_xlpm.x,VLOOKUP($I2035,'taxon-match_2026-08-31'!$A$2:$N$122,9,FALSE),IF(_xlpm.x=0,"",_xlpm.x)))</f>
        <v>Bivalvia</v>
      </c>
      <c r="O2035" t="str">
        <f>IF($I2035="","",_xlfn.LET(_xlpm.x,VLOOKUP($I2035,'taxon-match_2026-08-31'!$A$2:$N$122,10,FALSE),IF(_xlpm.x=0,"",_xlpm.x)))</f>
        <v/>
      </c>
      <c r="P2035" t="str">
        <f>IF($I2035="","",_xlfn.LET(_xlpm.x,VLOOKUP($I2035,'taxon-match_2026-08-31'!$A$2:$N$122,11,FALSE),IF(_xlpm.x=0,"",_xlpm.x)))</f>
        <v>Laternulidae</v>
      </c>
      <c r="Q2035" t="str">
        <f>IF($I2035="","",_xlfn.LET(_xlpm.x,VLOOKUP($I2035,'taxon-match_2026-08-31'!$A$2:$N$122,12,FALSE),IF(_xlpm.x=0,"",_xlpm.x)))</f>
        <v>Laternula</v>
      </c>
      <c r="R2035" t="str">
        <f>IF($I2035="","",_xlfn.LET(_xlpm.x,VLOOKUP($I2035,'taxon-match_2026-08-31'!$A$2:$N$122,14,FALSE),IF(_xlpm.x=0,"",_xlpm.x)))</f>
        <v>elliptica</v>
      </c>
      <c r="S2035" s="2" t="s">
        <v>2609</v>
      </c>
      <c r="T2035" s="69" t="s">
        <v>62</v>
      </c>
      <c r="U2035" s="69" t="s">
        <v>60</v>
      </c>
      <c r="X2035" t="str">
        <f>IF(T2035="","",_xlfn.LET(_xlpm.x,VLOOKUP(T2035,'Drop-down_menus'!$F$2:$G$16,2,FALSE),IF(_xlpm.x=0,"",_xlpm.x)))</f>
        <v>https://orcid.org/0000-0003-3696-4445</v>
      </c>
      <c r="Y2035" t="str">
        <f>IF(U2035="","",_xlfn.LET(_xlpm.x,VLOOKUP(U2035,'Drop-down_menus'!$F$2:$G$16,2,FALSE),IF(_xlpm.x=0,"",_xlpm.x)))</f>
        <v>https://orcid.org/0000-0002-9708-1761</v>
      </c>
      <c r="Z2035" t="str">
        <f>IF(V2035="","",_xlfn.LET(_xlpm.x,VLOOKUP(V2035,'Drop-down_menus'!$F$2:$G$16,2,FALSE),IF(_xlpm.x=0,"",_xlpm.x)))</f>
        <v/>
      </c>
      <c r="AA2035" t="str">
        <f>IF(W2035="","",_xlfn.LET(_xlpm.x,VLOOKUP(W2035,'Drop-down_menus'!$F$2:$G$16,2,FALSE),IF(_xlpm.x=0,"",_xlpm.x)))</f>
        <v/>
      </c>
      <c r="AB2035" t="s">
        <v>866</v>
      </c>
      <c r="AE2035" t="s">
        <v>867</v>
      </c>
    </row>
    <row r="2036" spans="1:31" ht="15" x14ac:dyDescent="0.2">
      <c r="A2036" s="2" t="s">
        <v>441</v>
      </c>
      <c r="B2036">
        <v>5370</v>
      </c>
      <c r="C2036">
        <v>1304</v>
      </c>
      <c r="D2036" s="69" t="s">
        <v>700</v>
      </c>
      <c r="F2036" s="70" t="s">
        <v>751</v>
      </c>
      <c r="G2036" s="70">
        <v>1</v>
      </c>
      <c r="H2036" s="70" t="s">
        <v>751</v>
      </c>
      <c r="I2036" t="s">
        <v>751</v>
      </c>
      <c r="J2036" t="str">
        <f>IF($I2036="","",_xlfn.LET(_xlpm.x,VLOOKUP($I2036,'taxon-match_2026-08-31'!$A$2:$N$122,6,FALSE),IF(_xlpm.x=0,"",_xlpm.x)))</f>
        <v>(P. P. King, 1832)</v>
      </c>
      <c r="K2036" t="str">
        <f>IF($I2036="","",_xlfn.LET(_xlpm.x,VLOOKUP($I2036,'taxon-match_2026-08-31'!$A$2:$N$122,4,FALSE),IF(_xlpm.x=0,"",_xlpm.x)))</f>
        <v>urn:lsid:marinespecies.org:taxname:197217</v>
      </c>
      <c r="L2036" t="str">
        <f>IF($I2036="","",_xlfn.LET(_xlpm.x,VLOOKUP($I2036,'taxon-match_2026-08-31'!$A$2:$N$122,7,FALSE),IF(_xlpm.x=0,"",_xlpm.x)))</f>
        <v>Animalia</v>
      </c>
      <c r="M2036" t="str">
        <f>IF($I2036="","",_xlfn.LET(_xlpm.x,VLOOKUP($I2036,'taxon-match_2026-08-31'!$A$2:$N$122,8,FALSE),IF(_xlpm.x=0,"",_xlpm.x)))</f>
        <v>Mollusca</v>
      </c>
      <c r="N2036" t="str">
        <f>IF($I2036="","",_xlfn.LET(_xlpm.x,VLOOKUP($I2036,'taxon-match_2026-08-31'!$A$2:$N$122,9,FALSE),IF(_xlpm.x=0,"",_xlpm.x)))</f>
        <v>Bivalvia</v>
      </c>
      <c r="O2036" t="str">
        <f>IF($I2036="","",_xlfn.LET(_xlpm.x,VLOOKUP($I2036,'taxon-match_2026-08-31'!$A$2:$N$122,10,FALSE),IF(_xlpm.x=0,"",_xlpm.x)))</f>
        <v/>
      </c>
      <c r="P2036" t="str">
        <f>IF($I2036="","",_xlfn.LET(_xlpm.x,VLOOKUP($I2036,'taxon-match_2026-08-31'!$A$2:$N$122,11,FALSE),IF(_xlpm.x=0,"",_xlpm.x)))</f>
        <v>Laternulidae</v>
      </c>
      <c r="Q2036" t="str">
        <f>IF($I2036="","",_xlfn.LET(_xlpm.x,VLOOKUP($I2036,'taxon-match_2026-08-31'!$A$2:$N$122,12,FALSE),IF(_xlpm.x=0,"",_xlpm.x)))</f>
        <v>Laternula</v>
      </c>
      <c r="R2036" t="str">
        <f>IF($I2036="","",_xlfn.LET(_xlpm.x,VLOOKUP($I2036,'taxon-match_2026-08-31'!$A$2:$N$122,14,FALSE),IF(_xlpm.x=0,"",_xlpm.x)))</f>
        <v>elliptica</v>
      </c>
      <c r="S2036" s="2" t="s">
        <v>2609</v>
      </c>
      <c r="T2036" s="69" t="s">
        <v>62</v>
      </c>
      <c r="U2036" s="69" t="s">
        <v>60</v>
      </c>
      <c r="X2036" t="str">
        <f>IF(T2036="","",_xlfn.LET(_xlpm.x,VLOOKUP(T2036,'Drop-down_menus'!$F$2:$G$16,2,FALSE),IF(_xlpm.x=0,"",_xlpm.x)))</f>
        <v>https://orcid.org/0000-0003-3696-4445</v>
      </c>
      <c r="Y2036" t="str">
        <f>IF(U2036="","",_xlfn.LET(_xlpm.x,VLOOKUP(U2036,'Drop-down_menus'!$F$2:$G$16,2,FALSE),IF(_xlpm.x=0,"",_xlpm.x)))</f>
        <v>https://orcid.org/0000-0002-9708-1761</v>
      </c>
      <c r="Z2036" t="str">
        <f>IF(V2036="","",_xlfn.LET(_xlpm.x,VLOOKUP(V2036,'Drop-down_menus'!$F$2:$G$16,2,FALSE),IF(_xlpm.x=0,"",_xlpm.x)))</f>
        <v/>
      </c>
      <c r="AA2036" t="str">
        <f>IF(W2036="","",_xlfn.LET(_xlpm.x,VLOOKUP(W2036,'Drop-down_menus'!$F$2:$G$16,2,FALSE),IF(_xlpm.x=0,"",_xlpm.x)))</f>
        <v/>
      </c>
      <c r="AB2036" t="s">
        <v>866</v>
      </c>
      <c r="AE2036" t="s">
        <v>867</v>
      </c>
    </row>
    <row r="2037" spans="1:31" ht="15" x14ac:dyDescent="0.2">
      <c r="A2037" s="2" t="s">
        <v>441</v>
      </c>
      <c r="B2037">
        <v>5371</v>
      </c>
      <c r="C2037">
        <v>1305</v>
      </c>
      <c r="D2037" s="69" t="s">
        <v>700</v>
      </c>
      <c r="F2037" s="70" t="s">
        <v>751</v>
      </c>
      <c r="G2037" s="70">
        <v>1</v>
      </c>
      <c r="H2037" s="70" t="s">
        <v>751</v>
      </c>
      <c r="I2037" t="s">
        <v>751</v>
      </c>
      <c r="J2037" t="str">
        <f>IF($I2037="","",_xlfn.LET(_xlpm.x,VLOOKUP($I2037,'taxon-match_2026-08-31'!$A$2:$N$122,6,FALSE),IF(_xlpm.x=0,"",_xlpm.x)))</f>
        <v>(P. P. King, 1832)</v>
      </c>
      <c r="K2037" t="str">
        <f>IF($I2037="","",_xlfn.LET(_xlpm.x,VLOOKUP($I2037,'taxon-match_2026-08-31'!$A$2:$N$122,4,FALSE),IF(_xlpm.x=0,"",_xlpm.x)))</f>
        <v>urn:lsid:marinespecies.org:taxname:197217</v>
      </c>
      <c r="L2037" t="str">
        <f>IF($I2037="","",_xlfn.LET(_xlpm.x,VLOOKUP($I2037,'taxon-match_2026-08-31'!$A$2:$N$122,7,FALSE),IF(_xlpm.x=0,"",_xlpm.x)))</f>
        <v>Animalia</v>
      </c>
      <c r="M2037" t="str">
        <f>IF($I2037="","",_xlfn.LET(_xlpm.x,VLOOKUP($I2037,'taxon-match_2026-08-31'!$A$2:$N$122,8,FALSE),IF(_xlpm.x=0,"",_xlpm.x)))</f>
        <v>Mollusca</v>
      </c>
      <c r="N2037" t="str">
        <f>IF($I2037="","",_xlfn.LET(_xlpm.x,VLOOKUP($I2037,'taxon-match_2026-08-31'!$A$2:$N$122,9,FALSE),IF(_xlpm.x=0,"",_xlpm.x)))</f>
        <v>Bivalvia</v>
      </c>
      <c r="O2037" t="str">
        <f>IF($I2037="","",_xlfn.LET(_xlpm.x,VLOOKUP($I2037,'taxon-match_2026-08-31'!$A$2:$N$122,10,FALSE),IF(_xlpm.x=0,"",_xlpm.x)))</f>
        <v/>
      </c>
      <c r="P2037" t="str">
        <f>IF($I2037="","",_xlfn.LET(_xlpm.x,VLOOKUP($I2037,'taxon-match_2026-08-31'!$A$2:$N$122,11,FALSE),IF(_xlpm.x=0,"",_xlpm.x)))</f>
        <v>Laternulidae</v>
      </c>
      <c r="Q2037" t="str">
        <f>IF($I2037="","",_xlfn.LET(_xlpm.x,VLOOKUP($I2037,'taxon-match_2026-08-31'!$A$2:$N$122,12,FALSE),IF(_xlpm.x=0,"",_xlpm.x)))</f>
        <v>Laternula</v>
      </c>
      <c r="R2037" t="str">
        <f>IF($I2037="","",_xlfn.LET(_xlpm.x,VLOOKUP($I2037,'taxon-match_2026-08-31'!$A$2:$N$122,14,FALSE),IF(_xlpm.x=0,"",_xlpm.x)))</f>
        <v>elliptica</v>
      </c>
      <c r="S2037" s="2" t="s">
        <v>2609</v>
      </c>
      <c r="T2037" s="69" t="s">
        <v>62</v>
      </c>
      <c r="U2037" s="69" t="s">
        <v>60</v>
      </c>
      <c r="X2037" t="str">
        <f>IF(T2037="","",_xlfn.LET(_xlpm.x,VLOOKUP(T2037,'Drop-down_menus'!$F$2:$G$16,2,FALSE),IF(_xlpm.x=0,"",_xlpm.x)))</f>
        <v>https://orcid.org/0000-0003-3696-4445</v>
      </c>
      <c r="Y2037" t="str">
        <f>IF(U2037="","",_xlfn.LET(_xlpm.x,VLOOKUP(U2037,'Drop-down_menus'!$F$2:$G$16,2,FALSE),IF(_xlpm.x=0,"",_xlpm.x)))</f>
        <v>https://orcid.org/0000-0002-9708-1761</v>
      </c>
      <c r="Z2037" t="str">
        <f>IF(V2037="","",_xlfn.LET(_xlpm.x,VLOOKUP(V2037,'Drop-down_menus'!$F$2:$G$16,2,FALSE),IF(_xlpm.x=0,"",_xlpm.x)))</f>
        <v/>
      </c>
      <c r="AA2037" t="str">
        <f>IF(W2037="","",_xlfn.LET(_xlpm.x,VLOOKUP(W2037,'Drop-down_menus'!$F$2:$G$16,2,FALSE),IF(_xlpm.x=0,"",_xlpm.x)))</f>
        <v/>
      </c>
      <c r="AB2037" t="s">
        <v>866</v>
      </c>
      <c r="AE2037" t="s">
        <v>867</v>
      </c>
    </row>
    <row r="2038" spans="1:31" ht="15" x14ac:dyDescent="0.2">
      <c r="A2038" s="2" t="s">
        <v>441</v>
      </c>
      <c r="B2038">
        <v>5372</v>
      </c>
      <c r="C2038">
        <v>1282</v>
      </c>
      <c r="D2038" s="69" t="s">
        <v>700</v>
      </c>
      <c r="F2038" s="70" t="s">
        <v>751</v>
      </c>
      <c r="G2038" s="70">
        <v>1</v>
      </c>
      <c r="H2038" s="70" t="s">
        <v>751</v>
      </c>
      <c r="I2038" t="s">
        <v>751</v>
      </c>
      <c r="J2038" t="str">
        <f>IF($I2038="","",_xlfn.LET(_xlpm.x,VLOOKUP($I2038,'taxon-match_2026-08-31'!$A$2:$N$122,6,FALSE),IF(_xlpm.x=0,"",_xlpm.x)))</f>
        <v>(P. P. King, 1832)</v>
      </c>
      <c r="K2038" t="str">
        <f>IF($I2038="","",_xlfn.LET(_xlpm.x,VLOOKUP($I2038,'taxon-match_2026-08-31'!$A$2:$N$122,4,FALSE),IF(_xlpm.x=0,"",_xlpm.x)))</f>
        <v>urn:lsid:marinespecies.org:taxname:197217</v>
      </c>
      <c r="L2038" t="str">
        <f>IF($I2038="","",_xlfn.LET(_xlpm.x,VLOOKUP($I2038,'taxon-match_2026-08-31'!$A$2:$N$122,7,FALSE),IF(_xlpm.x=0,"",_xlpm.x)))</f>
        <v>Animalia</v>
      </c>
      <c r="M2038" t="str">
        <f>IF($I2038="","",_xlfn.LET(_xlpm.x,VLOOKUP($I2038,'taxon-match_2026-08-31'!$A$2:$N$122,8,FALSE),IF(_xlpm.x=0,"",_xlpm.x)))</f>
        <v>Mollusca</v>
      </c>
      <c r="N2038" t="str">
        <f>IF($I2038="","",_xlfn.LET(_xlpm.x,VLOOKUP($I2038,'taxon-match_2026-08-31'!$A$2:$N$122,9,FALSE),IF(_xlpm.x=0,"",_xlpm.x)))</f>
        <v>Bivalvia</v>
      </c>
      <c r="O2038" t="str">
        <f>IF($I2038="","",_xlfn.LET(_xlpm.x,VLOOKUP($I2038,'taxon-match_2026-08-31'!$A$2:$N$122,10,FALSE),IF(_xlpm.x=0,"",_xlpm.x)))</f>
        <v/>
      </c>
      <c r="P2038" t="str">
        <f>IF($I2038="","",_xlfn.LET(_xlpm.x,VLOOKUP($I2038,'taxon-match_2026-08-31'!$A$2:$N$122,11,FALSE),IF(_xlpm.x=0,"",_xlpm.x)))</f>
        <v>Laternulidae</v>
      </c>
      <c r="Q2038" t="str">
        <f>IF($I2038="","",_xlfn.LET(_xlpm.x,VLOOKUP($I2038,'taxon-match_2026-08-31'!$A$2:$N$122,12,FALSE),IF(_xlpm.x=0,"",_xlpm.x)))</f>
        <v>Laternula</v>
      </c>
      <c r="R2038" t="str">
        <f>IF($I2038="","",_xlfn.LET(_xlpm.x,VLOOKUP($I2038,'taxon-match_2026-08-31'!$A$2:$N$122,14,FALSE),IF(_xlpm.x=0,"",_xlpm.x)))</f>
        <v>elliptica</v>
      </c>
      <c r="S2038" s="2" t="s">
        <v>2609</v>
      </c>
      <c r="T2038" s="69" t="s">
        <v>62</v>
      </c>
      <c r="U2038" s="69" t="s">
        <v>60</v>
      </c>
      <c r="X2038" t="str">
        <f>IF(T2038="","",_xlfn.LET(_xlpm.x,VLOOKUP(T2038,'Drop-down_menus'!$F$2:$G$16,2,FALSE),IF(_xlpm.x=0,"",_xlpm.x)))</f>
        <v>https://orcid.org/0000-0003-3696-4445</v>
      </c>
      <c r="Y2038" t="str">
        <f>IF(U2038="","",_xlfn.LET(_xlpm.x,VLOOKUP(U2038,'Drop-down_menus'!$F$2:$G$16,2,FALSE),IF(_xlpm.x=0,"",_xlpm.x)))</f>
        <v>https://orcid.org/0000-0002-9708-1761</v>
      </c>
      <c r="Z2038" t="str">
        <f>IF(V2038="","",_xlfn.LET(_xlpm.x,VLOOKUP(V2038,'Drop-down_menus'!$F$2:$G$16,2,FALSE),IF(_xlpm.x=0,"",_xlpm.x)))</f>
        <v/>
      </c>
      <c r="AA2038" t="str">
        <f>IF(W2038="","",_xlfn.LET(_xlpm.x,VLOOKUP(W2038,'Drop-down_menus'!$F$2:$G$16,2,FALSE),IF(_xlpm.x=0,"",_xlpm.x)))</f>
        <v/>
      </c>
      <c r="AB2038" t="s">
        <v>866</v>
      </c>
      <c r="AE2038" t="s">
        <v>867</v>
      </c>
    </row>
    <row r="2039" spans="1:31" ht="15" x14ac:dyDescent="0.2">
      <c r="A2039" s="2" t="s">
        <v>441</v>
      </c>
      <c r="B2039">
        <v>5373</v>
      </c>
      <c r="C2039">
        <v>1309</v>
      </c>
      <c r="D2039" s="69" t="s">
        <v>700</v>
      </c>
      <c r="F2039" s="70" t="s">
        <v>751</v>
      </c>
      <c r="G2039" s="70">
        <v>1</v>
      </c>
      <c r="H2039" s="70" t="s">
        <v>751</v>
      </c>
      <c r="I2039" t="s">
        <v>751</v>
      </c>
      <c r="J2039" t="str">
        <f>IF($I2039="","",_xlfn.LET(_xlpm.x,VLOOKUP($I2039,'taxon-match_2026-08-31'!$A$2:$N$122,6,FALSE),IF(_xlpm.x=0,"",_xlpm.x)))</f>
        <v>(P. P. King, 1832)</v>
      </c>
      <c r="K2039" t="str">
        <f>IF($I2039="","",_xlfn.LET(_xlpm.x,VLOOKUP($I2039,'taxon-match_2026-08-31'!$A$2:$N$122,4,FALSE),IF(_xlpm.x=0,"",_xlpm.x)))</f>
        <v>urn:lsid:marinespecies.org:taxname:197217</v>
      </c>
      <c r="L2039" t="str">
        <f>IF($I2039="","",_xlfn.LET(_xlpm.x,VLOOKUP($I2039,'taxon-match_2026-08-31'!$A$2:$N$122,7,FALSE),IF(_xlpm.x=0,"",_xlpm.x)))</f>
        <v>Animalia</v>
      </c>
      <c r="M2039" t="str">
        <f>IF($I2039="","",_xlfn.LET(_xlpm.x,VLOOKUP($I2039,'taxon-match_2026-08-31'!$A$2:$N$122,8,FALSE),IF(_xlpm.x=0,"",_xlpm.x)))</f>
        <v>Mollusca</v>
      </c>
      <c r="N2039" t="str">
        <f>IF($I2039="","",_xlfn.LET(_xlpm.x,VLOOKUP($I2039,'taxon-match_2026-08-31'!$A$2:$N$122,9,FALSE),IF(_xlpm.x=0,"",_xlpm.x)))</f>
        <v>Bivalvia</v>
      </c>
      <c r="O2039" t="str">
        <f>IF($I2039="","",_xlfn.LET(_xlpm.x,VLOOKUP($I2039,'taxon-match_2026-08-31'!$A$2:$N$122,10,FALSE),IF(_xlpm.x=0,"",_xlpm.x)))</f>
        <v/>
      </c>
      <c r="P2039" t="str">
        <f>IF($I2039="","",_xlfn.LET(_xlpm.x,VLOOKUP($I2039,'taxon-match_2026-08-31'!$A$2:$N$122,11,FALSE),IF(_xlpm.x=0,"",_xlpm.x)))</f>
        <v>Laternulidae</v>
      </c>
      <c r="Q2039" t="str">
        <f>IF($I2039="","",_xlfn.LET(_xlpm.x,VLOOKUP($I2039,'taxon-match_2026-08-31'!$A$2:$N$122,12,FALSE),IF(_xlpm.x=0,"",_xlpm.x)))</f>
        <v>Laternula</v>
      </c>
      <c r="R2039" t="str">
        <f>IF($I2039="","",_xlfn.LET(_xlpm.x,VLOOKUP($I2039,'taxon-match_2026-08-31'!$A$2:$N$122,14,FALSE),IF(_xlpm.x=0,"",_xlpm.x)))</f>
        <v>elliptica</v>
      </c>
      <c r="S2039" s="2" t="s">
        <v>2609</v>
      </c>
      <c r="T2039" s="69" t="s">
        <v>62</v>
      </c>
      <c r="U2039" s="69" t="s">
        <v>60</v>
      </c>
      <c r="X2039" t="str">
        <f>IF(T2039="","",_xlfn.LET(_xlpm.x,VLOOKUP(T2039,'Drop-down_menus'!$F$2:$G$16,2,FALSE),IF(_xlpm.x=0,"",_xlpm.x)))</f>
        <v>https://orcid.org/0000-0003-3696-4445</v>
      </c>
      <c r="Y2039" t="str">
        <f>IF(U2039="","",_xlfn.LET(_xlpm.x,VLOOKUP(U2039,'Drop-down_menus'!$F$2:$G$16,2,FALSE),IF(_xlpm.x=0,"",_xlpm.x)))</f>
        <v>https://orcid.org/0000-0002-9708-1761</v>
      </c>
      <c r="Z2039" t="str">
        <f>IF(V2039="","",_xlfn.LET(_xlpm.x,VLOOKUP(V2039,'Drop-down_menus'!$F$2:$G$16,2,FALSE),IF(_xlpm.x=0,"",_xlpm.x)))</f>
        <v/>
      </c>
      <c r="AA2039" t="str">
        <f>IF(W2039="","",_xlfn.LET(_xlpm.x,VLOOKUP(W2039,'Drop-down_menus'!$F$2:$G$16,2,FALSE),IF(_xlpm.x=0,"",_xlpm.x)))</f>
        <v/>
      </c>
      <c r="AB2039" t="s">
        <v>866</v>
      </c>
      <c r="AE2039" t="s">
        <v>867</v>
      </c>
    </row>
    <row r="2040" spans="1:31" ht="15" x14ac:dyDescent="0.2">
      <c r="A2040" s="2" t="s">
        <v>489</v>
      </c>
      <c r="B2040">
        <v>5691</v>
      </c>
      <c r="C2040">
        <v>1280</v>
      </c>
      <c r="D2040" s="69" t="s">
        <v>700</v>
      </c>
      <c r="F2040" s="70" t="s">
        <v>751</v>
      </c>
      <c r="G2040" s="70">
        <v>1</v>
      </c>
      <c r="H2040" s="70" t="s">
        <v>751</v>
      </c>
      <c r="I2040" t="s">
        <v>751</v>
      </c>
      <c r="J2040" t="str">
        <f>IF($I2040="","",_xlfn.LET(_xlpm.x,VLOOKUP($I2040,'taxon-match_2026-08-31'!$A$2:$N$122,6,FALSE),IF(_xlpm.x=0,"",_xlpm.x)))</f>
        <v>(P. P. King, 1832)</v>
      </c>
      <c r="K2040" t="str">
        <f>IF($I2040="","",_xlfn.LET(_xlpm.x,VLOOKUP($I2040,'taxon-match_2026-08-31'!$A$2:$N$122,4,FALSE),IF(_xlpm.x=0,"",_xlpm.x)))</f>
        <v>urn:lsid:marinespecies.org:taxname:197217</v>
      </c>
      <c r="L2040" t="str">
        <f>IF($I2040="","",_xlfn.LET(_xlpm.x,VLOOKUP($I2040,'taxon-match_2026-08-31'!$A$2:$N$122,7,FALSE),IF(_xlpm.x=0,"",_xlpm.x)))</f>
        <v>Animalia</v>
      </c>
      <c r="M2040" t="str">
        <f>IF($I2040="","",_xlfn.LET(_xlpm.x,VLOOKUP($I2040,'taxon-match_2026-08-31'!$A$2:$N$122,8,FALSE),IF(_xlpm.x=0,"",_xlpm.x)))</f>
        <v>Mollusca</v>
      </c>
      <c r="N2040" t="str">
        <f>IF($I2040="","",_xlfn.LET(_xlpm.x,VLOOKUP($I2040,'taxon-match_2026-08-31'!$A$2:$N$122,9,FALSE),IF(_xlpm.x=0,"",_xlpm.x)))</f>
        <v>Bivalvia</v>
      </c>
      <c r="O2040" t="str">
        <f>IF($I2040="","",_xlfn.LET(_xlpm.x,VLOOKUP($I2040,'taxon-match_2026-08-31'!$A$2:$N$122,10,FALSE),IF(_xlpm.x=0,"",_xlpm.x)))</f>
        <v/>
      </c>
      <c r="P2040" t="str">
        <f>IF($I2040="","",_xlfn.LET(_xlpm.x,VLOOKUP($I2040,'taxon-match_2026-08-31'!$A$2:$N$122,11,FALSE),IF(_xlpm.x=0,"",_xlpm.x)))</f>
        <v>Laternulidae</v>
      </c>
      <c r="Q2040" t="str">
        <f>IF($I2040="","",_xlfn.LET(_xlpm.x,VLOOKUP($I2040,'taxon-match_2026-08-31'!$A$2:$N$122,12,FALSE),IF(_xlpm.x=0,"",_xlpm.x)))</f>
        <v>Laternula</v>
      </c>
      <c r="R2040" t="str">
        <f>IF($I2040="","",_xlfn.LET(_xlpm.x,VLOOKUP($I2040,'taxon-match_2026-08-31'!$A$2:$N$122,14,FALSE),IF(_xlpm.x=0,"",_xlpm.x)))</f>
        <v>elliptica</v>
      </c>
      <c r="S2040" s="2" t="s">
        <v>2609</v>
      </c>
      <c r="T2040" s="69" t="s">
        <v>62</v>
      </c>
      <c r="U2040" s="69" t="s">
        <v>60</v>
      </c>
      <c r="X2040" t="str">
        <f>IF(T2040="","",_xlfn.LET(_xlpm.x,VLOOKUP(T2040,'Drop-down_menus'!$F$2:$G$16,2,FALSE),IF(_xlpm.x=0,"",_xlpm.x)))</f>
        <v>https://orcid.org/0000-0003-3696-4445</v>
      </c>
      <c r="Y2040" t="str">
        <f>IF(U2040="","",_xlfn.LET(_xlpm.x,VLOOKUP(U2040,'Drop-down_menus'!$F$2:$G$16,2,FALSE),IF(_xlpm.x=0,"",_xlpm.x)))</f>
        <v>https://orcid.org/0000-0002-9708-1761</v>
      </c>
      <c r="Z2040" t="str">
        <f>IF(V2040="","",_xlfn.LET(_xlpm.x,VLOOKUP(V2040,'Drop-down_menus'!$F$2:$G$16,2,FALSE),IF(_xlpm.x=0,"",_xlpm.x)))</f>
        <v/>
      </c>
      <c r="AA2040" t="str">
        <f>IF(W2040="","",_xlfn.LET(_xlpm.x,VLOOKUP(W2040,'Drop-down_menus'!$F$2:$G$16,2,FALSE),IF(_xlpm.x=0,"",_xlpm.x)))</f>
        <v/>
      </c>
      <c r="AB2040" t="s">
        <v>866</v>
      </c>
      <c r="AE2040" t="s">
        <v>867</v>
      </c>
    </row>
    <row r="2041" spans="1:31" ht="15" x14ac:dyDescent="0.2">
      <c r="A2041" s="2" t="s">
        <v>489</v>
      </c>
      <c r="B2041">
        <v>5692</v>
      </c>
      <c r="C2041">
        <v>1281</v>
      </c>
      <c r="D2041" s="69" t="s">
        <v>700</v>
      </c>
      <c r="F2041" s="70" t="s">
        <v>751</v>
      </c>
      <c r="G2041" s="70">
        <v>1</v>
      </c>
      <c r="H2041" s="70" t="s">
        <v>751</v>
      </c>
      <c r="I2041" t="s">
        <v>751</v>
      </c>
      <c r="J2041" t="str">
        <f>IF($I2041="","",_xlfn.LET(_xlpm.x,VLOOKUP($I2041,'taxon-match_2026-08-31'!$A$2:$N$122,6,FALSE),IF(_xlpm.x=0,"",_xlpm.x)))</f>
        <v>(P. P. King, 1832)</v>
      </c>
      <c r="K2041" t="str">
        <f>IF($I2041="","",_xlfn.LET(_xlpm.x,VLOOKUP($I2041,'taxon-match_2026-08-31'!$A$2:$N$122,4,FALSE),IF(_xlpm.x=0,"",_xlpm.x)))</f>
        <v>urn:lsid:marinespecies.org:taxname:197217</v>
      </c>
      <c r="L2041" t="str">
        <f>IF($I2041="","",_xlfn.LET(_xlpm.x,VLOOKUP($I2041,'taxon-match_2026-08-31'!$A$2:$N$122,7,FALSE),IF(_xlpm.x=0,"",_xlpm.x)))</f>
        <v>Animalia</v>
      </c>
      <c r="M2041" t="str">
        <f>IF($I2041="","",_xlfn.LET(_xlpm.x,VLOOKUP($I2041,'taxon-match_2026-08-31'!$A$2:$N$122,8,FALSE),IF(_xlpm.x=0,"",_xlpm.x)))</f>
        <v>Mollusca</v>
      </c>
      <c r="N2041" t="str">
        <f>IF($I2041="","",_xlfn.LET(_xlpm.x,VLOOKUP($I2041,'taxon-match_2026-08-31'!$A$2:$N$122,9,FALSE),IF(_xlpm.x=0,"",_xlpm.x)))</f>
        <v>Bivalvia</v>
      </c>
      <c r="O2041" t="str">
        <f>IF($I2041="","",_xlfn.LET(_xlpm.x,VLOOKUP($I2041,'taxon-match_2026-08-31'!$A$2:$N$122,10,FALSE),IF(_xlpm.x=0,"",_xlpm.x)))</f>
        <v/>
      </c>
      <c r="P2041" t="str">
        <f>IF($I2041="","",_xlfn.LET(_xlpm.x,VLOOKUP($I2041,'taxon-match_2026-08-31'!$A$2:$N$122,11,FALSE),IF(_xlpm.x=0,"",_xlpm.x)))</f>
        <v>Laternulidae</v>
      </c>
      <c r="Q2041" t="str">
        <f>IF($I2041="","",_xlfn.LET(_xlpm.x,VLOOKUP($I2041,'taxon-match_2026-08-31'!$A$2:$N$122,12,FALSE),IF(_xlpm.x=0,"",_xlpm.x)))</f>
        <v>Laternula</v>
      </c>
      <c r="R2041" t="str">
        <f>IF($I2041="","",_xlfn.LET(_xlpm.x,VLOOKUP($I2041,'taxon-match_2026-08-31'!$A$2:$N$122,14,FALSE),IF(_xlpm.x=0,"",_xlpm.x)))</f>
        <v>elliptica</v>
      </c>
      <c r="S2041" s="2" t="s">
        <v>2609</v>
      </c>
      <c r="T2041" s="69" t="s">
        <v>62</v>
      </c>
      <c r="U2041" s="69" t="s">
        <v>60</v>
      </c>
      <c r="X2041" t="str">
        <f>IF(T2041="","",_xlfn.LET(_xlpm.x,VLOOKUP(T2041,'Drop-down_menus'!$F$2:$G$16,2,FALSE),IF(_xlpm.x=0,"",_xlpm.x)))</f>
        <v>https://orcid.org/0000-0003-3696-4445</v>
      </c>
      <c r="Y2041" t="str">
        <f>IF(U2041="","",_xlfn.LET(_xlpm.x,VLOOKUP(U2041,'Drop-down_menus'!$F$2:$G$16,2,FALSE),IF(_xlpm.x=0,"",_xlpm.x)))</f>
        <v>https://orcid.org/0000-0002-9708-1761</v>
      </c>
      <c r="Z2041" t="str">
        <f>IF(V2041="","",_xlfn.LET(_xlpm.x,VLOOKUP(V2041,'Drop-down_menus'!$F$2:$G$16,2,FALSE),IF(_xlpm.x=0,"",_xlpm.x)))</f>
        <v/>
      </c>
      <c r="AA2041" t="str">
        <f>IF(W2041="","",_xlfn.LET(_xlpm.x,VLOOKUP(W2041,'Drop-down_menus'!$F$2:$G$16,2,FALSE),IF(_xlpm.x=0,"",_xlpm.x)))</f>
        <v/>
      </c>
      <c r="AB2041" t="s">
        <v>866</v>
      </c>
      <c r="AE2041" t="s">
        <v>867</v>
      </c>
    </row>
    <row r="2042" spans="1:31" ht="15" x14ac:dyDescent="0.2">
      <c r="A2042" s="2" t="s">
        <v>489</v>
      </c>
      <c r="B2042">
        <v>5693</v>
      </c>
      <c r="C2042">
        <v>1308</v>
      </c>
      <c r="D2042" s="69" t="s">
        <v>700</v>
      </c>
      <c r="F2042" s="70" t="s">
        <v>751</v>
      </c>
      <c r="G2042" s="70">
        <v>1</v>
      </c>
      <c r="H2042" s="70" t="s">
        <v>751</v>
      </c>
      <c r="I2042" t="s">
        <v>751</v>
      </c>
      <c r="J2042" t="str">
        <f>IF($I2042="","",_xlfn.LET(_xlpm.x,VLOOKUP($I2042,'taxon-match_2026-08-31'!$A$2:$N$122,6,FALSE),IF(_xlpm.x=0,"",_xlpm.x)))</f>
        <v>(P. P. King, 1832)</v>
      </c>
      <c r="K2042" t="str">
        <f>IF($I2042="","",_xlfn.LET(_xlpm.x,VLOOKUP($I2042,'taxon-match_2026-08-31'!$A$2:$N$122,4,FALSE),IF(_xlpm.x=0,"",_xlpm.x)))</f>
        <v>urn:lsid:marinespecies.org:taxname:197217</v>
      </c>
      <c r="L2042" t="str">
        <f>IF($I2042="","",_xlfn.LET(_xlpm.x,VLOOKUP($I2042,'taxon-match_2026-08-31'!$A$2:$N$122,7,FALSE),IF(_xlpm.x=0,"",_xlpm.x)))</f>
        <v>Animalia</v>
      </c>
      <c r="M2042" t="str">
        <f>IF($I2042="","",_xlfn.LET(_xlpm.x,VLOOKUP($I2042,'taxon-match_2026-08-31'!$A$2:$N$122,8,FALSE),IF(_xlpm.x=0,"",_xlpm.x)))</f>
        <v>Mollusca</v>
      </c>
      <c r="N2042" t="str">
        <f>IF($I2042="","",_xlfn.LET(_xlpm.x,VLOOKUP($I2042,'taxon-match_2026-08-31'!$A$2:$N$122,9,FALSE),IF(_xlpm.x=0,"",_xlpm.x)))</f>
        <v>Bivalvia</v>
      </c>
      <c r="O2042" t="str">
        <f>IF($I2042="","",_xlfn.LET(_xlpm.x,VLOOKUP($I2042,'taxon-match_2026-08-31'!$A$2:$N$122,10,FALSE),IF(_xlpm.x=0,"",_xlpm.x)))</f>
        <v/>
      </c>
      <c r="P2042" t="str">
        <f>IF($I2042="","",_xlfn.LET(_xlpm.x,VLOOKUP($I2042,'taxon-match_2026-08-31'!$A$2:$N$122,11,FALSE),IF(_xlpm.x=0,"",_xlpm.x)))</f>
        <v>Laternulidae</v>
      </c>
      <c r="Q2042" t="str">
        <f>IF($I2042="","",_xlfn.LET(_xlpm.x,VLOOKUP($I2042,'taxon-match_2026-08-31'!$A$2:$N$122,12,FALSE),IF(_xlpm.x=0,"",_xlpm.x)))</f>
        <v>Laternula</v>
      </c>
      <c r="R2042" t="str">
        <f>IF($I2042="","",_xlfn.LET(_xlpm.x,VLOOKUP($I2042,'taxon-match_2026-08-31'!$A$2:$N$122,14,FALSE),IF(_xlpm.x=0,"",_xlpm.x)))</f>
        <v>elliptica</v>
      </c>
      <c r="S2042" s="2" t="s">
        <v>2609</v>
      </c>
      <c r="T2042" s="69" t="s">
        <v>62</v>
      </c>
      <c r="U2042" s="69" t="s">
        <v>60</v>
      </c>
      <c r="X2042" t="str">
        <f>IF(T2042="","",_xlfn.LET(_xlpm.x,VLOOKUP(T2042,'Drop-down_menus'!$F$2:$G$16,2,FALSE),IF(_xlpm.x=0,"",_xlpm.x)))</f>
        <v>https://orcid.org/0000-0003-3696-4445</v>
      </c>
      <c r="Y2042" t="str">
        <f>IF(U2042="","",_xlfn.LET(_xlpm.x,VLOOKUP(U2042,'Drop-down_menus'!$F$2:$G$16,2,FALSE),IF(_xlpm.x=0,"",_xlpm.x)))</f>
        <v>https://orcid.org/0000-0002-9708-1761</v>
      </c>
      <c r="Z2042" t="str">
        <f>IF(V2042="","",_xlfn.LET(_xlpm.x,VLOOKUP(V2042,'Drop-down_menus'!$F$2:$G$16,2,FALSE),IF(_xlpm.x=0,"",_xlpm.x)))</f>
        <v/>
      </c>
      <c r="AA2042" t="str">
        <f>IF(W2042="","",_xlfn.LET(_xlpm.x,VLOOKUP(W2042,'Drop-down_menus'!$F$2:$G$16,2,FALSE),IF(_xlpm.x=0,"",_xlpm.x)))</f>
        <v/>
      </c>
      <c r="AB2042" t="s">
        <v>866</v>
      </c>
      <c r="AE2042" t="s">
        <v>867</v>
      </c>
    </row>
    <row r="2043" spans="1:31" ht="15" x14ac:dyDescent="0.2">
      <c r="A2043" s="2" t="s">
        <v>489</v>
      </c>
      <c r="B2043">
        <v>5694</v>
      </c>
      <c r="C2043">
        <v>1397</v>
      </c>
      <c r="D2043" s="69" t="s">
        <v>700</v>
      </c>
      <c r="F2043" s="70" t="s">
        <v>751</v>
      </c>
      <c r="G2043" s="70">
        <v>1</v>
      </c>
      <c r="H2043" s="70" t="s">
        <v>751</v>
      </c>
      <c r="I2043" t="s">
        <v>751</v>
      </c>
      <c r="J2043" t="str">
        <f>IF($I2043="","",_xlfn.LET(_xlpm.x,VLOOKUP($I2043,'taxon-match_2026-08-31'!$A$2:$N$122,6,FALSE),IF(_xlpm.x=0,"",_xlpm.x)))</f>
        <v>(P. P. King, 1832)</v>
      </c>
      <c r="K2043" t="str">
        <f>IF($I2043="","",_xlfn.LET(_xlpm.x,VLOOKUP($I2043,'taxon-match_2026-08-31'!$A$2:$N$122,4,FALSE),IF(_xlpm.x=0,"",_xlpm.x)))</f>
        <v>urn:lsid:marinespecies.org:taxname:197217</v>
      </c>
      <c r="L2043" t="str">
        <f>IF($I2043="","",_xlfn.LET(_xlpm.x,VLOOKUP($I2043,'taxon-match_2026-08-31'!$A$2:$N$122,7,FALSE),IF(_xlpm.x=0,"",_xlpm.x)))</f>
        <v>Animalia</v>
      </c>
      <c r="M2043" t="str">
        <f>IF($I2043="","",_xlfn.LET(_xlpm.x,VLOOKUP($I2043,'taxon-match_2026-08-31'!$A$2:$N$122,8,FALSE),IF(_xlpm.x=0,"",_xlpm.x)))</f>
        <v>Mollusca</v>
      </c>
      <c r="N2043" t="str">
        <f>IF($I2043="","",_xlfn.LET(_xlpm.x,VLOOKUP($I2043,'taxon-match_2026-08-31'!$A$2:$N$122,9,FALSE),IF(_xlpm.x=0,"",_xlpm.x)))</f>
        <v>Bivalvia</v>
      </c>
      <c r="O2043" t="str">
        <f>IF($I2043="","",_xlfn.LET(_xlpm.x,VLOOKUP($I2043,'taxon-match_2026-08-31'!$A$2:$N$122,10,FALSE),IF(_xlpm.x=0,"",_xlpm.x)))</f>
        <v/>
      </c>
      <c r="P2043" t="str">
        <f>IF($I2043="","",_xlfn.LET(_xlpm.x,VLOOKUP($I2043,'taxon-match_2026-08-31'!$A$2:$N$122,11,FALSE),IF(_xlpm.x=0,"",_xlpm.x)))</f>
        <v>Laternulidae</v>
      </c>
      <c r="Q2043" t="str">
        <f>IF($I2043="","",_xlfn.LET(_xlpm.x,VLOOKUP($I2043,'taxon-match_2026-08-31'!$A$2:$N$122,12,FALSE),IF(_xlpm.x=0,"",_xlpm.x)))</f>
        <v>Laternula</v>
      </c>
      <c r="R2043" t="str">
        <f>IF($I2043="","",_xlfn.LET(_xlpm.x,VLOOKUP($I2043,'taxon-match_2026-08-31'!$A$2:$N$122,14,FALSE),IF(_xlpm.x=0,"",_xlpm.x)))</f>
        <v>elliptica</v>
      </c>
      <c r="S2043" s="2" t="s">
        <v>2609</v>
      </c>
      <c r="T2043" s="69" t="s">
        <v>62</v>
      </c>
      <c r="U2043" s="69" t="s">
        <v>60</v>
      </c>
      <c r="X2043" t="str">
        <f>IF(T2043="","",_xlfn.LET(_xlpm.x,VLOOKUP(T2043,'Drop-down_menus'!$F$2:$G$16,2,FALSE),IF(_xlpm.x=0,"",_xlpm.x)))</f>
        <v>https://orcid.org/0000-0003-3696-4445</v>
      </c>
      <c r="Y2043" t="str">
        <f>IF(U2043="","",_xlfn.LET(_xlpm.x,VLOOKUP(U2043,'Drop-down_menus'!$F$2:$G$16,2,FALSE),IF(_xlpm.x=0,"",_xlpm.x)))</f>
        <v>https://orcid.org/0000-0002-9708-1761</v>
      </c>
      <c r="Z2043" t="str">
        <f>IF(V2043="","",_xlfn.LET(_xlpm.x,VLOOKUP(V2043,'Drop-down_menus'!$F$2:$G$16,2,FALSE),IF(_xlpm.x=0,"",_xlpm.x)))</f>
        <v/>
      </c>
      <c r="AA2043" t="str">
        <f>IF(W2043="","",_xlfn.LET(_xlpm.x,VLOOKUP(W2043,'Drop-down_menus'!$F$2:$G$16,2,FALSE),IF(_xlpm.x=0,"",_xlpm.x)))</f>
        <v/>
      </c>
      <c r="AB2043" t="s">
        <v>866</v>
      </c>
      <c r="AE2043" t="s">
        <v>867</v>
      </c>
    </row>
    <row r="2044" spans="1:31" ht="15" x14ac:dyDescent="0.2">
      <c r="A2044" s="2" t="s">
        <v>489</v>
      </c>
      <c r="B2044">
        <v>5695</v>
      </c>
      <c r="C2044">
        <v>1398</v>
      </c>
      <c r="D2044" s="69" t="s">
        <v>700</v>
      </c>
      <c r="F2044" s="70" t="s">
        <v>751</v>
      </c>
      <c r="G2044" s="70">
        <v>1</v>
      </c>
      <c r="H2044" s="70" t="s">
        <v>751</v>
      </c>
      <c r="I2044" t="s">
        <v>751</v>
      </c>
      <c r="J2044" t="str">
        <f>IF($I2044="","",_xlfn.LET(_xlpm.x,VLOOKUP($I2044,'taxon-match_2026-08-31'!$A$2:$N$122,6,FALSE),IF(_xlpm.x=0,"",_xlpm.x)))</f>
        <v>(P. P. King, 1832)</v>
      </c>
      <c r="K2044" t="str">
        <f>IF($I2044="","",_xlfn.LET(_xlpm.x,VLOOKUP($I2044,'taxon-match_2026-08-31'!$A$2:$N$122,4,FALSE),IF(_xlpm.x=0,"",_xlpm.x)))</f>
        <v>urn:lsid:marinespecies.org:taxname:197217</v>
      </c>
      <c r="L2044" t="str">
        <f>IF($I2044="","",_xlfn.LET(_xlpm.x,VLOOKUP($I2044,'taxon-match_2026-08-31'!$A$2:$N$122,7,FALSE),IF(_xlpm.x=0,"",_xlpm.x)))</f>
        <v>Animalia</v>
      </c>
      <c r="M2044" t="str">
        <f>IF($I2044="","",_xlfn.LET(_xlpm.x,VLOOKUP($I2044,'taxon-match_2026-08-31'!$A$2:$N$122,8,FALSE),IF(_xlpm.x=0,"",_xlpm.x)))</f>
        <v>Mollusca</v>
      </c>
      <c r="N2044" t="str">
        <f>IF($I2044="","",_xlfn.LET(_xlpm.x,VLOOKUP($I2044,'taxon-match_2026-08-31'!$A$2:$N$122,9,FALSE),IF(_xlpm.x=0,"",_xlpm.x)))</f>
        <v>Bivalvia</v>
      </c>
      <c r="O2044" t="str">
        <f>IF($I2044="","",_xlfn.LET(_xlpm.x,VLOOKUP($I2044,'taxon-match_2026-08-31'!$A$2:$N$122,10,FALSE),IF(_xlpm.x=0,"",_xlpm.x)))</f>
        <v/>
      </c>
      <c r="P2044" t="str">
        <f>IF($I2044="","",_xlfn.LET(_xlpm.x,VLOOKUP($I2044,'taxon-match_2026-08-31'!$A$2:$N$122,11,FALSE),IF(_xlpm.x=0,"",_xlpm.x)))</f>
        <v>Laternulidae</v>
      </c>
      <c r="Q2044" t="str">
        <f>IF($I2044="","",_xlfn.LET(_xlpm.x,VLOOKUP($I2044,'taxon-match_2026-08-31'!$A$2:$N$122,12,FALSE),IF(_xlpm.x=0,"",_xlpm.x)))</f>
        <v>Laternula</v>
      </c>
      <c r="R2044" t="str">
        <f>IF($I2044="","",_xlfn.LET(_xlpm.x,VLOOKUP($I2044,'taxon-match_2026-08-31'!$A$2:$N$122,14,FALSE),IF(_xlpm.x=0,"",_xlpm.x)))</f>
        <v>elliptica</v>
      </c>
      <c r="S2044" s="2" t="s">
        <v>2609</v>
      </c>
      <c r="T2044" s="69" t="s">
        <v>62</v>
      </c>
      <c r="U2044" s="69" t="s">
        <v>60</v>
      </c>
      <c r="X2044" t="str">
        <f>IF(T2044="","",_xlfn.LET(_xlpm.x,VLOOKUP(T2044,'Drop-down_menus'!$F$2:$G$16,2,FALSE),IF(_xlpm.x=0,"",_xlpm.x)))</f>
        <v>https://orcid.org/0000-0003-3696-4445</v>
      </c>
      <c r="Y2044" t="str">
        <f>IF(U2044="","",_xlfn.LET(_xlpm.x,VLOOKUP(U2044,'Drop-down_menus'!$F$2:$G$16,2,FALSE),IF(_xlpm.x=0,"",_xlpm.x)))</f>
        <v>https://orcid.org/0000-0002-9708-1761</v>
      </c>
      <c r="Z2044" t="str">
        <f>IF(V2044="","",_xlfn.LET(_xlpm.x,VLOOKUP(V2044,'Drop-down_menus'!$F$2:$G$16,2,FALSE),IF(_xlpm.x=0,"",_xlpm.x)))</f>
        <v/>
      </c>
      <c r="AA2044" t="str">
        <f>IF(W2044="","",_xlfn.LET(_xlpm.x,VLOOKUP(W2044,'Drop-down_menus'!$F$2:$G$16,2,FALSE),IF(_xlpm.x=0,"",_xlpm.x)))</f>
        <v/>
      </c>
      <c r="AB2044" t="s">
        <v>866</v>
      </c>
      <c r="AE2044" t="s">
        <v>867</v>
      </c>
    </row>
    <row r="2045" spans="1:31" ht="15" x14ac:dyDescent="0.2">
      <c r="A2045" s="2" t="s">
        <v>489</v>
      </c>
      <c r="B2045">
        <v>5696</v>
      </c>
      <c r="C2045">
        <v>1399</v>
      </c>
      <c r="D2045" s="69" t="s">
        <v>700</v>
      </c>
      <c r="F2045" s="70" t="s">
        <v>751</v>
      </c>
      <c r="G2045" s="70">
        <v>1</v>
      </c>
      <c r="H2045" s="70" t="s">
        <v>751</v>
      </c>
      <c r="I2045" t="s">
        <v>751</v>
      </c>
      <c r="J2045" t="str">
        <f>IF($I2045="","",_xlfn.LET(_xlpm.x,VLOOKUP($I2045,'taxon-match_2026-08-31'!$A$2:$N$122,6,FALSE),IF(_xlpm.x=0,"",_xlpm.x)))</f>
        <v>(P. P. King, 1832)</v>
      </c>
      <c r="K2045" t="str">
        <f>IF($I2045="","",_xlfn.LET(_xlpm.x,VLOOKUP($I2045,'taxon-match_2026-08-31'!$A$2:$N$122,4,FALSE),IF(_xlpm.x=0,"",_xlpm.x)))</f>
        <v>urn:lsid:marinespecies.org:taxname:197217</v>
      </c>
      <c r="L2045" t="str">
        <f>IF($I2045="","",_xlfn.LET(_xlpm.x,VLOOKUP($I2045,'taxon-match_2026-08-31'!$A$2:$N$122,7,FALSE),IF(_xlpm.x=0,"",_xlpm.x)))</f>
        <v>Animalia</v>
      </c>
      <c r="M2045" t="str">
        <f>IF($I2045="","",_xlfn.LET(_xlpm.x,VLOOKUP($I2045,'taxon-match_2026-08-31'!$A$2:$N$122,8,FALSE),IF(_xlpm.x=0,"",_xlpm.x)))</f>
        <v>Mollusca</v>
      </c>
      <c r="N2045" t="str">
        <f>IF($I2045="","",_xlfn.LET(_xlpm.x,VLOOKUP($I2045,'taxon-match_2026-08-31'!$A$2:$N$122,9,FALSE),IF(_xlpm.x=0,"",_xlpm.x)))</f>
        <v>Bivalvia</v>
      </c>
      <c r="O2045" t="str">
        <f>IF($I2045="","",_xlfn.LET(_xlpm.x,VLOOKUP($I2045,'taxon-match_2026-08-31'!$A$2:$N$122,10,FALSE),IF(_xlpm.x=0,"",_xlpm.x)))</f>
        <v/>
      </c>
      <c r="P2045" t="str">
        <f>IF($I2045="","",_xlfn.LET(_xlpm.x,VLOOKUP($I2045,'taxon-match_2026-08-31'!$A$2:$N$122,11,FALSE),IF(_xlpm.x=0,"",_xlpm.x)))</f>
        <v>Laternulidae</v>
      </c>
      <c r="Q2045" t="str">
        <f>IF($I2045="","",_xlfn.LET(_xlpm.x,VLOOKUP($I2045,'taxon-match_2026-08-31'!$A$2:$N$122,12,FALSE),IF(_xlpm.x=0,"",_xlpm.x)))</f>
        <v>Laternula</v>
      </c>
      <c r="R2045" t="str">
        <f>IF($I2045="","",_xlfn.LET(_xlpm.x,VLOOKUP($I2045,'taxon-match_2026-08-31'!$A$2:$N$122,14,FALSE),IF(_xlpm.x=0,"",_xlpm.x)))</f>
        <v>elliptica</v>
      </c>
      <c r="S2045" s="2" t="s">
        <v>2609</v>
      </c>
      <c r="T2045" s="69" t="s">
        <v>62</v>
      </c>
      <c r="U2045" s="69" t="s">
        <v>60</v>
      </c>
      <c r="X2045" t="str">
        <f>IF(T2045="","",_xlfn.LET(_xlpm.x,VLOOKUP(T2045,'Drop-down_menus'!$F$2:$G$16,2,FALSE),IF(_xlpm.x=0,"",_xlpm.x)))</f>
        <v>https://orcid.org/0000-0003-3696-4445</v>
      </c>
      <c r="Y2045" t="str">
        <f>IF(U2045="","",_xlfn.LET(_xlpm.x,VLOOKUP(U2045,'Drop-down_menus'!$F$2:$G$16,2,FALSE),IF(_xlpm.x=0,"",_xlpm.x)))</f>
        <v>https://orcid.org/0000-0002-9708-1761</v>
      </c>
      <c r="Z2045" t="str">
        <f>IF(V2045="","",_xlfn.LET(_xlpm.x,VLOOKUP(V2045,'Drop-down_menus'!$F$2:$G$16,2,FALSE),IF(_xlpm.x=0,"",_xlpm.x)))</f>
        <v/>
      </c>
      <c r="AA2045" t="str">
        <f>IF(W2045="","",_xlfn.LET(_xlpm.x,VLOOKUP(W2045,'Drop-down_menus'!$F$2:$G$16,2,FALSE),IF(_xlpm.x=0,"",_xlpm.x)))</f>
        <v/>
      </c>
      <c r="AB2045" t="s">
        <v>866</v>
      </c>
      <c r="AE2045" t="s">
        <v>867</v>
      </c>
    </row>
    <row r="2046" spans="1:31" ht="15" x14ac:dyDescent="0.2">
      <c r="A2046" s="2" t="s">
        <v>489</v>
      </c>
      <c r="B2046">
        <v>5697</v>
      </c>
      <c r="C2046">
        <v>1287</v>
      </c>
      <c r="D2046" s="69" t="s">
        <v>700</v>
      </c>
      <c r="F2046" s="70" t="s">
        <v>751</v>
      </c>
      <c r="G2046" s="70">
        <v>1</v>
      </c>
      <c r="H2046" s="70" t="s">
        <v>751</v>
      </c>
      <c r="I2046" t="s">
        <v>751</v>
      </c>
      <c r="J2046" t="str">
        <f>IF($I2046="","",_xlfn.LET(_xlpm.x,VLOOKUP($I2046,'taxon-match_2026-08-31'!$A$2:$N$122,6,FALSE),IF(_xlpm.x=0,"",_xlpm.x)))</f>
        <v>(P. P. King, 1832)</v>
      </c>
      <c r="K2046" t="str">
        <f>IF($I2046="","",_xlfn.LET(_xlpm.x,VLOOKUP($I2046,'taxon-match_2026-08-31'!$A$2:$N$122,4,FALSE),IF(_xlpm.x=0,"",_xlpm.x)))</f>
        <v>urn:lsid:marinespecies.org:taxname:197217</v>
      </c>
      <c r="L2046" t="str">
        <f>IF($I2046="","",_xlfn.LET(_xlpm.x,VLOOKUP($I2046,'taxon-match_2026-08-31'!$A$2:$N$122,7,FALSE),IF(_xlpm.x=0,"",_xlpm.x)))</f>
        <v>Animalia</v>
      </c>
      <c r="M2046" t="str">
        <f>IF($I2046="","",_xlfn.LET(_xlpm.x,VLOOKUP($I2046,'taxon-match_2026-08-31'!$A$2:$N$122,8,FALSE),IF(_xlpm.x=0,"",_xlpm.x)))</f>
        <v>Mollusca</v>
      </c>
      <c r="N2046" t="str">
        <f>IF($I2046="","",_xlfn.LET(_xlpm.x,VLOOKUP($I2046,'taxon-match_2026-08-31'!$A$2:$N$122,9,FALSE),IF(_xlpm.x=0,"",_xlpm.x)))</f>
        <v>Bivalvia</v>
      </c>
      <c r="O2046" t="str">
        <f>IF($I2046="","",_xlfn.LET(_xlpm.x,VLOOKUP($I2046,'taxon-match_2026-08-31'!$A$2:$N$122,10,FALSE),IF(_xlpm.x=0,"",_xlpm.x)))</f>
        <v/>
      </c>
      <c r="P2046" t="str">
        <f>IF($I2046="","",_xlfn.LET(_xlpm.x,VLOOKUP($I2046,'taxon-match_2026-08-31'!$A$2:$N$122,11,FALSE),IF(_xlpm.x=0,"",_xlpm.x)))</f>
        <v>Laternulidae</v>
      </c>
      <c r="Q2046" t="str">
        <f>IF($I2046="","",_xlfn.LET(_xlpm.x,VLOOKUP($I2046,'taxon-match_2026-08-31'!$A$2:$N$122,12,FALSE),IF(_xlpm.x=0,"",_xlpm.x)))</f>
        <v>Laternula</v>
      </c>
      <c r="R2046" t="str">
        <f>IF($I2046="","",_xlfn.LET(_xlpm.x,VLOOKUP($I2046,'taxon-match_2026-08-31'!$A$2:$N$122,14,FALSE),IF(_xlpm.x=0,"",_xlpm.x)))</f>
        <v>elliptica</v>
      </c>
      <c r="S2046" s="2" t="s">
        <v>2609</v>
      </c>
      <c r="T2046" s="69" t="s">
        <v>62</v>
      </c>
      <c r="U2046" s="69" t="s">
        <v>60</v>
      </c>
      <c r="X2046" t="str">
        <f>IF(T2046="","",_xlfn.LET(_xlpm.x,VLOOKUP(T2046,'Drop-down_menus'!$F$2:$G$16,2,FALSE),IF(_xlpm.x=0,"",_xlpm.x)))</f>
        <v>https://orcid.org/0000-0003-3696-4445</v>
      </c>
      <c r="Y2046" t="str">
        <f>IF(U2046="","",_xlfn.LET(_xlpm.x,VLOOKUP(U2046,'Drop-down_menus'!$F$2:$G$16,2,FALSE),IF(_xlpm.x=0,"",_xlpm.x)))</f>
        <v>https://orcid.org/0000-0002-9708-1761</v>
      </c>
      <c r="Z2046" t="str">
        <f>IF(V2046="","",_xlfn.LET(_xlpm.x,VLOOKUP(V2046,'Drop-down_menus'!$F$2:$G$16,2,FALSE),IF(_xlpm.x=0,"",_xlpm.x)))</f>
        <v/>
      </c>
      <c r="AA2046" t="str">
        <f>IF(W2046="","",_xlfn.LET(_xlpm.x,VLOOKUP(W2046,'Drop-down_menus'!$F$2:$G$16,2,FALSE),IF(_xlpm.x=0,"",_xlpm.x)))</f>
        <v/>
      </c>
      <c r="AB2046" t="s">
        <v>866</v>
      </c>
      <c r="AE2046" t="s">
        <v>867</v>
      </c>
    </row>
    <row r="2047" spans="1:31" ht="15" x14ac:dyDescent="0.2">
      <c r="A2047" s="2" t="s">
        <v>489</v>
      </c>
      <c r="B2047">
        <v>5698</v>
      </c>
      <c r="C2047">
        <v>1288</v>
      </c>
      <c r="D2047" s="69" t="s">
        <v>700</v>
      </c>
      <c r="F2047" s="70" t="s">
        <v>751</v>
      </c>
      <c r="G2047" s="70">
        <v>1</v>
      </c>
      <c r="H2047" s="70" t="s">
        <v>751</v>
      </c>
      <c r="I2047" t="s">
        <v>751</v>
      </c>
      <c r="J2047" t="str">
        <f>IF($I2047="","",_xlfn.LET(_xlpm.x,VLOOKUP($I2047,'taxon-match_2026-08-31'!$A$2:$N$122,6,FALSE),IF(_xlpm.x=0,"",_xlpm.x)))</f>
        <v>(P. P. King, 1832)</v>
      </c>
      <c r="K2047" t="str">
        <f>IF($I2047="","",_xlfn.LET(_xlpm.x,VLOOKUP($I2047,'taxon-match_2026-08-31'!$A$2:$N$122,4,FALSE),IF(_xlpm.x=0,"",_xlpm.x)))</f>
        <v>urn:lsid:marinespecies.org:taxname:197217</v>
      </c>
      <c r="L2047" t="str">
        <f>IF($I2047="","",_xlfn.LET(_xlpm.x,VLOOKUP($I2047,'taxon-match_2026-08-31'!$A$2:$N$122,7,FALSE),IF(_xlpm.x=0,"",_xlpm.x)))</f>
        <v>Animalia</v>
      </c>
      <c r="M2047" t="str">
        <f>IF($I2047="","",_xlfn.LET(_xlpm.x,VLOOKUP($I2047,'taxon-match_2026-08-31'!$A$2:$N$122,8,FALSE),IF(_xlpm.x=0,"",_xlpm.x)))</f>
        <v>Mollusca</v>
      </c>
      <c r="N2047" t="str">
        <f>IF($I2047="","",_xlfn.LET(_xlpm.x,VLOOKUP($I2047,'taxon-match_2026-08-31'!$A$2:$N$122,9,FALSE),IF(_xlpm.x=0,"",_xlpm.x)))</f>
        <v>Bivalvia</v>
      </c>
      <c r="O2047" t="str">
        <f>IF($I2047="","",_xlfn.LET(_xlpm.x,VLOOKUP($I2047,'taxon-match_2026-08-31'!$A$2:$N$122,10,FALSE),IF(_xlpm.x=0,"",_xlpm.x)))</f>
        <v/>
      </c>
      <c r="P2047" t="str">
        <f>IF($I2047="","",_xlfn.LET(_xlpm.x,VLOOKUP($I2047,'taxon-match_2026-08-31'!$A$2:$N$122,11,FALSE),IF(_xlpm.x=0,"",_xlpm.x)))</f>
        <v>Laternulidae</v>
      </c>
      <c r="Q2047" t="str">
        <f>IF($I2047="","",_xlfn.LET(_xlpm.x,VLOOKUP($I2047,'taxon-match_2026-08-31'!$A$2:$N$122,12,FALSE),IF(_xlpm.x=0,"",_xlpm.x)))</f>
        <v>Laternula</v>
      </c>
      <c r="R2047" t="str">
        <f>IF($I2047="","",_xlfn.LET(_xlpm.x,VLOOKUP($I2047,'taxon-match_2026-08-31'!$A$2:$N$122,14,FALSE),IF(_xlpm.x=0,"",_xlpm.x)))</f>
        <v>elliptica</v>
      </c>
      <c r="S2047" s="2" t="s">
        <v>2609</v>
      </c>
      <c r="T2047" s="69" t="s">
        <v>62</v>
      </c>
      <c r="U2047" s="69" t="s">
        <v>60</v>
      </c>
      <c r="X2047" t="str">
        <f>IF(T2047="","",_xlfn.LET(_xlpm.x,VLOOKUP(T2047,'Drop-down_menus'!$F$2:$G$16,2,FALSE),IF(_xlpm.x=0,"",_xlpm.x)))</f>
        <v>https://orcid.org/0000-0003-3696-4445</v>
      </c>
      <c r="Y2047" t="str">
        <f>IF(U2047="","",_xlfn.LET(_xlpm.x,VLOOKUP(U2047,'Drop-down_menus'!$F$2:$G$16,2,FALSE),IF(_xlpm.x=0,"",_xlpm.x)))</f>
        <v>https://orcid.org/0000-0002-9708-1761</v>
      </c>
      <c r="Z2047" t="str">
        <f>IF(V2047="","",_xlfn.LET(_xlpm.x,VLOOKUP(V2047,'Drop-down_menus'!$F$2:$G$16,2,FALSE),IF(_xlpm.x=0,"",_xlpm.x)))</f>
        <v/>
      </c>
      <c r="AA2047" t="str">
        <f>IF(W2047="","",_xlfn.LET(_xlpm.x,VLOOKUP(W2047,'Drop-down_menus'!$F$2:$G$16,2,FALSE),IF(_xlpm.x=0,"",_xlpm.x)))</f>
        <v/>
      </c>
      <c r="AB2047" t="s">
        <v>866</v>
      </c>
      <c r="AE2047" t="s">
        <v>867</v>
      </c>
    </row>
    <row r="2048" spans="1:31" ht="15" x14ac:dyDescent="0.2">
      <c r="A2048" s="2" t="s">
        <v>489</v>
      </c>
      <c r="B2048">
        <v>5699</v>
      </c>
      <c r="C2048">
        <v>1289</v>
      </c>
      <c r="D2048" s="69" t="s">
        <v>700</v>
      </c>
      <c r="F2048" s="70" t="s">
        <v>751</v>
      </c>
      <c r="G2048" s="70">
        <v>1</v>
      </c>
      <c r="H2048" s="70" t="s">
        <v>751</v>
      </c>
      <c r="I2048" t="s">
        <v>751</v>
      </c>
      <c r="J2048" t="str">
        <f>IF($I2048="","",_xlfn.LET(_xlpm.x,VLOOKUP($I2048,'taxon-match_2026-08-31'!$A$2:$N$122,6,FALSE),IF(_xlpm.x=0,"",_xlpm.x)))</f>
        <v>(P. P. King, 1832)</v>
      </c>
      <c r="K2048" t="str">
        <f>IF($I2048="","",_xlfn.LET(_xlpm.x,VLOOKUP($I2048,'taxon-match_2026-08-31'!$A$2:$N$122,4,FALSE),IF(_xlpm.x=0,"",_xlpm.x)))</f>
        <v>urn:lsid:marinespecies.org:taxname:197217</v>
      </c>
      <c r="L2048" t="str">
        <f>IF($I2048="","",_xlfn.LET(_xlpm.x,VLOOKUP($I2048,'taxon-match_2026-08-31'!$A$2:$N$122,7,FALSE),IF(_xlpm.x=0,"",_xlpm.x)))</f>
        <v>Animalia</v>
      </c>
      <c r="M2048" t="str">
        <f>IF($I2048="","",_xlfn.LET(_xlpm.x,VLOOKUP($I2048,'taxon-match_2026-08-31'!$A$2:$N$122,8,FALSE),IF(_xlpm.x=0,"",_xlpm.x)))</f>
        <v>Mollusca</v>
      </c>
      <c r="N2048" t="str">
        <f>IF($I2048="","",_xlfn.LET(_xlpm.x,VLOOKUP($I2048,'taxon-match_2026-08-31'!$A$2:$N$122,9,FALSE),IF(_xlpm.x=0,"",_xlpm.x)))</f>
        <v>Bivalvia</v>
      </c>
      <c r="O2048" t="str">
        <f>IF($I2048="","",_xlfn.LET(_xlpm.x,VLOOKUP($I2048,'taxon-match_2026-08-31'!$A$2:$N$122,10,FALSE),IF(_xlpm.x=0,"",_xlpm.x)))</f>
        <v/>
      </c>
      <c r="P2048" t="str">
        <f>IF($I2048="","",_xlfn.LET(_xlpm.x,VLOOKUP($I2048,'taxon-match_2026-08-31'!$A$2:$N$122,11,FALSE),IF(_xlpm.x=0,"",_xlpm.x)))</f>
        <v>Laternulidae</v>
      </c>
      <c r="Q2048" t="str">
        <f>IF($I2048="","",_xlfn.LET(_xlpm.x,VLOOKUP($I2048,'taxon-match_2026-08-31'!$A$2:$N$122,12,FALSE),IF(_xlpm.x=0,"",_xlpm.x)))</f>
        <v>Laternula</v>
      </c>
      <c r="R2048" t="str">
        <f>IF($I2048="","",_xlfn.LET(_xlpm.x,VLOOKUP($I2048,'taxon-match_2026-08-31'!$A$2:$N$122,14,FALSE),IF(_xlpm.x=0,"",_xlpm.x)))</f>
        <v>elliptica</v>
      </c>
      <c r="S2048" s="2" t="s">
        <v>2609</v>
      </c>
      <c r="T2048" s="69" t="s">
        <v>62</v>
      </c>
      <c r="U2048" s="69" t="s">
        <v>60</v>
      </c>
      <c r="X2048" t="str">
        <f>IF(T2048="","",_xlfn.LET(_xlpm.x,VLOOKUP(T2048,'Drop-down_menus'!$F$2:$G$16,2,FALSE),IF(_xlpm.x=0,"",_xlpm.x)))</f>
        <v>https://orcid.org/0000-0003-3696-4445</v>
      </c>
      <c r="Y2048" t="str">
        <f>IF(U2048="","",_xlfn.LET(_xlpm.x,VLOOKUP(U2048,'Drop-down_menus'!$F$2:$G$16,2,FALSE),IF(_xlpm.x=0,"",_xlpm.x)))</f>
        <v>https://orcid.org/0000-0002-9708-1761</v>
      </c>
      <c r="Z2048" t="str">
        <f>IF(V2048="","",_xlfn.LET(_xlpm.x,VLOOKUP(V2048,'Drop-down_menus'!$F$2:$G$16,2,FALSE),IF(_xlpm.x=0,"",_xlpm.x)))</f>
        <v/>
      </c>
      <c r="AA2048" t="str">
        <f>IF(W2048="","",_xlfn.LET(_xlpm.x,VLOOKUP(W2048,'Drop-down_menus'!$F$2:$G$16,2,FALSE),IF(_xlpm.x=0,"",_xlpm.x)))</f>
        <v/>
      </c>
      <c r="AB2048" t="s">
        <v>866</v>
      </c>
      <c r="AE2048" t="s">
        <v>867</v>
      </c>
    </row>
    <row r="2049" spans="1:31" ht="15" x14ac:dyDescent="0.2">
      <c r="A2049" s="2" t="s">
        <v>489</v>
      </c>
      <c r="B2049">
        <v>5700</v>
      </c>
      <c r="C2049">
        <v>1290</v>
      </c>
      <c r="D2049" s="69" t="s">
        <v>700</v>
      </c>
      <c r="F2049" s="70" t="s">
        <v>751</v>
      </c>
      <c r="G2049" s="70">
        <v>1</v>
      </c>
      <c r="H2049" s="70" t="s">
        <v>751</v>
      </c>
      <c r="I2049" t="s">
        <v>751</v>
      </c>
      <c r="J2049" t="str">
        <f>IF($I2049="","",_xlfn.LET(_xlpm.x,VLOOKUP($I2049,'taxon-match_2026-08-31'!$A$2:$N$122,6,FALSE),IF(_xlpm.x=0,"",_xlpm.x)))</f>
        <v>(P. P. King, 1832)</v>
      </c>
      <c r="K2049" t="str">
        <f>IF($I2049="","",_xlfn.LET(_xlpm.x,VLOOKUP($I2049,'taxon-match_2026-08-31'!$A$2:$N$122,4,FALSE),IF(_xlpm.x=0,"",_xlpm.x)))</f>
        <v>urn:lsid:marinespecies.org:taxname:197217</v>
      </c>
      <c r="L2049" t="str">
        <f>IF($I2049="","",_xlfn.LET(_xlpm.x,VLOOKUP($I2049,'taxon-match_2026-08-31'!$A$2:$N$122,7,FALSE),IF(_xlpm.x=0,"",_xlpm.x)))</f>
        <v>Animalia</v>
      </c>
      <c r="M2049" t="str">
        <f>IF($I2049="","",_xlfn.LET(_xlpm.x,VLOOKUP($I2049,'taxon-match_2026-08-31'!$A$2:$N$122,8,FALSE),IF(_xlpm.x=0,"",_xlpm.x)))</f>
        <v>Mollusca</v>
      </c>
      <c r="N2049" t="str">
        <f>IF($I2049="","",_xlfn.LET(_xlpm.x,VLOOKUP($I2049,'taxon-match_2026-08-31'!$A$2:$N$122,9,FALSE),IF(_xlpm.x=0,"",_xlpm.x)))</f>
        <v>Bivalvia</v>
      </c>
      <c r="O2049" t="str">
        <f>IF($I2049="","",_xlfn.LET(_xlpm.x,VLOOKUP($I2049,'taxon-match_2026-08-31'!$A$2:$N$122,10,FALSE),IF(_xlpm.x=0,"",_xlpm.x)))</f>
        <v/>
      </c>
      <c r="P2049" t="str">
        <f>IF($I2049="","",_xlfn.LET(_xlpm.x,VLOOKUP($I2049,'taxon-match_2026-08-31'!$A$2:$N$122,11,FALSE),IF(_xlpm.x=0,"",_xlpm.x)))</f>
        <v>Laternulidae</v>
      </c>
      <c r="Q2049" t="str">
        <f>IF($I2049="","",_xlfn.LET(_xlpm.x,VLOOKUP($I2049,'taxon-match_2026-08-31'!$A$2:$N$122,12,FALSE),IF(_xlpm.x=0,"",_xlpm.x)))</f>
        <v>Laternula</v>
      </c>
      <c r="R2049" t="str">
        <f>IF($I2049="","",_xlfn.LET(_xlpm.x,VLOOKUP($I2049,'taxon-match_2026-08-31'!$A$2:$N$122,14,FALSE),IF(_xlpm.x=0,"",_xlpm.x)))</f>
        <v>elliptica</v>
      </c>
      <c r="S2049" s="2" t="s">
        <v>2609</v>
      </c>
      <c r="T2049" s="69" t="s">
        <v>62</v>
      </c>
      <c r="U2049" s="69" t="s">
        <v>60</v>
      </c>
      <c r="X2049" t="str">
        <f>IF(T2049="","",_xlfn.LET(_xlpm.x,VLOOKUP(T2049,'Drop-down_menus'!$F$2:$G$16,2,FALSE),IF(_xlpm.x=0,"",_xlpm.x)))</f>
        <v>https://orcid.org/0000-0003-3696-4445</v>
      </c>
      <c r="Y2049" t="str">
        <f>IF(U2049="","",_xlfn.LET(_xlpm.x,VLOOKUP(U2049,'Drop-down_menus'!$F$2:$G$16,2,FALSE),IF(_xlpm.x=0,"",_xlpm.x)))</f>
        <v>https://orcid.org/0000-0002-9708-1761</v>
      </c>
      <c r="Z2049" t="str">
        <f>IF(V2049="","",_xlfn.LET(_xlpm.x,VLOOKUP(V2049,'Drop-down_menus'!$F$2:$G$16,2,FALSE),IF(_xlpm.x=0,"",_xlpm.x)))</f>
        <v/>
      </c>
      <c r="AA2049" t="str">
        <f>IF(W2049="","",_xlfn.LET(_xlpm.x,VLOOKUP(W2049,'Drop-down_menus'!$F$2:$G$16,2,FALSE),IF(_xlpm.x=0,"",_xlpm.x)))</f>
        <v/>
      </c>
      <c r="AB2049" t="s">
        <v>866</v>
      </c>
      <c r="AE2049" t="s">
        <v>867</v>
      </c>
    </row>
    <row r="2050" spans="1:31" ht="15" x14ac:dyDescent="0.2">
      <c r="A2050" s="2" t="s">
        <v>489</v>
      </c>
      <c r="B2050">
        <v>5701</v>
      </c>
      <c r="C2050">
        <v>1291</v>
      </c>
      <c r="D2050" s="69" t="s">
        <v>700</v>
      </c>
      <c r="F2050" s="70" t="s">
        <v>751</v>
      </c>
      <c r="G2050" s="70">
        <v>1</v>
      </c>
      <c r="H2050" s="70" t="s">
        <v>751</v>
      </c>
      <c r="I2050" t="s">
        <v>751</v>
      </c>
      <c r="J2050" t="str">
        <f>IF($I2050="","",_xlfn.LET(_xlpm.x,VLOOKUP($I2050,'taxon-match_2026-08-31'!$A$2:$N$122,6,FALSE),IF(_xlpm.x=0,"",_xlpm.x)))</f>
        <v>(P. P. King, 1832)</v>
      </c>
      <c r="K2050" t="str">
        <f>IF($I2050="","",_xlfn.LET(_xlpm.x,VLOOKUP($I2050,'taxon-match_2026-08-31'!$A$2:$N$122,4,FALSE),IF(_xlpm.x=0,"",_xlpm.x)))</f>
        <v>urn:lsid:marinespecies.org:taxname:197217</v>
      </c>
      <c r="L2050" t="str">
        <f>IF($I2050="","",_xlfn.LET(_xlpm.x,VLOOKUP($I2050,'taxon-match_2026-08-31'!$A$2:$N$122,7,FALSE),IF(_xlpm.x=0,"",_xlpm.x)))</f>
        <v>Animalia</v>
      </c>
      <c r="M2050" t="str">
        <f>IF($I2050="","",_xlfn.LET(_xlpm.x,VLOOKUP($I2050,'taxon-match_2026-08-31'!$A$2:$N$122,8,FALSE),IF(_xlpm.x=0,"",_xlpm.x)))</f>
        <v>Mollusca</v>
      </c>
      <c r="N2050" t="str">
        <f>IF($I2050="","",_xlfn.LET(_xlpm.x,VLOOKUP($I2050,'taxon-match_2026-08-31'!$A$2:$N$122,9,FALSE),IF(_xlpm.x=0,"",_xlpm.x)))</f>
        <v>Bivalvia</v>
      </c>
      <c r="O2050" t="str">
        <f>IF($I2050="","",_xlfn.LET(_xlpm.x,VLOOKUP($I2050,'taxon-match_2026-08-31'!$A$2:$N$122,10,FALSE),IF(_xlpm.x=0,"",_xlpm.x)))</f>
        <v/>
      </c>
      <c r="P2050" t="str">
        <f>IF($I2050="","",_xlfn.LET(_xlpm.x,VLOOKUP($I2050,'taxon-match_2026-08-31'!$A$2:$N$122,11,FALSE),IF(_xlpm.x=0,"",_xlpm.x)))</f>
        <v>Laternulidae</v>
      </c>
      <c r="Q2050" t="str">
        <f>IF($I2050="","",_xlfn.LET(_xlpm.x,VLOOKUP($I2050,'taxon-match_2026-08-31'!$A$2:$N$122,12,FALSE),IF(_xlpm.x=0,"",_xlpm.x)))</f>
        <v>Laternula</v>
      </c>
      <c r="R2050" t="str">
        <f>IF($I2050="","",_xlfn.LET(_xlpm.x,VLOOKUP($I2050,'taxon-match_2026-08-31'!$A$2:$N$122,14,FALSE),IF(_xlpm.x=0,"",_xlpm.x)))</f>
        <v>elliptica</v>
      </c>
      <c r="S2050" s="2" t="s">
        <v>2609</v>
      </c>
      <c r="T2050" s="69" t="s">
        <v>62</v>
      </c>
      <c r="U2050" s="69" t="s">
        <v>60</v>
      </c>
      <c r="X2050" t="str">
        <f>IF(T2050="","",_xlfn.LET(_xlpm.x,VLOOKUP(T2050,'Drop-down_menus'!$F$2:$G$16,2,FALSE),IF(_xlpm.x=0,"",_xlpm.x)))</f>
        <v>https://orcid.org/0000-0003-3696-4445</v>
      </c>
      <c r="Y2050" t="str">
        <f>IF(U2050="","",_xlfn.LET(_xlpm.x,VLOOKUP(U2050,'Drop-down_menus'!$F$2:$G$16,2,FALSE),IF(_xlpm.x=0,"",_xlpm.x)))</f>
        <v>https://orcid.org/0000-0002-9708-1761</v>
      </c>
      <c r="Z2050" t="str">
        <f>IF(V2050="","",_xlfn.LET(_xlpm.x,VLOOKUP(V2050,'Drop-down_menus'!$F$2:$G$16,2,FALSE),IF(_xlpm.x=0,"",_xlpm.x)))</f>
        <v/>
      </c>
      <c r="AA2050" t="str">
        <f>IF(W2050="","",_xlfn.LET(_xlpm.x,VLOOKUP(W2050,'Drop-down_menus'!$F$2:$G$16,2,FALSE),IF(_xlpm.x=0,"",_xlpm.x)))</f>
        <v/>
      </c>
      <c r="AB2050" t="s">
        <v>866</v>
      </c>
      <c r="AE2050" t="s">
        <v>867</v>
      </c>
    </row>
    <row r="2051" spans="1:31" ht="15" x14ac:dyDescent="0.2">
      <c r="A2051" s="2" t="s">
        <v>489</v>
      </c>
      <c r="B2051">
        <v>5702</v>
      </c>
      <c r="C2051">
        <v>1292</v>
      </c>
      <c r="D2051" s="69" t="s">
        <v>700</v>
      </c>
      <c r="F2051" s="70" t="s">
        <v>751</v>
      </c>
      <c r="G2051" s="70">
        <v>1</v>
      </c>
      <c r="H2051" s="70" t="s">
        <v>751</v>
      </c>
      <c r="I2051" t="s">
        <v>751</v>
      </c>
      <c r="J2051" t="str">
        <f>IF($I2051="","",_xlfn.LET(_xlpm.x,VLOOKUP($I2051,'taxon-match_2026-08-31'!$A$2:$N$122,6,FALSE),IF(_xlpm.x=0,"",_xlpm.x)))</f>
        <v>(P. P. King, 1832)</v>
      </c>
      <c r="K2051" t="str">
        <f>IF($I2051="","",_xlfn.LET(_xlpm.x,VLOOKUP($I2051,'taxon-match_2026-08-31'!$A$2:$N$122,4,FALSE),IF(_xlpm.x=0,"",_xlpm.x)))</f>
        <v>urn:lsid:marinespecies.org:taxname:197217</v>
      </c>
      <c r="L2051" t="str">
        <f>IF($I2051="","",_xlfn.LET(_xlpm.x,VLOOKUP($I2051,'taxon-match_2026-08-31'!$A$2:$N$122,7,FALSE),IF(_xlpm.x=0,"",_xlpm.x)))</f>
        <v>Animalia</v>
      </c>
      <c r="M2051" t="str">
        <f>IF($I2051="","",_xlfn.LET(_xlpm.x,VLOOKUP($I2051,'taxon-match_2026-08-31'!$A$2:$N$122,8,FALSE),IF(_xlpm.x=0,"",_xlpm.x)))</f>
        <v>Mollusca</v>
      </c>
      <c r="N2051" t="str">
        <f>IF($I2051="","",_xlfn.LET(_xlpm.x,VLOOKUP($I2051,'taxon-match_2026-08-31'!$A$2:$N$122,9,FALSE),IF(_xlpm.x=0,"",_xlpm.x)))</f>
        <v>Bivalvia</v>
      </c>
      <c r="O2051" t="str">
        <f>IF($I2051="","",_xlfn.LET(_xlpm.x,VLOOKUP($I2051,'taxon-match_2026-08-31'!$A$2:$N$122,10,FALSE),IF(_xlpm.x=0,"",_xlpm.x)))</f>
        <v/>
      </c>
      <c r="P2051" t="str">
        <f>IF($I2051="","",_xlfn.LET(_xlpm.x,VLOOKUP($I2051,'taxon-match_2026-08-31'!$A$2:$N$122,11,FALSE),IF(_xlpm.x=0,"",_xlpm.x)))</f>
        <v>Laternulidae</v>
      </c>
      <c r="Q2051" t="str">
        <f>IF($I2051="","",_xlfn.LET(_xlpm.x,VLOOKUP($I2051,'taxon-match_2026-08-31'!$A$2:$N$122,12,FALSE),IF(_xlpm.x=0,"",_xlpm.x)))</f>
        <v>Laternula</v>
      </c>
      <c r="R2051" t="str">
        <f>IF($I2051="","",_xlfn.LET(_xlpm.x,VLOOKUP($I2051,'taxon-match_2026-08-31'!$A$2:$N$122,14,FALSE),IF(_xlpm.x=0,"",_xlpm.x)))</f>
        <v>elliptica</v>
      </c>
      <c r="S2051" s="2" t="s">
        <v>2609</v>
      </c>
      <c r="T2051" s="69" t="s">
        <v>62</v>
      </c>
      <c r="U2051" s="69" t="s">
        <v>60</v>
      </c>
      <c r="X2051" t="str">
        <f>IF(T2051="","",_xlfn.LET(_xlpm.x,VLOOKUP(T2051,'Drop-down_menus'!$F$2:$G$16,2,FALSE),IF(_xlpm.x=0,"",_xlpm.x)))</f>
        <v>https://orcid.org/0000-0003-3696-4445</v>
      </c>
      <c r="Y2051" t="str">
        <f>IF(U2051="","",_xlfn.LET(_xlpm.x,VLOOKUP(U2051,'Drop-down_menus'!$F$2:$G$16,2,FALSE),IF(_xlpm.x=0,"",_xlpm.x)))</f>
        <v>https://orcid.org/0000-0002-9708-1761</v>
      </c>
      <c r="Z2051" t="str">
        <f>IF(V2051="","",_xlfn.LET(_xlpm.x,VLOOKUP(V2051,'Drop-down_menus'!$F$2:$G$16,2,FALSE),IF(_xlpm.x=0,"",_xlpm.x)))</f>
        <v/>
      </c>
      <c r="AA2051" t="str">
        <f>IF(W2051="","",_xlfn.LET(_xlpm.x,VLOOKUP(W2051,'Drop-down_menus'!$F$2:$G$16,2,FALSE),IF(_xlpm.x=0,"",_xlpm.x)))</f>
        <v/>
      </c>
      <c r="AB2051" t="s">
        <v>866</v>
      </c>
      <c r="AE2051" t="s">
        <v>867</v>
      </c>
    </row>
    <row r="2052" spans="1:31" ht="15" x14ac:dyDescent="0.2">
      <c r="A2052" s="2" t="s">
        <v>117</v>
      </c>
      <c r="B2052">
        <v>707</v>
      </c>
      <c r="C2052">
        <v>1293</v>
      </c>
      <c r="D2052" s="69" t="s">
        <v>700</v>
      </c>
      <c r="F2052" s="70" t="s">
        <v>751</v>
      </c>
      <c r="G2052" s="69">
        <v>1</v>
      </c>
      <c r="H2052" s="70" t="s">
        <v>751</v>
      </c>
      <c r="I2052" t="s">
        <v>751</v>
      </c>
      <c r="J2052" t="str">
        <f>IF($I2052="","",_xlfn.LET(_xlpm.x,VLOOKUP($I2052,'taxon-match_2026-08-31'!$A$2:$N$122,6,FALSE),IF(_xlpm.x=0,"",_xlpm.x)))</f>
        <v>(P. P. King, 1832)</v>
      </c>
      <c r="K2052" t="str">
        <f>IF($I2052="","",_xlfn.LET(_xlpm.x,VLOOKUP($I2052,'taxon-match_2026-08-31'!$A$2:$N$122,4,FALSE),IF(_xlpm.x=0,"",_xlpm.x)))</f>
        <v>urn:lsid:marinespecies.org:taxname:197217</v>
      </c>
      <c r="L2052" t="str">
        <f>IF($I2052="","",_xlfn.LET(_xlpm.x,VLOOKUP($I2052,'taxon-match_2026-08-31'!$A$2:$N$122,7,FALSE),IF(_xlpm.x=0,"",_xlpm.x)))</f>
        <v>Animalia</v>
      </c>
      <c r="M2052" t="str">
        <f>IF($I2052="","",_xlfn.LET(_xlpm.x,VLOOKUP($I2052,'taxon-match_2026-08-31'!$A$2:$N$122,8,FALSE),IF(_xlpm.x=0,"",_xlpm.x)))</f>
        <v>Mollusca</v>
      </c>
      <c r="N2052" t="str">
        <f>IF($I2052="","",_xlfn.LET(_xlpm.x,VLOOKUP($I2052,'taxon-match_2026-08-31'!$A$2:$N$122,9,FALSE),IF(_xlpm.x=0,"",_xlpm.x)))</f>
        <v>Bivalvia</v>
      </c>
      <c r="O2052" t="str">
        <f>IF($I2052="","",_xlfn.LET(_xlpm.x,VLOOKUP($I2052,'taxon-match_2026-08-31'!$A$2:$N$122,10,FALSE),IF(_xlpm.x=0,"",_xlpm.x)))</f>
        <v/>
      </c>
      <c r="P2052" t="str">
        <f>IF($I2052="","",_xlfn.LET(_xlpm.x,VLOOKUP($I2052,'taxon-match_2026-08-31'!$A$2:$N$122,11,FALSE),IF(_xlpm.x=0,"",_xlpm.x)))</f>
        <v>Laternulidae</v>
      </c>
      <c r="Q2052" t="str">
        <f>IF($I2052="","",_xlfn.LET(_xlpm.x,VLOOKUP($I2052,'taxon-match_2026-08-31'!$A$2:$N$122,12,FALSE),IF(_xlpm.x=0,"",_xlpm.x)))</f>
        <v>Laternula</v>
      </c>
      <c r="R2052" t="str">
        <f>IF($I2052="","",_xlfn.LET(_xlpm.x,VLOOKUP($I2052,'taxon-match_2026-08-31'!$A$2:$N$122,14,FALSE),IF(_xlpm.x=0,"",_xlpm.x)))</f>
        <v>elliptica</v>
      </c>
      <c r="S2052" s="2" t="s">
        <v>2609</v>
      </c>
      <c r="T2052" s="69" t="s">
        <v>62</v>
      </c>
      <c r="U2052" s="69" t="s">
        <v>60</v>
      </c>
      <c r="X2052" t="str">
        <f>IF(T2052="","",_xlfn.LET(_xlpm.x,VLOOKUP(T2052,'Drop-down_menus'!$F$2:$G$16,2,FALSE),IF(_xlpm.x=0,"",_xlpm.x)))</f>
        <v>https://orcid.org/0000-0003-3696-4445</v>
      </c>
      <c r="Y2052" t="str">
        <f>IF(U2052="","",_xlfn.LET(_xlpm.x,VLOOKUP(U2052,'Drop-down_menus'!$F$2:$G$16,2,FALSE),IF(_xlpm.x=0,"",_xlpm.x)))</f>
        <v>https://orcid.org/0000-0002-9708-1761</v>
      </c>
      <c r="Z2052" t="str">
        <f>IF(V2052="","",_xlfn.LET(_xlpm.x,VLOOKUP(V2052,'Drop-down_menus'!$F$2:$G$16,2,FALSE),IF(_xlpm.x=0,"",_xlpm.x)))</f>
        <v/>
      </c>
      <c r="AA2052" t="str">
        <f>IF(W2052="","",_xlfn.LET(_xlpm.x,VLOOKUP(W2052,'Drop-down_menus'!$F$2:$G$16,2,FALSE),IF(_xlpm.x=0,"",_xlpm.x)))</f>
        <v/>
      </c>
      <c r="AB2052" t="s">
        <v>866</v>
      </c>
      <c r="AE2052" t="s">
        <v>867</v>
      </c>
    </row>
    <row r="2053" spans="1:31" ht="15" x14ac:dyDescent="0.2">
      <c r="A2053" s="2" t="s">
        <v>117</v>
      </c>
      <c r="B2053">
        <v>708</v>
      </c>
      <c r="C2053">
        <v>1294</v>
      </c>
      <c r="D2053" s="69" t="s">
        <v>700</v>
      </c>
      <c r="F2053" s="70" t="s">
        <v>751</v>
      </c>
      <c r="G2053" s="69">
        <v>1</v>
      </c>
      <c r="H2053" s="70" t="s">
        <v>751</v>
      </c>
      <c r="I2053" t="s">
        <v>751</v>
      </c>
      <c r="J2053" t="str">
        <f>IF($I2053="","",_xlfn.LET(_xlpm.x,VLOOKUP($I2053,'taxon-match_2026-08-31'!$A$2:$N$122,6,FALSE),IF(_xlpm.x=0,"",_xlpm.x)))</f>
        <v>(P. P. King, 1832)</v>
      </c>
      <c r="K2053" t="str">
        <f>IF($I2053="","",_xlfn.LET(_xlpm.x,VLOOKUP($I2053,'taxon-match_2026-08-31'!$A$2:$N$122,4,FALSE),IF(_xlpm.x=0,"",_xlpm.x)))</f>
        <v>urn:lsid:marinespecies.org:taxname:197217</v>
      </c>
      <c r="L2053" t="str">
        <f>IF($I2053="","",_xlfn.LET(_xlpm.x,VLOOKUP($I2053,'taxon-match_2026-08-31'!$A$2:$N$122,7,FALSE),IF(_xlpm.x=0,"",_xlpm.x)))</f>
        <v>Animalia</v>
      </c>
      <c r="M2053" t="str">
        <f>IF($I2053="","",_xlfn.LET(_xlpm.x,VLOOKUP($I2053,'taxon-match_2026-08-31'!$A$2:$N$122,8,FALSE),IF(_xlpm.x=0,"",_xlpm.x)))</f>
        <v>Mollusca</v>
      </c>
      <c r="N2053" t="str">
        <f>IF($I2053="","",_xlfn.LET(_xlpm.x,VLOOKUP($I2053,'taxon-match_2026-08-31'!$A$2:$N$122,9,FALSE),IF(_xlpm.x=0,"",_xlpm.x)))</f>
        <v>Bivalvia</v>
      </c>
      <c r="O2053" t="str">
        <f>IF($I2053="","",_xlfn.LET(_xlpm.x,VLOOKUP($I2053,'taxon-match_2026-08-31'!$A$2:$N$122,10,FALSE),IF(_xlpm.x=0,"",_xlpm.x)))</f>
        <v/>
      </c>
      <c r="P2053" t="str">
        <f>IF($I2053="","",_xlfn.LET(_xlpm.x,VLOOKUP($I2053,'taxon-match_2026-08-31'!$A$2:$N$122,11,FALSE),IF(_xlpm.x=0,"",_xlpm.x)))</f>
        <v>Laternulidae</v>
      </c>
      <c r="Q2053" t="str">
        <f>IF($I2053="","",_xlfn.LET(_xlpm.x,VLOOKUP($I2053,'taxon-match_2026-08-31'!$A$2:$N$122,12,FALSE),IF(_xlpm.x=0,"",_xlpm.x)))</f>
        <v>Laternula</v>
      </c>
      <c r="R2053" t="str">
        <f>IF($I2053="","",_xlfn.LET(_xlpm.x,VLOOKUP($I2053,'taxon-match_2026-08-31'!$A$2:$N$122,14,FALSE),IF(_xlpm.x=0,"",_xlpm.x)))</f>
        <v>elliptica</v>
      </c>
      <c r="S2053" s="2" t="s">
        <v>2609</v>
      </c>
      <c r="T2053" s="69" t="s">
        <v>62</v>
      </c>
      <c r="U2053" s="69" t="s">
        <v>60</v>
      </c>
      <c r="X2053" t="str">
        <f>IF(T2053="","",_xlfn.LET(_xlpm.x,VLOOKUP(T2053,'Drop-down_menus'!$F$2:$G$16,2,FALSE),IF(_xlpm.x=0,"",_xlpm.x)))</f>
        <v>https://orcid.org/0000-0003-3696-4445</v>
      </c>
      <c r="Y2053" t="str">
        <f>IF(U2053="","",_xlfn.LET(_xlpm.x,VLOOKUP(U2053,'Drop-down_menus'!$F$2:$G$16,2,FALSE),IF(_xlpm.x=0,"",_xlpm.x)))</f>
        <v>https://orcid.org/0000-0002-9708-1761</v>
      </c>
      <c r="Z2053" t="str">
        <f>IF(V2053="","",_xlfn.LET(_xlpm.x,VLOOKUP(V2053,'Drop-down_menus'!$F$2:$G$16,2,FALSE),IF(_xlpm.x=0,"",_xlpm.x)))</f>
        <v/>
      </c>
      <c r="AA2053" t="str">
        <f>IF(W2053="","",_xlfn.LET(_xlpm.x,VLOOKUP(W2053,'Drop-down_menus'!$F$2:$G$16,2,FALSE),IF(_xlpm.x=0,"",_xlpm.x)))</f>
        <v/>
      </c>
      <c r="AB2053" t="s">
        <v>866</v>
      </c>
      <c r="AE2053" t="s">
        <v>867</v>
      </c>
    </row>
    <row r="2054" spans="1:31" ht="15" x14ac:dyDescent="0.2">
      <c r="A2054" s="2" t="s">
        <v>117</v>
      </c>
      <c r="B2054">
        <v>709</v>
      </c>
      <c r="C2054">
        <v>1295</v>
      </c>
      <c r="D2054" s="69" t="s">
        <v>700</v>
      </c>
      <c r="F2054" s="70" t="s">
        <v>751</v>
      </c>
      <c r="G2054" s="69">
        <v>1</v>
      </c>
      <c r="H2054" s="70" t="s">
        <v>751</v>
      </c>
      <c r="I2054" t="s">
        <v>751</v>
      </c>
      <c r="J2054" t="str">
        <f>IF($I2054="","",_xlfn.LET(_xlpm.x,VLOOKUP($I2054,'taxon-match_2026-08-31'!$A$2:$N$122,6,FALSE),IF(_xlpm.x=0,"",_xlpm.x)))</f>
        <v>(P. P. King, 1832)</v>
      </c>
      <c r="K2054" t="str">
        <f>IF($I2054="","",_xlfn.LET(_xlpm.x,VLOOKUP($I2054,'taxon-match_2026-08-31'!$A$2:$N$122,4,FALSE),IF(_xlpm.x=0,"",_xlpm.x)))</f>
        <v>urn:lsid:marinespecies.org:taxname:197217</v>
      </c>
      <c r="L2054" t="str">
        <f>IF($I2054="","",_xlfn.LET(_xlpm.x,VLOOKUP($I2054,'taxon-match_2026-08-31'!$A$2:$N$122,7,FALSE),IF(_xlpm.x=0,"",_xlpm.x)))</f>
        <v>Animalia</v>
      </c>
      <c r="M2054" t="str">
        <f>IF($I2054="","",_xlfn.LET(_xlpm.x,VLOOKUP($I2054,'taxon-match_2026-08-31'!$A$2:$N$122,8,FALSE),IF(_xlpm.x=0,"",_xlpm.x)))</f>
        <v>Mollusca</v>
      </c>
      <c r="N2054" t="str">
        <f>IF($I2054="","",_xlfn.LET(_xlpm.x,VLOOKUP($I2054,'taxon-match_2026-08-31'!$A$2:$N$122,9,FALSE),IF(_xlpm.x=0,"",_xlpm.x)))</f>
        <v>Bivalvia</v>
      </c>
      <c r="O2054" t="str">
        <f>IF($I2054="","",_xlfn.LET(_xlpm.x,VLOOKUP($I2054,'taxon-match_2026-08-31'!$A$2:$N$122,10,FALSE),IF(_xlpm.x=0,"",_xlpm.x)))</f>
        <v/>
      </c>
      <c r="P2054" t="str">
        <f>IF($I2054="","",_xlfn.LET(_xlpm.x,VLOOKUP($I2054,'taxon-match_2026-08-31'!$A$2:$N$122,11,FALSE),IF(_xlpm.x=0,"",_xlpm.x)))</f>
        <v>Laternulidae</v>
      </c>
      <c r="Q2054" t="str">
        <f>IF($I2054="","",_xlfn.LET(_xlpm.x,VLOOKUP($I2054,'taxon-match_2026-08-31'!$A$2:$N$122,12,FALSE),IF(_xlpm.x=0,"",_xlpm.x)))</f>
        <v>Laternula</v>
      </c>
      <c r="R2054" t="str">
        <f>IF($I2054="","",_xlfn.LET(_xlpm.x,VLOOKUP($I2054,'taxon-match_2026-08-31'!$A$2:$N$122,14,FALSE),IF(_xlpm.x=0,"",_xlpm.x)))</f>
        <v>elliptica</v>
      </c>
      <c r="S2054" s="2" t="s">
        <v>2609</v>
      </c>
      <c r="T2054" s="69" t="s">
        <v>62</v>
      </c>
      <c r="U2054" s="69" t="s">
        <v>60</v>
      </c>
      <c r="X2054" t="str">
        <f>IF(T2054="","",_xlfn.LET(_xlpm.x,VLOOKUP(T2054,'Drop-down_menus'!$F$2:$G$16,2,FALSE),IF(_xlpm.x=0,"",_xlpm.x)))</f>
        <v>https://orcid.org/0000-0003-3696-4445</v>
      </c>
      <c r="Y2054" t="str">
        <f>IF(U2054="","",_xlfn.LET(_xlpm.x,VLOOKUP(U2054,'Drop-down_menus'!$F$2:$G$16,2,FALSE),IF(_xlpm.x=0,"",_xlpm.x)))</f>
        <v>https://orcid.org/0000-0002-9708-1761</v>
      </c>
      <c r="Z2054" t="str">
        <f>IF(V2054="","",_xlfn.LET(_xlpm.x,VLOOKUP(V2054,'Drop-down_menus'!$F$2:$G$16,2,FALSE),IF(_xlpm.x=0,"",_xlpm.x)))</f>
        <v/>
      </c>
      <c r="AA2054" t="str">
        <f>IF(W2054="","",_xlfn.LET(_xlpm.x,VLOOKUP(W2054,'Drop-down_menus'!$F$2:$G$16,2,FALSE),IF(_xlpm.x=0,"",_xlpm.x)))</f>
        <v/>
      </c>
      <c r="AB2054" t="s">
        <v>866</v>
      </c>
      <c r="AE2054" t="s">
        <v>867</v>
      </c>
    </row>
    <row r="2055" spans="1:31" ht="15" x14ac:dyDescent="0.2">
      <c r="A2055" s="2" t="s">
        <v>117</v>
      </c>
      <c r="B2055">
        <v>710</v>
      </c>
      <c r="C2055">
        <v>1296</v>
      </c>
      <c r="D2055" s="69" t="s">
        <v>700</v>
      </c>
      <c r="F2055" s="70" t="s">
        <v>751</v>
      </c>
      <c r="G2055" s="69">
        <v>1</v>
      </c>
      <c r="H2055" s="70" t="s">
        <v>751</v>
      </c>
      <c r="I2055" t="s">
        <v>751</v>
      </c>
      <c r="J2055" t="str">
        <f>IF($I2055="","",_xlfn.LET(_xlpm.x,VLOOKUP($I2055,'taxon-match_2026-08-31'!$A$2:$N$122,6,FALSE),IF(_xlpm.x=0,"",_xlpm.x)))</f>
        <v>(P. P. King, 1832)</v>
      </c>
      <c r="K2055" t="str">
        <f>IF($I2055="","",_xlfn.LET(_xlpm.x,VLOOKUP($I2055,'taxon-match_2026-08-31'!$A$2:$N$122,4,FALSE),IF(_xlpm.x=0,"",_xlpm.x)))</f>
        <v>urn:lsid:marinespecies.org:taxname:197217</v>
      </c>
      <c r="L2055" t="str">
        <f>IF($I2055="","",_xlfn.LET(_xlpm.x,VLOOKUP($I2055,'taxon-match_2026-08-31'!$A$2:$N$122,7,FALSE),IF(_xlpm.x=0,"",_xlpm.x)))</f>
        <v>Animalia</v>
      </c>
      <c r="M2055" t="str">
        <f>IF($I2055="","",_xlfn.LET(_xlpm.x,VLOOKUP($I2055,'taxon-match_2026-08-31'!$A$2:$N$122,8,FALSE),IF(_xlpm.x=0,"",_xlpm.x)))</f>
        <v>Mollusca</v>
      </c>
      <c r="N2055" t="str">
        <f>IF($I2055="","",_xlfn.LET(_xlpm.x,VLOOKUP($I2055,'taxon-match_2026-08-31'!$A$2:$N$122,9,FALSE),IF(_xlpm.x=0,"",_xlpm.x)))</f>
        <v>Bivalvia</v>
      </c>
      <c r="O2055" t="str">
        <f>IF($I2055="","",_xlfn.LET(_xlpm.x,VLOOKUP($I2055,'taxon-match_2026-08-31'!$A$2:$N$122,10,FALSE),IF(_xlpm.x=0,"",_xlpm.x)))</f>
        <v/>
      </c>
      <c r="P2055" t="str">
        <f>IF($I2055="","",_xlfn.LET(_xlpm.x,VLOOKUP($I2055,'taxon-match_2026-08-31'!$A$2:$N$122,11,FALSE),IF(_xlpm.x=0,"",_xlpm.x)))</f>
        <v>Laternulidae</v>
      </c>
      <c r="Q2055" t="str">
        <f>IF($I2055="","",_xlfn.LET(_xlpm.x,VLOOKUP($I2055,'taxon-match_2026-08-31'!$A$2:$N$122,12,FALSE),IF(_xlpm.x=0,"",_xlpm.x)))</f>
        <v>Laternula</v>
      </c>
      <c r="R2055" t="str">
        <f>IF($I2055="","",_xlfn.LET(_xlpm.x,VLOOKUP($I2055,'taxon-match_2026-08-31'!$A$2:$N$122,14,FALSE),IF(_xlpm.x=0,"",_xlpm.x)))</f>
        <v>elliptica</v>
      </c>
      <c r="S2055" s="2" t="s">
        <v>2609</v>
      </c>
      <c r="T2055" s="69" t="s">
        <v>62</v>
      </c>
      <c r="U2055" s="69" t="s">
        <v>60</v>
      </c>
      <c r="X2055" t="str">
        <f>IF(T2055="","",_xlfn.LET(_xlpm.x,VLOOKUP(T2055,'Drop-down_menus'!$F$2:$G$16,2,FALSE),IF(_xlpm.x=0,"",_xlpm.x)))</f>
        <v>https://orcid.org/0000-0003-3696-4445</v>
      </c>
      <c r="Y2055" t="str">
        <f>IF(U2055="","",_xlfn.LET(_xlpm.x,VLOOKUP(U2055,'Drop-down_menus'!$F$2:$G$16,2,FALSE),IF(_xlpm.x=0,"",_xlpm.x)))</f>
        <v>https://orcid.org/0000-0002-9708-1761</v>
      </c>
      <c r="Z2055" t="str">
        <f>IF(V2055="","",_xlfn.LET(_xlpm.x,VLOOKUP(V2055,'Drop-down_menus'!$F$2:$G$16,2,FALSE),IF(_xlpm.x=0,"",_xlpm.x)))</f>
        <v/>
      </c>
      <c r="AA2055" t="str">
        <f>IF(W2055="","",_xlfn.LET(_xlpm.x,VLOOKUP(W2055,'Drop-down_menus'!$F$2:$G$16,2,FALSE),IF(_xlpm.x=0,"",_xlpm.x)))</f>
        <v/>
      </c>
      <c r="AB2055" t="s">
        <v>866</v>
      </c>
      <c r="AE2055" t="s">
        <v>867</v>
      </c>
    </row>
    <row r="2056" spans="1:31" ht="15" x14ac:dyDescent="0.2">
      <c r="A2056" s="2" t="s">
        <v>117</v>
      </c>
      <c r="B2056">
        <v>711</v>
      </c>
      <c r="C2056">
        <v>1274</v>
      </c>
      <c r="D2056" s="69" t="s">
        <v>700</v>
      </c>
      <c r="F2056" s="70" t="s">
        <v>751</v>
      </c>
      <c r="G2056" s="69">
        <v>1</v>
      </c>
      <c r="H2056" s="70" t="s">
        <v>751</v>
      </c>
      <c r="I2056" t="s">
        <v>751</v>
      </c>
      <c r="J2056" t="str">
        <f>IF($I2056="","",_xlfn.LET(_xlpm.x,VLOOKUP($I2056,'taxon-match_2026-08-31'!$A$2:$N$122,6,FALSE),IF(_xlpm.x=0,"",_xlpm.x)))</f>
        <v>(P. P. King, 1832)</v>
      </c>
      <c r="K2056" t="str">
        <f>IF($I2056="","",_xlfn.LET(_xlpm.x,VLOOKUP($I2056,'taxon-match_2026-08-31'!$A$2:$N$122,4,FALSE),IF(_xlpm.x=0,"",_xlpm.x)))</f>
        <v>urn:lsid:marinespecies.org:taxname:197217</v>
      </c>
      <c r="L2056" t="str">
        <f>IF($I2056="","",_xlfn.LET(_xlpm.x,VLOOKUP($I2056,'taxon-match_2026-08-31'!$A$2:$N$122,7,FALSE),IF(_xlpm.x=0,"",_xlpm.x)))</f>
        <v>Animalia</v>
      </c>
      <c r="M2056" t="str">
        <f>IF($I2056="","",_xlfn.LET(_xlpm.x,VLOOKUP($I2056,'taxon-match_2026-08-31'!$A$2:$N$122,8,FALSE),IF(_xlpm.x=0,"",_xlpm.x)))</f>
        <v>Mollusca</v>
      </c>
      <c r="N2056" t="str">
        <f>IF($I2056="","",_xlfn.LET(_xlpm.x,VLOOKUP($I2056,'taxon-match_2026-08-31'!$A$2:$N$122,9,FALSE),IF(_xlpm.x=0,"",_xlpm.x)))</f>
        <v>Bivalvia</v>
      </c>
      <c r="O2056" t="str">
        <f>IF($I2056="","",_xlfn.LET(_xlpm.x,VLOOKUP($I2056,'taxon-match_2026-08-31'!$A$2:$N$122,10,FALSE),IF(_xlpm.x=0,"",_xlpm.x)))</f>
        <v/>
      </c>
      <c r="P2056" t="str">
        <f>IF($I2056="","",_xlfn.LET(_xlpm.x,VLOOKUP($I2056,'taxon-match_2026-08-31'!$A$2:$N$122,11,FALSE),IF(_xlpm.x=0,"",_xlpm.x)))</f>
        <v>Laternulidae</v>
      </c>
      <c r="Q2056" t="str">
        <f>IF($I2056="","",_xlfn.LET(_xlpm.x,VLOOKUP($I2056,'taxon-match_2026-08-31'!$A$2:$N$122,12,FALSE),IF(_xlpm.x=0,"",_xlpm.x)))</f>
        <v>Laternula</v>
      </c>
      <c r="R2056" t="str">
        <f>IF($I2056="","",_xlfn.LET(_xlpm.x,VLOOKUP($I2056,'taxon-match_2026-08-31'!$A$2:$N$122,14,FALSE),IF(_xlpm.x=0,"",_xlpm.x)))</f>
        <v>elliptica</v>
      </c>
      <c r="S2056" s="2" t="s">
        <v>2609</v>
      </c>
      <c r="T2056" s="69" t="s">
        <v>62</v>
      </c>
      <c r="U2056" s="69" t="s">
        <v>60</v>
      </c>
      <c r="X2056" t="str">
        <f>IF(T2056="","",_xlfn.LET(_xlpm.x,VLOOKUP(T2056,'Drop-down_menus'!$F$2:$G$16,2,FALSE),IF(_xlpm.x=0,"",_xlpm.x)))</f>
        <v>https://orcid.org/0000-0003-3696-4445</v>
      </c>
      <c r="Y2056" t="str">
        <f>IF(U2056="","",_xlfn.LET(_xlpm.x,VLOOKUP(U2056,'Drop-down_menus'!$F$2:$G$16,2,FALSE),IF(_xlpm.x=0,"",_xlpm.x)))</f>
        <v>https://orcid.org/0000-0002-9708-1761</v>
      </c>
      <c r="Z2056" t="str">
        <f>IF(V2056="","",_xlfn.LET(_xlpm.x,VLOOKUP(V2056,'Drop-down_menus'!$F$2:$G$16,2,FALSE),IF(_xlpm.x=0,"",_xlpm.x)))</f>
        <v/>
      </c>
      <c r="AA2056" t="str">
        <f>IF(W2056="","",_xlfn.LET(_xlpm.x,VLOOKUP(W2056,'Drop-down_menus'!$F$2:$G$16,2,FALSE),IF(_xlpm.x=0,"",_xlpm.x)))</f>
        <v/>
      </c>
      <c r="AB2056" t="s">
        <v>866</v>
      </c>
      <c r="AE2056" t="s">
        <v>867</v>
      </c>
    </row>
    <row r="2057" spans="1:31" ht="15" x14ac:dyDescent="0.2">
      <c r="A2057" s="2" t="s">
        <v>117</v>
      </c>
      <c r="B2057">
        <v>712</v>
      </c>
      <c r="C2057">
        <v>1275</v>
      </c>
      <c r="D2057" s="69" t="s">
        <v>700</v>
      </c>
      <c r="F2057" s="70" t="s">
        <v>751</v>
      </c>
      <c r="G2057" s="69">
        <v>1</v>
      </c>
      <c r="H2057" s="70" t="s">
        <v>751</v>
      </c>
      <c r="I2057" t="s">
        <v>751</v>
      </c>
      <c r="J2057" t="str">
        <f>IF($I2057="","",_xlfn.LET(_xlpm.x,VLOOKUP($I2057,'taxon-match_2026-08-31'!$A$2:$N$122,6,FALSE),IF(_xlpm.x=0,"",_xlpm.x)))</f>
        <v>(P. P. King, 1832)</v>
      </c>
      <c r="K2057" t="str">
        <f>IF($I2057="","",_xlfn.LET(_xlpm.x,VLOOKUP($I2057,'taxon-match_2026-08-31'!$A$2:$N$122,4,FALSE),IF(_xlpm.x=0,"",_xlpm.x)))</f>
        <v>urn:lsid:marinespecies.org:taxname:197217</v>
      </c>
      <c r="L2057" t="str">
        <f>IF($I2057="","",_xlfn.LET(_xlpm.x,VLOOKUP($I2057,'taxon-match_2026-08-31'!$A$2:$N$122,7,FALSE),IF(_xlpm.x=0,"",_xlpm.x)))</f>
        <v>Animalia</v>
      </c>
      <c r="M2057" t="str">
        <f>IF($I2057="","",_xlfn.LET(_xlpm.x,VLOOKUP($I2057,'taxon-match_2026-08-31'!$A$2:$N$122,8,FALSE),IF(_xlpm.x=0,"",_xlpm.x)))</f>
        <v>Mollusca</v>
      </c>
      <c r="N2057" t="str">
        <f>IF($I2057="","",_xlfn.LET(_xlpm.x,VLOOKUP($I2057,'taxon-match_2026-08-31'!$A$2:$N$122,9,FALSE),IF(_xlpm.x=0,"",_xlpm.x)))</f>
        <v>Bivalvia</v>
      </c>
      <c r="O2057" t="str">
        <f>IF($I2057="","",_xlfn.LET(_xlpm.x,VLOOKUP($I2057,'taxon-match_2026-08-31'!$A$2:$N$122,10,FALSE),IF(_xlpm.x=0,"",_xlpm.x)))</f>
        <v/>
      </c>
      <c r="P2057" t="str">
        <f>IF($I2057="","",_xlfn.LET(_xlpm.x,VLOOKUP($I2057,'taxon-match_2026-08-31'!$A$2:$N$122,11,FALSE),IF(_xlpm.x=0,"",_xlpm.x)))</f>
        <v>Laternulidae</v>
      </c>
      <c r="Q2057" t="str">
        <f>IF($I2057="","",_xlfn.LET(_xlpm.x,VLOOKUP($I2057,'taxon-match_2026-08-31'!$A$2:$N$122,12,FALSE),IF(_xlpm.x=0,"",_xlpm.x)))</f>
        <v>Laternula</v>
      </c>
      <c r="R2057" t="str">
        <f>IF($I2057="","",_xlfn.LET(_xlpm.x,VLOOKUP($I2057,'taxon-match_2026-08-31'!$A$2:$N$122,14,FALSE),IF(_xlpm.x=0,"",_xlpm.x)))</f>
        <v>elliptica</v>
      </c>
      <c r="S2057" s="2" t="s">
        <v>2609</v>
      </c>
      <c r="T2057" s="69" t="s">
        <v>62</v>
      </c>
      <c r="U2057" s="69" t="s">
        <v>60</v>
      </c>
      <c r="X2057" t="str">
        <f>IF(T2057="","",_xlfn.LET(_xlpm.x,VLOOKUP(T2057,'Drop-down_menus'!$F$2:$G$16,2,FALSE),IF(_xlpm.x=0,"",_xlpm.x)))</f>
        <v>https://orcid.org/0000-0003-3696-4445</v>
      </c>
      <c r="Y2057" t="str">
        <f>IF(U2057="","",_xlfn.LET(_xlpm.x,VLOOKUP(U2057,'Drop-down_menus'!$F$2:$G$16,2,FALSE),IF(_xlpm.x=0,"",_xlpm.x)))</f>
        <v>https://orcid.org/0000-0002-9708-1761</v>
      </c>
      <c r="Z2057" t="str">
        <f>IF(V2057="","",_xlfn.LET(_xlpm.x,VLOOKUP(V2057,'Drop-down_menus'!$F$2:$G$16,2,FALSE),IF(_xlpm.x=0,"",_xlpm.x)))</f>
        <v/>
      </c>
      <c r="AA2057" t="str">
        <f>IF(W2057="","",_xlfn.LET(_xlpm.x,VLOOKUP(W2057,'Drop-down_menus'!$F$2:$G$16,2,FALSE),IF(_xlpm.x=0,"",_xlpm.x)))</f>
        <v/>
      </c>
      <c r="AB2057" t="s">
        <v>866</v>
      </c>
      <c r="AE2057" t="s">
        <v>867</v>
      </c>
    </row>
    <row r="2058" spans="1:31" ht="15" x14ac:dyDescent="0.2">
      <c r="A2058" s="2" t="s">
        <v>117</v>
      </c>
      <c r="B2058">
        <v>713</v>
      </c>
      <c r="C2058">
        <v>1276</v>
      </c>
      <c r="D2058" s="69" t="s">
        <v>700</v>
      </c>
      <c r="F2058" s="70" t="s">
        <v>751</v>
      </c>
      <c r="G2058" s="69">
        <v>1</v>
      </c>
      <c r="H2058" s="70" t="s">
        <v>751</v>
      </c>
      <c r="I2058" t="s">
        <v>751</v>
      </c>
      <c r="J2058" t="str">
        <f>IF($I2058="","",_xlfn.LET(_xlpm.x,VLOOKUP($I2058,'taxon-match_2026-08-31'!$A$2:$N$122,6,FALSE),IF(_xlpm.x=0,"",_xlpm.x)))</f>
        <v>(P. P. King, 1832)</v>
      </c>
      <c r="K2058" t="str">
        <f>IF($I2058="","",_xlfn.LET(_xlpm.x,VLOOKUP($I2058,'taxon-match_2026-08-31'!$A$2:$N$122,4,FALSE),IF(_xlpm.x=0,"",_xlpm.x)))</f>
        <v>urn:lsid:marinespecies.org:taxname:197217</v>
      </c>
      <c r="L2058" t="str">
        <f>IF($I2058="","",_xlfn.LET(_xlpm.x,VLOOKUP($I2058,'taxon-match_2026-08-31'!$A$2:$N$122,7,FALSE),IF(_xlpm.x=0,"",_xlpm.x)))</f>
        <v>Animalia</v>
      </c>
      <c r="M2058" t="str">
        <f>IF($I2058="","",_xlfn.LET(_xlpm.x,VLOOKUP($I2058,'taxon-match_2026-08-31'!$A$2:$N$122,8,FALSE),IF(_xlpm.x=0,"",_xlpm.x)))</f>
        <v>Mollusca</v>
      </c>
      <c r="N2058" t="str">
        <f>IF($I2058="","",_xlfn.LET(_xlpm.x,VLOOKUP($I2058,'taxon-match_2026-08-31'!$A$2:$N$122,9,FALSE),IF(_xlpm.x=0,"",_xlpm.x)))</f>
        <v>Bivalvia</v>
      </c>
      <c r="O2058" t="str">
        <f>IF($I2058="","",_xlfn.LET(_xlpm.x,VLOOKUP($I2058,'taxon-match_2026-08-31'!$A$2:$N$122,10,FALSE),IF(_xlpm.x=0,"",_xlpm.x)))</f>
        <v/>
      </c>
      <c r="P2058" t="str">
        <f>IF($I2058="","",_xlfn.LET(_xlpm.x,VLOOKUP($I2058,'taxon-match_2026-08-31'!$A$2:$N$122,11,FALSE),IF(_xlpm.x=0,"",_xlpm.x)))</f>
        <v>Laternulidae</v>
      </c>
      <c r="Q2058" t="str">
        <f>IF($I2058="","",_xlfn.LET(_xlpm.x,VLOOKUP($I2058,'taxon-match_2026-08-31'!$A$2:$N$122,12,FALSE),IF(_xlpm.x=0,"",_xlpm.x)))</f>
        <v>Laternula</v>
      </c>
      <c r="R2058" t="str">
        <f>IF($I2058="","",_xlfn.LET(_xlpm.x,VLOOKUP($I2058,'taxon-match_2026-08-31'!$A$2:$N$122,14,FALSE),IF(_xlpm.x=0,"",_xlpm.x)))</f>
        <v>elliptica</v>
      </c>
      <c r="S2058" s="2" t="s">
        <v>2609</v>
      </c>
      <c r="T2058" s="69" t="s">
        <v>62</v>
      </c>
      <c r="U2058" s="69" t="s">
        <v>60</v>
      </c>
      <c r="X2058" t="str">
        <f>IF(T2058="","",_xlfn.LET(_xlpm.x,VLOOKUP(T2058,'Drop-down_menus'!$F$2:$G$16,2,FALSE),IF(_xlpm.x=0,"",_xlpm.x)))</f>
        <v>https://orcid.org/0000-0003-3696-4445</v>
      </c>
      <c r="Y2058" t="str">
        <f>IF(U2058="","",_xlfn.LET(_xlpm.x,VLOOKUP(U2058,'Drop-down_menus'!$F$2:$G$16,2,FALSE),IF(_xlpm.x=0,"",_xlpm.x)))</f>
        <v>https://orcid.org/0000-0002-9708-1761</v>
      </c>
      <c r="Z2058" t="str">
        <f>IF(V2058="","",_xlfn.LET(_xlpm.x,VLOOKUP(V2058,'Drop-down_menus'!$F$2:$G$16,2,FALSE),IF(_xlpm.x=0,"",_xlpm.x)))</f>
        <v/>
      </c>
      <c r="AA2058" t="str">
        <f>IF(W2058="","",_xlfn.LET(_xlpm.x,VLOOKUP(W2058,'Drop-down_menus'!$F$2:$G$16,2,FALSE),IF(_xlpm.x=0,"",_xlpm.x)))</f>
        <v/>
      </c>
      <c r="AB2058" t="s">
        <v>866</v>
      </c>
      <c r="AE2058" t="s">
        <v>867</v>
      </c>
    </row>
    <row r="2059" spans="1:31" ht="15" x14ac:dyDescent="0.2">
      <c r="A2059" s="2" t="s">
        <v>117</v>
      </c>
      <c r="B2059">
        <v>714</v>
      </c>
      <c r="C2059">
        <v>1277</v>
      </c>
      <c r="D2059" s="69" t="s">
        <v>700</v>
      </c>
      <c r="F2059" s="70" t="s">
        <v>751</v>
      </c>
      <c r="G2059" s="69">
        <v>1</v>
      </c>
      <c r="H2059" s="70" t="s">
        <v>751</v>
      </c>
      <c r="I2059" t="s">
        <v>751</v>
      </c>
      <c r="J2059" t="str">
        <f>IF($I2059="","",_xlfn.LET(_xlpm.x,VLOOKUP($I2059,'taxon-match_2026-08-31'!$A$2:$N$122,6,FALSE),IF(_xlpm.x=0,"",_xlpm.x)))</f>
        <v>(P. P. King, 1832)</v>
      </c>
      <c r="K2059" t="str">
        <f>IF($I2059="","",_xlfn.LET(_xlpm.x,VLOOKUP($I2059,'taxon-match_2026-08-31'!$A$2:$N$122,4,FALSE),IF(_xlpm.x=0,"",_xlpm.x)))</f>
        <v>urn:lsid:marinespecies.org:taxname:197217</v>
      </c>
      <c r="L2059" t="str">
        <f>IF($I2059="","",_xlfn.LET(_xlpm.x,VLOOKUP($I2059,'taxon-match_2026-08-31'!$A$2:$N$122,7,FALSE),IF(_xlpm.x=0,"",_xlpm.x)))</f>
        <v>Animalia</v>
      </c>
      <c r="M2059" t="str">
        <f>IF($I2059="","",_xlfn.LET(_xlpm.x,VLOOKUP($I2059,'taxon-match_2026-08-31'!$A$2:$N$122,8,FALSE),IF(_xlpm.x=0,"",_xlpm.x)))</f>
        <v>Mollusca</v>
      </c>
      <c r="N2059" t="str">
        <f>IF($I2059="","",_xlfn.LET(_xlpm.x,VLOOKUP($I2059,'taxon-match_2026-08-31'!$A$2:$N$122,9,FALSE),IF(_xlpm.x=0,"",_xlpm.x)))</f>
        <v>Bivalvia</v>
      </c>
      <c r="O2059" t="str">
        <f>IF($I2059="","",_xlfn.LET(_xlpm.x,VLOOKUP($I2059,'taxon-match_2026-08-31'!$A$2:$N$122,10,FALSE),IF(_xlpm.x=0,"",_xlpm.x)))</f>
        <v/>
      </c>
      <c r="P2059" t="str">
        <f>IF($I2059="","",_xlfn.LET(_xlpm.x,VLOOKUP($I2059,'taxon-match_2026-08-31'!$A$2:$N$122,11,FALSE),IF(_xlpm.x=0,"",_xlpm.x)))</f>
        <v>Laternulidae</v>
      </c>
      <c r="Q2059" t="str">
        <f>IF($I2059="","",_xlfn.LET(_xlpm.x,VLOOKUP($I2059,'taxon-match_2026-08-31'!$A$2:$N$122,12,FALSE),IF(_xlpm.x=0,"",_xlpm.x)))</f>
        <v>Laternula</v>
      </c>
      <c r="R2059" t="str">
        <f>IF($I2059="","",_xlfn.LET(_xlpm.x,VLOOKUP($I2059,'taxon-match_2026-08-31'!$A$2:$N$122,14,FALSE),IF(_xlpm.x=0,"",_xlpm.x)))</f>
        <v>elliptica</v>
      </c>
      <c r="S2059" s="2" t="s">
        <v>2609</v>
      </c>
      <c r="T2059" s="69" t="s">
        <v>62</v>
      </c>
      <c r="U2059" s="69" t="s">
        <v>60</v>
      </c>
      <c r="X2059" t="str">
        <f>IF(T2059="","",_xlfn.LET(_xlpm.x,VLOOKUP(T2059,'Drop-down_menus'!$F$2:$G$16,2,FALSE),IF(_xlpm.x=0,"",_xlpm.x)))</f>
        <v>https://orcid.org/0000-0003-3696-4445</v>
      </c>
      <c r="Y2059" t="str">
        <f>IF(U2059="","",_xlfn.LET(_xlpm.x,VLOOKUP(U2059,'Drop-down_menus'!$F$2:$G$16,2,FALSE),IF(_xlpm.x=0,"",_xlpm.x)))</f>
        <v>https://orcid.org/0000-0002-9708-1761</v>
      </c>
      <c r="Z2059" t="str">
        <f>IF(V2059="","",_xlfn.LET(_xlpm.x,VLOOKUP(V2059,'Drop-down_menus'!$F$2:$G$16,2,FALSE),IF(_xlpm.x=0,"",_xlpm.x)))</f>
        <v/>
      </c>
      <c r="AA2059" t="str">
        <f>IF(W2059="","",_xlfn.LET(_xlpm.x,VLOOKUP(W2059,'Drop-down_menus'!$F$2:$G$16,2,FALSE),IF(_xlpm.x=0,"",_xlpm.x)))</f>
        <v/>
      </c>
      <c r="AB2059" t="s">
        <v>866</v>
      </c>
      <c r="AE2059" t="s">
        <v>867</v>
      </c>
    </row>
    <row r="2060" spans="1:31" ht="15" x14ac:dyDescent="0.2">
      <c r="A2060" s="2" t="s">
        <v>117</v>
      </c>
      <c r="B2060">
        <v>715</v>
      </c>
      <c r="C2060">
        <v>1278</v>
      </c>
      <c r="D2060" s="69" t="s">
        <v>700</v>
      </c>
      <c r="F2060" s="70" t="s">
        <v>751</v>
      </c>
      <c r="G2060" s="69">
        <v>1</v>
      </c>
      <c r="H2060" s="70" t="s">
        <v>751</v>
      </c>
      <c r="I2060" t="s">
        <v>751</v>
      </c>
      <c r="J2060" t="str">
        <f>IF($I2060="","",_xlfn.LET(_xlpm.x,VLOOKUP($I2060,'taxon-match_2026-08-31'!$A$2:$N$122,6,FALSE),IF(_xlpm.x=0,"",_xlpm.x)))</f>
        <v>(P. P. King, 1832)</v>
      </c>
      <c r="K2060" t="str">
        <f>IF($I2060="","",_xlfn.LET(_xlpm.x,VLOOKUP($I2060,'taxon-match_2026-08-31'!$A$2:$N$122,4,FALSE),IF(_xlpm.x=0,"",_xlpm.x)))</f>
        <v>urn:lsid:marinespecies.org:taxname:197217</v>
      </c>
      <c r="L2060" t="str">
        <f>IF($I2060="","",_xlfn.LET(_xlpm.x,VLOOKUP($I2060,'taxon-match_2026-08-31'!$A$2:$N$122,7,FALSE),IF(_xlpm.x=0,"",_xlpm.x)))</f>
        <v>Animalia</v>
      </c>
      <c r="M2060" t="str">
        <f>IF($I2060="","",_xlfn.LET(_xlpm.x,VLOOKUP($I2060,'taxon-match_2026-08-31'!$A$2:$N$122,8,FALSE),IF(_xlpm.x=0,"",_xlpm.x)))</f>
        <v>Mollusca</v>
      </c>
      <c r="N2060" t="str">
        <f>IF($I2060="","",_xlfn.LET(_xlpm.x,VLOOKUP($I2060,'taxon-match_2026-08-31'!$A$2:$N$122,9,FALSE),IF(_xlpm.x=0,"",_xlpm.x)))</f>
        <v>Bivalvia</v>
      </c>
      <c r="O2060" t="str">
        <f>IF($I2060="","",_xlfn.LET(_xlpm.x,VLOOKUP($I2060,'taxon-match_2026-08-31'!$A$2:$N$122,10,FALSE),IF(_xlpm.x=0,"",_xlpm.x)))</f>
        <v/>
      </c>
      <c r="P2060" t="str">
        <f>IF($I2060="","",_xlfn.LET(_xlpm.x,VLOOKUP($I2060,'taxon-match_2026-08-31'!$A$2:$N$122,11,FALSE),IF(_xlpm.x=0,"",_xlpm.x)))</f>
        <v>Laternulidae</v>
      </c>
      <c r="Q2060" t="str">
        <f>IF($I2060="","",_xlfn.LET(_xlpm.x,VLOOKUP($I2060,'taxon-match_2026-08-31'!$A$2:$N$122,12,FALSE),IF(_xlpm.x=0,"",_xlpm.x)))</f>
        <v>Laternula</v>
      </c>
      <c r="R2060" t="str">
        <f>IF($I2060="","",_xlfn.LET(_xlpm.x,VLOOKUP($I2060,'taxon-match_2026-08-31'!$A$2:$N$122,14,FALSE),IF(_xlpm.x=0,"",_xlpm.x)))</f>
        <v>elliptica</v>
      </c>
      <c r="S2060" s="2" t="s">
        <v>2609</v>
      </c>
      <c r="T2060" s="69" t="s">
        <v>62</v>
      </c>
      <c r="U2060" s="69" t="s">
        <v>60</v>
      </c>
      <c r="X2060" t="str">
        <f>IF(T2060="","",_xlfn.LET(_xlpm.x,VLOOKUP(T2060,'Drop-down_menus'!$F$2:$G$16,2,FALSE),IF(_xlpm.x=0,"",_xlpm.x)))</f>
        <v>https://orcid.org/0000-0003-3696-4445</v>
      </c>
      <c r="Y2060" t="str">
        <f>IF(U2060="","",_xlfn.LET(_xlpm.x,VLOOKUP(U2060,'Drop-down_menus'!$F$2:$G$16,2,FALSE),IF(_xlpm.x=0,"",_xlpm.x)))</f>
        <v>https://orcid.org/0000-0002-9708-1761</v>
      </c>
      <c r="Z2060" t="str">
        <f>IF(V2060="","",_xlfn.LET(_xlpm.x,VLOOKUP(V2060,'Drop-down_menus'!$F$2:$G$16,2,FALSE),IF(_xlpm.x=0,"",_xlpm.x)))</f>
        <v/>
      </c>
      <c r="AA2060" t="str">
        <f>IF(W2060="","",_xlfn.LET(_xlpm.x,VLOOKUP(W2060,'Drop-down_menus'!$F$2:$G$16,2,FALSE),IF(_xlpm.x=0,"",_xlpm.x)))</f>
        <v/>
      </c>
      <c r="AB2060" t="s">
        <v>866</v>
      </c>
      <c r="AE2060" t="s">
        <v>867</v>
      </c>
    </row>
    <row r="2061" spans="1:31" ht="15" x14ac:dyDescent="0.2">
      <c r="A2061" s="2" t="s">
        <v>117</v>
      </c>
      <c r="B2061">
        <v>716</v>
      </c>
      <c r="C2061">
        <v>1279</v>
      </c>
      <c r="D2061" s="69" t="s">
        <v>700</v>
      </c>
      <c r="F2061" s="70" t="s">
        <v>751</v>
      </c>
      <c r="G2061" s="69">
        <v>1</v>
      </c>
      <c r="H2061" s="70" t="s">
        <v>751</v>
      </c>
      <c r="I2061" t="s">
        <v>751</v>
      </c>
      <c r="J2061" t="str">
        <f>IF($I2061="","",_xlfn.LET(_xlpm.x,VLOOKUP($I2061,'taxon-match_2026-08-31'!$A$2:$N$122,6,FALSE),IF(_xlpm.x=0,"",_xlpm.x)))</f>
        <v>(P. P. King, 1832)</v>
      </c>
      <c r="K2061" t="str">
        <f>IF($I2061="","",_xlfn.LET(_xlpm.x,VLOOKUP($I2061,'taxon-match_2026-08-31'!$A$2:$N$122,4,FALSE),IF(_xlpm.x=0,"",_xlpm.x)))</f>
        <v>urn:lsid:marinespecies.org:taxname:197217</v>
      </c>
      <c r="L2061" t="str">
        <f>IF($I2061="","",_xlfn.LET(_xlpm.x,VLOOKUP($I2061,'taxon-match_2026-08-31'!$A$2:$N$122,7,FALSE),IF(_xlpm.x=0,"",_xlpm.x)))</f>
        <v>Animalia</v>
      </c>
      <c r="M2061" t="str">
        <f>IF($I2061="","",_xlfn.LET(_xlpm.x,VLOOKUP($I2061,'taxon-match_2026-08-31'!$A$2:$N$122,8,FALSE),IF(_xlpm.x=0,"",_xlpm.x)))</f>
        <v>Mollusca</v>
      </c>
      <c r="N2061" t="str">
        <f>IF($I2061="","",_xlfn.LET(_xlpm.x,VLOOKUP($I2061,'taxon-match_2026-08-31'!$A$2:$N$122,9,FALSE),IF(_xlpm.x=0,"",_xlpm.x)))</f>
        <v>Bivalvia</v>
      </c>
      <c r="O2061" t="str">
        <f>IF($I2061="","",_xlfn.LET(_xlpm.x,VLOOKUP($I2061,'taxon-match_2026-08-31'!$A$2:$N$122,10,FALSE),IF(_xlpm.x=0,"",_xlpm.x)))</f>
        <v/>
      </c>
      <c r="P2061" t="str">
        <f>IF($I2061="","",_xlfn.LET(_xlpm.x,VLOOKUP($I2061,'taxon-match_2026-08-31'!$A$2:$N$122,11,FALSE),IF(_xlpm.x=0,"",_xlpm.x)))</f>
        <v>Laternulidae</v>
      </c>
      <c r="Q2061" t="str">
        <f>IF($I2061="","",_xlfn.LET(_xlpm.x,VLOOKUP($I2061,'taxon-match_2026-08-31'!$A$2:$N$122,12,FALSE),IF(_xlpm.x=0,"",_xlpm.x)))</f>
        <v>Laternula</v>
      </c>
      <c r="R2061" t="str">
        <f>IF($I2061="","",_xlfn.LET(_xlpm.x,VLOOKUP($I2061,'taxon-match_2026-08-31'!$A$2:$N$122,14,FALSE),IF(_xlpm.x=0,"",_xlpm.x)))</f>
        <v>elliptica</v>
      </c>
      <c r="S2061" s="2" t="s">
        <v>2609</v>
      </c>
      <c r="T2061" s="69" t="s">
        <v>62</v>
      </c>
      <c r="U2061" s="69" t="s">
        <v>60</v>
      </c>
      <c r="X2061" t="str">
        <f>IF(T2061="","",_xlfn.LET(_xlpm.x,VLOOKUP(T2061,'Drop-down_menus'!$F$2:$G$16,2,FALSE),IF(_xlpm.x=0,"",_xlpm.x)))</f>
        <v>https://orcid.org/0000-0003-3696-4445</v>
      </c>
      <c r="Y2061" t="str">
        <f>IF(U2061="","",_xlfn.LET(_xlpm.x,VLOOKUP(U2061,'Drop-down_menus'!$F$2:$G$16,2,FALSE),IF(_xlpm.x=0,"",_xlpm.x)))</f>
        <v>https://orcid.org/0000-0002-9708-1761</v>
      </c>
      <c r="Z2061" t="str">
        <f>IF(V2061="","",_xlfn.LET(_xlpm.x,VLOOKUP(V2061,'Drop-down_menus'!$F$2:$G$16,2,FALSE),IF(_xlpm.x=0,"",_xlpm.x)))</f>
        <v/>
      </c>
      <c r="AA2061" t="str">
        <f>IF(W2061="","",_xlfn.LET(_xlpm.x,VLOOKUP(W2061,'Drop-down_menus'!$F$2:$G$16,2,FALSE),IF(_xlpm.x=0,"",_xlpm.x)))</f>
        <v/>
      </c>
      <c r="AB2061" t="s">
        <v>866</v>
      </c>
      <c r="AE2061" t="s">
        <v>867</v>
      </c>
    </row>
    <row r="2062" spans="1:31" ht="15" x14ac:dyDescent="0.2">
      <c r="A2062" s="2" t="s">
        <v>257</v>
      </c>
      <c r="B2062">
        <v>1899</v>
      </c>
      <c r="C2062">
        <v>1306</v>
      </c>
      <c r="D2062" s="69" t="s">
        <v>700</v>
      </c>
      <c r="F2062" s="70" t="s">
        <v>751</v>
      </c>
      <c r="G2062" s="70">
        <v>1</v>
      </c>
      <c r="H2062" s="70" t="s">
        <v>751</v>
      </c>
      <c r="I2062" t="s">
        <v>751</v>
      </c>
      <c r="J2062" t="str">
        <f>IF($I2062="","",_xlfn.LET(_xlpm.x,VLOOKUP($I2062,'taxon-match_2026-08-31'!$A$2:$N$122,6,FALSE),IF(_xlpm.x=0,"",_xlpm.x)))</f>
        <v>(P. P. King, 1832)</v>
      </c>
      <c r="K2062" t="str">
        <f>IF($I2062="","",_xlfn.LET(_xlpm.x,VLOOKUP($I2062,'taxon-match_2026-08-31'!$A$2:$N$122,4,FALSE),IF(_xlpm.x=0,"",_xlpm.x)))</f>
        <v>urn:lsid:marinespecies.org:taxname:197217</v>
      </c>
      <c r="L2062" t="str">
        <f>IF($I2062="","",_xlfn.LET(_xlpm.x,VLOOKUP($I2062,'taxon-match_2026-08-31'!$A$2:$N$122,7,FALSE),IF(_xlpm.x=0,"",_xlpm.x)))</f>
        <v>Animalia</v>
      </c>
      <c r="M2062" t="str">
        <f>IF($I2062="","",_xlfn.LET(_xlpm.x,VLOOKUP($I2062,'taxon-match_2026-08-31'!$A$2:$N$122,8,FALSE),IF(_xlpm.x=0,"",_xlpm.x)))</f>
        <v>Mollusca</v>
      </c>
      <c r="N2062" t="str">
        <f>IF($I2062="","",_xlfn.LET(_xlpm.x,VLOOKUP($I2062,'taxon-match_2026-08-31'!$A$2:$N$122,9,FALSE),IF(_xlpm.x=0,"",_xlpm.x)))</f>
        <v>Bivalvia</v>
      </c>
      <c r="O2062" t="str">
        <f>IF($I2062="","",_xlfn.LET(_xlpm.x,VLOOKUP($I2062,'taxon-match_2026-08-31'!$A$2:$N$122,10,FALSE),IF(_xlpm.x=0,"",_xlpm.x)))</f>
        <v/>
      </c>
      <c r="P2062" t="str">
        <f>IF($I2062="","",_xlfn.LET(_xlpm.x,VLOOKUP($I2062,'taxon-match_2026-08-31'!$A$2:$N$122,11,FALSE),IF(_xlpm.x=0,"",_xlpm.x)))</f>
        <v>Laternulidae</v>
      </c>
      <c r="Q2062" t="str">
        <f>IF($I2062="","",_xlfn.LET(_xlpm.x,VLOOKUP($I2062,'taxon-match_2026-08-31'!$A$2:$N$122,12,FALSE),IF(_xlpm.x=0,"",_xlpm.x)))</f>
        <v>Laternula</v>
      </c>
      <c r="R2062" t="str">
        <f>IF($I2062="","",_xlfn.LET(_xlpm.x,VLOOKUP($I2062,'taxon-match_2026-08-31'!$A$2:$N$122,14,FALSE),IF(_xlpm.x=0,"",_xlpm.x)))</f>
        <v>elliptica</v>
      </c>
      <c r="S2062" s="2" t="s">
        <v>2609</v>
      </c>
      <c r="T2062" s="69" t="s">
        <v>62</v>
      </c>
      <c r="U2062" s="69" t="s">
        <v>60</v>
      </c>
      <c r="X2062" t="str">
        <f>IF(T2062="","",_xlfn.LET(_xlpm.x,VLOOKUP(T2062,'Drop-down_menus'!$F$2:$G$16,2,FALSE),IF(_xlpm.x=0,"",_xlpm.x)))</f>
        <v>https://orcid.org/0000-0003-3696-4445</v>
      </c>
      <c r="Y2062" t="str">
        <f>IF(U2062="","",_xlfn.LET(_xlpm.x,VLOOKUP(U2062,'Drop-down_menus'!$F$2:$G$16,2,FALSE),IF(_xlpm.x=0,"",_xlpm.x)))</f>
        <v>https://orcid.org/0000-0002-9708-1761</v>
      </c>
      <c r="Z2062" t="str">
        <f>IF(V2062="","",_xlfn.LET(_xlpm.x,VLOOKUP(V2062,'Drop-down_menus'!$F$2:$G$16,2,FALSE),IF(_xlpm.x=0,"",_xlpm.x)))</f>
        <v/>
      </c>
      <c r="AA2062" t="str">
        <f>IF(W2062="","",_xlfn.LET(_xlpm.x,VLOOKUP(W2062,'Drop-down_menus'!$F$2:$G$16,2,FALSE),IF(_xlpm.x=0,"",_xlpm.x)))</f>
        <v/>
      </c>
      <c r="AB2062" t="s">
        <v>866</v>
      </c>
      <c r="AE2062" t="s">
        <v>867</v>
      </c>
    </row>
    <row r="2063" spans="1:31" ht="15" x14ac:dyDescent="0.2">
      <c r="A2063" s="2" t="s">
        <v>257</v>
      </c>
      <c r="B2063">
        <v>1900</v>
      </c>
      <c r="C2063">
        <v>1261</v>
      </c>
      <c r="D2063" s="69" t="s">
        <v>700</v>
      </c>
      <c r="F2063" s="70" t="s">
        <v>751</v>
      </c>
      <c r="G2063" s="70">
        <v>1</v>
      </c>
      <c r="H2063" s="70" t="s">
        <v>751</v>
      </c>
      <c r="I2063" t="s">
        <v>751</v>
      </c>
      <c r="J2063" t="str">
        <f>IF($I2063="","",_xlfn.LET(_xlpm.x,VLOOKUP($I2063,'taxon-match_2026-08-31'!$A$2:$N$122,6,FALSE),IF(_xlpm.x=0,"",_xlpm.x)))</f>
        <v>(P. P. King, 1832)</v>
      </c>
      <c r="K2063" t="str">
        <f>IF($I2063="","",_xlfn.LET(_xlpm.x,VLOOKUP($I2063,'taxon-match_2026-08-31'!$A$2:$N$122,4,FALSE),IF(_xlpm.x=0,"",_xlpm.x)))</f>
        <v>urn:lsid:marinespecies.org:taxname:197217</v>
      </c>
      <c r="L2063" t="str">
        <f>IF($I2063="","",_xlfn.LET(_xlpm.x,VLOOKUP($I2063,'taxon-match_2026-08-31'!$A$2:$N$122,7,FALSE),IF(_xlpm.x=0,"",_xlpm.x)))</f>
        <v>Animalia</v>
      </c>
      <c r="M2063" t="str">
        <f>IF($I2063="","",_xlfn.LET(_xlpm.x,VLOOKUP($I2063,'taxon-match_2026-08-31'!$A$2:$N$122,8,FALSE),IF(_xlpm.x=0,"",_xlpm.x)))</f>
        <v>Mollusca</v>
      </c>
      <c r="N2063" t="str">
        <f>IF($I2063="","",_xlfn.LET(_xlpm.x,VLOOKUP($I2063,'taxon-match_2026-08-31'!$A$2:$N$122,9,FALSE),IF(_xlpm.x=0,"",_xlpm.x)))</f>
        <v>Bivalvia</v>
      </c>
      <c r="O2063" t="str">
        <f>IF($I2063="","",_xlfn.LET(_xlpm.x,VLOOKUP($I2063,'taxon-match_2026-08-31'!$A$2:$N$122,10,FALSE),IF(_xlpm.x=0,"",_xlpm.x)))</f>
        <v/>
      </c>
      <c r="P2063" t="str">
        <f>IF($I2063="","",_xlfn.LET(_xlpm.x,VLOOKUP($I2063,'taxon-match_2026-08-31'!$A$2:$N$122,11,FALSE),IF(_xlpm.x=0,"",_xlpm.x)))</f>
        <v>Laternulidae</v>
      </c>
      <c r="Q2063" t="str">
        <f>IF($I2063="","",_xlfn.LET(_xlpm.x,VLOOKUP($I2063,'taxon-match_2026-08-31'!$A$2:$N$122,12,FALSE),IF(_xlpm.x=0,"",_xlpm.x)))</f>
        <v>Laternula</v>
      </c>
      <c r="R2063" t="str">
        <f>IF($I2063="","",_xlfn.LET(_xlpm.x,VLOOKUP($I2063,'taxon-match_2026-08-31'!$A$2:$N$122,14,FALSE),IF(_xlpm.x=0,"",_xlpm.x)))</f>
        <v>elliptica</v>
      </c>
      <c r="S2063" s="2" t="s">
        <v>2609</v>
      </c>
      <c r="T2063" s="69" t="s">
        <v>62</v>
      </c>
      <c r="U2063" s="69" t="s">
        <v>60</v>
      </c>
      <c r="X2063" t="str">
        <f>IF(T2063="","",_xlfn.LET(_xlpm.x,VLOOKUP(T2063,'Drop-down_menus'!$F$2:$G$16,2,FALSE),IF(_xlpm.x=0,"",_xlpm.x)))</f>
        <v>https://orcid.org/0000-0003-3696-4445</v>
      </c>
      <c r="Y2063" t="str">
        <f>IF(U2063="","",_xlfn.LET(_xlpm.x,VLOOKUP(U2063,'Drop-down_menus'!$F$2:$G$16,2,FALSE),IF(_xlpm.x=0,"",_xlpm.x)))</f>
        <v>https://orcid.org/0000-0002-9708-1761</v>
      </c>
      <c r="Z2063" t="str">
        <f>IF(V2063="","",_xlfn.LET(_xlpm.x,VLOOKUP(V2063,'Drop-down_menus'!$F$2:$G$16,2,FALSE),IF(_xlpm.x=0,"",_xlpm.x)))</f>
        <v/>
      </c>
      <c r="AA2063" t="str">
        <f>IF(W2063="","",_xlfn.LET(_xlpm.x,VLOOKUP(W2063,'Drop-down_menus'!$F$2:$G$16,2,FALSE),IF(_xlpm.x=0,"",_xlpm.x)))</f>
        <v/>
      </c>
      <c r="AB2063" t="s">
        <v>866</v>
      </c>
      <c r="AE2063" t="s">
        <v>867</v>
      </c>
    </row>
    <row r="2064" spans="1:31" ht="15" x14ac:dyDescent="0.2">
      <c r="A2064" s="2" t="s">
        <v>257</v>
      </c>
      <c r="B2064">
        <v>1901</v>
      </c>
      <c r="C2064">
        <v>1262</v>
      </c>
      <c r="D2064" s="69" t="s">
        <v>700</v>
      </c>
      <c r="F2064" s="70" t="s">
        <v>751</v>
      </c>
      <c r="G2064" s="70">
        <v>1</v>
      </c>
      <c r="H2064" s="70" t="s">
        <v>751</v>
      </c>
      <c r="I2064" t="s">
        <v>751</v>
      </c>
      <c r="J2064" t="str">
        <f>IF($I2064="","",_xlfn.LET(_xlpm.x,VLOOKUP($I2064,'taxon-match_2026-08-31'!$A$2:$N$122,6,FALSE),IF(_xlpm.x=0,"",_xlpm.x)))</f>
        <v>(P. P. King, 1832)</v>
      </c>
      <c r="K2064" t="str">
        <f>IF($I2064="","",_xlfn.LET(_xlpm.x,VLOOKUP($I2064,'taxon-match_2026-08-31'!$A$2:$N$122,4,FALSE),IF(_xlpm.x=0,"",_xlpm.x)))</f>
        <v>urn:lsid:marinespecies.org:taxname:197217</v>
      </c>
      <c r="L2064" t="str">
        <f>IF($I2064="","",_xlfn.LET(_xlpm.x,VLOOKUP($I2064,'taxon-match_2026-08-31'!$A$2:$N$122,7,FALSE),IF(_xlpm.x=0,"",_xlpm.x)))</f>
        <v>Animalia</v>
      </c>
      <c r="M2064" t="str">
        <f>IF($I2064="","",_xlfn.LET(_xlpm.x,VLOOKUP($I2064,'taxon-match_2026-08-31'!$A$2:$N$122,8,FALSE),IF(_xlpm.x=0,"",_xlpm.x)))</f>
        <v>Mollusca</v>
      </c>
      <c r="N2064" t="str">
        <f>IF($I2064="","",_xlfn.LET(_xlpm.x,VLOOKUP($I2064,'taxon-match_2026-08-31'!$A$2:$N$122,9,FALSE),IF(_xlpm.x=0,"",_xlpm.x)))</f>
        <v>Bivalvia</v>
      </c>
      <c r="O2064" t="str">
        <f>IF($I2064="","",_xlfn.LET(_xlpm.x,VLOOKUP($I2064,'taxon-match_2026-08-31'!$A$2:$N$122,10,FALSE),IF(_xlpm.x=0,"",_xlpm.x)))</f>
        <v/>
      </c>
      <c r="P2064" t="str">
        <f>IF($I2064="","",_xlfn.LET(_xlpm.x,VLOOKUP($I2064,'taxon-match_2026-08-31'!$A$2:$N$122,11,FALSE),IF(_xlpm.x=0,"",_xlpm.x)))</f>
        <v>Laternulidae</v>
      </c>
      <c r="Q2064" t="str">
        <f>IF($I2064="","",_xlfn.LET(_xlpm.x,VLOOKUP($I2064,'taxon-match_2026-08-31'!$A$2:$N$122,12,FALSE),IF(_xlpm.x=0,"",_xlpm.x)))</f>
        <v>Laternula</v>
      </c>
      <c r="R2064" t="str">
        <f>IF($I2064="","",_xlfn.LET(_xlpm.x,VLOOKUP($I2064,'taxon-match_2026-08-31'!$A$2:$N$122,14,FALSE),IF(_xlpm.x=0,"",_xlpm.x)))</f>
        <v>elliptica</v>
      </c>
      <c r="S2064" s="2" t="s">
        <v>2609</v>
      </c>
      <c r="T2064" s="69" t="s">
        <v>62</v>
      </c>
      <c r="U2064" s="69" t="s">
        <v>60</v>
      </c>
      <c r="X2064" t="str">
        <f>IF(T2064="","",_xlfn.LET(_xlpm.x,VLOOKUP(T2064,'Drop-down_menus'!$F$2:$G$16,2,FALSE),IF(_xlpm.x=0,"",_xlpm.x)))</f>
        <v>https://orcid.org/0000-0003-3696-4445</v>
      </c>
      <c r="Y2064" t="str">
        <f>IF(U2064="","",_xlfn.LET(_xlpm.x,VLOOKUP(U2064,'Drop-down_menus'!$F$2:$G$16,2,FALSE),IF(_xlpm.x=0,"",_xlpm.x)))</f>
        <v>https://orcid.org/0000-0002-9708-1761</v>
      </c>
      <c r="Z2064" t="str">
        <f>IF(V2064="","",_xlfn.LET(_xlpm.x,VLOOKUP(V2064,'Drop-down_menus'!$F$2:$G$16,2,FALSE),IF(_xlpm.x=0,"",_xlpm.x)))</f>
        <v/>
      </c>
      <c r="AA2064" t="str">
        <f>IF(W2064="","",_xlfn.LET(_xlpm.x,VLOOKUP(W2064,'Drop-down_menus'!$F$2:$G$16,2,FALSE),IF(_xlpm.x=0,"",_xlpm.x)))</f>
        <v/>
      </c>
      <c r="AB2064" t="s">
        <v>866</v>
      </c>
      <c r="AE2064" t="s">
        <v>867</v>
      </c>
    </row>
    <row r="2065" spans="1:31" ht="15" x14ac:dyDescent="0.2">
      <c r="A2065" s="2" t="s">
        <v>257</v>
      </c>
      <c r="B2065">
        <v>1902</v>
      </c>
      <c r="C2065">
        <v>1263</v>
      </c>
      <c r="D2065" s="69" t="s">
        <v>700</v>
      </c>
      <c r="F2065" s="70" t="s">
        <v>751</v>
      </c>
      <c r="G2065" s="70">
        <v>1</v>
      </c>
      <c r="H2065" s="70" t="s">
        <v>751</v>
      </c>
      <c r="I2065" t="s">
        <v>751</v>
      </c>
      <c r="J2065" t="str">
        <f>IF($I2065="","",_xlfn.LET(_xlpm.x,VLOOKUP($I2065,'taxon-match_2026-08-31'!$A$2:$N$122,6,FALSE),IF(_xlpm.x=0,"",_xlpm.x)))</f>
        <v>(P. P. King, 1832)</v>
      </c>
      <c r="K2065" t="str">
        <f>IF($I2065="","",_xlfn.LET(_xlpm.x,VLOOKUP($I2065,'taxon-match_2026-08-31'!$A$2:$N$122,4,FALSE),IF(_xlpm.x=0,"",_xlpm.x)))</f>
        <v>urn:lsid:marinespecies.org:taxname:197217</v>
      </c>
      <c r="L2065" t="str">
        <f>IF($I2065="","",_xlfn.LET(_xlpm.x,VLOOKUP($I2065,'taxon-match_2026-08-31'!$A$2:$N$122,7,FALSE),IF(_xlpm.x=0,"",_xlpm.x)))</f>
        <v>Animalia</v>
      </c>
      <c r="M2065" t="str">
        <f>IF($I2065="","",_xlfn.LET(_xlpm.x,VLOOKUP($I2065,'taxon-match_2026-08-31'!$A$2:$N$122,8,FALSE),IF(_xlpm.x=0,"",_xlpm.x)))</f>
        <v>Mollusca</v>
      </c>
      <c r="N2065" t="str">
        <f>IF($I2065="","",_xlfn.LET(_xlpm.x,VLOOKUP($I2065,'taxon-match_2026-08-31'!$A$2:$N$122,9,FALSE),IF(_xlpm.x=0,"",_xlpm.x)))</f>
        <v>Bivalvia</v>
      </c>
      <c r="O2065" t="str">
        <f>IF($I2065="","",_xlfn.LET(_xlpm.x,VLOOKUP($I2065,'taxon-match_2026-08-31'!$A$2:$N$122,10,FALSE),IF(_xlpm.x=0,"",_xlpm.x)))</f>
        <v/>
      </c>
      <c r="P2065" t="str">
        <f>IF($I2065="","",_xlfn.LET(_xlpm.x,VLOOKUP($I2065,'taxon-match_2026-08-31'!$A$2:$N$122,11,FALSE),IF(_xlpm.x=0,"",_xlpm.x)))</f>
        <v>Laternulidae</v>
      </c>
      <c r="Q2065" t="str">
        <f>IF($I2065="","",_xlfn.LET(_xlpm.x,VLOOKUP($I2065,'taxon-match_2026-08-31'!$A$2:$N$122,12,FALSE),IF(_xlpm.x=0,"",_xlpm.x)))</f>
        <v>Laternula</v>
      </c>
      <c r="R2065" t="str">
        <f>IF($I2065="","",_xlfn.LET(_xlpm.x,VLOOKUP($I2065,'taxon-match_2026-08-31'!$A$2:$N$122,14,FALSE),IF(_xlpm.x=0,"",_xlpm.x)))</f>
        <v>elliptica</v>
      </c>
      <c r="S2065" s="2" t="s">
        <v>2609</v>
      </c>
      <c r="T2065" s="69" t="s">
        <v>62</v>
      </c>
      <c r="U2065" s="69" t="s">
        <v>60</v>
      </c>
      <c r="X2065" t="str">
        <f>IF(T2065="","",_xlfn.LET(_xlpm.x,VLOOKUP(T2065,'Drop-down_menus'!$F$2:$G$16,2,FALSE),IF(_xlpm.x=0,"",_xlpm.x)))</f>
        <v>https://orcid.org/0000-0003-3696-4445</v>
      </c>
      <c r="Y2065" t="str">
        <f>IF(U2065="","",_xlfn.LET(_xlpm.x,VLOOKUP(U2065,'Drop-down_menus'!$F$2:$G$16,2,FALSE),IF(_xlpm.x=0,"",_xlpm.x)))</f>
        <v>https://orcid.org/0000-0002-9708-1761</v>
      </c>
      <c r="Z2065" t="str">
        <f>IF(V2065="","",_xlfn.LET(_xlpm.x,VLOOKUP(V2065,'Drop-down_menus'!$F$2:$G$16,2,FALSE),IF(_xlpm.x=0,"",_xlpm.x)))</f>
        <v/>
      </c>
      <c r="AA2065" t="str">
        <f>IF(W2065="","",_xlfn.LET(_xlpm.x,VLOOKUP(W2065,'Drop-down_menus'!$F$2:$G$16,2,FALSE),IF(_xlpm.x=0,"",_xlpm.x)))</f>
        <v/>
      </c>
      <c r="AB2065" t="s">
        <v>866</v>
      </c>
      <c r="AE2065" t="s">
        <v>867</v>
      </c>
    </row>
    <row r="2066" spans="1:31" ht="15" x14ac:dyDescent="0.2">
      <c r="A2066" s="2" t="s">
        <v>257</v>
      </c>
      <c r="B2066">
        <v>1903</v>
      </c>
      <c r="C2066">
        <v>1315</v>
      </c>
      <c r="D2066" s="69" t="s">
        <v>700</v>
      </c>
      <c r="F2066" s="70" t="s">
        <v>751</v>
      </c>
      <c r="G2066" s="70">
        <v>1</v>
      </c>
      <c r="H2066" s="70" t="s">
        <v>751</v>
      </c>
      <c r="I2066" t="s">
        <v>751</v>
      </c>
      <c r="J2066" t="str">
        <f>IF($I2066="","",_xlfn.LET(_xlpm.x,VLOOKUP($I2066,'taxon-match_2026-08-31'!$A$2:$N$122,6,FALSE),IF(_xlpm.x=0,"",_xlpm.x)))</f>
        <v>(P. P. King, 1832)</v>
      </c>
      <c r="K2066" t="str">
        <f>IF($I2066="","",_xlfn.LET(_xlpm.x,VLOOKUP($I2066,'taxon-match_2026-08-31'!$A$2:$N$122,4,FALSE),IF(_xlpm.x=0,"",_xlpm.x)))</f>
        <v>urn:lsid:marinespecies.org:taxname:197217</v>
      </c>
      <c r="L2066" t="str">
        <f>IF($I2066="","",_xlfn.LET(_xlpm.x,VLOOKUP($I2066,'taxon-match_2026-08-31'!$A$2:$N$122,7,FALSE),IF(_xlpm.x=0,"",_xlpm.x)))</f>
        <v>Animalia</v>
      </c>
      <c r="M2066" t="str">
        <f>IF($I2066="","",_xlfn.LET(_xlpm.x,VLOOKUP($I2066,'taxon-match_2026-08-31'!$A$2:$N$122,8,FALSE),IF(_xlpm.x=0,"",_xlpm.x)))</f>
        <v>Mollusca</v>
      </c>
      <c r="N2066" t="str">
        <f>IF($I2066="","",_xlfn.LET(_xlpm.x,VLOOKUP($I2066,'taxon-match_2026-08-31'!$A$2:$N$122,9,FALSE),IF(_xlpm.x=0,"",_xlpm.x)))</f>
        <v>Bivalvia</v>
      </c>
      <c r="O2066" t="str">
        <f>IF($I2066="","",_xlfn.LET(_xlpm.x,VLOOKUP($I2066,'taxon-match_2026-08-31'!$A$2:$N$122,10,FALSE),IF(_xlpm.x=0,"",_xlpm.x)))</f>
        <v/>
      </c>
      <c r="P2066" t="str">
        <f>IF($I2066="","",_xlfn.LET(_xlpm.x,VLOOKUP($I2066,'taxon-match_2026-08-31'!$A$2:$N$122,11,FALSE),IF(_xlpm.x=0,"",_xlpm.x)))</f>
        <v>Laternulidae</v>
      </c>
      <c r="Q2066" t="str">
        <f>IF($I2066="","",_xlfn.LET(_xlpm.x,VLOOKUP($I2066,'taxon-match_2026-08-31'!$A$2:$N$122,12,FALSE),IF(_xlpm.x=0,"",_xlpm.x)))</f>
        <v>Laternula</v>
      </c>
      <c r="R2066" t="str">
        <f>IF($I2066="","",_xlfn.LET(_xlpm.x,VLOOKUP($I2066,'taxon-match_2026-08-31'!$A$2:$N$122,14,FALSE),IF(_xlpm.x=0,"",_xlpm.x)))</f>
        <v>elliptica</v>
      </c>
      <c r="S2066" s="2" t="s">
        <v>2609</v>
      </c>
      <c r="T2066" s="69" t="s">
        <v>62</v>
      </c>
      <c r="U2066" s="69" t="s">
        <v>60</v>
      </c>
      <c r="X2066" t="str">
        <f>IF(T2066="","",_xlfn.LET(_xlpm.x,VLOOKUP(T2066,'Drop-down_menus'!$F$2:$G$16,2,FALSE),IF(_xlpm.x=0,"",_xlpm.x)))</f>
        <v>https://orcid.org/0000-0003-3696-4445</v>
      </c>
      <c r="Y2066" t="str">
        <f>IF(U2066="","",_xlfn.LET(_xlpm.x,VLOOKUP(U2066,'Drop-down_menus'!$F$2:$G$16,2,FALSE),IF(_xlpm.x=0,"",_xlpm.x)))</f>
        <v>https://orcid.org/0000-0002-9708-1761</v>
      </c>
      <c r="Z2066" t="str">
        <f>IF(V2066="","",_xlfn.LET(_xlpm.x,VLOOKUP(V2066,'Drop-down_menus'!$F$2:$G$16,2,FALSE),IF(_xlpm.x=0,"",_xlpm.x)))</f>
        <v/>
      </c>
      <c r="AA2066" t="str">
        <f>IF(W2066="","",_xlfn.LET(_xlpm.x,VLOOKUP(W2066,'Drop-down_menus'!$F$2:$G$16,2,FALSE),IF(_xlpm.x=0,"",_xlpm.x)))</f>
        <v/>
      </c>
      <c r="AB2066" t="s">
        <v>866</v>
      </c>
      <c r="AE2066" t="s">
        <v>867</v>
      </c>
    </row>
    <row r="2067" spans="1:31" ht="15" x14ac:dyDescent="0.2">
      <c r="A2067" s="2" t="s">
        <v>257</v>
      </c>
      <c r="B2067">
        <v>1904</v>
      </c>
      <c r="C2067">
        <v>1318</v>
      </c>
      <c r="D2067" s="69" t="s">
        <v>700</v>
      </c>
      <c r="F2067" s="70" t="s">
        <v>751</v>
      </c>
      <c r="G2067" s="70">
        <v>1</v>
      </c>
      <c r="H2067" s="70" t="s">
        <v>751</v>
      </c>
      <c r="I2067" t="s">
        <v>751</v>
      </c>
      <c r="J2067" t="str">
        <f>IF($I2067="","",_xlfn.LET(_xlpm.x,VLOOKUP($I2067,'taxon-match_2026-08-31'!$A$2:$N$122,6,FALSE),IF(_xlpm.x=0,"",_xlpm.x)))</f>
        <v>(P. P. King, 1832)</v>
      </c>
      <c r="K2067" t="str">
        <f>IF($I2067="","",_xlfn.LET(_xlpm.x,VLOOKUP($I2067,'taxon-match_2026-08-31'!$A$2:$N$122,4,FALSE),IF(_xlpm.x=0,"",_xlpm.x)))</f>
        <v>urn:lsid:marinespecies.org:taxname:197217</v>
      </c>
      <c r="L2067" t="str">
        <f>IF($I2067="","",_xlfn.LET(_xlpm.x,VLOOKUP($I2067,'taxon-match_2026-08-31'!$A$2:$N$122,7,FALSE),IF(_xlpm.x=0,"",_xlpm.x)))</f>
        <v>Animalia</v>
      </c>
      <c r="M2067" t="str">
        <f>IF($I2067="","",_xlfn.LET(_xlpm.x,VLOOKUP($I2067,'taxon-match_2026-08-31'!$A$2:$N$122,8,FALSE),IF(_xlpm.x=0,"",_xlpm.x)))</f>
        <v>Mollusca</v>
      </c>
      <c r="N2067" t="str">
        <f>IF($I2067="","",_xlfn.LET(_xlpm.x,VLOOKUP($I2067,'taxon-match_2026-08-31'!$A$2:$N$122,9,FALSE),IF(_xlpm.x=0,"",_xlpm.x)))</f>
        <v>Bivalvia</v>
      </c>
      <c r="O2067" t="str">
        <f>IF($I2067="","",_xlfn.LET(_xlpm.x,VLOOKUP($I2067,'taxon-match_2026-08-31'!$A$2:$N$122,10,FALSE),IF(_xlpm.x=0,"",_xlpm.x)))</f>
        <v/>
      </c>
      <c r="P2067" t="str">
        <f>IF($I2067="","",_xlfn.LET(_xlpm.x,VLOOKUP($I2067,'taxon-match_2026-08-31'!$A$2:$N$122,11,FALSE),IF(_xlpm.x=0,"",_xlpm.x)))</f>
        <v>Laternulidae</v>
      </c>
      <c r="Q2067" t="str">
        <f>IF($I2067="","",_xlfn.LET(_xlpm.x,VLOOKUP($I2067,'taxon-match_2026-08-31'!$A$2:$N$122,12,FALSE),IF(_xlpm.x=0,"",_xlpm.x)))</f>
        <v>Laternula</v>
      </c>
      <c r="R2067" t="str">
        <f>IF($I2067="","",_xlfn.LET(_xlpm.x,VLOOKUP($I2067,'taxon-match_2026-08-31'!$A$2:$N$122,14,FALSE),IF(_xlpm.x=0,"",_xlpm.x)))</f>
        <v>elliptica</v>
      </c>
      <c r="S2067" s="2" t="s">
        <v>2609</v>
      </c>
      <c r="T2067" s="69" t="s">
        <v>62</v>
      </c>
      <c r="U2067" s="69" t="s">
        <v>60</v>
      </c>
      <c r="X2067" t="str">
        <f>IF(T2067="","",_xlfn.LET(_xlpm.x,VLOOKUP(T2067,'Drop-down_menus'!$F$2:$G$16,2,FALSE),IF(_xlpm.x=0,"",_xlpm.x)))</f>
        <v>https://orcid.org/0000-0003-3696-4445</v>
      </c>
      <c r="Y2067" t="str">
        <f>IF(U2067="","",_xlfn.LET(_xlpm.x,VLOOKUP(U2067,'Drop-down_menus'!$F$2:$G$16,2,FALSE),IF(_xlpm.x=0,"",_xlpm.x)))</f>
        <v>https://orcid.org/0000-0002-9708-1761</v>
      </c>
      <c r="Z2067" t="str">
        <f>IF(V2067="","",_xlfn.LET(_xlpm.x,VLOOKUP(V2067,'Drop-down_menus'!$F$2:$G$16,2,FALSE),IF(_xlpm.x=0,"",_xlpm.x)))</f>
        <v/>
      </c>
      <c r="AA2067" t="str">
        <f>IF(W2067="","",_xlfn.LET(_xlpm.x,VLOOKUP(W2067,'Drop-down_menus'!$F$2:$G$16,2,FALSE),IF(_xlpm.x=0,"",_xlpm.x)))</f>
        <v/>
      </c>
      <c r="AB2067" t="s">
        <v>866</v>
      </c>
      <c r="AE2067" t="s">
        <v>867</v>
      </c>
    </row>
    <row r="2068" spans="1:31" ht="15" x14ac:dyDescent="0.2">
      <c r="A2068" s="2" t="s">
        <v>257</v>
      </c>
      <c r="B2068">
        <v>1905</v>
      </c>
      <c r="C2068">
        <v>1307</v>
      </c>
      <c r="D2068" s="69" t="s">
        <v>700</v>
      </c>
      <c r="F2068" s="70" t="s">
        <v>751</v>
      </c>
      <c r="G2068" s="70">
        <v>1</v>
      </c>
      <c r="H2068" s="70" t="s">
        <v>751</v>
      </c>
      <c r="I2068" t="s">
        <v>751</v>
      </c>
      <c r="J2068" t="str">
        <f>IF($I2068="","",_xlfn.LET(_xlpm.x,VLOOKUP($I2068,'taxon-match_2026-08-31'!$A$2:$N$122,6,FALSE),IF(_xlpm.x=0,"",_xlpm.x)))</f>
        <v>(P. P. King, 1832)</v>
      </c>
      <c r="K2068" t="str">
        <f>IF($I2068="","",_xlfn.LET(_xlpm.x,VLOOKUP($I2068,'taxon-match_2026-08-31'!$A$2:$N$122,4,FALSE),IF(_xlpm.x=0,"",_xlpm.x)))</f>
        <v>urn:lsid:marinespecies.org:taxname:197217</v>
      </c>
      <c r="L2068" t="str">
        <f>IF($I2068="","",_xlfn.LET(_xlpm.x,VLOOKUP($I2068,'taxon-match_2026-08-31'!$A$2:$N$122,7,FALSE),IF(_xlpm.x=0,"",_xlpm.x)))</f>
        <v>Animalia</v>
      </c>
      <c r="M2068" t="str">
        <f>IF($I2068="","",_xlfn.LET(_xlpm.x,VLOOKUP($I2068,'taxon-match_2026-08-31'!$A$2:$N$122,8,FALSE),IF(_xlpm.x=0,"",_xlpm.x)))</f>
        <v>Mollusca</v>
      </c>
      <c r="N2068" t="str">
        <f>IF($I2068="","",_xlfn.LET(_xlpm.x,VLOOKUP($I2068,'taxon-match_2026-08-31'!$A$2:$N$122,9,FALSE),IF(_xlpm.x=0,"",_xlpm.x)))</f>
        <v>Bivalvia</v>
      </c>
      <c r="O2068" t="str">
        <f>IF($I2068="","",_xlfn.LET(_xlpm.x,VLOOKUP($I2068,'taxon-match_2026-08-31'!$A$2:$N$122,10,FALSE),IF(_xlpm.x=0,"",_xlpm.x)))</f>
        <v/>
      </c>
      <c r="P2068" t="str">
        <f>IF($I2068="","",_xlfn.LET(_xlpm.x,VLOOKUP($I2068,'taxon-match_2026-08-31'!$A$2:$N$122,11,FALSE),IF(_xlpm.x=0,"",_xlpm.x)))</f>
        <v>Laternulidae</v>
      </c>
      <c r="Q2068" t="str">
        <f>IF($I2068="","",_xlfn.LET(_xlpm.x,VLOOKUP($I2068,'taxon-match_2026-08-31'!$A$2:$N$122,12,FALSE),IF(_xlpm.x=0,"",_xlpm.x)))</f>
        <v>Laternula</v>
      </c>
      <c r="R2068" t="str">
        <f>IF($I2068="","",_xlfn.LET(_xlpm.x,VLOOKUP($I2068,'taxon-match_2026-08-31'!$A$2:$N$122,14,FALSE),IF(_xlpm.x=0,"",_xlpm.x)))</f>
        <v>elliptica</v>
      </c>
      <c r="S2068" s="2" t="s">
        <v>2609</v>
      </c>
      <c r="T2068" s="69" t="s">
        <v>62</v>
      </c>
      <c r="U2068" s="69" t="s">
        <v>60</v>
      </c>
      <c r="X2068" t="str">
        <f>IF(T2068="","",_xlfn.LET(_xlpm.x,VLOOKUP(T2068,'Drop-down_menus'!$F$2:$G$16,2,FALSE),IF(_xlpm.x=0,"",_xlpm.x)))</f>
        <v>https://orcid.org/0000-0003-3696-4445</v>
      </c>
      <c r="Y2068" t="str">
        <f>IF(U2068="","",_xlfn.LET(_xlpm.x,VLOOKUP(U2068,'Drop-down_menus'!$F$2:$G$16,2,FALSE),IF(_xlpm.x=0,"",_xlpm.x)))</f>
        <v>https://orcid.org/0000-0002-9708-1761</v>
      </c>
      <c r="Z2068" t="str">
        <f>IF(V2068="","",_xlfn.LET(_xlpm.x,VLOOKUP(V2068,'Drop-down_menus'!$F$2:$G$16,2,FALSE),IF(_xlpm.x=0,"",_xlpm.x)))</f>
        <v/>
      </c>
      <c r="AA2068" t="str">
        <f>IF(W2068="","",_xlfn.LET(_xlpm.x,VLOOKUP(W2068,'Drop-down_menus'!$F$2:$G$16,2,FALSE),IF(_xlpm.x=0,"",_xlpm.x)))</f>
        <v/>
      </c>
      <c r="AB2068" t="s">
        <v>866</v>
      </c>
      <c r="AE2068" t="s">
        <v>867</v>
      </c>
    </row>
    <row r="2069" spans="1:31" ht="15" x14ac:dyDescent="0.2">
      <c r="A2069" s="2" t="s">
        <v>257</v>
      </c>
      <c r="B2069">
        <v>1906</v>
      </c>
      <c r="C2069">
        <v>1265</v>
      </c>
      <c r="D2069" s="69" t="s">
        <v>700</v>
      </c>
      <c r="F2069" s="70" t="s">
        <v>751</v>
      </c>
      <c r="G2069" s="70">
        <v>1</v>
      </c>
      <c r="H2069" s="70" t="s">
        <v>751</v>
      </c>
      <c r="I2069" t="s">
        <v>751</v>
      </c>
      <c r="J2069" t="str">
        <f>IF($I2069="","",_xlfn.LET(_xlpm.x,VLOOKUP($I2069,'taxon-match_2026-08-31'!$A$2:$N$122,6,FALSE),IF(_xlpm.x=0,"",_xlpm.x)))</f>
        <v>(P. P. King, 1832)</v>
      </c>
      <c r="K2069" t="str">
        <f>IF($I2069="","",_xlfn.LET(_xlpm.x,VLOOKUP($I2069,'taxon-match_2026-08-31'!$A$2:$N$122,4,FALSE),IF(_xlpm.x=0,"",_xlpm.x)))</f>
        <v>urn:lsid:marinespecies.org:taxname:197217</v>
      </c>
      <c r="L2069" t="str">
        <f>IF($I2069="","",_xlfn.LET(_xlpm.x,VLOOKUP($I2069,'taxon-match_2026-08-31'!$A$2:$N$122,7,FALSE),IF(_xlpm.x=0,"",_xlpm.x)))</f>
        <v>Animalia</v>
      </c>
      <c r="M2069" t="str">
        <f>IF($I2069="","",_xlfn.LET(_xlpm.x,VLOOKUP($I2069,'taxon-match_2026-08-31'!$A$2:$N$122,8,FALSE),IF(_xlpm.x=0,"",_xlpm.x)))</f>
        <v>Mollusca</v>
      </c>
      <c r="N2069" t="str">
        <f>IF($I2069="","",_xlfn.LET(_xlpm.x,VLOOKUP($I2069,'taxon-match_2026-08-31'!$A$2:$N$122,9,FALSE),IF(_xlpm.x=0,"",_xlpm.x)))</f>
        <v>Bivalvia</v>
      </c>
      <c r="O2069" t="str">
        <f>IF($I2069="","",_xlfn.LET(_xlpm.x,VLOOKUP($I2069,'taxon-match_2026-08-31'!$A$2:$N$122,10,FALSE),IF(_xlpm.x=0,"",_xlpm.x)))</f>
        <v/>
      </c>
      <c r="P2069" t="str">
        <f>IF($I2069="","",_xlfn.LET(_xlpm.x,VLOOKUP($I2069,'taxon-match_2026-08-31'!$A$2:$N$122,11,FALSE),IF(_xlpm.x=0,"",_xlpm.x)))</f>
        <v>Laternulidae</v>
      </c>
      <c r="Q2069" t="str">
        <f>IF($I2069="","",_xlfn.LET(_xlpm.x,VLOOKUP($I2069,'taxon-match_2026-08-31'!$A$2:$N$122,12,FALSE),IF(_xlpm.x=0,"",_xlpm.x)))</f>
        <v>Laternula</v>
      </c>
      <c r="R2069" t="str">
        <f>IF($I2069="","",_xlfn.LET(_xlpm.x,VLOOKUP($I2069,'taxon-match_2026-08-31'!$A$2:$N$122,14,FALSE),IF(_xlpm.x=0,"",_xlpm.x)))</f>
        <v>elliptica</v>
      </c>
      <c r="S2069" s="2" t="s">
        <v>2609</v>
      </c>
      <c r="T2069" s="69" t="s">
        <v>62</v>
      </c>
      <c r="U2069" s="69" t="s">
        <v>60</v>
      </c>
      <c r="X2069" t="str">
        <f>IF(T2069="","",_xlfn.LET(_xlpm.x,VLOOKUP(T2069,'Drop-down_menus'!$F$2:$G$16,2,FALSE),IF(_xlpm.x=0,"",_xlpm.x)))</f>
        <v>https://orcid.org/0000-0003-3696-4445</v>
      </c>
      <c r="Y2069" t="str">
        <f>IF(U2069="","",_xlfn.LET(_xlpm.x,VLOOKUP(U2069,'Drop-down_menus'!$F$2:$G$16,2,FALSE),IF(_xlpm.x=0,"",_xlpm.x)))</f>
        <v>https://orcid.org/0000-0002-9708-1761</v>
      </c>
      <c r="Z2069" t="str">
        <f>IF(V2069="","",_xlfn.LET(_xlpm.x,VLOOKUP(V2069,'Drop-down_menus'!$F$2:$G$16,2,FALSE),IF(_xlpm.x=0,"",_xlpm.x)))</f>
        <v/>
      </c>
      <c r="AA2069" t="str">
        <f>IF(W2069="","",_xlfn.LET(_xlpm.x,VLOOKUP(W2069,'Drop-down_menus'!$F$2:$G$16,2,FALSE),IF(_xlpm.x=0,"",_xlpm.x)))</f>
        <v/>
      </c>
      <c r="AB2069" t="s">
        <v>866</v>
      </c>
      <c r="AE2069" t="s">
        <v>867</v>
      </c>
    </row>
    <row r="2070" spans="1:31" ht="15" x14ac:dyDescent="0.2">
      <c r="A2070" s="2" t="s">
        <v>257</v>
      </c>
      <c r="B2070">
        <v>1907</v>
      </c>
      <c r="C2070">
        <v>1266</v>
      </c>
      <c r="D2070" s="69" t="s">
        <v>700</v>
      </c>
      <c r="F2070" s="70" t="s">
        <v>751</v>
      </c>
      <c r="G2070" s="70">
        <v>1</v>
      </c>
      <c r="H2070" s="70" t="s">
        <v>751</v>
      </c>
      <c r="I2070" t="s">
        <v>751</v>
      </c>
      <c r="J2070" t="str">
        <f>IF($I2070="","",_xlfn.LET(_xlpm.x,VLOOKUP($I2070,'taxon-match_2026-08-31'!$A$2:$N$122,6,FALSE),IF(_xlpm.x=0,"",_xlpm.x)))</f>
        <v>(P. P. King, 1832)</v>
      </c>
      <c r="K2070" t="str">
        <f>IF($I2070="","",_xlfn.LET(_xlpm.x,VLOOKUP($I2070,'taxon-match_2026-08-31'!$A$2:$N$122,4,FALSE),IF(_xlpm.x=0,"",_xlpm.x)))</f>
        <v>urn:lsid:marinespecies.org:taxname:197217</v>
      </c>
      <c r="L2070" t="str">
        <f>IF($I2070="","",_xlfn.LET(_xlpm.x,VLOOKUP($I2070,'taxon-match_2026-08-31'!$A$2:$N$122,7,FALSE),IF(_xlpm.x=0,"",_xlpm.x)))</f>
        <v>Animalia</v>
      </c>
      <c r="M2070" t="str">
        <f>IF($I2070="","",_xlfn.LET(_xlpm.x,VLOOKUP($I2070,'taxon-match_2026-08-31'!$A$2:$N$122,8,FALSE),IF(_xlpm.x=0,"",_xlpm.x)))</f>
        <v>Mollusca</v>
      </c>
      <c r="N2070" t="str">
        <f>IF($I2070="","",_xlfn.LET(_xlpm.x,VLOOKUP($I2070,'taxon-match_2026-08-31'!$A$2:$N$122,9,FALSE),IF(_xlpm.x=0,"",_xlpm.x)))</f>
        <v>Bivalvia</v>
      </c>
      <c r="O2070" t="str">
        <f>IF($I2070="","",_xlfn.LET(_xlpm.x,VLOOKUP($I2070,'taxon-match_2026-08-31'!$A$2:$N$122,10,FALSE),IF(_xlpm.x=0,"",_xlpm.x)))</f>
        <v/>
      </c>
      <c r="P2070" t="str">
        <f>IF($I2070="","",_xlfn.LET(_xlpm.x,VLOOKUP($I2070,'taxon-match_2026-08-31'!$A$2:$N$122,11,FALSE),IF(_xlpm.x=0,"",_xlpm.x)))</f>
        <v>Laternulidae</v>
      </c>
      <c r="Q2070" t="str">
        <f>IF($I2070="","",_xlfn.LET(_xlpm.x,VLOOKUP($I2070,'taxon-match_2026-08-31'!$A$2:$N$122,12,FALSE),IF(_xlpm.x=0,"",_xlpm.x)))</f>
        <v>Laternula</v>
      </c>
      <c r="R2070" t="str">
        <f>IF($I2070="","",_xlfn.LET(_xlpm.x,VLOOKUP($I2070,'taxon-match_2026-08-31'!$A$2:$N$122,14,FALSE),IF(_xlpm.x=0,"",_xlpm.x)))</f>
        <v>elliptica</v>
      </c>
      <c r="S2070" s="2" t="s">
        <v>2609</v>
      </c>
      <c r="T2070" s="69" t="s">
        <v>62</v>
      </c>
      <c r="U2070" s="69" t="s">
        <v>60</v>
      </c>
      <c r="X2070" t="str">
        <f>IF(T2070="","",_xlfn.LET(_xlpm.x,VLOOKUP(T2070,'Drop-down_menus'!$F$2:$G$16,2,FALSE),IF(_xlpm.x=0,"",_xlpm.x)))</f>
        <v>https://orcid.org/0000-0003-3696-4445</v>
      </c>
      <c r="Y2070" t="str">
        <f>IF(U2070="","",_xlfn.LET(_xlpm.x,VLOOKUP(U2070,'Drop-down_menus'!$F$2:$G$16,2,FALSE),IF(_xlpm.x=0,"",_xlpm.x)))</f>
        <v>https://orcid.org/0000-0002-9708-1761</v>
      </c>
      <c r="Z2070" t="str">
        <f>IF(V2070="","",_xlfn.LET(_xlpm.x,VLOOKUP(V2070,'Drop-down_menus'!$F$2:$G$16,2,FALSE),IF(_xlpm.x=0,"",_xlpm.x)))</f>
        <v/>
      </c>
      <c r="AA2070" t="str">
        <f>IF(W2070="","",_xlfn.LET(_xlpm.x,VLOOKUP(W2070,'Drop-down_menus'!$F$2:$G$16,2,FALSE),IF(_xlpm.x=0,"",_xlpm.x)))</f>
        <v/>
      </c>
      <c r="AB2070" t="s">
        <v>866</v>
      </c>
      <c r="AE2070" t="s">
        <v>867</v>
      </c>
    </row>
    <row r="2071" spans="1:31" ht="15" x14ac:dyDescent="0.2">
      <c r="A2071" s="2" t="s">
        <v>257</v>
      </c>
      <c r="B2071">
        <v>1908</v>
      </c>
      <c r="C2071">
        <v>1267</v>
      </c>
      <c r="D2071" s="69" t="s">
        <v>700</v>
      </c>
      <c r="F2071" s="70" t="s">
        <v>751</v>
      </c>
      <c r="G2071" s="70">
        <v>1</v>
      </c>
      <c r="H2071" s="70" t="s">
        <v>751</v>
      </c>
      <c r="I2071" t="s">
        <v>751</v>
      </c>
      <c r="J2071" t="str">
        <f>IF($I2071="","",_xlfn.LET(_xlpm.x,VLOOKUP($I2071,'taxon-match_2026-08-31'!$A$2:$N$122,6,FALSE),IF(_xlpm.x=0,"",_xlpm.x)))</f>
        <v>(P. P. King, 1832)</v>
      </c>
      <c r="K2071" t="str">
        <f>IF($I2071="","",_xlfn.LET(_xlpm.x,VLOOKUP($I2071,'taxon-match_2026-08-31'!$A$2:$N$122,4,FALSE),IF(_xlpm.x=0,"",_xlpm.x)))</f>
        <v>urn:lsid:marinespecies.org:taxname:197217</v>
      </c>
      <c r="L2071" t="str">
        <f>IF($I2071="","",_xlfn.LET(_xlpm.x,VLOOKUP($I2071,'taxon-match_2026-08-31'!$A$2:$N$122,7,FALSE),IF(_xlpm.x=0,"",_xlpm.x)))</f>
        <v>Animalia</v>
      </c>
      <c r="M2071" t="str">
        <f>IF($I2071="","",_xlfn.LET(_xlpm.x,VLOOKUP($I2071,'taxon-match_2026-08-31'!$A$2:$N$122,8,FALSE),IF(_xlpm.x=0,"",_xlpm.x)))</f>
        <v>Mollusca</v>
      </c>
      <c r="N2071" t="str">
        <f>IF($I2071="","",_xlfn.LET(_xlpm.x,VLOOKUP($I2071,'taxon-match_2026-08-31'!$A$2:$N$122,9,FALSE),IF(_xlpm.x=0,"",_xlpm.x)))</f>
        <v>Bivalvia</v>
      </c>
      <c r="O2071" t="str">
        <f>IF($I2071="","",_xlfn.LET(_xlpm.x,VLOOKUP($I2071,'taxon-match_2026-08-31'!$A$2:$N$122,10,FALSE),IF(_xlpm.x=0,"",_xlpm.x)))</f>
        <v/>
      </c>
      <c r="P2071" t="str">
        <f>IF($I2071="","",_xlfn.LET(_xlpm.x,VLOOKUP($I2071,'taxon-match_2026-08-31'!$A$2:$N$122,11,FALSE),IF(_xlpm.x=0,"",_xlpm.x)))</f>
        <v>Laternulidae</v>
      </c>
      <c r="Q2071" t="str">
        <f>IF($I2071="","",_xlfn.LET(_xlpm.x,VLOOKUP($I2071,'taxon-match_2026-08-31'!$A$2:$N$122,12,FALSE),IF(_xlpm.x=0,"",_xlpm.x)))</f>
        <v>Laternula</v>
      </c>
      <c r="R2071" t="str">
        <f>IF($I2071="","",_xlfn.LET(_xlpm.x,VLOOKUP($I2071,'taxon-match_2026-08-31'!$A$2:$N$122,14,FALSE),IF(_xlpm.x=0,"",_xlpm.x)))</f>
        <v>elliptica</v>
      </c>
      <c r="S2071" s="2" t="s">
        <v>2609</v>
      </c>
      <c r="T2071" s="69" t="s">
        <v>62</v>
      </c>
      <c r="U2071" s="69" t="s">
        <v>60</v>
      </c>
      <c r="X2071" t="str">
        <f>IF(T2071="","",_xlfn.LET(_xlpm.x,VLOOKUP(T2071,'Drop-down_menus'!$F$2:$G$16,2,FALSE),IF(_xlpm.x=0,"",_xlpm.x)))</f>
        <v>https://orcid.org/0000-0003-3696-4445</v>
      </c>
      <c r="Y2071" t="str">
        <f>IF(U2071="","",_xlfn.LET(_xlpm.x,VLOOKUP(U2071,'Drop-down_menus'!$F$2:$G$16,2,FALSE),IF(_xlpm.x=0,"",_xlpm.x)))</f>
        <v>https://orcid.org/0000-0002-9708-1761</v>
      </c>
      <c r="Z2071" t="str">
        <f>IF(V2071="","",_xlfn.LET(_xlpm.x,VLOOKUP(V2071,'Drop-down_menus'!$F$2:$G$16,2,FALSE),IF(_xlpm.x=0,"",_xlpm.x)))</f>
        <v/>
      </c>
      <c r="AA2071" t="str">
        <f>IF(W2071="","",_xlfn.LET(_xlpm.x,VLOOKUP(W2071,'Drop-down_menus'!$F$2:$G$16,2,FALSE),IF(_xlpm.x=0,"",_xlpm.x)))</f>
        <v/>
      </c>
      <c r="AB2071" t="s">
        <v>866</v>
      </c>
      <c r="AE2071" t="s">
        <v>867</v>
      </c>
    </row>
    <row r="2072" spans="1:31" ht="15" x14ac:dyDescent="0.2">
      <c r="A2072" s="2" t="s">
        <v>181</v>
      </c>
      <c r="B2072">
        <v>1109</v>
      </c>
      <c r="C2072">
        <v>1268</v>
      </c>
      <c r="D2072" s="69" t="s">
        <v>700</v>
      </c>
      <c r="F2072" s="70" t="s">
        <v>891</v>
      </c>
      <c r="G2072" s="69">
        <v>1</v>
      </c>
      <c r="H2072" s="70" t="s">
        <v>891</v>
      </c>
      <c r="I2072" t="s">
        <v>891</v>
      </c>
      <c r="J2072" t="str">
        <f>IF($I2072="","",_xlfn.LET(_xlpm.x,VLOOKUP($I2072,'taxon-match_2026-08-31'!$A$2:$N$122,6,FALSE),IF(_xlpm.x=0,"",_xlpm.x)))</f>
        <v>(E. Lamy, 1906)</v>
      </c>
      <c r="K2072" t="str">
        <f>IF($I2072="","",_xlfn.LET(_xlpm.x,VLOOKUP($I2072,'taxon-match_2026-08-31'!$A$2:$N$122,4,FALSE),IF(_xlpm.x=0,"",_xlpm.x)))</f>
        <v>urn:lsid:marinespecies.org:taxname:197257</v>
      </c>
      <c r="L2072" t="str">
        <f>IF($I2072="","",_xlfn.LET(_xlpm.x,VLOOKUP($I2072,'taxon-match_2026-08-31'!$A$2:$N$122,7,FALSE),IF(_xlpm.x=0,"",_xlpm.x)))</f>
        <v>Animalia</v>
      </c>
      <c r="M2072" t="str">
        <f>IF($I2072="","",_xlfn.LET(_xlpm.x,VLOOKUP($I2072,'taxon-match_2026-08-31'!$A$2:$N$122,8,FALSE),IF(_xlpm.x=0,"",_xlpm.x)))</f>
        <v>Mollusca</v>
      </c>
      <c r="N2072" t="str">
        <f>IF($I2072="","",_xlfn.LET(_xlpm.x,VLOOKUP($I2072,'taxon-match_2026-08-31'!$A$2:$N$122,9,FALSE),IF(_xlpm.x=0,"",_xlpm.x)))</f>
        <v>Gastropoda</v>
      </c>
      <c r="O2072" t="str">
        <f>IF($I2072="","",_xlfn.LET(_xlpm.x,VLOOKUP($I2072,'taxon-match_2026-08-31'!$A$2:$N$122,10,FALSE),IF(_xlpm.x=0,"",_xlpm.x)))</f>
        <v>Trochida</v>
      </c>
      <c r="P2072" t="str">
        <f>IF($I2072="","",_xlfn.LET(_xlpm.x,VLOOKUP($I2072,'taxon-match_2026-08-31'!$A$2:$N$122,11,FALSE),IF(_xlpm.x=0,"",_xlpm.x)))</f>
        <v>Calliostomatidae</v>
      </c>
      <c r="Q2072" t="str">
        <f>IF($I2072="","",_xlfn.LET(_xlpm.x,VLOOKUP($I2072,'taxon-match_2026-08-31'!$A$2:$N$122,12,FALSE),IF(_xlpm.x=0,"",_xlpm.x)))</f>
        <v>Margarella</v>
      </c>
      <c r="R2072" t="str">
        <f>IF($I2072="","",_xlfn.LET(_xlpm.x,VLOOKUP($I2072,'taxon-match_2026-08-31'!$A$2:$N$122,14,FALSE),IF(_xlpm.x=0,"",_xlpm.x)))</f>
        <v>antarctica</v>
      </c>
      <c r="S2072" s="2" t="s">
        <v>2609</v>
      </c>
      <c r="T2072" s="69" t="s">
        <v>62</v>
      </c>
      <c r="U2072" s="69" t="s">
        <v>60</v>
      </c>
      <c r="X2072" t="str">
        <f>IF(T2072="","",_xlfn.LET(_xlpm.x,VLOOKUP(T2072,'Drop-down_menus'!$F$2:$G$16,2,FALSE),IF(_xlpm.x=0,"",_xlpm.x)))</f>
        <v>https://orcid.org/0000-0003-3696-4445</v>
      </c>
      <c r="Y2072" t="str">
        <f>IF(U2072="","",_xlfn.LET(_xlpm.x,VLOOKUP(U2072,'Drop-down_menus'!$F$2:$G$16,2,FALSE),IF(_xlpm.x=0,"",_xlpm.x)))</f>
        <v>https://orcid.org/0000-0002-9708-1761</v>
      </c>
      <c r="Z2072" t="str">
        <f>IF(V2072="","",_xlfn.LET(_xlpm.x,VLOOKUP(V2072,'Drop-down_menus'!$F$2:$G$16,2,FALSE),IF(_xlpm.x=0,"",_xlpm.x)))</f>
        <v/>
      </c>
      <c r="AA2072" t="str">
        <f>IF(W2072="","",_xlfn.LET(_xlpm.x,VLOOKUP(W2072,'Drop-down_menus'!$F$2:$G$16,2,FALSE),IF(_xlpm.x=0,"",_xlpm.x)))</f>
        <v/>
      </c>
      <c r="AB2072" t="s">
        <v>866</v>
      </c>
      <c r="AE2072" t="s">
        <v>867</v>
      </c>
    </row>
    <row r="2073" spans="1:31" ht="15" x14ac:dyDescent="0.2">
      <c r="A2073" s="2" t="s">
        <v>181</v>
      </c>
      <c r="B2073">
        <v>1110</v>
      </c>
      <c r="C2073">
        <v>1269</v>
      </c>
      <c r="D2073" s="69" t="s">
        <v>700</v>
      </c>
      <c r="F2073" s="70" t="s">
        <v>891</v>
      </c>
      <c r="G2073" s="69">
        <v>1</v>
      </c>
      <c r="H2073" s="70" t="s">
        <v>891</v>
      </c>
      <c r="I2073" t="s">
        <v>891</v>
      </c>
      <c r="J2073" t="str">
        <f>IF($I2073="","",_xlfn.LET(_xlpm.x,VLOOKUP($I2073,'taxon-match_2026-08-31'!$A$2:$N$122,6,FALSE),IF(_xlpm.x=0,"",_xlpm.x)))</f>
        <v>(E. Lamy, 1906)</v>
      </c>
      <c r="K2073" t="str">
        <f>IF($I2073="","",_xlfn.LET(_xlpm.x,VLOOKUP($I2073,'taxon-match_2026-08-31'!$A$2:$N$122,4,FALSE),IF(_xlpm.x=0,"",_xlpm.x)))</f>
        <v>urn:lsid:marinespecies.org:taxname:197257</v>
      </c>
      <c r="L2073" t="str">
        <f>IF($I2073="","",_xlfn.LET(_xlpm.x,VLOOKUP($I2073,'taxon-match_2026-08-31'!$A$2:$N$122,7,FALSE),IF(_xlpm.x=0,"",_xlpm.x)))</f>
        <v>Animalia</v>
      </c>
      <c r="M2073" t="str">
        <f>IF($I2073="","",_xlfn.LET(_xlpm.x,VLOOKUP($I2073,'taxon-match_2026-08-31'!$A$2:$N$122,8,FALSE),IF(_xlpm.x=0,"",_xlpm.x)))</f>
        <v>Mollusca</v>
      </c>
      <c r="N2073" t="str">
        <f>IF($I2073="","",_xlfn.LET(_xlpm.x,VLOOKUP($I2073,'taxon-match_2026-08-31'!$A$2:$N$122,9,FALSE),IF(_xlpm.x=0,"",_xlpm.x)))</f>
        <v>Gastropoda</v>
      </c>
      <c r="O2073" t="str">
        <f>IF($I2073="","",_xlfn.LET(_xlpm.x,VLOOKUP($I2073,'taxon-match_2026-08-31'!$A$2:$N$122,10,FALSE),IF(_xlpm.x=0,"",_xlpm.x)))</f>
        <v>Trochida</v>
      </c>
      <c r="P2073" t="str">
        <f>IF($I2073="","",_xlfn.LET(_xlpm.x,VLOOKUP($I2073,'taxon-match_2026-08-31'!$A$2:$N$122,11,FALSE),IF(_xlpm.x=0,"",_xlpm.x)))</f>
        <v>Calliostomatidae</v>
      </c>
      <c r="Q2073" t="str">
        <f>IF($I2073="","",_xlfn.LET(_xlpm.x,VLOOKUP($I2073,'taxon-match_2026-08-31'!$A$2:$N$122,12,FALSE),IF(_xlpm.x=0,"",_xlpm.x)))</f>
        <v>Margarella</v>
      </c>
      <c r="R2073" t="str">
        <f>IF($I2073="","",_xlfn.LET(_xlpm.x,VLOOKUP($I2073,'taxon-match_2026-08-31'!$A$2:$N$122,14,FALSE),IF(_xlpm.x=0,"",_xlpm.x)))</f>
        <v>antarctica</v>
      </c>
      <c r="S2073" s="2" t="s">
        <v>2609</v>
      </c>
      <c r="T2073" s="69" t="s">
        <v>62</v>
      </c>
      <c r="U2073" s="69" t="s">
        <v>60</v>
      </c>
      <c r="X2073" t="str">
        <f>IF(T2073="","",_xlfn.LET(_xlpm.x,VLOOKUP(T2073,'Drop-down_menus'!$F$2:$G$16,2,FALSE),IF(_xlpm.x=0,"",_xlpm.x)))</f>
        <v>https://orcid.org/0000-0003-3696-4445</v>
      </c>
      <c r="Y2073" t="str">
        <f>IF(U2073="","",_xlfn.LET(_xlpm.x,VLOOKUP(U2073,'Drop-down_menus'!$F$2:$G$16,2,FALSE),IF(_xlpm.x=0,"",_xlpm.x)))</f>
        <v>https://orcid.org/0000-0002-9708-1761</v>
      </c>
      <c r="Z2073" t="str">
        <f>IF(V2073="","",_xlfn.LET(_xlpm.x,VLOOKUP(V2073,'Drop-down_menus'!$F$2:$G$16,2,FALSE),IF(_xlpm.x=0,"",_xlpm.x)))</f>
        <v/>
      </c>
      <c r="AA2073" t="str">
        <f>IF(W2073="","",_xlfn.LET(_xlpm.x,VLOOKUP(W2073,'Drop-down_menus'!$F$2:$G$16,2,FALSE),IF(_xlpm.x=0,"",_xlpm.x)))</f>
        <v/>
      </c>
      <c r="AB2073" t="s">
        <v>866</v>
      </c>
      <c r="AE2073" t="s">
        <v>867</v>
      </c>
    </row>
    <row r="2074" spans="1:31" ht="15" x14ac:dyDescent="0.2">
      <c r="A2074" s="2" t="s">
        <v>181</v>
      </c>
      <c r="B2074">
        <v>1111</v>
      </c>
      <c r="C2074">
        <v>1264</v>
      </c>
      <c r="D2074" s="69" t="s">
        <v>700</v>
      </c>
      <c r="F2074" s="70" t="s">
        <v>891</v>
      </c>
      <c r="G2074" s="69">
        <v>1</v>
      </c>
      <c r="H2074" s="70" t="s">
        <v>891</v>
      </c>
      <c r="I2074" t="s">
        <v>891</v>
      </c>
      <c r="J2074" t="str">
        <f>IF($I2074="","",_xlfn.LET(_xlpm.x,VLOOKUP($I2074,'taxon-match_2026-08-31'!$A$2:$N$122,6,FALSE),IF(_xlpm.x=0,"",_xlpm.x)))</f>
        <v>(E. Lamy, 1906)</v>
      </c>
      <c r="K2074" t="str">
        <f>IF($I2074="","",_xlfn.LET(_xlpm.x,VLOOKUP($I2074,'taxon-match_2026-08-31'!$A$2:$N$122,4,FALSE),IF(_xlpm.x=0,"",_xlpm.x)))</f>
        <v>urn:lsid:marinespecies.org:taxname:197257</v>
      </c>
      <c r="L2074" t="str">
        <f>IF($I2074="","",_xlfn.LET(_xlpm.x,VLOOKUP($I2074,'taxon-match_2026-08-31'!$A$2:$N$122,7,FALSE),IF(_xlpm.x=0,"",_xlpm.x)))</f>
        <v>Animalia</v>
      </c>
      <c r="M2074" t="str">
        <f>IF($I2074="","",_xlfn.LET(_xlpm.x,VLOOKUP($I2074,'taxon-match_2026-08-31'!$A$2:$N$122,8,FALSE),IF(_xlpm.x=0,"",_xlpm.x)))</f>
        <v>Mollusca</v>
      </c>
      <c r="N2074" t="str">
        <f>IF($I2074="","",_xlfn.LET(_xlpm.x,VLOOKUP($I2074,'taxon-match_2026-08-31'!$A$2:$N$122,9,FALSE),IF(_xlpm.x=0,"",_xlpm.x)))</f>
        <v>Gastropoda</v>
      </c>
      <c r="O2074" t="str">
        <f>IF($I2074="","",_xlfn.LET(_xlpm.x,VLOOKUP($I2074,'taxon-match_2026-08-31'!$A$2:$N$122,10,FALSE),IF(_xlpm.x=0,"",_xlpm.x)))</f>
        <v>Trochida</v>
      </c>
      <c r="P2074" t="str">
        <f>IF($I2074="","",_xlfn.LET(_xlpm.x,VLOOKUP($I2074,'taxon-match_2026-08-31'!$A$2:$N$122,11,FALSE),IF(_xlpm.x=0,"",_xlpm.x)))</f>
        <v>Calliostomatidae</v>
      </c>
      <c r="Q2074" t="str">
        <f>IF($I2074="","",_xlfn.LET(_xlpm.x,VLOOKUP($I2074,'taxon-match_2026-08-31'!$A$2:$N$122,12,FALSE),IF(_xlpm.x=0,"",_xlpm.x)))</f>
        <v>Margarella</v>
      </c>
      <c r="R2074" t="str">
        <f>IF($I2074="","",_xlfn.LET(_xlpm.x,VLOOKUP($I2074,'taxon-match_2026-08-31'!$A$2:$N$122,14,FALSE),IF(_xlpm.x=0,"",_xlpm.x)))</f>
        <v>antarctica</v>
      </c>
      <c r="S2074" s="2" t="s">
        <v>2609</v>
      </c>
      <c r="T2074" s="69" t="s">
        <v>62</v>
      </c>
      <c r="U2074" s="69" t="s">
        <v>60</v>
      </c>
      <c r="X2074" t="str">
        <f>IF(T2074="","",_xlfn.LET(_xlpm.x,VLOOKUP(T2074,'Drop-down_menus'!$F$2:$G$16,2,FALSE),IF(_xlpm.x=0,"",_xlpm.x)))</f>
        <v>https://orcid.org/0000-0003-3696-4445</v>
      </c>
      <c r="Y2074" t="str">
        <f>IF(U2074="","",_xlfn.LET(_xlpm.x,VLOOKUP(U2074,'Drop-down_menus'!$F$2:$G$16,2,FALSE),IF(_xlpm.x=0,"",_xlpm.x)))</f>
        <v>https://orcid.org/0000-0002-9708-1761</v>
      </c>
      <c r="Z2074" t="str">
        <f>IF(V2074="","",_xlfn.LET(_xlpm.x,VLOOKUP(V2074,'Drop-down_menus'!$F$2:$G$16,2,FALSE),IF(_xlpm.x=0,"",_xlpm.x)))</f>
        <v/>
      </c>
      <c r="AA2074" t="str">
        <f>IF(W2074="","",_xlfn.LET(_xlpm.x,VLOOKUP(W2074,'Drop-down_menus'!$F$2:$G$16,2,FALSE),IF(_xlpm.x=0,"",_xlpm.x)))</f>
        <v/>
      </c>
      <c r="AB2074" t="s">
        <v>866</v>
      </c>
      <c r="AE2074" t="s">
        <v>867</v>
      </c>
    </row>
    <row r="2075" spans="1:31" ht="15" x14ac:dyDescent="0.2">
      <c r="A2075" s="2" t="s">
        <v>181</v>
      </c>
      <c r="B2075">
        <v>1112</v>
      </c>
      <c r="C2075">
        <v>1286</v>
      </c>
      <c r="D2075" s="69" t="s">
        <v>700</v>
      </c>
      <c r="F2075" s="70" t="s">
        <v>891</v>
      </c>
      <c r="G2075" s="69">
        <v>1</v>
      </c>
      <c r="H2075" s="70" t="s">
        <v>891</v>
      </c>
      <c r="I2075" t="s">
        <v>891</v>
      </c>
      <c r="J2075" t="str">
        <f>IF($I2075="","",_xlfn.LET(_xlpm.x,VLOOKUP($I2075,'taxon-match_2026-08-31'!$A$2:$N$122,6,FALSE),IF(_xlpm.x=0,"",_xlpm.x)))</f>
        <v>(E. Lamy, 1906)</v>
      </c>
      <c r="K2075" t="str">
        <f>IF($I2075="","",_xlfn.LET(_xlpm.x,VLOOKUP($I2075,'taxon-match_2026-08-31'!$A$2:$N$122,4,FALSE),IF(_xlpm.x=0,"",_xlpm.x)))</f>
        <v>urn:lsid:marinespecies.org:taxname:197257</v>
      </c>
      <c r="L2075" t="str">
        <f>IF($I2075="","",_xlfn.LET(_xlpm.x,VLOOKUP($I2075,'taxon-match_2026-08-31'!$A$2:$N$122,7,FALSE),IF(_xlpm.x=0,"",_xlpm.x)))</f>
        <v>Animalia</v>
      </c>
      <c r="M2075" t="str">
        <f>IF($I2075="","",_xlfn.LET(_xlpm.x,VLOOKUP($I2075,'taxon-match_2026-08-31'!$A$2:$N$122,8,FALSE),IF(_xlpm.x=0,"",_xlpm.x)))</f>
        <v>Mollusca</v>
      </c>
      <c r="N2075" t="str">
        <f>IF($I2075="","",_xlfn.LET(_xlpm.x,VLOOKUP($I2075,'taxon-match_2026-08-31'!$A$2:$N$122,9,FALSE),IF(_xlpm.x=0,"",_xlpm.x)))</f>
        <v>Gastropoda</v>
      </c>
      <c r="O2075" t="str">
        <f>IF($I2075="","",_xlfn.LET(_xlpm.x,VLOOKUP($I2075,'taxon-match_2026-08-31'!$A$2:$N$122,10,FALSE),IF(_xlpm.x=0,"",_xlpm.x)))</f>
        <v>Trochida</v>
      </c>
      <c r="P2075" t="str">
        <f>IF($I2075="","",_xlfn.LET(_xlpm.x,VLOOKUP($I2075,'taxon-match_2026-08-31'!$A$2:$N$122,11,FALSE),IF(_xlpm.x=0,"",_xlpm.x)))</f>
        <v>Calliostomatidae</v>
      </c>
      <c r="Q2075" t="str">
        <f>IF($I2075="","",_xlfn.LET(_xlpm.x,VLOOKUP($I2075,'taxon-match_2026-08-31'!$A$2:$N$122,12,FALSE),IF(_xlpm.x=0,"",_xlpm.x)))</f>
        <v>Margarella</v>
      </c>
      <c r="R2075" t="str">
        <f>IF($I2075="","",_xlfn.LET(_xlpm.x,VLOOKUP($I2075,'taxon-match_2026-08-31'!$A$2:$N$122,14,FALSE),IF(_xlpm.x=0,"",_xlpm.x)))</f>
        <v>antarctica</v>
      </c>
      <c r="S2075" s="2" t="s">
        <v>2609</v>
      </c>
      <c r="T2075" s="69" t="s">
        <v>62</v>
      </c>
      <c r="U2075" s="69" t="s">
        <v>60</v>
      </c>
      <c r="X2075" t="str">
        <f>IF(T2075="","",_xlfn.LET(_xlpm.x,VLOOKUP(T2075,'Drop-down_menus'!$F$2:$G$16,2,FALSE),IF(_xlpm.x=0,"",_xlpm.x)))</f>
        <v>https://orcid.org/0000-0003-3696-4445</v>
      </c>
      <c r="Y2075" t="str">
        <f>IF(U2075="","",_xlfn.LET(_xlpm.x,VLOOKUP(U2075,'Drop-down_menus'!$F$2:$G$16,2,FALSE),IF(_xlpm.x=0,"",_xlpm.x)))</f>
        <v>https://orcid.org/0000-0002-9708-1761</v>
      </c>
      <c r="Z2075" t="str">
        <f>IF(V2075="","",_xlfn.LET(_xlpm.x,VLOOKUP(V2075,'Drop-down_menus'!$F$2:$G$16,2,FALSE),IF(_xlpm.x=0,"",_xlpm.x)))</f>
        <v/>
      </c>
      <c r="AA2075" t="str">
        <f>IF(W2075="","",_xlfn.LET(_xlpm.x,VLOOKUP(W2075,'Drop-down_menus'!$F$2:$G$16,2,FALSE),IF(_xlpm.x=0,"",_xlpm.x)))</f>
        <v/>
      </c>
      <c r="AB2075" t="s">
        <v>866</v>
      </c>
      <c r="AE2075" t="s">
        <v>867</v>
      </c>
    </row>
    <row r="2076" spans="1:31" ht="15" x14ac:dyDescent="0.2">
      <c r="A2076" s="2" t="s">
        <v>181</v>
      </c>
      <c r="B2076">
        <v>1113</v>
      </c>
      <c r="C2076">
        <v>1319</v>
      </c>
      <c r="D2076" s="69" t="s">
        <v>700</v>
      </c>
      <c r="F2076" s="70" t="s">
        <v>891</v>
      </c>
      <c r="G2076" s="69">
        <v>1</v>
      </c>
      <c r="H2076" s="70" t="s">
        <v>891</v>
      </c>
      <c r="I2076" t="s">
        <v>891</v>
      </c>
      <c r="J2076" t="str">
        <f>IF($I2076="","",_xlfn.LET(_xlpm.x,VLOOKUP($I2076,'taxon-match_2026-08-31'!$A$2:$N$122,6,FALSE),IF(_xlpm.x=0,"",_xlpm.x)))</f>
        <v>(E. Lamy, 1906)</v>
      </c>
      <c r="K2076" t="str">
        <f>IF($I2076="","",_xlfn.LET(_xlpm.x,VLOOKUP($I2076,'taxon-match_2026-08-31'!$A$2:$N$122,4,FALSE),IF(_xlpm.x=0,"",_xlpm.x)))</f>
        <v>urn:lsid:marinespecies.org:taxname:197257</v>
      </c>
      <c r="L2076" t="str">
        <f>IF($I2076="","",_xlfn.LET(_xlpm.x,VLOOKUP($I2076,'taxon-match_2026-08-31'!$A$2:$N$122,7,FALSE),IF(_xlpm.x=0,"",_xlpm.x)))</f>
        <v>Animalia</v>
      </c>
      <c r="M2076" t="str">
        <f>IF($I2076="","",_xlfn.LET(_xlpm.x,VLOOKUP($I2076,'taxon-match_2026-08-31'!$A$2:$N$122,8,FALSE),IF(_xlpm.x=0,"",_xlpm.x)))</f>
        <v>Mollusca</v>
      </c>
      <c r="N2076" t="str">
        <f>IF($I2076="","",_xlfn.LET(_xlpm.x,VLOOKUP($I2076,'taxon-match_2026-08-31'!$A$2:$N$122,9,FALSE),IF(_xlpm.x=0,"",_xlpm.x)))</f>
        <v>Gastropoda</v>
      </c>
      <c r="O2076" t="str">
        <f>IF($I2076="","",_xlfn.LET(_xlpm.x,VLOOKUP($I2076,'taxon-match_2026-08-31'!$A$2:$N$122,10,FALSE),IF(_xlpm.x=0,"",_xlpm.x)))</f>
        <v>Trochida</v>
      </c>
      <c r="P2076" t="str">
        <f>IF($I2076="","",_xlfn.LET(_xlpm.x,VLOOKUP($I2076,'taxon-match_2026-08-31'!$A$2:$N$122,11,FALSE),IF(_xlpm.x=0,"",_xlpm.x)))</f>
        <v>Calliostomatidae</v>
      </c>
      <c r="Q2076" t="str">
        <f>IF($I2076="","",_xlfn.LET(_xlpm.x,VLOOKUP($I2076,'taxon-match_2026-08-31'!$A$2:$N$122,12,FALSE),IF(_xlpm.x=0,"",_xlpm.x)))</f>
        <v>Margarella</v>
      </c>
      <c r="R2076" t="str">
        <f>IF($I2076="","",_xlfn.LET(_xlpm.x,VLOOKUP($I2076,'taxon-match_2026-08-31'!$A$2:$N$122,14,FALSE),IF(_xlpm.x=0,"",_xlpm.x)))</f>
        <v>antarctica</v>
      </c>
      <c r="S2076" s="2" t="s">
        <v>2609</v>
      </c>
      <c r="T2076" s="69" t="s">
        <v>62</v>
      </c>
      <c r="U2076" s="69" t="s">
        <v>60</v>
      </c>
      <c r="X2076" t="str">
        <f>IF(T2076="","",_xlfn.LET(_xlpm.x,VLOOKUP(T2076,'Drop-down_menus'!$F$2:$G$16,2,FALSE),IF(_xlpm.x=0,"",_xlpm.x)))</f>
        <v>https://orcid.org/0000-0003-3696-4445</v>
      </c>
      <c r="Y2076" t="str">
        <f>IF(U2076="","",_xlfn.LET(_xlpm.x,VLOOKUP(U2076,'Drop-down_menus'!$F$2:$G$16,2,FALSE),IF(_xlpm.x=0,"",_xlpm.x)))</f>
        <v>https://orcid.org/0000-0002-9708-1761</v>
      </c>
      <c r="Z2076" t="str">
        <f>IF(V2076="","",_xlfn.LET(_xlpm.x,VLOOKUP(V2076,'Drop-down_menus'!$F$2:$G$16,2,FALSE),IF(_xlpm.x=0,"",_xlpm.x)))</f>
        <v/>
      </c>
      <c r="AA2076" t="str">
        <f>IF(W2076="","",_xlfn.LET(_xlpm.x,VLOOKUP(W2076,'Drop-down_menus'!$F$2:$G$16,2,FALSE),IF(_xlpm.x=0,"",_xlpm.x)))</f>
        <v/>
      </c>
      <c r="AB2076" t="s">
        <v>866</v>
      </c>
      <c r="AE2076" t="s">
        <v>867</v>
      </c>
    </row>
    <row r="2077" spans="1:31" ht="15" x14ac:dyDescent="0.2">
      <c r="A2077" s="2" t="s">
        <v>282</v>
      </c>
      <c r="B2077">
        <v>2462</v>
      </c>
      <c r="C2077">
        <v>1320</v>
      </c>
      <c r="D2077" s="69" t="s">
        <v>700</v>
      </c>
      <c r="F2077" s="70" t="s">
        <v>891</v>
      </c>
      <c r="G2077" s="70">
        <v>1</v>
      </c>
      <c r="H2077" s="70" t="s">
        <v>891</v>
      </c>
      <c r="I2077" t="s">
        <v>891</v>
      </c>
      <c r="J2077" t="str">
        <f>IF($I2077="","",_xlfn.LET(_xlpm.x,VLOOKUP($I2077,'taxon-match_2026-08-31'!$A$2:$N$122,6,FALSE),IF(_xlpm.x=0,"",_xlpm.x)))</f>
        <v>(E. Lamy, 1906)</v>
      </c>
      <c r="K2077" t="str">
        <f>IF($I2077="","",_xlfn.LET(_xlpm.x,VLOOKUP($I2077,'taxon-match_2026-08-31'!$A$2:$N$122,4,FALSE),IF(_xlpm.x=0,"",_xlpm.x)))</f>
        <v>urn:lsid:marinespecies.org:taxname:197257</v>
      </c>
      <c r="L2077" t="str">
        <f>IF($I2077="","",_xlfn.LET(_xlpm.x,VLOOKUP($I2077,'taxon-match_2026-08-31'!$A$2:$N$122,7,FALSE),IF(_xlpm.x=0,"",_xlpm.x)))</f>
        <v>Animalia</v>
      </c>
      <c r="M2077" t="str">
        <f>IF($I2077="","",_xlfn.LET(_xlpm.x,VLOOKUP($I2077,'taxon-match_2026-08-31'!$A$2:$N$122,8,FALSE),IF(_xlpm.x=0,"",_xlpm.x)))</f>
        <v>Mollusca</v>
      </c>
      <c r="N2077" t="str">
        <f>IF($I2077="","",_xlfn.LET(_xlpm.x,VLOOKUP($I2077,'taxon-match_2026-08-31'!$A$2:$N$122,9,FALSE),IF(_xlpm.x=0,"",_xlpm.x)))</f>
        <v>Gastropoda</v>
      </c>
      <c r="O2077" t="str">
        <f>IF($I2077="","",_xlfn.LET(_xlpm.x,VLOOKUP($I2077,'taxon-match_2026-08-31'!$A$2:$N$122,10,FALSE),IF(_xlpm.x=0,"",_xlpm.x)))</f>
        <v>Trochida</v>
      </c>
      <c r="P2077" t="str">
        <f>IF($I2077="","",_xlfn.LET(_xlpm.x,VLOOKUP($I2077,'taxon-match_2026-08-31'!$A$2:$N$122,11,FALSE),IF(_xlpm.x=0,"",_xlpm.x)))</f>
        <v>Calliostomatidae</v>
      </c>
      <c r="Q2077" t="str">
        <f>IF($I2077="","",_xlfn.LET(_xlpm.x,VLOOKUP($I2077,'taxon-match_2026-08-31'!$A$2:$N$122,12,FALSE),IF(_xlpm.x=0,"",_xlpm.x)))</f>
        <v>Margarella</v>
      </c>
      <c r="R2077" t="str">
        <f>IF($I2077="","",_xlfn.LET(_xlpm.x,VLOOKUP($I2077,'taxon-match_2026-08-31'!$A$2:$N$122,14,FALSE),IF(_xlpm.x=0,"",_xlpm.x)))</f>
        <v>antarctica</v>
      </c>
      <c r="S2077" s="2" t="s">
        <v>2609</v>
      </c>
      <c r="T2077" s="69" t="s">
        <v>62</v>
      </c>
      <c r="U2077" s="69" t="s">
        <v>60</v>
      </c>
      <c r="X2077" t="str">
        <f>IF(T2077="","",_xlfn.LET(_xlpm.x,VLOOKUP(T2077,'Drop-down_menus'!$F$2:$G$16,2,FALSE),IF(_xlpm.x=0,"",_xlpm.x)))</f>
        <v>https://orcid.org/0000-0003-3696-4445</v>
      </c>
      <c r="Y2077" t="str">
        <f>IF(U2077="","",_xlfn.LET(_xlpm.x,VLOOKUP(U2077,'Drop-down_menus'!$F$2:$G$16,2,FALSE),IF(_xlpm.x=0,"",_xlpm.x)))</f>
        <v>https://orcid.org/0000-0002-9708-1761</v>
      </c>
      <c r="Z2077" t="str">
        <f>IF(V2077="","",_xlfn.LET(_xlpm.x,VLOOKUP(V2077,'Drop-down_menus'!$F$2:$G$16,2,FALSE),IF(_xlpm.x=0,"",_xlpm.x)))</f>
        <v/>
      </c>
      <c r="AA2077" t="str">
        <f>IF(W2077="","",_xlfn.LET(_xlpm.x,VLOOKUP(W2077,'Drop-down_menus'!$F$2:$G$16,2,FALSE),IF(_xlpm.x=0,"",_xlpm.x)))</f>
        <v/>
      </c>
      <c r="AB2077" t="s">
        <v>866</v>
      </c>
      <c r="AE2077" t="s">
        <v>867</v>
      </c>
    </row>
    <row r="2078" spans="1:31" ht="15" x14ac:dyDescent="0.2">
      <c r="A2078" s="2" t="s">
        <v>282</v>
      </c>
      <c r="B2078">
        <v>2463</v>
      </c>
      <c r="C2078">
        <v>1321</v>
      </c>
      <c r="D2078" s="69" t="s">
        <v>700</v>
      </c>
      <c r="F2078" s="70" t="s">
        <v>891</v>
      </c>
      <c r="G2078" s="70">
        <v>1</v>
      </c>
      <c r="H2078" s="70" t="s">
        <v>891</v>
      </c>
      <c r="I2078" t="s">
        <v>891</v>
      </c>
      <c r="J2078" t="str">
        <f>IF($I2078="","",_xlfn.LET(_xlpm.x,VLOOKUP($I2078,'taxon-match_2026-08-31'!$A$2:$N$122,6,FALSE),IF(_xlpm.x=0,"",_xlpm.x)))</f>
        <v>(E. Lamy, 1906)</v>
      </c>
      <c r="K2078" t="str">
        <f>IF($I2078="","",_xlfn.LET(_xlpm.x,VLOOKUP($I2078,'taxon-match_2026-08-31'!$A$2:$N$122,4,FALSE),IF(_xlpm.x=0,"",_xlpm.x)))</f>
        <v>urn:lsid:marinespecies.org:taxname:197257</v>
      </c>
      <c r="L2078" t="str">
        <f>IF($I2078="","",_xlfn.LET(_xlpm.x,VLOOKUP($I2078,'taxon-match_2026-08-31'!$A$2:$N$122,7,FALSE),IF(_xlpm.x=0,"",_xlpm.x)))</f>
        <v>Animalia</v>
      </c>
      <c r="M2078" t="str">
        <f>IF($I2078="","",_xlfn.LET(_xlpm.x,VLOOKUP($I2078,'taxon-match_2026-08-31'!$A$2:$N$122,8,FALSE),IF(_xlpm.x=0,"",_xlpm.x)))</f>
        <v>Mollusca</v>
      </c>
      <c r="N2078" t="str">
        <f>IF($I2078="","",_xlfn.LET(_xlpm.x,VLOOKUP($I2078,'taxon-match_2026-08-31'!$A$2:$N$122,9,FALSE),IF(_xlpm.x=0,"",_xlpm.x)))</f>
        <v>Gastropoda</v>
      </c>
      <c r="O2078" t="str">
        <f>IF($I2078="","",_xlfn.LET(_xlpm.x,VLOOKUP($I2078,'taxon-match_2026-08-31'!$A$2:$N$122,10,FALSE),IF(_xlpm.x=0,"",_xlpm.x)))</f>
        <v>Trochida</v>
      </c>
      <c r="P2078" t="str">
        <f>IF($I2078="","",_xlfn.LET(_xlpm.x,VLOOKUP($I2078,'taxon-match_2026-08-31'!$A$2:$N$122,11,FALSE),IF(_xlpm.x=0,"",_xlpm.x)))</f>
        <v>Calliostomatidae</v>
      </c>
      <c r="Q2078" t="str">
        <f>IF($I2078="","",_xlfn.LET(_xlpm.x,VLOOKUP($I2078,'taxon-match_2026-08-31'!$A$2:$N$122,12,FALSE),IF(_xlpm.x=0,"",_xlpm.x)))</f>
        <v>Margarella</v>
      </c>
      <c r="R2078" t="str">
        <f>IF($I2078="","",_xlfn.LET(_xlpm.x,VLOOKUP($I2078,'taxon-match_2026-08-31'!$A$2:$N$122,14,FALSE),IF(_xlpm.x=0,"",_xlpm.x)))</f>
        <v>antarctica</v>
      </c>
      <c r="S2078" s="2" t="s">
        <v>2609</v>
      </c>
      <c r="T2078" s="69" t="s">
        <v>62</v>
      </c>
      <c r="U2078" s="69" t="s">
        <v>60</v>
      </c>
      <c r="X2078" t="str">
        <f>IF(T2078="","",_xlfn.LET(_xlpm.x,VLOOKUP(T2078,'Drop-down_menus'!$F$2:$G$16,2,FALSE),IF(_xlpm.x=0,"",_xlpm.x)))</f>
        <v>https://orcid.org/0000-0003-3696-4445</v>
      </c>
      <c r="Y2078" t="str">
        <f>IF(U2078="","",_xlfn.LET(_xlpm.x,VLOOKUP(U2078,'Drop-down_menus'!$F$2:$G$16,2,FALSE),IF(_xlpm.x=0,"",_xlpm.x)))</f>
        <v>https://orcid.org/0000-0002-9708-1761</v>
      </c>
      <c r="Z2078" t="str">
        <f>IF(V2078="","",_xlfn.LET(_xlpm.x,VLOOKUP(V2078,'Drop-down_menus'!$F$2:$G$16,2,FALSE),IF(_xlpm.x=0,"",_xlpm.x)))</f>
        <v/>
      </c>
      <c r="AA2078" t="str">
        <f>IF(W2078="","",_xlfn.LET(_xlpm.x,VLOOKUP(W2078,'Drop-down_menus'!$F$2:$G$16,2,FALSE),IF(_xlpm.x=0,"",_xlpm.x)))</f>
        <v/>
      </c>
      <c r="AB2078" t="s">
        <v>866</v>
      </c>
      <c r="AE2078" t="s">
        <v>867</v>
      </c>
    </row>
    <row r="2079" spans="1:31" ht="15" x14ac:dyDescent="0.2">
      <c r="A2079" s="2" t="s">
        <v>282</v>
      </c>
      <c r="B2079">
        <v>2464</v>
      </c>
      <c r="C2079">
        <v>1322</v>
      </c>
      <c r="D2079" s="69" t="s">
        <v>700</v>
      </c>
      <c r="F2079" s="70" t="s">
        <v>891</v>
      </c>
      <c r="G2079" s="70">
        <v>1</v>
      </c>
      <c r="H2079" s="70" t="s">
        <v>891</v>
      </c>
      <c r="I2079" t="s">
        <v>891</v>
      </c>
      <c r="J2079" t="str">
        <f>IF($I2079="","",_xlfn.LET(_xlpm.x,VLOOKUP($I2079,'taxon-match_2026-08-31'!$A$2:$N$122,6,FALSE),IF(_xlpm.x=0,"",_xlpm.x)))</f>
        <v>(E. Lamy, 1906)</v>
      </c>
      <c r="K2079" t="str">
        <f>IF($I2079="","",_xlfn.LET(_xlpm.x,VLOOKUP($I2079,'taxon-match_2026-08-31'!$A$2:$N$122,4,FALSE),IF(_xlpm.x=0,"",_xlpm.x)))</f>
        <v>urn:lsid:marinespecies.org:taxname:197257</v>
      </c>
      <c r="L2079" t="str">
        <f>IF($I2079="","",_xlfn.LET(_xlpm.x,VLOOKUP($I2079,'taxon-match_2026-08-31'!$A$2:$N$122,7,FALSE),IF(_xlpm.x=0,"",_xlpm.x)))</f>
        <v>Animalia</v>
      </c>
      <c r="M2079" t="str">
        <f>IF($I2079="","",_xlfn.LET(_xlpm.x,VLOOKUP($I2079,'taxon-match_2026-08-31'!$A$2:$N$122,8,FALSE),IF(_xlpm.x=0,"",_xlpm.x)))</f>
        <v>Mollusca</v>
      </c>
      <c r="N2079" t="str">
        <f>IF($I2079="","",_xlfn.LET(_xlpm.x,VLOOKUP($I2079,'taxon-match_2026-08-31'!$A$2:$N$122,9,FALSE),IF(_xlpm.x=0,"",_xlpm.x)))</f>
        <v>Gastropoda</v>
      </c>
      <c r="O2079" t="str">
        <f>IF($I2079="","",_xlfn.LET(_xlpm.x,VLOOKUP($I2079,'taxon-match_2026-08-31'!$A$2:$N$122,10,FALSE),IF(_xlpm.x=0,"",_xlpm.x)))</f>
        <v>Trochida</v>
      </c>
      <c r="P2079" t="str">
        <f>IF($I2079="","",_xlfn.LET(_xlpm.x,VLOOKUP($I2079,'taxon-match_2026-08-31'!$A$2:$N$122,11,FALSE),IF(_xlpm.x=0,"",_xlpm.x)))</f>
        <v>Calliostomatidae</v>
      </c>
      <c r="Q2079" t="str">
        <f>IF($I2079="","",_xlfn.LET(_xlpm.x,VLOOKUP($I2079,'taxon-match_2026-08-31'!$A$2:$N$122,12,FALSE),IF(_xlpm.x=0,"",_xlpm.x)))</f>
        <v>Margarella</v>
      </c>
      <c r="R2079" t="str">
        <f>IF($I2079="","",_xlfn.LET(_xlpm.x,VLOOKUP($I2079,'taxon-match_2026-08-31'!$A$2:$N$122,14,FALSE),IF(_xlpm.x=0,"",_xlpm.x)))</f>
        <v>antarctica</v>
      </c>
      <c r="S2079" s="2" t="s">
        <v>2609</v>
      </c>
      <c r="T2079" s="69" t="s">
        <v>62</v>
      </c>
      <c r="U2079" s="69" t="s">
        <v>60</v>
      </c>
      <c r="X2079" t="str">
        <f>IF(T2079="","",_xlfn.LET(_xlpm.x,VLOOKUP(T2079,'Drop-down_menus'!$F$2:$G$16,2,FALSE),IF(_xlpm.x=0,"",_xlpm.x)))</f>
        <v>https://orcid.org/0000-0003-3696-4445</v>
      </c>
      <c r="Y2079" t="str">
        <f>IF(U2079="","",_xlfn.LET(_xlpm.x,VLOOKUP(U2079,'Drop-down_menus'!$F$2:$G$16,2,FALSE),IF(_xlpm.x=0,"",_xlpm.x)))</f>
        <v>https://orcid.org/0000-0002-9708-1761</v>
      </c>
      <c r="Z2079" t="str">
        <f>IF(V2079="","",_xlfn.LET(_xlpm.x,VLOOKUP(V2079,'Drop-down_menus'!$F$2:$G$16,2,FALSE),IF(_xlpm.x=0,"",_xlpm.x)))</f>
        <v/>
      </c>
      <c r="AA2079" t="str">
        <f>IF(W2079="","",_xlfn.LET(_xlpm.x,VLOOKUP(W2079,'Drop-down_menus'!$F$2:$G$16,2,FALSE),IF(_xlpm.x=0,"",_xlpm.x)))</f>
        <v/>
      </c>
      <c r="AB2079" t="s">
        <v>866</v>
      </c>
      <c r="AE2079" t="s">
        <v>867</v>
      </c>
    </row>
    <row r="2080" spans="1:31" ht="15" x14ac:dyDescent="0.2">
      <c r="A2080" s="2" t="s">
        <v>282</v>
      </c>
      <c r="B2080">
        <v>2465</v>
      </c>
      <c r="C2080">
        <v>1323</v>
      </c>
      <c r="D2080" s="69" t="s">
        <v>700</v>
      </c>
      <c r="F2080" s="70" t="s">
        <v>891</v>
      </c>
      <c r="G2080" s="70">
        <v>1</v>
      </c>
      <c r="H2080" s="70" t="s">
        <v>891</v>
      </c>
      <c r="I2080" t="s">
        <v>891</v>
      </c>
      <c r="J2080" t="str">
        <f>IF($I2080="","",_xlfn.LET(_xlpm.x,VLOOKUP($I2080,'taxon-match_2026-08-31'!$A$2:$N$122,6,FALSE),IF(_xlpm.x=0,"",_xlpm.x)))</f>
        <v>(E. Lamy, 1906)</v>
      </c>
      <c r="K2080" t="str">
        <f>IF($I2080="","",_xlfn.LET(_xlpm.x,VLOOKUP($I2080,'taxon-match_2026-08-31'!$A$2:$N$122,4,FALSE),IF(_xlpm.x=0,"",_xlpm.x)))</f>
        <v>urn:lsid:marinespecies.org:taxname:197257</v>
      </c>
      <c r="L2080" t="str">
        <f>IF($I2080="","",_xlfn.LET(_xlpm.x,VLOOKUP($I2080,'taxon-match_2026-08-31'!$A$2:$N$122,7,FALSE),IF(_xlpm.x=0,"",_xlpm.x)))</f>
        <v>Animalia</v>
      </c>
      <c r="M2080" t="str">
        <f>IF($I2080="","",_xlfn.LET(_xlpm.x,VLOOKUP($I2080,'taxon-match_2026-08-31'!$A$2:$N$122,8,FALSE),IF(_xlpm.x=0,"",_xlpm.x)))</f>
        <v>Mollusca</v>
      </c>
      <c r="N2080" t="str">
        <f>IF($I2080="","",_xlfn.LET(_xlpm.x,VLOOKUP($I2080,'taxon-match_2026-08-31'!$A$2:$N$122,9,FALSE),IF(_xlpm.x=0,"",_xlpm.x)))</f>
        <v>Gastropoda</v>
      </c>
      <c r="O2080" t="str">
        <f>IF($I2080="","",_xlfn.LET(_xlpm.x,VLOOKUP($I2080,'taxon-match_2026-08-31'!$A$2:$N$122,10,FALSE),IF(_xlpm.x=0,"",_xlpm.x)))</f>
        <v>Trochida</v>
      </c>
      <c r="P2080" t="str">
        <f>IF($I2080="","",_xlfn.LET(_xlpm.x,VLOOKUP($I2080,'taxon-match_2026-08-31'!$A$2:$N$122,11,FALSE),IF(_xlpm.x=0,"",_xlpm.x)))</f>
        <v>Calliostomatidae</v>
      </c>
      <c r="Q2080" t="str">
        <f>IF($I2080="","",_xlfn.LET(_xlpm.x,VLOOKUP($I2080,'taxon-match_2026-08-31'!$A$2:$N$122,12,FALSE),IF(_xlpm.x=0,"",_xlpm.x)))</f>
        <v>Margarella</v>
      </c>
      <c r="R2080" t="str">
        <f>IF($I2080="","",_xlfn.LET(_xlpm.x,VLOOKUP($I2080,'taxon-match_2026-08-31'!$A$2:$N$122,14,FALSE),IF(_xlpm.x=0,"",_xlpm.x)))</f>
        <v>antarctica</v>
      </c>
      <c r="S2080" s="2" t="s">
        <v>2609</v>
      </c>
      <c r="T2080" s="69" t="s">
        <v>62</v>
      </c>
      <c r="U2080" s="69" t="s">
        <v>60</v>
      </c>
      <c r="X2080" t="str">
        <f>IF(T2080="","",_xlfn.LET(_xlpm.x,VLOOKUP(T2080,'Drop-down_menus'!$F$2:$G$16,2,FALSE),IF(_xlpm.x=0,"",_xlpm.x)))</f>
        <v>https://orcid.org/0000-0003-3696-4445</v>
      </c>
      <c r="Y2080" t="str">
        <f>IF(U2080="","",_xlfn.LET(_xlpm.x,VLOOKUP(U2080,'Drop-down_menus'!$F$2:$G$16,2,FALSE),IF(_xlpm.x=0,"",_xlpm.x)))</f>
        <v>https://orcid.org/0000-0002-9708-1761</v>
      </c>
      <c r="Z2080" t="str">
        <f>IF(V2080="","",_xlfn.LET(_xlpm.x,VLOOKUP(V2080,'Drop-down_menus'!$F$2:$G$16,2,FALSE),IF(_xlpm.x=0,"",_xlpm.x)))</f>
        <v/>
      </c>
      <c r="AA2080" t="str">
        <f>IF(W2080="","",_xlfn.LET(_xlpm.x,VLOOKUP(W2080,'Drop-down_menus'!$F$2:$G$16,2,FALSE),IF(_xlpm.x=0,"",_xlpm.x)))</f>
        <v/>
      </c>
      <c r="AB2080" t="s">
        <v>866</v>
      </c>
      <c r="AE2080" t="s">
        <v>867</v>
      </c>
    </row>
    <row r="2081" spans="1:31" ht="15" x14ac:dyDescent="0.2">
      <c r="A2081" s="2" t="s">
        <v>282</v>
      </c>
      <c r="B2081">
        <v>2466</v>
      </c>
      <c r="C2081">
        <v>1727</v>
      </c>
      <c r="D2081" s="69" t="s">
        <v>700</v>
      </c>
      <c r="F2081" s="70" t="s">
        <v>891</v>
      </c>
      <c r="G2081" s="70">
        <v>1</v>
      </c>
      <c r="H2081" s="70" t="s">
        <v>891</v>
      </c>
      <c r="I2081" t="s">
        <v>891</v>
      </c>
      <c r="J2081" t="str">
        <f>IF($I2081="","",_xlfn.LET(_xlpm.x,VLOOKUP($I2081,'taxon-match_2026-08-31'!$A$2:$N$122,6,FALSE),IF(_xlpm.x=0,"",_xlpm.x)))</f>
        <v>(E. Lamy, 1906)</v>
      </c>
      <c r="K2081" t="str">
        <f>IF($I2081="","",_xlfn.LET(_xlpm.x,VLOOKUP($I2081,'taxon-match_2026-08-31'!$A$2:$N$122,4,FALSE),IF(_xlpm.x=0,"",_xlpm.x)))</f>
        <v>urn:lsid:marinespecies.org:taxname:197257</v>
      </c>
      <c r="L2081" t="str">
        <f>IF($I2081="","",_xlfn.LET(_xlpm.x,VLOOKUP($I2081,'taxon-match_2026-08-31'!$A$2:$N$122,7,FALSE),IF(_xlpm.x=0,"",_xlpm.x)))</f>
        <v>Animalia</v>
      </c>
      <c r="M2081" t="str">
        <f>IF($I2081="","",_xlfn.LET(_xlpm.x,VLOOKUP($I2081,'taxon-match_2026-08-31'!$A$2:$N$122,8,FALSE),IF(_xlpm.x=0,"",_xlpm.x)))</f>
        <v>Mollusca</v>
      </c>
      <c r="N2081" t="str">
        <f>IF($I2081="","",_xlfn.LET(_xlpm.x,VLOOKUP($I2081,'taxon-match_2026-08-31'!$A$2:$N$122,9,FALSE),IF(_xlpm.x=0,"",_xlpm.x)))</f>
        <v>Gastropoda</v>
      </c>
      <c r="O2081" t="str">
        <f>IF($I2081="","",_xlfn.LET(_xlpm.x,VLOOKUP($I2081,'taxon-match_2026-08-31'!$A$2:$N$122,10,FALSE),IF(_xlpm.x=0,"",_xlpm.x)))</f>
        <v>Trochida</v>
      </c>
      <c r="P2081" t="str">
        <f>IF($I2081="","",_xlfn.LET(_xlpm.x,VLOOKUP($I2081,'taxon-match_2026-08-31'!$A$2:$N$122,11,FALSE),IF(_xlpm.x=0,"",_xlpm.x)))</f>
        <v>Calliostomatidae</v>
      </c>
      <c r="Q2081" t="str">
        <f>IF($I2081="","",_xlfn.LET(_xlpm.x,VLOOKUP($I2081,'taxon-match_2026-08-31'!$A$2:$N$122,12,FALSE),IF(_xlpm.x=0,"",_xlpm.x)))</f>
        <v>Margarella</v>
      </c>
      <c r="R2081" t="str">
        <f>IF($I2081="","",_xlfn.LET(_xlpm.x,VLOOKUP($I2081,'taxon-match_2026-08-31'!$A$2:$N$122,14,FALSE),IF(_xlpm.x=0,"",_xlpm.x)))</f>
        <v>antarctica</v>
      </c>
      <c r="S2081" s="2" t="s">
        <v>2609</v>
      </c>
      <c r="T2081" s="69" t="s">
        <v>62</v>
      </c>
      <c r="U2081" s="69" t="s">
        <v>60</v>
      </c>
      <c r="X2081" t="str">
        <f>IF(T2081="","",_xlfn.LET(_xlpm.x,VLOOKUP(T2081,'Drop-down_menus'!$F$2:$G$16,2,FALSE),IF(_xlpm.x=0,"",_xlpm.x)))</f>
        <v>https://orcid.org/0000-0003-3696-4445</v>
      </c>
      <c r="Y2081" t="str">
        <f>IF(U2081="","",_xlfn.LET(_xlpm.x,VLOOKUP(U2081,'Drop-down_menus'!$F$2:$G$16,2,FALSE),IF(_xlpm.x=0,"",_xlpm.x)))</f>
        <v>https://orcid.org/0000-0002-9708-1761</v>
      </c>
      <c r="Z2081" t="str">
        <f>IF(V2081="","",_xlfn.LET(_xlpm.x,VLOOKUP(V2081,'Drop-down_menus'!$F$2:$G$16,2,FALSE),IF(_xlpm.x=0,"",_xlpm.x)))</f>
        <v/>
      </c>
      <c r="AA2081" t="str">
        <f>IF(W2081="","",_xlfn.LET(_xlpm.x,VLOOKUP(W2081,'Drop-down_menus'!$F$2:$G$16,2,FALSE),IF(_xlpm.x=0,"",_xlpm.x)))</f>
        <v/>
      </c>
      <c r="AB2081" t="s">
        <v>866</v>
      </c>
      <c r="AE2081" t="s">
        <v>867</v>
      </c>
    </row>
    <row r="2082" spans="1:31" ht="15" x14ac:dyDescent="0.2">
      <c r="A2082" s="2" t="s">
        <v>298</v>
      </c>
      <c r="B2082">
        <v>2780</v>
      </c>
      <c r="C2082">
        <v>1850</v>
      </c>
      <c r="D2082" s="69" t="s">
        <v>700</v>
      </c>
      <c r="F2082" s="70" t="s">
        <v>891</v>
      </c>
      <c r="G2082" s="70">
        <v>1</v>
      </c>
      <c r="H2082" s="70" t="s">
        <v>891</v>
      </c>
      <c r="I2082" t="s">
        <v>891</v>
      </c>
      <c r="J2082" t="str">
        <f>IF($I2082="","",_xlfn.LET(_xlpm.x,VLOOKUP($I2082,'taxon-match_2026-08-31'!$A$2:$N$122,6,FALSE),IF(_xlpm.x=0,"",_xlpm.x)))</f>
        <v>(E. Lamy, 1906)</v>
      </c>
      <c r="K2082" t="str">
        <f>IF($I2082="","",_xlfn.LET(_xlpm.x,VLOOKUP($I2082,'taxon-match_2026-08-31'!$A$2:$N$122,4,FALSE),IF(_xlpm.x=0,"",_xlpm.x)))</f>
        <v>urn:lsid:marinespecies.org:taxname:197257</v>
      </c>
      <c r="L2082" t="str">
        <f>IF($I2082="","",_xlfn.LET(_xlpm.x,VLOOKUP($I2082,'taxon-match_2026-08-31'!$A$2:$N$122,7,FALSE),IF(_xlpm.x=0,"",_xlpm.x)))</f>
        <v>Animalia</v>
      </c>
      <c r="M2082" t="str">
        <f>IF($I2082="","",_xlfn.LET(_xlpm.x,VLOOKUP($I2082,'taxon-match_2026-08-31'!$A$2:$N$122,8,FALSE),IF(_xlpm.x=0,"",_xlpm.x)))</f>
        <v>Mollusca</v>
      </c>
      <c r="N2082" t="str">
        <f>IF($I2082="","",_xlfn.LET(_xlpm.x,VLOOKUP($I2082,'taxon-match_2026-08-31'!$A$2:$N$122,9,FALSE),IF(_xlpm.x=0,"",_xlpm.x)))</f>
        <v>Gastropoda</v>
      </c>
      <c r="O2082" t="str">
        <f>IF($I2082="","",_xlfn.LET(_xlpm.x,VLOOKUP($I2082,'taxon-match_2026-08-31'!$A$2:$N$122,10,FALSE),IF(_xlpm.x=0,"",_xlpm.x)))</f>
        <v>Trochida</v>
      </c>
      <c r="P2082" t="str">
        <f>IF($I2082="","",_xlfn.LET(_xlpm.x,VLOOKUP($I2082,'taxon-match_2026-08-31'!$A$2:$N$122,11,FALSE),IF(_xlpm.x=0,"",_xlpm.x)))</f>
        <v>Calliostomatidae</v>
      </c>
      <c r="Q2082" t="str">
        <f>IF($I2082="","",_xlfn.LET(_xlpm.x,VLOOKUP($I2082,'taxon-match_2026-08-31'!$A$2:$N$122,12,FALSE),IF(_xlpm.x=0,"",_xlpm.x)))</f>
        <v>Margarella</v>
      </c>
      <c r="R2082" t="str">
        <f>IF($I2082="","",_xlfn.LET(_xlpm.x,VLOOKUP($I2082,'taxon-match_2026-08-31'!$A$2:$N$122,14,FALSE),IF(_xlpm.x=0,"",_xlpm.x)))</f>
        <v>antarctica</v>
      </c>
      <c r="S2082" s="2" t="s">
        <v>2609</v>
      </c>
      <c r="T2082" s="69" t="s">
        <v>62</v>
      </c>
      <c r="U2082" s="69" t="s">
        <v>60</v>
      </c>
      <c r="X2082" t="str">
        <f>IF(T2082="","",_xlfn.LET(_xlpm.x,VLOOKUP(T2082,'Drop-down_menus'!$F$2:$G$16,2,FALSE),IF(_xlpm.x=0,"",_xlpm.x)))</f>
        <v>https://orcid.org/0000-0003-3696-4445</v>
      </c>
      <c r="Y2082" t="str">
        <f>IF(U2082="","",_xlfn.LET(_xlpm.x,VLOOKUP(U2082,'Drop-down_menus'!$F$2:$G$16,2,FALSE),IF(_xlpm.x=0,"",_xlpm.x)))</f>
        <v>https://orcid.org/0000-0002-9708-1761</v>
      </c>
      <c r="Z2082" t="str">
        <f>IF(V2082="","",_xlfn.LET(_xlpm.x,VLOOKUP(V2082,'Drop-down_menus'!$F$2:$G$16,2,FALSE),IF(_xlpm.x=0,"",_xlpm.x)))</f>
        <v/>
      </c>
      <c r="AA2082" t="str">
        <f>IF(W2082="","",_xlfn.LET(_xlpm.x,VLOOKUP(W2082,'Drop-down_menus'!$F$2:$G$16,2,FALSE),IF(_xlpm.x=0,"",_xlpm.x)))</f>
        <v/>
      </c>
      <c r="AB2082" t="s">
        <v>866</v>
      </c>
      <c r="AE2082" t="s">
        <v>867</v>
      </c>
    </row>
    <row r="2083" spans="1:31" ht="15" x14ac:dyDescent="0.2">
      <c r="A2083" s="2" t="s">
        <v>298</v>
      </c>
      <c r="B2083">
        <v>2781</v>
      </c>
      <c r="C2083">
        <v>1986</v>
      </c>
      <c r="D2083" s="69" t="s">
        <v>700</v>
      </c>
      <c r="F2083" s="70" t="s">
        <v>891</v>
      </c>
      <c r="G2083" s="70">
        <v>1</v>
      </c>
      <c r="H2083" s="70" t="s">
        <v>891</v>
      </c>
      <c r="I2083" t="s">
        <v>891</v>
      </c>
      <c r="J2083" t="str">
        <f>IF($I2083="","",_xlfn.LET(_xlpm.x,VLOOKUP($I2083,'taxon-match_2026-08-31'!$A$2:$N$122,6,FALSE),IF(_xlpm.x=0,"",_xlpm.x)))</f>
        <v>(E. Lamy, 1906)</v>
      </c>
      <c r="K2083" t="str">
        <f>IF($I2083="","",_xlfn.LET(_xlpm.x,VLOOKUP($I2083,'taxon-match_2026-08-31'!$A$2:$N$122,4,FALSE),IF(_xlpm.x=0,"",_xlpm.x)))</f>
        <v>urn:lsid:marinespecies.org:taxname:197257</v>
      </c>
      <c r="L2083" t="str">
        <f>IF($I2083="","",_xlfn.LET(_xlpm.x,VLOOKUP($I2083,'taxon-match_2026-08-31'!$A$2:$N$122,7,FALSE),IF(_xlpm.x=0,"",_xlpm.x)))</f>
        <v>Animalia</v>
      </c>
      <c r="M2083" t="str">
        <f>IF($I2083="","",_xlfn.LET(_xlpm.x,VLOOKUP($I2083,'taxon-match_2026-08-31'!$A$2:$N$122,8,FALSE),IF(_xlpm.x=0,"",_xlpm.x)))</f>
        <v>Mollusca</v>
      </c>
      <c r="N2083" t="str">
        <f>IF($I2083="","",_xlfn.LET(_xlpm.x,VLOOKUP($I2083,'taxon-match_2026-08-31'!$A$2:$N$122,9,FALSE),IF(_xlpm.x=0,"",_xlpm.x)))</f>
        <v>Gastropoda</v>
      </c>
      <c r="O2083" t="str">
        <f>IF($I2083="","",_xlfn.LET(_xlpm.x,VLOOKUP($I2083,'taxon-match_2026-08-31'!$A$2:$N$122,10,FALSE),IF(_xlpm.x=0,"",_xlpm.x)))</f>
        <v>Trochida</v>
      </c>
      <c r="P2083" t="str">
        <f>IF($I2083="","",_xlfn.LET(_xlpm.x,VLOOKUP($I2083,'taxon-match_2026-08-31'!$A$2:$N$122,11,FALSE),IF(_xlpm.x=0,"",_xlpm.x)))</f>
        <v>Calliostomatidae</v>
      </c>
      <c r="Q2083" t="str">
        <f>IF($I2083="","",_xlfn.LET(_xlpm.x,VLOOKUP($I2083,'taxon-match_2026-08-31'!$A$2:$N$122,12,FALSE),IF(_xlpm.x=0,"",_xlpm.x)))</f>
        <v>Margarella</v>
      </c>
      <c r="R2083" t="str">
        <f>IF($I2083="","",_xlfn.LET(_xlpm.x,VLOOKUP($I2083,'taxon-match_2026-08-31'!$A$2:$N$122,14,FALSE),IF(_xlpm.x=0,"",_xlpm.x)))</f>
        <v>antarctica</v>
      </c>
      <c r="S2083" s="2" t="s">
        <v>2609</v>
      </c>
      <c r="T2083" s="69" t="s">
        <v>62</v>
      </c>
      <c r="U2083" s="69" t="s">
        <v>60</v>
      </c>
      <c r="X2083" t="str">
        <f>IF(T2083="","",_xlfn.LET(_xlpm.x,VLOOKUP(T2083,'Drop-down_menus'!$F$2:$G$16,2,FALSE),IF(_xlpm.x=0,"",_xlpm.x)))</f>
        <v>https://orcid.org/0000-0003-3696-4445</v>
      </c>
      <c r="Y2083" t="str">
        <f>IF(U2083="","",_xlfn.LET(_xlpm.x,VLOOKUP(U2083,'Drop-down_menus'!$F$2:$G$16,2,FALSE),IF(_xlpm.x=0,"",_xlpm.x)))</f>
        <v>https://orcid.org/0000-0002-9708-1761</v>
      </c>
      <c r="Z2083" t="str">
        <f>IF(V2083="","",_xlfn.LET(_xlpm.x,VLOOKUP(V2083,'Drop-down_menus'!$F$2:$G$16,2,FALSE),IF(_xlpm.x=0,"",_xlpm.x)))</f>
        <v/>
      </c>
      <c r="AA2083" t="str">
        <f>IF(W2083="","",_xlfn.LET(_xlpm.x,VLOOKUP(W2083,'Drop-down_menus'!$F$2:$G$16,2,FALSE),IF(_xlpm.x=0,"",_xlpm.x)))</f>
        <v/>
      </c>
      <c r="AB2083" t="s">
        <v>866</v>
      </c>
      <c r="AE2083" t="s">
        <v>867</v>
      </c>
    </row>
    <row r="2084" spans="1:31" ht="15" x14ac:dyDescent="0.2">
      <c r="A2084" s="2" t="s">
        <v>298</v>
      </c>
      <c r="B2084">
        <v>2782</v>
      </c>
      <c r="C2084">
        <v>1795</v>
      </c>
      <c r="D2084" s="69" t="s">
        <v>700</v>
      </c>
      <c r="F2084" s="70" t="s">
        <v>891</v>
      </c>
      <c r="G2084" s="70">
        <v>1</v>
      </c>
      <c r="H2084" s="70" t="s">
        <v>891</v>
      </c>
      <c r="I2084" t="s">
        <v>891</v>
      </c>
      <c r="J2084" t="str">
        <f>IF($I2084="","",_xlfn.LET(_xlpm.x,VLOOKUP($I2084,'taxon-match_2026-08-31'!$A$2:$N$122,6,FALSE),IF(_xlpm.x=0,"",_xlpm.x)))</f>
        <v>(E. Lamy, 1906)</v>
      </c>
      <c r="K2084" t="str">
        <f>IF($I2084="","",_xlfn.LET(_xlpm.x,VLOOKUP($I2084,'taxon-match_2026-08-31'!$A$2:$N$122,4,FALSE),IF(_xlpm.x=0,"",_xlpm.x)))</f>
        <v>urn:lsid:marinespecies.org:taxname:197257</v>
      </c>
      <c r="L2084" t="str">
        <f>IF($I2084="","",_xlfn.LET(_xlpm.x,VLOOKUP($I2084,'taxon-match_2026-08-31'!$A$2:$N$122,7,FALSE),IF(_xlpm.x=0,"",_xlpm.x)))</f>
        <v>Animalia</v>
      </c>
      <c r="M2084" t="str">
        <f>IF($I2084="","",_xlfn.LET(_xlpm.x,VLOOKUP($I2084,'taxon-match_2026-08-31'!$A$2:$N$122,8,FALSE),IF(_xlpm.x=0,"",_xlpm.x)))</f>
        <v>Mollusca</v>
      </c>
      <c r="N2084" t="str">
        <f>IF($I2084="","",_xlfn.LET(_xlpm.x,VLOOKUP($I2084,'taxon-match_2026-08-31'!$A$2:$N$122,9,FALSE),IF(_xlpm.x=0,"",_xlpm.x)))</f>
        <v>Gastropoda</v>
      </c>
      <c r="O2084" t="str">
        <f>IF($I2084="","",_xlfn.LET(_xlpm.x,VLOOKUP($I2084,'taxon-match_2026-08-31'!$A$2:$N$122,10,FALSE),IF(_xlpm.x=0,"",_xlpm.x)))</f>
        <v>Trochida</v>
      </c>
      <c r="P2084" t="str">
        <f>IF($I2084="","",_xlfn.LET(_xlpm.x,VLOOKUP($I2084,'taxon-match_2026-08-31'!$A$2:$N$122,11,FALSE),IF(_xlpm.x=0,"",_xlpm.x)))</f>
        <v>Calliostomatidae</v>
      </c>
      <c r="Q2084" t="str">
        <f>IF($I2084="","",_xlfn.LET(_xlpm.x,VLOOKUP($I2084,'taxon-match_2026-08-31'!$A$2:$N$122,12,FALSE),IF(_xlpm.x=0,"",_xlpm.x)))</f>
        <v>Margarella</v>
      </c>
      <c r="R2084" t="str">
        <f>IF($I2084="","",_xlfn.LET(_xlpm.x,VLOOKUP($I2084,'taxon-match_2026-08-31'!$A$2:$N$122,14,FALSE),IF(_xlpm.x=0,"",_xlpm.x)))</f>
        <v>antarctica</v>
      </c>
      <c r="S2084" s="2" t="s">
        <v>2609</v>
      </c>
      <c r="T2084" s="69" t="s">
        <v>62</v>
      </c>
      <c r="U2084" s="69" t="s">
        <v>60</v>
      </c>
      <c r="X2084" t="str">
        <f>IF(T2084="","",_xlfn.LET(_xlpm.x,VLOOKUP(T2084,'Drop-down_menus'!$F$2:$G$16,2,FALSE),IF(_xlpm.x=0,"",_xlpm.x)))</f>
        <v>https://orcid.org/0000-0003-3696-4445</v>
      </c>
      <c r="Y2084" t="str">
        <f>IF(U2084="","",_xlfn.LET(_xlpm.x,VLOOKUP(U2084,'Drop-down_menus'!$F$2:$G$16,2,FALSE),IF(_xlpm.x=0,"",_xlpm.x)))</f>
        <v>https://orcid.org/0000-0002-9708-1761</v>
      </c>
      <c r="Z2084" t="str">
        <f>IF(V2084="","",_xlfn.LET(_xlpm.x,VLOOKUP(V2084,'Drop-down_menus'!$F$2:$G$16,2,FALSE),IF(_xlpm.x=0,"",_xlpm.x)))</f>
        <v/>
      </c>
      <c r="AA2084" t="str">
        <f>IF(W2084="","",_xlfn.LET(_xlpm.x,VLOOKUP(W2084,'Drop-down_menus'!$F$2:$G$16,2,FALSE),IF(_xlpm.x=0,"",_xlpm.x)))</f>
        <v/>
      </c>
      <c r="AB2084" t="s">
        <v>866</v>
      </c>
      <c r="AE2084" t="s">
        <v>867</v>
      </c>
    </row>
    <row r="2085" spans="1:31" ht="15" x14ac:dyDescent="0.2">
      <c r="A2085" s="2" t="s">
        <v>328</v>
      </c>
      <c r="B2085">
        <v>3231</v>
      </c>
      <c r="C2085">
        <v>1731</v>
      </c>
      <c r="D2085" s="69" t="s">
        <v>700</v>
      </c>
      <c r="F2085" s="70" t="s">
        <v>891</v>
      </c>
      <c r="G2085" s="70">
        <v>1</v>
      </c>
      <c r="H2085" s="70" t="s">
        <v>891</v>
      </c>
      <c r="I2085" t="s">
        <v>891</v>
      </c>
      <c r="J2085" t="str">
        <f>IF($I2085="","",_xlfn.LET(_xlpm.x,VLOOKUP($I2085,'taxon-match_2026-08-31'!$A$2:$N$122,6,FALSE),IF(_xlpm.x=0,"",_xlpm.x)))</f>
        <v>(E. Lamy, 1906)</v>
      </c>
      <c r="K2085" t="str">
        <f>IF($I2085="","",_xlfn.LET(_xlpm.x,VLOOKUP($I2085,'taxon-match_2026-08-31'!$A$2:$N$122,4,FALSE),IF(_xlpm.x=0,"",_xlpm.x)))</f>
        <v>urn:lsid:marinespecies.org:taxname:197257</v>
      </c>
      <c r="L2085" t="str">
        <f>IF($I2085="","",_xlfn.LET(_xlpm.x,VLOOKUP($I2085,'taxon-match_2026-08-31'!$A$2:$N$122,7,FALSE),IF(_xlpm.x=0,"",_xlpm.x)))</f>
        <v>Animalia</v>
      </c>
      <c r="M2085" t="str">
        <f>IF($I2085="","",_xlfn.LET(_xlpm.x,VLOOKUP($I2085,'taxon-match_2026-08-31'!$A$2:$N$122,8,FALSE),IF(_xlpm.x=0,"",_xlpm.x)))</f>
        <v>Mollusca</v>
      </c>
      <c r="N2085" t="str">
        <f>IF($I2085="","",_xlfn.LET(_xlpm.x,VLOOKUP($I2085,'taxon-match_2026-08-31'!$A$2:$N$122,9,FALSE),IF(_xlpm.x=0,"",_xlpm.x)))</f>
        <v>Gastropoda</v>
      </c>
      <c r="O2085" t="str">
        <f>IF($I2085="","",_xlfn.LET(_xlpm.x,VLOOKUP($I2085,'taxon-match_2026-08-31'!$A$2:$N$122,10,FALSE),IF(_xlpm.x=0,"",_xlpm.x)))</f>
        <v>Trochida</v>
      </c>
      <c r="P2085" t="str">
        <f>IF($I2085="","",_xlfn.LET(_xlpm.x,VLOOKUP($I2085,'taxon-match_2026-08-31'!$A$2:$N$122,11,FALSE),IF(_xlpm.x=0,"",_xlpm.x)))</f>
        <v>Calliostomatidae</v>
      </c>
      <c r="Q2085" t="str">
        <f>IF($I2085="","",_xlfn.LET(_xlpm.x,VLOOKUP($I2085,'taxon-match_2026-08-31'!$A$2:$N$122,12,FALSE),IF(_xlpm.x=0,"",_xlpm.x)))</f>
        <v>Margarella</v>
      </c>
      <c r="R2085" t="str">
        <f>IF($I2085="","",_xlfn.LET(_xlpm.x,VLOOKUP($I2085,'taxon-match_2026-08-31'!$A$2:$N$122,14,FALSE),IF(_xlpm.x=0,"",_xlpm.x)))</f>
        <v>antarctica</v>
      </c>
      <c r="S2085" s="2" t="s">
        <v>2609</v>
      </c>
      <c r="T2085" s="69" t="s">
        <v>62</v>
      </c>
      <c r="U2085" s="69" t="s">
        <v>60</v>
      </c>
      <c r="X2085" t="str">
        <f>IF(T2085="","",_xlfn.LET(_xlpm.x,VLOOKUP(T2085,'Drop-down_menus'!$F$2:$G$16,2,FALSE),IF(_xlpm.x=0,"",_xlpm.x)))</f>
        <v>https://orcid.org/0000-0003-3696-4445</v>
      </c>
      <c r="Y2085" t="str">
        <f>IF(U2085="","",_xlfn.LET(_xlpm.x,VLOOKUP(U2085,'Drop-down_menus'!$F$2:$G$16,2,FALSE),IF(_xlpm.x=0,"",_xlpm.x)))</f>
        <v>https://orcid.org/0000-0002-9708-1761</v>
      </c>
      <c r="Z2085" t="str">
        <f>IF(V2085="","",_xlfn.LET(_xlpm.x,VLOOKUP(V2085,'Drop-down_menus'!$F$2:$G$16,2,FALSE),IF(_xlpm.x=0,"",_xlpm.x)))</f>
        <v/>
      </c>
      <c r="AA2085" t="str">
        <f>IF(W2085="","",_xlfn.LET(_xlpm.x,VLOOKUP(W2085,'Drop-down_menus'!$F$2:$G$16,2,FALSE),IF(_xlpm.x=0,"",_xlpm.x)))</f>
        <v/>
      </c>
      <c r="AB2085" t="s">
        <v>866</v>
      </c>
      <c r="AE2085" t="s">
        <v>867</v>
      </c>
    </row>
    <row r="2086" spans="1:31" ht="15" x14ac:dyDescent="0.2">
      <c r="A2086" s="2" t="s">
        <v>328</v>
      </c>
      <c r="B2086">
        <v>3232</v>
      </c>
      <c r="C2086">
        <v>1732</v>
      </c>
      <c r="D2086" s="69" t="s">
        <v>700</v>
      </c>
      <c r="F2086" s="70" t="s">
        <v>891</v>
      </c>
      <c r="G2086" s="70">
        <v>1</v>
      </c>
      <c r="H2086" s="70" t="s">
        <v>891</v>
      </c>
      <c r="I2086" t="s">
        <v>891</v>
      </c>
      <c r="J2086" t="str">
        <f>IF($I2086="","",_xlfn.LET(_xlpm.x,VLOOKUP($I2086,'taxon-match_2026-08-31'!$A$2:$N$122,6,FALSE),IF(_xlpm.x=0,"",_xlpm.x)))</f>
        <v>(E. Lamy, 1906)</v>
      </c>
      <c r="K2086" t="str">
        <f>IF($I2086="","",_xlfn.LET(_xlpm.x,VLOOKUP($I2086,'taxon-match_2026-08-31'!$A$2:$N$122,4,FALSE),IF(_xlpm.x=0,"",_xlpm.x)))</f>
        <v>urn:lsid:marinespecies.org:taxname:197257</v>
      </c>
      <c r="L2086" t="str">
        <f>IF($I2086="","",_xlfn.LET(_xlpm.x,VLOOKUP($I2086,'taxon-match_2026-08-31'!$A$2:$N$122,7,FALSE),IF(_xlpm.x=0,"",_xlpm.x)))</f>
        <v>Animalia</v>
      </c>
      <c r="M2086" t="str">
        <f>IF($I2086="","",_xlfn.LET(_xlpm.x,VLOOKUP($I2086,'taxon-match_2026-08-31'!$A$2:$N$122,8,FALSE),IF(_xlpm.x=0,"",_xlpm.x)))</f>
        <v>Mollusca</v>
      </c>
      <c r="N2086" t="str">
        <f>IF($I2086="","",_xlfn.LET(_xlpm.x,VLOOKUP($I2086,'taxon-match_2026-08-31'!$A$2:$N$122,9,FALSE),IF(_xlpm.x=0,"",_xlpm.x)))</f>
        <v>Gastropoda</v>
      </c>
      <c r="O2086" t="str">
        <f>IF($I2086="","",_xlfn.LET(_xlpm.x,VLOOKUP($I2086,'taxon-match_2026-08-31'!$A$2:$N$122,10,FALSE),IF(_xlpm.x=0,"",_xlpm.x)))</f>
        <v>Trochida</v>
      </c>
      <c r="P2086" t="str">
        <f>IF($I2086="","",_xlfn.LET(_xlpm.x,VLOOKUP($I2086,'taxon-match_2026-08-31'!$A$2:$N$122,11,FALSE),IF(_xlpm.x=0,"",_xlpm.x)))</f>
        <v>Calliostomatidae</v>
      </c>
      <c r="Q2086" t="str">
        <f>IF($I2086="","",_xlfn.LET(_xlpm.x,VLOOKUP($I2086,'taxon-match_2026-08-31'!$A$2:$N$122,12,FALSE),IF(_xlpm.x=0,"",_xlpm.x)))</f>
        <v>Margarella</v>
      </c>
      <c r="R2086" t="str">
        <f>IF($I2086="","",_xlfn.LET(_xlpm.x,VLOOKUP($I2086,'taxon-match_2026-08-31'!$A$2:$N$122,14,FALSE),IF(_xlpm.x=0,"",_xlpm.x)))</f>
        <v>antarctica</v>
      </c>
      <c r="S2086" s="2" t="s">
        <v>2609</v>
      </c>
      <c r="T2086" s="69" t="s">
        <v>62</v>
      </c>
      <c r="U2086" s="69" t="s">
        <v>60</v>
      </c>
      <c r="X2086" t="str">
        <f>IF(T2086="","",_xlfn.LET(_xlpm.x,VLOOKUP(T2086,'Drop-down_menus'!$F$2:$G$16,2,FALSE),IF(_xlpm.x=0,"",_xlpm.x)))</f>
        <v>https://orcid.org/0000-0003-3696-4445</v>
      </c>
      <c r="Y2086" t="str">
        <f>IF(U2086="","",_xlfn.LET(_xlpm.x,VLOOKUP(U2086,'Drop-down_menus'!$F$2:$G$16,2,FALSE),IF(_xlpm.x=0,"",_xlpm.x)))</f>
        <v>https://orcid.org/0000-0002-9708-1761</v>
      </c>
      <c r="Z2086" t="str">
        <f>IF(V2086="","",_xlfn.LET(_xlpm.x,VLOOKUP(V2086,'Drop-down_menus'!$F$2:$G$16,2,FALSE),IF(_xlpm.x=0,"",_xlpm.x)))</f>
        <v/>
      </c>
      <c r="AA2086" t="str">
        <f>IF(W2086="","",_xlfn.LET(_xlpm.x,VLOOKUP(W2086,'Drop-down_menus'!$F$2:$G$16,2,FALSE),IF(_xlpm.x=0,"",_xlpm.x)))</f>
        <v/>
      </c>
      <c r="AB2086" t="s">
        <v>866</v>
      </c>
      <c r="AE2086" t="s">
        <v>867</v>
      </c>
    </row>
    <row r="2087" spans="1:31" ht="15" x14ac:dyDescent="0.2">
      <c r="A2087" s="2" t="s">
        <v>460</v>
      </c>
      <c r="B2087">
        <v>5163</v>
      </c>
      <c r="C2087">
        <v>1857</v>
      </c>
      <c r="D2087" s="69" t="s">
        <v>700</v>
      </c>
      <c r="F2087" s="70" t="s">
        <v>891</v>
      </c>
      <c r="G2087" s="70">
        <v>1</v>
      </c>
      <c r="H2087" s="70" t="s">
        <v>891</v>
      </c>
      <c r="I2087" t="s">
        <v>891</v>
      </c>
      <c r="J2087" t="str">
        <f>IF($I2087="","",_xlfn.LET(_xlpm.x,VLOOKUP($I2087,'taxon-match_2026-08-31'!$A$2:$N$122,6,FALSE),IF(_xlpm.x=0,"",_xlpm.x)))</f>
        <v>(E. Lamy, 1906)</v>
      </c>
      <c r="K2087" t="str">
        <f>IF($I2087="","",_xlfn.LET(_xlpm.x,VLOOKUP($I2087,'taxon-match_2026-08-31'!$A$2:$N$122,4,FALSE),IF(_xlpm.x=0,"",_xlpm.x)))</f>
        <v>urn:lsid:marinespecies.org:taxname:197257</v>
      </c>
      <c r="L2087" t="str">
        <f>IF($I2087="","",_xlfn.LET(_xlpm.x,VLOOKUP($I2087,'taxon-match_2026-08-31'!$A$2:$N$122,7,FALSE),IF(_xlpm.x=0,"",_xlpm.x)))</f>
        <v>Animalia</v>
      </c>
      <c r="M2087" t="str">
        <f>IF($I2087="","",_xlfn.LET(_xlpm.x,VLOOKUP($I2087,'taxon-match_2026-08-31'!$A$2:$N$122,8,FALSE),IF(_xlpm.x=0,"",_xlpm.x)))</f>
        <v>Mollusca</v>
      </c>
      <c r="N2087" t="str">
        <f>IF($I2087="","",_xlfn.LET(_xlpm.x,VLOOKUP($I2087,'taxon-match_2026-08-31'!$A$2:$N$122,9,FALSE),IF(_xlpm.x=0,"",_xlpm.x)))</f>
        <v>Gastropoda</v>
      </c>
      <c r="O2087" t="str">
        <f>IF($I2087="","",_xlfn.LET(_xlpm.x,VLOOKUP($I2087,'taxon-match_2026-08-31'!$A$2:$N$122,10,FALSE),IF(_xlpm.x=0,"",_xlpm.x)))</f>
        <v>Trochida</v>
      </c>
      <c r="P2087" t="str">
        <f>IF($I2087="","",_xlfn.LET(_xlpm.x,VLOOKUP($I2087,'taxon-match_2026-08-31'!$A$2:$N$122,11,FALSE),IF(_xlpm.x=0,"",_xlpm.x)))</f>
        <v>Calliostomatidae</v>
      </c>
      <c r="Q2087" t="str">
        <f>IF($I2087="","",_xlfn.LET(_xlpm.x,VLOOKUP($I2087,'taxon-match_2026-08-31'!$A$2:$N$122,12,FALSE),IF(_xlpm.x=0,"",_xlpm.x)))</f>
        <v>Margarella</v>
      </c>
      <c r="R2087" t="str">
        <f>IF($I2087="","",_xlfn.LET(_xlpm.x,VLOOKUP($I2087,'taxon-match_2026-08-31'!$A$2:$N$122,14,FALSE),IF(_xlpm.x=0,"",_xlpm.x)))</f>
        <v>antarctica</v>
      </c>
      <c r="S2087" s="2" t="s">
        <v>2609</v>
      </c>
      <c r="T2087" s="69" t="s">
        <v>62</v>
      </c>
      <c r="U2087" s="69" t="s">
        <v>60</v>
      </c>
      <c r="X2087" t="str">
        <f>IF(T2087="","",_xlfn.LET(_xlpm.x,VLOOKUP(T2087,'Drop-down_menus'!$F$2:$G$16,2,FALSE),IF(_xlpm.x=0,"",_xlpm.x)))</f>
        <v>https://orcid.org/0000-0003-3696-4445</v>
      </c>
      <c r="Y2087" t="str">
        <f>IF(U2087="","",_xlfn.LET(_xlpm.x,VLOOKUP(U2087,'Drop-down_menus'!$F$2:$G$16,2,FALSE),IF(_xlpm.x=0,"",_xlpm.x)))</f>
        <v>https://orcid.org/0000-0002-9708-1761</v>
      </c>
      <c r="Z2087" t="str">
        <f>IF(V2087="","",_xlfn.LET(_xlpm.x,VLOOKUP(V2087,'Drop-down_menus'!$F$2:$G$16,2,FALSE),IF(_xlpm.x=0,"",_xlpm.x)))</f>
        <v/>
      </c>
      <c r="AA2087" t="str">
        <f>IF(W2087="","",_xlfn.LET(_xlpm.x,VLOOKUP(W2087,'Drop-down_menus'!$F$2:$G$16,2,FALSE),IF(_xlpm.x=0,"",_xlpm.x)))</f>
        <v/>
      </c>
      <c r="AB2087" t="s">
        <v>866</v>
      </c>
      <c r="AE2087" t="s">
        <v>867</v>
      </c>
    </row>
    <row r="2088" spans="1:31" ht="15" x14ac:dyDescent="0.2">
      <c r="A2088" s="2" t="s">
        <v>460</v>
      </c>
      <c r="B2088">
        <v>5164</v>
      </c>
      <c r="C2088">
        <v>1858</v>
      </c>
      <c r="D2088" s="69" t="s">
        <v>700</v>
      </c>
      <c r="F2088" s="70" t="s">
        <v>891</v>
      </c>
      <c r="G2088" s="70">
        <v>1</v>
      </c>
      <c r="H2088" s="70" t="s">
        <v>891</v>
      </c>
      <c r="I2088" t="s">
        <v>891</v>
      </c>
      <c r="J2088" t="str">
        <f>IF($I2088="","",_xlfn.LET(_xlpm.x,VLOOKUP($I2088,'taxon-match_2026-08-31'!$A$2:$N$122,6,FALSE),IF(_xlpm.x=0,"",_xlpm.x)))</f>
        <v>(E. Lamy, 1906)</v>
      </c>
      <c r="K2088" t="str">
        <f>IF($I2088="","",_xlfn.LET(_xlpm.x,VLOOKUP($I2088,'taxon-match_2026-08-31'!$A$2:$N$122,4,FALSE),IF(_xlpm.x=0,"",_xlpm.x)))</f>
        <v>urn:lsid:marinespecies.org:taxname:197257</v>
      </c>
      <c r="L2088" t="str">
        <f>IF($I2088="","",_xlfn.LET(_xlpm.x,VLOOKUP($I2088,'taxon-match_2026-08-31'!$A$2:$N$122,7,FALSE),IF(_xlpm.x=0,"",_xlpm.x)))</f>
        <v>Animalia</v>
      </c>
      <c r="M2088" t="str">
        <f>IF($I2088="","",_xlfn.LET(_xlpm.x,VLOOKUP($I2088,'taxon-match_2026-08-31'!$A$2:$N$122,8,FALSE),IF(_xlpm.x=0,"",_xlpm.x)))</f>
        <v>Mollusca</v>
      </c>
      <c r="N2088" t="str">
        <f>IF($I2088="","",_xlfn.LET(_xlpm.x,VLOOKUP($I2088,'taxon-match_2026-08-31'!$A$2:$N$122,9,FALSE),IF(_xlpm.x=0,"",_xlpm.x)))</f>
        <v>Gastropoda</v>
      </c>
      <c r="O2088" t="str">
        <f>IF($I2088="","",_xlfn.LET(_xlpm.x,VLOOKUP($I2088,'taxon-match_2026-08-31'!$A$2:$N$122,10,FALSE),IF(_xlpm.x=0,"",_xlpm.x)))</f>
        <v>Trochida</v>
      </c>
      <c r="P2088" t="str">
        <f>IF($I2088="","",_xlfn.LET(_xlpm.x,VLOOKUP($I2088,'taxon-match_2026-08-31'!$A$2:$N$122,11,FALSE),IF(_xlpm.x=0,"",_xlpm.x)))</f>
        <v>Calliostomatidae</v>
      </c>
      <c r="Q2088" t="str">
        <f>IF($I2088="","",_xlfn.LET(_xlpm.x,VLOOKUP($I2088,'taxon-match_2026-08-31'!$A$2:$N$122,12,FALSE),IF(_xlpm.x=0,"",_xlpm.x)))</f>
        <v>Margarella</v>
      </c>
      <c r="R2088" t="str">
        <f>IF($I2088="","",_xlfn.LET(_xlpm.x,VLOOKUP($I2088,'taxon-match_2026-08-31'!$A$2:$N$122,14,FALSE),IF(_xlpm.x=0,"",_xlpm.x)))</f>
        <v>antarctica</v>
      </c>
      <c r="S2088" s="2" t="s">
        <v>2609</v>
      </c>
      <c r="T2088" s="69" t="s">
        <v>62</v>
      </c>
      <c r="U2088" s="69" t="s">
        <v>60</v>
      </c>
      <c r="X2088" t="str">
        <f>IF(T2088="","",_xlfn.LET(_xlpm.x,VLOOKUP(T2088,'Drop-down_menus'!$F$2:$G$16,2,FALSE),IF(_xlpm.x=0,"",_xlpm.x)))</f>
        <v>https://orcid.org/0000-0003-3696-4445</v>
      </c>
      <c r="Y2088" t="str">
        <f>IF(U2088="","",_xlfn.LET(_xlpm.x,VLOOKUP(U2088,'Drop-down_menus'!$F$2:$G$16,2,FALSE),IF(_xlpm.x=0,"",_xlpm.x)))</f>
        <v>https://orcid.org/0000-0002-9708-1761</v>
      </c>
      <c r="Z2088" t="str">
        <f>IF(V2088="","",_xlfn.LET(_xlpm.x,VLOOKUP(V2088,'Drop-down_menus'!$F$2:$G$16,2,FALSE),IF(_xlpm.x=0,"",_xlpm.x)))</f>
        <v/>
      </c>
      <c r="AA2088" t="str">
        <f>IF(W2088="","",_xlfn.LET(_xlpm.x,VLOOKUP(W2088,'Drop-down_menus'!$F$2:$G$16,2,FALSE),IF(_xlpm.x=0,"",_xlpm.x)))</f>
        <v/>
      </c>
      <c r="AB2088" t="s">
        <v>866</v>
      </c>
      <c r="AE2088" t="s">
        <v>867</v>
      </c>
    </row>
    <row r="2089" spans="1:31" ht="15" x14ac:dyDescent="0.2">
      <c r="A2089" s="2" t="s">
        <v>460</v>
      </c>
      <c r="B2089">
        <v>5165</v>
      </c>
      <c r="C2089">
        <v>1859</v>
      </c>
      <c r="D2089" s="69" t="s">
        <v>700</v>
      </c>
      <c r="F2089" s="70" t="s">
        <v>891</v>
      </c>
      <c r="G2089" s="70">
        <v>1</v>
      </c>
      <c r="H2089" s="70" t="s">
        <v>891</v>
      </c>
      <c r="I2089" t="s">
        <v>891</v>
      </c>
      <c r="J2089" t="str">
        <f>IF($I2089="","",_xlfn.LET(_xlpm.x,VLOOKUP($I2089,'taxon-match_2026-08-31'!$A$2:$N$122,6,FALSE),IF(_xlpm.x=0,"",_xlpm.x)))</f>
        <v>(E. Lamy, 1906)</v>
      </c>
      <c r="K2089" t="str">
        <f>IF($I2089="","",_xlfn.LET(_xlpm.x,VLOOKUP($I2089,'taxon-match_2026-08-31'!$A$2:$N$122,4,FALSE),IF(_xlpm.x=0,"",_xlpm.x)))</f>
        <v>urn:lsid:marinespecies.org:taxname:197257</v>
      </c>
      <c r="L2089" t="str">
        <f>IF($I2089="","",_xlfn.LET(_xlpm.x,VLOOKUP($I2089,'taxon-match_2026-08-31'!$A$2:$N$122,7,FALSE),IF(_xlpm.x=0,"",_xlpm.x)))</f>
        <v>Animalia</v>
      </c>
      <c r="M2089" t="str">
        <f>IF($I2089="","",_xlfn.LET(_xlpm.x,VLOOKUP($I2089,'taxon-match_2026-08-31'!$A$2:$N$122,8,FALSE),IF(_xlpm.x=0,"",_xlpm.x)))</f>
        <v>Mollusca</v>
      </c>
      <c r="N2089" t="str">
        <f>IF($I2089="","",_xlfn.LET(_xlpm.x,VLOOKUP($I2089,'taxon-match_2026-08-31'!$A$2:$N$122,9,FALSE),IF(_xlpm.x=0,"",_xlpm.x)))</f>
        <v>Gastropoda</v>
      </c>
      <c r="O2089" t="str">
        <f>IF($I2089="","",_xlfn.LET(_xlpm.x,VLOOKUP($I2089,'taxon-match_2026-08-31'!$A$2:$N$122,10,FALSE),IF(_xlpm.x=0,"",_xlpm.x)))</f>
        <v>Trochida</v>
      </c>
      <c r="P2089" t="str">
        <f>IF($I2089="","",_xlfn.LET(_xlpm.x,VLOOKUP($I2089,'taxon-match_2026-08-31'!$A$2:$N$122,11,FALSE),IF(_xlpm.x=0,"",_xlpm.x)))</f>
        <v>Calliostomatidae</v>
      </c>
      <c r="Q2089" t="str">
        <f>IF($I2089="","",_xlfn.LET(_xlpm.x,VLOOKUP($I2089,'taxon-match_2026-08-31'!$A$2:$N$122,12,FALSE),IF(_xlpm.x=0,"",_xlpm.x)))</f>
        <v>Margarella</v>
      </c>
      <c r="R2089" t="str">
        <f>IF($I2089="","",_xlfn.LET(_xlpm.x,VLOOKUP($I2089,'taxon-match_2026-08-31'!$A$2:$N$122,14,FALSE),IF(_xlpm.x=0,"",_xlpm.x)))</f>
        <v>antarctica</v>
      </c>
      <c r="S2089" s="2" t="s">
        <v>2609</v>
      </c>
      <c r="T2089" s="69" t="s">
        <v>62</v>
      </c>
      <c r="U2089" s="69" t="s">
        <v>60</v>
      </c>
      <c r="X2089" t="str">
        <f>IF(T2089="","",_xlfn.LET(_xlpm.x,VLOOKUP(T2089,'Drop-down_menus'!$F$2:$G$16,2,FALSE),IF(_xlpm.x=0,"",_xlpm.x)))</f>
        <v>https://orcid.org/0000-0003-3696-4445</v>
      </c>
      <c r="Y2089" t="str">
        <f>IF(U2089="","",_xlfn.LET(_xlpm.x,VLOOKUP(U2089,'Drop-down_menus'!$F$2:$G$16,2,FALSE),IF(_xlpm.x=0,"",_xlpm.x)))</f>
        <v>https://orcid.org/0000-0002-9708-1761</v>
      </c>
      <c r="Z2089" t="str">
        <f>IF(V2089="","",_xlfn.LET(_xlpm.x,VLOOKUP(V2089,'Drop-down_menus'!$F$2:$G$16,2,FALSE),IF(_xlpm.x=0,"",_xlpm.x)))</f>
        <v/>
      </c>
      <c r="AA2089" t="str">
        <f>IF(W2089="","",_xlfn.LET(_xlpm.x,VLOOKUP(W2089,'Drop-down_menus'!$F$2:$G$16,2,FALSE),IF(_xlpm.x=0,"",_xlpm.x)))</f>
        <v/>
      </c>
      <c r="AB2089" t="s">
        <v>866</v>
      </c>
      <c r="AE2089" t="s">
        <v>867</v>
      </c>
    </row>
    <row r="2090" spans="1:31" ht="15" x14ac:dyDescent="0.2">
      <c r="A2090" s="2" t="s">
        <v>460</v>
      </c>
      <c r="B2090">
        <v>5166</v>
      </c>
      <c r="C2090">
        <v>1860</v>
      </c>
      <c r="D2090" s="69" t="s">
        <v>700</v>
      </c>
      <c r="F2090" s="70" t="s">
        <v>891</v>
      </c>
      <c r="G2090" s="70">
        <v>1</v>
      </c>
      <c r="H2090" s="70" t="s">
        <v>891</v>
      </c>
      <c r="I2090" t="s">
        <v>891</v>
      </c>
      <c r="J2090" t="str">
        <f>IF($I2090="","",_xlfn.LET(_xlpm.x,VLOOKUP($I2090,'taxon-match_2026-08-31'!$A$2:$N$122,6,FALSE),IF(_xlpm.x=0,"",_xlpm.x)))</f>
        <v>(E. Lamy, 1906)</v>
      </c>
      <c r="K2090" t="str">
        <f>IF($I2090="","",_xlfn.LET(_xlpm.x,VLOOKUP($I2090,'taxon-match_2026-08-31'!$A$2:$N$122,4,FALSE),IF(_xlpm.x=0,"",_xlpm.x)))</f>
        <v>urn:lsid:marinespecies.org:taxname:197257</v>
      </c>
      <c r="L2090" t="str">
        <f>IF($I2090="","",_xlfn.LET(_xlpm.x,VLOOKUP($I2090,'taxon-match_2026-08-31'!$A$2:$N$122,7,FALSE),IF(_xlpm.x=0,"",_xlpm.x)))</f>
        <v>Animalia</v>
      </c>
      <c r="M2090" t="str">
        <f>IF($I2090="","",_xlfn.LET(_xlpm.x,VLOOKUP($I2090,'taxon-match_2026-08-31'!$A$2:$N$122,8,FALSE),IF(_xlpm.x=0,"",_xlpm.x)))</f>
        <v>Mollusca</v>
      </c>
      <c r="N2090" t="str">
        <f>IF($I2090="","",_xlfn.LET(_xlpm.x,VLOOKUP($I2090,'taxon-match_2026-08-31'!$A$2:$N$122,9,FALSE),IF(_xlpm.x=0,"",_xlpm.x)))</f>
        <v>Gastropoda</v>
      </c>
      <c r="O2090" t="str">
        <f>IF($I2090="","",_xlfn.LET(_xlpm.x,VLOOKUP($I2090,'taxon-match_2026-08-31'!$A$2:$N$122,10,FALSE),IF(_xlpm.x=0,"",_xlpm.x)))</f>
        <v>Trochida</v>
      </c>
      <c r="P2090" t="str">
        <f>IF($I2090="","",_xlfn.LET(_xlpm.x,VLOOKUP($I2090,'taxon-match_2026-08-31'!$A$2:$N$122,11,FALSE),IF(_xlpm.x=0,"",_xlpm.x)))</f>
        <v>Calliostomatidae</v>
      </c>
      <c r="Q2090" t="str">
        <f>IF($I2090="","",_xlfn.LET(_xlpm.x,VLOOKUP($I2090,'taxon-match_2026-08-31'!$A$2:$N$122,12,FALSE),IF(_xlpm.x=0,"",_xlpm.x)))</f>
        <v>Margarella</v>
      </c>
      <c r="R2090" t="str">
        <f>IF($I2090="","",_xlfn.LET(_xlpm.x,VLOOKUP($I2090,'taxon-match_2026-08-31'!$A$2:$N$122,14,FALSE),IF(_xlpm.x=0,"",_xlpm.x)))</f>
        <v>antarctica</v>
      </c>
      <c r="S2090" s="2" t="s">
        <v>2609</v>
      </c>
      <c r="T2090" s="69" t="s">
        <v>62</v>
      </c>
      <c r="U2090" s="69" t="s">
        <v>60</v>
      </c>
      <c r="X2090" t="str">
        <f>IF(T2090="","",_xlfn.LET(_xlpm.x,VLOOKUP(T2090,'Drop-down_menus'!$F$2:$G$16,2,FALSE),IF(_xlpm.x=0,"",_xlpm.x)))</f>
        <v>https://orcid.org/0000-0003-3696-4445</v>
      </c>
      <c r="Y2090" t="str">
        <f>IF(U2090="","",_xlfn.LET(_xlpm.x,VLOOKUP(U2090,'Drop-down_menus'!$F$2:$G$16,2,FALSE),IF(_xlpm.x=0,"",_xlpm.x)))</f>
        <v>https://orcid.org/0000-0002-9708-1761</v>
      </c>
      <c r="Z2090" t="str">
        <f>IF(V2090="","",_xlfn.LET(_xlpm.x,VLOOKUP(V2090,'Drop-down_menus'!$F$2:$G$16,2,FALSE),IF(_xlpm.x=0,"",_xlpm.x)))</f>
        <v/>
      </c>
      <c r="AA2090" t="str">
        <f>IF(W2090="","",_xlfn.LET(_xlpm.x,VLOOKUP(W2090,'Drop-down_menus'!$F$2:$G$16,2,FALSE),IF(_xlpm.x=0,"",_xlpm.x)))</f>
        <v/>
      </c>
      <c r="AB2090" t="s">
        <v>866</v>
      </c>
      <c r="AE2090" t="s">
        <v>867</v>
      </c>
    </row>
    <row r="2091" spans="1:31" ht="15" x14ac:dyDescent="0.2">
      <c r="A2091" s="2" t="s">
        <v>460</v>
      </c>
      <c r="B2091">
        <v>5167</v>
      </c>
      <c r="C2091">
        <v>1861</v>
      </c>
      <c r="D2091" s="69" t="s">
        <v>700</v>
      </c>
      <c r="F2091" s="70" t="s">
        <v>891</v>
      </c>
      <c r="G2091" s="70">
        <v>1</v>
      </c>
      <c r="H2091" s="70" t="s">
        <v>891</v>
      </c>
      <c r="I2091" t="s">
        <v>891</v>
      </c>
      <c r="J2091" t="str">
        <f>IF($I2091="","",_xlfn.LET(_xlpm.x,VLOOKUP($I2091,'taxon-match_2026-08-31'!$A$2:$N$122,6,FALSE),IF(_xlpm.x=0,"",_xlpm.x)))</f>
        <v>(E. Lamy, 1906)</v>
      </c>
      <c r="K2091" t="str">
        <f>IF($I2091="","",_xlfn.LET(_xlpm.x,VLOOKUP($I2091,'taxon-match_2026-08-31'!$A$2:$N$122,4,FALSE),IF(_xlpm.x=0,"",_xlpm.x)))</f>
        <v>urn:lsid:marinespecies.org:taxname:197257</v>
      </c>
      <c r="L2091" t="str">
        <f>IF($I2091="","",_xlfn.LET(_xlpm.x,VLOOKUP($I2091,'taxon-match_2026-08-31'!$A$2:$N$122,7,FALSE),IF(_xlpm.x=0,"",_xlpm.x)))</f>
        <v>Animalia</v>
      </c>
      <c r="M2091" t="str">
        <f>IF($I2091="","",_xlfn.LET(_xlpm.x,VLOOKUP($I2091,'taxon-match_2026-08-31'!$A$2:$N$122,8,FALSE),IF(_xlpm.x=0,"",_xlpm.x)))</f>
        <v>Mollusca</v>
      </c>
      <c r="N2091" t="str">
        <f>IF($I2091="","",_xlfn.LET(_xlpm.x,VLOOKUP($I2091,'taxon-match_2026-08-31'!$A$2:$N$122,9,FALSE),IF(_xlpm.x=0,"",_xlpm.x)))</f>
        <v>Gastropoda</v>
      </c>
      <c r="O2091" t="str">
        <f>IF($I2091="","",_xlfn.LET(_xlpm.x,VLOOKUP($I2091,'taxon-match_2026-08-31'!$A$2:$N$122,10,FALSE),IF(_xlpm.x=0,"",_xlpm.x)))</f>
        <v>Trochida</v>
      </c>
      <c r="P2091" t="str">
        <f>IF($I2091="","",_xlfn.LET(_xlpm.x,VLOOKUP($I2091,'taxon-match_2026-08-31'!$A$2:$N$122,11,FALSE),IF(_xlpm.x=0,"",_xlpm.x)))</f>
        <v>Calliostomatidae</v>
      </c>
      <c r="Q2091" t="str">
        <f>IF($I2091="","",_xlfn.LET(_xlpm.x,VLOOKUP($I2091,'taxon-match_2026-08-31'!$A$2:$N$122,12,FALSE),IF(_xlpm.x=0,"",_xlpm.x)))</f>
        <v>Margarella</v>
      </c>
      <c r="R2091" t="str">
        <f>IF($I2091="","",_xlfn.LET(_xlpm.x,VLOOKUP($I2091,'taxon-match_2026-08-31'!$A$2:$N$122,14,FALSE),IF(_xlpm.x=0,"",_xlpm.x)))</f>
        <v>antarctica</v>
      </c>
      <c r="S2091" s="2" t="s">
        <v>2609</v>
      </c>
      <c r="T2091" s="69" t="s">
        <v>62</v>
      </c>
      <c r="U2091" s="69" t="s">
        <v>60</v>
      </c>
      <c r="X2091" t="str">
        <f>IF(T2091="","",_xlfn.LET(_xlpm.x,VLOOKUP(T2091,'Drop-down_menus'!$F$2:$G$16,2,FALSE),IF(_xlpm.x=0,"",_xlpm.x)))</f>
        <v>https://orcid.org/0000-0003-3696-4445</v>
      </c>
      <c r="Y2091" t="str">
        <f>IF(U2091="","",_xlfn.LET(_xlpm.x,VLOOKUP(U2091,'Drop-down_menus'!$F$2:$G$16,2,FALSE),IF(_xlpm.x=0,"",_xlpm.x)))</f>
        <v>https://orcid.org/0000-0002-9708-1761</v>
      </c>
      <c r="Z2091" t="str">
        <f>IF(V2091="","",_xlfn.LET(_xlpm.x,VLOOKUP(V2091,'Drop-down_menus'!$F$2:$G$16,2,FALSE),IF(_xlpm.x=0,"",_xlpm.x)))</f>
        <v/>
      </c>
      <c r="AA2091" t="str">
        <f>IF(W2091="","",_xlfn.LET(_xlpm.x,VLOOKUP(W2091,'Drop-down_menus'!$F$2:$G$16,2,FALSE),IF(_xlpm.x=0,"",_xlpm.x)))</f>
        <v/>
      </c>
      <c r="AB2091" t="s">
        <v>866</v>
      </c>
      <c r="AE2091" t="s">
        <v>867</v>
      </c>
    </row>
    <row r="2092" spans="1:31" ht="15" x14ac:dyDescent="0.2">
      <c r="A2092" s="2" t="s">
        <v>84</v>
      </c>
      <c r="B2092">
        <v>383</v>
      </c>
      <c r="C2092">
        <v>1862</v>
      </c>
      <c r="D2092" s="69" t="s">
        <v>700</v>
      </c>
      <c r="F2092" s="70" t="s">
        <v>891</v>
      </c>
      <c r="G2092" s="70">
        <v>1</v>
      </c>
      <c r="H2092" s="70" t="s">
        <v>891</v>
      </c>
      <c r="I2092" t="s">
        <v>891</v>
      </c>
      <c r="J2092" t="str">
        <f>IF($I2092="","",_xlfn.LET(_xlpm.x,VLOOKUP($I2092,'taxon-match_2026-08-31'!$A$2:$N$122,6,FALSE),IF(_xlpm.x=0,"",_xlpm.x)))</f>
        <v>(E. Lamy, 1906)</v>
      </c>
      <c r="K2092" t="str">
        <f>IF($I2092="","",_xlfn.LET(_xlpm.x,VLOOKUP($I2092,'taxon-match_2026-08-31'!$A$2:$N$122,4,FALSE),IF(_xlpm.x=0,"",_xlpm.x)))</f>
        <v>urn:lsid:marinespecies.org:taxname:197257</v>
      </c>
      <c r="L2092" t="str">
        <f>IF($I2092="","",_xlfn.LET(_xlpm.x,VLOOKUP($I2092,'taxon-match_2026-08-31'!$A$2:$N$122,7,FALSE),IF(_xlpm.x=0,"",_xlpm.x)))</f>
        <v>Animalia</v>
      </c>
      <c r="M2092" t="str">
        <f>IF($I2092="","",_xlfn.LET(_xlpm.x,VLOOKUP($I2092,'taxon-match_2026-08-31'!$A$2:$N$122,8,FALSE),IF(_xlpm.x=0,"",_xlpm.x)))</f>
        <v>Mollusca</v>
      </c>
      <c r="N2092" t="str">
        <f>IF($I2092="","",_xlfn.LET(_xlpm.x,VLOOKUP($I2092,'taxon-match_2026-08-31'!$A$2:$N$122,9,FALSE),IF(_xlpm.x=0,"",_xlpm.x)))</f>
        <v>Gastropoda</v>
      </c>
      <c r="O2092" t="str">
        <f>IF($I2092="","",_xlfn.LET(_xlpm.x,VLOOKUP($I2092,'taxon-match_2026-08-31'!$A$2:$N$122,10,FALSE),IF(_xlpm.x=0,"",_xlpm.x)))</f>
        <v>Trochida</v>
      </c>
      <c r="P2092" t="str">
        <f>IF($I2092="","",_xlfn.LET(_xlpm.x,VLOOKUP($I2092,'taxon-match_2026-08-31'!$A$2:$N$122,11,FALSE),IF(_xlpm.x=0,"",_xlpm.x)))</f>
        <v>Calliostomatidae</v>
      </c>
      <c r="Q2092" t="str">
        <f>IF($I2092="","",_xlfn.LET(_xlpm.x,VLOOKUP($I2092,'taxon-match_2026-08-31'!$A$2:$N$122,12,FALSE),IF(_xlpm.x=0,"",_xlpm.x)))</f>
        <v>Margarella</v>
      </c>
      <c r="R2092" t="str">
        <f>IF($I2092="","",_xlfn.LET(_xlpm.x,VLOOKUP($I2092,'taxon-match_2026-08-31'!$A$2:$N$122,14,FALSE),IF(_xlpm.x=0,"",_xlpm.x)))</f>
        <v>antarctica</v>
      </c>
      <c r="S2092" s="2" t="s">
        <v>2609</v>
      </c>
      <c r="T2092" s="69" t="s">
        <v>62</v>
      </c>
      <c r="U2092" s="69" t="s">
        <v>60</v>
      </c>
      <c r="X2092" t="str">
        <f>IF(T2092="","",_xlfn.LET(_xlpm.x,VLOOKUP(T2092,'Drop-down_menus'!$F$2:$G$16,2,FALSE),IF(_xlpm.x=0,"",_xlpm.x)))</f>
        <v>https://orcid.org/0000-0003-3696-4445</v>
      </c>
      <c r="Y2092" t="str">
        <f>IF(U2092="","",_xlfn.LET(_xlpm.x,VLOOKUP(U2092,'Drop-down_menus'!$F$2:$G$16,2,FALSE),IF(_xlpm.x=0,"",_xlpm.x)))</f>
        <v>https://orcid.org/0000-0002-9708-1761</v>
      </c>
      <c r="Z2092" t="str">
        <f>IF(V2092="","",_xlfn.LET(_xlpm.x,VLOOKUP(V2092,'Drop-down_menus'!$F$2:$G$16,2,FALSE),IF(_xlpm.x=0,"",_xlpm.x)))</f>
        <v/>
      </c>
      <c r="AA2092" t="str">
        <f>IF(W2092="","",_xlfn.LET(_xlpm.x,VLOOKUP(W2092,'Drop-down_menus'!$F$2:$G$16,2,FALSE),IF(_xlpm.x=0,"",_xlpm.x)))</f>
        <v/>
      </c>
      <c r="AB2092" t="s">
        <v>866</v>
      </c>
      <c r="AE2092" t="s">
        <v>867</v>
      </c>
    </row>
    <row r="2093" spans="1:31" ht="15" x14ac:dyDescent="0.2">
      <c r="A2093" s="2" t="s">
        <v>84</v>
      </c>
      <c r="B2093">
        <v>384</v>
      </c>
      <c r="C2093">
        <v>1698</v>
      </c>
      <c r="D2093" s="69" t="s">
        <v>700</v>
      </c>
      <c r="F2093" s="70" t="s">
        <v>891</v>
      </c>
      <c r="G2093" s="70">
        <v>1</v>
      </c>
      <c r="H2093" s="70" t="s">
        <v>891</v>
      </c>
      <c r="I2093" t="s">
        <v>891</v>
      </c>
      <c r="J2093" t="str">
        <f>IF($I2093="","",_xlfn.LET(_xlpm.x,VLOOKUP($I2093,'taxon-match_2026-08-31'!$A$2:$N$122,6,FALSE),IF(_xlpm.x=0,"",_xlpm.x)))</f>
        <v>(E. Lamy, 1906)</v>
      </c>
      <c r="K2093" t="str">
        <f>IF($I2093="","",_xlfn.LET(_xlpm.x,VLOOKUP($I2093,'taxon-match_2026-08-31'!$A$2:$N$122,4,FALSE),IF(_xlpm.x=0,"",_xlpm.x)))</f>
        <v>urn:lsid:marinespecies.org:taxname:197257</v>
      </c>
      <c r="L2093" t="str">
        <f>IF($I2093="","",_xlfn.LET(_xlpm.x,VLOOKUP($I2093,'taxon-match_2026-08-31'!$A$2:$N$122,7,FALSE),IF(_xlpm.x=0,"",_xlpm.x)))</f>
        <v>Animalia</v>
      </c>
      <c r="M2093" t="str">
        <f>IF($I2093="","",_xlfn.LET(_xlpm.x,VLOOKUP($I2093,'taxon-match_2026-08-31'!$A$2:$N$122,8,FALSE),IF(_xlpm.x=0,"",_xlpm.x)))</f>
        <v>Mollusca</v>
      </c>
      <c r="N2093" t="str">
        <f>IF($I2093="","",_xlfn.LET(_xlpm.x,VLOOKUP($I2093,'taxon-match_2026-08-31'!$A$2:$N$122,9,FALSE),IF(_xlpm.x=0,"",_xlpm.x)))</f>
        <v>Gastropoda</v>
      </c>
      <c r="O2093" t="str">
        <f>IF($I2093="","",_xlfn.LET(_xlpm.x,VLOOKUP($I2093,'taxon-match_2026-08-31'!$A$2:$N$122,10,FALSE),IF(_xlpm.x=0,"",_xlpm.x)))</f>
        <v>Trochida</v>
      </c>
      <c r="P2093" t="str">
        <f>IF($I2093="","",_xlfn.LET(_xlpm.x,VLOOKUP($I2093,'taxon-match_2026-08-31'!$A$2:$N$122,11,FALSE),IF(_xlpm.x=0,"",_xlpm.x)))</f>
        <v>Calliostomatidae</v>
      </c>
      <c r="Q2093" t="str">
        <f>IF($I2093="","",_xlfn.LET(_xlpm.x,VLOOKUP($I2093,'taxon-match_2026-08-31'!$A$2:$N$122,12,FALSE),IF(_xlpm.x=0,"",_xlpm.x)))</f>
        <v>Margarella</v>
      </c>
      <c r="R2093" t="str">
        <f>IF($I2093="","",_xlfn.LET(_xlpm.x,VLOOKUP($I2093,'taxon-match_2026-08-31'!$A$2:$N$122,14,FALSE),IF(_xlpm.x=0,"",_xlpm.x)))</f>
        <v>antarctica</v>
      </c>
      <c r="S2093" s="2" t="s">
        <v>2609</v>
      </c>
      <c r="T2093" s="69" t="s">
        <v>62</v>
      </c>
      <c r="U2093" s="69" t="s">
        <v>60</v>
      </c>
      <c r="X2093" t="str">
        <f>IF(T2093="","",_xlfn.LET(_xlpm.x,VLOOKUP(T2093,'Drop-down_menus'!$F$2:$G$16,2,FALSE),IF(_xlpm.x=0,"",_xlpm.x)))</f>
        <v>https://orcid.org/0000-0003-3696-4445</v>
      </c>
      <c r="Y2093" t="str">
        <f>IF(U2093="","",_xlfn.LET(_xlpm.x,VLOOKUP(U2093,'Drop-down_menus'!$F$2:$G$16,2,FALSE),IF(_xlpm.x=0,"",_xlpm.x)))</f>
        <v>https://orcid.org/0000-0002-9708-1761</v>
      </c>
      <c r="Z2093" t="str">
        <f>IF(V2093="","",_xlfn.LET(_xlpm.x,VLOOKUP(V2093,'Drop-down_menus'!$F$2:$G$16,2,FALSE),IF(_xlpm.x=0,"",_xlpm.x)))</f>
        <v/>
      </c>
      <c r="AA2093" t="str">
        <f>IF(W2093="","",_xlfn.LET(_xlpm.x,VLOOKUP(W2093,'Drop-down_menus'!$F$2:$G$16,2,FALSE),IF(_xlpm.x=0,"",_xlpm.x)))</f>
        <v/>
      </c>
      <c r="AB2093" t="s">
        <v>866</v>
      </c>
      <c r="AE2093" t="s">
        <v>867</v>
      </c>
    </row>
    <row r="2094" spans="1:31" ht="15" x14ac:dyDescent="0.2">
      <c r="A2094" s="2" t="s">
        <v>84</v>
      </c>
      <c r="B2094">
        <v>409</v>
      </c>
      <c r="C2094">
        <v>1699</v>
      </c>
      <c r="D2094" s="69" t="s">
        <v>700</v>
      </c>
      <c r="F2094" s="70" t="s">
        <v>891</v>
      </c>
      <c r="G2094" s="69">
        <v>1</v>
      </c>
      <c r="H2094" s="70" t="s">
        <v>891</v>
      </c>
      <c r="I2094" t="s">
        <v>891</v>
      </c>
      <c r="J2094" t="str">
        <f>IF($I2094="","",_xlfn.LET(_xlpm.x,VLOOKUP($I2094,'taxon-match_2026-08-31'!$A$2:$N$122,6,FALSE),IF(_xlpm.x=0,"",_xlpm.x)))</f>
        <v>(E. Lamy, 1906)</v>
      </c>
      <c r="K2094" t="str">
        <f>IF($I2094="","",_xlfn.LET(_xlpm.x,VLOOKUP($I2094,'taxon-match_2026-08-31'!$A$2:$N$122,4,FALSE),IF(_xlpm.x=0,"",_xlpm.x)))</f>
        <v>urn:lsid:marinespecies.org:taxname:197257</v>
      </c>
      <c r="L2094" t="str">
        <f>IF($I2094="","",_xlfn.LET(_xlpm.x,VLOOKUP($I2094,'taxon-match_2026-08-31'!$A$2:$N$122,7,FALSE),IF(_xlpm.x=0,"",_xlpm.x)))</f>
        <v>Animalia</v>
      </c>
      <c r="M2094" t="str">
        <f>IF($I2094="","",_xlfn.LET(_xlpm.x,VLOOKUP($I2094,'taxon-match_2026-08-31'!$A$2:$N$122,8,FALSE),IF(_xlpm.x=0,"",_xlpm.x)))</f>
        <v>Mollusca</v>
      </c>
      <c r="N2094" t="str">
        <f>IF($I2094="","",_xlfn.LET(_xlpm.x,VLOOKUP($I2094,'taxon-match_2026-08-31'!$A$2:$N$122,9,FALSE),IF(_xlpm.x=0,"",_xlpm.x)))</f>
        <v>Gastropoda</v>
      </c>
      <c r="O2094" t="str">
        <f>IF($I2094="","",_xlfn.LET(_xlpm.x,VLOOKUP($I2094,'taxon-match_2026-08-31'!$A$2:$N$122,10,FALSE),IF(_xlpm.x=0,"",_xlpm.x)))</f>
        <v>Trochida</v>
      </c>
      <c r="P2094" t="str">
        <f>IF($I2094="","",_xlfn.LET(_xlpm.x,VLOOKUP($I2094,'taxon-match_2026-08-31'!$A$2:$N$122,11,FALSE),IF(_xlpm.x=0,"",_xlpm.x)))</f>
        <v>Calliostomatidae</v>
      </c>
      <c r="Q2094" t="str">
        <f>IF($I2094="","",_xlfn.LET(_xlpm.x,VLOOKUP($I2094,'taxon-match_2026-08-31'!$A$2:$N$122,12,FALSE),IF(_xlpm.x=0,"",_xlpm.x)))</f>
        <v>Margarella</v>
      </c>
      <c r="R2094" t="str">
        <f>IF($I2094="","",_xlfn.LET(_xlpm.x,VLOOKUP($I2094,'taxon-match_2026-08-31'!$A$2:$N$122,14,FALSE),IF(_xlpm.x=0,"",_xlpm.x)))</f>
        <v>antarctica</v>
      </c>
      <c r="S2094" s="2" t="s">
        <v>2609</v>
      </c>
      <c r="T2094" s="69" t="s">
        <v>62</v>
      </c>
      <c r="U2094" s="69" t="s">
        <v>60</v>
      </c>
      <c r="X2094" t="str">
        <f>IF(T2094="","",_xlfn.LET(_xlpm.x,VLOOKUP(T2094,'Drop-down_menus'!$F$2:$G$16,2,FALSE),IF(_xlpm.x=0,"",_xlpm.x)))</f>
        <v>https://orcid.org/0000-0003-3696-4445</v>
      </c>
      <c r="Y2094" t="str">
        <f>IF(U2094="","",_xlfn.LET(_xlpm.x,VLOOKUP(U2094,'Drop-down_menus'!$F$2:$G$16,2,FALSE),IF(_xlpm.x=0,"",_xlpm.x)))</f>
        <v>https://orcid.org/0000-0002-9708-1761</v>
      </c>
      <c r="Z2094" t="str">
        <f>IF(V2094="","",_xlfn.LET(_xlpm.x,VLOOKUP(V2094,'Drop-down_menus'!$F$2:$G$16,2,FALSE),IF(_xlpm.x=0,"",_xlpm.x)))</f>
        <v/>
      </c>
      <c r="AA2094" t="str">
        <f>IF(W2094="","",_xlfn.LET(_xlpm.x,VLOOKUP(W2094,'Drop-down_menus'!$F$2:$G$16,2,FALSE),IF(_xlpm.x=0,"",_xlpm.x)))</f>
        <v/>
      </c>
      <c r="AB2094" t="s">
        <v>866</v>
      </c>
      <c r="AE2094" t="s">
        <v>867</v>
      </c>
    </row>
    <row r="2095" spans="1:31" ht="15" x14ac:dyDescent="0.2">
      <c r="A2095" s="2" t="s">
        <v>84</v>
      </c>
      <c r="B2095">
        <v>410</v>
      </c>
      <c r="C2095">
        <v>1700</v>
      </c>
      <c r="D2095" s="69" t="s">
        <v>700</v>
      </c>
      <c r="F2095" s="70" t="s">
        <v>891</v>
      </c>
      <c r="G2095" s="69">
        <v>1</v>
      </c>
      <c r="H2095" s="70" t="s">
        <v>891</v>
      </c>
      <c r="I2095" t="s">
        <v>891</v>
      </c>
      <c r="J2095" t="str">
        <f>IF($I2095="","",_xlfn.LET(_xlpm.x,VLOOKUP($I2095,'taxon-match_2026-08-31'!$A$2:$N$122,6,FALSE),IF(_xlpm.x=0,"",_xlpm.x)))</f>
        <v>(E. Lamy, 1906)</v>
      </c>
      <c r="K2095" t="str">
        <f>IF($I2095="","",_xlfn.LET(_xlpm.x,VLOOKUP($I2095,'taxon-match_2026-08-31'!$A$2:$N$122,4,FALSE),IF(_xlpm.x=0,"",_xlpm.x)))</f>
        <v>urn:lsid:marinespecies.org:taxname:197257</v>
      </c>
      <c r="L2095" t="str">
        <f>IF($I2095="","",_xlfn.LET(_xlpm.x,VLOOKUP($I2095,'taxon-match_2026-08-31'!$A$2:$N$122,7,FALSE),IF(_xlpm.x=0,"",_xlpm.x)))</f>
        <v>Animalia</v>
      </c>
      <c r="M2095" t="str">
        <f>IF($I2095="","",_xlfn.LET(_xlpm.x,VLOOKUP($I2095,'taxon-match_2026-08-31'!$A$2:$N$122,8,FALSE),IF(_xlpm.x=0,"",_xlpm.x)))</f>
        <v>Mollusca</v>
      </c>
      <c r="N2095" t="str">
        <f>IF($I2095="","",_xlfn.LET(_xlpm.x,VLOOKUP($I2095,'taxon-match_2026-08-31'!$A$2:$N$122,9,FALSE),IF(_xlpm.x=0,"",_xlpm.x)))</f>
        <v>Gastropoda</v>
      </c>
      <c r="O2095" t="str">
        <f>IF($I2095="","",_xlfn.LET(_xlpm.x,VLOOKUP($I2095,'taxon-match_2026-08-31'!$A$2:$N$122,10,FALSE),IF(_xlpm.x=0,"",_xlpm.x)))</f>
        <v>Trochida</v>
      </c>
      <c r="P2095" t="str">
        <f>IF($I2095="","",_xlfn.LET(_xlpm.x,VLOOKUP($I2095,'taxon-match_2026-08-31'!$A$2:$N$122,11,FALSE),IF(_xlpm.x=0,"",_xlpm.x)))</f>
        <v>Calliostomatidae</v>
      </c>
      <c r="Q2095" t="str">
        <f>IF($I2095="","",_xlfn.LET(_xlpm.x,VLOOKUP($I2095,'taxon-match_2026-08-31'!$A$2:$N$122,12,FALSE),IF(_xlpm.x=0,"",_xlpm.x)))</f>
        <v>Margarella</v>
      </c>
      <c r="R2095" t="str">
        <f>IF($I2095="","",_xlfn.LET(_xlpm.x,VLOOKUP($I2095,'taxon-match_2026-08-31'!$A$2:$N$122,14,FALSE),IF(_xlpm.x=0,"",_xlpm.x)))</f>
        <v>antarctica</v>
      </c>
      <c r="S2095" s="2" t="s">
        <v>2609</v>
      </c>
      <c r="T2095" s="69" t="s">
        <v>62</v>
      </c>
      <c r="U2095" s="69" t="s">
        <v>60</v>
      </c>
      <c r="X2095" t="str">
        <f>IF(T2095="","",_xlfn.LET(_xlpm.x,VLOOKUP(T2095,'Drop-down_menus'!$F$2:$G$16,2,FALSE),IF(_xlpm.x=0,"",_xlpm.x)))</f>
        <v>https://orcid.org/0000-0003-3696-4445</v>
      </c>
      <c r="Y2095" t="str">
        <f>IF(U2095="","",_xlfn.LET(_xlpm.x,VLOOKUP(U2095,'Drop-down_menus'!$F$2:$G$16,2,FALSE),IF(_xlpm.x=0,"",_xlpm.x)))</f>
        <v>https://orcid.org/0000-0002-9708-1761</v>
      </c>
      <c r="Z2095" t="str">
        <f>IF(V2095="","",_xlfn.LET(_xlpm.x,VLOOKUP(V2095,'Drop-down_menus'!$F$2:$G$16,2,FALSE),IF(_xlpm.x=0,"",_xlpm.x)))</f>
        <v/>
      </c>
      <c r="AA2095" t="str">
        <f>IF(W2095="","",_xlfn.LET(_xlpm.x,VLOOKUP(W2095,'Drop-down_menus'!$F$2:$G$16,2,FALSE),IF(_xlpm.x=0,"",_xlpm.x)))</f>
        <v/>
      </c>
      <c r="AB2095" t="s">
        <v>866</v>
      </c>
      <c r="AE2095" t="s">
        <v>867</v>
      </c>
    </row>
    <row r="2096" spans="1:31" ht="15" x14ac:dyDescent="0.2">
      <c r="A2096" s="2" t="s">
        <v>84</v>
      </c>
      <c r="B2096">
        <v>422</v>
      </c>
      <c r="C2096">
        <v>1729</v>
      </c>
      <c r="D2096" s="69" t="s">
        <v>700</v>
      </c>
      <c r="F2096" s="70" t="s">
        <v>891</v>
      </c>
      <c r="G2096" s="69">
        <v>1</v>
      </c>
      <c r="H2096" s="70" t="s">
        <v>891</v>
      </c>
      <c r="I2096" t="s">
        <v>891</v>
      </c>
      <c r="J2096" t="str">
        <f>IF($I2096="","",_xlfn.LET(_xlpm.x,VLOOKUP($I2096,'taxon-match_2026-08-31'!$A$2:$N$122,6,FALSE),IF(_xlpm.x=0,"",_xlpm.x)))</f>
        <v>(E. Lamy, 1906)</v>
      </c>
      <c r="K2096" t="str">
        <f>IF($I2096="","",_xlfn.LET(_xlpm.x,VLOOKUP($I2096,'taxon-match_2026-08-31'!$A$2:$N$122,4,FALSE),IF(_xlpm.x=0,"",_xlpm.x)))</f>
        <v>urn:lsid:marinespecies.org:taxname:197257</v>
      </c>
      <c r="L2096" t="str">
        <f>IF($I2096="","",_xlfn.LET(_xlpm.x,VLOOKUP($I2096,'taxon-match_2026-08-31'!$A$2:$N$122,7,FALSE),IF(_xlpm.x=0,"",_xlpm.x)))</f>
        <v>Animalia</v>
      </c>
      <c r="M2096" t="str">
        <f>IF($I2096="","",_xlfn.LET(_xlpm.x,VLOOKUP($I2096,'taxon-match_2026-08-31'!$A$2:$N$122,8,FALSE),IF(_xlpm.x=0,"",_xlpm.x)))</f>
        <v>Mollusca</v>
      </c>
      <c r="N2096" t="str">
        <f>IF($I2096="","",_xlfn.LET(_xlpm.x,VLOOKUP($I2096,'taxon-match_2026-08-31'!$A$2:$N$122,9,FALSE),IF(_xlpm.x=0,"",_xlpm.x)))</f>
        <v>Gastropoda</v>
      </c>
      <c r="O2096" t="str">
        <f>IF($I2096="","",_xlfn.LET(_xlpm.x,VLOOKUP($I2096,'taxon-match_2026-08-31'!$A$2:$N$122,10,FALSE),IF(_xlpm.x=0,"",_xlpm.x)))</f>
        <v>Trochida</v>
      </c>
      <c r="P2096" t="str">
        <f>IF($I2096="","",_xlfn.LET(_xlpm.x,VLOOKUP($I2096,'taxon-match_2026-08-31'!$A$2:$N$122,11,FALSE),IF(_xlpm.x=0,"",_xlpm.x)))</f>
        <v>Calliostomatidae</v>
      </c>
      <c r="Q2096" t="str">
        <f>IF($I2096="","",_xlfn.LET(_xlpm.x,VLOOKUP($I2096,'taxon-match_2026-08-31'!$A$2:$N$122,12,FALSE),IF(_xlpm.x=0,"",_xlpm.x)))</f>
        <v>Margarella</v>
      </c>
      <c r="R2096" t="str">
        <f>IF($I2096="","",_xlfn.LET(_xlpm.x,VLOOKUP($I2096,'taxon-match_2026-08-31'!$A$2:$N$122,14,FALSE),IF(_xlpm.x=0,"",_xlpm.x)))</f>
        <v>antarctica</v>
      </c>
      <c r="S2096" s="2" t="s">
        <v>2609</v>
      </c>
      <c r="T2096" s="69" t="s">
        <v>62</v>
      </c>
      <c r="U2096" s="69" t="s">
        <v>60</v>
      </c>
      <c r="X2096" t="str">
        <f>IF(T2096="","",_xlfn.LET(_xlpm.x,VLOOKUP(T2096,'Drop-down_menus'!$F$2:$G$16,2,FALSE),IF(_xlpm.x=0,"",_xlpm.x)))</f>
        <v>https://orcid.org/0000-0003-3696-4445</v>
      </c>
      <c r="Y2096" t="str">
        <f>IF(U2096="","",_xlfn.LET(_xlpm.x,VLOOKUP(U2096,'Drop-down_menus'!$F$2:$G$16,2,FALSE),IF(_xlpm.x=0,"",_xlpm.x)))</f>
        <v>https://orcid.org/0000-0002-9708-1761</v>
      </c>
      <c r="Z2096" t="str">
        <f>IF(V2096="","",_xlfn.LET(_xlpm.x,VLOOKUP(V2096,'Drop-down_menus'!$F$2:$G$16,2,FALSE),IF(_xlpm.x=0,"",_xlpm.x)))</f>
        <v/>
      </c>
      <c r="AA2096" t="str">
        <f>IF(W2096="","",_xlfn.LET(_xlpm.x,VLOOKUP(W2096,'Drop-down_menus'!$F$2:$G$16,2,FALSE),IF(_xlpm.x=0,"",_xlpm.x)))</f>
        <v/>
      </c>
      <c r="AB2096" t="s">
        <v>866</v>
      </c>
      <c r="AE2096" t="s">
        <v>867</v>
      </c>
    </row>
    <row r="2097" spans="1:31" ht="15" x14ac:dyDescent="0.2">
      <c r="A2097" s="2" t="s">
        <v>475</v>
      </c>
      <c r="B2097">
        <v>5583</v>
      </c>
      <c r="C2097">
        <v>1730</v>
      </c>
      <c r="D2097" s="69" t="s">
        <v>700</v>
      </c>
      <c r="F2097" s="70" t="s">
        <v>891</v>
      </c>
      <c r="G2097" s="70">
        <v>1</v>
      </c>
      <c r="H2097" s="70" t="s">
        <v>891</v>
      </c>
      <c r="I2097" t="s">
        <v>891</v>
      </c>
      <c r="J2097" t="str">
        <f>IF($I2097="","",_xlfn.LET(_xlpm.x,VLOOKUP($I2097,'taxon-match_2026-08-31'!$A$2:$N$122,6,FALSE),IF(_xlpm.x=0,"",_xlpm.x)))</f>
        <v>(E. Lamy, 1906)</v>
      </c>
      <c r="K2097" t="str">
        <f>IF($I2097="","",_xlfn.LET(_xlpm.x,VLOOKUP($I2097,'taxon-match_2026-08-31'!$A$2:$N$122,4,FALSE),IF(_xlpm.x=0,"",_xlpm.x)))</f>
        <v>urn:lsid:marinespecies.org:taxname:197257</v>
      </c>
      <c r="L2097" t="str">
        <f>IF($I2097="","",_xlfn.LET(_xlpm.x,VLOOKUP($I2097,'taxon-match_2026-08-31'!$A$2:$N$122,7,FALSE),IF(_xlpm.x=0,"",_xlpm.x)))</f>
        <v>Animalia</v>
      </c>
      <c r="M2097" t="str">
        <f>IF($I2097="","",_xlfn.LET(_xlpm.x,VLOOKUP($I2097,'taxon-match_2026-08-31'!$A$2:$N$122,8,FALSE),IF(_xlpm.x=0,"",_xlpm.x)))</f>
        <v>Mollusca</v>
      </c>
      <c r="N2097" t="str">
        <f>IF($I2097="","",_xlfn.LET(_xlpm.x,VLOOKUP($I2097,'taxon-match_2026-08-31'!$A$2:$N$122,9,FALSE),IF(_xlpm.x=0,"",_xlpm.x)))</f>
        <v>Gastropoda</v>
      </c>
      <c r="O2097" t="str">
        <f>IF($I2097="","",_xlfn.LET(_xlpm.x,VLOOKUP($I2097,'taxon-match_2026-08-31'!$A$2:$N$122,10,FALSE),IF(_xlpm.x=0,"",_xlpm.x)))</f>
        <v>Trochida</v>
      </c>
      <c r="P2097" t="str">
        <f>IF($I2097="","",_xlfn.LET(_xlpm.x,VLOOKUP($I2097,'taxon-match_2026-08-31'!$A$2:$N$122,11,FALSE),IF(_xlpm.x=0,"",_xlpm.x)))</f>
        <v>Calliostomatidae</v>
      </c>
      <c r="Q2097" t="str">
        <f>IF($I2097="","",_xlfn.LET(_xlpm.x,VLOOKUP($I2097,'taxon-match_2026-08-31'!$A$2:$N$122,12,FALSE),IF(_xlpm.x=0,"",_xlpm.x)))</f>
        <v>Margarella</v>
      </c>
      <c r="R2097" t="str">
        <f>IF($I2097="","",_xlfn.LET(_xlpm.x,VLOOKUP($I2097,'taxon-match_2026-08-31'!$A$2:$N$122,14,FALSE),IF(_xlpm.x=0,"",_xlpm.x)))</f>
        <v>antarctica</v>
      </c>
      <c r="S2097" s="2" t="s">
        <v>2609</v>
      </c>
      <c r="T2097" s="69" t="s">
        <v>62</v>
      </c>
      <c r="U2097" s="69" t="s">
        <v>60</v>
      </c>
      <c r="X2097" t="str">
        <f>IF(T2097="","",_xlfn.LET(_xlpm.x,VLOOKUP(T2097,'Drop-down_menus'!$F$2:$G$16,2,FALSE),IF(_xlpm.x=0,"",_xlpm.x)))</f>
        <v>https://orcid.org/0000-0003-3696-4445</v>
      </c>
      <c r="Y2097" t="str">
        <f>IF(U2097="","",_xlfn.LET(_xlpm.x,VLOOKUP(U2097,'Drop-down_menus'!$F$2:$G$16,2,FALSE),IF(_xlpm.x=0,"",_xlpm.x)))</f>
        <v>https://orcid.org/0000-0002-9708-1761</v>
      </c>
      <c r="Z2097" t="str">
        <f>IF(V2097="","",_xlfn.LET(_xlpm.x,VLOOKUP(V2097,'Drop-down_menus'!$F$2:$G$16,2,FALSE),IF(_xlpm.x=0,"",_xlpm.x)))</f>
        <v/>
      </c>
      <c r="AA2097" t="str">
        <f>IF(W2097="","",_xlfn.LET(_xlpm.x,VLOOKUP(W2097,'Drop-down_menus'!$F$2:$G$16,2,FALSE),IF(_xlpm.x=0,"",_xlpm.x)))</f>
        <v/>
      </c>
      <c r="AB2097" t="s">
        <v>866</v>
      </c>
      <c r="AE2097" t="s">
        <v>867</v>
      </c>
    </row>
    <row r="2098" spans="1:31" ht="15" x14ac:dyDescent="0.2">
      <c r="A2098" s="2" t="s">
        <v>475</v>
      </c>
      <c r="B2098">
        <v>5584</v>
      </c>
      <c r="C2098">
        <v>1782</v>
      </c>
      <c r="D2098" s="69" t="s">
        <v>700</v>
      </c>
      <c r="F2098" s="70" t="s">
        <v>891</v>
      </c>
      <c r="G2098" s="70">
        <v>1</v>
      </c>
      <c r="H2098" s="70" t="s">
        <v>891</v>
      </c>
      <c r="I2098" t="s">
        <v>891</v>
      </c>
      <c r="J2098" t="str">
        <f>IF($I2098="","",_xlfn.LET(_xlpm.x,VLOOKUP($I2098,'taxon-match_2026-08-31'!$A$2:$N$122,6,FALSE),IF(_xlpm.x=0,"",_xlpm.x)))</f>
        <v>(E. Lamy, 1906)</v>
      </c>
      <c r="K2098" t="str">
        <f>IF($I2098="","",_xlfn.LET(_xlpm.x,VLOOKUP($I2098,'taxon-match_2026-08-31'!$A$2:$N$122,4,FALSE),IF(_xlpm.x=0,"",_xlpm.x)))</f>
        <v>urn:lsid:marinespecies.org:taxname:197257</v>
      </c>
      <c r="L2098" t="str">
        <f>IF($I2098="","",_xlfn.LET(_xlpm.x,VLOOKUP($I2098,'taxon-match_2026-08-31'!$A$2:$N$122,7,FALSE),IF(_xlpm.x=0,"",_xlpm.x)))</f>
        <v>Animalia</v>
      </c>
      <c r="M2098" t="str">
        <f>IF($I2098="","",_xlfn.LET(_xlpm.x,VLOOKUP($I2098,'taxon-match_2026-08-31'!$A$2:$N$122,8,FALSE),IF(_xlpm.x=0,"",_xlpm.x)))</f>
        <v>Mollusca</v>
      </c>
      <c r="N2098" t="str">
        <f>IF($I2098="","",_xlfn.LET(_xlpm.x,VLOOKUP($I2098,'taxon-match_2026-08-31'!$A$2:$N$122,9,FALSE),IF(_xlpm.x=0,"",_xlpm.x)))</f>
        <v>Gastropoda</v>
      </c>
      <c r="O2098" t="str">
        <f>IF($I2098="","",_xlfn.LET(_xlpm.x,VLOOKUP($I2098,'taxon-match_2026-08-31'!$A$2:$N$122,10,FALSE),IF(_xlpm.x=0,"",_xlpm.x)))</f>
        <v>Trochida</v>
      </c>
      <c r="P2098" t="str">
        <f>IF($I2098="","",_xlfn.LET(_xlpm.x,VLOOKUP($I2098,'taxon-match_2026-08-31'!$A$2:$N$122,11,FALSE),IF(_xlpm.x=0,"",_xlpm.x)))</f>
        <v>Calliostomatidae</v>
      </c>
      <c r="Q2098" t="str">
        <f>IF($I2098="","",_xlfn.LET(_xlpm.x,VLOOKUP($I2098,'taxon-match_2026-08-31'!$A$2:$N$122,12,FALSE),IF(_xlpm.x=0,"",_xlpm.x)))</f>
        <v>Margarella</v>
      </c>
      <c r="R2098" t="str">
        <f>IF($I2098="","",_xlfn.LET(_xlpm.x,VLOOKUP($I2098,'taxon-match_2026-08-31'!$A$2:$N$122,14,FALSE),IF(_xlpm.x=0,"",_xlpm.x)))</f>
        <v>antarctica</v>
      </c>
      <c r="S2098" s="2" t="s">
        <v>2609</v>
      </c>
      <c r="T2098" s="69" t="s">
        <v>62</v>
      </c>
      <c r="U2098" s="69" t="s">
        <v>60</v>
      </c>
      <c r="X2098" t="str">
        <f>IF(T2098="","",_xlfn.LET(_xlpm.x,VLOOKUP(T2098,'Drop-down_menus'!$F$2:$G$16,2,FALSE),IF(_xlpm.x=0,"",_xlpm.x)))</f>
        <v>https://orcid.org/0000-0003-3696-4445</v>
      </c>
      <c r="Y2098" t="str">
        <f>IF(U2098="","",_xlfn.LET(_xlpm.x,VLOOKUP(U2098,'Drop-down_menus'!$F$2:$G$16,2,FALSE),IF(_xlpm.x=0,"",_xlpm.x)))</f>
        <v>https://orcid.org/0000-0002-9708-1761</v>
      </c>
      <c r="Z2098" t="str">
        <f>IF(V2098="","",_xlfn.LET(_xlpm.x,VLOOKUP(V2098,'Drop-down_menus'!$F$2:$G$16,2,FALSE),IF(_xlpm.x=0,"",_xlpm.x)))</f>
        <v/>
      </c>
      <c r="AA2098" t="str">
        <f>IF(W2098="","",_xlfn.LET(_xlpm.x,VLOOKUP(W2098,'Drop-down_menus'!$F$2:$G$16,2,FALSE),IF(_xlpm.x=0,"",_xlpm.x)))</f>
        <v/>
      </c>
      <c r="AB2098" t="s">
        <v>866</v>
      </c>
      <c r="AE2098" t="s">
        <v>867</v>
      </c>
    </row>
    <row r="2099" spans="1:31" ht="15" x14ac:dyDescent="0.2">
      <c r="A2099" s="2" t="s">
        <v>475</v>
      </c>
      <c r="B2099">
        <v>5585</v>
      </c>
      <c r="C2099">
        <v>1783</v>
      </c>
      <c r="D2099" s="69" t="s">
        <v>700</v>
      </c>
      <c r="F2099" s="70" t="s">
        <v>891</v>
      </c>
      <c r="G2099" s="70">
        <v>1</v>
      </c>
      <c r="H2099" s="70" t="s">
        <v>891</v>
      </c>
      <c r="I2099" t="s">
        <v>891</v>
      </c>
      <c r="J2099" t="str">
        <f>IF($I2099="","",_xlfn.LET(_xlpm.x,VLOOKUP($I2099,'taxon-match_2026-08-31'!$A$2:$N$122,6,FALSE),IF(_xlpm.x=0,"",_xlpm.x)))</f>
        <v>(E. Lamy, 1906)</v>
      </c>
      <c r="K2099" t="str">
        <f>IF($I2099="","",_xlfn.LET(_xlpm.x,VLOOKUP($I2099,'taxon-match_2026-08-31'!$A$2:$N$122,4,FALSE),IF(_xlpm.x=0,"",_xlpm.x)))</f>
        <v>urn:lsid:marinespecies.org:taxname:197257</v>
      </c>
      <c r="L2099" t="str">
        <f>IF($I2099="","",_xlfn.LET(_xlpm.x,VLOOKUP($I2099,'taxon-match_2026-08-31'!$A$2:$N$122,7,FALSE),IF(_xlpm.x=0,"",_xlpm.x)))</f>
        <v>Animalia</v>
      </c>
      <c r="M2099" t="str">
        <f>IF($I2099="","",_xlfn.LET(_xlpm.x,VLOOKUP($I2099,'taxon-match_2026-08-31'!$A$2:$N$122,8,FALSE),IF(_xlpm.x=0,"",_xlpm.x)))</f>
        <v>Mollusca</v>
      </c>
      <c r="N2099" t="str">
        <f>IF($I2099="","",_xlfn.LET(_xlpm.x,VLOOKUP($I2099,'taxon-match_2026-08-31'!$A$2:$N$122,9,FALSE),IF(_xlpm.x=0,"",_xlpm.x)))</f>
        <v>Gastropoda</v>
      </c>
      <c r="O2099" t="str">
        <f>IF($I2099="","",_xlfn.LET(_xlpm.x,VLOOKUP($I2099,'taxon-match_2026-08-31'!$A$2:$N$122,10,FALSE),IF(_xlpm.x=0,"",_xlpm.x)))</f>
        <v>Trochida</v>
      </c>
      <c r="P2099" t="str">
        <f>IF($I2099="","",_xlfn.LET(_xlpm.x,VLOOKUP($I2099,'taxon-match_2026-08-31'!$A$2:$N$122,11,FALSE),IF(_xlpm.x=0,"",_xlpm.x)))</f>
        <v>Calliostomatidae</v>
      </c>
      <c r="Q2099" t="str">
        <f>IF($I2099="","",_xlfn.LET(_xlpm.x,VLOOKUP($I2099,'taxon-match_2026-08-31'!$A$2:$N$122,12,FALSE),IF(_xlpm.x=0,"",_xlpm.x)))</f>
        <v>Margarella</v>
      </c>
      <c r="R2099" t="str">
        <f>IF($I2099="","",_xlfn.LET(_xlpm.x,VLOOKUP($I2099,'taxon-match_2026-08-31'!$A$2:$N$122,14,FALSE),IF(_xlpm.x=0,"",_xlpm.x)))</f>
        <v>antarctica</v>
      </c>
      <c r="S2099" s="2" t="s">
        <v>2609</v>
      </c>
      <c r="T2099" s="69" t="s">
        <v>62</v>
      </c>
      <c r="U2099" s="69" t="s">
        <v>60</v>
      </c>
      <c r="X2099" t="str">
        <f>IF(T2099="","",_xlfn.LET(_xlpm.x,VLOOKUP(T2099,'Drop-down_menus'!$F$2:$G$16,2,FALSE),IF(_xlpm.x=0,"",_xlpm.x)))</f>
        <v>https://orcid.org/0000-0003-3696-4445</v>
      </c>
      <c r="Y2099" t="str">
        <f>IF(U2099="","",_xlfn.LET(_xlpm.x,VLOOKUP(U2099,'Drop-down_menus'!$F$2:$G$16,2,FALSE),IF(_xlpm.x=0,"",_xlpm.x)))</f>
        <v>https://orcid.org/0000-0002-9708-1761</v>
      </c>
      <c r="Z2099" t="str">
        <f>IF(V2099="","",_xlfn.LET(_xlpm.x,VLOOKUP(V2099,'Drop-down_menus'!$F$2:$G$16,2,FALSE),IF(_xlpm.x=0,"",_xlpm.x)))</f>
        <v/>
      </c>
      <c r="AA2099" t="str">
        <f>IF(W2099="","",_xlfn.LET(_xlpm.x,VLOOKUP(W2099,'Drop-down_menus'!$F$2:$G$16,2,FALSE),IF(_xlpm.x=0,"",_xlpm.x)))</f>
        <v/>
      </c>
      <c r="AB2099" t="s">
        <v>866</v>
      </c>
      <c r="AE2099" t="s">
        <v>867</v>
      </c>
    </row>
    <row r="2100" spans="1:31" ht="15" x14ac:dyDescent="0.2">
      <c r="A2100" s="2" t="s">
        <v>475</v>
      </c>
      <c r="B2100">
        <v>5586</v>
      </c>
      <c r="C2100">
        <v>1786</v>
      </c>
      <c r="D2100" s="69" t="s">
        <v>700</v>
      </c>
      <c r="F2100" s="70" t="s">
        <v>891</v>
      </c>
      <c r="G2100" s="70">
        <v>1</v>
      </c>
      <c r="H2100" s="70" t="s">
        <v>891</v>
      </c>
      <c r="I2100" t="s">
        <v>891</v>
      </c>
      <c r="J2100" t="str">
        <f>IF($I2100="","",_xlfn.LET(_xlpm.x,VLOOKUP($I2100,'taxon-match_2026-08-31'!$A$2:$N$122,6,FALSE),IF(_xlpm.x=0,"",_xlpm.x)))</f>
        <v>(E. Lamy, 1906)</v>
      </c>
      <c r="K2100" t="str">
        <f>IF($I2100="","",_xlfn.LET(_xlpm.x,VLOOKUP($I2100,'taxon-match_2026-08-31'!$A$2:$N$122,4,FALSE),IF(_xlpm.x=0,"",_xlpm.x)))</f>
        <v>urn:lsid:marinespecies.org:taxname:197257</v>
      </c>
      <c r="L2100" t="str">
        <f>IF($I2100="","",_xlfn.LET(_xlpm.x,VLOOKUP($I2100,'taxon-match_2026-08-31'!$A$2:$N$122,7,FALSE),IF(_xlpm.x=0,"",_xlpm.x)))</f>
        <v>Animalia</v>
      </c>
      <c r="M2100" t="str">
        <f>IF($I2100="","",_xlfn.LET(_xlpm.x,VLOOKUP($I2100,'taxon-match_2026-08-31'!$A$2:$N$122,8,FALSE),IF(_xlpm.x=0,"",_xlpm.x)))</f>
        <v>Mollusca</v>
      </c>
      <c r="N2100" t="str">
        <f>IF($I2100="","",_xlfn.LET(_xlpm.x,VLOOKUP($I2100,'taxon-match_2026-08-31'!$A$2:$N$122,9,FALSE),IF(_xlpm.x=0,"",_xlpm.x)))</f>
        <v>Gastropoda</v>
      </c>
      <c r="O2100" t="str">
        <f>IF($I2100="","",_xlfn.LET(_xlpm.x,VLOOKUP($I2100,'taxon-match_2026-08-31'!$A$2:$N$122,10,FALSE),IF(_xlpm.x=0,"",_xlpm.x)))</f>
        <v>Trochida</v>
      </c>
      <c r="P2100" t="str">
        <f>IF($I2100="","",_xlfn.LET(_xlpm.x,VLOOKUP($I2100,'taxon-match_2026-08-31'!$A$2:$N$122,11,FALSE),IF(_xlpm.x=0,"",_xlpm.x)))</f>
        <v>Calliostomatidae</v>
      </c>
      <c r="Q2100" t="str">
        <f>IF($I2100="","",_xlfn.LET(_xlpm.x,VLOOKUP($I2100,'taxon-match_2026-08-31'!$A$2:$N$122,12,FALSE),IF(_xlpm.x=0,"",_xlpm.x)))</f>
        <v>Margarella</v>
      </c>
      <c r="R2100" t="str">
        <f>IF($I2100="","",_xlfn.LET(_xlpm.x,VLOOKUP($I2100,'taxon-match_2026-08-31'!$A$2:$N$122,14,FALSE),IF(_xlpm.x=0,"",_xlpm.x)))</f>
        <v>antarctica</v>
      </c>
      <c r="S2100" s="2" t="s">
        <v>2609</v>
      </c>
      <c r="T2100" s="69" t="s">
        <v>62</v>
      </c>
      <c r="U2100" s="69" t="s">
        <v>60</v>
      </c>
      <c r="X2100" t="str">
        <f>IF(T2100="","",_xlfn.LET(_xlpm.x,VLOOKUP(T2100,'Drop-down_menus'!$F$2:$G$16,2,FALSE),IF(_xlpm.x=0,"",_xlpm.x)))</f>
        <v>https://orcid.org/0000-0003-3696-4445</v>
      </c>
      <c r="Y2100" t="str">
        <f>IF(U2100="","",_xlfn.LET(_xlpm.x,VLOOKUP(U2100,'Drop-down_menus'!$F$2:$G$16,2,FALSE),IF(_xlpm.x=0,"",_xlpm.x)))</f>
        <v>https://orcid.org/0000-0002-9708-1761</v>
      </c>
      <c r="Z2100" t="str">
        <f>IF(V2100="","",_xlfn.LET(_xlpm.x,VLOOKUP(V2100,'Drop-down_menus'!$F$2:$G$16,2,FALSE),IF(_xlpm.x=0,"",_xlpm.x)))</f>
        <v/>
      </c>
      <c r="AA2100" t="str">
        <f>IF(W2100="","",_xlfn.LET(_xlpm.x,VLOOKUP(W2100,'Drop-down_menus'!$F$2:$G$16,2,FALSE),IF(_xlpm.x=0,"",_xlpm.x)))</f>
        <v/>
      </c>
      <c r="AB2100" t="s">
        <v>866</v>
      </c>
      <c r="AE2100" t="s">
        <v>867</v>
      </c>
    </row>
    <row r="2101" spans="1:31" ht="15" x14ac:dyDescent="0.2">
      <c r="A2101" s="2" t="s">
        <v>475</v>
      </c>
      <c r="B2101">
        <v>5587</v>
      </c>
      <c r="C2101">
        <v>1787</v>
      </c>
      <c r="D2101" s="69" t="s">
        <v>700</v>
      </c>
      <c r="F2101" s="70" t="s">
        <v>891</v>
      </c>
      <c r="G2101" s="70">
        <v>1</v>
      </c>
      <c r="H2101" s="70" t="s">
        <v>891</v>
      </c>
      <c r="I2101" t="s">
        <v>891</v>
      </c>
      <c r="J2101" t="str">
        <f>IF($I2101="","",_xlfn.LET(_xlpm.x,VLOOKUP($I2101,'taxon-match_2026-08-31'!$A$2:$N$122,6,FALSE),IF(_xlpm.x=0,"",_xlpm.x)))</f>
        <v>(E. Lamy, 1906)</v>
      </c>
      <c r="K2101" t="str">
        <f>IF($I2101="","",_xlfn.LET(_xlpm.x,VLOOKUP($I2101,'taxon-match_2026-08-31'!$A$2:$N$122,4,FALSE),IF(_xlpm.x=0,"",_xlpm.x)))</f>
        <v>urn:lsid:marinespecies.org:taxname:197257</v>
      </c>
      <c r="L2101" t="str">
        <f>IF($I2101="","",_xlfn.LET(_xlpm.x,VLOOKUP($I2101,'taxon-match_2026-08-31'!$A$2:$N$122,7,FALSE),IF(_xlpm.x=0,"",_xlpm.x)))</f>
        <v>Animalia</v>
      </c>
      <c r="M2101" t="str">
        <f>IF($I2101="","",_xlfn.LET(_xlpm.x,VLOOKUP($I2101,'taxon-match_2026-08-31'!$A$2:$N$122,8,FALSE),IF(_xlpm.x=0,"",_xlpm.x)))</f>
        <v>Mollusca</v>
      </c>
      <c r="N2101" t="str">
        <f>IF($I2101="","",_xlfn.LET(_xlpm.x,VLOOKUP($I2101,'taxon-match_2026-08-31'!$A$2:$N$122,9,FALSE),IF(_xlpm.x=0,"",_xlpm.x)))</f>
        <v>Gastropoda</v>
      </c>
      <c r="O2101" t="str">
        <f>IF($I2101="","",_xlfn.LET(_xlpm.x,VLOOKUP($I2101,'taxon-match_2026-08-31'!$A$2:$N$122,10,FALSE),IF(_xlpm.x=0,"",_xlpm.x)))</f>
        <v>Trochida</v>
      </c>
      <c r="P2101" t="str">
        <f>IF($I2101="","",_xlfn.LET(_xlpm.x,VLOOKUP($I2101,'taxon-match_2026-08-31'!$A$2:$N$122,11,FALSE),IF(_xlpm.x=0,"",_xlpm.x)))</f>
        <v>Calliostomatidae</v>
      </c>
      <c r="Q2101" t="str">
        <f>IF($I2101="","",_xlfn.LET(_xlpm.x,VLOOKUP($I2101,'taxon-match_2026-08-31'!$A$2:$N$122,12,FALSE),IF(_xlpm.x=0,"",_xlpm.x)))</f>
        <v>Margarella</v>
      </c>
      <c r="R2101" t="str">
        <f>IF($I2101="","",_xlfn.LET(_xlpm.x,VLOOKUP($I2101,'taxon-match_2026-08-31'!$A$2:$N$122,14,FALSE),IF(_xlpm.x=0,"",_xlpm.x)))</f>
        <v>antarctica</v>
      </c>
      <c r="S2101" s="2" t="s">
        <v>2609</v>
      </c>
      <c r="T2101" s="69" t="s">
        <v>62</v>
      </c>
      <c r="U2101" s="69" t="s">
        <v>60</v>
      </c>
      <c r="X2101" t="str">
        <f>IF(T2101="","",_xlfn.LET(_xlpm.x,VLOOKUP(T2101,'Drop-down_menus'!$F$2:$G$16,2,FALSE),IF(_xlpm.x=0,"",_xlpm.x)))</f>
        <v>https://orcid.org/0000-0003-3696-4445</v>
      </c>
      <c r="Y2101" t="str">
        <f>IF(U2101="","",_xlfn.LET(_xlpm.x,VLOOKUP(U2101,'Drop-down_menus'!$F$2:$G$16,2,FALSE),IF(_xlpm.x=0,"",_xlpm.x)))</f>
        <v>https://orcid.org/0000-0002-9708-1761</v>
      </c>
      <c r="Z2101" t="str">
        <f>IF(V2101="","",_xlfn.LET(_xlpm.x,VLOOKUP(V2101,'Drop-down_menus'!$F$2:$G$16,2,FALSE),IF(_xlpm.x=0,"",_xlpm.x)))</f>
        <v/>
      </c>
      <c r="AA2101" t="str">
        <f>IF(W2101="","",_xlfn.LET(_xlpm.x,VLOOKUP(W2101,'Drop-down_menus'!$F$2:$G$16,2,FALSE),IF(_xlpm.x=0,"",_xlpm.x)))</f>
        <v/>
      </c>
      <c r="AB2101" t="s">
        <v>866</v>
      </c>
      <c r="AE2101" t="s">
        <v>867</v>
      </c>
    </row>
    <row r="2102" spans="1:31" ht="15" hidden="1" x14ac:dyDescent="0.2">
      <c r="A2102" s="2" t="s">
        <v>117</v>
      </c>
      <c r="B2102">
        <v>719</v>
      </c>
      <c r="C2102">
        <v>1864</v>
      </c>
      <c r="D2102" s="70" t="s">
        <v>771</v>
      </c>
      <c r="F2102" s="70"/>
      <c r="G2102" s="69">
        <v>1</v>
      </c>
      <c r="H2102" s="70"/>
      <c r="I2102" t="s">
        <v>2611</v>
      </c>
      <c r="J2102" t="str">
        <f>IF($I2102="","",_xlfn.LET(_xlpm.x,VLOOKUP($I2102,'taxon-match_2026-08-31'!$A$2:$N$122,6,FALSE),IF(_xlpm.x=0,"",_xlpm.x)))</f>
        <v/>
      </c>
      <c r="K2102" t="str">
        <f>IF($I2102="","",_xlfn.LET(_xlpm.x,VLOOKUP($I2102,'taxon-match_2026-08-31'!$A$2:$N$122,4,FALSE),IF(_xlpm.x=0,"",_xlpm.x)))</f>
        <v/>
      </c>
      <c r="L2102" t="str">
        <f>IF($I2102="","",_xlfn.LET(_xlpm.x,VLOOKUP($I2102,'taxon-match_2026-08-31'!$A$2:$N$122,7,FALSE),IF(_xlpm.x=0,"",_xlpm.x)))</f>
        <v/>
      </c>
      <c r="M2102" t="str">
        <f>IF($I2102="","",_xlfn.LET(_xlpm.x,VLOOKUP($I2102,'taxon-match_2026-08-31'!$A$2:$N$122,8,FALSE),IF(_xlpm.x=0,"",_xlpm.x)))</f>
        <v/>
      </c>
      <c r="N2102" t="str">
        <f>IF($I2102="","",_xlfn.LET(_xlpm.x,VLOOKUP($I2102,'taxon-match_2026-08-31'!$A$2:$N$122,9,FALSE),IF(_xlpm.x=0,"",_xlpm.x)))</f>
        <v/>
      </c>
      <c r="O2102" t="str">
        <f>IF($I2102="","",_xlfn.LET(_xlpm.x,VLOOKUP($I2102,'taxon-match_2026-08-31'!$A$2:$N$122,10,FALSE),IF(_xlpm.x=0,"",_xlpm.x)))</f>
        <v/>
      </c>
      <c r="P2102" t="str">
        <f>IF($I2102="","",_xlfn.LET(_xlpm.x,VLOOKUP($I2102,'taxon-match_2026-08-31'!$A$2:$N$122,11,FALSE),IF(_xlpm.x=0,"",_xlpm.x)))</f>
        <v/>
      </c>
      <c r="Q2102" t="str">
        <f>IF($I2102="","",_xlfn.LET(_xlpm.x,VLOOKUP($I2102,'taxon-match_2026-08-31'!$A$2:$N$122,12,FALSE),IF(_xlpm.x=0,"",_xlpm.x)))</f>
        <v/>
      </c>
      <c r="R2102" t="str">
        <f>IF($I2102="","",_xlfn.LET(_xlpm.x,VLOOKUP($I2102,'taxon-match_2026-08-31'!$A$2:$N$122,14,FALSE),IF(_xlpm.x=0,"",_xlpm.x)))</f>
        <v/>
      </c>
      <c r="T2102" s="69" t="s">
        <v>62</v>
      </c>
      <c r="U2102" s="69" t="s">
        <v>60</v>
      </c>
      <c r="X2102" t="str">
        <f>IF(T2102="","",_xlfn.LET(_xlpm.x,VLOOKUP(T2102,'Drop-down_menus'!$F$2:$G$16,2,FALSE),IF(_xlpm.x=0,"",_xlpm.x)))</f>
        <v>https://orcid.org/0000-0003-3696-4445</v>
      </c>
      <c r="Y2102" t="str">
        <f>IF(U2102="","",_xlfn.LET(_xlpm.x,VLOOKUP(U2102,'Drop-down_menus'!$F$2:$G$16,2,FALSE),IF(_xlpm.x=0,"",_xlpm.x)))</f>
        <v>https://orcid.org/0000-0002-9708-1761</v>
      </c>
      <c r="Z2102" t="str">
        <f>IF(V2102="","",_xlfn.LET(_xlpm.x,VLOOKUP(V2102,'Drop-down_menus'!$F$2:$G$16,2,FALSE),IF(_xlpm.x=0,"",_xlpm.x)))</f>
        <v/>
      </c>
      <c r="AA2102" t="str">
        <f>IF(W2102="","",_xlfn.LET(_xlpm.x,VLOOKUP(W2102,'Drop-down_menus'!$F$2:$G$16,2,FALSE),IF(_xlpm.x=0,"",_xlpm.x)))</f>
        <v/>
      </c>
      <c r="AB2102" t="s">
        <v>866</v>
      </c>
      <c r="AE2102" t="s">
        <v>867</v>
      </c>
    </row>
    <row r="2103" spans="1:31" ht="15" hidden="1" x14ac:dyDescent="0.2">
      <c r="A2103" s="2" t="s">
        <v>117</v>
      </c>
      <c r="B2103">
        <v>720</v>
      </c>
      <c r="C2103">
        <v>1855</v>
      </c>
      <c r="D2103" s="70" t="s">
        <v>771</v>
      </c>
      <c r="F2103" s="70"/>
      <c r="G2103" s="69">
        <v>1</v>
      </c>
      <c r="H2103" s="70"/>
      <c r="I2103" t="s">
        <v>2611</v>
      </c>
      <c r="J2103" t="str">
        <f>IF($I2103="","",_xlfn.LET(_xlpm.x,VLOOKUP($I2103,'taxon-match_2026-08-31'!$A$2:$N$122,6,FALSE),IF(_xlpm.x=0,"",_xlpm.x)))</f>
        <v/>
      </c>
      <c r="K2103" t="str">
        <f>IF($I2103="","",_xlfn.LET(_xlpm.x,VLOOKUP($I2103,'taxon-match_2026-08-31'!$A$2:$N$122,4,FALSE),IF(_xlpm.x=0,"",_xlpm.x)))</f>
        <v/>
      </c>
      <c r="L2103" t="str">
        <f>IF($I2103="","",_xlfn.LET(_xlpm.x,VLOOKUP($I2103,'taxon-match_2026-08-31'!$A$2:$N$122,7,FALSE),IF(_xlpm.x=0,"",_xlpm.x)))</f>
        <v/>
      </c>
      <c r="M2103" t="str">
        <f>IF($I2103="","",_xlfn.LET(_xlpm.x,VLOOKUP($I2103,'taxon-match_2026-08-31'!$A$2:$N$122,8,FALSE),IF(_xlpm.x=0,"",_xlpm.x)))</f>
        <v/>
      </c>
      <c r="N2103" t="str">
        <f>IF($I2103="","",_xlfn.LET(_xlpm.x,VLOOKUP($I2103,'taxon-match_2026-08-31'!$A$2:$N$122,9,FALSE),IF(_xlpm.x=0,"",_xlpm.x)))</f>
        <v/>
      </c>
      <c r="O2103" t="str">
        <f>IF($I2103="","",_xlfn.LET(_xlpm.x,VLOOKUP($I2103,'taxon-match_2026-08-31'!$A$2:$N$122,10,FALSE),IF(_xlpm.x=0,"",_xlpm.x)))</f>
        <v/>
      </c>
      <c r="P2103" t="str">
        <f>IF($I2103="","",_xlfn.LET(_xlpm.x,VLOOKUP($I2103,'taxon-match_2026-08-31'!$A$2:$N$122,11,FALSE),IF(_xlpm.x=0,"",_xlpm.x)))</f>
        <v/>
      </c>
      <c r="Q2103" t="str">
        <f>IF($I2103="","",_xlfn.LET(_xlpm.x,VLOOKUP($I2103,'taxon-match_2026-08-31'!$A$2:$N$122,12,FALSE),IF(_xlpm.x=0,"",_xlpm.x)))</f>
        <v/>
      </c>
      <c r="R2103" t="str">
        <f>IF($I2103="","",_xlfn.LET(_xlpm.x,VLOOKUP($I2103,'taxon-match_2026-08-31'!$A$2:$N$122,14,FALSE),IF(_xlpm.x=0,"",_xlpm.x)))</f>
        <v/>
      </c>
      <c r="T2103" s="69" t="s">
        <v>62</v>
      </c>
      <c r="U2103" s="69" t="s">
        <v>60</v>
      </c>
      <c r="X2103" t="str">
        <f>IF(T2103="","",_xlfn.LET(_xlpm.x,VLOOKUP(T2103,'Drop-down_menus'!$F$2:$G$16,2,FALSE),IF(_xlpm.x=0,"",_xlpm.x)))</f>
        <v>https://orcid.org/0000-0003-3696-4445</v>
      </c>
      <c r="Y2103" t="str">
        <f>IF(U2103="","",_xlfn.LET(_xlpm.x,VLOOKUP(U2103,'Drop-down_menus'!$F$2:$G$16,2,FALSE),IF(_xlpm.x=0,"",_xlpm.x)))</f>
        <v>https://orcid.org/0000-0002-9708-1761</v>
      </c>
      <c r="Z2103" t="str">
        <f>IF(V2103="","",_xlfn.LET(_xlpm.x,VLOOKUP(V2103,'Drop-down_menus'!$F$2:$G$16,2,FALSE),IF(_xlpm.x=0,"",_xlpm.x)))</f>
        <v/>
      </c>
      <c r="AA2103" t="str">
        <f>IF(W2103="","",_xlfn.LET(_xlpm.x,VLOOKUP(W2103,'Drop-down_menus'!$F$2:$G$16,2,FALSE),IF(_xlpm.x=0,"",_xlpm.x)))</f>
        <v/>
      </c>
      <c r="AB2103" t="s">
        <v>866</v>
      </c>
      <c r="AE2103" t="s">
        <v>867</v>
      </c>
    </row>
    <row r="2104" spans="1:31" ht="15" hidden="1" x14ac:dyDescent="0.2">
      <c r="A2104" s="2" t="s">
        <v>117</v>
      </c>
      <c r="B2104">
        <v>721</v>
      </c>
      <c r="C2104">
        <v>1753</v>
      </c>
      <c r="D2104" s="70" t="s">
        <v>771</v>
      </c>
      <c r="F2104" s="70"/>
      <c r="G2104" s="69">
        <v>1</v>
      </c>
      <c r="H2104" s="70"/>
      <c r="I2104" t="s">
        <v>2611</v>
      </c>
      <c r="J2104" t="str">
        <f>IF($I2104="","",_xlfn.LET(_xlpm.x,VLOOKUP($I2104,'taxon-match_2026-08-31'!$A$2:$N$122,6,FALSE),IF(_xlpm.x=0,"",_xlpm.x)))</f>
        <v/>
      </c>
      <c r="K2104" t="str">
        <f>IF($I2104="","",_xlfn.LET(_xlpm.x,VLOOKUP($I2104,'taxon-match_2026-08-31'!$A$2:$N$122,4,FALSE),IF(_xlpm.x=0,"",_xlpm.x)))</f>
        <v/>
      </c>
      <c r="L2104" t="str">
        <f>IF($I2104="","",_xlfn.LET(_xlpm.x,VLOOKUP($I2104,'taxon-match_2026-08-31'!$A$2:$N$122,7,FALSE),IF(_xlpm.x=0,"",_xlpm.x)))</f>
        <v/>
      </c>
      <c r="M2104" t="str">
        <f>IF($I2104="","",_xlfn.LET(_xlpm.x,VLOOKUP($I2104,'taxon-match_2026-08-31'!$A$2:$N$122,8,FALSE),IF(_xlpm.x=0,"",_xlpm.x)))</f>
        <v/>
      </c>
      <c r="N2104" t="str">
        <f>IF($I2104="","",_xlfn.LET(_xlpm.x,VLOOKUP($I2104,'taxon-match_2026-08-31'!$A$2:$N$122,9,FALSE),IF(_xlpm.x=0,"",_xlpm.x)))</f>
        <v/>
      </c>
      <c r="O2104" t="str">
        <f>IF($I2104="","",_xlfn.LET(_xlpm.x,VLOOKUP($I2104,'taxon-match_2026-08-31'!$A$2:$N$122,10,FALSE),IF(_xlpm.x=0,"",_xlpm.x)))</f>
        <v/>
      </c>
      <c r="P2104" t="str">
        <f>IF($I2104="","",_xlfn.LET(_xlpm.x,VLOOKUP($I2104,'taxon-match_2026-08-31'!$A$2:$N$122,11,FALSE),IF(_xlpm.x=0,"",_xlpm.x)))</f>
        <v/>
      </c>
      <c r="Q2104" t="str">
        <f>IF($I2104="","",_xlfn.LET(_xlpm.x,VLOOKUP($I2104,'taxon-match_2026-08-31'!$A$2:$N$122,12,FALSE),IF(_xlpm.x=0,"",_xlpm.x)))</f>
        <v/>
      </c>
      <c r="R2104" t="str">
        <f>IF($I2104="","",_xlfn.LET(_xlpm.x,VLOOKUP($I2104,'taxon-match_2026-08-31'!$A$2:$N$122,14,FALSE),IF(_xlpm.x=0,"",_xlpm.x)))</f>
        <v/>
      </c>
      <c r="T2104" s="69" t="s">
        <v>62</v>
      </c>
      <c r="U2104" s="69" t="s">
        <v>60</v>
      </c>
      <c r="X2104" t="str">
        <f>IF(T2104="","",_xlfn.LET(_xlpm.x,VLOOKUP(T2104,'Drop-down_menus'!$F$2:$G$16,2,FALSE),IF(_xlpm.x=0,"",_xlpm.x)))</f>
        <v>https://orcid.org/0000-0003-3696-4445</v>
      </c>
      <c r="Y2104" t="str">
        <f>IF(U2104="","",_xlfn.LET(_xlpm.x,VLOOKUP(U2104,'Drop-down_menus'!$F$2:$G$16,2,FALSE),IF(_xlpm.x=0,"",_xlpm.x)))</f>
        <v>https://orcid.org/0000-0002-9708-1761</v>
      </c>
      <c r="Z2104" t="str">
        <f>IF(V2104="","",_xlfn.LET(_xlpm.x,VLOOKUP(V2104,'Drop-down_menus'!$F$2:$G$16,2,FALSE),IF(_xlpm.x=0,"",_xlpm.x)))</f>
        <v/>
      </c>
      <c r="AA2104" t="str">
        <f>IF(W2104="","",_xlfn.LET(_xlpm.x,VLOOKUP(W2104,'Drop-down_menus'!$F$2:$G$16,2,FALSE),IF(_xlpm.x=0,"",_xlpm.x)))</f>
        <v/>
      </c>
      <c r="AB2104" t="s">
        <v>866</v>
      </c>
      <c r="AE2104" t="s">
        <v>867</v>
      </c>
    </row>
    <row r="2105" spans="1:31" ht="15" x14ac:dyDescent="0.2">
      <c r="A2105" s="2" t="s">
        <v>181</v>
      </c>
      <c r="B2105">
        <v>1172</v>
      </c>
      <c r="C2105">
        <v>1822</v>
      </c>
      <c r="D2105" s="69" t="s">
        <v>700</v>
      </c>
      <c r="F2105" s="70" t="s">
        <v>763</v>
      </c>
      <c r="G2105" s="69">
        <v>1</v>
      </c>
      <c r="H2105" s="70" t="s">
        <v>763</v>
      </c>
      <c r="I2105" t="s">
        <v>763</v>
      </c>
      <c r="J2105" t="str">
        <f>IF($I2105="","",_xlfn.LET(_xlpm.x,VLOOKUP($I2105,'taxon-match_2026-08-31'!$A$2:$N$122,6,FALSE),IF(_xlpm.x=0,"",_xlpm.x)))</f>
        <v>(Strebel, 1908)</v>
      </c>
      <c r="K2105" t="str">
        <f>IF($I2105="","",_xlfn.LET(_xlpm.x,VLOOKUP($I2105,'taxon-match_2026-08-31'!$A$2:$N$122,4,FALSE),IF(_xlpm.x=0,"",_xlpm.x)))</f>
        <v>urn:lsid:marinespecies.org:taxname:197296</v>
      </c>
      <c r="L2105" t="str">
        <f>IF($I2105="","",_xlfn.LET(_xlpm.x,VLOOKUP($I2105,'taxon-match_2026-08-31'!$A$2:$N$122,7,FALSE),IF(_xlpm.x=0,"",_xlpm.x)))</f>
        <v>Animalia</v>
      </c>
      <c r="M2105" t="str">
        <f>IF($I2105="","",_xlfn.LET(_xlpm.x,VLOOKUP($I2105,'taxon-match_2026-08-31'!$A$2:$N$122,8,FALSE),IF(_xlpm.x=0,"",_xlpm.x)))</f>
        <v>Mollusca</v>
      </c>
      <c r="N2105" t="str">
        <f>IF($I2105="","",_xlfn.LET(_xlpm.x,VLOOKUP($I2105,'taxon-match_2026-08-31'!$A$2:$N$122,9,FALSE),IF(_xlpm.x=0,"",_xlpm.x)))</f>
        <v>Gastropoda</v>
      </c>
      <c r="O2105" t="str">
        <f>IF($I2105="","",_xlfn.LET(_xlpm.x,VLOOKUP($I2105,'taxon-match_2026-08-31'!$A$2:$N$122,10,FALSE),IF(_xlpm.x=0,"",_xlpm.x)))</f>
        <v>Nacellida</v>
      </c>
      <c r="P2105" t="str">
        <f>IF($I2105="","",_xlfn.LET(_xlpm.x,VLOOKUP($I2105,'taxon-match_2026-08-31'!$A$2:$N$122,11,FALSE),IF(_xlpm.x=0,"",_xlpm.x)))</f>
        <v>Nacellidae</v>
      </c>
      <c r="Q2105" t="str">
        <f>IF($I2105="","",_xlfn.LET(_xlpm.x,VLOOKUP($I2105,'taxon-match_2026-08-31'!$A$2:$N$122,12,FALSE),IF(_xlpm.x=0,"",_xlpm.x)))</f>
        <v>Nacella</v>
      </c>
      <c r="R2105" t="str">
        <f>IF($I2105="","",_xlfn.LET(_xlpm.x,VLOOKUP($I2105,'taxon-match_2026-08-31'!$A$2:$N$122,14,FALSE),IF(_xlpm.x=0,"",_xlpm.x)))</f>
        <v>concinna</v>
      </c>
      <c r="S2105" s="2" t="s">
        <v>2609</v>
      </c>
      <c r="T2105" s="69" t="s">
        <v>62</v>
      </c>
      <c r="U2105" s="69" t="s">
        <v>60</v>
      </c>
      <c r="X2105" t="str">
        <f>IF(T2105="","",_xlfn.LET(_xlpm.x,VLOOKUP(T2105,'Drop-down_menus'!$F$2:$G$16,2,FALSE),IF(_xlpm.x=0,"",_xlpm.x)))</f>
        <v>https://orcid.org/0000-0003-3696-4445</v>
      </c>
      <c r="Y2105" t="str">
        <f>IF(U2105="","",_xlfn.LET(_xlpm.x,VLOOKUP(U2105,'Drop-down_menus'!$F$2:$G$16,2,FALSE),IF(_xlpm.x=0,"",_xlpm.x)))</f>
        <v>https://orcid.org/0000-0002-9708-1761</v>
      </c>
      <c r="Z2105" t="str">
        <f>IF(V2105="","",_xlfn.LET(_xlpm.x,VLOOKUP(V2105,'Drop-down_menus'!$F$2:$G$16,2,FALSE),IF(_xlpm.x=0,"",_xlpm.x)))</f>
        <v/>
      </c>
      <c r="AA2105" t="str">
        <f>IF(W2105="","",_xlfn.LET(_xlpm.x,VLOOKUP(W2105,'Drop-down_menus'!$F$2:$G$16,2,FALSE),IF(_xlpm.x=0,"",_xlpm.x)))</f>
        <v/>
      </c>
      <c r="AB2105" t="s">
        <v>866</v>
      </c>
      <c r="AE2105" t="s">
        <v>867</v>
      </c>
    </row>
    <row r="2106" spans="1:31" ht="15" x14ac:dyDescent="0.2">
      <c r="A2106" s="2" t="s">
        <v>207</v>
      </c>
      <c r="B2106">
        <v>1377</v>
      </c>
      <c r="C2106">
        <v>1863</v>
      </c>
      <c r="D2106" s="69" t="s">
        <v>700</v>
      </c>
      <c r="F2106" s="70" t="s">
        <v>763</v>
      </c>
      <c r="G2106" s="69">
        <v>1</v>
      </c>
      <c r="H2106" s="70" t="s">
        <v>763</v>
      </c>
      <c r="I2106" t="s">
        <v>763</v>
      </c>
      <c r="J2106" t="str">
        <f>IF($I2106="","",_xlfn.LET(_xlpm.x,VLOOKUP($I2106,'taxon-match_2026-08-31'!$A$2:$N$122,6,FALSE),IF(_xlpm.x=0,"",_xlpm.x)))</f>
        <v>(Strebel, 1908)</v>
      </c>
      <c r="K2106" t="str">
        <f>IF($I2106="","",_xlfn.LET(_xlpm.x,VLOOKUP($I2106,'taxon-match_2026-08-31'!$A$2:$N$122,4,FALSE),IF(_xlpm.x=0,"",_xlpm.x)))</f>
        <v>urn:lsid:marinespecies.org:taxname:197296</v>
      </c>
      <c r="L2106" t="str">
        <f>IF($I2106="","",_xlfn.LET(_xlpm.x,VLOOKUP($I2106,'taxon-match_2026-08-31'!$A$2:$N$122,7,FALSE),IF(_xlpm.x=0,"",_xlpm.x)))</f>
        <v>Animalia</v>
      </c>
      <c r="M2106" t="str">
        <f>IF($I2106="","",_xlfn.LET(_xlpm.x,VLOOKUP($I2106,'taxon-match_2026-08-31'!$A$2:$N$122,8,FALSE),IF(_xlpm.x=0,"",_xlpm.x)))</f>
        <v>Mollusca</v>
      </c>
      <c r="N2106" t="str">
        <f>IF($I2106="","",_xlfn.LET(_xlpm.x,VLOOKUP($I2106,'taxon-match_2026-08-31'!$A$2:$N$122,9,FALSE),IF(_xlpm.x=0,"",_xlpm.x)))</f>
        <v>Gastropoda</v>
      </c>
      <c r="O2106" t="str">
        <f>IF($I2106="","",_xlfn.LET(_xlpm.x,VLOOKUP($I2106,'taxon-match_2026-08-31'!$A$2:$N$122,10,FALSE),IF(_xlpm.x=0,"",_xlpm.x)))</f>
        <v>Nacellida</v>
      </c>
      <c r="P2106" t="str">
        <f>IF($I2106="","",_xlfn.LET(_xlpm.x,VLOOKUP($I2106,'taxon-match_2026-08-31'!$A$2:$N$122,11,FALSE),IF(_xlpm.x=0,"",_xlpm.x)))</f>
        <v>Nacellidae</v>
      </c>
      <c r="Q2106" t="str">
        <f>IF($I2106="","",_xlfn.LET(_xlpm.x,VLOOKUP($I2106,'taxon-match_2026-08-31'!$A$2:$N$122,12,FALSE),IF(_xlpm.x=0,"",_xlpm.x)))</f>
        <v>Nacella</v>
      </c>
      <c r="R2106" t="str">
        <f>IF($I2106="","",_xlfn.LET(_xlpm.x,VLOOKUP($I2106,'taxon-match_2026-08-31'!$A$2:$N$122,14,FALSE),IF(_xlpm.x=0,"",_xlpm.x)))</f>
        <v>concinna</v>
      </c>
      <c r="S2106" s="2" t="s">
        <v>2609</v>
      </c>
      <c r="T2106" s="69" t="s">
        <v>62</v>
      </c>
      <c r="U2106" s="69" t="s">
        <v>60</v>
      </c>
      <c r="X2106" t="str">
        <f>IF(T2106="","",_xlfn.LET(_xlpm.x,VLOOKUP(T2106,'Drop-down_menus'!$F$2:$G$16,2,FALSE),IF(_xlpm.x=0,"",_xlpm.x)))</f>
        <v>https://orcid.org/0000-0003-3696-4445</v>
      </c>
      <c r="Y2106" t="str">
        <f>IF(U2106="","",_xlfn.LET(_xlpm.x,VLOOKUP(U2106,'Drop-down_menus'!$F$2:$G$16,2,FALSE),IF(_xlpm.x=0,"",_xlpm.x)))</f>
        <v>https://orcid.org/0000-0002-9708-1761</v>
      </c>
      <c r="Z2106" t="str">
        <f>IF(V2106="","",_xlfn.LET(_xlpm.x,VLOOKUP(V2106,'Drop-down_menus'!$F$2:$G$16,2,FALSE),IF(_xlpm.x=0,"",_xlpm.x)))</f>
        <v/>
      </c>
      <c r="AA2106" t="str">
        <f>IF(W2106="","",_xlfn.LET(_xlpm.x,VLOOKUP(W2106,'Drop-down_menus'!$F$2:$G$16,2,FALSE),IF(_xlpm.x=0,"",_xlpm.x)))</f>
        <v/>
      </c>
      <c r="AB2106" t="s">
        <v>866</v>
      </c>
      <c r="AE2106" t="s">
        <v>867</v>
      </c>
    </row>
    <row r="2107" spans="1:31" ht="15" x14ac:dyDescent="0.2">
      <c r="A2107" s="2" t="s">
        <v>207</v>
      </c>
      <c r="B2107">
        <v>1378</v>
      </c>
      <c r="C2107">
        <v>1988</v>
      </c>
      <c r="D2107" s="69" t="s">
        <v>700</v>
      </c>
      <c r="F2107" s="70" t="s">
        <v>763</v>
      </c>
      <c r="G2107" s="69">
        <v>1</v>
      </c>
      <c r="H2107" s="70" t="s">
        <v>763</v>
      </c>
      <c r="I2107" t="s">
        <v>763</v>
      </c>
      <c r="J2107" t="str">
        <f>IF($I2107="","",_xlfn.LET(_xlpm.x,VLOOKUP($I2107,'taxon-match_2026-08-31'!$A$2:$N$122,6,FALSE),IF(_xlpm.x=0,"",_xlpm.x)))</f>
        <v>(Strebel, 1908)</v>
      </c>
      <c r="K2107" t="str">
        <f>IF($I2107="","",_xlfn.LET(_xlpm.x,VLOOKUP($I2107,'taxon-match_2026-08-31'!$A$2:$N$122,4,FALSE),IF(_xlpm.x=0,"",_xlpm.x)))</f>
        <v>urn:lsid:marinespecies.org:taxname:197296</v>
      </c>
      <c r="L2107" t="str">
        <f>IF($I2107="","",_xlfn.LET(_xlpm.x,VLOOKUP($I2107,'taxon-match_2026-08-31'!$A$2:$N$122,7,FALSE),IF(_xlpm.x=0,"",_xlpm.x)))</f>
        <v>Animalia</v>
      </c>
      <c r="M2107" t="str">
        <f>IF($I2107="","",_xlfn.LET(_xlpm.x,VLOOKUP($I2107,'taxon-match_2026-08-31'!$A$2:$N$122,8,FALSE),IF(_xlpm.x=0,"",_xlpm.x)))</f>
        <v>Mollusca</v>
      </c>
      <c r="N2107" t="str">
        <f>IF($I2107="","",_xlfn.LET(_xlpm.x,VLOOKUP($I2107,'taxon-match_2026-08-31'!$A$2:$N$122,9,FALSE),IF(_xlpm.x=0,"",_xlpm.x)))</f>
        <v>Gastropoda</v>
      </c>
      <c r="O2107" t="str">
        <f>IF($I2107="","",_xlfn.LET(_xlpm.x,VLOOKUP($I2107,'taxon-match_2026-08-31'!$A$2:$N$122,10,FALSE),IF(_xlpm.x=0,"",_xlpm.x)))</f>
        <v>Nacellida</v>
      </c>
      <c r="P2107" t="str">
        <f>IF($I2107="","",_xlfn.LET(_xlpm.x,VLOOKUP($I2107,'taxon-match_2026-08-31'!$A$2:$N$122,11,FALSE),IF(_xlpm.x=0,"",_xlpm.x)))</f>
        <v>Nacellidae</v>
      </c>
      <c r="Q2107" t="str">
        <f>IF($I2107="","",_xlfn.LET(_xlpm.x,VLOOKUP($I2107,'taxon-match_2026-08-31'!$A$2:$N$122,12,FALSE),IF(_xlpm.x=0,"",_xlpm.x)))</f>
        <v>Nacella</v>
      </c>
      <c r="R2107" t="str">
        <f>IF($I2107="","",_xlfn.LET(_xlpm.x,VLOOKUP($I2107,'taxon-match_2026-08-31'!$A$2:$N$122,14,FALSE),IF(_xlpm.x=0,"",_xlpm.x)))</f>
        <v>concinna</v>
      </c>
      <c r="S2107" s="2" t="s">
        <v>2609</v>
      </c>
      <c r="T2107" s="69" t="s">
        <v>62</v>
      </c>
      <c r="U2107" s="69" t="s">
        <v>60</v>
      </c>
      <c r="X2107" t="str">
        <f>IF(T2107="","",_xlfn.LET(_xlpm.x,VLOOKUP(T2107,'Drop-down_menus'!$F$2:$G$16,2,FALSE),IF(_xlpm.x=0,"",_xlpm.x)))</f>
        <v>https://orcid.org/0000-0003-3696-4445</v>
      </c>
      <c r="Y2107" t="str">
        <f>IF(U2107="","",_xlfn.LET(_xlpm.x,VLOOKUP(U2107,'Drop-down_menus'!$F$2:$G$16,2,FALSE),IF(_xlpm.x=0,"",_xlpm.x)))</f>
        <v>https://orcid.org/0000-0002-9708-1761</v>
      </c>
      <c r="Z2107" t="str">
        <f>IF(V2107="","",_xlfn.LET(_xlpm.x,VLOOKUP(V2107,'Drop-down_menus'!$F$2:$G$16,2,FALSE),IF(_xlpm.x=0,"",_xlpm.x)))</f>
        <v/>
      </c>
      <c r="AA2107" t="str">
        <f>IF(W2107="","",_xlfn.LET(_xlpm.x,VLOOKUP(W2107,'Drop-down_menus'!$F$2:$G$16,2,FALSE),IF(_xlpm.x=0,"",_xlpm.x)))</f>
        <v/>
      </c>
      <c r="AB2107" t="s">
        <v>866</v>
      </c>
      <c r="AE2107" t="s">
        <v>867</v>
      </c>
    </row>
    <row r="2108" spans="1:31" ht="15" x14ac:dyDescent="0.2">
      <c r="A2108" s="2" t="s">
        <v>207</v>
      </c>
      <c r="B2108">
        <v>1379</v>
      </c>
      <c r="C2108">
        <v>1740</v>
      </c>
      <c r="D2108" s="69" t="s">
        <v>700</v>
      </c>
      <c r="F2108" s="70" t="s">
        <v>763</v>
      </c>
      <c r="G2108" s="69">
        <v>1</v>
      </c>
      <c r="H2108" s="70" t="s">
        <v>763</v>
      </c>
      <c r="I2108" t="s">
        <v>763</v>
      </c>
      <c r="J2108" t="str">
        <f>IF($I2108="","",_xlfn.LET(_xlpm.x,VLOOKUP($I2108,'taxon-match_2026-08-31'!$A$2:$N$122,6,FALSE),IF(_xlpm.x=0,"",_xlpm.x)))</f>
        <v>(Strebel, 1908)</v>
      </c>
      <c r="K2108" t="str">
        <f>IF($I2108="","",_xlfn.LET(_xlpm.x,VLOOKUP($I2108,'taxon-match_2026-08-31'!$A$2:$N$122,4,FALSE),IF(_xlpm.x=0,"",_xlpm.x)))</f>
        <v>urn:lsid:marinespecies.org:taxname:197296</v>
      </c>
      <c r="L2108" t="str">
        <f>IF($I2108="","",_xlfn.LET(_xlpm.x,VLOOKUP($I2108,'taxon-match_2026-08-31'!$A$2:$N$122,7,FALSE),IF(_xlpm.x=0,"",_xlpm.x)))</f>
        <v>Animalia</v>
      </c>
      <c r="M2108" t="str">
        <f>IF($I2108="","",_xlfn.LET(_xlpm.x,VLOOKUP($I2108,'taxon-match_2026-08-31'!$A$2:$N$122,8,FALSE),IF(_xlpm.x=0,"",_xlpm.x)))</f>
        <v>Mollusca</v>
      </c>
      <c r="N2108" t="str">
        <f>IF($I2108="","",_xlfn.LET(_xlpm.x,VLOOKUP($I2108,'taxon-match_2026-08-31'!$A$2:$N$122,9,FALSE),IF(_xlpm.x=0,"",_xlpm.x)))</f>
        <v>Gastropoda</v>
      </c>
      <c r="O2108" t="str">
        <f>IF($I2108="","",_xlfn.LET(_xlpm.x,VLOOKUP($I2108,'taxon-match_2026-08-31'!$A$2:$N$122,10,FALSE),IF(_xlpm.x=0,"",_xlpm.x)))</f>
        <v>Nacellida</v>
      </c>
      <c r="P2108" t="str">
        <f>IF($I2108="","",_xlfn.LET(_xlpm.x,VLOOKUP($I2108,'taxon-match_2026-08-31'!$A$2:$N$122,11,FALSE),IF(_xlpm.x=0,"",_xlpm.x)))</f>
        <v>Nacellidae</v>
      </c>
      <c r="Q2108" t="str">
        <f>IF($I2108="","",_xlfn.LET(_xlpm.x,VLOOKUP($I2108,'taxon-match_2026-08-31'!$A$2:$N$122,12,FALSE),IF(_xlpm.x=0,"",_xlpm.x)))</f>
        <v>Nacella</v>
      </c>
      <c r="R2108" t="str">
        <f>IF($I2108="","",_xlfn.LET(_xlpm.x,VLOOKUP($I2108,'taxon-match_2026-08-31'!$A$2:$N$122,14,FALSE),IF(_xlpm.x=0,"",_xlpm.x)))</f>
        <v>concinna</v>
      </c>
      <c r="S2108" s="2" t="s">
        <v>2609</v>
      </c>
      <c r="T2108" s="69" t="s">
        <v>62</v>
      </c>
      <c r="U2108" s="69" t="s">
        <v>60</v>
      </c>
      <c r="X2108" t="str">
        <f>IF(T2108="","",_xlfn.LET(_xlpm.x,VLOOKUP(T2108,'Drop-down_menus'!$F$2:$G$16,2,FALSE),IF(_xlpm.x=0,"",_xlpm.x)))</f>
        <v>https://orcid.org/0000-0003-3696-4445</v>
      </c>
      <c r="Y2108" t="str">
        <f>IF(U2108="","",_xlfn.LET(_xlpm.x,VLOOKUP(U2108,'Drop-down_menus'!$F$2:$G$16,2,FALSE),IF(_xlpm.x=0,"",_xlpm.x)))</f>
        <v>https://orcid.org/0000-0002-9708-1761</v>
      </c>
      <c r="Z2108" t="str">
        <f>IF(V2108="","",_xlfn.LET(_xlpm.x,VLOOKUP(V2108,'Drop-down_menus'!$F$2:$G$16,2,FALSE),IF(_xlpm.x=0,"",_xlpm.x)))</f>
        <v/>
      </c>
      <c r="AA2108" t="str">
        <f>IF(W2108="","",_xlfn.LET(_xlpm.x,VLOOKUP(W2108,'Drop-down_menus'!$F$2:$G$16,2,FALSE),IF(_xlpm.x=0,"",_xlpm.x)))</f>
        <v/>
      </c>
      <c r="AB2108" t="s">
        <v>866</v>
      </c>
      <c r="AE2108" t="s">
        <v>867</v>
      </c>
    </row>
    <row r="2109" spans="1:31" ht="15" x14ac:dyDescent="0.2">
      <c r="A2109" s="2" t="s">
        <v>207</v>
      </c>
      <c r="B2109">
        <v>1380</v>
      </c>
      <c r="C2109">
        <v>1794</v>
      </c>
      <c r="D2109" s="69" t="s">
        <v>700</v>
      </c>
      <c r="F2109" s="70" t="s">
        <v>763</v>
      </c>
      <c r="G2109" s="69">
        <v>1</v>
      </c>
      <c r="H2109" s="70" t="s">
        <v>763</v>
      </c>
      <c r="I2109" t="s">
        <v>763</v>
      </c>
      <c r="J2109" t="str">
        <f>IF($I2109="","",_xlfn.LET(_xlpm.x,VLOOKUP($I2109,'taxon-match_2026-08-31'!$A$2:$N$122,6,FALSE),IF(_xlpm.x=0,"",_xlpm.x)))</f>
        <v>(Strebel, 1908)</v>
      </c>
      <c r="K2109" t="str">
        <f>IF($I2109="","",_xlfn.LET(_xlpm.x,VLOOKUP($I2109,'taxon-match_2026-08-31'!$A$2:$N$122,4,FALSE),IF(_xlpm.x=0,"",_xlpm.x)))</f>
        <v>urn:lsid:marinespecies.org:taxname:197296</v>
      </c>
      <c r="L2109" t="str">
        <f>IF($I2109="","",_xlfn.LET(_xlpm.x,VLOOKUP($I2109,'taxon-match_2026-08-31'!$A$2:$N$122,7,FALSE),IF(_xlpm.x=0,"",_xlpm.x)))</f>
        <v>Animalia</v>
      </c>
      <c r="M2109" t="str">
        <f>IF($I2109="","",_xlfn.LET(_xlpm.x,VLOOKUP($I2109,'taxon-match_2026-08-31'!$A$2:$N$122,8,FALSE),IF(_xlpm.x=0,"",_xlpm.x)))</f>
        <v>Mollusca</v>
      </c>
      <c r="N2109" t="str">
        <f>IF($I2109="","",_xlfn.LET(_xlpm.x,VLOOKUP($I2109,'taxon-match_2026-08-31'!$A$2:$N$122,9,FALSE),IF(_xlpm.x=0,"",_xlpm.x)))</f>
        <v>Gastropoda</v>
      </c>
      <c r="O2109" t="str">
        <f>IF($I2109="","",_xlfn.LET(_xlpm.x,VLOOKUP($I2109,'taxon-match_2026-08-31'!$A$2:$N$122,10,FALSE),IF(_xlpm.x=0,"",_xlpm.x)))</f>
        <v>Nacellida</v>
      </c>
      <c r="P2109" t="str">
        <f>IF($I2109="","",_xlfn.LET(_xlpm.x,VLOOKUP($I2109,'taxon-match_2026-08-31'!$A$2:$N$122,11,FALSE),IF(_xlpm.x=0,"",_xlpm.x)))</f>
        <v>Nacellidae</v>
      </c>
      <c r="Q2109" t="str">
        <f>IF($I2109="","",_xlfn.LET(_xlpm.x,VLOOKUP($I2109,'taxon-match_2026-08-31'!$A$2:$N$122,12,FALSE),IF(_xlpm.x=0,"",_xlpm.x)))</f>
        <v>Nacella</v>
      </c>
      <c r="R2109" t="str">
        <f>IF($I2109="","",_xlfn.LET(_xlpm.x,VLOOKUP($I2109,'taxon-match_2026-08-31'!$A$2:$N$122,14,FALSE),IF(_xlpm.x=0,"",_xlpm.x)))</f>
        <v>concinna</v>
      </c>
      <c r="S2109" s="2" t="s">
        <v>2609</v>
      </c>
      <c r="T2109" s="69" t="s">
        <v>62</v>
      </c>
      <c r="U2109" s="69" t="s">
        <v>60</v>
      </c>
      <c r="X2109" t="str">
        <f>IF(T2109="","",_xlfn.LET(_xlpm.x,VLOOKUP(T2109,'Drop-down_menus'!$F$2:$G$16,2,FALSE),IF(_xlpm.x=0,"",_xlpm.x)))</f>
        <v>https://orcid.org/0000-0003-3696-4445</v>
      </c>
      <c r="Y2109" t="str">
        <f>IF(U2109="","",_xlfn.LET(_xlpm.x,VLOOKUP(U2109,'Drop-down_menus'!$F$2:$G$16,2,FALSE),IF(_xlpm.x=0,"",_xlpm.x)))</f>
        <v>https://orcid.org/0000-0002-9708-1761</v>
      </c>
      <c r="Z2109" t="str">
        <f>IF(V2109="","",_xlfn.LET(_xlpm.x,VLOOKUP(V2109,'Drop-down_menus'!$F$2:$G$16,2,FALSE),IF(_xlpm.x=0,"",_xlpm.x)))</f>
        <v/>
      </c>
      <c r="AA2109" t="str">
        <f>IF(W2109="","",_xlfn.LET(_xlpm.x,VLOOKUP(W2109,'Drop-down_menus'!$F$2:$G$16,2,FALSE),IF(_xlpm.x=0,"",_xlpm.x)))</f>
        <v/>
      </c>
      <c r="AB2109" t="s">
        <v>866</v>
      </c>
      <c r="AE2109" t="s">
        <v>867</v>
      </c>
    </row>
    <row r="2110" spans="1:31" ht="15" x14ac:dyDescent="0.2">
      <c r="A2110" s="2" t="s">
        <v>207</v>
      </c>
      <c r="B2110">
        <v>1381</v>
      </c>
      <c r="C2110">
        <v>1812</v>
      </c>
      <c r="D2110" s="69" t="s">
        <v>700</v>
      </c>
      <c r="F2110" s="70" t="s">
        <v>763</v>
      </c>
      <c r="G2110" s="69">
        <v>1</v>
      </c>
      <c r="H2110" s="70" t="s">
        <v>763</v>
      </c>
      <c r="I2110" t="s">
        <v>763</v>
      </c>
      <c r="J2110" t="str">
        <f>IF($I2110="","",_xlfn.LET(_xlpm.x,VLOOKUP($I2110,'taxon-match_2026-08-31'!$A$2:$N$122,6,FALSE),IF(_xlpm.x=0,"",_xlpm.x)))</f>
        <v>(Strebel, 1908)</v>
      </c>
      <c r="K2110" t="str">
        <f>IF($I2110="","",_xlfn.LET(_xlpm.x,VLOOKUP($I2110,'taxon-match_2026-08-31'!$A$2:$N$122,4,FALSE),IF(_xlpm.x=0,"",_xlpm.x)))</f>
        <v>urn:lsid:marinespecies.org:taxname:197296</v>
      </c>
      <c r="L2110" t="str">
        <f>IF($I2110="","",_xlfn.LET(_xlpm.x,VLOOKUP($I2110,'taxon-match_2026-08-31'!$A$2:$N$122,7,FALSE),IF(_xlpm.x=0,"",_xlpm.x)))</f>
        <v>Animalia</v>
      </c>
      <c r="M2110" t="str">
        <f>IF($I2110="","",_xlfn.LET(_xlpm.x,VLOOKUP($I2110,'taxon-match_2026-08-31'!$A$2:$N$122,8,FALSE),IF(_xlpm.x=0,"",_xlpm.x)))</f>
        <v>Mollusca</v>
      </c>
      <c r="N2110" t="str">
        <f>IF($I2110="","",_xlfn.LET(_xlpm.x,VLOOKUP($I2110,'taxon-match_2026-08-31'!$A$2:$N$122,9,FALSE),IF(_xlpm.x=0,"",_xlpm.x)))</f>
        <v>Gastropoda</v>
      </c>
      <c r="O2110" t="str">
        <f>IF($I2110="","",_xlfn.LET(_xlpm.x,VLOOKUP($I2110,'taxon-match_2026-08-31'!$A$2:$N$122,10,FALSE),IF(_xlpm.x=0,"",_xlpm.x)))</f>
        <v>Nacellida</v>
      </c>
      <c r="P2110" t="str">
        <f>IF($I2110="","",_xlfn.LET(_xlpm.x,VLOOKUP($I2110,'taxon-match_2026-08-31'!$A$2:$N$122,11,FALSE),IF(_xlpm.x=0,"",_xlpm.x)))</f>
        <v>Nacellidae</v>
      </c>
      <c r="Q2110" t="str">
        <f>IF($I2110="","",_xlfn.LET(_xlpm.x,VLOOKUP($I2110,'taxon-match_2026-08-31'!$A$2:$N$122,12,FALSE),IF(_xlpm.x=0,"",_xlpm.x)))</f>
        <v>Nacella</v>
      </c>
      <c r="R2110" t="str">
        <f>IF($I2110="","",_xlfn.LET(_xlpm.x,VLOOKUP($I2110,'taxon-match_2026-08-31'!$A$2:$N$122,14,FALSE),IF(_xlpm.x=0,"",_xlpm.x)))</f>
        <v>concinna</v>
      </c>
      <c r="S2110" s="2" t="s">
        <v>2609</v>
      </c>
      <c r="T2110" s="69" t="s">
        <v>62</v>
      </c>
      <c r="U2110" s="69" t="s">
        <v>60</v>
      </c>
      <c r="X2110" t="str">
        <f>IF(T2110="","",_xlfn.LET(_xlpm.x,VLOOKUP(T2110,'Drop-down_menus'!$F$2:$G$16,2,FALSE),IF(_xlpm.x=0,"",_xlpm.x)))</f>
        <v>https://orcid.org/0000-0003-3696-4445</v>
      </c>
      <c r="Y2110" t="str">
        <f>IF(U2110="","",_xlfn.LET(_xlpm.x,VLOOKUP(U2110,'Drop-down_menus'!$F$2:$G$16,2,FALSE),IF(_xlpm.x=0,"",_xlpm.x)))</f>
        <v>https://orcid.org/0000-0002-9708-1761</v>
      </c>
      <c r="Z2110" t="str">
        <f>IF(V2110="","",_xlfn.LET(_xlpm.x,VLOOKUP(V2110,'Drop-down_menus'!$F$2:$G$16,2,FALSE),IF(_xlpm.x=0,"",_xlpm.x)))</f>
        <v/>
      </c>
      <c r="AA2110" t="str">
        <f>IF(W2110="","",_xlfn.LET(_xlpm.x,VLOOKUP(W2110,'Drop-down_menus'!$F$2:$G$16,2,FALSE),IF(_xlpm.x=0,"",_xlpm.x)))</f>
        <v/>
      </c>
      <c r="AB2110" t="s">
        <v>866</v>
      </c>
      <c r="AE2110" t="s">
        <v>867</v>
      </c>
    </row>
    <row r="2111" spans="1:31" ht="15" x14ac:dyDescent="0.2">
      <c r="A2111" s="2" t="s">
        <v>282</v>
      </c>
      <c r="B2111">
        <v>2431</v>
      </c>
      <c r="C2111">
        <v>1820</v>
      </c>
      <c r="D2111" s="69" t="s">
        <v>700</v>
      </c>
      <c r="F2111" s="70" t="s">
        <v>763</v>
      </c>
      <c r="G2111" s="69">
        <v>1</v>
      </c>
      <c r="H2111" s="70" t="s">
        <v>763</v>
      </c>
      <c r="I2111" t="s">
        <v>763</v>
      </c>
      <c r="J2111" t="str">
        <f>IF($I2111="","",_xlfn.LET(_xlpm.x,VLOOKUP($I2111,'taxon-match_2026-08-31'!$A$2:$N$122,6,FALSE),IF(_xlpm.x=0,"",_xlpm.x)))</f>
        <v>(Strebel, 1908)</v>
      </c>
      <c r="K2111" t="str">
        <f>IF($I2111="","",_xlfn.LET(_xlpm.x,VLOOKUP($I2111,'taxon-match_2026-08-31'!$A$2:$N$122,4,FALSE),IF(_xlpm.x=0,"",_xlpm.x)))</f>
        <v>urn:lsid:marinespecies.org:taxname:197296</v>
      </c>
      <c r="L2111" t="str">
        <f>IF($I2111="","",_xlfn.LET(_xlpm.x,VLOOKUP($I2111,'taxon-match_2026-08-31'!$A$2:$N$122,7,FALSE),IF(_xlpm.x=0,"",_xlpm.x)))</f>
        <v>Animalia</v>
      </c>
      <c r="M2111" t="str">
        <f>IF($I2111="","",_xlfn.LET(_xlpm.x,VLOOKUP($I2111,'taxon-match_2026-08-31'!$A$2:$N$122,8,FALSE),IF(_xlpm.x=0,"",_xlpm.x)))</f>
        <v>Mollusca</v>
      </c>
      <c r="N2111" t="str">
        <f>IF($I2111="","",_xlfn.LET(_xlpm.x,VLOOKUP($I2111,'taxon-match_2026-08-31'!$A$2:$N$122,9,FALSE),IF(_xlpm.x=0,"",_xlpm.x)))</f>
        <v>Gastropoda</v>
      </c>
      <c r="O2111" t="str">
        <f>IF($I2111="","",_xlfn.LET(_xlpm.x,VLOOKUP($I2111,'taxon-match_2026-08-31'!$A$2:$N$122,10,FALSE),IF(_xlpm.x=0,"",_xlpm.x)))</f>
        <v>Nacellida</v>
      </c>
      <c r="P2111" t="str">
        <f>IF($I2111="","",_xlfn.LET(_xlpm.x,VLOOKUP($I2111,'taxon-match_2026-08-31'!$A$2:$N$122,11,FALSE),IF(_xlpm.x=0,"",_xlpm.x)))</f>
        <v>Nacellidae</v>
      </c>
      <c r="Q2111" t="str">
        <f>IF($I2111="","",_xlfn.LET(_xlpm.x,VLOOKUP($I2111,'taxon-match_2026-08-31'!$A$2:$N$122,12,FALSE),IF(_xlpm.x=0,"",_xlpm.x)))</f>
        <v>Nacella</v>
      </c>
      <c r="R2111" t="str">
        <f>IF($I2111="","",_xlfn.LET(_xlpm.x,VLOOKUP($I2111,'taxon-match_2026-08-31'!$A$2:$N$122,14,FALSE),IF(_xlpm.x=0,"",_xlpm.x)))</f>
        <v>concinna</v>
      </c>
      <c r="S2111" s="2" t="s">
        <v>2609</v>
      </c>
      <c r="T2111" s="69" t="s">
        <v>62</v>
      </c>
      <c r="U2111" s="69" t="s">
        <v>60</v>
      </c>
      <c r="X2111" t="str">
        <f>IF(T2111="","",_xlfn.LET(_xlpm.x,VLOOKUP(T2111,'Drop-down_menus'!$F$2:$G$16,2,FALSE),IF(_xlpm.x=0,"",_xlpm.x)))</f>
        <v>https://orcid.org/0000-0003-3696-4445</v>
      </c>
      <c r="Y2111" t="str">
        <f>IF(U2111="","",_xlfn.LET(_xlpm.x,VLOOKUP(U2111,'Drop-down_menus'!$F$2:$G$16,2,FALSE),IF(_xlpm.x=0,"",_xlpm.x)))</f>
        <v>https://orcid.org/0000-0002-9708-1761</v>
      </c>
      <c r="Z2111" t="str">
        <f>IF(V2111="","",_xlfn.LET(_xlpm.x,VLOOKUP(V2111,'Drop-down_menus'!$F$2:$G$16,2,FALSE),IF(_xlpm.x=0,"",_xlpm.x)))</f>
        <v/>
      </c>
      <c r="AA2111" t="str">
        <f>IF(W2111="","",_xlfn.LET(_xlpm.x,VLOOKUP(W2111,'Drop-down_menus'!$F$2:$G$16,2,FALSE),IF(_xlpm.x=0,"",_xlpm.x)))</f>
        <v/>
      </c>
      <c r="AB2111" t="s">
        <v>866</v>
      </c>
      <c r="AE2111" t="s">
        <v>867</v>
      </c>
    </row>
    <row r="2112" spans="1:31" ht="15" x14ac:dyDescent="0.2">
      <c r="A2112" s="2" t="s">
        <v>282</v>
      </c>
      <c r="B2112">
        <v>2432</v>
      </c>
      <c r="C2112">
        <v>1978</v>
      </c>
      <c r="D2112" s="69" t="s">
        <v>700</v>
      </c>
      <c r="F2112" s="70" t="s">
        <v>763</v>
      </c>
      <c r="G2112" s="69">
        <v>1</v>
      </c>
      <c r="H2112" s="70" t="s">
        <v>763</v>
      </c>
      <c r="I2112" t="s">
        <v>763</v>
      </c>
      <c r="J2112" t="str">
        <f>IF($I2112="","",_xlfn.LET(_xlpm.x,VLOOKUP($I2112,'taxon-match_2026-08-31'!$A$2:$N$122,6,FALSE),IF(_xlpm.x=0,"",_xlpm.x)))</f>
        <v>(Strebel, 1908)</v>
      </c>
      <c r="K2112" t="str">
        <f>IF($I2112="","",_xlfn.LET(_xlpm.x,VLOOKUP($I2112,'taxon-match_2026-08-31'!$A$2:$N$122,4,FALSE),IF(_xlpm.x=0,"",_xlpm.x)))</f>
        <v>urn:lsid:marinespecies.org:taxname:197296</v>
      </c>
      <c r="L2112" t="str">
        <f>IF($I2112="","",_xlfn.LET(_xlpm.x,VLOOKUP($I2112,'taxon-match_2026-08-31'!$A$2:$N$122,7,FALSE),IF(_xlpm.x=0,"",_xlpm.x)))</f>
        <v>Animalia</v>
      </c>
      <c r="M2112" t="str">
        <f>IF($I2112="","",_xlfn.LET(_xlpm.x,VLOOKUP($I2112,'taxon-match_2026-08-31'!$A$2:$N$122,8,FALSE),IF(_xlpm.x=0,"",_xlpm.x)))</f>
        <v>Mollusca</v>
      </c>
      <c r="N2112" t="str">
        <f>IF($I2112="","",_xlfn.LET(_xlpm.x,VLOOKUP($I2112,'taxon-match_2026-08-31'!$A$2:$N$122,9,FALSE),IF(_xlpm.x=0,"",_xlpm.x)))</f>
        <v>Gastropoda</v>
      </c>
      <c r="O2112" t="str">
        <f>IF($I2112="","",_xlfn.LET(_xlpm.x,VLOOKUP($I2112,'taxon-match_2026-08-31'!$A$2:$N$122,10,FALSE),IF(_xlpm.x=0,"",_xlpm.x)))</f>
        <v>Nacellida</v>
      </c>
      <c r="P2112" t="str">
        <f>IF($I2112="","",_xlfn.LET(_xlpm.x,VLOOKUP($I2112,'taxon-match_2026-08-31'!$A$2:$N$122,11,FALSE),IF(_xlpm.x=0,"",_xlpm.x)))</f>
        <v>Nacellidae</v>
      </c>
      <c r="Q2112" t="str">
        <f>IF($I2112="","",_xlfn.LET(_xlpm.x,VLOOKUP($I2112,'taxon-match_2026-08-31'!$A$2:$N$122,12,FALSE),IF(_xlpm.x=0,"",_xlpm.x)))</f>
        <v>Nacella</v>
      </c>
      <c r="R2112" t="str">
        <f>IF($I2112="","",_xlfn.LET(_xlpm.x,VLOOKUP($I2112,'taxon-match_2026-08-31'!$A$2:$N$122,14,FALSE),IF(_xlpm.x=0,"",_xlpm.x)))</f>
        <v>concinna</v>
      </c>
      <c r="S2112" s="2" t="s">
        <v>2609</v>
      </c>
      <c r="T2112" s="69" t="s">
        <v>62</v>
      </c>
      <c r="U2112" s="69" t="s">
        <v>60</v>
      </c>
      <c r="X2112" t="str">
        <f>IF(T2112="","",_xlfn.LET(_xlpm.x,VLOOKUP(T2112,'Drop-down_menus'!$F$2:$G$16,2,FALSE),IF(_xlpm.x=0,"",_xlpm.x)))</f>
        <v>https://orcid.org/0000-0003-3696-4445</v>
      </c>
      <c r="Y2112" t="str">
        <f>IF(U2112="","",_xlfn.LET(_xlpm.x,VLOOKUP(U2112,'Drop-down_menus'!$F$2:$G$16,2,FALSE),IF(_xlpm.x=0,"",_xlpm.x)))</f>
        <v>https://orcid.org/0000-0002-9708-1761</v>
      </c>
      <c r="Z2112" t="str">
        <f>IF(V2112="","",_xlfn.LET(_xlpm.x,VLOOKUP(V2112,'Drop-down_menus'!$F$2:$G$16,2,FALSE),IF(_xlpm.x=0,"",_xlpm.x)))</f>
        <v/>
      </c>
      <c r="AA2112" t="str">
        <f>IF(W2112="","",_xlfn.LET(_xlpm.x,VLOOKUP(W2112,'Drop-down_menus'!$F$2:$G$16,2,FALSE),IF(_xlpm.x=0,"",_xlpm.x)))</f>
        <v/>
      </c>
      <c r="AB2112" t="s">
        <v>866</v>
      </c>
      <c r="AE2112" t="s">
        <v>867</v>
      </c>
    </row>
    <row r="2113" spans="1:31" ht="15" x14ac:dyDescent="0.2">
      <c r="A2113" s="2" t="s">
        <v>282</v>
      </c>
      <c r="B2113">
        <v>2455</v>
      </c>
      <c r="C2113">
        <v>1980</v>
      </c>
      <c r="D2113" s="69" t="s">
        <v>700</v>
      </c>
      <c r="F2113" s="70" t="s">
        <v>763</v>
      </c>
      <c r="G2113" s="69">
        <v>1</v>
      </c>
      <c r="H2113" s="70" t="s">
        <v>763</v>
      </c>
      <c r="I2113" t="s">
        <v>763</v>
      </c>
      <c r="J2113" t="str">
        <f>IF($I2113="","",_xlfn.LET(_xlpm.x,VLOOKUP($I2113,'taxon-match_2026-08-31'!$A$2:$N$122,6,FALSE),IF(_xlpm.x=0,"",_xlpm.x)))</f>
        <v>(Strebel, 1908)</v>
      </c>
      <c r="K2113" t="str">
        <f>IF($I2113="","",_xlfn.LET(_xlpm.x,VLOOKUP($I2113,'taxon-match_2026-08-31'!$A$2:$N$122,4,FALSE),IF(_xlpm.x=0,"",_xlpm.x)))</f>
        <v>urn:lsid:marinespecies.org:taxname:197296</v>
      </c>
      <c r="L2113" t="str">
        <f>IF($I2113="","",_xlfn.LET(_xlpm.x,VLOOKUP($I2113,'taxon-match_2026-08-31'!$A$2:$N$122,7,FALSE),IF(_xlpm.x=0,"",_xlpm.x)))</f>
        <v>Animalia</v>
      </c>
      <c r="M2113" t="str">
        <f>IF($I2113="","",_xlfn.LET(_xlpm.x,VLOOKUP($I2113,'taxon-match_2026-08-31'!$A$2:$N$122,8,FALSE),IF(_xlpm.x=0,"",_xlpm.x)))</f>
        <v>Mollusca</v>
      </c>
      <c r="N2113" t="str">
        <f>IF($I2113="","",_xlfn.LET(_xlpm.x,VLOOKUP($I2113,'taxon-match_2026-08-31'!$A$2:$N$122,9,FALSE),IF(_xlpm.x=0,"",_xlpm.x)))</f>
        <v>Gastropoda</v>
      </c>
      <c r="O2113" t="str">
        <f>IF($I2113="","",_xlfn.LET(_xlpm.x,VLOOKUP($I2113,'taxon-match_2026-08-31'!$A$2:$N$122,10,FALSE),IF(_xlpm.x=0,"",_xlpm.x)))</f>
        <v>Nacellida</v>
      </c>
      <c r="P2113" t="str">
        <f>IF($I2113="","",_xlfn.LET(_xlpm.x,VLOOKUP($I2113,'taxon-match_2026-08-31'!$A$2:$N$122,11,FALSE),IF(_xlpm.x=0,"",_xlpm.x)))</f>
        <v>Nacellidae</v>
      </c>
      <c r="Q2113" t="str">
        <f>IF($I2113="","",_xlfn.LET(_xlpm.x,VLOOKUP($I2113,'taxon-match_2026-08-31'!$A$2:$N$122,12,FALSE),IF(_xlpm.x=0,"",_xlpm.x)))</f>
        <v>Nacella</v>
      </c>
      <c r="R2113" t="str">
        <f>IF($I2113="","",_xlfn.LET(_xlpm.x,VLOOKUP($I2113,'taxon-match_2026-08-31'!$A$2:$N$122,14,FALSE),IF(_xlpm.x=0,"",_xlpm.x)))</f>
        <v>concinna</v>
      </c>
      <c r="S2113" s="2" t="s">
        <v>2609</v>
      </c>
      <c r="T2113" s="69" t="s">
        <v>62</v>
      </c>
      <c r="U2113" s="69" t="s">
        <v>60</v>
      </c>
      <c r="X2113" t="str">
        <f>IF(T2113="","",_xlfn.LET(_xlpm.x,VLOOKUP(T2113,'Drop-down_menus'!$F$2:$G$16,2,FALSE),IF(_xlpm.x=0,"",_xlpm.x)))</f>
        <v>https://orcid.org/0000-0003-3696-4445</v>
      </c>
      <c r="Y2113" t="str">
        <f>IF(U2113="","",_xlfn.LET(_xlpm.x,VLOOKUP(U2113,'Drop-down_menus'!$F$2:$G$16,2,FALSE),IF(_xlpm.x=0,"",_xlpm.x)))</f>
        <v>https://orcid.org/0000-0002-9708-1761</v>
      </c>
      <c r="Z2113" t="str">
        <f>IF(V2113="","",_xlfn.LET(_xlpm.x,VLOOKUP(V2113,'Drop-down_menus'!$F$2:$G$16,2,FALSE),IF(_xlpm.x=0,"",_xlpm.x)))</f>
        <v/>
      </c>
      <c r="AA2113" t="str">
        <f>IF(W2113="","",_xlfn.LET(_xlpm.x,VLOOKUP(W2113,'Drop-down_menus'!$F$2:$G$16,2,FALSE),IF(_xlpm.x=0,"",_xlpm.x)))</f>
        <v/>
      </c>
      <c r="AB2113" t="s">
        <v>866</v>
      </c>
      <c r="AE2113" t="s">
        <v>867</v>
      </c>
    </row>
    <row r="2114" spans="1:31" ht="15" x14ac:dyDescent="0.2">
      <c r="A2114" s="2" t="s">
        <v>282</v>
      </c>
      <c r="B2114">
        <v>2456</v>
      </c>
      <c r="C2114">
        <v>1710</v>
      </c>
      <c r="D2114" s="69" t="s">
        <v>700</v>
      </c>
      <c r="F2114" s="70" t="s">
        <v>763</v>
      </c>
      <c r="G2114" s="69">
        <v>1</v>
      </c>
      <c r="H2114" s="70" t="s">
        <v>763</v>
      </c>
      <c r="I2114" t="s">
        <v>763</v>
      </c>
      <c r="J2114" t="str">
        <f>IF($I2114="","",_xlfn.LET(_xlpm.x,VLOOKUP($I2114,'taxon-match_2026-08-31'!$A$2:$N$122,6,FALSE),IF(_xlpm.x=0,"",_xlpm.x)))</f>
        <v>(Strebel, 1908)</v>
      </c>
      <c r="K2114" t="str">
        <f>IF($I2114="","",_xlfn.LET(_xlpm.x,VLOOKUP($I2114,'taxon-match_2026-08-31'!$A$2:$N$122,4,FALSE),IF(_xlpm.x=0,"",_xlpm.x)))</f>
        <v>urn:lsid:marinespecies.org:taxname:197296</v>
      </c>
      <c r="L2114" t="str">
        <f>IF($I2114="","",_xlfn.LET(_xlpm.x,VLOOKUP($I2114,'taxon-match_2026-08-31'!$A$2:$N$122,7,FALSE),IF(_xlpm.x=0,"",_xlpm.x)))</f>
        <v>Animalia</v>
      </c>
      <c r="M2114" t="str">
        <f>IF($I2114="","",_xlfn.LET(_xlpm.x,VLOOKUP($I2114,'taxon-match_2026-08-31'!$A$2:$N$122,8,FALSE),IF(_xlpm.x=0,"",_xlpm.x)))</f>
        <v>Mollusca</v>
      </c>
      <c r="N2114" t="str">
        <f>IF($I2114="","",_xlfn.LET(_xlpm.x,VLOOKUP($I2114,'taxon-match_2026-08-31'!$A$2:$N$122,9,FALSE),IF(_xlpm.x=0,"",_xlpm.x)))</f>
        <v>Gastropoda</v>
      </c>
      <c r="O2114" t="str">
        <f>IF($I2114="","",_xlfn.LET(_xlpm.x,VLOOKUP($I2114,'taxon-match_2026-08-31'!$A$2:$N$122,10,FALSE),IF(_xlpm.x=0,"",_xlpm.x)))</f>
        <v>Nacellida</v>
      </c>
      <c r="P2114" t="str">
        <f>IF($I2114="","",_xlfn.LET(_xlpm.x,VLOOKUP($I2114,'taxon-match_2026-08-31'!$A$2:$N$122,11,FALSE),IF(_xlpm.x=0,"",_xlpm.x)))</f>
        <v>Nacellidae</v>
      </c>
      <c r="Q2114" t="str">
        <f>IF($I2114="","",_xlfn.LET(_xlpm.x,VLOOKUP($I2114,'taxon-match_2026-08-31'!$A$2:$N$122,12,FALSE),IF(_xlpm.x=0,"",_xlpm.x)))</f>
        <v>Nacella</v>
      </c>
      <c r="R2114" t="str">
        <f>IF($I2114="","",_xlfn.LET(_xlpm.x,VLOOKUP($I2114,'taxon-match_2026-08-31'!$A$2:$N$122,14,FALSE),IF(_xlpm.x=0,"",_xlpm.x)))</f>
        <v>concinna</v>
      </c>
      <c r="S2114" s="2" t="s">
        <v>2609</v>
      </c>
      <c r="T2114" s="69" t="s">
        <v>62</v>
      </c>
      <c r="U2114" s="69" t="s">
        <v>60</v>
      </c>
      <c r="X2114" t="str">
        <f>IF(T2114="","",_xlfn.LET(_xlpm.x,VLOOKUP(T2114,'Drop-down_menus'!$F$2:$G$16,2,FALSE),IF(_xlpm.x=0,"",_xlpm.x)))</f>
        <v>https://orcid.org/0000-0003-3696-4445</v>
      </c>
      <c r="Y2114" t="str">
        <f>IF(U2114="","",_xlfn.LET(_xlpm.x,VLOOKUP(U2114,'Drop-down_menus'!$F$2:$G$16,2,FALSE),IF(_xlpm.x=0,"",_xlpm.x)))</f>
        <v>https://orcid.org/0000-0002-9708-1761</v>
      </c>
      <c r="Z2114" t="str">
        <f>IF(V2114="","",_xlfn.LET(_xlpm.x,VLOOKUP(V2114,'Drop-down_menus'!$F$2:$G$16,2,FALSE),IF(_xlpm.x=0,"",_xlpm.x)))</f>
        <v/>
      </c>
      <c r="AA2114" t="str">
        <f>IF(W2114="","",_xlfn.LET(_xlpm.x,VLOOKUP(W2114,'Drop-down_menus'!$F$2:$G$16,2,FALSE),IF(_xlpm.x=0,"",_xlpm.x)))</f>
        <v/>
      </c>
      <c r="AB2114" t="s">
        <v>866</v>
      </c>
      <c r="AE2114" t="s">
        <v>867</v>
      </c>
    </row>
    <row r="2115" spans="1:31" ht="15" x14ac:dyDescent="0.2">
      <c r="A2115" s="2" t="s">
        <v>298</v>
      </c>
      <c r="B2115">
        <v>2767</v>
      </c>
      <c r="C2115">
        <v>1711</v>
      </c>
      <c r="D2115" s="69" t="s">
        <v>700</v>
      </c>
      <c r="F2115" s="70" t="s">
        <v>763</v>
      </c>
      <c r="G2115" s="69">
        <v>1</v>
      </c>
      <c r="H2115" s="70" t="s">
        <v>763</v>
      </c>
      <c r="I2115" t="s">
        <v>763</v>
      </c>
      <c r="J2115" t="str">
        <f>IF($I2115="","",_xlfn.LET(_xlpm.x,VLOOKUP($I2115,'taxon-match_2026-08-31'!$A$2:$N$122,6,FALSE),IF(_xlpm.x=0,"",_xlpm.x)))</f>
        <v>(Strebel, 1908)</v>
      </c>
      <c r="K2115" t="str">
        <f>IF($I2115="","",_xlfn.LET(_xlpm.x,VLOOKUP($I2115,'taxon-match_2026-08-31'!$A$2:$N$122,4,FALSE),IF(_xlpm.x=0,"",_xlpm.x)))</f>
        <v>urn:lsid:marinespecies.org:taxname:197296</v>
      </c>
      <c r="L2115" t="str">
        <f>IF($I2115="","",_xlfn.LET(_xlpm.x,VLOOKUP($I2115,'taxon-match_2026-08-31'!$A$2:$N$122,7,FALSE),IF(_xlpm.x=0,"",_xlpm.x)))</f>
        <v>Animalia</v>
      </c>
      <c r="M2115" t="str">
        <f>IF($I2115="","",_xlfn.LET(_xlpm.x,VLOOKUP($I2115,'taxon-match_2026-08-31'!$A$2:$N$122,8,FALSE),IF(_xlpm.x=0,"",_xlpm.x)))</f>
        <v>Mollusca</v>
      </c>
      <c r="N2115" t="str">
        <f>IF($I2115="","",_xlfn.LET(_xlpm.x,VLOOKUP($I2115,'taxon-match_2026-08-31'!$A$2:$N$122,9,FALSE),IF(_xlpm.x=0,"",_xlpm.x)))</f>
        <v>Gastropoda</v>
      </c>
      <c r="O2115" t="str">
        <f>IF($I2115="","",_xlfn.LET(_xlpm.x,VLOOKUP($I2115,'taxon-match_2026-08-31'!$A$2:$N$122,10,FALSE),IF(_xlpm.x=0,"",_xlpm.x)))</f>
        <v>Nacellida</v>
      </c>
      <c r="P2115" t="str">
        <f>IF($I2115="","",_xlfn.LET(_xlpm.x,VLOOKUP($I2115,'taxon-match_2026-08-31'!$A$2:$N$122,11,FALSE),IF(_xlpm.x=0,"",_xlpm.x)))</f>
        <v>Nacellidae</v>
      </c>
      <c r="Q2115" t="str">
        <f>IF($I2115="","",_xlfn.LET(_xlpm.x,VLOOKUP($I2115,'taxon-match_2026-08-31'!$A$2:$N$122,12,FALSE),IF(_xlpm.x=0,"",_xlpm.x)))</f>
        <v>Nacella</v>
      </c>
      <c r="R2115" t="str">
        <f>IF($I2115="","",_xlfn.LET(_xlpm.x,VLOOKUP($I2115,'taxon-match_2026-08-31'!$A$2:$N$122,14,FALSE),IF(_xlpm.x=0,"",_xlpm.x)))</f>
        <v>concinna</v>
      </c>
      <c r="S2115" s="2" t="s">
        <v>2609</v>
      </c>
      <c r="T2115" s="69" t="s">
        <v>62</v>
      </c>
      <c r="U2115" s="69" t="s">
        <v>60</v>
      </c>
      <c r="X2115" t="str">
        <f>IF(T2115="","",_xlfn.LET(_xlpm.x,VLOOKUP(T2115,'Drop-down_menus'!$F$2:$G$16,2,FALSE),IF(_xlpm.x=0,"",_xlpm.x)))</f>
        <v>https://orcid.org/0000-0003-3696-4445</v>
      </c>
      <c r="Y2115" t="str">
        <f>IF(U2115="","",_xlfn.LET(_xlpm.x,VLOOKUP(U2115,'Drop-down_menus'!$F$2:$G$16,2,FALSE),IF(_xlpm.x=0,"",_xlpm.x)))</f>
        <v>https://orcid.org/0000-0002-9708-1761</v>
      </c>
      <c r="Z2115" t="str">
        <f>IF(V2115="","",_xlfn.LET(_xlpm.x,VLOOKUP(V2115,'Drop-down_menus'!$F$2:$G$16,2,FALSE),IF(_xlpm.x=0,"",_xlpm.x)))</f>
        <v/>
      </c>
      <c r="AA2115" t="str">
        <f>IF(W2115="","",_xlfn.LET(_xlpm.x,VLOOKUP(W2115,'Drop-down_menus'!$F$2:$G$16,2,FALSE),IF(_xlpm.x=0,"",_xlpm.x)))</f>
        <v/>
      </c>
      <c r="AB2115" t="s">
        <v>866</v>
      </c>
      <c r="AE2115" t="s">
        <v>867</v>
      </c>
    </row>
    <row r="2116" spans="1:31" ht="15" x14ac:dyDescent="0.2">
      <c r="A2116" s="2" t="s">
        <v>298</v>
      </c>
      <c r="B2116">
        <v>2801</v>
      </c>
      <c r="C2116">
        <v>1712</v>
      </c>
      <c r="D2116" s="69" t="s">
        <v>700</v>
      </c>
      <c r="F2116" s="70" t="s">
        <v>763</v>
      </c>
      <c r="G2116" s="69">
        <v>1</v>
      </c>
      <c r="H2116" s="70" t="s">
        <v>763</v>
      </c>
      <c r="I2116" t="s">
        <v>763</v>
      </c>
      <c r="J2116" t="str">
        <f>IF($I2116="","",_xlfn.LET(_xlpm.x,VLOOKUP($I2116,'taxon-match_2026-08-31'!$A$2:$N$122,6,FALSE),IF(_xlpm.x=0,"",_xlpm.x)))</f>
        <v>(Strebel, 1908)</v>
      </c>
      <c r="K2116" t="str">
        <f>IF($I2116="","",_xlfn.LET(_xlpm.x,VLOOKUP($I2116,'taxon-match_2026-08-31'!$A$2:$N$122,4,FALSE),IF(_xlpm.x=0,"",_xlpm.x)))</f>
        <v>urn:lsid:marinespecies.org:taxname:197296</v>
      </c>
      <c r="L2116" t="str">
        <f>IF($I2116="","",_xlfn.LET(_xlpm.x,VLOOKUP($I2116,'taxon-match_2026-08-31'!$A$2:$N$122,7,FALSE),IF(_xlpm.x=0,"",_xlpm.x)))</f>
        <v>Animalia</v>
      </c>
      <c r="M2116" t="str">
        <f>IF($I2116="","",_xlfn.LET(_xlpm.x,VLOOKUP($I2116,'taxon-match_2026-08-31'!$A$2:$N$122,8,FALSE),IF(_xlpm.x=0,"",_xlpm.x)))</f>
        <v>Mollusca</v>
      </c>
      <c r="N2116" t="str">
        <f>IF($I2116="","",_xlfn.LET(_xlpm.x,VLOOKUP($I2116,'taxon-match_2026-08-31'!$A$2:$N$122,9,FALSE),IF(_xlpm.x=0,"",_xlpm.x)))</f>
        <v>Gastropoda</v>
      </c>
      <c r="O2116" t="str">
        <f>IF($I2116="","",_xlfn.LET(_xlpm.x,VLOOKUP($I2116,'taxon-match_2026-08-31'!$A$2:$N$122,10,FALSE),IF(_xlpm.x=0,"",_xlpm.x)))</f>
        <v>Nacellida</v>
      </c>
      <c r="P2116" t="str">
        <f>IF($I2116="","",_xlfn.LET(_xlpm.x,VLOOKUP($I2116,'taxon-match_2026-08-31'!$A$2:$N$122,11,FALSE),IF(_xlpm.x=0,"",_xlpm.x)))</f>
        <v>Nacellidae</v>
      </c>
      <c r="Q2116" t="str">
        <f>IF($I2116="","",_xlfn.LET(_xlpm.x,VLOOKUP($I2116,'taxon-match_2026-08-31'!$A$2:$N$122,12,FALSE),IF(_xlpm.x=0,"",_xlpm.x)))</f>
        <v>Nacella</v>
      </c>
      <c r="R2116" t="str">
        <f>IF($I2116="","",_xlfn.LET(_xlpm.x,VLOOKUP($I2116,'taxon-match_2026-08-31'!$A$2:$N$122,14,FALSE),IF(_xlpm.x=0,"",_xlpm.x)))</f>
        <v>concinna</v>
      </c>
      <c r="S2116" s="2" t="s">
        <v>2609</v>
      </c>
      <c r="T2116" s="69" t="s">
        <v>62</v>
      </c>
      <c r="U2116" s="69" t="s">
        <v>60</v>
      </c>
      <c r="X2116" t="str">
        <f>IF(T2116="","",_xlfn.LET(_xlpm.x,VLOOKUP(T2116,'Drop-down_menus'!$F$2:$G$16,2,FALSE),IF(_xlpm.x=0,"",_xlpm.x)))</f>
        <v>https://orcid.org/0000-0003-3696-4445</v>
      </c>
      <c r="Y2116" t="str">
        <f>IF(U2116="","",_xlfn.LET(_xlpm.x,VLOOKUP(U2116,'Drop-down_menus'!$F$2:$G$16,2,FALSE),IF(_xlpm.x=0,"",_xlpm.x)))</f>
        <v>https://orcid.org/0000-0002-9708-1761</v>
      </c>
      <c r="Z2116" t="str">
        <f>IF(V2116="","",_xlfn.LET(_xlpm.x,VLOOKUP(V2116,'Drop-down_menus'!$F$2:$G$16,2,FALSE),IF(_xlpm.x=0,"",_xlpm.x)))</f>
        <v/>
      </c>
      <c r="AA2116" t="str">
        <f>IF(W2116="","",_xlfn.LET(_xlpm.x,VLOOKUP(W2116,'Drop-down_menus'!$F$2:$G$16,2,FALSE),IF(_xlpm.x=0,"",_xlpm.x)))</f>
        <v/>
      </c>
      <c r="AB2116" t="s">
        <v>866</v>
      </c>
      <c r="AE2116" t="s">
        <v>867</v>
      </c>
    </row>
    <row r="2117" spans="1:31" ht="15" x14ac:dyDescent="0.2">
      <c r="A2117" s="2" t="s">
        <v>328</v>
      </c>
      <c r="B2117">
        <v>3213</v>
      </c>
      <c r="C2117">
        <v>1813</v>
      </c>
      <c r="D2117" s="69" t="s">
        <v>700</v>
      </c>
      <c r="F2117" s="70" t="s">
        <v>763</v>
      </c>
      <c r="G2117" s="70">
        <v>1</v>
      </c>
      <c r="H2117" s="70" t="s">
        <v>763</v>
      </c>
      <c r="I2117" t="s">
        <v>763</v>
      </c>
      <c r="J2117" t="str">
        <f>IF($I2117="","",_xlfn.LET(_xlpm.x,VLOOKUP($I2117,'taxon-match_2026-08-31'!$A$2:$N$122,6,FALSE),IF(_xlpm.x=0,"",_xlpm.x)))</f>
        <v>(Strebel, 1908)</v>
      </c>
      <c r="K2117" t="str">
        <f>IF($I2117="","",_xlfn.LET(_xlpm.x,VLOOKUP($I2117,'taxon-match_2026-08-31'!$A$2:$N$122,4,FALSE),IF(_xlpm.x=0,"",_xlpm.x)))</f>
        <v>urn:lsid:marinespecies.org:taxname:197296</v>
      </c>
      <c r="L2117" t="str">
        <f>IF($I2117="","",_xlfn.LET(_xlpm.x,VLOOKUP($I2117,'taxon-match_2026-08-31'!$A$2:$N$122,7,FALSE),IF(_xlpm.x=0,"",_xlpm.x)))</f>
        <v>Animalia</v>
      </c>
      <c r="M2117" t="str">
        <f>IF($I2117="","",_xlfn.LET(_xlpm.x,VLOOKUP($I2117,'taxon-match_2026-08-31'!$A$2:$N$122,8,FALSE),IF(_xlpm.x=0,"",_xlpm.x)))</f>
        <v>Mollusca</v>
      </c>
      <c r="N2117" t="str">
        <f>IF($I2117="","",_xlfn.LET(_xlpm.x,VLOOKUP($I2117,'taxon-match_2026-08-31'!$A$2:$N$122,9,FALSE),IF(_xlpm.x=0,"",_xlpm.x)))</f>
        <v>Gastropoda</v>
      </c>
      <c r="O2117" t="str">
        <f>IF($I2117="","",_xlfn.LET(_xlpm.x,VLOOKUP($I2117,'taxon-match_2026-08-31'!$A$2:$N$122,10,FALSE),IF(_xlpm.x=0,"",_xlpm.x)))</f>
        <v>Nacellida</v>
      </c>
      <c r="P2117" t="str">
        <f>IF($I2117="","",_xlfn.LET(_xlpm.x,VLOOKUP($I2117,'taxon-match_2026-08-31'!$A$2:$N$122,11,FALSE),IF(_xlpm.x=0,"",_xlpm.x)))</f>
        <v>Nacellidae</v>
      </c>
      <c r="Q2117" t="str">
        <f>IF($I2117="","",_xlfn.LET(_xlpm.x,VLOOKUP($I2117,'taxon-match_2026-08-31'!$A$2:$N$122,12,FALSE),IF(_xlpm.x=0,"",_xlpm.x)))</f>
        <v>Nacella</v>
      </c>
      <c r="R2117" t="str">
        <f>IF($I2117="","",_xlfn.LET(_xlpm.x,VLOOKUP($I2117,'taxon-match_2026-08-31'!$A$2:$N$122,14,FALSE),IF(_xlpm.x=0,"",_xlpm.x)))</f>
        <v>concinna</v>
      </c>
      <c r="S2117" s="2" t="s">
        <v>2609</v>
      </c>
      <c r="T2117" s="69" t="s">
        <v>62</v>
      </c>
      <c r="U2117" s="69" t="s">
        <v>60</v>
      </c>
      <c r="X2117" t="str">
        <f>IF(T2117="","",_xlfn.LET(_xlpm.x,VLOOKUP(T2117,'Drop-down_menus'!$F$2:$G$16,2,FALSE),IF(_xlpm.x=0,"",_xlpm.x)))</f>
        <v>https://orcid.org/0000-0003-3696-4445</v>
      </c>
      <c r="Y2117" t="str">
        <f>IF(U2117="","",_xlfn.LET(_xlpm.x,VLOOKUP(U2117,'Drop-down_menus'!$F$2:$G$16,2,FALSE),IF(_xlpm.x=0,"",_xlpm.x)))</f>
        <v>https://orcid.org/0000-0002-9708-1761</v>
      </c>
      <c r="Z2117" t="str">
        <f>IF(V2117="","",_xlfn.LET(_xlpm.x,VLOOKUP(V2117,'Drop-down_menus'!$F$2:$G$16,2,FALSE),IF(_xlpm.x=0,"",_xlpm.x)))</f>
        <v/>
      </c>
      <c r="AA2117" t="str">
        <f>IF(W2117="","",_xlfn.LET(_xlpm.x,VLOOKUP(W2117,'Drop-down_menus'!$F$2:$G$16,2,FALSE),IF(_xlpm.x=0,"",_xlpm.x)))</f>
        <v/>
      </c>
      <c r="AB2117" t="s">
        <v>866</v>
      </c>
      <c r="AE2117" t="s">
        <v>867</v>
      </c>
    </row>
    <row r="2118" spans="1:31" ht="15" x14ac:dyDescent="0.2">
      <c r="A2118" s="2" t="s">
        <v>328</v>
      </c>
      <c r="B2118">
        <v>3214</v>
      </c>
      <c r="C2118">
        <v>1814</v>
      </c>
      <c r="D2118" s="69" t="s">
        <v>700</v>
      </c>
      <c r="F2118" s="70" t="s">
        <v>763</v>
      </c>
      <c r="G2118" s="70">
        <v>1</v>
      </c>
      <c r="H2118" s="70" t="s">
        <v>763</v>
      </c>
      <c r="I2118" t="s">
        <v>763</v>
      </c>
      <c r="J2118" t="str">
        <f>IF($I2118="","",_xlfn.LET(_xlpm.x,VLOOKUP($I2118,'taxon-match_2026-08-31'!$A$2:$N$122,6,FALSE),IF(_xlpm.x=0,"",_xlpm.x)))</f>
        <v>(Strebel, 1908)</v>
      </c>
      <c r="K2118" t="str">
        <f>IF($I2118="","",_xlfn.LET(_xlpm.x,VLOOKUP($I2118,'taxon-match_2026-08-31'!$A$2:$N$122,4,FALSE),IF(_xlpm.x=0,"",_xlpm.x)))</f>
        <v>urn:lsid:marinespecies.org:taxname:197296</v>
      </c>
      <c r="L2118" t="str">
        <f>IF($I2118="","",_xlfn.LET(_xlpm.x,VLOOKUP($I2118,'taxon-match_2026-08-31'!$A$2:$N$122,7,FALSE),IF(_xlpm.x=0,"",_xlpm.x)))</f>
        <v>Animalia</v>
      </c>
      <c r="M2118" t="str">
        <f>IF($I2118="","",_xlfn.LET(_xlpm.x,VLOOKUP($I2118,'taxon-match_2026-08-31'!$A$2:$N$122,8,FALSE),IF(_xlpm.x=0,"",_xlpm.x)))</f>
        <v>Mollusca</v>
      </c>
      <c r="N2118" t="str">
        <f>IF($I2118="","",_xlfn.LET(_xlpm.x,VLOOKUP($I2118,'taxon-match_2026-08-31'!$A$2:$N$122,9,FALSE),IF(_xlpm.x=0,"",_xlpm.x)))</f>
        <v>Gastropoda</v>
      </c>
      <c r="O2118" t="str">
        <f>IF($I2118="","",_xlfn.LET(_xlpm.x,VLOOKUP($I2118,'taxon-match_2026-08-31'!$A$2:$N$122,10,FALSE),IF(_xlpm.x=0,"",_xlpm.x)))</f>
        <v>Nacellida</v>
      </c>
      <c r="P2118" t="str">
        <f>IF($I2118="","",_xlfn.LET(_xlpm.x,VLOOKUP($I2118,'taxon-match_2026-08-31'!$A$2:$N$122,11,FALSE),IF(_xlpm.x=0,"",_xlpm.x)))</f>
        <v>Nacellidae</v>
      </c>
      <c r="Q2118" t="str">
        <f>IF($I2118="","",_xlfn.LET(_xlpm.x,VLOOKUP($I2118,'taxon-match_2026-08-31'!$A$2:$N$122,12,FALSE),IF(_xlpm.x=0,"",_xlpm.x)))</f>
        <v>Nacella</v>
      </c>
      <c r="R2118" t="str">
        <f>IF($I2118="","",_xlfn.LET(_xlpm.x,VLOOKUP($I2118,'taxon-match_2026-08-31'!$A$2:$N$122,14,FALSE),IF(_xlpm.x=0,"",_xlpm.x)))</f>
        <v>concinna</v>
      </c>
      <c r="S2118" s="2" t="s">
        <v>2609</v>
      </c>
      <c r="T2118" s="69" t="s">
        <v>62</v>
      </c>
      <c r="U2118" s="69" t="s">
        <v>60</v>
      </c>
      <c r="X2118" t="str">
        <f>IF(T2118="","",_xlfn.LET(_xlpm.x,VLOOKUP(T2118,'Drop-down_menus'!$F$2:$G$16,2,FALSE),IF(_xlpm.x=0,"",_xlpm.x)))</f>
        <v>https://orcid.org/0000-0003-3696-4445</v>
      </c>
      <c r="Y2118" t="str">
        <f>IF(U2118="","",_xlfn.LET(_xlpm.x,VLOOKUP(U2118,'Drop-down_menus'!$F$2:$G$16,2,FALSE),IF(_xlpm.x=0,"",_xlpm.x)))</f>
        <v>https://orcid.org/0000-0002-9708-1761</v>
      </c>
      <c r="Z2118" t="str">
        <f>IF(V2118="","",_xlfn.LET(_xlpm.x,VLOOKUP(V2118,'Drop-down_menus'!$F$2:$G$16,2,FALSE),IF(_xlpm.x=0,"",_xlpm.x)))</f>
        <v/>
      </c>
      <c r="AA2118" t="str">
        <f>IF(W2118="","",_xlfn.LET(_xlpm.x,VLOOKUP(W2118,'Drop-down_menus'!$F$2:$G$16,2,FALSE),IF(_xlpm.x=0,"",_xlpm.x)))</f>
        <v/>
      </c>
      <c r="AB2118" t="s">
        <v>866</v>
      </c>
      <c r="AE2118" t="s">
        <v>867</v>
      </c>
    </row>
    <row r="2119" spans="1:31" ht="15" x14ac:dyDescent="0.2">
      <c r="A2119" s="2" t="s">
        <v>328</v>
      </c>
      <c r="B2119">
        <v>3215</v>
      </c>
      <c r="C2119">
        <v>1815</v>
      </c>
      <c r="D2119" s="69" t="s">
        <v>700</v>
      </c>
      <c r="F2119" s="70" t="s">
        <v>763</v>
      </c>
      <c r="G2119" s="70">
        <v>1</v>
      </c>
      <c r="H2119" s="70" t="s">
        <v>763</v>
      </c>
      <c r="I2119" t="s">
        <v>763</v>
      </c>
      <c r="J2119" t="str">
        <f>IF($I2119="","",_xlfn.LET(_xlpm.x,VLOOKUP($I2119,'taxon-match_2026-08-31'!$A$2:$N$122,6,FALSE),IF(_xlpm.x=0,"",_xlpm.x)))</f>
        <v>(Strebel, 1908)</v>
      </c>
      <c r="K2119" t="str">
        <f>IF($I2119="","",_xlfn.LET(_xlpm.x,VLOOKUP($I2119,'taxon-match_2026-08-31'!$A$2:$N$122,4,FALSE),IF(_xlpm.x=0,"",_xlpm.x)))</f>
        <v>urn:lsid:marinespecies.org:taxname:197296</v>
      </c>
      <c r="L2119" t="str">
        <f>IF($I2119="","",_xlfn.LET(_xlpm.x,VLOOKUP($I2119,'taxon-match_2026-08-31'!$A$2:$N$122,7,FALSE),IF(_xlpm.x=0,"",_xlpm.x)))</f>
        <v>Animalia</v>
      </c>
      <c r="M2119" t="str">
        <f>IF($I2119="","",_xlfn.LET(_xlpm.x,VLOOKUP($I2119,'taxon-match_2026-08-31'!$A$2:$N$122,8,FALSE),IF(_xlpm.x=0,"",_xlpm.x)))</f>
        <v>Mollusca</v>
      </c>
      <c r="N2119" t="str">
        <f>IF($I2119="","",_xlfn.LET(_xlpm.x,VLOOKUP($I2119,'taxon-match_2026-08-31'!$A$2:$N$122,9,FALSE),IF(_xlpm.x=0,"",_xlpm.x)))</f>
        <v>Gastropoda</v>
      </c>
      <c r="O2119" t="str">
        <f>IF($I2119="","",_xlfn.LET(_xlpm.x,VLOOKUP($I2119,'taxon-match_2026-08-31'!$A$2:$N$122,10,FALSE),IF(_xlpm.x=0,"",_xlpm.x)))</f>
        <v>Nacellida</v>
      </c>
      <c r="P2119" t="str">
        <f>IF($I2119="","",_xlfn.LET(_xlpm.x,VLOOKUP($I2119,'taxon-match_2026-08-31'!$A$2:$N$122,11,FALSE),IF(_xlpm.x=0,"",_xlpm.x)))</f>
        <v>Nacellidae</v>
      </c>
      <c r="Q2119" t="str">
        <f>IF($I2119="","",_xlfn.LET(_xlpm.x,VLOOKUP($I2119,'taxon-match_2026-08-31'!$A$2:$N$122,12,FALSE),IF(_xlpm.x=0,"",_xlpm.x)))</f>
        <v>Nacella</v>
      </c>
      <c r="R2119" t="str">
        <f>IF($I2119="","",_xlfn.LET(_xlpm.x,VLOOKUP($I2119,'taxon-match_2026-08-31'!$A$2:$N$122,14,FALSE),IF(_xlpm.x=0,"",_xlpm.x)))</f>
        <v>concinna</v>
      </c>
      <c r="S2119" s="2" t="s">
        <v>2609</v>
      </c>
      <c r="T2119" s="69" t="s">
        <v>62</v>
      </c>
      <c r="U2119" s="69" t="s">
        <v>60</v>
      </c>
      <c r="X2119" t="str">
        <f>IF(T2119="","",_xlfn.LET(_xlpm.x,VLOOKUP(T2119,'Drop-down_menus'!$F$2:$G$16,2,FALSE),IF(_xlpm.x=0,"",_xlpm.x)))</f>
        <v>https://orcid.org/0000-0003-3696-4445</v>
      </c>
      <c r="Y2119" t="str">
        <f>IF(U2119="","",_xlfn.LET(_xlpm.x,VLOOKUP(U2119,'Drop-down_menus'!$F$2:$G$16,2,FALSE),IF(_xlpm.x=0,"",_xlpm.x)))</f>
        <v>https://orcid.org/0000-0002-9708-1761</v>
      </c>
      <c r="Z2119" t="str">
        <f>IF(V2119="","",_xlfn.LET(_xlpm.x,VLOOKUP(V2119,'Drop-down_menus'!$F$2:$G$16,2,FALSE),IF(_xlpm.x=0,"",_xlpm.x)))</f>
        <v/>
      </c>
      <c r="AA2119" t="str">
        <f>IF(W2119="","",_xlfn.LET(_xlpm.x,VLOOKUP(W2119,'Drop-down_menus'!$F$2:$G$16,2,FALSE),IF(_xlpm.x=0,"",_xlpm.x)))</f>
        <v/>
      </c>
      <c r="AB2119" t="s">
        <v>866</v>
      </c>
      <c r="AE2119" t="s">
        <v>867</v>
      </c>
    </row>
    <row r="2120" spans="1:31" ht="15" x14ac:dyDescent="0.2">
      <c r="A2120" s="2" t="s">
        <v>460</v>
      </c>
      <c r="B2120">
        <v>5144</v>
      </c>
      <c r="C2120">
        <v>1751</v>
      </c>
      <c r="D2120" s="69" t="s">
        <v>700</v>
      </c>
      <c r="F2120" s="70" t="s">
        <v>763</v>
      </c>
      <c r="G2120" s="70">
        <v>1</v>
      </c>
      <c r="H2120" s="70" t="s">
        <v>763</v>
      </c>
      <c r="I2120" t="s">
        <v>763</v>
      </c>
      <c r="J2120" t="str">
        <f>IF($I2120="","",_xlfn.LET(_xlpm.x,VLOOKUP($I2120,'taxon-match_2026-08-31'!$A$2:$N$122,6,FALSE),IF(_xlpm.x=0,"",_xlpm.x)))</f>
        <v>(Strebel, 1908)</v>
      </c>
      <c r="K2120" t="str">
        <f>IF($I2120="","",_xlfn.LET(_xlpm.x,VLOOKUP($I2120,'taxon-match_2026-08-31'!$A$2:$N$122,4,FALSE),IF(_xlpm.x=0,"",_xlpm.x)))</f>
        <v>urn:lsid:marinespecies.org:taxname:197296</v>
      </c>
      <c r="L2120" t="str">
        <f>IF($I2120="","",_xlfn.LET(_xlpm.x,VLOOKUP($I2120,'taxon-match_2026-08-31'!$A$2:$N$122,7,FALSE),IF(_xlpm.x=0,"",_xlpm.x)))</f>
        <v>Animalia</v>
      </c>
      <c r="M2120" t="str">
        <f>IF($I2120="","",_xlfn.LET(_xlpm.x,VLOOKUP($I2120,'taxon-match_2026-08-31'!$A$2:$N$122,8,FALSE),IF(_xlpm.x=0,"",_xlpm.x)))</f>
        <v>Mollusca</v>
      </c>
      <c r="N2120" t="str">
        <f>IF($I2120="","",_xlfn.LET(_xlpm.x,VLOOKUP($I2120,'taxon-match_2026-08-31'!$A$2:$N$122,9,FALSE),IF(_xlpm.x=0,"",_xlpm.x)))</f>
        <v>Gastropoda</v>
      </c>
      <c r="O2120" t="str">
        <f>IF($I2120="","",_xlfn.LET(_xlpm.x,VLOOKUP($I2120,'taxon-match_2026-08-31'!$A$2:$N$122,10,FALSE),IF(_xlpm.x=0,"",_xlpm.x)))</f>
        <v>Nacellida</v>
      </c>
      <c r="P2120" t="str">
        <f>IF($I2120="","",_xlfn.LET(_xlpm.x,VLOOKUP($I2120,'taxon-match_2026-08-31'!$A$2:$N$122,11,FALSE),IF(_xlpm.x=0,"",_xlpm.x)))</f>
        <v>Nacellidae</v>
      </c>
      <c r="Q2120" t="str">
        <f>IF($I2120="","",_xlfn.LET(_xlpm.x,VLOOKUP($I2120,'taxon-match_2026-08-31'!$A$2:$N$122,12,FALSE),IF(_xlpm.x=0,"",_xlpm.x)))</f>
        <v>Nacella</v>
      </c>
      <c r="R2120" t="str">
        <f>IF($I2120="","",_xlfn.LET(_xlpm.x,VLOOKUP($I2120,'taxon-match_2026-08-31'!$A$2:$N$122,14,FALSE),IF(_xlpm.x=0,"",_xlpm.x)))</f>
        <v>concinna</v>
      </c>
      <c r="S2120" s="2" t="s">
        <v>2609</v>
      </c>
      <c r="T2120" s="69" t="s">
        <v>62</v>
      </c>
      <c r="U2120" s="69" t="s">
        <v>60</v>
      </c>
      <c r="X2120" t="str">
        <f>IF(T2120="","",_xlfn.LET(_xlpm.x,VLOOKUP(T2120,'Drop-down_menus'!$F$2:$G$16,2,FALSE),IF(_xlpm.x=0,"",_xlpm.x)))</f>
        <v>https://orcid.org/0000-0003-3696-4445</v>
      </c>
      <c r="Y2120" t="str">
        <f>IF(U2120="","",_xlfn.LET(_xlpm.x,VLOOKUP(U2120,'Drop-down_menus'!$F$2:$G$16,2,FALSE),IF(_xlpm.x=0,"",_xlpm.x)))</f>
        <v>https://orcid.org/0000-0002-9708-1761</v>
      </c>
      <c r="Z2120" t="str">
        <f>IF(V2120="","",_xlfn.LET(_xlpm.x,VLOOKUP(V2120,'Drop-down_menus'!$F$2:$G$16,2,FALSE),IF(_xlpm.x=0,"",_xlpm.x)))</f>
        <v/>
      </c>
      <c r="AA2120" t="str">
        <f>IF(W2120="","",_xlfn.LET(_xlpm.x,VLOOKUP(W2120,'Drop-down_menus'!$F$2:$G$16,2,FALSE),IF(_xlpm.x=0,"",_xlpm.x)))</f>
        <v/>
      </c>
      <c r="AB2120" t="s">
        <v>866</v>
      </c>
      <c r="AE2120" t="s">
        <v>867</v>
      </c>
    </row>
    <row r="2121" spans="1:31" ht="15" x14ac:dyDescent="0.2">
      <c r="A2121" s="2" t="s">
        <v>460</v>
      </c>
      <c r="B2121">
        <v>5145</v>
      </c>
      <c r="C2121">
        <v>1722</v>
      </c>
      <c r="D2121" s="69" t="s">
        <v>700</v>
      </c>
      <c r="F2121" s="70" t="s">
        <v>763</v>
      </c>
      <c r="G2121" s="70">
        <v>1</v>
      </c>
      <c r="H2121" s="70" t="s">
        <v>763</v>
      </c>
      <c r="I2121" t="s">
        <v>763</v>
      </c>
      <c r="J2121" t="str">
        <f>IF($I2121="","",_xlfn.LET(_xlpm.x,VLOOKUP($I2121,'taxon-match_2026-08-31'!$A$2:$N$122,6,FALSE),IF(_xlpm.x=0,"",_xlpm.x)))</f>
        <v>(Strebel, 1908)</v>
      </c>
      <c r="K2121" t="str">
        <f>IF($I2121="","",_xlfn.LET(_xlpm.x,VLOOKUP($I2121,'taxon-match_2026-08-31'!$A$2:$N$122,4,FALSE),IF(_xlpm.x=0,"",_xlpm.x)))</f>
        <v>urn:lsid:marinespecies.org:taxname:197296</v>
      </c>
      <c r="L2121" t="str">
        <f>IF($I2121="","",_xlfn.LET(_xlpm.x,VLOOKUP($I2121,'taxon-match_2026-08-31'!$A$2:$N$122,7,FALSE),IF(_xlpm.x=0,"",_xlpm.x)))</f>
        <v>Animalia</v>
      </c>
      <c r="M2121" t="str">
        <f>IF($I2121="","",_xlfn.LET(_xlpm.x,VLOOKUP($I2121,'taxon-match_2026-08-31'!$A$2:$N$122,8,FALSE),IF(_xlpm.x=0,"",_xlpm.x)))</f>
        <v>Mollusca</v>
      </c>
      <c r="N2121" t="str">
        <f>IF($I2121="","",_xlfn.LET(_xlpm.x,VLOOKUP($I2121,'taxon-match_2026-08-31'!$A$2:$N$122,9,FALSE),IF(_xlpm.x=0,"",_xlpm.x)))</f>
        <v>Gastropoda</v>
      </c>
      <c r="O2121" t="str">
        <f>IF($I2121="","",_xlfn.LET(_xlpm.x,VLOOKUP($I2121,'taxon-match_2026-08-31'!$A$2:$N$122,10,FALSE),IF(_xlpm.x=0,"",_xlpm.x)))</f>
        <v>Nacellida</v>
      </c>
      <c r="P2121" t="str">
        <f>IF($I2121="","",_xlfn.LET(_xlpm.x,VLOOKUP($I2121,'taxon-match_2026-08-31'!$A$2:$N$122,11,FALSE),IF(_xlpm.x=0,"",_xlpm.x)))</f>
        <v>Nacellidae</v>
      </c>
      <c r="Q2121" t="str">
        <f>IF($I2121="","",_xlfn.LET(_xlpm.x,VLOOKUP($I2121,'taxon-match_2026-08-31'!$A$2:$N$122,12,FALSE),IF(_xlpm.x=0,"",_xlpm.x)))</f>
        <v>Nacella</v>
      </c>
      <c r="R2121" t="str">
        <f>IF($I2121="","",_xlfn.LET(_xlpm.x,VLOOKUP($I2121,'taxon-match_2026-08-31'!$A$2:$N$122,14,FALSE),IF(_xlpm.x=0,"",_xlpm.x)))</f>
        <v>concinna</v>
      </c>
      <c r="S2121" s="2" t="s">
        <v>2609</v>
      </c>
      <c r="T2121" s="69" t="s">
        <v>62</v>
      </c>
      <c r="U2121" s="69" t="s">
        <v>60</v>
      </c>
      <c r="X2121" t="str">
        <f>IF(T2121="","",_xlfn.LET(_xlpm.x,VLOOKUP(T2121,'Drop-down_menus'!$F$2:$G$16,2,FALSE),IF(_xlpm.x=0,"",_xlpm.x)))</f>
        <v>https://orcid.org/0000-0003-3696-4445</v>
      </c>
      <c r="Y2121" t="str">
        <f>IF(U2121="","",_xlfn.LET(_xlpm.x,VLOOKUP(U2121,'Drop-down_menus'!$F$2:$G$16,2,FALSE),IF(_xlpm.x=0,"",_xlpm.x)))</f>
        <v>https://orcid.org/0000-0002-9708-1761</v>
      </c>
      <c r="Z2121" t="str">
        <f>IF(V2121="","",_xlfn.LET(_xlpm.x,VLOOKUP(V2121,'Drop-down_menus'!$F$2:$G$16,2,FALSE),IF(_xlpm.x=0,"",_xlpm.x)))</f>
        <v/>
      </c>
      <c r="AA2121" t="str">
        <f>IF(W2121="","",_xlfn.LET(_xlpm.x,VLOOKUP(W2121,'Drop-down_menus'!$F$2:$G$16,2,FALSE),IF(_xlpm.x=0,"",_xlpm.x)))</f>
        <v/>
      </c>
      <c r="AB2121" t="s">
        <v>866</v>
      </c>
      <c r="AE2121" t="s">
        <v>867</v>
      </c>
    </row>
    <row r="2122" spans="1:31" ht="15" x14ac:dyDescent="0.2">
      <c r="A2122" s="2" t="s">
        <v>460</v>
      </c>
      <c r="B2122">
        <v>5146</v>
      </c>
      <c r="C2122">
        <v>1741</v>
      </c>
      <c r="D2122" s="69" t="s">
        <v>700</v>
      </c>
      <c r="F2122" s="70" t="s">
        <v>763</v>
      </c>
      <c r="G2122" s="70">
        <v>1</v>
      </c>
      <c r="H2122" s="70" t="s">
        <v>763</v>
      </c>
      <c r="I2122" t="s">
        <v>763</v>
      </c>
      <c r="J2122" t="str">
        <f>IF($I2122="","",_xlfn.LET(_xlpm.x,VLOOKUP($I2122,'taxon-match_2026-08-31'!$A$2:$N$122,6,FALSE),IF(_xlpm.x=0,"",_xlpm.x)))</f>
        <v>(Strebel, 1908)</v>
      </c>
      <c r="K2122" t="str">
        <f>IF($I2122="","",_xlfn.LET(_xlpm.x,VLOOKUP($I2122,'taxon-match_2026-08-31'!$A$2:$N$122,4,FALSE),IF(_xlpm.x=0,"",_xlpm.x)))</f>
        <v>urn:lsid:marinespecies.org:taxname:197296</v>
      </c>
      <c r="L2122" t="str">
        <f>IF($I2122="","",_xlfn.LET(_xlpm.x,VLOOKUP($I2122,'taxon-match_2026-08-31'!$A$2:$N$122,7,FALSE),IF(_xlpm.x=0,"",_xlpm.x)))</f>
        <v>Animalia</v>
      </c>
      <c r="M2122" t="str">
        <f>IF($I2122="","",_xlfn.LET(_xlpm.x,VLOOKUP($I2122,'taxon-match_2026-08-31'!$A$2:$N$122,8,FALSE),IF(_xlpm.x=0,"",_xlpm.x)))</f>
        <v>Mollusca</v>
      </c>
      <c r="N2122" t="str">
        <f>IF($I2122="","",_xlfn.LET(_xlpm.x,VLOOKUP($I2122,'taxon-match_2026-08-31'!$A$2:$N$122,9,FALSE),IF(_xlpm.x=0,"",_xlpm.x)))</f>
        <v>Gastropoda</v>
      </c>
      <c r="O2122" t="str">
        <f>IF($I2122="","",_xlfn.LET(_xlpm.x,VLOOKUP($I2122,'taxon-match_2026-08-31'!$A$2:$N$122,10,FALSE),IF(_xlpm.x=0,"",_xlpm.x)))</f>
        <v>Nacellida</v>
      </c>
      <c r="P2122" t="str">
        <f>IF($I2122="","",_xlfn.LET(_xlpm.x,VLOOKUP($I2122,'taxon-match_2026-08-31'!$A$2:$N$122,11,FALSE),IF(_xlpm.x=0,"",_xlpm.x)))</f>
        <v>Nacellidae</v>
      </c>
      <c r="Q2122" t="str">
        <f>IF($I2122="","",_xlfn.LET(_xlpm.x,VLOOKUP($I2122,'taxon-match_2026-08-31'!$A$2:$N$122,12,FALSE),IF(_xlpm.x=0,"",_xlpm.x)))</f>
        <v>Nacella</v>
      </c>
      <c r="R2122" t="str">
        <f>IF($I2122="","",_xlfn.LET(_xlpm.x,VLOOKUP($I2122,'taxon-match_2026-08-31'!$A$2:$N$122,14,FALSE),IF(_xlpm.x=0,"",_xlpm.x)))</f>
        <v>concinna</v>
      </c>
      <c r="S2122" s="2" t="s">
        <v>2609</v>
      </c>
      <c r="T2122" s="69" t="s">
        <v>62</v>
      </c>
      <c r="U2122" s="69" t="s">
        <v>60</v>
      </c>
      <c r="X2122" t="str">
        <f>IF(T2122="","",_xlfn.LET(_xlpm.x,VLOOKUP(T2122,'Drop-down_menus'!$F$2:$G$16,2,FALSE),IF(_xlpm.x=0,"",_xlpm.x)))</f>
        <v>https://orcid.org/0000-0003-3696-4445</v>
      </c>
      <c r="Y2122" t="str">
        <f>IF(U2122="","",_xlfn.LET(_xlpm.x,VLOOKUP(U2122,'Drop-down_menus'!$F$2:$G$16,2,FALSE),IF(_xlpm.x=0,"",_xlpm.x)))</f>
        <v>https://orcid.org/0000-0002-9708-1761</v>
      </c>
      <c r="Z2122" t="str">
        <f>IF(V2122="","",_xlfn.LET(_xlpm.x,VLOOKUP(V2122,'Drop-down_menus'!$F$2:$G$16,2,FALSE),IF(_xlpm.x=0,"",_xlpm.x)))</f>
        <v/>
      </c>
      <c r="AA2122" t="str">
        <f>IF(W2122="","",_xlfn.LET(_xlpm.x,VLOOKUP(W2122,'Drop-down_menus'!$F$2:$G$16,2,FALSE),IF(_xlpm.x=0,"",_xlpm.x)))</f>
        <v/>
      </c>
      <c r="AB2122" t="s">
        <v>866</v>
      </c>
      <c r="AE2122" t="s">
        <v>867</v>
      </c>
    </row>
    <row r="2123" spans="1:31" ht="15" x14ac:dyDescent="0.2">
      <c r="A2123" s="2" t="s">
        <v>460</v>
      </c>
      <c r="B2123">
        <v>5147</v>
      </c>
      <c r="C2123">
        <v>1742</v>
      </c>
      <c r="D2123" s="69" t="s">
        <v>700</v>
      </c>
      <c r="F2123" s="70" t="s">
        <v>763</v>
      </c>
      <c r="G2123" s="70">
        <v>1</v>
      </c>
      <c r="H2123" s="70" t="s">
        <v>763</v>
      </c>
      <c r="I2123" t="s">
        <v>763</v>
      </c>
      <c r="J2123" t="str">
        <f>IF($I2123="","",_xlfn.LET(_xlpm.x,VLOOKUP($I2123,'taxon-match_2026-08-31'!$A$2:$N$122,6,FALSE),IF(_xlpm.x=0,"",_xlpm.x)))</f>
        <v>(Strebel, 1908)</v>
      </c>
      <c r="K2123" t="str">
        <f>IF($I2123="","",_xlfn.LET(_xlpm.x,VLOOKUP($I2123,'taxon-match_2026-08-31'!$A$2:$N$122,4,FALSE),IF(_xlpm.x=0,"",_xlpm.x)))</f>
        <v>urn:lsid:marinespecies.org:taxname:197296</v>
      </c>
      <c r="L2123" t="str">
        <f>IF($I2123="","",_xlfn.LET(_xlpm.x,VLOOKUP($I2123,'taxon-match_2026-08-31'!$A$2:$N$122,7,FALSE),IF(_xlpm.x=0,"",_xlpm.x)))</f>
        <v>Animalia</v>
      </c>
      <c r="M2123" t="str">
        <f>IF($I2123="","",_xlfn.LET(_xlpm.x,VLOOKUP($I2123,'taxon-match_2026-08-31'!$A$2:$N$122,8,FALSE),IF(_xlpm.x=0,"",_xlpm.x)))</f>
        <v>Mollusca</v>
      </c>
      <c r="N2123" t="str">
        <f>IF($I2123="","",_xlfn.LET(_xlpm.x,VLOOKUP($I2123,'taxon-match_2026-08-31'!$A$2:$N$122,9,FALSE),IF(_xlpm.x=0,"",_xlpm.x)))</f>
        <v>Gastropoda</v>
      </c>
      <c r="O2123" t="str">
        <f>IF($I2123="","",_xlfn.LET(_xlpm.x,VLOOKUP($I2123,'taxon-match_2026-08-31'!$A$2:$N$122,10,FALSE),IF(_xlpm.x=0,"",_xlpm.x)))</f>
        <v>Nacellida</v>
      </c>
      <c r="P2123" t="str">
        <f>IF($I2123="","",_xlfn.LET(_xlpm.x,VLOOKUP($I2123,'taxon-match_2026-08-31'!$A$2:$N$122,11,FALSE),IF(_xlpm.x=0,"",_xlpm.x)))</f>
        <v>Nacellidae</v>
      </c>
      <c r="Q2123" t="str">
        <f>IF($I2123="","",_xlfn.LET(_xlpm.x,VLOOKUP($I2123,'taxon-match_2026-08-31'!$A$2:$N$122,12,FALSE),IF(_xlpm.x=0,"",_xlpm.x)))</f>
        <v>Nacella</v>
      </c>
      <c r="R2123" t="str">
        <f>IF($I2123="","",_xlfn.LET(_xlpm.x,VLOOKUP($I2123,'taxon-match_2026-08-31'!$A$2:$N$122,14,FALSE),IF(_xlpm.x=0,"",_xlpm.x)))</f>
        <v>concinna</v>
      </c>
      <c r="S2123" s="2" t="s">
        <v>2609</v>
      </c>
      <c r="T2123" s="69" t="s">
        <v>62</v>
      </c>
      <c r="U2123" s="69" t="s">
        <v>60</v>
      </c>
      <c r="X2123" t="str">
        <f>IF(T2123="","",_xlfn.LET(_xlpm.x,VLOOKUP(T2123,'Drop-down_menus'!$F$2:$G$16,2,FALSE),IF(_xlpm.x=0,"",_xlpm.x)))</f>
        <v>https://orcid.org/0000-0003-3696-4445</v>
      </c>
      <c r="Y2123" t="str">
        <f>IF(U2123="","",_xlfn.LET(_xlpm.x,VLOOKUP(U2123,'Drop-down_menus'!$F$2:$G$16,2,FALSE),IF(_xlpm.x=0,"",_xlpm.x)))</f>
        <v>https://orcid.org/0000-0002-9708-1761</v>
      </c>
      <c r="Z2123" t="str">
        <f>IF(V2123="","",_xlfn.LET(_xlpm.x,VLOOKUP(V2123,'Drop-down_menus'!$F$2:$G$16,2,FALSE),IF(_xlpm.x=0,"",_xlpm.x)))</f>
        <v/>
      </c>
      <c r="AA2123" t="str">
        <f>IF(W2123="","",_xlfn.LET(_xlpm.x,VLOOKUP(W2123,'Drop-down_menus'!$F$2:$G$16,2,FALSE),IF(_xlpm.x=0,"",_xlpm.x)))</f>
        <v/>
      </c>
      <c r="AB2123" t="s">
        <v>866</v>
      </c>
      <c r="AE2123" t="s">
        <v>867</v>
      </c>
    </row>
    <row r="2124" spans="1:31" ht="15" x14ac:dyDescent="0.2">
      <c r="A2124" s="2" t="s">
        <v>460</v>
      </c>
      <c r="B2124">
        <v>5148</v>
      </c>
      <c r="C2124">
        <v>1743</v>
      </c>
      <c r="D2124" s="69" t="s">
        <v>700</v>
      </c>
      <c r="F2124" s="70" t="s">
        <v>763</v>
      </c>
      <c r="G2124" s="70">
        <v>1</v>
      </c>
      <c r="H2124" s="70" t="s">
        <v>763</v>
      </c>
      <c r="I2124" t="s">
        <v>763</v>
      </c>
      <c r="J2124" t="str">
        <f>IF($I2124="","",_xlfn.LET(_xlpm.x,VLOOKUP($I2124,'taxon-match_2026-08-31'!$A$2:$N$122,6,FALSE),IF(_xlpm.x=0,"",_xlpm.x)))</f>
        <v>(Strebel, 1908)</v>
      </c>
      <c r="K2124" t="str">
        <f>IF($I2124="","",_xlfn.LET(_xlpm.x,VLOOKUP($I2124,'taxon-match_2026-08-31'!$A$2:$N$122,4,FALSE),IF(_xlpm.x=0,"",_xlpm.x)))</f>
        <v>urn:lsid:marinespecies.org:taxname:197296</v>
      </c>
      <c r="L2124" t="str">
        <f>IF($I2124="","",_xlfn.LET(_xlpm.x,VLOOKUP($I2124,'taxon-match_2026-08-31'!$A$2:$N$122,7,FALSE),IF(_xlpm.x=0,"",_xlpm.x)))</f>
        <v>Animalia</v>
      </c>
      <c r="M2124" t="str">
        <f>IF($I2124="","",_xlfn.LET(_xlpm.x,VLOOKUP($I2124,'taxon-match_2026-08-31'!$A$2:$N$122,8,FALSE),IF(_xlpm.x=0,"",_xlpm.x)))</f>
        <v>Mollusca</v>
      </c>
      <c r="N2124" t="str">
        <f>IF($I2124="","",_xlfn.LET(_xlpm.x,VLOOKUP($I2124,'taxon-match_2026-08-31'!$A$2:$N$122,9,FALSE),IF(_xlpm.x=0,"",_xlpm.x)))</f>
        <v>Gastropoda</v>
      </c>
      <c r="O2124" t="str">
        <f>IF($I2124="","",_xlfn.LET(_xlpm.x,VLOOKUP($I2124,'taxon-match_2026-08-31'!$A$2:$N$122,10,FALSE),IF(_xlpm.x=0,"",_xlpm.x)))</f>
        <v>Nacellida</v>
      </c>
      <c r="P2124" t="str">
        <f>IF($I2124="","",_xlfn.LET(_xlpm.x,VLOOKUP($I2124,'taxon-match_2026-08-31'!$A$2:$N$122,11,FALSE),IF(_xlpm.x=0,"",_xlpm.x)))</f>
        <v>Nacellidae</v>
      </c>
      <c r="Q2124" t="str">
        <f>IF($I2124="","",_xlfn.LET(_xlpm.x,VLOOKUP($I2124,'taxon-match_2026-08-31'!$A$2:$N$122,12,FALSE),IF(_xlpm.x=0,"",_xlpm.x)))</f>
        <v>Nacella</v>
      </c>
      <c r="R2124" t="str">
        <f>IF($I2124="","",_xlfn.LET(_xlpm.x,VLOOKUP($I2124,'taxon-match_2026-08-31'!$A$2:$N$122,14,FALSE),IF(_xlpm.x=0,"",_xlpm.x)))</f>
        <v>concinna</v>
      </c>
      <c r="S2124" s="2" t="s">
        <v>2609</v>
      </c>
      <c r="T2124" s="69" t="s">
        <v>62</v>
      </c>
      <c r="U2124" s="69" t="s">
        <v>60</v>
      </c>
      <c r="X2124" t="str">
        <f>IF(T2124="","",_xlfn.LET(_xlpm.x,VLOOKUP(T2124,'Drop-down_menus'!$F$2:$G$16,2,FALSE),IF(_xlpm.x=0,"",_xlpm.x)))</f>
        <v>https://orcid.org/0000-0003-3696-4445</v>
      </c>
      <c r="Y2124" t="str">
        <f>IF(U2124="","",_xlfn.LET(_xlpm.x,VLOOKUP(U2124,'Drop-down_menus'!$F$2:$G$16,2,FALSE),IF(_xlpm.x=0,"",_xlpm.x)))</f>
        <v>https://orcid.org/0000-0002-9708-1761</v>
      </c>
      <c r="Z2124" t="str">
        <f>IF(V2124="","",_xlfn.LET(_xlpm.x,VLOOKUP(V2124,'Drop-down_menus'!$F$2:$G$16,2,FALSE),IF(_xlpm.x=0,"",_xlpm.x)))</f>
        <v/>
      </c>
      <c r="AA2124" t="str">
        <f>IF(W2124="","",_xlfn.LET(_xlpm.x,VLOOKUP(W2124,'Drop-down_menus'!$F$2:$G$16,2,FALSE),IF(_xlpm.x=0,"",_xlpm.x)))</f>
        <v/>
      </c>
      <c r="AB2124" t="s">
        <v>866</v>
      </c>
      <c r="AE2124" t="s">
        <v>867</v>
      </c>
    </row>
    <row r="2125" spans="1:31" ht="15" x14ac:dyDescent="0.2">
      <c r="A2125" s="2" t="s">
        <v>475</v>
      </c>
      <c r="B2125">
        <v>5581</v>
      </c>
      <c r="C2125">
        <v>1972</v>
      </c>
      <c r="D2125" s="69" t="s">
        <v>700</v>
      </c>
      <c r="F2125" s="70" t="s">
        <v>763</v>
      </c>
      <c r="G2125" s="70">
        <v>1</v>
      </c>
      <c r="H2125" s="70" t="s">
        <v>763</v>
      </c>
      <c r="I2125" t="s">
        <v>763</v>
      </c>
      <c r="J2125" t="str">
        <f>IF($I2125="","",_xlfn.LET(_xlpm.x,VLOOKUP($I2125,'taxon-match_2026-08-31'!$A$2:$N$122,6,FALSE),IF(_xlpm.x=0,"",_xlpm.x)))</f>
        <v>(Strebel, 1908)</v>
      </c>
      <c r="K2125" t="str">
        <f>IF($I2125="","",_xlfn.LET(_xlpm.x,VLOOKUP($I2125,'taxon-match_2026-08-31'!$A$2:$N$122,4,FALSE),IF(_xlpm.x=0,"",_xlpm.x)))</f>
        <v>urn:lsid:marinespecies.org:taxname:197296</v>
      </c>
      <c r="L2125" t="str">
        <f>IF($I2125="","",_xlfn.LET(_xlpm.x,VLOOKUP($I2125,'taxon-match_2026-08-31'!$A$2:$N$122,7,FALSE),IF(_xlpm.x=0,"",_xlpm.x)))</f>
        <v>Animalia</v>
      </c>
      <c r="M2125" t="str">
        <f>IF($I2125="","",_xlfn.LET(_xlpm.x,VLOOKUP($I2125,'taxon-match_2026-08-31'!$A$2:$N$122,8,FALSE),IF(_xlpm.x=0,"",_xlpm.x)))</f>
        <v>Mollusca</v>
      </c>
      <c r="N2125" t="str">
        <f>IF($I2125="","",_xlfn.LET(_xlpm.x,VLOOKUP($I2125,'taxon-match_2026-08-31'!$A$2:$N$122,9,FALSE),IF(_xlpm.x=0,"",_xlpm.x)))</f>
        <v>Gastropoda</v>
      </c>
      <c r="O2125" t="str">
        <f>IF($I2125="","",_xlfn.LET(_xlpm.x,VLOOKUP($I2125,'taxon-match_2026-08-31'!$A$2:$N$122,10,FALSE),IF(_xlpm.x=0,"",_xlpm.x)))</f>
        <v>Nacellida</v>
      </c>
      <c r="P2125" t="str">
        <f>IF($I2125="","",_xlfn.LET(_xlpm.x,VLOOKUP($I2125,'taxon-match_2026-08-31'!$A$2:$N$122,11,FALSE),IF(_xlpm.x=0,"",_xlpm.x)))</f>
        <v>Nacellidae</v>
      </c>
      <c r="Q2125" t="str">
        <f>IF($I2125="","",_xlfn.LET(_xlpm.x,VLOOKUP($I2125,'taxon-match_2026-08-31'!$A$2:$N$122,12,FALSE),IF(_xlpm.x=0,"",_xlpm.x)))</f>
        <v>Nacella</v>
      </c>
      <c r="R2125" t="str">
        <f>IF($I2125="","",_xlfn.LET(_xlpm.x,VLOOKUP($I2125,'taxon-match_2026-08-31'!$A$2:$N$122,14,FALSE),IF(_xlpm.x=0,"",_xlpm.x)))</f>
        <v>concinna</v>
      </c>
      <c r="S2125" s="2" t="s">
        <v>2609</v>
      </c>
      <c r="T2125" s="69" t="s">
        <v>62</v>
      </c>
      <c r="U2125" s="69" t="s">
        <v>60</v>
      </c>
      <c r="X2125" t="str">
        <f>IF(T2125="","",_xlfn.LET(_xlpm.x,VLOOKUP(T2125,'Drop-down_menus'!$F$2:$G$16,2,FALSE),IF(_xlpm.x=0,"",_xlpm.x)))</f>
        <v>https://orcid.org/0000-0003-3696-4445</v>
      </c>
      <c r="Y2125" t="str">
        <f>IF(U2125="","",_xlfn.LET(_xlpm.x,VLOOKUP(U2125,'Drop-down_menus'!$F$2:$G$16,2,FALSE),IF(_xlpm.x=0,"",_xlpm.x)))</f>
        <v>https://orcid.org/0000-0002-9708-1761</v>
      </c>
      <c r="Z2125" t="str">
        <f>IF(V2125="","",_xlfn.LET(_xlpm.x,VLOOKUP(V2125,'Drop-down_menus'!$F$2:$G$16,2,FALSE),IF(_xlpm.x=0,"",_xlpm.x)))</f>
        <v/>
      </c>
      <c r="AA2125" t="str">
        <f>IF(W2125="","",_xlfn.LET(_xlpm.x,VLOOKUP(W2125,'Drop-down_menus'!$F$2:$G$16,2,FALSE),IF(_xlpm.x=0,"",_xlpm.x)))</f>
        <v/>
      </c>
      <c r="AB2125" t="s">
        <v>866</v>
      </c>
      <c r="AE2125" t="s">
        <v>867</v>
      </c>
    </row>
    <row r="2126" spans="1:31" ht="15" x14ac:dyDescent="0.2">
      <c r="A2126" s="2" t="s">
        <v>475</v>
      </c>
      <c r="B2126">
        <v>5582</v>
      </c>
      <c r="C2126">
        <v>1973</v>
      </c>
      <c r="D2126" s="69" t="s">
        <v>700</v>
      </c>
      <c r="F2126" s="70" t="s">
        <v>763</v>
      </c>
      <c r="G2126" s="70">
        <v>1</v>
      </c>
      <c r="H2126" s="70" t="s">
        <v>763</v>
      </c>
      <c r="I2126" t="s">
        <v>763</v>
      </c>
      <c r="J2126" t="str">
        <f>IF($I2126="","",_xlfn.LET(_xlpm.x,VLOOKUP($I2126,'taxon-match_2026-08-31'!$A$2:$N$122,6,FALSE),IF(_xlpm.x=0,"",_xlpm.x)))</f>
        <v>(Strebel, 1908)</v>
      </c>
      <c r="K2126" t="str">
        <f>IF($I2126="","",_xlfn.LET(_xlpm.x,VLOOKUP($I2126,'taxon-match_2026-08-31'!$A$2:$N$122,4,FALSE),IF(_xlpm.x=0,"",_xlpm.x)))</f>
        <v>urn:lsid:marinespecies.org:taxname:197296</v>
      </c>
      <c r="L2126" t="str">
        <f>IF($I2126="","",_xlfn.LET(_xlpm.x,VLOOKUP($I2126,'taxon-match_2026-08-31'!$A$2:$N$122,7,FALSE),IF(_xlpm.x=0,"",_xlpm.x)))</f>
        <v>Animalia</v>
      </c>
      <c r="M2126" t="str">
        <f>IF($I2126="","",_xlfn.LET(_xlpm.x,VLOOKUP($I2126,'taxon-match_2026-08-31'!$A$2:$N$122,8,FALSE),IF(_xlpm.x=0,"",_xlpm.x)))</f>
        <v>Mollusca</v>
      </c>
      <c r="N2126" t="str">
        <f>IF($I2126="","",_xlfn.LET(_xlpm.x,VLOOKUP($I2126,'taxon-match_2026-08-31'!$A$2:$N$122,9,FALSE),IF(_xlpm.x=0,"",_xlpm.x)))</f>
        <v>Gastropoda</v>
      </c>
      <c r="O2126" t="str">
        <f>IF($I2126="","",_xlfn.LET(_xlpm.x,VLOOKUP($I2126,'taxon-match_2026-08-31'!$A$2:$N$122,10,FALSE),IF(_xlpm.x=0,"",_xlpm.x)))</f>
        <v>Nacellida</v>
      </c>
      <c r="P2126" t="str">
        <f>IF($I2126="","",_xlfn.LET(_xlpm.x,VLOOKUP($I2126,'taxon-match_2026-08-31'!$A$2:$N$122,11,FALSE),IF(_xlpm.x=0,"",_xlpm.x)))</f>
        <v>Nacellidae</v>
      </c>
      <c r="Q2126" t="str">
        <f>IF($I2126="","",_xlfn.LET(_xlpm.x,VLOOKUP($I2126,'taxon-match_2026-08-31'!$A$2:$N$122,12,FALSE),IF(_xlpm.x=0,"",_xlpm.x)))</f>
        <v>Nacella</v>
      </c>
      <c r="R2126" t="str">
        <f>IF($I2126="","",_xlfn.LET(_xlpm.x,VLOOKUP($I2126,'taxon-match_2026-08-31'!$A$2:$N$122,14,FALSE),IF(_xlpm.x=0,"",_xlpm.x)))</f>
        <v>concinna</v>
      </c>
      <c r="S2126" s="2" t="s">
        <v>2609</v>
      </c>
      <c r="T2126" s="69" t="s">
        <v>62</v>
      </c>
      <c r="U2126" s="69" t="s">
        <v>60</v>
      </c>
      <c r="X2126" t="str">
        <f>IF(T2126="","",_xlfn.LET(_xlpm.x,VLOOKUP(T2126,'Drop-down_menus'!$F$2:$G$16,2,FALSE),IF(_xlpm.x=0,"",_xlpm.x)))</f>
        <v>https://orcid.org/0000-0003-3696-4445</v>
      </c>
      <c r="Y2126" t="str">
        <f>IF(U2126="","",_xlfn.LET(_xlpm.x,VLOOKUP(U2126,'Drop-down_menus'!$F$2:$G$16,2,FALSE),IF(_xlpm.x=0,"",_xlpm.x)))</f>
        <v>https://orcid.org/0000-0002-9708-1761</v>
      </c>
      <c r="Z2126" t="str">
        <f>IF(V2126="","",_xlfn.LET(_xlpm.x,VLOOKUP(V2126,'Drop-down_menus'!$F$2:$G$16,2,FALSE),IF(_xlpm.x=0,"",_xlpm.x)))</f>
        <v/>
      </c>
      <c r="AA2126" t="str">
        <f>IF(W2126="","",_xlfn.LET(_xlpm.x,VLOOKUP(W2126,'Drop-down_menus'!$F$2:$G$16,2,FALSE),IF(_xlpm.x=0,"",_xlpm.x)))</f>
        <v/>
      </c>
      <c r="AB2126" t="s">
        <v>866</v>
      </c>
      <c r="AE2126" t="s">
        <v>867</v>
      </c>
    </row>
    <row r="2127" spans="1:31" ht="15" x14ac:dyDescent="0.2">
      <c r="A2127" s="2" t="s">
        <v>489</v>
      </c>
      <c r="B2127">
        <v>5711</v>
      </c>
      <c r="C2127">
        <v>1974</v>
      </c>
      <c r="D2127" s="69" t="s">
        <v>700</v>
      </c>
      <c r="F2127" s="70" t="s">
        <v>763</v>
      </c>
      <c r="G2127" s="70">
        <v>1</v>
      </c>
      <c r="H2127" s="70" t="s">
        <v>763</v>
      </c>
      <c r="I2127" t="s">
        <v>763</v>
      </c>
      <c r="J2127" t="str">
        <f>IF($I2127="","",_xlfn.LET(_xlpm.x,VLOOKUP($I2127,'taxon-match_2026-08-31'!$A$2:$N$122,6,FALSE),IF(_xlpm.x=0,"",_xlpm.x)))</f>
        <v>(Strebel, 1908)</v>
      </c>
      <c r="K2127" t="str">
        <f>IF($I2127="","",_xlfn.LET(_xlpm.x,VLOOKUP($I2127,'taxon-match_2026-08-31'!$A$2:$N$122,4,FALSE),IF(_xlpm.x=0,"",_xlpm.x)))</f>
        <v>urn:lsid:marinespecies.org:taxname:197296</v>
      </c>
      <c r="L2127" t="str">
        <f>IF($I2127="","",_xlfn.LET(_xlpm.x,VLOOKUP($I2127,'taxon-match_2026-08-31'!$A$2:$N$122,7,FALSE),IF(_xlpm.x=0,"",_xlpm.x)))</f>
        <v>Animalia</v>
      </c>
      <c r="M2127" t="str">
        <f>IF($I2127="","",_xlfn.LET(_xlpm.x,VLOOKUP($I2127,'taxon-match_2026-08-31'!$A$2:$N$122,8,FALSE),IF(_xlpm.x=0,"",_xlpm.x)))</f>
        <v>Mollusca</v>
      </c>
      <c r="N2127" t="str">
        <f>IF($I2127="","",_xlfn.LET(_xlpm.x,VLOOKUP($I2127,'taxon-match_2026-08-31'!$A$2:$N$122,9,FALSE),IF(_xlpm.x=0,"",_xlpm.x)))</f>
        <v>Gastropoda</v>
      </c>
      <c r="O2127" t="str">
        <f>IF($I2127="","",_xlfn.LET(_xlpm.x,VLOOKUP($I2127,'taxon-match_2026-08-31'!$A$2:$N$122,10,FALSE),IF(_xlpm.x=0,"",_xlpm.x)))</f>
        <v>Nacellida</v>
      </c>
      <c r="P2127" t="str">
        <f>IF($I2127="","",_xlfn.LET(_xlpm.x,VLOOKUP($I2127,'taxon-match_2026-08-31'!$A$2:$N$122,11,FALSE),IF(_xlpm.x=0,"",_xlpm.x)))</f>
        <v>Nacellidae</v>
      </c>
      <c r="Q2127" t="str">
        <f>IF($I2127="","",_xlfn.LET(_xlpm.x,VLOOKUP($I2127,'taxon-match_2026-08-31'!$A$2:$N$122,12,FALSE),IF(_xlpm.x=0,"",_xlpm.x)))</f>
        <v>Nacella</v>
      </c>
      <c r="R2127" t="str">
        <f>IF($I2127="","",_xlfn.LET(_xlpm.x,VLOOKUP($I2127,'taxon-match_2026-08-31'!$A$2:$N$122,14,FALSE),IF(_xlpm.x=0,"",_xlpm.x)))</f>
        <v>concinna</v>
      </c>
      <c r="S2127" s="2" t="s">
        <v>2609</v>
      </c>
      <c r="T2127" s="69" t="s">
        <v>62</v>
      </c>
      <c r="U2127" s="69" t="s">
        <v>60</v>
      </c>
      <c r="X2127" t="str">
        <f>IF(T2127="","",_xlfn.LET(_xlpm.x,VLOOKUP(T2127,'Drop-down_menus'!$F$2:$G$16,2,FALSE),IF(_xlpm.x=0,"",_xlpm.x)))</f>
        <v>https://orcid.org/0000-0003-3696-4445</v>
      </c>
      <c r="Y2127" t="str">
        <f>IF(U2127="","",_xlfn.LET(_xlpm.x,VLOOKUP(U2127,'Drop-down_menus'!$F$2:$G$16,2,FALSE),IF(_xlpm.x=0,"",_xlpm.x)))</f>
        <v>https://orcid.org/0000-0002-9708-1761</v>
      </c>
      <c r="Z2127" t="str">
        <f>IF(V2127="","",_xlfn.LET(_xlpm.x,VLOOKUP(V2127,'Drop-down_menus'!$F$2:$G$16,2,FALSE),IF(_xlpm.x=0,"",_xlpm.x)))</f>
        <v/>
      </c>
      <c r="AA2127" t="str">
        <f>IF(W2127="","",_xlfn.LET(_xlpm.x,VLOOKUP(W2127,'Drop-down_menus'!$F$2:$G$16,2,FALSE),IF(_xlpm.x=0,"",_xlpm.x)))</f>
        <v/>
      </c>
      <c r="AB2127" t="s">
        <v>866</v>
      </c>
      <c r="AE2127" t="s">
        <v>867</v>
      </c>
    </row>
    <row r="2128" spans="1:31" ht="15" x14ac:dyDescent="0.2">
      <c r="A2128" s="2" t="s">
        <v>489</v>
      </c>
      <c r="B2128">
        <v>5712</v>
      </c>
      <c r="C2128">
        <v>1716</v>
      </c>
      <c r="D2128" s="69" t="s">
        <v>700</v>
      </c>
      <c r="F2128" s="70" t="s">
        <v>763</v>
      </c>
      <c r="G2128" s="70">
        <v>1</v>
      </c>
      <c r="H2128" s="70" t="s">
        <v>763</v>
      </c>
      <c r="I2128" t="s">
        <v>763</v>
      </c>
      <c r="J2128" t="str">
        <f>IF($I2128="","",_xlfn.LET(_xlpm.x,VLOOKUP($I2128,'taxon-match_2026-08-31'!$A$2:$N$122,6,FALSE),IF(_xlpm.x=0,"",_xlpm.x)))</f>
        <v>(Strebel, 1908)</v>
      </c>
      <c r="K2128" t="str">
        <f>IF($I2128="","",_xlfn.LET(_xlpm.x,VLOOKUP($I2128,'taxon-match_2026-08-31'!$A$2:$N$122,4,FALSE),IF(_xlpm.x=0,"",_xlpm.x)))</f>
        <v>urn:lsid:marinespecies.org:taxname:197296</v>
      </c>
      <c r="L2128" t="str">
        <f>IF($I2128="","",_xlfn.LET(_xlpm.x,VLOOKUP($I2128,'taxon-match_2026-08-31'!$A$2:$N$122,7,FALSE),IF(_xlpm.x=0,"",_xlpm.x)))</f>
        <v>Animalia</v>
      </c>
      <c r="M2128" t="str">
        <f>IF($I2128="","",_xlfn.LET(_xlpm.x,VLOOKUP($I2128,'taxon-match_2026-08-31'!$A$2:$N$122,8,FALSE),IF(_xlpm.x=0,"",_xlpm.x)))</f>
        <v>Mollusca</v>
      </c>
      <c r="N2128" t="str">
        <f>IF($I2128="","",_xlfn.LET(_xlpm.x,VLOOKUP($I2128,'taxon-match_2026-08-31'!$A$2:$N$122,9,FALSE),IF(_xlpm.x=0,"",_xlpm.x)))</f>
        <v>Gastropoda</v>
      </c>
      <c r="O2128" t="str">
        <f>IF($I2128="","",_xlfn.LET(_xlpm.x,VLOOKUP($I2128,'taxon-match_2026-08-31'!$A$2:$N$122,10,FALSE),IF(_xlpm.x=0,"",_xlpm.x)))</f>
        <v>Nacellida</v>
      </c>
      <c r="P2128" t="str">
        <f>IF($I2128="","",_xlfn.LET(_xlpm.x,VLOOKUP($I2128,'taxon-match_2026-08-31'!$A$2:$N$122,11,FALSE),IF(_xlpm.x=0,"",_xlpm.x)))</f>
        <v>Nacellidae</v>
      </c>
      <c r="Q2128" t="str">
        <f>IF($I2128="","",_xlfn.LET(_xlpm.x,VLOOKUP($I2128,'taxon-match_2026-08-31'!$A$2:$N$122,12,FALSE),IF(_xlpm.x=0,"",_xlpm.x)))</f>
        <v>Nacella</v>
      </c>
      <c r="R2128" t="str">
        <f>IF($I2128="","",_xlfn.LET(_xlpm.x,VLOOKUP($I2128,'taxon-match_2026-08-31'!$A$2:$N$122,14,FALSE),IF(_xlpm.x=0,"",_xlpm.x)))</f>
        <v>concinna</v>
      </c>
      <c r="S2128" s="2" t="s">
        <v>2609</v>
      </c>
      <c r="T2128" s="69" t="s">
        <v>62</v>
      </c>
      <c r="U2128" s="69" t="s">
        <v>60</v>
      </c>
      <c r="X2128" t="str">
        <f>IF(T2128="","",_xlfn.LET(_xlpm.x,VLOOKUP(T2128,'Drop-down_menus'!$F$2:$G$16,2,FALSE),IF(_xlpm.x=0,"",_xlpm.x)))</f>
        <v>https://orcid.org/0000-0003-3696-4445</v>
      </c>
      <c r="Y2128" t="str">
        <f>IF(U2128="","",_xlfn.LET(_xlpm.x,VLOOKUP(U2128,'Drop-down_menus'!$F$2:$G$16,2,FALSE),IF(_xlpm.x=0,"",_xlpm.x)))</f>
        <v>https://orcid.org/0000-0002-9708-1761</v>
      </c>
      <c r="Z2128" t="str">
        <f>IF(V2128="","",_xlfn.LET(_xlpm.x,VLOOKUP(V2128,'Drop-down_menus'!$F$2:$G$16,2,FALSE),IF(_xlpm.x=0,"",_xlpm.x)))</f>
        <v/>
      </c>
      <c r="AA2128" t="str">
        <f>IF(W2128="","",_xlfn.LET(_xlpm.x,VLOOKUP(W2128,'Drop-down_menus'!$F$2:$G$16,2,FALSE),IF(_xlpm.x=0,"",_xlpm.x)))</f>
        <v/>
      </c>
      <c r="AB2128" t="s">
        <v>866</v>
      </c>
      <c r="AE2128" t="s">
        <v>867</v>
      </c>
    </row>
    <row r="2129" spans="1:31" ht="15" x14ac:dyDescent="0.2">
      <c r="A2129" s="2" t="s">
        <v>489</v>
      </c>
      <c r="B2129">
        <v>5713</v>
      </c>
      <c r="C2129">
        <v>1717</v>
      </c>
      <c r="D2129" s="69" t="s">
        <v>700</v>
      </c>
      <c r="F2129" s="70" t="s">
        <v>763</v>
      </c>
      <c r="G2129" s="70">
        <v>1</v>
      </c>
      <c r="H2129" s="70" t="s">
        <v>763</v>
      </c>
      <c r="I2129" t="s">
        <v>763</v>
      </c>
      <c r="J2129" t="str">
        <f>IF($I2129="","",_xlfn.LET(_xlpm.x,VLOOKUP($I2129,'taxon-match_2026-08-31'!$A$2:$N$122,6,FALSE),IF(_xlpm.x=0,"",_xlpm.x)))</f>
        <v>(Strebel, 1908)</v>
      </c>
      <c r="K2129" t="str">
        <f>IF($I2129="","",_xlfn.LET(_xlpm.x,VLOOKUP($I2129,'taxon-match_2026-08-31'!$A$2:$N$122,4,FALSE),IF(_xlpm.x=0,"",_xlpm.x)))</f>
        <v>urn:lsid:marinespecies.org:taxname:197296</v>
      </c>
      <c r="L2129" t="str">
        <f>IF($I2129="","",_xlfn.LET(_xlpm.x,VLOOKUP($I2129,'taxon-match_2026-08-31'!$A$2:$N$122,7,FALSE),IF(_xlpm.x=0,"",_xlpm.x)))</f>
        <v>Animalia</v>
      </c>
      <c r="M2129" t="str">
        <f>IF($I2129="","",_xlfn.LET(_xlpm.x,VLOOKUP($I2129,'taxon-match_2026-08-31'!$A$2:$N$122,8,FALSE),IF(_xlpm.x=0,"",_xlpm.x)))</f>
        <v>Mollusca</v>
      </c>
      <c r="N2129" t="str">
        <f>IF($I2129="","",_xlfn.LET(_xlpm.x,VLOOKUP($I2129,'taxon-match_2026-08-31'!$A$2:$N$122,9,FALSE),IF(_xlpm.x=0,"",_xlpm.x)))</f>
        <v>Gastropoda</v>
      </c>
      <c r="O2129" t="str">
        <f>IF($I2129="","",_xlfn.LET(_xlpm.x,VLOOKUP($I2129,'taxon-match_2026-08-31'!$A$2:$N$122,10,FALSE),IF(_xlpm.x=0,"",_xlpm.x)))</f>
        <v>Nacellida</v>
      </c>
      <c r="P2129" t="str">
        <f>IF($I2129="","",_xlfn.LET(_xlpm.x,VLOOKUP($I2129,'taxon-match_2026-08-31'!$A$2:$N$122,11,FALSE),IF(_xlpm.x=0,"",_xlpm.x)))</f>
        <v>Nacellidae</v>
      </c>
      <c r="Q2129" t="str">
        <f>IF($I2129="","",_xlfn.LET(_xlpm.x,VLOOKUP($I2129,'taxon-match_2026-08-31'!$A$2:$N$122,12,FALSE),IF(_xlpm.x=0,"",_xlpm.x)))</f>
        <v>Nacella</v>
      </c>
      <c r="R2129" t="str">
        <f>IF($I2129="","",_xlfn.LET(_xlpm.x,VLOOKUP($I2129,'taxon-match_2026-08-31'!$A$2:$N$122,14,FALSE),IF(_xlpm.x=0,"",_xlpm.x)))</f>
        <v>concinna</v>
      </c>
      <c r="S2129" s="2" t="s">
        <v>2609</v>
      </c>
      <c r="T2129" s="69" t="s">
        <v>62</v>
      </c>
      <c r="U2129" s="69" t="s">
        <v>60</v>
      </c>
      <c r="X2129" t="str">
        <f>IF(T2129="","",_xlfn.LET(_xlpm.x,VLOOKUP(T2129,'Drop-down_menus'!$F$2:$G$16,2,FALSE),IF(_xlpm.x=0,"",_xlpm.x)))</f>
        <v>https://orcid.org/0000-0003-3696-4445</v>
      </c>
      <c r="Y2129" t="str">
        <f>IF(U2129="","",_xlfn.LET(_xlpm.x,VLOOKUP(U2129,'Drop-down_menus'!$F$2:$G$16,2,FALSE),IF(_xlpm.x=0,"",_xlpm.x)))</f>
        <v>https://orcid.org/0000-0002-9708-1761</v>
      </c>
      <c r="Z2129" t="str">
        <f>IF(V2129="","",_xlfn.LET(_xlpm.x,VLOOKUP(V2129,'Drop-down_menus'!$F$2:$G$16,2,FALSE),IF(_xlpm.x=0,"",_xlpm.x)))</f>
        <v/>
      </c>
      <c r="AA2129" t="str">
        <f>IF(W2129="","",_xlfn.LET(_xlpm.x,VLOOKUP(W2129,'Drop-down_menus'!$F$2:$G$16,2,FALSE),IF(_xlpm.x=0,"",_xlpm.x)))</f>
        <v/>
      </c>
      <c r="AB2129" t="s">
        <v>866</v>
      </c>
      <c r="AE2129" t="s">
        <v>867</v>
      </c>
    </row>
    <row r="2130" spans="1:31" ht="15" x14ac:dyDescent="0.2">
      <c r="A2130" s="2" t="s">
        <v>117</v>
      </c>
      <c r="B2130">
        <v>694</v>
      </c>
      <c r="C2130">
        <v>1718</v>
      </c>
      <c r="D2130" s="69" t="s">
        <v>700</v>
      </c>
      <c r="F2130" s="70" t="s">
        <v>763</v>
      </c>
      <c r="G2130" s="69">
        <v>1</v>
      </c>
      <c r="H2130" s="70" t="s">
        <v>763</v>
      </c>
      <c r="I2130" t="s">
        <v>763</v>
      </c>
      <c r="J2130" t="str">
        <f>IF($I2130="","",_xlfn.LET(_xlpm.x,VLOOKUP($I2130,'taxon-match_2026-08-31'!$A$2:$N$122,6,FALSE),IF(_xlpm.x=0,"",_xlpm.x)))</f>
        <v>(Strebel, 1908)</v>
      </c>
      <c r="K2130" t="str">
        <f>IF($I2130="","",_xlfn.LET(_xlpm.x,VLOOKUP($I2130,'taxon-match_2026-08-31'!$A$2:$N$122,4,FALSE),IF(_xlpm.x=0,"",_xlpm.x)))</f>
        <v>urn:lsid:marinespecies.org:taxname:197296</v>
      </c>
      <c r="L2130" t="str">
        <f>IF($I2130="","",_xlfn.LET(_xlpm.x,VLOOKUP($I2130,'taxon-match_2026-08-31'!$A$2:$N$122,7,FALSE),IF(_xlpm.x=0,"",_xlpm.x)))</f>
        <v>Animalia</v>
      </c>
      <c r="M2130" t="str">
        <f>IF($I2130="","",_xlfn.LET(_xlpm.x,VLOOKUP($I2130,'taxon-match_2026-08-31'!$A$2:$N$122,8,FALSE),IF(_xlpm.x=0,"",_xlpm.x)))</f>
        <v>Mollusca</v>
      </c>
      <c r="N2130" t="str">
        <f>IF($I2130="","",_xlfn.LET(_xlpm.x,VLOOKUP($I2130,'taxon-match_2026-08-31'!$A$2:$N$122,9,FALSE),IF(_xlpm.x=0,"",_xlpm.x)))</f>
        <v>Gastropoda</v>
      </c>
      <c r="O2130" t="str">
        <f>IF($I2130="","",_xlfn.LET(_xlpm.x,VLOOKUP($I2130,'taxon-match_2026-08-31'!$A$2:$N$122,10,FALSE),IF(_xlpm.x=0,"",_xlpm.x)))</f>
        <v>Nacellida</v>
      </c>
      <c r="P2130" t="str">
        <f>IF($I2130="","",_xlfn.LET(_xlpm.x,VLOOKUP($I2130,'taxon-match_2026-08-31'!$A$2:$N$122,11,FALSE),IF(_xlpm.x=0,"",_xlpm.x)))</f>
        <v>Nacellidae</v>
      </c>
      <c r="Q2130" t="str">
        <f>IF($I2130="","",_xlfn.LET(_xlpm.x,VLOOKUP($I2130,'taxon-match_2026-08-31'!$A$2:$N$122,12,FALSE),IF(_xlpm.x=0,"",_xlpm.x)))</f>
        <v>Nacella</v>
      </c>
      <c r="R2130" t="str">
        <f>IF($I2130="","",_xlfn.LET(_xlpm.x,VLOOKUP($I2130,'taxon-match_2026-08-31'!$A$2:$N$122,14,FALSE),IF(_xlpm.x=0,"",_xlpm.x)))</f>
        <v>concinna</v>
      </c>
      <c r="S2130" s="2" t="s">
        <v>2609</v>
      </c>
      <c r="T2130" s="69" t="s">
        <v>62</v>
      </c>
      <c r="U2130" s="69" t="s">
        <v>60</v>
      </c>
      <c r="X2130" t="str">
        <f>IF(T2130="","",_xlfn.LET(_xlpm.x,VLOOKUP(T2130,'Drop-down_menus'!$F$2:$G$16,2,FALSE),IF(_xlpm.x=0,"",_xlpm.x)))</f>
        <v>https://orcid.org/0000-0003-3696-4445</v>
      </c>
      <c r="Y2130" t="str">
        <f>IF(U2130="","",_xlfn.LET(_xlpm.x,VLOOKUP(U2130,'Drop-down_menus'!$F$2:$G$16,2,FALSE),IF(_xlpm.x=0,"",_xlpm.x)))</f>
        <v>https://orcid.org/0000-0002-9708-1761</v>
      </c>
      <c r="Z2130" t="str">
        <f>IF(V2130="","",_xlfn.LET(_xlpm.x,VLOOKUP(V2130,'Drop-down_menus'!$F$2:$G$16,2,FALSE),IF(_xlpm.x=0,"",_xlpm.x)))</f>
        <v/>
      </c>
      <c r="AA2130" t="str">
        <f>IF(W2130="","",_xlfn.LET(_xlpm.x,VLOOKUP(W2130,'Drop-down_menus'!$F$2:$G$16,2,FALSE),IF(_xlpm.x=0,"",_xlpm.x)))</f>
        <v/>
      </c>
      <c r="AB2130" t="s">
        <v>866</v>
      </c>
      <c r="AE2130" t="s">
        <v>867</v>
      </c>
    </row>
    <row r="2131" spans="1:31" ht="15" x14ac:dyDescent="0.2">
      <c r="A2131" s="2" t="s">
        <v>117</v>
      </c>
      <c r="B2131">
        <v>695</v>
      </c>
      <c r="C2131">
        <v>1725</v>
      </c>
      <c r="D2131" s="69" t="s">
        <v>700</v>
      </c>
      <c r="F2131" s="70" t="s">
        <v>763</v>
      </c>
      <c r="G2131" s="69">
        <v>1</v>
      </c>
      <c r="H2131" s="70" t="s">
        <v>763</v>
      </c>
      <c r="I2131" t="s">
        <v>763</v>
      </c>
      <c r="J2131" t="str">
        <f>IF($I2131="","",_xlfn.LET(_xlpm.x,VLOOKUP($I2131,'taxon-match_2026-08-31'!$A$2:$N$122,6,FALSE),IF(_xlpm.x=0,"",_xlpm.x)))</f>
        <v>(Strebel, 1908)</v>
      </c>
      <c r="K2131" t="str">
        <f>IF($I2131="","",_xlfn.LET(_xlpm.x,VLOOKUP($I2131,'taxon-match_2026-08-31'!$A$2:$N$122,4,FALSE),IF(_xlpm.x=0,"",_xlpm.x)))</f>
        <v>urn:lsid:marinespecies.org:taxname:197296</v>
      </c>
      <c r="L2131" t="str">
        <f>IF($I2131="","",_xlfn.LET(_xlpm.x,VLOOKUP($I2131,'taxon-match_2026-08-31'!$A$2:$N$122,7,FALSE),IF(_xlpm.x=0,"",_xlpm.x)))</f>
        <v>Animalia</v>
      </c>
      <c r="M2131" t="str">
        <f>IF($I2131="","",_xlfn.LET(_xlpm.x,VLOOKUP($I2131,'taxon-match_2026-08-31'!$A$2:$N$122,8,FALSE),IF(_xlpm.x=0,"",_xlpm.x)))</f>
        <v>Mollusca</v>
      </c>
      <c r="N2131" t="str">
        <f>IF($I2131="","",_xlfn.LET(_xlpm.x,VLOOKUP($I2131,'taxon-match_2026-08-31'!$A$2:$N$122,9,FALSE),IF(_xlpm.x=0,"",_xlpm.x)))</f>
        <v>Gastropoda</v>
      </c>
      <c r="O2131" t="str">
        <f>IF($I2131="","",_xlfn.LET(_xlpm.x,VLOOKUP($I2131,'taxon-match_2026-08-31'!$A$2:$N$122,10,FALSE),IF(_xlpm.x=0,"",_xlpm.x)))</f>
        <v>Nacellida</v>
      </c>
      <c r="P2131" t="str">
        <f>IF($I2131="","",_xlfn.LET(_xlpm.x,VLOOKUP($I2131,'taxon-match_2026-08-31'!$A$2:$N$122,11,FALSE),IF(_xlpm.x=0,"",_xlpm.x)))</f>
        <v>Nacellidae</v>
      </c>
      <c r="Q2131" t="str">
        <f>IF($I2131="","",_xlfn.LET(_xlpm.x,VLOOKUP($I2131,'taxon-match_2026-08-31'!$A$2:$N$122,12,FALSE),IF(_xlpm.x=0,"",_xlpm.x)))</f>
        <v>Nacella</v>
      </c>
      <c r="R2131" t="str">
        <f>IF($I2131="","",_xlfn.LET(_xlpm.x,VLOOKUP($I2131,'taxon-match_2026-08-31'!$A$2:$N$122,14,FALSE),IF(_xlpm.x=0,"",_xlpm.x)))</f>
        <v>concinna</v>
      </c>
      <c r="S2131" s="2" t="s">
        <v>2609</v>
      </c>
      <c r="T2131" s="69" t="s">
        <v>62</v>
      </c>
      <c r="U2131" s="69" t="s">
        <v>60</v>
      </c>
      <c r="X2131" t="str">
        <f>IF(T2131="","",_xlfn.LET(_xlpm.x,VLOOKUP(T2131,'Drop-down_menus'!$F$2:$G$16,2,FALSE),IF(_xlpm.x=0,"",_xlpm.x)))</f>
        <v>https://orcid.org/0000-0003-3696-4445</v>
      </c>
      <c r="Y2131" t="str">
        <f>IF(U2131="","",_xlfn.LET(_xlpm.x,VLOOKUP(U2131,'Drop-down_menus'!$F$2:$G$16,2,FALSE),IF(_xlpm.x=0,"",_xlpm.x)))</f>
        <v>https://orcid.org/0000-0002-9708-1761</v>
      </c>
      <c r="Z2131" t="str">
        <f>IF(V2131="","",_xlfn.LET(_xlpm.x,VLOOKUP(V2131,'Drop-down_menus'!$F$2:$G$16,2,FALSE),IF(_xlpm.x=0,"",_xlpm.x)))</f>
        <v/>
      </c>
      <c r="AA2131" t="str">
        <f>IF(W2131="","",_xlfn.LET(_xlpm.x,VLOOKUP(W2131,'Drop-down_menus'!$F$2:$G$16,2,FALSE),IF(_xlpm.x=0,"",_xlpm.x)))</f>
        <v/>
      </c>
      <c r="AB2131" t="s">
        <v>866</v>
      </c>
      <c r="AE2131" t="s">
        <v>867</v>
      </c>
    </row>
    <row r="2132" spans="1:31" ht="15" x14ac:dyDescent="0.2">
      <c r="A2132" s="2" t="s">
        <v>117</v>
      </c>
      <c r="B2132">
        <v>705</v>
      </c>
      <c r="C2132">
        <v>1796</v>
      </c>
      <c r="D2132" s="69" t="s">
        <v>700</v>
      </c>
      <c r="F2132" s="70" t="s">
        <v>763</v>
      </c>
      <c r="G2132" s="69">
        <v>1</v>
      </c>
      <c r="H2132" s="70" t="s">
        <v>763</v>
      </c>
      <c r="I2132" t="s">
        <v>763</v>
      </c>
      <c r="J2132" t="str">
        <f>IF($I2132="","",_xlfn.LET(_xlpm.x,VLOOKUP($I2132,'taxon-match_2026-08-31'!$A$2:$N$122,6,FALSE),IF(_xlpm.x=0,"",_xlpm.x)))</f>
        <v>(Strebel, 1908)</v>
      </c>
      <c r="K2132" t="str">
        <f>IF($I2132="","",_xlfn.LET(_xlpm.x,VLOOKUP($I2132,'taxon-match_2026-08-31'!$A$2:$N$122,4,FALSE),IF(_xlpm.x=0,"",_xlpm.x)))</f>
        <v>urn:lsid:marinespecies.org:taxname:197296</v>
      </c>
      <c r="L2132" t="str">
        <f>IF($I2132="","",_xlfn.LET(_xlpm.x,VLOOKUP($I2132,'taxon-match_2026-08-31'!$A$2:$N$122,7,FALSE),IF(_xlpm.x=0,"",_xlpm.x)))</f>
        <v>Animalia</v>
      </c>
      <c r="M2132" t="str">
        <f>IF($I2132="","",_xlfn.LET(_xlpm.x,VLOOKUP($I2132,'taxon-match_2026-08-31'!$A$2:$N$122,8,FALSE),IF(_xlpm.x=0,"",_xlpm.x)))</f>
        <v>Mollusca</v>
      </c>
      <c r="N2132" t="str">
        <f>IF($I2132="","",_xlfn.LET(_xlpm.x,VLOOKUP($I2132,'taxon-match_2026-08-31'!$A$2:$N$122,9,FALSE),IF(_xlpm.x=0,"",_xlpm.x)))</f>
        <v>Gastropoda</v>
      </c>
      <c r="O2132" t="str">
        <f>IF($I2132="","",_xlfn.LET(_xlpm.x,VLOOKUP($I2132,'taxon-match_2026-08-31'!$A$2:$N$122,10,FALSE),IF(_xlpm.x=0,"",_xlpm.x)))</f>
        <v>Nacellida</v>
      </c>
      <c r="P2132" t="str">
        <f>IF($I2132="","",_xlfn.LET(_xlpm.x,VLOOKUP($I2132,'taxon-match_2026-08-31'!$A$2:$N$122,11,FALSE),IF(_xlpm.x=0,"",_xlpm.x)))</f>
        <v>Nacellidae</v>
      </c>
      <c r="Q2132" t="str">
        <f>IF($I2132="","",_xlfn.LET(_xlpm.x,VLOOKUP($I2132,'taxon-match_2026-08-31'!$A$2:$N$122,12,FALSE),IF(_xlpm.x=0,"",_xlpm.x)))</f>
        <v>Nacella</v>
      </c>
      <c r="R2132" t="str">
        <f>IF($I2132="","",_xlfn.LET(_xlpm.x,VLOOKUP($I2132,'taxon-match_2026-08-31'!$A$2:$N$122,14,FALSE),IF(_xlpm.x=0,"",_xlpm.x)))</f>
        <v>concinna</v>
      </c>
      <c r="S2132" s="2" t="s">
        <v>2609</v>
      </c>
      <c r="T2132" s="69" t="s">
        <v>62</v>
      </c>
      <c r="U2132" s="69" t="s">
        <v>60</v>
      </c>
      <c r="X2132" t="str">
        <f>IF(T2132="","",_xlfn.LET(_xlpm.x,VLOOKUP(T2132,'Drop-down_menus'!$F$2:$G$16,2,FALSE),IF(_xlpm.x=0,"",_xlpm.x)))</f>
        <v>https://orcid.org/0000-0003-3696-4445</v>
      </c>
      <c r="Y2132" t="str">
        <f>IF(U2132="","",_xlfn.LET(_xlpm.x,VLOOKUP(U2132,'Drop-down_menus'!$F$2:$G$16,2,FALSE),IF(_xlpm.x=0,"",_xlpm.x)))</f>
        <v>https://orcid.org/0000-0002-9708-1761</v>
      </c>
      <c r="Z2132" t="str">
        <f>IF(V2132="","",_xlfn.LET(_xlpm.x,VLOOKUP(V2132,'Drop-down_menus'!$F$2:$G$16,2,FALSE),IF(_xlpm.x=0,"",_xlpm.x)))</f>
        <v/>
      </c>
      <c r="AA2132" t="str">
        <f>IF(W2132="","",_xlfn.LET(_xlpm.x,VLOOKUP(W2132,'Drop-down_menus'!$F$2:$G$16,2,FALSE),IF(_xlpm.x=0,"",_xlpm.x)))</f>
        <v/>
      </c>
      <c r="AB2132" t="s">
        <v>866</v>
      </c>
      <c r="AE2132" t="s">
        <v>867</v>
      </c>
    </row>
    <row r="2133" spans="1:31" ht="15" x14ac:dyDescent="0.2">
      <c r="A2133" s="2" t="s">
        <v>117</v>
      </c>
      <c r="B2133">
        <v>717</v>
      </c>
      <c r="C2133">
        <v>1797</v>
      </c>
      <c r="D2133" s="69" t="s">
        <v>700</v>
      </c>
      <c r="F2133" s="70" t="s">
        <v>763</v>
      </c>
      <c r="G2133" s="69">
        <v>1</v>
      </c>
      <c r="H2133" s="70" t="s">
        <v>763</v>
      </c>
      <c r="I2133" t="s">
        <v>763</v>
      </c>
      <c r="J2133" t="str">
        <f>IF($I2133="","",_xlfn.LET(_xlpm.x,VLOOKUP($I2133,'taxon-match_2026-08-31'!$A$2:$N$122,6,FALSE),IF(_xlpm.x=0,"",_xlpm.x)))</f>
        <v>(Strebel, 1908)</v>
      </c>
      <c r="K2133" t="str">
        <f>IF($I2133="","",_xlfn.LET(_xlpm.x,VLOOKUP($I2133,'taxon-match_2026-08-31'!$A$2:$N$122,4,FALSE),IF(_xlpm.x=0,"",_xlpm.x)))</f>
        <v>urn:lsid:marinespecies.org:taxname:197296</v>
      </c>
      <c r="L2133" t="str">
        <f>IF($I2133="","",_xlfn.LET(_xlpm.x,VLOOKUP($I2133,'taxon-match_2026-08-31'!$A$2:$N$122,7,FALSE),IF(_xlpm.x=0,"",_xlpm.x)))</f>
        <v>Animalia</v>
      </c>
      <c r="M2133" t="str">
        <f>IF($I2133="","",_xlfn.LET(_xlpm.x,VLOOKUP($I2133,'taxon-match_2026-08-31'!$A$2:$N$122,8,FALSE),IF(_xlpm.x=0,"",_xlpm.x)))</f>
        <v>Mollusca</v>
      </c>
      <c r="N2133" t="str">
        <f>IF($I2133="","",_xlfn.LET(_xlpm.x,VLOOKUP($I2133,'taxon-match_2026-08-31'!$A$2:$N$122,9,FALSE),IF(_xlpm.x=0,"",_xlpm.x)))</f>
        <v>Gastropoda</v>
      </c>
      <c r="O2133" t="str">
        <f>IF($I2133="","",_xlfn.LET(_xlpm.x,VLOOKUP($I2133,'taxon-match_2026-08-31'!$A$2:$N$122,10,FALSE),IF(_xlpm.x=0,"",_xlpm.x)))</f>
        <v>Nacellida</v>
      </c>
      <c r="P2133" t="str">
        <f>IF($I2133="","",_xlfn.LET(_xlpm.x,VLOOKUP($I2133,'taxon-match_2026-08-31'!$A$2:$N$122,11,FALSE),IF(_xlpm.x=0,"",_xlpm.x)))</f>
        <v>Nacellidae</v>
      </c>
      <c r="Q2133" t="str">
        <f>IF($I2133="","",_xlfn.LET(_xlpm.x,VLOOKUP($I2133,'taxon-match_2026-08-31'!$A$2:$N$122,12,FALSE),IF(_xlpm.x=0,"",_xlpm.x)))</f>
        <v>Nacella</v>
      </c>
      <c r="R2133" t="str">
        <f>IF($I2133="","",_xlfn.LET(_xlpm.x,VLOOKUP($I2133,'taxon-match_2026-08-31'!$A$2:$N$122,14,FALSE),IF(_xlpm.x=0,"",_xlpm.x)))</f>
        <v>concinna</v>
      </c>
      <c r="S2133" s="2" t="s">
        <v>2609</v>
      </c>
      <c r="T2133" s="69" t="s">
        <v>62</v>
      </c>
      <c r="U2133" s="69" t="s">
        <v>60</v>
      </c>
      <c r="X2133" t="str">
        <f>IF(T2133="","",_xlfn.LET(_xlpm.x,VLOOKUP(T2133,'Drop-down_menus'!$F$2:$G$16,2,FALSE),IF(_xlpm.x=0,"",_xlpm.x)))</f>
        <v>https://orcid.org/0000-0003-3696-4445</v>
      </c>
      <c r="Y2133" t="str">
        <f>IF(U2133="","",_xlfn.LET(_xlpm.x,VLOOKUP(U2133,'Drop-down_menus'!$F$2:$G$16,2,FALSE),IF(_xlpm.x=0,"",_xlpm.x)))</f>
        <v>https://orcid.org/0000-0002-9708-1761</v>
      </c>
      <c r="Z2133" t="str">
        <f>IF(V2133="","",_xlfn.LET(_xlpm.x,VLOOKUP(V2133,'Drop-down_menus'!$F$2:$G$16,2,FALSE),IF(_xlpm.x=0,"",_xlpm.x)))</f>
        <v/>
      </c>
      <c r="AA2133" t="str">
        <f>IF(W2133="","",_xlfn.LET(_xlpm.x,VLOOKUP(W2133,'Drop-down_menus'!$F$2:$G$16,2,FALSE),IF(_xlpm.x=0,"",_xlpm.x)))</f>
        <v/>
      </c>
      <c r="AB2133" t="s">
        <v>866</v>
      </c>
      <c r="AE2133" t="s">
        <v>867</v>
      </c>
    </row>
    <row r="2134" spans="1:31" ht="15" x14ac:dyDescent="0.2">
      <c r="A2134" s="2" t="s">
        <v>117</v>
      </c>
      <c r="B2134">
        <v>718</v>
      </c>
      <c r="C2134">
        <v>1798</v>
      </c>
      <c r="D2134" s="69" t="s">
        <v>700</v>
      </c>
      <c r="F2134" s="70" t="s">
        <v>763</v>
      </c>
      <c r="G2134" s="69">
        <v>1</v>
      </c>
      <c r="H2134" s="70" t="s">
        <v>763</v>
      </c>
      <c r="I2134" t="s">
        <v>763</v>
      </c>
      <c r="J2134" t="str">
        <f>IF($I2134="","",_xlfn.LET(_xlpm.x,VLOOKUP($I2134,'taxon-match_2026-08-31'!$A$2:$N$122,6,FALSE),IF(_xlpm.x=0,"",_xlpm.x)))</f>
        <v>(Strebel, 1908)</v>
      </c>
      <c r="K2134" t="str">
        <f>IF($I2134="","",_xlfn.LET(_xlpm.x,VLOOKUP($I2134,'taxon-match_2026-08-31'!$A$2:$N$122,4,FALSE),IF(_xlpm.x=0,"",_xlpm.x)))</f>
        <v>urn:lsid:marinespecies.org:taxname:197296</v>
      </c>
      <c r="L2134" t="str">
        <f>IF($I2134="","",_xlfn.LET(_xlpm.x,VLOOKUP($I2134,'taxon-match_2026-08-31'!$A$2:$N$122,7,FALSE),IF(_xlpm.x=0,"",_xlpm.x)))</f>
        <v>Animalia</v>
      </c>
      <c r="M2134" t="str">
        <f>IF($I2134="","",_xlfn.LET(_xlpm.x,VLOOKUP($I2134,'taxon-match_2026-08-31'!$A$2:$N$122,8,FALSE),IF(_xlpm.x=0,"",_xlpm.x)))</f>
        <v>Mollusca</v>
      </c>
      <c r="N2134" t="str">
        <f>IF($I2134="","",_xlfn.LET(_xlpm.x,VLOOKUP($I2134,'taxon-match_2026-08-31'!$A$2:$N$122,9,FALSE),IF(_xlpm.x=0,"",_xlpm.x)))</f>
        <v>Gastropoda</v>
      </c>
      <c r="O2134" t="str">
        <f>IF($I2134="","",_xlfn.LET(_xlpm.x,VLOOKUP($I2134,'taxon-match_2026-08-31'!$A$2:$N$122,10,FALSE),IF(_xlpm.x=0,"",_xlpm.x)))</f>
        <v>Nacellida</v>
      </c>
      <c r="P2134" t="str">
        <f>IF($I2134="","",_xlfn.LET(_xlpm.x,VLOOKUP($I2134,'taxon-match_2026-08-31'!$A$2:$N$122,11,FALSE),IF(_xlpm.x=0,"",_xlpm.x)))</f>
        <v>Nacellidae</v>
      </c>
      <c r="Q2134" t="str">
        <f>IF($I2134="","",_xlfn.LET(_xlpm.x,VLOOKUP($I2134,'taxon-match_2026-08-31'!$A$2:$N$122,12,FALSE),IF(_xlpm.x=0,"",_xlpm.x)))</f>
        <v>Nacella</v>
      </c>
      <c r="R2134" t="str">
        <f>IF($I2134="","",_xlfn.LET(_xlpm.x,VLOOKUP($I2134,'taxon-match_2026-08-31'!$A$2:$N$122,14,FALSE),IF(_xlpm.x=0,"",_xlpm.x)))</f>
        <v>concinna</v>
      </c>
      <c r="S2134" s="2" t="s">
        <v>2609</v>
      </c>
      <c r="T2134" s="69" t="s">
        <v>62</v>
      </c>
      <c r="U2134" s="69" t="s">
        <v>60</v>
      </c>
      <c r="X2134" t="str">
        <f>IF(T2134="","",_xlfn.LET(_xlpm.x,VLOOKUP(T2134,'Drop-down_menus'!$F$2:$G$16,2,FALSE),IF(_xlpm.x=0,"",_xlpm.x)))</f>
        <v>https://orcid.org/0000-0003-3696-4445</v>
      </c>
      <c r="Y2134" t="str">
        <f>IF(U2134="","",_xlfn.LET(_xlpm.x,VLOOKUP(U2134,'Drop-down_menus'!$F$2:$G$16,2,FALSE),IF(_xlpm.x=0,"",_xlpm.x)))</f>
        <v>https://orcid.org/0000-0002-9708-1761</v>
      </c>
      <c r="Z2134" t="str">
        <f>IF(V2134="","",_xlfn.LET(_xlpm.x,VLOOKUP(V2134,'Drop-down_menus'!$F$2:$G$16,2,FALSE),IF(_xlpm.x=0,"",_xlpm.x)))</f>
        <v/>
      </c>
      <c r="AA2134" t="str">
        <f>IF(W2134="","",_xlfn.LET(_xlpm.x,VLOOKUP(W2134,'Drop-down_menus'!$F$2:$G$16,2,FALSE),IF(_xlpm.x=0,"",_xlpm.x)))</f>
        <v/>
      </c>
      <c r="AB2134" t="s">
        <v>866</v>
      </c>
      <c r="AE2134" t="s">
        <v>867</v>
      </c>
    </row>
    <row r="2135" spans="1:31" ht="15" x14ac:dyDescent="0.2">
      <c r="A2135" s="2" t="s">
        <v>181</v>
      </c>
      <c r="B2135">
        <v>1105</v>
      </c>
      <c r="C2135">
        <v>1852</v>
      </c>
      <c r="D2135" s="69" t="s">
        <v>700</v>
      </c>
      <c r="F2135" s="70" t="s">
        <v>767</v>
      </c>
      <c r="G2135" s="69">
        <v>1</v>
      </c>
      <c r="H2135" s="70" t="s">
        <v>767</v>
      </c>
      <c r="I2135" t="s">
        <v>767</v>
      </c>
      <c r="J2135" t="str">
        <f>IF($I2135="","",_xlfn.LET(_xlpm.x,VLOOKUP($I2135,'taxon-match_2026-08-31'!$A$2:$N$122,6,FALSE),IF(_xlpm.x=0,"",_xlpm.x)))</f>
        <v>Koehler, 1906</v>
      </c>
      <c r="K2135" t="str">
        <f>IF($I2135="","",_xlfn.LET(_xlpm.x,VLOOKUP($I2135,'taxon-match_2026-08-31'!$A$2:$N$122,4,FALSE),IF(_xlpm.x=0,"",_xlpm.x)))</f>
        <v>urn:lsid:marinespecies.org:taxname:172775</v>
      </c>
      <c r="L2135" t="str">
        <f>IF($I2135="","",_xlfn.LET(_xlpm.x,VLOOKUP($I2135,'taxon-match_2026-08-31'!$A$2:$N$122,7,FALSE),IF(_xlpm.x=0,"",_xlpm.x)))</f>
        <v>Animalia</v>
      </c>
      <c r="M2135" t="str">
        <f>IF($I2135="","",_xlfn.LET(_xlpm.x,VLOOKUP($I2135,'taxon-match_2026-08-31'!$A$2:$N$122,8,FALSE),IF(_xlpm.x=0,"",_xlpm.x)))</f>
        <v>Echinodermata</v>
      </c>
      <c r="N2135" t="str">
        <f>IF($I2135="","",_xlfn.LET(_xlpm.x,VLOOKUP($I2135,'taxon-match_2026-08-31'!$A$2:$N$122,9,FALSE),IF(_xlpm.x=0,"",_xlpm.x)))</f>
        <v>Asteroidea</v>
      </c>
      <c r="O2135" t="str">
        <f>IF($I2135="","",_xlfn.LET(_xlpm.x,VLOOKUP($I2135,'taxon-match_2026-08-31'!$A$2:$N$122,10,FALSE),IF(_xlpm.x=0,"",_xlpm.x)))</f>
        <v>Valvatida</v>
      </c>
      <c r="P2135" t="str">
        <f>IF($I2135="","",_xlfn.LET(_xlpm.x,VLOOKUP($I2135,'taxon-match_2026-08-31'!$A$2:$N$122,11,FALSE),IF(_xlpm.x=0,"",_xlpm.x)))</f>
        <v>Odontasteridae</v>
      </c>
      <c r="Q2135" t="str">
        <f>IF($I2135="","",_xlfn.LET(_xlpm.x,VLOOKUP($I2135,'taxon-match_2026-08-31'!$A$2:$N$122,12,FALSE),IF(_xlpm.x=0,"",_xlpm.x)))</f>
        <v>Odontaster</v>
      </c>
      <c r="R2135" t="str">
        <f>IF($I2135="","",_xlfn.LET(_xlpm.x,VLOOKUP($I2135,'taxon-match_2026-08-31'!$A$2:$N$122,14,FALSE),IF(_xlpm.x=0,"",_xlpm.x)))</f>
        <v>validus</v>
      </c>
      <c r="S2135" s="2" t="s">
        <v>2609</v>
      </c>
      <c r="T2135" s="69" t="s">
        <v>62</v>
      </c>
      <c r="U2135" s="69" t="s">
        <v>60</v>
      </c>
      <c r="X2135" t="str">
        <f>IF(T2135="","",_xlfn.LET(_xlpm.x,VLOOKUP(T2135,'Drop-down_menus'!$F$2:$G$16,2,FALSE),IF(_xlpm.x=0,"",_xlpm.x)))</f>
        <v>https://orcid.org/0000-0003-3696-4445</v>
      </c>
      <c r="Y2135" t="str">
        <f>IF(U2135="","",_xlfn.LET(_xlpm.x,VLOOKUP(U2135,'Drop-down_menus'!$F$2:$G$16,2,FALSE),IF(_xlpm.x=0,"",_xlpm.x)))</f>
        <v>https://orcid.org/0000-0002-9708-1761</v>
      </c>
      <c r="Z2135" t="str">
        <f>IF(V2135="","",_xlfn.LET(_xlpm.x,VLOOKUP(V2135,'Drop-down_menus'!$F$2:$G$16,2,FALSE),IF(_xlpm.x=0,"",_xlpm.x)))</f>
        <v/>
      </c>
      <c r="AA2135" t="str">
        <f>IF(W2135="","",_xlfn.LET(_xlpm.x,VLOOKUP(W2135,'Drop-down_menus'!$F$2:$G$16,2,FALSE),IF(_xlpm.x=0,"",_xlpm.x)))</f>
        <v/>
      </c>
      <c r="AB2135" t="s">
        <v>866</v>
      </c>
      <c r="AE2135" t="s">
        <v>867</v>
      </c>
    </row>
    <row r="2136" spans="1:31" ht="15" x14ac:dyDescent="0.2">
      <c r="A2136" s="2" t="s">
        <v>181</v>
      </c>
      <c r="B2136">
        <v>1170</v>
      </c>
      <c r="C2136">
        <v>1824</v>
      </c>
      <c r="D2136" s="69" t="s">
        <v>700</v>
      </c>
      <c r="F2136" s="70" t="s">
        <v>767</v>
      </c>
      <c r="G2136" s="69">
        <v>1</v>
      </c>
      <c r="H2136" s="70" t="s">
        <v>767</v>
      </c>
      <c r="I2136" t="s">
        <v>767</v>
      </c>
      <c r="J2136" t="str">
        <f>IF($I2136="","",_xlfn.LET(_xlpm.x,VLOOKUP($I2136,'taxon-match_2026-08-31'!$A$2:$N$122,6,FALSE),IF(_xlpm.x=0,"",_xlpm.x)))</f>
        <v>Koehler, 1906</v>
      </c>
      <c r="K2136" t="str">
        <f>IF($I2136="","",_xlfn.LET(_xlpm.x,VLOOKUP($I2136,'taxon-match_2026-08-31'!$A$2:$N$122,4,FALSE),IF(_xlpm.x=0,"",_xlpm.x)))</f>
        <v>urn:lsid:marinespecies.org:taxname:172775</v>
      </c>
      <c r="L2136" t="str">
        <f>IF($I2136="","",_xlfn.LET(_xlpm.x,VLOOKUP($I2136,'taxon-match_2026-08-31'!$A$2:$N$122,7,FALSE),IF(_xlpm.x=0,"",_xlpm.x)))</f>
        <v>Animalia</v>
      </c>
      <c r="M2136" t="str">
        <f>IF($I2136="","",_xlfn.LET(_xlpm.x,VLOOKUP($I2136,'taxon-match_2026-08-31'!$A$2:$N$122,8,FALSE),IF(_xlpm.x=0,"",_xlpm.x)))</f>
        <v>Echinodermata</v>
      </c>
      <c r="N2136" t="str">
        <f>IF($I2136="","",_xlfn.LET(_xlpm.x,VLOOKUP($I2136,'taxon-match_2026-08-31'!$A$2:$N$122,9,FALSE),IF(_xlpm.x=0,"",_xlpm.x)))</f>
        <v>Asteroidea</v>
      </c>
      <c r="O2136" t="str">
        <f>IF($I2136="","",_xlfn.LET(_xlpm.x,VLOOKUP($I2136,'taxon-match_2026-08-31'!$A$2:$N$122,10,FALSE),IF(_xlpm.x=0,"",_xlpm.x)))</f>
        <v>Valvatida</v>
      </c>
      <c r="P2136" t="str">
        <f>IF($I2136="","",_xlfn.LET(_xlpm.x,VLOOKUP($I2136,'taxon-match_2026-08-31'!$A$2:$N$122,11,FALSE),IF(_xlpm.x=0,"",_xlpm.x)))</f>
        <v>Odontasteridae</v>
      </c>
      <c r="Q2136" t="str">
        <f>IF($I2136="","",_xlfn.LET(_xlpm.x,VLOOKUP($I2136,'taxon-match_2026-08-31'!$A$2:$N$122,12,FALSE),IF(_xlpm.x=0,"",_xlpm.x)))</f>
        <v>Odontaster</v>
      </c>
      <c r="R2136" t="str">
        <f>IF($I2136="","",_xlfn.LET(_xlpm.x,VLOOKUP($I2136,'taxon-match_2026-08-31'!$A$2:$N$122,14,FALSE),IF(_xlpm.x=0,"",_xlpm.x)))</f>
        <v>validus</v>
      </c>
      <c r="S2136" s="2" t="s">
        <v>2609</v>
      </c>
      <c r="T2136" s="69" t="s">
        <v>62</v>
      </c>
      <c r="U2136" s="69" t="s">
        <v>60</v>
      </c>
      <c r="X2136" t="str">
        <f>IF(T2136="","",_xlfn.LET(_xlpm.x,VLOOKUP(T2136,'Drop-down_menus'!$F$2:$G$16,2,FALSE),IF(_xlpm.x=0,"",_xlpm.x)))</f>
        <v>https://orcid.org/0000-0003-3696-4445</v>
      </c>
      <c r="Y2136" t="str">
        <f>IF(U2136="","",_xlfn.LET(_xlpm.x,VLOOKUP(U2136,'Drop-down_menus'!$F$2:$G$16,2,FALSE),IF(_xlpm.x=0,"",_xlpm.x)))</f>
        <v>https://orcid.org/0000-0002-9708-1761</v>
      </c>
      <c r="Z2136" t="str">
        <f>IF(V2136="","",_xlfn.LET(_xlpm.x,VLOOKUP(V2136,'Drop-down_menus'!$F$2:$G$16,2,FALSE),IF(_xlpm.x=0,"",_xlpm.x)))</f>
        <v/>
      </c>
      <c r="AA2136" t="str">
        <f>IF(W2136="","",_xlfn.LET(_xlpm.x,VLOOKUP(W2136,'Drop-down_menus'!$F$2:$G$16,2,FALSE),IF(_xlpm.x=0,"",_xlpm.x)))</f>
        <v/>
      </c>
      <c r="AB2136" t="s">
        <v>866</v>
      </c>
      <c r="AE2136" t="s">
        <v>867</v>
      </c>
    </row>
    <row r="2137" spans="1:31" ht="15" x14ac:dyDescent="0.2">
      <c r="A2137" s="2" t="s">
        <v>181</v>
      </c>
      <c r="B2137">
        <v>1171</v>
      </c>
      <c r="C2137">
        <v>1982</v>
      </c>
      <c r="D2137" s="69" t="s">
        <v>700</v>
      </c>
      <c r="F2137" s="70" t="s">
        <v>767</v>
      </c>
      <c r="G2137" s="69">
        <v>1</v>
      </c>
      <c r="H2137" s="70" t="s">
        <v>767</v>
      </c>
      <c r="I2137" t="s">
        <v>767</v>
      </c>
      <c r="J2137" t="str">
        <f>IF($I2137="","",_xlfn.LET(_xlpm.x,VLOOKUP($I2137,'taxon-match_2026-08-31'!$A$2:$N$122,6,FALSE),IF(_xlpm.x=0,"",_xlpm.x)))</f>
        <v>Koehler, 1906</v>
      </c>
      <c r="K2137" t="str">
        <f>IF($I2137="","",_xlfn.LET(_xlpm.x,VLOOKUP($I2137,'taxon-match_2026-08-31'!$A$2:$N$122,4,FALSE),IF(_xlpm.x=0,"",_xlpm.x)))</f>
        <v>urn:lsid:marinespecies.org:taxname:172775</v>
      </c>
      <c r="L2137" t="str">
        <f>IF($I2137="","",_xlfn.LET(_xlpm.x,VLOOKUP($I2137,'taxon-match_2026-08-31'!$A$2:$N$122,7,FALSE),IF(_xlpm.x=0,"",_xlpm.x)))</f>
        <v>Animalia</v>
      </c>
      <c r="M2137" t="str">
        <f>IF($I2137="","",_xlfn.LET(_xlpm.x,VLOOKUP($I2137,'taxon-match_2026-08-31'!$A$2:$N$122,8,FALSE),IF(_xlpm.x=0,"",_xlpm.x)))</f>
        <v>Echinodermata</v>
      </c>
      <c r="N2137" t="str">
        <f>IF($I2137="","",_xlfn.LET(_xlpm.x,VLOOKUP($I2137,'taxon-match_2026-08-31'!$A$2:$N$122,9,FALSE),IF(_xlpm.x=0,"",_xlpm.x)))</f>
        <v>Asteroidea</v>
      </c>
      <c r="O2137" t="str">
        <f>IF($I2137="","",_xlfn.LET(_xlpm.x,VLOOKUP($I2137,'taxon-match_2026-08-31'!$A$2:$N$122,10,FALSE),IF(_xlpm.x=0,"",_xlpm.x)))</f>
        <v>Valvatida</v>
      </c>
      <c r="P2137" t="str">
        <f>IF($I2137="","",_xlfn.LET(_xlpm.x,VLOOKUP($I2137,'taxon-match_2026-08-31'!$A$2:$N$122,11,FALSE),IF(_xlpm.x=0,"",_xlpm.x)))</f>
        <v>Odontasteridae</v>
      </c>
      <c r="Q2137" t="str">
        <f>IF($I2137="","",_xlfn.LET(_xlpm.x,VLOOKUP($I2137,'taxon-match_2026-08-31'!$A$2:$N$122,12,FALSE),IF(_xlpm.x=0,"",_xlpm.x)))</f>
        <v>Odontaster</v>
      </c>
      <c r="R2137" t="str">
        <f>IF($I2137="","",_xlfn.LET(_xlpm.x,VLOOKUP($I2137,'taxon-match_2026-08-31'!$A$2:$N$122,14,FALSE),IF(_xlpm.x=0,"",_xlpm.x)))</f>
        <v>validus</v>
      </c>
      <c r="S2137" s="2" t="s">
        <v>2609</v>
      </c>
      <c r="T2137" s="69" t="s">
        <v>62</v>
      </c>
      <c r="U2137" s="69" t="s">
        <v>60</v>
      </c>
      <c r="X2137" t="str">
        <f>IF(T2137="","",_xlfn.LET(_xlpm.x,VLOOKUP(T2137,'Drop-down_menus'!$F$2:$G$16,2,FALSE),IF(_xlpm.x=0,"",_xlpm.x)))</f>
        <v>https://orcid.org/0000-0003-3696-4445</v>
      </c>
      <c r="Y2137" t="str">
        <f>IF(U2137="","",_xlfn.LET(_xlpm.x,VLOOKUP(U2137,'Drop-down_menus'!$F$2:$G$16,2,FALSE),IF(_xlpm.x=0,"",_xlpm.x)))</f>
        <v>https://orcid.org/0000-0002-9708-1761</v>
      </c>
      <c r="Z2137" t="str">
        <f>IF(V2137="","",_xlfn.LET(_xlpm.x,VLOOKUP(V2137,'Drop-down_menus'!$F$2:$G$16,2,FALSE),IF(_xlpm.x=0,"",_xlpm.x)))</f>
        <v/>
      </c>
      <c r="AA2137" t="str">
        <f>IF(W2137="","",_xlfn.LET(_xlpm.x,VLOOKUP(W2137,'Drop-down_menus'!$F$2:$G$16,2,FALSE),IF(_xlpm.x=0,"",_xlpm.x)))</f>
        <v/>
      </c>
      <c r="AB2137" t="s">
        <v>866</v>
      </c>
      <c r="AE2137" t="s">
        <v>867</v>
      </c>
    </row>
    <row r="2138" spans="1:31" ht="15" x14ac:dyDescent="0.2">
      <c r="A2138" s="2" t="s">
        <v>207</v>
      </c>
      <c r="B2138">
        <v>1361</v>
      </c>
      <c r="C2138">
        <v>1984</v>
      </c>
      <c r="D2138" s="69" t="s">
        <v>700</v>
      </c>
      <c r="F2138" s="70" t="s">
        <v>767</v>
      </c>
      <c r="G2138" s="69">
        <v>1</v>
      </c>
      <c r="H2138" s="70" t="s">
        <v>767</v>
      </c>
      <c r="I2138" t="s">
        <v>767</v>
      </c>
      <c r="J2138" t="str">
        <f>IF($I2138="","",_xlfn.LET(_xlpm.x,VLOOKUP($I2138,'taxon-match_2026-08-31'!$A$2:$N$122,6,FALSE),IF(_xlpm.x=0,"",_xlpm.x)))</f>
        <v>Koehler, 1906</v>
      </c>
      <c r="K2138" t="str">
        <f>IF($I2138="","",_xlfn.LET(_xlpm.x,VLOOKUP($I2138,'taxon-match_2026-08-31'!$A$2:$N$122,4,FALSE),IF(_xlpm.x=0,"",_xlpm.x)))</f>
        <v>urn:lsid:marinespecies.org:taxname:172775</v>
      </c>
      <c r="L2138" t="str">
        <f>IF($I2138="","",_xlfn.LET(_xlpm.x,VLOOKUP($I2138,'taxon-match_2026-08-31'!$A$2:$N$122,7,FALSE),IF(_xlpm.x=0,"",_xlpm.x)))</f>
        <v>Animalia</v>
      </c>
      <c r="M2138" t="str">
        <f>IF($I2138="","",_xlfn.LET(_xlpm.x,VLOOKUP($I2138,'taxon-match_2026-08-31'!$A$2:$N$122,8,FALSE),IF(_xlpm.x=0,"",_xlpm.x)))</f>
        <v>Echinodermata</v>
      </c>
      <c r="N2138" t="str">
        <f>IF($I2138="","",_xlfn.LET(_xlpm.x,VLOOKUP($I2138,'taxon-match_2026-08-31'!$A$2:$N$122,9,FALSE),IF(_xlpm.x=0,"",_xlpm.x)))</f>
        <v>Asteroidea</v>
      </c>
      <c r="O2138" t="str">
        <f>IF($I2138="","",_xlfn.LET(_xlpm.x,VLOOKUP($I2138,'taxon-match_2026-08-31'!$A$2:$N$122,10,FALSE),IF(_xlpm.x=0,"",_xlpm.x)))</f>
        <v>Valvatida</v>
      </c>
      <c r="P2138" t="str">
        <f>IF($I2138="","",_xlfn.LET(_xlpm.x,VLOOKUP($I2138,'taxon-match_2026-08-31'!$A$2:$N$122,11,FALSE),IF(_xlpm.x=0,"",_xlpm.x)))</f>
        <v>Odontasteridae</v>
      </c>
      <c r="Q2138" t="str">
        <f>IF($I2138="","",_xlfn.LET(_xlpm.x,VLOOKUP($I2138,'taxon-match_2026-08-31'!$A$2:$N$122,12,FALSE),IF(_xlpm.x=0,"",_xlpm.x)))</f>
        <v>Odontaster</v>
      </c>
      <c r="R2138" t="str">
        <f>IF($I2138="","",_xlfn.LET(_xlpm.x,VLOOKUP($I2138,'taxon-match_2026-08-31'!$A$2:$N$122,14,FALSE),IF(_xlpm.x=0,"",_xlpm.x)))</f>
        <v>validus</v>
      </c>
      <c r="S2138" s="2" t="s">
        <v>2609</v>
      </c>
      <c r="T2138" s="69" t="s">
        <v>62</v>
      </c>
      <c r="U2138" s="69" t="s">
        <v>60</v>
      </c>
      <c r="X2138" t="str">
        <f>IF(T2138="","",_xlfn.LET(_xlpm.x,VLOOKUP(T2138,'Drop-down_menus'!$F$2:$G$16,2,FALSE),IF(_xlpm.x=0,"",_xlpm.x)))</f>
        <v>https://orcid.org/0000-0003-3696-4445</v>
      </c>
      <c r="Y2138" t="str">
        <f>IF(U2138="","",_xlfn.LET(_xlpm.x,VLOOKUP(U2138,'Drop-down_menus'!$F$2:$G$16,2,FALSE),IF(_xlpm.x=0,"",_xlpm.x)))</f>
        <v>https://orcid.org/0000-0002-9708-1761</v>
      </c>
      <c r="Z2138" t="str">
        <f>IF(V2138="","",_xlfn.LET(_xlpm.x,VLOOKUP(V2138,'Drop-down_menus'!$F$2:$G$16,2,FALSE),IF(_xlpm.x=0,"",_xlpm.x)))</f>
        <v/>
      </c>
      <c r="AA2138" t="str">
        <f>IF(W2138="","",_xlfn.LET(_xlpm.x,VLOOKUP(W2138,'Drop-down_menus'!$F$2:$G$16,2,FALSE),IF(_xlpm.x=0,"",_xlpm.x)))</f>
        <v/>
      </c>
      <c r="AB2138" t="s">
        <v>866</v>
      </c>
      <c r="AE2138" t="s">
        <v>867</v>
      </c>
    </row>
    <row r="2139" spans="1:31" ht="15" x14ac:dyDescent="0.2">
      <c r="A2139" s="2" t="s">
        <v>207</v>
      </c>
      <c r="B2139">
        <v>1362</v>
      </c>
      <c r="C2139">
        <v>1690</v>
      </c>
      <c r="D2139" s="69" t="s">
        <v>700</v>
      </c>
      <c r="F2139" s="70" t="s">
        <v>767</v>
      </c>
      <c r="G2139" s="69">
        <v>1</v>
      </c>
      <c r="H2139" s="70" t="s">
        <v>767</v>
      </c>
      <c r="I2139" t="s">
        <v>767</v>
      </c>
      <c r="J2139" t="str">
        <f>IF($I2139="","",_xlfn.LET(_xlpm.x,VLOOKUP($I2139,'taxon-match_2026-08-31'!$A$2:$N$122,6,FALSE),IF(_xlpm.x=0,"",_xlpm.x)))</f>
        <v>Koehler, 1906</v>
      </c>
      <c r="K2139" t="str">
        <f>IF($I2139="","",_xlfn.LET(_xlpm.x,VLOOKUP($I2139,'taxon-match_2026-08-31'!$A$2:$N$122,4,FALSE),IF(_xlpm.x=0,"",_xlpm.x)))</f>
        <v>urn:lsid:marinespecies.org:taxname:172775</v>
      </c>
      <c r="L2139" t="str">
        <f>IF($I2139="","",_xlfn.LET(_xlpm.x,VLOOKUP($I2139,'taxon-match_2026-08-31'!$A$2:$N$122,7,FALSE),IF(_xlpm.x=0,"",_xlpm.x)))</f>
        <v>Animalia</v>
      </c>
      <c r="M2139" t="str">
        <f>IF($I2139="","",_xlfn.LET(_xlpm.x,VLOOKUP($I2139,'taxon-match_2026-08-31'!$A$2:$N$122,8,FALSE),IF(_xlpm.x=0,"",_xlpm.x)))</f>
        <v>Echinodermata</v>
      </c>
      <c r="N2139" t="str">
        <f>IF($I2139="","",_xlfn.LET(_xlpm.x,VLOOKUP($I2139,'taxon-match_2026-08-31'!$A$2:$N$122,9,FALSE),IF(_xlpm.x=0,"",_xlpm.x)))</f>
        <v>Asteroidea</v>
      </c>
      <c r="O2139" t="str">
        <f>IF($I2139="","",_xlfn.LET(_xlpm.x,VLOOKUP($I2139,'taxon-match_2026-08-31'!$A$2:$N$122,10,FALSE),IF(_xlpm.x=0,"",_xlpm.x)))</f>
        <v>Valvatida</v>
      </c>
      <c r="P2139" t="str">
        <f>IF($I2139="","",_xlfn.LET(_xlpm.x,VLOOKUP($I2139,'taxon-match_2026-08-31'!$A$2:$N$122,11,FALSE),IF(_xlpm.x=0,"",_xlpm.x)))</f>
        <v>Odontasteridae</v>
      </c>
      <c r="Q2139" t="str">
        <f>IF($I2139="","",_xlfn.LET(_xlpm.x,VLOOKUP($I2139,'taxon-match_2026-08-31'!$A$2:$N$122,12,FALSE),IF(_xlpm.x=0,"",_xlpm.x)))</f>
        <v>Odontaster</v>
      </c>
      <c r="R2139" t="str">
        <f>IF($I2139="","",_xlfn.LET(_xlpm.x,VLOOKUP($I2139,'taxon-match_2026-08-31'!$A$2:$N$122,14,FALSE),IF(_xlpm.x=0,"",_xlpm.x)))</f>
        <v>validus</v>
      </c>
      <c r="S2139" s="2" t="s">
        <v>2609</v>
      </c>
      <c r="T2139" s="69" t="s">
        <v>62</v>
      </c>
      <c r="U2139" s="69" t="s">
        <v>60</v>
      </c>
      <c r="X2139" t="str">
        <f>IF(T2139="","",_xlfn.LET(_xlpm.x,VLOOKUP(T2139,'Drop-down_menus'!$F$2:$G$16,2,FALSE),IF(_xlpm.x=0,"",_xlpm.x)))</f>
        <v>https://orcid.org/0000-0003-3696-4445</v>
      </c>
      <c r="Y2139" t="str">
        <f>IF(U2139="","",_xlfn.LET(_xlpm.x,VLOOKUP(U2139,'Drop-down_menus'!$F$2:$G$16,2,FALSE),IF(_xlpm.x=0,"",_xlpm.x)))</f>
        <v>https://orcid.org/0000-0002-9708-1761</v>
      </c>
      <c r="Z2139" t="str">
        <f>IF(V2139="","",_xlfn.LET(_xlpm.x,VLOOKUP(V2139,'Drop-down_menus'!$F$2:$G$16,2,FALSE),IF(_xlpm.x=0,"",_xlpm.x)))</f>
        <v/>
      </c>
      <c r="AA2139" t="str">
        <f>IF(W2139="","",_xlfn.LET(_xlpm.x,VLOOKUP(W2139,'Drop-down_menus'!$F$2:$G$16,2,FALSE),IF(_xlpm.x=0,"",_xlpm.x)))</f>
        <v/>
      </c>
      <c r="AB2139" t="s">
        <v>866</v>
      </c>
      <c r="AE2139" t="s">
        <v>867</v>
      </c>
    </row>
    <row r="2140" spans="1:31" ht="15" x14ac:dyDescent="0.2">
      <c r="A2140" s="2" t="s">
        <v>207</v>
      </c>
      <c r="B2140">
        <v>1363</v>
      </c>
      <c r="C2140">
        <v>1691</v>
      </c>
      <c r="D2140" s="69" t="s">
        <v>700</v>
      </c>
      <c r="F2140" s="70" t="s">
        <v>767</v>
      </c>
      <c r="G2140" s="69">
        <v>1</v>
      </c>
      <c r="H2140" s="70" t="s">
        <v>767</v>
      </c>
      <c r="I2140" t="s">
        <v>767</v>
      </c>
      <c r="J2140" t="str">
        <f>IF($I2140="","",_xlfn.LET(_xlpm.x,VLOOKUP($I2140,'taxon-match_2026-08-31'!$A$2:$N$122,6,FALSE),IF(_xlpm.x=0,"",_xlpm.x)))</f>
        <v>Koehler, 1906</v>
      </c>
      <c r="K2140" t="str">
        <f>IF($I2140="","",_xlfn.LET(_xlpm.x,VLOOKUP($I2140,'taxon-match_2026-08-31'!$A$2:$N$122,4,FALSE),IF(_xlpm.x=0,"",_xlpm.x)))</f>
        <v>urn:lsid:marinespecies.org:taxname:172775</v>
      </c>
      <c r="L2140" t="str">
        <f>IF($I2140="","",_xlfn.LET(_xlpm.x,VLOOKUP($I2140,'taxon-match_2026-08-31'!$A$2:$N$122,7,FALSE),IF(_xlpm.x=0,"",_xlpm.x)))</f>
        <v>Animalia</v>
      </c>
      <c r="M2140" t="str">
        <f>IF($I2140="","",_xlfn.LET(_xlpm.x,VLOOKUP($I2140,'taxon-match_2026-08-31'!$A$2:$N$122,8,FALSE),IF(_xlpm.x=0,"",_xlpm.x)))</f>
        <v>Echinodermata</v>
      </c>
      <c r="N2140" t="str">
        <f>IF($I2140="","",_xlfn.LET(_xlpm.x,VLOOKUP($I2140,'taxon-match_2026-08-31'!$A$2:$N$122,9,FALSE),IF(_xlpm.x=0,"",_xlpm.x)))</f>
        <v>Asteroidea</v>
      </c>
      <c r="O2140" t="str">
        <f>IF($I2140="","",_xlfn.LET(_xlpm.x,VLOOKUP($I2140,'taxon-match_2026-08-31'!$A$2:$N$122,10,FALSE),IF(_xlpm.x=0,"",_xlpm.x)))</f>
        <v>Valvatida</v>
      </c>
      <c r="P2140" t="str">
        <f>IF($I2140="","",_xlfn.LET(_xlpm.x,VLOOKUP($I2140,'taxon-match_2026-08-31'!$A$2:$N$122,11,FALSE),IF(_xlpm.x=0,"",_xlpm.x)))</f>
        <v>Odontasteridae</v>
      </c>
      <c r="Q2140" t="str">
        <f>IF($I2140="","",_xlfn.LET(_xlpm.x,VLOOKUP($I2140,'taxon-match_2026-08-31'!$A$2:$N$122,12,FALSE),IF(_xlpm.x=0,"",_xlpm.x)))</f>
        <v>Odontaster</v>
      </c>
      <c r="R2140" t="str">
        <f>IF($I2140="","",_xlfn.LET(_xlpm.x,VLOOKUP($I2140,'taxon-match_2026-08-31'!$A$2:$N$122,14,FALSE),IF(_xlpm.x=0,"",_xlpm.x)))</f>
        <v>validus</v>
      </c>
      <c r="S2140" s="2" t="s">
        <v>2609</v>
      </c>
      <c r="T2140" s="69" t="s">
        <v>62</v>
      </c>
      <c r="U2140" s="69" t="s">
        <v>60</v>
      </c>
      <c r="X2140" t="str">
        <f>IF(T2140="","",_xlfn.LET(_xlpm.x,VLOOKUP(T2140,'Drop-down_menus'!$F$2:$G$16,2,FALSE),IF(_xlpm.x=0,"",_xlpm.x)))</f>
        <v>https://orcid.org/0000-0003-3696-4445</v>
      </c>
      <c r="Y2140" t="str">
        <f>IF(U2140="","",_xlfn.LET(_xlpm.x,VLOOKUP(U2140,'Drop-down_menus'!$F$2:$G$16,2,FALSE),IF(_xlpm.x=0,"",_xlpm.x)))</f>
        <v>https://orcid.org/0000-0002-9708-1761</v>
      </c>
      <c r="Z2140" t="str">
        <f>IF(V2140="","",_xlfn.LET(_xlpm.x,VLOOKUP(V2140,'Drop-down_menus'!$F$2:$G$16,2,FALSE),IF(_xlpm.x=0,"",_xlpm.x)))</f>
        <v/>
      </c>
      <c r="AA2140" t="str">
        <f>IF(W2140="","",_xlfn.LET(_xlpm.x,VLOOKUP(W2140,'Drop-down_menus'!$F$2:$G$16,2,FALSE),IF(_xlpm.x=0,"",_xlpm.x)))</f>
        <v/>
      </c>
      <c r="AB2140" t="s">
        <v>866</v>
      </c>
      <c r="AE2140" t="s">
        <v>867</v>
      </c>
    </row>
    <row r="2141" spans="1:31" ht="15" x14ac:dyDescent="0.2">
      <c r="A2141" s="2" t="s">
        <v>207</v>
      </c>
      <c r="B2141">
        <v>1364</v>
      </c>
      <c r="C2141">
        <v>1692</v>
      </c>
      <c r="D2141" s="69" t="s">
        <v>700</v>
      </c>
      <c r="F2141" s="70" t="s">
        <v>767</v>
      </c>
      <c r="G2141" s="69">
        <v>1</v>
      </c>
      <c r="H2141" s="70" t="s">
        <v>767</v>
      </c>
      <c r="I2141" t="s">
        <v>767</v>
      </c>
      <c r="J2141" t="str">
        <f>IF($I2141="","",_xlfn.LET(_xlpm.x,VLOOKUP($I2141,'taxon-match_2026-08-31'!$A$2:$N$122,6,FALSE),IF(_xlpm.x=0,"",_xlpm.x)))</f>
        <v>Koehler, 1906</v>
      </c>
      <c r="K2141" t="str">
        <f>IF($I2141="","",_xlfn.LET(_xlpm.x,VLOOKUP($I2141,'taxon-match_2026-08-31'!$A$2:$N$122,4,FALSE),IF(_xlpm.x=0,"",_xlpm.x)))</f>
        <v>urn:lsid:marinespecies.org:taxname:172775</v>
      </c>
      <c r="L2141" t="str">
        <f>IF($I2141="","",_xlfn.LET(_xlpm.x,VLOOKUP($I2141,'taxon-match_2026-08-31'!$A$2:$N$122,7,FALSE),IF(_xlpm.x=0,"",_xlpm.x)))</f>
        <v>Animalia</v>
      </c>
      <c r="M2141" t="str">
        <f>IF($I2141="","",_xlfn.LET(_xlpm.x,VLOOKUP($I2141,'taxon-match_2026-08-31'!$A$2:$N$122,8,FALSE),IF(_xlpm.x=0,"",_xlpm.x)))</f>
        <v>Echinodermata</v>
      </c>
      <c r="N2141" t="str">
        <f>IF($I2141="","",_xlfn.LET(_xlpm.x,VLOOKUP($I2141,'taxon-match_2026-08-31'!$A$2:$N$122,9,FALSE),IF(_xlpm.x=0,"",_xlpm.x)))</f>
        <v>Asteroidea</v>
      </c>
      <c r="O2141" t="str">
        <f>IF($I2141="","",_xlfn.LET(_xlpm.x,VLOOKUP($I2141,'taxon-match_2026-08-31'!$A$2:$N$122,10,FALSE),IF(_xlpm.x=0,"",_xlpm.x)))</f>
        <v>Valvatida</v>
      </c>
      <c r="P2141" t="str">
        <f>IF($I2141="","",_xlfn.LET(_xlpm.x,VLOOKUP($I2141,'taxon-match_2026-08-31'!$A$2:$N$122,11,FALSE),IF(_xlpm.x=0,"",_xlpm.x)))</f>
        <v>Odontasteridae</v>
      </c>
      <c r="Q2141" t="str">
        <f>IF($I2141="","",_xlfn.LET(_xlpm.x,VLOOKUP($I2141,'taxon-match_2026-08-31'!$A$2:$N$122,12,FALSE),IF(_xlpm.x=0,"",_xlpm.x)))</f>
        <v>Odontaster</v>
      </c>
      <c r="R2141" t="str">
        <f>IF($I2141="","",_xlfn.LET(_xlpm.x,VLOOKUP($I2141,'taxon-match_2026-08-31'!$A$2:$N$122,14,FALSE),IF(_xlpm.x=0,"",_xlpm.x)))</f>
        <v>validus</v>
      </c>
      <c r="S2141" s="2" t="s">
        <v>2609</v>
      </c>
      <c r="T2141" s="69" t="s">
        <v>62</v>
      </c>
      <c r="U2141" s="69" t="s">
        <v>60</v>
      </c>
      <c r="X2141" t="str">
        <f>IF(T2141="","",_xlfn.LET(_xlpm.x,VLOOKUP(T2141,'Drop-down_menus'!$F$2:$G$16,2,FALSE),IF(_xlpm.x=0,"",_xlpm.x)))</f>
        <v>https://orcid.org/0000-0003-3696-4445</v>
      </c>
      <c r="Y2141" t="str">
        <f>IF(U2141="","",_xlfn.LET(_xlpm.x,VLOOKUP(U2141,'Drop-down_menus'!$F$2:$G$16,2,FALSE),IF(_xlpm.x=0,"",_xlpm.x)))</f>
        <v>https://orcid.org/0000-0002-9708-1761</v>
      </c>
      <c r="Z2141" t="str">
        <f>IF(V2141="","",_xlfn.LET(_xlpm.x,VLOOKUP(V2141,'Drop-down_menus'!$F$2:$G$16,2,FALSE),IF(_xlpm.x=0,"",_xlpm.x)))</f>
        <v/>
      </c>
      <c r="AA2141" t="str">
        <f>IF(W2141="","",_xlfn.LET(_xlpm.x,VLOOKUP(W2141,'Drop-down_menus'!$F$2:$G$16,2,FALSE),IF(_xlpm.x=0,"",_xlpm.x)))</f>
        <v/>
      </c>
      <c r="AB2141" t="s">
        <v>866</v>
      </c>
      <c r="AE2141" t="s">
        <v>867</v>
      </c>
    </row>
    <row r="2142" spans="1:31" ht="15" x14ac:dyDescent="0.2">
      <c r="A2142" s="2" t="s">
        <v>207</v>
      </c>
      <c r="B2142">
        <v>1365</v>
      </c>
      <c r="C2142">
        <v>1693</v>
      </c>
      <c r="D2142" s="69" t="s">
        <v>700</v>
      </c>
      <c r="F2142" s="70" t="s">
        <v>767</v>
      </c>
      <c r="G2142" s="69">
        <v>1</v>
      </c>
      <c r="H2142" s="70" t="s">
        <v>767</v>
      </c>
      <c r="I2142" t="s">
        <v>767</v>
      </c>
      <c r="J2142" t="str">
        <f>IF($I2142="","",_xlfn.LET(_xlpm.x,VLOOKUP($I2142,'taxon-match_2026-08-31'!$A$2:$N$122,6,FALSE),IF(_xlpm.x=0,"",_xlpm.x)))</f>
        <v>Koehler, 1906</v>
      </c>
      <c r="K2142" t="str">
        <f>IF($I2142="","",_xlfn.LET(_xlpm.x,VLOOKUP($I2142,'taxon-match_2026-08-31'!$A$2:$N$122,4,FALSE),IF(_xlpm.x=0,"",_xlpm.x)))</f>
        <v>urn:lsid:marinespecies.org:taxname:172775</v>
      </c>
      <c r="L2142" t="str">
        <f>IF($I2142="","",_xlfn.LET(_xlpm.x,VLOOKUP($I2142,'taxon-match_2026-08-31'!$A$2:$N$122,7,FALSE),IF(_xlpm.x=0,"",_xlpm.x)))</f>
        <v>Animalia</v>
      </c>
      <c r="M2142" t="str">
        <f>IF($I2142="","",_xlfn.LET(_xlpm.x,VLOOKUP($I2142,'taxon-match_2026-08-31'!$A$2:$N$122,8,FALSE),IF(_xlpm.x=0,"",_xlpm.x)))</f>
        <v>Echinodermata</v>
      </c>
      <c r="N2142" t="str">
        <f>IF($I2142="","",_xlfn.LET(_xlpm.x,VLOOKUP($I2142,'taxon-match_2026-08-31'!$A$2:$N$122,9,FALSE),IF(_xlpm.x=0,"",_xlpm.x)))</f>
        <v>Asteroidea</v>
      </c>
      <c r="O2142" t="str">
        <f>IF($I2142="","",_xlfn.LET(_xlpm.x,VLOOKUP($I2142,'taxon-match_2026-08-31'!$A$2:$N$122,10,FALSE),IF(_xlpm.x=0,"",_xlpm.x)))</f>
        <v>Valvatida</v>
      </c>
      <c r="P2142" t="str">
        <f>IF($I2142="","",_xlfn.LET(_xlpm.x,VLOOKUP($I2142,'taxon-match_2026-08-31'!$A$2:$N$122,11,FALSE),IF(_xlpm.x=0,"",_xlpm.x)))</f>
        <v>Odontasteridae</v>
      </c>
      <c r="Q2142" t="str">
        <f>IF($I2142="","",_xlfn.LET(_xlpm.x,VLOOKUP($I2142,'taxon-match_2026-08-31'!$A$2:$N$122,12,FALSE),IF(_xlpm.x=0,"",_xlpm.x)))</f>
        <v>Odontaster</v>
      </c>
      <c r="R2142" t="str">
        <f>IF($I2142="","",_xlfn.LET(_xlpm.x,VLOOKUP($I2142,'taxon-match_2026-08-31'!$A$2:$N$122,14,FALSE),IF(_xlpm.x=0,"",_xlpm.x)))</f>
        <v>validus</v>
      </c>
      <c r="S2142" s="2" t="s">
        <v>2609</v>
      </c>
      <c r="T2142" s="69" t="s">
        <v>62</v>
      </c>
      <c r="U2142" s="69" t="s">
        <v>60</v>
      </c>
      <c r="X2142" t="str">
        <f>IF(T2142="","",_xlfn.LET(_xlpm.x,VLOOKUP(T2142,'Drop-down_menus'!$F$2:$G$16,2,FALSE),IF(_xlpm.x=0,"",_xlpm.x)))</f>
        <v>https://orcid.org/0000-0003-3696-4445</v>
      </c>
      <c r="Y2142" t="str">
        <f>IF(U2142="","",_xlfn.LET(_xlpm.x,VLOOKUP(U2142,'Drop-down_menus'!$F$2:$G$16,2,FALSE),IF(_xlpm.x=0,"",_xlpm.x)))</f>
        <v>https://orcid.org/0000-0002-9708-1761</v>
      </c>
      <c r="Z2142" t="str">
        <f>IF(V2142="","",_xlfn.LET(_xlpm.x,VLOOKUP(V2142,'Drop-down_menus'!$F$2:$G$16,2,FALSE),IF(_xlpm.x=0,"",_xlpm.x)))</f>
        <v/>
      </c>
      <c r="AA2142" t="str">
        <f>IF(W2142="","",_xlfn.LET(_xlpm.x,VLOOKUP(W2142,'Drop-down_menus'!$F$2:$G$16,2,FALSE),IF(_xlpm.x=0,"",_xlpm.x)))</f>
        <v/>
      </c>
      <c r="AB2142" t="s">
        <v>866</v>
      </c>
      <c r="AE2142" t="s">
        <v>867</v>
      </c>
    </row>
    <row r="2143" spans="1:31" ht="15" x14ac:dyDescent="0.2">
      <c r="A2143" s="2" t="s">
        <v>282</v>
      </c>
      <c r="B2143">
        <v>2457</v>
      </c>
      <c r="C2143">
        <v>1694</v>
      </c>
      <c r="D2143" s="69" t="s">
        <v>700</v>
      </c>
      <c r="F2143" s="70" t="s">
        <v>767</v>
      </c>
      <c r="G2143" s="70">
        <v>1</v>
      </c>
      <c r="H2143" s="70" t="s">
        <v>767</v>
      </c>
      <c r="I2143" t="s">
        <v>767</v>
      </c>
      <c r="J2143" t="str">
        <f>IF($I2143="","",_xlfn.LET(_xlpm.x,VLOOKUP($I2143,'taxon-match_2026-08-31'!$A$2:$N$122,6,FALSE),IF(_xlpm.x=0,"",_xlpm.x)))</f>
        <v>Koehler, 1906</v>
      </c>
      <c r="K2143" t="str">
        <f>IF($I2143="","",_xlfn.LET(_xlpm.x,VLOOKUP($I2143,'taxon-match_2026-08-31'!$A$2:$N$122,4,FALSE),IF(_xlpm.x=0,"",_xlpm.x)))</f>
        <v>urn:lsid:marinespecies.org:taxname:172775</v>
      </c>
      <c r="L2143" t="str">
        <f>IF($I2143="","",_xlfn.LET(_xlpm.x,VLOOKUP($I2143,'taxon-match_2026-08-31'!$A$2:$N$122,7,FALSE),IF(_xlpm.x=0,"",_xlpm.x)))</f>
        <v>Animalia</v>
      </c>
      <c r="M2143" t="str">
        <f>IF($I2143="","",_xlfn.LET(_xlpm.x,VLOOKUP($I2143,'taxon-match_2026-08-31'!$A$2:$N$122,8,FALSE),IF(_xlpm.x=0,"",_xlpm.x)))</f>
        <v>Echinodermata</v>
      </c>
      <c r="N2143" t="str">
        <f>IF($I2143="","",_xlfn.LET(_xlpm.x,VLOOKUP($I2143,'taxon-match_2026-08-31'!$A$2:$N$122,9,FALSE),IF(_xlpm.x=0,"",_xlpm.x)))</f>
        <v>Asteroidea</v>
      </c>
      <c r="O2143" t="str">
        <f>IF($I2143="","",_xlfn.LET(_xlpm.x,VLOOKUP($I2143,'taxon-match_2026-08-31'!$A$2:$N$122,10,FALSE),IF(_xlpm.x=0,"",_xlpm.x)))</f>
        <v>Valvatida</v>
      </c>
      <c r="P2143" t="str">
        <f>IF($I2143="","",_xlfn.LET(_xlpm.x,VLOOKUP($I2143,'taxon-match_2026-08-31'!$A$2:$N$122,11,FALSE),IF(_xlpm.x=0,"",_xlpm.x)))</f>
        <v>Odontasteridae</v>
      </c>
      <c r="Q2143" t="str">
        <f>IF($I2143="","",_xlfn.LET(_xlpm.x,VLOOKUP($I2143,'taxon-match_2026-08-31'!$A$2:$N$122,12,FALSE),IF(_xlpm.x=0,"",_xlpm.x)))</f>
        <v>Odontaster</v>
      </c>
      <c r="R2143" t="str">
        <f>IF($I2143="","",_xlfn.LET(_xlpm.x,VLOOKUP($I2143,'taxon-match_2026-08-31'!$A$2:$N$122,14,FALSE),IF(_xlpm.x=0,"",_xlpm.x)))</f>
        <v>validus</v>
      </c>
      <c r="S2143" s="2" t="s">
        <v>2609</v>
      </c>
      <c r="T2143" s="69" t="s">
        <v>62</v>
      </c>
      <c r="U2143" s="69" t="s">
        <v>60</v>
      </c>
      <c r="X2143" t="str">
        <f>IF(T2143="","",_xlfn.LET(_xlpm.x,VLOOKUP(T2143,'Drop-down_menus'!$F$2:$G$16,2,FALSE),IF(_xlpm.x=0,"",_xlpm.x)))</f>
        <v>https://orcid.org/0000-0003-3696-4445</v>
      </c>
      <c r="Y2143" t="str">
        <f>IF(U2143="","",_xlfn.LET(_xlpm.x,VLOOKUP(U2143,'Drop-down_menus'!$F$2:$G$16,2,FALSE),IF(_xlpm.x=0,"",_xlpm.x)))</f>
        <v>https://orcid.org/0000-0002-9708-1761</v>
      </c>
      <c r="Z2143" t="str">
        <f>IF(V2143="","",_xlfn.LET(_xlpm.x,VLOOKUP(V2143,'Drop-down_menus'!$F$2:$G$16,2,FALSE),IF(_xlpm.x=0,"",_xlpm.x)))</f>
        <v/>
      </c>
      <c r="AA2143" t="str">
        <f>IF(W2143="","",_xlfn.LET(_xlpm.x,VLOOKUP(W2143,'Drop-down_menus'!$F$2:$G$16,2,FALSE),IF(_xlpm.x=0,"",_xlpm.x)))</f>
        <v/>
      </c>
      <c r="AB2143" t="s">
        <v>866</v>
      </c>
      <c r="AE2143" t="s">
        <v>867</v>
      </c>
    </row>
    <row r="2144" spans="1:31" ht="15" x14ac:dyDescent="0.2">
      <c r="A2144" s="2" t="s">
        <v>282</v>
      </c>
      <c r="B2144">
        <v>2458</v>
      </c>
      <c r="C2144">
        <v>1811</v>
      </c>
      <c r="D2144" s="69" t="s">
        <v>700</v>
      </c>
      <c r="F2144" s="70" t="s">
        <v>767</v>
      </c>
      <c r="G2144" s="70">
        <v>1</v>
      </c>
      <c r="H2144" s="70" t="s">
        <v>767</v>
      </c>
      <c r="I2144" t="s">
        <v>767</v>
      </c>
      <c r="J2144" t="str">
        <f>IF($I2144="","",_xlfn.LET(_xlpm.x,VLOOKUP($I2144,'taxon-match_2026-08-31'!$A$2:$N$122,6,FALSE),IF(_xlpm.x=0,"",_xlpm.x)))</f>
        <v>Koehler, 1906</v>
      </c>
      <c r="K2144" t="str">
        <f>IF($I2144="","",_xlfn.LET(_xlpm.x,VLOOKUP($I2144,'taxon-match_2026-08-31'!$A$2:$N$122,4,FALSE),IF(_xlpm.x=0,"",_xlpm.x)))</f>
        <v>urn:lsid:marinespecies.org:taxname:172775</v>
      </c>
      <c r="L2144" t="str">
        <f>IF($I2144="","",_xlfn.LET(_xlpm.x,VLOOKUP($I2144,'taxon-match_2026-08-31'!$A$2:$N$122,7,FALSE),IF(_xlpm.x=0,"",_xlpm.x)))</f>
        <v>Animalia</v>
      </c>
      <c r="M2144" t="str">
        <f>IF($I2144="","",_xlfn.LET(_xlpm.x,VLOOKUP($I2144,'taxon-match_2026-08-31'!$A$2:$N$122,8,FALSE),IF(_xlpm.x=0,"",_xlpm.x)))</f>
        <v>Echinodermata</v>
      </c>
      <c r="N2144" t="str">
        <f>IF($I2144="","",_xlfn.LET(_xlpm.x,VLOOKUP($I2144,'taxon-match_2026-08-31'!$A$2:$N$122,9,FALSE),IF(_xlpm.x=0,"",_xlpm.x)))</f>
        <v>Asteroidea</v>
      </c>
      <c r="O2144" t="str">
        <f>IF($I2144="","",_xlfn.LET(_xlpm.x,VLOOKUP($I2144,'taxon-match_2026-08-31'!$A$2:$N$122,10,FALSE),IF(_xlpm.x=0,"",_xlpm.x)))</f>
        <v>Valvatida</v>
      </c>
      <c r="P2144" t="str">
        <f>IF($I2144="","",_xlfn.LET(_xlpm.x,VLOOKUP($I2144,'taxon-match_2026-08-31'!$A$2:$N$122,11,FALSE),IF(_xlpm.x=0,"",_xlpm.x)))</f>
        <v>Odontasteridae</v>
      </c>
      <c r="Q2144" t="str">
        <f>IF($I2144="","",_xlfn.LET(_xlpm.x,VLOOKUP($I2144,'taxon-match_2026-08-31'!$A$2:$N$122,12,FALSE),IF(_xlpm.x=0,"",_xlpm.x)))</f>
        <v>Odontaster</v>
      </c>
      <c r="R2144" t="str">
        <f>IF($I2144="","",_xlfn.LET(_xlpm.x,VLOOKUP($I2144,'taxon-match_2026-08-31'!$A$2:$N$122,14,FALSE),IF(_xlpm.x=0,"",_xlpm.x)))</f>
        <v>validus</v>
      </c>
      <c r="S2144" s="2" t="s">
        <v>2609</v>
      </c>
      <c r="T2144" s="69" t="s">
        <v>62</v>
      </c>
      <c r="U2144" s="69" t="s">
        <v>60</v>
      </c>
      <c r="X2144" t="str">
        <f>IF(T2144="","",_xlfn.LET(_xlpm.x,VLOOKUP(T2144,'Drop-down_menus'!$F$2:$G$16,2,FALSE),IF(_xlpm.x=0,"",_xlpm.x)))</f>
        <v>https://orcid.org/0000-0003-3696-4445</v>
      </c>
      <c r="Y2144" t="str">
        <f>IF(U2144="","",_xlfn.LET(_xlpm.x,VLOOKUP(U2144,'Drop-down_menus'!$F$2:$G$16,2,FALSE),IF(_xlpm.x=0,"",_xlpm.x)))</f>
        <v>https://orcid.org/0000-0002-9708-1761</v>
      </c>
      <c r="Z2144" t="str">
        <f>IF(V2144="","",_xlfn.LET(_xlpm.x,VLOOKUP(V2144,'Drop-down_menus'!$F$2:$G$16,2,FALSE),IF(_xlpm.x=0,"",_xlpm.x)))</f>
        <v/>
      </c>
      <c r="AA2144" t="str">
        <f>IF(W2144="","",_xlfn.LET(_xlpm.x,VLOOKUP(W2144,'Drop-down_menus'!$F$2:$G$16,2,FALSE),IF(_xlpm.x=0,"",_xlpm.x)))</f>
        <v/>
      </c>
      <c r="AB2144" t="s">
        <v>866</v>
      </c>
      <c r="AE2144" t="s">
        <v>867</v>
      </c>
    </row>
    <row r="2145" spans="1:31" ht="15" x14ac:dyDescent="0.2">
      <c r="A2145" s="2" t="s">
        <v>282</v>
      </c>
      <c r="B2145">
        <v>2459</v>
      </c>
      <c r="C2145">
        <v>1847</v>
      </c>
      <c r="D2145" s="69" t="s">
        <v>700</v>
      </c>
      <c r="F2145" s="70" t="s">
        <v>767</v>
      </c>
      <c r="G2145" s="70">
        <v>1</v>
      </c>
      <c r="H2145" s="70" t="s">
        <v>767</v>
      </c>
      <c r="I2145" t="s">
        <v>767</v>
      </c>
      <c r="J2145" t="str">
        <f>IF($I2145="","",_xlfn.LET(_xlpm.x,VLOOKUP($I2145,'taxon-match_2026-08-31'!$A$2:$N$122,6,FALSE),IF(_xlpm.x=0,"",_xlpm.x)))</f>
        <v>Koehler, 1906</v>
      </c>
      <c r="K2145" t="str">
        <f>IF($I2145="","",_xlfn.LET(_xlpm.x,VLOOKUP($I2145,'taxon-match_2026-08-31'!$A$2:$N$122,4,FALSE),IF(_xlpm.x=0,"",_xlpm.x)))</f>
        <v>urn:lsid:marinespecies.org:taxname:172775</v>
      </c>
      <c r="L2145" t="str">
        <f>IF($I2145="","",_xlfn.LET(_xlpm.x,VLOOKUP($I2145,'taxon-match_2026-08-31'!$A$2:$N$122,7,FALSE),IF(_xlpm.x=0,"",_xlpm.x)))</f>
        <v>Animalia</v>
      </c>
      <c r="M2145" t="str">
        <f>IF($I2145="","",_xlfn.LET(_xlpm.x,VLOOKUP($I2145,'taxon-match_2026-08-31'!$A$2:$N$122,8,FALSE),IF(_xlpm.x=0,"",_xlpm.x)))</f>
        <v>Echinodermata</v>
      </c>
      <c r="N2145" t="str">
        <f>IF($I2145="","",_xlfn.LET(_xlpm.x,VLOOKUP($I2145,'taxon-match_2026-08-31'!$A$2:$N$122,9,FALSE),IF(_xlpm.x=0,"",_xlpm.x)))</f>
        <v>Asteroidea</v>
      </c>
      <c r="O2145" t="str">
        <f>IF($I2145="","",_xlfn.LET(_xlpm.x,VLOOKUP($I2145,'taxon-match_2026-08-31'!$A$2:$N$122,10,FALSE),IF(_xlpm.x=0,"",_xlpm.x)))</f>
        <v>Valvatida</v>
      </c>
      <c r="P2145" t="str">
        <f>IF($I2145="","",_xlfn.LET(_xlpm.x,VLOOKUP($I2145,'taxon-match_2026-08-31'!$A$2:$N$122,11,FALSE),IF(_xlpm.x=0,"",_xlpm.x)))</f>
        <v>Odontasteridae</v>
      </c>
      <c r="Q2145" t="str">
        <f>IF($I2145="","",_xlfn.LET(_xlpm.x,VLOOKUP($I2145,'taxon-match_2026-08-31'!$A$2:$N$122,12,FALSE),IF(_xlpm.x=0,"",_xlpm.x)))</f>
        <v>Odontaster</v>
      </c>
      <c r="R2145" t="str">
        <f>IF($I2145="","",_xlfn.LET(_xlpm.x,VLOOKUP($I2145,'taxon-match_2026-08-31'!$A$2:$N$122,14,FALSE),IF(_xlpm.x=0,"",_xlpm.x)))</f>
        <v>validus</v>
      </c>
      <c r="S2145" s="2" t="s">
        <v>2609</v>
      </c>
      <c r="T2145" s="69" t="s">
        <v>62</v>
      </c>
      <c r="U2145" s="69" t="s">
        <v>60</v>
      </c>
      <c r="X2145" t="str">
        <f>IF(T2145="","",_xlfn.LET(_xlpm.x,VLOOKUP(T2145,'Drop-down_menus'!$F$2:$G$16,2,FALSE),IF(_xlpm.x=0,"",_xlpm.x)))</f>
        <v>https://orcid.org/0000-0003-3696-4445</v>
      </c>
      <c r="Y2145" t="str">
        <f>IF(U2145="","",_xlfn.LET(_xlpm.x,VLOOKUP(U2145,'Drop-down_menus'!$F$2:$G$16,2,FALSE),IF(_xlpm.x=0,"",_xlpm.x)))</f>
        <v>https://orcid.org/0000-0002-9708-1761</v>
      </c>
      <c r="Z2145" t="str">
        <f>IF(V2145="","",_xlfn.LET(_xlpm.x,VLOOKUP(V2145,'Drop-down_menus'!$F$2:$G$16,2,FALSE),IF(_xlpm.x=0,"",_xlpm.x)))</f>
        <v/>
      </c>
      <c r="AA2145" t="str">
        <f>IF(W2145="","",_xlfn.LET(_xlpm.x,VLOOKUP(W2145,'Drop-down_menus'!$F$2:$G$16,2,FALSE),IF(_xlpm.x=0,"",_xlpm.x)))</f>
        <v/>
      </c>
      <c r="AB2145" t="s">
        <v>866</v>
      </c>
      <c r="AE2145" t="s">
        <v>867</v>
      </c>
    </row>
    <row r="2146" spans="1:31" ht="15" x14ac:dyDescent="0.2">
      <c r="A2146" s="2" t="s">
        <v>282</v>
      </c>
      <c r="B2146">
        <v>2460</v>
      </c>
      <c r="C2146">
        <v>1848</v>
      </c>
      <c r="D2146" s="69" t="s">
        <v>700</v>
      </c>
      <c r="F2146" s="70" t="s">
        <v>767</v>
      </c>
      <c r="G2146" s="70">
        <v>1</v>
      </c>
      <c r="H2146" s="70" t="s">
        <v>767</v>
      </c>
      <c r="I2146" t="s">
        <v>767</v>
      </c>
      <c r="J2146" t="str">
        <f>IF($I2146="","",_xlfn.LET(_xlpm.x,VLOOKUP($I2146,'taxon-match_2026-08-31'!$A$2:$N$122,6,FALSE),IF(_xlpm.x=0,"",_xlpm.x)))</f>
        <v>Koehler, 1906</v>
      </c>
      <c r="K2146" t="str">
        <f>IF($I2146="","",_xlfn.LET(_xlpm.x,VLOOKUP($I2146,'taxon-match_2026-08-31'!$A$2:$N$122,4,FALSE),IF(_xlpm.x=0,"",_xlpm.x)))</f>
        <v>urn:lsid:marinespecies.org:taxname:172775</v>
      </c>
      <c r="L2146" t="str">
        <f>IF($I2146="","",_xlfn.LET(_xlpm.x,VLOOKUP($I2146,'taxon-match_2026-08-31'!$A$2:$N$122,7,FALSE),IF(_xlpm.x=0,"",_xlpm.x)))</f>
        <v>Animalia</v>
      </c>
      <c r="M2146" t="str">
        <f>IF($I2146="","",_xlfn.LET(_xlpm.x,VLOOKUP($I2146,'taxon-match_2026-08-31'!$A$2:$N$122,8,FALSE),IF(_xlpm.x=0,"",_xlpm.x)))</f>
        <v>Echinodermata</v>
      </c>
      <c r="N2146" t="str">
        <f>IF($I2146="","",_xlfn.LET(_xlpm.x,VLOOKUP($I2146,'taxon-match_2026-08-31'!$A$2:$N$122,9,FALSE),IF(_xlpm.x=0,"",_xlpm.x)))</f>
        <v>Asteroidea</v>
      </c>
      <c r="O2146" t="str">
        <f>IF($I2146="","",_xlfn.LET(_xlpm.x,VLOOKUP($I2146,'taxon-match_2026-08-31'!$A$2:$N$122,10,FALSE),IF(_xlpm.x=0,"",_xlpm.x)))</f>
        <v>Valvatida</v>
      </c>
      <c r="P2146" t="str">
        <f>IF($I2146="","",_xlfn.LET(_xlpm.x,VLOOKUP($I2146,'taxon-match_2026-08-31'!$A$2:$N$122,11,FALSE),IF(_xlpm.x=0,"",_xlpm.x)))</f>
        <v>Odontasteridae</v>
      </c>
      <c r="Q2146" t="str">
        <f>IF($I2146="","",_xlfn.LET(_xlpm.x,VLOOKUP($I2146,'taxon-match_2026-08-31'!$A$2:$N$122,12,FALSE),IF(_xlpm.x=0,"",_xlpm.x)))</f>
        <v>Odontaster</v>
      </c>
      <c r="R2146" t="str">
        <f>IF($I2146="","",_xlfn.LET(_xlpm.x,VLOOKUP($I2146,'taxon-match_2026-08-31'!$A$2:$N$122,14,FALSE),IF(_xlpm.x=0,"",_xlpm.x)))</f>
        <v>validus</v>
      </c>
      <c r="S2146" s="2" t="s">
        <v>2609</v>
      </c>
      <c r="T2146" s="69" t="s">
        <v>62</v>
      </c>
      <c r="U2146" s="69" t="s">
        <v>60</v>
      </c>
      <c r="X2146" t="str">
        <f>IF(T2146="","",_xlfn.LET(_xlpm.x,VLOOKUP(T2146,'Drop-down_menus'!$F$2:$G$16,2,FALSE),IF(_xlpm.x=0,"",_xlpm.x)))</f>
        <v>https://orcid.org/0000-0003-3696-4445</v>
      </c>
      <c r="Y2146" t="str">
        <f>IF(U2146="","",_xlfn.LET(_xlpm.x,VLOOKUP(U2146,'Drop-down_menus'!$F$2:$G$16,2,FALSE),IF(_xlpm.x=0,"",_xlpm.x)))</f>
        <v>https://orcid.org/0000-0002-9708-1761</v>
      </c>
      <c r="Z2146" t="str">
        <f>IF(V2146="","",_xlfn.LET(_xlpm.x,VLOOKUP(V2146,'Drop-down_menus'!$F$2:$G$16,2,FALSE),IF(_xlpm.x=0,"",_xlpm.x)))</f>
        <v/>
      </c>
      <c r="AA2146" t="str">
        <f>IF(W2146="","",_xlfn.LET(_xlpm.x,VLOOKUP(W2146,'Drop-down_menus'!$F$2:$G$16,2,FALSE),IF(_xlpm.x=0,"",_xlpm.x)))</f>
        <v/>
      </c>
      <c r="AB2146" t="s">
        <v>866</v>
      </c>
      <c r="AE2146" t="s">
        <v>867</v>
      </c>
    </row>
    <row r="2147" spans="1:31" ht="15" x14ac:dyDescent="0.2">
      <c r="A2147" s="2" t="s">
        <v>282</v>
      </c>
      <c r="B2147">
        <v>2461</v>
      </c>
      <c r="C2147">
        <v>1849</v>
      </c>
      <c r="D2147" s="69" t="s">
        <v>700</v>
      </c>
      <c r="F2147" s="70" t="s">
        <v>767</v>
      </c>
      <c r="G2147" s="70">
        <v>1</v>
      </c>
      <c r="H2147" s="70" t="s">
        <v>767</v>
      </c>
      <c r="I2147" t="s">
        <v>767</v>
      </c>
      <c r="J2147" t="str">
        <f>IF($I2147="","",_xlfn.LET(_xlpm.x,VLOOKUP($I2147,'taxon-match_2026-08-31'!$A$2:$N$122,6,FALSE),IF(_xlpm.x=0,"",_xlpm.x)))</f>
        <v>Koehler, 1906</v>
      </c>
      <c r="K2147" t="str">
        <f>IF($I2147="","",_xlfn.LET(_xlpm.x,VLOOKUP($I2147,'taxon-match_2026-08-31'!$A$2:$N$122,4,FALSE),IF(_xlpm.x=0,"",_xlpm.x)))</f>
        <v>urn:lsid:marinespecies.org:taxname:172775</v>
      </c>
      <c r="L2147" t="str">
        <f>IF($I2147="","",_xlfn.LET(_xlpm.x,VLOOKUP($I2147,'taxon-match_2026-08-31'!$A$2:$N$122,7,FALSE),IF(_xlpm.x=0,"",_xlpm.x)))</f>
        <v>Animalia</v>
      </c>
      <c r="M2147" t="str">
        <f>IF($I2147="","",_xlfn.LET(_xlpm.x,VLOOKUP($I2147,'taxon-match_2026-08-31'!$A$2:$N$122,8,FALSE),IF(_xlpm.x=0,"",_xlpm.x)))</f>
        <v>Echinodermata</v>
      </c>
      <c r="N2147" t="str">
        <f>IF($I2147="","",_xlfn.LET(_xlpm.x,VLOOKUP($I2147,'taxon-match_2026-08-31'!$A$2:$N$122,9,FALSE),IF(_xlpm.x=0,"",_xlpm.x)))</f>
        <v>Asteroidea</v>
      </c>
      <c r="O2147" t="str">
        <f>IF($I2147="","",_xlfn.LET(_xlpm.x,VLOOKUP($I2147,'taxon-match_2026-08-31'!$A$2:$N$122,10,FALSE),IF(_xlpm.x=0,"",_xlpm.x)))</f>
        <v>Valvatida</v>
      </c>
      <c r="P2147" t="str">
        <f>IF($I2147="","",_xlfn.LET(_xlpm.x,VLOOKUP($I2147,'taxon-match_2026-08-31'!$A$2:$N$122,11,FALSE),IF(_xlpm.x=0,"",_xlpm.x)))</f>
        <v>Odontasteridae</v>
      </c>
      <c r="Q2147" t="str">
        <f>IF($I2147="","",_xlfn.LET(_xlpm.x,VLOOKUP($I2147,'taxon-match_2026-08-31'!$A$2:$N$122,12,FALSE),IF(_xlpm.x=0,"",_xlpm.x)))</f>
        <v>Odontaster</v>
      </c>
      <c r="R2147" t="str">
        <f>IF($I2147="","",_xlfn.LET(_xlpm.x,VLOOKUP($I2147,'taxon-match_2026-08-31'!$A$2:$N$122,14,FALSE),IF(_xlpm.x=0,"",_xlpm.x)))</f>
        <v>validus</v>
      </c>
      <c r="S2147" s="2" t="s">
        <v>2609</v>
      </c>
      <c r="T2147" s="69" t="s">
        <v>62</v>
      </c>
      <c r="U2147" s="69" t="s">
        <v>60</v>
      </c>
      <c r="X2147" t="str">
        <f>IF(T2147="","",_xlfn.LET(_xlpm.x,VLOOKUP(T2147,'Drop-down_menus'!$F$2:$G$16,2,FALSE),IF(_xlpm.x=0,"",_xlpm.x)))</f>
        <v>https://orcid.org/0000-0003-3696-4445</v>
      </c>
      <c r="Y2147" t="str">
        <f>IF(U2147="","",_xlfn.LET(_xlpm.x,VLOOKUP(U2147,'Drop-down_menus'!$F$2:$G$16,2,FALSE),IF(_xlpm.x=0,"",_xlpm.x)))</f>
        <v>https://orcid.org/0000-0002-9708-1761</v>
      </c>
      <c r="Z2147" t="str">
        <f>IF(V2147="","",_xlfn.LET(_xlpm.x,VLOOKUP(V2147,'Drop-down_menus'!$F$2:$G$16,2,FALSE),IF(_xlpm.x=0,"",_xlpm.x)))</f>
        <v/>
      </c>
      <c r="AA2147" t="str">
        <f>IF(W2147="","",_xlfn.LET(_xlpm.x,VLOOKUP(W2147,'Drop-down_menus'!$F$2:$G$16,2,FALSE),IF(_xlpm.x=0,"",_xlpm.x)))</f>
        <v/>
      </c>
      <c r="AB2147" t="s">
        <v>866</v>
      </c>
      <c r="AE2147" t="s">
        <v>867</v>
      </c>
    </row>
    <row r="2148" spans="1:31" ht="15" x14ac:dyDescent="0.2">
      <c r="A2148" s="2" t="s">
        <v>298</v>
      </c>
      <c r="B2148">
        <v>2788</v>
      </c>
      <c r="C2148">
        <v>1990</v>
      </c>
      <c r="D2148" s="69" t="s">
        <v>700</v>
      </c>
      <c r="F2148" s="70" t="s">
        <v>767</v>
      </c>
      <c r="G2148" s="70">
        <v>1</v>
      </c>
      <c r="H2148" s="70" t="s">
        <v>767</v>
      </c>
      <c r="I2148" t="s">
        <v>767</v>
      </c>
      <c r="J2148" t="str">
        <f>IF($I2148="","",_xlfn.LET(_xlpm.x,VLOOKUP($I2148,'taxon-match_2026-08-31'!$A$2:$N$122,6,FALSE),IF(_xlpm.x=0,"",_xlpm.x)))</f>
        <v>Koehler, 1906</v>
      </c>
      <c r="K2148" t="str">
        <f>IF($I2148="","",_xlfn.LET(_xlpm.x,VLOOKUP($I2148,'taxon-match_2026-08-31'!$A$2:$N$122,4,FALSE),IF(_xlpm.x=0,"",_xlpm.x)))</f>
        <v>urn:lsid:marinespecies.org:taxname:172775</v>
      </c>
      <c r="L2148" t="str">
        <f>IF($I2148="","",_xlfn.LET(_xlpm.x,VLOOKUP($I2148,'taxon-match_2026-08-31'!$A$2:$N$122,7,FALSE),IF(_xlpm.x=0,"",_xlpm.x)))</f>
        <v>Animalia</v>
      </c>
      <c r="M2148" t="str">
        <f>IF($I2148="","",_xlfn.LET(_xlpm.x,VLOOKUP($I2148,'taxon-match_2026-08-31'!$A$2:$N$122,8,FALSE),IF(_xlpm.x=0,"",_xlpm.x)))</f>
        <v>Echinodermata</v>
      </c>
      <c r="N2148" t="str">
        <f>IF($I2148="","",_xlfn.LET(_xlpm.x,VLOOKUP($I2148,'taxon-match_2026-08-31'!$A$2:$N$122,9,FALSE),IF(_xlpm.x=0,"",_xlpm.x)))</f>
        <v>Asteroidea</v>
      </c>
      <c r="O2148" t="str">
        <f>IF($I2148="","",_xlfn.LET(_xlpm.x,VLOOKUP($I2148,'taxon-match_2026-08-31'!$A$2:$N$122,10,FALSE),IF(_xlpm.x=0,"",_xlpm.x)))</f>
        <v>Valvatida</v>
      </c>
      <c r="P2148" t="str">
        <f>IF($I2148="","",_xlfn.LET(_xlpm.x,VLOOKUP($I2148,'taxon-match_2026-08-31'!$A$2:$N$122,11,FALSE),IF(_xlpm.x=0,"",_xlpm.x)))</f>
        <v>Odontasteridae</v>
      </c>
      <c r="Q2148" t="str">
        <f>IF($I2148="","",_xlfn.LET(_xlpm.x,VLOOKUP($I2148,'taxon-match_2026-08-31'!$A$2:$N$122,12,FALSE),IF(_xlpm.x=0,"",_xlpm.x)))</f>
        <v>Odontaster</v>
      </c>
      <c r="R2148" t="str">
        <f>IF($I2148="","",_xlfn.LET(_xlpm.x,VLOOKUP($I2148,'taxon-match_2026-08-31'!$A$2:$N$122,14,FALSE),IF(_xlpm.x=0,"",_xlpm.x)))</f>
        <v>validus</v>
      </c>
      <c r="S2148" s="2" t="s">
        <v>2609</v>
      </c>
      <c r="T2148" s="69" t="s">
        <v>62</v>
      </c>
      <c r="U2148" s="69" t="s">
        <v>60</v>
      </c>
      <c r="X2148" t="str">
        <f>IF(T2148="","",_xlfn.LET(_xlpm.x,VLOOKUP(T2148,'Drop-down_menus'!$F$2:$G$16,2,FALSE),IF(_xlpm.x=0,"",_xlpm.x)))</f>
        <v>https://orcid.org/0000-0003-3696-4445</v>
      </c>
      <c r="Y2148" t="str">
        <f>IF(U2148="","",_xlfn.LET(_xlpm.x,VLOOKUP(U2148,'Drop-down_menus'!$F$2:$G$16,2,FALSE),IF(_xlpm.x=0,"",_xlpm.x)))</f>
        <v>https://orcid.org/0000-0002-9708-1761</v>
      </c>
      <c r="Z2148" t="str">
        <f>IF(V2148="","",_xlfn.LET(_xlpm.x,VLOOKUP(V2148,'Drop-down_menus'!$F$2:$G$16,2,FALSE),IF(_xlpm.x=0,"",_xlpm.x)))</f>
        <v/>
      </c>
      <c r="AA2148" t="str">
        <f>IF(W2148="","",_xlfn.LET(_xlpm.x,VLOOKUP(W2148,'Drop-down_menus'!$F$2:$G$16,2,FALSE),IF(_xlpm.x=0,"",_xlpm.x)))</f>
        <v/>
      </c>
      <c r="AB2148" t="s">
        <v>866</v>
      </c>
      <c r="AE2148" t="s">
        <v>867</v>
      </c>
    </row>
    <row r="2149" spans="1:31" ht="15" x14ac:dyDescent="0.2">
      <c r="A2149" s="2" t="s">
        <v>298</v>
      </c>
      <c r="B2149">
        <v>2789</v>
      </c>
      <c r="C2149">
        <v>1800</v>
      </c>
      <c r="D2149" s="69" t="s">
        <v>700</v>
      </c>
      <c r="F2149" s="70" t="s">
        <v>767</v>
      </c>
      <c r="G2149" s="70">
        <v>1</v>
      </c>
      <c r="H2149" s="70" t="s">
        <v>767</v>
      </c>
      <c r="I2149" t="s">
        <v>767</v>
      </c>
      <c r="J2149" t="str">
        <f>IF($I2149="","",_xlfn.LET(_xlpm.x,VLOOKUP($I2149,'taxon-match_2026-08-31'!$A$2:$N$122,6,FALSE),IF(_xlpm.x=0,"",_xlpm.x)))</f>
        <v>Koehler, 1906</v>
      </c>
      <c r="K2149" t="str">
        <f>IF($I2149="","",_xlfn.LET(_xlpm.x,VLOOKUP($I2149,'taxon-match_2026-08-31'!$A$2:$N$122,4,FALSE),IF(_xlpm.x=0,"",_xlpm.x)))</f>
        <v>urn:lsid:marinespecies.org:taxname:172775</v>
      </c>
      <c r="L2149" t="str">
        <f>IF($I2149="","",_xlfn.LET(_xlpm.x,VLOOKUP($I2149,'taxon-match_2026-08-31'!$A$2:$N$122,7,FALSE),IF(_xlpm.x=0,"",_xlpm.x)))</f>
        <v>Animalia</v>
      </c>
      <c r="M2149" t="str">
        <f>IF($I2149="","",_xlfn.LET(_xlpm.x,VLOOKUP($I2149,'taxon-match_2026-08-31'!$A$2:$N$122,8,FALSE),IF(_xlpm.x=0,"",_xlpm.x)))</f>
        <v>Echinodermata</v>
      </c>
      <c r="N2149" t="str">
        <f>IF($I2149="","",_xlfn.LET(_xlpm.x,VLOOKUP($I2149,'taxon-match_2026-08-31'!$A$2:$N$122,9,FALSE),IF(_xlpm.x=0,"",_xlpm.x)))</f>
        <v>Asteroidea</v>
      </c>
      <c r="O2149" t="str">
        <f>IF($I2149="","",_xlfn.LET(_xlpm.x,VLOOKUP($I2149,'taxon-match_2026-08-31'!$A$2:$N$122,10,FALSE),IF(_xlpm.x=0,"",_xlpm.x)))</f>
        <v>Valvatida</v>
      </c>
      <c r="P2149" t="str">
        <f>IF($I2149="","",_xlfn.LET(_xlpm.x,VLOOKUP($I2149,'taxon-match_2026-08-31'!$A$2:$N$122,11,FALSE),IF(_xlpm.x=0,"",_xlpm.x)))</f>
        <v>Odontasteridae</v>
      </c>
      <c r="Q2149" t="str">
        <f>IF($I2149="","",_xlfn.LET(_xlpm.x,VLOOKUP($I2149,'taxon-match_2026-08-31'!$A$2:$N$122,12,FALSE),IF(_xlpm.x=0,"",_xlpm.x)))</f>
        <v>Odontaster</v>
      </c>
      <c r="R2149" t="str">
        <f>IF($I2149="","",_xlfn.LET(_xlpm.x,VLOOKUP($I2149,'taxon-match_2026-08-31'!$A$2:$N$122,14,FALSE),IF(_xlpm.x=0,"",_xlpm.x)))</f>
        <v>validus</v>
      </c>
      <c r="S2149" s="2" t="s">
        <v>2609</v>
      </c>
      <c r="T2149" s="69" t="s">
        <v>62</v>
      </c>
      <c r="U2149" s="69" t="s">
        <v>60</v>
      </c>
      <c r="X2149" t="str">
        <f>IF(T2149="","",_xlfn.LET(_xlpm.x,VLOOKUP(T2149,'Drop-down_menus'!$F$2:$G$16,2,FALSE),IF(_xlpm.x=0,"",_xlpm.x)))</f>
        <v>https://orcid.org/0000-0003-3696-4445</v>
      </c>
      <c r="Y2149" t="str">
        <f>IF(U2149="","",_xlfn.LET(_xlpm.x,VLOOKUP(U2149,'Drop-down_menus'!$F$2:$G$16,2,FALSE),IF(_xlpm.x=0,"",_xlpm.x)))</f>
        <v>https://orcid.org/0000-0002-9708-1761</v>
      </c>
      <c r="Z2149" t="str">
        <f>IF(V2149="","",_xlfn.LET(_xlpm.x,VLOOKUP(V2149,'Drop-down_menus'!$F$2:$G$16,2,FALSE),IF(_xlpm.x=0,"",_xlpm.x)))</f>
        <v/>
      </c>
      <c r="AA2149" t="str">
        <f>IF(W2149="","",_xlfn.LET(_xlpm.x,VLOOKUP(W2149,'Drop-down_menus'!$F$2:$G$16,2,FALSE),IF(_xlpm.x=0,"",_xlpm.x)))</f>
        <v/>
      </c>
      <c r="AB2149" t="s">
        <v>866</v>
      </c>
      <c r="AE2149" t="s">
        <v>867</v>
      </c>
    </row>
    <row r="2150" spans="1:31" ht="15" x14ac:dyDescent="0.2">
      <c r="A2150" s="2" t="s">
        <v>298</v>
      </c>
      <c r="B2150">
        <v>2790</v>
      </c>
      <c r="C2150">
        <v>1801</v>
      </c>
      <c r="D2150" s="69" t="s">
        <v>700</v>
      </c>
      <c r="F2150" s="70" t="s">
        <v>767</v>
      </c>
      <c r="G2150" s="70">
        <v>1</v>
      </c>
      <c r="H2150" s="70" t="s">
        <v>767</v>
      </c>
      <c r="I2150" t="s">
        <v>767</v>
      </c>
      <c r="J2150" t="str">
        <f>IF($I2150="","",_xlfn.LET(_xlpm.x,VLOOKUP($I2150,'taxon-match_2026-08-31'!$A$2:$N$122,6,FALSE),IF(_xlpm.x=0,"",_xlpm.x)))</f>
        <v>Koehler, 1906</v>
      </c>
      <c r="K2150" t="str">
        <f>IF($I2150="","",_xlfn.LET(_xlpm.x,VLOOKUP($I2150,'taxon-match_2026-08-31'!$A$2:$N$122,4,FALSE),IF(_xlpm.x=0,"",_xlpm.x)))</f>
        <v>urn:lsid:marinespecies.org:taxname:172775</v>
      </c>
      <c r="L2150" t="str">
        <f>IF($I2150="","",_xlfn.LET(_xlpm.x,VLOOKUP($I2150,'taxon-match_2026-08-31'!$A$2:$N$122,7,FALSE),IF(_xlpm.x=0,"",_xlpm.x)))</f>
        <v>Animalia</v>
      </c>
      <c r="M2150" t="str">
        <f>IF($I2150="","",_xlfn.LET(_xlpm.x,VLOOKUP($I2150,'taxon-match_2026-08-31'!$A$2:$N$122,8,FALSE),IF(_xlpm.x=0,"",_xlpm.x)))</f>
        <v>Echinodermata</v>
      </c>
      <c r="N2150" t="str">
        <f>IF($I2150="","",_xlfn.LET(_xlpm.x,VLOOKUP($I2150,'taxon-match_2026-08-31'!$A$2:$N$122,9,FALSE),IF(_xlpm.x=0,"",_xlpm.x)))</f>
        <v>Asteroidea</v>
      </c>
      <c r="O2150" t="str">
        <f>IF($I2150="","",_xlfn.LET(_xlpm.x,VLOOKUP($I2150,'taxon-match_2026-08-31'!$A$2:$N$122,10,FALSE),IF(_xlpm.x=0,"",_xlpm.x)))</f>
        <v>Valvatida</v>
      </c>
      <c r="P2150" t="str">
        <f>IF($I2150="","",_xlfn.LET(_xlpm.x,VLOOKUP($I2150,'taxon-match_2026-08-31'!$A$2:$N$122,11,FALSE),IF(_xlpm.x=0,"",_xlpm.x)))</f>
        <v>Odontasteridae</v>
      </c>
      <c r="Q2150" t="str">
        <f>IF($I2150="","",_xlfn.LET(_xlpm.x,VLOOKUP($I2150,'taxon-match_2026-08-31'!$A$2:$N$122,12,FALSE),IF(_xlpm.x=0,"",_xlpm.x)))</f>
        <v>Odontaster</v>
      </c>
      <c r="R2150" t="str">
        <f>IF($I2150="","",_xlfn.LET(_xlpm.x,VLOOKUP($I2150,'taxon-match_2026-08-31'!$A$2:$N$122,14,FALSE),IF(_xlpm.x=0,"",_xlpm.x)))</f>
        <v>validus</v>
      </c>
      <c r="S2150" s="2" t="s">
        <v>2609</v>
      </c>
      <c r="T2150" s="69" t="s">
        <v>62</v>
      </c>
      <c r="U2150" s="69" t="s">
        <v>60</v>
      </c>
      <c r="X2150" t="str">
        <f>IF(T2150="","",_xlfn.LET(_xlpm.x,VLOOKUP(T2150,'Drop-down_menus'!$F$2:$G$16,2,FALSE),IF(_xlpm.x=0,"",_xlpm.x)))</f>
        <v>https://orcid.org/0000-0003-3696-4445</v>
      </c>
      <c r="Y2150" t="str">
        <f>IF(U2150="","",_xlfn.LET(_xlpm.x,VLOOKUP(U2150,'Drop-down_menus'!$F$2:$G$16,2,FALSE),IF(_xlpm.x=0,"",_xlpm.x)))</f>
        <v>https://orcid.org/0000-0002-9708-1761</v>
      </c>
      <c r="Z2150" t="str">
        <f>IF(V2150="","",_xlfn.LET(_xlpm.x,VLOOKUP(V2150,'Drop-down_menus'!$F$2:$G$16,2,FALSE),IF(_xlpm.x=0,"",_xlpm.x)))</f>
        <v/>
      </c>
      <c r="AA2150" t="str">
        <f>IF(W2150="","",_xlfn.LET(_xlpm.x,VLOOKUP(W2150,'Drop-down_menus'!$F$2:$G$16,2,FALSE),IF(_xlpm.x=0,"",_xlpm.x)))</f>
        <v/>
      </c>
      <c r="AB2150" t="s">
        <v>866</v>
      </c>
      <c r="AE2150" t="s">
        <v>867</v>
      </c>
    </row>
    <row r="2151" spans="1:31" ht="15" x14ac:dyDescent="0.2">
      <c r="A2151" s="2" t="s">
        <v>298</v>
      </c>
      <c r="B2151">
        <v>2791</v>
      </c>
      <c r="C2151">
        <v>1802</v>
      </c>
      <c r="D2151" s="69" t="s">
        <v>700</v>
      </c>
      <c r="F2151" s="70" t="s">
        <v>767</v>
      </c>
      <c r="G2151" s="70">
        <v>1</v>
      </c>
      <c r="H2151" s="70" t="s">
        <v>767</v>
      </c>
      <c r="I2151" t="s">
        <v>767</v>
      </c>
      <c r="J2151" t="str">
        <f>IF($I2151="","",_xlfn.LET(_xlpm.x,VLOOKUP($I2151,'taxon-match_2026-08-31'!$A$2:$N$122,6,FALSE),IF(_xlpm.x=0,"",_xlpm.x)))</f>
        <v>Koehler, 1906</v>
      </c>
      <c r="K2151" t="str">
        <f>IF($I2151="","",_xlfn.LET(_xlpm.x,VLOOKUP($I2151,'taxon-match_2026-08-31'!$A$2:$N$122,4,FALSE),IF(_xlpm.x=0,"",_xlpm.x)))</f>
        <v>urn:lsid:marinespecies.org:taxname:172775</v>
      </c>
      <c r="L2151" t="str">
        <f>IF($I2151="","",_xlfn.LET(_xlpm.x,VLOOKUP($I2151,'taxon-match_2026-08-31'!$A$2:$N$122,7,FALSE),IF(_xlpm.x=0,"",_xlpm.x)))</f>
        <v>Animalia</v>
      </c>
      <c r="M2151" t="str">
        <f>IF($I2151="","",_xlfn.LET(_xlpm.x,VLOOKUP($I2151,'taxon-match_2026-08-31'!$A$2:$N$122,8,FALSE),IF(_xlpm.x=0,"",_xlpm.x)))</f>
        <v>Echinodermata</v>
      </c>
      <c r="N2151" t="str">
        <f>IF($I2151="","",_xlfn.LET(_xlpm.x,VLOOKUP($I2151,'taxon-match_2026-08-31'!$A$2:$N$122,9,FALSE),IF(_xlpm.x=0,"",_xlpm.x)))</f>
        <v>Asteroidea</v>
      </c>
      <c r="O2151" t="str">
        <f>IF($I2151="","",_xlfn.LET(_xlpm.x,VLOOKUP($I2151,'taxon-match_2026-08-31'!$A$2:$N$122,10,FALSE),IF(_xlpm.x=0,"",_xlpm.x)))</f>
        <v>Valvatida</v>
      </c>
      <c r="P2151" t="str">
        <f>IF($I2151="","",_xlfn.LET(_xlpm.x,VLOOKUP($I2151,'taxon-match_2026-08-31'!$A$2:$N$122,11,FALSE),IF(_xlpm.x=0,"",_xlpm.x)))</f>
        <v>Odontasteridae</v>
      </c>
      <c r="Q2151" t="str">
        <f>IF($I2151="","",_xlfn.LET(_xlpm.x,VLOOKUP($I2151,'taxon-match_2026-08-31'!$A$2:$N$122,12,FALSE),IF(_xlpm.x=0,"",_xlpm.x)))</f>
        <v>Odontaster</v>
      </c>
      <c r="R2151" t="str">
        <f>IF($I2151="","",_xlfn.LET(_xlpm.x,VLOOKUP($I2151,'taxon-match_2026-08-31'!$A$2:$N$122,14,FALSE),IF(_xlpm.x=0,"",_xlpm.x)))</f>
        <v>validus</v>
      </c>
      <c r="S2151" s="2" t="s">
        <v>2609</v>
      </c>
      <c r="T2151" s="69" t="s">
        <v>62</v>
      </c>
      <c r="U2151" s="69" t="s">
        <v>60</v>
      </c>
      <c r="X2151" t="str">
        <f>IF(T2151="","",_xlfn.LET(_xlpm.x,VLOOKUP(T2151,'Drop-down_menus'!$F$2:$G$16,2,FALSE),IF(_xlpm.x=0,"",_xlpm.x)))</f>
        <v>https://orcid.org/0000-0003-3696-4445</v>
      </c>
      <c r="Y2151" t="str">
        <f>IF(U2151="","",_xlfn.LET(_xlpm.x,VLOOKUP(U2151,'Drop-down_menus'!$F$2:$G$16,2,FALSE),IF(_xlpm.x=0,"",_xlpm.x)))</f>
        <v>https://orcid.org/0000-0002-9708-1761</v>
      </c>
      <c r="Z2151" t="str">
        <f>IF(V2151="","",_xlfn.LET(_xlpm.x,VLOOKUP(V2151,'Drop-down_menus'!$F$2:$G$16,2,FALSE),IF(_xlpm.x=0,"",_xlpm.x)))</f>
        <v/>
      </c>
      <c r="AA2151" t="str">
        <f>IF(W2151="","",_xlfn.LET(_xlpm.x,VLOOKUP(W2151,'Drop-down_menus'!$F$2:$G$16,2,FALSE),IF(_xlpm.x=0,"",_xlpm.x)))</f>
        <v/>
      </c>
      <c r="AB2151" t="s">
        <v>866</v>
      </c>
      <c r="AE2151" t="s">
        <v>867</v>
      </c>
    </row>
    <row r="2152" spans="1:31" ht="15" x14ac:dyDescent="0.2">
      <c r="A2152" s="2" t="s">
        <v>298</v>
      </c>
      <c r="B2152">
        <v>2792</v>
      </c>
      <c r="C2152">
        <v>1830</v>
      </c>
      <c r="D2152" s="69" t="s">
        <v>700</v>
      </c>
      <c r="F2152" s="70" t="s">
        <v>767</v>
      </c>
      <c r="G2152" s="70">
        <v>1</v>
      </c>
      <c r="H2152" s="70" t="s">
        <v>767</v>
      </c>
      <c r="I2152" t="s">
        <v>767</v>
      </c>
      <c r="J2152" t="str">
        <f>IF($I2152="","",_xlfn.LET(_xlpm.x,VLOOKUP($I2152,'taxon-match_2026-08-31'!$A$2:$N$122,6,FALSE),IF(_xlpm.x=0,"",_xlpm.x)))</f>
        <v>Koehler, 1906</v>
      </c>
      <c r="K2152" t="str">
        <f>IF($I2152="","",_xlfn.LET(_xlpm.x,VLOOKUP($I2152,'taxon-match_2026-08-31'!$A$2:$N$122,4,FALSE),IF(_xlpm.x=0,"",_xlpm.x)))</f>
        <v>urn:lsid:marinespecies.org:taxname:172775</v>
      </c>
      <c r="L2152" t="str">
        <f>IF($I2152="","",_xlfn.LET(_xlpm.x,VLOOKUP($I2152,'taxon-match_2026-08-31'!$A$2:$N$122,7,FALSE),IF(_xlpm.x=0,"",_xlpm.x)))</f>
        <v>Animalia</v>
      </c>
      <c r="M2152" t="str">
        <f>IF($I2152="","",_xlfn.LET(_xlpm.x,VLOOKUP($I2152,'taxon-match_2026-08-31'!$A$2:$N$122,8,FALSE),IF(_xlpm.x=0,"",_xlpm.x)))</f>
        <v>Echinodermata</v>
      </c>
      <c r="N2152" t="str">
        <f>IF($I2152="","",_xlfn.LET(_xlpm.x,VLOOKUP($I2152,'taxon-match_2026-08-31'!$A$2:$N$122,9,FALSE),IF(_xlpm.x=0,"",_xlpm.x)))</f>
        <v>Asteroidea</v>
      </c>
      <c r="O2152" t="str">
        <f>IF($I2152="","",_xlfn.LET(_xlpm.x,VLOOKUP($I2152,'taxon-match_2026-08-31'!$A$2:$N$122,10,FALSE),IF(_xlpm.x=0,"",_xlpm.x)))</f>
        <v>Valvatida</v>
      </c>
      <c r="P2152" t="str">
        <f>IF($I2152="","",_xlfn.LET(_xlpm.x,VLOOKUP($I2152,'taxon-match_2026-08-31'!$A$2:$N$122,11,FALSE),IF(_xlpm.x=0,"",_xlpm.x)))</f>
        <v>Odontasteridae</v>
      </c>
      <c r="Q2152" t="str">
        <f>IF($I2152="","",_xlfn.LET(_xlpm.x,VLOOKUP($I2152,'taxon-match_2026-08-31'!$A$2:$N$122,12,FALSE),IF(_xlpm.x=0,"",_xlpm.x)))</f>
        <v>Odontaster</v>
      </c>
      <c r="R2152" t="str">
        <f>IF($I2152="","",_xlfn.LET(_xlpm.x,VLOOKUP($I2152,'taxon-match_2026-08-31'!$A$2:$N$122,14,FALSE),IF(_xlpm.x=0,"",_xlpm.x)))</f>
        <v>validus</v>
      </c>
      <c r="S2152" s="2" t="s">
        <v>2609</v>
      </c>
      <c r="T2152" s="69" t="s">
        <v>62</v>
      </c>
      <c r="U2152" s="69" t="s">
        <v>60</v>
      </c>
      <c r="X2152" t="str">
        <f>IF(T2152="","",_xlfn.LET(_xlpm.x,VLOOKUP(T2152,'Drop-down_menus'!$F$2:$G$16,2,FALSE),IF(_xlpm.x=0,"",_xlpm.x)))</f>
        <v>https://orcid.org/0000-0003-3696-4445</v>
      </c>
      <c r="Y2152" t="str">
        <f>IF(U2152="","",_xlfn.LET(_xlpm.x,VLOOKUP(U2152,'Drop-down_menus'!$F$2:$G$16,2,FALSE),IF(_xlpm.x=0,"",_xlpm.x)))</f>
        <v>https://orcid.org/0000-0002-9708-1761</v>
      </c>
      <c r="Z2152" t="str">
        <f>IF(V2152="","",_xlfn.LET(_xlpm.x,VLOOKUP(V2152,'Drop-down_menus'!$F$2:$G$16,2,FALSE),IF(_xlpm.x=0,"",_xlpm.x)))</f>
        <v/>
      </c>
      <c r="AA2152" t="str">
        <f>IF(W2152="","",_xlfn.LET(_xlpm.x,VLOOKUP(W2152,'Drop-down_menus'!$F$2:$G$16,2,FALSE),IF(_xlpm.x=0,"",_xlpm.x)))</f>
        <v/>
      </c>
      <c r="AB2152" t="s">
        <v>866</v>
      </c>
      <c r="AE2152" t="s">
        <v>867</v>
      </c>
    </row>
    <row r="2153" spans="1:31" ht="15" x14ac:dyDescent="0.2">
      <c r="A2153" s="2" t="s">
        <v>441</v>
      </c>
      <c r="B2153">
        <v>5384</v>
      </c>
      <c r="C2153">
        <v>1831</v>
      </c>
      <c r="D2153" s="69" t="s">
        <v>700</v>
      </c>
      <c r="F2153" s="70" t="s">
        <v>767</v>
      </c>
      <c r="G2153" s="70">
        <v>1</v>
      </c>
      <c r="H2153" s="70" t="s">
        <v>767</v>
      </c>
      <c r="I2153" t="s">
        <v>767</v>
      </c>
      <c r="J2153" t="str">
        <f>IF($I2153="","",_xlfn.LET(_xlpm.x,VLOOKUP($I2153,'taxon-match_2026-08-31'!$A$2:$N$122,6,FALSE),IF(_xlpm.x=0,"",_xlpm.x)))</f>
        <v>Koehler, 1906</v>
      </c>
      <c r="K2153" t="str">
        <f>IF($I2153="","",_xlfn.LET(_xlpm.x,VLOOKUP($I2153,'taxon-match_2026-08-31'!$A$2:$N$122,4,FALSE),IF(_xlpm.x=0,"",_xlpm.x)))</f>
        <v>urn:lsid:marinespecies.org:taxname:172775</v>
      </c>
      <c r="L2153" t="str">
        <f>IF($I2153="","",_xlfn.LET(_xlpm.x,VLOOKUP($I2153,'taxon-match_2026-08-31'!$A$2:$N$122,7,FALSE),IF(_xlpm.x=0,"",_xlpm.x)))</f>
        <v>Animalia</v>
      </c>
      <c r="M2153" t="str">
        <f>IF($I2153="","",_xlfn.LET(_xlpm.x,VLOOKUP($I2153,'taxon-match_2026-08-31'!$A$2:$N$122,8,FALSE),IF(_xlpm.x=0,"",_xlpm.x)))</f>
        <v>Echinodermata</v>
      </c>
      <c r="N2153" t="str">
        <f>IF($I2153="","",_xlfn.LET(_xlpm.x,VLOOKUP($I2153,'taxon-match_2026-08-31'!$A$2:$N$122,9,FALSE),IF(_xlpm.x=0,"",_xlpm.x)))</f>
        <v>Asteroidea</v>
      </c>
      <c r="O2153" t="str">
        <f>IF($I2153="","",_xlfn.LET(_xlpm.x,VLOOKUP($I2153,'taxon-match_2026-08-31'!$A$2:$N$122,10,FALSE),IF(_xlpm.x=0,"",_xlpm.x)))</f>
        <v>Valvatida</v>
      </c>
      <c r="P2153" t="str">
        <f>IF($I2153="","",_xlfn.LET(_xlpm.x,VLOOKUP($I2153,'taxon-match_2026-08-31'!$A$2:$N$122,11,FALSE),IF(_xlpm.x=0,"",_xlpm.x)))</f>
        <v>Odontasteridae</v>
      </c>
      <c r="Q2153" t="str">
        <f>IF($I2153="","",_xlfn.LET(_xlpm.x,VLOOKUP($I2153,'taxon-match_2026-08-31'!$A$2:$N$122,12,FALSE),IF(_xlpm.x=0,"",_xlpm.x)))</f>
        <v>Odontaster</v>
      </c>
      <c r="R2153" t="str">
        <f>IF($I2153="","",_xlfn.LET(_xlpm.x,VLOOKUP($I2153,'taxon-match_2026-08-31'!$A$2:$N$122,14,FALSE),IF(_xlpm.x=0,"",_xlpm.x)))</f>
        <v>validus</v>
      </c>
      <c r="S2153" s="2" t="s">
        <v>2609</v>
      </c>
      <c r="T2153" s="69" t="s">
        <v>62</v>
      </c>
      <c r="U2153" s="69" t="s">
        <v>60</v>
      </c>
      <c r="X2153" t="str">
        <f>IF(T2153="","",_xlfn.LET(_xlpm.x,VLOOKUP(T2153,'Drop-down_menus'!$F$2:$G$16,2,FALSE),IF(_xlpm.x=0,"",_xlpm.x)))</f>
        <v>https://orcid.org/0000-0003-3696-4445</v>
      </c>
      <c r="Y2153" t="str">
        <f>IF(U2153="","",_xlfn.LET(_xlpm.x,VLOOKUP(U2153,'Drop-down_menus'!$F$2:$G$16,2,FALSE),IF(_xlpm.x=0,"",_xlpm.x)))</f>
        <v>https://orcid.org/0000-0002-9708-1761</v>
      </c>
      <c r="Z2153" t="str">
        <f>IF(V2153="","",_xlfn.LET(_xlpm.x,VLOOKUP(V2153,'Drop-down_menus'!$F$2:$G$16,2,FALSE),IF(_xlpm.x=0,"",_xlpm.x)))</f>
        <v/>
      </c>
      <c r="AA2153" t="str">
        <f>IF(W2153="","",_xlfn.LET(_xlpm.x,VLOOKUP(W2153,'Drop-down_menus'!$F$2:$G$16,2,FALSE),IF(_xlpm.x=0,"",_xlpm.x)))</f>
        <v/>
      </c>
      <c r="AB2153" t="s">
        <v>866</v>
      </c>
      <c r="AE2153" t="s">
        <v>867</v>
      </c>
    </row>
    <row r="2154" spans="1:31" ht="15" x14ac:dyDescent="0.2">
      <c r="A2154" s="2" t="s">
        <v>475</v>
      </c>
      <c r="B2154">
        <v>5577</v>
      </c>
      <c r="C2154">
        <v>1832</v>
      </c>
      <c r="D2154" s="69" t="s">
        <v>700</v>
      </c>
      <c r="F2154" s="70" t="s">
        <v>767</v>
      </c>
      <c r="G2154" s="70">
        <v>1</v>
      </c>
      <c r="H2154" s="70" t="s">
        <v>767</v>
      </c>
      <c r="I2154" t="s">
        <v>767</v>
      </c>
      <c r="J2154" t="str">
        <f>IF($I2154="","",_xlfn.LET(_xlpm.x,VLOOKUP($I2154,'taxon-match_2026-08-31'!$A$2:$N$122,6,FALSE),IF(_xlpm.x=0,"",_xlpm.x)))</f>
        <v>Koehler, 1906</v>
      </c>
      <c r="K2154" t="str">
        <f>IF($I2154="","",_xlfn.LET(_xlpm.x,VLOOKUP($I2154,'taxon-match_2026-08-31'!$A$2:$N$122,4,FALSE),IF(_xlpm.x=0,"",_xlpm.x)))</f>
        <v>urn:lsid:marinespecies.org:taxname:172775</v>
      </c>
      <c r="L2154" t="str">
        <f>IF($I2154="","",_xlfn.LET(_xlpm.x,VLOOKUP($I2154,'taxon-match_2026-08-31'!$A$2:$N$122,7,FALSE),IF(_xlpm.x=0,"",_xlpm.x)))</f>
        <v>Animalia</v>
      </c>
      <c r="M2154" t="str">
        <f>IF($I2154="","",_xlfn.LET(_xlpm.x,VLOOKUP($I2154,'taxon-match_2026-08-31'!$A$2:$N$122,8,FALSE),IF(_xlpm.x=0,"",_xlpm.x)))</f>
        <v>Echinodermata</v>
      </c>
      <c r="N2154" t="str">
        <f>IF($I2154="","",_xlfn.LET(_xlpm.x,VLOOKUP($I2154,'taxon-match_2026-08-31'!$A$2:$N$122,9,FALSE),IF(_xlpm.x=0,"",_xlpm.x)))</f>
        <v>Asteroidea</v>
      </c>
      <c r="O2154" t="str">
        <f>IF($I2154="","",_xlfn.LET(_xlpm.x,VLOOKUP($I2154,'taxon-match_2026-08-31'!$A$2:$N$122,10,FALSE),IF(_xlpm.x=0,"",_xlpm.x)))</f>
        <v>Valvatida</v>
      </c>
      <c r="P2154" t="str">
        <f>IF($I2154="","",_xlfn.LET(_xlpm.x,VLOOKUP($I2154,'taxon-match_2026-08-31'!$A$2:$N$122,11,FALSE),IF(_xlpm.x=0,"",_xlpm.x)))</f>
        <v>Odontasteridae</v>
      </c>
      <c r="Q2154" t="str">
        <f>IF($I2154="","",_xlfn.LET(_xlpm.x,VLOOKUP($I2154,'taxon-match_2026-08-31'!$A$2:$N$122,12,FALSE),IF(_xlpm.x=0,"",_xlpm.x)))</f>
        <v>Odontaster</v>
      </c>
      <c r="R2154" t="str">
        <f>IF($I2154="","",_xlfn.LET(_xlpm.x,VLOOKUP($I2154,'taxon-match_2026-08-31'!$A$2:$N$122,14,FALSE),IF(_xlpm.x=0,"",_xlpm.x)))</f>
        <v>validus</v>
      </c>
      <c r="S2154" s="2" t="s">
        <v>2609</v>
      </c>
      <c r="T2154" s="69" t="s">
        <v>62</v>
      </c>
      <c r="U2154" s="69" t="s">
        <v>60</v>
      </c>
      <c r="X2154" t="str">
        <f>IF(T2154="","",_xlfn.LET(_xlpm.x,VLOOKUP(T2154,'Drop-down_menus'!$F$2:$G$16,2,FALSE),IF(_xlpm.x=0,"",_xlpm.x)))</f>
        <v>https://orcid.org/0000-0003-3696-4445</v>
      </c>
      <c r="Y2154" t="str">
        <f>IF(U2154="","",_xlfn.LET(_xlpm.x,VLOOKUP(U2154,'Drop-down_menus'!$F$2:$G$16,2,FALSE),IF(_xlpm.x=0,"",_xlpm.x)))</f>
        <v>https://orcid.org/0000-0002-9708-1761</v>
      </c>
      <c r="Z2154" t="str">
        <f>IF(V2154="","",_xlfn.LET(_xlpm.x,VLOOKUP(V2154,'Drop-down_menus'!$F$2:$G$16,2,FALSE),IF(_xlpm.x=0,"",_xlpm.x)))</f>
        <v/>
      </c>
      <c r="AA2154" t="str">
        <f>IF(W2154="","",_xlfn.LET(_xlpm.x,VLOOKUP(W2154,'Drop-down_menus'!$F$2:$G$16,2,FALSE),IF(_xlpm.x=0,"",_xlpm.x)))</f>
        <v/>
      </c>
      <c r="AB2154" t="s">
        <v>866</v>
      </c>
      <c r="AE2154" t="s">
        <v>867</v>
      </c>
    </row>
    <row r="2155" spans="1:31" ht="15" x14ac:dyDescent="0.2">
      <c r="A2155" s="2" t="s">
        <v>475</v>
      </c>
      <c r="B2155">
        <v>5595</v>
      </c>
      <c r="C2155">
        <v>1833</v>
      </c>
      <c r="D2155" s="69" t="s">
        <v>700</v>
      </c>
      <c r="F2155" s="70" t="s">
        <v>767</v>
      </c>
      <c r="G2155" s="70">
        <v>1</v>
      </c>
      <c r="H2155" s="70" t="s">
        <v>767</v>
      </c>
      <c r="I2155" t="s">
        <v>767</v>
      </c>
      <c r="J2155" t="str">
        <f>IF($I2155="","",_xlfn.LET(_xlpm.x,VLOOKUP($I2155,'taxon-match_2026-08-31'!$A$2:$N$122,6,FALSE),IF(_xlpm.x=0,"",_xlpm.x)))</f>
        <v>Koehler, 1906</v>
      </c>
      <c r="K2155" t="str">
        <f>IF($I2155="","",_xlfn.LET(_xlpm.x,VLOOKUP($I2155,'taxon-match_2026-08-31'!$A$2:$N$122,4,FALSE),IF(_xlpm.x=0,"",_xlpm.x)))</f>
        <v>urn:lsid:marinespecies.org:taxname:172775</v>
      </c>
      <c r="L2155" t="str">
        <f>IF($I2155="","",_xlfn.LET(_xlpm.x,VLOOKUP($I2155,'taxon-match_2026-08-31'!$A$2:$N$122,7,FALSE),IF(_xlpm.x=0,"",_xlpm.x)))</f>
        <v>Animalia</v>
      </c>
      <c r="M2155" t="str">
        <f>IF($I2155="","",_xlfn.LET(_xlpm.x,VLOOKUP($I2155,'taxon-match_2026-08-31'!$A$2:$N$122,8,FALSE),IF(_xlpm.x=0,"",_xlpm.x)))</f>
        <v>Echinodermata</v>
      </c>
      <c r="N2155" t="str">
        <f>IF($I2155="","",_xlfn.LET(_xlpm.x,VLOOKUP($I2155,'taxon-match_2026-08-31'!$A$2:$N$122,9,FALSE),IF(_xlpm.x=0,"",_xlpm.x)))</f>
        <v>Asteroidea</v>
      </c>
      <c r="O2155" t="str">
        <f>IF($I2155="","",_xlfn.LET(_xlpm.x,VLOOKUP($I2155,'taxon-match_2026-08-31'!$A$2:$N$122,10,FALSE),IF(_xlpm.x=0,"",_xlpm.x)))</f>
        <v>Valvatida</v>
      </c>
      <c r="P2155" t="str">
        <f>IF($I2155="","",_xlfn.LET(_xlpm.x,VLOOKUP($I2155,'taxon-match_2026-08-31'!$A$2:$N$122,11,FALSE),IF(_xlpm.x=0,"",_xlpm.x)))</f>
        <v>Odontasteridae</v>
      </c>
      <c r="Q2155" t="str">
        <f>IF($I2155="","",_xlfn.LET(_xlpm.x,VLOOKUP($I2155,'taxon-match_2026-08-31'!$A$2:$N$122,12,FALSE),IF(_xlpm.x=0,"",_xlpm.x)))</f>
        <v>Odontaster</v>
      </c>
      <c r="R2155" t="str">
        <f>IF($I2155="","",_xlfn.LET(_xlpm.x,VLOOKUP($I2155,'taxon-match_2026-08-31'!$A$2:$N$122,14,FALSE),IF(_xlpm.x=0,"",_xlpm.x)))</f>
        <v>validus</v>
      </c>
      <c r="S2155" s="2" t="s">
        <v>2609</v>
      </c>
      <c r="T2155" s="69" t="s">
        <v>62</v>
      </c>
      <c r="U2155" s="69" t="s">
        <v>60</v>
      </c>
      <c r="X2155" t="str">
        <f>IF(T2155="","",_xlfn.LET(_xlpm.x,VLOOKUP(T2155,'Drop-down_menus'!$F$2:$G$16,2,FALSE),IF(_xlpm.x=0,"",_xlpm.x)))</f>
        <v>https://orcid.org/0000-0003-3696-4445</v>
      </c>
      <c r="Y2155" t="str">
        <f>IF(U2155="","",_xlfn.LET(_xlpm.x,VLOOKUP(U2155,'Drop-down_menus'!$F$2:$G$16,2,FALSE),IF(_xlpm.x=0,"",_xlpm.x)))</f>
        <v>https://orcid.org/0000-0002-9708-1761</v>
      </c>
      <c r="Z2155" t="str">
        <f>IF(V2155="","",_xlfn.LET(_xlpm.x,VLOOKUP(V2155,'Drop-down_menus'!$F$2:$G$16,2,FALSE),IF(_xlpm.x=0,"",_xlpm.x)))</f>
        <v/>
      </c>
      <c r="AA2155" t="str">
        <f>IF(W2155="","",_xlfn.LET(_xlpm.x,VLOOKUP(W2155,'Drop-down_menus'!$F$2:$G$16,2,FALSE),IF(_xlpm.x=0,"",_xlpm.x)))</f>
        <v/>
      </c>
      <c r="AB2155" t="s">
        <v>866</v>
      </c>
      <c r="AE2155" t="s">
        <v>867</v>
      </c>
    </row>
    <row r="2156" spans="1:31" ht="15" x14ac:dyDescent="0.2">
      <c r="A2156" s="2" t="s">
        <v>475</v>
      </c>
      <c r="B2156">
        <v>5596</v>
      </c>
      <c r="C2156">
        <v>1834</v>
      </c>
      <c r="D2156" s="69" t="s">
        <v>700</v>
      </c>
      <c r="F2156" s="70" t="s">
        <v>767</v>
      </c>
      <c r="G2156" s="70">
        <v>1</v>
      </c>
      <c r="H2156" s="70" t="s">
        <v>767</v>
      </c>
      <c r="I2156" t="s">
        <v>767</v>
      </c>
      <c r="J2156" t="str">
        <f>IF($I2156="","",_xlfn.LET(_xlpm.x,VLOOKUP($I2156,'taxon-match_2026-08-31'!$A$2:$N$122,6,FALSE),IF(_xlpm.x=0,"",_xlpm.x)))</f>
        <v>Koehler, 1906</v>
      </c>
      <c r="K2156" t="str">
        <f>IF($I2156="","",_xlfn.LET(_xlpm.x,VLOOKUP($I2156,'taxon-match_2026-08-31'!$A$2:$N$122,4,FALSE),IF(_xlpm.x=0,"",_xlpm.x)))</f>
        <v>urn:lsid:marinespecies.org:taxname:172775</v>
      </c>
      <c r="L2156" t="str">
        <f>IF($I2156="","",_xlfn.LET(_xlpm.x,VLOOKUP($I2156,'taxon-match_2026-08-31'!$A$2:$N$122,7,FALSE),IF(_xlpm.x=0,"",_xlpm.x)))</f>
        <v>Animalia</v>
      </c>
      <c r="M2156" t="str">
        <f>IF($I2156="","",_xlfn.LET(_xlpm.x,VLOOKUP($I2156,'taxon-match_2026-08-31'!$A$2:$N$122,8,FALSE),IF(_xlpm.x=0,"",_xlpm.x)))</f>
        <v>Echinodermata</v>
      </c>
      <c r="N2156" t="str">
        <f>IF($I2156="","",_xlfn.LET(_xlpm.x,VLOOKUP($I2156,'taxon-match_2026-08-31'!$A$2:$N$122,9,FALSE),IF(_xlpm.x=0,"",_xlpm.x)))</f>
        <v>Asteroidea</v>
      </c>
      <c r="O2156" t="str">
        <f>IF($I2156="","",_xlfn.LET(_xlpm.x,VLOOKUP($I2156,'taxon-match_2026-08-31'!$A$2:$N$122,10,FALSE),IF(_xlpm.x=0,"",_xlpm.x)))</f>
        <v>Valvatida</v>
      </c>
      <c r="P2156" t="str">
        <f>IF($I2156="","",_xlfn.LET(_xlpm.x,VLOOKUP($I2156,'taxon-match_2026-08-31'!$A$2:$N$122,11,FALSE),IF(_xlpm.x=0,"",_xlpm.x)))</f>
        <v>Odontasteridae</v>
      </c>
      <c r="Q2156" t="str">
        <f>IF($I2156="","",_xlfn.LET(_xlpm.x,VLOOKUP($I2156,'taxon-match_2026-08-31'!$A$2:$N$122,12,FALSE),IF(_xlpm.x=0,"",_xlpm.x)))</f>
        <v>Odontaster</v>
      </c>
      <c r="R2156" t="str">
        <f>IF($I2156="","",_xlfn.LET(_xlpm.x,VLOOKUP($I2156,'taxon-match_2026-08-31'!$A$2:$N$122,14,FALSE),IF(_xlpm.x=0,"",_xlpm.x)))</f>
        <v>validus</v>
      </c>
      <c r="S2156" s="2" t="s">
        <v>2609</v>
      </c>
      <c r="T2156" s="69" t="s">
        <v>62</v>
      </c>
      <c r="U2156" s="69" t="s">
        <v>60</v>
      </c>
      <c r="X2156" t="str">
        <f>IF(T2156="","",_xlfn.LET(_xlpm.x,VLOOKUP(T2156,'Drop-down_menus'!$F$2:$G$16,2,FALSE),IF(_xlpm.x=0,"",_xlpm.x)))</f>
        <v>https://orcid.org/0000-0003-3696-4445</v>
      </c>
      <c r="Y2156" t="str">
        <f>IF(U2156="","",_xlfn.LET(_xlpm.x,VLOOKUP(U2156,'Drop-down_menus'!$F$2:$G$16,2,FALSE),IF(_xlpm.x=0,"",_xlpm.x)))</f>
        <v>https://orcid.org/0000-0002-9708-1761</v>
      </c>
      <c r="Z2156" t="str">
        <f>IF(V2156="","",_xlfn.LET(_xlpm.x,VLOOKUP(V2156,'Drop-down_menus'!$F$2:$G$16,2,FALSE),IF(_xlpm.x=0,"",_xlpm.x)))</f>
        <v/>
      </c>
      <c r="AA2156" t="str">
        <f>IF(W2156="","",_xlfn.LET(_xlpm.x,VLOOKUP(W2156,'Drop-down_menus'!$F$2:$G$16,2,FALSE),IF(_xlpm.x=0,"",_xlpm.x)))</f>
        <v/>
      </c>
      <c r="AB2156" t="s">
        <v>866</v>
      </c>
      <c r="AE2156" t="s">
        <v>867</v>
      </c>
    </row>
    <row r="2157" spans="1:31" ht="15" x14ac:dyDescent="0.2">
      <c r="A2157" s="2" t="s">
        <v>475</v>
      </c>
      <c r="B2157">
        <v>5597</v>
      </c>
      <c r="C2157">
        <v>1835</v>
      </c>
      <c r="D2157" s="69" t="s">
        <v>700</v>
      </c>
      <c r="F2157" s="70" t="s">
        <v>767</v>
      </c>
      <c r="G2157" s="70">
        <v>1</v>
      </c>
      <c r="H2157" s="70" t="s">
        <v>767</v>
      </c>
      <c r="I2157" t="s">
        <v>767</v>
      </c>
      <c r="J2157" t="str">
        <f>IF($I2157="","",_xlfn.LET(_xlpm.x,VLOOKUP($I2157,'taxon-match_2026-08-31'!$A$2:$N$122,6,FALSE),IF(_xlpm.x=0,"",_xlpm.x)))</f>
        <v>Koehler, 1906</v>
      </c>
      <c r="K2157" t="str">
        <f>IF($I2157="","",_xlfn.LET(_xlpm.x,VLOOKUP($I2157,'taxon-match_2026-08-31'!$A$2:$N$122,4,FALSE),IF(_xlpm.x=0,"",_xlpm.x)))</f>
        <v>urn:lsid:marinespecies.org:taxname:172775</v>
      </c>
      <c r="L2157" t="str">
        <f>IF($I2157="","",_xlfn.LET(_xlpm.x,VLOOKUP($I2157,'taxon-match_2026-08-31'!$A$2:$N$122,7,FALSE),IF(_xlpm.x=0,"",_xlpm.x)))</f>
        <v>Animalia</v>
      </c>
      <c r="M2157" t="str">
        <f>IF($I2157="","",_xlfn.LET(_xlpm.x,VLOOKUP($I2157,'taxon-match_2026-08-31'!$A$2:$N$122,8,FALSE),IF(_xlpm.x=0,"",_xlpm.x)))</f>
        <v>Echinodermata</v>
      </c>
      <c r="N2157" t="str">
        <f>IF($I2157="","",_xlfn.LET(_xlpm.x,VLOOKUP($I2157,'taxon-match_2026-08-31'!$A$2:$N$122,9,FALSE),IF(_xlpm.x=0,"",_xlpm.x)))</f>
        <v>Asteroidea</v>
      </c>
      <c r="O2157" t="str">
        <f>IF($I2157="","",_xlfn.LET(_xlpm.x,VLOOKUP($I2157,'taxon-match_2026-08-31'!$A$2:$N$122,10,FALSE),IF(_xlpm.x=0,"",_xlpm.x)))</f>
        <v>Valvatida</v>
      </c>
      <c r="P2157" t="str">
        <f>IF($I2157="","",_xlfn.LET(_xlpm.x,VLOOKUP($I2157,'taxon-match_2026-08-31'!$A$2:$N$122,11,FALSE),IF(_xlpm.x=0,"",_xlpm.x)))</f>
        <v>Odontasteridae</v>
      </c>
      <c r="Q2157" t="str">
        <f>IF($I2157="","",_xlfn.LET(_xlpm.x,VLOOKUP($I2157,'taxon-match_2026-08-31'!$A$2:$N$122,12,FALSE),IF(_xlpm.x=0,"",_xlpm.x)))</f>
        <v>Odontaster</v>
      </c>
      <c r="R2157" t="str">
        <f>IF($I2157="","",_xlfn.LET(_xlpm.x,VLOOKUP($I2157,'taxon-match_2026-08-31'!$A$2:$N$122,14,FALSE),IF(_xlpm.x=0,"",_xlpm.x)))</f>
        <v>validus</v>
      </c>
      <c r="S2157" s="2" t="s">
        <v>2609</v>
      </c>
      <c r="T2157" s="69" t="s">
        <v>62</v>
      </c>
      <c r="U2157" s="69" t="s">
        <v>60</v>
      </c>
      <c r="X2157" t="str">
        <f>IF(T2157="","",_xlfn.LET(_xlpm.x,VLOOKUP(T2157,'Drop-down_menus'!$F$2:$G$16,2,FALSE),IF(_xlpm.x=0,"",_xlpm.x)))</f>
        <v>https://orcid.org/0000-0003-3696-4445</v>
      </c>
      <c r="Y2157" t="str">
        <f>IF(U2157="","",_xlfn.LET(_xlpm.x,VLOOKUP(U2157,'Drop-down_menus'!$F$2:$G$16,2,FALSE),IF(_xlpm.x=0,"",_xlpm.x)))</f>
        <v>https://orcid.org/0000-0002-9708-1761</v>
      </c>
      <c r="Z2157" t="str">
        <f>IF(V2157="","",_xlfn.LET(_xlpm.x,VLOOKUP(V2157,'Drop-down_menus'!$F$2:$G$16,2,FALSE),IF(_xlpm.x=0,"",_xlpm.x)))</f>
        <v/>
      </c>
      <c r="AA2157" t="str">
        <f>IF(W2157="","",_xlfn.LET(_xlpm.x,VLOOKUP(W2157,'Drop-down_menus'!$F$2:$G$16,2,FALSE),IF(_xlpm.x=0,"",_xlpm.x)))</f>
        <v/>
      </c>
      <c r="AB2157" t="s">
        <v>866</v>
      </c>
      <c r="AE2157" t="s">
        <v>867</v>
      </c>
    </row>
    <row r="2158" spans="1:31" ht="15" x14ac:dyDescent="0.2">
      <c r="A2158" s="2" t="s">
        <v>475</v>
      </c>
      <c r="B2158">
        <v>5598</v>
      </c>
      <c r="C2158">
        <v>1803</v>
      </c>
      <c r="D2158" s="69" t="s">
        <v>700</v>
      </c>
      <c r="F2158" s="70" t="s">
        <v>767</v>
      </c>
      <c r="G2158" s="70">
        <v>1</v>
      </c>
      <c r="H2158" s="70" t="s">
        <v>767</v>
      </c>
      <c r="I2158" t="s">
        <v>767</v>
      </c>
      <c r="J2158" t="str">
        <f>IF($I2158="","",_xlfn.LET(_xlpm.x,VLOOKUP($I2158,'taxon-match_2026-08-31'!$A$2:$N$122,6,FALSE),IF(_xlpm.x=0,"",_xlpm.x)))</f>
        <v>Koehler, 1906</v>
      </c>
      <c r="K2158" t="str">
        <f>IF($I2158="","",_xlfn.LET(_xlpm.x,VLOOKUP($I2158,'taxon-match_2026-08-31'!$A$2:$N$122,4,FALSE),IF(_xlpm.x=0,"",_xlpm.x)))</f>
        <v>urn:lsid:marinespecies.org:taxname:172775</v>
      </c>
      <c r="L2158" t="str">
        <f>IF($I2158="","",_xlfn.LET(_xlpm.x,VLOOKUP($I2158,'taxon-match_2026-08-31'!$A$2:$N$122,7,FALSE),IF(_xlpm.x=0,"",_xlpm.x)))</f>
        <v>Animalia</v>
      </c>
      <c r="M2158" t="str">
        <f>IF($I2158="","",_xlfn.LET(_xlpm.x,VLOOKUP($I2158,'taxon-match_2026-08-31'!$A$2:$N$122,8,FALSE),IF(_xlpm.x=0,"",_xlpm.x)))</f>
        <v>Echinodermata</v>
      </c>
      <c r="N2158" t="str">
        <f>IF($I2158="","",_xlfn.LET(_xlpm.x,VLOOKUP($I2158,'taxon-match_2026-08-31'!$A$2:$N$122,9,FALSE),IF(_xlpm.x=0,"",_xlpm.x)))</f>
        <v>Asteroidea</v>
      </c>
      <c r="O2158" t="str">
        <f>IF($I2158="","",_xlfn.LET(_xlpm.x,VLOOKUP($I2158,'taxon-match_2026-08-31'!$A$2:$N$122,10,FALSE),IF(_xlpm.x=0,"",_xlpm.x)))</f>
        <v>Valvatida</v>
      </c>
      <c r="P2158" t="str">
        <f>IF($I2158="","",_xlfn.LET(_xlpm.x,VLOOKUP($I2158,'taxon-match_2026-08-31'!$A$2:$N$122,11,FALSE),IF(_xlpm.x=0,"",_xlpm.x)))</f>
        <v>Odontasteridae</v>
      </c>
      <c r="Q2158" t="str">
        <f>IF($I2158="","",_xlfn.LET(_xlpm.x,VLOOKUP($I2158,'taxon-match_2026-08-31'!$A$2:$N$122,12,FALSE),IF(_xlpm.x=0,"",_xlpm.x)))</f>
        <v>Odontaster</v>
      </c>
      <c r="R2158" t="str">
        <f>IF($I2158="","",_xlfn.LET(_xlpm.x,VLOOKUP($I2158,'taxon-match_2026-08-31'!$A$2:$N$122,14,FALSE),IF(_xlpm.x=0,"",_xlpm.x)))</f>
        <v>validus</v>
      </c>
      <c r="S2158" s="2" t="s">
        <v>2609</v>
      </c>
      <c r="T2158" s="69" t="s">
        <v>62</v>
      </c>
      <c r="U2158" s="69" t="s">
        <v>60</v>
      </c>
      <c r="X2158" t="str">
        <f>IF(T2158="","",_xlfn.LET(_xlpm.x,VLOOKUP(T2158,'Drop-down_menus'!$F$2:$G$16,2,FALSE),IF(_xlpm.x=0,"",_xlpm.x)))</f>
        <v>https://orcid.org/0000-0003-3696-4445</v>
      </c>
      <c r="Y2158" t="str">
        <f>IF(U2158="","",_xlfn.LET(_xlpm.x,VLOOKUP(U2158,'Drop-down_menus'!$F$2:$G$16,2,FALSE),IF(_xlpm.x=0,"",_xlpm.x)))</f>
        <v>https://orcid.org/0000-0002-9708-1761</v>
      </c>
      <c r="Z2158" t="str">
        <f>IF(V2158="","",_xlfn.LET(_xlpm.x,VLOOKUP(V2158,'Drop-down_menus'!$F$2:$G$16,2,FALSE),IF(_xlpm.x=0,"",_xlpm.x)))</f>
        <v/>
      </c>
      <c r="AA2158" t="str">
        <f>IF(W2158="","",_xlfn.LET(_xlpm.x,VLOOKUP(W2158,'Drop-down_menus'!$F$2:$G$16,2,FALSE),IF(_xlpm.x=0,"",_xlpm.x)))</f>
        <v/>
      </c>
      <c r="AB2158" t="s">
        <v>866</v>
      </c>
      <c r="AE2158" t="s">
        <v>867</v>
      </c>
    </row>
    <row r="2159" spans="1:31" ht="15" x14ac:dyDescent="0.2">
      <c r="A2159" s="2" t="s">
        <v>207</v>
      </c>
      <c r="B2159">
        <v>1391</v>
      </c>
      <c r="C2159">
        <v>1804</v>
      </c>
      <c r="D2159" s="69" t="s">
        <v>700</v>
      </c>
      <c r="F2159" s="70" t="s">
        <v>720</v>
      </c>
      <c r="G2159" s="69">
        <v>1</v>
      </c>
      <c r="H2159" s="70" t="s">
        <v>720</v>
      </c>
      <c r="I2159" t="s">
        <v>720</v>
      </c>
      <c r="J2159" t="str">
        <f>IF($I2159="","",_xlfn.LET(_xlpm.x,VLOOKUP($I2159,'taxon-match_2026-08-31'!$A$2:$N$122,6,FALSE),IF(_xlpm.x=0,"",_xlpm.x)))</f>
        <v>(McIntosh, 1876)</v>
      </c>
      <c r="K2159" t="str">
        <f>IF($I2159="","",_xlfn.LET(_xlpm.x,VLOOKUP($I2159,'taxon-match_2026-08-31'!$A$2:$N$122,4,FALSE),IF(_xlpm.x=0,"",_xlpm.x)))</f>
        <v>urn:lsid:marinespecies.org:taxname:1776775</v>
      </c>
      <c r="L2159" t="str">
        <f>IF($I2159="","",_xlfn.LET(_xlpm.x,VLOOKUP($I2159,'taxon-match_2026-08-31'!$A$2:$N$122,7,FALSE),IF(_xlpm.x=0,"",_xlpm.x)))</f>
        <v>Animalia</v>
      </c>
      <c r="M2159" t="str">
        <f>IF($I2159="","",_xlfn.LET(_xlpm.x,VLOOKUP($I2159,'taxon-match_2026-08-31'!$A$2:$N$122,8,FALSE),IF(_xlpm.x=0,"",_xlpm.x)))</f>
        <v>Nemertea</v>
      </c>
      <c r="N2159" t="str">
        <f>IF($I2159="","",_xlfn.LET(_xlpm.x,VLOOKUP($I2159,'taxon-match_2026-08-31'!$A$2:$N$122,9,FALSE),IF(_xlpm.x=0,"",_xlpm.x)))</f>
        <v>Pilidiophora</v>
      </c>
      <c r="O2159" t="str">
        <f>IF($I2159="","",_xlfn.LET(_xlpm.x,VLOOKUP($I2159,'taxon-match_2026-08-31'!$A$2:$N$122,10,FALSE),IF(_xlpm.x=0,"",_xlpm.x)))</f>
        <v>Heteronemertea</v>
      </c>
      <c r="P2159" t="str">
        <f>IF($I2159="","",_xlfn.LET(_xlpm.x,VLOOKUP($I2159,'taxon-match_2026-08-31'!$A$2:$N$122,11,FALSE),IF(_xlpm.x=0,"",_xlpm.x)))</f>
        <v>Lineidae</v>
      </c>
      <c r="Q2159" t="str">
        <f>IF($I2159="","",_xlfn.LET(_xlpm.x,VLOOKUP($I2159,'taxon-match_2026-08-31'!$A$2:$N$122,12,FALSE),IF(_xlpm.x=0,"",_xlpm.x)))</f>
        <v>Parborlasia</v>
      </c>
      <c r="R2159" t="str">
        <f>IF($I2159="","",_xlfn.LET(_xlpm.x,VLOOKUP($I2159,'taxon-match_2026-08-31'!$A$2:$N$122,14,FALSE),IF(_xlpm.x=0,"",_xlpm.x)))</f>
        <v>corrugatus</v>
      </c>
      <c r="S2159" s="2" t="s">
        <v>2609</v>
      </c>
      <c r="T2159" s="69" t="s">
        <v>62</v>
      </c>
      <c r="U2159" s="69" t="s">
        <v>60</v>
      </c>
      <c r="X2159" t="str">
        <f>IF(T2159="","",_xlfn.LET(_xlpm.x,VLOOKUP(T2159,'Drop-down_menus'!$F$2:$G$16,2,FALSE),IF(_xlpm.x=0,"",_xlpm.x)))</f>
        <v>https://orcid.org/0000-0003-3696-4445</v>
      </c>
      <c r="Y2159" t="str">
        <f>IF(U2159="","",_xlfn.LET(_xlpm.x,VLOOKUP(U2159,'Drop-down_menus'!$F$2:$G$16,2,FALSE),IF(_xlpm.x=0,"",_xlpm.x)))</f>
        <v>https://orcid.org/0000-0002-9708-1761</v>
      </c>
      <c r="Z2159" t="str">
        <f>IF(V2159="","",_xlfn.LET(_xlpm.x,VLOOKUP(V2159,'Drop-down_menus'!$F$2:$G$16,2,FALSE),IF(_xlpm.x=0,"",_xlpm.x)))</f>
        <v/>
      </c>
      <c r="AA2159" t="str">
        <f>IF(W2159="","",_xlfn.LET(_xlpm.x,VLOOKUP(W2159,'Drop-down_menus'!$F$2:$G$16,2,FALSE),IF(_xlpm.x=0,"",_xlpm.x)))</f>
        <v/>
      </c>
      <c r="AB2159" t="s">
        <v>866</v>
      </c>
      <c r="AE2159" t="s">
        <v>867</v>
      </c>
    </row>
    <row r="2160" spans="1:31" ht="15" x14ac:dyDescent="0.2">
      <c r="A2160" s="2" t="s">
        <v>253</v>
      </c>
      <c r="B2160">
        <v>1946</v>
      </c>
      <c r="C2160">
        <v>1805</v>
      </c>
      <c r="D2160" s="69" t="s">
        <v>700</v>
      </c>
      <c r="F2160" s="70" t="s">
        <v>720</v>
      </c>
      <c r="G2160" s="69">
        <v>1</v>
      </c>
      <c r="H2160" s="70" t="s">
        <v>720</v>
      </c>
      <c r="I2160" t="s">
        <v>720</v>
      </c>
      <c r="J2160" t="str">
        <f>IF($I2160="","",_xlfn.LET(_xlpm.x,VLOOKUP($I2160,'taxon-match_2026-08-31'!$A$2:$N$122,6,FALSE),IF(_xlpm.x=0,"",_xlpm.x)))</f>
        <v>(McIntosh, 1876)</v>
      </c>
      <c r="K2160" t="str">
        <f>IF($I2160="","",_xlfn.LET(_xlpm.x,VLOOKUP($I2160,'taxon-match_2026-08-31'!$A$2:$N$122,4,FALSE),IF(_xlpm.x=0,"",_xlpm.x)))</f>
        <v>urn:lsid:marinespecies.org:taxname:1776775</v>
      </c>
      <c r="L2160" t="str">
        <f>IF($I2160="","",_xlfn.LET(_xlpm.x,VLOOKUP($I2160,'taxon-match_2026-08-31'!$A$2:$N$122,7,FALSE),IF(_xlpm.x=0,"",_xlpm.x)))</f>
        <v>Animalia</v>
      </c>
      <c r="M2160" t="str">
        <f>IF($I2160="","",_xlfn.LET(_xlpm.x,VLOOKUP($I2160,'taxon-match_2026-08-31'!$A$2:$N$122,8,FALSE),IF(_xlpm.x=0,"",_xlpm.x)))</f>
        <v>Nemertea</v>
      </c>
      <c r="N2160" t="str">
        <f>IF($I2160="","",_xlfn.LET(_xlpm.x,VLOOKUP($I2160,'taxon-match_2026-08-31'!$A$2:$N$122,9,FALSE),IF(_xlpm.x=0,"",_xlpm.x)))</f>
        <v>Pilidiophora</v>
      </c>
      <c r="O2160" t="str">
        <f>IF($I2160="","",_xlfn.LET(_xlpm.x,VLOOKUP($I2160,'taxon-match_2026-08-31'!$A$2:$N$122,10,FALSE),IF(_xlpm.x=0,"",_xlpm.x)))</f>
        <v>Heteronemertea</v>
      </c>
      <c r="P2160" t="str">
        <f>IF($I2160="","",_xlfn.LET(_xlpm.x,VLOOKUP($I2160,'taxon-match_2026-08-31'!$A$2:$N$122,11,FALSE),IF(_xlpm.x=0,"",_xlpm.x)))</f>
        <v>Lineidae</v>
      </c>
      <c r="Q2160" t="str">
        <f>IF($I2160="","",_xlfn.LET(_xlpm.x,VLOOKUP($I2160,'taxon-match_2026-08-31'!$A$2:$N$122,12,FALSE),IF(_xlpm.x=0,"",_xlpm.x)))</f>
        <v>Parborlasia</v>
      </c>
      <c r="R2160" t="str">
        <f>IF($I2160="","",_xlfn.LET(_xlpm.x,VLOOKUP($I2160,'taxon-match_2026-08-31'!$A$2:$N$122,14,FALSE),IF(_xlpm.x=0,"",_xlpm.x)))</f>
        <v>corrugatus</v>
      </c>
      <c r="S2160" s="2" t="s">
        <v>2609</v>
      </c>
      <c r="T2160" s="69" t="s">
        <v>62</v>
      </c>
      <c r="U2160" s="69" t="s">
        <v>60</v>
      </c>
      <c r="X2160" t="str">
        <f>IF(T2160="","",_xlfn.LET(_xlpm.x,VLOOKUP(T2160,'Drop-down_menus'!$F$2:$G$16,2,FALSE),IF(_xlpm.x=0,"",_xlpm.x)))</f>
        <v>https://orcid.org/0000-0003-3696-4445</v>
      </c>
      <c r="Y2160" t="str">
        <f>IF(U2160="","",_xlfn.LET(_xlpm.x,VLOOKUP(U2160,'Drop-down_menus'!$F$2:$G$16,2,FALSE),IF(_xlpm.x=0,"",_xlpm.x)))</f>
        <v>https://orcid.org/0000-0002-9708-1761</v>
      </c>
      <c r="Z2160" t="str">
        <f>IF(V2160="","",_xlfn.LET(_xlpm.x,VLOOKUP(V2160,'Drop-down_menus'!$F$2:$G$16,2,FALSE),IF(_xlpm.x=0,"",_xlpm.x)))</f>
        <v/>
      </c>
      <c r="AA2160" t="str">
        <f>IF(W2160="","",_xlfn.LET(_xlpm.x,VLOOKUP(W2160,'Drop-down_menus'!$F$2:$G$16,2,FALSE),IF(_xlpm.x=0,"",_xlpm.x)))</f>
        <v/>
      </c>
      <c r="AB2160" t="s">
        <v>866</v>
      </c>
      <c r="AE2160" t="s">
        <v>867</v>
      </c>
    </row>
    <row r="2161" spans="1:31" ht="15" x14ac:dyDescent="0.2">
      <c r="A2161" s="2" t="s">
        <v>253</v>
      </c>
      <c r="B2161">
        <v>1947</v>
      </c>
      <c r="C2161">
        <v>1806</v>
      </c>
      <c r="D2161" s="69" t="s">
        <v>700</v>
      </c>
      <c r="F2161" s="70" t="s">
        <v>720</v>
      </c>
      <c r="G2161" s="69">
        <v>1</v>
      </c>
      <c r="H2161" s="70" t="s">
        <v>720</v>
      </c>
      <c r="I2161" t="s">
        <v>720</v>
      </c>
      <c r="J2161" t="str">
        <f>IF($I2161="","",_xlfn.LET(_xlpm.x,VLOOKUP($I2161,'taxon-match_2026-08-31'!$A$2:$N$122,6,FALSE),IF(_xlpm.x=0,"",_xlpm.x)))</f>
        <v>(McIntosh, 1876)</v>
      </c>
      <c r="K2161" t="str">
        <f>IF($I2161="","",_xlfn.LET(_xlpm.x,VLOOKUP($I2161,'taxon-match_2026-08-31'!$A$2:$N$122,4,FALSE),IF(_xlpm.x=0,"",_xlpm.x)))</f>
        <v>urn:lsid:marinespecies.org:taxname:1776775</v>
      </c>
      <c r="L2161" t="str">
        <f>IF($I2161="","",_xlfn.LET(_xlpm.x,VLOOKUP($I2161,'taxon-match_2026-08-31'!$A$2:$N$122,7,FALSE),IF(_xlpm.x=0,"",_xlpm.x)))</f>
        <v>Animalia</v>
      </c>
      <c r="M2161" t="str">
        <f>IF($I2161="","",_xlfn.LET(_xlpm.x,VLOOKUP($I2161,'taxon-match_2026-08-31'!$A$2:$N$122,8,FALSE),IF(_xlpm.x=0,"",_xlpm.x)))</f>
        <v>Nemertea</v>
      </c>
      <c r="N2161" t="str">
        <f>IF($I2161="","",_xlfn.LET(_xlpm.x,VLOOKUP($I2161,'taxon-match_2026-08-31'!$A$2:$N$122,9,FALSE),IF(_xlpm.x=0,"",_xlpm.x)))</f>
        <v>Pilidiophora</v>
      </c>
      <c r="O2161" t="str">
        <f>IF($I2161="","",_xlfn.LET(_xlpm.x,VLOOKUP($I2161,'taxon-match_2026-08-31'!$A$2:$N$122,10,FALSE),IF(_xlpm.x=0,"",_xlpm.x)))</f>
        <v>Heteronemertea</v>
      </c>
      <c r="P2161" t="str">
        <f>IF($I2161="","",_xlfn.LET(_xlpm.x,VLOOKUP($I2161,'taxon-match_2026-08-31'!$A$2:$N$122,11,FALSE),IF(_xlpm.x=0,"",_xlpm.x)))</f>
        <v>Lineidae</v>
      </c>
      <c r="Q2161" t="str">
        <f>IF($I2161="","",_xlfn.LET(_xlpm.x,VLOOKUP($I2161,'taxon-match_2026-08-31'!$A$2:$N$122,12,FALSE),IF(_xlpm.x=0,"",_xlpm.x)))</f>
        <v>Parborlasia</v>
      </c>
      <c r="R2161" t="str">
        <f>IF($I2161="","",_xlfn.LET(_xlpm.x,VLOOKUP($I2161,'taxon-match_2026-08-31'!$A$2:$N$122,14,FALSE),IF(_xlpm.x=0,"",_xlpm.x)))</f>
        <v>corrugatus</v>
      </c>
      <c r="S2161" s="2" t="s">
        <v>2609</v>
      </c>
      <c r="T2161" s="69" t="s">
        <v>62</v>
      </c>
      <c r="U2161" s="69" t="s">
        <v>60</v>
      </c>
      <c r="X2161" t="str">
        <f>IF(T2161="","",_xlfn.LET(_xlpm.x,VLOOKUP(T2161,'Drop-down_menus'!$F$2:$G$16,2,FALSE),IF(_xlpm.x=0,"",_xlpm.x)))</f>
        <v>https://orcid.org/0000-0003-3696-4445</v>
      </c>
      <c r="Y2161" t="str">
        <f>IF(U2161="","",_xlfn.LET(_xlpm.x,VLOOKUP(U2161,'Drop-down_menus'!$F$2:$G$16,2,FALSE),IF(_xlpm.x=0,"",_xlpm.x)))</f>
        <v>https://orcid.org/0000-0002-9708-1761</v>
      </c>
      <c r="Z2161" t="str">
        <f>IF(V2161="","",_xlfn.LET(_xlpm.x,VLOOKUP(V2161,'Drop-down_menus'!$F$2:$G$16,2,FALSE),IF(_xlpm.x=0,"",_xlpm.x)))</f>
        <v/>
      </c>
      <c r="AA2161" t="str">
        <f>IF(W2161="","",_xlfn.LET(_xlpm.x,VLOOKUP(W2161,'Drop-down_menus'!$F$2:$G$16,2,FALSE),IF(_xlpm.x=0,"",_xlpm.x)))</f>
        <v/>
      </c>
      <c r="AB2161" t="s">
        <v>866</v>
      </c>
      <c r="AE2161" t="s">
        <v>867</v>
      </c>
    </row>
    <row r="2162" spans="1:31" ht="15" x14ac:dyDescent="0.2">
      <c r="A2162" s="2" t="s">
        <v>253</v>
      </c>
      <c r="B2162">
        <v>1948</v>
      </c>
      <c r="C2162">
        <v>1807</v>
      </c>
      <c r="D2162" s="69" t="s">
        <v>700</v>
      </c>
      <c r="F2162" s="70" t="s">
        <v>720</v>
      </c>
      <c r="G2162" s="69">
        <v>1</v>
      </c>
      <c r="H2162" s="70" t="s">
        <v>720</v>
      </c>
      <c r="I2162" t="s">
        <v>720</v>
      </c>
      <c r="J2162" t="str">
        <f>IF($I2162="","",_xlfn.LET(_xlpm.x,VLOOKUP($I2162,'taxon-match_2026-08-31'!$A$2:$N$122,6,FALSE),IF(_xlpm.x=0,"",_xlpm.x)))</f>
        <v>(McIntosh, 1876)</v>
      </c>
      <c r="K2162" t="str">
        <f>IF($I2162="","",_xlfn.LET(_xlpm.x,VLOOKUP($I2162,'taxon-match_2026-08-31'!$A$2:$N$122,4,FALSE),IF(_xlpm.x=0,"",_xlpm.x)))</f>
        <v>urn:lsid:marinespecies.org:taxname:1776775</v>
      </c>
      <c r="L2162" t="str">
        <f>IF($I2162="","",_xlfn.LET(_xlpm.x,VLOOKUP($I2162,'taxon-match_2026-08-31'!$A$2:$N$122,7,FALSE),IF(_xlpm.x=0,"",_xlpm.x)))</f>
        <v>Animalia</v>
      </c>
      <c r="M2162" t="str">
        <f>IF($I2162="","",_xlfn.LET(_xlpm.x,VLOOKUP($I2162,'taxon-match_2026-08-31'!$A$2:$N$122,8,FALSE),IF(_xlpm.x=0,"",_xlpm.x)))</f>
        <v>Nemertea</v>
      </c>
      <c r="N2162" t="str">
        <f>IF($I2162="","",_xlfn.LET(_xlpm.x,VLOOKUP($I2162,'taxon-match_2026-08-31'!$A$2:$N$122,9,FALSE),IF(_xlpm.x=0,"",_xlpm.x)))</f>
        <v>Pilidiophora</v>
      </c>
      <c r="O2162" t="str">
        <f>IF($I2162="","",_xlfn.LET(_xlpm.x,VLOOKUP($I2162,'taxon-match_2026-08-31'!$A$2:$N$122,10,FALSE),IF(_xlpm.x=0,"",_xlpm.x)))</f>
        <v>Heteronemertea</v>
      </c>
      <c r="P2162" t="str">
        <f>IF($I2162="","",_xlfn.LET(_xlpm.x,VLOOKUP($I2162,'taxon-match_2026-08-31'!$A$2:$N$122,11,FALSE),IF(_xlpm.x=0,"",_xlpm.x)))</f>
        <v>Lineidae</v>
      </c>
      <c r="Q2162" t="str">
        <f>IF($I2162="","",_xlfn.LET(_xlpm.x,VLOOKUP($I2162,'taxon-match_2026-08-31'!$A$2:$N$122,12,FALSE),IF(_xlpm.x=0,"",_xlpm.x)))</f>
        <v>Parborlasia</v>
      </c>
      <c r="R2162" t="str">
        <f>IF($I2162="","",_xlfn.LET(_xlpm.x,VLOOKUP($I2162,'taxon-match_2026-08-31'!$A$2:$N$122,14,FALSE),IF(_xlpm.x=0,"",_xlpm.x)))</f>
        <v>corrugatus</v>
      </c>
      <c r="S2162" s="2" t="s">
        <v>2609</v>
      </c>
      <c r="T2162" s="69" t="s">
        <v>62</v>
      </c>
      <c r="U2162" s="69" t="s">
        <v>60</v>
      </c>
      <c r="X2162" t="str">
        <f>IF(T2162="","",_xlfn.LET(_xlpm.x,VLOOKUP(T2162,'Drop-down_menus'!$F$2:$G$16,2,FALSE),IF(_xlpm.x=0,"",_xlpm.x)))</f>
        <v>https://orcid.org/0000-0003-3696-4445</v>
      </c>
      <c r="Y2162" t="str">
        <f>IF(U2162="","",_xlfn.LET(_xlpm.x,VLOOKUP(U2162,'Drop-down_menus'!$F$2:$G$16,2,FALSE),IF(_xlpm.x=0,"",_xlpm.x)))</f>
        <v>https://orcid.org/0000-0002-9708-1761</v>
      </c>
      <c r="Z2162" t="str">
        <f>IF(V2162="","",_xlfn.LET(_xlpm.x,VLOOKUP(V2162,'Drop-down_menus'!$F$2:$G$16,2,FALSE),IF(_xlpm.x=0,"",_xlpm.x)))</f>
        <v/>
      </c>
      <c r="AA2162" t="str">
        <f>IF(W2162="","",_xlfn.LET(_xlpm.x,VLOOKUP(W2162,'Drop-down_menus'!$F$2:$G$16,2,FALSE),IF(_xlpm.x=0,"",_xlpm.x)))</f>
        <v/>
      </c>
      <c r="AB2162" t="s">
        <v>866</v>
      </c>
      <c r="AE2162" t="s">
        <v>867</v>
      </c>
    </row>
    <row r="2163" spans="1:31" ht="15" x14ac:dyDescent="0.2">
      <c r="A2163" s="2" t="s">
        <v>253</v>
      </c>
      <c r="B2163">
        <v>1949</v>
      </c>
      <c r="C2163">
        <v>1854</v>
      </c>
      <c r="D2163" s="69" t="s">
        <v>700</v>
      </c>
      <c r="F2163" s="70" t="s">
        <v>720</v>
      </c>
      <c r="G2163" s="69">
        <v>1</v>
      </c>
      <c r="H2163" s="70" t="s">
        <v>720</v>
      </c>
      <c r="I2163" t="s">
        <v>720</v>
      </c>
      <c r="J2163" t="str">
        <f>IF($I2163="","",_xlfn.LET(_xlpm.x,VLOOKUP($I2163,'taxon-match_2026-08-31'!$A$2:$N$122,6,FALSE),IF(_xlpm.x=0,"",_xlpm.x)))</f>
        <v>(McIntosh, 1876)</v>
      </c>
      <c r="K2163" t="str">
        <f>IF($I2163="","",_xlfn.LET(_xlpm.x,VLOOKUP($I2163,'taxon-match_2026-08-31'!$A$2:$N$122,4,FALSE),IF(_xlpm.x=0,"",_xlpm.x)))</f>
        <v>urn:lsid:marinespecies.org:taxname:1776775</v>
      </c>
      <c r="L2163" t="str">
        <f>IF($I2163="","",_xlfn.LET(_xlpm.x,VLOOKUP($I2163,'taxon-match_2026-08-31'!$A$2:$N$122,7,FALSE),IF(_xlpm.x=0,"",_xlpm.x)))</f>
        <v>Animalia</v>
      </c>
      <c r="M2163" t="str">
        <f>IF($I2163="","",_xlfn.LET(_xlpm.x,VLOOKUP($I2163,'taxon-match_2026-08-31'!$A$2:$N$122,8,FALSE),IF(_xlpm.x=0,"",_xlpm.x)))</f>
        <v>Nemertea</v>
      </c>
      <c r="N2163" t="str">
        <f>IF($I2163="","",_xlfn.LET(_xlpm.x,VLOOKUP($I2163,'taxon-match_2026-08-31'!$A$2:$N$122,9,FALSE),IF(_xlpm.x=0,"",_xlpm.x)))</f>
        <v>Pilidiophora</v>
      </c>
      <c r="O2163" t="str">
        <f>IF($I2163="","",_xlfn.LET(_xlpm.x,VLOOKUP($I2163,'taxon-match_2026-08-31'!$A$2:$N$122,10,FALSE),IF(_xlpm.x=0,"",_xlpm.x)))</f>
        <v>Heteronemertea</v>
      </c>
      <c r="P2163" t="str">
        <f>IF($I2163="","",_xlfn.LET(_xlpm.x,VLOOKUP($I2163,'taxon-match_2026-08-31'!$A$2:$N$122,11,FALSE),IF(_xlpm.x=0,"",_xlpm.x)))</f>
        <v>Lineidae</v>
      </c>
      <c r="Q2163" t="str">
        <f>IF($I2163="","",_xlfn.LET(_xlpm.x,VLOOKUP($I2163,'taxon-match_2026-08-31'!$A$2:$N$122,12,FALSE),IF(_xlpm.x=0,"",_xlpm.x)))</f>
        <v>Parborlasia</v>
      </c>
      <c r="R2163" t="str">
        <f>IF($I2163="","",_xlfn.LET(_xlpm.x,VLOOKUP($I2163,'taxon-match_2026-08-31'!$A$2:$N$122,14,FALSE),IF(_xlpm.x=0,"",_xlpm.x)))</f>
        <v>corrugatus</v>
      </c>
      <c r="S2163" s="2" t="s">
        <v>2609</v>
      </c>
      <c r="T2163" s="69" t="s">
        <v>62</v>
      </c>
      <c r="U2163" s="69" t="s">
        <v>60</v>
      </c>
      <c r="X2163" t="str">
        <f>IF(T2163="","",_xlfn.LET(_xlpm.x,VLOOKUP(T2163,'Drop-down_menus'!$F$2:$G$16,2,FALSE),IF(_xlpm.x=0,"",_xlpm.x)))</f>
        <v>https://orcid.org/0000-0003-3696-4445</v>
      </c>
      <c r="Y2163" t="str">
        <f>IF(U2163="","",_xlfn.LET(_xlpm.x,VLOOKUP(U2163,'Drop-down_menus'!$F$2:$G$16,2,FALSE),IF(_xlpm.x=0,"",_xlpm.x)))</f>
        <v>https://orcid.org/0000-0002-9708-1761</v>
      </c>
      <c r="Z2163" t="str">
        <f>IF(V2163="","",_xlfn.LET(_xlpm.x,VLOOKUP(V2163,'Drop-down_menus'!$F$2:$G$16,2,FALSE),IF(_xlpm.x=0,"",_xlpm.x)))</f>
        <v/>
      </c>
      <c r="AA2163" t="str">
        <f>IF(W2163="","",_xlfn.LET(_xlpm.x,VLOOKUP(W2163,'Drop-down_menus'!$F$2:$G$16,2,FALSE),IF(_xlpm.x=0,"",_xlpm.x)))</f>
        <v/>
      </c>
      <c r="AB2163" t="s">
        <v>866</v>
      </c>
      <c r="AE2163" t="s">
        <v>867</v>
      </c>
    </row>
    <row r="2164" spans="1:31" ht="15" x14ac:dyDescent="0.2">
      <c r="A2164" s="2" t="s">
        <v>253</v>
      </c>
      <c r="B2164">
        <v>1950</v>
      </c>
      <c r="C2164">
        <v>1747</v>
      </c>
      <c r="D2164" s="69" t="s">
        <v>700</v>
      </c>
      <c r="F2164" s="70" t="s">
        <v>720</v>
      </c>
      <c r="G2164" s="69">
        <v>1</v>
      </c>
      <c r="H2164" s="70" t="s">
        <v>720</v>
      </c>
      <c r="I2164" t="s">
        <v>720</v>
      </c>
      <c r="J2164" t="str">
        <f>IF($I2164="","",_xlfn.LET(_xlpm.x,VLOOKUP($I2164,'taxon-match_2026-08-31'!$A$2:$N$122,6,FALSE),IF(_xlpm.x=0,"",_xlpm.x)))</f>
        <v>(McIntosh, 1876)</v>
      </c>
      <c r="K2164" t="str">
        <f>IF($I2164="","",_xlfn.LET(_xlpm.x,VLOOKUP($I2164,'taxon-match_2026-08-31'!$A$2:$N$122,4,FALSE),IF(_xlpm.x=0,"",_xlpm.x)))</f>
        <v>urn:lsid:marinespecies.org:taxname:1776775</v>
      </c>
      <c r="L2164" t="str">
        <f>IF($I2164="","",_xlfn.LET(_xlpm.x,VLOOKUP($I2164,'taxon-match_2026-08-31'!$A$2:$N$122,7,FALSE),IF(_xlpm.x=0,"",_xlpm.x)))</f>
        <v>Animalia</v>
      </c>
      <c r="M2164" t="str">
        <f>IF($I2164="","",_xlfn.LET(_xlpm.x,VLOOKUP($I2164,'taxon-match_2026-08-31'!$A$2:$N$122,8,FALSE),IF(_xlpm.x=0,"",_xlpm.x)))</f>
        <v>Nemertea</v>
      </c>
      <c r="N2164" t="str">
        <f>IF($I2164="","",_xlfn.LET(_xlpm.x,VLOOKUP($I2164,'taxon-match_2026-08-31'!$A$2:$N$122,9,FALSE),IF(_xlpm.x=0,"",_xlpm.x)))</f>
        <v>Pilidiophora</v>
      </c>
      <c r="O2164" t="str">
        <f>IF($I2164="","",_xlfn.LET(_xlpm.x,VLOOKUP($I2164,'taxon-match_2026-08-31'!$A$2:$N$122,10,FALSE),IF(_xlpm.x=0,"",_xlpm.x)))</f>
        <v>Heteronemertea</v>
      </c>
      <c r="P2164" t="str">
        <f>IF($I2164="","",_xlfn.LET(_xlpm.x,VLOOKUP($I2164,'taxon-match_2026-08-31'!$A$2:$N$122,11,FALSE),IF(_xlpm.x=0,"",_xlpm.x)))</f>
        <v>Lineidae</v>
      </c>
      <c r="Q2164" t="str">
        <f>IF($I2164="","",_xlfn.LET(_xlpm.x,VLOOKUP($I2164,'taxon-match_2026-08-31'!$A$2:$N$122,12,FALSE),IF(_xlpm.x=0,"",_xlpm.x)))</f>
        <v>Parborlasia</v>
      </c>
      <c r="R2164" t="str">
        <f>IF($I2164="","",_xlfn.LET(_xlpm.x,VLOOKUP($I2164,'taxon-match_2026-08-31'!$A$2:$N$122,14,FALSE),IF(_xlpm.x=0,"",_xlpm.x)))</f>
        <v>corrugatus</v>
      </c>
      <c r="S2164" s="2" t="s">
        <v>2609</v>
      </c>
      <c r="T2164" s="69" t="s">
        <v>62</v>
      </c>
      <c r="U2164" s="69" t="s">
        <v>60</v>
      </c>
      <c r="X2164" t="str">
        <f>IF(T2164="","",_xlfn.LET(_xlpm.x,VLOOKUP(T2164,'Drop-down_menus'!$F$2:$G$16,2,FALSE),IF(_xlpm.x=0,"",_xlpm.x)))</f>
        <v>https://orcid.org/0000-0003-3696-4445</v>
      </c>
      <c r="Y2164" t="str">
        <f>IF(U2164="","",_xlfn.LET(_xlpm.x,VLOOKUP(U2164,'Drop-down_menus'!$F$2:$G$16,2,FALSE),IF(_xlpm.x=0,"",_xlpm.x)))</f>
        <v>https://orcid.org/0000-0002-9708-1761</v>
      </c>
      <c r="Z2164" t="str">
        <f>IF(V2164="","",_xlfn.LET(_xlpm.x,VLOOKUP(V2164,'Drop-down_menus'!$F$2:$G$16,2,FALSE),IF(_xlpm.x=0,"",_xlpm.x)))</f>
        <v/>
      </c>
      <c r="AA2164" t="str">
        <f>IF(W2164="","",_xlfn.LET(_xlpm.x,VLOOKUP(W2164,'Drop-down_menus'!$F$2:$G$16,2,FALSE),IF(_xlpm.x=0,"",_xlpm.x)))</f>
        <v/>
      </c>
      <c r="AB2164" t="s">
        <v>866</v>
      </c>
      <c r="AE2164" t="s">
        <v>867</v>
      </c>
    </row>
    <row r="2165" spans="1:31" ht="15" x14ac:dyDescent="0.2">
      <c r="A2165" s="2" t="s">
        <v>298</v>
      </c>
      <c r="B2165">
        <v>2805</v>
      </c>
      <c r="C2165">
        <v>1826</v>
      </c>
      <c r="D2165" s="69" t="s">
        <v>700</v>
      </c>
      <c r="F2165" s="70" t="s">
        <v>720</v>
      </c>
      <c r="G2165" s="69">
        <v>1</v>
      </c>
      <c r="H2165" s="70" t="s">
        <v>720</v>
      </c>
      <c r="I2165" t="s">
        <v>720</v>
      </c>
      <c r="J2165" t="str">
        <f>IF($I2165="","",_xlfn.LET(_xlpm.x,VLOOKUP($I2165,'taxon-match_2026-08-31'!$A$2:$N$122,6,FALSE),IF(_xlpm.x=0,"",_xlpm.x)))</f>
        <v>(McIntosh, 1876)</v>
      </c>
      <c r="K2165" t="str">
        <f>IF($I2165="","",_xlfn.LET(_xlpm.x,VLOOKUP($I2165,'taxon-match_2026-08-31'!$A$2:$N$122,4,FALSE),IF(_xlpm.x=0,"",_xlpm.x)))</f>
        <v>urn:lsid:marinespecies.org:taxname:1776775</v>
      </c>
      <c r="L2165" t="str">
        <f>IF($I2165="","",_xlfn.LET(_xlpm.x,VLOOKUP($I2165,'taxon-match_2026-08-31'!$A$2:$N$122,7,FALSE),IF(_xlpm.x=0,"",_xlpm.x)))</f>
        <v>Animalia</v>
      </c>
      <c r="M2165" t="str">
        <f>IF($I2165="","",_xlfn.LET(_xlpm.x,VLOOKUP($I2165,'taxon-match_2026-08-31'!$A$2:$N$122,8,FALSE),IF(_xlpm.x=0,"",_xlpm.x)))</f>
        <v>Nemertea</v>
      </c>
      <c r="N2165" t="str">
        <f>IF($I2165="","",_xlfn.LET(_xlpm.x,VLOOKUP($I2165,'taxon-match_2026-08-31'!$A$2:$N$122,9,FALSE),IF(_xlpm.x=0,"",_xlpm.x)))</f>
        <v>Pilidiophora</v>
      </c>
      <c r="O2165" t="str">
        <f>IF($I2165="","",_xlfn.LET(_xlpm.x,VLOOKUP($I2165,'taxon-match_2026-08-31'!$A$2:$N$122,10,FALSE),IF(_xlpm.x=0,"",_xlpm.x)))</f>
        <v>Heteronemertea</v>
      </c>
      <c r="P2165" t="str">
        <f>IF($I2165="","",_xlfn.LET(_xlpm.x,VLOOKUP($I2165,'taxon-match_2026-08-31'!$A$2:$N$122,11,FALSE),IF(_xlpm.x=0,"",_xlpm.x)))</f>
        <v>Lineidae</v>
      </c>
      <c r="Q2165" t="str">
        <f>IF($I2165="","",_xlfn.LET(_xlpm.x,VLOOKUP($I2165,'taxon-match_2026-08-31'!$A$2:$N$122,12,FALSE),IF(_xlpm.x=0,"",_xlpm.x)))</f>
        <v>Parborlasia</v>
      </c>
      <c r="R2165" t="str">
        <f>IF($I2165="","",_xlfn.LET(_xlpm.x,VLOOKUP($I2165,'taxon-match_2026-08-31'!$A$2:$N$122,14,FALSE),IF(_xlpm.x=0,"",_xlpm.x)))</f>
        <v>corrugatus</v>
      </c>
      <c r="S2165" s="2" t="s">
        <v>2609</v>
      </c>
      <c r="T2165" s="69" t="s">
        <v>62</v>
      </c>
      <c r="U2165" s="69" t="s">
        <v>60</v>
      </c>
      <c r="X2165" t="str">
        <f>IF(T2165="","",_xlfn.LET(_xlpm.x,VLOOKUP(T2165,'Drop-down_menus'!$F$2:$G$16,2,FALSE),IF(_xlpm.x=0,"",_xlpm.x)))</f>
        <v>https://orcid.org/0000-0003-3696-4445</v>
      </c>
      <c r="Y2165" t="str">
        <f>IF(U2165="","",_xlfn.LET(_xlpm.x,VLOOKUP(U2165,'Drop-down_menus'!$F$2:$G$16,2,FALSE),IF(_xlpm.x=0,"",_xlpm.x)))</f>
        <v>https://orcid.org/0000-0002-9708-1761</v>
      </c>
      <c r="Z2165" t="str">
        <f>IF(V2165="","",_xlfn.LET(_xlpm.x,VLOOKUP(V2165,'Drop-down_menus'!$F$2:$G$16,2,FALSE),IF(_xlpm.x=0,"",_xlpm.x)))</f>
        <v/>
      </c>
      <c r="AA2165" t="str">
        <f>IF(W2165="","",_xlfn.LET(_xlpm.x,VLOOKUP(W2165,'Drop-down_menus'!$F$2:$G$16,2,FALSE),IF(_xlpm.x=0,"",_xlpm.x)))</f>
        <v/>
      </c>
      <c r="AB2165" t="s">
        <v>866</v>
      </c>
      <c r="AE2165" t="s">
        <v>867</v>
      </c>
    </row>
    <row r="2166" spans="1:31" ht="15" x14ac:dyDescent="0.2">
      <c r="A2166" s="2" t="s">
        <v>298</v>
      </c>
      <c r="B2166">
        <v>2806</v>
      </c>
      <c r="C2166">
        <v>1827</v>
      </c>
      <c r="D2166" s="69" t="s">
        <v>700</v>
      </c>
      <c r="F2166" s="70" t="s">
        <v>720</v>
      </c>
      <c r="G2166" s="69">
        <v>1</v>
      </c>
      <c r="H2166" s="70" t="s">
        <v>720</v>
      </c>
      <c r="I2166" t="s">
        <v>720</v>
      </c>
      <c r="J2166" t="str">
        <f>IF($I2166="","",_xlfn.LET(_xlpm.x,VLOOKUP($I2166,'taxon-match_2026-08-31'!$A$2:$N$122,6,FALSE),IF(_xlpm.x=0,"",_xlpm.x)))</f>
        <v>(McIntosh, 1876)</v>
      </c>
      <c r="K2166" t="str">
        <f>IF($I2166="","",_xlfn.LET(_xlpm.x,VLOOKUP($I2166,'taxon-match_2026-08-31'!$A$2:$N$122,4,FALSE),IF(_xlpm.x=0,"",_xlpm.x)))</f>
        <v>urn:lsid:marinespecies.org:taxname:1776775</v>
      </c>
      <c r="L2166" t="str">
        <f>IF($I2166="","",_xlfn.LET(_xlpm.x,VLOOKUP($I2166,'taxon-match_2026-08-31'!$A$2:$N$122,7,FALSE),IF(_xlpm.x=0,"",_xlpm.x)))</f>
        <v>Animalia</v>
      </c>
      <c r="M2166" t="str">
        <f>IF($I2166="","",_xlfn.LET(_xlpm.x,VLOOKUP($I2166,'taxon-match_2026-08-31'!$A$2:$N$122,8,FALSE),IF(_xlpm.x=0,"",_xlpm.x)))</f>
        <v>Nemertea</v>
      </c>
      <c r="N2166" t="str">
        <f>IF($I2166="","",_xlfn.LET(_xlpm.x,VLOOKUP($I2166,'taxon-match_2026-08-31'!$A$2:$N$122,9,FALSE),IF(_xlpm.x=0,"",_xlpm.x)))</f>
        <v>Pilidiophora</v>
      </c>
      <c r="O2166" t="str">
        <f>IF($I2166="","",_xlfn.LET(_xlpm.x,VLOOKUP($I2166,'taxon-match_2026-08-31'!$A$2:$N$122,10,FALSE),IF(_xlpm.x=0,"",_xlpm.x)))</f>
        <v>Heteronemertea</v>
      </c>
      <c r="P2166" t="str">
        <f>IF($I2166="","",_xlfn.LET(_xlpm.x,VLOOKUP($I2166,'taxon-match_2026-08-31'!$A$2:$N$122,11,FALSE),IF(_xlpm.x=0,"",_xlpm.x)))</f>
        <v>Lineidae</v>
      </c>
      <c r="Q2166" t="str">
        <f>IF($I2166="","",_xlfn.LET(_xlpm.x,VLOOKUP($I2166,'taxon-match_2026-08-31'!$A$2:$N$122,12,FALSE),IF(_xlpm.x=0,"",_xlpm.x)))</f>
        <v>Parborlasia</v>
      </c>
      <c r="R2166" t="str">
        <f>IF($I2166="","",_xlfn.LET(_xlpm.x,VLOOKUP($I2166,'taxon-match_2026-08-31'!$A$2:$N$122,14,FALSE),IF(_xlpm.x=0,"",_xlpm.x)))</f>
        <v>corrugatus</v>
      </c>
      <c r="S2166" s="2" t="s">
        <v>2609</v>
      </c>
      <c r="T2166" s="69" t="s">
        <v>62</v>
      </c>
      <c r="U2166" s="69" t="s">
        <v>60</v>
      </c>
      <c r="X2166" t="str">
        <f>IF(T2166="","",_xlfn.LET(_xlpm.x,VLOOKUP(T2166,'Drop-down_menus'!$F$2:$G$16,2,FALSE),IF(_xlpm.x=0,"",_xlpm.x)))</f>
        <v>https://orcid.org/0000-0003-3696-4445</v>
      </c>
      <c r="Y2166" t="str">
        <f>IF(U2166="","",_xlfn.LET(_xlpm.x,VLOOKUP(U2166,'Drop-down_menus'!$F$2:$G$16,2,FALSE),IF(_xlpm.x=0,"",_xlpm.x)))</f>
        <v>https://orcid.org/0000-0002-9708-1761</v>
      </c>
      <c r="Z2166" t="str">
        <f>IF(V2166="","",_xlfn.LET(_xlpm.x,VLOOKUP(V2166,'Drop-down_menus'!$F$2:$G$16,2,FALSE),IF(_xlpm.x=0,"",_xlpm.x)))</f>
        <v/>
      </c>
      <c r="AA2166" t="str">
        <f>IF(W2166="","",_xlfn.LET(_xlpm.x,VLOOKUP(W2166,'Drop-down_menus'!$F$2:$G$16,2,FALSE),IF(_xlpm.x=0,"",_xlpm.x)))</f>
        <v/>
      </c>
      <c r="AB2166" t="s">
        <v>866</v>
      </c>
      <c r="AE2166" t="s">
        <v>867</v>
      </c>
    </row>
    <row r="2167" spans="1:31" ht="15" x14ac:dyDescent="0.2">
      <c r="A2167" s="2" t="s">
        <v>298</v>
      </c>
      <c r="B2167">
        <v>2807</v>
      </c>
      <c r="C2167">
        <v>1733</v>
      </c>
      <c r="D2167" s="69" t="s">
        <v>700</v>
      </c>
      <c r="F2167" s="70" t="s">
        <v>720</v>
      </c>
      <c r="G2167" s="69">
        <v>1</v>
      </c>
      <c r="H2167" s="70" t="s">
        <v>720</v>
      </c>
      <c r="I2167" t="s">
        <v>720</v>
      </c>
      <c r="J2167" t="str">
        <f>IF($I2167="","",_xlfn.LET(_xlpm.x,VLOOKUP($I2167,'taxon-match_2026-08-31'!$A$2:$N$122,6,FALSE),IF(_xlpm.x=0,"",_xlpm.x)))</f>
        <v>(McIntosh, 1876)</v>
      </c>
      <c r="K2167" t="str">
        <f>IF($I2167="","",_xlfn.LET(_xlpm.x,VLOOKUP($I2167,'taxon-match_2026-08-31'!$A$2:$N$122,4,FALSE),IF(_xlpm.x=0,"",_xlpm.x)))</f>
        <v>urn:lsid:marinespecies.org:taxname:1776775</v>
      </c>
      <c r="L2167" t="str">
        <f>IF($I2167="","",_xlfn.LET(_xlpm.x,VLOOKUP($I2167,'taxon-match_2026-08-31'!$A$2:$N$122,7,FALSE),IF(_xlpm.x=0,"",_xlpm.x)))</f>
        <v>Animalia</v>
      </c>
      <c r="M2167" t="str">
        <f>IF($I2167="","",_xlfn.LET(_xlpm.x,VLOOKUP($I2167,'taxon-match_2026-08-31'!$A$2:$N$122,8,FALSE),IF(_xlpm.x=0,"",_xlpm.x)))</f>
        <v>Nemertea</v>
      </c>
      <c r="N2167" t="str">
        <f>IF($I2167="","",_xlfn.LET(_xlpm.x,VLOOKUP($I2167,'taxon-match_2026-08-31'!$A$2:$N$122,9,FALSE),IF(_xlpm.x=0,"",_xlpm.x)))</f>
        <v>Pilidiophora</v>
      </c>
      <c r="O2167" t="str">
        <f>IF($I2167="","",_xlfn.LET(_xlpm.x,VLOOKUP($I2167,'taxon-match_2026-08-31'!$A$2:$N$122,10,FALSE),IF(_xlpm.x=0,"",_xlpm.x)))</f>
        <v>Heteronemertea</v>
      </c>
      <c r="P2167" t="str">
        <f>IF($I2167="","",_xlfn.LET(_xlpm.x,VLOOKUP($I2167,'taxon-match_2026-08-31'!$A$2:$N$122,11,FALSE),IF(_xlpm.x=0,"",_xlpm.x)))</f>
        <v>Lineidae</v>
      </c>
      <c r="Q2167" t="str">
        <f>IF($I2167="","",_xlfn.LET(_xlpm.x,VLOOKUP($I2167,'taxon-match_2026-08-31'!$A$2:$N$122,12,FALSE),IF(_xlpm.x=0,"",_xlpm.x)))</f>
        <v>Parborlasia</v>
      </c>
      <c r="R2167" t="str">
        <f>IF($I2167="","",_xlfn.LET(_xlpm.x,VLOOKUP($I2167,'taxon-match_2026-08-31'!$A$2:$N$122,14,FALSE),IF(_xlpm.x=0,"",_xlpm.x)))</f>
        <v>corrugatus</v>
      </c>
      <c r="S2167" s="2" t="s">
        <v>2609</v>
      </c>
      <c r="T2167" s="69" t="s">
        <v>62</v>
      </c>
      <c r="U2167" s="69" t="s">
        <v>60</v>
      </c>
      <c r="X2167" t="str">
        <f>IF(T2167="","",_xlfn.LET(_xlpm.x,VLOOKUP(T2167,'Drop-down_menus'!$F$2:$G$16,2,FALSE),IF(_xlpm.x=0,"",_xlpm.x)))</f>
        <v>https://orcid.org/0000-0003-3696-4445</v>
      </c>
      <c r="Y2167" t="str">
        <f>IF(U2167="","",_xlfn.LET(_xlpm.x,VLOOKUP(U2167,'Drop-down_menus'!$F$2:$G$16,2,FALSE),IF(_xlpm.x=0,"",_xlpm.x)))</f>
        <v>https://orcid.org/0000-0002-9708-1761</v>
      </c>
      <c r="Z2167" t="str">
        <f>IF(V2167="","",_xlfn.LET(_xlpm.x,VLOOKUP(V2167,'Drop-down_menus'!$F$2:$G$16,2,FALSE),IF(_xlpm.x=0,"",_xlpm.x)))</f>
        <v/>
      </c>
      <c r="AA2167" t="str">
        <f>IF(W2167="","",_xlfn.LET(_xlpm.x,VLOOKUP(W2167,'Drop-down_menus'!$F$2:$G$16,2,FALSE),IF(_xlpm.x=0,"",_xlpm.x)))</f>
        <v/>
      </c>
      <c r="AB2167" t="s">
        <v>866</v>
      </c>
      <c r="AE2167" t="s">
        <v>867</v>
      </c>
    </row>
    <row r="2168" spans="1:31" ht="15" x14ac:dyDescent="0.2">
      <c r="A2168" s="2" t="s">
        <v>441</v>
      </c>
      <c r="B2168">
        <v>5385</v>
      </c>
      <c r="C2168">
        <v>1734</v>
      </c>
      <c r="D2168" s="69" t="s">
        <v>700</v>
      </c>
      <c r="F2168" s="70" t="s">
        <v>720</v>
      </c>
      <c r="G2168" s="69">
        <v>1</v>
      </c>
      <c r="H2168" s="70" t="s">
        <v>720</v>
      </c>
      <c r="I2168" t="s">
        <v>720</v>
      </c>
      <c r="J2168" t="str">
        <f>IF($I2168="","",_xlfn.LET(_xlpm.x,VLOOKUP($I2168,'taxon-match_2026-08-31'!$A$2:$N$122,6,FALSE),IF(_xlpm.x=0,"",_xlpm.x)))</f>
        <v>(McIntosh, 1876)</v>
      </c>
      <c r="K2168" t="str">
        <f>IF($I2168="","",_xlfn.LET(_xlpm.x,VLOOKUP($I2168,'taxon-match_2026-08-31'!$A$2:$N$122,4,FALSE),IF(_xlpm.x=0,"",_xlpm.x)))</f>
        <v>urn:lsid:marinespecies.org:taxname:1776775</v>
      </c>
      <c r="L2168" t="str">
        <f>IF($I2168="","",_xlfn.LET(_xlpm.x,VLOOKUP($I2168,'taxon-match_2026-08-31'!$A$2:$N$122,7,FALSE),IF(_xlpm.x=0,"",_xlpm.x)))</f>
        <v>Animalia</v>
      </c>
      <c r="M2168" t="str">
        <f>IF($I2168="","",_xlfn.LET(_xlpm.x,VLOOKUP($I2168,'taxon-match_2026-08-31'!$A$2:$N$122,8,FALSE),IF(_xlpm.x=0,"",_xlpm.x)))</f>
        <v>Nemertea</v>
      </c>
      <c r="N2168" t="str">
        <f>IF($I2168="","",_xlfn.LET(_xlpm.x,VLOOKUP($I2168,'taxon-match_2026-08-31'!$A$2:$N$122,9,FALSE),IF(_xlpm.x=0,"",_xlpm.x)))</f>
        <v>Pilidiophora</v>
      </c>
      <c r="O2168" t="str">
        <f>IF($I2168="","",_xlfn.LET(_xlpm.x,VLOOKUP($I2168,'taxon-match_2026-08-31'!$A$2:$N$122,10,FALSE),IF(_xlpm.x=0,"",_xlpm.x)))</f>
        <v>Heteronemertea</v>
      </c>
      <c r="P2168" t="str">
        <f>IF($I2168="","",_xlfn.LET(_xlpm.x,VLOOKUP($I2168,'taxon-match_2026-08-31'!$A$2:$N$122,11,FALSE),IF(_xlpm.x=0,"",_xlpm.x)))</f>
        <v>Lineidae</v>
      </c>
      <c r="Q2168" t="str">
        <f>IF($I2168="","",_xlfn.LET(_xlpm.x,VLOOKUP($I2168,'taxon-match_2026-08-31'!$A$2:$N$122,12,FALSE),IF(_xlpm.x=0,"",_xlpm.x)))</f>
        <v>Parborlasia</v>
      </c>
      <c r="R2168" t="str">
        <f>IF($I2168="","",_xlfn.LET(_xlpm.x,VLOOKUP($I2168,'taxon-match_2026-08-31'!$A$2:$N$122,14,FALSE),IF(_xlpm.x=0,"",_xlpm.x)))</f>
        <v>corrugatus</v>
      </c>
      <c r="S2168" s="2" t="s">
        <v>2609</v>
      </c>
      <c r="T2168" s="69" t="s">
        <v>62</v>
      </c>
      <c r="U2168" s="69" t="s">
        <v>60</v>
      </c>
      <c r="X2168" t="str">
        <f>IF(T2168="","",_xlfn.LET(_xlpm.x,VLOOKUP(T2168,'Drop-down_menus'!$F$2:$G$16,2,FALSE),IF(_xlpm.x=0,"",_xlpm.x)))</f>
        <v>https://orcid.org/0000-0003-3696-4445</v>
      </c>
      <c r="Y2168" t="str">
        <f>IF(U2168="","",_xlfn.LET(_xlpm.x,VLOOKUP(U2168,'Drop-down_menus'!$F$2:$G$16,2,FALSE),IF(_xlpm.x=0,"",_xlpm.x)))</f>
        <v>https://orcid.org/0000-0002-9708-1761</v>
      </c>
      <c r="Z2168" t="str">
        <f>IF(V2168="","",_xlfn.LET(_xlpm.x,VLOOKUP(V2168,'Drop-down_menus'!$F$2:$G$16,2,FALSE),IF(_xlpm.x=0,"",_xlpm.x)))</f>
        <v/>
      </c>
      <c r="AA2168" t="str">
        <f>IF(W2168="","",_xlfn.LET(_xlpm.x,VLOOKUP(W2168,'Drop-down_menus'!$F$2:$G$16,2,FALSE),IF(_xlpm.x=0,"",_xlpm.x)))</f>
        <v/>
      </c>
      <c r="AB2168" t="s">
        <v>866</v>
      </c>
      <c r="AE2168" t="s">
        <v>867</v>
      </c>
    </row>
    <row r="2169" spans="1:31" ht="15" x14ac:dyDescent="0.2">
      <c r="A2169" s="2" t="s">
        <v>441</v>
      </c>
      <c r="B2169">
        <v>5386</v>
      </c>
      <c r="C2169">
        <v>1735</v>
      </c>
      <c r="D2169" s="69" t="s">
        <v>700</v>
      </c>
      <c r="F2169" s="70" t="s">
        <v>720</v>
      </c>
      <c r="G2169" s="69">
        <v>1</v>
      </c>
      <c r="H2169" s="70" t="s">
        <v>720</v>
      </c>
      <c r="I2169" t="s">
        <v>720</v>
      </c>
      <c r="J2169" t="str">
        <f>IF($I2169="","",_xlfn.LET(_xlpm.x,VLOOKUP($I2169,'taxon-match_2026-08-31'!$A$2:$N$122,6,FALSE),IF(_xlpm.x=0,"",_xlpm.x)))</f>
        <v>(McIntosh, 1876)</v>
      </c>
      <c r="K2169" t="str">
        <f>IF($I2169="","",_xlfn.LET(_xlpm.x,VLOOKUP($I2169,'taxon-match_2026-08-31'!$A$2:$N$122,4,FALSE),IF(_xlpm.x=0,"",_xlpm.x)))</f>
        <v>urn:lsid:marinespecies.org:taxname:1776775</v>
      </c>
      <c r="L2169" t="str">
        <f>IF($I2169="","",_xlfn.LET(_xlpm.x,VLOOKUP($I2169,'taxon-match_2026-08-31'!$A$2:$N$122,7,FALSE),IF(_xlpm.x=0,"",_xlpm.x)))</f>
        <v>Animalia</v>
      </c>
      <c r="M2169" t="str">
        <f>IF($I2169="","",_xlfn.LET(_xlpm.x,VLOOKUP($I2169,'taxon-match_2026-08-31'!$A$2:$N$122,8,FALSE),IF(_xlpm.x=0,"",_xlpm.x)))</f>
        <v>Nemertea</v>
      </c>
      <c r="N2169" t="str">
        <f>IF($I2169="","",_xlfn.LET(_xlpm.x,VLOOKUP($I2169,'taxon-match_2026-08-31'!$A$2:$N$122,9,FALSE),IF(_xlpm.x=0,"",_xlpm.x)))</f>
        <v>Pilidiophora</v>
      </c>
      <c r="O2169" t="str">
        <f>IF($I2169="","",_xlfn.LET(_xlpm.x,VLOOKUP($I2169,'taxon-match_2026-08-31'!$A$2:$N$122,10,FALSE),IF(_xlpm.x=0,"",_xlpm.x)))</f>
        <v>Heteronemertea</v>
      </c>
      <c r="P2169" t="str">
        <f>IF($I2169="","",_xlfn.LET(_xlpm.x,VLOOKUP($I2169,'taxon-match_2026-08-31'!$A$2:$N$122,11,FALSE),IF(_xlpm.x=0,"",_xlpm.x)))</f>
        <v>Lineidae</v>
      </c>
      <c r="Q2169" t="str">
        <f>IF($I2169="","",_xlfn.LET(_xlpm.x,VLOOKUP($I2169,'taxon-match_2026-08-31'!$A$2:$N$122,12,FALSE),IF(_xlpm.x=0,"",_xlpm.x)))</f>
        <v>Parborlasia</v>
      </c>
      <c r="R2169" t="str">
        <f>IF($I2169="","",_xlfn.LET(_xlpm.x,VLOOKUP($I2169,'taxon-match_2026-08-31'!$A$2:$N$122,14,FALSE),IF(_xlpm.x=0,"",_xlpm.x)))</f>
        <v>corrugatus</v>
      </c>
      <c r="S2169" s="2" t="s">
        <v>2609</v>
      </c>
      <c r="T2169" s="69" t="s">
        <v>62</v>
      </c>
      <c r="U2169" s="69" t="s">
        <v>60</v>
      </c>
      <c r="X2169" t="str">
        <f>IF(T2169="","",_xlfn.LET(_xlpm.x,VLOOKUP(T2169,'Drop-down_menus'!$F$2:$G$16,2,FALSE),IF(_xlpm.x=0,"",_xlpm.x)))</f>
        <v>https://orcid.org/0000-0003-3696-4445</v>
      </c>
      <c r="Y2169" t="str">
        <f>IF(U2169="","",_xlfn.LET(_xlpm.x,VLOOKUP(U2169,'Drop-down_menus'!$F$2:$G$16,2,FALSE),IF(_xlpm.x=0,"",_xlpm.x)))</f>
        <v>https://orcid.org/0000-0002-9708-1761</v>
      </c>
      <c r="Z2169" t="str">
        <f>IF(V2169="","",_xlfn.LET(_xlpm.x,VLOOKUP(V2169,'Drop-down_menus'!$F$2:$G$16,2,FALSE),IF(_xlpm.x=0,"",_xlpm.x)))</f>
        <v/>
      </c>
      <c r="AA2169" t="str">
        <f>IF(W2169="","",_xlfn.LET(_xlpm.x,VLOOKUP(W2169,'Drop-down_menus'!$F$2:$G$16,2,FALSE),IF(_xlpm.x=0,"",_xlpm.x)))</f>
        <v/>
      </c>
      <c r="AB2169" t="s">
        <v>866</v>
      </c>
      <c r="AE2169" t="s">
        <v>867</v>
      </c>
    </row>
    <row r="2170" spans="1:31" ht="15" x14ac:dyDescent="0.2">
      <c r="A2170" s="2" t="s">
        <v>441</v>
      </c>
      <c r="B2170">
        <v>5387</v>
      </c>
      <c r="C2170">
        <v>1736</v>
      </c>
      <c r="D2170" s="69" t="s">
        <v>700</v>
      </c>
      <c r="F2170" s="70" t="s">
        <v>720</v>
      </c>
      <c r="G2170" s="69">
        <v>1</v>
      </c>
      <c r="H2170" s="70" t="s">
        <v>720</v>
      </c>
      <c r="I2170" t="s">
        <v>720</v>
      </c>
      <c r="J2170" t="str">
        <f>IF($I2170="","",_xlfn.LET(_xlpm.x,VLOOKUP($I2170,'taxon-match_2026-08-31'!$A$2:$N$122,6,FALSE),IF(_xlpm.x=0,"",_xlpm.x)))</f>
        <v>(McIntosh, 1876)</v>
      </c>
      <c r="K2170" t="str">
        <f>IF($I2170="","",_xlfn.LET(_xlpm.x,VLOOKUP($I2170,'taxon-match_2026-08-31'!$A$2:$N$122,4,FALSE),IF(_xlpm.x=0,"",_xlpm.x)))</f>
        <v>urn:lsid:marinespecies.org:taxname:1776775</v>
      </c>
      <c r="L2170" t="str">
        <f>IF($I2170="","",_xlfn.LET(_xlpm.x,VLOOKUP($I2170,'taxon-match_2026-08-31'!$A$2:$N$122,7,FALSE),IF(_xlpm.x=0,"",_xlpm.x)))</f>
        <v>Animalia</v>
      </c>
      <c r="M2170" t="str">
        <f>IF($I2170="","",_xlfn.LET(_xlpm.x,VLOOKUP($I2170,'taxon-match_2026-08-31'!$A$2:$N$122,8,FALSE),IF(_xlpm.x=0,"",_xlpm.x)))</f>
        <v>Nemertea</v>
      </c>
      <c r="N2170" t="str">
        <f>IF($I2170="","",_xlfn.LET(_xlpm.x,VLOOKUP($I2170,'taxon-match_2026-08-31'!$A$2:$N$122,9,FALSE),IF(_xlpm.x=0,"",_xlpm.x)))</f>
        <v>Pilidiophora</v>
      </c>
      <c r="O2170" t="str">
        <f>IF($I2170="","",_xlfn.LET(_xlpm.x,VLOOKUP($I2170,'taxon-match_2026-08-31'!$A$2:$N$122,10,FALSE),IF(_xlpm.x=0,"",_xlpm.x)))</f>
        <v>Heteronemertea</v>
      </c>
      <c r="P2170" t="str">
        <f>IF($I2170="","",_xlfn.LET(_xlpm.x,VLOOKUP($I2170,'taxon-match_2026-08-31'!$A$2:$N$122,11,FALSE),IF(_xlpm.x=0,"",_xlpm.x)))</f>
        <v>Lineidae</v>
      </c>
      <c r="Q2170" t="str">
        <f>IF($I2170="","",_xlfn.LET(_xlpm.x,VLOOKUP($I2170,'taxon-match_2026-08-31'!$A$2:$N$122,12,FALSE),IF(_xlpm.x=0,"",_xlpm.x)))</f>
        <v>Parborlasia</v>
      </c>
      <c r="R2170" t="str">
        <f>IF($I2170="","",_xlfn.LET(_xlpm.x,VLOOKUP($I2170,'taxon-match_2026-08-31'!$A$2:$N$122,14,FALSE),IF(_xlpm.x=0,"",_xlpm.x)))</f>
        <v>corrugatus</v>
      </c>
      <c r="S2170" s="2" t="s">
        <v>2609</v>
      </c>
      <c r="T2170" s="69" t="s">
        <v>62</v>
      </c>
      <c r="U2170" s="69" t="s">
        <v>60</v>
      </c>
      <c r="X2170" t="str">
        <f>IF(T2170="","",_xlfn.LET(_xlpm.x,VLOOKUP(T2170,'Drop-down_menus'!$F$2:$G$16,2,FALSE),IF(_xlpm.x=0,"",_xlpm.x)))</f>
        <v>https://orcid.org/0000-0003-3696-4445</v>
      </c>
      <c r="Y2170" t="str">
        <f>IF(U2170="","",_xlfn.LET(_xlpm.x,VLOOKUP(U2170,'Drop-down_menus'!$F$2:$G$16,2,FALSE),IF(_xlpm.x=0,"",_xlpm.x)))</f>
        <v>https://orcid.org/0000-0002-9708-1761</v>
      </c>
      <c r="Z2170" t="str">
        <f>IF(V2170="","",_xlfn.LET(_xlpm.x,VLOOKUP(V2170,'Drop-down_menus'!$F$2:$G$16,2,FALSE),IF(_xlpm.x=0,"",_xlpm.x)))</f>
        <v/>
      </c>
      <c r="AA2170" t="str">
        <f>IF(W2170="","",_xlfn.LET(_xlpm.x,VLOOKUP(W2170,'Drop-down_menus'!$F$2:$G$16,2,FALSE),IF(_xlpm.x=0,"",_xlpm.x)))</f>
        <v/>
      </c>
      <c r="AB2170" t="s">
        <v>866</v>
      </c>
      <c r="AE2170" t="s">
        <v>867</v>
      </c>
    </row>
    <row r="2171" spans="1:31" ht="15" x14ac:dyDescent="0.2">
      <c r="A2171" s="2" t="s">
        <v>441</v>
      </c>
      <c r="B2171">
        <v>5389</v>
      </c>
      <c r="C2171">
        <v>1764</v>
      </c>
      <c r="D2171" s="69" t="s">
        <v>700</v>
      </c>
      <c r="F2171" s="70" t="s">
        <v>720</v>
      </c>
      <c r="G2171" s="69">
        <v>1</v>
      </c>
      <c r="H2171" s="70" t="s">
        <v>720</v>
      </c>
      <c r="I2171" t="s">
        <v>720</v>
      </c>
      <c r="J2171" t="str">
        <f>IF($I2171="","",_xlfn.LET(_xlpm.x,VLOOKUP($I2171,'taxon-match_2026-08-31'!$A$2:$N$122,6,FALSE),IF(_xlpm.x=0,"",_xlpm.x)))</f>
        <v>(McIntosh, 1876)</v>
      </c>
      <c r="K2171" t="str">
        <f>IF($I2171="","",_xlfn.LET(_xlpm.x,VLOOKUP($I2171,'taxon-match_2026-08-31'!$A$2:$N$122,4,FALSE),IF(_xlpm.x=0,"",_xlpm.x)))</f>
        <v>urn:lsid:marinespecies.org:taxname:1776775</v>
      </c>
      <c r="L2171" t="str">
        <f>IF($I2171="","",_xlfn.LET(_xlpm.x,VLOOKUP($I2171,'taxon-match_2026-08-31'!$A$2:$N$122,7,FALSE),IF(_xlpm.x=0,"",_xlpm.x)))</f>
        <v>Animalia</v>
      </c>
      <c r="M2171" t="str">
        <f>IF($I2171="","",_xlfn.LET(_xlpm.x,VLOOKUP($I2171,'taxon-match_2026-08-31'!$A$2:$N$122,8,FALSE),IF(_xlpm.x=0,"",_xlpm.x)))</f>
        <v>Nemertea</v>
      </c>
      <c r="N2171" t="str">
        <f>IF($I2171="","",_xlfn.LET(_xlpm.x,VLOOKUP($I2171,'taxon-match_2026-08-31'!$A$2:$N$122,9,FALSE),IF(_xlpm.x=0,"",_xlpm.x)))</f>
        <v>Pilidiophora</v>
      </c>
      <c r="O2171" t="str">
        <f>IF($I2171="","",_xlfn.LET(_xlpm.x,VLOOKUP($I2171,'taxon-match_2026-08-31'!$A$2:$N$122,10,FALSE),IF(_xlpm.x=0,"",_xlpm.x)))</f>
        <v>Heteronemertea</v>
      </c>
      <c r="P2171" t="str">
        <f>IF($I2171="","",_xlfn.LET(_xlpm.x,VLOOKUP($I2171,'taxon-match_2026-08-31'!$A$2:$N$122,11,FALSE),IF(_xlpm.x=0,"",_xlpm.x)))</f>
        <v>Lineidae</v>
      </c>
      <c r="Q2171" t="str">
        <f>IF($I2171="","",_xlfn.LET(_xlpm.x,VLOOKUP($I2171,'taxon-match_2026-08-31'!$A$2:$N$122,12,FALSE),IF(_xlpm.x=0,"",_xlpm.x)))</f>
        <v>Parborlasia</v>
      </c>
      <c r="R2171" t="str">
        <f>IF($I2171="","",_xlfn.LET(_xlpm.x,VLOOKUP($I2171,'taxon-match_2026-08-31'!$A$2:$N$122,14,FALSE),IF(_xlpm.x=0,"",_xlpm.x)))</f>
        <v>corrugatus</v>
      </c>
      <c r="S2171" s="2" t="s">
        <v>2609</v>
      </c>
      <c r="T2171" s="69" t="s">
        <v>62</v>
      </c>
      <c r="U2171" s="69" t="s">
        <v>60</v>
      </c>
      <c r="X2171" t="str">
        <f>IF(T2171="","",_xlfn.LET(_xlpm.x,VLOOKUP(T2171,'Drop-down_menus'!$F$2:$G$16,2,FALSE),IF(_xlpm.x=0,"",_xlpm.x)))</f>
        <v>https://orcid.org/0000-0003-3696-4445</v>
      </c>
      <c r="Y2171" t="str">
        <f>IF(U2171="","",_xlfn.LET(_xlpm.x,VLOOKUP(U2171,'Drop-down_menus'!$F$2:$G$16,2,FALSE),IF(_xlpm.x=0,"",_xlpm.x)))</f>
        <v>https://orcid.org/0000-0002-9708-1761</v>
      </c>
      <c r="Z2171" t="str">
        <f>IF(V2171="","",_xlfn.LET(_xlpm.x,VLOOKUP(V2171,'Drop-down_menus'!$F$2:$G$16,2,FALSE),IF(_xlpm.x=0,"",_xlpm.x)))</f>
        <v/>
      </c>
      <c r="AA2171" t="str">
        <f>IF(W2171="","",_xlfn.LET(_xlpm.x,VLOOKUP(W2171,'Drop-down_menus'!$F$2:$G$16,2,FALSE),IF(_xlpm.x=0,"",_xlpm.x)))</f>
        <v/>
      </c>
      <c r="AB2171" t="s">
        <v>866</v>
      </c>
      <c r="AE2171" t="s">
        <v>867</v>
      </c>
    </row>
    <row r="2172" spans="1:31" ht="15" x14ac:dyDescent="0.2">
      <c r="A2172" s="2" t="s">
        <v>441</v>
      </c>
      <c r="B2172">
        <v>5405</v>
      </c>
      <c r="C2172">
        <v>1765</v>
      </c>
      <c r="D2172" s="69" t="s">
        <v>700</v>
      </c>
      <c r="F2172" s="70" t="s">
        <v>720</v>
      </c>
      <c r="G2172" s="70">
        <v>1</v>
      </c>
      <c r="H2172" s="70" t="s">
        <v>720</v>
      </c>
      <c r="I2172" t="s">
        <v>720</v>
      </c>
      <c r="J2172" t="str">
        <f>IF($I2172="","",_xlfn.LET(_xlpm.x,VLOOKUP($I2172,'taxon-match_2026-08-31'!$A$2:$N$122,6,FALSE),IF(_xlpm.x=0,"",_xlpm.x)))</f>
        <v>(McIntosh, 1876)</v>
      </c>
      <c r="K2172" t="str">
        <f>IF($I2172="","",_xlfn.LET(_xlpm.x,VLOOKUP($I2172,'taxon-match_2026-08-31'!$A$2:$N$122,4,FALSE),IF(_xlpm.x=0,"",_xlpm.x)))</f>
        <v>urn:lsid:marinespecies.org:taxname:1776775</v>
      </c>
      <c r="L2172" t="str">
        <f>IF($I2172="","",_xlfn.LET(_xlpm.x,VLOOKUP($I2172,'taxon-match_2026-08-31'!$A$2:$N$122,7,FALSE),IF(_xlpm.x=0,"",_xlpm.x)))</f>
        <v>Animalia</v>
      </c>
      <c r="M2172" t="str">
        <f>IF($I2172="","",_xlfn.LET(_xlpm.x,VLOOKUP($I2172,'taxon-match_2026-08-31'!$A$2:$N$122,8,FALSE),IF(_xlpm.x=0,"",_xlpm.x)))</f>
        <v>Nemertea</v>
      </c>
      <c r="N2172" t="str">
        <f>IF($I2172="","",_xlfn.LET(_xlpm.x,VLOOKUP($I2172,'taxon-match_2026-08-31'!$A$2:$N$122,9,FALSE),IF(_xlpm.x=0,"",_xlpm.x)))</f>
        <v>Pilidiophora</v>
      </c>
      <c r="O2172" t="str">
        <f>IF($I2172="","",_xlfn.LET(_xlpm.x,VLOOKUP($I2172,'taxon-match_2026-08-31'!$A$2:$N$122,10,FALSE),IF(_xlpm.x=0,"",_xlpm.x)))</f>
        <v>Heteronemertea</v>
      </c>
      <c r="P2172" t="str">
        <f>IF($I2172="","",_xlfn.LET(_xlpm.x,VLOOKUP($I2172,'taxon-match_2026-08-31'!$A$2:$N$122,11,FALSE),IF(_xlpm.x=0,"",_xlpm.x)))</f>
        <v>Lineidae</v>
      </c>
      <c r="Q2172" t="str">
        <f>IF($I2172="","",_xlfn.LET(_xlpm.x,VLOOKUP($I2172,'taxon-match_2026-08-31'!$A$2:$N$122,12,FALSE),IF(_xlpm.x=0,"",_xlpm.x)))</f>
        <v>Parborlasia</v>
      </c>
      <c r="R2172" t="str">
        <f>IF($I2172="","",_xlfn.LET(_xlpm.x,VLOOKUP($I2172,'taxon-match_2026-08-31'!$A$2:$N$122,14,FALSE),IF(_xlpm.x=0,"",_xlpm.x)))</f>
        <v>corrugatus</v>
      </c>
      <c r="S2172" s="2" t="s">
        <v>2609</v>
      </c>
      <c r="T2172" s="69" t="s">
        <v>62</v>
      </c>
      <c r="U2172" s="69" t="s">
        <v>60</v>
      </c>
      <c r="X2172" t="str">
        <f>IF(T2172="","",_xlfn.LET(_xlpm.x,VLOOKUP(T2172,'Drop-down_menus'!$F$2:$G$16,2,FALSE),IF(_xlpm.x=0,"",_xlpm.x)))</f>
        <v>https://orcid.org/0000-0003-3696-4445</v>
      </c>
      <c r="Y2172" t="str">
        <f>IF(U2172="","",_xlfn.LET(_xlpm.x,VLOOKUP(U2172,'Drop-down_menus'!$F$2:$G$16,2,FALSE),IF(_xlpm.x=0,"",_xlpm.x)))</f>
        <v>https://orcid.org/0000-0002-9708-1761</v>
      </c>
      <c r="Z2172" t="str">
        <f>IF(V2172="","",_xlfn.LET(_xlpm.x,VLOOKUP(V2172,'Drop-down_menus'!$F$2:$G$16,2,FALSE),IF(_xlpm.x=0,"",_xlpm.x)))</f>
        <v/>
      </c>
      <c r="AA2172" t="str">
        <f>IF(W2172="","",_xlfn.LET(_xlpm.x,VLOOKUP(W2172,'Drop-down_menus'!$F$2:$G$16,2,FALSE),IF(_xlpm.x=0,"",_xlpm.x)))</f>
        <v/>
      </c>
      <c r="AB2172" t="s">
        <v>866</v>
      </c>
      <c r="AE2172" t="s">
        <v>867</v>
      </c>
    </row>
    <row r="2173" spans="1:31" ht="15" x14ac:dyDescent="0.2">
      <c r="A2173" s="2" t="s">
        <v>475</v>
      </c>
      <c r="B2173">
        <v>5611</v>
      </c>
      <c r="C2173">
        <v>1766</v>
      </c>
      <c r="D2173" s="69" t="s">
        <v>700</v>
      </c>
      <c r="F2173" s="70" t="s">
        <v>720</v>
      </c>
      <c r="G2173" s="70">
        <v>1</v>
      </c>
      <c r="H2173" s="70" t="s">
        <v>720</v>
      </c>
      <c r="I2173" t="s">
        <v>720</v>
      </c>
      <c r="J2173" t="str">
        <f>IF($I2173="","",_xlfn.LET(_xlpm.x,VLOOKUP($I2173,'taxon-match_2026-08-31'!$A$2:$N$122,6,FALSE),IF(_xlpm.x=0,"",_xlpm.x)))</f>
        <v>(McIntosh, 1876)</v>
      </c>
      <c r="K2173" t="str">
        <f>IF($I2173="","",_xlfn.LET(_xlpm.x,VLOOKUP($I2173,'taxon-match_2026-08-31'!$A$2:$N$122,4,FALSE),IF(_xlpm.x=0,"",_xlpm.x)))</f>
        <v>urn:lsid:marinespecies.org:taxname:1776775</v>
      </c>
      <c r="L2173" t="str">
        <f>IF($I2173="","",_xlfn.LET(_xlpm.x,VLOOKUP($I2173,'taxon-match_2026-08-31'!$A$2:$N$122,7,FALSE),IF(_xlpm.x=0,"",_xlpm.x)))</f>
        <v>Animalia</v>
      </c>
      <c r="M2173" t="str">
        <f>IF($I2173="","",_xlfn.LET(_xlpm.x,VLOOKUP($I2173,'taxon-match_2026-08-31'!$A$2:$N$122,8,FALSE),IF(_xlpm.x=0,"",_xlpm.x)))</f>
        <v>Nemertea</v>
      </c>
      <c r="N2173" t="str">
        <f>IF($I2173="","",_xlfn.LET(_xlpm.x,VLOOKUP($I2173,'taxon-match_2026-08-31'!$A$2:$N$122,9,FALSE),IF(_xlpm.x=0,"",_xlpm.x)))</f>
        <v>Pilidiophora</v>
      </c>
      <c r="O2173" t="str">
        <f>IF($I2173="","",_xlfn.LET(_xlpm.x,VLOOKUP($I2173,'taxon-match_2026-08-31'!$A$2:$N$122,10,FALSE),IF(_xlpm.x=0,"",_xlpm.x)))</f>
        <v>Heteronemertea</v>
      </c>
      <c r="P2173" t="str">
        <f>IF($I2173="","",_xlfn.LET(_xlpm.x,VLOOKUP($I2173,'taxon-match_2026-08-31'!$A$2:$N$122,11,FALSE),IF(_xlpm.x=0,"",_xlpm.x)))</f>
        <v>Lineidae</v>
      </c>
      <c r="Q2173" t="str">
        <f>IF($I2173="","",_xlfn.LET(_xlpm.x,VLOOKUP($I2173,'taxon-match_2026-08-31'!$A$2:$N$122,12,FALSE),IF(_xlpm.x=0,"",_xlpm.x)))</f>
        <v>Parborlasia</v>
      </c>
      <c r="R2173" t="str">
        <f>IF($I2173="","",_xlfn.LET(_xlpm.x,VLOOKUP($I2173,'taxon-match_2026-08-31'!$A$2:$N$122,14,FALSE),IF(_xlpm.x=0,"",_xlpm.x)))</f>
        <v>corrugatus</v>
      </c>
      <c r="S2173" s="2" t="s">
        <v>2609</v>
      </c>
      <c r="T2173" s="69" t="s">
        <v>62</v>
      </c>
      <c r="U2173" s="69" t="s">
        <v>60</v>
      </c>
      <c r="X2173" t="str">
        <f>IF(T2173="","",_xlfn.LET(_xlpm.x,VLOOKUP(T2173,'Drop-down_menus'!$F$2:$G$16,2,FALSE),IF(_xlpm.x=0,"",_xlpm.x)))</f>
        <v>https://orcid.org/0000-0003-3696-4445</v>
      </c>
      <c r="Y2173" t="str">
        <f>IF(U2173="","",_xlfn.LET(_xlpm.x,VLOOKUP(U2173,'Drop-down_menus'!$F$2:$G$16,2,FALSE),IF(_xlpm.x=0,"",_xlpm.x)))</f>
        <v>https://orcid.org/0000-0002-9708-1761</v>
      </c>
      <c r="Z2173" t="str">
        <f>IF(V2173="","",_xlfn.LET(_xlpm.x,VLOOKUP(V2173,'Drop-down_menus'!$F$2:$G$16,2,FALSE),IF(_xlpm.x=0,"",_xlpm.x)))</f>
        <v/>
      </c>
      <c r="AA2173" t="str">
        <f>IF(W2173="","",_xlfn.LET(_xlpm.x,VLOOKUP(W2173,'Drop-down_menus'!$F$2:$G$16,2,FALSE),IF(_xlpm.x=0,"",_xlpm.x)))</f>
        <v/>
      </c>
      <c r="AB2173" t="s">
        <v>866</v>
      </c>
      <c r="AE2173" t="s">
        <v>867</v>
      </c>
    </row>
    <row r="2174" spans="1:31" ht="15" x14ac:dyDescent="0.2">
      <c r="A2174" s="2" t="s">
        <v>117</v>
      </c>
      <c r="B2174">
        <v>682</v>
      </c>
      <c r="C2174">
        <v>1767</v>
      </c>
      <c r="D2174" s="69" t="s">
        <v>700</v>
      </c>
      <c r="F2174" s="70" t="s">
        <v>720</v>
      </c>
      <c r="G2174" s="69">
        <v>1</v>
      </c>
      <c r="H2174" s="70" t="s">
        <v>720</v>
      </c>
      <c r="I2174" t="s">
        <v>720</v>
      </c>
      <c r="J2174" t="str">
        <f>IF($I2174="","",_xlfn.LET(_xlpm.x,VLOOKUP($I2174,'taxon-match_2026-08-31'!$A$2:$N$122,6,FALSE),IF(_xlpm.x=0,"",_xlpm.x)))</f>
        <v>(McIntosh, 1876)</v>
      </c>
      <c r="K2174" t="str">
        <f>IF($I2174="","",_xlfn.LET(_xlpm.x,VLOOKUP($I2174,'taxon-match_2026-08-31'!$A$2:$N$122,4,FALSE),IF(_xlpm.x=0,"",_xlpm.x)))</f>
        <v>urn:lsid:marinespecies.org:taxname:1776775</v>
      </c>
      <c r="L2174" t="str">
        <f>IF($I2174="","",_xlfn.LET(_xlpm.x,VLOOKUP($I2174,'taxon-match_2026-08-31'!$A$2:$N$122,7,FALSE),IF(_xlpm.x=0,"",_xlpm.x)))</f>
        <v>Animalia</v>
      </c>
      <c r="M2174" t="str">
        <f>IF($I2174="","",_xlfn.LET(_xlpm.x,VLOOKUP($I2174,'taxon-match_2026-08-31'!$A$2:$N$122,8,FALSE),IF(_xlpm.x=0,"",_xlpm.x)))</f>
        <v>Nemertea</v>
      </c>
      <c r="N2174" t="str">
        <f>IF($I2174="","",_xlfn.LET(_xlpm.x,VLOOKUP($I2174,'taxon-match_2026-08-31'!$A$2:$N$122,9,FALSE),IF(_xlpm.x=0,"",_xlpm.x)))</f>
        <v>Pilidiophora</v>
      </c>
      <c r="O2174" t="str">
        <f>IF($I2174="","",_xlfn.LET(_xlpm.x,VLOOKUP($I2174,'taxon-match_2026-08-31'!$A$2:$N$122,10,FALSE),IF(_xlpm.x=0,"",_xlpm.x)))</f>
        <v>Heteronemertea</v>
      </c>
      <c r="P2174" t="str">
        <f>IF($I2174="","",_xlfn.LET(_xlpm.x,VLOOKUP($I2174,'taxon-match_2026-08-31'!$A$2:$N$122,11,FALSE),IF(_xlpm.x=0,"",_xlpm.x)))</f>
        <v>Lineidae</v>
      </c>
      <c r="Q2174" t="str">
        <f>IF($I2174="","",_xlfn.LET(_xlpm.x,VLOOKUP($I2174,'taxon-match_2026-08-31'!$A$2:$N$122,12,FALSE),IF(_xlpm.x=0,"",_xlpm.x)))</f>
        <v>Parborlasia</v>
      </c>
      <c r="R2174" t="str">
        <f>IF($I2174="","",_xlfn.LET(_xlpm.x,VLOOKUP($I2174,'taxon-match_2026-08-31'!$A$2:$N$122,14,FALSE),IF(_xlpm.x=0,"",_xlpm.x)))</f>
        <v>corrugatus</v>
      </c>
      <c r="S2174" s="2" t="s">
        <v>2609</v>
      </c>
      <c r="T2174" s="69" t="s">
        <v>62</v>
      </c>
      <c r="U2174" s="69" t="s">
        <v>60</v>
      </c>
      <c r="X2174" t="str">
        <f>IF(T2174="","",_xlfn.LET(_xlpm.x,VLOOKUP(T2174,'Drop-down_menus'!$F$2:$G$16,2,FALSE),IF(_xlpm.x=0,"",_xlpm.x)))</f>
        <v>https://orcid.org/0000-0003-3696-4445</v>
      </c>
      <c r="Y2174" t="str">
        <f>IF(U2174="","",_xlfn.LET(_xlpm.x,VLOOKUP(U2174,'Drop-down_menus'!$F$2:$G$16,2,FALSE),IF(_xlpm.x=0,"",_xlpm.x)))</f>
        <v>https://orcid.org/0000-0002-9708-1761</v>
      </c>
      <c r="Z2174" t="str">
        <f>IF(V2174="","",_xlfn.LET(_xlpm.x,VLOOKUP(V2174,'Drop-down_menus'!$F$2:$G$16,2,FALSE),IF(_xlpm.x=0,"",_xlpm.x)))</f>
        <v/>
      </c>
      <c r="AA2174" t="str">
        <f>IF(W2174="","",_xlfn.LET(_xlpm.x,VLOOKUP(W2174,'Drop-down_menus'!$F$2:$G$16,2,FALSE),IF(_xlpm.x=0,"",_xlpm.x)))</f>
        <v/>
      </c>
      <c r="AB2174" t="s">
        <v>866</v>
      </c>
      <c r="AE2174" t="s">
        <v>867</v>
      </c>
    </row>
    <row r="2175" spans="1:31" ht="15" x14ac:dyDescent="0.2">
      <c r="A2175" s="2" t="s">
        <v>117</v>
      </c>
      <c r="B2175">
        <v>683</v>
      </c>
      <c r="C2175">
        <v>1768</v>
      </c>
      <c r="D2175" s="69" t="s">
        <v>700</v>
      </c>
      <c r="F2175" s="70" t="s">
        <v>720</v>
      </c>
      <c r="G2175" s="69">
        <v>1</v>
      </c>
      <c r="H2175" s="70" t="s">
        <v>720</v>
      </c>
      <c r="I2175" t="s">
        <v>720</v>
      </c>
      <c r="J2175" t="str">
        <f>IF($I2175="","",_xlfn.LET(_xlpm.x,VLOOKUP($I2175,'taxon-match_2026-08-31'!$A$2:$N$122,6,FALSE),IF(_xlpm.x=0,"",_xlpm.x)))</f>
        <v>(McIntosh, 1876)</v>
      </c>
      <c r="K2175" t="str">
        <f>IF($I2175="","",_xlfn.LET(_xlpm.x,VLOOKUP($I2175,'taxon-match_2026-08-31'!$A$2:$N$122,4,FALSE),IF(_xlpm.x=0,"",_xlpm.x)))</f>
        <v>urn:lsid:marinespecies.org:taxname:1776775</v>
      </c>
      <c r="L2175" t="str">
        <f>IF($I2175="","",_xlfn.LET(_xlpm.x,VLOOKUP($I2175,'taxon-match_2026-08-31'!$A$2:$N$122,7,FALSE),IF(_xlpm.x=0,"",_xlpm.x)))</f>
        <v>Animalia</v>
      </c>
      <c r="M2175" t="str">
        <f>IF($I2175="","",_xlfn.LET(_xlpm.x,VLOOKUP($I2175,'taxon-match_2026-08-31'!$A$2:$N$122,8,FALSE),IF(_xlpm.x=0,"",_xlpm.x)))</f>
        <v>Nemertea</v>
      </c>
      <c r="N2175" t="str">
        <f>IF($I2175="","",_xlfn.LET(_xlpm.x,VLOOKUP($I2175,'taxon-match_2026-08-31'!$A$2:$N$122,9,FALSE),IF(_xlpm.x=0,"",_xlpm.x)))</f>
        <v>Pilidiophora</v>
      </c>
      <c r="O2175" t="str">
        <f>IF($I2175="","",_xlfn.LET(_xlpm.x,VLOOKUP($I2175,'taxon-match_2026-08-31'!$A$2:$N$122,10,FALSE),IF(_xlpm.x=0,"",_xlpm.x)))</f>
        <v>Heteronemertea</v>
      </c>
      <c r="P2175" t="str">
        <f>IF($I2175="","",_xlfn.LET(_xlpm.x,VLOOKUP($I2175,'taxon-match_2026-08-31'!$A$2:$N$122,11,FALSE),IF(_xlpm.x=0,"",_xlpm.x)))</f>
        <v>Lineidae</v>
      </c>
      <c r="Q2175" t="str">
        <f>IF($I2175="","",_xlfn.LET(_xlpm.x,VLOOKUP($I2175,'taxon-match_2026-08-31'!$A$2:$N$122,12,FALSE),IF(_xlpm.x=0,"",_xlpm.x)))</f>
        <v>Parborlasia</v>
      </c>
      <c r="R2175" t="str">
        <f>IF($I2175="","",_xlfn.LET(_xlpm.x,VLOOKUP($I2175,'taxon-match_2026-08-31'!$A$2:$N$122,14,FALSE),IF(_xlpm.x=0,"",_xlpm.x)))</f>
        <v>corrugatus</v>
      </c>
      <c r="S2175" s="2" t="s">
        <v>2609</v>
      </c>
      <c r="T2175" s="69" t="s">
        <v>62</v>
      </c>
      <c r="U2175" s="69" t="s">
        <v>60</v>
      </c>
      <c r="X2175" t="str">
        <f>IF(T2175="","",_xlfn.LET(_xlpm.x,VLOOKUP(T2175,'Drop-down_menus'!$F$2:$G$16,2,FALSE),IF(_xlpm.x=0,"",_xlpm.x)))</f>
        <v>https://orcid.org/0000-0003-3696-4445</v>
      </c>
      <c r="Y2175" t="str">
        <f>IF(U2175="","",_xlfn.LET(_xlpm.x,VLOOKUP(U2175,'Drop-down_menus'!$F$2:$G$16,2,FALSE),IF(_xlpm.x=0,"",_xlpm.x)))</f>
        <v>https://orcid.org/0000-0002-9708-1761</v>
      </c>
      <c r="Z2175" t="str">
        <f>IF(V2175="","",_xlfn.LET(_xlpm.x,VLOOKUP(V2175,'Drop-down_menus'!$F$2:$G$16,2,FALSE),IF(_xlpm.x=0,"",_xlpm.x)))</f>
        <v/>
      </c>
      <c r="AA2175" t="str">
        <f>IF(W2175="","",_xlfn.LET(_xlpm.x,VLOOKUP(W2175,'Drop-down_menus'!$F$2:$G$16,2,FALSE),IF(_xlpm.x=0,"",_xlpm.x)))</f>
        <v/>
      </c>
      <c r="AB2175" t="s">
        <v>866</v>
      </c>
      <c r="AE2175" t="s">
        <v>867</v>
      </c>
    </row>
    <row r="2176" spans="1:31" ht="15" x14ac:dyDescent="0.2">
      <c r="A2176" s="2" t="s">
        <v>117</v>
      </c>
      <c r="B2176">
        <v>684</v>
      </c>
      <c r="C2176">
        <v>1769</v>
      </c>
      <c r="D2176" s="69" t="s">
        <v>700</v>
      </c>
      <c r="F2176" s="70" t="s">
        <v>720</v>
      </c>
      <c r="G2176" s="69">
        <v>1</v>
      </c>
      <c r="H2176" s="70" t="s">
        <v>720</v>
      </c>
      <c r="I2176" t="s">
        <v>720</v>
      </c>
      <c r="J2176" t="str">
        <f>IF($I2176="","",_xlfn.LET(_xlpm.x,VLOOKUP($I2176,'taxon-match_2026-08-31'!$A$2:$N$122,6,FALSE),IF(_xlpm.x=0,"",_xlpm.x)))</f>
        <v>(McIntosh, 1876)</v>
      </c>
      <c r="K2176" t="str">
        <f>IF($I2176="","",_xlfn.LET(_xlpm.x,VLOOKUP($I2176,'taxon-match_2026-08-31'!$A$2:$N$122,4,FALSE),IF(_xlpm.x=0,"",_xlpm.x)))</f>
        <v>urn:lsid:marinespecies.org:taxname:1776775</v>
      </c>
      <c r="L2176" t="str">
        <f>IF($I2176="","",_xlfn.LET(_xlpm.x,VLOOKUP($I2176,'taxon-match_2026-08-31'!$A$2:$N$122,7,FALSE),IF(_xlpm.x=0,"",_xlpm.x)))</f>
        <v>Animalia</v>
      </c>
      <c r="M2176" t="str">
        <f>IF($I2176="","",_xlfn.LET(_xlpm.x,VLOOKUP($I2176,'taxon-match_2026-08-31'!$A$2:$N$122,8,FALSE),IF(_xlpm.x=0,"",_xlpm.x)))</f>
        <v>Nemertea</v>
      </c>
      <c r="N2176" t="str">
        <f>IF($I2176="","",_xlfn.LET(_xlpm.x,VLOOKUP($I2176,'taxon-match_2026-08-31'!$A$2:$N$122,9,FALSE),IF(_xlpm.x=0,"",_xlpm.x)))</f>
        <v>Pilidiophora</v>
      </c>
      <c r="O2176" t="str">
        <f>IF($I2176="","",_xlfn.LET(_xlpm.x,VLOOKUP($I2176,'taxon-match_2026-08-31'!$A$2:$N$122,10,FALSE),IF(_xlpm.x=0,"",_xlpm.x)))</f>
        <v>Heteronemertea</v>
      </c>
      <c r="P2176" t="str">
        <f>IF($I2176="","",_xlfn.LET(_xlpm.x,VLOOKUP($I2176,'taxon-match_2026-08-31'!$A$2:$N$122,11,FALSE),IF(_xlpm.x=0,"",_xlpm.x)))</f>
        <v>Lineidae</v>
      </c>
      <c r="Q2176" t="str">
        <f>IF($I2176="","",_xlfn.LET(_xlpm.x,VLOOKUP($I2176,'taxon-match_2026-08-31'!$A$2:$N$122,12,FALSE),IF(_xlpm.x=0,"",_xlpm.x)))</f>
        <v>Parborlasia</v>
      </c>
      <c r="R2176" t="str">
        <f>IF($I2176="","",_xlfn.LET(_xlpm.x,VLOOKUP($I2176,'taxon-match_2026-08-31'!$A$2:$N$122,14,FALSE),IF(_xlpm.x=0,"",_xlpm.x)))</f>
        <v>corrugatus</v>
      </c>
      <c r="S2176" s="2" t="s">
        <v>2609</v>
      </c>
      <c r="T2176" s="69" t="s">
        <v>62</v>
      </c>
      <c r="U2176" s="69" t="s">
        <v>60</v>
      </c>
      <c r="X2176" t="str">
        <f>IF(T2176="","",_xlfn.LET(_xlpm.x,VLOOKUP(T2176,'Drop-down_menus'!$F$2:$G$16,2,FALSE),IF(_xlpm.x=0,"",_xlpm.x)))</f>
        <v>https://orcid.org/0000-0003-3696-4445</v>
      </c>
      <c r="Y2176" t="str">
        <f>IF(U2176="","",_xlfn.LET(_xlpm.x,VLOOKUP(U2176,'Drop-down_menus'!$F$2:$G$16,2,FALSE),IF(_xlpm.x=0,"",_xlpm.x)))</f>
        <v>https://orcid.org/0000-0002-9708-1761</v>
      </c>
      <c r="Z2176" t="str">
        <f>IF(V2176="","",_xlfn.LET(_xlpm.x,VLOOKUP(V2176,'Drop-down_menus'!$F$2:$G$16,2,FALSE),IF(_xlpm.x=0,"",_xlpm.x)))</f>
        <v/>
      </c>
      <c r="AA2176" t="str">
        <f>IF(W2176="","",_xlfn.LET(_xlpm.x,VLOOKUP(W2176,'Drop-down_menus'!$F$2:$G$16,2,FALSE),IF(_xlpm.x=0,"",_xlpm.x)))</f>
        <v/>
      </c>
      <c r="AB2176" t="s">
        <v>866</v>
      </c>
      <c r="AE2176" t="s">
        <v>867</v>
      </c>
    </row>
    <row r="2177" spans="1:31" ht="15" x14ac:dyDescent="0.2">
      <c r="A2177" s="2" t="s">
        <v>117</v>
      </c>
      <c r="B2177">
        <v>685</v>
      </c>
      <c r="C2177">
        <v>1865</v>
      </c>
      <c r="D2177" s="69" t="s">
        <v>700</v>
      </c>
      <c r="F2177" s="70" t="s">
        <v>720</v>
      </c>
      <c r="G2177" s="69">
        <v>1</v>
      </c>
      <c r="H2177" s="70" t="s">
        <v>720</v>
      </c>
      <c r="I2177" t="s">
        <v>720</v>
      </c>
      <c r="J2177" t="str">
        <f>IF($I2177="","",_xlfn.LET(_xlpm.x,VLOOKUP($I2177,'taxon-match_2026-08-31'!$A$2:$N$122,6,FALSE),IF(_xlpm.x=0,"",_xlpm.x)))</f>
        <v>(McIntosh, 1876)</v>
      </c>
      <c r="K2177" t="str">
        <f>IF($I2177="","",_xlfn.LET(_xlpm.x,VLOOKUP($I2177,'taxon-match_2026-08-31'!$A$2:$N$122,4,FALSE),IF(_xlpm.x=0,"",_xlpm.x)))</f>
        <v>urn:lsid:marinespecies.org:taxname:1776775</v>
      </c>
      <c r="L2177" t="str">
        <f>IF($I2177="","",_xlfn.LET(_xlpm.x,VLOOKUP($I2177,'taxon-match_2026-08-31'!$A$2:$N$122,7,FALSE),IF(_xlpm.x=0,"",_xlpm.x)))</f>
        <v>Animalia</v>
      </c>
      <c r="M2177" t="str">
        <f>IF($I2177="","",_xlfn.LET(_xlpm.x,VLOOKUP($I2177,'taxon-match_2026-08-31'!$A$2:$N$122,8,FALSE),IF(_xlpm.x=0,"",_xlpm.x)))</f>
        <v>Nemertea</v>
      </c>
      <c r="N2177" t="str">
        <f>IF($I2177="","",_xlfn.LET(_xlpm.x,VLOOKUP($I2177,'taxon-match_2026-08-31'!$A$2:$N$122,9,FALSE),IF(_xlpm.x=0,"",_xlpm.x)))</f>
        <v>Pilidiophora</v>
      </c>
      <c r="O2177" t="str">
        <f>IF($I2177="","",_xlfn.LET(_xlpm.x,VLOOKUP($I2177,'taxon-match_2026-08-31'!$A$2:$N$122,10,FALSE),IF(_xlpm.x=0,"",_xlpm.x)))</f>
        <v>Heteronemertea</v>
      </c>
      <c r="P2177" t="str">
        <f>IF($I2177="","",_xlfn.LET(_xlpm.x,VLOOKUP($I2177,'taxon-match_2026-08-31'!$A$2:$N$122,11,FALSE),IF(_xlpm.x=0,"",_xlpm.x)))</f>
        <v>Lineidae</v>
      </c>
      <c r="Q2177" t="str">
        <f>IF($I2177="","",_xlfn.LET(_xlpm.x,VLOOKUP($I2177,'taxon-match_2026-08-31'!$A$2:$N$122,12,FALSE),IF(_xlpm.x=0,"",_xlpm.x)))</f>
        <v>Parborlasia</v>
      </c>
      <c r="R2177" t="str">
        <f>IF($I2177="","",_xlfn.LET(_xlpm.x,VLOOKUP($I2177,'taxon-match_2026-08-31'!$A$2:$N$122,14,FALSE),IF(_xlpm.x=0,"",_xlpm.x)))</f>
        <v>corrugatus</v>
      </c>
      <c r="S2177" s="2" t="s">
        <v>2609</v>
      </c>
      <c r="T2177" s="69" t="s">
        <v>62</v>
      </c>
      <c r="U2177" s="69" t="s">
        <v>60</v>
      </c>
      <c r="X2177" t="str">
        <f>IF(T2177="","",_xlfn.LET(_xlpm.x,VLOOKUP(T2177,'Drop-down_menus'!$F$2:$G$16,2,FALSE),IF(_xlpm.x=0,"",_xlpm.x)))</f>
        <v>https://orcid.org/0000-0003-3696-4445</v>
      </c>
      <c r="Y2177" t="str">
        <f>IF(U2177="","",_xlfn.LET(_xlpm.x,VLOOKUP(U2177,'Drop-down_menus'!$F$2:$G$16,2,FALSE),IF(_xlpm.x=0,"",_xlpm.x)))</f>
        <v>https://orcid.org/0000-0002-9708-1761</v>
      </c>
      <c r="Z2177" t="str">
        <f>IF(V2177="","",_xlfn.LET(_xlpm.x,VLOOKUP(V2177,'Drop-down_menus'!$F$2:$G$16,2,FALSE),IF(_xlpm.x=0,"",_xlpm.x)))</f>
        <v/>
      </c>
      <c r="AA2177" t="str">
        <f>IF(W2177="","",_xlfn.LET(_xlpm.x,VLOOKUP(W2177,'Drop-down_menus'!$F$2:$G$16,2,FALSE),IF(_xlpm.x=0,"",_xlpm.x)))</f>
        <v/>
      </c>
      <c r="AB2177" t="s">
        <v>866</v>
      </c>
      <c r="AE2177" t="s">
        <v>867</v>
      </c>
    </row>
    <row r="2178" spans="1:31" ht="15" x14ac:dyDescent="0.2">
      <c r="A2178" s="2" t="s">
        <v>117</v>
      </c>
      <c r="B2178">
        <v>686</v>
      </c>
      <c r="C2178">
        <v>1866</v>
      </c>
      <c r="D2178" s="69" t="s">
        <v>700</v>
      </c>
      <c r="F2178" s="70" t="s">
        <v>720</v>
      </c>
      <c r="G2178" s="69">
        <v>1</v>
      </c>
      <c r="H2178" s="70" t="s">
        <v>720</v>
      </c>
      <c r="I2178" t="s">
        <v>720</v>
      </c>
      <c r="J2178" t="str">
        <f>IF($I2178="","",_xlfn.LET(_xlpm.x,VLOOKUP($I2178,'taxon-match_2026-08-31'!$A$2:$N$122,6,FALSE),IF(_xlpm.x=0,"",_xlpm.x)))</f>
        <v>(McIntosh, 1876)</v>
      </c>
      <c r="K2178" t="str">
        <f>IF($I2178="","",_xlfn.LET(_xlpm.x,VLOOKUP($I2178,'taxon-match_2026-08-31'!$A$2:$N$122,4,FALSE),IF(_xlpm.x=0,"",_xlpm.x)))</f>
        <v>urn:lsid:marinespecies.org:taxname:1776775</v>
      </c>
      <c r="L2178" t="str">
        <f>IF($I2178="","",_xlfn.LET(_xlpm.x,VLOOKUP($I2178,'taxon-match_2026-08-31'!$A$2:$N$122,7,FALSE),IF(_xlpm.x=0,"",_xlpm.x)))</f>
        <v>Animalia</v>
      </c>
      <c r="M2178" t="str">
        <f>IF($I2178="","",_xlfn.LET(_xlpm.x,VLOOKUP($I2178,'taxon-match_2026-08-31'!$A$2:$N$122,8,FALSE),IF(_xlpm.x=0,"",_xlpm.x)))</f>
        <v>Nemertea</v>
      </c>
      <c r="N2178" t="str">
        <f>IF($I2178="","",_xlfn.LET(_xlpm.x,VLOOKUP($I2178,'taxon-match_2026-08-31'!$A$2:$N$122,9,FALSE),IF(_xlpm.x=0,"",_xlpm.x)))</f>
        <v>Pilidiophora</v>
      </c>
      <c r="O2178" t="str">
        <f>IF($I2178="","",_xlfn.LET(_xlpm.x,VLOOKUP($I2178,'taxon-match_2026-08-31'!$A$2:$N$122,10,FALSE),IF(_xlpm.x=0,"",_xlpm.x)))</f>
        <v>Heteronemertea</v>
      </c>
      <c r="P2178" t="str">
        <f>IF($I2178="","",_xlfn.LET(_xlpm.x,VLOOKUP($I2178,'taxon-match_2026-08-31'!$A$2:$N$122,11,FALSE),IF(_xlpm.x=0,"",_xlpm.x)))</f>
        <v>Lineidae</v>
      </c>
      <c r="Q2178" t="str">
        <f>IF($I2178="","",_xlfn.LET(_xlpm.x,VLOOKUP($I2178,'taxon-match_2026-08-31'!$A$2:$N$122,12,FALSE),IF(_xlpm.x=0,"",_xlpm.x)))</f>
        <v>Parborlasia</v>
      </c>
      <c r="R2178" t="str">
        <f>IF($I2178="","",_xlfn.LET(_xlpm.x,VLOOKUP($I2178,'taxon-match_2026-08-31'!$A$2:$N$122,14,FALSE),IF(_xlpm.x=0,"",_xlpm.x)))</f>
        <v>corrugatus</v>
      </c>
      <c r="S2178" s="2" t="s">
        <v>2609</v>
      </c>
      <c r="T2178" s="69" t="s">
        <v>62</v>
      </c>
      <c r="U2178" s="69" t="s">
        <v>60</v>
      </c>
      <c r="X2178" t="str">
        <f>IF(T2178="","",_xlfn.LET(_xlpm.x,VLOOKUP(T2178,'Drop-down_menus'!$F$2:$G$16,2,FALSE),IF(_xlpm.x=0,"",_xlpm.x)))</f>
        <v>https://orcid.org/0000-0003-3696-4445</v>
      </c>
      <c r="Y2178" t="str">
        <f>IF(U2178="","",_xlfn.LET(_xlpm.x,VLOOKUP(U2178,'Drop-down_menus'!$F$2:$G$16,2,FALSE),IF(_xlpm.x=0,"",_xlpm.x)))</f>
        <v>https://orcid.org/0000-0002-9708-1761</v>
      </c>
      <c r="Z2178" t="str">
        <f>IF(V2178="","",_xlfn.LET(_xlpm.x,VLOOKUP(V2178,'Drop-down_menus'!$F$2:$G$16,2,FALSE),IF(_xlpm.x=0,"",_xlpm.x)))</f>
        <v/>
      </c>
      <c r="AA2178" t="str">
        <f>IF(W2178="","",_xlfn.LET(_xlpm.x,VLOOKUP(W2178,'Drop-down_menus'!$F$2:$G$16,2,FALSE),IF(_xlpm.x=0,"",_xlpm.x)))</f>
        <v/>
      </c>
      <c r="AB2178" t="s">
        <v>866</v>
      </c>
      <c r="AE2178" t="s">
        <v>867</v>
      </c>
    </row>
    <row r="2179" spans="1:31" ht="15" hidden="1" x14ac:dyDescent="0.2">
      <c r="A2179" s="2" t="s">
        <v>181</v>
      </c>
      <c r="B2179">
        <v>1173</v>
      </c>
      <c r="C2179">
        <v>1867</v>
      </c>
      <c r="D2179" s="69" t="s">
        <v>700</v>
      </c>
      <c r="F2179" s="69" t="s">
        <v>892</v>
      </c>
      <c r="G2179" s="69">
        <v>1</v>
      </c>
      <c r="H2179" s="69" t="s">
        <v>892</v>
      </c>
      <c r="I2179" t="s">
        <v>892</v>
      </c>
      <c r="J2179" t="str">
        <f>IF($I2179="","",_xlfn.LET(_xlpm.x,VLOOKUP($I2179,'taxon-match_2026-08-31'!$A$2:$N$122,6,FALSE),IF(_xlpm.x=0,"",_xlpm.x)))</f>
        <v>Kinberg, 1856</v>
      </c>
      <c r="K2179" t="str">
        <f>IF($I2179="","",_xlfn.LET(_xlpm.x,VLOOKUP($I2179,'taxon-match_2026-08-31'!$A$2:$N$122,4,FALSE),IF(_xlpm.x=0,"",_xlpm.x)))</f>
        <v>urn:lsid:marinespecies.org:taxname:939</v>
      </c>
      <c r="L2179" t="str">
        <f>IF($I2179="","",_xlfn.LET(_xlpm.x,VLOOKUP($I2179,'taxon-match_2026-08-31'!$A$2:$N$122,7,FALSE),IF(_xlpm.x=0,"",_xlpm.x)))</f>
        <v>Animalia</v>
      </c>
      <c r="M2179" t="str">
        <f>IF($I2179="","",_xlfn.LET(_xlpm.x,VLOOKUP($I2179,'taxon-match_2026-08-31'!$A$2:$N$122,8,FALSE),IF(_xlpm.x=0,"",_xlpm.x)))</f>
        <v>Annelida</v>
      </c>
      <c r="N2179" t="str">
        <f>IF($I2179="","",_xlfn.LET(_xlpm.x,VLOOKUP($I2179,'taxon-match_2026-08-31'!$A$2:$N$122,9,FALSE),IF(_xlpm.x=0,"",_xlpm.x)))</f>
        <v>Polychaeta</v>
      </c>
      <c r="O2179" t="str">
        <f>IF($I2179="","",_xlfn.LET(_xlpm.x,VLOOKUP($I2179,'taxon-match_2026-08-31'!$A$2:$N$122,10,FALSE),IF(_xlpm.x=0,"",_xlpm.x)))</f>
        <v>Phyllodocida</v>
      </c>
      <c r="P2179" t="str">
        <f>IF($I2179="","",_xlfn.LET(_xlpm.x,VLOOKUP($I2179,'taxon-match_2026-08-31'!$A$2:$N$122,11,FALSE),IF(_xlpm.x=0,"",_xlpm.x)))</f>
        <v>Polynoidae</v>
      </c>
      <c r="Q2179" t="str">
        <f>IF($I2179="","",_xlfn.LET(_xlpm.x,VLOOKUP($I2179,'taxon-match_2026-08-31'!$A$2:$N$122,12,FALSE),IF(_xlpm.x=0,"",_xlpm.x)))</f>
        <v/>
      </c>
      <c r="R2179" t="str">
        <f>IF($I2179="","",_xlfn.LET(_xlpm.x,VLOOKUP($I2179,'taxon-match_2026-08-31'!$A$2:$N$122,14,FALSE),IF(_xlpm.x=0,"",_xlpm.x)))</f>
        <v/>
      </c>
      <c r="S2179" s="2" t="s">
        <v>2360</v>
      </c>
      <c r="T2179" s="69" t="s">
        <v>62</v>
      </c>
      <c r="U2179" s="69" t="s">
        <v>60</v>
      </c>
      <c r="X2179" t="str">
        <f>IF(T2179="","",_xlfn.LET(_xlpm.x,VLOOKUP(T2179,'Drop-down_menus'!$F$2:$G$16,2,FALSE),IF(_xlpm.x=0,"",_xlpm.x)))</f>
        <v>https://orcid.org/0000-0003-3696-4445</v>
      </c>
      <c r="Y2179" t="str">
        <f>IF(U2179="","",_xlfn.LET(_xlpm.x,VLOOKUP(U2179,'Drop-down_menus'!$F$2:$G$16,2,FALSE),IF(_xlpm.x=0,"",_xlpm.x)))</f>
        <v>https://orcid.org/0000-0002-9708-1761</v>
      </c>
      <c r="Z2179" t="str">
        <f>IF(V2179="","",_xlfn.LET(_xlpm.x,VLOOKUP(V2179,'Drop-down_menus'!$F$2:$G$16,2,FALSE),IF(_xlpm.x=0,"",_xlpm.x)))</f>
        <v/>
      </c>
      <c r="AA2179" t="str">
        <f>IF(W2179="","",_xlfn.LET(_xlpm.x,VLOOKUP(W2179,'Drop-down_menus'!$F$2:$G$16,2,FALSE),IF(_xlpm.x=0,"",_xlpm.x)))</f>
        <v/>
      </c>
      <c r="AB2179" t="s">
        <v>866</v>
      </c>
      <c r="AE2179" t="s">
        <v>867</v>
      </c>
    </row>
    <row r="2180" spans="1:31" ht="15" hidden="1" x14ac:dyDescent="0.2">
      <c r="A2180" s="2" t="s">
        <v>253</v>
      </c>
      <c r="B2180">
        <v>1935</v>
      </c>
      <c r="C2180">
        <v>1868</v>
      </c>
      <c r="D2180" s="69" t="s">
        <v>700</v>
      </c>
      <c r="F2180" s="69" t="s">
        <v>892</v>
      </c>
      <c r="G2180" s="69">
        <v>1</v>
      </c>
      <c r="H2180" s="69" t="s">
        <v>892</v>
      </c>
      <c r="I2180" t="s">
        <v>892</v>
      </c>
      <c r="J2180" t="str">
        <f>IF($I2180="","",_xlfn.LET(_xlpm.x,VLOOKUP($I2180,'taxon-match_2026-08-31'!$A$2:$N$122,6,FALSE),IF(_xlpm.x=0,"",_xlpm.x)))</f>
        <v>Kinberg, 1856</v>
      </c>
      <c r="K2180" t="str">
        <f>IF($I2180="","",_xlfn.LET(_xlpm.x,VLOOKUP($I2180,'taxon-match_2026-08-31'!$A$2:$N$122,4,FALSE),IF(_xlpm.x=0,"",_xlpm.x)))</f>
        <v>urn:lsid:marinespecies.org:taxname:939</v>
      </c>
      <c r="L2180" t="str">
        <f>IF($I2180="","",_xlfn.LET(_xlpm.x,VLOOKUP($I2180,'taxon-match_2026-08-31'!$A$2:$N$122,7,FALSE),IF(_xlpm.x=0,"",_xlpm.x)))</f>
        <v>Animalia</v>
      </c>
      <c r="M2180" t="str">
        <f>IF($I2180="","",_xlfn.LET(_xlpm.x,VLOOKUP($I2180,'taxon-match_2026-08-31'!$A$2:$N$122,8,FALSE),IF(_xlpm.x=0,"",_xlpm.x)))</f>
        <v>Annelida</v>
      </c>
      <c r="N2180" t="str">
        <f>IF($I2180="","",_xlfn.LET(_xlpm.x,VLOOKUP($I2180,'taxon-match_2026-08-31'!$A$2:$N$122,9,FALSE),IF(_xlpm.x=0,"",_xlpm.x)))</f>
        <v>Polychaeta</v>
      </c>
      <c r="O2180" t="str">
        <f>IF($I2180="","",_xlfn.LET(_xlpm.x,VLOOKUP($I2180,'taxon-match_2026-08-31'!$A$2:$N$122,10,FALSE),IF(_xlpm.x=0,"",_xlpm.x)))</f>
        <v>Phyllodocida</v>
      </c>
      <c r="P2180" t="str">
        <f>IF($I2180="","",_xlfn.LET(_xlpm.x,VLOOKUP($I2180,'taxon-match_2026-08-31'!$A$2:$N$122,11,FALSE),IF(_xlpm.x=0,"",_xlpm.x)))</f>
        <v>Polynoidae</v>
      </c>
      <c r="Q2180" t="str">
        <f>IF($I2180="","",_xlfn.LET(_xlpm.x,VLOOKUP($I2180,'taxon-match_2026-08-31'!$A$2:$N$122,12,FALSE),IF(_xlpm.x=0,"",_xlpm.x)))</f>
        <v/>
      </c>
      <c r="R2180" t="str">
        <f>IF($I2180="","",_xlfn.LET(_xlpm.x,VLOOKUP($I2180,'taxon-match_2026-08-31'!$A$2:$N$122,14,FALSE),IF(_xlpm.x=0,"",_xlpm.x)))</f>
        <v/>
      </c>
      <c r="S2180" s="2" t="s">
        <v>2360</v>
      </c>
      <c r="T2180" s="69" t="s">
        <v>62</v>
      </c>
      <c r="U2180" s="69" t="s">
        <v>60</v>
      </c>
      <c r="X2180" t="str">
        <f>IF(T2180="","",_xlfn.LET(_xlpm.x,VLOOKUP(T2180,'Drop-down_menus'!$F$2:$G$16,2,FALSE),IF(_xlpm.x=0,"",_xlpm.x)))</f>
        <v>https://orcid.org/0000-0003-3696-4445</v>
      </c>
      <c r="Y2180" t="str">
        <f>IF(U2180="","",_xlfn.LET(_xlpm.x,VLOOKUP(U2180,'Drop-down_menus'!$F$2:$G$16,2,FALSE),IF(_xlpm.x=0,"",_xlpm.x)))</f>
        <v>https://orcid.org/0000-0002-9708-1761</v>
      </c>
      <c r="Z2180" t="str">
        <f>IF(V2180="","",_xlfn.LET(_xlpm.x,VLOOKUP(V2180,'Drop-down_menus'!$F$2:$G$16,2,FALSE),IF(_xlpm.x=0,"",_xlpm.x)))</f>
        <v/>
      </c>
      <c r="AA2180" t="str">
        <f>IF(W2180="","",_xlfn.LET(_xlpm.x,VLOOKUP(W2180,'Drop-down_menus'!$F$2:$G$16,2,FALSE),IF(_xlpm.x=0,"",_xlpm.x)))</f>
        <v/>
      </c>
      <c r="AB2180" t="s">
        <v>866</v>
      </c>
      <c r="AE2180" t="s">
        <v>867</v>
      </c>
    </row>
    <row r="2181" spans="1:31" ht="15" hidden="1" x14ac:dyDescent="0.2">
      <c r="A2181" s="2" t="s">
        <v>253</v>
      </c>
      <c r="B2181">
        <v>1944</v>
      </c>
      <c r="C2181">
        <v>1755</v>
      </c>
      <c r="D2181" s="69" t="s">
        <v>700</v>
      </c>
      <c r="F2181" s="69" t="s">
        <v>892</v>
      </c>
      <c r="G2181" s="69">
        <v>1</v>
      </c>
      <c r="H2181" s="69" t="s">
        <v>892</v>
      </c>
      <c r="I2181" t="s">
        <v>892</v>
      </c>
      <c r="J2181" t="str">
        <f>IF($I2181="","",_xlfn.LET(_xlpm.x,VLOOKUP($I2181,'taxon-match_2026-08-31'!$A$2:$N$122,6,FALSE),IF(_xlpm.x=0,"",_xlpm.x)))</f>
        <v>Kinberg, 1856</v>
      </c>
      <c r="K2181" t="str">
        <f>IF($I2181="","",_xlfn.LET(_xlpm.x,VLOOKUP($I2181,'taxon-match_2026-08-31'!$A$2:$N$122,4,FALSE),IF(_xlpm.x=0,"",_xlpm.x)))</f>
        <v>urn:lsid:marinespecies.org:taxname:939</v>
      </c>
      <c r="L2181" t="str">
        <f>IF($I2181="","",_xlfn.LET(_xlpm.x,VLOOKUP($I2181,'taxon-match_2026-08-31'!$A$2:$N$122,7,FALSE),IF(_xlpm.x=0,"",_xlpm.x)))</f>
        <v>Animalia</v>
      </c>
      <c r="M2181" t="str">
        <f>IF($I2181="","",_xlfn.LET(_xlpm.x,VLOOKUP($I2181,'taxon-match_2026-08-31'!$A$2:$N$122,8,FALSE),IF(_xlpm.x=0,"",_xlpm.x)))</f>
        <v>Annelida</v>
      </c>
      <c r="N2181" t="str">
        <f>IF($I2181="","",_xlfn.LET(_xlpm.x,VLOOKUP($I2181,'taxon-match_2026-08-31'!$A$2:$N$122,9,FALSE),IF(_xlpm.x=0,"",_xlpm.x)))</f>
        <v>Polychaeta</v>
      </c>
      <c r="O2181" t="str">
        <f>IF($I2181="","",_xlfn.LET(_xlpm.x,VLOOKUP($I2181,'taxon-match_2026-08-31'!$A$2:$N$122,10,FALSE),IF(_xlpm.x=0,"",_xlpm.x)))</f>
        <v>Phyllodocida</v>
      </c>
      <c r="P2181" t="str">
        <f>IF($I2181="","",_xlfn.LET(_xlpm.x,VLOOKUP($I2181,'taxon-match_2026-08-31'!$A$2:$N$122,11,FALSE),IF(_xlpm.x=0,"",_xlpm.x)))</f>
        <v>Polynoidae</v>
      </c>
      <c r="Q2181" t="str">
        <f>IF($I2181="","",_xlfn.LET(_xlpm.x,VLOOKUP($I2181,'taxon-match_2026-08-31'!$A$2:$N$122,12,FALSE),IF(_xlpm.x=0,"",_xlpm.x)))</f>
        <v/>
      </c>
      <c r="R2181" t="str">
        <f>IF($I2181="","",_xlfn.LET(_xlpm.x,VLOOKUP($I2181,'taxon-match_2026-08-31'!$A$2:$N$122,14,FALSE),IF(_xlpm.x=0,"",_xlpm.x)))</f>
        <v/>
      </c>
      <c r="S2181" s="2" t="s">
        <v>2360</v>
      </c>
      <c r="T2181" s="69" t="s">
        <v>62</v>
      </c>
      <c r="U2181" s="69" t="s">
        <v>60</v>
      </c>
      <c r="X2181" t="str">
        <f>IF(T2181="","",_xlfn.LET(_xlpm.x,VLOOKUP(T2181,'Drop-down_menus'!$F$2:$G$16,2,FALSE),IF(_xlpm.x=0,"",_xlpm.x)))</f>
        <v>https://orcid.org/0000-0003-3696-4445</v>
      </c>
      <c r="Y2181" t="str">
        <f>IF(U2181="","",_xlfn.LET(_xlpm.x,VLOOKUP(U2181,'Drop-down_menus'!$F$2:$G$16,2,FALSE),IF(_xlpm.x=0,"",_xlpm.x)))</f>
        <v>https://orcid.org/0000-0002-9708-1761</v>
      </c>
      <c r="Z2181" t="str">
        <f>IF(V2181="","",_xlfn.LET(_xlpm.x,VLOOKUP(V2181,'Drop-down_menus'!$F$2:$G$16,2,FALSE),IF(_xlpm.x=0,"",_xlpm.x)))</f>
        <v/>
      </c>
      <c r="AA2181" t="str">
        <f>IF(W2181="","",_xlfn.LET(_xlpm.x,VLOOKUP(W2181,'Drop-down_menus'!$F$2:$G$16,2,FALSE),IF(_xlpm.x=0,"",_xlpm.x)))</f>
        <v/>
      </c>
      <c r="AB2181" t="s">
        <v>866</v>
      </c>
      <c r="AE2181" t="s">
        <v>867</v>
      </c>
    </row>
    <row r="2182" spans="1:31" ht="15" hidden="1" x14ac:dyDescent="0.2">
      <c r="A2182" s="2" t="s">
        <v>253</v>
      </c>
      <c r="B2182">
        <v>1945</v>
      </c>
      <c r="C2182">
        <v>1756</v>
      </c>
      <c r="D2182" s="69" t="s">
        <v>700</v>
      </c>
      <c r="F2182" s="69" t="s">
        <v>892</v>
      </c>
      <c r="G2182" s="69">
        <v>1</v>
      </c>
      <c r="H2182" s="69" t="s">
        <v>892</v>
      </c>
      <c r="I2182" t="s">
        <v>892</v>
      </c>
      <c r="J2182" t="str">
        <f>IF($I2182="","",_xlfn.LET(_xlpm.x,VLOOKUP($I2182,'taxon-match_2026-08-31'!$A$2:$N$122,6,FALSE),IF(_xlpm.x=0,"",_xlpm.x)))</f>
        <v>Kinberg, 1856</v>
      </c>
      <c r="K2182" t="str">
        <f>IF($I2182="","",_xlfn.LET(_xlpm.x,VLOOKUP($I2182,'taxon-match_2026-08-31'!$A$2:$N$122,4,FALSE),IF(_xlpm.x=0,"",_xlpm.x)))</f>
        <v>urn:lsid:marinespecies.org:taxname:939</v>
      </c>
      <c r="L2182" t="str">
        <f>IF($I2182="","",_xlfn.LET(_xlpm.x,VLOOKUP($I2182,'taxon-match_2026-08-31'!$A$2:$N$122,7,FALSE),IF(_xlpm.x=0,"",_xlpm.x)))</f>
        <v>Animalia</v>
      </c>
      <c r="M2182" t="str">
        <f>IF($I2182="","",_xlfn.LET(_xlpm.x,VLOOKUP($I2182,'taxon-match_2026-08-31'!$A$2:$N$122,8,FALSE),IF(_xlpm.x=0,"",_xlpm.x)))</f>
        <v>Annelida</v>
      </c>
      <c r="N2182" t="str">
        <f>IF($I2182="","",_xlfn.LET(_xlpm.x,VLOOKUP($I2182,'taxon-match_2026-08-31'!$A$2:$N$122,9,FALSE),IF(_xlpm.x=0,"",_xlpm.x)))</f>
        <v>Polychaeta</v>
      </c>
      <c r="O2182" t="str">
        <f>IF($I2182="","",_xlfn.LET(_xlpm.x,VLOOKUP($I2182,'taxon-match_2026-08-31'!$A$2:$N$122,10,FALSE),IF(_xlpm.x=0,"",_xlpm.x)))</f>
        <v>Phyllodocida</v>
      </c>
      <c r="P2182" t="str">
        <f>IF($I2182="","",_xlfn.LET(_xlpm.x,VLOOKUP($I2182,'taxon-match_2026-08-31'!$A$2:$N$122,11,FALSE),IF(_xlpm.x=0,"",_xlpm.x)))</f>
        <v>Polynoidae</v>
      </c>
      <c r="Q2182" t="str">
        <f>IF($I2182="","",_xlfn.LET(_xlpm.x,VLOOKUP($I2182,'taxon-match_2026-08-31'!$A$2:$N$122,12,FALSE),IF(_xlpm.x=0,"",_xlpm.x)))</f>
        <v/>
      </c>
      <c r="R2182" t="str">
        <f>IF($I2182="","",_xlfn.LET(_xlpm.x,VLOOKUP($I2182,'taxon-match_2026-08-31'!$A$2:$N$122,14,FALSE),IF(_xlpm.x=0,"",_xlpm.x)))</f>
        <v/>
      </c>
      <c r="S2182" s="2" t="s">
        <v>2360</v>
      </c>
      <c r="T2182" s="69" t="s">
        <v>62</v>
      </c>
      <c r="U2182" s="69" t="s">
        <v>60</v>
      </c>
      <c r="X2182" t="str">
        <f>IF(T2182="","",_xlfn.LET(_xlpm.x,VLOOKUP(T2182,'Drop-down_menus'!$F$2:$G$16,2,FALSE),IF(_xlpm.x=0,"",_xlpm.x)))</f>
        <v>https://orcid.org/0000-0003-3696-4445</v>
      </c>
      <c r="Y2182" t="str">
        <f>IF(U2182="","",_xlfn.LET(_xlpm.x,VLOOKUP(U2182,'Drop-down_menus'!$F$2:$G$16,2,FALSE),IF(_xlpm.x=0,"",_xlpm.x)))</f>
        <v>https://orcid.org/0000-0002-9708-1761</v>
      </c>
      <c r="Z2182" t="str">
        <f>IF(V2182="","",_xlfn.LET(_xlpm.x,VLOOKUP(V2182,'Drop-down_menus'!$F$2:$G$16,2,FALSE),IF(_xlpm.x=0,"",_xlpm.x)))</f>
        <v/>
      </c>
      <c r="AA2182" t="str">
        <f>IF(W2182="","",_xlfn.LET(_xlpm.x,VLOOKUP(W2182,'Drop-down_menus'!$F$2:$G$16,2,FALSE),IF(_xlpm.x=0,"",_xlpm.x)))</f>
        <v/>
      </c>
      <c r="AB2182" t="s">
        <v>866</v>
      </c>
      <c r="AE2182" t="s">
        <v>867</v>
      </c>
    </row>
    <row r="2183" spans="1:31" ht="15" hidden="1" x14ac:dyDescent="0.2">
      <c r="A2183" s="2" t="s">
        <v>282</v>
      </c>
      <c r="B2183">
        <v>2433</v>
      </c>
      <c r="C2183">
        <v>1757</v>
      </c>
      <c r="D2183" s="69" t="s">
        <v>700</v>
      </c>
      <c r="F2183" s="69" t="s">
        <v>892</v>
      </c>
      <c r="G2183" s="69">
        <v>1</v>
      </c>
      <c r="H2183" s="69" t="s">
        <v>892</v>
      </c>
      <c r="I2183" t="s">
        <v>892</v>
      </c>
      <c r="J2183" t="str">
        <f>IF($I2183="","",_xlfn.LET(_xlpm.x,VLOOKUP($I2183,'taxon-match_2026-08-31'!$A$2:$N$122,6,FALSE),IF(_xlpm.x=0,"",_xlpm.x)))</f>
        <v>Kinberg, 1856</v>
      </c>
      <c r="K2183" t="str">
        <f>IF($I2183="","",_xlfn.LET(_xlpm.x,VLOOKUP($I2183,'taxon-match_2026-08-31'!$A$2:$N$122,4,FALSE),IF(_xlpm.x=0,"",_xlpm.x)))</f>
        <v>urn:lsid:marinespecies.org:taxname:939</v>
      </c>
      <c r="L2183" t="str">
        <f>IF($I2183="","",_xlfn.LET(_xlpm.x,VLOOKUP($I2183,'taxon-match_2026-08-31'!$A$2:$N$122,7,FALSE),IF(_xlpm.x=0,"",_xlpm.x)))</f>
        <v>Animalia</v>
      </c>
      <c r="M2183" t="str">
        <f>IF($I2183="","",_xlfn.LET(_xlpm.x,VLOOKUP($I2183,'taxon-match_2026-08-31'!$A$2:$N$122,8,FALSE),IF(_xlpm.x=0,"",_xlpm.x)))</f>
        <v>Annelida</v>
      </c>
      <c r="N2183" t="str">
        <f>IF($I2183="","",_xlfn.LET(_xlpm.x,VLOOKUP($I2183,'taxon-match_2026-08-31'!$A$2:$N$122,9,FALSE),IF(_xlpm.x=0,"",_xlpm.x)))</f>
        <v>Polychaeta</v>
      </c>
      <c r="O2183" t="str">
        <f>IF($I2183="","",_xlfn.LET(_xlpm.x,VLOOKUP($I2183,'taxon-match_2026-08-31'!$A$2:$N$122,10,FALSE),IF(_xlpm.x=0,"",_xlpm.x)))</f>
        <v>Phyllodocida</v>
      </c>
      <c r="P2183" t="str">
        <f>IF($I2183="","",_xlfn.LET(_xlpm.x,VLOOKUP($I2183,'taxon-match_2026-08-31'!$A$2:$N$122,11,FALSE),IF(_xlpm.x=0,"",_xlpm.x)))</f>
        <v>Polynoidae</v>
      </c>
      <c r="Q2183" t="str">
        <f>IF($I2183="","",_xlfn.LET(_xlpm.x,VLOOKUP($I2183,'taxon-match_2026-08-31'!$A$2:$N$122,12,FALSE),IF(_xlpm.x=0,"",_xlpm.x)))</f>
        <v/>
      </c>
      <c r="R2183" t="str">
        <f>IF($I2183="","",_xlfn.LET(_xlpm.x,VLOOKUP($I2183,'taxon-match_2026-08-31'!$A$2:$N$122,14,FALSE),IF(_xlpm.x=0,"",_xlpm.x)))</f>
        <v/>
      </c>
      <c r="S2183" s="2" t="s">
        <v>2360</v>
      </c>
      <c r="T2183" s="69" t="s">
        <v>62</v>
      </c>
      <c r="U2183" s="69" t="s">
        <v>60</v>
      </c>
      <c r="X2183" t="str">
        <f>IF(T2183="","",_xlfn.LET(_xlpm.x,VLOOKUP(T2183,'Drop-down_menus'!$F$2:$G$16,2,FALSE),IF(_xlpm.x=0,"",_xlpm.x)))</f>
        <v>https://orcid.org/0000-0003-3696-4445</v>
      </c>
      <c r="Y2183" t="str">
        <f>IF(U2183="","",_xlfn.LET(_xlpm.x,VLOOKUP(U2183,'Drop-down_menus'!$F$2:$G$16,2,FALSE),IF(_xlpm.x=0,"",_xlpm.x)))</f>
        <v>https://orcid.org/0000-0002-9708-1761</v>
      </c>
      <c r="Z2183" t="str">
        <f>IF(V2183="","",_xlfn.LET(_xlpm.x,VLOOKUP(V2183,'Drop-down_menus'!$F$2:$G$16,2,FALSE),IF(_xlpm.x=0,"",_xlpm.x)))</f>
        <v/>
      </c>
      <c r="AA2183" t="str">
        <f>IF(W2183="","",_xlfn.LET(_xlpm.x,VLOOKUP(W2183,'Drop-down_menus'!$F$2:$G$16,2,FALSE),IF(_xlpm.x=0,"",_xlpm.x)))</f>
        <v/>
      </c>
      <c r="AB2183" t="s">
        <v>866</v>
      </c>
      <c r="AE2183" t="s">
        <v>867</v>
      </c>
    </row>
    <row r="2184" spans="1:31" ht="15" hidden="1" x14ac:dyDescent="0.2">
      <c r="A2184" s="2" t="s">
        <v>282</v>
      </c>
      <c r="B2184">
        <v>2434</v>
      </c>
      <c r="C2184">
        <v>1758</v>
      </c>
      <c r="D2184" s="69" t="s">
        <v>700</v>
      </c>
      <c r="F2184" s="69" t="s">
        <v>892</v>
      </c>
      <c r="G2184" s="69">
        <v>1</v>
      </c>
      <c r="H2184" s="69" t="s">
        <v>892</v>
      </c>
      <c r="I2184" t="s">
        <v>892</v>
      </c>
      <c r="J2184" t="str">
        <f>IF($I2184="","",_xlfn.LET(_xlpm.x,VLOOKUP($I2184,'taxon-match_2026-08-31'!$A$2:$N$122,6,FALSE),IF(_xlpm.x=0,"",_xlpm.x)))</f>
        <v>Kinberg, 1856</v>
      </c>
      <c r="K2184" t="str">
        <f>IF($I2184="","",_xlfn.LET(_xlpm.x,VLOOKUP($I2184,'taxon-match_2026-08-31'!$A$2:$N$122,4,FALSE),IF(_xlpm.x=0,"",_xlpm.x)))</f>
        <v>urn:lsid:marinespecies.org:taxname:939</v>
      </c>
      <c r="L2184" t="str">
        <f>IF($I2184="","",_xlfn.LET(_xlpm.x,VLOOKUP($I2184,'taxon-match_2026-08-31'!$A$2:$N$122,7,FALSE),IF(_xlpm.x=0,"",_xlpm.x)))</f>
        <v>Animalia</v>
      </c>
      <c r="M2184" t="str">
        <f>IF($I2184="","",_xlfn.LET(_xlpm.x,VLOOKUP($I2184,'taxon-match_2026-08-31'!$A$2:$N$122,8,FALSE),IF(_xlpm.x=0,"",_xlpm.x)))</f>
        <v>Annelida</v>
      </c>
      <c r="N2184" t="str">
        <f>IF($I2184="","",_xlfn.LET(_xlpm.x,VLOOKUP($I2184,'taxon-match_2026-08-31'!$A$2:$N$122,9,FALSE),IF(_xlpm.x=0,"",_xlpm.x)))</f>
        <v>Polychaeta</v>
      </c>
      <c r="O2184" t="str">
        <f>IF($I2184="","",_xlfn.LET(_xlpm.x,VLOOKUP($I2184,'taxon-match_2026-08-31'!$A$2:$N$122,10,FALSE),IF(_xlpm.x=0,"",_xlpm.x)))</f>
        <v>Phyllodocida</v>
      </c>
      <c r="P2184" t="str">
        <f>IF($I2184="","",_xlfn.LET(_xlpm.x,VLOOKUP($I2184,'taxon-match_2026-08-31'!$A$2:$N$122,11,FALSE),IF(_xlpm.x=0,"",_xlpm.x)))</f>
        <v>Polynoidae</v>
      </c>
      <c r="Q2184" t="str">
        <f>IF($I2184="","",_xlfn.LET(_xlpm.x,VLOOKUP($I2184,'taxon-match_2026-08-31'!$A$2:$N$122,12,FALSE),IF(_xlpm.x=0,"",_xlpm.x)))</f>
        <v/>
      </c>
      <c r="R2184" t="str">
        <f>IF($I2184="","",_xlfn.LET(_xlpm.x,VLOOKUP($I2184,'taxon-match_2026-08-31'!$A$2:$N$122,14,FALSE),IF(_xlpm.x=0,"",_xlpm.x)))</f>
        <v/>
      </c>
      <c r="S2184" s="2" t="s">
        <v>2360</v>
      </c>
      <c r="T2184" s="69" t="s">
        <v>62</v>
      </c>
      <c r="U2184" s="69" t="s">
        <v>60</v>
      </c>
      <c r="X2184" t="str">
        <f>IF(T2184="","",_xlfn.LET(_xlpm.x,VLOOKUP(T2184,'Drop-down_menus'!$F$2:$G$16,2,FALSE),IF(_xlpm.x=0,"",_xlpm.x)))</f>
        <v>https://orcid.org/0000-0003-3696-4445</v>
      </c>
      <c r="Y2184" t="str">
        <f>IF(U2184="","",_xlfn.LET(_xlpm.x,VLOOKUP(U2184,'Drop-down_menus'!$F$2:$G$16,2,FALSE),IF(_xlpm.x=0,"",_xlpm.x)))</f>
        <v>https://orcid.org/0000-0002-9708-1761</v>
      </c>
      <c r="Z2184" t="str">
        <f>IF(V2184="","",_xlfn.LET(_xlpm.x,VLOOKUP(V2184,'Drop-down_menus'!$F$2:$G$16,2,FALSE),IF(_xlpm.x=0,"",_xlpm.x)))</f>
        <v/>
      </c>
      <c r="AA2184" t="str">
        <f>IF(W2184="","",_xlfn.LET(_xlpm.x,VLOOKUP(W2184,'Drop-down_menus'!$F$2:$G$16,2,FALSE),IF(_xlpm.x=0,"",_xlpm.x)))</f>
        <v/>
      </c>
      <c r="AB2184" t="s">
        <v>866</v>
      </c>
      <c r="AE2184" t="s">
        <v>867</v>
      </c>
    </row>
    <row r="2185" spans="1:31" ht="15" hidden="1" x14ac:dyDescent="0.2">
      <c r="A2185" s="2" t="s">
        <v>282</v>
      </c>
      <c r="B2185">
        <v>2448</v>
      </c>
      <c r="C2185">
        <v>1759</v>
      </c>
      <c r="D2185" s="69" t="s">
        <v>700</v>
      </c>
      <c r="F2185" s="69" t="s">
        <v>892</v>
      </c>
      <c r="G2185" s="69">
        <v>1</v>
      </c>
      <c r="H2185" s="69" t="s">
        <v>892</v>
      </c>
      <c r="I2185" t="s">
        <v>892</v>
      </c>
      <c r="J2185" t="str">
        <f>IF($I2185="","",_xlfn.LET(_xlpm.x,VLOOKUP($I2185,'taxon-match_2026-08-31'!$A$2:$N$122,6,FALSE),IF(_xlpm.x=0,"",_xlpm.x)))</f>
        <v>Kinberg, 1856</v>
      </c>
      <c r="K2185" t="str">
        <f>IF($I2185="","",_xlfn.LET(_xlpm.x,VLOOKUP($I2185,'taxon-match_2026-08-31'!$A$2:$N$122,4,FALSE),IF(_xlpm.x=0,"",_xlpm.x)))</f>
        <v>urn:lsid:marinespecies.org:taxname:939</v>
      </c>
      <c r="L2185" t="str">
        <f>IF($I2185="","",_xlfn.LET(_xlpm.x,VLOOKUP($I2185,'taxon-match_2026-08-31'!$A$2:$N$122,7,FALSE),IF(_xlpm.x=0,"",_xlpm.x)))</f>
        <v>Animalia</v>
      </c>
      <c r="M2185" t="str">
        <f>IF($I2185="","",_xlfn.LET(_xlpm.x,VLOOKUP($I2185,'taxon-match_2026-08-31'!$A$2:$N$122,8,FALSE),IF(_xlpm.x=0,"",_xlpm.x)))</f>
        <v>Annelida</v>
      </c>
      <c r="N2185" t="str">
        <f>IF($I2185="","",_xlfn.LET(_xlpm.x,VLOOKUP($I2185,'taxon-match_2026-08-31'!$A$2:$N$122,9,FALSE),IF(_xlpm.x=0,"",_xlpm.x)))</f>
        <v>Polychaeta</v>
      </c>
      <c r="O2185" t="str">
        <f>IF($I2185="","",_xlfn.LET(_xlpm.x,VLOOKUP($I2185,'taxon-match_2026-08-31'!$A$2:$N$122,10,FALSE),IF(_xlpm.x=0,"",_xlpm.x)))</f>
        <v>Phyllodocida</v>
      </c>
      <c r="P2185" t="str">
        <f>IF($I2185="","",_xlfn.LET(_xlpm.x,VLOOKUP($I2185,'taxon-match_2026-08-31'!$A$2:$N$122,11,FALSE),IF(_xlpm.x=0,"",_xlpm.x)))</f>
        <v>Polynoidae</v>
      </c>
      <c r="Q2185" t="str">
        <f>IF($I2185="","",_xlfn.LET(_xlpm.x,VLOOKUP($I2185,'taxon-match_2026-08-31'!$A$2:$N$122,12,FALSE),IF(_xlpm.x=0,"",_xlpm.x)))</f>
        <v/>
      </c>
      <c r="R2185" t="str">
        <f>IF($I2185="","",_xlfn.LET(_xlpm.x,VLOOKUP($I2185,'taxon-match_2026-08-31'!$A$2:$N$122,14,FALSE),IF(_xlpm.x=0,"",_xlpm.x)))</f>
        <v/>
      </c>
      <c r="S2185" s="2" t="s">
        <v>2360</v>
      </c>
      <c r="T2185" s="69" t="s">
        <v>62</v>
      </c>
      <c r="U2185" s="69" t="s">
        <v>60</v>
      </c>
      <c r="X2185" t="str">
        <f>IF(T2185="","",_xlfn.LET(_xlpm.x,VLOOKUP(T2185,'Drop-down_menus'!$F$2:$G$16,2,FALSE),IF(_xlpm.x=0,"",_xlpm.x)))</f>
        <v>https://orcid.org/0000-0003-3696-4445</v>
      </c>
      <c r="Y2185" t="str">
        <f>IF(U2185="","",_xlfn.LET(_xlpm.x,VLOOKUP(U2185,'Drop-down_menus'!$F$2:$G$16,2,FALSE),IF(_xlpm.x=0,"",_xlpm.x)))</f>
        <v>https://orcid.org/0000-0002-9708-1761</v>
      </c>
      <c r="Z2185" t="str">
        <f>IF(V2185="","",_xlfn.LET(_xlpm.x,VLOOKUP(V2185,'Drop-down_menus'!$F$2:$G$16,2,FALSE),IF(_xlpm.x=0,"",_xlpm.x)))</f>
        <v/>
      </c>
      <c r="AA2185" t="str">
        <f>IF(W2185="","",_xlfn.LET(_xlpm.x,VLOOKUP(W2185,'Drop-down_menus'!$F$2:$G$16,2,FALSE),IF(_xlpm.x=0,"",_xlpm.x)))</f>
        <v/>
      </c>
      <c r="AB2185" t="s">
        <v>866</v>
      </c>
      <c r="AE2185" t="s">
        <v>867</v>
      </c>
    </row>
    <row r="2186" spans="1:31" ht="15" hidden="1" x14ac:dyDescent="0.2">
      <c r="A2186" s="2" t="s">
        <v>282</v>
      </c>
      <c r="B2186">
        <v>2449</v>
      </c>
      <c r="C2186">
        <v>1760</v>
      </c>
      <c r="D2186" s="69" t="s">
        <v>700</v>
      </c>
      <c r="F2186" s="69" t="s">
        <v>892</v>
      </c>
      <c r="G2186" s="69">
        <v>1</v>
      </c>
      <c r="H2186" s="69" t="s">
        <v>892</v>
      </c>
      <c r="I2186" t="s">
        <v>892</v>
      </c>
      <c r="J2186" t="str">
        <f>IF($I2186="","",_xlfn.LET(_xlpm.x,VLOOKUP($I2186,'taxon-match_2026-08-31'!$A$2:$N$122,6,FALSE),IF(_xlpm.x=0,"",_xlpm.x)))</f>
        <v>Kinberg, 1856</v>
      </c>
      <c r="K2186" t="str">
        <f>IF($I2186="","",_xlfn.LET(_xlpm.x,VLOOKUP($I2186,'taxon-match_2026-08-31'!$A$2:$N$122,4,FALSE),IF(_xlpm.x=0,"",_xlpm.x)))</f>
        <v>urn:lsid:marinespecies.org:taxname:939</v>
      </c>
      <c r="L2186" t="str">
        <f>IF($I2186="","",_xlfn.LET(_xlpm.x,VLOOKUP($I2186,'taxon-match_2026-08-31'!$A$2:$N$122,7,FALSE),IF(_xlpm.x=0,"",_xlpm.x)))</f>
        <v>Animalia</v>
      </c>
      <c r="M2186" t="str">
        <f>IF($I2186="","",_xlfn.LET(_xlpm.x,VLOOKUP($I2186,'taxon-match_2026-08-31'!$A$2:$N$122,8,FALSE),IF(_xlpm.x=0,"",_xlpm.x)))</f>
        <v>Annelida</v>
      </c>
      <c r="N2186" t="str">
        <f>IF($I2186="","",_xlfn.LET(_xlpm.x,VLOOKUP($I2186,'taxon-match_2026-08-31'!$A$2:$N$122,9,FALSE),IF(_xlpm.x=0,"",_xlpm.x)))</f>
        <v>Polychaeta</v>
      </c>
      <c r="O2186" t="str">
        <f>IF($I2186="","",_xlfn.LET(_xlpm.x,VLOOKUP($I2186,'taxon-match_2026-08-31'!$A$2:$N$122,10,FALSE),IF(_xlpm.x=0,"",_xlpm.x)))</f>
        <v>Phyllodocida</v>
      </c>
      <c r="P2186" t="str">
        <f>IF($I2186="","",_xlfn.LET(_xlpm.x,VLOOKUP($I2186,'taxon-match_2026-08-31'!$A$2:$N$122,11,FALSE),IF(_xlpm.x=0,"",_xlpm.x)))</f>
        <v>Polynoidae</v>
      </c>
      <c r="Q2186" t="str">
        <f>IF($I2186="","",_xlfn.LET(_xlpm.x,VLOOKUP($I2186,'taxon-match_2026-08-31'!$A$2:$N$122,12,FALSE),IF(_xlpm.x=0,"",_xlpm.x)))</f>
        <v/>
      </c>
      <c r="R2186" t="str">
        <f>IF($I2186="","",_xlfn.LET(_xlpm.x,VLOOKUP($I2186,'taxon-match_2026-08-31'!$A$2:$N$122,14,FALSE),IF(_xlpm.x=0,"",_xlpm.x)))</f>
        <v/>
      </c>
      <c r="S2186" s="2" t="s">
        <v>2360</v>
      </c>
      <c r="T2186" s="69" t="s">
        <v>62</v>
      </c>
      <c r="U2186" s="69" t="s">
        <v>60</v>
      </c>
      <c r="X2186" t="str">
        <f>IF(T2186="","",_xlfn.LET(_xlpm.x,VLOOKUP(T2186,'Drop-down_menus'!$F$2:$G$16,2,FALSE),IF(_xlpm.x=0,"",_xlpm.x)))</f>
        <v>https://orcid.org/0000-0003-3696-4445</v>
      </c>
      <c r="Y2186" t="str">
        <f>IF(U2186="","",_xlfn.LET(_xlpm.x,VLOOKUP(U2186,'Drop-down_menus'!$F$2:$G$16,2,FALSE),IF(_xlpm.x=0,"",_xlpm.x)))</f>
        <v>https://orcid.org/0000-0002-9708-1761</v>
      </c>
      <c r="Z2186" t="str">
        <f>IF(V2186="","",_xlfn.LET(_xlpm.x,VLOOKUP(V2186,'Drop-down_menus'!$F$2:$G$16,2,FALSE),IF(_xlpm.x=0,"",_xlpm.x)))</f>
        <v/>
      </c>
      <c r="AA2186" t="str">
        <f>IF(W2186="","",_xlfn.LET(_xlpm.x,VLOOKUP(W2186,'Drop-down_menus'!$F$2:$G$16,2,FALSE),IF(_xlpm.x=0,"",_xlpm.x)))</f>
        <v/>
      </c>
      <c r="AB2186" t="s">
        <v>866</v>
      </c>
      <c r="AE2186" t="s">
        <v>867</v>
      </c>
    </row>
    <row r="2187" spans="1:31" ht="15" hidden="1" x14ac:dyDescent="0.2">
      <c r="A2187" s="2" t="s">
        <v>298</v>
      </c>
      <c r="B2187">
        <v>2793</v>
      </c>
      <c r="C2187">
        <v>1773</v>
      </c>
      <c r="D2187" s="69" t="s">
        <v>700</v>
      </c>
      <c r="F2187" s="69" t="s">
        <v>892</v>
      </c>
      <c r="G2187" s="69">
        <v>1</v>
      </c>
      <c r="H2187" s="69" t="s">
        <v>892</v>
      </c>
      <c r="I2187" t="s">
        <v>892</v>
      </c>
      <c r="J2187" t="str">
        <f>IF($I2187="","",_xlfn.LET(_xlpm.x,VLOOKUP($I2187,'taxon-match_2026-08-31'!$A$2:$N$122,6,FALSE),IF(_xlpm.x=0,"",_xlpm.x)))</f>
        <v>Kinberg, 1856</v>
      </c>
      <c r="K2187" t="str">
        <f>IF($I2187="","",_xlfn.LET(_xlpm.x,VLOOKUP($I2187,'taxon-match_2026-08-31'!$A$2:$N$122,4,FALSE),IF(_xlpm.x=0,"",_xlpm.x)))</f>
        <v>urn:lsid:marinespecies.org:taxname:939</v>
      </c>
      <c r="L2187" t="str">
        <f>IF($I2187="","",_xlfn.LET(_xlpm.x,VLOOKUP($I2187,'taxon-match_2026-08-31'!$A$2:$N$122,7,FALSE),IF(_xlpm.x=0,"",_xlpm.x)))</f>
        <v>Animalia</v>
      </c>
      <c r="M2187" t="str">
        <f>IF($I2187="","",_xlfn.LET(_xlpm.x,VLOOKUP($I2187,'taxon-match_2026-08-31'!$A$2:$N$122,8,FALSE),IF(_xlpm.x=0,"",_xlpm.x)))</f>
        <v>Annelida</v>
      </c>
      <c r="N2187" t="str">
        <f>IF($I2187="","",_xlfn.LET(_xlpm.x,VLOOKUP($I2187,'taxon-match_2026-08-31'!$A$2:$N$122,9,FALSE),IF(_xlpm.x=0,"",_xlpm.x)))</f>
        <v>Polychaeta</v>
      </c>
      <c r="O2187" t="str">
        <f>IF($I2187="","",_xlfn.LET(_xlpm.x,VLOOKUP($I2187,'taxon-match_2026-08-31'!$A$2:$N$122,10,FALSE),IF(_xlpm.x=0,"",_xlpm.x)))</f>
        <v>Phyllodocida</v>
      </c>
      <c r="P2187" t="str">
        <f>IF($I2187="","",_xlfn.LET(_xlpm.x,VLOOKUP($I2187,'taxon-match_2026-08-31'!$A$2:$N$122,11,FALSE),IF(_xlpm.x=0,"",_xlpm.x)))</f>
        <v>Polynoidae</v>
      </c>
      <c r="Q2187" t="str">
        <f>IF($I2187="","",_xlfn.LET(_xlpm.x,VLOOKUP($I2187,'taxon-match_2026-08-31'!$A$2:$N$122,12,FALSE),IF(_xlpm.x=0,"",_xlpm.x)))</f>
        <v/>
      </c>
      <c r="R2187" t="str">
        <f>IF($I2187="","",_xlfn.LET(_xlpm.x,VLOOKUP($I2187,'taxon-match_2026-08-31'!$A$2:$N$122,14,FALSE),IF(_xlpm.x=0,"",_xlpm.x)))</f>
        <v/>
      </c>
      <c r="S2187" s="2" t="s">
        <v>2360</v>
      </c>
      <c r="T2187" s="69" t="s">
        <v>62</v>
      </c>
      <c r="U2187" s="69" t="s">
        <v>60</v>
      </c>
      <c r="X2187" t="str">
        <f>IF(T2187="","",_xlfn.LET(_xlpm.x,VLOOKUP(T2187,'Drop-down_menus'!$F$2:$G$16,2,FALSE),IF(_xlpm.x=0,"",_xlpm.x)))</f>
        <v>https://orcid.org/0000-0003-3696-4445</v>
      </c>
      <c r="Y2187" t="str">
        <f>IF(U2187="","",_xlfn.LET(_xlpm.x,VLOOKUP(U2187,'Drop-down_menus'!$F$2:$G$16,2,FALSE),IF(_xlpm.x=0,"",_xlpm.x)))</f>
        <v>https://orcid.org/0000-0002-9708-1761</v>
      </c>
      <c r="Z2187" t="str">
        <f>IF(V2187="","",_xlfn.LET(_xlpm.x,VLOOKUP(V2187,'Drop-down_menus'!$F$2:$G$16,2,FALSE),IF(_xlpm.x=0,"",_xlpm.x)))</f>
        <v/>
      </c>
      <c r="AA2187" t="str">
        <f>IF(W2187="","",_xlfn.LET(_xlpm.x,VLOOKUP(W2187,'Drop-down_menus'!$F$2:$G$16,2,FALSE),IF(_xlpm.x=0,"",_xlpm.x)))</f>
        <v/>
      </c>
      <c r="AB2187" t="s">
        <v>866</v>
      </c>
      <c r="AE2187" t="s">
        <v>867</v>
      </c>
    </row>
    <row r="2188" spans="1:31" ht="15" hidden="1" x14ac:dyDescent="0.2">
      <c r="A2188" s="2" t="s">
        <v>475</v>
      </c>
      <c r="B2188">
        <v>5607</v>
      </c>
      <c r="C2188">
        <v>1774</v>
      </c>
      <c r="D2188" s="69" t="s">
        <v>700</v>
      </c>
      <c r="F2188" s="69" t="s">
        <v>892</v>
      </c>
      <c r="G2188" s="70">
        <v>1</v>
      </c>
      <c r="H2188" s="69" t="s">
        <v>892</v>
      </c>
      <c r="I2188" t="s">
        <v>892</v>
      </c>
      <c r="J2188" t="str">
        <f>IF($I2188="","",_xlfn.LET(_xlpm.x,VLOOKUP($I2188,'taxon-match_2026-08-31'!$A$2:$N$122,6,FALSE),IF(_xlpm.x=0,"",_xlpm.x)))</f>
        <v>Kinberg, 1856</v>
      </c>
      <c r="K2188" t="str">
        <f>IF($I2188="","",_xlfn.LET(_xlpm.x,VLOOKUP($I2188,'taxon-match_2026-08-31'!$A$2:$N$122,4,FALSE),IF(_xlpm.x=0,"",_xlpm.x)))</f>
        <v>urn:lsid:marinespecies.org:taxname:939</v>
      </c>
      <c r="L2188" t="str">
        <f>IF($I2188="","",_xlfn.LET(_xlpm.x,VLOOKUP($I2188,'taxon-match_2026-08-31'!$A$2:$N$122,7,FALSE),IF(_xlpm.x=0,"",_xlpm.x)))</f>
        <v>Animalia</v>
      </c>
      <c r="M2188" t="str">
        <f>IF($I2188="","",_xlfn.LET(_xlpm.x,VLOOKUP($I2188,'taxon-match_2026-08-31'!$A$2:$N$122,8,FALSE),IF(_xlpm.x=0,"",_xlpm.x)))</f>
        <v>Annelida</v>
      </c>
      <c r="N2188" t="str">
        <f>IF($I2188="","",_xlfn.LET(_xlpm.x,VLOOKUP($I2188,'taxon-match_2026-08-31'!$A$2:$N$122,9,FALSE),IF(_xlpm.x=0,"",_xlpm.x)))</f>
        <v>Polychaeta</v>
      </c>
      <c r="O2188" t="str">
        <f>IF($I2188="","",_xlfn.LET(_xlpm.x,VLOOKUP($I2188,'taxon-match_2026-08-31'!$A$2:$N$122,10,FALSE),IF(_xlpm.x=0,"",_xlpm.x)))</f>
        <v>Phyllodocida</v>
      </c>
      <c r="P2188" t="str">
        <f>IF($I2188="","",_xlfn.LET(_xlpm.x,VLOOKUP($I2188,'taxon-match_2026-08-31'!$A$2:$N$122,11,FALSE),IF(_xlpm.x=0,"",_xlpm.x)))</f>
        <v>Polynoidae</v>
      </c>
      <c r="Q2188" t="str">
        <f>IF($I2188="","",_xlfn.LET(_xlpm.x,VLOOKUP($I2188,'taxon-match_2026-08-31'!$A$2:$N$122,12,FALSE),IF(_xlpm.x=0,"",_xlpm.x)))</f>
        <v/>
      </c>
      <c r="R2188" t="str">
        <f>IF($I2188="","",_xlfn.LET(_xlpm.x,VLOOKUP($I2188,'taxon-match_2026-08-31'!$A$2:$N$122,14,FALSE),IF(_xlpm.x=0,"",_xlpm.x)))</f>
        <v/>
      </c>
      <c r="S2188" s="2" t="s">
        <v>2360</v>
      </c>
      <c r="T2188" s="69" t="s">
        <v>62</v>
      </c>
      <c r="U2188" s="69" t="s">
        <v>60</v>
      </c>
      <c r="X2188" t="str">
        <f>IF(T2188="","",_xlfn.LET(_xlpm.x,VLOOKUP(T2188,'Drop-down_menus'!$F$2:$G$16,2,FALSE),IF(_xlpm.x=0,"",_xlpm.x)))</f>
        <v>https://orcid.org/0000-0003-3696-4445</v>
      </c>
      <c r="Y2188" t="str">
        <f>IF(U2188="","",_xlfn.LET(_xlpm.x,VLOOKUP(U2188,'Drop-down_menus'!$F$2:$G$16,2,FALSE),IF(_xlpm.x=0,"",_xlpm.x)))</f>
        <v>https://orcid.org/0000-0002-9708-1761</v>
      </c>
      <c r="Z2188" t="str">
        <f>IF(V2188="","",_xlfn.LET(_xlpm.x,VLOOKUP(V2188,'Drop-down_menus'!$F$2:$G$16,2,FALSE),IF(_xlpm.x=0,"",_xlpm.x)))</f>
        <v/>
      </c>
      <c r="AA2188" t="str">
        <f>IF(W2188="","",_xlfn.LET(_xlpm.x,VLOOKUP(W2188,'Drop-down_menus'!$F$2:$G$16,2,FALSE),IF(_xlpm.x=0,"",_xlpm.x)))</f>
        <v/>
      </c>
      <c r="AB2188" t="s">
        <v>866</v>
      </c>
      <c r="AE2188" t="s">
        <v>867</v>
      </c>
    </row>
    <row r="2189" spans="1:31" ht="15" hidden="1" x14ac:dyDescent="0.2">
      <c r="A2189" s="2" t="s">
        <v>475</v>
      </c>
      <c r="B2189">
        <v>5608</v>
      </c>
      <c r="C2189">
        <v>1775</v>
      </c>
      <c r="D2189" s="69" t="s">
        <v>700</v>
      </c>
      <c r="F2189" s="69" t="s">
        <v>892</v>
      </c>
      <c r="G2189" s="70">
        <v>1</v>
      </c>
      <c r="H2189" s="69" t="s">
        <v>892</v>
      </c>
      <c r="I2189" t="s">
        <v>892</v>
      </c>
      <c r="J2189" t="str">
        <f>IF($I2189="","",_xlfn.LET(_xlpm.x,VLOOKUP($I2189,'taxon-match_2026-08-31'!$A$2:$N$122,6,FALSE),IF(_xlpm.x=0,"",_xlpm.x)))</f>
        <v>Kinberg, 1856</v>
      </c>
      <c r="K2189" t="str">
        <f>IF($I2189="","",_xlfn.LET(_xlpm.x,VLOOKUP($I2189,'taxon-match_2026-08-31'!$A$2:$N$122,4,FALSE),IF(_xlpm.x=0,"",_xlpm.x)))</f>
        <v>urn:lsid:marinespecies.org:taxname:939</v>
      </c>
      <c r="L2189" t="str">
        <f>IF($I2189="","",_xlfn.LET(_xlpm.x,VLOOKUP($I2189,'taxon-match_2026-08-31'!$A$2:$N$122,7,FALSE),IF(_xlpm.x=0,"",_xlpm.x)))</f>
        <v>Animalia</v>
      </c>
      <c r="M2189" t="str">
        <f>IF($I2189="","",_xlfn.LET(_xlpm.x,VLOOKUP($I2189,'taxon-match_2026-08-31'!$A$2:$N$122,8,FALSE),IF(_xlpm.x=0,"",_xlpm.x)))</f>
        <v>Annelida</v>
      </c>
      <c r="N2189" t="str">
        <f>IF($I2189="","",_xlfn.LET(_xlpm.x,VLOOKUP($I2189,'taxon-match_2026-08-31'!$A$2:$N$122,9,FALSE),IF(_xlpm.x=0,"",_xlpm.x)))</f>
        <v>Polychaeta</v>
      </c>
      <c r="O2189" t="str">
        <f>IF($I2189="","",_xlfn.LET(_xlpm.x,VLOOKUP($I2189,'taxon-match_2026-08-31'!$A$2:$N$122,10,FALSE),IF(_xlpm.x=0,"",_xlpm.x)))</f>
        <v>Phyllodocida</v>
      </c>
      <c r="P2189" t="str">
        <f>IF($I2189="","",_xlfn.LET(_xlpm.x,VLOOKUP($I2189,'taxon-match_2026-08-31'!$A$2:$N$122,11,FALSE),IF(_xlpm.x=0,"",_xlpm.x)))</f>
        <v>Polynoidae</v>
      </c>
      <c r="Q2189" t="str">
        <f>IF($I2189="","",_xlfn.LET(_xlpm.x,VLOOKUP($I2189,'taxon-match_2026-08-31'!$A$2:$N$122,12,FALSE),IF(_xlpm.x=0,"",_xlpm.x)))</f>
        <v/>
      </c>
      <c r="R2189" t="str">
        <f>IF($I2189="","",_xlfn.LET(_xlpm.x,VLOOKUP($I2189,'taxon-match_2026-08-31'!$A$2:$N$122,14,FALSE),IF(_xlpm.x=0,"",_xlpm.x)))</f>
        <v/>
      </c>
      <c r="S2189" s="2" t="s">
        <v>2360</v>
      </c>
      <c r="T2189" s="69" t="s">
        <v>62</v>
      </c>
      <c r="U2189" s="69" t="s">
        <v>60</v>
      </c>
      <c r="X2189" t="str">
        <f>IF(T2189="","",_xlfn.LET(_xlpm.x,VLOOKUP(T2189,'Drop-down_menus'!$F$2:$G$16,2,FALSE),IF(_xlpm.x=0,"",_xlpm.x)))</f>
        <v>https://orcid.org/0000-0003-3696-4445</v>
      </c>
      <c r="Y2189" t="str">
        <f>IF(U2189="","",_xlfn.LET(_xlpm.x,VLOOKUP(U2189,'Drop-down_menus'!$F$2:$G$16,2,FALSE),IF(_xlpm.x=0,"",_xlpm.x)))</f>
        <v>https://orcid.org/0000-0002-9708-1761</v>
      </c>
      <c r="Z2189" t="str">
        <f>IF(V2189="","",_xlfn.LET(_xlpm.x,VLOOKUP(V2189,'Drop-down_menus'!$F$2:$G$16,2,FALSE),IF(_xlpm.x=0,"",_xlpm.x)))</f>
        <v/>
      </c>
      <c r="AA2189" t="str">
        <f>IF(W2189="","",_xlfn.LET(_xlpm.x,VLOOKUP(W2189,'Drop-down_menus'!$F$2:$G$16,2,FALSE),IF(_xlpm.x=0,"",_xlpm.x)))</f>
        <v/>
      </c>
      <c r="AB2189" t="s">
        <v>866</v>
      </c>
      <c r="AE2189" t="s">
        <v>867</v>
      </c>
    </row>
    <row r="2190" spans="1:31" ht="15" hidden="1" x14ac:dyDescent="0.2">
      <c r="A2190" s="2" t="s">
        <v>475</v>
      </c>
      <c r="B2190">
        <v>5609</v>
      </c>
      <c r="C2190">
        <v>1776</v>
      </c>
      <c r="D2190" s="69" t="s">
        <v>700</v>
      </c>
      <c r="F2190" s="69" t="s">
        <v>892</v>
      </c>
      <c r="G2190" s="70">
        <v>1</v>
      </c>
      <c r="H2190" s="69" t="s">
        <v>892</v>
      </c>
      <c r="I2190" t="s">
        <v>892</v>
      </c>
      <c r="J2190" t="str">
        <f>IF($I2190="","",_xlfn.LET(_xlpm.x,VLOOKUP($I2190,'taxon-match_2026-08-31'!$A$2:$N$122,6,FALSE),IF(_xlpm.x=0,"",_xlpm.x)))</f>
        <v>Kinberg, 1856</v>
      </c>
      <c r="K2190" t="str">
        <f>IF($I2190="","",_xlfn.LET(_xlpm.x,VLOOKUP($I2190,'taxon-match_2026-08-31'!$A$2:$N$122,4,FALSE),IF(_xlpm.x=0,"",_xlpm.x)))</f>
        <v>urn:lsid:marinespecies.org:taxname:939</v>
      </c>
      <c r="L2190" t="str">
        <f>IF($I2190="","",_xlfn.LET(_xlpm.x,VLOOKUP($I2190,'taxon-match_2026-08-31'!$A$2:$N$122,7,FALSE),IF(_xlpm.x=0,"",_xlpm.x)))</f>
        <v>Animalia</v>
      </c>
      <c r="M2190" t="str">
        <f>IF($I2190="","",_xlfn.LET(_xlpm.x,VLOOKUP($I2190,'taxon-match_2026-08-31'!$A$2:$N$122,8,FALSE),IF(_xlpm.x=0,"",_xlpm.x)))</f>
        <v>Annelida</v>
      </c>
      <c r="N2190" t="str">
        <f>IF($I2190="","",_xlfn.LET(_xlpm.x,VLOOKUP($I2190,'taxon-match_2026-08-31'!$A$2:$N$122,9,FALSE),IF(_xlpm.x=0,"",_xlpm.x)))</f>
        <v>Polychaeta</v>
      </c>
      <c r="O2190" t="str">
        <f>IF($I2190="","",_xlfn.LET(_xlpm.x,VLOOKUP($I2190,'taxon-match_2026-08-31'!$A$2:$N$122,10,FALSE),IF(_xlpm.x=0,"",_xlpm.x)))</f>
        <v>Phyllodocida</v>
      </c>
      <c r="P2190" t="str">
        <f>IF($I2190="","",_xlfn.LET(_xlpm.x,VLOOKUP($I2190,'taxon-match_2026-08-31'!$A$2:$N$122,11,FALSE),IF(_xlpm.x=0,"",_xlpm.x)))</f>
        <v>Polynoidae</v>
      </c>
      <c r="Q2190" t="str">
        <f>IF($I2190="","",_xlfn.LET(_xlpm.x,VLOOKUP($I2190,'taxon-match_2026-08-31'!$A$2:$N$122,12,FALSE),IF(_xlpm.x=0,"",_xlpm.x)))</f>
        <v/>
      </c>
      <c r="R2190" t="str">
        <f>IF($I2190="","",_xlfn.LET(_xlpm.x,VLOOKUP($I2190,'taxon-match_2026-08-31'!$A$2:$N$122,14,FALSE),IF(_xlpm.x=0,"",_xlpm.x)))</f>
        <v/>
      </c>
      <c r="S2190" s="2" t="s">
        <v>2360</v>
      </c>
      <c r="T2190" s="69" t="s">
        <v>62</v>
      </c>
      <c r="U2190" s="69" t="s">
        <v>60</v>
      </c>
      <c r="X2190" t="str">
        <f>IF(T2190="","",_xlfn.LET(_xlpm.x,VLOOKUP(T2190,'Drop-down_menus'!$F$2:$G$16,2,FALSE),IF(_xlpm.x=0,"",_xlpm.x)))</f>
        <v>https://orcid.org/0000-0003-3696-4445</v>
      </c>
      <c r="Y2190" t="str">
        <f>IF(U2190="","",_xlfn.LET(_xlpm.x,VLOOKUP(U2190,'Drop-down_menus'!$F$2:$G$16,2,FALSE),IF(_xlpm.x=0,"",_xlpm.x)))</f>
        <v>https://orcid.org/0000-0002-9708-1761</v>
      </c>
      <c r="Z2190" t="str">
        <f>IF(V2190="","",_xlfn.LET(_xlpm.x,VLOOKUP(V2190,'Drop-down_menus'!$F$2:$G$16,2,FALSE),IF(_xlpm.x=0,"",_xlpm.x)))</f>
        <v/>
      </c>
      <c r="AA2190" t="str">
        <f>IF(W2190="","",_xlfn.LET(_xlpm.x,VLOOKUP(W2190,'Drop-down_menus'!$F$2:$G$16,2,FALSE),IF(_xlpm.x=0,"",_xlpm.x)))</f>
        <v/>
      </c>
      <c r="AB2190" t="s">
        <v>866</v>
      </c>
      <c r="AE2190" t="s">
        <v>867</v>
      </c>
    </row>
    <row r="2191" spans="1:31" ht="15" hidden="1" x14ac:dyDescent="0.2">
      <c r="A2191" s="2" t="s">
        <v>475</v>
      </c>
      <c r="B2191">
        <v>5610</v>
      </c>
      <c r="C2191">
        <v>1777</v>
      </c>
      <c r="D2191" s="69" t="s">
        <v>700</v>
      </c>
      <c r="F2191" s="69" t="s">
        <v>892</v>
      </c>
      <c r="G2191" s="70">
        <v>1</v>
      </c>
      <c r="H2191" s="69" t="s">
        <v>892</v>
      </c>
      <c r="I2191" t="s">
        <v>892</v>
      </c>
      <c r="J2191" t="str">
        <f>IF($I2191="","",_xlfn.LET(_xlpm.x,VLOOKUP($I2191,'taxon-match_2026-08-31'!$A$2:$N$122,6,FALSE),IF(_xlpm.x=0,"",_xlpm.x)))</f>
        <v>Kinberg, 1856</v>
      </c>
      <c r="K2191" t="str">
        <f>IF($I2191="","",_xlfn.LET(_xlpm.x,VLOOKUP($I2191,'taxon-match_2026-08-31'!$A$2:$N$122,4,FALSE),IF(_xlpm.x=0,"",_xlpm.x)))</f>
        <v>urn:lsid:marinespecies.org:taxname:939</v>
      </c>
      <c r="L2191" t="str">
        <f>IF($I2191="","",_xlfn.LET(_xlpm.x,VLOOKUP($I2191,'taxon-match_2026-08-31'!$A$2:$N$122,7,FALSE),IF(_xlpm.x=0,"",_xlpm.x)))</f>
        <v>Animalia</v>
      </c>
      <c r="M2191" t="str">
        <f>IF($I2191="","",_xlfn.LET(_xlpm.x,VLOOKUP($I2191,'taxon-match_2026-08-31'!$A$2:$N$122,8,FALSE),IF(_xlpm.x=0,"",_xlpm.x)))</f>
        <v>Annelida</v>
      </c>
      <c r="N2191" t="str">
        <f>IF($I2191="","",_xlfn.LET(_xlpm.x,VLOOKUP($I2191,'taxon-match_2026-08-31'!$A$2:$N$122,9,FALSE),IF(_xlpm.x=0,"",_xlpm.x)))</f>
        <v>Polychaeta</v>
      </c>
      <c r="O2191" t="str">
        <f>IF($I2191="","",_xlfn.LET(_xlpm.x,VLOOKUP($I2191,'taxon-match_2026-08-31'!$A$2:$N$122,10,FALSE),IF(_xlpm.x=0,"",_xlpm.x)))</f>
        <v>Phyllodocida</v>
      </c>
      <c r="P2191" t="str">
        <f>IF($I2191="","",_xlfn.LET(_xlpm.x,VLOOKUP($I2191,'taxon-match_2026-08-31'!$A$2:$N$122,11,FALSE),IF(_xlpm.x=0,"",_xlpm.x)))</f>
        <v>Polynoidae</v>
      </c>
      <c r="Q2191" t="str">
        <f>IF($I2191="","",_xlfn.LET(_xlpm.x,VLOOKUP($I2191,'taxon-match_2026-08-31'!$A$2:$N$122,12,FALSE),IF(_xlpm.x=0,"",_xlpm.x)))</f>
        <v/>
      </c>
      <c r="R2191" t="str">
        <f>IF($I2191="","",_xlfn.LET(_xlpm.x,VLOOKUP($I2191,'taxon-match_2026-08-31'!$A$2:$N$122,14,FALSE),IF(_xlpm.x=0,"",_xlpm.x)))</f>
        <v/>
      </c>
      <c r="S2191" s="2" t="s">
        <v>2360</v>
      </c>
      <c r="T2191" s="69" t="s">
        <v>62</v>
      </c>
      <c r="U2191" s="69" t="s">
        <v>60</v>
      </c>
      <c r="X2191" t="str">
        <f>IF(T2191="","",_xlfn.LET(_xlpm.x,VLOOKUP(T2191,'Drop-down_menus'!$F$2:$G$16,2,FALSE),IF(_xlpm.x=0,"",_xlpm.x)))</f>
        <v>https://orcid.org/0000-0003-3696-4445</v>
      </c>
      <c r="Y2191" t="str">
        <f>IF(U2191="","",_xlfn.LET(_xlpm.x,VLOOKUP(U2191,'Drop-down_menus'!$F$2:$G$16,2,FALSE),IF(_xlpm.x=0,"",_xlpm.x)))</f>
        <v>https://orcid.org/0000-0002-9708-1761</v>
      </c>
      <c r="Z2191" t="str">
        <f>IF(V2191="","",_xlfn.LET(_xlpm.x,VLOOKUP(V2191,'Drop-down_menus'!$F$2:$G$16,2,FALSE),IF(_xlpm.x=0,"",_xlpm.x)))</f>
        <v/>
      </c>
      <c r="AA2191" t="str">
        <f>IF(W2191="","",_xlfn.LET(_xlpm.x,VLOOKUP(W2191,'Drop-down_menus'!$F$2:$G$16,2,FALSE),IF(_xlpm.x=0,"",_xlpm.x)))</f>
        <v/>
      </c>
      <c r="AB2191" t="s">
        <v>866</v>
      </c>
      <c r="AE2191" t="s">
        <v>867</v>
      </c>
    </row>
    <row r="2192" spans="1:31" ht="15" hidden="1" x14ac:dyDescent="0.2">
      <c r="A2192" s="2" t="s">
        <v>84</v>
      </c>
      <c r="B2192">
        <v>401</v>
      </c>
      <c r="C2192">
        <v>1778</v>
      </c>
      <c r="D2192" s="70" t="s">
        <v>878</v>
      </c>
      <c r="F2192" s="70"/>
      <c r="G2192" s="70">
        <v>1</v>
      </c>
      <c r="H2192" s="70"/>
      <c r="I2192" t="s">
        <v>2611</v>
      </c>
      <c r="J2192" t="str">
        <f>IF($I2192="","",_xlfn.LET(_xlpm.x,VLOOKUP($I2192,'taxon-match_2026-08-31'!$A$2:$N$122,6,FALSE),IF(_xlpm.x=0,"",_xlpm.x)))</f>
        <v/>
      </c>
      <c r="K2192" t="str">
        <f>IF($I2192="","",_xlfn.LET(_xlpm.x,VLOOKUP($I2192,'taxon-match_2026-08-31'!$A$2:$N$122,4,FALSE),IF(_xlpm.x=0,"",_xlpm.x)))</f>
        <v/>
      </c>
      <c r="L2192" t="str">
        <f>IF($I2192="","",_xlfn.LET(_xlpm.x,VLOOKUP($I2192,'taxon-match_2026-08-31'!$A$2:$N$122,7,FALSE),IF(_xlpm.x=0,"",_xlpm.x)))</f>
        <v/>
      </c>
      <c r="M2192" t="str">
        <f>IF($I2192="","",_xlfn.LET(_xlpm.x,VLOOKUP($I2192,'taxon-match_2026-08-31'!$A$2:$N$122,8,FALSE),IF(_xlpm.x=0,"",_xlpm.x)))</f>
        <v/>
      </c>
      <c r="N2192" t="str">
        <f>IF($I2192="","",_xlfn.LET(_xlpm.x,VLOOKUP($I2192,'taxon-match_2026-08-31'!$A$2:$N$122,9,FALSE),IF(_xlpm.x=0,"",_xlpm.x)))</f>
        <v/>
      </c>
      <c r="O2192" t="str">
        <f>IF($I2192="","",_xlfn.LET(_xlpm.x,VLOOKUP($I2192,'taxon-match_2026-08-31'!$A$2:$N$122,10,FALSE),IF(_xlpm.x=0,"",_xlpm.x)))</f>
        <v/>
      </c>
      <c r="P2192" t="str">
        <f>IF($I2192="","",_xlfn.LET(_xlpm.x,VLOOKUP($I2192,'taxon-match_2026-08-31'!$A$2:$N$122,11,FALSE),IF(_xlpm.x=0,"",_xlpm.x)))</f>
        <v/>
      </c>
      <c r="Q2192" t="str">
        <f>IF($I2192="","",_xlfn.LET(_xlpm.x,VLOOKUP($I2192,'taxon-match_2026-08-31'!$A$2:$N$122,12,FALSE),IF(_xlpm.x=0,"",_xlpm.x)))</f>
        <v/>
      </c>
      <c r="R2192" t="str">
        <f>IF($I2192="","",_xlfn.LET(_xlpm.x,VLOOKUP($I2192,'taxon-match_2026-08-31'!$A$2:$N$122,14,FALSE),IF(_xlpm.x=0,"",_xlpm.x)))</f>
        <v/>
      </c>
      <c r="T2192" s="69" t="s">
        <v>62</v>
      </c>
      <c r="U2192" s="69" t="s">
        <v>60</v>
      </c>
      <c r="X2192" t="str">
        <f>IF(T2192="","",_xlfn.LET(_xlpm.x,VLOOKUP(T2192,'Drop-down_menus'!$F$2:$G$16,2,FALSE),IF(_xlpm.x=0,"",_xlpm.x)))</f>
        <v>https://orcid.org/0000-0003-3696-4445</v>
      </c>
      <c r="Y2192" t="str">
        <f>IF(U2192="","",_xlfn.LET(_xlpm.x,VLOOKUP(U2192,'Drop-down_menus'!$F$2:$G$16,2,FALSE),IF(_xlpm.x=0,"",_xlpm.x)))</f>
        <v>https://orcid.org/0000-0002-9708-1761</v>
      </c>
      <c r="Z2192" t="str">
        <f>IF(V2192="","",_xlfn.LET(_xlpm.x,VLOOKUP(V2192,'Drop-down_menus'!$F$2:$G$16,2,FALSE),IF(_xlpm.x=0,"",_xlpm.x)))</f>
        <v/>
      </c>
      <c r="AA2192" t="str">
        <f>IF(W2192="","",_xlfn.LET(_xlpm.x,VLOOKUP(W2192,'Drop-down_menus'!$F$2:$G$16,2,FALSE),IF(_xlpm.x=0,"",_xlpm.x)))</f>
        <v/>
      </c>
      <c r="AB2192" t="s">
        <v>866</v>
      </c>
      <c r="AE2192" t="s">
        <v>867</v>
      </c>
    </row>
    <row r="2193" spans="1:31" ht="15" x14ac:dyDescent="0.2">
      <c r="A2193" s="2" t="s">
        <v>460</v>
      </c>
      <c r="B2193">
        <v>5149</v>
      </c>
      <c r="C2193">
        <v>1704</v>
      </c>
      <c r="D2193" s="69" t="s">
        <v>700</v>
      </c>
      <c r="F2193" s="70" t="s">
        <v>694</v>
      </c>
      <c r="G2193" s="70">
        <v>1</v>
      </c>
      <c r="H2193" s="70" t="s">
        <v>694</v>
      </c>
      <c r="I2193" t="s">
        <v>694</v>
      </c>
      <c r="J2193" t="str">
        <f>IF($I2193="","",_xlfn.LET(_xlpm.x,VLOOKUP($I2193,'taxon-match_2026-08-31'!$A$2:$N$122,6,FALSE),IF(_xlpm.x=0,"",_xlpm.x)))</f>
        <v>(Meissner, 1900)</v>
      </c>
      <c r="K2193" t="str">
        <f>IF($I2193="","",_xlfn.LET(_xlpm.x,VLOOKUP($I2193,'taxon-match_2026-08-31'!$A$2:$N$122,4,FALSE),IF(_xlpm.x=0,"",_xlpm.x)))</f>
        <v>urn:lsid:marinespecies.org:taxname:160831</v>
      </c>
      <c r="L2193" t="str">
        <f>IF($I2193="","",_xlfn.LET(_xlpm.x,VLOOKUP($I2193,'taxon-match_2026-08-31'!$A$2:$N$122,7,FALSE),IF(_xlpm.x=0,"",_xlpm.x)))</f>
        <v>Animalia</v>
      </c>
      <c r="M2193" t="str">
        <f>IF($I2193="","",_xlfn.LET(_xlpm.x,VLOOKUP($I2193,'taxon-match_2026-08-31'!$A$2:$N$122,8,FALSE),IF(_xlpm.x=0,"",_xlpm.x)))</f>
        <v>Echinodermata</v>
      </c>
      <c r="N2193" t="str">
        <f>IF($I2193="","",_xlfn.LET(_xlpm.x,VLOOKUP($I2193,'taxon-match_2026-08-31'!$A$2:$N$122,9,FALSE),IF(_xlpm.x=0,"",_xlpm.x)))</f>
        <v>Echinoidea</v>
      </c>
      <c r="O2193" t="str">
        <f>IF($I2193="","",_xlfn.LET(_xlpm.x,VLOOKUP($I2193,'taxon-match_2026-08-31'!$A$2:$N$122,10,FALSE),IF(_xlpm.x=0,"",_xlpm.x)))</f>
        <v>Camarodonta</v>
      </c>
      <c r="P2193" t="str">
        <f>IF($I2193="","",_xlfn.LET(_xlpm.x,VLOOKUP($I2193,'taxon-match_2026-08-31'!$A$2:$N$122,11,FALSE),IF(_xlpm.x=0,"",_xlpm.x)))</f>
        <v>Echinidae</v>
      </c>
      <c r="Q2193" t="str">
        <f>IF($I2193="","",_xlfn.LET(_xlpm.x,VLOOKUP($I2193,'taxon-match_2026-08-31'!$A$2:$N$122,12,FALSE),IF(_xlpm.x=0,"",_xlpm.x)))</f>
        <v>Sterechinus</v>
      </c>
      <c r="R2193" t="str">
        <f>IF($I2193="","",_xlfn.LET(_xlpm.x,VLOOKUP($I2193,'taxon-match_2026-08-31'!$A$2:$N$122,14,FALSE),IF(_xlpm.x=0,"",_xlpm.x)))</f>
        <v>neumayeri</v>
      </c>
      <c r="S2193" s="2" t="s">
        <v>2609</v>
      </c>
      <c r="T2193" s="69" t="s">
        <v>62</v>
      </c>
      <c r="U2193" s="69" t="s">
        <v>60</v>
      </c>
      <c r="X2193" t="str">
        <f>IF(T2193="","",_xlfn.LET(_xlpm.x,VLOOKUP(T2193,'Drop-down_menus'!$F$2:$G$16,2,FALSE),IF(_xlpm.x=0,"",_xlpm.x)))</f>
        <v>https://orcid.org/0000-0003-3696-4445</v>
      </c>
      <c r="Y2193" t="str">
        <f>IF(U2193="","",_xlfn.LET(_xlpm.x,VLOOKUP(U2193,'Drop-down_menus'!$F$2:$G$16,2,FALSE),IF(_xlpm.x=0,"",_xlpm.x)))</f>
        <v>https://orcid.org/0000-0002-9708-1761</v>
      </c>
      <c r="Z2193" t="str">
        <f>IF(V2193="","",_xlfn.LET(_xlpm.x,VLOOKUP(V2193,'Drop-down_menus'!$F$2:$G$16,2,FALSE),IF(_xlpm.x=0,"",_xlpm.x)))</f>
        <v/>
      </c>
      <c r="AA2193" t="str">
        <f>IF(W2193="","",_xlfn.LET(_xlpm.x,VLOOKUP(W2193,'Drop-down_menus'!$F$2:$G$16,2,FALSE),IF(_xlpm.x=0,"",_xlpm.x)))</f>
        <v/>
      </c>
      <c r="AB2193" t="s">
        <v>866</v>
      </c>
      <c r="AE2193" t="s">
        <v>867</v>
      </c>
    </row>
    <row r="2194" spans="1:31" ht="15" x14ac:dyDescent="0.2">
      <c r="A2194" s="2" t="s">
        <v>460</v>
      </c>
      <c r="B2194">
        <v>5150</v>
      </c>
      <c r="C2194">
        <v>1705</v>
      </c>
      <c r="D2194" s="69" t="s">
        <v>700</v>
      </c>
      <c r="F2194" s="70" t="s">
        <v>694</v>
      </c>
      <c r="G2194" s="70">
        <v>1</v>
      </c>
      <c r="H2194" s="70" t="s">
        <v>694</v>
      </c>
      <c r="I2194" t="s">
        <v>694</v>
      </c>
      <c r="J2194" t="str">
        <f>IF($I2194="","",_xlfn.LET(_xlpm.x,VLOOKUP($I2194,'taxon-match_2026-08-31'!$A$2:$N$122,6,FALSE),IF(_xlpm.x=0,"",_xlpm.x)))</f>
        <v>(Meissner, 1900)</v>
      </c>
      <c r="K2194" t="str">
        <f>IF($I2194="","",_xlfn.LET(_xlpm.x,VLOOKUP($I2194,'taxon-match_2026-08-31'!$A$2:$N$122,4,FALSE),IF(_xlpm.x=0,"",_xlpm.x)))</f>
        <v>urn:lsid:marinespecies.org:taxname:160831</v>
      </c>
      <c r="L2194" t="str">
        <f>IF($I2194="","",_xlfn.LET(_xlpm.x,VLOOKUP($I2194,'taxon-match_2026-08-31'!$A$2:$N$122,7,FALSE),IF(_xlpm.x=0,"",_xlpm.x)))</f>
        <v>Animalia</v>
      </c>
      <c r="M2194" t="str">
        <f>IF($I2194="","",_xlfn.LET(_xlpm.x,VLOOKUP($I2194,'taxon-match_2026-08-31'!$A$2:$N$122,8,FALSE),IF(_xlpm.x=0,"",_xlpm.x)))</f>
        <v>Echinodermata</v>
      </c>
      <c r="N2194" t="str">
        <f>IF($I2194="","",_xlfn.LET(_xlpm.x,VLOOKUP($I2194,'taxon-match_2026-08-31'!$A$2:$N$122,9,FALSE),IF(_xlpm.x=0,"",_xlpm.x)))</f>
        <v>Echinoidea</v>
      </c>
      <c r="O2194" t="str">
        <f>IF($I2194="","",_xlfn.LET(_xlpm.x,VLOOKUP($I2194,'taxon-match_2026-08-31'!$A$2:$N$122,10,FALSE),IF(_xlpm.x=0,"",_xlpm.x)))</f>
        <v>Camarodonta</v>
      </c>
      <c r="P2194" t="str">
        <f>IF($I2194="","",_xlfn.LET(_xlpm.x,VLOOKUP($I2194,'taxon-match_2026-08-31'!$A$2:$N$122,11,FALSE),IF(_xlpm.x=0,"",_xlpm.x)))</f>
        <v>Echinidae</v>
      </c>
      <c r="Q2194" t="str">
        <f>IF($I2194="","",_xlfn.LET(_xlpm.x,VLOOKUP($I2194,'taxon-match_2026-08-31'!$A$2:$N$122,12,FALSE),IF(_xlpm.x=0,"",_xlpm.x)))</f>
        <v>Sterechinus</v>
      </c>
      <c r="R2194" t="str">
        <f>IF($I2194="","",_xlfn.LET(_xlpm.x,VLOOKUP($I2194,'taxon-match_2026-08-31'!$A$2:$N$122,14,FALSE),IF(_xlpm.x=0,"",_xlpm.x)))</f>
        <v>neumayeri</v>
      </c>
      <c r="S2194" s="2" t="s">
        <v>2609</v>
      </c>
      <c r="T2194" s="69" t="s">
        <v>62</v>
      </c>
      <c r="U2194" s="69" t="s">
        <v>60</v>
      </c>
      <c r="X2194" t="str">
        <f>IF(T2194="","",_xlfn.LET(_xlpm.x,VLOOKUP(T2194,'Drop-down_menus'!$F$2:$G$16,2,FALSE),IF(_xlpm.x=0,"",_xlpm.x)))</f>
        <v>https://orcid.org/0000-0003-3696-4445</v>
      </c>
      <c r="Y2194" t="str">
        <f>IF(U2194="","",_xlfn.LET(_xlpm.x,VLOOKUP(U2194,'Drop-down_menus'!$F$2:$G$16,2,FALSE),IF(_xlpm.x=0,"",_xlpm.x)))</f>
        <v>https://orcid.org/0000-0002-9708-1761</v>
      </c>
      <c r="Z2194" t="str">
        <f>IF(V2194="","",_xlfn.LET(_xlpm.x,VLOOKUP(V2194,'Drop-down_menus'!$F$2:$G$16,2,FALSE),IF(_xlpm.x=0,"",_xlpm.x)))</f>
        <v/>
      </c>
      <c r="AA2194" t="str">
        <f>IF(W2194="","",_xlfn.LET(_xlpm.x,VLOOKUP(W2194,'Drop-down_menus'!$F$2:$G$16,2,FALSE),IF(_xlpm.x=0,"",_xlpm.x)))</f>
        <v/>
      </c>
      <c r="AB2194" t="s">
        <v>866</v>
      </c>
      <c r="AE2194" t="s">
        <v>867</v>
      </c>
    </row>
    <row r="2195" spans="1:31" ht="15" x14ac:dyDescent="0.2">
      <c r="A2195" s="2" t="s">
        <v>460</v>
      </c>
      <c r="B2195">
        <v>5151</v>
      </c>
      <c r="C2195">
        <v>1706</v>
      </c>
      <c r="D2195" s="69" t="s">
        <v>700</v>
      </c>
      <c r="F2195" s="70" t="s">
        <v>694</v>
      </c>
      <c r="G2195" s="70">
        <v>1</v>
      </c>
      <c r="H2195" s="70" t="s">
        <v>694</v>
      </c>
      <c r="I2195" t="s">
        <v>694</v>
      </c>
      <c r="J2195" t="str">
        <f>IF($I2195="","",_xlfn.LET(_xlpm.x,VLOOKUP($I2195,'taxon-match_2026-08-31'!$A$2:$N$122,6,FALSE),IF(_xlpm.x=0,"",_xlpm.x)))</f>
        <v>(Meissner, 1900)</v>
      </c>
      <c r="K2195" t="str">
        <f>IF($I2195="","",_xlfn.LET(_xlpm.x,VLOOKUP($I2195,'taxon-match_2026-08-31'!$A$2:$N$122,4,FALSE),IF(_xlpm.x=0,"",_xlpm.x)))</f>
        <v>urn:lsid:marinespecies.org:taxname:160831</v>
      </c>
      <c r="L2195" t="str">
        <f>IF($I2195="","",_xlfn.LET(_xlpm.x,VLOOKUP($I2195,'taxon-match_2026-08-31'!$A$2:$N$122,7,FALSE),IF(_xlpm.x=0,"",_xlpm.x)))</f>
        <v>Animalia</v>
      </c>
      <c r="M2195" t="str">
        <f>IF($I2195="","",_xlfn.LET(_xlpm.x,VLOOKUP($I2195,'taxon-match_2026-08-31'!$A$2:$N$122,8,FALSE),IF(_xlpm.x=0,"",_xlpm.x)))</f>
        <v>Echinodermata</v>
      </c>
      <c r="N2195" t="str">
        <f>IF($I2195="","",_xlfn.LET(_xlpm.x,VLOOKUP($I2195,'taxon-match_2026-08-31'!$A$2:$N$122,9,FALSE),IF(_xlpm.x=0,"",_xlpm.x)))</f>
        <v>Echinoidea</v>
      </c>
      <c r="O2195" t="str">
        <f>IF($I2195="","",_xlfn.LET(_xlpm.x,VLOOKUP($I2195,'taxon-match_2026-08-31'!$A$2:$N$122,10,FALSE),IF(_xlpm.x=0,"",_xlpm.x)))</f>
        <v>Camarodonta</v>
      </c>
      <c r="P2195" t="str">
        <f>IF($I2195="","",_xlfn.LET(_xlpm.x,VLOOKUP($I2195,'taxon-match_2026-08-31'!$A$2:$N$122,11,FALSE),IF(_xlpm.x=0,"",_xlpm.x)))</f>
        <v>Echinidae</v>
      </c>
      <c r="Q2195" t="str">
        <f>IF($I2195="","",_xlfn.LET(_xlpm.x,VLOOKUP($I2195,'taxon-match_2026-08-31'!$A$2:$N$122,12,FALSE),IF(_xlpm.x=0,"",_xlpm.x)))</f>
        <v>Sterechinus</v>
      </c>
      <c r="R2195" t="str">
        <f>IF($I2195="","",_xlfn.LET(_xlpm.x,VLOOKUP($I2195,'taxon-match_2026-08-31'!$A$2:$N$122,14,FALSE),IF(_xlpm.x=0,"",_xlpm.x)))</f>
        <v>neumayeri</v>
      </c>
      <c r="S2195" s="2" t="s">
        <v>2609</v>
      </c>
      <c r="T2195" s="69" t="s">
        <v>62</v>
      </c>
      <c r="U2195" s="69" t="s">
        <v>60</v>
      </c>
      <c r="X2195" t="str">
        <f>IF(T2195="","",_xlfn.LET(_xlpm.x,VLOOKUP(T2195,'Drop-down_menus'!$F$2:$G$16,2,FALSE),IF(_xlpm.x=0,"",_xlpm.x)))</f>
        <v>https://orcid.org/0000-0003-3696-4445</v>
      </c>
      <c r="Y2195" t="str">
        <f>IF(U2195="","",_xlfn.LET(_xlpm.x,VLOOKUP(U2195,'Drop-down_menus'!$F$2:$G$16,2,FALSE),IF(_xlpm.x=0,"",_xlpm.x)))</f>
        <v>https://orcid.org/0000-0002-9708-1761</v>
      </c>
      <c r="Z2195" t="str">
        <f>IF(V2195="","",_xlfn.LET(_xlpm.x,VLOOKUP(V2195,'Drop-down_menus'!$F$2:$G$16,2,FALSE),IF(_xlpm.x=0,"",_xlpm.x)))</f>
        <v/>
      </c>
      <c r="AA2195" t="str">
        <f>IF(W2195="","",_xlfn.LET(_xlpm.x,VLOOKUP(W2195,'Drop-down_menus'!$F$2:$G$16,2,FALSE),IF(_xlpm.x=0,"",_xlpm.x)))</f>
        <v/>
      </c>
      <c r="AB2195" t="s">
        <v>866</v>
      </c>
      <c r="AE2195" t="s">
        <v>867</v>
      </c>
    </row>
    <row r="2196" spans="1:31" ht="15" x14ac:dyDescent="0.2">
      <c r="A2196" s="2" t="s">
        <v>460</v>
      </c>
      <c r="B2196">
        <v>5152</v>
      </c>
      <c r="C2196">
        <v>1724</v>
      </c>
      <c r="D2196" s="69" t="s">
        <v>700</v>
      </c>
      <c r="F2196" s="70" t="s">
        <v>694</v>
      </c>
      <c r="G2196" s="70">
        <v>1</v>
      </c>
      <c r="H2196" s="70" t="s">
        <v>694</v>
      </c>
      <c r="I2196" t="s">
        <v>694</v>
      </c>
      <c r="J2196" t="str">
        <f>IF($I2196="","",_xlfn.LET(_xlpm.x,VLOOKUP($I2196,'taxon-match_2026-08-31'!$A$2:$N$122,6,FALSE),IF(_xlpm.x=0,"",_xlpm.x)))</f>
        <v>(Meissner, 1900)</v>
      </c>
      <c r="K2196" t="str">
        <f>IF($I2196="","",_xlfn.LET(_xlpm.x,VLOOKUP($I2196,'taxon-match_2026-08-31'!$A$2:$N$122,4,FALSE),IF(_xlpm.x=0,"",_xlpm.x)))</f>
        <v>urn:lsid:marinespecies.org:taxname:160831</v>
      </c>
      <c r="L2196" t="str">
        <f>IF($I2196="","",_xlfn.LET(_xlpm.x,VLOOKUP($I2196,'taxon-match_2026-08-31'!$A$2:$N$122,7,FALSE),IF(_xlpm.x=0,"",_xlpm.x)))</f>
        <v>Animalia</v>
      </c>
      <c r="M2196" t="str">
        <f>IF($I2196="","",_xlfn.LET(_xlpm.x,VLOOKUP($I2196,'taxon-match_2026-08-31'!$A$2:$N$122,8,FALSE),IF(_xlpm.x=0,"",_xlpm.x)))</f>
        <v>Echinodermata</v>
      </c>
      <c r="N2196" t="str">
        <f>IF($I2196="","",_xlfn.LET(_xlpm.x,VLOOKUP($I2196,'taxon-match_2026-08-31'!$A$2:$N$122,9,FALSE),IF(_xlpm.x=0,"",_xlpm.x)))</f>
        <v>Echinoidea</v>
      </c>
      <c r="O2196" t="str">
        <f>IF($I2196="","",_xlfn.LET(_xlpm.x,VLOOKUP($I2196,'taxon-match_2026-08-31'!$A$2:$N$122,10,FALSE),IF(_xlpm.x=0,"",_xlpm.x)))</f>
        <v>Camarodonta</v>
      </c>
      <c r="P2196" t="str">
        <f>IF($I2196="","",_xlfn.LET(_xlpm.x,VLOOKUP($I2196,'taxon-match_2026-08-31'!$A$2:$N$122,11,FALSE),IF(_xlpm.x=0,"",_xlpm.x)))</f>
        <v>Echinidae</v>
      </c>
      <c r="Q2196" t="str">
        <f>IF($I2196="","",_xlfn.LET(_xlpm.x,VLOOKUP($I2196,'taxon-match_2026-08-31'!$A$2:$N$122,12,FALSE),IF(_xlpm.x=0,"",_xlpm.x)))</f>
        <v>Sterechinus</v>
      </c>
      <c r="R2196" t="str">
        <f>IF($I2196="","",_xlfn.LET(_xlpm.x,VLOOKUP($I2196,'taxon-match_2026-08-31'!$A$2:$N$122,14,FALSE),IF(_xlpm.x=0,"",_xlpm.x)))</f>
        <v>neumayeri</v>
      </c>
      <c r="S2196" s="2" t="s">
        <v>2609</v>
      </c>
      <c r="T2196" s="69" t="s">
        <v>62</v>
      </c>
      <c r="U2196" s="69" t="s">
        <v>60</v>
      </c>
      <c r="X2196" t="str">
        <f>IF(T2196="","",_xlfn.LET(_xlpm.x,VLOOKUP(T2196,'Drop-down_menus'!$F$2:$G$16,2,FALSE),IF(_xlpm.x=0,"",_xlpm.x)))</f>
        <v>https://orcid.org/0000-0003-3696-4445</v>
      </c>
      <c r="Y2196" t="str">
        <f>IF(U2196="","",_xlfn.LET(_xlpm.x,VLOOKUP(U2196,'Drop-down_menus'!$F$2:$G$16,2,FALSE),IF(_xlpm.x=0,"",_xlpm.x)))</f>
        <v>https://orcid.org/0000-0002-9708-1761</v>
      </c>
      <c r="Z2196" t="str">
        <f>IF(V2196="","",_xlfn.LET(_xlpm.x,VLOOKUP(V2196,'Drop-down_menus'!$F$2:$G$16,2,FALSE),IF(_xlpm.x=0,"",_xlpm.x)))</f>
        <v/>
      </c>
      <c r="AA2196" t="str">
        <f>IF(W2196="","",_xlfn.LET(_xlpm.x,VLOOKUP(W2196,'Drop-down_menus'!$F$2:$G$16,2,FALSE),IF(_xlpm.x=0,"",_xlpm.x)))</f>
        <v/>
      </c>
      <c r="AB2196" t="s">
        <v>866</v>
      </c>
      <c r="AE2196" t="s">
        <v>867</v>
      </c>
    </row>
    <row r="2197" spans="1:31" ht="15" x14ac:dyDescent="0.2">
      <c r="A2197" s="2" t="s">
        <v>460</v>
      </c>
      <c r="B2197">
        <v>5153</v>
      </c>
      <c r="C2197">
        <v>1788</v>
      </c>
      <c r="D2197" s="69" t="s">
        <v>700</v>
      </c>
      <c r="F2197" s="70" t="s">
        <v>694</v>
      </c>
      <c r="G2197" s="70">
        <v>1</v>
      </c>
      <c r="H2197" s="70" t="s">
        <v>694</v>
      </c>
      <c r="I2197" t="s">
        <v>694</v>
      </c>
      <c r="J2197" t="str">
        <f>IF($I2197="","",_xlfn.LET(_xlpm.x,VLOOKUP($I2197,'taxon-match_2026-08-31'!$A$2:$N$122,6,FALSE),IF(_xlpm.x=0,"",_xlpm.x)))</f>
        <v>(Meissner, 1900)</v>
      </c>
      <c r="K2197" t="str">
        <f>IF($I2197="","",_xlfn.LET(_xlpm.x,VLOOKUP($I2197,'taxon-match_2026-08-31'!$A$2:$N$122,4,FALSE),IF(_xlpm.x=0,"",_xlpm.x)))</f>
        <v>urn:lsid:marinespecies.org:taxname:160831</v>
      </c>
      <c r="L2197" t="str">
        <f>IF($I2197="","",_xlfn.LET(_xlpm.x,VLOOKUP($I2197,'taxon-match_2026-08-31'!$A$2:$N$122,7,FALSE),IF(_xlpm.x=0,"",_xlpm.x)))</f>
        <v>Animalia</v>
      </c>
      <c r="M2197" t="str">
        <f>IF($I2197="","",_xlfn.LET(_xlpm.x,VLOOKUP($I2197,'taxon-match_2026-08-31'!$A$2:$N$122,8,FALSE),IF(_xlpm.x=0,"",_xlpm.x)))</f>
        <v>Echinodermata</v>
      </c>
      <c r="N2197" t="str">
        <f>IF($I2197="","",_xlfn.LET(_xlpm.x,VLOOKUP($I2197,'taxon-match_2026-08-31'!$A$2:$N$122,9,FALSE),IF(_xlpm.x=0,"",_xlpm.x)))</f>
        <v>Echinoidea</v>
      </c>
      <c r="O2197" t="str">
        <f>IF($I2197="","",_xlfn.LET(_xlpm.x,VLOOKUP($I2197,'taxon-match_2026-08-31'!$A$2:$N$122,10,FALSE),IF(_xlpm.x=0,"",_xlpm.x)))</f>
        <v>Camarodonta</v>
      </c>
      <c r="P2197" t="str">
        <f>IF($I2197="","",_xlfn.LET(_xlpm.x,VLOOKUP($I2197,'taxon-match_2026-08-31'!$A$2:$N$122,11,FALSE),IF(_xlpm.x=0,"",_xlpm.x)))</f>
        <v>Echinidae</v>
      </c>
      <c r="Q2197" t="str">
        <f>IF($I2197="","",_xlfn.LET(_xlpm.x,VLOOKUP($I2197,'taxon-match_2026-08-31'!$A$2:$N$122,12,FALSE),IF(_xlpm.x=0,"",_xlpm.x)))</f>
        <v>Sterechinus</v>
      </c>
      <c r="R2197" t="str">
        <f>IF($I2197="","",_xlfn.LET(_xlpm.x,VLOOKUP($I2197,'taxon-match_2026-08-31'!$A$2:$N$122,14,FALSE),IF(_xlpm.x=0,"",_xlpm.x)))</f>
        <v>neumayeri</v>
      </c>
      <c r="S2197" s="2" t="s">
        <v>2609</v>
      </c>
      <c r="T2197" s="69" t="s">
        <v>62</v>
      </c>
      <c r="U2197" s="69" t="s">
        <v>60</v>
      </c>
      <c r="X2197" t="str">
        <f>IF(T2197="","",_xlfn.LET(_xlpm.x,VLOOKUP(T2197,'Drop-down_menus'!$F$2:$G$16,2,FALSE),IF(_xlpm.x=0,"",_xlpm.x)))</f>
        <v>https://orcid.org/0000-0003-3696-4445</v>
      </c>
      <c r="Y2197" t="str">
        <f>IF(U2197="","",_xlfn.LET(_xlpm.x,VLOOKUP(U2197,'Drop-down_menus'!$F$2:$G$16,2,FALSE),IF(_xlpm.x=0,"",_xlpm.x)))</f>
        <v>https://orcid.org/0000-0002-9708-1761</v>
      </c>
      <c r="Z2197" t="str">
        <f>IF(V2197="","",_xlfn.LET(_xlpm.x,VLOOKUP(V2197,'Drop-down_menus'!$F$2:$G$16,2,FALSE),IF(_xlpm.x=0,"",_xlpm.x)))</f>
        <v/>
      </c>
      <c r="AA2197" t="str">
        <f>IF(W2197="","",_xlfn.LET(_xlpm.x,VLOOKUP(W2197,'Drop-down_menus'!$F$2:$G$16,2,FALSE),IF(_xlpm.x=0,"",_xlpm.x)))</f>
        <v/>
      </c>
      <c r="AB2197" t="s">
        <v>866</v>
      </c>
      <c r="AE2197" t="s">
        <v>867</v>
      </c>
    </row>
    <row r="2198" spans="1:31" ht="15" x14ac:dyDescent="0.2">
      <c r="A2198" s="2" t="s">
        <v>84</v>
      </c>
      <c r="B2198">
        <v>385</v>
      </c>
      <c r="C2198">
        <v>1789</v>
      </c>
      <c r="D2198" s="69" t="s">
        <v>700</v>
      </c>
      <c r="F2198" s="70" t="s">
        <v>694</v>
      </c>
      <c r="G2198" s="70">
        <v>1</v>
      </c>
      <c r="H2198" s="70" t="s">
        <v>694</v>
      </c>
      <c r="I2198" t="s">
        <v>694</v>
      </c>
      <c r="J2198" t="str">
        <f>IF($I2198="","",_xlfn.LET(_xlpm.x,VLOOKUP($I2198,'taxon-match_2026-08-31'!$A$2:$N$122,6,FALSE),IF(_xlpm.x=0,"",_xlpm.x)))</f>
        <v>(Meissner, 1900)</v>
      </c>
      <c r="K2198" t="str">
        <f>IF($I2198="","",_xlfn.LET(_xlpm.x,VLOOKUP($I2198,'taxon-match_2026-08-31'!$A$2:$N$122,4,FALSE),IF(_xlpm.x=0,"",_xlpm.x)))</f>
        <v>urn:lsid:marinespecies.org:taxname:160831</v>
      </c>
      <c r="L2198" t="str">
        <f>IF($I2198="","",_xlfn.LET(_xlpm.x,VLOOKUP($I2198,'taxon-match_2026-08-31'!$A$2:$N$122,7,FALSE),IF(_xlpm.x=0,"",_xlpm.x)))</f>
        <v>Animalia</v>
      </c>
      <c r="M2198" t="str">
        <f>IF($I2198="","",_xlfn.LET(_xlpm.x,VLOOKUP($I2198,'taxon-match_2026-08-31'!$A$2:$N$122,8,FALSE),IF(_xlpm.x=0,"",_xlpm.x)))</f>
        <v>Echinodermata</v>
      </c>
      <c r="N2198" t="str">
        <f>IF($I2198="","",_xlfn.LET(_xlpm.x,VLOOKUP($I2198,'taxon-match_2026-08-31'!$A$2:$N$122,9,FALSE),IF(_xlpm.x=0,"",_xlpm.x)))</f>
        <v>Echinoidea</v>
      </c>
      <c r="O2198" t="str">
        <f>IF($I2198="","",_xlfn.LET(_xlpm.x,VLOOKUP($I2198,'taxon-match_2026-08-31'!$A$2:$N$122,10,FALSE),IF(_xlpm.x=0,"",_xlpm.x)))</f>
        <v>Camarodonta</v>
      </c>
      <c r="P2198" t="str">
        <f>IF($I2198="","",_xlfn.LET(_xlpm.x,VLOOKUP($I2198,'taxon-match_2026-08-31'!$A$2:$N$122,11,FALSE),IF(_xlpm.x=0,"",_xlpm.x)))</f>
        <v>Echinidae</v>
      </c>
      <c r="Q2198" t="str">
        <f>IF($I2198="","",_xlfn.LET(_xlpm.x,VLOOKUP($I2198,'taxon-match_2026-08-31'!$A$2:$N$122,12,FALSE),IF(_xlpm.x=0,"",_xlpm.x)))</f>
        <v>Sterechinus</v>
      </c>
      <c r="R2198" t="str">
        <f>IF($I2198="","",_xlfn.LET(_xlpm.x,VLOOKUP($I2198,'taxon-match_2026-08-31'!$A$2:$N$122,14,FALSE),IF(_xlpm.x=0,"",_xlpm.x)))</f>
        <v>neumayeri</v>
      </c>
      <c r="S2198" s="2" t="s">
        <v>2609</v>
      </c>
      <c r="T2198" s="69" t="s">
        <v>62</v>
      </c>
      <c r="U2198" s="69" t="s">
        <v>60</v>
      </c>
      <c r="X2198" t="str">
        <f>IF(T2198="","",_xlfn.LET(_xlpm.x,VLOOKUP(T2198,'Drop-down_menus'!$F$2:$G$16,2,FALSE),IF(_xlpm.x=0,"",_xlpm.x)))</f>
        <v>https://orcid.org/0000-0003-3696-4445</v>
      </c>
      <c r="Y2198" t="str">
        <f>IF(U2198="","",_xlfn.LET(_xlpm.x,VLOOKUP(U2198,'Drop-down_menus'!$F$2:$G$16,2,FALSE),IF(_xlpm.x=0,"",_xlpm.x)))</f>
        <v>https://orcid.org/0000-0002-9708-1761</v>
      </c>
      <c r="Z2198" t="str">
        <f>IF(V2198="","",_xlfn.LET(_xlpm.x,VLOOKUP(V2198,'Drop-down_menus'!$F$2:$G$16,2,FALSE),IF(_xlpm.x=0,"",_xlpm.x)))</f>
        <v/>
      </c>
      <c r="AA2198" t="str">
        <f>IF(W2198="","",_xlfn.LET(_xlpm.x,VLOOKUP(W2198,'Drop-down_menus'!$F$2:$G$16,2,FALSE),IF(_xlpm.x=0,"",_xlpm.x)))</f>
        <v/>
      </c>
      <c r="AB2198" t="s">
        <v>866</v>
      </c>
      <c r="AE2198" t="s">
        <v>867</v>
      </c>
    </row>
    <row r="2199" spans="1:31" ht="15" x14ac:dyDescent="0.2">
      <c r="A2199" s="2" t="s">
        <v>84</v>
      </c>
      <c r="B2199">
        <v>386</v>
      </c>
      <c r="C2199">
        <v>1790</v>
      </c>
      <c r="D2199" s="69" t="s">
        <v>700</v>
      </c>
      <c r="F2199" s="70" t="s">
        <v>694</v>
      </c>
      <c r="G2199" s="70">
        <v>1</v>
      </c>
      <c r="H2199" s="70" t="s">
        <v>694</v>
      </c>
      <c r="I2199" t="s">
        <v>694</v>
      </c>
      <c r="J2199" t="str">
        <f>IF($I2199="","",_xlfn.LET(_xlpm.x,VLOOKUP($I2199,'taxon-match_2026-08-31'!$A$2:$N$122,6,FALSE),IF(_xlpm.x=0,"",_xlpm.x)))</f>
        <v>(Meissner, 1900)</v>
      </c>
      <c r="K2199" t="str">
        <f>IF($I2199="","",_xlfn.LET(_xlpm.x,VLOOKUP($I2199,'taxon-match_2026-08-31'!$A$2:$N$122,4,FALSE),IF(_xlpm.x=0,"",_xlpm.x)))</f>
        <v>urn:lsid:marinespecies.org:taxname:160831</v>
      </c>
      <c r="L2199" t="str">
        <f>IF($I2199="","",_xlfn.LET(_xlpm.x,VLOOKUP($I2199,'taxon-match_2026-08-31'!$A$2:$N$122,7,FALSE),IF(_xlpm.x=0,"",_xlpm.x)))</f>
        <v>Animalia</v>
      </c>
      <c r="M2199" t="str">
        <f>IF($I2199="","",_xlfn.LET(_xlpm.x,VLOOKUP($I2199,'taxon-match_2026-08-31'!$A$2:$N$122,8,FALSE),IF(_xlpm.x=0,"",_xlpm.x)))</f>
        <v>Echinodermata</v>
      </c>
      <c r="N2199" t="str">
        <f>IF($I2199="","",_xlfn.LET(_xlpm.x,VLOOKUP($I2199,'taxon-match_2026-08-31'!$A$2:$N$122,9,FALSE),IF(_xlpm.x=0,"",_xlpm.x)))</f>
        <v>Echinoidea</v>
      </c>
      <c r="O2199" t="str">
        <f>IF($I2199="","",_xlfn.LET(_xlpm.x,VLOOKUP($I2199,'taxon-match_2026-08-31'!$A$2:$N$122,10,FALSE),IF(_xlpm.x=0,"",_xlpm.x)))</f>
        <v>Camarodonta</v>
      </c>
      <c r="P2199" t="str">
        <f>IF($I2199="","",_xlfn.LET(_xlpm.x,VLOOKUP($I2199,'taxon-match_2026-08-31'!$A$2:$N$122,11,FALSE),IF(_xlpm.x=0,"",_xlpm.x)))</f>
        <v>Echinidae</v>
      </c>
      <c r="Q2199" t="str">
        <f>IF($I2199="","",_xlfn.LET(_xlpm.x,VLOOKUP($I2199,'taxon-match_2026-08-31'!$A$2:$N$122,12,FALSE),IF(_xlpm.x=0,"",_xlpm.x)))</f>
        <v>Sterechinus</v>
      </c>
      <c r="R2199" t="str">
        <f>IF($I2199="","",_xlfn.LET(_xlpm.x,VLOOKUP($I2199,'taxon-match_2026-08-31'!$A$2:$N$122,14,FALSE),IF(_xlpm.x=0,"",_xlpm.x)))</f>
        <v>neumayeri</v>
      </c>
      <c r="S2199" s="2" t="s">
        <v>2609</v>
      </c>
      <c r="T2199" s="69" t="s">
        <v>62</v>
      </c>
      <c r="U2199" s="69" t="s">
        <v>60</v>
      </c>
      <c r="X2199" t="str">
        <f>IF(T2199="","",_xlfn.LET(_xlpm.x,VLOOKUP(T2199,'Drop-down_menus'!$F$2:$G$16,2,FALSE),IF(_xlpm.x=0,"",_xlpm.x)))</f>
        <v>https://orcid.org/0000-0003-3696-4445</v>
      </c>
      <c r="Y2199" t="str">
        <f>IF(U2199="","",_xlfn.LET(_xlpm.x,VLOOKUP(U2199,'Drop-down_menus'!$F$2:$G$16,2,FALSE),IF(_xlpm.x=0,"",_xlpm.x)))</f>
        <v>https://orcid.org/0000-0002-9708-1761</v>
      </c>
      <c r="Z2199" t="str">
        <f>IF(V2199="","",_xlfn.LET(_xlpm.x,VLOOKUP(V2199,'Drop-down_menus'!$F$2:$G$16,2,FALSE),IF(_xlpm.x=0,"",_xlpm.x)))</f>
        <v/>
      </c>
      <c r="AA2199" t="str">
        <f>IF(W2199="","",_xlfn.LET(_xlpm.x,VLOOKUP(W2199,'Drop-down_menus'!$F$2:$G$16,2,FALSE),IF(_xlpm.x=0,"",_xlpm.x)))</f>
        <v/>
      </c>
      <c r="AB2199" t="s">
        <v>866</v>
      </c>
      <c r="AE2199" t="s">
        <v>867</v>
      </c>
    </row>
    <row r="2200" spans="1:31" ht="15" x14ac:dyDescent="0.2">
      <c r="A2200" s="2" t="s">
        <v>84</v>
      </c>
      <c r="B2200">
        <v>387</v>
      </c>
      <c r="C2200">
        <v>1791</v>
      </c>
      <c r="D2200" s="69" t="s">
        <v>700</v>
      </c>
      <c r="F2200" s="70" t="s">
        <v>694</v>
      </c>
      <c r="G2200" s="70">
        <v>1</v>
      </c>
      <c r="H2200" s="70" t="s">
        <v>694</v>
      </c>
      <c r="I2200" t="s">
        <v>694</v>
      </c>
      <c r="J2200" t="str">
        <f>IF($I2200="","",_xlfn.LET(_xlpm.x,VLOOKUP($I2200,'taxon-match_2026-08-31'!$A$2:$N$122,6,FALSE),IF(_xlpm.x=0,"",_xlpm.x)))</f>
        <v>(Meissner, 1900)</v>
      </c>
      <c r="K2200" t="str">
        <f>IF($I2200="","",_xlfn.LET(_xlpm.x,VLOOKUP($I2200,'taxon-match_2026-08-31'!$A$2:$N$122,4,FALSE),IF(_xlpm.x=0,"",_xlpm.x)))</f>
        <v>urn:lsid:marinespecies.org:taxname:160831</v>
      </c>
      <c r="L2200" t="str">
        <f>IF($I2200="","",_xlfn.LET(_xlpm.x,VLOOKUP($I2200,'taxon-match_2026-08-31'!$A$2:$N$122,7,FALSE),IF(_xlpm.x=0,"",_xlpm.x)))</f>
        <v>Animalia</v>
      </c>
      <c r="M2200" t="str">
        <f>IF($I2200="","",_xlfn.LET(_xlpm.x,VLOOKUP($I2200,'taxon-match_2026-08-31'!$A$2:$N$122,8,FALSE),IF(_xlpm.x=0,"",_xlpm.x)))</f>
        <v>Echinodermata</v>
      </c>
      <c r="N2200" t="str">
        <f>IF($I2200="","",_xlfn.LET(_xlpm.x,VLOOKUP($I2200,'taxon-match_2026-08-31'!$A$2:$N$122,9,FALSE),IF(_xlpm.x=0,"",_xlpm.x)))</f>
        <v>Echinoidea</v>
      </c>
      <c r="O2200" t="str">
        <f>IF($I2200="","",_xlfn.LET(_xlpm.x,VLOOKUP($I2200,'taxon-match_2026-08-31'!$A$2:$N$122,10,FALSE),IF(_xlpm.x=0,"",_xlpm.x)))</f>
        <v>Camarodonta</v>
      </c>
      <c r="P2200" t="str">
        <f>IF($I2200="","",_xlfn.LET(_xlpm.x,VLOOKUP($I2200,'taxon-match_2026-08-31'!$A$2:$N$122,11,FALSE),IF(_xlpm.x=0,"",_xlpm.x)))</f>
        <v>Echinidae</v>
      </c>
      <c r="Q2200" t="str">
        <f>IF($I2200="","",_xlfn.LET(_xlpm.x,VLOOKUP($I2200,'taxon-match_2026-08-31'!$A$2:$N$122,12,FALSE),IF(_xlpm.x=0,"",_xlpm.x)))</f>
        <v>Sterechinus</v>
      </c>
      <c r="R2200" t="str">
        <f>IF($I2200="","",_xlfn.LET(_xlpm.x,VLOOKUP($I2200,'taxon-match_2026-08-31'!$A$2:$N$122,14,FALSE),IF(_xlpm.x=0,"",_xlpm.x)))</f>
        <v>neumayeri</v>
      </c>
      <c r="S2200" s="2" t="s">
        <v>2609</v>
      </c>
      <c r="T2200" s="69" t="s">
        <v>62</v>
      </c>
      <c r="U2200" s="69" t="s">
        <v>60</v>
      </c>
      <c r="X2200" t="str">
        <f>IF(T2200="","",_xlfn.LET(_xlpm.x,VLOOKUP(T2200,'Drop-down_menus'!$F$2:$G$16,2,FALSE),IF(_xlpm.x=0,"",_xlpm.x)))</f>
        <v>https://orcid.org/0000-0003-3696-4445</v>
      </c>
      <c r="Y2200" t="str">
        <f>IF(U2200="","",_xlfn.LET(_xlpm.x,VLOOKUP(U2200,'Drop-down_menus'!$F$2:$G$16,2,FALSE),IF(_xlpm.x=0,"",_xlpm.x)))</f>
        <v>https://orcid.org/0000-0002-9708-1761</v>
      </c>
      <c r="Z2200" t="str">
        <f>IF(V2200="","",_xlfn.LET(_xlpm.x,VLOOKUP(V2200,'Drop-down_menus'!$F$2:$G$16,2,FALSE),IF(_xlpm.x=0,"",_xlpm.x)))</f>
        <v/>
      </c>
      <c r="AA2200" t="str">
        <f>IF(W2200="","",_xlfn.LET(_xlpm.x,VLOOKUP(W2200,'Drop-down_menus'!$F$2:$G$16,2,FALSE),IF(_xlpm.x=0,"",_xlpm.x)))</f>
        <v/>
      </c>
      <c r="AB2200" t="s">
        <v>866</v>
      </c>
      <c r="AE2200" t="s">
        <v>867</v>
      </c>
    </row>
    <row r="2201" spans="1:31" ht="15" x14ac:dyDescent="0.2">
      <c r="A2201" s="2" t="s">
        <v>84</v>
      </c>
      <c r="B2201">
        <v>408</v>
      </c>
      <c r="C2201">
        <v>1792</v>
      </c>
      <c r="D2201" s="69" t="s">
        <v>700</v>
      </c>
      <c r="F2201" s="70" t="s">
        <v>694</v>
      </c>
      <c r="G2201" s="69">
        <v>1</v>
      </c>
      <c r="H2201" s="70" t="s">
        <v>694</v>
      </c>
      <c r="I2201" t="s">
        <v>694</v>
      </c>
      <c r="J2201" t="str">
        <f>IF($I2201="","",_xlfn.LET(_xlpm.x,VLOOKUP($I2201,'taxon-match_2026-08-31'!$A$2:$N$122,6,FALSE),IF(_xlpm.x=0,"",_xlpm.x)))</f>
        <v>(Meissner, 1900)</v>
      </c>
      <c r="K2201" t="str">
        <f>IF($I2201="","",_xlfn.LET(_xlpm.x,VLOOKUP($I2201,'taxon-match_2026-08-31'!$A$2:$N$122,4,FALSE),IF(_xlpm.x=0,"",_xlpm.x)))</f>
        <v>urn:lsid:marinespecies.org:taxname:160831</v>
      </c>
      <c r="L2201" t="str">
        <f>IF($I2201="","",_xlfn.LET(_xlpm.x,VLOOKUP($I2201,'taxon-match_2026-08-31'!$A$2:$N$122,7,FALSE),IF(_xlpm.x=0,"",_xlpm.x)))</f>
        <v>Animalia</v>
      </c>
      <c r="M2201" t="str">
        <f>IF($I2201="","",_xlfn.LET(_xlpm.x,VLOOKUP($I2201,'taxon-match_2026-08-31'!$A$2:$N$122,8,FALSE),IF(_xlpm.x=0,"",_xlpm.x)))</f>
        <v>Echinodermata</v>
      </c>
      <c r="N2201" t="str">
        <f>IF($I2201="","",_xlfn.LET(_xlpm.x,VLOOKUP($I2201,'taxon-match_2026-08-31'!$A$2:$N$122,9,FALSE),IF(_xlpm.x=0,"",_xlpm.x)))</f>
        <v>Echinoidea</v>
      </c>
      <c r="O2201" t="str">
        <f>IF($I2201="","",_xlfn.LET(_xlpm.x,VLOOKUP($I2201,'taxon-match_2026-08-31'!$A$2:$N$122,10,FALSE),IF(_xlpm.x=0,"",_xlpm.x)))</f>
        <v>Camarodonta</v>
      </c>
      <c r="P2201" t="str">
        <f>IF($I2201="","",_xlfn.LET(_xlpm.x,VLOOKUP($I2201,'taxon-match_2026-08-31'!$A$2:$N$122,11,FALSE),IF(_xlpm.x=0,"",_xlpm.x)))</f>
        <v>Echinidae</v>
      </c>
      <c r="Q2201" t="str">
        <f>IF($I2201="","",_xlfn.LET(_xlpm.x,VLOOKUP($I2201,'taxon-match_2026-08-31'!$A$2:$N$122,12,FALSE),IF(_xlpm.x=0,"",_xlpm.x)))</f>
        <v>Sterechinus</v>
      </c>
      <c r="R2201" t="str">
        <f>IF($I2201="","",_xlfn.LET(_xlpm.x,VLOOKUP($I2201,'taxon-match_2026-08-31'!$A$2:$N$122,14,FALSE),IF(_xlpm.x=0,"",_xlpm.x)))</f>
        <v>neumayeri</v>
      </c>
      <c r="S2201" s="2" t="s">
        <v>2609</v>
      </c>
      <c r="T2201" s="69" t="s">
        <v>62</v>
      </c>
      <c r="U2201" s="69" t="s">
        <v>60</v>
      </c>
      <c r="X2201" t="str">
        <f>IF(T2201="","",_xlfn.LET(_xlpm.x,VLOOKUP(T2201,'Drop-down_menus'!$F$2:$G$16,2,FALSE),IF(_xlpm.x=0,"",_xlpm.x)))</f>
        <v>https://orcid.org/0000-0003-3696-4445</v>
      </c>
      <c r="Y2201" t="str">
        <f>IF(U2201="","",_xlfn.LET(_xlpm.x,VLOOKUP(U2201,'Drop-down_menus'!$F$2:$G$16,2,FALSE),IF(_xlpm.x=0,"",_xlpm.x)))</f>
        <v>https://orcid.org/0000-0002-9708-1761</v>
      </c>
      <c r="Z2201" t="str">
        <f>IF(V2201="","",_xlfn.LET(_xlpm.x,VLOOKUP(V2201,'Drop-down_menus'!$F$2:$G$16,2,FALSE),IF(_xlpm.x=0,"",_xlpm.x)))</f>
        <v/>
      </c>
      <c r="AA2201" t="str">
        <f>IF(W2201="","",_xlfn.LET(_xlpm.x,VLOOKUP(W2201,'Drop-down_menus'!$F$2:$G$16,2,FALSE),IF(_xlpm.x=0,"",_xlpm.x)))</f>
        <v/>
      </c>
      <c r="AB2201" t="s">
        <v>866</v>
      </c>
      <c r="AE2201" t="s">
        <v>867</v>
      </c>
    </row>
    <row r="2202" spans="1:31" ht="15" x14ac:dyDescent="0.2">
      <c r="A2202" s="2" t="s">
        <v>84</v>
      </c>
      <c r="B2202">
        <v>420</v>
      </c>
      <c r="C2202">
        <v>1793</v>
      </c>
      <c r="D2202" s="69" t="s">
        <v>700</v>
      </c>
      <c r="F2202" s="70" t="s">
        <v>694</v>
      </c>
      <c r="G2202" s="69">
        <v>1</v>
      </c>
      <c r="H2202" s="70" t="s">
        <v>694</v>
      </c>
      <c r="I2202" t="s">
        <v>694</v>
      </c>
      <c r="J2202" t="str">
        <f>IF($I2202="","",_xlfn.LET(_xlpm.x,VLOOKUP($I2202,'taxon-match_2026-08-31'!$A$2:$N$122,6,FALSE),IF(_xlpm.x=0,"",_xlpm.x)))</f>
        <v>(Meissner, 1900)</v>
      </c>
      <c r="K2202" t="str">
        <f>IF($I2202="","",_xlfn.LET(_xlpm.x,VLOOKUP($I2202,'taxon-match_2026-08-31'!$A$2:$N$122,4,FALSE),IF(_xlpm.x=0,"",_xlpm.x)))</f>
        <v>urn:lsid:marinespecies.org:taxname:160831</v>
      </c>
      <c r="L2202" t="str">
        <f>IF($I2202="","",_xlfn.LET(_xlpm.x,VLOOKUP($I2202,'taxon-match_2026-08-31'!$A$2:$N$122,7,FALSE),IF(_xlpm.x=0,"",_xlpm.x)))</f>
        <v>Animalia</v>
      </c>
      <c r="M2202" t="str">
        <f>IF($I2202="","",_xlfn.LET(_xlpm.x,VLOOKUP($I2202,'taxon-match_2026-08-31'!$A$2:$N$122,8,FALSE),IF(_xlpm.x=0,"",_xlpm.x)))</f>
        <v>Echinodermata</v>
      </c>
      <c r="N2202" t="str">
        <f>IF($I2202="","",_xlfn.LET(_xlpm.x,VLOOKUP($I2202,'taxon-match_2026-08-31'!$A$2:$N$122,9,FALSE),IF(_xlpm.x=0,"",_xlpm.x)))</f>
        <v>Echinoidea</v>
      </c>
      <c r="O2202" t="str">
        <f>IF($I2202="","",_xlfn.LET(_xlpm.x,VLOOKUP($I2202,'taxon-match_2026-08-31'!$A$2:$N$122,10,FALSE),IF(_xlpm.x=0,"",_xlpm.x)))</f>
        <v>Camarodonta</v>
      </c>
      <c r="P2202" t="str">
        <f>IF($I2202="","",_xlfn.LET(_xlpm.x,VLOOKUP($I2202,'taxon-match_2026-08-31'!$A$2:$N$122,11,FALSE),IF(_xlpm.x=0,"",_xlpm.x)))</f>
        <v>Echinidae</v>
      </c>
      <c r="Q2202" t="str">
        <f>IF($I2202="","",_xlfn.LET(_xlpm.x,VLOOKUP($I2202,'taxon-match_2026-08-31'!$A$2:$N$122,12,FALSE),IF(_xlpm.x=0,"",_xlpm.x)))</f>
        <v>Sterechinus</v>
      </c>
      <c r="R2202" t="str">
        <f>IF($I2202="","",_xlfn.LET(_xlpm.x,VLOOKUP($I2202,'taxon-match_2026-08-31'!$A$2:$N$122,14,FALSE),IF(_xlpm.x=0,"",_xlpm.x)))</f>
        <v>neumayeri</v>
      </c>
      <c r="S2202" s="2" t="s">
        <v>2609</v>
      </c>
      <c r="T2202" s="69" t="s">
        <v>62</v>
      </c>
      <c r="U2202" s="69" t="s">
        <v>60</v>
      </c>
      <c r="X2202" t="str">
        <f>IF(T2202="","",_xlfn.LET(_xlpm.x,VLOOKUP(T2202,'Drop-down_menus'!$F$2:$G$16,2,FALSE),IF(_xlpm.x=0,"",_xlpm.x)))</f>
        <v>https://orcid.org/0000-0003-3696-4445</v>
      </c>
      <c r="Y2202" t="str">
        <f>IF(U2202="","",_xlfn.LET(_xlpm.x,VLOOKUP(U2202,'Drop-down_menus'!$F$2:$G$16,2,FALSE),IF(_xlpm.x=0,"",_xlpm.x)))</f>
        <v>https://orcid.org/0000-0002-9708-1761</v>
      </c>
      <c r="Z2202" t="str">
        <f>IF(V2202="","",_xlfn.LET(_xlpm.x,VLOOKUP(V2202,'Drop-down_menus'!$F$2:$G$16,2,FALSE),IF(_xlpm.x=0,"",_xlpm.x)))</f>
        <v/>
      </c>
      <c r="AA2202" t="str">
        <f>IF(W2202="","",_xlfn.LET(_xlpm.x,VLOOKUP(W2202,'Drop-down_menus'!$F$2:$G$16,2,FALSE),IF(_xlpm.x=0,"",_xlpm.x)))</f>
        <v/>
      </c>
      <c r="AB2202" t="s">
        <v>866</v>
      </c>
      <c r="AE2202" t="s">
        <v>867</v>
      </c>
    </row>
    <row r="2203" spans="1:31" ht="15" hidden="1" x14ac:dyDescent="0.2">
      <c r="A2203" s="2" t="s">
        <v>117</v>
      </c>
      <c r="B2203">
        <v>696</v>
      </c>
      <c r="C2203">
        <v>1749</v>
      </c>
      <c r="D2203" s="69" t="s">
        <v>700</v>
      </c>
      <c r="F2203" s="70" t="s">
        <v>716</v>
      </c>
      <c r="G2203" s="69">
        <v>1</v>
      </c>
      <c r="H2203" s="70" t="s">
        <v>716</v>
      </c>
      <c r="I2203" s="70" t="s">
        <v>716</v>
      </c>
      <c r="J2203" t="str">
        <f>IF($I2203="","",_xlfn.LET(_xlpm.x,VLOOKUP($I2203,'taxon-match_2026-08-31'!$A$2:$N$122,6,FALSE),IF(_xlpm.x=0,"",_xlpm.x)))</f>
        <v>Johnston, 1846</v>
      </c>
      <c r="K2203" t="str">
        <f>IF($I2203="","",_xlfn.LET(_xlpm.x,VLOOKUP($I2203,'taxon-match_2026-08-31'!$A$2:$N$122,4,FALSE),IF(_xlpm.x=0,"",_xlpm.x)))</f>
        <v>urn:lsid:marinespecies.org:taxname:982</v>
      </c>
      <c r="L2203" t="str">
        <f>IF($I2203="","",_xlfn.LET(_xlpm.x,VLOOKUP($I2203,'taxon-match_2026-08-31'!$A$2:$N$122,7,FALSE),IF(_xlpm.x=0,"",_xlpm.x)))</f>
        <v>Animalia</v>
      </c>
      <c r="M2203" t="str">
        <f>IF($I2203="","",_xlfn.LET(_xlpm.x,VLOOKUP($I2203,'taxon-match_2026-08-31'!$A$2:$N$122,8,FALSE),IF(_xlpm.x=0,"",_xlpm.x)))</f>
        <v>Annelida</v>
      </c>
      <c r="N2203" t="str">
        <f>IF($I2203="","",_xlfn.LET(_xlpm.x,VLOOKUP($I2203,'taxon-match_2026-08-31'!$A$2:$N$122,9,FALSE),IF(_xlpm.x=0,"",_xlpm.x)))</f>
        <v>Polychaeta</v>
      </c>
      <c r="O2203" t="str">
        <f>IF($I2203="","",_xlfn.LET(_xlpm.x,VLOOKUP($I2203,'taxon-match_2026-08-31'!$A$2:$N$122,10,FALSE),IF(_xlpm.x=0,"",_xlpm.x)))</f>
        <v>Terebellida</v>
      </c>
      <c r="P2203" t="str">
        <f>IF($I2203="","",_xlfn.LET(_xlpm.x,VLOOKUP($I2203,'taxon-match_2026-08-31'!$A$2:$N$122,11,FALSE),IF(_xlpm.x=0,"",_xlpm.x)))</f>
        <v>Terebellidae</v>
      </c>
      <c r="Q2203" t="str">
        <f>IF($I2203="","",_xlfn.LET(_xlpm.x,VLOOKUP($I2203,'taxon-match_2026-08-31'!$A$2:$N$122,12,FALSE),IF(_xlpm.x=0,"",_xlpm.x)))</f>
        <v/>
      </c>
      <c r="R2203" t="str">
        <f>IF($I2203="","",_xlfn.LET(_xlpm.x,VLOOKUP($I2203,'taxon-match_2026-08-31'!$A$2:$N$122,14,FALSE),IF(_xlpm.x=0,"",_xlpm.x)))</f>
        <v/>
      </c>
      <c r="S2203" s="2" t="s">
        <v>2360</v>
      </c>
      <c r="T2203" s="69" t="s">
        <v>62</v>
      </c>
      <c r="U2203" s="69" t="s">
        <v>60</v>
      </c>
      <c r="X2203" t="str">
        <f>IF(T2203="","",_xlfn.LET(_xlpm.x,VLOOKUP(T2203,'Drop-down_menus'!$F$2:$G$16,2,FALSE),IF(_xlpm.x=0,"",_xlpm.x)))</f>
        <v>https://orcid.org/0000-0003-3696-4445</v>
      </c>
      <c r="Y2203" t="str">
        <f>IF(U2203="","",_xlfn.LET(_xlpm.x,VLOOKUP(U2203,'Drop-down_menus'!$F$2:$G$16,2,FALSE),IF(_xlpm.x=0,"",_xlpm.x)))</f>
        <v>https://orcid.org/0000-0002-9708-1761</v>
      </c>
      <c r="Z2203" t="str">
        <f>IF(V2203="","",_xlfn.LET(_xlpm.x,VLOOKUP(V2203,'Drop-down_menus'!$F$2:$G$16,2,FALSE),IF(_xlpm.x=0,"",_xlpm.x)))</f>
        <v/>
      </c>
      <c r="AA2203" t="str">
        <f>IF(W2203="","",_xlfn.LET(_xlpm.x,VLOOKUP(W2203,'Drop-down_menus'!$F$2:$G$16,2,FALSE),IF(_xlpm.x=0,"",_xlpm.x)))</f>
        <v/>
      </c>
      <c r="AB2203" t="s">
        <v>866</v>
      </c>
      <c r="AE2203" t="s">
        <v>867</v>
      </c>
    </row>
    <row r="2204" spans="1:31" ht="15" hidden="1" x14ac:dyDescent="0.2">
      <c r="A2204" s="2" t="s">
        <v>117</v>
      </c>
      <c r="B2204">
        <v>697</v>
      </c>
      <c r="C2204">
        <v>1750</v>
      </c>
      <c r="D2204" s="69" t="s">
        <v>700</v>
      </c>
      <c r="F2204" s="70" t="s">
        <v>716</v>
      </c>
      <c r="G2204" s="69">
        <v>1</v>
      </c>
      <c r="H2204" s="70" t="s">
        <v>716</v>
      </c>
      <c r="I2204" s="70" t="s">
        <v>716</v>
      </c>
      <c r="J2204" t="str">
        <f>IF($I2204="","",_xlfn.LET(_xlpm.x,VLOOKUP($I2204,'taxon-match_2026-08-31'!$A$2:$N$122,6,FALSE),IF(_xlpm.x=0,"",_xlpm.x)))</f>
        <v>Johnston, 1846</v>
      </c>
      <c r="K2204" t="str">
        <f>IF($I2204="","",_xlfn.LET(_xlpm.x,VLOOKUP($I2204,'taxon-match_2026-08-31'!$A$2:$N$122,4,FALSE),IF(_xlpm.x=0,"",_xlpm.x)))</f>
        <v>urn:lsid:marinespecies.org:taxname:982</v>
      </c>
      <c r="L2204" t="str">
        <f>IF($I2204="","",_xlfn.LET(_xlpm.x,VLOOKUP($I2204,'taxon-match_2026-08-31'!$A$2:$N$122,7,FALSE),IF(_xlpm.x=0,"",_xlpm.x)))</f>
        <v>Animalia</v>
      </c>
      <c r="M2204" t="str">
        <f>IF($I2204="","",_xlfn.LET(_xlpm.x,VLOOKUP($I2204,'taxon-match_2026-08-31'!$A$2:$N$122,8,FALSE),IF(_xlpm.x=0,"",_xlpm.x)))</f>
        <v>Annelida</v>
      </c>
      <c r="N2204" t="str">
        <f>IF($I2204="","",_xlfn.LET(_xlpm.x,VLOOKUP($I2204,'taxon-match_2026-08-31'!$A$2:$N$122,9,FALSE),IF(_xlpm.x=0,"",_xlpm.x)))</f>
        <v>Polychaeta</v>
      </c>
      <c r="O2204" t="str">
        <f>IF($I2204="","",_xlfn.LET(_xlpm.x,VLOOKUP($I2204,'taxon-match_2026-08-31'!$A$2:$N$122,10,FALSE),IF(_xlpm.x=0,"",_xlpm.x)))</f>
        <v>Terebellida</v>
      </c>
      <c r="P2204" t="str">
        <f>IF($I2204="","",_xlfn.LET(_xlpm.x,VLOOKUP($I2204,'taxon-match_2026-08-31'!$A$2:$N$122,11,FALSE),IF(_xlpm.x=0,"",_xlpm.x)))</f>
        <v>Terebellidae</v>
      </c>
      <c r="Q2204" t="str">
        <f>IF($I2204="","",_xlfn.LET(_xlpm.x,VLOOKUP($I2204,'taxon-match_2026-08-31'!$A$2:$N$122,12,FALSE),IF(_xlpm.x=0,"",_xlpm.x)))</f>
        <v/>
      </c>
      <c r="R2204" t="str">
        <f>IF($I2204="","",_xlfn.LET(_xlpm.x,VLOOKUP($I2204,'taxon-match_2026-08-31'!$A$2:$N$122,14,FALSE),IF(_xlpm.x=0,"",_xlpm.x)))</f>
        <v/>
      </c>
      <c r="S2204" s="2" t="s">
        <v>2360</v>
      </c>
      <c r="T2204" s="69" t="s">
        <v>62</v>
      </c>
      <c r="U2204" s="69" t="s">
        <v>60</v>
      </c>
      <c r="X2204" t="str">
        <f>IF(T2204="","",_xlfn.LET(_xlpm.x,VLOOKUP(T2204,'Drop-down_menus'!$F$2:$G$16,2,FALSE),IF(_xlpm.x=0,"",_xlpm.x)))</f>
        <v>https://orcid.org/0000-0003-3696-4445</v>
      </c>
      <c r="Y2204" t="str">
        <f>IF(U2204="","",_xlfn.LET(_xlpm.x,VLOOKUP(U2204,'Drop-down_menus'!$F$2:$G$16,2,FALSE),IF(_xlpm.x=0,"",_xlpm.x)))</f>
        <v>https://orcid.org/0000-0002-9708-1761</v>
      </c>
      <c r="Z2204" t="str">
        <f>IF(V2204="","",_xlfn.LET(_xlpm.x,VLOOKUP(V2204,'Drop-down_menus'!$F$2:$G$16,2,FALSE),IF(_xlpm.x=0,"",_xlpm.x)))</f>
        <v/>
      </c>
      <c r="AA2204" t="str">
        <f>IF(W2204="","",_xlfn.LET(_xlpm.x,VLOOKUP(W2204,'Drop-down_menus'!$F$2:$G$16,2,FALSE),IF(_xlpm.x=0,"",_xlpm.x)))</f>
        <v/>
      </c>
      <c r="AB2204" t="s">
        <v>866</v>
      </c>
      <c r="AE2204" t="s">
        <v>867</v>
      </c>
    </row>
    <row r="2205" spans="1:31" ht="15" hidden="1" x14ac:dyDescent="0.2">
      <c r="A2205" s="2" t="s">
        <v>117</v>
      </c>
      <c r="B2205">
        <v>698</v>
      </c>
      <c r="C2205">
        <v>2491</v>
      </c>
      <c r="D2205" s="69" t="s">
        <v>700</v>
      </c>
      <c r="F2205" s="70" t="s">
        <v>716</v>
      </c>
      <c r="G2205" s="69">
        <v>1</v>
      </c>
      <c r="H2205" s="70" t="s">
        <v>716</v>
      </c>
      <c r="I2205" s="70" t="s">
        <v>716</v>
      </c>
      <c r="J2205" t="str">
        <f>IF($I2205="","",_xlfn.LET(_xlpm.x,VLOOKUP($I2205,'taxon-match_2026-08-31'!$A$2:$N$122,6,FALSE),IF(_xlpm.x=0,"",_xlpm.x)))</f>
        <v>Johnston, 1846</v>
      </c>
      <c r="K2205" t="str">
        <f>IF($I2205="","",_xlfn.LET(_xlpm.x,VLOOKUP($I2205,'taxon-match_2026-08-31'!$A$2:$N$122,4,FALSE),IF(_xlpm.x=0,"",_xlpm.x)))</f>
        <v>urn:lsid:marinespecies.org:taxname:982</v>
      </c>
      <c r="L2205" t="str">
        <f>IF($I2205="","",_xlfn.LET(_xlpm.x,VLOOKUP($I2205,'taxon-match_2026-08-31'!$A$2:$N$122,7,FALSE),IF(_xlpm.x=0,"",_xlpm.x)))</f>
        <v>Animalia</v>
      </c>
      <c r="M2205" t="str">
        <f>IF($I2205="","",_xlfn.LET(_xlpm.x,VLOOKUP($I2205,'taxon-match_2026-08-31'!$A$2:$N$122,8,FALSE),IF(_xlpm.x=0,"",_xlpm.x)))</f>
        <v>Annelida</v>
      </c>
      <c r="N2205" t="str">
        <f>IF($I2205="","",_xlfn.LET(_xlpm.x,VLOOKUP($I2205,'taxon-match_2026-08-31'!$A$2:$N$122,9,FALSE),IF(_xlpm.x=0,"",_xlpm.x)))</f>
        <v>Polychaeta</v>
      </c>
      <c r="O2205" t="str">
        <f>IF($I2205="","",_xlfn.LET(_xlpm.x,VLOOKUP($I2205,'taxon-match_2026-08-31'!$A$2:$N$122,10,FALSE),IF(_xlpm.x=0,"",_xlpm.x)))</f>
        <v>Terebellida</v>
      </c>
      <c r="P2205" t="str">
        <f>IF($I2205="","",_xlfn.LET(_xlpm.x,VLOOKUP($I2205,'taxon-match_2026-08-31'!$A$2:$N$122,11,FALSE),IF(_xlpm.x=0,"",_xlpm.x)))</f>
        <v>Terebellidae</v>
      </c>
      <c r="Q2205" t="str">
        <f>IF($I2205="","",_xlfn.LET(_xlpm.x,VLOOKUP($I2205,'taxon-match_2026-08-31'!$A$2:$N$122,12,FALSE),IF(_xlpm.x=0,"",_xlpm.x)))</f>
        <v/>
      </c>
      <c r="R2205" t="str">
        <f>IF($I2205="","",_xlfn.LET(_xlpm.x,VLOOKUP($I2205,'taxon-match_2026-08-31'!$A$2:$N$122,14,FALSE),IF(_xlpm.x=0,"",_xlpm.x)))</f>
        <v/>
      </c>
      <c r="S2205" s="2" t="s">
        <v>2360</v>
      </c>
      <c r="T2205" s="69" t="s">
        <v>62</v>
      </c>
      <c r="U2205" s="69" t="s">
        <v>60</v>
      </c>
      <c r="X2205" t="str">
        <f>IF(T2205="","",_xlfn.LET(_xlpm.x,VLOOKUP(T2205,'Drop-down_menus'!$F$2:$G$16,2,FALSE),IF(_xlpm.x=0,"",_xlpm.x)))</f>
        <v>https://orcid.org/0000-0003-3696-4445</v>
      </c>
      <c r="Y2205" t="str">
        <f>IF(U2205="","",_xlfn.LET(_xlpm.x,VLOOKUP(U2205,'Drop-down_menus'!$F$2:$G$16,2,FALSE),IF(_xlpm.x=0,"",_xlpm.x)))</f>
        <v>https://orcid.org/0000-0002-9708-1761</v>
      </c>
      <c r="Z2205" t="str">
        <f>IF(V2205="","",_xlfn.LET(_xlpm.x,VLOOKUP(V2205,'Drop-down_menus'!$F$2:$G$16,2,FALSE),IF(_xlpm.x=0,"",_xlpm.x)))</f>
        <v/>
      </c>
      <c r="AA2205" t="str">
        <f>IF(W2205="","",_xlfn.LET(_xlpm.x,VLOOKUP(W2205,'Drop-down_menus'!$F$2:$G$16,2,FALSE),IF(_xlpm.x=0,"",_xlpm.x)))</f>
        <v/>
      </c>
      <c r="AB2205" t="s">
        <v>866</v>
      </c>
      <c r="AE2205" t="s">
        <v>867</v>
      </c>
    </row>
    <row r="2206" spans="1:31" ht="15" hidden="1" x14ac:dyDescent="0.2">
      <c r="A2206" s="2" t="s">
        <v>117</v>
      </c>
      <c r="B2206">
        <v>699</v>
      </c>
      <c r="C2206">
        <v>2492</v>
      </c>
      <c r="D2206" s="69" t="s">
        <v>700</v>
      </c>
      <c r="F2206" s="70" t="s">
        <v>716</v>
      </c>
      <c r="G2206" s="69">
        <v>1</v>
      </c>
      <c r="H2206" s="70" t="s">
        <v>716</v>
      </c>
      <c r="I2206" s="70" t="s">
        <v>716</v>
      </c>
      <c r="J2206" t="str">
        <f>IF($I2206="","",_xlfn.LET(_xlpm.x,VLOOKUP($I2206,'taxon-match_2026-08-31'!$A$2:$N$122,6,FALSE),IF(_xlpm.x=0,"",_xlpm.x)))</f>
        <v>Johnston, 1846</v>
      </c>
      <c r="K2206" t="str">
        <f>IF($I2206="","",_xlfn.LET(_xlpm.x,VLOOKUP($I2206,'taxon-match_2026-08-31'!$A$2:$N$122,4,FALSE),IF(_xlpm.x=0,"",_xlpm.x)))</f>
        <v>urn:lsid:marinespecies.org:taxname:982</v>
      </c>
      <c r="L2206" t="str">
        <f>IF($I2206="","",_xlfn.LET(_xlpm.x,VLOOKUP($I2206,'taxon-match_2026-08-31'!$A$2:$N$122,7,FALSE),IF(_xlpm.x=0,"",_xlpm.x)))</f>
        <v>Animalia</v>
      </c>
      <c r="M2206" t="str">
        <f>IF($I2206="","",_xlfn.LET(_xlpm.x,VLOOKUP($I2206,'taxon-match_2026-08-31'!$A$2:$N$122,8,FALSE),IF(_xlpm.x=0,"",_xlpm.x)))</f>
        <v>Annelida</v>
      </c>
      <c r="N2206" t="str">
        <f>IF($I2206="","",_xlfn.LET(_xlpm.x,VLOOKUP($I2206,'taxon-match_2026-08-31'!$A$2:$N$122,9,FALSE),IF(_xlpm.x=0,"",_xlpm.x)))</f>
        <v>Polychaeta</v>
      </c>
      <c r="O2206" t="str">
        <f>IF($I2206="","",_xlfn.LET(_xlpm.x,VLOOKUP($I2206,'taxon-match_2026-08-31'!$A$2:$N$122,10,FALSE),IF(_xlpm.x=0,"",_xlpm.x)))</f>
        <v>Terebellida</v>
      </c>
      <c r="P2206" t="str">
        <f>IF($I2206="","",_xlfn.LET(_xlpm.x,VLOOKUP($I2206,'taxon-match_2026-08-31'!$A$2:$N$122,11,FALSE),IF(_xlpm.x=0,"",_xlpm.x)))</f>
        <v>Terebellidae</v>
      </c>
      <c r="Q2206" t="str">
        <f>IF($I2206="","",_xlfn.LET(_xlpm.x,VLOOKUP($I2206,'taxon-match_2026-08-31'!$A$2:$N$122,12,FALSE),IF(_xlpm.x=0,"",_xlpm.x)))</f>
        <v/>
      </c>
      <c r="R2206" t="str">
        <f>IF($I2206="","",_xlfn.LET(_xlpm.x,VLOOKUP($I2206,'taxon-match_2026-08-31'!$A$2:$N$122,14,FALSE),IF(_xlpm.x=0,"",_xlpm.x)))</f>
        <v/>
      </c>
      <c r="S2206" s="2" t="s">
        <v>2360</v>
      </c>
      <c r="T2206" s="69" t="s">
        <v>62</v>
      </c>
      <c r="U2206" s="69" t="s">
        <v>60</v>
      </c>
      <c r="X2206" t="str">
        <f>IF(T2206="","",_xlfn.LET(_xlpm.x,VLOOKUP(T2206,'Drop-down_menus'!$F$2:$G$16,2,FALSE),IF(_xlpm.x=0,"",_xlpm.x)))</f>
        <v>https://orcid.org/0000-0003-3696-4445</v>
      </c>
      <c r="Y2206" t="str">
        <f>IF(U2206="","",_xlfn.LET(_xlpm.x,VLOOKUP(U2206,'Drop-down_menus'!$F$2:$G$16,2,FALSE),IF(_xlpm.x=0,"",_xlpm.x)))</f>
        <v>https://orcid.org/0000-0002-9708-1761</v>
      </c>
      <c r="Z2206" t="str">
        <f>IF(V2206="","",_xlfn.LET(_xlpm.x,VLOOKUP(V2206,'Drop-down_menus'!$F$2:$G$16,2,FALSE),IF(_xlpm.x=0,"",_xlpm.x)))</f>
        <v/>
      </c>
      <c r="AA2206" t="str">
        <f>IF(W2206="","",_xlfn.LET(_xlpm.x,VLOOKUP(W2206,'Drop-down_menus'!$F$2:$G$16,2,FALSE),IF(_xlpm.x=0,"",_xlpm.x)))</f>
        <v/>
      </c>
      <c r="AB2206" t="s">
        <v>866</v>
      </c>
      <c r="AE2206" t="s">
        <v>867</v>
      </c>
    </row>
    <row r="2207" spans="1:31" ht="15" hidden="1" x14ac:dyDescent="0.2">
      <c r="A2207" s="2" t="s">
        <v>117</v>
      </c>
      <c r="B2207">
        <v>700</v>
      </c>
      <c r="C2207">
        <v>2503</v>
      </c>
      <c r="D2207" s="69" t="s">
        <v>700</v>
      </c>
      <c r="F2207" s="70" t="s">
        <v>716</v>
      </c>
      <c r="G2207" s="69">
        <v>1</v>
      </c>
      <c r="H2207" s="70" t="s">
        <v>716</v>
      </c>
      <c r="I2207" s="70" t="s">
        <v>716</v>
      </c>
      <c r="J2207" t="str">
        <f>IF($I2207="","",_xlfn.LET(_xlpm.x,VLOOKUP($I2207,'taxon-match_2026-08-31'!$A$2:$N$122,6,FALSE),IF(_xlpm.x=0,"",_xlpm.x)))</f>
        <v>Johnston, 1846</v>
      </c>
      <c r="K2207" t="str">
        <f>IF($I2207="","",_xlfn.LET(_xlpm.x,VLOOKUP($I2207,'taxon-match_2026-08-31'!$A$2:$N$122,4,FALSE),IF(_xlpm.x=0,"",_xlpm.x)))</f>
        <v>urn:lsid:marinespecies.org:taxname:982</v>
      </c>
      <c r="L2207" t="str">
        <f>IF($I2207="","",_xlfn.LET(_xlpm.x,VLOOKUP($I2207,'taxon-match_2026-08-31'!$A$2:$N$122,7,FALSE),IF(_xlpm.x=0,"",_xlpm.x)))</f>
        <v>Animalia</v>
      </c>
      <c r="M2207" t="str">
        <f>IF($I2207="","",_xlfn.LET(_xlpm.x,VLOOKUP($I2207,'taxon-match_2026-08-31'!$A$2:$N$122,8,FALSE),IF(_xlpm.x=0,"",_xlpm.x)))</f>
        <v>Annelida</v>
      </c>
      <c r="N2207" t="str">
        <f>IF($I2207="","",_xlfn.LET(_xlpm.x,VLOOKUP($I2207,'taxon-match_2026-08-31'!$A$2:$N$122,9,FALSE),IF(_xlpm.x=0,"",_xlpm.x)))</f>
        <v>Polychaeta</v>
      </c>
      <c r="O2207" t="str">
        <f>IF($I2207="","",_xlfn.LET(_xlpm.x,VLOOKUP($I2207,'taxon-match_2026-08-31'!$A$2:$N$122,10,FALSE),IF(_xlpm.x=0,"",_xlpm.x)))</f>
        <v>Terebellida</v>
      </c>
      <c r="P2207" t="str">
        <f>IF($I2207="","",_xlfn.LET(_xlpm.x,VLOOKUP($I2207,'taxon-match_2026-08-31'!$A$2:$N$122,11,FALSE),IF(_xlpm.x=0,"",_xlpm.x)))</f>
        <v>Terebellidae</v>
      </c>
      <c r="Q2207" t="str">
        <f>IF($I2207="","",_xlfn.LET(_xlpm.x,VLOOKUP($I2207,'taxon-match_2026-08-31'!$A$2:$N$122,12,FALSE),IF(_xlpm.x=0,"",_xlpm.x)))</f>
        <v/>
      </c>
      <c r="R2207" t="str">
        <f>IF($I2207="","",_xlfn.LET(_xlpm.x,VLOOKUP($I2207,'taxon-match_2026-08-31'!$A$2:$N$122,14,FALSE),IF(_xlpm.x=0,"",_xlpm.x)))</f>
        <v/>
      </c>
      <c r="S2207" s="2" t="s">
        <v>2360</v>
      </c>
      <c r="T2207" s="69" t="s">
        <v>62</v>
      </c>
      <c r="U2207" s="69" t="s">
        <v>60</v>
      </c>
      <c r="X2207" t="str">
        <f>IF(T2207="","",_xlfn.LET(_xlpm.x,VLOOKUP(T2207,'Drop-down_menus'!$F$2:$G$16,2,FALSE),IF(_xlpm.x=0,"",_xlpm.x)))</f>
        <v>https://orcid.org/0000-0003-3696-4445</v>
      </c>
      <c r="Y2207" t="str">
        <f>IF(U2207="","",_xlfn.LET(_xlpm.x,VLOOKUP(U2207,'Drop-down_menus'!$F$2:$G$16,2,FALSE),IF(_xlpm.x=0,"",_xlpm.x)))</f>
        <v>https://orcid.org/0000-0002-9708-1761</v>
      </c>
      <c r="Z2207" t="str">
        <f>IF(V2207="","",_xlfn.LET(_xlpm.x,VLOOKUP(V2207,'Drop-down_menus'!$F$2:$G$16,2,FALSE),IF(_xlpm.x=0,"",_xlpm.x)))</f>
        <v/>
      </c>
      <c r="AA2207" t="str">
        <f>IF(W2207="","",_xlfn.LET(_xlpm.x,VLOOKUP(W2207,'Drop-down_menus'!$F$2:$G$16,2,FALSE),IF(_xlpm.x=0,"",_xlpm.x)))</f>
        <v/>
      </c>
      <c r="AB2207" t="s">
        <v>866</v>
      </c>
      <c r="AE2207" t="s">
        <v>867</v>
      </c>
    </row>
    <row r="2208" spans="1:31" ht="15" x14ac:dyDescent="0.2">
      <c r="A2208" s="2" t="s">
        <v>84</v>
      </c>
      <c r="B2208">
        <v>391</v>
      </c>
      <c r="C2208">
        <v>2520</v>
      </c>
      <c r="D2208" s="69" t="s">
        <v>700</v>
      </c>
      <c r="F2208" s="70" t="s">
        <v>893</v>
      </c>
      <c r="G2208" s="70">
        <v>1</v>
      </c>
      <c r="H2208" s="70" t="s">
        <v>893</v>
      </c>
      <c r="I2208" t="s">
        <v>893</v>
      </c>
      <c r="J2208" t="str">
        <f>IF($I2208="","",_xlfn.LET(_xlpm.x,VLOOKUP($I2208,'taxon-match_2026-08-31'!$A$2:$N$122,6,FALSE),IF(_xlpm.x=0,"",_xlpm.x)))</f>
        <v>(J. C. Jay, 1839)</v>
      </c>
      <c r="K2208" t="str">
        <f>IF($I2208="","",_xlfn.LET(_xlpm.x,VLOOKUP($I2208,'taxon-match_2026-08-31'!$A$2:$N$122,4,FALSE),IF(_xlpm.x=0,"",_xlpm.x)))</f>
        <v>urn:lsid:marinespecies.org:taxname:868255</v>
      </c>
      <c r="L2208" t="str">
        <f>IF($I2208="","",_xlfn.LET(_xlpm.x,VLOOKUP($I2208,'taxon-match_2026-08-31'!$A$2:$N$122,7,FALSE),IF(_xlpm.x=0,"",_xlpm.x)))</f>
        <v>Animalia</v>
      </c>
      <c r="M2208" t="str">
        <f>IF($I2208="","",_xlfn.LET(_xlpm.x,VLOOKUP($I2208,'taxon-match_2026-08-31'!$A$2:$N$122,8,FALSE),IF(_xlpm.x=0,"",_xlpm.x)))</f>
        <v>Mollusca</v>
      </c>
      <c r="N2208" t="str">
        <f>IF($I2208="","",_xlfn.LET(_xlpm.x,VLOOKUP($I2208,'taxon-match_2026-08-31'!$A$2:$N$122,9,FALSE),IF(_xlpm.x=0,"",_xlpm.x)))</f>
        <v>Bivalvia</v>
      </c>
      <c r="O2208" t="str">
        <f>IF($I2208="","",_xlfn.LET(_xlpm.x,VLOOKUP($I2208,'taxon-match_2026-08-31'!$A$2:$N$122,10,FALSE),IF(_xlpm.x=0,"",_xlpm.x)))</f>
        <v>Nuculanida</v>
      </c>
      <c r="P2208" t="str">
        <f>IF($I2208="","",_xlfn.LET(_xlpm.x,VLOOKUP($I2208,'taxon-match_2026-08-31'!$A$2:$N$122,11,FALSE),IF(_xlpm.x=0,"",_xlpm.x)))</f>
        <v>Sareptidae</v>
      </c>
      <c r="Q2208" t="str">
        <f>IF($I2208="","",_xlfn.LET(_xlpm.x,VLOOKUP($I2208,'taxon-match_2026-08-31'!$A$2:$N$122,12,FALSE),IF(_xlpm.x=0,"",_xlpm.x)))</f>
        <v>Aequiyoldia</v>
      </c>
      <c r="R2208" t="str">
        <f>IF($I2208="","",_xlfn.LET(_xlpm.x,VLOOKUP($I2208,'taxon-match_2026-08-31'!$A$2:$N$122,14,FALSE),IF(_xlpm.x=0,"",_xlpm.x)))</f>
        <v>eightsii</v>
      </c>
      <c r="S2208" s="2" t="s">
        <v>2609</v>
      </c>
      <c r="T2208" s="69" t="s">
        <v>62</v>
      </c>
      <c r="U2208" s="69" t="s">
        <v>60</v>
      </c>
      <c r="X2208" t="str">
        <f>IF(T2208="","",_xlfn.LET(_xlpm.x,VLOOKUP(T2208,'Drop-down_menus'!$F$2:$G$16,2,FALSE),IF(_xlpm.x=0,"",_xlpm.x)))</f>
        <v>https://orcid.org/0000-0003-3696-4445</v>
      </c>
      <c r="Y2208" t="str">
        <f>IF(U2208="","",_xlfn.LET(_xlpm.x,VLOOKUP(U2208,'Drop-down_menus'!$F$2:$G$16,2,FALSE),IF(_xlpm.x=0,"",_xlpm.x)))</f>
        <v>https://orcid.org/0000-0002-9708-1761</v>
      </c>
      <c r="Z2208" t="str">
        <f>IF(V2208="","",_xlfn.LET(_xlpm.x,VLOOKUP(V2208,'Drop-down_menus'!$F$2:$G$16,2,FALSE),IF(_xlpm.x=0,"",_xlpm.x)))</f>
        <v/>
      </c>
      <c r="AA2208" t="str">
        <f>IF(W2208="","",_xlfn.LET(_xlpm.x,VLOOKUP(W2208,'Drop-down_menus'!$F$2:$G$16,2,FALSE),IF(_xlpm.x=0,"",_xlpm.x)))</f>
        <v/>
      </c>
      <c r="AB2208" t="s">
        <v>866</v>
      </c>
      <c r="AE2208" t="s">
        <v>867</v>
      </c>
    </row>
    <row r="2209" spans="1:31" ht="15" x14ac:dyDescent="0.2">
      <c r="A2209" s="2" t="s">
        <v>84</v>
      </c>
      <c r="B2209">
        <v>393</v>
      </c>
      <c r="C2209">
        <v>2521</v>
      </c>
      <c r="D2209" s="69" t="s">
        <v>700</v>
      </c>
      <c r="F2209" s="70" t="s">
        <v>893</v>
      </c>
      <c r="G2209" s="70">
        <v>1</v>
      </c>
      <c r="H2209" s="70" t="s">
        <v>893</v>
      </c>
      <c r="I2209" t="s">
        <v>893</v>
      </c>
      <c r="J2209" t="str">
        <f>IF($I2209="","",_xlfn.LET(_xlpm.x,VLOOKUP($I2209,'taxon-match_2026-08-31'!$A$2:$N$122,6,FALSE),IF(_xlpm.x=0,"",_xlpm.x)))</f>
        <v>(J. C. Jay, 1839)</v>
      </c>
      <c r="K2209" t="str">
        <f>IF($I2209="","",_xlfn.LET(_xlpm.x,VLOOKUP($I2209,'taxon-match_2026-08-31'!$A$2:$N$122,4,FALSE),IF(_xlpm.x=0,"",_xlpm.x)))</f>
        <v>urn:lsid:marinespecies.org:taxname:868255</v>
      </c>
      <c r="L2209" t="str">
        <f>IF($I2209="","",_xlfn.LET(_xlpm.x,VLOOKUP($I2209,'taxon-match_2026-08-31'!$A$2:$N$122,7,FALSE),IF(_xlpm.x=0,"",_xlpm.x)))</f>
        <v>Animalia</v>
      </c>
      <c r="M2209" t="str">
        <f>IF($I2209="","",_xlfn.LET(_xlpm.x,VLOOKUP($I2209,'taxon-match_2026-08-31'!$A$2:$N$122,8,FALSE),IF(_xlpm.x=0,"",_xlpm.x)))</f>
        <v>Mollusca</v>
      </c>
      <c r="N2209" t="str">
        <f>IF($I2209="","",_xlfn.LET(_xlpm.x,VLOOKUP($I2209,'taxon-match_2026-08-31'!$A$2:$N$122,9,FALSE),IF(_xlpm.x=0,"",_xlpm.x)))</f>
        <v>Bivalvia</v>
      </c>
      <c r="O2209" t="str">
        <f>IF($I2209="","",_xlfn.LET(_xlpm.x,VLOOKUP($I2209,'taxon-match_2026-08-31'!$A$2:$N$122,10,FALSE),IF(_xlpm.x=0,"",_xlpm.x)))</f>
        <v>Nuculanida</v>
      </c>
      <c r="P2209" t="str">
        <f>IF($I2209="","",_xlfn.LET(_xlpm.x,VLOOKUP($I2209,'taxon-match_2026-08-31'!$A$2:$N$122,11,FALSE),IF(_xlpm.x=0,"",_xlpm.x)))</f>
        <v>Sareptidae</v>
      </c>
      <c r="Q2209" t="str">
        <f>IF($I2209="","",_xlfn.LET(_xlpm.x,VLOOKUP($I2209,'taxon-match_2026-08-31'!$A$2:$N$122,12,FALSE),IF(_xlpm.x=0,"",_xlpm.x)))</f>
        <v>Aequiyoldia</v>
      </c>
      <c r="R2209" t="str">
        <f>IF($I2209="","",_xlfn.LET(_xlpm.x,VLOOKUP($I2209,'taxon-match_2026-08-31'!$A$2:$N$122,14,FALSE),IF(_xlpm.x=0,"",_xlpm.x)))</f>
        <v>eightsii</v>
      </c>
      <c r="S2209" s="2" t="s">
        <v>2609</v>
      </c>
      <c r="T2209" s="69" t="s">
        <v>62</v>
      </c>
      <c r="U2209" s="69" t="s">
        <v>60</v>
      </c>
      <c r="X2209" t="str">
        <f>IF(T2209="","",_xlfn.LET(_xlpm.x,VLOOKUP(T2209,'Drop-down_menus'!$F$2:$G$16,2,FALSE),IF(_xlpm.x=0,"",_xlpm.x)))</f>
        <v>https://orcid.org/0000-0003-3696-4445</v>
      </c>
      <c r="Y2209" t="str">
        <f>IF(U2209="","",_xlfn.LET(_xlpm.x,VLOOKUP(U2209,'Drop-down_menus'!$F$2:$G$16,2,FALSE),IF(_xlpm.x=0,"",_xlpm.x)))</f>
        <v>https://orcid.org/0000-0002-9708-1761</v>
      </c>
      <c r="Z2209" t="str">
        <f>IF(V2209="","",_xlfn.LET(_xlpm.x,VLOOKUP(V2209,'Drop-down_menus'!$F$2:$G$16,2,FALSE),IF(_xlpm.x=0,"",_xlpm.x)))</f>
        <v/>
      </c>
      <c r="AA2209" t="str">
        <f>IF(W2209="","",_xlfn.LET(_xlpm.x,VLOOKUP(W2209,'Drop-down_menus'!$F$2:$G$16,2,FALSE),IF(_xlpm.x=0,"",_xlpm.x)))</f>
        <v/>
      </c>
      <c r="AB2209" t="s">
        <v>866</v>
      </c>
      <c r="AE2209" t="s">
        <v>867</v>
      </c>
    </row>
    <row r="2210" spans="1:31" ht="15" x14ac:dyDescent="0.2">
      <c r="A2210" s="2" t="s">
        <v>84</v>
      </c>
      <c r="B2210">
        <v>395</v>
      </c>
      <c r="C2210">
        <v>2541</v>
      </c>
      <c r="D2210" s="69" t="s">
        <v>700</v>
      </c>
      <c r="F2210" s="70" t="s">
        <v>893</v>
      </c>
      <c r="G2210" s="70">
        <v>1</v>
      </c>
      <c r="H2210" s="70" t="s">
        <v>893</v>
      </c>
      <c r="I2210" t="s">
        <v>893</v>
      </c>
      <c r="J2210" t="str">
        <f>IF($I2210="","",_xlfn.LET(_xlpm.x,VLOOKUP($I2210,'taxon-match_2026-08-31'!$A$2:$N$122,6,FALSE),IF(_xlpm.x=0,"",_xlpm.x)))</f>
        <v>(J. C. Jay, 1839)</v>
      </c>
      <c r="K2210" t="str">
        <f>IF($I2210="","",_xlfn.LET(_xlpm.x,VLOOKUP($I2210,'taxon-match_2026-08-31'!$A$2:$N$122,4,FALSE),IF(_xlpm.x=0,"",_xlpm.x)))</f>
        <v>urn:lsid:marinespecies.org:taxname:868255</v>
      </c>
      <c r="L2210" t="str">
        <f>IF($I2210="","",_xlfn.LET(_xlpm.x,VLOOKUP($I2210,'taxon-match_2026-08-31'!$A$2:$N$122,7,FALSE),IF(_xlpm.x=0,"",_xlpm.x)))</f>
        <v>Animalia</v>
      </c>
      <c r="M2210" t="str">
        <f>IF($I2210="","",_xlfn.LET(_xlpm.x,VLOOKUP($I2210,'taxon-match_2026-08-31'!$A$2:$N$122,8,FALSE),IF(_xlpm.x=0,"",_xlpm.x)))</f>
        <v>Mollusca</v>
      </c>
      <c r="N2210" t="str">
        <f>IF($I2210="","",_xlfn.LET(_xlpm.x,VLOOKUP($I2210,'taxon-match_2026-08-31'!$A$2:$N$122,9,FALSE),IF(_xlpm.x=0,"",_xlpm.x)))</f>
        <v>Bivalvia</v>
      </c>
      <c r="O2210" t="str">
        <f>IF($I2210="","",_xlfn.LET(_xlpm.x,VLOOKUP($I2210,'taxon-match_2026-08-31'!$A$2:$N$122,10,FALSE),IF(_xlpm.x=0,"",_xlpm.x)))</f>
        <v>Nuculanida</v>
      </c>
      <c r="P2210" t="str">
        <f>IF($I2210="","",_xlfn.LET(_xlpm.x,VLOOKUP($I2210,'taxon-match_2026-08-31'!$A$2:$N$122,11,FALSE),IF(_xlpm.x=0,"",_xlpm.x)))</f>
        <v>Sareptidae</v>
      </c>
      <c r="Q2210" t="str">
        <f>IF($I2210="","",_xlfn.LET(_xlpm.x,VLOOKUP($I2210,'taxon-match_2026-08-31'!$A$2:$N$122,12,FALSE),IF(_xlpm.x=0,"",_xlpm.x)))</f>
        <v>Aequiyoldia</v>
      </c>
      <c r="R2210" t="str">
        <f>IF($I2210="","",_xlfn.LET(_xlpm.x,VLOOKUP($I2210,'taxon-match_2026-08-31'!$A$2:$N$122,14,FALSE),IF(_xlpm.x=0,"",_xlpm.x)))</f>
        <v>eightsii</v>
      </c>
      <c r="S2210" s="2" t="s">
        <v>2609</v>
      </c>
      <c r="T2210" s="69" t="s">
        <v>62</v>
      </c>
      <c r="U2210" s="69" t="s">
        <v>60</v>
      </c>
      <c r="X2210" t="str">
        <f>IF(T2210="","",_xlfn.LET(_xlpm.x,VLOOKUP(T2210,'Drop-down_menus'!$F$2:$G$16,2,FALSE),IF(_xlpm.x=0,"",_xlpm.x)))</f>
        <v>https://orcid.org/0000-0003-3696-4445</v>
      </c>
      <c r="Y2210" t="str">
        <f>IF(U2210="","",_xlfn.LET(_xlpm.x,VLOOKUP(U2210,'Drop-down_menus'!$F$2:$G$16,2,FALSE),IF(_xlpm.x=0,"",_xlpm.x)))</f>
        <v>https://orcid.org/0000-0002-9708-1761</v>
      </c>
      <c r="Z2210" t="str">
        <f>IF(V2210="","",_xlfn.LET(_xlpm.x,VLOOKUP(V2210,'Drop-down_menus'!$F$2:$G$16,2,FALSE),IF(_xlpm.x=0,"",_xlpm.x)))</f>
        <v/>
      </c>
      <c r="AA2210" t="str">
        <f>IF(W2210="","",_xlfn.LET(_xlpm.x,VLOOKUP(W2210,'Drop-down_menus'!$F$2:$G$16,2,FALSE),IF(_xlpm.x=0,"",_xlpm.x)))</f>
        <v/>
      </c>
      <c r="AB2210" t="s">
        <v>866</v>
      </c>
      <c r="AE2210" t="s">
        <v>867</v>
      </c>
    </row>
    <row r="2211" spans="1:31" ht="15" x14ac:dyDescent="0.2">
      <c r="A2211" s="2" t="s">
        <v>441</v>
      </c>
      <c r="B2211">
        <v>5374</v>
      </c>
      <c r="C2211">
        <v>2542</v>
      </c>
      <c r="D2211" s="69" t="s">
        <v>700</v>
      </c>
      <c r="F2211" s="70" t="s">
        <v>893</v>
      </c>
      <c r="G2211" s="70">
        <v>1</v>
      </c>
      <c r="H2211" s="70" t="s">
        <v>893</v>
      </c>
      <c r="I2211" t="s">
        <v>893</v>
      </c>
      <c r="J2211" t="str">
        <f>IF($I2211="","",_xlfn.LET(_xlpm.x,VLOOKUP($I2211,'taxon-match_2026-08-31'!$A$2:$N$122,6,FALSE),IF(_xlpm.x=0,"",_xlpm.x)))</f>
        <v>(J. C. Jay, 1839)</v>
      </c>
      <c r="K2211" t="str">
        <f>IF($I2211="","",_xlfn.LET(_xlpm.x,VLOOKUP($I2211,'taxon-match_2026-08-31'!$A$2:$N$122,4,FALSE),IF(_xlpm.x=0,"",_xlpm.x)))</f>
        <v>urn:lsid:marinespecies.org:taxname:868255</v>
      </c>
      <c r="L2211" t="str">
        <f>IF($I2211="","",_xlfn.LET(_xlpm.x,VLOOKUP($I2211,'taxon-match_2026-08-31'!$A$2:$N$122,7,FALSE),IF(_xlpm.x=0,"",_xlpm.x)))</f>
        <v>Animalia</v>
      </c>
      <c r="M2211" t="str">
        <f>IF($I2211="","",_xlfn.LET(_xlpm.x,VLOOKUP($I2211,'taxon-match_2026-08-31'!$A$2:$N$122,8,FALSE),IF(_xlpm.x=0,"",_xlpm.x)))</f>
        <v>Mollusca</v>
      </c>
      <c r="N2211" t="str">
        <f>IF($I2211="","",_xlfn.LET(_xlpm.x,VLOOKUP($I2211,'taxon-match_2026-08-31'!$A$2:$N$122,9,FALSE),IF(_xlpm.x=0,"",_xlpm.x)))</f>
        <v>Bivalvia</v>
      </c>
      <c r="O2211" t="str">
        <f>IF($I2211="","",_xlfn.LET(_xlpm.x,VLOOKUP($I2211,'taxon-match_2026-08-31'!$A$2:$N$122,10,FALSE),IF(_xlpm.x=0,"",_xlpm.x)))</f>
        <v>Nuculanida</v>
      </c>
      <c r="P2211" t="str">
        <f>IF($I2211="","",_xlfn.LET(_xlpm.x,VLOOKUP($I2211,'taxon-match_2026-08-31'!$A$2:$N$122,11,FALSE),IF(_xlpm.x=0,"",_xlpm.x)))</f>
        <v>Sareptidae</v>
      </c>
      <c r="Q2211" t="str">
        <f>IF($I2211="","",_xlfn.LET(_xlpm.x,VLOOKUP($I2211,'taxon-match_2026-08-31'!$A$2:$N$122,12,FALSE),IF(_xlpm.x=0,"",_xlpm.x)))</f>
        <v>Aequiyoldia</v>
      </c>
      <c r="R2211" t="str">
        <f>IF($I2211="","",_xlfn.LET(_xlpm.x,VLOOKUP($I2211,'taxon-match_2026-08-31'!$A$2:$N$122,14,FALSE),IF(_xlpm.x=0,"",_xlpm.x)))</f>
        <v>eightsii</v>
      </c>
      <c r="S2211" s="2" t="s">
        <v>2609</v>
      </c>
      <c r="T2211" s="69" t="s">
        <v>62</v>
      </c>
      <c r="U2211" s="69" t="s">
        <v>60</v>
      </c>
      <c r="X2211" t="str">
        <f>IF(T2211="","",_xlfn.LET(_xlpm.x,VLOOKUP(T2211,'Drop-down_menus'!$F$2:$G$16,2,FALSE),IF(_xlpm.x=0,"",_xlpm.x)))</f>
        <v>https://orcid.org/0000-0003-3696-4445</v>
      </c>
      <c r="Y2211" t="str">
        <f>IF(U2211="","",_xlfn.LET(_xlpm.x,VLOOKUP(U2211,'Drop-down_menus'!$F$2:$G$16,2,FALSE),IF(_xlpm.x=0,"",_xlpm.x)))</f>
        <v>https://orcid.org/0000-0002-9708-1761</v>
      </c>
      <c r="Z2211" t="str">
        <f>IF(V2211="","",_xlfn.LET(_xlpm.x,VLOOKUP(V2211,'Drop-down_menus'!$F$2:$G$16,2,FALSE),IF(_xlpm.x=0,"",_xlpm.x)))</f>
        <v/>
      </c>
      <c r="AA2211" t="str">
        <f>IF(W2211="","",_xlfn.LET(_xlpm.x,VLOOKUP(W2211,'Drop-down_menus'!$F$2:$G$16,2,FALSE),IF(_xlpm.x=0,"",_xlpm.x)))</f>
        <v/>
      </c>
      <c r="AB2211" t="s">
        <v>866</v>
      </c>
      <c r="AE2211" t="s">
        <v>867</v>
      </c>
    </row>
    <row r="2212" spans="1:31" ht="15" x14ac:dyDescent="0.2">
      <c r="A2212" s="2" t="s">
        <v>441</v>
      </c>
      <c r="B2212">
        <v>5375</v>
      </c>
      <c r="C2212">
        <v>2559</v>
      </c>
      <c r="D2212" s="69" t="s">
        <v>700</v>
      </c>
      <c r="F2212" s="70" t="s">
        <v>893</v>
      </c>
      <c r="G2212" s="70">
        <v>1</v>
      </c>
      <c r="H2212" s="70" t="s">
        <v>893</v>
      </c>
      <c r="I2212" t="s">
        <v>893</v>
      </c>
      <c r="J2212" t="str">
        <f>IF($I2212="","",_xlfn.LET(_xlpm.x,VLOOKUP($I2212,'taxon-match_2026-08-31'!$A$2:$N$122,6,FALSE),IF(_xlpm.x=0,"",_xlpm.x)))</f>
        <v>(J. C. Jay, 1839)</v>
      </c>
      <c r="K2212" t="str">
        <f>IF($I2212="","",_xlfn.LET(_xlpm.x,VLOOKUP($I2212,'taxon-match_2026-08-31'!$A$2:$N$122,4,FALSE),IF(_xlpm.x=0,"",_xlpm.x)))</f>
        <v>urn:lsid:marinespecies.org:taxname:868255</v>
      </c>
      <c r="L2212" t="str">
        <f>IF($I2212="","",_xlfn.LET(_xlpm.x,VLOOKUP($I2212,'taxon-match_2026-08-31'!$A$2:$N$122,7,FALSE),IF(_xlpm.x=0,"",_xlpm.x)))</f>
        <v>Animalia</v>
      </c>
      <c r="M2212" t="str">
        <f>IF($I2212="","",_xlfn.LET(_xlpm.x,VLOOKUP($I2212,'taxon-match_2026-08-31'!$A$2:$N$122,8,FALSE),IF(_xlpm.x=0,"",_xlpm.x)))</f>
        <v>Mollusca</v>
      </c>
      <c r="N2212" t="str">
        <f>IF($I2212="","",_xlfn.LET(_xlpm.x,VLOOKUP($I2212,'taxon-match_2026-08-31'!$A$2:$N$122,9,FALSE),IF(_xlpm.x=0,"",_xlpm.x)))</f>
        <v>Bivalvia</v>
      </c>
      <c r="O2212" t="str">
        <f>IF($I2212="","",_xlfn.LET(_xlpm.x,VLOOKUP($I2212,'taxon-match_2026-08-31'!$A$2:$N$122,10,FALSE),IF(_xlpm.x=0,"",_xlpm.x)))</f>
        <v>Nuculanida</v>
      </c>
      <c r="P2212" t="str">
        <f>IF($I2212="","",_xlfn.LET(_xlpm.x,VLOOKUP($I2212,'taxon-match_2026-08-31'!$A$2:$N$122,11,FALSE),IF(_xlpm.x=0,"",_xlpm.x)))</f>
        <v>Sareptidae</v>
      </c>
      <c r="Q2212" t="str">
        <f>IF($I2212="","",_xlfn.LET(_xlpm.x,VLOOKUP($I2212,'taxon-match_2026-08-31'!$A$2:$N$122,12,FALSE),IF(_xlpm.x=0,"",_xlpm.x)))</f>
        <v>Aequiyoldia</v>
      </c>
      <c r="R2212" t="str">
        <f>IF($I2212="","",_xlfn.LET(_xlpm.x,VLOOKUP($I2212,'taxon-match_2026-08-31'!$A$2:$N$122,14,FALSE),IF(_xlpm.x=0,"",_xlpm.x)))</f>
        <v>eightsii</v>
      </c>
      <c r="S2212" s="2" t="s">
        <v>2609</v>
      </c>
      <c r="T2212" s="69" t="s">
        <v>62</v>
      </c>
      <c r="U2212" s="69" t="s">
        <v>60</v>
      </c>
      <c r="X2212" t="str">
        <f>IF(T2212="","",_xlfn.LET(_xlpm.x,VLOOKUP(T2212,'Drop-down_menus'!$F$2:$G$16,2,FALSE),IF(_xlpm.x=0,"",_xlpm.x)))</f>
        <v>https://orcid.org/0000-0003-3696-4445</v>
      </c>
      <c r="Y2212" t="str">
        <f>IF(U2212="","",_xlfn.LET(_xlpm.x,VLOOKUP(U2212,'Drop-down_menus'!$F$2:$G$16,2,FALSE),IF(_xlpm.x=0,"",_xlpm.x)))</f>
        <v>https://orcid.org/0000-0002-9708-1761</v>
      </c>
      <c r="Z2212" t="str">
        <f>IF(V2212="","",_xlfn.LET(_xlpm.x,VLOOKUP(V2212,'Drop-down_menus'!$F$2:$G$16,2,FALSE),IF(_xlpm.x=0,"",_xlpm.x)))</f>
        <v/>
      </c>
      <c r="AA2212" t="str">
        <f>IF(W2212="","",_xlfn.LET(_xlpm.x,VLOOKUP(W2212,'Drop-down_menus'!$F$2:$G$16,2,FALSE),IF(_xlpm.x=0,"",_xlpm.x)))</f>
        <v/>
      </c>
      <c r="AB2212" t="s">
        <v>866</v>
      </c>
      <c r="AE2212" t="s">
        <v>867</v>
      </c>
    </row>
    <row r="2213" spans="1:31" ht="15" x14ac:dyDescent="0.2">
      <c r="A2213" s="2" t="s">
        <v>441</v>
      </c>
      <c r="B2213">
        <v>5376</v>
      </c>
      <c r="C2213">
        <v>2560</v>
      </c>
      <c r="D2213" s="69" t="s">
        <v>700</v>
      </c>
      <c r="F2213" s="70" t="s">
        <v>893</v>
      </c>
      <c r="G2213" s="69">
        <v>1</v>
      </c>
      <c r="H2213" s="70" t="s">
        <v>893</v>
      </c>
      <c r="I2213" t="s">
        <v>893</v>
      </c>
      <c r="J2213" t="str">
        <f>IF($I2213="","",_xlfn.LET(_xlpm.x,VLOOKUP($I2213,'taxon-match_2026-08-31'!$A$2:$N$122,6,FALSE),IF(_xlpm.x=0,"",_xlpm.x)))</f>
        <v>(J. C. Jay, 1839)</v>
      </c>
      <c r="K2213" t="str">
        <f>IF($I2213="","",_xlfn.LET(_xlpm.x,VLOOKUP($I2213,'taxon-match_2026-08-31'!$A$2:$N$122,4,FALSE),IF(_xlpm.x=0,"",_xlpm.x)))</f>
        <v>urn:lsid:marinespecies.org:taxname:868255</v>
      </c>
      <c r="L2213" t="str">
        <f>IF($I2213="","",_xlfn.LET(_xlpm.x,VLOOKUP($I2213,'taxon-match_2026-08-31'!$A$2:$N$122,7,FALSE),IF(_xlpm.x=0,"",_xlpm.x)))</f>
        <v>Animalia</v>
      </c>
      <c r="M2213" t="str">
        <f>IF($I2213="","",_xlfn.LET(_xlpm.x,VLOOKUP($I2213,'taxon-match_2026-08-31'!$A$2:$N$122,8,FALSE),IF(_xlpm.x=0,"",_xlpm.x)))</f>
        <v>Mollusca</v>
      </c>
      <c r="N2213" t="str">
        <f>IF($I2213="","",_xlfn.LET(_xlpm.x,VLOOKUP($I2213,'taxon-match_2026-08-31'!$A$2:$N$122,9,FALSE),IF(_xlpm.x=0,"",_xlpm.x)))</f>
        <v>Bivalvia</v>
      </c>
      <c r="O2213" t="str">
        <f>IF($I2213="","",_xlfn.LET(_xlpm.x,VLOOKUP($I2213,'taxon-match_2026-08-31'!$A$2:$N$122,10,FALSE),IF(_xlpm.x=0,"",_xlpm.x)))</f>
        <v>Nuculanida</v>
      </c>
      <c r="P2213" t="str">
        <f>IF($I2213="","",_xlfn.LET(_xlpm.x,VLOOKUP($I2213,'taxon-match_2026-08-31'!$A$2:$N$122,11,FALSE),IF(_xlpm.x=0,"",_xlpm.x)))</f>
        <v>Sareptidae</v>
      </c>
      <c r="Q2213" t="str">
        <f>IF($I2213="","",_xlfn.LET(_xlpm.x,VLOOKUP($I2213,'taxon-match_2026-08-31'!$A$2:$N$122,12,FALSE),IF(_xlpm.x=0,"",_xlpm.x)))</f>
        <v>Aequiyoldia</v>
      </c>
      <c r="R2213" t="str">
        <f>IF($I2213="","",_xlfn.LET(_xlpm.x,VLOOKUP($I2213,'taxon-match_2026-08-31'!$A$2:$N$122,14,FALSE),IF(_xlpm.x=0,"",_xlpm.x)))</f>
        <v>eightsii</v>
      </c>
      <c r="S2213" s="2" t="s">
        <v>2609</v>
      </c>
      <c r="T2213" s="69" t="s">
        <v>62</v>
      </c>
      <c r="U2213" s="69" t="s">
        <v>60</v>
      </c>
      <c r="X2213" t="str">
        <f>IF(T2213="","",_xlfn.LET(_xlpm.x,VLOOKUP(T2213,'Drop-down_menus'!$F$2:$G$16,2,FALSE),IF(_xlpm.x=0,"",_xlpm.x)))</f>
        <v>https://orcid.org/0000-0003-3696-4445</v>
      </c>
      <c r="Y2213" t="str">
        <f>IF(U2213="","",_xlfn.LET(_xlpm.x,VLOOKUP(U2213,'Drop-down_menus'!$F$2:$G$16,2,FALSE),IF(_xlpm.x=0,"",_xlpm.x)))</f>
        <v>https://orcid.org/0000-0002-9708-1761</v>
      </c>
      <c r="Z2213" t="str">
        <f>IF(V2213="","",_xlfn.LET(_xlpm.x,VLOOKUP(V2213,'Drop-down_menus'!$F$2:$G$16,2,FALSE),IF(_xlpm.x=0,"",_xlpm.x)))</f>
        <v/>
      </c>
      <c r="AA2213" t="str">
        <f>IF(W2213="","",_xlfn.LET(_xlpm.x,VLOOKUP(W2213,'Drop-down_menus'!$F$2:$G$16,2,FALSE),IF(_xlpm.x=0,"",_xlpm.x)))</f>
        <v/>
      </c>
      <c r="AB2213" t="s">
        <v>866</v>
      </c>
      <c r="AE2213" t="s">
        <v>867</v>
      </c>
    </row>
    <row r="2214" spans="1:31" ht="15" x14ac:dyDescent="0.2">
      <c r="A2214" s="2" t="s">
        <v>441</v>
      </c>
      <c r="B2214">
        <v>5377</v>
      </c>
      <c r="C2214">
        <v>2497</v>
      </c>
      <c r="D2214" s="69" t="s">
        <v>700</v>
      </c>
      <c r="F2214" s="70" t="s">
        <v>893</v>
      </c>
      <c r="G2214" s="69">
        <v>1</v>
      </c>
      <c r="H2214" s="70" t="s">
        <v>893</v>
      </c>
      <c r="I2214" t="s">
        <v>893</v>
      </c>
      <c r="J2214" t="str">
        <f>IF($I2214="","",_xlfn.LET(_xlpm.x,VLOOKUP($I2214,'taxon-match_2026-08-31'!$A$2:$N$122,6,FALSE),IF(_xlpm.x=0,"",_xlpm.x)))</f>
        <v>(J. C. Jay, 1839)</v>
      </c>
      <c r="K2214" t="str">
        <f>IF($I2214="","",_xlfn.LET(_xlpm.x,VLOOKUP($I2214,'taxon-match_2026-08-31'!$A$2:$N$122,4,FALSE),IF(_xlpm.x=0,"",_xlpm.x)))</f>
        <v>urn:lsid:marinespecies.org:taxname:868255</v>
      </c>
      <c r="L2214" t="str">
        <f>IF($I2214="","",_xlfn.LET(_xlpm.x,VLOOKUP($I2214,'taxon-match_2026-08-31'!$A$2:$N$122,7,FALSE),IF(_xlpm.x=0,"",_xlpm.x)))</f>
        <v>Animalia</v>
      </c>
      <c r="M2214" t="str">
        <f>IF($I2214="","",_xlfn.LET(_xlpm.x,VLOOKUP($I2214,'taxon-match_2026-08-31'!$A$2:$N$122,8,FALSE),IF(_xlpm.x=0,"",_xlpm.x)))</f>
        <v>Mollusca</v>
      </c>
      <c r="N2214" t="str">
        <f>IF($I2214="","",_xlfn.LET(_xlpm.x,VLOOKUP($I2214,'taxon-match_2026-08-31'!$A$2:$N$122,9,FALSE),IF(_xlpm.x=0,"",_xlpm.x)))</f>
        <v>Bivalvia</v>
      </c>
      <c r="O2214" t="str">
        <f>IF($I2214="","",_xlfn.LET(_xlpm.x,VLOOKUP($I2214,'taxon-match_2026-08-31'!$A$2:$N$122,10,FALSE),IF(_xlpm.x=0,"",_xlpm.x)))</f>
        <v>Nuculanida</v>
      </c>
      <c r="P2214" t="str">
        <f>IF($I2214="","",_xlfn.LET(_xlpm.x,VLOOKUP($I2214,'taxon-match_2026-08-31'!$A$2:$N$122,11,FALSE),IF(_xlpm.x=0,"",_xlpm.x)))</f>
        <v>Sareptidae</v>
      </c>
      <c r="Q2214" t="str">
        <f>IF($I2214="","",_xlfn.LET(_xlpm.x,VLOOKUP($I2214,'taxon-match_2026-08-31'!$A$2:$N$122,12,FALSE),IF(_xlpm.x=0,"",_xlpm.x)))</f>
        <v>Aequiyoldia</v>
      </c>
      <c r="R2214" t="str">
        <f>IF($I2214="","",_xlfn.LET(_xlpm.x,VLOOKUP($I2214,'taxon-match_2026-08-31'!$A$2:$N$122,14,FALSE),IF(_xlpm.x=0,"",_xlpm.x)))</f>
        <v>eightsii</v>
      </c>
      <c r="S2214" s="2" t="s">
        <v>2609</v>
      </c>
      <c r="T2214" s="69" t="s">
        <v>62</v>
      </c>
      <c r="U2214" s="69" t="s">
        <v>60</v>
      </c>
      <c r="X2214" t="str">
        <f>IF(T2214="","",_xlfn.LET(_xlpm.x,VLOOKUP(T2214,'Drop-down_menus'!$F$2:$G$16,2,FALSE),IF(_xlpm.x=0,"",_xlpm.x)))</f>
        <v>https://orcid.org/0000-0003-3696-4445</v>
      </c>
      <c r="Y2214" t="str">
        <f>IF(U2214="","",_xlfn.LET(_xlpm.x,VLOOKUP(U2214,'Drop-down_menus'!$F$2:$G$16,2,FALSE),IF(_xlpm.x=0,"",_xlpm.x)))</f>
        <v>https://orcid.org/0000-0002-9708-1761</v>
      </c>
      <c r="Z2214" t="str">
        <f>IF(V2214="","",_xlfn.LET(_xlpm.x,VLOOKUP(V2214,'Drop-down_menus'!$F$2:$G$16,2,FALSE),IF(_xlpm.x=0,"",_xlpm.x)))</f>
        <v/>
      </c>
      <c r="AA2214" t="str">
        <f>IF(W2214="","",_xlfn.LET(_xlpm.x,VLOOKUP(W2214,'Drop-down_menus'!$F$2:$G$16,2,FALSE),IF(_xlpm.x=0,"",_xlpm.x)))</f>
        <v/>
      </c>
      <c r="AB2214" t="s">
        <v>866</v>
      </c>
      <c r="AE2214" t="s">
        <v>867</v>
      </c>
    </row>
    <row r="2215" spans="1:31" ht="15" x14ac:dyDescent="0.2">
      <c r="A2215" s="2" t="s">
        <v>441</v>
      </c>
      <c r="B2215">
        <v>5378</v>
      </c>
      <c r="C2215">
        <v>2498</v>
      </c>
      <c r="D2215" s="69" t="s">
        <v>700</v>
      </c>
      <c r="F2215" s="70" t="s">
        <v>893</v>
      </c>
      <c r="G2215" s="69">
        <v>1</v>
      </c>
      <c r="H2215" s="70" t="s">
        <v>893</v>
      </c>
      <c r="I2215" t="s">
        <v>893</v>
      </c>
      <c r="J2215" t="str">
        <f>IF($I2215="","",_xlfn.LET(_xlpm.x,VLOOKUP($I2215,'taxon-match_2026-08-31'!$A$2:$N$122,6,FALSE),IF(_xlpm.x=0,"",_xlpm.x)))</f>
        <v>(J. C. Jay, 1839)</v>
      </c>
      <c r="K2215" t="str">
        <f>IF($I2215="","",_xlfn.LET(_xlpm.x,VLOOKUP($I2215,'taxon-match_2026-08-31'!$A$2:$N$122,4,FALSE),IF(_xlpm.x=0,"",_xlpm.x)))</f>
        <v>urn:lsid:marinespecies.org:taxname:868255</v>
      </c>
      <c r="L2215" t="str">
        <f>IF($I2215="","",_xlfn.LET(_xlpm.x,VLOOKUP($I2215,'taxon-match_2026-08-31'!$A$2:$N$122,7,FALSE),IF(_xlpm.x=0,"",_xlpm.x)))</f>
        <v>Animalia</v>
      </c>
      <c r="M2215" t="str">
        <f>IF($I2215="","",_xlfn.LET(_xlpm.x,VLOOKUP($I2215,'taxon-match_2026-08-31'!$A$2:$N$122,8,FALSE),IF(_xlpm.x=0,"",_xlpm.x)))</f>
        <v>Mollusca</v>
      </c>
      <c r="N2215" t="str">
        <f>IF($I2215="","",_xlfn.LET(_xlpm.x,VLOOKUP($I2215,'taxon-match_2026-08-31'!$A$2:$N$122,9,FALSE),IF(_xlpm.x=0,"",_xlpm.x)))</f>
        <v>Bivalvia</v>
      </c>
      <c r="O2215" t="str">
        <f>IF($I2215="","",_xlfn.LET(_xlpm.x,VLOOKUP($I2215,'taxon-match_2026-08-31'!$A$2:$N$122,10,FALSE),IF(_xlpm.x=0,"",_xlpm.x)))</f>
        <v>Nuculanida</v>
      </c>
      <c r="P2215" t="str">
        <f>IF($I2215="","",_xlfn.LET(_xlpm.x,VLOOKUP($I2215,'taxon-match_2026-08-31'!$A$2:$N$122,11,FALSE),IF(_xlpm.x=0,"",_xlpm.x)))</f>
        <v>Sareptidae</v>
      </c>
      <c r="Q2215" t="str">
        <f>IF($I2215="","",_xlfn.LET(_xlpm.x,VLOOKUP($I2215,'taxon-match_2026-08-31'!$A$2:$N$122,12,FALSE),IF(_xlpm.x=0,"",_xlpm.x)))</f>
        <v>Aequiyoldia</v>
      </c>
      <c r="R2215" t="str">
        <f>IF($I2215="","",_xlfn.LET(_xlpm.x,VLOOKUP($I2215,'taxon-match_2026-08-31'!$A$2:$N$122,14,FALSE),IF(_xlpm.x=0,"",_xlpm.x)))</f>
        <v>eightsii</v>
      </c>
      <c r="S2215" s="2" t="s">
        <v>2609</v>
      </c>
      <c r="T2215" s="69" t="s">
        <v>62</v>
      </c>
      <c r="U2215" s="69" t="s">
        <v>60</v>
      </c>
      <c r="X2215" t="str">
        <f>IF(T2215="","",_xlfn.LET(_xlpm.x,VLOOKUP(T2215,'Drop-down_menus'!$F$2:$G$16,2,FALSE),IF(_xlpm.x=0,"",_xlpm.x)))</f>
        <v>https://orcid.org/0000-0003-3696-4445</v>
      </c>
      <c r="Y2215" t="str">
        <f>IF(U2215="","",_xlfn.LET(_xlpm.x,VLOOKUP(U2215,'Drop-down_menus'!$F$2:$G$16,2,FALSE),IF(_xlpm.x=0,"",_xlpm.x)))</f>
        <v>https://orcid.org/0000-0002-9708-1761</v>
      </c>
      <c r="Z2215" t="str">
        <f>IF(V2215="","",_xlfn.LET(_xlpm.x,VLOOKUP(V2215,'Drop-down_menus'!$F$2:$G$16,2,FALSE),IF(_xlpm.x=0,"",_xlpm.x)))</f>
        <v/>
      </c>
      <c r="AA2215" t="str">
        <f>IF(W2215="","",_xlfn.LET(_xlpm.x,VLOOKUP(W2215,'Drop-down_menus'!$F$2:$G$16,2,FALSE),IF(_xlpm.x=0,"",_xlpm.x)))</f>
        <v/>
      </c>
      <c r="AB2215" t="s">
        <v>866</v>
      </c>
      <c r="AE2215" t="s">
        <v>867</v>
      </c>
    </row>
    <row r="2216" spans="1:31" ht="15" x14ac:dyDescent="0.2">
      <c r="A2216" s="2" t="s">
        <v>257</v>
      </c>
      <c r="B2216">
        <v>3176</v>
      </c>
      <c r="C2216">
        <v>2499</v>
      </c>
      <c r="D2216" s="69" t="s">
        <v>700</v>
      </c>
      <c r="F2216" s="70" t="s">
        <v>893</v>
      </c>
      <c r="G2216" s="69">
        <v>1</v>
      </c>
      <c r="H2216" s="70" t="s">
        <v>893</v>
      </c>
      <c r="I2216" t="s">
        <v>893</v>
      </c>
      <c r="J2216" t="str">
        <f>IF($I2216="","",_xlfn.LET(_xlpm.x,VLOOKUP($I2216,'taxon-match_2026-08-31'!$A$2:$N$122,6,FALSE),IF(_xlpm.x=0,"",_xlpm.x)))</f>
        <v>(J. C. Jay, 1839)</v>
      </c>
      <c r="K2216" t="str">
        <f>IF($I2216="","",_xlfn.LET(_xlpm.x,VLOOKUP($I2216,'taxon-match_2026-08-31'!$A$2:$N$122,4,FALSE),IF(_xlpm.x=0,"",_xlpm.x)))</f>
        <v>urn:lsid:marinespecies.org:taxname:868255</v>
      </c>
      <c r="L2216" t="str">
        <f>IF($I2216="","",_xlfn.LET(_xlpm.x,VLOOKUP($I2216,'taxon-match_2026-08-31'!$A$2:$N$122,7,FALSE),IF(_xlpm.x=0,"",_xlpm.x)))</f>
        <v>Animalia</v>
      </c>
      <c r="M2216" t="str">
        <f>IF($I2216="","",_xlfn.LET(_xlpm.x,VLOOKUP($I2216,'taxon-match_2026-08-31'!$A$2:$N$122,8,FALSE),IF(_xlpm.x=0,"",_xlpm.x)))</f>
        <v>Mollusca</v>
      </c>
      <c r="N2216" t="str">
        <f>IF($I2216="","",_xlfn.LET(_xlpm.x,VLOOKUP($I2216,'taxon-match_2026-08-31'!$A$2:$N$122,9,FALSE),IF(_xlpm.x=0,"",_xlpm.x)))</f>
        <v>Bivalvia</v>
      </c>
      <c r="O2216" t="str">
        <f>IF($I2216="","",_xlfn.LET(_xlpm.x,VLOOKUP($I2216,'taxon-match_2026-08-31'!$A$2:$N$122,10,FALSE),IF(_xlpm.x=0,"",_xlpm.x)))</f>
        <v>Nuculanida</v>
      </c>
      <c r="P2216" t="str">
        <f>IF($I2216="","",_xlfn.LET(_xlpm.x,VLOOKUP($I2216,'taxon-match_2026-08-31'!$A$2:$N$122,11,FALSE),IF(_xlpm.x=0,"",_xlpm.x)))</f>
        <v>Sareptidae</v>
      </c>
      <c r="Q2216" t="str">
        <f>IF($I2216="","",_xlfn.LET(_xlpm.x,VLOOKUP($I2216,'taxon-match_2026-08-31'!$A$2:$N$122,12,FALSE),IF(_xlpm.x=0,"",_xlpm.x)))</f>
        <v>Aequiyoldia</v>
      </c>
      <c r="R2216" t="str">
        <f>IF($I2216="","",_xlfn.LET(_xlpm.x,VLOOKUP($I2216,'taxon-match_2026-08-31'!$A$2:$N$122,14,FALSE),IF(_xlpm.x=0,"",_xlpm.x)))</f>
        <v>eightsii</v>
      </c>
      <c r="S2216" s="2" t="s">
        <v>2609</v>
      </c>
      <c r="T2216" s="69" t="s">
        <v>62</v>
      </c>
      <c r="U2216" s="69" t="s">
        <v>60</v>
      </c>
      <c r="X2216" t="str">
        <f>IF(T2216="","",_xlfn.LET(_xlpm.x,VLOOKUP(T2216,'Drop-down_menus'!$F$2:$G$16,2,FALSE),IF(_xlpm.x=0,"",_xlpm.x)))</f>
        <v>https://orcid.org/0000-0003-3696-4445</v>
      </c>
      <c r="Y2216" t="str">
        <f>IF(U2216="","",_xlfn.LET(_xlpm.x,VLOOKUP(U2216,'Drop-down_menus'!$F$2:$G$16,2,FALSE),IF(_xlpm.x=0,"",_xlpm.x)))</f>
        <v>https://orcid.org/0000-0002-9708-1761</v>
      </c>
      <c r="Z2216" t="str">
        <f>IF(V2216="","",_xlfn.LET(_xlpm.x,VLOOKUP(V2216,'Drop-down_menus'!$F$2:$G$16,2,FALSE),IF(_xlpm.x=0,"",_xlpm.x)))</f>
        <v/>
      </c>
      <c r="AA2216" t="str">
        <f>IF(W2216="","",_xlfn.LET(_xlpm.x,VLOOKUP(W2216,'Drop-down_menus'!$F$2:$G$16,2,FALSE),IF(_xlpm.x=0,"",_xlpm.x)))</f>
        <v/>
      </c>
      <c r="AB2216" t="s">
        <v>866</v>
      </c>
      <c r="AE2216" t="s">
        <v>867</v>
      </c>
    </row>
    <row r="2217" spans="1:31" ht="15" x14ac:dyDescent="0.2">
      <c r="A2217" s="2" t="s">
        <v>257</v>
      </c>
      <c r="B2217">
        <v>3177</v>
      </c>
      <c r="C2217">
        <v>2500</v>
      </c>
      <c r="D2217" s="69" t="s">
        <v>700</v>
      </c>
      <c r="F2217" s="70" t="s">
        <v>893</v>
      </c>
      <c r="G2217" s="69">
        <v>1</v>
      </c>
      <c r="H2217" s="70" t="s">
        <v>893</v>
      </c>
      <c r="I2217" t="s">
        <v>893</v>
      </c>
      <c r="J2217" t="str">
        <f>IF($I2217="","",_xlfn.LET(_xlpm.x,VLOOKUP($I2217,'taxon-match_2026-08-31'!$A$2:$N$122,6,FALSE),IF(_xlpm.x=0,"",_xlpm.x)))</f>
        <v>(J. C. Jay, 1839)</v>
      </c>
      <c r="K2217" t="str">
        <f>IF($I2217="","",_xlfn.LET(_xlpm.x,VLOOKUP($I2217,'taxon-match_2026-08-31'!$A$2:$N$122,4,FALSE),IF(_xlpm.x=0,"",_xlpm.x)))</f>
        <v>urn:lsid:marinespecies.org:taxname:868255</v>
      </c>
      <c r="L2217" t="str">
        <f>IF($I2217="","",_xlfn.LET(_xlpm.x,VLOOKUP($I2217,'taxon-match_2026-08-31'!$A$2:$N$122,7,FALSE),IF(_xlpm.x=0,"",_xlpm.x)))</f>
        <v>Animalia</v>
      </c>
      <c r="M2217" t="str">
        <f>IF($I2217="","",_xlfn.LET(_xlpm.x,VLOOKUP($I2217,'taxon-match_2026-08-31'!$A$2:$N$122,8,FALSE),IF(_xlpm.x=0,"",_xlpm.x)))</f>
        <v>Mollusca</v>
      </c>
      <c r="N2217" t="str">
        <f>IF($I2217="","",_xlfn.LET(_xlpm.x,VLOOKUP($I2217,'taxon-match_2026-08-31'!$A$2:$N$122,9,FALSE),IF(_xlpm.x=0,"",_xlpm.x)))</f>
        <v>Bivalvia</v>
      </c>
      <c r="O2217" t="str">
        <f>IF($I2217="","",_xlfn.LET(_xlpm.x,VLOOKUP($I2217,'taxon-match_2026-08-31'!$A$2:$N$122,10,FALSE),IF(_xlpm.x=0,"",_xlpm.x)))</f>
        <v>Nuculanida</v>
      </c>
      <c r="P2217" t="str">
        <f>IF($I2217="","",_xlfn.LET(_xlpm.x,VLOOKUP($I2217,'taxon-match_2026-08-31'!$A$2:$N$122,11,FALSE),IF(_xlpm.x=0,"",_xlpm.x)))</f>
        <v>Sareptidae</v>
      </c>
      <c r="Q2217" t="str">
        <f>IF($I2217="","",_xlfn.LET(_xlpm.x,VLOOKUP($I2217,'taxon-match_2026-08-31'!$A$2:$N$122,12,FALSE),IF(_xlpm.x=0,"",_xlpm.x)))</f>
        <v>Aequiyoldia</v>
      </c>
      <c r="R2217" t="str">
        <f>IF($I2217="","",_xlfn.LET(_xlpm.x,VLOOKUP($I2217,'taxon-match_2026-08-31'!$A$2:$N$122,14,FALSE),IF(_xlpm.x=0,"",_xlpm.x)))</f>
        <v>eightsii</v>
      </c>
      <c r="S2217" s="2" t="s">
        <v>2609</v>
      </c>
      <c r="T2217" s="69" t="s">
        <v>62</v>
      </c>
      <c r="U2217" s="69" t="s">
        <v>60</v>
      </c>
      <c r="X2217" t="str">
        <f>IF(T2217="","",_xlfn.LET(_xlpm.x,VLOOKUP(T2217,'Drop-down_menus'!$F$2:$G$16,2,FALSE),IF(_xlpm.x=0,"",_xlpm.x)))</f>
        <v>https://orcid.org/0000-0003-3696-4445</v>
      </c>
      <c r="Y2217" t="str">
        <f>IF(U2217="","",_xlfn.LET(_xlpm.x,VLOOKUP(U2217,'Drop-down_menus'!$F$2:$G$16,2,FALSE),IF(_xlpm.x=0,"",_xlpm.x)))</f>
        <v>https://orcid.org/0000-0002-9708-1761</v>
      </c>
      <c r="Z2217" t="str">
        <f>IF(V2217="","",_xlfn.LET(_xlpm.x,VLOOKUP(V2217,'Drop-down_menus'!$F$2:$G$16,2,FALSE),IF(_xlpm.x=0,"",_xlpm.x)))</f>
        <v/>
      </c>
      <c r="AA2217" t="str">
        <f>IF(W2217="","",_xlfn.LET(_xlpm.x,VLOOKUP(W2217,'Drop-down_menus'!$F$2:$G$16,2,FALSE),IF(_xlpm.x=0,"",_xlpm.x)))</f>
        <v/>
      </c>
      <c r="AB2217" t="s">
        <v>866</v>
      </c>
      <c r="AE2217" t="s">
        <v>867</v>
      </c>
    </row>
    <row r="2218" spans="1:31" ht="15" x14ac:dyDescent="0.2">
      <c r="A2218" s="2" t="s">
        <v>257</v>
      </c>
      <c r="B2218">
        <v>3178</v>
      </c>
      <c r="C2218">
        <v>2517</v>
      </c>
      <c r="D2218" s="69" t="s">
        <v>700</v>
      </c>
      <c r="F2218" s="70" t="s">
        <v>893</v>
      </c>
      <c r="G2218" s="69">
        <v>1</v>
      </c>
      <c r="H2218" s="70" t="s">
        <v>893</v>
      </c>
      <c r="I2218" t="s">
        <v>893</v>
      </c>
      <c r="J2218" t="str">
        <f>IF($I2218="","",_xlfn.LET(_xlpm.x,VLOOKUP($I2218,'taxon-match_2026-08-31'!$A$2:$N$122,6,FALSE),IF(_xlpm.x=0,"",_xlpm.x)))</f>
        <v>(J. C. Jay, 1839)</v>
      </c>
      <c r="K2218" t="str">
        <f>IF($I2218="","",_xlfn.LET(_xlpm.x,VLOOKUP($I2218,'taxon-match_2026-08-31'!$A$2:$N$122,4,FALSE),IF(_xlpm.x=0,"",_xlpm.x)))</f>
        <v>urn:lsid:marinespecies.org:taxname:868255</v>
      </c>
      <c r="L2218" t="str">
        <f>IF($I2218="","",_xlfn.LET(_xlpm.x,VLOOKUP($I2218,'taxon-match_2026-08-31'!$A$2:$N$122,7,FALSE),IF(_xlpm.x=0,"",_xlpm.x)))</f>
        <v>Animalia</v>
      </c>
      <c r="M2218" t="str">
        <f>IF($I2218="","",_xlfn.LET(_xlpm.x,VLOOKUP($I2218,'taxon-match_2026-08-31'!$A$2:$N$122,8,FALSE),IF(_xlpm.x=0,"",_xlpm.x)))</f>
        <v>Mollusca</v>
      </c>
      <c r="N2218" t="str">
        <f>IF($I2218="","",_xlfn.LET(_xlpm.x,VLOOKUP($I2218,'taxon-match_2026-08-31'!$A$2:$N$122,9,FALSE),IF(_xlpm.x=0,"",_xlpm.x)))</f>
        <v>Bivalvia</v>
      </c>
      <c r="O2218" t="str">
        <f>IF($I2218="","",_xlfn.LET(_xlpm.x,VLOOKUP($I2218,'taxon-match_2026-08-31'!$A$2:$N$122,10,FALSE),IF(_xlpm.x=0,"",_xlpm.x)))</f>
        <v>Nuculanida</v>
      </c>
      <c r="P2218" t="str">
        <f>IF($I2218="","",_xlfn.LET(_xlpm.x,VLOOKUP($I2218,'taxon-match_2026-08-31'!$A$2:$N$122,11,FALSE),IF(_xlpm.x=0,"",_xlpm.x)))</f>
        <v>Sareptidae</v>
      </c>
      <c r="Q2218" t="str">
        <f>IF($I2218="","",_xlfn.LET(_xlpm.x,VLOOKUP($I2218,'taxon-match_2026-08-31'!$A$2:$N$122,12,FALSE),IF(_xlpm.x=0,"",_xlpm.x)))</f>
        <v>Aequiyoldia</v>
      </c>
      <c r="R2218" t="str">
        <f>IF($I2218="","",_xlfn.LET(_xlpm.x,VLOOKUP($I2218,'taxon-match_2026-08-31'!$A$2:$N$122,14,FALSE),IF(_xlpm.x=0,"",_xlpm.x)))</f>
        <v>eightsii</v>
      </c>
      <c r="S2218" s="2" t="s">
        <v>2609</v>
      </c>
      <c r="T2218" s="69" t="s">
        <v>62</v>
      </c>
      <c r="U2218" s="69" t="s">
        <v>60</v>
      </c>
      <c r="X2218" t="str">
        <f>IF(T2218="","",_xlfn.LET(_xlpm.x,VLOOKUP(T2218,'Drop-down_menus'!$F$2:$G$16,2,FALSE),IF(_xlpm.x=0,"",_xlpm.x)))</f>
        <v>https://orcid.org/0000-0003-3696-4445</v>
      </c>
      <c r="Y2218" t="str">
        <f>IF(U2218="","",_xlfn.LET(_xlpm.x,VLOOKUP(U2218,'Drop-down_menus'!$F$2:$G$16,2,FALSE),IF(_xlpm.x=0,"",_xlpm.x)))</f>
        <v>https://orcid.org/0000-0002-9708-1761</v>
      </c>
      <c r="Z2218" t="str">
        <f>IF(V2218="","",_xlfn.LET(_xlpm.x,VLOOKUP(V2218,'Drop-down_menus'!$F$2:$G$16,2,FALSE),IF(_xlpm.x=0,"",_xlpm.x)))</f>
        <v/>
      </c>
      <c r="AA2218" t="str">
        <f>IF(W2218="","",_xlfn.LET(_xlpm.x,VLOOKUP(W2218,'Drop-down_menus'!$F$2:$G$16,2,FALSE),IF(_xlpm.x=0,"",_xlpm.x)))</f>
        <v/>
      </c>
      <c r="AB2218" t="s">
        <v>866</v>
      </c>
      <c r="AE2218" t="s">
        <v>867</v>
      </c>
    </row>
    <row r="2219" spans="1:31" ht="15" x14ac:dyDescent="0.2">
      <c r="A2219" s="2" t="s">
        <v>257</v>
      </c>
      <c r="B2219">
        <v>3179</v>
      </c>
      <c r="C2219">
        <v>2518</v>
      </c>
      <c r="D2219" s="69" t="s">
        <v>700</v>
      </c>
      <c r="F2219" s="70" t="s">
        <v>893</v>
      </c>
      <c r="G2219" s="69">
        <v>1</v>
      </c>
      <c r="H2219" s="70" t="s">
        <v>893</v>
      </c>
      <c r="I2219" t="s">
        <v>893</v>
      </c>
      <c r="J2219" t="str">
        <f>IF($I2219="","",_xlfn.LET(_xlpm.x,VLOOKUP($I2219,'taxon-match_2026-08-31'!$A$2:$N$122,6,FALSE),IF(_xlpm.x=0,"",_xlpm.x)))</f>
        <v>(J. C. Jay, 1839)</v>
      </c>
      <c r="K2219" t="str">
        <f>IF($I2219="","",_xlfn.LET(_xlpm.x,VLOOKUP($I2219,'taxon-match_2026-08-31'!$A$2:$N$122,4,FALSE),IF(_xlpm.x=0,"",_xlpm.x)))</f>
        <v>urn:lsid:marinespecies.org:taxname:868255</v>
      </c>
      <c r="L2219" t="str">
        <f>IF($I2219="","",_xlfn.LET(_xlpm.x,VLOOKUP($I2219,'taxon-match_2026-08-31'!$A$2:$N$122,7,FALSE),IF(_xlpm.x=0,"",_xlpm.x)))</f>
        <v>Animalia</v>
      </c>
      <c r="M2219" t="str">
        <f>IF($I2219="","",_xlfn.LET(_xlpm.x,VLOOKUP($I2219,'taxon-match_2026-08-31'!$A$2:$N$122,8,FALSE),IF(_xlpm.x=0,"",_xlpm.x)))</f>
        <v>Mollusca</v>
      </c>
      <c r="N2219" t="str">
        <f>IF($I2219="","",_xlfn.LET(_xlpm.x,VLOOKUP($I2219,'taxon-match_2026-08-31'!$A$2:$N$122,9,FALSE),IF(_xlpm.x=0,"",_xlpm.x)))</f>
        <v>Bivalvia</v>
      </c>
      <c r="O2219" t="str">
        <f>IF($I2219="","",_xlfn.LET(_xlpm.x,VLOOKUP($I2219,'taxon-match_2026-08-31'!$A$2:$N$122,10,FALSE),IF(_xlpm.x=0,"",_xlpm.x)))</f>
        <v>Nuculanida</v>
      </c>
      <c r="P2219" t="str">
        <f>IF($I2219="","",_xlfn.LET(_xlpm.x,VLOOKUP($I2219,'taxon-match_2026-08-31'!$A$2:$N$122,11,FALSE),IF(_xlpm.x=0,"",_xlpm.x)))</f>
        <v>Sareptidae</v>
      </c>
      <c r="Q2219" t="str">
        <f>IF($I2219="","",_xlfn.LET(_xlpm.x,VLOOKUP($I2219,'taxon-match_2026-08-31'!$A$2:$N$122,12,FALSE),IF(_xlpm.x=0,"",_xlpm.x)))</f>
        <v>Aequiyoldia</v>
      </c>
      <c r="R2219" t="str">
        <f>IF($I2219="","",_xlfn.LET(_xlpm.x,VLOOKUP($I2219,'taxon-match_2026-08-31'!$A$2:$N$122,14,FALSE),IF(_xlpm.x=0,"",_xlpm.x)))</f>
        <v>eightsii</v>
      </c>
      <c r="S2219" s="2" t="s">
        <v>2609</v>
      </c>
      <c r="T2219" s="69" t="s">
        <v>62</v>
      </c>
      <c r="U2219" s="69" t="s">
        <v>60</v>
      </c>
      <c r="X2219" t="str">
        <f>IF(T2219="","",_xlfn.LET(_xlpm.x,VLOOKUP(T2219,'Drop-down_menus'!$F$2:$G$16,2,FALSE),IF(_xlpm.x=0,"",_xlpm.x)))</f>
        <v>https://orcid.org/0000-0003-3696-4445</v>
      </c>
      <c r="Y2219" t="str">
        <f>IF(U2219="","",_xlfn.LET(_xlpm.x,VLOOKUP(U2219,'Drop-down_menus'!$F$2:$G$16,2,FALSE),IF(_xlpm.x=0,"",_xlpm.x)))</f>
        <v>https://orcid.org/0000-0002-9708-1761</v>
      </c>
      <c r="Z2219" t="str">
        <f>IF(V2219="","",_xlfn.LET(_xlpm.x,VLOOKUP(V2219,'Drop-down_menus'!$F$2:$G$16,2,FALSE),IF(_xlpm.x=0,"",_xlpm.x)))</f>
        <v/>
      </c>
      <c r="AA2219" t="str">
        <f>IF(W2219="","",_xlfn.LET(_xlpm.x,VLOOKUP(W2219,'Drop-down_menus'!$F$2:$G$16,2,FALSE),IF(_xlpm.x=0,"",_xlpm.x)))</f>
        <v/>
      </c>
      <c r="AB2219" t="s">
        <v>866</v>
      </c>
      <c r="AE2219" t="s">
        <v>867</v>
      </c>
    </row>
    <row r="2220" spans="1:31" ht="15" x14ac:dyDescent="0.2">
      <c r="A2220" s="2" t="s">
        <v>489</v>
      </c>
      <c r="B2220">
        <v>5740</v>
      </c>
      <c r="C2220">
        <v>2519</v>
      </c>
      <c r="D2220" s="69" t="s">
        <v>700</v>
      </c>
      <c r="F2220" s="70" t="s">
        <v>832</v>
      </c>
      <c r="G2220" s="69">
        <v>1</v>
      </c>
      <c r="H2220" s="70" t="s">
        <v>832</v>
      </c>
      <c r="I2220" t="s">
        <v>832</v>
      </c>
      <c r="J2220" t="str">
        <f>IF($I2220="","",_xlfn.LET(_xlpm.x,VLOOKUP($I2220,'taxon-match_2026-08-31'!$A$2:$N$122,6,FALSE),IF(_xlpm.x=0,"",_xlpm.x)))</f>
        <v>Eights, 1852</v>
      </c>
      <c r="K2220" t="str">
        <f>IF($I2220="","",_xlfn.LET(_xlpm.x,VLOOKUP($I2220,'taxon-match_2026-08-31'!$A$2:$N$122,4,FALSE),IF(_xlpm.x=0,"",_xlpm.x)))</f>
        <v>urn:lsid:marinespecies.org:taxname:174803</v>
      </c>
      <c r="L2220" t="str">
        <f>IF($I2220="","",_xlfn.LET(_xlpm.x,VLOOKUP($I2220,'taxon-match_2026-08-31'!$A$2:$N$122,7,FALSE),IF(_xlpm.x=0,"",_xlpm.x)))</f>
        <v>Animalia</v>
      </c>
      <c r="M2220" t="str">
        <f>IF($I2220="","",_xlfn.LET(_xlpm.x,VLOOKUP($I2220,'taxon-match_2026-08-31'!$A$2:$N$122,8,FALSE),IF(_xlpm.x=0,"",_xlpm.x)))</f>
        <v>Arthropoda</v>
      </c>
      <c r="N2220" t="str">
        <f>IF($I2220="","",_xlfn.LET(_xlpm.x,VLOOKUP($I2220,'taxon-match_2026-08-31'!$A$2:$N$122,9,FALSE),IF(_xlpm.x=0,"",_xlpm.x)))</f>
        <v>Malacostraca</v>
      </c>
      <c r="O2220" t="str">
        <f>IF($I2220="","",_xlfn.LET(_xlpm.x,VLOOKUP($I2220,'taxon-match_2026-08-31'!$A$2:$N$122,10,FALSE),IF(_xlpm.x=0,"",_xlpm.x)))</f>
        <v>Isopoda</v>
      </c>
      <c r="P2220" t="str">
        <f>IF($I2220="","",_xlfn.LET(_xlpm.x,VLOOKUP($I2220,'taxon-match_2026-08-31'!$A$2:$N$122,11,FALSE),IF(_xlpm.x=0,"",_xlpm.x)))</f>
        <v>Chaetiliidae</v>
      </c>
      <c r="Q2220" t="str">
        <f>IF($I2220="","",_xlfn.LET(_xlpm.x,VLOOKUP($I2220,'taxon-match_2026-08-31'!$A$2:$N$122,12,FALSE),IF(_xlpm.x=0,"",_xlpm.x)))</f>
        <v>Glyptonotus</v>
      </c>
      <c r="R2220" t="str">
        <f>IF($I2220="","",_xlfn.LET(_xlpm.x,VLOOKUP($I2220,'taxon-match_2026-08-31'!$A$2:$N$122,14,FALSE),IF(_xlpm.x=0,"",_xlpm.x)))</f>
        <v>antarcticus</v>
      </c>
      <c r="S2220" s="2" t="s">
        <v>2609</v>
      </c>
      <c r="T2220" s="69" t="s">
        <v>62</v>
      </c>
      <c r="U2220" s="69" t="s">
        <v>60</v>
      </c>
      <c r="X2220" t="str">
        <f>IF(T2220="","",_xlfn.LET(_xlpm.x,VLOOKUP(T2220,'Drop-down_menus'!$F$2:$G$16,2,FALSE),IF(_xlpm.x=0,"",_xlpm.x)))</f>
        <v>https://orcid.org/0000-0003-3696-4445</v>
      </c>
      <c r="Y2220" t="str">
        <f>IF(U2220="","",_xlfn.LET(_xlpm.x,VLOOKUP(U2220,'Drop-down_menus'!$F$2:$G$16,2,FALSE),IF(_xlpm.x=0,"",_xlpm.x)))</f>
        <v>https://orcid.org/0000-0002-9708-1761</v>
      </c>
      <c r="Z2220" t="str">
        <f>IF(V2220="","",_xlfn.LET(_xlpm.x,VLOOKUP(V2220,'Drop-down_menus'!$F$2:$G$16,2,FALSE),IF(_xlpm.x=0,"",_xlpm.x)))</f>
        <v/>
      </c>
      <c r="AA2220" t="str">
        <f>IF(W2220="","",_xlfn.LET(_xlpm.x,VLOOKUP(W2220,'Drop-down_menus'!$F$2:$G$16,2,FALSE),IF(_xlpm.x=0,"",_xlpm.x)))</f>
        <v/>
      </c>
      <c r="AB2220" s="69" t="s">
        <v>894</v>
      </c>
      <c r="AE2220" s="69" t="s">
        <v>895</v>
      </c>
    </row>
    <row r="2221" spans="1:31" ht="15" hidden="1" x14ac:dyDescent="0.2">
      <c r="A2221" s="2" t="s">
        <v>460</v>
      </c>
      <c r="B2221">
        <v>5063</v>
      </c>
      <c r="C2221">
        <v>2557</v>
      </c>
      <c r="D2221" s="69" t="s">
        <v>700</v>
      </c>
      <c r="F2221" s="69" t="s">
        <v>690</v>
      </c>
      <c r="H2221" s="69" t="s">
        <v>690</v>
      </c>
      <c r="I2221" t="s">
        <v>690</v>
      </c>
      <c r="J2221" t="str">
        <f>IF($I2221="","",_xlfn.LET(_xlpm.x,VLOOKUP($I2221,'taxon-match_2026-08-31'!$A$2:$N$122,6,FALSE),IF(_xlpm.x=0,"",_xlpm.x)))</f>
        <v>Grube, 1850</v>
      </c>
      <c r="K2221" t="str">
        <f>IF($I2221="","",_xlfn.LET(_xlpm.x,VLOOKUP($I2221,'taxon-match_2026-08-31'!$A$2:$N$122,4,FALSE),IF(_xlpm.x=0,"",_xlpm.x)))</f>
        <v>urn:lsid:marinespecies.org:taxname:883</v>
      </c>
      <c r="L2221" t="str">
        <f>IF($I2221="","",_xlfn.LET(_xlpm.x,VLOOKUP($I2221,'taxon-match_2026-08-31'!$A$2:$N$122,7,FALSE),IF(_xlpm.x=0,"",_xlpm.x)))</f>
        <v>Animalia</v>
      </c>
      <c r="M2221" t="str">
        <f>IF($I2221="","",_xlfn.LET(_xlpm.x,VLOOKUP($I2221,'taxon-match_2026-08-31'!$A$2:$N$122,8,FALSE),IF(_xlpm.x=0,"",_xlpm.x)))</f>
        <v>Annelida</v>
      </c>
      <c r="N2221" t="str">
        <f>IF($I2221="","",_xlfn.LET(_xlpm.x,VLOOKUP($I2221,'taxon-match_2026-08-31'!$A$2:$N$122,9,FALSE),IF(_xlpm.x=0,"",_xlpm.x)))</f>
        <v>Polychaeta</v>
      </c>
      <c r="O2221" t="str">
        <f>IF($I2221="","",_xlfn.LET(_xlpm.x,VLOOKUP($I2221,'taxon-match_2026-08-31'!$A$2:$N$122,10,FALSE),IF(_xlpm.x=0,"",_xlpm.x)))</f>
        <v/>
      </c>
      <c r="P2221" t="str">
        <f>IF($I2221="","",_xlfn.LET(_xlpm.x,VLOOKUP($I2221,'taxon-match_2026-08-31'!$A$2:$N$122,11,FALSE),IF(_xlpm.x=0,"",_xlpm.x)))</f>
        <v/>
      </c>
      <c r="Q2221" t="str">
        <f>IF($I2221="","",_xlfn.LET(_xlpm.x,VLOOKUP($I2221,'taxon-match_2026-08-31'!$A$2:$N$122,12,FALSE),IF(_xlpm.x=0,"",_xlpm.x)))</f>
        <v/>
      </c>
      <c r="R2221" t="str">
        <f>IF($I2221="","",_xlfn.LET(_xlpm.x,VLOOKUP($I2221,'taxon-match_2026-08-31'!$A$2:$N$122,14,FALSE),IF(_xlpm.x=0,"",_xlpm.x)))</f>
        <v/>
      </c>
      <c r="S2221" s="2" t="s">
        <v>2358</v>
      </c>
      <c r="T2221" s="69" t="s">
        <v>62</v>
      </c>
      <c r="U2221" s="69" t="s">
        <v>60</v>
      </c>
      <c r="X2221" t="str">
        <f>IF(T2221="","",_xlfn.LET(_xlpm.x,VLOOKUP(T2221,'Drop-down_menus'!$F$2:$G$16,2,FALSE),IF(_xlpm.x=0,"",_xlpm.x)))</f>
        <v>https://orcid.org/0000-0003-3696-4445</v>
      </c>
      <c r="Y2221" t="str">
        <f>IF(U2221="","",_xlfn.LET(_xlpm.x,VLOOKUP(U2221,'Drop-down_menus'!$F$2:$G$16,2,FALSE),IF(_xlpm.x=0,"",_xlpm.x)))</f>
        <v>https://orcid.org/0000-0002-9708-1761</v>
      </c>
      <c r="Z2221" t="str">
        <f>IF(V2221="","",_xlfn.LET(_xlpm.x,VLOOKUP(V2221,'Drop-down_menus'!$F$2:$G$16,2,FALSE),IF(_xlpm.x=0,"",_xlpm.x)))</f>
        <v/>
      </c>
      <c r="AA2221" t="str">
        <f>IF(W2221="","",_xlfn.LET(_xlpm.x,VLOOKUP(W2221,'Drop-down_menus'!$F$2:$G$16,2,FALSE),IF(_xlpm.x=0,"",_xlpm.x)))</f>
        <v/>
      </c>
      <c r="AB2221" t="s">
        <v>702</v>
      </c>
      <c r="AE2221" t="s">
        <v>896</v>
      </c>
    </row>
    <row r="2222" spans="1:31" ht="15" hidden="1" x14ac:dyDescent="0.2">
      <c r="A2222" s="2" t="s">
        <v>282</v>
      </c>
      <c r="B2222">
        <v>2497</v>
      </c>
      <c r="C2222">
        <v>2558</v>
      </c>
      <c r="D2222" s="69" t="s">
        <v>700</v>
      </c>
      <c r="F2222" s="70" t="s">
        <v>897</v>
      </c>
      <c r="H2222" s="70" t="s">
        <v>897</v>
      </c>
      <c r="I2222" t="s">
        <v>897</v>
      </c>
      <c r="J2222" t="str">
        <f>IF($I2222="","",_xlfn.LET(_xlpm.x,VLOOKUP($I2222,'taxon-match_2026-08-31'!$A$2:$N$122,6,FALSE),IF(_xlpm.x=0,"",_xlpm.x)))</f>
        <v>Grant, 1841</v>
      </c>
      <c r="K2222" t="str">
        <f>IF($I2222="","",_xlfn.LET(_xlpm.x,VLOOKUP($I2222,'taxon-match_2026-08-31'!$A$2:$N$122,4,FALSE),IF(_xlpm.x=0,"",_xlpm.x)))</f>
        <v>urn:lsid:marinespecies.org:taxname:131834</v>
      </c>
      <c r="L2222" t="str">
        <f>IF($I2222="","",_xlfn.LET(_xlpm.x,VLOOKUP($I2222,'taxon-match_2026-08-31'!$A$2:$N$122,7,FALSE),IF(_xlpm.x=0,"",_xlpm.x)))</f>
        <v>Animalia</v>
      </c>
      <c r="M2222" t="str">
        <f>IF($I2222="","",_xlfn.LET(_xlpm.x,VLOOKUP($I2222,'taxon-match_2026-08-31'!$A$2:$N$122,8,FALSE),IF(_xlpm.x=0,"",_xlpm.x)))</f>
        <v>Porifera</v>
      </c>
      <c r="N2222" t="str">
        <f>IF($I2222="","",_xlfn.LET(_xlpm.x,VLOOKUP($I2222,'taxon-match_2026-08-31'!$A$2:$N$122,9,FALSE),IF(_xlpm.x=0,"",_xlpm.x)))</f>
        <v>Demospongiae</v>
      </c>
      <c r="O2222" t="str">
        <f>IF($I2222="","",_xlfn.LET(_xlpm.x,VLOOKUP($I2222,'taxon-match_2026-08-31'!$A$2:$N$122,10,FALSE),IF(_xlpm.x=0,"",_xlpm.x)))</f>
        <v>Haplosclerida</v>
      </c>
      <c r="P2222" t="str">
        <f>IF($I2222="","",_xlfn.LET(_xlpm.x,VLOOKUP($I2222,'taxon-match_2026-08-31'!$A$2:$N$122,11,FALSE),IF(_xlpm.x=0,"",_xlpm.x)))</f>
        <v>Chalinidae</v>
      </c>
      <c r="Q2222" t="str">
        <f>IF($I2222="","",_xlfn.LET(_xlpm.x,VLOOKUP($I2222,'taxon-match_2026-08-31'!$A$2:$N$122,12,FALSE),IF(_xlpm.x=0,"",_xlpm.x)))</f>
        <v>Haliclona</v>
      </c>
      <c r="R2222" t="str">
        <f>IF($I2222="","",_xlfn.LET(_xlpm.x,VLOOKUP($I2222,'taxon-match_2026-08-31'!$A$2:$N$122,14,FALSE),IF(_xlpm.x=0,"",_xlpm.x)))</f>
        <v/>
      </c>
      <c r="S2222" s="2" t="s">
        <v>2361</v>
      </c>
      <c r="T2222" s="69" t="s">
        <v>62</v>
      </c>
      <c r="U2222" s="69" t="s">
        <v>60</v>
      </c>
      <c r="X2222" t="str">
        <f>IF(T2222="","",_xlfn.LET(_xlpm.x,VLOOKUP(T2222,'Drop-down_menus'!$F$2:$G$16,2,FALSE),IF(_xlpm.x=0,"",_xlpm.x)))</f>
        <v>https://orcid.org/0000-0003-3696-4445</v>
      </c>
      <c r="Y2222" t="str">
        <f>IF(U2222="","",_xlfn.LET(_xlpm.x,VLOOKUP(U2222,'Drop-down_menus'!$F$2:$G$16,2,FALSE),IF(_xlpm.x=0,"",_xlpm.x)))</f>
        <v>https://orcid.org/0000-0002-9708-1761</v>
      </c>
      <c r="Z2222" t="str">
        <f>IF(V2222="","",_xlfn.LET(_xlpm.x,VLOOKUP(V2222,'Drop-down_menus'!$F$2:$G$16,2,FALSE),IF(_xlpm.x=0,"",_xlpm.x)))</f>
        <v/>
      </c>
      <c r="AA2222" t="str">
        <f>IF(W2222="","",_xlfn.LET(_xlpm.x,VLOOKUP(W2222,'Drop-down_menus'!$F$2:$G$16,2,FALSE),IF(_xlpm.x=0,"",_xlpm.x)))</f>
        <v/>
      </c>
      <c r="AB2222" t="s">
        <v>702</v>
      </c>
      <c r="AE2222" t="s">
        <v>896</v>
      </c>
    </row>
    <row r="2223" spans="1:31" ht="15" hidden="1" x14ac:dyDescent="0.2">
      <c r="A2223" s="2" t="s">
        <v>282</v>
      </c>
      <c r="B2223">
        <v>2498</v>
      </c>
      <c r="C2223">
        <v>2525</v>
      </c>
      <c r="D2223" s="69" t="s">
        <v>700</v>
      </c>
      <c r="F2223" s="70" t="s">
        <v>897</v>
      </c>
      <c r="H2223" s="70" t="s">
        <v>897</v>
      </c>
      <c r="I2223" t="s">
        <v>897</v>
      </c>
      <c r="J2223" t="str">
        <f>IF($I2223="","",_xlfn.LET(_xlpm.x,VLOOKUP($I2223,'taxon-match_2026-08-31'!$A$2:$N$122,6,FALSE),IF(_xlpm.x=0,"",_xlpm.x)))</f>
        <v>Grant, 1841</v>
      </c>
      <c r="K2223" t="str">
        <f>IF($I2223="","",_xlfn.LET(_xlpm.x,VLOOKUP($I2223,'taxon-match_2026-08-31'!$A$2:$N$122,4,FALSE),IF(_xlpm.x=0,"",_xlpm.x)))</f>
        <v>urn:lsid:marinespecies.org:taxname:131834</v>
      </c>
      <c r="L2223" t="str">
        <f>IF($I2223="","",_xlfn.LET(_xlpm.x,VLOOKUP($I2223,'taxon-match_2026-08-31'!$A$2:$N$122,7,FALSE),IF(_xlpm.x=0,"",_xlpm.x)))</f>
        <v>Animalia</v>
      </c>
      <c r="M2223" t="str">
        <f>IF($I2223="","",_xlfn.LET(_xlpm.x,VLOOKUP($I2223,'taxon-match_2026-08-31'!$A$2:$N$122,8,FALSE),IF(_xlpm.x=0,"",_xlpm.x)))</f>
        <v>Porifera</v>
      </c>
      <c r="N2223" t="str">
        <f>IF($I2223="","",_xlfn.LET(_xlpm.x,VLOOKUP($I2223,'taxon-match_2026-08-31'!$A$2:$N$122,9,FALSE),IF(_xlpm.x=0,"",_xlpm.x)))</f>
        <v>Demospongiae</v>
      </c>
      <c r="O2223" t="str">
        <f>IF($I2223="","",_xlfn.LET(_xlpm.x,VLOOKUP($I2223,'taxon-match_2026-08-31'!$A$2:$N$122,10,FALSE),IF(_xlpm.x=0,"",_xlpm.x)))</f>
        <v>Haplosclerida</v>
      </c>
      <c r="P2223" t="str">
        <f>IF($I2223="","",_xlfn.LET(_xlpm.x,VLOOKUP($I2223,'taxon-match_2026-08-31'!$A$2:$N$122,11,FALSE),IF(_xlpm.x=0,"",_xlpm.x)))</f>
        <v>Chalinidae</v>
      </c>
      <c r="Q2223" t="str">
        <f>IF($I2223="","",_xlfn.LET(_xlpm.x,VLOOKUP($I2223,'taxon-match_2026-08-31'!$A$2:$N$122,12,FALSE),IF(_xlpm.x=0,"",_xlpm.x)))</f>
        <v>Haliclona</v>
      </c>
      <c r="R2223" t="str">
        <f>IF($I2223="","",_xlfn.LET(_xlpm.x,VLOOKUP($I2223,'taxon-match_2026-08-31'!$A$2:$N$122,14,FALSE),IF(_xlpm.x=0,"",_xlpm.x)))</f>
        <v/>
      </c>
      <c r="S2223" s="2" t="s">
        <v>2361</v>
      </c>
      <c r="T2223" s="69" t="s">
        <v>62</v>
      </c>
      <c r="U2223" s="69" t="s">
        <v>60</v>
      </c>
      <c r="X2223" t="str">
        <f>IF(T2223="","",_xlfn.LET(_xlpm.x,VLOOKUP(T2223,'Drop-down_menus'!$F$2:$G$16,2,FALSE),IF(_xlpm.x=0,"",_xlpm.x)))</f>
        <v>https://orcid.org/0000-0003-3696-4445</v>
      </c>
      <c r="Y2223" t="str">
        <f>IF(U2223="","",_xlfn.LET(_xlpm.x,VLOOKUP(U2223,'Drop-down_menus'!$F$2:$G$16,2,FALSE),IF(_xlpm.x=0,"",_xlpm.x)))</f>
        <v>https://orcid.org/0000-0002-9708-1761</v>
      </c>
      <c r="Z2223" t="str">
        <f>IF(V2223="","",_xlfn.LET(_xlpm.x,VLOOKUP(V2223,'Drop-down_menus'!$F$2:$G$16,2,FALSE),IF(_xlpm.x=0,"",_xlpm.x)))</f>
        <v/>
      </c>
      <c r="AA2223" t="str">
        <f>IF(W2223="","",_xlfn.LET(_xlpm.x,VLOOKUP(W2223,'Drop-down_menus'!$F$2:$G$16,2,FALSE),IF(_xlpm.x=0,"",_xlpm.x)))</f>
        <v/>
      </c>
      <c r="AB2223" t="s">
        <v>702</v>
      </c>
      <c r="AE2223" t="s">
        <v>896</v>
      </c>
    </row>
    <row r="2224" spans="1:31" ht="15" hidden="1" x14ac:dyDescent="0.2">
      <c r="A2224" s="2" t="s">
        <v>282</v>
      </c>
      <c r="B2224">
        <v>2499</v>
      </c>
      <c r="C2224">
        <v>2526</v>
      </c>
      <c r="D2224" s="69" t="s">
        <v>700</v>
      </c>
      <c r="F2224" s="70" t="s">
        <v>897</v>
      </c>
      <c r="H2224" s="70" t="s">
        <v>897</v>
      </c>
      <c r="I2224" t="s">
        <v>897</v>
      </c>
      <c r="J2224" t="str">
        <f>IF($I2224="","",_xlfn.LET(_xlpm.x,VLOOKUP($I2224,'taxon-match_2026-08-31'!$A$2:$N$122,6,FALSE),IF(_xlpm.x=0,"",_xlpm.x)))</f>
        <v>Grant, 1841</v>
      </c>
      <c r="K2224" t="str">
        <f>IF($I2224="","",_xlfn.LET(_xlpm.x,VLOOKUP($I2224,'taxon-match_2026-08-31'!$A$2:$N$122,4,FALSE),IF(_xlpm.x=0,"",_xlpm.x)))</f>
        <v>urn:lsid:marinespecies.org:taxname:131834</v>
      </c>
      <c r="L2224" t="str">
        <f>IF($I2224="","",_xlfn.LET(_xlpm.x,VLOOKUP($I2224,'taxon-match_2026-08-31'!$A$2:$N$122,7,FALSE),IF(_xlpm.x=0,"",_xlpm.x)))</f>
        <v>Animalia</v>
      </c>
      <c r="M2224" t="str">
        <f>IF($I2224="","",_xlfn.LET(_xlpm.x,VLOOKUP($I2224,'taxon-match_2026-08-31'!$A$2:$N$122,8,FALSE),IF(_xlpm.x=0,"",_xlpm.x)))</f>
        <v>Porifera</v>
      </c>
      <c r="N2224" t="str">
        <f>IF($I2224="","",_xlfn.LET(_xlpm.x,VLOOKUP($I2224,'taxon-match_2026-08-31'!$A$2:$N$122,9,FALSE),IF(_xlpm.x=0,"",_xlpm.x)))</f>
        <v>Demospongiae</v>
      </c>
      <c r="O2224" t="str">
        <f>IF($I2224="","",_xlfn.LET(_xlpm.x,VLOOKUP($I2224,'taxon-match_2026-08-31'!$A$2:$N$122,10,FALSE),IF(_xlpm.x=0,"",_xlpm.x)))</f>
        <v>Haplosclerida</v>
      </c>
      <c r="P2224" t="str">
        <f>IF($I2224="","",_xlfn.LET(_xlpm.x,VLOOKUP($I2224,'taxon-match_2026-08-31'!$A$2:$N$122,11,FALSE),IF(_xlpm.x=0,"",_xlpm.x)))</f>
        <v>Chalinidae</v>
      </c>
      <c r="Q2224" t="str">
        <f>IF($I2224="","",_xlfn.LET(_xlpm.x,VLOOKUP($I2224,'taxon-match_2026-08-31'!$A$2:$N$122,12,FALSE),IF(_xlpm.x=0,"",_xlpm.x)))</f>
        <v>Haliclona</v>
      </c>
      <c r="R2224" t="str">
        <f>IF($I2224="","",_xlfn.LET(_xlpm.x,VLOOKUP($I2224,'taxon-match_2026-08-31'!$A$2:$N$122,14,FALSE),IF(_xlpm.x=0,"",_xlpm.x)))</f>
        <v/>
      </c>
      <c r="S2224" s="2" t="s">
        <v>2361</v>
      </c>
      <c r="T2224" s="69" t="s">
        <v>62</v>
      </c>
      <c r="U2224" s="69" t="s">
        <v>60</v>
      </c>
      <c r="X2224" t="str">
        <f>IF(T2224="","",_xlfn.LET(_xlpm.x,VLOOKUP(T2224,'Drop-down_menus'!$F$2:$G$16,2,FALSE),IF(_xlpm.x=0,"",_xlpm.x)))</f>
        <v>https://orcid.org/0000-0003-3696-4445</v>
      </c>
      <c r="Y2224" t="str">
        <f>IF(U2224="","",_xlfn.LET(_xlpm.x,VLOOKUP(U2224,'Drop-down_menus'!$F$2:$G$16,2,FALSE),IF(_xlpm.x=0,"",_xlpm.x)))</f>
        <v>https://orcid.org/0000-0002-9708-1761</v>
      </c>
      <c r="Z2224" t="str">
        <f>IF(V2224="","",_xlfn.LET(_xlpm.x,VLOOKUP(V2224,'Drop-down_menus'!$F$2:$G$16,2,FALSE),IF(_xlpm.x=0,"",_xlpm.x)))</f>
        <v/>
      </c>
      <c r="AA2224" t="str">
        <f>IF(W2224="","",_xlfn.LET(_xlpm.x,VLOOKUP(W2224,'Drop-down_menus'!$F$2:$G$16,2,FALSE),IF(_xlpm.x=0,"",_xlpm.x)))</f>
        <v/>
      </c>
      <c r="AB2224" t="s">
        <v>702</v>
      </c>
      <c r="AE2224" t="s">
        <v>896</v>
      </c>
    </row>
    <row r="2225" spans="1:31" ht="15" hidden="1" x14ac:dyDescent="0.2">
      <c r="A2225" s="2" t="s">
        <v>207</v>
      </c>
      <c r="B2225">
        <v>1283</v>
      </c>
      <c r="C2225">
        <v>2527</v>
      </c>
      <c r="D2225" s="69" t="s">
        <v>700</v>
      </c>
      <c r="F2225" s="70" t="s">
        <v>865</v>
      </c>
      <c r="H2225" s="70" t="s">
        <v>865</v>
      </c>
      <c r="I2225" t="s">
        <v>865</v>
      </c>
      <c r="J2225" t="str">
        <f>IF($I2225="","",_xlfn.LET(_xlpm.x,VLOOKUP($I2225,'taxon-match_2026-08-31'!$A$2:$N$122,6,FALSE),IF(_xlpm.x=0,"",_xlpm.x)))</f>
        <v>Gray, 1867</v>
      </c>
      <c r="K2225" t="str">
        <f>IF($I2225="","",_xlfn.LET(_xlpm.x,VLOOKUP($I2225,'taxon-match_2026-08-31'!$A$2:$N$122,4,FALSE),IF(_xlpm.x=0,"",_xlpm.x)))</f>
        <v>urn:lsid:marinespecies.org:taxname:131907</v>
      </c>
      <c r="L2225" t="str">
        <f>IF($I2225="","",_xlfn.LET(_xlpm.x,VLOOKUP($I2225,'taxon-match_2026-08-31'!$A$2:$N$122,7,FALSE),IF(_xlpm.x=0,"",_xlpm.x)))</f>
        <v>Animalia</v>
      </c>
      <c r="M2225" t="str">
        <f>IF($I2225="","",_xlfn.LET(_xlpm.x,VLOOKUP($I2225,'taxon-match_2026-08-31'!$A$2:$N$122,8,FALSE),IF(_xlpm.x=0,"",_xlpm.x)))</f>
        <v>Porifera</v>
      </c>
      <c r="N2225" t="str">
        <f>IF($I2225="","",_xlfn.LET(_xlpm.x,VLOOKUP($I2225,'taxon-match_2026-08-31'!$A$2:$N$122,9,FALSE),IF(_xlpm.x=0,"",_xlpm.x)))</f>
        <v>Demospongiae</v>
      </c>
      <c r="O2225" t="str">
        <f>IF($I2225="","",_xlfn.LET(_xlpm.x,VLOOKUP($I2225,'taxon-match_2026-08-31'!$A$2:$N$122,10,FALSE),IF(_xlpm.x=0,"",_xlpm.x)))</f>
        <v>Poecilosclerida</v>
      </c>
      <c r="P2225" t="str">
        <f>IF($I2225="","",_xlfn.LET(_xlpm.x,VLOOKUP($I2225,'taxon-match_2026-08-31'!$A$2:$N$122,11,FALSE),IF(_xlpm.x=0,"",_xlpm.x)))</f>
        <v>Mycalidae</v>
      </c>
      <c r="Q2225" t="str">
        <f>IF($I2225="","",_xlfn.LET(_xlpm.x,VLOOKUP($I2225,'taxon-match_2026-08-31'!$A$2:$N$122,12,FALSE),IF(_xlpm.x=0,"",_xlpm.x)))</f>
        <v>Mycale</v>
      </c>
      <c r="R2225" t="str">
        <f>IF($I2225="","",_xlfn.LET(_xlpm.x,VLOOKUP($I2225,'taxon-match_2026-08-31'!$A$2:$N$122,14,FALSE),IF(_xlpm.x=0,"",_xlpm.x)))</f>
        <v/>
      </c>
      <c r="S2225" s="2" t="s">
        <v>2361</v>
      </c>
      <c r="T2225" s="69" t="s">
        <v>62</v>
      </c>
      <c r="U2225" s="69" t="s">
        <v>60</v>
      </c>
      <c r="X2225" t="str">
        <f>IF(T2225="","",_xlfn.LET(_xlpm.x,VLOOKUP(T2225,'Drop-down_menus'!$F$2:$G$16,2,FALSE),IF(_xlpm.x=0,"",_xlpm.x)))</f>
        <v>https://orcid.org/0000-0003-3696-4445</v>
      </c>
      <c r="Y2225" t="str">
        <f>IF(U2225="","",_xlfn.LET(_xlpm.x,VLOOKUP(U2225,'Drop-down_menus'!$F$2:$G$16,2,FALSE),IF(_xlpm.x=0,"",_xlpm.x)))</f>
        <v>https://orcid.org/0000-0002-9708-1761</v>
      </c>
      <c r="Z2225" t="str">
        <f>IF(V2225="","",_xlfn.LET(_xlpm.x,VLOOKUP(V2225,'Drop-down_menus'!$F$2:$G$16,2,FALSE),IF(_xlpm.x=0,"",_xlpm.x)))</f>
        <v/>
      </c>
      <c r="AA2225" t="str">
        <f>IF(W2225="","",_xlfn.LET(_xlpm.x,VLOOKUP(W2225,'Drop-down_menus'!$F$2:$G$16,2,FALSE),IF(_xlpm.x=0,"",_xlpm.x)))</f>
        <v/>
      </c>
      <c r="AB2225" t="s">
        <v>702</v>
      </c>
      <c r="AE2225" t="s">
        <v>896</v>
      </c>
    </row>
    <row r="2226" spans="1:31" ht="15" hidden="1" x14ac:dyDescent="0.2">
      <c r="A2226" s="2" t="s">
        <v>207</v>
      </c>
      <c r="B2226">
        <v>1284</v>
      </c>
      <c r="C2226">
        <v>2528</v>
      </c>
      <c r="D2226" s="69" t="s">
        <v>700</v>
      </c>
      <c r="F2226" s="70" t="s">
        <v>865</v>
      </c>
      <c r="H2226" s="70" t="s">
        <v>865</v>
      </c>
      <c r="I2226" t="s">
        <v>865</v>
      </c>
      <c r="J2226" t="str">
        <f>IF($I2226="","",_xlfn.LET(_xlpm.x,VLOOKUP($I2226,'taxon-match_2026-08-31'!$A$2:$N$122,6,FALSE),IF(_xlpm.x=0,"",_xlpm.x)))</f>
        <v>Gray, 1867</v>
      </c>
      <c r="K2226" t="str">
        <f>IF($I2226="","",_xlfn.LET(_xlpm.x,VLOOKUP($I2226,'taxon-match_2026-08-31'!$A$2:$N$122,4,FALSE),IF(_xlpm.x=0,"",_xlpm.x)))</f>
        <v>urn:lsid:marinespecies.org:taxname:131907</v>
      </c>
      <c r="L2226" t="str">
        <f>IF($I2226="","",_xlfn.LET(_xlpm.x,VLOOKUP($I2226,'taxon-match_2026-08-31'!$A$2:$N$122,7,FALSE),IF(_xlpm.x=0,"",_xlpm.x)))</f>
        <v>Animalia</v>
      </c>
      <c r="M2226" t="str">
        <f>IF($I2226="","",_xlfn.LET(_xlpm.x,VLOOKUP($I2226,'taxon-match_2026-08-31'!$A$2:$N$122,8,FALSE),IF(_xlpm.x=0,"",_xlpm.x)))</f>
        <v>Porifera</v>
      </c>
      <c r="N2226" t="str">
        <f>IF($I2226="","",_xlfn.LET(_xlpm.x,VLOOKUP($I2226,'taxon-match_2026-08-31'!$A$2:$N$122,9,FALSE),IF(_xlpm.x=0,"",_xlpm.x)))</f>
        <v>Demospongiae</v>
      </c>
      <c r="O2226" t="str">
        <f>IF($I2226="","",_xlfn.LET(_xlpm.x,VLOOKUP($I2226,'taxon-match_2026-08-31'!$A$2:$N$122,10,FALSE),IF(_xlpm.x=0,"",_xlpm.x)))</f>
        <v>Poecilosclerida</v>
      </c>
      <c r="P2226" t="str">
        <f>IF($I2226="","",_xlfn.LET(_xlpm.x,VLOOKUP($I2226,'taxon-match_2026-08-31'!$A$2:$N$122,11,FALSE),IF(_xlpm.x=0,"",_xlpm.x)))</f>
        <v>Mycalidae</v>
      </c>
      <c r="Q2226" t="str">
        <f>IF($I2226="","",_xlfn.LET(_xlpm.x,VLOOKUP($I2226,'taxon-match_2026-08-31'!$A$2:$N$122,12,FALSE),IF(_xlpm.x=0,"",_xlpm.x)))</f>
        <v>Mycale</v>
      </c>
      <c r="R2226" t="str">
        <f>IF($I2226="","",_xlfn.LET(_xlpm.x,VLOOKUP($I2226,'taxon-match_2026-08-31'!$A$2:$N$122,14,FALSE),IF(_xlpm.x=0,"",_xlpm.x)))</f>
        <v/>
      </c>
      <c r="S2226" s="2" t="s">
        <v>2361</v>
      </c>
      <c r="T2226" s="69" t="s">
        <v>62</v>
      </c>
      <c r="U2226" s="69" t="s">
        <v>60</v>
      </c>
      <c r="X2226" t="str">
        <f>IF(T2226="","",_xlfn.LET(_xlpm.x,VLOOKUP(T2226,'Drop-down_menus'!$F$2:$G$16,2,FALSE),IF(_xlpm.x=0,"",_xlpm.x)))</f>
        <v>https://orcid.org/0000-0003-3696-4445</v>
      </c>
      <c r="Y2226" t="str">
        <f>IF(U2226="","",_xlfn.LET(_xlpm.x,VLOOKUP(U2226,'Drop-down_menus'!$F$2:$G$16,2,FALSE),IF(_xlpm.x=0,"",_xlpm.x)))</f>
        <v>https://orcid.org/0000-0002-9708-1761</v>
      </c>
      <c r="Z2226" t="str">
        <f>IF(V2226="","",_xlfn.LET(_xlpm.x,VLOOKUP(V2226,'Drop-down_menus'!$F$2:$G$16,2,FALSE),IF(_xlpm.x=0,"",_xlpm.x)))</f>
        <v/>
      </c>
      <c r="AA2226" t="str">
        <f>IF(W2226="","",_xlfn.LET(_xlpm.x,VLOOKUP(W2226,'Drop-down_menus'!$F$2:$G$16,2,FALSE),IF(_xlpm.x=0,"",_xlpm.x)))</f>
        <v/>
      </c>
      <c r="AB2226" t="s">
        <v>702</v>
      </c>
      <c r="AE2226" t="s">
        <v>896</v>
      </c>
    </row>
    <row r="2227" spans="1:31" ht="15" hidden="1" x14ac:dyDescent="0.2">
      <c r="A2227" s="2" t="s">
        <v>207</v>
      </c>
      <c r="B2227">
        <v>1285</v>
      </c>
      <c r="C2227">
        <v>2529</v>
      </c>
      <c r="D2227" s="69" t="s">
        <v>700</v>
      </c>
      <c r="F2227" s="70" t="s">
        <v>865</v>
      </c>
      <c r="H2227" s="70" t="s">
        <v>865</v>
      </c>
      <c r="I2227" t="s">
        <v>865</v>
      </c>
      <c r="J2227" t="str">
        <f>IF($I2227="","",_xlfn.LET(_xlpm.x,VLOOKUP($I2227,'taxon-match_2026-08-31'!$A$2:$N$122,6,FALSE),IF(_xlpm.x=0,"",_xlpm.x)))</f>
        <v>Gray, 1867</v>
      </c>
      <c r="K2227" t="str">
        <f>IF($I2227="","",_xlfn.LET(_xlpm.x,VLOOKUP($I2227,'taxon-match_2026-08-31'!$A$2:$N$122,4,FALSE),IF(_xlpm.x=0,"",_xlpm.x)))</f>
        <v>urn:lsid:marinespecies.org:taxname:131907</v>
      </c>
      <c r="L2227" t="str">
        <f>IF($I2227="","",_xlfn.LET(_xlpm.x,VLOOKUP($I2227,'taxon-match_2026-08-31'!$A$2:$N$122,7,FALSE),IF(_xlpm.x=0,"",_xlpm.x)))</f>
        <v>Animalia</v>
      </c>
      <c r="M2227" t="str">
        <f>IF($I2227="","",_xlfn.LET(_xlpm.x,VLOOKUP($I2227,'taxon-match_2026-08-31'!$A$2:$N$122,8,FALSE),IF(_xlpm.x=0,"",_xlpm.x)))</f>
        <v>Porifera</v>
      </c>
      <c r="N2227" t="str">
        <f>IF($I2227="","",_xlfn.LET(_xlpm.x,VLOOKUP($I2227,'taxon-match_2026-08-31'!$A$2:$N$122,9,FALSE),IF(_xlpm.x=0,"",_xlpm.x)))</f>
        <v>Demospongiae</v>
      </c>
      <c r="O2227" t="str">
        <f>IF($I2227="","",_xlfn.LET(_xlpm.x,VLOOKUP($I2227,'taxon-match_2026-08-31'!$A$2:$N$122,10,FALSE),IF(_xlpm.x=0,"",_xlpm.x)))</f>
        <v>Poecilosclerida</v>
      </c>
      <c r="P2227" t="str">
        <f>IF($I2227="","",_xlfn.LET(_xlpm.x,VLOOKUP($I2227,'taxon-match_2026-08-31'!$A$2:$N$122,11,FALSE),IF(_xlpm.x=0,"",_xlpm.x)))</f>
        <v>Mycalidae</v>
      </c>
      <c r="Q2227" t="str">
        <f>IF($I2227="","",_xlfn.LET(_xlpm.x,VLOOKUP($I2227,'taxon-match_2026-08-31'!$A$2:$N$122,12,FALSE),IF(_xlpm.x=0,"",_xlpm.x)))</f>
        <v>Mycale</v>
      </c>
      <c r="R2227" t="str">
        <f>IF($I2227="","",_xlfn.LET(_xlpm.x,VLOOKUP($I2227,'taxon-match_2026-08-31'!$A$2:$N$122,14,FALSE),IF(_xlpm.x=0,"",_xlpm.x)))</f>
        <v/>
      </c>
      <c r="S2227" s="2" t="s">
        <v>2361</v>
      </c>
      <c r="T2227" s="69" t="s">
        <v>62</v>
      </c>
      <c r="U2227" s="69" t="s">
        <v>60</v>
      </c>
      <c r="X2227" t="str">
        <f>IF(T2227="","",_xlfn.LET(_xlpm.x,VLOOKUP(T2227,'Drop-down_menus'!$F$2:$G$16,2,FALSE),IF(_xlpm.x=0,"",_xlpm.x)))</f>
        <v>https://orcid.org/0000-0003-3696-4445</v>
      </c>
      <c r="Y2227" t="str">
        <f>IF(U2227="","",_xlfn.LET(_xlpm.x,VLOOKUP(U2227,'Drop-down_menus'!$F$2:$G$16,2,FALSE),IF(_xlpm.x=0,"",_xlpm.x)))</f>
        <v>https://orcid.org/0000-0002-9708-1761</v>
      </c>
      <c r="Z2227" t="str">
        <f>IF(V2227="","",_xlfn.LET(_xlpm.x,VLOOKUP(V2227,'Drop-down_menus'!$F$2:$G$16,2,FALSE),IF(_xlpm.x=0,"",_xlpm.x)))</f>
        <v/>
      </c>
      <c r="AA2227" t="str">
        <f>IF(W2227="","",_xlfn.LET(_xlpm.x,VLOOKUP(W2227,'Drop-down_menus'!$F$2:$G$16,2,FALSE),IF(_xlpm.x=0,"",_xlpm.x)))</f>
        <v/>
      </c>
      <c r="AB2227" t="s">
        <v>702</v>
      </c>
      <c r="AE2227" t="s">
        <v>896</v>
      </c>
    </row>
    <row r="2228" spans="1:31" ht="15" hidden="1" x14ac:dyDescent="0.2">
      <c r="A2228" s="2" t="s">
        <v>207</v>
      </c>
      <c r="B2228">
        <v>1310</v>
      </c>
      <c r="C2228">
        <v>2530</v>
      </c>
      <c r="D2228" s="69" t="s">
        <v>700</v>
      </c>
      <c r="F2228" s="70" t="s">
        <v>865</v>
      </c>
      <c r="H2228" s="70" t="s">
        <v>865</v>
      </c>
      <c r="I2228" t="s">
        <v>865</v>
      </c>
      <c r="J2228" t="str">
        <f>IF($I2228="","",_xlfn.LET(_xlpm.x,VLOOKUP($I2228,'taxon-match_2026-08-31'!$A$2:$N$122,6,FALSE),IF(_xlpm.x=0,"",_xlpm.x)))</f>
        <v>Gray, 1867</v>
      </c>
      <c r="K2228" t="str">
        <f>IF($I2228="","",_xlfn.LET(_xlpm.x,VLOOKUP($I2228,'taxon-match_2026-08-31'!$A$2:$N$122,4,FALSE),IF(_xlpm.x=0,"",_xlpm.x)))</f>
        <v>urn:lsid:marinespecies.org:taxname:131907</v>
      </c>
      <c r="L2228" t="str">
        <f>IF($I2228="","",_xlfn.LET(_xlpm.x,VLOOKUP($I2228,'taxon-match_2026-08-31'!$A$2:$N$122,7,FALSE),IF(_xlpm.x=0,"",_xlpm.x)))</f>
        <v>Animalia</v>
      </c>
      <c r="M2228" t="str">
        <f>IF($I2228="","",_xlfn.LET(_xlpm.x,VLOOKUP($I2228,'taxon-match_2026-08-31'!$A$2:$N$122,8,FALSE),IF(_xlpm.x=0,"",_xlpm.x)))</f>
        <v>Porifera</v>
      </c>
      <c r="N2228" t="str">
        <f>IF($I2228="","",_xlfn.LET(_xlpm.x,VLOOKUP($I2228,'taxon-match_2026-08-31'!$A$2:$N$122,9,FALSE),IF(_xlpm.x=0,"",_xlpm.x)))</f>
        <v>Demospongiae</v>
      </c>
      <c r="O2228" t="str">
        <f>IF($I2228="","",_xlfn.LET(_xlpm.x,VLOOKUP($I2228,'taxon-match_2026-08-31'!$A$2:$N$122,10,FALSE),IF(_xlpm.x=0,"",_xlpm.x)))</f>
        <v>Poecilosclerida</v>
      </c>
      <c r="P2228" t="str">
        <f>IF($I2228="","",_xlfn.LET(_xlpm.x,VLOOKUP($I2228,'taxon-match_2026-08-31'!$A$2:$N$122,11,FALSE),IF(_xlpm.x=0,"",_xlpm.x)))</f>
        <v>Mycalidae</v>
      </c>
      <c r="Q2228" t="str">
        <f>IF($I2228="","",_xlfn.LET(_xlpm.x,VLOOKUP($I2228,'taxon-match_2026-08-31'!$A$2:$N$122,12,FALSE),IF(_xlpm.x=0,"",_xlpm.x)))</f>
        <v>Mycale</v>
      </c>
      <c r="R2228" t="str">
        <f>IF($I2228="","",_xlfn.LET(_xlpm.x,VLOOKUP($I2228,'taxon-match_2026-08-31'!$A$2:$N$122,14,FALSE),IF(_xlpm.x=0,"",_xlpm.x)))</f>
        <v/>
      </c>
      <c r="S2228" s="2" t="s">
        <v>2361</v>
      </c>
      <c r="T2228" s="69" t="s">
        <v>62</v>
      </c>
      <c r="U2228" s="69" t="s">
        <v>60</v>
      </c>
      <c r="X2228" t="str">
        <f>IF(T2228="","",_xlfn.LET(_xlpm.x,VLOOKUP(T2228,'Drop-down_menus'!$F$2:$G$16,2,FALSE),IF(_xlpm.x=0,"",_xlpm.x)))</f>
        <v>https://orcid.org/0000-0003-3696-4445</v>
      </c>
      <c r="Y2228" t="str">
        <f>IF(U2228="","",_xlfn.LET(_xlpm.x,VLOOKUP(U2228,'Drop-down_menus'!$F$2:$G$16,2,FALSE),IF(_xlpm.x=0,"",_xlpm.x)))</f>
        <v>https://orcid.org/0000-0002-9708-1761</v>
      </c>
      <c r="Z2228" t="str">
        <f>IF(V2228="","",_xlfn.LET(_xlpm.x,VLOOKUP(V2228,'Drop-down_menus'!$F$2:$G$16,2,FALSE),IF(_xlpm.x=0,"",_xlpm.x)))</f>
        <v/>
      </c>
      <c r="AA2228" t="str">
        <f>IF(W2228="","",_xlfn.LET(_xlpm.x,VLOOKUP(W2228,'Drop-down_menus'!$F$2:$G$16,2,FALSE),IF(_xlpm.x=0,"",_xlpm.x)))</f>
        <v/>
      </c>
      <c r="AB2228" t="s">
        <v>702</v>
      </c>
      <c r="AE2228" t="s">
        <v>896</v>
      </c>
    </row>
    <row r="2229" spans="1:31" ht="15" hidden="1" x14ac:dyDescent="0.2">
      <c r="A2229" s="2" t="s">
        <v>207</v>
      </c>
      <c r="B2229">
        <v>1311</v>
      </c>
      <c r="C2229">
        <v>2531</v>
      </c>
      <c r="D2229" s="69" t="s">
        <v>700</v>
      </c>
      <c r="F2229" s="70" t="s">
        <v>865</v>
      </c>
      <c r="H2229" s="70" t="s">
        <v>865</v>
      </c>
      <c r="I2229" t="s">
        <v>865</v>
      </c>
      <c r="J2229" t="str">
        <f>IF($I2229="","",_xlfn.LET(_xlpm.x,VLOOKUP($I2229,'taxon-match_2026-08-31'!$A$2:$N$122,6,FALSE),IF(_xlpm.x=0,"",_xlpm.x)))</f>
        <v>Gray, 1867</v>
      </c>
      <c r="K2229" t="str">
        <f>IF($I2229="","",_xlfn.LET(_xlpm.x,VLOOKUP($I2229,'taxon-match_2026-08-31'!$A$2:$N$122,4,FALSE),IF(_xlpm.x=0,"",_xlpm.x)))</f>
        <v>urn:lsid:marinespecies.org:taxname:131907</v>
      </c>
      <c r="L2229" t="str">
        <f>IF($I2229="","",_xlfn.LET(_xlpm.x,VLOOKUP($I2229,'taxon-match_2026-08-31'!$A$2:$N$122,7,FALSE),IF(_xlpm.x=0,"",_xlpm.x)))</f>
        <v>Animalia</v>
      </c>
      <c r="M2229" t="str">
        <f>IF($I2229="","",_xlfn.LET(_xlpm.x,VLOOKUP($I2229,'taxon-match_2026-08-31'!$A$2:$N$122,8,FALSE),IF(_xlpm.x=0,"",_xlpm.x)))</f>
        <v>Porifera</v>
      </c>
      <c r="N2229" t="str">
        <f>IF($I2229="","",_xlfn.LET(_xlpm.x,VLOOKUP($I2229,'taxon-match_2026-08-31'!$A$2:$N$122,9,FALSE),IF(_xlpm.x=0,"",_xlpm.x)))</f>
        <v>Demospongiae</v>
      </c>
      <c r="O2229" t="str">
        <f>IF($I2229="","",_xlfn.LET(_xlpm.x,VLOOKUP($I2229,'taxon-match_2026-08-31'!$A$2:$N$122,10,FALSE),IF(_xlpm.x=0,"",_xlpm.x)))</f>
        <v>Poecilosclerida</v>
      </c>
      <c r="P2229" t="str">
        <f>IF($I2229="","",_xlfn.LET(_xlpm.x,VLOOKUP($I2229,'taxon-match_2026-08-31'!$A$2:$N$122,11,FALSE),IF(_xlpm.x=0,"",_xlpm.x)))</f>
        <v>Mycalidae</v>
      </c>
      <c r="Q2229" t="str">
        <f>IF($I2229="","",_xlfn.LET(_xlpm.x,VLOOKUP($I2229,'taxon-match_2026-08-31'!$A$2:$N$122,12,FALSE),IF(_xlpm.x=0,"",_xlpm.x)))</f>
        <v>Mycale</v>
      </c>
      <c r="R2229" t="str">
        <f>IF($I2229="","",_xlfn.LET(_xlpm.x,VLOOKUP($I2229,'taxon-match_2026-08-31'!$A$2:$N$122,14,FALSE),IF(_xlpm.x=0,"",_xlpm.x)))</f>
        <v/>
      </c>
      <c r="S2229" s="2" t="s">
        <v>2361</v>
      </c>
      <c r="T2229" s="69" t="s">
        <v>62</v>
      </c>
      <c r="U2229" s="69" t="s">
        <v>60</v>
      </c>
      <c r="X2229" t="str">
        <f>IF(T2229="","",_xlfn.LET(_xlpm.x,VLOOKUP(T2229,'Drop-down_menus'!$F$2:$G$16,2,FALSE),IF(_xlpm.x=0,"",_xlpm.x)))</f>
        <v>https://orcid.org/0000-0003-3696-4445</v>
      </c>
      <c r="Y2229" t="str">
        <f>IF(U2229="","",_xlfn.LET(_xlpm.x,VLOOKUP(U2229,'Drop-down_menus'!$F$2:$G$16,2,FALSE),IF(_xlpm.x=0,"",_xlpm.x)))</f>
        <v>https://orcid.org/0000-0002-9708-1761</v>
      </c>
      <c r="Z2229" t="str">
        <f>IF(V2229="","",_xlfn.LET(_xlpm.x,VLOOKUP(V2229,'Drop-down_menus'!$F$2:$G$16,2,FALSE),IF(_xlpm.x=0,"",_xlpm.x)))</f>
        <v/>
      </c>
      <c r="AA2229" t="str">
        <f>IF(W2229="","",_xlfn.LET(_xlpm.x,VLOOKUP(W2229,'Drop-down_menus'!$F$2:$G$16,2,FALSE),IF(_xlpm.x=0,"",_xlpm.x)))</f>
        <v/>
      </c>
      <c r="AB2229" t="s">
        <v>702</v>
      </c>
      <c r="AE2229" t="s">
        <v>896</v>
      </c>
    </row>
    <row r="2230" spans="1:31" ht="15" hidden="1" x14ac:dyDescent="0.2">
      <c r="A2230" s="2" t="s">
        <v>207</v>
      </c>
      <c r="B2230">
        <v>1312</v>
      </c>
      <c r="C2230">
        <v>2532</v>
      </c>
      <c r="D2230" s="69" t="s">
        <v>700</v>
      </c>
      <c r="F2230" s="70" t="s">
        <v>865</v>
      </c>
      <c r="H2230" s="70" t="s">
        <v>865</v>
      </c>
      <c r="I2230" t="s">
        <v>865</v>
      </c>
      <c r="J2230" t="str">
        <f>IF($I2230="","",_xlfn.LET(_xlpm.x,VLOOKUP($I2230,'taxon-match_2026-08-31'!$A$2:$N$122,6,FALSE),IF(_xlpm.x=0,"",_xlpm.x)))</f>
        <v>Gray, 1867</v>
      </c>
      <c r="K2230" t="str">
        <f>IF($I2230="","",_xlfn.LET(_xlpm.x,VLOOKUP($I2230,'taxon-match_2026-08-31'!$A$2:$N$122,4,FALSE),IF(_xlpm.x=0,"",_xlpm.x)))</f>
        <v>urn:lsid:marinespecies.org:taxname:131907</v>
      </c>
      <c r="L2230" t="str">
        <f>IF($I2230="","",_xlfn.LET(_xlpm.x,VLOOKUP($I2230,'taxon-match_2026-08-31'!$A$2:$N$122,7,FALSE),IF(_xlpm.x=0,"",_xlpm.x)))</f>
        <v>Animalia</v>
      </c>
      <c r="M2230" t="str">
        <f>IF($I2230="","",_xlfn.LET(_xlpm.x,VLOOKUP($I2230,'taxon-match_2026-08-31'!$A$2:$N$122,8,FALSE),IF(_xlpm.x=0,"",_xlpm.x)))</f>
        <v>Porifera</v>
      </c>
      <c r="N2230" t="str">
        <f>IF($I2230="","",_xlfn.LET(_xlpm.x,VLOOKUP($I2230,'taxon-match_2026-08-31'!$A$2:$N$122,9,FALSE),IF(_xlpm.x=0,"",_xlpm.x)))</f>
        <v>Demospongiae</v>
      </c>
      <c r="O2230" t="str">
        <f>IF($I2230="","",_xlfn.LET(_xlpm.x,VLOOKUP($I2230,'taxon-match_2026-08-31'!$A$2:$N$122,10,FALSE),IF(_xlpm.x=0,"",_xlpm.x)))</f>
        <v>Poecilosclerida</v>
      </c>
      <c r="P2230" t="str">
        <f>IF($I2230="","",_xlfn.LET(_xlpm.x,VLOOKUP($I2230,'taxon-match_2026-08-31'!$A$2:$N$122,11,FALSE),IF(_xlpm.x=0,"",_xlpm.x)))</f>
        <v>Mycalidae</v>
      </c>
      <c r="Q2230" t="str">
        <f>IF($I2230="","",_xlfn.LET(_xlpm.x,VLOOKUP($I2230,'taxon-match_2026-08-31'!$A$2:$N$122,12,FALSE),IF(_xlpm.x=0,"",_xlpm.x)))</f>
        <v>Mycale</v>
      </c>
      <c r="R2230" t="str">
        <f>IF($I2230="","",_xlfn.LET(_xlpm.x,VLOOKUP($I2230,'taxon-match_2026-08-31'!$A$2:$N$122,14,FALSE),IF(_xlpm.x=0,"",_xlpm.x)))</f>
        <v/>
      </c>
      <c r="S2230" s="2" t="s">
        <v>2361</v>
      </c>
      <c r="T2230" s="69" t="s">
        <v>62</v>
      </c>
      <c r="U2230" s="69" t="s">
        <v>60</v>
      </c>
      <c r="X2230" t="str">
        <f>IF(T2230="","",_xlfn.LET(_xlpm.x,VLOOKUP(T2230,'Drop-down_menus'!$F$2:$G$16,2,FALSE),IF(_xlpm.x=0,"",_xlpm.x)))</f>
        <v>https://orcid.org/0000-0003-3696-4445</v>
      </c>
      <c r="Y2230" t="str">
        <f>IF(U2230="","",_xlfn.LET(_xlpm.x,VLOOKUP(U2230,'Drop-down_menus'!$F$2:$G$16,2,FALSE),IF(_xlpm.x=0,"",_xlpm.x)))</f>
        <v>https://orcid.org/0000-0002-9708-1761</v>
      </c>
      <c r="Z2230" t="str">
        <f>IF(V2230="","",_xlfn.LET(_xlpm.x,VLOOKUP(V2230,'Drop-down_menus'!$F$2:$G$16,2,FALSE),IF(_xlpm.x=0,"",_xlpm.x)))</f>
        <v/>
      </c>
      <c r="AA2230" t="str">
        <f>IF(W2230="","",_xlfn.LET(_xlpm.x,VLOOKUP(W2230,'Drop-down_menus'!$F$2:$G$16,2,FALSE),IF(_xlpm.x=0,"",_xlpm.x)))</f>
        <v/>
      </c>
      <c r="AB2230" t="s">
        <v>702</v>
      </c>
      <c r="AE2230" t="s">
        <v>896</v>
      </c>
    </row>
    <row r="2231" spans="1:31" ht="15" hidden="1" x14ac:dyDescent="0.2">
      <c r="A2231" s="2" t="s">
        <v>328</v>
      </c>
      <c r="B2231">
        <v>3292</v>
      </c>
      <c r="C2231">
        <v>2533</v>
      </c>
      <c r="D2231" s="69" t="s">
        <v>700</v>
      </c>
      <c r="F2231" s="70" t="s">
        <v>865</v>
      </c>
      <c r="H2231" s="70" t="s">
        <v>865</v>
      </c>
      <c r="I2231" t="s">
        <v>865</v>
      </c>
      <c r="J2231" t="str">
        <f>IF($I2231="","",_xlfn.LET(_xlpm.x,VLOOKUP($I2231,'taxon-match_2026-08-31'!$A$2:$N$122,6,FALSE),IF(_xlpm.x=0,"",_xlpm.x)))</f>
        <v>Gray, 1867</v>
      </c>
      <c r="K2231" t="str">
        <f>IF($I2231="","",_xlfn.LET(_xlpm.x,VLOOKUP($I2231,'taxon-match_2026-08-31'!$A$2:$N$122,4,FALSE),IF(_xlpm.x=0,"",_xlpm.x)))</f>
        <v>urn:lsid:marinespecies.org:taxname:131907</v>
      </c>
      <c r="L2231" t="str">
        <f>IF($I2231="","",_xlfn.LET(_xlpm.x,VLOOKUP($I2231,'taxon-match_2026-08-31'!$A$2:$N$122,7,FALSE),IF(_xlpm.x=0,"",_xlpm.x)))</f>
        <v>Animalia</v>
      </c>
      <c r="M2231" t="str">
        <f>IF($I2231="","",_xlfn.LET(_xlpm.x,VLOOKUP($I2231,'taxon-match_2026-08-31'!$A$2:$N$122,8,FALSE),IF(_xlpm.x=0,"",_xlpm.x)))</f>
        <v>Porifera</v>
      </c>
      <c r="N2231" t="str">
        <f>IF($I2231="","",_xlfn.LET(_xlpm.x,VLOOKUP($I2231,'taxon-match_2026-08-31'!$A$2:$N$122,9,FALSE),IF(_xlpm.x=0,"",_xlpm.x)))</f>
        <v>Demospongiae</v>
      </c>
      <c r="O2231" t="str">
        <f>IF($I2231="","",_xlfn.LET(_xlpm.x,VLOOKUP($I2231,'taxon-match_2026-08-31'!$A$2:$N$122,10,FALSE),IF(_xlpm.x=0,"",_xlpm.x)))</f>
        <v>Poecilosclerida</v>
      </c>
      <c r="P2231" t="str">
        <f>IF($I2231="","",_xlfn.LET(_xlpm.x,VLOOKUP($I2231,'taxon-match_2026-08-31'!$A$2:$N$122,11,FALSE),IF(_xlpm.x=0,"",_xlpm.x)))</f>
        <v>Mycalidae</v>
      </c>
      <c r="Q2231" t="str">
        <f>IF($I2231="","",_xlfn.LET(_xlpm.x,VLOOKUP($I2231,'taxon-match_2026-08-31'!$A$2:$N$122,12,FALSE),IF(_xlpm.x=0,"",_xlpm.x)))</f>
        <v>Mycale</v>
      </c>
      <c r="R2231" t="str">
        <f>IF($I2231="","",_xlfn.LET(_xlpm.x,VLOOKUP($I2231,'taxon-match_2026-08-31'!$A$2:$N$122,14,FALSE),IF(_xlpm.x=0,"",_xlpm.x)))</f>
        <v/>
      </c>
      <c r="S2231" s="2" t="s">
        <v>2361</v>
      </c>
      <c r="T2231" s="69" t="s">
        <v>62</v>
      </c>
      <c r="U2231" s="69" t="s">
        <v>60</v>
      </c>
      <c r="X2231" t="str">
        <f>IF(T2231="","",_xlfn.LET(_xlpm.x,VLOOKUP(T2231,'Drop-down_menus'!$F$2:$G$16,2,FALSE),IF(_xlpm.x=0,"",_xlpm.x)))</f>
        <v>https://orcid.org/0000-0003-3696-4445</v>
      </c>
      <c r="Y2231" t="str">
        <f>IF(U2231="","",_xlfn.LET(_xlpm.x,VLOOKUP(U2231,'Drop-down_menus'!$F$2:$G$16,2,FALSE),IF(_xlpm.x=0,"",_xlpm.x)))</f>
        <v>https://orcid.org/0000-0002-9708-1761</v>
      </c>
      <c r="Z2231" t="str">
        <f>IF(V2231="","",_xlfn.LET(_xlpm.x,VLOOKUP(V2231,'Drop-down_menus'!$F$2:$G$16,2,FALSE),IF(_xlpm.x=0,"",_xlpm.x)))</f>
        <v/>
      </c>
      <c r="AA2231" t="str">
        <f>IF(W2231="","",_xlfn.LET(_xlpm.x,VLOOKUP(W2231,'Drop-down_menus'!$F$2:$G$16,2,FALSE),IF(_xlpm.x=0,"",_xlpm.x)))</f>
        <v/>
      </c>
      <c r="AB2231" t="s">
        <v>702</v>
      </c>
      <c r="AE2231" t="s">
        <v>896</v>
      </c>
    </row>
    <row r="2232" spans="1:31" ht="15" hidden="1" x14ac:dyDescent="0.2">
      <c r="A2232" s="2" t="s">
        <v>328</v>
      </c>
      <c r="B2232">
        <v>3293</v>
      </c>
      <c r="C2232">
        <v>2535</v>
      </c>
      <c r="D2232" s="69" t="s">
        <v>700</v>
      </c>
      <c r="F2232" s="70" t="s">
        <v>865</v>
      </c>
      <c r="H2232" s="70" t="s">
        <v>865</v>
      </c>
      <c r="I2232" t="s">
        <v>865</v>
      </c>
      <c r="J2232" t="str">
        <f>IF($I2232="","",_xlfn.LET(_xlpm.x,VLOOKUP($I2232,'taxon-match_2026-08-31'!$A$2:$N$122,6,FALSE),IF(_xlpm.x=0,"",_xlpm.x)))</f>
        <v>Gray, 1867</v>
      </c>
      <c r="K2232" t="str">
        <f>IF($I2232="","",_xlfn.LET(_xlpm.x,VLOOKUP($I2232,'taxon-match_2026-08-31'!$A$2:$N$122,4,FALSE),IF(_xlpm.x=0,"",_xlpm.x)))</f>
        <v>urn:lsid:marinespecies.org:taxname:131907</v>
      </c>
      <c r="L2232" t="str">
        <f>IF($I2232="","",_xlfn.LET(_xlpm.x,VLOOKUP($I2232,'taxon-match_2026-08-31'!$A$2:$N$122,7,FALSE),IF(_xlpm.x=0,"",_xlpm.x)))</f>
        <v>Animalia</v>
      </c>
      <c r="M2232" t="str">
        <f>IF($I2232="","",_xlfn.LET(_xlpm.x,VLOOKUP($I2232,'taxon-match_2026-08-31'!$A$2:$N$122,8,FALSE),IF(_xlpm.x=0,"",_xlpm.x)))</f>
        <v>Porifera</v>
      </c>
      <c r="N2232" t="str">
        <f>IF($I2232="","",_xlfn.LET(_xlpm.x,VLOOKUP($I2232,'taxon-match_2026-08-31'!$A$2:$N$122,9,FALSE),IF(_xlpm.x=0,"",_xlpm.x)))</f>
        <v>Demospongiae</v>
      </c>
      <c r="O2232" t="str">
        <f>IF($I2232="","",_xlfn.LET(_xlpm.x,VLOOKUP($I2232,'taxon-match_2026-08-31'!$A$2:$N$122,10,FALSE),IF(_xlpm.x=0,"",_xlpm.x)))</f>
        <v>Poecilosclerida</v>
      </c>
      <c r="P2232" t="str">
        <f>IF($I2232="","",_xlfn.LET(_xlpm.x,VLOOKUP($I2232,'taxon-match_2026-08-31'!$A$2:$N$122,11,FALSE),IF(_xlpm.x=0,"",_xlpm.x)))</f>
        <v>Mycalidae</v>
      </c>
      <c r="Q2232" t="str">
        <f>IF($I2232="","",_xlfn.LET(_xlpm.x,VLOOKUP($I2232,'taxon-match_2026-08-31'!$A$2:$N$122,12,FALSE),IF(_xlpm.x=0,"",_xlpm.x)))</f>
        <v>Mycale</v>
      </c>
      <c r="R2232" t="str">
        <f>IF($I2232="","",_xlfn.LET(_xlpm.x,VLOOKUP($I2232,'taxon-match_2026-08-31'!$A$2:$N$122,14,FALSE),IF(_xlpm.x=0,"",_xlpm.x)))</f>
        <v/>
      </c>
      <c r="S2232" s="2" t="s">
        <v>2361</v>
      </c>
      <c r="T2232" s="69" t="s">
        <v>62</v>
      </c>
      <c r="U2232" s="69" t="s">
        <v>60</v>
      </c>
      <c r="X2232" t="str">
        <f>IF(T2232="","",_xlfn.LET(_xlpm.x,VLOOKUP(T2232,'Drop-down_menus'!$F$2:$G$16,2,FALSE),IF(_xlpm.x=0,"",_xlpm.x)))</f>
        <v>https://orcid.org/0000-0003-3696-4445</v>
      </c>
      <c r="Y2232" t="str">
        <f>IF(U2232="","",_xlfn.LET(_xlpm.x,VLOOKUP(U2232,'Drop-down_menus'!$F$2:$G$16,2,FALSE),IF(_xlpm.x=0,"",_xlpm.x)))</f>
        <v>https://orcid.org/0000-0002-9708-1761</v>
      </c>
      <c r="Z2232" t="str">
        <f>IF(V2232="","",_xlfn.LET(_xlpm.x,VLOOKUP(V2232,'Drop-down_menus'!$F$2:$G$16,2,FALSE),IF(_xlpm.x=0,"",_xlpm.x)))</f>
        <v/>
      </c>
      <c r="AA2232" t="str">
        <f>IF(W2232="","",_xlfn.LET(_xlpm.x,VLOOKUP(W2232,'Drop-down_menus'!$F$2:$G$16,2,FALSE),IF(_xlpm.x=0,"",_xlpm.x)))</f>
        <v/>
      </c>
      <c r="AB2232" t="s">
        <v>702</v>
      </c>
      <c r="AE2232" t="s">
        <v>896</v>
      </c>
    </row>
    <row r="2233" spans="1:31" ht="15" hidden="1" x14ac:dyDescent="0.2">
      <c r="A2233" s="2" t="s">
        <v>328</v>
      </c>
      <c r="B2233">
        <v>3294</v>
      </c>
      <c r="C2233">
        <v>2536</v>
      </c>
      <c r="D2233" s="69" t="s">
        <v>700</v>
      </c>
      <c r="F2233" s="70" t="s">
        <v>865</v>
      </c>
      <c r="H2233" s="70" t="s">
        <v>865</v>
      </c>
      <c r="I2233" t="s">
        <v>865</v>
      </c>
      <c r="J2233" t="str">
        <f>IF($I2233="","",_xlfn.LET(_xlpm.x,VLOOKUP($I2233,'taxon-match_2026-08-31'!$A$2:$N$122,6,FALSE),IF(_xlpm.x=0,"",_xlpm.x)))</f>
        <v>Gray, 1867</v>
      </c>
      <c r="K2233" t="str">
        <f>IF($I2233="","",_xlfn.LET(_xlpm.x,VLOOKUP($I2233,'taxon-match_2026-08-31'!$A$2:$N$122,4,FALSE),IF(_xlpm.x=0,"",_xlpm.x)))</f>
        <v>urn:lsid:marinespecies.org:taxname:131907</v>
      </c>
      <c r="L2233" t="str">
        <f>IF($I2233="","",_xlfn.LET(_xlpm.x,VLOOKUP($I2233,'taxon-match_2026-08-31'!$A$2:$N$122,7,FALSE),IF(_xlpm.x=0,"",_xlpm.x)))</f>
        <v>Animalia</v>
      </c>
      <c r="M2233" t="str">
        <f>IF($I2233="","",_xlfn.LET(_xlpm.x,VLOOKUP($I2233,'taxon-match_2026-08-31'!$A$2:$N$122,8,FALSE),IF(_xlpm.x=0,"",_xlpm.x)))</f>
        <v>Porifera</v>
      </c>
      <c r="N2233" t="str">
        <f>IF($I2233="","",_xlfn.LET(_xlpm.x,VLOOKUP($I2233,'taxon-match_2026-08-31'!$A$2:$N$122,9,FALSE),IF(_xlpm.x=0,"",_xlpm.x)))</f>
        <v>Demospongiae</v>
      </c>
      <c r="O2233" t="str">
        <f>IF($I2233="","",_xlfn.LET(_xlpm.x,VLOOKUP($I2233,'taxon-match_2026-08-31'!$A$2:$N$122,10,FALSE),IF(_xlpm.x=0,"",_xlpm.x)))</f>
        <v>Poecilosclerida</v>
      </c>
      <c r="P2233" t="str">
        <f>IF($I2233="","",_xlfn.LET(_xlpm.x,VLOOKUP($I2233,'taxon-match_2026-08-31'!$A$2:$N$122,11,FALSE),IF(_xlpm.x=0,"",_xlpm.x)))</f>
        <v>Mycalidae</v>
      </c>
      <c r="Q2233" t="str">
        <f>IF($I2233="","",_xlfn.LET(_xlpm.x,VLOOKUP($I2233,'taxon-match_2026-08-31'!$A$2:$N$122,12,FALSE),IF(_xlpm.x=0,"",_xlpm.x)))</f>
        <v>Mycale</v>
      </c>
      <c r="R2233" t="str">
        <f>IF($I2233="","",_xlfn.LET(_xlpm.x,VLOOKUP($I2233,'taxon-match_2026-08-31'!$A$2:$N$122,14,FALSE),IF(_xlpm.x=0,"",_xlpm.x)))</f>
        <v/>
      </c>
      <c r="S2233" s="2" t="s">
        <v>2361</v>
      </c>
      <c r="T2233" s="69" t="s">
        <v>62</v>
      </c>
      <c r="U2233" s="69" t="s">
        <v>60</v>
      </c>
      <c r="X2233" t="str">
        <f>IF(T2233="","",_xlfn.LET(_xlpm.x,VLOOKUP(T2233,'Drop-down_menus'!$F$2:$G$16,2,FALSE),IF(_xlpm.x=0,"",_xlpm.x)))</f>
        <v>https://orcid.org/0000-0003-3696-4445</v>
      </c>
      <c r="Y2233" t="str">
        <f>IF(U2233="","",_xlfn.LET(_xlpm.x,VLOOKUP(U2233,'Drop-down_menus'!$F$2:$G$16,2,FALSE),IF(_xlpm.x=0,"",_xlpm.x)))</f>
        <v>https://orcid.org/0000-0002-9708-1761</v>
      </c>
      <c r="Z2233" t="str">
        <f>IF(V2233="","",_xlfn.LET(_xlpm.x,VLOOKUP(V2233,'Drop-down_menus'!$F$2:$G$16,2,FALSE),IF(_xlpm.x=0,"",_xlpm.x)))</f>
        <v/>
      </c>
      <c r="AA2233" t="str">
        <f>IF(W2233="","",_xlfn.LET(_xlpm.x,VLOOKUP(W2233,'Drop-down_menus'!$F$2:$G$16,2,FALSE),IF(_xlpm.x=0,"",_xlpm.x)))</f>
        <v/>
      </c>
      <c r="AB2233" t="s">
        <v>702</v>
      </c>
      <c r="AE2233" t="s">
        <v>896</v>
      </c>
    </row>
    <row r="2234" spans="1:31" ht="15" hidden="1" x14ac:dyDescent="0.2">
      <c r="A2234" s="2" t="s">
        <v>328</v>
      </c>
      <c r="B2234">
        <v>3295</v>
      </c>
      <c r="C2234">
        <v>2537</v>
      </c>
      <c r="D2234" s="69" t="s">
        <v>700</v>
      </c>
      <c r="F2234" s="70" t="s">
        <v>865</v>
      </c>
      <c r="H2234" s="70" t="s">
        <v>865</v>
      </c>
      <c r="I2234" t="s">
        <v>865</v>
      </c>
      <c r="J2234" t="str">
        <f>IF($I2234="","",_xlfn.LET(_xlpm.x,VLOOKUP($I2234,'taxon-match_2026-08-31'!$A$2:$N$122,6,FALSE),IF(_xlpm.x=0,"",_xlpm.x)))</f>
        <v>Gray, 1867</v>
      </c>
      <c r="K2234" t="str">
        <f>IF($I2234="","",_xlfn.LET(_xlpm.x,VLOOKUP($I2234,'taxon-match_2026-08-31'!$A$2:$N$122,4,FALSE),IF(_xlpm.x=0,"",_xlpm.x)))</f>
        <v>urn:lsid:marinespecies.org:taxname:131907</v>
      </c>
      <c r="L2234" t="str">
        <f>IF($I2234="","",_xlfn.LET(_xlpm.x,VLOOKUP($I2234,'taxon-match_2026-08-31'!$A$2:$N$122,7,FALSE),IF(_xlpm.x=0,"",_xlpm.x)))</f>
        <v>Animalia</v>
      </c>
      <c r="M2234" t="str">
        <f>IF($I2234="","",_xlfn.LET(_xlpm.x,VLOOKUP($I2234,'taxon-match_2026-08-31'!$A$2:$N$122,8,FALSE),IF(_xlpm.x=0,"",_xlpm.x)))</f>
        <v>Porifera</v>
      </c>
      <c r="N2234" t="str">
        <f>IF($I2234="","",_xlfn.LET(_xlpm.x,VLOOKUP($I2234,'taxon-match_2026-08-31'!$A$2:$N$122,9,FALSE),IF(_xlpm.x=0,"",_xlpm.x)))</f>
        <v>Demospongiae</v>
      </c>
      <c r="O2234" t="str">
        <f>IF($I2234="","",_xlfn.LET(_xlpm.x,VLOOKUP($I2234,'taxon-match_2026-08-31'!$A$2:$N$122,10,FALSE),IF(_xlpm.x=0,"",_xlpm.x)))</f>
        <v>Poecilosclerida</v>
      </c>
      <c r="P2234" t="str">
        <f>IF($I2234="","",_xlfn.LET(_xlpm.x,VLOOKUP($I2234,'taxon-match_2026-08-31'!$A$2:$N$122,11,FALSE),IF(_xlpm.x=0,"",_xlpm.x)))</f>
        <v>Mycalidae</v>
      </c>
      <c r="Q2234" t="str">
        <f>IF($I2234="","",_xlfn.LET(_xlpm.x,VLOOKUP($I2234,'taxon-match_2026-08-31'!$A$2:$N$122,12,FALSE),IF(_xlpm.x=0,"",_xlpm.x)))</f>
        <v>Mycale</v>
      </c>
      <c r="R2234" t="str">
        <f>IF($I2234="","",_xlfn.LET(_xlpm.x,VLOOKUP($I2234,'taxon-match_2026-08-31'!$A$2:$N$122,14,FALSE),IF(_xlpm.x=0,"",_xlpm.x)))</f>
        <v/>
      </c>
      <c r="S2234" s="2" t="s">
        <v>2361</v>
      </c>
      <c r="T2234" s="69" t="s">
        <v>62</v>
      </c>
      <c r="U2234" s="69" t="s">
        <v>60</v>
      </c>
      <c r="X2234" t="str">
        <f>IF(T2234="","",_xlfn.LET(_xlpm.x,VLOOKUP(T2234,'Drop-down_menus'!$F$2:$G$16,2,FALSE),IF(_xlpm.x=0,"",_xlpm.x)))</f>
        <v>https://orcid.org/0000-0003-3696-4445</v>
      </c>
      <c r="Y2234" t="str">
        <f>IF(U2234="","",_xlfn.LET(_xlpm.x,VLOOKUP(U2234,'Drop-down_menus'!$F$2:$G$16,2,FALSE),IF(_xlpm.x=0,"",_xlpm.x)))</f>
        <v>https://orcid.org/0000-0002-9708-1761</v>
      </c>
      <c r="Z2234" t="str">
        <f>IF(V2234="","",_xlfn.LET(_xlpm.x,VLOOKUP(V2234,'Drop-down_menus'!$F$2:$G$16,2,FALSE),IF(_xlpm.x=0,"",_xlpm.x)))</f>
        <v/>
      </c>
      <c r="AA2234" t="str">
        <f>IF(W2234="","",_xlfn.LET(_xlpm.x,VLOOKUP(W2234,'Drop-down_menus'!$F$2:$G$16,2,FALSE),IF(_xlpm.x=0,"",_xlpm.x)))</f>
        <v/>
      </c>
      <c r="AB2234" t="s">
        <v>702</v>
      </c>
      <c r="AE2234" t="s">
        <v>896</v>
      </c>
    </row>
    <row r="2235" spans="1:31" ht="15" hidden="1" x14ac:dyDescent="0.2">
      <c r="A2235" s="2" t="s">
        <v>328</v>
      </c>
      <c r="B2235">
        <v>3296</v>
      </c>
      <c r="C2235">
        <v>2480</v>
      </c>
      <c r="D2235" s="69" t="s">
        <v>700</v>
      </c>
      <c r="F2235" s="70" t="s">
        <v>865</v>
      </c>
      <c r="H2235" s="70" t="s">
        <v>865</v>
      </c>
      <c r="I2235" t="s">
        <v>865</v>
      </c>
      <c r="J2235" t="str">
        <f>IF($I2235="","",_xlfn.LET(_xlpm.x,VLOOKUP($I2235,'taxon-match_2026-08-31'!$A$2:$N$122,6,FALSE),IF(_xlpm.x=0,"",_xlpm.x)))</f>
        <v>Gray, 1867</v>
      </c>
      <c r="K2235" t="str">
        <f>IF($I2235="","",_xlfn.LET(_xlpm.x,VLOOKUP($I2235,'taxon-match_2026-08-31'!$A$2:$N$122,4,FALSE),IF(_xlpm.x=0,"",_xlpm.x)))</f>
        <v>urn:lsid:marinespecies.org:taxname:131907</v>
      </c>
      <c r="L2235" t="str">
        <f>IF($I2235="","",_xlfn.LET(_xlpm.x,VLOOKUP($I2235,'taxon-match_2026-08-31'!$A$2:$N$122,7,FALSE),IF(_xlpm.x=0,"",_xlpm.x)))</f>
        <v>Animalia</v>
      </c>
      <c r="M2235" t="str">
        <f>IF($I2235="","",_xlfn.LET(_xlpm.x,VLOOKUP($I2235,'taxon-match_2026-08-31'!$A$2:$N$122,8,FALSE),IF(_xlpm.x=0,"",_xlpm.x)))</f>
        <v>Porifera</v>
      </c>
      <c r="N2235" t="str">
        <f>IF($I2235="","",_xlfn.LET(_xlpm.x,VLOOKUP($I2235,'taxon-match_2026-08-31'!$A$2:$N$122,9,FALSE),IF(_xlpm.x=0,"",_xlpm.x)))</f>
        <v>Demospongiae</v>
      </c>
      <c r="O2235" t="str">
        <f>IF($I2235="","",_xlfn.LET(_xlpm.x,VLOOKUP($I2235,'taxon-match_2026-08-31'!$A$2:$N$122,10,FALSE),IF(_xlpm.x=0,"",_xlpm.x)))</f>
        <v>Poecilosclerida</v>
      </c>
      <c r="P2235" t="str">
        <f>IF($I2235="","",_xlfn.LET(_xlpm.x,VLOOKUP($I2235,'taxon-match_2026-08-31'!$A$2:$N$122,11,FALSE),IF(_xlpm.x=0,"",_xlpm.x)))</f>
        <v>Mycalidae</v>
      </c>
      <c r="Q2235" t="str">
        <f>IF($I2235="","",_xlfn.LET(_xlpm.x,VLOOKUP($I2235,'taxon-match_2026-08-31'!$A$2:$N$122,12,FALSE),IF(_xlpm.x=0,"",_xlpm.x)))</f>
        <v>Mycale</v>
      </c>
      <c r="R2235" t="str">
        <f>IF($I2235="","",_xlfn.LET(_xlpm.x,VLOOKUP($I2235,'taxon-match_2026-08-31'!$A$2:$N$122,14,FALSE),IF(_xlpm.x=0,"",_xlpm.x)))</f>
        <v/>
      </c>
      <c r="S2235" s="2" t="s">
        <v>2361</v>
      </c>
      <c r="T2235" s="69" t="s">
        <v>62</v>
      </c>
      <c r="U2235" s="69" t="s">
        <v>60</v>
      </c>
      <c r="X2235" t="str">
        <f>IF(T2235="","",_xlfn.LET(_xlpm.x,VLOOKUP(T2235,'Drop-down_menus'!$F$2:$G$16,2,FALSE),IF(_xlpm.x=0,"",_xlpm.x)))</f>
        <v>https://orcid.org/0000-0003-3696-4445</v>
      </c>
      <c r="Y2235" t="str">
        <f>IF(U2235="","",_xlfn.LET(_xlpm.x,VLOOKUP(U2235,'Drop-down_menus'!$F$2:$G$16,2,FALSE),IF(_xlpm.x=0,"",_xlpm.x)))</f>
        <v>https://orcid.org/0000-0002-9708-1761</v>
      </c>
      <c r="Z2235" t="str">
        <f>IF(V2235="","",_xlfn.LET(_xlpm.x,VLOOKUP(V2235,'Drop-down_menus'!$F$2:$G$16,2,FALSE),IF(_xlpm.x=0,"",_xlpm.x)))</f>
        <v/>
      </c>
      <c r="AA2235" t="str">
        <f>IF(W2235="","",_xlfn.LET(_xlpm.x,VLOOKUP(W2235,'Drop-down_menus'!$F$2:$G$16,2,FALSE),IF(_xlpm.x=0,"",_xlpm.x)))</f>
        <v/>
      </c>
      <c r="AB2235" t="s">
        <v>702</v>
      </c>
      <c r="AE2235" t="s">
        <v>896</v>
      </c>
    </row>
    <row r="2236" spans="1:31" ht="15" hidden="1" x14ac:dyDescent="0.2">
      <c r="A2236" s="2" t="s">
        <v>328</v>
      </c>
      <c r="B2236">
        <v>3297</v>
      </c>
      <c r="C2236">
        <v>2481</v>
      </c>
      <c r="D2236" s="69" t="s">
        <v>700</v>
      </c>
      <c r="F2236" s="70" t="s">
        <v>865</v>
      </c>
      <c r="H2236" s="70" t="s">
        <v>865</v>
      </c>
      <c r="I2236" t="s">
        <v>865</v>
      </c>
      <c r="J2236" t="str">
        <f>IF($I2236="","",_xlfn.LET(_xlpm.x,VLOOKUP($I2236,'taxon-match_2026-08-31'!$A$2:$N$122,6,FALSE),IF(_xlpm.x=0,"",_xlpm.x)))</f>
        <v>Gray, 1867</v>
      </c>
      <c r="K2236" t="str">
        <f>IF($I2236="","",_xlfn.LET(_xlpm.x,VLOOKUP($I2236,'taxon-match_2026-08-31'!$A$2:$N$122,4,FALSE),IF(_xlpm.x=0,"",_xlpm.x)))</f>
        <v>urn:lsid:marinespecies.org:taxname:131907</v>
      </c>
      <c r="L2236" t="str">
        <f>IF($I2236="","",_xlfn.LET(_xlpm.x,VLOOKUP($I2236,'taxon-match_2026-08-31'!$A$2:$N$122,7,FALSE),IF(_xlpm.x=0,"",_xlpm.x)))</f>
        <v>Animalia</v>
      </c>
      <c r="M2236" t="str">
        <f>IF($I2236="","",_xlfn.LET(_xlpm.x,VLOOKUP($I2236,'taxon-match_2026-08-31'!$A$2:$N$122,8,FALSE),IF(_xlpm.x=0,"",_xlpm.x)))</f>
        <v>Porifera</v>
      </c>
      <c r="N2236" t="str">
        <f>IF($I2236="","",_xlfn.LET(_xlpm.x,VLOOKUP($I2236,'taxon-match_2026-08-31'!$A$2:$N$122,9,FALSE),IF(_xlpm.x=0,"",_xlpm.x)))</f>
        <v>Demospongiae</v>
      </c>
      <c r="O2236" t="str">
        <f>IF($I2236="","",_xlfn.LET(_xlpm.x,VLOOKUP($I2236,'taxon-match_2026-08-31'!$A$2:$N$122,10,FALSE),IF(_xlpm.x=0,"",_xlpm.x)))</f>
        <v>Poecilosclerida</v>
      </c>
      <c r="P2236" t="str">
        <f>IF($I2236="","",_xlfn.LET(_xlpm.x,VLOOKUP($I2236,'taxon-match_2026-08-31'!$A$2:$N$122,11,FALSE),IF(_xlpm.x=0,"",_xlpm.x)))</f>
        <v>Mycalidae</v>
      </c>
      <c r="Q2236" t="str">
        <f>IF($I2236="","",_xlfn.LET(_xlpm.x,VLOOKUP($I2236,'taxon-match_2026-08-31'!$A$2:$N$122,12,FALSE),IF(_xlpm.x=0,"",_xlpm.x)))</f>
        <v>Mycale</v>
      </c>
      <c r="R2236" t="str">
        <f>IF($I2236="","",_xlfn.LET(_xlpm.x,VLOOKUP($I2236,'taxon-match_2026-08-31'!$A$2:$N$122,14,FALSE),IF(_xlpm.x=0,"",_xlpm.x)))</f>
        <v/>
      </c>
      <c r="S2236" s="2" t="s">
        <v>2361</v>
      </c>
      <c r="T2236" s="69" t="s">
        <v>62</v>
      </c>
      <c r="U2236" s="69" t="s">
        <v>60</v>
      </c>
      <c r="X2236" t="str">
        <f>IF(T2236="","",_xlfn.LET(_xlpm.x,VLOOKUP(T2236,'Drop-down_menus'!$F$2:$G$16,2,FALSE),IF(_xlpm.x=0,"",_xlpm.x)))</f>
        <v>https://orcid.org/0000-0003-3696-4445</v>
      </c>
      <c r="Y2236" t="str">
        <f>IF(U2236="","",_xlfn.LET(_xlpm.x,VLOOKUP(U2236,'Drop-down_menus'!$F$2:$G$16,2,FALSE),IF(_xlpm.x=0,"",_xlpm.x)))</f>
        <v>https://orcid.org/0000-0002-9708-1761</v>
      </c>
      <c r="Z2236" t="str">
        <f>IF(V2236="","",_xlfn.LET(_xlpm.x,VLOOKUP(V2236,'Drop-down_menus'!$F$2:$G$16,2,FALSE),IF(_xlpm.x=0,"",_xlpm.x)))</f>
        <v/>
      </c>
      <c r="AA2236" t="str">
        <f>IF(W2236="","",_xlfn.LET(_xlpm.x,VLOOKUP(W2236,'Drop-down_menus'!$F$2:$G$16,2,FALSE),IF(_xlpm.x=0,"",_xlpm.x)))</f>
        <v/>
      </c>
      <c r="AB2236" t="s">
        <v>702</v>
      </c>
      <c r="AE2236" t="s">
        <v>896</v>
      </c>
    </row>
    <row r="2237" spans="1:31" ht="15" hidden="1" x14ac:dyDescent="0.2">
      <c r="A2237" s="2" t="s">
        <v>441</v>
      </c>
      <c r="B2237">
        <v>5198</v>
      </c>
      <c r="C2237">
        <v>2482</v>
      </c>
      <c r="D2237" s="69" t="s">
        <v>700</v>
      </c>
      <c r="F2237" s="70" t="s">
        <v>865</v>
      </c>
      <c r="H2237" s="70" t="s">
        <v>865</v>
      </c>
      <c r="I2237" t="s">
        <v>865</v>
      </c>
      <c r="J2237" t="str">
        <f>IF($I2237="","",_xlfn.LET(_xlpm.x,VLOOKUP($I2237,'taxon-match_2026-08-31'!$A$2:$N$122,6,FALSE),IF(_xlpm.x=0,"",_xlpm.x)))</f>
        <v>Gray, 1867</v>
      </c>
      <c r="K2237" t="str">
        <f>IF($I2237="","",_xlfn.LET(_xlpm.x,VLOOKUP($I2237,'taxon-match_2026-08-31'!$A$2:$N$122,4,FALSE),IF(_xlpm.x=0,"",_xlpm.x)))</f>
        <v>urn:lsid:marinespecies.org:taxname:131907</v>
      </c>
      <c r="L2237" t="str">
        <f>IF($I2237="","",_xlfn.LET(_xlpm.x,VLOOKUP($I2237,'taxon-match_2026-08-31'!$A$2:$N$122,7,FALSE),IF(_xlpm.x=0,"",_xlpm.x)))</f>
        <v>Animalia</v>
      </c>
      <c r="M2237" t="str">
        <f>IF($I2237="","",_xlfn.LET(_xlpm.x,VLOOKUP($I2237,'taxon-match_2026-08-31'!$A$2:$N$122,8,FALSE),IF(_xlpm.x=0,"",_xlpm.x)))</f>
        <v>Porifera</v>
      </c>
      <c r="N2237" t="str">
        <f>IF($I2237="","",_xlfn.LET(_xlpm.x,VLOOKUP($I2237,'taxon-match_2026-08-31'!$A$2:$N$122,9,FALSE),IF(_xlpm.x=0,"",_xlpm.x)))</f>
        <v>Demospongiae</v>
      </c>
      <c r="O2237" t="str">
        <f>IF($I2237="","",_xlfn.LET(_xlpm.x,VLOOKUP($I2237,'taxon-match_2026-08-31'!$A$2:$N$122,10,FALSE),IF(_xlpm.x=0,"",_xlpm.x)))</f>
        <v>Poecilosclerida</v>
      </c>
      <c r="P2237" t="str">
        <f>IF($I2237="","",_xlfn.LET(_xlpm.x,VLOOKUP($I2237,'taxon-match_2026-08-31'!$A$2:$N$122,11,FALSE),IF(_xlpm.x=0,"",_xlpm.x)))</f>
        <v>Mycalidae</v>
      </c>
      <c r="Q2237" t="str">
        <f>IF($I2237="","",_xlfn.LET(_xlpm.x,VLOOKUP($I2237,'taxon-match_2026-08-31'!$A$2:$N$122,12,FALSE),IF(_xlpm.x=0,"",_xlpm.x)))</f>
        <v>Mycale</v>
      </c>
      <c r="R2237" t="str">
        <f>IF($I2237="","",_xlfn.LET(_xlpm.x,VLOOKUP($I2237,'taxon-match_2026-08-31'!$A$2:$N$122,14,FALSE),IF(_xlpm.x=0,"",_xlpm.x)))</f>
        <v/>
      </c>
      <c r="S2237" s="2" t="s">
        <v>2361</v>
      </c>
      <c r="T2237" s="69" t="s">
        <v>62</v>
      </c>
      <c r="U2237" s="69" t="s">
        <v>60</v>
      </c>
      <c r="X2237" t="str">
        <f>IF(T2237="","",_xlfn.LET(_xlpm.x,VLOOKUP(T2237,'Drop-down_menus'!$F$2:$G$16,2,FALSE),IF(_xlpm.x=0,"",_xlpm.x)))</f>
        <v>https://orcid.org/0000-0003-3696-4445</v>
      </c>
      <c r="Y2237" t="str">
        <f>IF(U2237="","",_xlfn.LET(_xlpm.x,VLOOKUP(U2237,'Drop-down_menus'!$F$2:$G$16,2,FALSE),IF(_xlpm.x=0,"",_xlpm.x)))</f>
        <v>https://orcid.org/0000-0002-9708-1761</v>
      </c>
      <c r="Z2237" t="str">
        <f>IF(V2237="","",_xlfn.LET(_xlpm.x,VLOOKUP(V2237,'Drop-down_menus'!$F$2:$G$16,2,FALSE),IF(_xlpm.x=0,"",_xlpm.x)))</f>
        <v/>
      </c>
      <c r="AA2237" t="str">
        <f>IF(W2237="","",_xlfn.LET(_xlpm.x,VLOOKUP(W2237,'Drop-down_menus'!$F$2:$G$16,2,FALSE),IF(_xlpm.x=0,"",_xlpm.x)))</f>
        <v/>
      </c>
      <c r="AB2237" t="s">
        <v>702</v>
      </c>
      <c r="AE2237" t="s">
        <v>896</v>
      </c>
    </row>
    <row r="2238" spans="1:31" ht="15" hidden="1" x14ac:dyDescent="0.2">
      <c r="A2238" s="2" t="s">
        <v>441</v>
      </c>
      <c r="B2238">
        <v>5254</v>
      </c>
      <c r="C2238">
        <v>2514</v>
      </c>
      <c r="D2238" s="69" t="s">
        <v>700</v>
      </c>
      <c r="F2238" s="70" t="s">
        <v>865</v>
      </c>
      <c r="H2238" s="70" t="s">
        <v>865</v>
      </c>
      <c r="I2238" t="s">
        <v>865</v>
      </c>
      <c r="J2238" t="str">
        <f>IF($I2238="","",_xlfn.LET(_xlpm.x,VLOOKUP($I2238,'taxon-match_2026-08-31'!$A$2:$N$122,6,FALSE),IF(_xlpm.x=0,"",_xlpm.x)))</f>
        <v>Gray, 1867</v>
      </c>
      <c r="K2238" t="str">
        <f>IF($I2238="","",_xlfn.LET(_xlpm.x,VLOOKUP($I2238,'taxon-match_2026-08-31'!$A$2:$N$122,4,FALSE),IF(_xlpm.x=0,"",_xlpm.x)))</f>
        <v>urn:lsid:marinespecies.org:taxname:131907</v>
      </c>
      <c r="L2238" t="str">
        <f>IF($I2238="","",_xlfn.LET(_xlpm.x,VLOOKUP($I2238,'taxon-match_2026-08-31'!$A$2:$N$122,7,FALSE),IF(_xlpm.x=0,"",_xlpm.x)))</f>
        <v>Animalia</v>
      </c>
      <c r="M2238" t="str">
        <f>IF($I2238="","",_xlfn.LET(_xlpm.x,VLOOKUP($I2238,'taxon-match_2026-08-31'!$A$2:$N$122,8,FALSE),IF(_xlpm.x=0,"",_xlpm.x)))</f>
        <v>Porifera</v>
      </c>
      <c r="N2238" t="str">
        <f>IF($I2238="","",_xlfn.LET(_xlpm.x,VLOOKUP($I2238,'taxon-match_2026-08-31'!$A$2:$N$122,9,FALSE),IF(_xlpm.x=0,"",_xlpm.x)))</f>
        <v>Demospongiae</v>
      </c>
      <c r="O2238" t="str">
        <f>IF($I2238="","",_xlfn.LET(_xlpm.x,VLOOKUP($I2238,'taxon-match_2026-08-31'!$A$2:$N$122,10,FALSE),IF(_xlpm.x=0,"",_xlpm.x)))</f>
        <v>Poecilosclerida</v>
      </c>
      <c r="P2238" t="str">
        <f>IF($I2238="","",_xlfn.LET(_xlpm.x,VLOOKUP($I2238,'taxon-match_2026-08-31'!$A$2:$N$122,11,FALSE),IF(_xlpm.x=0,"",_xlpm.x)))</f>
        <v>Mycalidae</v>
      </c>
      <c r="Q2238" t="str">
        <f>IF($I2238="","",_xlfn.LET(_xlpm.x,VLOOKUP($I2238,'taxon-match_2026-08-31'!$A$2:$N$122,12,FALSE),IF(_xlpm.x=0,"",_xlpm.x)))</f>
        <v>Mycale</v>
      </c>
      <c r="R2238" t="str">
        <f>IF($I2238="","",_xlfn.LET(_xlpm.x,VLOOKUP($I2238,'taxon-match_2026-08-31'!$A$2:$N$122,14,FALSE),IF(_xlpm.x=0,"",_xlpm.x)))</f>
        <v/>
      </c>
      <c r="S2238" s="2" t="s">
        <v>2361</v>
      </c>
      <c r="T2238" s="69" t="s">
        <v>62</v>
      </c>
      <c r="U2238" s="69" t="s">
        <v>60</v>
      </c>
      <c r="X2238" t="str">
        <f>IF(T2238="","",_xlfn.LET(_xlpm.x,VLOOKUP(T2238,'Drop-down_menus'!$F$2:$G$16,2,FALSE),IF(_xlpm.x=0,"",_xlpm.x)))</f>
        <v>https://orcid.org/0000-0003-3696-4445</v>
      </c>
      <c r="Y2238" t="str">
        <f>IF(U2238="","",_xlfn.LET(_xlpm.x,VLOOKUP(U2238,'Drop-down_menus'!$F$2:$G$16,2,FALSE),IF(_xlpm.x=0,"",_xlpm.x)))</f>
        <v>https://orcid.org/0000-0002-9708-1761</v>
      </c>
      <c r="Z2238" t="str">
        <f>IF(V2238="","",_xlfn.LET(_xlpm.x,VLOOKUP(V2238,'Drop-down_menus'!$F$2:$G$16,2,FALSE),IF(_xlpm.x=0,"",_xlpm.x)))</f>
        <v/>
      </c>
      <c r="AA2238" t="str">
        <f>IF(W2238="","",_xlfn.LET(_xlpm.x,VLOOKUP(W2238,'Drop-down_menus'!$F$2:$G$16,2,FALSE),IF(_xlpm.x=0,"",_xlpm.x)))</f>
        <v/>
      </c>
      <c r="AB2238" t="s">
        <v>702</v>
      </c>
      <c r="AE2238" t="s">
        <v>896</v>
      </c>
    </row>
    <row r="2239" spans="1:31" ht="15" hidden="1" x14ac:dyDescent="0.2">
      <c r="A2239" s="2" t="s">
        <v>441</v>
      </c>
      <c r="B2239">
        <v>5255</v>
      </c>
      <c r="C2239">
        <v>2515</v>
      </c>
      <c r="D2239" s="69" t="s">
        <v>700</v>
      </c>
      <c r="F2239" s="70" t="s">
        <v>865</v>
      </c>
      <c r="H2239" s="70" t="s">
        <v>865</v>
      </c>
      <c r="I2239" t="s">
        <v>865</v>
      </c>
      <c r="J2239" t="str">
        <f>IF($I2239="","",_xlfn.LET(_xlpm.x,VLOOKUP($I2239,'taxon-match_2026-08-31'!$A$2:$N$122,6,FALSE),IF(_xlpm.x=0,"",_xlpm.x)))</f>
        <v>Gray, 1867</v>
      </c>
      <c r="K2239" t="str">
        <f>IF($I2239="","",_xlfn.LET(_xlpm.x,VLOOKUP($I2239,'taxon-match_2026-08-31'!$A$2:$N$122,4,FALSE),IF(_xlpm.x=0,"",_xlpm.x)))</f>
        <v>urn:lsid:marinespecies.org:taxname:131907</v>
      </c>
      <c r="L2239" t="str">
        <f>IF($I2239="","",_xlfn.LET(_xlpm.x,VLOOKUP($I2239,'taxon-match_2026-08-31'!$A$2:$N$122,7,FALSE),IF(_xlpm.x=0,"",_xlpm.x)))</f>
        <v>Animalia</v>
      </c>
      <c r="M2239" t="str">
        <f>IF($I2239="","",_xlfn.LET(_xlpm.x,VLOOKUP($I2239,'taxon-match_2026-08-31'!$A$2:$N$122,8,FALSE),IF(_xlpm.x=0,"",_xlpm.x)))</f>
        <v>Porifera</v>
      </c>
      <c r="N2239" t="str">
        <f>IF($I2239="","",_xlfn.LET(_xlpm.x,VLOOKUP($I2239,'taxon-match_2026-08-31'!$A$2:$N$122,9,FALSE),IF(_xlpm.x=0,"",_xlpm.x)))</f>
        <v>Demospongiae</v>
      </c>
      <c r="O2239" t="str">
        <f>IF($I2239="","",_xlfn.LET(_xlpm.x,VLOOKUP($I2239,'taxon-match_2026-08-31'!$A$2:$N$122,10,FALSE),IF(_xlpm.x=0,"",_xlpm.x)))</f>
        <v>Poecilosclerida</v>
      </c>
      <c r="P2239" t="str">
        <f>IF($I2239="","",_xlfn.LET(_xlpm.x,VLOOKUP($I2239,'taxon-match_2026-08-31'!$A$2:$N$122,11,FALSE),IF(_xlpm.x=0,"",_xlpm.x)))</f>
        <v>Mycalidae</v>
      </c>
      <c r="Q2239" t="str">
        <f>IF($I2239="","",_xlfn.LET(_xlpm.x,VLOOKUP($I2239,'taxon-match_2026-08-31'!$A$2:$N$122,12,FALSE),IF(_xlpm.x=0,"",_xlpm.x)))</f>
        <v>Mycale</v>
      </c>
      <c r="R2239" t="str">
        <f>IF($I2239="","",_xlfn.LET(_xlpm.x,VLOOKUP($I2239,'taxon-match_2026-08-31'!$A$2:$N$122,14,FALSE),IF(_xlpm.x=0,"",_xlpm.x)))</f>
        <v/>
      </c>
      <c r="S2239" s="2" t="s">
        <v>2361</v>
      </c>
      <c r="T2239" s="69" t="s">
        <v>62</v>
      </c>
      <c r="U2239" s="69" t="s">
        <v>60</v>
      </c>
      <c r="X2239" t="str">
        <f>IF(T2239="","",_xlfn.LET(_xlpm.x,VLOOKUP(T2239,'Drop-down_menus'!$F$2:$G$16,2,FALSE),IF(_xlpm.x=0,"",_xlpm.x)))</f>
        <v>https://orcid.org/0000-0003-3696-4445</v>
      </c>
      <c r="Y2239" t="str">
        <f>IF(U2239="","",_xlfn.LET(_xlpm.x,VLOOKUP(U2239,'Drop-down_menus'!$F$2:$G$16,2,FALSE),IF(_xlpm.x=0,"",_xlpm.x)))</f>
        <v>https://orcid.org/0000-0002-9708-1761</v>
      </c>
      <c r="Z2239" t="str">
        <f>IF(V2239="","",_xlfn.LET(_xlpm.x,VLOOKUP(V2239,'Drop-down_menus'!$F$2:$G$16,2,FALSE),IF(_xlpm.x=0,"",_xlpm.x)))</f>
        <v/>
      </c>
      <c r="AA2239" t="str">
        <f>IF(W2239="","",_xlfn.LET(_xlpm.x,VLOOKUP(W2239,'Drop-down_menus'!$F$2:$G$16,2,FALSE),IF(_xlpm.x=0,"",_xlpm.x)))</f>
        <v/>
      </c>
      <c r="AB2239" t="s">
        <v>702</v>
      </c>
      <c r="AE2239" t="s">
        <v>896</v>
      </c>
    </row>
    <row r="2240" spans="1:31" ht="15" hidden="1" x14ac:dyDescent="0.2">
      <c r="A2240" s="2" t="s">
        <v>441</v>
      </c>
      <c r="B2240">
        <v>5256</v>
      </c>
      <c r="C2240">
        <v>2516</v>
      </c>
      <c r="D2240" s="69" t="s">
        <v>700</v>
      </c>
      <c r="F2240" s="70" t="s">
        <v>865</v>
      </c>
      <c r="H2240" s="70" t="s">
        <v>865</v>
      </c>
      <c r="I2240" t="s">
        <v>865</v>
      </c>
      <c r="J2240" t="str">
        <f>IF($I2240="","",_xlfn.LET(_xlpm.x,VLOOKUP($I2240,'taxon-match_2026-08-31'!$A$2:$N$122,6,FALSE),IF(_xlpm.x=0,"",_xlpm.x)))</f>
        <v>Gray, 1867</v>
      </c>
      <c r="K2240" t="str">
        <f>IF($I2240="","",_xlfn.LET(_xlpm.x,VLOOKUP($I2240,'taxon-match_2026-08-31'!$A$2:$N$122,4,FALSE),IF(_xlpm.x=0,"",_xlpm.x)))</f>
        <v>urn:lsid:marinespecies.org:taxname:131907</v>
      </c>
      <c r="L2240" t="str">
        <f>IF($I2240="","",_xlfn.LET(_xlpm.x,VLOOKUP($I2240,'taxon-match_2026-08-31'!$A$2:$N$122,7,FALSE),IF(_xlpm.x=0,"",_xlpm.x)))</f>
        <v>Animalia</v>
      </c>
      <c r="M2240" t="str">
        <f>IF($I2240="","",_xlfn.LET(_xlpm.x,VLOOKUP($I2240,'taxon-match_2026-08-31'!$A$2:$N$122,8,FALSE),IF(_xlpm.x=0,"",_xlpm.x)))</f>
        <v>Porifera</v>
      </c>
      <c r="N2240" t="str">
        <f>IF($I2240="","",_xlfn.LET(_xlpm.x,VLOOKUP($I2240,'taxon-match_2026-08-31'!$A$2:$N$122,9,FALSE),IF(_xlpm.x=0,"",_xlpm.x)))</f>
        <v>Demospongiae</v>
      </c>
      <c r="O2240" t="str">
        <f>IF($I2240="","",_xlfn.LET(_xlpm.x,VLOOKUP($I2240,'taxon-match_2026-08-31'!$A$2:$N$122,10,FALSE),IF(_xlpm.x=0,"",_xlpm.x)))</f>
        <v>Poecilosclerida</v>
      </c>
      <c r="P2240" t="str">
        <f>IF($I2240="","",_xlfn.LET(_xlpm.x,VLOOKUP($I2240,'taxon-match_2026-08-31'!$A$2:$N$122,11,FALSE),IF(_xlpm.x=0,"",_xlpm.x)))</f>
        <v>Mycalidae</v>
      </c>
      <c r="Q2240" t="str">
        <f>IF($I2240="","",_xlfn.LET(_xlpm.x,VLOOKUP($I2240,'taxon-match_2026-08-31'!$A$2:$N$122,12,FALSE),IF(_xlpm.x=0,"",_xlpm.x)))</f>
        <v>Mycale</v>
      </c>
      <c r="R2240" t="str">
        <f>IF($I2240="","",_xlfn.LET(_xlpm.x,VLOOKUP($I2240,'taxon-match_2026-08-31'!$A$2:$N$122,14,FALSE),IF(_xlpm.x=0,"",_xlpm.x)))</f>
        <v/>
      </c>
      <c r="S2240" s="2" t="s">
        <v>2361</v>
      </c>
      <c r="T2240" s="69" t="s">
        <v>62</v>
      </c>
      <c r="U2240" s="69" t="s">
        <v>60</v>
      </c>
      <c r="X2240" t="str">
        <f>IF(T2240="","",_xlfn.LET(_xlpm.x,VLOOKUP(T2240,'Drop-down_menus'!$F$2:$G$16,2,FALSE),IF(_xlpm.x=0,"",_xlpm.x)))</f>
        <v>https://orcid.org/0000-0003-3696-4445</v>
      </c>
      <c r="Y2240" t="str">
        <f>IF(U2240="","",_xlfn.LET(_xlpm.x,VLOOKUP(U2240,'Drop-down_menus'!$F$2:$G$16,2,FALSE),IF(_xlpm.x=0,"",_xlpm.x)))</f>
        <v>https://orcid.org/0000-0002-9708-1761</v>
      </c>
      <c r="Z2240" t="str">
        <f>IF(V2240="","",_xlfn.LET(_xlpm.x,VLOOKUP(V2240,'Drop-down_menus'!$F$2:$G$16,2,FALSE),IF(_xlpm.x=0,"",_xlpm.x)))</f>
        <v/>
      </c>
      <c r="AA2240" t="str">
        <f>IF(W2240="","",_xlfn.LET(_xlpm.x,VLOOKUP(W2240,'Drop-down_menus'!$F$2:$G$16,2,FALSE),IF(_xlpm.x=0,"",_xlpm.x)))</f>
        <v/>
      </c>
      <c r="AB2240" t="s">
        <v>702</v>
      </c>
      <c r="AE2240" t="s">
        <v>896</v>
      </c>
    </row>
    <row r="2241" spans="1:31" ht="15" hidden="1" x14ac:dyDescent="0.2">
      <c r="A2241" s="2" t="s">
        <v>475</v>
      </c>
      <c r="B2241">
        <v>5504</v>
      </c>
      <c r="C2241">
        <v>2501</v>
      </c>
      <c r="D2241" s="69" t="s">
        <v>700</v>
      </c>
      <c r="F2241" s="70" t="s">
        <v>865</v>
      </c>
      <c r="H2241" s="70" t="s">
        <v>865</v>
      </c>
      <c r="I2241" t="s">
        <v>865</v>
      </c>
      <c r="J2241" t="str">
        <f>IF($I2241="","",_xlfn.LET(_xlpm.x,VLOOKUP($I2241,'taxon-match_2026-08-31'!$A$2:$N$122,6,FALSE),IF(_xlpm.x=0,"",_xlpm.x)))</f>
        <v>Gray, 1867</v>
      </c>
      <c r="K2241" t="str">
        <f>IF($I2241="","",_xlfn.LET(_xlpm.x,VLOOKUP($I2241,'taxon-match_2026-08-31'!$A$2:$N$122,4,FALSE),IF(_xlpm.x=0,"",_xlpm.x)))</f>
        <v>urn:lsid:marinespecies.org:taxname:131907</v>
      </c>
      <c r="L2241" t="str">
        <f>IF($I2241="","",_xlfn.LET(_xlpm.x,VLOOKUP($I2241,'taxon-match_2026-08-31'!$A$2:$N$122,7,FALSE),IF(_xlpm.x=0,"",_xlpm.x)))</f>
        <v>Animalia</v>
      </c>
      <c r="M2241" t="str">
        <f>IF($I2241="","",_xlfn.LET(_xlpm.x,VLOOKUP($I2241,'taxon-match_2026-08-31'!$A$2:$N$122,8,FALSE),IF(_xlpm.x=0,"",_xlpm.x)))</f>
        <v>Porifera</v>
      </c>
      <c r="N2241" t="str">
        <f>IF($I2241="","",_xlfn.LET(_xlpm.x,VLOOKUP($I2241,'taxon-match_2026-08-31'!$A$2:$N$122,9,FALSE),IF(_xlpm.x=0,"",_xlpm.x)))</f>
        <v>Demospongiae</v>
      </c>
      <c r="O2241" t="str">
        <f>IF($I2241="","",_xlfn.LET(_xlpm.x,VLOOKUP($I2241,'taxon-match_2026-08-31'!$A$2:$N$122,10,FALSE),IF(_xlpm.x=0,"",_xlpm.x)))</f>
        <v>Poecilosclerida</v>
      </c>
      <c r="P2241" t="str">
        <f>IF($I2241="","",_xlfn.LET(_xlpm.x,VLOOKUP($I2241,'taxon-match_2026-08-31'!$A$2:$N$122,11,FALSE),IF(_xlpm.x=0,"",_xlpm.x)))</f>
        <v>Mycalidae</v>
      </c>
      <c r="Q2241" t="str">
        <f>IF($I2241="","",_xlfn.LET(_xlpm.x,VLOOKUP($I2241,'taxon-match_2026-08-31'!$A$2:$N$122,12,FALSE),IF(_xlpm.x=0,"",_xlpm.x)))</f>
        <v>Mycale</v>
      </c>
      <c r="R2241" t="str">
        <f>IF($I2241="","",_xlfn.LET(_xlpm.x,VLOOKUP($I2241,'taxon-match_2026-08-31'!$A$2:$N$122,14,FALSE),IF(_xlpm.x=0,"",_xlpm.x)))</f>
        <v/>
      </c>
      <c r="S2241" s="2" t="s">
        <v>2361</v>
      </c>
      <c r="T2241" s="69" t="s">
        <v>62</v>
      </c>
      <c r="U2241" s="69" t="s">
        <v>60</v>
      </c>
      <c r="X2241" t="str">
        <f>IF(T2241="","",_xlfn.LET(_xlpm.x,VLOOKUP(T2241,'Drop-down_menus'!$F$2:$G$16,2,FALSE),IF(_xlpm.x=0,"",_xlpm.x)))</f>
        <v>https://orcid.org/0000-0003-3696-4445</v>
      </c>
      <c r="Y2241" t="str">
        <f>IF(U2241="","",_xlfn.LET(_xlpm.x,VLOOKUP(U2241,'Drop-down_menus'!$F$2:$G$16,2,FALSE),IF(_xlpm.x=0,"",_xlpm.x)))</f>
        <v>https://orcid.org/0000-0002-9708-1761</v>
      </c>
      <c r="Z2241" t="str">
        <f>IF(V2241="","",_xlfn.LET(_xlpm.x,VLOOKUP(V2241,'Drop-down_menus'!$F$2:$G$16,2,FALSE),IF(_xlpm.x=0,"",_xlpm.x)))</f>
        <v/>
      </c>
      <c r="AA2241" t="str">
        <f>IF(W2241="","",_xlfn.LET(_xlpm.x,VLOOKUP(W2241,'Drop-down_menus'!$F$2:$G$16,2,FALSE),IF(_xlpm.x=0,"",_xlpm.x)))</f>
        <v/>
      </c>
      <c r="AB2241" t="s">
        <v>702</v>
      </c>
      <c r="AE2241" t="s">
        <v>896</v>
      </c>
    </row>
    <row r="2242" spans="1:31" ht="15" hidden="1" x14ac:dyDescent="0.2">
      <c r="A2242" s="2" t="s">
        <v>475</v>
      </c>
      <c r="B2242">
        <v>5505</v>
      </c>
      <c r="C2242">
        <v>2534</v>
      </c>
      <c r="D2242" s="69" t="s">
        <v>700</v>
      </c>
      <c r="F2242" s="70" t="s">
        <v>865</v>
      </c>
      <c r="H2242" s="70" t="s">
        <v>865</v>
      </c>
      <c r="I2242" t="s">
        <v>865</v>
      </c>
      <c r="J2242" t="str">
        <f>IF($I2242="","",_xlfn.LET(_xlpm.x,VLOOKUP($I2242,'taxon-match_2026-08-31'!$A$2:$N$122,6,FALSE),IF(_xlpm.x=0,"",_xlpm.x)))</f>
        <v>Gray, 1867</v>
      </c>
      <c r="K2242" t="str">
        <f>IF($I2242="","",_xlfn.LET(_xlpm.x,VLOOKUP($I2242,'taxon-match_2026-08-31'!$A$2:$N$122,4,FALSE),IF(_xlpm.x=0,"",_xlpm.x)))</f>
        <v>urn:lsid:marinespecies.org:taxname:131907</v>
      </c>
      <c r="L2242" t="str">
        <f>IF($I2242="","",_xlfn.LET(_xlpm.x,VLOOKUP($I2242,'taxon-match_2026-08-31'!$A$2:$N$122,7,FALSE),IF(_xlpm.x=0,"",_xlpm.x)))</f>
        <v>Animalia</v>
      </c>
      <c r="M2242" t="str">
        <f>IF($I2242="","",_xlfn.LET(_xlpm.x,VLOOKUP($I2242,'taxon-match_2026-08-31'!$A$2:$N$122,8,FALSE),IF(_xlpm.x=0,"",_xlpm.x)))</f>
        <v>Porifera</v>
      </c>
      <c r="N2242" t="str">
        <f>IF($I2242="","",_xlfn.LET(_xlpm.x,VLOOKUP($I2242,'taxon-match_2026-08-31'!$A$2:$N$122,9,FALSE),IF(_xlpm.x=0,"",_xlpm.x)))</f>
        <v>Demospongiae</v>
      </c>
      <c r="O2242" t="str">
        <f>IF($I2242="","",_xlfn.LET(_xlpm.x,VLOOKUP($I2242,'taxon-match_2026-08-31'!$A$2:$N$122,10,FALSE),IF(_xlpm.x=0,"",_xlpm.x)))</f>
        <v>Poecilosclerida</v>
      </c>
      <c r="P2242" t="str">
        <f>IF($I2242="","",_xlfn.LET(_xlpm.x,VLOOKUP($I2242,'taxon-match_2026-08-31'!$A$2:$N$122,11,FALSE),IF(_xlpm.x=0,"",_xlpm.x)))</f>
        <v>Mycalidae</v>
      </c>
      <c r="Q2242" t="str">
        <f>IF($I2242="","",_xlfn.LET(_xlpm.x,VLOOKUP($I2242,'taxon-match_2026-08-31'!$A$2:$N$122,12,FALSE),IF(_xlpm.x=0,"",_xlpm.x)))</f>
        <v>Mycale</v>
      </c>
      <c r="R2242" t="str">
        <f>IF($I2242="","",_xlfn.LET(_xlpm.x,VLOOKUP($I2242,'taxon-match_2026-08-31'!$A$2:$N$122,14,FALSE),IF(_xlpm.x=0,"",_xlpm.x)))</f>
        <v/>
      </c>
      <c r="S2242" s="2" t="s">
        <v>2361</v>
      </c>
      <c r="T2242" s="69" t="s">
        <v>62</v>
      </c>
      <c r="U2242" s="69" t="s">
        <v>60</v>
      </c>
      <c r="X2242" t="str">
        <f>IF(T2242="","",_xlfn.LET(_xlpm.x,VLOOKUP(T2242,'Drop-down_menus'!$F$2:$G$16,2,FALSE),IF(_xlpm.x=0,"",_xlpm.x)))</f>
        <v>https://orcid.org/0000-0003-3696-4445</v>
      </c>
      <c r="Y2242" t="str">
        <f>IF(U2242="","",_xlfn.LET(_xlpm.x,VLOOKUP(U2242,'Drop-down_menus'!$F$2:$G$16,2,FALSE),IF(_xlpm.x=0,"",_xlpm.x)))</f>
        <v>https://orcid.org/0000-0002-9708-1761</v>
      </c>
      <c r="Z2242" t="str">
        <f>IF(V2242="","",_xlfn.LET(_xlpm.x,VLOOKUP(V2242,'Drop-down_menus'!$F$2:$G$16,2,FALSE),IF(_xlpm.x=0,"",_xlpm.x)))</f>
        <v/>
      </c>
      <c r="AA2242" t="str">
        <f>IF(W2242="","",_xlfn.LET(_xlpm.x,VLOOKUP(W2242,'Drop-down_menus'!$F$2:$G$16,2,FALSE),IF(_xlpm.x=0,"",_xlpm.x)))</f>
        <v/>
      </c>
      <c r="AB2242" t="s">
        <v>702</v>
      </c>
      <c r="AE2242" t="s">
        <v>896</v>
      </c>
    </row>
    <row r="2243" spans="1:31" ht="15" hidden="1" x14ac:dyDescent="0.2">
      <c r="A2243" s="2" t="s">
        <v>475</v>
      </c>
      <c r="B2243">
        <v>5506</v>
      </c>
      <c r="C2243">
        <v>2554</v>
      </c>
      <c r="D2243" s="69" t="s">
        <v>700</v>
      </c>
      <c r="F2243" s="70" t="s">
        <v>865</v>
      </c>
      <c r="H2243" s="70" t="s">
        <v>865</v>
      </c>
      <c r="I2243" t="s">
        <v>865</v>
      </c>
      <c r="J2243" t="str">
        <f>IF($I2243="","",_xlfn.LET(_xlpm.x,VLOOKUP($I2243,'taxon-match_2026-08-31'!$A$2:$N$122,6,FALSE),IF(_xlpm.x=0,"",_xlpm.x)))</f>
        <v>Gray, 1867</v>
      </c>
      <c r="K2243" t="str">
        <f>IF($I2243="","",_xlfn.LET(_xlpm.x,VLOOKUP($I2243,'taxon-match_2026-08-31'!$A$2:$N$122,4,FALSE),IF(_xlpm.x=0,"",_xlpm.x)))</f>
        <v>urn:lsid:marinespecies.org:taxname:131907</v>
      </c>
      <c r="L2243" t="str">
        <f>IF($I2243="","",_xlfn.LET(_xlpm.x,VLOOKUP($I2243,'taxon-match_2026-08-31'!$A$2:$N$122,7,FALSE),IF(_xlpm.x=0,"",_xlpm.x)))</f>
        <v>Animalia</v>
      </c>
      <c r="M2243" t="str">
        <f>IF($I2243="","",_xlfn.LET(_xlpm.x,VLOOKUP($I2243,'taxon-match_2026-08-31'!$A$2:$N$122,8,FALSE),IF(_xlpm.x=0,"",_xlpm.x)))</f>
        <v>Porifera</v>
      </c>
      <c r="N2243" t="str">
        <f>IF($I2243="","",_xlfn.LET(_xlpm.x,VLOOKUP($I2243,'taxon-match_2026-08-31'!$A$2:$N$122,9,FALSE),IF(_xlpm.x=0,"",_xlpm.x)))</f>
        <v>Demospongiae</v>
      </c>
      <c r="O2243" t="str">
        <f>IF($I2243="","",_xlfn.LET(_xlpm.x,VLOOKUP($I2243,'taxon-match_2026-08-31'!$A$2:$N$122,10,FALSE),IF(_xlpm.x=0,"",_xlpm.x)))</f>
        <v>Poecilosclerida</v>
      </c>
      <c r="P2243" t="str">
        <f>IF($I2243="","",_xlfn.LET(_xlpm.x,VLOOKUP($I2243,'taxon-match_2026-08-31'!$A$2:$N$122,11,FALSE),IF(_xlpm.x=0,"",_xlpm.x)))</f>
        <v>Mycalidae</v>
      </c>
      <c r="Q2243" t="str">
        <f>IF($I2243="","",_xlfn.LET(_xlpm.x,VLOOKUP($I2243,'taxon-match_2026-08-31'!$A$2:$N$122,12,FALSE),IF(_xlpm.x=0,"",_xlpm.x)))</f>
        <v>Mycale</v>
      </c>
      <c r="R2243" t="str">
        <f>IF($I2243="","",_xlfn.LET(_xlpm.x,VLOOKUP($I2243,'taxon-match_2026-08-31'!$A$2:$N$122,14,FALSE),IF(_xlpm.x=0,"",_xlpm.x)))</f>
        <v/>
      </c>
      <c r="S2243" s="2" t="s">
        <v>2361</v>
      </c>
      <c r="T2243" s="69" t="s">
        <v>62</v>
      </c>
      <c r="U2243" s="69" t="s">
        <v>60</v>
      </c>
      <c r="X2243" t="str">
        <f>IF(T2243="","",_xlfn.LET(_xlpm.x,VLOOKUP(T2243,'Drop-down_menus'!$F$2:$G$16,2,FALSE),IF(_xlpm.x=0,"",_xlpm.x)))</f>
        <v>https://orcid.org/0000-0003-3696-4445</v>
      </c>
      <c r="Y2243" t="str">
        <f>IF(U2243="","",_xlfn.LET(_xlpm.x,VLOOKUP(U2243,'Drop-down_menus'!$F$2:$G$16,2,FALSE),IF(_xlpm.x=0,"",_xlpm.x)))</f>
        <v>https://orcid.org/0000-0002-9708-1761</v>
      </c>
      <c r="Z2243" t="str">
        <f>IF(V2243="","",_xlfn.LET(_xlpm.x,VLOOKUP(V2243,'Drop-down_menus'!$F$2:$G$16,2,FALSE),IF(_xlpm.x=0,"",_xlpm.x)))</f>
        <v/>
      </c>
      <c r="AA2243" t="str">
        <f>IF(W2243="","",_xlfn.LET(_xlpm.x,VLOOKUP(W2243,'Drop-down_menus'!$F$2:$G$16,2,FALSE),IF(_xlpm.x=0,"",_xlpm.x)))</f>
        <v/>
      </c>
      <c r="AB2243" t="s">
        <v>702</v>
      </c>
      <c r="AE2243" t="s">
        <v>896</v>
      </c>
    </row>
    <row r="2244" spans="1:31" ht="15" hidden="1" x14ac:dyDescent="0.2">
      <c r="A2244" s="2" t="s">
        <v>181</v>
      </c>
      <c r="B2244">
        <v>1051</v>
      </c>
      <c r="C2244">
        <v>2555</v>
      </c>
      <c r="D2244" s="69" t="s">
        <v>700</v>
      </c>
      <c r="F2244" s="70" t="s">
        <v>747</v>
      </c>
      <c r="H2244" s="70" t="s">
        <v>747</v>
      </c>
      <c r="I2244" t="s">
        <v>747</v>
      </c>
      <c r="J2244" t="str">
        <f>IF($I2244="","",_xlfn.LET(_xlpm.x,VLOOKUP($I2244,'taxon-match_2026-08-31'!$A$2:$N$122,6,FALSE),IF(_xlpm.x=0,"",_xlpm.x)))</f>
        <v>J.V.Lamouroux, 1813</v>
      </c>
      <c r="K2244" t="str">
        <f>IF($I2244="","",_xlfn.LET(_xlpm.x,VLOOKUP($I2244,'taxon-match_2026-08-31'!$A$2:$N$122,4,FALSE),IF(_xlpm.x=0,"",_xlpm.x)))</f>
        <v>urn:lsid:marinespecies.org:taxname:144223</v>
      </c>
      <c r="L2244" t="str">
        <f>IF($I2244="","",_xlfn.LET(_xlpm.x,VLOOKUP($I2244,'taxon-match_2026-08-31'!$A$2:$N$122,7,FALSE),IF(_xlpm.x=0,"",_xlpm.x)))</f>
        <v>Plantae</v>
      </c>
      <c r="M2244" t="str">
        <f>IF($I2244="","",_xlfn.LET(_xlpm.x,VLOOKUP($I2244,'taxon-match_2026-08-31'!$A$2:$N$122,8,FALSE),IF(_xlpm.x=0,"",_xlpm.x)))</f>
        <v>Rhodophyta</v>
      </c>
      <c r="N2244" t="str">
        <f>IF($I2244="","",_xlfn.LET(_xlpm.x,VLOOKUP($I2244,'taxon-match_2026-08-31'!$A$2:$N$122,9,FALSE),IF(_xlpm.x=0,"",_xlpm.x)))</f>
        <v>Florideophyceae</v>
      </c>
      <c r="O2244" t="str">
        <f>IF($I2244="","",_xlfn.LET(_xlpm.x,VLOOKUP($I2244,'taxon-match_2026-08-31'!$A$2:$N$122,10,FALSE),IF(_xlpm.x=0,"",_xlpm.x)))</f>
        <v>Plocamiales</v>
      </c>
      <c r="P2244" t="str">
        <f>IF($I2244="","",_xlfn.LET(_xlpm.x,VLOOKUP($I2244,'taxon-match_2026-08-31'!$A$2:$N$122,11,FALSE),IF(_xlpm.x=0,"",_xlpm.x)))</f>
        <v>Plocamiaceae</v>
      </c>
      <c r="Q2244" t="str">
        <f>IF($I2244="","",_xlfn.LET(_xlpm.x,VLOOKUP($I2244,'taxon-match_2026-08-31'!$A$2:$N$122,12,FALSE),IF(_xlpm.x=0,"",_xlpm.x)))</f>
        <v>Plocamium</v>
      </c>
      <c r="R2244" t="str">
        <f>IF($I2244="","",_xlfn.LET(_xlpm.x,VLOOKUP($I2244,'taxon-match_2026-08-31'!$A$2:$N$122,14,FALSE),IF(_xlpm.x=0,"",_xlpm.x)))</f>
        <v/>
      </c>
      <c r="S2244" s="2" t="s">
        <v>2361</v>
      </c>
      <c r="T2244" s="69" t="s">
        <v>62</v>
      </c>
      <c r="U2244" s="69" t="s">
        <v>60</v>
      </c>
      <c r="X2244" t="str">
        <f>IF(T2244="","",_xlfn.LET(_xlpm.x,VLOOKUP(T2244,'Drop-down_menus'!$F$2:$G$16,2,FALSE),IF(_xlpm.x=0,"",_xlpm.x)))</f>
        <v>https://orcid.org/0000-0003-3696-4445</v>
      </c>
      <c r="Y2244" t="str">
        <f>IF(U2244="","",_xlfn.LET(_xlpm.x,VLOOKUP(U2244,'Drop-down_menus'!$F$2:$G$16,2,FALSE),IF(_xlpm.x=0,"",_xlpm.x)))</f>
        <v>https://orcid.org/0000-0002-9708-1761</v>
      </c>
      <c r="Z2244" t="str">
        <f>IF(V2244="","",_xlfn.LET(_xlpm.x,VLOOKUP(V2244,'Drop-down_menus'!$F$2:$G$16,2,FALSE),IF(_xlpm.x=0,"",_xlpm.x)))</f>
        <v/>
      </c>
      <c r="AA2244" t="str">
        <f>IF(W2244="","",_xlfn.LET(_xlpm.x,VLOOKUP(W2244,'Drop-down_menus'!$F$2:$G$16,2,FALSE),IF(_xlpm.x=0,"",_xlpm.x)))</f>
        <v/>
      </c>
      <c r="AB2244" t="s">
        <v>702</v>
      </c>
      <c r="AE2244" t="s">
        <v>896</v>
      </c>
    </row>
    <row r="2245" spans="1:31" ht="15" hidden="1" x14ac:dyDescent="0.2">
      <c r="A2245" s="2" t="s">
        <v>181</v>
      </c>
      <c r="B2245">
        <v>1052</v>
      </c>
      <c r="C2245">
        <v>2502</v>
      </c>
      <c r="D2245" s="69" t="s">
        <v>700</v>
      </c>
      <c r="F2245" s="70" t="s">
        <v>747</v>
      </c>
      <c r="H2245" s="70" t="s">
        <v>747</v>
      </c>
      <c r="I2245" t="s">
        <v>747</v>
      </c>
      <c r="J2245" t="str">
        <f>IF($I2245="","",_xlfn.LET(_xlpm.x,VLOOKUP($I2245,'taxon-match_2026-08-31'!$A$2:$N$122,6,FALSE),IF(_xlpm.x=0,"",_xlpm.x)))</f>
        <v>J.V.Lamouroux, 1813</v>
      </c>
      <c r="K2245" t="str">
        <f>IF($I2245="","",_xlfn.LET(_xlpm.x,VLOOKUP($I2245,'taxon-match_2026-08-31'!$A$2:$N$122,4,FALSE),IF(_xlpm.x=0,"",_xlpm.x)))</f>
        <v>urn:lsid:marinespecies.org:taxname:144223</v>
      </c>
      <c r="L2245" t="str">
        <f>IF($I2245="","",_xlfn.LET(_xlpm.x,VLOOKUP($I2245,'taxon-match_2026-08-31'!$A$2:$N$122,7,FALSE),IF(_xlpm.x=0,"",_xlpm.x)))</f>
        <v>Plantae</v>
      </c>
      <c r="M2245" t="str">
        <f>IF($I2245="","",_xlfn.LET(_xlpm.x,VLOOKUP($I2245,'taxon-match_2026-08-31'!$A$2:$N$122,8,FALSE),IF(_xlpm.x=0,"",_xlpm.x)))</f>
        <v>Rhodophyta</v>
      </c>
      <c r="N2245" t="str">
        <f>IF($I2245="","",_xlfn.LET(_xlpm.x,VLOOKUP($I2245,'taxon-match_2026-08-31'!$A$2:$N$122,9,FALSE),IF(_xlpm.x=0,"",_xlpm.x)))</f>
        <v>Florideophyceae</v>
      </c>
      <c r="O2245" t="str">
        <f>IF($I2245="","",_xlfn.LET(_xlpm.x,VLOOKUP($I2245,'taxon-match_2026-08-31'!$A$2:$N$122,10,FALSE),IF(_xlpm.x=0,"",_xlpm.x)))</f>
        <v>Plocamiales</v>
      </c>
      <c r="P2245" t="str">
        <f>IF($I2245="","",_xlfn.LET(_xlpm.x,VLOOKUP($I2245,'taxon-match_2026-08-31'!$A$2:$N$122,11,FALSE),IF(_xlpm.x=0,"",_xlpm.x)))</f>
        <v>Plocamiaceae</v>
      </c>
      <c r="Q2245" t="str">
        <f>IF($I2245="","",_xlfn.LET(_xlpm.x,VLOOKUP($I2245,'taxon-match_2026-08-31'!$A$2:$N$122,12,FALSE),IF(_xlpm.x=0,"",_xlpm.x)))</f>
        <v>Plocamium</v>
      </c>
      <c r="R2245" t="str">
        <f>IF($I2245="","",_xlfn.LET(_xlpm.x,VLOOKUP($I2245,'taxon-match_2026-08-31'!$A$2:$N$122,14,FALSE),IF(_xlpm.x=0,"",_xlpm.x)))</f>
        <v/>
      </c>
      <c r="S2245" s="2" t="s">
        <v>2361</v>
      </c>
      <c r="T2245" s="69" t="s">
        <v>62</v>
      </c>
      <c r="U2245" s="69" t="s">
        <v>60</v>
      </c>
      <c r="X2245" t="str">
        <f>IF(T2245="","",_xlfn.LET(_xlpm.x,VLOOKUP(T2245,'Drop-down_menus'!$F$2:$G$16,2,FALSE),IF(_xlpm.x=0,"",_xlpm.x)))</f>
        <v>https://orcid.org/0000-0003-3696-4445</v>
      </c>
      <c r="Y2245" t="str">
        <f>IF(U2245="","",_xlfn.LET(_xlpm.x,VLOOKUP(U2245,'Drop-down_menus'!$F$2:$G$16,2,FALSE),IF(_xlpm.x=0,"",_xlpm.x)))</f>
        <v>https://orcid.org/0000-0002-9708-1761</v>
      </c>
      <c r="Z2245" t="str">
        <f>IF(V2245="","",_xlfn.LET(_xlpm.x,VLOOKUP(V2245,'Drop-down_menus'!$F$2:$G$16,2,FALSE),IF(_xlpm.x=0,"",_xlpm.x)))</f>
        <v/>
      </c>
      <c r="AA2245" t="str">
        <f>IF(W2245="","",_xlfn.LET(_xlpm.x,VLOOKUP(W2245,'Drop-down_menus'!$F$2:$G$16,2,FALSE),IF(_xlpm.x=0,"",_xlpm.x)))</f>
        <v/>
      </c>
      <c r="AB2245" t="s">
        <v>702</v>
      </c>
      <c r="AE2245" t="s">
        <v>896</v>
      </c>
    </row>
    <row r="2246" spans="1:31" ht="15" hidden="1" x14ac:dyDescent="0.2">
      <c r="A2246" s="2" t="s">
        <v>181</v>
      </c>
      <c r="B2246">
        <v>1053</v>
      </c>
      <c r="C2246">
        <v>2493</v>
      </c>
      <c r="D2246" s="69" t="s">
        <v>700</v>
      </c>
      <c r="F2246" s="70" t="s">
        <v>747</v>
      </c>
      <c r="H2246" s="70" t="s">
        <v>747</v>
      </c>
      <c r="I2246" t="s">
        <v>747</v>
      </c>
      <c r="J2246" t="str">
        <f>IF($I2246="","",_xlfn.LET(_xlpm.x,VLOOKUP($I2246,'taxon-match_2026-08-31'!$A$2:$N$122,6,FALSE),IF(_xlpm.x=0,"",_xlpm.x)))</f>
        <v>J.V.Lamouroux, 1813</v>
      </c>
      <c r="K2246" t="str">
        <f>IF($I2246="","",_xlfn.LET(_xlpm.x,VLOOKUP($I2246,'taxon-match_2026-08-31'!$A$2:$N$122,4,FALSE),IF(_xlpm.x=0,"",_xlpm.x)))</f>
        <v>urn:lsid:marinespecies.org:taxname:144223</v>
      </c>
      <c r="L2246" t="str">
        <f>IF($I2246="","",_xlfn.LET(_xlpm.x,VLOOKUP($I2246,'taxon-match_2026-08-31'!$A$2:$N$122,7,FALSE),IF(_xlpm.x=0,"",_xlpm.x)))</f>
        <v>Plantae</v>
      </c>
      <c r="M2246" t="str">
        <f>IF($I2246="","",_xlfn.LET(_xlpm.x,VLOOKUP($I2246,'taxon-match_2026-08-31'!$A$2:$N$122,8,FALSE),IF(_xlpm.x=0,"",_xlpm.x)))</f>
        <v>Rhodophyta</v>
      </c>
      <c r="N2246" t="str">
        <f>IF($I2246="","",_xlfn.LET(_xlpm.x,VLOOKUP($I2246,'taxon-match_2026-08-31'!$A$2:$N$122,9,FALSE),IF(_xlpm.x=0,"",_xlpm.x)))</f>
        <v>Florideophyceae</v>
      </c>
      <c r="O2246" t="str">
        <f>IF($I2246="","",_xlfn.LET(_xlpm.x,VLOOKUP($I2246,'taxon-match_2026-08-31'!$A$2:$N$122,10,FALSE),IF(_xlpm.x=0,"",_xlpm.x)))</f>
        <v>Plocamiales</v>
      </c>
      <c r="P2246" t="str">
        <f>IF($I2246="","",_xlfn.LET(_xlpm.x,VLOOKUP($I2246,'taxon-match_2026-08-31'!$A$2:$N$122,11,FALSE),IF(_xlpm.x=0,"",_xlpm.x)))</f>
        <v>Plocamiaceae</v>
      </c>
      <c r="Q2246" t="str">
        <f>IF($I2246="","",_xlfn.LET(_xlpm.x,VLOOKUP($I2246,'taxon-match_2026-08-31'!$A$2:$N$122,12,FALSE),IF(_xlpm.x=0,"",_xlpm.x)))</f>
        <v>Plocamium</v>
      </c>
      <c r="R2246" t="str">
        <f>IF($I2246="","",_xlfn.LET(_xlpm.x,VLOOKUP($I2246,'taxon-match_2026-08-31'!$A$2:$N$122,14,FALSE),IF(_xlpm.x=0,"",_xlpm.x)))</f>
        <v/>
      </c>
      <c r="S2246" s="2" t="s">
        <v>2361</v>
      </c>
      <c r="T2246" s="69" t="s">
        <v>62</v>
      </c>
      <c r="U2246" s="69" t="s">
        <v>60</v>
      </c>
      <c r="X2246" t="str">
        <f>IF(T2246="","",_xlfn.LET(_xlpm.x,VLOOKUP(T2246,'Drop-down_menus'!$F$2:$G$16,2,FALSE),IF(_xlpm.x=0,"",_xlpm.x)))</f>
        <v>https://orcid.org/0000-0003-3696-4445</v>
      </c>
      <c r="Y2246" t="str">
        <f>IF(U2246="","",_xlfn.LET(_xlpm.x,VLOOKUP(U2246,'Drop-down_menus'!$F$2:$G$16,2,FALSE),IF(_xlpm.x=0,"",_xlpm.x)))</f>
        <v>https://orcid.org/0000-0002-9708-1761</v>
      </c>
      <c r="Z2246" t="str">
        <f>IF(V2246="","",_xlfn.LET(_xlpm.x,VLOOKUP(V2246,'Drop-down_menus'!$F$2:$G$16,2,FALSE),IF(_xlpm.x=0,"",_xlpm.x)))</f>
        <v/>
      </c>
      <c r="AA2246" t="str">
        <f>IF(W2246="","",_xlfn.LET(_xlpm.x,VLOOKUP(W2246,'Drop-down_menus'!$F$2:$G$16,2,FALSE),IF(_xlpm.x=0,"",_xlpm.x)))</f>
        <v/>
      </c>
      <c r="AB2246" t="s">
        <v>702</v>
      </c>
      <c r="AE2246" t="s">
        <v>896</v>
      </c>
    </row>
    <row r="2247" spans="1:31" ht="15" hidden="1" x14ac:dyDescent="0.2">
      <c r="A2247" s="2" t="s">
        <v>181</v>
      </c>
      <c r="B2247">
        <v>1121</v>
      </c>
      <c r="C2247">
        <v>2504</v>
      </c>
      <c r="D2247" s="69" t="s">
        <v>700</v>
      </c>
      <c r="F2247" s="70" t="s">
        <v>747</v>
      </c>
      <c r="H2247" s="70" t="s">
        <v>747</v>
      </c>
      <c r="I2247" t="s">
        <v>747</v>
      </c>
      <c r="J2247" t="str">
        <f>IF($I2247="","",_xlfn.LET(_xlpm.x,VLOOKUP($I2247,'taxon-match_2026-08-31'!$A$2:$N$122,6,FALSE),IF(_xlpm.x=0,"",_xlpm.x)))</f>
        <v>J.V.Lamouroux, 1813</v>
      </c>
      <c r="K2247" t="str">
        <f>IF($I2247="","",_xlfn.LET(_xlpm.x,VLOOKUP($I2247,'taxon-match_2026-08-31'!$A$2:$N$122,4,FALSE),IF(_xlpm.x=0,"",_xlpm.x)))</f>
        <v>urn:lsid:marinespecies.org:taxname:144223</v>
      </c>
      <c r="L2247" t="str">
        <f>IF($I2247="","",_xlfn.LET(_xlpm.x,VLOOKUP($I2247,'taxon-match_2026-08-31'!$A$2:$N$122,7,FALSE),IF(_xlpm.x=0,"",_xlpm.x)))</f>
        <v>Plantae</v>
      </c>
      <c r="M2247" t="str">
        <f>IF($I2247="","",_xlfn.LET(_xlpm.x,VLOOKUP($I2247,'taxon-match_2026-08-31'!$A$2:$N$122,8,FALSE),IF(_xlpm.x=0,"",_xlpm.x)))</f>
        <v>Rhodophyta</v>
      </c>
      <c r="N2247" t="str">
        <f>IF($I2247="","",_xlfn.LET(_xlpm.x,VLOOKUP($I2247,'taxon-match_2026-08-31'!$A$2:$N$122,9,FALSE),IF(_xlpm.x=0,"",_xlpm.x)))</f>
        <v>Florideophyceae</v>
      </c>
      <c r="O2247" t="str">
        <f>IF($I2247="","",_xlfn.LET(_xlpm.x,VLOOKUP($I2247,'taxon-match_2026-08-31'!$A$2:$N$122,10,FALSE),IF(_xlpm.x=0,"",_xlpm.x)))</f>
        <v>Plocamiales</v>
      </c>
      <c r="P2247" t="str">
        <f>IF($I2247="","",_xlfn.LET(_xlpm.x,VLOOKUP($I2247,'taxon-match_2026-08-31'!$A$2:$N$122,11,FALSE),IF(_xlpm.x=0,"",_xlpm.x)))</f>
        <v>Plocamiaceae</v>
      </c>
      <c r="Q2247" t="str">
        <f>IF($I2247="","",_xlfn.LET(_xlpm.x,VLOOKUP($I2247,'taxon-match_2026-08-31'!$A$2:$N$122,12,FALSE),IF(_xlpm.x=0,"",_xlpm.x)))</f>
        <v>Plocamium</v>
      </c>
      <c r="R2247" t="str">
        <f>IF($I2247="","",_xlfn.LET(_xlpm.x,VLOOKUP($I2247,'taxon-match_2026-08-31'!$A$2:$N$122,14,FALSE),IF(_xlpm.x=0,"",_xlpm.x)))</f>
        <v/>
      </c>
      <c r="S2247" s="2" t="s">
        <v>2361</v>
      </c>
      <c r="T2247" s="69" t="s">
        <v>62</v>
      </c>
      <c r="U2247" s="69" t="s">
        <v>60</v>
      </c>
      <c r="X2247" t="str">
        <f>IF(T2247="","",_xlfn.LET(_xlpm.x,VLOOKUP(T2247,'Drop-down_menus'!$F$2:$G$16,2,FALSE),IF(_xlpm.x=0,"",_xlpm.x)))</f>
        <v>https://orcid.org/0000-0003-3696-4445</v>
      </c>
      <c r="Y2247" t="str">
        <f>IF(U2247="","",_xlfn.LET(_xlpm.x,VLOOKUP(U2247,'Drop-down_menus'!$F$2:$G$16,2,FALSE),IF(_xlpm.x=0,"",_xlpm.x)))</f>
        <v>https://orcid.org/0000-0002-9708-1761</v>
      </c>
      <c r="Z2247" t="str">
        <f>IF(V2247="","",_xlfn.LET(_xlpm.x,VLOOKUP(V2247,'Drop-down_menus'!$F$2:$G$16,2,FALSE),IF(_xlpm.x=0,"",_xlpm.x)))</f>
        <v/>
      </c>
      <c r="AA2247" t="str">
        <f>IF(W2247="","",_xlfn.LET(_xlpm.x,VLOOKUP(W2247,'Drop-down_menus'!$F$2:$G$16,2,FALSE),IF(_xlpm.x=0,"",_xlpm.x)))</f>
        <v/>
      </c>
      <c r="AB2247" t="s">
        <v>702</v>
      </c>
      <c r="AE2247" t="s">
        <v>896</v>
      </c>
    </row>
    <row r="2248" spans="1:31" ht="15" hidden="1" x14ac:dyDescent="0.2">
      <c r="A2248" s="2" t="s">
        <v>253</v>
      </c>
      <c r="B2248">
        <v>1698</v>
      </c>
      <c r="C2248">
        <v>2513</v>
      </c>
      <c r="D2248" s="69" t="s">
        <v>700</v>
      </c>
      <c r="F2248" s="70" t="s">
        <v>747</v>
      </c>
      <c r="H2248" s="70" t="s">
        <v>747</v>
      </c>
      <c r="I2248" t="s">
        <v>747</v>
      </c>
      <c r="J2248" t="str">
        <f>IF($I2248="","",_xlfn.LET(_xlpm.x,VLOOKUP($I2248,'taxon-match_2026-08-31'!$A$2:$N$122,6,FALSE),IF(_xlpm.x=0,"",_xlpm.x)))</f>
        <v>J.V.Lamouroux, 1813</v>
      </c>
      <c r="K2248" t="str">
        <f>IF($I2248="","",_xlfn.LET(_xlpm.x,VLOOKUP($I2248,'taxon-match_2026-08-31'!$A$2:$N$122,4,FALSE),IF(_xlpm.x=0,"",_xlpm.x)))</f>
        <v>urn:lsid:marinespecies.org:taxname:144223</v>
      </c>
      <c r="L2248" t="str">
        <f>IF($I2248="","",_xlfn.LET(_xlpm.x,VLOOKUP($I2248,'taxon-match_2026-08-31'!$A$2:$N$122,7,FALSE),IF(_xlpm.x=0,"",_xlpm.x)))</f>
        <v>Plantae</v>
      </c>
      <c r="M2248" t="str">
        <f>IF($I2248="","",_xlfn.LET(_xlpm.x,VLOOKUP($I2248,'taxon-match_2026-08-31'!$A$2:$N$122,8,FALSE),IF(_xlpm.x=0,"",_xlpm.x)))</f>
        <v>Rhodophyta</v>
      </c>
      <c r="N2248" t="str">
        <f>IF($I2248="","",_xlfn.LET(_xlpm.x,VLOOKUP($I2248,'taxon-match_2026-08-31'!$A$2:$N$122,9,FALSE),IF(_xlpm.x=0,"",_xlpm.x)))</f>
        <v>Florideophyceae</v>
      </c>
      <c r="O2248" t="str">
        <f>IF($I2248="","",_xlfn.LET(_xlpm.x,VLOOKUP($I2248,'taxon-match_2026-08-31'!$A$2:$N$122,10,FALSE),IF(_xlpm.x=0,"",_xlpm.x)))</f>
        <v>Plocamiales</v>
      </c>
      <c r="P2248" t="str">
        <f>IF($I2248="","",_xlfn.LET(_xlpm.x,VLOOKUP($I2248,'taxon-match_2026-08-31'!$A$2:$N$122,11,FALSE),IF(_xlpm.x=0,"",_xlpm.x)))</f>
        <v>Plocamiaceae</v>
      </c>
      <c r="Q2248" t="str">
        <f>IF($I2248="","",_xlfn.LET(_xlpm.x,VLOOKUP($I2248,'taxon-match_2026-08-31'!$A$2:$N$122,12,FALSE),IF(_xlpm.x=0,"",_xlpm.x)))</f>
        <v>Plocamium</v>
      </c>
      <c r="R2248" t="str">
        <f>IF($I2248="","",_xlfn.LET(_xlpm.x,VLOOKUP($I2248,'taxon-match_2026-08-31'!$A$2:$N$122,14,FALSE),IF(_xlpm.x=0,"",_xlpm.x)))</f>
        <v/>
      </c>
      <c r="S2248" s="2" t="s">
        <v>2361</v>
      </c>
      <c r="T2248" s="69" t="s">
        <v>62</v>
      </c>
      <c r="U2248" s="69" t="s">
        <v>60</v>
      </c>
      <c r="X2248" t="str">
        <f>IF(T2248="","",_xlfn.LET(_xlpm.x,VLOOKUP(T2248,'Drop-down_menus'!$F$2:$G$16,2,FALSE),IF(_xlpm.x=0,"",_xlpm.x)))</f>
        <v>https://orcid.org/0000-0003-3696-4445</v>
      </c>
      <c r="Y2248" t="str">
        <f>IF(U2248="","",_xlfn.LET(_xlpm.x,VLOOKUP(U2248,'Drop-down_menus'!$F$2:$G$16,2,FALSE),IF(_xlpm.x=0,"",_xlpm.x)))</f>
        <v>https://orcid.org/0000-0002-9708-1761</v>
      </c>
      <c r="Z2248" t="str">
        <f>IF(V2248="","",_xlfn.LET(_xlpm.x,VLOOKUP(V2248,'Drop-down_menus'!$F$2:$G$16,2,FALSE),IF(_xlpm.x=0,"",_xlpm.x)))</f>
        <v/>
      </c>
      <c r="AA2248" t="str">
        <f>IF(W2248="","",_xlfn.LET(_xlpm.x,VLOOKUP(W2248,'Drop-down_menus'!$F$2:$G$16,2,FALSE),IF(_xlpm.x=0,"",_xlpm.x)))</f>
        <v/>
      </c>
      <c r="AB2248" t="s">
        <v>702</v>
      </c>
      <c r="AE2248" t="s">
        <v>896</v>
      </c>
    </row>
    <row r="2249" spans="1:31" ht="15" hidden="1" x14ac:dyDescent="0.2">
      <c r="A2249" s="2" t="s">
        <v>253</v>
      </c>
      <c r="B2249">
        <v>1699</v>
      </c>
      <c r="C2249">
        <v>2483</v>
      </c>
      <c r="D2249" s="69" t="s">
        <v>700</v>
      </c>
      <c r="F2249" s="70" t="s">
        <v>747</v>
      </c>
      <c r="H2249" s="70" t="s">
        <v>747</v>
      </c>
      <c r="I2249" t="s">
        <v>747</v>
      </c>
      <c r="J2249" t="str">
        <f>IF($I2249="","",_xlfn.LET(_xlpm.x,VLOOKUP($I2249,'taxon-match_2026-08-31'!$A$2:$N$122,6,FALSE),IF(_xlpm.x=0,"",_xlpm.x)))</f>
        <v>J.V.Lamouroux, 1813</v>
      </c>
      <c r="K2249" t="str">
        <f>IF($I2249="","",_xlfn.LET(_xlpm.x,VLOOKUP($I2249,'taxon-match_2026-08-31'!$A$2:$N$122,4,FALSE),IF(_xlpm.x=0,"",_xlpm.x)))</f>
        <v>urn:lsid:marinespecies.org:taxname:144223</v>
      </c>
      <c r="L2249" t="str">
        <f>IF($I2249="","",_xlfn.LET(_xlpm.x,VLOOKUP($I2249,'taxon-match_2026-08-31'!$A$2:$N$122,7,FALSE),IF(_xlpm.x=0,"",_xlpm.x)))</f>
        <v>Plantae</v>
      </c>
      <c r="M2249" t="str">
        <f>IF($I2249="","",_xlfn.LET(_xlpm.x,VLOOKUP($I2249,'taxon-match_2026-08-31'!$A$2:$N$122,8,FALSE),IF(_xlpm.x=0,"",_xlpm.x)))</f>
        <v>Rhodophyta</v>
      </c>
      <c r="N2249" t="str">
        <f>IF($I2249="","",_xlfn.LET(_xlpm.x,VLOOKUP($I2249,'taxon-match_2026-08-31'!$A$2:$N$122,9,FALSE),IF(_xlpm.x=0,"",_xlpm.x)))</f>
        <v>Florideophyceae</v>
      </c>
      <c r="O2249" t="str">
        <f>IF($I2249="","",_xlfn.LET(_xlpm.x,VLOOKUP($I2249,'taxon-match_2026-08-31'!$A$2:$N$122,10,FALSE),IF(_xlpm.x=0,"",_xlpm.x)))</f>
        <v>Plocamiales</v>
      </c>
      <c r="P2249" t="str">
        <f>IF($I2249="","",_xlfn.LET(_xlpm.x,VLOOKUP($I2249,'taxon-match_2026-08-31'!$A$2:$N$122,11,FALSE),IF(_xlpm.x=0,"",_xlpm.x)))</f>
        <v>Plocamiaceae</v>
      </c>
      <c r="Q2249" t="str">
        <f>IF($I2249="","",_xlfn.LET(_xlpm.x,VLOOKUP($I2249,'taxon-match_2026-08-31'!$A$2:$N$122,12,FALSE),IF(_xlpm.x=0,"",_xlpm.x)))</f>
        <v>Plocamium</v>
      </c>
      <c r="R2249" t="str">
        <f>IF($I2249="","",_xlfn.LET(_xlpm.x,VLOOKUP($I2249,'taxon-match_2026-08-31'!$A$2:$N$122,14,FALSE),IF(_xlpm.x=0,"",_xlpm.x)))</f>
        <v/>
      </c>
      <c r="S2249" s="2" t="s">
        <v>2361</v>
      </c>
      <c r="T2249" s="69" t="s">
        <v>62</v>
      </c>
      <c r="U2249" s="69" t="s">
        <v>60</v>
      </c>
      <c r="X2249" t="str">
        <f>IF(T2249="","",_xlfn.LET(_xlpm.x,VLOOKUP(T2249,'Drop-down_menus'!$F$2:$G$16,2,FALSE),IF(_xlpm.x=0,"",_xlpm.x)))</f>
        <v>https://orcid.org/0000-0003-3696-4445</v>
      </c>
      <c r="Y2249" t="str">
        <f>IF(U2249="","",_xlfn.LET(_xlpm.x,VLOOKUP(U2249,'Drop-down_menus'!$F$2:$G$16,2,FALSE),IF(_xlpm.x=0,"",_xlpm.x)))</f>
        <v>https://orcid.org/0000-0002-9708-1761</v>
      </c>
      <c r="Z2249" t="str">
        <f>IF(V2249="","",_xlfn.LET(_xlpm.x,VLOOKUP(V2249,'Drop-down_menus'!$F$2:$G$16,2,FALSE),IF(_xlpm.x=0,"",_xlpm.x)))</f>
        <v/>
      </c>
      <c r="AA2249" t="str">
        <f>IF(W2249="","",_xlfn.LET(_xlpm.x,VLOOKUP(W2249,'Drop-down_menus'!$F$2:$G$16,2,FALSE),IF(_xlpm.x=0,"",_xlpm.x)))</f>
        <v/>
      </c>
      <c r="AB2249" t="s">
        <v>702</v>
      </c>
      <c r="AE2249" t="s">
        <v>896</v>
      </c>
    </row>
    <row r="2250" spans="1:31" ht="15" hidden="1" x14ac:dyDescent="0.2">
      <c r="A2250" s="2" t="s">
        <v>253</v>
      </c>
      <c r="B2250">
        <v>1700</v>
      </c>
      <c r="C2250">
        <v>2484</v>
      </c>
      <c r="D2250" s="69" t="s">
        <v>700</v>
      </c>
      <c r="F2250" s="70" t="s">
        <v>747</v>
      </c>
      <c r="H2250" s="70" t="s">
        <v>747</v>
      </c>
      <c r="I2250" t="s">
        <v>747</v>
      </c>
      <c r="J2250" t="str">
        <f>IF($I2250="","",_xlfn.LET(_xlpm.x,VLOOKUP($I2250,'taxon-match_2026-08-31'!$A$2:$N$122,6,FALSE),IF(_xlpm.x=0,"",_xlpm.x)))</f>
        <v>J.V.Lamouroux, 1813</v>
      </c>
      <c r="K2250" t="str">
        <f>IF($I2250="","",_xlfn.LET(_xlpm.x,VLOOKUP($I2250,'taxon-match_2026-08-31'!$A$2:$N$122,4,FALSE),IF(_xlpm.x=0,"",_xlpm.x)))</f>
        <v>urn:lsid:marinespecies.org:taxname:144223</v>
      </c>
      <c r="L2250" t="str">
        <f>IF($I2250="","",_xlfn.LET(_xlpm.x,VLOOKUP($I2250,'taxon-match_2026-08-31'!$A$2:$N$122,7,FALSE),IF(_xlpm.x=0,"",_xlpm.x)))</f>
        <v>Plantae</v>
      </c>
      <c r="M2250" t="str">
        <f>IF($I2250="","",_xlfn.LET(_xlpm.x,VLOOKUP($I2250,'taxon-match_2026-08-31'!$A$2:$N$122,8,FALSE),IF(_xlpm.x=0,"",_xlpm.x)))</f>
        <v>Rhodophyta</v>
      </c>
      <c r="N2250" t="str">
        <f>IF($I2250="","",_xlfn.LET(_xlpm.x,VLOOKUP($I2250,'taxon-match_2026-08-31'!$A$2:$N$122,9,FALSE),IF(_xlpm.x=0,"",_xlpm.x)))</f>
        <v>Florideophyceae</v>
      </c>
      <c r="O2250" t="str">
        <f>IF($I2250="","",_xlfn.LET(_xlpm.x,VLOOKUP($I2250,'taxon-match_2026-08-31'!$A$2:$N$122,10,FALSE),IF(_xlpm.x=0,"",_xlpm.x)))</f>
        <v>Plocamiales</v>
      </c>
      <c r="P2250" t="str">
        <f>IF($I2250="","",_xlfn.LET(_xlpm.x,VLOOKUP($I2250,'taxon-match_2026-08-31'!$A$2:$N$122,11,FALSE),IF(_xlpm.x=0,"",_xlpm.x)))</f>
        <v>Plocamiaceae</v>
      </c>
      <c r="Q2250" t="str">
        <f>IF($I2250="","",_xlfn.LET(_xlpm.x,VLOOKUP($I2250,'taxon-match_2026-08-31'!$A$2:$N$122,12,FALSE),IF(_xlpm.x=0,"",_xlpm.x)))</f>
        <v>Plocamium</v>
      </c>
      <c r="R2250" t="str">
        <f>IF($I2250="","",_xlfn.LET(_xlpm.x,VLOOKUP($I2250,'taxon-match_2026-08-31'!$A$2:$N$122,14,FALSE),IF(_xlpm.x=0,"",_xlpm.x)))</f>
        <v/>
      </c>
      <c r="S2250" s="2" t="s">
        <v>2361</v>
      </c>
      <c r="T2250" s="69" t="s">
        <v>62</v>
      </c>
      <c r="U2250" s="69" t="s">
        <v>60</v>
      </c>
      <c r="X2250" t="str">
        <f>IF(T2250="","",_xlfn.LET(_xlpm.x,VLOOKUP(T2250,'Drop-down_menus'!$F$2:$G$16,2,FALSE),IF(_xlpm.x=0,"",_xlpm.x)))</f>
        <v>https://orcid.org/0000-0003-3696-4445</v>
      </c>
      <c r="Y2250" t="str">
        <f>IF(U2250="","",_xlfn.LET(_xlpm.x,VLOOKUP(U2250,'Drop-down_menus'!$F$2:$G$16,2,FALSE),IF(_xlpm.x=0,"",_xlpm.x)))</f>
        <v>https://orcid.org/0000-0002-9708-1761</v>
      </c>
      <c r="Z2250" t="str">
        <f>IF(V2250="","",_xlfn.LET(_xlpm.x,VLOOKUP(V2250,'Drop-down_menus'!$F$2:$G$16,2,FALSE),IF(_xlpm.x=0,"",_xlpm.x)))</f>
        <v/>
      </c>
      <c r="AA2250" t="str">
        <f>IF(W2250="","",_xlfn.LET(_xlpm.x,VLOOKUP(W2250,'Drop-down_menus'!$F$2:$G$16,2,FALSE),IF(_xlpm.x=0,"",_xlpm.x)))</f>
        <v/>
      </c>
      <c r="AB2250" t="s">
        <v>702</v>
      </c>
      <c r="AE2250" t="s">
        <v>896</v>
      </c>
    </row>
    <row r="2251" spans="1:31" ht="15" hidden="1" x14ac:dyDescent="0.2">
      <c r="A2251" s="2" t="s">
        <v>298</v>
      </c>
      <c r="B2251">
        <v>2815</v>
      </c>
      <c r="C2251">
        <v>2485</v>
      </c>
      <c r="D2251" s="69" t="s">
        <v>700</v>
      </c>
      <c r="F2251" s="70" t="s">
        <v>747</v>
      </c>
      <c r="H2251" s="70" t="s">
        <v>747</v>
      </c>
      <c r="I2251" t="s">
        <v>747</v>
      </c>
      <c r="J2251" t="str">
        <f>IF($I2251="","",_xlfn.LET(_xlpm.x,VLOOKUP($I2251,'taxon-match_2026-08-31'!$A$2:$N$122,6,FALSE),IF(_xlpm.x=0,"",_xlpm.x)))</f>
        <v>J.V.Lamouroux, 1813</v>
      </c>
      <c r="K2251" t="str">
        <f>IF($I2251="","",_xlfn.LET(_xlpm.x,VLOOKUP($I2251,'taxon-match_2026-08-31'!$A$2:$N$122,4,FALSE),IF(_xlpm.x=0,"",_xlpm.x)))</f>
        <v>urn:lsid:marinespecies.org:taxname:144223</v>
      </c>
      <c r="L2251" t="str">
        <f>IF($I2251="","",_xlfn.LET(_xlpm.x,VLOOKUP($I2251,'taxon-match_2026-08-31'!$A$2:$N$122,7,FALSE),IF(_xlpm.x=0,"",_xlpm.x)))</f>
        <v>Plantae</v>
      </c>
      <c r="M2251" t="str">
        <f>IF($I2251="","",_xlfn.LET(_xlpm.x,VLOOKUP($I2251,'taxon-match_2026-08-31'!$A$2:$N$122,8,FALSE),IF(_xlpm.x=0,"",_xlpm.x)))</f>
        <v>Rhodophyta</v>
      </c>
      <c r="N2251" t="str">
        <f>IF($I2251="","",_xlfn.LET(_xlpm.x,VLOOKUP($I2251,'taxon-match_2026-08-31'!$A$2:$N$122,9,FALSE),IF(_xlpm.x=0,"",_xlpm.x)))</f>
        <v>Florideophyceae</v>
      </c>
      <c r="O2251" t="str">
        <f>IF($I2251="","",_xlfn.LET(_xlpm.x,VLOOKUP($I2251,'taxon-match_2026-08-31'!$A$2:$N$122,10,FALSE),IF(_xlpm.x=0,"",_xlpm.x)))</f>
        <v>Plocamiales</v>
      </c>
      <c r="P2251" t="str">
        <f>IF($I2251="","",_xlfn.LET(_xlpm.x,VLOOKUP($I2251,'taxon-match_2026-08-31'!$A$2:$N$122,11,FALSE),IF(_xlpm.x=0,"",_xlpm.x)))</f>
        <v>Plocamiaceae</v>
      </c>
      <c r="Q2251" t="str">
        <f>IF($I2251="","",_xlfn.LET(_xlpm.x,VLOOKUP($I2251,'taxon-match_2026-08-31'!$A$2:$N$122,12,FALSE),IF(_xlpm.x=0,"",_xlpm.x)))</f>
        <v>Plocamium</v>
      </c>
      <c r="R2251" t="str">
        <f>IF($I2251="","",_xlfn.LET(_xlpm.x,VLOOKUP($I2251,'taxon-match_2026-08-31'!$A$2:$N$122,14,FALSE),IF(_xlpm.x=0,"",_xlpm.x)))</f>
        <v/>
      </c>
      <c r="S2251" s="2" t="s">
        <v>2361</v>
      </c>
      <c r="T2251" s="69" t="s">
        <v>62</v>
      </c>
      <c r="U2251" s="69" t="s">
        <v>60</v>
      </c>
      <c r="X2251" t="str">
        <f>IF(T2251="","",_xlfn.LET(_xlpm.x,VLOOKUP(T2251,'Drop-down_menus'!$F$2:$G$16,2,FALSE),IF(_xlpm.x=0,"",_xlpm.x)))</f>
        <v>https://orcid.org/0000-0003-3696-4445</v>
      </c>
      <c r="Y2251" t="str">
        <f>IF(U2251="","",_xlfn.LET(_xlpm.x,VLOOKUP(U2251,'Drop-down_menus'!$F$2:$G$16,2,FALSE),IF(_xlpm.x=0,"",_xlpm.x)))</f>
        <v>https://orcid.org/0000-0002-9708-1761</v>
      </c>
      <c r="Z2251" t="str">
        <f>IF(V2251="","",_xlfn.LET(_xlpm.x,VLOOKUP(V2251,'Drop-down_menus'!$F$2:$G$16,2,FALSE),IF(_xlpm.x=0,"",_xlpm.x)))</f>
        <v/>
      </c>
      <c r="AA2251" t="str">
        <f>IF(W2251="","",_xlfn.LET(_xlpm.x,VLOOKUP(W2251,'Drop-down_menus'!$F$2:$G$16,2,FALSE),IF(_xlpm.x=0,"",_xlpm.x)))</f>
        <v/>
      </c>
      <c r="AB2251" t="s">
        <v>702</v>
      </c>
      <c r="AE2251" t="s">
        <v>896</v>
      </c>
    </row>
    <row r="2252" spans="1:31" ht="15" hidden="1" x14ac:dyDescent="0.2">
      <c r="A2252" s="2" t="s">
        <v>298</v>
      </c>
      <c r="B2252">
        <v>2872</v>
      </c>
      <c r="C2252">
        <v>2508</v>
      </c>
      <c r="D2252" s="69" t="s">
        <v>700</v>
      </c>
      <c r="F2252" s="70" t="s">
        <v>747</v>
      </c>
      <c r="H2252" s="70" t="s">
        <v>747</v>
      </c>
      <c r="I2252" t="s">
        <v>747</v>
      </c>
      <c r="J2252" t="str">
        <f>IF($I2252="","",_xlfn.LET(_xlpm.x,VLOOKUP($I2252,'taxon-match_2026-08-31'!$A$2:$N$122,6,FALSE),IF(_xlpm.x=0,"",_xlpm.x)))</f>
        <v>J.V.Lamouroux, 1813</v>
      </c>
      <c r="K2252" t="str">
        <f>IF($I2252="","",_xlfn.LET(_xlpm.x,VLOOKUP($I2252,'taxon-match_2026-08-31'!$A$2:$N$122,4,FALSE),IF(_xlpm.x=0,"",_xlpm.x)))</f>
        <v>urn:lsid:marinespecies.org:taxname:144223</v>
      </c>
      <c r="L2252" t="str">
        <f>IF($I2252="","",_xlfn.LET(_xlpm.x,VLOOKUP($I2252,'taxon-match_2026-08-31'!$A$2:$N$122,7,FALSE),IF(_xlpm.x=0,"",_xlpm.x)))</f>
        <v>Plantae</v>
      </c>
      <c r="M2252" t="str">
        <f>IF($I2252="","",_xlfn.LET(_xlpm.x,VLOOKUP($I2252,'taxon-match_2026-08-31'!$A$2:$N$122,8,FALSE),IF(_xlpm.x=0,"",_xlpm.x)))</f>
        <v>Rhodophyta</v>
      </c>
      <c r="N2252" t="str">
        <f>IF($I2252="","",_xlfn.LET(_xlpm.x,VLOOKUP($I2252,'taxon-match_2026-08-31'!$A$2:$N$122,9,FALSE),IF(_xlpm.x=0,"",_xlpm.x)))</f>
        <v>Florideophyceae</v>
      </c>
      <c r="O2252" t="str">
        <f>IF($I2252="","",_xlfn.LET(_xlpm.x,VLOOKUP($I2252,'taxon-match_2026-08-31'!$A$2:$N$122,10,FALSE),IF(_xlpm.x=0,"",_xlpm.x)))</f>
        <v>Plocamiales</v>
      </c>
      <c r="P2252" t="str">
        <f>IF($I2252="","",_xlfn.LET(_xlpm.x,VLOOKUP($I2252,'taxon-match_2026-08-31'!$A$2:$N$122,11,FALSE),IF(_xlpm.x=0,"",_xlpm.x)))</f>
        <v>Plocamiaceae</v>
      </c>
      <c r="Q2252" t="str">
        <f>IF($I2252="","",_xlfn.LET(_xlpm.x,VLOOKUP($I2252,'taxon-match_2026-08-31'!$A$2:$N$122,12,FALSE),IF(_xlpm.x=0,"",_xlpm.x)))</f>
        <v>Plocamium</v>
      </c>
      <c r="R2252" t="str">
        <f>IF($I2252="","",_xlfn.LET(_xlpm.x,VLOOKUP($I2252,'taxon-match_2026-08-31'!$A$2:$N$122,14,FALSE),IF(_xlpm.x=0,"",_xlpm.x)))</f>
        <v/>
      </c>
      <c r="S2252" s="2" t="s">
        <v>2361</v>
      </c>
      <c r="T2252" s="69" t="s">
        <v>62</v>
      </c>
      <c r="U2252" s="69" t="s">
        <v>60</v>
      </c>
      <c r="X2252" t="str">
        <f>IF(T2252="","",_xlfn.LET(_xlpm.x,VLOOKUP(T2252,'Drop-down_menus'!$F$2:$G$16,2,FALSE),IF(_xlpm.x=0,"",_xlpm.x)))</f>
        <v>https://orcid.org/0000-0003-3696-4445</v>
      </c>
      <c r="Y2252" t="str">
        <f>IF(U2252="","",_xlfn.LET(_xlpm.x,VLOOKUP(U2252,'Drop-down_menus'!$F$2:$G$16,2,FALSE),IF(_xlpm.x=0,"",_xlpm.x)))</f>
        <v>https://orcid.org/0000-0002-9708-1761</v>
      </c>
      <c r="Z2252" t="str">
        <f>IF(V2252="","",_xlfn.LET(_xlpm.x,VLOOKUP(V2252,'Drop-down_menus'!$F$2:$G$16,2,FALSE),IF(_xlpm.x=0,"",_xlpm.x)))</f>
        <v/>
      </c>
      <c r="AA2252" t="str">
        <f>IF(W2252="","",_xlfn.LET(_xlpm.x,VLOOKUP(W2252,'Drop-down_menus'!$F$2:$G$16,2,FALSE),IF(_xlpm.x=0,"",_xlpm.x)))</f>
        <v/>
      </c>
      <c r="AB2252" t="s">
        <v>702</v>
      </c>
      <c r="AE2252" t="s">
        <v>896</v>
      </c>
    </row>
    <row r="2253" spans="1:31" ht="15" hidden="1" x14ac:dyDescent="0.2">
      <c r="A2253" s="2" t="s">
        <v>298</v>
      </c>
      <c r="B2253">
        <v>2897</v>
      </c>
      <c r="C2253">
        <v>2509</v>
      </c>
      <c r="D2253" s="69" t="s">
        <v>700</v>
      </c>
      <c r="F2253" s="70" t="s">
        <v>747</v>
      </c>
      <c r="H2253" s="70" t="s">
        <v>747</v>
      </c>
      <c r="I2253" t="s">
        <v>747</v>
      </c>
      <c r="J2253" t="str">
        <f>IF($I2253="","",_xlfn.LET(_xlpm.x,VLOOKUP($I2253,'taxon-match_2026-08-31'!$A$2:$N$122,6,FALSE),IF(_xlpm.x=0,"",_xlpm.x)))</f>
        <v>J.V.Lamouroux, 1813</v>
      </c>
      <c r="K2253" t="str">
        <f>IF($I2253="","",_xlfn.LET(_xlpm.x,VLOOKUP($I2253,'taxon-match_2026-08-31'!$A$2:$N$122,4,FALSE),IF(_xlpm.x=0,"",_xlpm.x)))</f>
        <v>urn:lsid:marinespecies.org:taxname:144223</v>
      </c>
      <c r="L2253" t="str">
        <f>IF($I2253="","",_xlfn.LET(_xlpm.x,VLOOKUP($I2253,'taxon-match_2026-08-31'!$A$2:$N$122,7,FALSE),IF(_xlpm.x=0,"",_xlpm.x)))</f>
        <v>Plantae</v>
      </c>
      <c r="M2253" t="str">
        <f>IF($I2253="","",_xlfn.LET(_xlpm.x,VLOOKUP($I2253,'taxon-match_2026-08-31'!$A$2:$N$122,8,FALSE),IF(_xlpm.x=0,"",_xlpm.x)))</f>
        <v>Rhodophyta</v>
      </c>
      <c r="N2253" t="str">
        <f>IF($I2253="","",_xlfn.LET(_xlpm.x,VLOOKUP($I2253,'taxon-match_2026-08-31'!$A$2:$N$122,9,FALSE),IF(_xlpm.x=0,"",_xlpm.x)))</f>
        <v>Florideophyceae</v>
      </c>
      <c r="O2253" t="str">
        <f>IF($I2253="","",_xlfn.LET(_xlpm.x,VLOOKUP($I2253,'taxon-match_2026-08-31'!$A$2:$N$122,10,FALSE),IF(_xlpm.x=0,"",_xlpm.x)))</f>
        <v>Plocamiales</v>
      </c>
      <c r="P2253" t="str">
        <f>IF($I2253="","",_xlfn.LET(_xlpm.x,VLOOKUP($I2253,'taxon-match_2026-08-31'!$A$2:$N$122,11,FALSE),IF(_xlpm.x=0,"",_xlpm.x)))</f>
        <v>Plocamiaceae</v>
      </c>
      <c r="Q2253" t="str">
        <f>IF($I2253="","",_xlfn.LET(_xlpm.x,VLOOKUP($I2253,'taxon-match_2026-08-31'!$A$2:$N$122,12,FALSE),IF(_xlpm.x=0,"",_xlpm.x)))</f>
        <v>Plocamium</v>
      </c>
      <c r="R2253" t="str">
        <f>IF($I2253="","",_xlfn.LET(_xlpm.x,VLOOKUP($I2253,'taxon-match_2026-08-31'!$A$2:$N$122,14,FALSE),IF(_xlpm.x=0,"",_xlpm.x)))</f>
        <v/>
      </c>
      <c r="S2253" s="2" t="s">
        <v>2361</v>
      </c>
      <c r="T2253" s="69" t="s">
        <v>62</v>
      </c>
      <c r="U2253" s="69" t="s">
        <v>60</v>
      </c>
      <c r="X2253" t="str">
        <f>IF(T2253="","",_xlfn.LET(_xlpm.x,VLOOKUP(T2253,'Drop-down_menus'!$F$2:$G$16,2,FALSE),IF(_xlpm.x=0,"",_xlpm.x)))</f>
        <v>https://orcid.org/0000-0003-3696-4445</v>
      </c>
      <c r="Y2253" t="str">
        <f>IF(U2253="","",_xlfn.LET(_xlpm.x,VLOOKUP(U2253,'Drop-down_menus'!$F$2:$G$16,2,FALSE),IF(_xlpm.x=0,"",_xlpm.x)))</f>
        <v>https://orcid.org/0000-0002-9708-1761</v>
      </c>
      <c r="Z2253" t="str">
        <f>IF(V2253="","",_xlfn.LET(_xlpm.x,VLOOKUP(V2253,'Drop-down_menus'!$F$2:$G$16,2,FALSE),IF(_xlpm.x=0,"",_xlpm.x)))</f>
        <v/>
      </c>
      <c r="AA2253" t="str">
        <f>IF(W2253="","",_xlfn.LET(_xlpm.x,VLOOKUP(W2253,'Drop-down_menus'!$F$2:$G$16,2,FALSE),IF(_xlpm.x=0,"",_xlpm.x)))</f>
        <v/>
      </c>
      <c r="AB2253" t="s">
        <v>702</v>
      </c>
      <c r="AE2253" t="s">
        <v>896</v>
      </c>
    </row>
    <row r="2254" spans="1:31" ht="15" hidden="1" x14ac:dyDescent="0.2">
      <c r="A2254" s="2" t="s">
        <v>460</v>
      </c>
      <c r="B2254">
        <v>5003</v>
      </c>
      <c r="C2254">
        <v>2510</v>
      </c>
      <c r="D2254" s="69" t="s">
        <v>700</v>
      </c>
      <c r="F2254" s="70" t="s">
        <v>747</v>
      </c>
      <c r="H2254" s="70" t="s">
        <v>747</v>
      </c>
      <c r="I2254" t="s">
        <v>747</v>
      </c>
      <c r="J2254" t="str">
        <f>IF($I2254="","",_xlfn.LET(_xlpm.x,VLOOKUP($I2254,'taxon-match_2026-08-31'!$A$2:$N$122,6,FALSE),IF(_xlpm.x=0,"",_xlpm.x)))</f>
        <v>J.V.Lamouroux, 1813</v>
      </c>
      <c r="K2254" t="str">
        <f>IF($I2254="","",_xlfn.LET(_xlpm.x,VLOOKUP($I2254,'taxon-match_2026-08-31'!$A$2:$N$122,4,FALSE),IF(_xlpm.x=0,"",_xlpm.x)))</f>
        <v>urn:lsid:marinespecies.org:taxname:144223</v>
      </c>
      <c r="L2254" t="str">
        <f>IF($I2254="","",_xlfn.LET(_xlpm.x,VLOOKUP($I2254,'taxon-match_2026-08-31'!$A$2:$N$122,7,FALSE),IF(_xlpm.x=0,"",_xlpm.x)))</f>
        <v>Plantae</v>
      </c>
      <c r="M2254" t="str">
        <f>IF($I2254="","",_xlfn.LET(_xlpm.x,VLOOKUP($I2254,'taxon-match_2026-08-31'!$A$2:$N$122,8,FALSE),IF(_xlpm.x=0,"",_xlpm.x)))</f>
        <v>Rhodophyta</v>
      </c>
      <c r="N2254" t="str">
        <f>IF($I2254="","",_xlfn.LET(_xlpm.x,VLOOKUP($I2254,'taxon-match_2026-08-31'!$A$2:$N$122,9,FALSE),IF(_xlpm.x=0,"",_xlpm.x)))</f>
        <v>Florideophyceae</v>
      </c>
      <c r="O2254" t="str">
        <f>IF($I2254="","",_xlfn.LET(_xlpm.x,VLOOKUP($I2254,'taxon-match_2026-08-31'!$A$2:$N$122,10,FALSE),IF(_xlpm.x=0,"",_xlpm.x)))</f>
        <v>Plocamiales</v>
      </c>
      <c r="P2254" t="str">
        <f>IF($I2254="","",_xlfn.LET(_xlpm.x,VLOOKUP($I2254,'taxon-match_2026-08-31'!$A$2:$N$122,11,FALSE),IF(_xlpm.x=0,"",_xlpm.x)))</f>
        <v>Plocamiaceae</v>
      </c>
      <c r="Q2254" t="str">
        <f>IF($I2254="","",_xlfn.LET(_xlpm.x,VLOOKUP($I2254,'taxon-match_2026-08-31'!$A$2:$N$122,12,FALSE),IF(_xlpm.x=0,"",_xlpm.x)))</f>
        <v>Plocamium</v>
      </c>
      <c r="R2254" t="str">
        <f>IF($I2254="","",_xlfn.LET(_xlpm.x,VLOOKUP($I2254,'taxon-match_2026-08-31'!$A$2:$N$122,14,FALSE),IF(_xlpm.x=0,"",_xlpm.x)))</f>
        <v/>
      </c>
      <c r="S2254" s="2" t="s">
        <v>2361</v>
      </c>
      <c r="T2254" s="69" t="s">
        <v>62</v>
      </c>
      <c r="U2254" s="69" t="s">
        <v>60</v>
      </c>
      <c r="X2254" t="str">
        <f>IF(T2254="","",_xlfn.LET(_xlpm.x,VLOOKUP(T2254,'Drop-down_menus'!$F$2:$G$16,2,FALSE),IF(_xlpm.x=0,"",_xlpm.x)))</f>
        <v>https://orcid.org/0000-0003-3696-4445</v>
      </c>
      <c r="Y2254" t="str">
        <f>IF(U2254="","",_xlfn.LET(_xlpm.x,VLOOKUP(U2254,'Drop-down_menus'!$F$2:$G$16,2,FALSE),IF(_xlpm.x=0,"",_xlpm.x)))</f>
        <v>https://orcid.org/0000-0002-9708-1761</v>
      </c>
      <c r="Z2254" t="str">
        <f>IF(V2254="","",_xlfn.LET(_xlpm.x,VLOOKUP(V2254,'Drop-down_menus'!$F$2:$G$16,2,FALSE),IF(_xlpm.x=0,"",_xlpm.x)))</f>
        <v/>
      </c>
      <c r="AA2254" t="str">
        <f>IF(W2254="","",_xlfn.LET(_xlpm.x,VLOOKUP(W2254,'Drop-down_menus'!$F$2:$G$16,2,FALSE),IF(_xlpm.x=0,"",_xlpm.x)))</f>
        <v/>
      </c>
      <c r="AB2254" t="s">
        <v>702</v>
      </c>
      <c r="AE2254" t="s">
        <v>896</v>
      </c>
    </row>
    <row r="2255" spans="1:31" ht="15" hidden="1" x14ac:dyDescent="0.2">
      <c r="A2255" s="2" t="s">
        <v>460</v>
      </c>
      <c r="B2255">
        <v>5004</v>
      </c>
      <c r="C2255">
        <v>2556</v>
      </c>
      <c r="D2255" s="69" t="s">
        <v>700</v>
      </c>
      <c r="F2255" s="70" t="s">
        <v>747</v>
      </c>
      <c r="H2255" s="70" t="s">
        <v>747</v>
      </c>
      <c r="I2255" t="s">
        <v>747</v>
      </c>
      <c r="J2255" t="str">
        <f>IF($I2255="","",_xlfn.LET(_xlpm.x,VLOOKUP($I2255,'taxon-match_2026-08-31'!$A$2:$N$122,6,FALSE),IF(_xlpm.x=0,"",_xlpm.x)))</f>
        <v>J.V.Lamouroux, 1813</v>
      </c>
      <c r="K2255" t="str">
        <f>IF($I2255="","",_xlfn.LET(_xlpm.x,VLOOKUP($I2255,'taxon-match_2026-08-31'!$A$2:$N$122,4,FALSE),IF(_xlpm.x=0,"",_xlpm.x)))</f>
        <v>urn:lsid:marinespecies.org:taxname:144223</v>
      </c>
      <c r="L2255" t="str">
        <f>IF($I2255="","",_xlfn.LET(_xlpm.x,VLOOKUP($I2255,'taxon-match_2026-08-31'!$A$2:$N$122,7,FALSE),IF(_xlpm.x=0,"",_xlpm.x)))</f>
        <v>Plantae</v>
      </c>
      <c r="M2255" t="str">
        <f>IF($I2255="","",_xlfn.LET(_xlpm.x,VLOOKUP($I2255,'taxon-match_2026-08-31'!$A$2:$N$122,8,FALSE),IF(_xlpm.x=0,"",_xlpm.x)))</f>
        <v>Rhodophyta</v>
      </c>
      <c r="N2255" t="str">
        <f>IF($I2255="","",_xlfn.LET(_xlpm.x,VLOOKUP($I2255,'taxon-match_2026-08-31'!$A$2:$N$122,9,FALSE),IF(_xlpm.x=0,"",_xlpm.x)))</f>
        <v>Florideophyceae</v>
      </c>
      <c r="O2255" t="str">
        <f>IF($I2255="","",_xlfn.LET(_xlpm.x,VLOOKUP($I2255,'taxon-match_2026-08-31'!$A$2:$N$122,10,FALSE),IF(_xlpm.x=0,"",_xlpm.x)))</f>
        <v>Plocamiales</v>
      </c>
      <c r="P2255" t="str">
        <f>IF($I2255="","",_xlfn.LET(_xlpm.x,VLOOKUP($I2255,'taxon-match_2026-08-31'!$A$2:$N$122,11,FALSE),IF(_xlpm.x=0,"",_xlpm.x)))</f>
        <v>Plocamiaceae</v>
      </c>
      <c r="Q2255" t="str">
        <f>IF($I2255="","",_xlfn.LET(_xlpm.x,VLOOKUP($I2255,'taxon-match_2026-08-31'!$A$2:$N$122,12,FALSE),IF(_xlpm.x=0,"",_xlpm.x)))</f>
        <v>Plocamium</v>
      </c>
      <c r="R2255" t="str">
        <f>IF($I2255="","",_xlfn.LET(_xlpm.x,VLOOKUP($I2255,'taxon-match_2026-08-31'!$A$2:$N$122,14,FALSE),IF(_xlpm.x=0,"",_xlpm.x)))</f>
        <v/>
      </c>
      <c r="S2255" s="2" t="s">
        <v>2361</v>
      </c>
      <c r="T2255" s="69" t="s">
        <v>62</v>
      </c>
      <c r="U2255" s="69" t="s">
        <v>60</v>
      </c>
      <c r="X2255" t="str">
        <f>IF(T2255="","",_xlfn.LET(_xlpm.x,VLOOKUP(T2255,'Drop-down_menus'!$F$2:$G$16,2,FALSE),IF(_xlpm.x=0,"",_xlpm.x)))</f>
        <v>https://orcid.org/0000-0003-3696-4445</v>
      </c>
      <c r="Y2255" t="str">
        <f>IF(U2255="","",_xlfn.LET(_xlpm.x,VLOOKUP(U2255,'Drop-down_menus'!$F$2:$G$16,2,FALSE),IF(_xlpm.x=0,"",_xlpm.x)))</f>
        <v>https://orcid.org/0000-0002-9708-1761</v>
      </c>
      <c r="Z2255" t="str">
        <f>IF(V2255="","",_xlfn.LET(_xlpm.x,VLOOKUP(V2255,'Drop-down_menus'!$F$2:$G$16,2,FALSE),IF(_xlpm.x=0,"",_xlpm.x)))</f>
        <v/>
      </c>
      <c r="AA2255" t="str">
        <f>IF(W2255="","",_xlfn.LET(_xlpm.x,VLOOKUP(W2255,'Drop-down_menus'!$F$2:$G$16,2,FALSE),IF(_xlpm.x=0,"",_xlpm.x)))</f>
        <v/>
      </c>
      <c r="AB2255" t="s">
        <v>702</v>
      </c>
      <c r="AE2255" t="s">
        <v>896</v>
      </c>
    </row>
    <row r="2256" spans="1:31" ht="15" hidden="1" x14ac:dyDescent="0.2">
      <c r="A2256" s="2" t="s">
        <v>460</v>
      </c>
      <c r="B2256">
        <v>5062</v>
      </c>
      <c r="C2256">
        <v>2551</v>
      </c>
      <c r="D2256" s="69" t="s">
        <v>700</v>
      </c>
      <c r="F2256" s="70" t="s">
        <v>747</v>
      </c>
      <c r="H2256" s="70" t="s">
        <v>747</v>
      </c>
      <c r="I2256" t="s">
        <v>747</v>
      </c>
      <c r="J2256" t="str">
        <f>IF($I2256="","",_xlfn.LET(_xlpm.x,VLOOKUP($I2256,'taxon-match_2026-08-31'!$A$2:$N$122,6,FALSE),IF(_xlpm.x=0,"",_xlpm.x)))</f>
        <v>J.V.Lamouroux, 1813</v>
      </c>
      <c r="K2256" t="str">
        <f>IF($I2256="","",_xlfn.LET(_xlpm.x,VLOOKUP($I2256,'taxon-match_2026-08-31'!$A$2:$N$122,4,FALSE),IF(_xlpm.x=0,"",_xlpm.x)))</f>
        <v>urn:lsid:marinespecies.org:taxname:144223</v>
      </c>
      <c r="L2256" t="str">
        <f>IF($I2256="","",_xlfn.LET(_xlpm.x,VLOOKUP($I2256,'taxon-match_2026-08-31'!$A$2:$N$122,7,FALSE),IF(_xlpm.x=0,"",_xlpm.x)))</f>
        <v>Plantae</v>
      </c>
      <c r="M2256" t="str">
        <f>IF($I2256="","",_xlfn.LET(_xlpm.x,VLOOKUP($I2256,'taxon-match_2026-08-31'!$A$2:$N$122,8,FALSE),IF(_xlpm.x=0,"",_xlpm.x)))</f>
        <v>Rhodophyta</v>
      </c>
      <c r="N2256" t="str">
        <f>IF($I2256="","",_xlfn.LET(_xlpm.x,VLOOKUP($I2256,'taxon-match_2026-08-31'!$A$2:$N$122,9,FALSE),IF(_xlpm.x=0,"",_xlpm.x)))</f>
        <v>Florideophyceae</v>
      </c>
      <c r="O2256" t="str">
        <f>IF($I2256="","",_xlfn.LET(_xlpm.x,VLOOKUP($I2256,'taxon-match_2026-08-31'!$A$2:$N$122,10,FALSE),IF(_xlpm.x=0,"",_xlpm.x)))</f>
        <v>Plocamiales</v>
      </c>
      <c r="P2256" t="str">
        <f>IF($I2256="","",_xlfn.LET(_xlpm.x,VLOOKUP($I2256,'taxon-match_2026-08-31'!$A$2:$N$122,11,FALSE),IF(_xlpm.x=0,"",_xlpm.x)))</f>
        <v>Plocamiaceae</v>
      </c>
      <c r="Q2256" t="str">
        <f>IF($I2256="","",_xlfn.LET(_xlpm.x,VLOOKUP($I2256,'taxon-match_2026-08-31'!$A$2:$N$122,12,FALSE),IF(_xlpm.x=0,"",_xlpm.x)))</f>
        <v>Plocamium</v>
      </c>
      <c r="R2256" t="str">
        <f>IF($I2256="","",_xlfn.LET(_xlpm.x,VLOOKUP($I2256,'taxon-match_2026-08-31'!$A$2:$N$122,14,FALSE),IF(_xlpm.x=0,"",_xlpm.x)))</f>
        <v/>
      </c>
      <c r="S2256" s="2" t="s">
        <v>2361</v>
      </c>
      <c r="T2256" s="69" t="s">
        <v>62</v>
      </c>
      <c r="U2256" s="69" t="s">
        <v>60</v>
      </c>
      <c r="X2256" t="str">
        <f>IF(T2256="","",_xlfn.LET(_xlpm.x,VLOOKUP(T2256,'Drop-down_menus'!$F$2:$G$16,2,FALSE),IF(_xlpm.x=0,"",_xlpm.x)))</f>
        <v>https://orcid.org/0000-0003-3696-4445</v>
      </c>
      <c r="Y2256" t="str">
        <f>IF(U2256="","",_xlfn.LET(_xlpm.x,VLOOKUP(U2256,'Drop-down_menus'!$F$2:$G$16,2,FALSE),IF(_xlpm.x=0,"",_xlpm.x)))</f>
        <v>https://orcid.org/0000-0002-9708-1761</v>
      </c>
      <c r="Z2256" t="str">
        <f>IF(V2256="","",_xlfn.LET(_xlpm.x,VLOOKUP(V2256,'Drop-down_menus'!$F$2:$G$16,2,FALSE),IF(_xlpm.x=0,"",_xlpm.x)))</f>
        <v/>
      </c>
      <c r="AA2256" t="str">
        <f>IF(W2256="","",_xlfn.LET(_xlpm.x,VLOOKUP(W2256,'Drop-down_menus'!$F$2:$G$16,2,FALSE),IF(_xlpm.x=0,"",_xlpm.x)))</f>
        <v/>
      </c>
      <c r="AB2256" t="s">
        <v>702</v>
      </c>
      <c r="AE2256" t="s">
        <v>896</v>
      </c>
    </row>
    <row r="2257" spans="1:31" ht="15" hidden="1" x14ac:dyDescent="0.2">
      <c r="A2257" s="2" t="s">
        <v>84</v>
      </c>
      <c r="B2257">
        <v>303</v>
      </c>
      <c r="C2257">
        <v>2552</v>
      </c>
      <c r="D2257" s="69" t="s">
        <v>700</v>
      </c>
      <c r="F2257" s="70" t="s">
        <v>747</v>
      </c>
      <c r="H2257" s="70" t="s">
        <v>747</v>
      </c>
      <c r="I2257" t="s">
        <v>747</v>
      </c>
      <c r="J2257" t="str">
        <f>IF($I2257="","",_xlfn.LET(_xlpm.x,VLOOKUP($I2257,'taxon-match_2026-08-31'!$A$2:$N$122,6,FALSE),IF(_xlpm.x=0,"",_xlpm.x)))</f>
        <v>J.V.Lamouroux, 1813</v>
      </c>
      <c r="K2257" t="str">
        <f>IF($I2257="","",_xlfn.LET(_xlpm.x,VLOOKUP($I2257,'taxon-match_2026-08-31'!$A$2:$N$122,4,FALSE),IF(_xlpm.x=0,"",_xlpm.x)))</f>
        <v>urn:lsid:marinespecies.org:taxname:144223</v>
      </c>
      <c r="L2257" t="str">
        <f>IF($I2257="","",_xlfn.LET(_xlpm.x,VLOOKUP($I2257,'taxon-match_2026-08-31'!$A$2:$N$122,7,FALSE),IF(_xlpm.x=0,"",_xlpm.x)))</f>
        <v>Plantae</v>
      </c>
      <c r="M2257" t="str">
        <f>IF($I2257="","",_xlfn.LET(_xlpm.x,VLOOKUP($I2257,'taxon-match_2026-08-31'!$A$2:$N$122,8,FALSE),IF(_xlpm.x=0,"",_xlpm.x)))</f>
        <v>Rhodophyta</v>
      </c>
      <c r="N2257" t="str">
        <f>IF($I2257="","",_xlfn.LET(_xlpm.x,VLOOKUP($I2257,'taxon-match_2026-08-31'!$A$2:$N$122,9,FALSE),IF(_xlpm.x=0,"",_xlpm.x)))</f>
        <v>Florideophyceae</v>
      </c>
      <c r="O2257" t="str">
        <f>IF($I2257="","",_xlfn.LET(_xlpm.x,VLOOKUP($I2257,'taxon-match_2026-08-31'!$A$2:$N$122,10,FALSE),IF(_xlpm.x=0,"",_xlpm.x)))</f>
        <v>Plocamiales</v>
      </c>
      <c r="P2257" t="str">
        <f>IF($I2257="","",_xlfn.LET(_xlpm.x,VLOOKUP($I2257,'taxon-match_2026-08-31'!$A$2:$N$122,11,FALSE),IF(_xlpm.x=0,"",_xlpm.x)))</f>
        <v>Plocamiaceae</v>
      </c>
      <c r="Q2257" t="str">
        <f>IF($I2257="","",_xlfn.LET(_xlpm.x,VLOOKUP($I2257,'taxon-match_2026-08-31'!$A$2:$N$122,12,FALSE),IF(_xlpm.x=0,"",_xlpm.x)))</f>
        <v>Plocamium</v>
      </c>
      <c r="R2257" t="str">
        <f>IF($I2257="","",_xlfn.LET(_xlpm.x,VLOOKUP($I2257,'taxon-match_2026-08-31'!$A$2:$N$122,14,FALSE),IF(_xlpm.x=0,"",_xlpm.x)))</f>
        <v/>
      </c>
      <c r="S2257" s="2" t="s">
        <v>2361</v>
      </c>
      <c r="T2257" s="69" t="s">
        <v>62</v>
      </c>
      <c r="U2257" s="69" t="s">
        <v>60</v>
      </c>
      <c r="X2257" t="str">
        <f>IF(T2257="","",_xlfn.LET(_xlpm.x,VLOOKUP(T2257,'Drop-down_menus'!$F$2:$G$16,2,FALSE),IF(_xlpm.x=0,"",_xlpm.x)))</f>
        <v>https://orcid.org/0000-0003-3696-4445</v>
      </c>
      <c r="Y2257" t="str">
        <f>IF(U2257="","",_xlfn.LET(_xlpm.x,VLOOKUP(U2257,'Drop-down_menus'!$F$2:$G$16,2,FALSE),IF(_xlpm.x=0,"",_xlpm.x)))</f>
        <v>https://orcid.org/0000-0002-9708-1761</v>
      </c>
      <c r="Z2257" t="str">
        <f>IF(V2257="","",_xlfn.LET(_xlpm.x,VLOOKUP(V2257,'Drop-down_menus'!$F$2:$G$16,2,FALSE),IF(_xlpm.x=0,"",_xlpm.x)))</f>
        <v/>
      </c>
      <c r="AA2257" t="str">
        <f>IF(W2257="","",_xlfn.LET(_xlpm.x,VLOOKUP(W2257,'Drop-down_menus'!$F$2:$G$16,2,FALSE),IF(_xlpm.x=0,"",_xlpm.x)))</f>
        <v/>
      </c>
      <c r="AB2257" t="s">
        <v>702</v>
      </c>
      <c r="AE2257" t="s">
        <v>896</v>
      </c>
    </row>
    <row r="2258" spans="1:31" ht="15" hidden="1" x14ac:dyDescent="0.2">
      <c r="A2258" s="2" t="s">
        <v>84</v>
      </c>
      <c r="B2258">
        <v>323</v>
      </c>
      <c r="C2258">
        <v>2553</v>
      </c>
      <c r="D2258" s="69" t="s">
        <v>700</v>
      </c>
      <c r="F2258" s="70" t="s">
        <v>747</v>
      </c>
      <c r="H2258" s="70" t="s">
        <v>747</v>
      </c>
      <c r="I2258" t="s">
        <v>747</v>
      </c>
      <c r="J2258" t="str">
        <f>IF($I2258="","",_xlfn.LET(_xlpm.x,VLOOKUP($I2258,'taxon-match_2026-08-31'!$A$2:$N$122,6,FALSE),IF(_xlpm.x=0,"",_xlpm.x)))</f>
        <v>J.V.Lamouroux, 1813</v>
      </c>
      <c r="K2258" t="str">
        <f>IF($I2258="","",_xlfn.LET(_xlpm.x,VLOOKUP($I2258,'taxon-match_2026-08-31'!$A$2:$N$122,4,FALSE),IF(_xlpm.x=0,"",_xlpm.x)))</f>
        <v>urn:lsid:marinespecies.org:taxname:144223</v>
      </c>
      <c r="L2258" t="str">
        <f>IF($I2258="","",_xlfn.LET(_xlpm.x,VLOOKUP($I2258,'taxon-match_2026-08-31'!$A$2:$N$122,7,FALSE),IF(_xlpm.x=0,"",_xlpm.x)))</f>
        <v>Plantae</v>
      </c>
      <c r="M2258" t="str">
        <f>IF($I2258="","",_xlfn.LET(_xlpm.x,VLOOKUP($I2258,'taxon-match_2026-08-31'!$A$2:$N$122,8,FALSE),IF(_xlpm.x=0,"",_xlpm.x)))</f>
        <v>Rhodophyta</v>
      </c>
      <c r="N2258" t="str">
        <f>IF($I2258="","",_xlfn.LET(_xlpm.x,VLOOKUP($I2258,'taxon-match_2026-08-31'!$A$2:$N$122,9,FALSE),IF(_xlpm.x=0,"",_xlpm.x)))</f>
        <v>Florideophyceae</v>
      </c>
      <c r="O2258" t="str">
        <f>IF($I2258="","",_xlfn.LET(_xlpm.x,VLOOKUP($I2258,'taxon-match_2026-08-31'!$A$2:$N$122,10,FALSE),IF(_xlpm.x=0,"",_xlpm.x)))</f>
        <v>Plocamiales</v>
      </c>
      <c r="P2258" t="str">
        <f>IF($I2258="","",_xlfn.LET(_xlpm.x,VLOOKUP($I2258,'taxon-match_2026-08-31'!$A$2:$N$122,11,FALSE),IF(_xlpm.x=0,"",_xlpm.x)))</f>
        <v>Plocamiaceae</v>
      </c>
      <c r="Q2258" t="str">
        <f>IF($I2258="","",_xlfn.LET(_xlpm.x,VLOOKUP($I2258,'taxon-match_2026-08-31'!$A$2:$N$122,12,FALSE),IF(_xlpm.x=0,"",_xlpm.x)))</f>
        <v>Plocamium</v>
      </c>
      <c r="R2258" t="str">
        <f>IF($I2258="","",_xlfn.LET(_xlpm.x,VLOOKUP($I2258,'taxon-match_2026-08-31'!$A$2:$N$122,14,FALSE),IF(_xlpm.x=0,"",_xlpm.x)))</f>
        <v/>
      </c>
      <c r="S2258" s="2" t="s">
        <v>2361</v>
      </c>
      <c r="T2258" s="69" t="s">
        <v>62</v>
      </c>
      <c r="U2258" s="69" t="s">
        <v>60</v>
      </c>
      <c r="X2258" t="str">
        <f>IF(T2258="","",_xlfn.LET(_xlpm.x,VLOOKUP(T2258,'Drop-down_menus'!$F$2:$G$16,2,FALSE),IF(_xlpm.x=0,"",_xlpm.x)))</f>
        <v>https://orcid.org/0000-0003-3696-4445</v>
      </c>
      <c r="Y2258" t="str">
        <f>IF(U2258="","",_xlfn.LET(_xlpm.x,VLOOKUP(U2258,'Drop-down_menus'!$F$2:$G$16,2,FALSE),IF(_xlpm.x=0,"",_xlpm.x)))</f>
        <v>https://orcid.org/0000-0002-9708-1761</v>
      </c>
      <c r="Z2258" t="str">
        <f>IF(V2258="","",_xlfn.LET(_xlpm.x,VLOOKUP(V2258,'Drop-down_menus'!$F$2:$G$16,2,FALSE),IF(_xlpm.x=0,"",_xlpm.x)))</f>
        <v/>
      </c>
      <c r="AA2258" t="str">
        <f>IF(W2258="","",_xlfn.LET(_xlpm.x,VLOOKUP(W2258,'Drop-down_menus'!$F$2:$G$16,2,FALSE),IF(_xlpm.x=0,"",_xlpm.x)))</f>
        <v/>
      </c>
      <c r="AB2258" t="s">
        <v>702</v>
      </c>
      <c r="AE2258" t="s">
        <v>896</v>
      </c>
    </row>
    <row r="2259" spans="1:31" ht="15" hidden="1" x14ac:dyDescent="0.2">
      <c r="A2259" s="2" t="s">
        <v>84</v>
      </c>
      <c r="B2259">
        <v>338</v>
      </c>
      <c r="C2259">
        <v>2564</v>
      </c>
      <c r="D2259" s="69" t="s">
        <v>700</v>
      </c>
      <c r="F2259" s="70" t="s">
        <v>747</v>
      </c>
      <c r="H2259" s="70" t="s">
        <v>747</v>
      </c>
      <c r="I2259" t="s">
        <v>747</v>
      </c>
      <c r="J2259" t="str">
        <f>IF($I2259="","",_xlfn.LET(_xlpm.x,VLOOKUP($I2259,'taxon-match_2026-08-31'!$A$2:$N$122,6,FALSE),IF(_xlpm.x=0,"",_xlpm.x)))</f>
        <v>J.V.Lamouroux, 1813</v>
      </c>
      <c r="K2259" t="str">
        <f>IF($I2259="","",_xlfn.LET(_xlpm.x,VLOOKUP($I2259,'taxon-match_2026-08-31'!$A$2:$N$122,4,FALSE),IF(_xlpm.x=0,"",_xlpm.x)))</f>
        <v>urn:lsid:marinespecies.org:taxname:144223</v>
      </c>
      <c r="L2259" t="str">
        <f>IF($I2259="","",_xlfn.LET(_xlpm.x,VLOOKUP($I2259,'taxon-match_2026-08-31'!$A$2:$N$122,7,FALSE),IF(_xlpm.x=0,"",_xlpm.x)))</f>
        <v>Plantae</v>
      </c>
      <c r="M2259" t="str">
        <f>IF($I2259="","",_xlfn.LET(_xlpm.x,VLOOKUP($I2259,'taxon-match_2026-08-31'!$A$2:$N$122,8,FALSE),IF(_xlpm.x=0,"",_xlpm.x)))</f>
        <v>Rhodophyta</v>
      </c>
      <c r="N2259" t="str">
        <f>IF($I2259="","",_xlfn.LET(_xlpm.x,VLOOKUP($I2259,'taxon-match_2026-08-31'!$A$2:$N$122,9,FALSE),IF(_xlpm.x=0,"",_xlpm.x)))</f>
        <v>Florideophyceae</v>
      </c>
      <c r="O2259" t="str">
        <f>IF($I2259="","",_xlfn.LET(_xlpm.x,VLOOKUP($I2259,'taxon-match_2026-08-31'!$A$2:$N$122,10,FALSE),IF(_xlpm.x=0,"",_xlpm.x)))</f>
        <v>Plocamiales</v>
      </c>
      <c r="P2259" t="str">
        <f>IF($I2259="","",_xlfn.LET(_xlpm.x,VLOOKUP($I2259,'taxon-match_2026-08-31'!$A$2:$N$122,11,FALSE),IF(_xlpm.x=0,"",_xlpm.x)))</f>
        <v>Plocamiaceae</v>
      </c>
      <c r="Q2259" t="str">
        <f>IF($I2259="","",_xlfn.LET(_xlpm.x,VLOOKUP($I2259,'taxon-match_2026-08-31'!$A$2:$N$122,12,FALSE),IF(_xlpm.x=0,"",_xlpm.x)))</f>
        <v>Plocamium</v>
      </c>
      <c r="R2259" t="str">
        <f>IF($I2259="","",_xlfn.LET(_xlpm.x,VLOOKUP($I2259,'taxon-match_2026-08-31'!$A$2:$N$122,14,FALSE),IF(_xlpm.x=0,"",_xlpm.x)))</f>
        <v/>
      </c>
      <c r="S2259" s="2" t="s">
        <v>2361</v>
      </c>
      <c r="T2259" s="69" t="s">
        <v>62</v>
      </c>
      <c r="U2259" s="69" t="s">
        <v>60</v>
      </c>
      <c r="X2259" t="str">
        <f>IF(T2259="","",_xlfn.LET(_xlpm.x,VLOOKUP(T2259,'Drop-down_menus'!$F$2:$G$16,2,FALSE),IF(_xlpm.x=0,"",_xlpm.x)))</f>
        <v>https://orcid.org/0000-0003-3696-4445</v>
      </c>
      <c r="Y2259" t="str">
        <f>IF(U2259="","",_xlfn.LET(_xlpm.x,VLOOKUP(U2259,'Drop-down_menus'!$F$2:$G$16,2,FALSE),IF(_xlpm.x=0,"",_xlpm.x)))</f>
        <v>https://orcid.org/0000-0002-9708-1761</v>
      </c>
      <c r="Z2259" t="str">
        <f>IF(V2259="","",_xlfn.LET(_xlpm.x,VLOOKUP(V2259,'Drop-down_menus'!$F$2:$G$16,2,FALSE),IF(_xlpm.x=0,"",_xlpm.x)))</f>
        <v/>
      </c>
      <c r="AA2259" t="str">
        <f>IF(W2259="","",_xlfn.LET(_xlpm.x,VLOOKUP(W2259,'Drop-down_menus'!$F$2:$G$16,2,FALSE),IF(_xlpm.x=0,"",_xlpm.x)))</f>
        <v/>
      </c>
      <c r="AB2259" t="s">
        <v>702</v>
      </c>
      <c r="AE2259" t="s">
        <v>896</v>
      </c>
    </row>
    <row r="2260" spans="1:31" ht="15" hidden="1" x14ac:dyDescent="0.2">
      <c r="A2260" s="2" t="s">
        <v>475</v>
      </c>
      <c r="B2260">
        <v>5468</v>
      </c>
      <c r="C2260">
        <v>2565</v>
      </c>
      <c r="D2260" s="69" t="s">
        <v>700</v>
      </c>
      <c r="F2260" s="70" t="s">
        <v>747</v>
      </c>
      <c r="H2260" s="70" t="s">
        <v>747</v>
      </c>
      <c r="I2260" t="s">
        <v>747</v>
      </c>
      <c r="J2260" t="str">
        <f>IF($I2260="","",_xlfn.LET(_xlpm.x,VLOOKUP($I2260,'taxon-match_2026-08-31'!$A$2:$N$122,6,FALSE),IF(_xlpm.x=0,"",_xlpm.x)))</f>
        <v>J.V.Lamouroux, 1813</v>
      </c>
      <c r="K2260" t="str">
        <f>IF($I2260="","",_xlfn.LET(_xlpm.x,VLOOKUP($I2260,'taxon-match_2026-08-31'!$A$2:$N$122,4,FALSE),IF(_xlpm.x=0,"",_xlpm.x)))</f>
        <v>urn:lsid:marinespecies.org:taxname:144223</v>
      </c>
      <c r="L2260" t="str">
        <f>IF($I2260="","",_xlfn.LET(_xlpm.x,VLOOKUP($I2260,'taxon-match_2026-08-31'!$A$2:$N$122,7,FALSE),IF(_xlpm.x=0,"",_xlpm.x)))</f>
        <v>Plantae</v>
      </c>
      <c r="M2260" t="str">
        <f>IF($I2260="","",_xlfn.LET(_xlpm.x,VLOOKUP($I2260,'taxon-match_2026-08-31'!$A$2:$N$122,8,FALSE),IF(_xlpm.x=0,"",_xlpm.x)))</f>
        <v>Rhodophyta</v>
      </c>
      <c r="N2260" t="str">
        <f>IF($I2260="","",_xlfn.LET(_xlpm.x,VLOOKUP($I2260,'taxon-match_2026-08-31'!$A$2:$N$122,9,FALSE),IF(_xlpm.x=0,"",_xlpm.x)))</f>
        <v>Florideophyceae</v>
      </c>
      <c r="O2260" t="str">
        <f>IF($I2260="","",_xlfn.LET(_xlpm.x,VLOOKUP($I2260,'taxon-match_2026-08-31'!$A$2:$N$122,10,FALSE),IF(_xlpm.x=0,"",_xlpm.x)))</f>
        <v>Plocamiales</v>
      </c>
      <c r="P2260" t="str">
        <f>IF($I2260="","",_xlfn.LET(_xlpm.x,VLOOKUP($I2260,'taxon-match_2026-08-31'!$A$2:$N$122,11,FALSE),IF(_xlpm.x=0,"",_xlpm.x)))</f>
        <v>Plocamiaceae</v>
      </c>
      <c r="Q2260" t="str">
        <f>IF($I2260="","",_xlfn.LET(_xlpm.x,VLOOKUP($I2260,'taxon-match_2026-08-31'!$A$2:$N$122,12,FALSE),IF(_xlpm.x=0,"",_xlpm.x)))</f>
        <v>Plocamium</v>
      </c>
      <c r="R2260" t="str">
        <f>IF($I2260="","",_xlfn.LET(_xlpm.x,VLOOKUP($I2260,'taxon-match_2026-08-31'!$A$2:$N$122,14,FALSE),IF(_xlpm.x=0,"",_xlpm.x)))</f>
        <v/>
      </c>
      <c r="S2260" s="2" t="s">
        <v>2361</v>
      </c>
      <c r="T2260" s="69" t="s">
        <v>62</v>
      </c>
      <c r="U2260" s="69" t="s">
        <v>60</v>
      </c>
      <c r="X2260" t="str">
        <f>IF(T2260="","",_xlfn.LET(_xlpm.x,VLOOKUP(T2260,'Drop-down_menus'!$F$2:$G$16,2,FALSE),IF(_xlpm.x=0,"",_xlpm.x)))</f>
        <v>https://orcid.org/0000-0003-3696-4445</v>
      </c>
      <c r="Y2260" t="str">
        <f>IF(U2260="","",_xlfn.LET(_xlpm.x,VLOOKUP(U2260,'Drop-down_menus'!$F$2:$G$16,2,FALSE),IF(_xlpm.x=0,"",_xlpm.x)))</f>
        <v>https://orcid.org/0000-0002-9708-1761</v>
      </c>
      <c r="Z2260" t="str">
        <f>IF(V2260="","",_xlfn.LET(_xlpm.x,VLOOKUP(V2260,'Drop-down_menus'!$F$2:$G$16,2,FALSE),IF(_xlpm.x=0,"",_xlpm.x)))</f>
        <v/>
      </c>
      <c r="AA2260" t="str">
        <f>IF(W2260="","",_xlfn.LET(_xlpm.x,VLOOKUP(W2260,'Drop-down_menus'!$F$2:$G$16,2,FALSE),IF(_xlpm.x=0,"",_xlpm.x)))</f>
        <v/>
      </c>
      <c r="AB2260" t="s">
        <v>702</v>
      </c>
      <c r="AE2260" t="s">
        <v>896</v>
      </c>
    </row>
    <row r="2261" spans="1:31" ht="15" hidden="1" x14ac:dyDescent="0.2">
      <c r="A2261" s="2" t="s">
        <v>475</v>
      </c>
      <c r="B2261">
        <v>5501</v>
      </c>
      <c r="C2261">
        <v>2566</v>
      </c>
      <c r="D2261" s="69" t="s">
        <v>700</v>
      </c>
      <c r="F2261" s="70" t="s">
        <v>747</v>
      </c>
      <c r="H2261" s="70" t="s">
        <v>747</v>
      </c>
      <c r="I2261" t="s">
        <v>747</v>
      </c>
      <c r="J2261" t="str">
        <f>IF($I2261="","",_xlfn.LET(_xlpm.x,VLOOKUP($I2261,'taxon-match_2026-08-31'!$A$2:$N$122,6,FALSE),IF(_xlpm.x=0,"",_xlpm.x)))</f>
        <v>J.V.Lamouroux, 1813</v>
      </c>
      <c r="K2261" t="str">
        <f>IF($I2261="","",_xlfn.LET(_xlpm.x,VLOOKUP($I2261,'taxon-match_2026-08-31'!$A$2:$N$122,4,FALSE),IF(_xlpm.x=0,"",_xlpm.x)))</f>
        <v>urn:lsid:marinespecies.org:taxname:144223</v>
      </c>
      <c r="L2261" t="str">
        <f>IF($I2261="","",_xlfn.LET(_xlpm.x,VLOOKUP($I2261,'taxon-match_2026-08-31'!$A$2:$N$122,7,FALSE),IF(_xlpm.x=0,"",_xlpm.x)))</f>
        <v>Plantae</v>
      </c>
      <c r="M2261" t="str">
        <f>IF($I2261="","",_xlfn.LET(_xlpm.x,VLOOKUP($I2261,'taxon-match_2026-08-31'!$A$2:$N$122,8,FALSE),IF(_xlpm.x=0,"",_xlpm.x)))</f>
        <v>Rhodophyta</v>
      </c>
      <c r="N2261" t="str">
        <f>IF($I2261="","",_xlfn.LET(_xlpm.x,VLOOKUP($I2261,'taxon-match_2026-08-31'!$A$2:$N$122,9,FALSE),IF(_xlpm.x=0,"",_xlpm.x)))</f>
        <v>Florideophyceae</v>
      </c>
      <c r="O2261" t="str">
        <f>IF($I2261="","",_xlfn.LET(_xlpm.x,VLOOKUP($I2261,'taxon-match_2026-08-31'!$A$2:$N$122,10,FALSE),IF(_xlpm.x=0,"",_xlpm.x)))</f>
        <v>Plocamiales</v>
      </c>
      <c r="P2261" t="str">
        <f>IF($I2261="","",_xlfn.LET(_xlpm.x,VLOOKUP($I2261,'taxon-match_2026-08-31'!$A$2:$N$122,11,FALSE),IF(_xlpm.x=0,"",_xlpm.x)))</f>
        <v>Plocamiaceae</v>
      </c>
      <c r="Q2261" t="str">
        <f>IF($I2261="","",_xlfn.LET(_xlpm.x,VLOOKUP($I2261,'taxon-match_2026-08-31'!$A$2:$N$122,12,FALSE),IF(_xlpm.x=0,"",_xlpm.x)))</f>
        <v>Plocamium</v>
      </c>
      <c r="R2261" t="str">
        <f>IF($I2261="","",_xlfn.LET(_xlpm.x,VLOOKUP($I2261,'taxon-match_2026-08-31'!$A$2:$N$122,14,FALSE),IF(_xlpm.x=0,"",_xlpm.x)))</f>
        <v/>
      </c>
      <c r="S2261" s="2" t="s">
        <v>2361</v>
      </c>
      <c r="T2261" s="69" t="s">
        <v>62</v>
      </c>
      <c r="U2261" s="69" t="s">
        <v>60</v>
      </c>
      <c r="X2261" t="str">
        <f>IF(T2261="","",_xlfn.LET(_xlpm.x,VLOOKUP(T2261,'Drop-down_menus'!$F$2:$G$16,2,FALSE),IF(_xlpm.x=0,"",_xlpm.x)))</f>
        <v>https://orcid.org/0000-0003-3696-4445</v>
      </c>
      <c r="Y2261" t="str">
        <f>IF(U2261="","",_xlfn.LET(_xlpm.x,VLOOKUP(U2261,'Drop-down_menus'!$F$2:$G$16,2,FALSE),IF(_xlpm.x=0,"",_xlpm.x)))</f>
        <v>https://orcid.org/0000-0002-9708-1761</v>
      </c>
      <c r="Z2261" t="str">
        <f>IF(V2261="","",_xlfn.LET(_xlpm.x,VLOOKUP(V2261,'Drop-down_menus'!$F$2:$G$16,2,FALSE),IF(_xlpm.x=0,"",_xlpm.x)))</f>
        <v/>
      </c>
      <c r="AA2261" t="str">
        <f>IF(W2261="","",_xlfn.LET(_xlpm.x,VLOOKUP(W2261,'Drop-down_menus'!$F$2:$G$16,2,FALSE),IF(_xlpm.x=0,"",_xlpm.x)))</f>
        <v/>
      </c>
      <c r="AB2261" t="s">
        <v>702</v>
      </c>
      <c r="AE2261" t="s">
        <v>896</v>
      </c>
    </row>
    <row r="2262" spans="1:31" ht="15" hidden="1" x14ac:dyDescent="0.2">
      <c r="A2262" s="2" t="s">
        <v>475</v>
      </c>
      <c r="B2262">
        <v>5664</v>
      </c>
      <c r="C2262">
        <v>2486</v>
      </c>
      <c r="D2262" s="69" t="s">
        <v>700</v>
      </c>
      <c r="F2262" s="70" t="s">
        <v>747</v>
      </c>
      <c r="H2262" s="70" t="s">
        <v>747</v>
      </c>
      <c r="I2262" t="s">
        <v>747</v>
      </c>
      <c r="J2262" t="str">
        <f>IF($I2262="","",_xlfn.LET(_xlpm.x,VLOOKUP($I2262,'taxon-match_2026-08-31'!$A$2:$N$122,6,FALSE),IF(_xlpm.x=0,"",_xlpm.x)))</f>
        <v>J.V.Lamouroux, 1813</v>
      </c>
      <c r="K2262" t="str">
        <f>IF($I2262="","",_xlfn.LET(_xlpm.x,VLOOKUP($I2262,'taxon-match_2026-08-31'!$A$2:$N$122,4,FALSE),IF(_xlpm.x=0,"",_xlpm.x)))</f>
        <v>urn:lsid:marinespecies.org:taxname:144223</v>
      </c>
      <c r="L2262" t="str">
        <f>IF($I2262="","",_xlfn.LET(_xlpm.x,VLOOKUP($I2262,'taxon-match_2026-08-31'!$A$2:$N$122,7,FALSE),IF(_xlpm.x=0,"",_xlpm.x)))</f>
        <v>Plantae</v>
      </c>
      <c r="M2262" t="str">
        <f>IF($I2262="","",_xlfn.LET(_xlpm.x,VLOOKUP($I2262,'taxon-match_2026-08-31'!$A$2:$N$122,8,FALSE),IF(_xlpm.x=0,"",_xlpm.x)))</f>
        <v>Rhodophyta</v>
      </c>
      <c r="N2262" t="str">
        <f>IF($I2262="","",_xlfn.LET(_xlpm.x,VLOOKUP($I2262,'taxon-match_2026-08-31'!$A$2:$N$122,9,FALSE),IF(_xlpm.x=0,"",_xlpm.x)))</f>
        <v>Florideophyceae</v>
      </c>
      <c r="O2262" t="str">
        <f>IF($I2262="","",_xlfn.LET(_xlpm.x,VLOOKUP($I2262,'taxon-match_2026-08-31'!$A$2:$N$122,10,FALSE),IF(_xlpm.x=0,"",_xlpm.x)))</f>
        <v>Plocamiales</v>
      </c>
      <c r="P2262" t="str">
        <f>IF($I2262="","",_xlfn.LET(_xlpm.x,VLOOKUP($I2262,'taxon-match_2026-08-31'!$A$2:$N$122,11,FALSE),IF(_xlpm.x=0,"",_xlpm.x)))</f>
        <v>Plocamiaceae</v>
      </c>
      <c r="Q2262" t="str">
        <f>IF($I2262="","",_xlfn.LET(_xlpm.x,VLOOKUP($I2262,'taxon-match_2026-08-31'!$A$2:$N$122,12,FALSE),IF(_xlpm.x=0,"",_xlpm.x)))</f>
        <v>Plocamium</v>
      </c>
      <c r="R2262" t="str">
        <f>IF($I2262="","",_xlfn.LET(_xlpm.x,VLOOKUP($I2262,'taxon-match_2026-08-31'!$A$2:$N$122,14,FALSE),IF(_xlpm.x=0,"",_xlpm.x)))</f>
        <v/>
      </c>
      <c r="S2262" s="2" t="s">
        <v>2361</v>
      </c>
      <c r="T2262" s="69" t="s">
        <v>62</v>
      </c>
      <c r="U2262" s="69" t="s">
        <v>60</v>
      </c>
      <c r="X2262" t="str">
        <f>IF(T2262="","",_xlfn.LET(_xlpm.x,VLOOKUP(T2262,'Drop-down_menus'!$F$2:$G$16,2,FALSE),IF(_xlpm.x=0,"",_xlpm.x)))</f>
        <v>https://orcid.org/0000-0003-3696-4445</v>
      </c>
      <c r="Y2262" t="str">
        <f>IF(U2262="","",_xlfn.LET(_xlpm.x,VLOOKUP(U2262,'Drop-down_menus'!$F$2:$G$16,2,FALSE),IF(_xlpm.x=0,"",_xlpm.x)))</f>
        <v>https://orcid.org/0000-0002-9708-1761</v>
      </c>
      <c r="Z2262" t="str">
        <f>IF(V2262="","",_xlfn.LET(_xlpm.x,VLOOKUP(V2262,'Drop-down_menus'!$F$2:$G$16,2,FALSE),IF(_xlpm.x=0,"",_xlpm.x)))</f>
        <v/>
      </c>
      <c r="AA2262" t="str">
        <f>IF(W2262="","",_xlfn.LET(_xlpm.x,VLOOKUP(W2262,'Drop-down_menus'!$F$2:$G$16,2,FALSE),IF(_xlpm.x=0,"",_xlpm.x)))</f>
        <v/>
      </c>
      <c r="AB2262" t="s">
        <v>702</v>
      </c>
      <c r="AE2262" t="s">
        <v>896</v>
      </c>
    </row>
    <row r="2263" spans="1:31" ht="15" x14ac:dyDescent="0.2">
      <c r="A2263" s="2" t="s">
        <v>181</v>
      </c>
      <c r="B2263">
        <v>1036</v>
      </c>
      <c r="C2263">
        <v>2487</v>
      </c>
      <c r="D2263" s="69" t="s">
        <v>700</v>
      </c>
      <c r="F2263" s="69" t="s">
        <v>898</v>
      </c>
      <c r="H2263" s="69" t="s">
        <v>898</v>
      </c>
      <c r="I2263" t="s">
        <v>898</v>
      </c>
      <c r="J2263" t="str">
        <f>IF($I2263="","",_xlfn.LET(_xlpm.x,VLOOKUP($I2263,'taxon-match_2026-08-31'!$A$2:$N$122,6,FALSE),IF(_xlpm.x=0,"",_xlpm.x)))</f>
        <v>(E. von Martens, 1885)</v>
      </c>
      <c r="K2263" t="str">
        <f>IF($I2263="","",_xlfn.LET(_xlpm.x,VLOOKUP($I2263,'taxon-match_2026-08-31'!$A$2:$N$122,4,FALSE),IF(_xlpm.x=0,"",_xlpm.x)))</f>
        <v>urn:lsid:marinespecies.org:taxname:713998</v>
      </c>
      <c r="L2263" t="str">
        <f>IF($I2263="","",_xlfn.LET(_xlpm.x,VLOOKUP($I2263,'taxon-match_2026-08-31'!$A$2:$N$122,7,FALSE),IF(_xlpm.x=0,"",_xlpm.x)))</f>
        <v>Animalia</v>
      </c>
      <c r="M2263" t="str">
        <f>IF($I2263="","",_xlfn.LET(_xlpm.x,VLOOKUP($I2263,'taxon-match_2026-08-31'!$A$2:$N$122,8,FALSE),IF(_xlpm.x=0,"",_xlpm.x)))</f>
        <v>Mollusca</v>
      </c>
      <c r="N2263" t="str">
        <f>IF($I2263="","",_xlfn.LET(_xlpm.x,VLOOKUP($I2263,'taxon-match_2026-08-31'!$A$2:$N$122,9,FALSE),IF(_xlpm.x=0,"",_xlpm.x)))</f>
        <v>Gastropoda</v>
      </c>
      <c r="O2263" t="str">
        <f>IF($I2263="","",_xlfn.LET(_xlpm.x,VLOOKUP($I2263,'taxon-match_2026-08-31'!$A$2:$N$122,10,FALSE),IF(_xlpm.x=0,"",_xlpm.x)))</f>
        <v>Littorinimorpha</v>
      </c>
      <c r="P2263" t="str">
        <f>IF($I2263="","",_xlfn.LET(_xlpm.x,VLOOKUP($I2263,'taxon-match_2026-08-31'!$A$2:$N$122,11,FALSE),IF(_xlpm.x=0,"",_xlpm.x)))</f>
        <v>Littorinidae</v>
      </c>
      <c r="Q2263" t="str">
        <f>IF($I2263="","",_xlfn.LET(_xlpm.x,VLOOKUP($I2263,'taxon-match_2026-08-31'!$A$2:$N$122,12,FALSE),IF(_xlpm.x=0,"",_xlpm.x)))</f>
        <v>Laevilacunaria</v>
      </c>
      <c r="R2263" t="str">
        <f>IF($I2263="","",_xlfn.LET(_xlpm.x,VLOOKUP($I2263,'taxon-match_2026-08-31'!$A$2:$N$122,14,FALSE),IF(_xlpm.x=0,"",_xlpm.x)))</f>
        <v>antarctica</v>
      </c>
      <c r="S2263" s="2" t="s">
        <v>2609</v>
      </c>
      <c r="T2263" s="69" t="s">
        <v>62</v>
      </c>
      <c r="U2263" s="69" t="s">
        <v>60</v>
      </c>
      <c r="X2263" t="str">
        <f>IF(T2263="","",_xlfn.LET(_xlpm.x,VLOOKUP(T2263,'Drop-down_menus'!$F$2:$G$16,2,FALSE),IF(_xlpm.x=0,"",_xlpm.x)))</f>
        <v>https://orcid.org/0000-0003-3696-4445</v>
      </c>
      <c r="Y2263" t="str">
        <f>IF(U2263="","",_xlfn.LET(_xlpm.x,VLOOKUP(U2263,'Drop-down_menus'!$F$2:$G$16,2,FALSE),IF(_xlpm.x=0,"",_xlpm.x)))</f>
        <v>https://orcid.org/0000-0002-9708-1761</v>
      </c>
      <c r="Z2263" t="str">
        <f>IF(V2263="","",_xlfn.LET(_xlpm.x,VLOOKUP(V2263,'Drop-down_menus'!$F$2:$G$16,2,FALSE),IF(_xlpm.x=0,"",_xlpm.x)))</f>
        <v/>
      </c>
      <c r="AA2263" t="str">
        <f>IF(W2263="","",_xlfn.LET(_xlpm.x,VLOOKUP(W2263,'Drop-down_menus'!$F$2:$G$16,2,FALSE),IF(_xlpm.x=0,"",_xlpm.x)))</f>
        <v/>
      </c>
      <c r="AB2263" t="s">
        <v>702</v>
      </c>
      <c r="AE2263" t="s">
        <v>896</v>
      </c>
    </row>
    <row r="2264" spans="1:31" ht="15" x14ac:dyDescent="0.2">
      <c r="A2264" s="2" t="s">
        <v>181</v>
      </c>
      <c r="B2264">
        <v>1141</v>
      </c>
      <c r="C2264">
        <v>2488</v>
      </c>
      <c r="D2264" s="69" t="s">
        <v>700</v>
      </c>
      <c r="F2264" s="69" t="s">
        <v>898</v>
      </c>
      <c r="H2264" s="69" t="s">
        <v>898</v>
      </c>
      <c r="I2264" t="s">
        <v>898</v>
      </c>
      <c r="J2264" t="str">
        <f>IF($I2264="","",_xlfn.LET(_xlpm.x,VLOOKUP($I2264,'taxon-match_2026-08-31'!$A$2:$N$122,6,FALSE),IF(_xlpm.x=0,"",_xlpm.x)))</f>
        <v>(E. von Martens, 1885)</v>
      </c>
      <c r="K2264" t="str">
        <f>IF($I2264="","",_xlfn.LET(_xlpm.x,VLOOKUP($I2264,'taxon-match_2026-08-31'!$A$2:$N$122,4,FALSE),IF(_xlpm.x=0,"",_xlpm.x)))</f>
        <v>urn:lsid:marinespecies.org:taxname:713998</v>
      </c>
      <c r="L2264" t="str">
        <f>IF($I2264="","",_xlfn.LET(_xlpm.x,VLOOKUP($I2264,'taxon-match_2026-08-31'!$A$2:$N$122,7,FALSE),IF(_xlpm.x=0,"",_xlpm.x)))</f>
        <v>Animalia</v>
      </c>
      <c r="M2264" t="str">
        <f>IF($I2264="","",_xlfn.LET(_xlpm.x,VLOOKUP($I2264,'taxon-match_2026-08-31'!$A$2:$N$122,8,FALSE),IF(_xlpm.x=0,"",_xlpm.x)))</f>
        <v>Mollusca</v>
      </c>
      <c r="N2264" t="str">
        <f>IF($I2264="","",_xlfn.LET(_xlpm.x,VLOOKUP($I2264,'taxon-match_2026-08-31'!$A$2:$N$122,9,FALSE),IF(_xlpm.x=0,"",_xlpm.x)))</f>
        <v>Gastropoda</v>
      </c>
      <c r="O2264" t="str">
        <f>IF($I2264="","",_xlfn.LET(_xlpm.x,VLOOKUP($I2264,'taxon-match_2026-08-31'!$A$2:$N$122,10,FALSE),IF(_xlpm.x=0,"",_xlpm.x)))</f>
        <v>Littorinimorpha</v>
      </c>
      <c r="P2264" t="str">
        <f>IF($I2264="","",_xlfn.LET(_xlpm.x,VLOOKUP($I2264,'taxon-match_2026-08-31'!$A$2:$N$122,11,FALSE),IF(_xlpm.x=0,"",_xlpm.x)))</f>
        <v>Littorinidae</v>
      </c>
      <c r="Q2264" t="str">
        <f>IF($I2264="","",_xlfn.LET(_xlpm.x,VLOOKUP($I2264,'taxon-match_2026-08-31'!$A$2:$N$122,12,FALSE),IF(_xlpm.x=0,"",_xlpm.x)))</f>
        <v>Laevilacunaria</v>
      </c>
      <c r="R2264" t="str">
        <f>IF($I2264="","",_xlfn.LET(_xlpm.x,VLOOKUP($I2264,'taxon-match_2026-08-31'!$A$2:$N$122,14,FALSE),IF(_xlpm.x=0,"",_xlpm.x)))</f>
        <v>antarctica</v>
      </c>
      <c r="S2264" s="2" t="s">
        <v>2609</v>
      </c>
      <c r="T2264" s="69" t="s">
        <v>62</v>
      </c>
      <c r="U2264" s="69" t="s">
        <v>60</v>
      </c>
      <c r="X2264" t="str">
        <f>IF(T2264="","",_xlfn.LET(_xlpm.x,VLOOKUP(T2264,'Drop-down_menus'!$F$2:$G$16,2,FALSE),IF(_xlpm.x=0,"",_xlpm.x)))</f>
        <v>https://orcid.org/0000-0003-3696-4445</v>
      </c>
      <c r="Y2264" t="str">
        <f>IF(U2264="","",_xlfn.LET(_xlpm.x,VLOOKUP(U2264,'Drop-down_menus'!$F$2:$G$16,2,FALSE),IF(_xlpm.x=0,"",_xlpm.x)))</f>
        <v>https://orcid.org/0000-0002-9708-1761</v>
      </c>
      <c r="Z2264" t="str">
        <f>IF(V2264="","",_xlfn.LET(_xlpm.x,VLOOKUP(V2264,'Drop-down_menus'!$F$2:$G$16,2,FALSE),IF(_xlpm.x=0,"",_xlpm.x)))</f>
        <v/>
      </c>
      <c r="AA2264" t="str">
        <f>IF(W2264="","",_xlfn.LET(_xlpm.x,VLOOKUP(W2264,'Drop-down_menus'!$F$2:$G$16,2,FALSE),IF(_xlpm.x=0,"",_xlpm.x)))</f>
        <v/>
      </c>
      <c r="AB2264" t="s">
        <v>702</v>
      </c>
      <c r="AE2264" t="s">
        <v>896</v>
      </c>
    </row>
    <row r="2265" spans="1:31" ht="15" hidden="1" x14ac:dyDescent="0.2">
      <c r="A2265" s="2" t="s">
        <v>181</v>
      </c>
      <c r="B2265">
        <v>1037</v>
      </c>
      <c r="C2265">
        <v>2544</v>
      </c>
      <c r="D2265" s="69" t="s">
        <v>700</v>
      </c>
      <c r="F2265" s="70" t="s">
        <v>693</v>
      </c>
      <c r="H2265" s="70" t="s">
        <v>693</v>
      </c>
      <c r="I2265" t="s">
        <v>693</v>
      </c>
      <c r="J2265" t="str">
        <f>IF($I2265="","",_xlfn.LET(_xlpm.x,VLOOKUP($I2265,'taxon-match_2026-08-31'!$A$2:$N$122,6,FALSE),IF(_xlpm.x=0,"",_xlpm.x)))</f>
        <v>Cuvier, 1795</v>
      </c>
      <c r="K2265" t="str">
        <f>IF($I2265="","",_xlfn.LET(_xlpm.x,VLOOKUP($I2265,'taxon-match_2026-08-31'!$A$2:$N$122,4,FALSE),IF(_xlpm.x=0,"",_xlpm.x)))</f>
        <v>urn:lsid:marinespecies.org:taxname:101</v>
      </c>
      <c r="L2265" t="str">
        <f>IF($I2265="","",_xlfn.LET(_xlpm.x,VLOOKUP($I2265,'taxon-match_2026-08-31'!$A$2:$N$122,7,FALSE),IF(_xlpm.x=0,"",_xlpm.x)))</f>
        <v>Animalia</v>
      </c>
      <c r="M2265" t="str">
        <f>IF($I2265="","",_xlfn.LET(_xlpm.x,VLOOKUP($I2265,'taxon-match_2026-08-31'!$A$2:$N$122,8,FALSE),IF(_xlpm.x=0,"",_xlpm.x)))</f>
        <v>Mollusca</v>
      </c>
      <c r="N2265" t="str">
        <f>IF($I2265="","",_xlfn.LET(_xlpm.x,VLOOKUP($I2265,'taxon-match_2026-08-31'!$A$2:$N$122,9,FALSE),IF(_xlpm.x=0,"",_xlpm.x)))</f>
        <v>Gastropoda</v>
      </c>
      <c r="O2265" t="str">
        <f>IF($I2265="","",_xlfn.LET(_xlpm.x,VLOOKUP($I2265,'taxon-match_2026-08-31'!$A$2:$N$122,10,FALSE),IF(_xlpm.x=0,"",_xlpm.x)))</f>
        <v/>
      </c>
      <c r="P2265" t="str">
        <f>IF($I2265="","",_xlfn.LET(_xlpm.x,VLOOKUP($I2265,'taxon-match_2026-08-31'!$A$2:$N$122,11,FALSE),IF(_xlpm.x=0,"",_xlpm.x)))</f>
        <v/>
      </c>
      <c r="Q2265" t="str">
        <f>IF($I2265="","",_xlfn.LET(_xlpm.x,VLOOKUP($I2265,'taxon-match_2026-08-31'!$A$2:$N$122,12,FALSE),IF(_xlpm.x=0,"",_xlpm.x)))</f>
        <v/>
      </c>
      <c r="R2265" t="str">
        <f>IF($I2265="","",_xlfn.LET(_xlpm.x,VLOOKUP($I2265,'taxon-match_2026-08-31'!$A$2:$N$122,14,FALSE),IF(_xlpm.x=0,"",_xlpm.x)))</f>
        <v/>
      </c>
      <c r="S2265" s="2" t="s">
        <v>2358</v>
      </c>
      <c r="T2265" s="69" t="s">
        <v>62</v>
      </c>
      <c r="U2265" s="69" t="s">
        <v>60</v>
      </c>
      <c r="X2265" t="str">
        <f>IF(T2265="","",_xlfn.LET(_xlpm.x,VLOOKUP(T2265,'Drop-down_menus'!$F$2:$G$16,2,FALSE),IF(_xlpm.x=0,"",_xlpm.x)))</f>
        <v>https://orcid.org/0000-0003-3696-4445</v>
      </c>
      <c r="Y2265" t="str">
        <f>IF(U2265="","",_xlfn.LET(_xlpm.x,VLOOKUP(U2265,'Drop-down_menus'!$F$2:$G$16,2,FALSE),IF(_xlpm.x=0,"",_xlpm.x)))</f>
        <v>https://orcid.org/0000-0002-9708-1761</v>
      </c>
      <c r="Z2265" t="str">
        <f>IF(V2265="","",_xlfn.LET(_xlpm.x,VLOOKUP(V2265,'Drop-down_menus'!$F$2:$G$16,2,FALSE),IF(_xlpm.x=0,"",_xlpm.x)))</f>
        <v/>
      </c>
      <c r="AA2265" t="str">
        <f>IF(W2265="","",_xlfn.LET(_xlpm.x,VLOOKUP(W2265,'Drop-down_menus'!$F$2:$G$16,2,FALSE),IF(_xlpm.x=0,"",_xlpm.x)))</f>
        <v/>
      </c>
      <c r="AB2265" t="s">
        <v>702</v>
      </c>
      <c r="AE2265" t="s">
        <v>896</v>
      </c>
    </row>
    <row r="2266" spans="1:31" ht="15" hidden="1" x14ac:dyDescent="0.2">
      <c r="A2266" s="2" t="s">
        <v>298</v>
      </c>
      <c r="B2266">
        <v>2922</v>
      </c>
      <c r="C2266">
        <v>2545</v>
      </c>
      <c r="D2266" s="69" t="s">
        <v>700</v>
      </c>
      <c r="F2266" s="70" t="s">
        <v>693</v>
      </c>
      <c r="H2266" s="70" t="s">
        <v>693</v>
      </c>
      <c r="I2266" t="s">
        <v>693</v>
      </c>
      <c r="J2266" t="str">
        <f>IF($I2266="","",_xlfn.LET(_xlpm.x,VLOOKUP($I2266,'taxon-match_2026-08-31'!$A$2:$N$122,6,FALSE),IF(_xlpm.x=0,"",_xlpm.x)))</f>
        <v>Cuvier, 1795</v>
      </c>
      <c r="K2266" t="str">
        <f>IF($I2266="","",_xlfn.LET(_xlpm.x,VLOOKUP($I2266,'taxon-match_2026-08-31'!$A$2:$N$122,4,FALSE),IF(_xlpm.x=0,"",_xlpm.x)))</f>
        <v>urn:lsid:marinespecies.org:taxname:101</v>
      </c>
      <c r="L2266" t="str">
        <f>IF($I2266="","",_xlfn.LET(_xlpm.x,VLOOKUP($I2266,'taxon-match_2026-08-31'!$A$2:$N$122,7,FALSE),IF(_xlpm.x=0,"",_xlpm.x)))</f>
        <v>Animalia</v>
      </c>
      <c r="M2266" t="str">
        <f>IF($I2266="","",_xlfn.LET(_xlpm.x,VLOOKUP($I2266,'taxon-match_2026-08-31'!$A$2:$N$122,8,FALSE),IF(_xlpm.x=0,"",_xlpm.x)))</f>
        <v>Mollusca</v>
      </c>
      <c r="N2266" t="str">
        <f>IF($I2266="","",_xlfn.LET(_xlpm.x,VLOOKUP($I2266,'taxon-match_2026-08-31'!$A$2:$N$122,9,FALSE),IF(_xlpm.x=0,"",_xlpm.x)))</f>
        <v>Gastropoda</v>
      </c>
      <c r="O2266" t="str">
        <f>IF($I2266="","",_xlfn.LET(_xlpm.x,VLOOKUP($I2266,'taxon-match_2026-08-31'!$A$2:$N$122,10,FALSE),IF(_xlpm.x=0,"",_xlpm.x)))</f>
        <v/>
      </c>
      <c r="P2266" t="str">
        <f>IF($I2266="","",_xlfn.LET(_xlpm.x,VLOOKUP($I2266,'taxon-match_2026-08-31'!$A$2:$N$122,11,FALSE),IF(_xlpm.x=0,"",_xlpm.x)))</f>
        <v/>
      </c>
      <c r="Q2266" t="str">
        <f>IF($I2266="","",_xlfn.LET(_xlpm.x,VLOOKUP($I2266,'taxon-match_2026-08-31'!$A$2:$N$122,12,FALSE),IF(_xlpm.x=0,"",_xlpm.x)))</f>
        <v/>
      </c>
      <c r="R2266" t="str">
        <f>IF($I2266="","",_xlfn.LET(_xlpm.x,VLOOKUP($I2266,'taxon-match_2026-08-31'!$A$2:$N$122,14,FALSE),IF(_xlpm.x=0,"",_xlpm.x)))</f>
        <v/>
      </c>
      <c r="S2266" s="2" t="s">
        <v>2358</v>
      </c>
      <c r="T2266" s="69" t="s">
        <v>62</v>
      </c>
      <c r="U2266" s="69" t="s">
        <v>60</v>
      </c>
      <c r="X2266" t="str">
        <f>IF(T2266="","",_xlfn.LET(_xlpm.x,VLOOKUP(T2266,'Drop-down_menus'!$F$2:$G$16,2,FALSE),IF(_xlpm.x=0,"",_xlpm.x)))</f>
        <v>https://orcid.org/0000-0003-3696-4445</v>
      </c>
      <c r="Y2266" t="str">
        <f>IF(U2266="","",_xlfn.LET(_xlpm.x,VLOOKUP(U2266,'Drop-down_menus'!$F$2:$G$16,2,FALSE),IF(_xlpm.x=0,"",_xlpm.x)))</f>
        <v>https://orcid.org/0000-0002-9708-1761</v>
      </c>
      <c r="Z2266" t="str">
        <f>IF(V2266="","",_xlfn.LET(_xlpm.x,VLOOKUP(V2266,'Drop-down_menus'!$F$2:$G$16,2,FALSE),IF(_xlpm.x=0,"",_xlpm.x)))</f>
        <v/>
      </c>
      <c r="AA2266" t="str">
        <f>IF(W2266="","",_xlfn.LET(_xlpm.x,VLOOKUP(W2266,'Drop-down_menus'!$F$2:$G$16,2,FALSE),IF(_xlpm.x=0,"",_xlpm.x)))</f>
        <v/>
      </c>
      <c r="AB2266" t="s">
        <v>702</v>
      </c>
      <c r="AE2266" t="s">
        <v>896</v>
      </c>
    </row>
    <row r="2267" spans="1:31" ht="15" hidden="1" x14ac:dyDescent="0.2">
      <c r="A2267" s="2" t="s">
        <v>475</v>
      </c>
      <c r="B2267">
        <v>5462</v>
      </c>
      <c r="C2267">
        <v>2494</v>
      </c>
      <c r="D2267" s="69" t="s">
        <v>700</v>
      </c>
      <c r="F2267" s="70" t="s">
        <v>693</v>
      </c>
      <c r="H2267" s="70" t="s">
        <v>693</v>
      </c>
      <c r="I2267" t="s">
        <v>693</v>
      </c>
      <c r="J2267" t="str">
        <f>IF($I2267="","",_xlfn.LET(_xlpm.x,VLOOKUP($I2267,'taxon-match_2026-08-31'!$A$2:$N$122,6,FALSE),IF(_xlpm.x=0,"",_xlpm.x)))</f>
        <v>Cuvier, 1795</v>
      </c>
      <c r="K2267" t="str">
        <f>IF($I2267="","",_xlfn.LET(_xlpm.x,VLOOKUP($I2267,'taxon-match_2026-08-31'!$A$2:$N$122,4,FALSE),IF(_xlpm.x=0,"",_xlpm.x)))</f>
        <v>urn:lsid:marinespecies.org:taxname:101</v>
      </c>
      <c r="L2267" t="str">
        <f>IF($I2267="","",_xlfn.LET(_xlpm.x,VLOOKUP($I2267,'taxon-match_2026-08-31'!$A$2:$N$122,7,FALSE),IF(_xlpm.x=0,"",_xlpm.x)))</f>
        <v>Animalia</v>
      </c>
      <c r="M2267" t="str">
        <f>IF($I2267="","",_xlfn.LET(_xlpm.x,VLOOKUP($I2267,'taxon-match_2026-08-31'!$A$2:$N$122,8,FALSE),IF(_xlpm.x=0,"",_xlpm.x)))</f>
        <v>Mollusca</v>
      </c>
      <c r="N2267" t="str">
        <f>IF($I2267="","",_xlfn.LET(_xlpm.x,VLOOKUP($I2267,'taxon-match_2026-08-31'!$A$2:$N$122,9,FALSE),IF(_xlpm.x=0,"",_xlpm.x)))</f>
        <v>Gastropoda</v>
      </c>
      <c r="O2267" t="str">
        <f>IF($I2267="","",_xlfn.LET(_xlpm.x,VLOOKUP($I2267,'taxon-match_2026-08-31'!$A$2:$N$122,10,FALSE),IF(_xlpm.x=0,"",_xlpm.x)))</f>
        <v/>
      </c>
      <c r="P2267" t="str">
        <f>IF($I2267="","",_xlfn.LET(_xlpm.x,VLOOKUP($I2267,'taxon-match_2026-08-31'!$A$2:$N$122,11,FALSE),IF(_xlpm.x=0,"",_xlpm.x)))</f>
        <v/>
      </c>
      <c r="Q2267" t="str">
        <f>IF($I2267="","",_xlfn.LET(_xlpm.x,VLOOKUP($I2267,'taxon-match_2026-08-31'!$A$2:$N$122,12,FALSE),IF(_xlpm.x=0,"",_xlpm.x)))</f>
        <v/>
      </c>
      <c r="R2267" t="str">
        <f>IF($I2267="","",_xlfn.LET(_xlpm.x,VLOOKUP($I2267,'taxon-match_2026-08-31'!$A$2:$N$122,14,FALSE),IF(_xlpm.x=0,"",_xlpm.x)))</f>
        <v/>
      </c>
      <c r="S2267" s="2" t="s">
        <v>2358</v>
      </c>
      <c r="T2267" s="69" t="s">
        <v>62</v>
      </c>
      <c r="U2267" s="69" t="s">
        <v>60</v>
      </c>
      <c r="X2267" t="str">
        <f>IF(T2267="","",_xlfn.LET(_xlpm.x,VLOOKUP(T2267,'Drop-down_menus'!$F$2:$G$16,2,FALSE),IF(_xlpm.x=0,"",_xlpm.x)))</f>
        <v>https://orcid.org/0000-0003-3696-4445</v>
      </c>
      <c r="Y2267" t="str">
        <f>IF(U2267="","",_xlfn.LET(_xlpm.x,VLOOKUP(U2267,'Drop-down_menus'!$F$2:$G$16,2,FALSE),IF(_xlpm.x=0,"",_xlpm.x)))</f>
        <v>https://orcid.org/0000-0002-9708-1761</v>
      </c>
      <c r="Z2267" t="str">
        <f>IF(V2267="","",_xlfn.LET(_xlpm.x,VLOOKUP(V2267,'Drop-down_menus'!$F$2:$G$16,2,FALSE),IF(_xlpm.x=0,"",_xlpm.x)))</f>
        <v/>
      </c>
      <c r="AA2267" t="str">
        <f>IF(W2267="","",_xlfn.LET(_xlpm.x,VLOOKUP(W2267,'Drop-down_menus'!$F$2:$G$16,2,FALSE),IF(_xlpm.x=0,"",_xlpm.x)))</f>
        <v/>
      </c>
      <c r="AB2267" t="s">
        <v>702</v>
      </c>
      <c r="AE2267" t="s">
        <v>896</v>
      </c>
    </row>
    <row r="2268" spans="1:31" ht="15" hidden="1" x14ac:dyDescent="0.2">
      <c r="A2268" s="2" t="s">
        <v>475</v>
      </c>
      <c r="B2268">
        <v>5526</v>
      </c>
      <c r="C2268">
        <v>2495</v>
      </c>
      <c r="D2268" s="69" t="s">
        <v>700</v>
      </c>
      <c r="F2268" s="70" t="s">
        <v>693</v>
      </c>
      <c r="H2268" s="70" t="s">
        <v>693</v>
      </c>
      <c r="I2268" t="s">
        <v>693</v>
      </c>
      <c r="J2268" t="str">
        <f>IF($I2268="","",_xlfn.LET(_xlpm.x,VLOOKUP($I2268,'taxon-match_2026-08-31'!$A$2:$N$122,6,FALSE),IF(_xlpm.x=0,"",_xlpm.x)))</f>
        <v>Cuvier, 1795</v>
      </c>
      <c r="K2268" t="str">
        <f>IF($I2268="","",_xlfn.LET(_xlpm.x,VLOOKUP($I2268,'taxon-match_2026-08-31'!$A$2:$N$122,4,FALSE),IF(_xlpm.x=0,"",_xlpm.x)))</f>
        <v>urn:lsid:marinespecies.org:taxname:101</v>
      </c>
      <c r="L2268" t="str">
        <f>IF($I2268="","",_xlfn.LET(_xlpm.x,VLOOKUP($I2268,'taxon-match_2026-08-31'!$A$2:$N$122,7,FALSE),IF(_xlpm.x=0,"",_xlpm.x)))</f>
        <v>Animalia</v>
      </c>
      <c r="M2268" t="str">
        <f>IF($I2268="","",_xlfn.LET(_xlpm.x,VLOOKUP($I2268,'taxon-match_2026-08-31'!$A$2:$N$122,8,FALSE),IF(_xlpm.x=0,"",_xlpm.x)))</f>
        <v>Mollusca</v>
      </c>
      <c r="N2268" t="str">
        <f>IF($I2268="","",_xlfn.LET(_xlpm.x,VLOOKUP($I2268,'taxon-match_2026-08-31'!$A$2:$N$122,9,FALSE),IF(_xlpm.x=0,"",_xlpm.x)))</f>
        <v>Gastropoda</v>
      </c>
      <c r="O2268" t="str">
        <f>IF($I2268="","",_xlfn.LET(_xlpm.x,VLOOKUP($I2268,'taxon-match_2026-08-31'!$A$2:$N$122,10,FALSE),IF(_xlpm.x=0,"",_xlpm.x)))</f>
        <v/>
      </c>
      <c r="P2268" t="str">
        <f>IF($I2268="","",_xlfn.LET(_xlpm.x,VLOOKUP($I2268,'taxon-match_2026-08-31'!$A$2:$N$122,11,FALSE),IF(_xlpm.x=0,"",_xlpm.x)))</f>
        <v/>
      </c>
      <c r="Q2268" t="str">
        <f>IF($I2268="","",_xlfn.LET(_xlpm.x,VLOOKUP($I2268,'taxon-match_2026-08-31'!$A$2:$N$122,12,FALSE),IF(_xlpm.x=0,"",_xlpm.x)))</f>
        <v/>
      </c>
      <c r="R2268" t="str">
        <f>IF($I2268="","",_xlfn.LET(_xlpm.x,VLOOKUP($I2268,'taxon-match_2026-08-31'!$A$2:$N$122,14,FALSE),IF(_xlpm.x=0,"",_xlpm.x)))</f>
        <v/>
      </c>
      <c r="S2268" s="2" t="s">
        <v>2358</v>
      </c>
      <c r="T2268" s="69" t="s">
        <v>62</v>
      </c>
      <c r="U2268" s="69" t="s">
        <v>60</v>
      </c>
      <c r="X2268" t="str">
        <f>IF(T2268="","",_xlfn.LET(_xlpm.x,VLOOKUP(T2268,'Drop-down_menus'!$F$2:$G$16,2,FALSE),IF(_xlpm.x=0,"",_xlpm.x)))</f>
        <v>https://orcid.org/0000-0003-3696-4445</v>
      </c>
      <c r="Y2268" t="str">
        <f>IF(U2268="","",_xlfn.LET(_xlpm.x,VLOOKUP(U2268,'Drop-down_menus'!$F$2:$G$16,2,FALSE),IF(_xlpm.x=0,"",_xlpm.x)))</f>
        <v>https://orcid.org/0000-0002-9708-1761</v>
      </c>
      <c r="Z2268" t="str">
        <f>IF(V2268="","",_xlfn.LET(_xlpm.x,VLOOKUP(V2268,'Drop-down_menus'!$F$2:$G$16,2,FALSE),IF(_xlpm.x=0,"",_xlpm.x)))</f>
        <v/>
      </c>
      <c r="AA2268" t="str">
        <f>IF(W2268="","",_xlfn.LET(_xlpm.x,VLOOKUP(W2268,'Drop-down_menus'!$F$2:$G$16,2,FALSE),IF(_xlpm.x=0,"",_xlpm.x)))</f>
        <v/>
      </c>
      <c r="AB2268" t="s">
        <v>702</v>
      </c>
      <c r="AE2268" t="s">
        <v>896</v>
      </c>
    </row>
    <row r="2269" spans="1:31" ht="15" hidden="1" x14ac:dyDescent="0.2">
      <c r="A2269" s="2" t="s">
        <v>181</v>
      </c>
      <c r="B2269">
        <v>1038</v>
      </c>
      <c r="C2269">
        <v>2511</v>
      </c>
      <c r="D2269" s="69" t="s">
        <v>700</v>
      </c>
      <c r="F2269" s="70" t="s">
        <v>677</v>
      </c>
      <c r="H2269" s="70" t="s">
        <v>677</v>
      </c>
      <c r="I2269" t="s">
        <v>677</v>
      </c>
      <c r="J2269" t="str">
        <f>IF($I2269="","",_xlfn.LET(_xlpm.x,VLOOKUP($I2269,'taxon-match_2026-08-31'!$A$2:$N$122,6,FALSE),IF(_xlpm.x=0,"",_xlpm.x)))</f>
        <v>Grant, 1836</v>
      </c>
      <c r="K2269" t="str">
        <f>IF($I2269="","",_xlfn.LET(_xlpm.x,VLOOKUP($I2269,'taxon-match_2026-08-31'!$A$2:$N$122,4,FALSE),IF(_xlpm.x=0,"",_xlpm.x)))</f>
        <v>urn:lsid:marinespecies.org:taxname:558</v>
      </c>
      <c r="L2269" t="str">
        <f>IF($I2269="","",_xlfn.LET(_xlpm.x,VLOOKUP($I2269,'taxon-match_2026-08-31'!$A$2:$N$122,7,FALSE),IF(_xlpm.x=0,"",_xlpm.x)))</f>
        <v>Animalia</v>
      </c>
      <c r="M2269" t="str">
        <f>IF($I2269="","",_xlfn.LET(_xlpm.x,VLOOKUP($I2269,'taxon-match_2026-08-31'!$A$2:$N$122,8,FALSE),IF(_xlpm.x=0,"",_xlpm.x)))</f>
        <v>Porifera</v>
      </c>
      <c r="N2269" t="str">
        <f>IF($I2269="","",_xlfn.LET(_xlpm.x,VLOOKUP($I2269,'taxon-match_2026-08-31'!$A$2:$N$122,9,FALSE),IF(_xlpm.x=0,"",_xlpm.x)))</f>
        <v/>
      </c>
      <c r="O2269" t="str">
        <f>IF($I2269="","",_xlfn.LET(_xlpm.x,VLOOKUP($I2269,'taxon-match_2026-08-31'!$A$2:$N$122,10,FALSE),IF(_xlpm.x=0,"",_xlpm.x)))</f>
        <v/>
      </c>
      <c r="P2269" t="str">
        <f>IF($I2269="","",_xlfn.LET(_xlpm.x,VLOOKUP($I2269,'taxon-match_2026-08-31'!$A$2:$N$122,11,FALSE),IF(_xlpm.x=0,"",_xlpm.x)))</f>
        <v/>
      </c>
      <c r="Q2269" t="str">
        <f>IF($I2269="","",_xlfn.LET(_xlpm.x,VLOOKUP($I2269,'taxon-match_2026-08-31'!$A$2:$N$122,12,FALSE),IF(_xlpm.x=0,"",_xlpm.x)))</f>
        <v/>
      </c>
      <c r="R2269" t="str">
        <f>IF($I2269="","",_xlfn.LET(_xlpm.x,VLOOKUP($I2269,'taxon-match_2026-08-31'!$A$2:$N$122,14,FALSE),IF(_xlpm.x=0,"",_xlpm.x)))</f>
        <v/>
      </c>
      <c r="S2269" s="2" t="s">
        <v>2357</v>
      </c>
      <c r="T2269" s="69" t="s">
        <v>62</v>
      </c>
      <c r="U2269" s="69" t="s">
        <v>60</v>
      </c>
      <c r="X2269" t="str">
        <f>IF(T2269="","",_xlfn.LET(_xlpm.x,VLOOKUP(T2269,'Drop-down_menus'!$F$2:$G$16,2,FALSE),IF(_xlpm.x=0,"",_xlpm.x)))</f>
        <v>https://orcid.org/0000-0003-3696-4445</v>
      </c>
      <c r="Y2269" t="str">
        <f>IF(U2269="","",_xlfn.LET(_xlpm.x,VLOOKUP(U2269,'Drop-down_menus'!$F$2:$G$16,2,FALSE),IF(_xlpm.x=0,"",_xlpm.x)))</f>
        <v>https://orcid.org/0000-0002-9708-1761</v>
      </c>
      <c r="Z2269" t="str">
        <f>IF(V2269="","",_xlfn.LET(_xlpm.x,VLOOKUP(V2269,'Drop-down_menus'!$F$2:$G$16,2,FALSE),IF(_xlpm.x=0,"",_xlpm.x)))</f>
        <v/>
      </c>
      <c r="AA2269" t="str">
        <f>IF(W2269="","",_xlfn.LET(_xlpm.x,VLOOKUP(W2269,'Drop-down_menus'!$F$2:$G$16,2,FALSE),IF(_xlpm.x=0,"",_xlpm.x)))</f>
        <v/>
      </c>
      <c r="AB2269" t="s">
        <v>702</v>
      </c>
      <c r="AE2269" t="s">
        <v>896</v>
      </c>
    </row>
    <row r="2270" spans="1:31" ht="15" hidden="1" x14ac:dyDescent="0.2">
      <c r="A2270" s="2" t="s">
        <v>181</v>
      </c>
      <c r="B2270">
        <v>1130</v>
      </c>
      <c r="C2270">
        <v>2512</v>
      </c>
      <c r="D2270" s="69" t="s">
        <v>700</v>
      </c>
      <c r="F2270" s="70" t="s">
        <v>677</v>
      </c>
      <c r="H2270" s="70" t="s">
        <v>677</v>
      </c>
      <c r="I2270" t="s">
        <v>677</v>
      </c>
      <c r="J2270" t="str">
        <f>IF($I2270="","",_xlfn.LET(_xlpm.x,VLOOKUP($I2270,'taxon-match_2026-08-31'!$A$2:$N$122,6,FALSE),IF(_xlpm.x=0,"",_xlpm.x)))</f>
        <v>Grant, 1836</v>
      </c>
      <c r="K2270" t="str">
        <f>IF($I2270="","",_xlfn.LET(_xlpm.x,VLOOKUP($I2270,'taxon-match_2026-08-31'!$A$2:$N$122,4,FALSE),IF(_xlpm.x=0,"",_xlpm.x)))</f>
        <v>urn:lsid:marinespecies.org:taxname:558</v>
      </c>
      <c r="L2270" t="str">
        <f>IF($I2270="","",_xlfn.LET(_xlpm.x,VLOOKUP($I2270,'taxon-match_2026-08-31'!$A$2:$N$122,7,FALSE),IF(_xlpm.x=0,"",_xlpm.x)))</f>
        <v>Animalia</v>
      </c>
      <c r="M2270" t="str">
        <f>IF($I2270="","",_xlfn.LET(_xlpm.x,VLOOKUP($I2270,'taxon-match_2026-08-31'!$A$2:$N$122,8,FALSE),IF(_xlpm.x=0,"",_xlpm.x)))</f>
        <v>Porifera</v>
      </c>
      <c r="N2270" t="str">
        <f>IF($I2270="","",_xlfn.LET(_xlpm.x,VLOOKUP($I2270,'taxon-match_2026-08-31'!$A$2:$N$122,9,FALSE),IF(_xlpm.x=0,"",_xlpm.x)))</f>
        <v/>
      </c>
      <c r="O2270" t="str">
        <f>IF($I2270="","",_xlfn.LET(_xlpm.x,VLOOKUP($I2270,'taxon-match_2026-08-31'!$A$2:$N$122,10,FALSE),IF(_xlpm.x=0,"",_xlpm.x)))</f>
        <v/>
      </c>
      <c r="P2270" t="str">
        <f>IF($I2270="","",_xlfn.LET(_xlpm.x,VLOOKUP($I2270,'taxon-match_2026-08-31'!$A$2:$N$122,11,FALSE),IF(_xlpm.x=0,"",_xlpm.x)))</f>
        <v/>
      </c>
      <c r="Q2270" t="str">
        <f>IF($I2270="","",_xlfn.LET(_xlpm.x,VLOOKUP($I2270,'taxon-match_2026-08-31'!$A$2:$N$122,12,FALSE),IF(_xlpm.x=0,"",_xlpm.x)))</f>
        <v/>
      </c>
      <c r="R2270" t="str">
        <f>IF($I2270="","",_xlfn.LET(_xlpm.x,VLOOKUP($I2270,'taxon-match_2026-08-31'!$A$2:$N$122,14,FALSE),IF(_xlpm.x=0,"",_xlpm.x)))</f>
        <v/>
      </c>
      <c r="S2270" s="2" t="s">
        <v>2357</v>
      </c>
      <c r="T2270" s="69" t="s">
        <v>62</v>
      </c>
      <c r="U2270" s="69" t="s">
        <v>60</v>
      </c>
      <c r="X2270" t="str">
        <f>IF(T2270="","",_xlfn.LET(_xlpm.x,VLOOKUP(T2270,'Drop-down_menus'!$F$2:$G$16,2,FALSE),IF(_xlpm.x=0,"",_xlpm.x)))</f>
        <v>https://orcid.org/0000-0003-3696-4445</v>
      </c>
      <c r="Y2270" t="str">
        <f>IF(U2270="","",_xlfn.LET(_xlpm.x,VLOOKUP(U2270,'Drop-down_menus'!$F$2:$G$16,2,FALSE),IF(_xlpm.x=0,"",_xlpm.x)))</f>
        <v>https://orcid.org/0000-0002-9708-1761</v>
      </c>
      <c r="Z2270" t="str">
        <f>IF(V2270="","",_xlfn.LET(_xlpm.x,VLOOKUP(V2270,'Drop-down_menus'!$F$2:$G$16,2,FALSE),IF(_xlpm.x=0,"",_xlpm.x)))</f>
        <v/>
      </c>
      <c r="AA2270" t="str">
        <f>IF(W2270="","",_xlfn.LET(_xlpm.x,VLOOKUP(W2270,'Drop-down_menus'!$F$2:$G$16,2,FALSE),IF(_xlpm.x=0,"",_xlpm.x)))</f>
        <v/>
      </c>
      <c r="AB2270" t="s">
        <v>702</v>
      </c>
      <c r="AE2270" t="s">
        <v>896</v>
      </c>
    </row>
    <row r="2271" spans="1:31" ht="15" hidden="1" x14ac:dyDescent="0.2">
      <c r="A2271" s="2" t="s">
        <v>181</v>
      </c>
      <c r="B2271">
        <v>1064</v>
      </c>
      <c r="C2271">
        <v>2543</v>
      </c>
      <c r="D2271" s="69" t="s">
        <v>700</v>
      </c>
      <c r="F2271" s="70" t="s">
        <v>677</v>
      </c>
      <c r="H2271" s="70" t="s">
        <v>677</v>
      </c>
      <c r="I2271" t="s">
        <v>677</v>
      </c>
      <c r="J2271" t="str">
        <f>IF($I2271="","",_xlfn.LET(_xlpm.x,VLOOKUP($I2271,'taxon-match_2026-08-31'!$A$2:$N$122,6,FALSE),IF(_xlpm.x=0,"",_xlpm.x)))</f>
        <v>Grant, 1836</v>
      </c>
      <c r="K2271" t="str">
        <f>IF($I2271="","",_xlfn.LET(_xlpm.x,VLOOKUP($I2271,'taxon-match_2026-08-31'!$A$2:$N$122,4,FALSE),IF(_xlpm.x=0,"",_xlpm.x)))</f>
        <v>urn:lsid:marinespecies.org:taxname:558</v>
      </c>
      <c r="L2271" t="str">
        <f>IF($I2271="","",_xlfn.LET(_xlpm.x,VLOOKUP($I2271,'taxon-match_2026-08-31'!$A$2:$N$122,7,FALSE),IF(_xlpm.x=0,"",_xlpm.x)))</f>
        <v>Animalia</v>
      </c>
      <c r="M2271" t="str">
        <f>IF($I2271="","",_xlfn.LET(_xlpm.x,VLOOKUP($I2271,'taxon-match_2026-08-31'!$A$2:$N$122,8,FALSE),IF(_xlpm.x=0,"",_xlpm.x)))</f>
        <v>Porifera</v>
      </c>
      <c r="N2271" t="str">
        <f>IF($I2271="","",_xlfn.LET(_xlpm.x,VLOOKUP($I2271,'taxon-match_2026-08-31'!$A$2:$N$122,9,FALSE),IF(_xlpm.x=0,"",_xlpm.x)))</f>
        <v/>
      </c>
      <c r="O2271" t="str">
        <f>IF($I2271="","",_xlfn.LET(_xlpm.x,VLOOKUP($I2271,'taxon-match_2026-08-31'!$A$2:$N$122,10,FALSE),IF(_xlpm.x=0,"",_xlpm.x)))</f>
        <v/>
      </c>
      <c r="P2271" t="str">
        <f>IF($I2271="","",_xlfn.LET(_xlpm.x,VLOOKUP($I2271,'taxon-match_2026-08-31'!$A$2:$N$122,11,FALSE),IF(_xlpm.x=0,"",_xlpm.x)))</f>
        <v/>
      </c>
      <c r="Q2271" t="str">
        <f>IF($I2271="","",_xlfn.LET(_xlpm.x,VLOOKUP($I2271,'taxon-match_2026-08-31'!$A$2:$N$122,12,FALSE),IF(_xlpm.x=0,"",_xlpm.x)))</f>
        <v/>
      </c>
      <c r="R2271" t="str">
        <f>IF($I2271="","",_xlfn.LET(_xlpm.x,VLOOKUP($I2271,'taxon-match_2026-08-31'!$A$2:$N$122,14,FALSE),IF(_xlpm.x=0,"",_xlpm.x)))</f>
        <v/>
      </c>
      <c r="S2271" s="2" t="s">
        <v>2357</v>
      </c>
      <c r="T2271" s="69" t="s">
        <v>62</v>
      </c>
      <c r="U2271" s="69" t="s">
        <v>60</v>
      </c>
      <c r="X2271" t="str">
        <f>IF(T2271="","",_xlfn.LET(_xlpm.x,VLOOKUP(T2271,'Drop-down_menus'!$F$2:$G$16,2,FALSE),IF(_xlpm.x=0,"",_xlpm.x)))</f>
        <v>https://orcid.org/0000-0003-3696-4445</v>
      </c>
      <c r="Y2271" t="str">
        <f>IF(U2271="","",_xlfn.LET(_xlpm.x,VLOOKUP(U2271,'Drop-down_menus'!$F$2:$G$16,2,FALSE),IF(_xlpm.x=0,"",_xlpm.x)))</f>
        <v>https://orcid.org/0000-0002-9708-1761</v>
      </c>
      <c r="Z2271" t="str">
        <f>IF(V2271="","",_xlfn.LET(_xlpm.x,VLOOKUP(V2271,'Drop-down_menus'!$F$2:$G$16,2,FALSE),IF(_xlpm.x=0,"",_xlpm.x)))</f>
        <v/>
      </c>
      <c r="AA2271" t="str">
        <f>IF(W2271="","",_xlfn.LET(_xlpm.x,VLOOKUP(W2271,'Drop-down_menus'!$F$2:$G$16,2,FALSE),IF(_xlpm.x=0,"",_xlpm.x)))</f>
        <v/>
      </c>
      <c r="AB2271" t="s">
        <v>702</v>
      </c>
      <c r="AE2271" t="s">
        <v>896</v>
      </c>
    </row>
    <row r="2272" spans="1:31" ht="15" hidden="1" x14ac:dyDescent="0.2">
      <c r="A2272" s="2" t="s">
        <v>181</v>
      </c>
      <c r="B2272">
        <v>1131</v>
      </c>
      <c r="C2272">
        <v>2546</v>
      </c>
      <c r="D2272" s="69" t="s">
        <v>700</v>
      </c>
      <c r="F2272" s="70" t="s">
        <v>677</v>
      </c>
      <c r="H2272" s="70" t="s">
        <v>677</v>
      </c>
      <c r="I2272" t="s">
        <v>677</v>
      </c>
      <c r="J2272" t="str">
        <f>IF($I2272="","",_xlfn.LET(_xlpm.x,VLOOKUP($I2272,'taxon-match_2026-08-31'!$A$2:$N$122,6,FALSE),IF(_xlpm.x=0,"",_xlpm.x)))</f>
        <v>Grant, 1836</v>
      </c>
      <c r="K2272" t="str">
        <f>IF($I2272="","",_xlfn.LET(_xlpm.x,VLOOKUP($I2272,'taxon-match_2026-08-31'!$A$2:$N$122,4,FALSE),IF(_xlpm.x=0,"",_xlpm.x)))</f>
        <v>urn:lsid:marinespecies.org:taxname:558</v>
      </c>
      <c r="L2272" t="str">
        <f>IF($I2272="","",_xlfn.LET(_xlpm.x,VLOOKUP($I2272,'taxon-match_2026-08-31'!$A$2:$N$122,7,FALSE),IF(_xlpm.x=0,"",_xlpm.x)))</f>
        <v>Animalia</v>
      </c>
      <c r="M2272" t="str">
        <f>IF($I2272="","",_xlfn.LET(_xlpm.x,VLOOKUP($I2272,'taxon-match_2026-08-31'!$A$2:$N$122,8,FALSE),IF(_xlpm.x=0,"",_xlpm.x)))</f>
        <v>Porifera</v>
      </c>
      <c r="N2272" t="str">
        <f>IF($I2272="","",_xlfn.LET(_xlpm.x,VLOOKUP($I2272,'taxon-match_2026-08-31'!$A$2:$N$122,9,FALSE),IF(_xlpm.x=0,"",_xlpm.x)))</f>
        <v/>
      </c>
      <c r="O2272" t="str">
        <f>IF($I2272="","",_xlfn.LET(_xlpm.x,VLOOKUP($I2272,'taxon-match_2026-08-31'!$A$2:$N$122,10,FALSE),IF(_xlpm.x=0,"",_xlpm.x)))</f>
        <v/>
      </c>
      <c r="P2272" t="str">
        <f>IF($I2272="","",_xlfn.LET(_xlpm.x,VLOOKUP($I2272,'taxon-match_2026-08-31'!$A$2:$N$122,11,FALSE),IF(_xlpm.x=0,"",_xlpm.x)))</f>
        <v/>
      </c>
      <c r="Q2272" t="str">
        <f>IF($I2272="","",_xlfn.LET(_xlpm.x,VLOOKUP($I2272,'taxon-match_2026-08-31'!$A$2:$N$122,12,FALSE),IF(_xlpm.x=0,"",_xlpm.x)))</f>
        <v/>
      </c>
      <c r="R2272" t="str">
        <f>IF($I2272="","",_xlfn.LET(_xlpm.x,VLOOKUP($I2272,'taxon-match_2026-08-31'!$A$2:$N$122,14,FALSE),IF(_xlpm.x=0,"",_xlpm.x)))</f>
        <v/>
      </c>
      <c r="S2272" s="2" t="s">
        <v>2357</v>
      </c>
      <c r="T2272" s="69" t="s">
        <v>62</v>
      </c>
      <c r="U2272" s="69" t="s">
        <v>60</v>
      </c>
      <c r="X2272" t="str">
        <f>IF(T2272="","",_xlfn.LET(_xlpm.x,VLOOKUP(T2272,'Drop-down_menus'!$F$2:$G$16,2,FALSE),IF(_xlpm.x=0,"",_xlpm.x)))</f>
        <v>https://orcid.org/0000-0003-3696-4445</v>
      </c>
      <c r="Y2272" t="str">
        <f>IF(U2272="","",_xlfn.LET(_xlpm.x,VLOOKUP(U2272,'Drop-down_menus'!$F$2:$G$16,2,FALSE),IF(_xlpm.x=0,"",_xlpm.x)))</f>
        <v>https://orcid.org/0000-0002-9708-1761</v>
      </c>
      <c r="Z2272" t="str">
        <f>IF(V2272="","",_xlfn.LET(_xlpm.x,VLOOKUP(V2272,'Drop-down_menus'!$F$2:$G$16,2,FALSE),IF(_xlpm.x=0,"",_xlpm.x)))</f>
        <v/>
      </c>
      <c r="AA2272" t="str">
        <f>IF(W2272="","",_xlfn.LET(_xlpm.x,VLOOKUP(W2272,'Drop-down_menus'!$F$2:$G$16,2,FALSE),IF(_xlpm.x=0,"",_xlpm.x)))</f>
        <v/>
      </c>
      <c r="AB2272" t="s">
        <v>702</v>
      </c>
      <c r="AE2272" t="s">
        <v>896</v>
      </c>
    </row>
    <row r="2273" spans="1:31" ht="15" hidden="1" x14ac:dyDescent="0.2">
      <c r="A2273" s="2" t="s">
        <v>207</v>
      </c>
      <c r="B2273">
        <v>1264</v>
      </c>
      <c r="C2273">
        <v>2547</v>
      </c>
      <c r="D2273" s="69" t="s">
        <v>700</v>
      </c>
      <c r="F2273" s="70" t="s">
        <v>677</v>
      </c>
      <c r="H2273" s="70" t="s">
        <v>677</v>
      </c>
      <c r="I2273" t="s">
        <v>677</v>
      </c>
      <c r="J2273" t="str">
        <f>IF($I2273="","",_xlfn.LET(_xlpm.x,VLOOKUP($I2273,'taxon-match_2026-08-31'!$A$2:$N$122,6,FALSE),IF(_xlpm.x=0,"",_xlpm.x)))</f>
        <v>Grant, 1836</v>
      </c>
      <c r="K2273" t="str">
        <f>IF($I2273="","",_xlfn.LET(_xlpm.x,VLOOKUP($I2273,'taxon-match_2026-08-31'!$A$2:$N$122,4,FALSE),IF(_xlpm.x=0,"",_xlpm.x)))</f>
        <v>urn:lsid:marinespecies.org:taxname:558</v>
      </c>
      <c r="L2273" t="str">
        <f>IF($I2273="","",_xlfn.LET(_xlpm.x,VLOOKUP($I2273,'taxon-match_2026-08-31'!$A$2:$N$122,7,FALSE),IF(_xlpm.x=0,"",_xlpm.x)))</f>
        <v>Animalia</v>
      </c>
      <c r="M2273" t="str">
        <f>IF($I2273="","",_xlfn.LET(_xlpm.x,VLOOKUP($I2273,'taxon-match_2026-08-31'!$A$2:$N$122,8,FALSE),IF(_xlpm.x=0,"",_xlpm.x)))</f>
        <v>Porifera</v>
      </c>
      <c r="N2273" t="str">
        <f>IF($I2273="","",_xlfn.LET(_xlpm.x,VLOOKUP($I2273,'taxon-match_2026-08-31'!$A$2:$N$122,9,FALSE),IF(_xlpm.x=0,"",_xlpm.x)))</f>
        <v/>
      </c>
      <c r="O2273" t="str">
        <f>IF($I2273="","",_xlfn.LET(_xlpm.x,VLOOKUP($I2273,'taxon-match_2026-08-31'!$A$2:$N$122,10,FALSE),IF(_xlpm.x=0,"",_xlpm.x)))</f>
        <v/>
      </c>
      <c r="P2273" t="str">
        <f>IF($I2273="","",_xlfn.LET(_xlpm.x,VLOOKUP($I2273,'taxon-match_2026-08-31'!$A$2:$N$122,11,FALSE),IF(_xlpm.x=0,"",_xlpm.x)))</f>
        <v/>
      </c>
      <c r="Q2273" t="str">
        <f>IF($I2273="","",_xlfn.LET(_xlpm.x,VLOOKUP($I2273,'taxon-match_2026-08-31'!$A$2:$N$122,12,FALSE),IF(_xlpm.x=0,"",_xlpm.x)))</f>
        <v/>
      </c>
      <c r="R2273" t="str">
        <f>IF($I2273="","",_xlfn.LET(_xlpm.x,VLOOKUP($I2273,'taxon-match_2026-08-31'!$A$2:$N$122,14,FALSE),IF(_xlpm.x=0,"",_xlpm.x)))</f>
        <v/>
      </c>
      <c r="S2273" s="2" t="s">
        <v>2357</v>
      </c>
      <c r="T2273" s="69" t="s">
        <v>62</v>
      </c>
      <c r="U2273" s="69" t="s">
        <v>60</v>
      </c>
      <c r="X2273" t="str">
        <f>IF(T2273="","",_xlfn.LET(_xlpm.x,VLOOKUP(T2273,'Drop-down_menus'!$F$2:$G$16,2,FALSE),IF(_xlpm.x=0,"",_xlpm.x)))</f>
        <v>https://orcid.org/0000-0003-3696-4445</v>
      </c>
      <c r="Y2273" t="str">
        <f>IF(U2273="","",_xlfn.LET(_xlpm.x,VLOOKUP(U2273,'Drop-down_menus'!$F$2:$G$16,2,FALSE),IF(_xlpm.x=0,"",_xlpm.x)))</f>
        <v>https://orcid.org/0000-0002-9708-1761</v>
      </c>
      <c r="Z2273" t="str">
        <f>IF(V2273="","",_xlfn.LET(_xlpm.x,VLOOKUP(V2273,'Drop-down_menus'!$F$2:$G$16,2,FALSE),IF(_xlpm.x=0,"",_xlpm.x)))</f>
        <v/>
      </c>
      <c r="AA2273" t="str">
        <f>IF(W2273="","",_xlfn.LET(_xlpm.x,VLOOKUP(W2273,'Drop-down_menus'!$F$2:$G$16,2,FALSE),IF(_xlpm.x=0,"",_xlpm.x)))</f>
        <v/>
      </c>
      <c r="AB2273" t="s">
        <v>702</v>
      </c>
      <c r="AE2273" t="s">
        <v>896</v>
      </c>
    </row>
    <row r="2274" spans="1:31" ht="15" hidden="1" x14ac:dyDescent="0.2">
      <c r="A2274" s="2" t="s">
        <v>475</v>
      </c>
      <c r="B2274">
        <v>5461</v>
      </c>
      <c r="C2274">
        <v>2548</v>
      </c>
      <c r="D2274" s="69" t="s">
        <v>700</v>
      </c>
      <c r="F2274" s="70" t="s">
        <v>677</v>
      </c>
      <c r="H2274" s="70" t="s">
        <v>677</v>
      </c>
      <c r="I2274" t="s">
        <v>677</v>
      </c>
      <c r="J2274" t="str">
        <f>IF($I2274="","",_xlfn.LET(_xlpm.x,VLOOKUP($I2274,'taxon-match_2026-08-31'!$A$2:$N$122,6,FALSE),IF(_xlpm.x=0,"",_xlpm.x)))</f>
        <v>Grant, 1836</v>
      </c>
      <c r="K2274" t="str">
        <f>IF($I2274="","",_xlfn.LET(_xlpm.x,VLOOKUP($I2274,'taxon-match_2026-08-31'!$A$2:$N$122,4,FALSE),IF(_xlpm.x=0,"",_xlpm.x)))</f>
        <v>urn:lsid:marinespecies.org:taxname:558</v>
      </c>
      <c r="L2274" t="str">
        <f>IF($I2274="","",_xlfn.LET(_xlpm.x,VLOOKUP($I2274,'taxon-match_2026-08-31'!$A$2:$N$122,7,FALSE),IF(_xlpm.x=0,"",_xlpm.x)))</f>
        <v>Animalia</v>
      </c>
      <c r="M2274" t="str">
        <f>IF($I2274="","",_xlfn.LET(_xlpm.x,VLOOKUP($I2274,'taxon-match_2026-08-31'!$A$2:$N$122,8,FALSE),IF(_xlpm.x=0,"",_xlpm.x)))</f>
        <v>Porifera</v>
      </c>
      <c r="N2274" t="str">
        <f>IF($I2274="","",_xlfn.LET(_xlpm.x,VLOOKUP($I2274,'taxon-match_2026-08-31'!$A$2:$N$122,9,FALSE),IF(_xlpm.x=0,"",_xlpm.x)))</f>
        <v/>
      </c>
      <c r="O2274" t="str">
        <f>IF($I2274="","",_xlfn.LET(_xlpm.x,VLOOKUP($I2274,'taxon-match_2026-08-31'!$A$2:$N$122,10,FALSE),IF(_xlpm.x=0,"",_xlpm.x)))</f>
        <v/>
      </c>
      <c r="P2274" t="str">
        <f>IF($I2274="","",_xlfn.LET(_xlpm.x,VLOOKUP($I2274,'taxon-match_2026-08-31'!$A$2:$N$122,11,FALSE),IF(_xlpm.x=0,"",_xlpm.x)))</f>
        <v/>
      </c>
      <c r="Q2274" t="str">
        <f>IF($I2274="","",_xlfn.LET(_xlpm.x,VLOOKUP($I2274,'taxon-match_2026-08-31'!$A$2:$N$122,12,FALSE),IF(_xlpm.x=0,"",_xlpm.x)))</f>
        <v/>
      </c>
      <c r="R2274" t="str">
        <f>IF($I2274="","",_xlfn.LET(_xlpm.x,VLOOKUP($I2274,'taxon-match_2026-08-31'!$A$2:$N$122,14,FALSE),IF(_xlpm.x=0,"",_xlpm.x)))</f>
        <v/>
      </c>
      <c r="S2274" s="2" t="s">
        <v>2357</v>
      </c>
      <c r="T2274" s="69" t="s">
        <v>62</v>
      </c>
      <c r="U2274" s="69" t="s">
        <v>60</v>
      </c>
      <c r="X2274" t="str">
        <f>IF(T2274="","",_xlfn.LET(_xlpm.x,VLOOKUP(T2274,'Drop-down_menus'!$F$2:$G$16,2,FALSE),IF(_xlpm.x=0,"",_xlpm.x)))</f>
        <v>https://orcid.org/0000-0003-3696-4445</v>
      </c>
      <c r="Y2274" t="str">
        <f>IF(U2274="","",_xlfn.LET(_xlpm.x,VLOOKUP(U2274,'Drop-down_menus'!$F$2:$G$16,2,FALSE),IF(_xlpm.x=0,"",_xlpm.x)))</f>
        <v>https://orcid.org/0000-0002-9708-1761</v>
      </c>
      <c r="Z2274" t="str">
        <f>IF(V2274="","",_xlfn.LET(_xlpm.x,VLOOKUP(V2274,'Drop-down_menus'!$F$2:$G$16,2,FALSE),IF(_xlpm.x=0,"",_xlpm.x)))</f>
        <v/>
      </c>
      <c r="AA2274" t="str">
        <f>IF(W2274="","",_xlfn.LET(_xlpm.x,VLOOKUP(W2274,'Drop-down_menus'!$F$2:$G$16,2,FALSE),IF(_xlpm.x=0,"",_xlpm.x)))</f>
        <v/>
      </c>
      <c r="AB2274" t="s">
        <v>702</v>
      </c>
      <c r="AE2274" t="s">
        <v>896</v>
      </c>
    </row>
    <row r="2275" spans="1:31" ht="15" hidden="1" x14ac:dyDescent="0.2">
      <c r="A2275" s="2" t="s">
        <v>475</v>
      </c>
      <c r="B2275">
        <v>5662</v>
      </c>
      <c r="C2275">
        <v>2549</v>
      </c>
      <c r="D2275" s="69" t="s">
        <v>700</v>
      </c>
      <c r="F2275" s="70" t="s">
        <v>677</v>
      </c>
      <c r="H2275" s="70" t="s">
        <v>677</v>
      </c>
      <c r="I2275" t="s">
        <v>677</v>
      </c>
      <c r="J2275" t="str">
        <f>IF($I2275="","",_xlfn.LET(_xlpm.x,VLOOKUP($I2275,'taxon-match_2026-08-31'!$A$2:$N$122,6,FALSE),IF(_xlpm.x=0,"",_xlpm.x)))</f>
        <v>Grant, 1836</v>
      </c>
      <c r="K2275" t="str">
        <f>IF($I2275="","",_xlfn.LET(_xlpm.x,VLOOKUP($I2275,'taxon-match_2026-08-31'!$A$2:$N$122,4,FALSE),IF(_xlpm.x=0,"",_xlpm.x)))</f>
        <v>urn:lsid:marinespecies.org:taxname:558</v>
      </c>
      <c r="L2275" t="str">
        <f>IF($I2275="","",_xlfn.LET(_xlpm.x,VLOOKUP($I2275,'taxon-match_2026-08-31'!$A$2:$N$122,7,FALSE),IF(_xlpm.x=0,"",_xlpm.x)))</f>
        <v>Animalia</v>
      </c>
      <c r="M2275" t="str">
        <f>IF($I2275="","",_xlfn.LET(_xlpm.x,VLOOKUP($I2275,'taxon-match_2026-08-31'!$A$2:$N$122,8,FALSE),IF(_xlpm.x=0,"",_xlpm.x)))</f>
        <v>Porifera</v>
      </c>
      <c r="N2275" t="str">
        <f>IF($I2275="","",_xlfn.LET(_xlpm.x,VLOOKUP($I2275,'taxon-match_2026-08-31'!$A$2:$N$122,9,FALSE),IF(_xlpm.x=0,"",_xlpm.x)))</f>
        <v/>
      </c>
      <c r="O2275" t="str">
        <f>IF($I2275="","",_xlfn.LET(_xlpm.x,VLOOKUP($I2275,'taxon-match_2026-08-31'!$A$2:$N$122,10,FALSE),IF(_xlpm.x=0,"",_xlpm.x)))</f>
        <v/>
      </c>
      <c r="P2275" t="str">
        <f>IF($I2275="","",_xlfn.LET(_xlpm.x,VLOOKUP($I2275,'taxon-match_2026-08-31'!$A$2:$N$122,11,FALSE),IF(_xlpm.x=0,"",_xlpm.x)))</f>
        <v/>
      </c>
      <c r="Q2275" t="str">
        <f>IF($I2275="","",_xlfn.LET(_xlpm.x,VLOOKUP($I2275,'taxon-match_2026-08-31'!$A$2:$N$122,12,FALSE),IF(_xlpm.x=0,"",_xlpm.x)))</f>
        <v/>
      </c>
      <c r="R2275" t="str">
        <f>IF($I2275="","",_xlfn.LET(_xlpm.x,VLOOKUP($I2275,'taxon-match_2026-08-31'!$A$2:$N$122,14,FALSE),IF(_xlpm.x=0,"",_xlpm.x)))</f>
        <v/>
      </c>
      <c r="S2275" s="2" t="s">
        <v>2357</v>
      </c>
      <c r="T2275" s="69" t="s">
        <v>62</v>
      </c>
      <c r="U2275" s="69" t="s">
        <v>60</v>
      </c>
      <c r="X2275" t="str">
        <f>IF(T2275="","",_xlfn.LET(_xlpm.x,VLOOKUP(T2275,'Drop-down_menus'!$F$2:$G$16,2,FALSE),IF(_xlpm.x=0,"",_xlpm.x)))</f>
        <v>https://orcid.org/0000-0003-3696-4445</v>
      </c>
      <c r="Y2275" t="str">
        <f>IF(U2275="","",_xlfn.LET(_xlpm.x,VLOOKUP(U2275,'Drop-down_menus'!$F$2:$G$16,2,FALSE),IF(_xlpm.x=0,"",_xlpm.x)))</f>
        <v>https://orcid.org/0000-0002-9708-1761</v>
      </c>
      <c r="Z2275" t="str">
        <f>IF(V2275="","",_xlfn.LET(_xlpm.x,VLOOKUP(V2275,'Drop-down_menus'!$F$2:$G$16,2,FALSE),IF(_xlpm.x=0,"",_xlpm.x)))</f>
        <v/>
      </c>
      <c r="AA2275" t="str">
        <f>IF(W2275="","",_xlfn.LET(_xlpm.x,VLOOKUP(W2275,'Drop-down_menus'!$F$2:$G$16,2,FALSE),IF(_xlpm.x=0,"",_xlpm.x)))</f>
        <v/>
      </c>
      <c r="AB2275" t="s">
        <v>702</v>
      </c>
      <c r="AE2275" t="s">
        <v>896</v>
      </c>
    </row>
    <row r="2276" spans="1:31" ht="15" hidden="1" x14ac:dyDescent="0.2">
      <c r="A2276" s="2" t="s">
        <v>475</v>
      </c>
      <c r="B2276">
        <v>5663</v>
      </c>
      <c r="C2276">
        <v>2550</v>
      </c>
      <c r="D2276" s="69" t="s">
        <v>700</v>
      </c>
      <c r="F2276" s="70" t="s">
        <v>677</v>
      </c>
      <c r="H2276" s="70" t="s">
        <v>677</v>
      </c>
      <c r="I2276" t="s">
        <v>677</v>
      </c>
      <c r="J2276" t="str">
        <f>IF($I2276="","",_xlfn.LET(_xlpm.x,VLOOKUP($I2276,'taxon-match_2026-08-31'!$A$2:$N$122,6,FALSE),IF(_xlpm.x=0,"",_xlpm.x)))</f>
        <v>Grant, 1836</v>
      </c>
      <c r="K2276" t="str">
        <f>IF($I2276="","",_xlfn.LET(_xlpm.x,VLOOKUP($I2276,'taxon-match_2026-08-31'!$A$2:$N$122,4,FALSE),IF(_xlpm.x=0,"",_xlpm.x)))</f>
        <v>urn:lsid:marinespecies.org:taxname:558</v>
      </c>
      <c r="L2276" t="str">
        <f>IF($I2276="","",_xlfn.LET(_xlpm.x,VLOOKUP($I2276,'taxon-match_2026-08-31'!$A$2:$N$122,7,FALSE),IF(_xlpm.x=0,"",_xlpm.x)))</f>
        <v>Animalia</v>
      </c>
      <c r="M2276" t="str">
        <f>IF($I2276="","",_xlfn.LET(_xlpm.x,VLOOKUP($I2276,'taxon-match_2026-08-31'!$A$2:$N$122,8,FALSE),IF(_xlpm.x=0,"",_xlpm.x)))</f>
        <v>Porifera</v>
      </c>
      <c r="N2276" t="str">
        <f>IF($I2276="","",_xlfn.LET(_xlpm.x,VLOOKUP($I2276,'taxon-match_2026-08-31'!$A$2:$N$122,9,FALSE),IF(_xlpm.x=0,"",_xlpm.x)))</f>
        <v/>
      </c>
      <c r="O2276" t="str">
        <f>IF($I2276="","",_xlfn.LET(_xlpm.x,VLOOKUP($I2276,'taxon-match_2026-08-31'!$A$2:$N$122,10,FALSE),IF(_xlpm.x=0,"",_xlpm.x)))</f>
        <v/>
      </c>
      <c r="P2276" t="str">
        <f>IF($I2276="","",_xlfn.LET(_xlpm.x,VLOOKUP($I2276,'taxon-match_2026-08-31'!$A$2:$N$122,11,FALSE),IF(_xlpm.x=0,"",_xlpm.x)))</f>
        <v/>
      </c>
      <c r="Q2276" t="str">
        <f>IF($I2276="","",_xlfn.LET(_xlpm.x,VLOOKUP($I2276,'taxon-match_2026-08-31'!$A$2:$N$122,12,FALSE),IF(_xlpm.x=0,"",_xlpm.x)))</f>
        <v/>
      </c>
      <c r="R2276" t="str">
        <f>IF($I2276="","",_xlfn.LET(_xlpm.x,VLOOKUP($I2276,'taxon-match_2026-08-31'!$A$2:$N$122,14,FALSE),IF(_xlpm.x=0,"",_xlpm.x)))</f>
        <v/>
      </c>
      <c r="S2276" s="2" t="s">
        <v>2357</v>
      </c>
      <c r="T2276" s="69" t="s">
        <v>62</v>
      </c>
      <c r="U2276" s="69" t="s">
        <v>60</v>
      </c>
      <c r="X2276" t="str">
        <f>IF(T2276="","",_xlfn.LET(_xlpm.x,VLOOKUP(T2276,'Drop-down_menus'!$F$2:$G$16,2,FALSE),IF(_xlpm.x=0,"",_xlpm.x)))</f>
        <v>https://orcid.org/0000-0003-3696-4445</v>
      </c>
      <c r="Y2276" t="str">
        <f>IF(U2276="","",_xlfn.LET(_xlpm.x,VLOOKUP(U2276,'Drop-down_menus'!$F$2:$G$16,2,FALSE),IF(_xlpm.x=0,"",_xlpm.x)))</f>
        <v>https://orcid.org/0000-0002-9708-1761</v>
      </c>
      <c r="Z2276" t="str">
        <f>IF(V2276="","",_xlfn.LET(_xlpm.x,VLOOKUP(V2276,'Drop-down_menus'!$F$2:$G$16,2,FALSE),IF(_xlpm.x=0,"",_xlpm.x)))</f>
        <v/>
      </c>
      <c r="AA2276" t="str">
        <f>IF(W2276="","",_xlfn.LET(_xlpm.x,VLOOKUP(W2276,'Drop-down_menus'!$F$2:$G$16,2,FALSE),IF(_xlpm.x=0,"",_xlpm.x)))</f>
        <v/>
      </c>
      <c r="AB2276" t="s">
        <v>702</v>
      </c>
      <c r="AE2276" t="s">
        <v>896</v>
      </c>
    </row>
    <row r="2277" spans="1:31" ht="15" hidden="1" x14ac:dyDescent="0.2">
      <c r="A2277" s="2" t="s">
        <v>441</v>
      </c>
      <c r="B2277">
        <v>5192</v>
      </c>
      <c r="C2277">
        <v>2489</v>
      </c>
      <c r="D2277" s="69" t="s">
        <v>700</v>
      </c>
      <c r="F2277" s="70" t="s">
        <v>677</v>
      </c>
      <c r="H2277" s="70" t="s">
        <v>677</v>
      </c>
      <c r="I2277" t="s">
        <v>677</v>
      </c>
      <c r="J2277" t="str">
        <f>IF($I2277="","",_xlfn.LET(_xlpm.x,VLOOKUP($I2277,'taxon-match_2026-08-31'!$A$2:$N$122,6,FALSE),IF(_xlpm.x=0,"",_xlpm.x)))</f>
        <v>Grant, 1836</v>
      </c>
      <c r="K2277" t="str">
        <f>IF($I2277="","",_xlfn.LET(_xlpm.x,VLOOKUP($I2277,'taxon-match_2026-08-31'!$A$2:$N$122,4,FALSE),IF(_xlpm.x=0,"",_xlpm.x)))</f>
        <v>urn:lsid:marinespecies.org:taxname:558</v>
      </c>
      <c r="L2277" t="str">
        <f>IF($I2277="","",_xlfn.LET(_xlpm.x,VLOOKUP($I2277,'taxon-match_2026-08-31'!$A$2:$N$122,7,FALSE),IF(_xlpm.x=0,"",_xlpm.x)))</f>
        <v>Animalia</v>
      </c>
      <c r="M2277" t="str">
        <f>IF($I2277="","",_xlfn.LET(_xlpm.x,VLOOKUP($I2277,'taxon-match_2026-08-31'!$A$2:$N$122,8,FALSE),IF(_xlpm.x=0,"",_xlpm.x)))</f>
        <v>Porifera</v>
      </c>
      <c r="N2277" t="str">
        <f>IF($I2277="","",_xlfn.LET(_xlpm.x,VLOOKUP($I2277,'taxon-match_2026-08-31'!$A$2:$N$122,9,FALSE),IF(_xlpm.x=0,"",_xlpm.x)))</f>
        <v/>
      </c>
      <c r="O2277" t="str">
        <f>IF($I2277="","",_xlfn.LET(_xlpm.x,VLOOKUP($I2277,'taxon-match_2026-08-31'!$A$2:$N$122,10,FALSE),IF(_xlpm.x=0,"",_xlpm.x)))</f>
        <v/>
      </c>
      <c r="P2277" t="str">
        <f>IF($I2277="","",_xlfn.LET(_xlpm.x,VLOOKUP($I2277,'taxon-match_2026-08-31'!$A$2:$N$122,11,FALSE),IF(_xlpm.x=0,"",_xlpm.x)))</f>
        <v/>
      </c>
      <c r="Q2277" t="str">
        <f>IF($I2277="","",_xlfn.LET(_xlpm.x,VLOOKUP($I2277,'taxon-match_2026-08-31'!$A$2:$N$122,12,FALSE),IF(_xlpm.x=0,"",_xlpm.x)))</f>
        <v/>
      </c>
      <c r="R2277" t="str">
        <f>IF($I2277="","",_xlfn.LET(_xlpm.x,VLOOKUP($I2277,'taxon-match_2026-08-31'!$A$2:$N$122,14,FALSE),IF(_xlpm.x=0,"",_xlpm.x)))</f>
        <v/>
      </c>
      <c r="S2277" s="2" t="s">
        <v>2357</v>
      </c>
      <c r="T2277" s="69" t="s">
        <v>62</v>
      </c>
      <c r="U2277" s="69" t="s">
        <v>60</v>
      </c>
      <c r="X2277" t="str">
        <f>IF(T2277="","",_xlfn.LET(_xlpm.x,VLOOKUP(T2277,'Drop-down_menus'!$F$2:$G$16,2,FALSE),IF(_xlpm.x=0,"",_xlpm.x)))</f>
        <v>https://orcid.org/0000-0003-3696-4445</v>
      </c>
      <c r="Y2277" t="str">
        <f>IF(U2277="","",_xlfn.LET(_xlpm.x,VLOOKUP(U2277,'Drop-down_menus'!$F$2:$G$16,2,FALSE),IF(_xlpm.x=0,"",_xlpm.x)))</f>
        <v>https://orcid.org/0000-0002-9708-1761</v>
      </c>
      <c r="Z2277" t="str">
        <f>IF(V2277="","",_xlfn.LET(_xlpm.x,VLOOKUP(V2277,'Drop-down_menus'!$F$2:$G$16,2,FALSE),IF(_xlpm.x=0,"",_xlpm.x)))</f>
        <v/>
      </c>
      <c r="AA2277" t="str">
        <f>IF(W2277="","",_xlfn.LET(_xlpm.x,VLOOKUP(W2277,'Drop-down_menus'!$F$2:$G$16,2,FALSE),IF(_xlpm.x=0,"",_xlpm.x)))</f>
        <v/>
      </c>
      <c r="AB2277" t="s">
        <v>702</v>
      </c>
      <c r="AE2277" t="s">
        <v>896</v>
      </c>
    </row>
    <row r="2278" spans="1:31" ht="15" hidden="1" x14ac:dyDescent="0.2">
      <c r="A2278" s="2" t="s">
        <v>441</v>
      </c>
      <c r="B2278">
        <v>5239</v>
      </c>
      <c r="C2278">
        <v>2490</v>
      </c>
      <c r="D2278" s="69" t="s">
        <v>700</v>
      </c>
      <c r="F2278" s="70" t="s">
        <v>677</v>
      </c>
      <c r="H2278" s="70" t="s">
        <v>677</v>
      </c>
      <c r="I2278" t="s">
        <v>677</v>
      </c>
      <c r="J2278" t="str">
        <f>IF($I2278="","",_xlfn.LET(_xlpm.x,VLOOKUP($I2278,'taxon-match_2026-08-31'!$A$2:$N$122,6,FALSE),IF(_xlpm.x=0,"",_xlpm.x)))</f>
        <v>Grant, 1836</v>
      </c>
      <c r="K2278" t="str">
        <f>IF($I2278="","",_xlfn.LET(_xlpm.x,VLOOKUP($I2278,'taxon-match_2026-08-31'!$A$2:$N$122,4,FALSE),IF(_xlpm.x=0,"",_xlpm.x)))</f>
        <v>urn:lsid:marinespecies.org:taxname:558</v>
      </c>
      <c r="L2278" t="str">
        <f>IF($I2278="","",_xlfn.LET(_xlpm.x,VLOOKUP($I2278,'taxon-match_2026-08-31'!$A$2:$N$122,7,FALSE),IF(_xlpm.x=0,"",_xlpm.x)))</f>
        <v>Animalia</v>
      </c>
      <c r="M2278" t="str">
        <f>IF($I2278="","",_xlfn.LET(_xlpm.x,VLOOKUP($I2278,'taxon-match_2026-08-31'!$A$2:$N$122,8,FALSE),IF(_xlpm.x=0,"",_xlpm.x)))</f>
        <v>Porifera</v>
      </c>
      <c r="N2278" t="str">
        <f>IF($I2278="","",_xlfn.LET(_xlpm.x,VLOOKUP($I2278,'taxon-match_2026-08-31'!$A$2:$N$122,9,FALSE),IF(_xlpm.x=0,"",_xlpm.x)))</f>
        <v/>
      </c>
      <c r="O2278" t="str">
        <f>IF($I2278="","",_xlfn.LET(_xlpm.x,VLOOKUP($I2278,'taxon-match_2026-08-31'!$A$2:$N$122,10,FALSE),IF(_xlpm.x=0,"",_xlpm.x)))</f>
        <v/>
      </c>
      <c r="P2278" t="str">
        <f>IF($I2278="","",_xlfn.LET(_xlpm.x,VLOOKUP($I2278,'taxon-match_2026-08-31'!$A$2:$N$122,11,FALSE),IF(_xlpm.x=0,"",_xlpm.x)))</f>
        <v/>
      </c>
      <c r="Q2278" t="str">
        <f>IF($I2278="","",_xlfn.LET(_xlpm.x,VLOOKUP($I2278,'taxon-match_2026-08-31'!$A$2:$N$122,12,FALSE),IF(_xlpm.x=0,"",_xlpm.x)))</f>
        <v/>
      </c>
      <c r="R2278" t="str">
        <f>IF($I2278="","",_xlfn.LET(_xlpm.x,VLOOKUP($I2278,'taxon-match_2026-08-31'!$A$2:$N$122,14,FALSE),IF(_xlpm.x=0,"",_xlpm.x)))</f>
        <v/>
      </c>
      <c r="S2278" s="2" t="s">
        <v>2357</v>
      </c>
      <c r="T2278" s="69" t="s">
        <v>62</v>
      </c>
      <c r="U2278" s="69" t="s">
        <v>60</v>
      </c>
      <c r="X2278" t="str">
        <f>IF(T2278="","",_xlfn.LET(_xlpm.x,VLOOKUP(T2278,'Drop-down_menus'!$F$2:$G$16,2,FALSE),IF(_xlpm.x=0,"",_xlpm.x)))</f>
        <v>https://orcid.org/0000-0003-3696-4445</v>
      </c>
      <c r="Y2278" t="str">
        <f>IF(U2278="","",_xlfn.LET(_xlpm.x,VLOOKUP(U2278,'Drop-down_menus'!$F$2:$G$16,2,FALSE),IF(_xlpm.x=0,"",_xlpm.x)))</f>
        <v>https://orcid.org/0000-0002-9708-1761</v>
      </c>
      <c r="Z2278" t="str">
        <f>IF(V2278="","",_xlfn.LET(_xlpm.x,VLOOKUP(V2278,'Drop-down_menus'!$F$2:$G$16,2,FALSE),IF(_xlpm.x=0,"",_xlpm.x)))</f>
        <v/>
      </c>
      <c r="AA2278" t="str">
        <f>IF(W2278="","",_xlfn.LET(_xlpm.x,VLOOKUP(W2278,'Drop-down_menus'!$F$2:$G$16,2,FALSE),IF(_xlpm.x=0,"",_xlpm.x)))</f>
        <v/>
      </c>
      <c r="AB2278" t="s">
        <v>702</v>
      </c>
      <c r="AE2278" t="s">
        <v>896</v>
      </c>
    </row>
    <row r="2279" spans="1:31" ht="15" hidden="1" x14ac:dyDescent="0.2">
      <c r="A2279" s="2" t="s">
        <v>441</v>
      </c>
      <c r="B2279">
        <v>5240</v>
      </c>
      <c r="C2279">
        <v>2522</v>
      </c>
      <c r="D2279" s="69" t="s">
        <v>700</v>
      </c>
      <c r="F2279" s="70" t="s">
        <v>677</v>
      </c>
      <c r="H2279" s="70" t="s">
        <v>677</v>
      </c>
      <c r="I2279" t="s">
        <v>677</v>
      </c>
      <c r="J2279" t="str">
        <f>IF($I2279="","",_xlfn.LET(_xlpm.x,VLOOKUP($I2279,'taxon-match_2026-08-31'!$A$2:$N$122,6,FALSE),IF(_xlpm.x=0,"",_xlpm.x)))</f>
        <v>Grant, 1836</v>
      </c>
      <c r="K2279" t="str">
        <f>IF($I2279="","",_xlfn.LET(_xlpm.x,VLOOKUP($I2279,'taxon-match_2026-08-31'!$A$2:$N$122,4,FALSE),IF(_xlpm.x=0,"",_xlpm.x)))</f>
        <v>urn:lsid:marinespecies.org:taxname:558</v>
      </c>
      <c r="L2279" t="str">
        <f>IF($I2279="","",_xlfn.LET(_xlpm.x,VLOOKUP($I2279,'taxon-match_2026-08-31'!$A$2:$N$122,7,FALSE),IF(_xlpm.x=0,"",_xlpm.x)))</f>
        <v>Animalia</v>
      </c>
      <c r="M2279" t="str">
        <f>IF($I2279="","",_xlfn.LET(_xlpm.x,VLOOKUP($I2279,'taxon-match_2026-08-31'!$A$2:$N$122,8,FALSE),IF(_xlpm.x=0,"",_xlpm.x)))</f>
        <v>Porifera</v>
      </c>
      <c r="N2279" t="str">
        <f>IF($I2279="","",_xlfn.LET(_xlpm.x,VLOOKUP($I2279,'taxon-match_2026-08-31'!$A$2:$N$122,9,FALSE),IF(_xlpm.x=0,"",_xlpm.x)))</f>
        <v/>
      </c>
      <c r="O2279" t="str">
        <f>IF($I2279="","",_xlfn.LET(_xlpm.x,VLOOKUP($I2279,'taxon-match_2026-08-31'!$A$2:$N$122,10,FALSE),IF(_xlpm.x=0,"",_xlpm.x)))</f>
        <v/>
      </c>
      <c r="P2279" t="str">
        <f>IF($I2279="","",_xlfn.LET(_xlpm.x,VLOOKUP($I2279,'taxon-match_2026-08-31'!$A$2:$N$122,11,FALSE),IF(_xlpm.x=0,"",_xlpm.x)))</f>
        <v/>
      </c>
      <c r="Q2279" t="str">
        <f>IF($I2279="","",_xlfn.LET(_xlpm.x,VLOOKUP($I2279,'taxon-match_2026-08-31'!$A$2:$N$122,12,FALSE),IF(_xlpm.x=0,"",_xlpm.x)))</f>
        <v/>
      </c>
      <c r="R2279" t="str">
        <f>IF($I2279="","",_xlfn.LET(_xlpm.x,VLOOKUP($I2279,'taxon-match_2026-08-31'!$A$2:$N$122,14,FALSE),IF(_xlpm.x=0,"",_xlpm.x)))</f>
        <v/>
      </c>
      <c r="S2279" s="2" t="s">
        <v>2357</v>
      </c>
      <c r="T2279" s="69" t="s">
        <v>62</v>
      </c>
      <c r="U2279" s="69" t="s">
        <v>60</v>
      </c>
      <c r="X2279" t="str">
        <f>IF(T2279="","",_xlfn.LET(_xlpm.x,VLOOKUP(T2279,'Drop-down_menus'!$F$2:$G$16,2,FALSE),IF(_xlpm.x=0,"",_xlpm.x)))</f>
        <v>https://orcid.org/0000-0003-3696-4445</v>
      </c>
      <c r="Y2279" t="str">
        <f>IF(U2279="","",_xlfn.LET(_xlpm.x,VLOOKUP(U2279,'Drop-down_menus'!$F$2:$G$16,2,FALSE),IF(_xlpm.x=0,"",_xlpm.x)))</f>
        <v>https://orcid.org/0000-0002-9708-1761</v>
      </c>
      <c r="Z2279" t="str">
        <f>IF(V2279="","",_xlfn.LET(_xlpm.x,VLOOKUP(V2279,'Drop-down_menus'!$F$2:$G$16,2,FALSE),IF(_xlpm.x=0,"",_xlpm.x)))</f>
        <v/>
      </c>
      <c r="AA2279" t="str">
        <f>IF(W2279="","",_xlfn.LET(_xlpm.x,VLOOKUP(W2279,'Drop-down_menus'!$F$2:$G$16,2,FALSE),IF(_xlpm.x=0,"",_xlpm.x)))</f>
        <v/>
      </c>
      <c r="AB2279" t="s">
        <v>702</v>
      </c>
      <c r="AE2279" t="s">
        <v>896</v>
      </c>
    </row>
    <row r="2280" spans="1:31" ht="15" hidden="1" x14ac:dyDescent="0.2">
      <c r="A2280" s="2" t="s">
        <v>475</v>
      </c>
      <c r="B2280">
        <v>5653</v>
      </c>
      <c r="C2280">
        <v>2523</v>
      </c>
      <c r="D2280" s="69" t="s">
        <v>700</v>
      </c>
      <c r="F2280" s="70" t="s">
        <v>677</v>
      </c>
      <c r="H2280" s="70" t="s">
        <v>677</v>
      </c>
      <c r="I2280" t="s">
        <v>677</v>
      </c>
      <c r="J2280" t="str">
        <f>IF($I2280="","",_xlfn.LET(_xlpm.x,VLOOKUP($I2280,'taxon-match_2026-08-31'!$A$2:$N$122,6,FALSE),IF(_xlpm.x=0,"",_xlpm.x)))</f>
        <v>Grant, 1836</v>
      </c>
      <c r="K2280" t="str">
        <f>IF($I2280="","",_xlfn.LET(_xlpm.x,VLOOKUP($I2280,'taxon-match_2026-08-31'!$A$2:$N$122,4,FALSE),IF(_xlpm.x=0,"",_xlpm.x)))</f>
        <v>urn:lsid:marinespecies.org:taxname:558</v>
      </c>
      <c r="L2280" t="str">
        <f>IF($I2280="","",_xlfn.LET(_xlpm.x,VLOOKUP($I2280,'taxon-match_2026-08-31'!$A$2:$N$122,7,FALSE),IF(_xlpm.x=0,"",_xlpm.x)))</f>
        <v>Animalia</v>
      </c>
      <c r="M2280" t="str">
        <f>IF($I2280="","",_xlfn.LET(_xlpm.x,VLOOKUP($I2280,'taxon-match_2026-08-31'!$A$2:$N$122,8,FALSE),IF(_xlpm.x=0,"",_xlpm.x)))</f>
        <v>Porifera</v>
      </c>
      <c r="N2280" t="str">
        <f>IF($I2280="","",_xlfn.LET(_xlpm.x,VLOOKUP($I2280,'taxon-match_2026-08-31'!$A$2:$N$122,9,FALSE),IF(_xlpm.x=0,"",_xlpm.x)))</f>
        <v/>
      </c>
      <c r="O2280" t="str">
        <f>IF($I2280="","",_xlfn.LET(_xlpm.x,VLOOKUP($I2280,'taxon-match_2026-08-31'!$A$2:$N$122,10,FALSE),IF(_xlpm.x=0,"",_xlpm.x)))</f>
        <v/>
      </c>
      <c r="P2280" t="str">
        <f>IF($I2280="","",_xlfn.LET(_xlpm.x,VLOOKUP($I2280,'taxon-match_2026-08-31'!$A$2:$N$122,11,FALSE),IF(_xlpm.x=0,"",_xlpm.x)))</f>
        <v/>
      </c>
      <c r="Q2280" t="str">
        <f>IF($I2280="","",_xlfn.LET(_xlpm.x,VLOOKUP($I2280,'taxon-match_2026-08-31'!$A$2:$N$122,12,FALSE),IF(_xlpm.x=0,"",_xlpm.x)))</f>
        <v/>
      </c>
      <c r="R2280" t="str">
        <f>IF($I2280="","",_xlfn.LET(_xlpm.x,VLOOKUP($I2280,'taxon-match_2026-08-31'!$A$2:$N$122,14,FALSE),IF(_xlpm.x=0,"",_xlpm.x)))</f>
        <v/>
      </c>
      <c r="S2280" s="2" t="s">
        <v>2357</v>
      </c>
      <c r="T2280" s="69" t="s">
        <v>62</v>
      </c>
      <c r="U2280" s="69" t="s">
        <v>60</v>
      </c>
      <c r="X2280" t="str">
        <f>IF(T2280="","",_xlfn.LET(_xlpm.x,VLOOKUP(T2280,'Drop-down_menus'!$F$2:$G$16,2,FALSE),IF(_xlpm.x=0,"",_xlpm.x)))</f>
        <v>https://orcid.org/0000-0003-3696-4445</v>
      </c>
      <c r="Y2280" t="str">
        <f>IF(U2280="","",_xlfn.LET(_xlpm.x,VLOOKUP(U2280,'Drop-down_menus'!$F$2:$G$16,2,FALSE),IF(_xlpm.x=0,"",_xlpm.x)))</f>
        <v>https://orcid.org/0000-0002-9708-1761</v>
      </c>
      <c r="Z2280" t="str">
        <f>IF(V2280="","",_xlfn.LET(_xlpm.x,VLOOKUP(V2280,'Drop-down_menus'!$F$2:$G$16,2,FALSE),IF(_xlpm.x=0,"",_xlpm.x)))</f>
        <v/>
      </c>
      <c r="AA2280" t="str">
        <f>IF(W2280="","",_xlfn.LET(_xlpm.x,VLOOKUP(W2280,'Drop-down_menus'!$F$2:$G$16,2,FALSE),IF(_xlpm.x=0,"",_xlpm.x)))</f>
        <v/>
      </c>
      <c r="AB2280" t="s">
        <v>702</v>
      </c>
      <c r="AE2280" t="s">
        <v>896</v>
      </c>
    </row>
    <row r="2281" spans="1:31" ht="15" hidden="1" x14ac:dyDescent="0.2">
      <c r="A2281" s="2" t="s">
        <v>475</v>
      </c>
      <c r="B2281">
        <v>5654</v>
      </c>
      <c r="C2281">
        <v>2524</v>
      </c>
      <c r="D2281" s="69" t="s">
        <v>700</v>
      </c>
      <c r="F2281" s="70" t="s">
        <v>677</v>
      </c>
      <c r="H2281" s="70" t="s">
        <v>677</v>
      </c>
      <c r="I2281" t="s">
        <v>677</v>
      </c>
      <c r="J2281" t="str">
        <f>IF($I2281="","",_xlfn.LET(_xlpm.x,VLOOKUP($I2281,'taxon-match_2026-08-31'!$A$2:$N$122,6,FALSE),IF(_xlpm.x=0,"",_xlpm.x)))</f>
        <v>Grant, 1836</v>
      </c>
      <c r="K2281" t="str">
        <f>IF($I2281="","",_xlfn.LET(_xlpm.x,VLOOKUP($I2281,'taxon-match_2026-08-31'!$A$2:$N$122,4,FALSE),IF(_xlpm.x=0,"",_xlpm.x)))</f>
        <v>urn:lsid:marinespecies.org:taxname:558</v>
      </c>
      <c r="L2281" t="str">
        <f>IF($I2281="","",_xlfn.LET(_xlpm.x,VLOOKUP($I2281,'taxon-match_2026-08-31'!$A$2:$N$122,7,FALSE),IF(_xlpm.x=0,"",_xlpm.x)))</f>
        <v>Animalia</v>
      </c>
      <c r="M2281" t="str">
        <f>IF($I2281="","",_xlfn.LET(_xlpm.x,VLOOKUP($I2281,'taxon-match_2026-08-31'!$A$2:$N$122,8,FALSE),IF(_xlpm.x=0,"",_xlpm.x)))</f>
        <v>Porifera</v>
      </c>
      <c r="N2281" t="str">
        <f>IF($I2281="","",_xlfn.LET(_xlpm.x,VLOOKUP($I2281,'taxon-match_2026-08-31'!$A$2:$N$122,9,FALSE),IF(_xlpm.x=0,"",_xlpm.x)))</f>
        <v/>
      </c>
      <c r="O2281" t="str">
        <f>IF($I2281="","",_xlfn.LET(_xlpm.x,VLOOKUP($I2281,'taxon-match_2026-08-31'!$A$2:$N$122,10,FALSE),IF(_xlpm.x=0,"",_xlpm.x)))</f>
        <v/>
      </c>
      <c r="P2281" t="str">
        <f>IF($I2281="","",_xlfn.LET(_xlpm.x,VLOOKUP($I2281,'taxon-match_2026-08-31'!$A$2:$N$122,11,FALSE),IF(_xlpm.x=0,"",_xlpm.x)))</f>
        <v/>
      </c>
      <c r="Q2281" t="str">
        <f>IF($I2281="","",_xlfn.LET(_xlpm.x,VLOOKUP($I2281,'taxon-match_2026-08-31'!$A$2:$N$122,12,FALSE),IF(_xlpm.x=0,"",_xlpm.x)))</f>
        <v/>
      </c>
      <c r="R2281" t="str">
        <f>IF($I2281="","",_xlfn.LET(_xlpm.x,VLOOKUP($I2281,'taxon-match_2026-08-31'!$A$2:$N$122,14,FALSE),IF(_xlpm.x=0,"",_xlpm.x)))</f>
        <v/>
      </c>
      <c r="S2281" s="2" t="s">
        <v>2357</v>
      </c>
      <c r="T2281" s="69" t="s">
        <v>62</v>
      </c>
      <c r="U2281" s="69" t="s">
        <v>60</v>
      </c>
      <c r="X2281" t="str">
        <f>IF(T2281="","",_xlfn.LET(_xlpm.x,VLOOKUP(T2281,'Drop-down_menus'!$F$2:$G$16,2,FALSE),IF(_xlpm.x=0,"",_xlpm.x)))</f>
        <v>https://orcid.org/0000-0003-3696-4445</v>
      </c>
      <c r="Y2281" t="str">
        <f>IF(U2281="","",_xlfn.LET(_xlpm.x,VLOOKUP(U2281,'Drop-down_menus'!$F$2:$G$16,2,FALSE),IF(_xlpm.x=0,"",_xlpm.x)))</f>
        <v>https://orcid.org/0000-0002-9708-1761</v>
      </c>
      <c r="Z2281" t="str">
        <f>IF(V2281="","",_xlfn.LET(_xlpm.x,VLOOKUP(V2281,'Drop-down_menus'!$F$2:$G$16,2,FALSE),IF(_xlpm.x=0,"",_xlpm.x)))</f>
        <v/>
      </c>
      <c r="AA2281" t="str">
        <f>IF(W2281="","",_xlfn.LET(_xlpm.x,VLOOKUP(W2281,'Drop-down_menus'!$F$2:$G$16,2,FALSE),IF(_xlpm.x=0,"",_xlpm.x)))</f>
        <v/>
      </c>
      <c r="AB2281" t="s">
        <v>702</v>
      </c>
      <c r="AE2281" t="s">
        <v>896</v>
      </c>
    </row>
    <row r="2282" spans="1:31" ht="15" hidden="1" x14ac:dyDescent="0.2">
      <c r="A2282" s="2" t="s">
        <v>475</v>
      </c>
      <c r="B2282">
        <v>5655</v>
      </c>
      <c r="C2282">
        <v>2538</v>
      </c>
      <c r="D2282" s="69" t="s">
        <v>700</v>
      </c>
      <c r="F2282" s="70" t="s">
        <v>677</v>
      </c>
      <c r="H2282" s="70" t="s">
        <v>677</v>
      </c>
      <c r="I2282" t="s">
        <v>677</v>
      </c>
      <c r="J2282" t="str">
        <f>IF($I2282="","",_xlfn.LET(_xlpm.x,VLOOKUP($I2282,'taxon-match_2026-08-31'!$A$2:$N$122,6,FALSE),IF(_xlpm.x=0,"",_xlpm.x)))</f>
        <v>Grant, 1836</v>
      </c>
      <c r="K2282" t="str">
        <f>IF($I2282="","",_xlfn.LET(_xlpm.x,VLOOKUP($I2282,'taxon-match_2026-08-31'!$A$2:$N$122,4,FALSE),IF(_xlpm.x=0,"",_xlpm.x)))</f>
        <v>urn:lsid:marinespecies.org:taxname:558</v>
      </c>
      <c r="L2282" t="str">
        <f>IF($I2282="","",_xlfn.LET(_xlpm.x,VLOOKUP($I2282,'taxon-match_2026-08-31'!$A$2:$N$122,7,FALSE),IF(_xlpm.x=0,"",_xlpm.x)))</f>
        <v>Animalia</v>
      </c>
      <c r="M2282" t="str">
        <f>IF($I2282="","",_xlfn.LET(_xlpm.x,VLOOKUP($I2282,'taxon-match_2026-08-31'!$A$2:$N$122,8,FALSE),IF(_xlpm.x=0,"",_xlpm.x)))</f>
        <v>Porifera</v>
      </c>
      <c r="N2282" t="str">
        <f>IF($I2282="","",_xlfn.LET(_xlpm.x,VLOOKUP($I2282,'taxon-match_2026-08-31'!$A$2:$N$122,9,FALSE),IF(_xlpm.x=0,"",_xlpm.x)))</f>
        <v/>
      </c>
      <c r="O2282" t="str">
        <f>IF($I2282="","",_xlfn.LET(_xlpm.x,VLOOKUP($I2282,'taxon-match_2026-08-31'!$A$2:$N$122,10,FALSE),IF(_xlpm.x=0,"",_xlpm.x)))</f>
        <v/>
      </c>
      <c r="P2282" t="str">
        <f>IF($I2282="","",_xlfn.LET(_xlpm.x,VLOOKUP($I2282,'taxon-match_2026-08-31'!$A$2:$N$122,11,FALSE),IF(_xlpm.x=0,"",_xlpm.x)))</f>
        <v/>
      </c>
      <c r="Q2282" t="str">
        <f>IF($I2282="","",_xlfn.LET(_xlpm.x,VLOOKUP($I2282,'taxon-match_2026-08-31'!$A$2:$N$122,12,FALSE),IF(_xlpm.x=0,"",_xlpm.x)))</f>
        <v/>
      </c>
      <c r="R2282" t="str">
        <f>IF($I2282="","",_xlfn.LET(_xlpm.x,VLOOKUP($I2282,'taxon-match_2026-08-31'!$A$2:$N$122,14,FALSE),IF(_xlpm.x=0,"",_xlpm.x)))</f>
        <v/>
      </c>
      <c r="S2282" s="2" t="s">
        <v>2357</v>
      </c>
      <c r="T2282" s="69" t="s">
        <v>62</v>
      </c>
      <c r="U2282" s="69" t="s">
        <v>60</v>
      </c>
      <c r="X2282" t="str">
        <f>IF(T2282="","",_xlfn.LET(_xlpm.x,VLOOKUP(T2282,'Drop-down_menus'!$F$2:$G$16,2,FALSE),IF(_xlpm.x=0,"",_xlpm.x)))</f>
        <v>https://orcid.org/0000-0003-3696-4445</v>
      </c>
      <c r="Y2282" t="str">
        <f>IF(U2282="","",_xlfn.LET(_xlpm.x,VLOOKUP(U2282,'Drop-down_menus'!$F$2:$G$16,2,FALSE),IF(_xlpm.x=0,"",_xlpm.x)))</f>
        <v>https://orcid.org/0000-0002-9708-1761</v>
      </c>
      <c r="Z2282" t="str">
        <f>IF(V2282="","",_xlfn.LET(_xlpm.x,VLOOKUP(V2282,'Drop-down_menus'!$F$2:$G$16,2,FALSE),IF(_xlpm.x=0,"",_xlpm.x)))</f>
        <v/>
      </c>
      <c r="AA2282" t="str">
        <f>IF(W2282="","",_xlfn.LET(_xlpm.x,VLOOKUP(W2282,'Drop-down_menus'!$F$2:$G$16,2,FALSE),IF(_xlpm.x=0,"",_xlpm.x)))</f>
        <v/>
      </c>
      <c r="AB2282" t="s">
        <v>702</v>
      </c>
      <c r="AE2282" t="s">
        <v>896</v>
      </c>
    </row>
    <row r="2283" spans="1:31" ht="15" hidden="1" x14ac:dyDescent="0.2">
      <c r="A2283" s="2" t="s">
        <v>475</v>
      </c>
      <c r="B2283">
        <v>5470</v>
      </c>
      <c r="C2283">
        <v>2539</v>
      </c>
      <c r="D2283" s="69" t="s">
        <v>700</v>
      </c>
      <c r="F2283" s="70" t="s">
        <v>677</v>
      </c>
      <c r="H2283" s="70" t="s">
        <v>677</v>
      </c>
      <c r="I2283" t="s">
        <v>677</v>
      </c>
      <c r="J2283" t="str">
        <f>IF($I2283="","",_xlfn.LET(_xlpm.x,VLOOKUP($I2283,'taxon-match_2026-08-31'!$A$2:$N$122,6,FALSE),IF(_xlpm.x=0,"",_xlpm.x)))</f>
        <v>Grant, 1836</v>
      </c>
      <c r="K2283" t="str">
        <f>IF($I2283="","",_xlfn.LET(_xlpm.x,VLOOKUP($I2283,'taxon-match_2026-08-31'!$A$2:$N$122,4,FALSE),IF(_xlpm.x=0,"",_xlpm.x)))</f>
        <v>urn:lsid:marinespecies.org:taxname:558</v>
      </c>
      <c r="L2283" t="str">
        <f>IF($I2283="","",_xlfn.LET(_xlpm.x,VLOOKUP($I2283,'taxon-match_2026-08-31'!$A$2:$N$122,7,FALSE),IF(_xlpm.x=0,"",_xlpm.x)))</f>
        <v>Animalia</v>
      </c>
      <c r="M2283" t="str">
        <f>IF($I2283="","",_xlfn.LET(_xlpm.x,VLOOKUP($I2283,'taxon-match_2026-08-31'!$A$2:$N$122,8,FALSE),IF(_xlpm.x=0,"",_xlpm.x)))</f>
        <v>Porifera</v>
      </c>
      <c r="N2283" t="str">
        <f>IF($I2283="","",_xlfn.LET(_xlpm.x,VLOOKUP($I2283,'taxon-match_2026-08-31'!$A$2:$N$122,9,FALSE),IF(_xlpm.x=0,"",_xlpm.x)))</f>
        <v/>
      </c>
      <c r="O2283" t="str">
        <f>IF($I2283="","",_xlfn.LET(_xlpm.x,VLOOKUP($I2283,'taxon-match_2026-08-31'!$A$2:$N$122,10,FALSE),IF(_xlpm.x=0,"",_xlpm.x)))</f>
        <v/>
      </c>
      <c r="P2283" t="str">
        <f>IF($I2283="","",_xlfn.LET(_xlpm.x,VLOOKUP($I2283,'taxon-match_2026-08-31'!$A$2:$N$122,11,FALSE),IF(_xlpm.x=0,"",_xlpm.x)))</f>
        <v/>
      </c>
      <c r="Q2283" t="str">
        <f>IF($I2283="","",_xlfn.LET(_xlpm.x,VLOOKUP($I2283,'taxon-match_2026-08-31'!$A$2:$N$122,12,FALSE),IF(_xlpm.x=0,"",_xlpm.x)))</f>
        <v/>
      </c>
      <c r="R2283" t="str">
        <f>IF($I2283="","",_xlfn.LET(_xlpm.x,VLOOKUP($I2283,'taxon-match_2026-08-31'!$A$2:$N$122,14,FALSE),IF(_xlpm.x=0,"",_xlpm.x)))</f>
        <v/>
      </c>
      <c r="S2283" s="2" t="s">
        <v>2357</v>
      </c>
      <c r="T2283" s="69" t="s">
        <v>62</v>
      </c>
      <c r="U2283" s="69" t="s">
        <v>60</v>
      </c>
      <c r="X2283" t="str">
        <f>IF(T2283="","",_xlfn.LET(_xlpm.x,VLOOKUP(T2283,'Drop-down_menus'!$F$2:$G$16,2,FALSE),IF(_xlpm.x=0,"",_xlpm.x)))</f>
        <v>https://orcid.org/0000-0003-3696-4445</v>
      </c>
      <c r="Y2283" t="str">
        <f>IF(U2283="","",_xlfn.LET(_xlpm.x,VLOOKUP(U2283,'Drop-down_menus'!$F$2:$G$16,2,FALSE),IF(_xlpm.x=0,"",_xlpm.x)))</f>
        <v>https://orcid.org/0000-0002-9708-1761</v>
      </c>
      <c r="Z2283" t="str">
        <f>IF(V2283="","",_xlfn.LET(_xlpm.x,VLOOKUP(V2283,'Drop-down_menus'!$F$2:$G$16,2,FALSE),IF(_xlpm.x=0,"",_xlpm.x)))</f>
        <v/>
      </c>
      <c r="AA2283" t="str">
        <f>IF(W2283="","",_xlfn.LET(_xlpm.x,VLOOKUP(W2283,'Drop-down_menus'!$F$2:$G$16,2,FALSE),IF(_xlpm.x=0,"",_xlpm.x)))</f>
        <v/>
      </c>
      <c r="AB2283" t="s">
        <v>702</v>
      </c>
      <c r="AE2283" t="s">
        <v>896</v>
      </c>
    </row>
    <row r="2284" spans="1:31" ht="15" hidden="1" x14ac:dyDescent="0.2">
      <c r="A2284" s="2" t="s">
        <v>475</v>
      </c>
      <c r="B2284">
        <v>5495</v>
      </c>
      <c r="C2284">
        <v>2540</v>
      </c>
      <c r="D2284" s="69" t="s">
        <v>700</v>
      </c>
      <c r="F2284" s="70" t="s">
        <v>677</v>
      </c>
      <c r="H2284" s="70" t="s">
        <v>677</v>
      </c>
      <c r="I2284" t="s">
        <v>677</v>
      </c>
      <c r="J2284" t="str">
        <f>IF($I2284="","",_xlfn.LET(_xlpm.x,VLOOKUP($I2284,'taxon-match_2026-08-31'!$A$2:$N$122,6,FALSE),IF(_xlpm.x=0,"",_xlpm.x)))</f>
        <v>Grant, 1836</v>
      </c>
      <c r="K2284" t="str">
        <f>IF($I2284="","",_xlfn.LET(_xlpm.x,VLOOKUP($I2284,'taxon-match_2026-08-31'!$A$2:$N$122,4,FALSE),IF(_xlpm.x=0,"",_xlpm.x)))</f>
        <v>urn:lsid:marinespecies.org:taxname:558</v>
      </c>
      <c r="L2284" t="str">
        <f>IF($I2284="","",_xlfn.LET(_xlpm.x,VLOOKUP($I2284,'taxon-match_2026-08-31'!$A$2:$N$122,7,FALSE),IF(_xlpm.x=0,"",_xlpm.x)))</f>
        <v>Animalia</v>
      </c>
      <c r="M2284" t="str">
        <f>IF($I2284="","",_xlfn.LET(_xlpm.x,VLOOKUP($I2284,'taxon-match_2026-08-31'!$A$2:$N$122,8,FALSE),IF(_xlpm.x=0,"",_xlpm.x)))</f>
        <v>Porifera</v>
      </c>
      <c r="N2284" t="str">
        <f>IF($I2284="","",_xlfn.LET(_xlpm.x,VLOOKUP($I2284,'taxon-match_2026-08-31'!$A$2:$N$122,9,FALSE),IF(_xlpm.x=0,"",_xlpm.x)))</f>
        <v/>
      </c>
      <c r="O2284" t="str">
        <f>IF($I2284="","",_xlfn.LET(_xlpm.x,VLOOKUP($I2284,'taxon-match_2026-08-31'!$A$2:$N$122,10,FALSE),IF(_xlpm.x=0,"",_xlpm.x)))</f>
        <v/>
      </c>
      <c r="P2284" t="str">
        <f>IF($I2284="","",_xlfn.LET(_xlpm.x,VLOOKUP($I2284,'taxon-match_2026-08-31'!$A$2:$N$122,11,FALSE),IF(_xlpm.x=0,"",_xlpm.x)))</f>
        <v/>
      </c>
      <c r="Q2284" t="str">
        <f>IF($I2284="","",_xlfn.LET(_xlpm.x,VLOOKUP($I2284,'taxon-match_2026-08-31'!$A$2:$N$122,12,FALSE),IF(_xlpm.x=0,"",_xlpm.x)))</f>
        <v/>
      </c>
      <c r="R2284" t="str">
        <f>IF($I2284="","",_xlfn.LET(_xlpm.x,VLOOKUP($I2284,'taxon-match_2026-08-31'!$A$2:$N$122,14,FALSE),IF(_xlpm.x=0,"",_xlpm.x)))</f>
        <v/>
      </c>
      <c r="S2284" s="2" t="s">
        <v>2357</v>
      </c>
      <c r="T2284" s="69" t="s">
        <v>62</v>
      </c>
      <c r="U2284" s="69" t="s">
        <v>60</v>
      </c>
      <c r="X2284" t="str">
        <f>IF(T2284="","",_xlfn.LET(_xlpm.x,VLOOKUP(T2284,'Drop-down_menus'!$F$2:$G$16,2,FALSE),IF(_xlpm.x=0,"",_xlpm.x)))</f>
        <v>https://orcid.org/0000-0003-3696-4445</v>
      </c>
      <c r="Y2284" t="str">
        <f>IF(U2284="","",_xlfn.LET(_xlpm.x,VLOOKUP(U2284,'Drop-down_menus'!$F$2:$G$16,2,FALSE),IF(_xlpm.x=0,"",_xlpm.x)))</f>
        <v>https://orcid.org/0000-0002-9708-1761</v>
      </c>
      <c r="Z2284" t="str">
        <f>IF(V2284="","",_xlfn.LET(_xlpm.x,VLOOKUP(V2284,'Drop-down_menus'!$F$2:$G$16,2,FALSE),IF(_xlpm.x=0,"",_xlpm.x)))</f>
        <v/>
      </c>
      <c r="AA2284" t="str">
        <f>IF(W2284="","",_xlfn.LET(_xlpm.x,VLOOKUP(W2284,'Drop-down_menus'!$F$2:$G$16,2,FALSE),IF(_xlpm.x=0,"",_xlpm.x)))</f>
        <v/>
      </c>
      <c r="AB2284" t="s">
        <v>702</v>
      </c>
      <c r="AE2284" t="s">
        <v>896</v>
      </c>
    </row>
    <row r="2285" spans="1:31" ht="15" hidden="1" x14ac:dyDescent="0.2">
      <c r="A2285" s="2" t="s">
        <v>475</v>
      </c>
      <c r="B2285">
        <v>5670</v>
      </c>
      <c r="C2285">
        <v>2561</v>
      </c>
      <c r="D2285" s="69" t="s">
        <v>700</v>
      </c>
      <c r="F2285" s="70" t="s">
        <v>677</v>
      </c>
      <c r="H2285" s="70" t="s">
        <v>677</v>
      </c>
      <c r="I2285" t="s">
        <v>677</v>
      </c>
      <c r="J2285" t="str">
        <f>IF($I2285="","",_xlfn.LET(_xlpm.x,VLOOKUP($I2285,'taxon-match_2026-08-31'!$A$2:$N$122,6,FALSE),IF(_xlpm.x=0,"",_xlpm.x)))</f>
        <v>Grant, 1836</v>
      </c>
      <c r="K2285" t="str">
        <f>IF($I2285="","",_xlfn.LET(_xlpm.x,VLOOKUP($I2285,'taxon-match_2026-08-31'!$A$2:$N$122,4,FALSE),IF(_xlpm.x=0,"",_xlpm.x)))</f>
        <v>urn:lsid:marinespecies.org:taxname:558</v>
      </c>
      <c r="L2285" t="str">
        <f>IF($I2285="","",_xlfn.LET(_xlpm.x,VLOOKUP($I2285,'taxon-match_2026-08-31'!$A$2:$N$122,7,FALSE),IF(_xlpm.x=0,"",_xlpm.x)))</f>
        <v>Animalia</v>
      </c>
      <c r="M2285" t="str">
        <f>IF($I2285="","",_xlfn.LET(_xlpm.x,VLOOKUP($I2285,'taxon-match_2026-08-31'!$A$2:$N$122,8,FALSE),IF(_xlpm.x=0,"",_xlpm.x)))</f>
        <v>Porifera</v>
      </c>
      <c r="N2285" t="str">
        <f>IF($I2285="","",_xlfn.LET(_xlpm.x,VLOOKUP($I2285,'taxon-match_2026-08-31'!$A$2:$N$122,9,FALSE),IF(_xlpm.x=0,"",_xlpm.x)))</f>
        <v/>
      </c>
      <c r="O2285" t="str">
        <f>IF($I2285="","",_xlfn.LET(_xlpm.x,VLOOKUP($I2285,'taxon-match_2026-08-31'!$A$2:$N$122,10,FALSE),IF(_xlpm.x=0,"",_xlpm.x)))</f>
        <v/>
      </c>
      <c r="P2285" t="str">
        <f>IF($I2285="","",_xlfn.LET(_xlpm.x,VLOOKUP($I2285,'taxon-match_2026-08-31'!$A$2:$N$122,11,FALSE),IF(_xlpm.x=0,"",_xlpm.x)))</f>
        <v/>
      </c>
      <c r="Q2285" t="str">
        <f>IF($I2285="","",_xlfn.LET(_xlpm.x,VLOOKUP($I2285,'taxon-match_2026-08-31'!$A$2:$N$122,12,FALSE),IF(_xlpm.x=0,"",_xlpm.x)))</f>
        <v/>
      </c>
      <c r="R2285" t="str">
        <f>IF($I2285="","",_xlfn.LET(_xlpm.x,VLOOKUP($I2285,'taxon-match_2026-08-31'!$A$2:$N$122,14,FALSE),IF(_xlpm.x=0,"",_xlpm.x)))</f>
        <v/>
      </c>
      <c r="S2285" s="2" t="s">
        <v>2357</v>
      </c>
      <c r="T2285" s="69" t="s">
        <v>62</v>
      </c>
      <c r="U2285" s="69" t="s">
        <v>60</v>
      </c>
      <c r="X2285" t="str">
        <f>IF(T2285="","",_xlfn.LET(_xlpm.x,VLOOKUP(T2285,'Drop-down_menus'!$F$2:$G$16,2,FALSE),IF(_xlpm.x=0,"",_xlpm.x)))</f>
        <v>https://orcid.org/0000-0003-3696-4445</v>
      </c>
      <c r="Y2285" t="str">
        <f>IF(U2285="","",_xlfn.LET(_xlpm.x,VLOOKUP(U2285,'Drop-down_menus'!$F$2:$G$16,2,FALSE),IF(_xlpm.x=0,"",_xlpm.x)))</f>
        <v>https://orcid.org/0000-0002-9708-1761</v>
      </c>
      <c r="Z2285" t="str">
        <f>IF(V2285="","",_xlfn.LET(_xlpm.x,VLOOKUP(V2285,'Drop-down_menus'!$F$2:$G$16,2,FALSE),IF(_xlpm.x=0,"",_xlpm.x)))</f>
        <v/>
      </c>
      <c r="AA2285" t="str">
        <f>IF(W2285="","",_xlfn.LET(_xlpm.x,VLOOKUP(W2285,'Drop-down_menus'!$F$2:$G$16,2,FALSE),IF(_xlpm.x=0,"",_xlpm.x)))</f>
        <v/>
      </c>
      <c r="AB2285" t="s">
        <v>702</v>
      </c>
      <c r="AE2285" t="s">
        <v>896</v>
      </c>
    </row>
    <row r="2286" spans="1:31" ht="15" hidden="1" x14ac:dyDescent="0.2">
      <c r="A2286" s="2" t="s">
        <v>475</v>
      </c>
      <c r="B2286">
        <v>5671</v>
      </c>
      <c r="C2286">
        <v>2562</v>
      </c>
      <c r="D2286" s="69" t="s">
        <v>700</v>
      </c>
      <c r="F2286" s="70" t="s">
        <v>677</v>
      </c>
      <c r="H2286" s="70" t="s">
        <v>677</v>
      </c>
      <c r="I2286" t="s">
        <v>677</v>
      </c>
      <c r="J2286" t="str">
        <f>IF($I2286="","",_xlfn.LET(_xlpm.x,VLOOKUP($I2286,'taxon-match_2026-08-31'!$A$2:$N$122,6,FALSE),IF(_xlpm.x=0,"",_xlpm.x)))</f>
        <v>Grant, 1836</v>
      </c>
      <c r="K2286" t="str">
        <f>IF($I2286="","",_xlfn.LET(_xlpm.x,VLOOKUP($I2286,'taxon-match_2026-08-31'!$A$2:$N$122,4,FALSE),IF(_xlpm.x=0,"",_xlpm.x)))</f>
        <v>urn:lsid:marinespecies.org:taxname:558</v>
      </c>
      <c r="L2286" t="str">
        <f>IF($I2286="","",_xlfn.LET(_xlpm.x,VLOOKUP($I2286,'taxon-match_2026-08-31'!$A$2:$N$122,7,FALSE),IF(_xlpm.x=0,"",_xlpm.x)))</f>
        <v>Animalia</v>
      </c>
      <c r="M2286" t="str">
        <f>IF($I2286="","",_xlfn.LET(_xlpm.x,VLOOKUP($I2286,'taxon-match_2026-08-31'!$A$2:$N$122,8,FALSE),IF(_xlpm.x=0,"",_xlpm.x)))</f>
        <v>Porifera</v>
      </c>
      <c r="N2286" t="str">
        <f>IF($I2286="","",_xlfn.LET(_xlpm.x,VLOOKUP($I2286,'taxon-match_2026-08-31'!$A$2:$N$122,9,FALSE),IF(_xlpm.x=0,"",_xlpm.x)))</f>
        <v/>
      </c>
      <c r="O2286" t="str">
        <f>IF($I2286="","",_xlfn.LET(_xlpm.x,VLOOKUP($I2286,'taxon-match_2026-08-31'!$A$2:$N$122,10,FALSE),IF(_xlpm.x=0,"",_xlpm.x)))</f>
        <v/>
      </c>
      <c r="P2286" t="str">
        <f>IF($I2286="","",_xlfn.LET(_xlpm.x,VLOOKUP($I2286,'taxon-match_2026-08-31'!$A$2:$N$122,11,FALSE),IF(_xlpm.x=0,"",_xlpm.x)))</f>
        <v/>
      </c>
      <c r="Q2286" t="str">
        <f>IF($I2286="","",_xlfn.LET(_xlpm.x,VLOOKUP($I2286,'taxon-match_2026-08-31'!$A$2:$N$122,12,FALSE),IF(_xlpm.x=0,"",_xlpm.x)))</f>
        <v/>
      </c>
      <c r="R2286" t="str">
        <f>IF($I2286="","",_xlfn.LET(_xlpm.x,VLOOKUP($I2286,'taxon-match_2026-08-31'!$A$2:$N$122,14,FALSE),IF(_xlpm.x=0,"",_xlpm.x)))</f>
        <v/>
      </c>
      <c r="S2286" s="2" t="s">
        <v>2357</v>
      </c>
      <c r="T2286" s="69" t="s">
        <v>62</v>
      </c>
      <c r="U2286" s="69" t="s">
        <v>60</v>
      </c>
      <c r="X2286" t="str">
        <f>IF(T2286="","",_xlfn.LET(_xlpm.x,VLOOKUP(T2286,'Drop-down_menus'!$F$2:$G$16,2,FALSE),IF(_xlpm.x=0,"",_xlpm.x)))</f>
        <v>https://orcid.org/0000-0003-3696-4445</v>
      </c>
      <c r="Y2286" t="str">
        <f>IF(U2286="","",_xlfn.LET(_xlpm.x,VLOOKUP(U2286,'Drop-down_menus'!$F$2:$G$16,2,FALSE),IF(_xlpm.x=0,"",_xlpm.x)))</f>
        <v>https://orcid.org/0000-0002-9708-1761</v>
      </c>
      <c r="Z2286" t="str">
        <f>IF(V2286="","",_xlfn.LET(_xlpm.x,VLOOKUP(V2286,'Drop-down_menus'!$F$2:$G$16,2,FALSE),IF(_xlpm.x=0,"",_xlpm.x)))</f>
        <v/>
      </c>
      <c r="AA2286" t="str">
        <f>IF(W2286="","",_xlfn.LET(_xlpm.x,VLOOKUP(W2286,'Drop-down_menus'!$F$2:$G$16,2,FALSE),IF(_xlpm.x=0,"",_xlpm.x)))</f>
        <v/>
      </c>
      <c r="AB2286" t="s">
        <v>702</v>
      </c>
      <c r="AE2286" t="s">
        <v>896</v>
      </c>
    </row>
    <row r="2287" spans="1:31" ht="15" hidden="1" x14ac:dyDescent="0.2">
      <c r="A2287" s="2" t="s">
        <v>475</v>
      </c>
      <c r="B2287">
        <v>5672</v>
      </c>
      <c r="C2287">
        <v>2563</v>
      </c>
      <c r="D2287" s="69" t="s">
        <v>700</v>
      </c>
      <c r="F2287" s="70" t="s">
        <v>677</v>
      </c>
      <c r="H2287" s="70" t="s">
        <v>677</v>
      </c>
      <c r="I2287" t="s">
        <v>677</v>
      </c>
      <c r="J2287" t="str">
        <f>IF($I2287="","",_xlfn.LET(_xlpm.x,VLOOKUP($I2287,'taxon-match_2026-08-31'!$A$2:$N$122,6,FALSE),IF(_xlpm.x=0,"",_xlpm.x)))</f>
        <v>Grant, 1836</v>
      </c>
      <c r="K2287" t="str">
        <f>IF($I2287="","",_xlfn.LET(_xlpm.x,VLOOKUP($I2287,'taxon-match_2026-08-31'!$A$2:$N$122,4,FALSE),IF(_xlpm.x=0,"",_xlpm.x)))</f>
        <v>urn:lsid:marinespecies.org:taxname:558</v>
      </c>
      <c r="L2287" t="str">
        <f>IF($I2287="","",_xlfn.LET(_xlpm.x,VLOOKUP($I2287,'taxon-match_2026-08-31'!$A$2:$N$122,7,FALSE),IF(_xlpm.x=0,"",_xlpm.x)))</f>
        <v>Animalia</v>
      </c>
      <c r="M2287" t="str">
        <f>IF($I2287="","",_xlfn.LET(_xlpm.x,VLOOKUP($I2287,'taxon-match_2026-08-31'!$A$2:$N$122,8,FALSE),IF(_xlpm.x=0,"",_xlpm.x)))</f>
        <v>Porifera</v>
      </c>
      <c r="N2287" t="str">
        <f>IF($I2287="","",_xlfn.LET(_xlpm.x,VLOOKUP($I2287,'taxon-match_2026-08-31'!$A$2:$N$122,9,FALSE),IF(_xlpm.x=0,"",_xlpm.x)))</f>
        <v/>
      </c>
      <c r="O2287" t="str">
        <f>IF($I2287="","",_xlfn.LET(_xlpm.x,VLOOKUP($I2287,'taxon-match_2026-08-31'!$A$2:$N$122,10,FALSE),IF(_xlpm.x=0,"",_xlpm.x)))</f>
        <v/>
      </c>
      <c r="P2287" t="str">
        <f>IF($I2287="","",_xlfn.LET(_xlpm.x,VLOOKUP($I2287,'taxon-match_2026-08-31'!$A$2:$N$122,11,FALSE),IF(_xlpm.x=0,"",_xlpm.x)))</f>
        <v/>
      </c>
      <c r="Q2287" t="str">
        <f>IF($I2287="","",_xlfn.LET(_xlpm.x,VLOOKUP($I2287,'taxon-match_2026-08-31'!$A$2:$N$122,12,FALSE),IF(_xlpm.x=0,"",_xlpm.x)))</f>
        <v/>
      </c>
      <c r="R2287" t="str">
        <f>IF($I2287="","",_xlfn.LET(_xlpm.x,VLOOKUP($I2287,'taxon-match_2026-08-31'!$A$2:$N$122,14,FALSE),IF(_xlpm.x=0,"",_xlpm.x)))</f>
        <v/>
      </c>
      <c r="S2287" s="2" t="s">
        <v>2357</v>
      </c>
      <c r="T2287" s="69" t="s">
        <v>62</v>
      </c>
      <c r="U2287" s="69" t="s">
        <v>60</v>
      </c>
      <c r="X2287" t="str">
        <f>IF(T2287="","",_xlfn.LET(_xlpm.x,VLOOKUP(T2287,'Drop-down_menus'!$F$2:$G$16,2,FALSE),IF(_xlpm.x=0,"",_xlpm.x)))</f>
        <v>https://orcid.org/0000-0003-3696-4445</v>
      </c>
      <c r="Y2287" t="str">
        <f>IF(U2287="","",_xlfn.LET(_xlpm.x,VLOOKUP(U2287,'Drop-down_menus'!$F$2:$G$16,2,FALSE),IF(_xlpm.x=0,"",_xlpm.x)))</f>
        <v>https://orcid.org/0000-0002-9708-1761</v>
      </c>
      <c r="Z2287" t="str">
        <f>IF(V2287="","",_xlfn.LET(_xlpm.x,VLOOKUP(V2287,'Drop-down_menus'!$F$2:$G$16,2,FALSE),IF(_xlpm.x=0,"",_xlpm.x)))</f>
        <v/>
      </c>
      <c r="AA2287" t="str">
        <f>IF(W2287="","",_xlfn.LET(_xlpm.x,VLOOKUP(W2287,'Drop-down_menus'!$F$2:$G$16,2,FALSE),IF(_xlpm.x=0,"",_xlpm.x)))</f>
        <v/>
      </c>
      <c r="AB2287" t="s">
        <v>702</v>
      </c>
      <c r="AE2287" t="s">
        <v>896</v>
      </c>
    </row>
    <row r="2288" spans="1:31" ht="15" hidden="1" x14ac:dyDescent="0.2">
      <c r="A2288" s="2" t="s">
        <v>489</v>
      </c>
      <c r="B2288">
        <v>5828</v>
      </c>
      <c r="C2288">
        <v>2496</v>
      </c>
      <c r="D2288" s="69" t="s">
        <v>700</v>
      </c>
      <c r="F2288" s="70" t="s">
        <v>677</v>
      </c>
      <c r="H2288" s="70" t="s">
        <v>677</v>
      </c>
      <c r="I2288" t="s">
        <v>677</v>
      </c>
      <c r="J2288" t="str">
        <f>IF($I2288="","",_xlfn.LET(_xlpm.x,VLOOKUP($I2288,'taxon-match_2026-08-31'!$A$2:$N$122,6,FALSE),IF(_xlpm.x=0,"",_xlpm.x)))</f>
        <v>Grant, 1836</v>
      </c>
      <c r="K2288" t="str">
        <f>IF($I2288="","",_xlfn.LET(_xlpm.x,VLOOKUP($I2288,'taxon-match_2026-08-31'!$A$2:$N$122,4,FALSE),IF(_xlpm.x=0,"",_xlpm.x)))</f>
        <v>urn:lsid:marinespecies.org:taxname:558</v>
      </c>
      <c r="L2288" t="str">
        <f>IF($I2288="","",_xlfn.LET(_xlpm.x,VLOOKUP($I2288,'taxon-match_2026-08-31'!$A$2:$N$122,7,FALSE),IF(_xlpm.x=0,"",_xlpm.x)))</f>
        <v>Animalia</v>
      </c>
      <c r="M2288" t="str">
        <f>IF($I2288="","",_xlfn.LET(_xlpm.x,VLOOKUP($I2288,'taxon-match_2026-08-31'!$A$2:$N$122,8,FALSE),IF(_xlpm.x=0,"",_xlpm.x)))</f>
        <v>Porifera</v>
      </c>
      <c r="N2288" t="str">
        <f>IF($I2288="","",_xlfn.LET(_xlpm.x,VLOOKUP($I2288,'taxon-match_2026-08-31'!$A$2:$N$122,9,FALSE),IF(_xlpm.x=0,"",_xlpm.x)))</f>
        <v/>
      </c>
      <c r="O2288" t="str">
        <f>IF($I2288="","",_xlfn.LET(_xlpm.x,VLOOKUP($I2288,'taxon-match_2026-08-31'!$A$2:$N$122,10,FALSE),IF(_xlpm.x=0,"",_xlpm.x)))</f>
        <v/>
      </c>
      <c r="P2288" t="str">
        <f>IF($I2288="","",_xlfn.LET(_xlpm.x,VLOOKUP($I2288,'taxon-match_2026-08-31'!$A$2:$N$122,11,FALSE),IF(_xlpm.x=0,"",_xlpm.x)))</f>
        <v/>
      </c>
      <c r="Q2288" t="str">
        <f>IF($I2288="","",_xlfn.LET(_xlpm.x,VLOOKUP($I2288,'taxon-match_2026-08-31'!$A$2:$N$122,12,FALSE),IF(_xlpm.x=0,"",_xlpm.x)))</f>
        <v/>
      </c>
      <c r="R2288" t="str">
        <f>IF($I2288="","",_xlfn.LET(_xlpm.x,VLOOKUP($I2288,'taxon-match_2026-08-31'!$A$2:$N$122,14,FALSE),IF(_xlpm.x=0,"",_xlpm.x)))</f>
        <v/>
      </c>
      <c r="S2288" s="2" t="s">
        <v>2357</v>
      </c>
      <c r="T2288" s="69" t="s">
        <v>62</v>
      </c>
      <c r="U2288" s="69" t="s">
        <v>60</v>
      </c>
      <c r="X2288" t="str">
        <f>IF(T2288="","",_xlfn.LET(_xlpm.x,VLOOKUP(T2288,'Drop-down_menus'!$F$2:$G$16,2,FALSE),IF(_xlpm.x=0,"",_xlpm.x)))</f>
        <v>https://orcid.org/0000-0003-3696-4445</v>
      </c>
      <c r="Y2288" t="str">
        <f>IF(U2288="","",_xlfn.LET(_xlpm.x,VLOOKUP(U2288,'Drop-down_menus'!$F$2:$G$16,2,FALSE),IF(_xlpm.x=0,"",_xlpm.x)))</f>
        <v>https://orcid.org/0000-0002-9708-1761</v>
      </c>
      <c r="Z2288" t="str">
        <f>IF(V2288="","",_xlfn.LET(_xlpm.x,VLOOKUP(V2288,'Drop-down_menus'!$F$2:$G$16,2,FALSE),IF(_xlpm.x=0,"",_xlpm.x)))</f>
        <v/>
      </c>
      <c r="AA2288" t="str">
        <f>IF(W2288="","",_xlfn.LET(_xlpm.x,VLOOKUP(W2288,'Drop-down_menus'!$F$2:$G$16,2,FALSE),IF(_xlpm.x=0,"",_xlpm.x)))</f>
        <v/>
      </c>
      <c r="AB2288" t="s">
        <v>702</v>
      </c>
      <c r="AE2288" t="s">
        <v>896</v>
      </c>
    </row>
    <row r="2289" spans="1:31" ht="15" hidden="1" x14ac:dyDescent="0.2">
      <c r="A2289" s="2" t="s">
        <v>253</v>
      </c>
      <c r="B2289">
        <v>1740</v>
      </c>
      <c r="C2289">
        <v>2864</v>
      </c>
      <c r="D2289" s="69" t="s">
        <v>700</v>
      </c>
      <c r="F2289" s="70" t="s">
        <v>688</v>
      </c>
      <c r="H2289" s="70" t="s">
        <v>688</v>
      </c>
      <c r="I2289" t="s">
        <v>688</v>
      </c>
      <c r="J2289" t="str">
        <f>IF($I2289="","",_xlfn.LET(_xlpm.x,VLOOKUP($I2289,'taxon-match_2026-08-31'!$A$2:$N$122,6,FALSE),IF(_xlpm.x=0,"",_xlpm.x)))</f>
        <v>Krøyer, 1846</v>
      </c>
      <c r="K2289" t="str">
        <f>IF($I2289="","",_xlfn.LET(_xlpm.x,VLOOKUP($I2289,'taxon-match_2026-08-31'!$A$2:$N$122,4,FALSE),IF(_xlpm.x=0,"",_xlpm.x)))</f>
        <v>urn:lsid:marinespecies.org:taxname:1137</v>
      </c>
      <c r="L2289" t="str">
        <f>IF($I2289="","",_xlfn.LET(_xlpm.x,VLOOKUP($I2289,'taxon-match_2026-08-31'!$A$2:$N$122,7,FALSE),IF(_xlpm.x=0,"",_xlpm.x)))</f>
        <v>Animalia</v>
      </c>
      <c r="M2289" t="str">
        <f>IF($I2289="","",_xlfn.LET(_xlpm.x,VLOOKUP($I2289,'taxon-match_2026-08-31'!$A$2:$N$122,8,FALSE),IF(_xlpm.x=0,"",_xlpm.x)))</f>
        <v>Arthropoda</v>
      </c>
      <c r="N2289" t="str">
        <f>IF($I2289="","",_xlfn.LET(_xlpm.x,VLOOKUP($I2289,'taxon-match_2026-08-31'!$A$2:$N$122,9,FALSE),IF(_xlpm.x=0,"",_xlpm.x)))</f>
        <v>Malacostraca</v>
      </c>
      <c r="O2289" t="str">
        <f>IF($I2289="","",_xlfn.LET(_xlpm.x,VLOOKUP($I2289,'taxon-match_2026-08-31'!$A$2:$N$122,10,FALSE),IF(_xlpm.x=0,"",_xlpm.x)))</f>
        <v>Cumacea</v>
      </c>
      <c r="P2289" t="str">
        <f>IF($I2289="","",_xlfn.LET(_xlpm.x,VLOOKUP($I2289,'taxon-match_2026-08-31'!$A$2:$N$122,11,FALSE),IF(_xlpm.x=0,"",_xlpm.x)))</f>
        <v/>
      </c>
      <c r="Q2289" t="str">
        <f>IF($I2289="","",_xlfn.LET(_xlpm.x,VLOOKUP($I2289,'taxon-match_2026-08-31'!$A$2:$N$122,12,FALSE),IF(_xlpm.x=0,"",_xlpm.x)))</f>
        <v/>
      </c>
      <c r="R2289" t="str">
        <f>IF($I2289="","",_xlfn.LET(_xlpm.x,VLOOKUP($I2289,'taxon-match_2026-08-31'!$A$2:$N$122,14,FALSE),IF(_xlpm.x=0,"",_xlpm.x)))</f>
        <v/>
      </c>
      <c r="S2289" s="2" t="s">
        <v>2359</v>
      </c>
      <c r="T2289" s="69" t="s">
        <v>62</v>
      </c>
      <c r="U2289" s="69" t="s">
        <v>60</v>
      </c>
      <c r="X2289" t="str">
        <f>IF(T2289="","",_xlfn.LET(_xlpm.x,VLOOKUP(T2289,'Drop-down_menus'!$F$2:$G$16,2,FALSE),IF(_xlpm.x=0,"",_xlpm.x)))</f>
        <v>https://orcid.org/0000-0003-3696-4445</v>
      </c>
      <c r="Y2289" t="str">
        <f>IF(U2289="","",_xlfn.LET(_xlpm.x,VLOOKUP(U2289,'Drop-down_menus'!$F$2:$G$16,2,FALSE),IF(_xlpm.x=0,"",_xlpm.x)))</f>
        <v>https://orcid.org/0000-0002-9708-1761</v>
      </c>
      <c r="Z2289" t="str">
        <f>IF(V2289="","",_xlfn.LET(_xlpm.x,VLOOKUP(V2289,'Drop-down_menus'!$F$2:$G$16,2,FALSE),IF(_xlpm.x=0,"",_xlpm.x)))</f>
        <v/>
      </c>
      <c r="AA2289" t="str">
        <f>IF(W2289="","",_xlfn.LET(_xlpm.x,VLOOKUP(W2289,'Drop-down_menus'!$F$2:$G$16,2,FALSE),IF(_xlpm.x=0,"",_xlpm.x)))</f>
        <v/>
      </c>
      <c r="AB2289" t="s">
        <v>702</v>
      </c>
      <c r="AE2289" t="s">
        <v>896</v>
      </c>
    </row>
    <row r="2290" spans="1:31" ht="15" hidden="1" x14ac:dyDescent="0.2">
      <c r="A2290" s="2" t="s">
        <v>253</v>
      </c>
      <c r="B2290">
        <v>1794</v>
      </c>
      <c r="C2290">
        <v>2917</v>
      </c>
      <c r="D2290" s="69" t="s">
        <v>700</v>
      </c>
      <c r="F2290" s="70" t="s">
        <v>688</v>
      </c>
      <c r="H2290" s="70" t="s">
        <v>688</v>
      </c>
      <c r="I2290" t="s">
        <v>688</v>
      </c>
      <c r="J2290" t="str">
        <f>IF($I2290="","",_xlfn.LET(_xlpm.x,VLOOKUP($I2290,'taxon-match_2026-08-31'!$A$2:$N$122,6,FALSE),IF(_xlpm.x=0,"",_xlpm.x)))</f>
        <v>Krøyer, 1846</v>
      </c>
      <c r="K2290" t="str">
        <f>IF($I2290="","",_xlfn.LET(_xlpm.x,VLOOKUP($I2290,'taxon-match_2026-08-31'!$A$2:$N$122,4,FALSE),IF(_xlpm.x=0,"",_xlpm.x)))</f>
        <v>urn:lsid:marinespecies.org:taxname:1137</v>
      </c>
      <c r="L2290" t="str">
        <f>IF($I2290="","",_xlfn.LET(_xlpm.x,VLOOKUP($I2290,'taxon-match_2026-08-31'!$A$2:$N$122,7,FALSE),IF(_xlpm.x=0,"",_xlpm.x)))</f>
        <v>Animalia</v>
      </c>
      <c r="M2290" t="str">
        <f>IF($I2290="","",_xlfn.LET(_xlpm.x,VLOOKUP($I2290,'taxon-match_2026-08-31'!$A$2:$N$122,8,FALSE),IF(_xlpm.x=0,"",_xlpm.x)))</f>
        <v>Arthropoda</v>
      </c>
      <c r="N2290" t="str">
        <f>IF($I2290="","",_xlfn.LET(_xlpm.x,VLOOKUP($I2290,'taxon-match_2026-08-31'!$A$2:$N$122,9,FALSE),IF(_xlpm.x=0,"",_xlpm.x)))</f>
        <v>Malacostraca</v>
      </c>
      <c r="O2290" t="str">
        <f>IF($I2290="","",_xlfn.LET(_xlpm.x,VLOOKUP($I2290,'taxon-match_2026-08-31'!$A$2:$N$122,10,FALSE),IF(_xlpm.x=0,"",_xlpm.x)))</f>
        <v>Cumacea</v>
      </c>
      <c r="P2290" t="str">
        <f>IF($I2290="","",_xlfn.LET(_xlpm.x,VLOOKUP($I2290,'taxon-match_2026-08-31'!$A$2:$N$122,11,FALSE),IF(_xlpm.x=0,"",_xlpm.x)))</f>
        <v/>
      </c>
      <c r="Q2290" t="str">
        <f>IF($I2290="","",_xlfn.LET(_xlpm.x,VLOOKUP($I2290,'taxon-match_2026-08-31'!$A$2:$N$122,12,FALSE),IF(_xlpm.x=0,"",_xlpm.x)))</f>
        <v/>
      </c>
      <c r="R2290" t="str">
        <f>IF($I2290="","",_xlfn.LET(_xlpm.x,VLOOKUP($I2290,'taxon-match_2026-08-31'!$A$2:$N$122,14,FALSE),IF(_xlpm.x=0,"",_xlpm.x)))</f>
        <v/>
      </c>
      <c r="S2290" s="2" t="s">
        <v>2359</v>
      </c>
      <c r="T2290" s="69" t="s">
        <v>62</v>
      </c>
      <c r="U2290" s="69" t="s">
        <v>60</v>
      </c>
      <c r="X2290" t="str">
        <f>IF(T2290="","",_xlfn.LET(_xlpm.x,VLOOKUP(T2290,'Drop-down_menus'!$F$2:$G$16,2,FALSE),IF(_xlpm.x=0,"",_xlpm.x)))</f>
        <v>https://orcid.org/0000-0003-3696-4445</v>
      </c>
      <c r="Y2290" t="str">
        <f>IF(U2290="","",_xlfn.LET(_xlpm.x,VLOOKUP(U2290,'Drop-down_menus'!$F$2:$G$16,2,FALSE),IF(_xlpm.x=0,"",_xlpm.x)))</f>
        <v>https://orcid.org/0000-0002-9708-1761</v>
      </c>
      <c r="Z2290" t="str">
        <f>IF(V2290="","",_xlfn.LET(_xlpm.x,VLOOKUP(V2290,'Drop-down_menus'!$F$2:$G$16,2,FALSE),IF(_xlpm.x=0,"",_xlpm.x)))</f>
        <v/>
      </c>
      <c r="AA2290" t="str">
        <f>IF(W2290="","",_xlfn.LET(_xlpm.x,VLOOKUP(W2290,'Drop-down_menus'!$F$2:$G$16,2,FALSE),IF(_xlpm.x=0,"",_xlpm.x)))</f>
        <v/>
      </c>
      <c r="AB2290" t="s">
        <v>702</v>
      </c>
      <c r="AE2290" t="s">
        <v>896</v>
      </c>
    </row>
    <row r="2291" spans="1:31" ht="15" hidden="1" x14ac:dyDescent="0.2">
      <c r="A2291" s="2" t="s">
        <v>253</v>
      </c>
      <c r="B2291">
        <v>1812</v>
      </c>
      <c r="C2291">
        <v>2842</v>
      </c>
      <c r="D2291" s="69" t="s">
        <v>700</v>
      </c>
      <c r="F2291" s="70" t="s">
        <v>688</v>
      </c>
      <c r="H2291" s="70" t="s">
        <v>688</v>
      </c>
      <c r="I2291" t="s">
        <v>688</v>
      </c>
      <c r="J2291" t="str">
        <f>IF($I2291="","",_xlfn.LET(_xlpm.x,VLOOKUP($I2291,'taxon-match_2026-08-31'!$A$2:$N$122,6,FALSE),IF(_xlpm.x=0,"",_xlpm.x)))</f>
        <v>Krøyer, 1846</v>
      </c>
      <c r="K2291" t="str">
        <f>IF($I2291="","",_xlfn.LET(_xlpm.x,VLOOKUP($I2291,'taxon-match_2026-08-31'!$A$2:$N$122,4,FALSE),IF(_xlpm.x=0,"",_xlpm.x)))</f>
        <v>urn:lsid:marinespecies.org:taxname:1137</v>
      </c>
      <c r="L2291" t="str">
        <f>IF($I2291="","",_xlfn.LET(_xlpm.x,VLOOKUP($I2291,'taxon-match_2026-08-31'!$A$2:$N$122,7,FALSE),IF(_xlpm.x=0,"",_xlpm.x)))</f>
        <v>Animalia</v>
      </c>
      <c r="M2291" t="str">
        <f>IF($I2291="","",_xlfn.LET(_xlpm.x,VLOOKUP($I2291,'taxon-match_2026-08-31'!$A$2:$N$122,8,FALSE),IF(_xlpm.x=0,"",_xlpm.x)))</f>
        <v>Arthropoda</v>
      </c>
      <c r="N2291" t="str">
        <f>IF($I2291="","",_xlfn.LET(_xlpm.x,VLOOKUP($I2291,'taxon-match_2026-08-31'!$A$2:$N$122,9,FALSE),IF(_xlpm.x=0,"",_xlpm.x)))</f>
        <v>Malacostraca</v>
      </c>
      <c r="O2291" t="str">
        <f>IF($I2291="","",_xlfn.LET(_xlpm.x,VLOOKUP($I2291,'taxon-match_2026-08-31'!$A$2:$N$122,10,FALSE),IF(_xlpm.x=0,"",_xlpm.x)))</f>
        <v>Cumacea</v>
      </c>
      <c r="P2291" t="str">
        <f>IF($I2291="","",_xlfn.LET(_xlpm.x,VLOOKUP($I2291,'taxon-match_2026-08-31'!$A$2:$N$122,11,FALSE),IF(_xlpm.x=0,"",_xlpm.x)))</f>
        <v/>
      </c>
      <c r="Q2291" t="str">
        <f>IF($I2291="","",_xlfn.LET(_xlpm.x,VLOOKUP($I2291,'taxon-match_2026-08-31'!$A$2:$N$122,12,FALSE),IF(_xlpm.x=0,"",_xlpm.x)))</f>
        <v/>
      </c>
      <c r="R2291" t="str">
        <f>IF($I2291="","",_xlfn.LET(_xlpm.x,VLOOKUP($I2291,'taxon-match_2026-08-31'!$A$2:$N$122,14,FALSE),IF(_xlpm.x=0,"",_xlpm.x)))</f>
        <v/>
      </c>
      <c r="S2291" s="2" t="s">
        <v>2359</v>
      </c>
      <c r="T2291" s="69" t="s">
        <v>62</v>
      </c>
      <c r="U2291" s="69" t="s">
        <v>60</v>
      </c>
      <c r="X2291" t="str">
        <f>IF(T2291="","",_xlfn.LET(_xlpm.x,VLOOKUP(T2291,'Drop-down_menus'!$F$2:$G$16,2,FALSE),IF(_xlpm.x=0,"",_xlpm.x)))</f>
        <v>https://orcid.org/0000-0003-3696-4445</v>
      </c>
      <c r="Y2291" t="str">
        <f>IF(U2291="","",_xlfn.LET(_xlpm.x,VLOOKUP(U2291,'Drop-down_menus'!$F$2:$G$16,2,FALSE),IF(_xlpm.x=0,"",_xlpm.x)))</f>
        <v>https://orcid.org/0000-0002-9708-1761</v>
      </c>
      <c r="Z2291" t="str">
        <f>IF(V2291="","",_xlfn.LET(_xlpm.x,VLOOKUP(V2291,'Drop-down_menus'!$F$2:$G$16,2,FALSE),IF(_xlpm.x=0,"",_xlpm.x)))</f>
        <v/>
      </c>
      <c r="AA2291" t="str">
        <f>IF(W2291="","",_xlfn.LET(_xlpm.x,VLOOKUP(W2291,'Drop-down_menus'!$F$2:$G$16,2,FALSE),IF(_xlpm.x=0,"",_xlpm.x)))</f>
        <v/>
      </c>
      <c r="AB2291" t="s">
        <v>702</v>
      </c>
      <c r="AE2291" t="s">
        <v>896</v>
      </c>
    </row>
    <row r="2292" spans="1:31" ht="15" hidden="1" x14ac:dyDescent="0.2">
      <c r="A2292" s="2" t="s">
        <v>460</v>
      </c>
      <c r="B2292">
        <v>5042</v>
      </c>
      <c r="C2292">
        <v>2843</v>
      </c>
      <c r="D2292" s="69" t="s">
        <v>700</v>
      </c>
      <c r="F2292" s="70" t="s">
        <v>688</v>
      </c>
      <c r="H2292" s="70" t="s">
        <v>688</v>
      </c>
      <c r="I2292" t="s">
        <v>688</v>
      </c>
      <c r="J2292" t="str">
        <f>IF($I2292="","",_xlfn.LET(_xlpm.x,VLOOKUP($I2292,'taxon-match_2026-08-31'!$A$2:$N$122,6,FALSE),IF(_xlpm.x=0,"",_xlpm.x)))</f>
        <v>Krøyer, 1846</v>
      </c>
      <c r="K2292" t="str">
        <f>IF($I2292="","",_xlfn.LET(_xlpm.x,VLOOKUP($I2292,'taxon-match_2026-08-31'!$A$2:$N$122,4,FALSE),IF(_xlpm.x=0,"",_xlpm.x)))</f>
        <v>urn:lsid:marinespecies.org:taxname:1137</v>
      </c>
      <c r="L2292" t="str">
        <f>IF($I2292="","",_xlfn.LET(_xlpm.x,VLOOKUP($I2292,'taxon-match_2026-08-31'!$A$2:$N$122,7,FALSE),IF(_xlpm.x=0,"",_xlpm.x)))</f>
        <v>Animalia</v>
      </c>
      <c r="M2292" t="str">
        <f>IF($I2292="","",_xlfn.LET(_xlpm.x,VLOOKUP($I2292,'taxon-match_2026-08-31'!$A$2:$N$122,8,FALSE),IF(_xlpm.x=0,"",_xlpm.x)))</f>
        <v>Arthropoda</v>
      </c>
      <c r="N2292" t="str">
        <f>IF($I2292="","",_xlfn.LET(_xlpm.x,VLOOKUP($I2292,'taxon-match_2026-08-31'!$A$2:$N$122,9,FALSE),IF(_xlpm.x=0,"",_xlpm.x)))</f>
        <v>Malacostraca</v>
      </c>
      <c r="O2292" t="str">
        <f>IF($I2292="","",_xlfn.LET(_xlpm.x,VLOOKUP($I2292,'taxon-match_2026-08-31'!$A$2:$N$122,10,FALSE),IF(_xlpm.x=0,"",_xlpm.x)))</f>
        <v>Cumacea</v>
      </c>
      <c r="P2292" t="str">
        <f>IF($I2292="","",_xlfn.LET(_xlpm.x,VLOOKUP($I2292,'taxon-match_2026-08-31'!$A$2:$N$122,11,FALSE),IF(_xlpm.x=0,"",_xlpm.x)))</f>
        <v/>
      </c>
      <c r="Q2292" t="str">
        <f>IF($I2292="","",_xlfn.LET(_xlpm.x,VLOOKUP($I2292,'taxon-match_2026-08-31'!$A$2:$N$122,12,FALSE),IF(_xlpm.x=0,"",_xlpm.x)))</f>
        <v/>
      </c>
      <c r="R2292" t="str">
        <f>IF($I2292="","",_xlfn.LET(_xlpm.x,VLOOKUP($I2292,'taxon-match_2026-08-31'!$A$2:$N$122,14,FALSE),IF(_xlpm.x=0,"",_xlpm.x)))</f>
        <v/>
      </c>
      <c r="S2292" s="2" t="s">
        <v>2359</v>
      </c>
      <c r="T2292" s="69" t="s">
        <v>62</v>
      </c>
      <c r="U2292" s="69" t="s">
        <v>60</v>
      </c>
      <c r="X2292" t="str">
        <f>IF(T2292="","",_xlfn.LET(_xlpm.x,VLOOKUP(T2292,'Drop-down_menus'!$F$2:$G$16,2,FALSE),IF(_xlpm.x=0,"",_xlpm.x)))</f>
        <v>https://orcid.org/0000-0003-3696-4445</v>
      </c>
      <c r="Y2292" t="str">
        <f>IF(U2292="","",_xlfn.LET(_xlpm.x,VLOOKUP(U2292,'Drop-down_menus'!$F$2:$G$16,2,FALSE),IF(_xlpm.x=0,"",_xlpm.x)))</f>
        <v>https://orcid.org/0000-0002-9708-1761</v>
      </c>
      <c r="Z2292" t="str">
        <f>IF(V2292="","",_xlfn.LET(_xlpm.x,VLOOKUP(V2292,'Drop-down_menus'!$F$2:$G$16,2,FALSE),IF(_xlpm.x=0,"",_xlpm.x)))</f>
        <v/>
      </c>
      <c r="AA2292" t="str">
        <f>IF(W2292="","",_xlfn.LET(_xlpm.x,VLOOKUP(W2292,'Drop-down_menus'!$F$2:$G$16,2,FALSE),IF(_xlpm.x=0,"",_xlpm.x)))</f>
        <v/>
      </c>
      <c r="AB2292" t="s">
        <v>702</v>
      </c>
      <c r="AE2292" t="s">
        <v>896</v>
      </c>
    </row>
    <row r="2293" spans="1:31" ht="15" x14ac:dyDescent="0.2">
      <c r="A2293" s="2" t="s">
        <v>207</v>
      </c>
      <c r="B2293">
        <v>1271</v>
      </c>
      <c r="C2293">
        <v>2844</v>
      </c>
      <c r="D2293" s="69" t="s">
        <v>700</v>
      </c>
      <c r="F2293" s="70" t="s">
        <v>760</v>
      </c>
      <c r="H2293" s="70" t="s">
        <v>760</v>
      </c>
      <c r="I2293" t="s">
        <v>760</v>
      </c>
      <c r="J2293" t="str">
        <f>IF($I2293="","",_xlfn.LET(_xlpm.x,VLOOKUP($I2293,'taxon-match_2026-08-31'!$A$2:$N$122,6,FALSE),IF(_xlpm.x=0,"",_xlpm.x)))</f>
        <v>Topsent, 1905</v>
      </c>
      <c r="K2293" t="str">
        <f>IF($I2293="","",_xlfn.LET(_xlpm.x,VLOOKUP($I2293,'taxon-match_2026-08-31'!$A$2:$N$122,4,FALSE),IF(_xlpm.x=0,"",_xlpm.x)))</f>
        <v>urn:lsid:marinespecies.org:taxname:164875</v>
      </c>
      <c r="L2293" t="str">
        <f>IF($I2293="","",_xlfn.LET(_xlpm.x,VLOOKUP($I2293,'taxon-match_2026-08-31'!$A$2:$N$122,7,FALSE),IF(_xlpm.x=0,"",_xlpm.x)))</f>
        <v>Animalia</v>
      </c>
      <c r="M2293" t="str">
        <f>IF($I2293="","",_xlfn.LET(_xlpm.x,VLOOKUP($I2293,'taxon-match_2026-08-31'!$A$2:$N$122,8,FALSE),IF(_xlpm.x=0,"",_xlpm.x)))</f>
        <v>Porifera</v>
      </c>
      <c r="N2293" t="str">
        <f>IF($I2293="","",_xlfn.LET(_xlpm.x,VLOOKUP($I2293,'taxon-match_2026-08-31'!$A$2:$N$122,9,FALSE),IF(_xlpm.x=0,"",_xlpm.x)))</f>
        <v>Demospongiae</v>
      </c>
      <c r="O2293" t="str">
        <f>IF($I2293="","",_xlfn.LET(_xlpm.x,VLOOKUP($I2293,'taxon-match_2026-08-31'!$A$2:$N$122,10,FALSE),IF(_xlpm.x=0,"",_xlpm.x)))</f>
        <v>Dendroceratida</v>
      </c>
      <c r="P2293" t="str">
        <f>IF($I2293="","",_xlfn.LET(_xlpm.x,VLOOKUP($I2293,'taxon-match_2026-08-31'!$A$2:$N$122,11,FALSE),IF(_xlpm.x=0,"",_xlpm.x)))</f>
        <v>Darwinellidae</v>
      </c>
      <c r="Q2293" t="str">
        <f>IF($I2293="","",_xlfn.LET(_xlpm.x,VLOOKUP($I2293,'taxon-match_2026-08-31'!$A$2:$N$122,12,FALSE),IF(_xlpm.x=0,"",_xlpm.x)))</f>
        <v>Dendrilla</v>
      </c>
      <c r="R2293" t="str">
        <f>IF($I2293="","",_xlfn.LET(_xlpm.x,VLOOKUP($I2293,'taxon-match_2026-08-31'!$A$2:$N$122,14,FALSE),IF(_xlpm.x=0,"",_xlpm.x)))</f>
        <v>antarctica</v>
      </c>
      <c r="S2293" s="2" t="s">
        <v>2609</v>
      </c>
      <c r="T2293" s="69" t="s">
        <v>62</v>
      </c>
      <c r="U2293" s="69" t="s">
        <v>60</v>
      </c>
      <c r="X2293" t="str">
        <f>IF(T2293="","",_xlfn.LET(_xlpm.x,VLOOKUP(T2293,'Drop-down_menus'!$F$2:$G$16,2,FALSE),IF(_xlpm.x=0,"",_xlpm.x)))</f>
        <v>https://orcid.org/0000-0003-3696-4445</v>
      </c>
      <c r="Y2293" t="str">
        <f>IF(U2293="","",_xlfn.LET(_xlpm.x,VLOOKUP(U2293,'Drop-down_menus'!$F$2:$G$16,2,FALSE),IF(_xlpm.x=0,"",_xlpm.x)))</f>
        <v>https://orcid.org/0000-0002-9708-1761</v>
      </c>
      <c r="Z2293" t="str">
        <f>IF(V2293="","",_xlfn.LET(_xlpm.x,VLOOKUP(V2293,'Drop-down_menus'!$F$2:$G$16,2,FALSE),IF(_xlpm.x=0,"",_xlpm.x)))</f>
        <v/>
      </c>
      <c r="AA2293" t="str">
        <f>IF(W2293="","",_xlfn.LET(_xlpm.x,VLOOKUP(W2293,'Drop-down_menus'!$F$2:$G$16,2,FALSE),IF(_xlpm.x=0,"",_xlpm.x)))</f>
        <v/>
      </c>
      <c r="AB2293" t="s">
        <v>702</v>
      </c>
      <c r="AE2293" t="s">
        <v>896</v>
      </c>
    </row>
    <row r="2294" spans="1:31" ht="15" x14ac:dyDescent="0.2">
      <c r="A2294" s="2" t="s">
        <v>207</v>
      </c>
      <c r="B2294">
        <v>1272</v>
      </c>
      <c r="C2294">
        <v>2845</v>
      </c>
      <c r="D2294" s="69" t="s">
        <v>700</v>
      </c>
      <c r="F2294" s="70" t="s">
        <v>760</v>
      </c>
      <c r="H2294" s="70" t="s">
        <v>760</v>
      </c>
      <c r="I2294" t="s">
        <v>760</v>
      </c>
      <c r="J2294" t="str">
        <f>IF($I2294="","",_xlfn.LET(_xlpm.x,VLOOKUP($I2294,'taxon-match_2026-08-31'!$A$2:$N$122,6,FALSE),IF(_xlpm.x=0,"",_xlpm.x)))</f>
        <v>Topsent, 1905</v>
      </c>
      <c r="K2294" t="str">
        <f>IF($I2294="","",_xlfn.LET(_xlpm.x,VLOOKUP($I2294,'taxon-match_2026-08-31'!$A$2:$N$122,4,FALSE),IF(_xlpm.x=0,"",_xlpm.x)))</f>
        <v>urn:lsid:marinespecies.org:taxname:164875</v>
      </c>
      <c r="L2294" t="str">
        <f>IF($I2294="","",_xlfn.LET(_xlpm.x,VLOOKUP($I2294,'taxon-match_2026-08-31'!$A$2:$N$122,7,FALSE),IF(_xlpm.x=0,"",_xlpm.x)))</f>
        <v>Animalia</v>
      </c>
      <c r="M2294" t="str">
        <f>IF($I2294="","",_xlfn.LET(_xlpm.x,VLOOKUP($I2294,'taxon-match_2026-08-31'!$A$2:$N$122,8,FALSE),IF(_xlpm.x=0,"",_xlpm.x)))</f>
        <v>Porifera</v>
      </c>
      <c r="N2294" t="str">
        <f>IF($I2294="","",_xlfn.LET(_xlpm.x,VLOOKUP($I2294,'taxon-match_2026-08-31'!$A$2:$N$122,9,FALSE),IF(_xlpm.x=0,"",_xlpm.x)))</f>
        <v>Demospongiae</v>
      </c>
      <c r="O2294" t="str">
        <f>IF($I2294="","",_xlfn.LET(_xlpm.x,VLOOKUP($I2294,'taxon-match_2026-08-31'!$A$2:$N$122,10,FALSE),IF(_xlpm.x=0,"",_xlpm.x)))</f>
        <v>Dendroceratida</v>
      </c>
      <c r="P2294" t="str">
        <f>IF($I2294="","",_xlfn.LET(_xlpm.x,VLOOKUP($I2294,'taxon-match_2026-08-31'!$A$2:$N$122,11,FALSE),IF(_xlpm.x=0,"",_xlpm.x)))</f>
        <v>Darwinellidae</v>
      </c>
      <c r="Q2294" t="str">
        <f>IF($I2294="","",_xlfn.LET(_xlpm.x,VLOOKUP($I2294,'taxon-match_2026-08-31'!$A$2:$N$122,12,FALSE),IF(_xlpm.x=0,"",_xlpm.x)))</f>
        <v>Dendrilla</v>
      </c>
      <c r="R2294" t="str">
        <f>IF($I2294="","",_xlfn.LET(_xlpm.x,VLOOKUP($I2294,'taxon-match_2026-08-31'!$A$2:$N$122,14,FALSE),IF(_xlpm.x=0,"",_xlpm.x)))</f>
        <v>antarctica</v>
      </c>
      <c r="S2294" s="2" t="s">
        <v>2609</v>
      </c>
      <c r="T2294" s="69" t="s">
        <v>62</v>
      </c>
      <c r="U2294" s="69" t="s">
        <v>60</v>
      </c>
      <c r="X2294" t="str">
        <f>IF(T2294="","",_xlfn.LET(_xlpm.x,VLOOKUP(T2294,'Drop-down_menus'!$F$2:$G$16,2,FALSE),IF(_xlpm.x=0,"",_xlpm.x)))</f>
        <v>https://orcid.org/0000-0003-3696-4445</v>
      </c>
      <c r="Y2294" t="str">
        <f>IF(U2294="","",_xlfn.LET(_xlpm.x,VLOOKUP(U2294,'Drop-down_menus'!$F$2:$G$16,2,FALSE),IF(_xlpm.x=0,"",_xlpm.x)))</f>
        <v>https://orcid.org/0000-0002-9708-1761</v>
      </c>
      <c r="Z2294" t="str">
        <f>IF(V2294="","",_xlfn.LET(_xlpm.x,VLOOKUP(V2294,'Drop-down_menus'!$F$2:$G$16,2,FALSE),IF(_xlpm.x=0,"",_xlpm.x)))</f>
        <v/>
      </c>
      <c r="AA2294" t="str">
        <f>IF(W2294="","",_xlfn.LET(_xlpm.x,VLOOKUP(W2294,'Drop-down_menus'!$F$2:$G$16,2,FALSE),IF(_xlpm.x=0,"",_xlpm.x)))</f>
        <v/>
      </c>
      <c r="AB2294" t="s">
        <v>702</v>
      </c>
      <c r="AE2294" t="s">
        <v>896</v>
      </c>
    </row>
    <row r="2295" spans="1:31" ht="15" x14ac:dyDescent="0.2">
      <c r="A2295" s="2" t="s">
        <v>207</v>
      </c>
      <c r="B2295">
        <v>1273</v>
      </c>
      <c r="C2295">
        <v>2846</v>
      </c>
      <c r="D2295" s="69" t="s">
        <v>700</v>
      </c>
      <c r="F2295" s="70" t="s">
        <v>760</v>
      </c>
      <c r="H2295" s="70" t="s">
        <v>760</v>
      </c>
      <c r="I2295" t="s">
        <v>760</v>
      </c>
      <c r="J2295" t="str">
        <f>IF($I2295="","",_xlfn.LET(_xlpm.x,VLOOKUP($I2295,'taxon-match_2026-08-31'!$A$2:$N$122,6,FALSE),IF(_xlpm.x=0,"",_xlpm.x)))</f>
        <v>Topsent, 1905</v>
      </c>
      <c r="K2295" t="str">
        <f>IF($I2295="","",_xlfn.LET(_xlpm.x,VLOOKUP($I2295,'taxon-match_2026-08-31'!$A$2:$N$122,4,FALSE),IF(_xlpm.x=0,"",_xlpm.x)))</f>
        <v>urn:lsid:marinespecies.org:taxname:164875</v>
      </c>
      <c r="L2295" t="str">
        <f>IF($I2295="","",_xlfn.LET(_xlpm.x,VLOOKUP($I2295,'taxon-match_2026-08-31'!$A$2:$N$122,7,FALSE),IF(_xlpm.x=0,"",_xlpm.x)))</f>
        <v>Animalia</v>
      </c>
      <c r="M2295" t="str">
        <f>IF($I2295="","",_xlfn.LET(_xlpm.x,VLOOKUP($I2295,'taxon-match_2026-08-31'!$A$2:$N$122,8,FALSE),IF(_xlpm.x=0,"",_xlpm.x)))</f>
        <v>Porifera</v>
      </c>
      <c r="N2295" t="str">
        <f>IF($I2295="","",_xlfn.LET(_xlpm.x,VLOOKUP($I2295,'taxon-match_2026-08-31'!$A$2:$N$122,9,FALSE),IF(_xlpm.x=0,"",_xlpm.x)))</f>
        <v>Demospongiae</v>
      </c>
      <c r="O2295" t="str">
        <f>IF($I2295="","",_xlfn.LET(_xlpm.x,VLOOKUP($I2295,'taxon-match_2026-08-31'!$A$2:$N$122,10,FALSE),IF(_xlpm.x=0,"",_xlpm.x)))</f>
        <v>Dendroceratida</v>
      </c>
      <c r="P2295" t="str">
        <f>IF($I2295="","",_xlfn.LET(_xlpm.x,VLOOKUP($I2295,'taxon-match_2026-08-31'!$A$2:$N$122,11,FALSE),IF(_xlpm.x=0,"",_xlpm.x)))</f>
        <v>Darwinellidae</v>
      </c>
      <c r="Q2295" t="str">
        <f>IF($I2295="","",_xlfn.LET(_xlpm.x,VLOOKUP($I2295,'taxon-match_2026-08-31'!$A$2:$N$122,12,FALSE),IF(_xlpm.x=0,"",_xlpm.x)))</f>
        <v>Dendrilla</v>
      </c>
      <c r="R2295" t="str">
        <f>IF($I2295="","",_xlfn.LET(_xlpm.x,VLOOKUP($I2295,'taxon-match_2026-08-31'!$A$2:$N$122,14,FALSE),IF(_xlpm.x=0,"",_xlpm.x)))</f>
        <v>antarctica</v>
      </c>
      <c r="S2295" s="2" t="s">
        <v>2609</v>
      </c>
      <c r="T2295" s="69" t="s">
        <v>62</v>
      </c>
      <c r="U2295" s="69" t="s">
        <v>60</v>
      </c>
      <c r="X2295" t="str">
        <f>IF(T2295="","",_xlfn.LET(_xlpm.x,VLOOKUP(T2295,'Drop-down_menus'!$F$2:$G$16,2,FALSE),IF(_xlpm.x=0,"",_xlpm.x)))</f>
        <v>https://orcid.org/0000-0003-3696-4445</v>
      </c>
      <c r="Y2295" t="str">
        <f>IF(U2295="","",_xlfn.LET(_xlpm.x,VLOOKUP(U2295,'Drop-down_menus'!$F$2:$G$16,2,FALSE),IF(_xlpm.x=0,"",_xlpm.x)))</f>
        <v>https://orcid.org/0000-0002-9708-1761</v>
      </c>
      <c r="Z2295" t="str">
        <f>IF(V2295="","",_xlfn.LET(_xlpm.x,VLOOKUP(V2295,'Drop-down_menus'!$F$2:$G$16,2,FALSE),IF(_xlpm.x=0,"",_xlpm.x)))</f>
        <v/>
      </c>
      <c r="AA2295" t="str">
        <f>IF(W2295="","",_xlfn.LET(_xlpm.x,VLOOKUP(W2295,'Drop-down_menus'!$F$2:$G$16,2,FALSE),IF(_xlpm.x=0,"",_xlpm.x)))</f>
        <v/>
      </c>
      <c r="AB2295" t="s">
        <v>702</v>
      </c>
      <c r="AE2295" t="s">
        <v>896</v>
      </c>
    </row>
    <row r="2296" spans="1:31" ht="15" x14ac:dyDescent="0.2">
      <c r="A2296" s="2" t="s">
        <v>207</v>
      </c>
      <c r="B2296">
        <v>1297</v>
      </c>
      <c r="C2296">
        <v>2847</v>
      </c>
      <c r="D2296" s="69" t="s">
        <v>700</v>
      </c>
      <c r="F2296" s="70" t="s">
        <v>760</v>
      </c>
      <c r="H2296" s="70" t="s">
        <v>760</v>
      </c>
      <c r="I2296" t="s">
        <v>760</v>
      </c>
      <c r="J2296" t="str">
        <f>IF($I2296="","",_xlfn.LET(_xlpm.x,VLOOKUP($I2296,'taxon-match_2026-08-31'!$A$2:$N$122,6,FALSE),IF(_xlpm.x=0,"",_xlpm.x)))</f>
        <v>Topsent, 1905</v>
      </c>
      <c r="K2296" t="str">
        <f>IF($I2296="","",_xlfn.LET(_xlpm.x,VLOOKUP($I2296,'taxon-match_2026-08-31'!$A$2:$N$122,4,FALSE),IF(_xlpm.x=0,"",_xlpm.x)))</f>
        <v>urn:lsid:marinespecies.org:taxname:164875</v>
      </c>
      <c r="L2296" t="str">
        <f>IF($I2296="","",_xlfn.LET(_xlpm.x,VLOOKUP($I2296,'taxon-match_2026-08-31'!$A$2:$N$122,7,FALSE),IF(_xlpm.x=0,"",_xlpm.x)))</f>
        <v>Animalia</v>
      </c>
      <c r="M2296" t="str">
        <f>IF($I2296="","",_xlfn.LET(_xlpm.x,VLOOKUP($I2296,'taxon-match_2026-08-31'!$A$2:$N$122,8,FALSE),IF(_xlpm.x=0,"",_xlpm.x)))</f>
        <v>Porifera</v>
      </c>
      <c r="N2296" t="str">
        <f>IF($I2296="","",_xlfn.LET(_xlpm.x,VLOOKUP($I2296,'taxon-match_2026-08-31'!$A$2:$N$122,9,FALSE),IF(_xlpm.x=0,"",_xlpm.x)))</f>
        <v>Demospongiae</v>
      </c>
      <c r="O2296" t="str">
        <f>IF($I2296="","",_xlfn.LET(_xlpm.x,VLOOKUP($I2296,'taxon-match_2026-08-31'!$A$2:$N$122,10,FALSE),IF(_xlpm.x=0,"",_xlpm.x)))</f>
        <v>Dendroceratida</v>
      </c>
      <c r="P2296" t="str">
        <f>IF($I2296="","",_xlfn.LET(_xlpm.x,VLOOKUP($I2296,'taxon-match_2026-08-31'!$A$2:$N$122,11,FALSE),IF(_xlpm.x=0,"",_xlpm.x)))</f>
        <v>Darwinellidae</v>
      </c>
      <c r="Q2296" t="str">
        <f>IF($I2296="","",_xlfn.LET(_xlpm.x,VLOOKUP($I2296,'taxon-match_2026-08-31'!$A$2:$N$122,12,FALSE),IF(_xlpm.x=0,"",_xlpm.x)))</f>
        <v>Dendrilla</v>
      </c>
      <c r="R2296" t="str">
        <f>IF($I2296="","",_xlfn.LET(_xlpm.x,VLOOKUP($I2296,'taxon-match_2026-08-31'!$A$2:$N$122,14,FALSE),IF(_xlpm.x=0,"",_xlpm.x)))</f>
        <v>antarctica</v>
      </c>
      <c r="S2296" s="2" t="s">
        <v>2609</v>
      </c>
      <c r="T2296" s="69" t="s">
        <v>62</v>
      </c>
      <c r="U2296" s="69" t="s">
        <v>60</v>
      </c>
      <c r="X2296" t="str">
        <f>IF(T2296="","",_xlfn.LET(_xlpm.x,VLOOKUP(T2296,'Drop-down_menus'!$F$2:$G$16,2,FALSE),IF(_xlpm.x=0,"",_xlpm.x)))</f>
        <v>https://orcid.org/0000-0003-3696-4445</v>
      </c>
      <c r="Y2296" t="str">
        <f>IF(U2296="","",_xlfn.LET(_xlpm.x,VLOOKUP(U2296,'Drop-down_menus'!$F$2:$G$16,2,FALSE),IF(_xlpm.x=0,"",_xlpm.x)))</f>
        <v>https://orcid.org/0000-0002-9708-1761</v>
      </c>
      <c r="Z2296" t="str">
        <f>IF(V2296="","",_xlfn.LET(_xlpm.x,VLOOKUP(V2296,'Drop-down_menus'!$F$2:$G$16,2,FALSE),IF(_xlpm.x=0,"",_xlpm.x)))</f>
        <v/>
      </c>
      <c r="AA2296" t="str">
        <f>IF(W2296="","",_xlfn.LET(_xlpm.x,VLOOKUP(W2296,'Drop-down_menus'!$F$2:$G$16,2,FALSE),IF(_xlpm.x=0,"",_xlpm.x)))</f>
        <v/>
      </c>
      <c r="AB2296" t="s">
        <v>702</v>
      </c>
      <c r="AE2296" t="s">
        <v>896</v>
      </c>
    </row>
    <row r="2297" spans="1:31" ht="15" x14ac:dyDescent="0.2">
      <c r="A2297" s="2" t="s">
        <v>207</v>
      </c>
      <c r="B2297">
        <v>1298</v>
      </c>
      <c r="C2297">
        <v>2898</v>
      </c>
      <c r="D2297" s="69" t="s">
        <v>700</v>
      </c>
      <c r="F2297" s="70" t="s">
        <v>760</v>
      </c>
      <c r="H2297" s="70" t="s">
        <v>760</v>
      </c>
      <c r="I2297" t="s">
        <v>760</v>
      </c>
      <c r="J2297" t="str">
        <f>IF($I2297="","",_xlfn.LET(_xlpm.x,VLOOKUP($I2297,'taxon-match_2026-08-31'!$A$2:$N$122,6,FALSE),IF(_xlpm.x=0,"",_xlpm.x)))</f>
        <v>Topsent, 1905</v>
      </c>
      <c r="K2297" t="str">
        <f>IF($I2297="","",_xlfn.LET(_xlpm.x,VLOOKUP($I2297,'taxon-match_2026-08-31'!$A$2:$N$122,4,FALSE),IF(_xlpm.x=0,"",_xlpm.x)))</f>
        <v>urn:lsid:marinespecies.org:taxname:164875</v>
      </c>
      <c r="L2297" t="str">
        <f>IF($I2297="","",_xlfn.LET(_xlpm.x,VLOOKUP($I2297,'taxon-match_2026-08-31'!$A$2:$N$122,7,FALSE),IF(_xlpm.x=0,"",_xlpm.x)))</f>
        <v>Animalia</v>
      </c>
      <c r="M2297" t="str">
        <f>IF($I2297="","",_xlfn.LET(_xlpm.x,VLOOKUP($I2297,'taxon-match_2026-08-31'!$A$2:$N$122,8,FALSE),IF(_xlpm.x=0,"",_xlpm.x)))</f>
        <v>Porifera</v>
      </c>
      <c r="N2297" t="str">
        <f>IF($I2297="","",_xlfn.LET(_xlpm.x,VLOOKUP($I2297,'taxon-match_2026-08-31'!$A$2:$N$122,9,FALSE),IF(_xlpm.x=0,"",_xlpm.x)))</f>
        <v>Demospongiae</v>
      </c>
      <c r="O2297" t="str">
        <f>IF($I2297="","",_xlfn.LET(_xlpm.x,VLOOKUP($I2297,'taxon-match_2026-08-31'!$A$2:$N$122,10,FALSE),IF(_xlpm.x=0,"",_xlpm.x)))</f>
        <v>Dendroceratida</v>
      </c>
      <c r="P2297" t="str">
        <f>IF($I2297="","",_xlfn.LET(_xlpm.x,VLOOKUP($I2297,'taxon-match_2026-08-31'!$A$2:$N$122,11,FALSE),IF(_xlpm.x=0,"",_xlpm.x)))</f>
        <v>Darwinellidae</v>
      </c>
      <c r="Q2297" t="str">
        <f>IF($I2297="","",_xlfn.LET(_xlpm.x,VLOOKUP($I2297,'taxon-match_2026-08-31'!$A$2:$N$122,12,FALSE),IF(_xlpm.x=0,"",_xlpm.x)))</f>
        <v>Dendrilla</v>
      </c>
      <c r="R2297" t="str">
        <f>IF($I2297="","",_xlfn.LET(_xlpm.x,VLOOKUP($I2297,'taxon-match_2026-08-31'!$A$2:$N$122,14,FALSE),IF(_xlpm.x=0,"",_xlpm.x)))</f>
        <v>antarctica</v>
      </c>
      <c r="S2297" s="2" t="s">
        <v>2609</v>
      </c>
      <c r="T2297" s="69" t="s">
        <v>62</v>
      </c>
      <c r="U2297" s="69" t="s">
        <v>60</v>
      </c>
      <c r="X2297" t="str">
        <f>IF(T2297="","",_xlfn.LET(_xlpm.x,VLOOKUP(T2297,'Drop-down_menus'!$F$2:$G$16,2,FALSE),IF(_xlpm.x=0,"",_xlpm.x)))</f>
        <v>https://orcid.org/0000-0003-3696-4445</v>
      </c>
      <c r="Y2297" t="str">
        <f>IF(U2297="","",_xlfn.LET(_xlpm.x,VLOOKUP(U2297,'Drop-down_menus'!$F$2:$G$16,2,FALSE),IF(_xlpm.x=0,"",_xlpm.x)))</f>
        <v>https://orcid.org/0000-0002-9708-1761</v>
      </c>
      <c r="Z2297" t="str">
        <f>IF(V2297="","",_xlfn.LET(_xlpm.x,VLOOKUP(V2297,'Drop-down_menus'!$F$2:$G$16,2,FALSE),IF(_xlpm.x=0,"",_xlpm.x)))</f>
        <v/>
      </c>
      <c r="AA2297" t="str">
        <f>IF(W2297="","",_xlfn.LET(_xlpm.x,VLOOKUP(W2297,'Drop-down_menus'!$F$2:$G$16,2,FALSE),IF(_xlpm.x=0,"",_xlpm.x)))</f>
        <v/>
      </c>
      <c r="AB2297" t="s">
        <v>702</v>
      </c>
      <c r="AE2297" t="s">
        <v>896</v>
      </c>
    </row>
    <row r="2298" spans="1:31" ht="15" x14ac:dyDescent="0.2">
      <c r="A2298" s="2" t="s">
        <v>207</v>
      </c>
      <c r="B2298">
        <v>1299</v>
      </c>
      <c r="C2298">
        <v>2899</v>
      </c>
      <c r="D2298" s="69" t="s">
        <v>700</v>
      </c>
      <c r="F2298" s="70" t="s">
        <v>760</v>
      </c>
      <c r="H2298" s="70" t="s">
        <v>760</v>
      </c>
      <c r="I2298" t="s">
        <v>760</v>
      </c>
      <c r="J2298" t="str">
        <f>IF($I2298="","",_xlfn.LET(_xlpm.x,VLOOKUP($I2298,'taxon-match_2026-08-31'!$A$2:$N$122,6,FALSE),IF(_xlpm.x=0,"",_xlpm.x)))</f>
        <v>Topsent, 1905</v>
      </c>
      <c r="K2298" t="str">
        <f>IF($I2298="","",_xlfn.LET(_xlpm.x,VLOOKUP($I2298,'taxon-match_2026-08-31'!$A$2:$N$122,4,FALSE),IF(_xlpm.x=0,"",_xlpm.x)))</f>
        <v>urn:lsid:marinespecies.org:taxname:164875</v>
      </c>
      <c r="L2298" t="str">
        <f>IF($I2298="","",_xlfn.LET(_xlpm.x,VLOOKUP($I2298,'taxon-match_2026-08-31'!$A$2:$N$122,7,FALSE),IF(_xlpm.x=0,"",_xlpm.x)))</f>
        <v>Animalia</v>
      </c>
      <c r="M2298" t="str">
        <f>IF($I2298="","",_xlfn.LET(_xlpm.x,VLOOKUP($I2298,'taxon-match_2026-08-31'!$A$2:$N$122,8,FALSE),IF(_xlpm.x=0,"",_xlpm.x)))</f>
        <v>Porifera</v>
      </c>
      <c r="N2298" t="str">
        <f>IF($I2298="","",_xlfn.LET(_xlpm.x,VLOOKUP($I2298,'taxon-match_2026-08-31'!$A$2:$N$122,9,FALSE),IF(_xlpm.x=0,"",_xlpm.x)))</f>
        <v>Demospongiae</v>
      </c>
      <c r="O2298" t="str">
        <f>IF($I2298="","",_xlfn.LET(_xlpm.x,VLOOKUP($I2298,'taxon-match_2026-08-31'!$A$2:$N$122,10,FALSE),IF(_xlpm.x=0,"",_xlpm.x)))</f>
        <v>Dendroceratida</v>
      </c>
      <c r="P2298" t="str">
        <f>IF($I2298="","",_xlfn.LET(_xlpm.x,VLOOKUP($I2298,'taxon-match_2026-08-31'!$A$2:$N$122,11,FALSE),IF(_xlpm.x=0,"",_xlpm.x)))</f>
        <v>Darwinellidae</v>
      </c>
      <c r="Q2298" t="str">
        <f>IF($I2298="","",_xlfn.LET(_xlpm.x,VLOOKUP($I2298,'taxon-match_2026-08-31'!$A$2:$N$122,12,FALSE),IF(_xlpm.x=0,"",_xlpm.x)))</f>
        <v>Dendrilla</v>
      </c>
      <c r="R2298" t="str">
        <f>IF($I2298="","",_xlfn.LET(_xlpm.x,VLOOKUP($I2298,'taxon-match_2026-08-31'!$A$2:$N$122,14,FALSE),IF(_xlpm.x=0,"",_xlpm.x)))</f>
        <v>antarctica</v>
      </c>
      <c r="S2298" s="2" t="s">
        <v>2609</v>
      </c>
      <c r="T2298" s="69" t="s">
        <v>62</v>
      </c>
      <c r="U2298" s="69" t="s">
        <v>60</v>
      </c>
      <c r="X2298" t="str">
        <f>IF(T2298="","",_xlfn.LET(_xlpm.x,VLOOKUP(T2298,'Drop-down_menus'!$F$2:$G$16,2,FALSE),IF(_xlpm.x=0,"",_xlpm.x)))</f>
        <v>https://orcid.org/0000-0003-3696-4445</v>
      </c>
      <c r="Y2298" t="str">
        <f>IF(U2298="","",_xlfn.LET(_xlpm.x,VLOOKUP(U2298,'Drop-down_menus'!$F$2:$G$16,2,FALSE),IF(_xlpm.x=0,"",_xlpm.x)))</f>
        <v>https://orcid.org/0000-0002-9708-1761</v>
      </c>
      <c r="Z2298" t="str">
        <f>IF(V2298="","",_xlfn.LET(_xlpm.x,VLOOKUP(V2298,'Drop-down_menus'!$F$2:$G$16,2,FALSE),IF(_xlpm.x=0,"",_xlpm.x)))</f>
        <v/>
      </c>
      <c r="AA2298" t="str">
        <f>IF(W2298="","",_xlfn.LET(_xlpm.x,VLOOKUP(W2298,'Drop-down_menus'!$F$2:$G$16,2,FALSE),IF(_xlpm.x=0,"",_xlpm.x)))</f>
        <v/>
      </c>
      <c r="AB2298" t="s">
        <v>702</v>
      </c>
      <c r="AE2298" t="s">
        <v>896</v>
      </c>
    </row>
    <row r="2299" spans="1:31" ht="15" x14ac:dyDescent="0.2">
      <c r="A2299" s="2" t="s">
        <v>253</v>
      </c>
      <c r="B2299">
        <v>1820</v>
      </c>
      <c r="C2299">
        <v>2900</v>
      </c>
      <c r="D2299" s="69" t="s">
        <v>700</v>
      </c>
      <c r="F2299" s="70" t="s">
        <v>760</v>
      </c>
      <c r="H2299" s="70" t="s">
        <v>760</v>
      </c>
      <c r="I2299" t="s">
        <v>760</v>
      </c>
      <c r="J2299" t="str">
        <f>IF($I2299="","",_xlfn.LET(_xlpm.x,VLOOKUP($I2299,'taxon-match_2026-08-31'!$A$2:$N$122,6,FALSE),IF(_xlpm.x=0,"",_xlpm.x)))</f>
        <v>Topsent, 1905</v>
      </c>
      <c r="K2299" t="str">
        <f>IF($I2299="","",_xlfn.LET(_xlpm.x,VLOOKUP($I2299,'taxon-match_2026-08-31'!$A$2:$N$122,4,FALSE),IF(_xlpm.x=0,"",_xlpm.x)))</f>
        <v>urn:lsid:marinespecies.org:taxname:164875</v>
      </c>
      <c r="L2299" t="str">
        <f>IF($I2299="","",_xlfn.LET(_xlpm.x,VLOOKUP($I2299,'taxon-match_2026-08-31'!$A$2:$N$122,7,FALSE),IF(_xlpm.x=0,"",_xlpm.x)))</f>
        <v>Animalia</v>
      </c>
      <c r="M2299" t="str">
        <f>IF($I2299="","",_xlfn.LET(_xlpm.x,VLOOKUP($I2299,'taxon-match_2026-08-31'!$A$2:$N$122,8,FALSE),IF(_xlpm.x=0,"",_xlpm.x)))</f>
        <v>Porifera</v>
      </c>
      <c r="N2299" t="str">
        <f>IF($I2299="","",_xlfn.LET(_xlpm.x,VLOOKUP($I2299,'taxon-match_2026-08-31'!$A$2:$N$122,9,FALSE),IF(_xlpm.x=0,"",_xlpm.x)))</f>
        <v>Demospongiae</v>
      </c>
      <c r="O2299" t="str">
        <f>IF($I2299="","",_xlfn.LET(_xlpm.x,VLOOKUP($I2299,'taxon-match_2026-08-31'!$A$2:$N$122,10,FALSE),IF(_xlpm.x=0,"",_xlpm.x)))</f>
        <v>Dendroceratida</v>
      </c>
      <c r="P2299" t="str">
        <f>IF($I2299="","",_xlfn.LET(_xlpm.x,VLOOKUP($I2299,'taxon-match_2026-08-31'!$A$2:$N$122,11,FALSE),IF(_xlpm.x=0,"",_xlpm.x)))</f>
        <v>Darwinellidae</v>
      </c>
      <c r="Q2299" t="str">
        <f>IF($I2299="","",_xlfn.LET(_xlpm.x,VLOOKUP($I2299,'taxon-match_2026-08-31'!$A$2:$N$122,12,FALSE),IF(_xlpm.x=0,"",_xlpm.x)))</f>
        <v>Dendrilla</v>
      </c>
      <c r="R2299" t="str">
        <f>IF($I2299="","",_xlfn.LET(_xlpm.x,VLOOKUP($I2299,'taxon-match_2026-08-31'!$A$2:$N$122,14,FALSE),IF(_xlpm.x=0,"",_xlpm.x)))</f>
        <v>antarctica</v>
      </c>
      <c r="S2299" s="2" t="s">
        <v>2609</v>
      </c>
      <c r="T2299" s="69" t="s">
        <v>62</v>
      </c>
      <c r="U2299" s="69" t="s">
        <v>60</v>
      </c>
      <c r="X2299" t="str">
        <f>IF(T2299="","",_xlfn.LET(_xlpm.x,VLOOKUP(T2299,'Drop-down_menus'!$F$2:$G$16,2,FALSE),IF(_xlpm.x=0,"",_xlpm.x)))</f>
        <v>https://orcid.org/0000-0003-3696-4445</v>
      </c>
      <c r="Y2299" t="str">
        <f>IF(U2299="","",_xlfn.LET(_xlpm.x,VLOOKUP(U2299,'Drop-down_menus'!$F$2:$G$16,2,FALSE),IF(_xlpm.x=0,"",_xlpm.x)))</f>
        <v>https://orcid.org/0000-0002-9708-1761</v>
      </c>
      <c r="Z2299" t="str">
        <f>IF(V2299="","",_xlfn.LET(_xlpm.x,VLOOKUP(V2299,'Drop-down_menus'!$F$2:$G$16,2,FALSE),IF(_xlpm.x=0,"",_xlpm.x)))</f>
        <v/>
      </c>
      <c r="AA2299" t="str">
        <f>IF(W2299="","",_xlfn.LET(_xlpm.x,VLOOKUP(W2299,'Drop-down_menus'!$F$2:$G$16,2,FALSE),IF(_xlpm.x=0,"",_xlpm.x)))</f>
        <v/>
      </c>
      <c r="AB2299" t="s">
        <v>702</v>
      </c>
      <c r="AE2299" t="s">
        <v>896</v>
      </c>
    </row>
    <row r="2300" spans="1:31" ht="15" x14ac:dyDescent="0.2">
      <c r="A2300" s="2" t="s">
        <v>253</v>
      </c>
      <c r="B2300">
        <v>1978</v>
      </c>
      <c r="C2300">
        <v>2815</v>
      </c>
      <c r="D2300" s="69" t="s">
        <v>700</v>
      </c>
      <c r="F2300" s="70" t="s">
        <v>760</v>
      </c>
      <c r="H2300" s="70" t="s">
        <v>760</v>
      </c>
      <c r="I2300" t="s">
        <v>760</v>
      </c>
      <c r="J2300" t="str">
        <f>IF($I2300="","",_xlfn.LET(_xlpm.x,VLOOKUP($I2300,'taxon-match_2026-08-31'!$A$2:$N$122,6,FALSE),IF(_xlpm.x=0,"",_xlpm.x)))</f>
        <v>Topsent, 1905</v>
      </c>
      <c r="K2300" t="str">
        <f>IF($I2300="","",_xlfn.LET(_xlpm.x,VLOOKUP($I2300,'taxon-match_2026-08-31'!$A$2:$N$122,4,FALSE),IF(_xlpm.x=0,"",_xlpm.x)))</f>
        <v>urn:lsid:marinespecies.org:taxname:164875</v>
      </c>
      <c r="L2300" t="str">
        <f>IF($I2300="","",_xlfn.LET(_xlpm.x,VLOOKUP($I2300,'taxon-match_2026-08-31'!$A$2:$N$122,7,FALSE),IF(_xlpm.x=0,"",_xlpm.x)))</f>
        <v>Animalia</v>
      </c>
      <c r="M2300" t="str">
        <f>IF($I2300="","",_xlfn.LET(_xlpm.x,VLOOKUP($I2300,'taxon-match_2026-08-31'!$A$2:$N$122,8,FALSE),IF(_xlpm.x=0,"",_xlpm.x)))</f>
        <v>Porifera</v>
      </c>
      <c r="N2300" t="str">
        <f>IF($I2300="","",_xlfn.LET(_xlpm.x,VLOOKUP($I2300,'taxon-match_2026-08-31'!$A$2:$N$122,9,FALSE),IF(_xlpm.x=0,"",_xlpm.x)))</f>
        <v>Demospongiae</v>
      </c>
      <c r="O2300" t="str">
        <f>IF($I2300="","",_xlfn.LET(_xlpm.x,VLOOKUP($I2300,'taxon-match_2026-08-31'!$A$2:$N$122,10,FALSE),IF(_xlpm.x=0,"",_xlpm.x)))</f>
        <v>Dendroceratida</v>
      </c>
      <c r="P2300" t="str">
        <f>IF($I2300="","",_xlfn.LET(_xlpm.x,VLOOKUP($I2300,'taxon-match_2026-08-31'!$A$2:$N$122,11,FALSE),IF(_xlpm.x=0,"",_xlpm.x)))</f>
        <v>Darwinellidae</v>
      </c>
      <c r="Q2300" t="str">
        <f>IF($I2300="","",_xlfn.LET(_xlpm.x,VLOOKUP($I2300,'taxon-match_2026-08-31'!$A$2:$N$122,12,FALSE),IF(_xlpm.x=0,"",_xlpm.x)))</f>
        <v>Dendrilla</v>
      </c>
      <c r="R2300" t="str">
        <f>IF($I2300="","",_xlfn.LET(_xlpm.x,VLOOKUP($I2300,'taxon-match_2026-08-31'!$A$2:$N$122,14,FALSE),IF(_xlpm.x=0,"",_xlpm.x)))</f>
        <v>antarctica</v>
      </c>
      <c r="S2300" s="2" t="s">
        <v>2609</v>
      </c>
      <c r="T2300" s="69" t="s">
        <v>62</v>
      </c>
      <c r="U2300" s="69" t="s">
        <v>60</v>
      </c>
      <c r="X2300" t="str">
        <f>IF(T2300="","",_xlfn.LET(_xlpm.x,VLOOKUP(T2300,'Drop-down_menus'!$F$2:$G$16,2,FALSE),IF(_xlpm.x=0,"",_xlpm.x)))</f>
        <v>https://orcid.org/0000-0003-3696-4445</v>
      </c>
      <c r="Y2300" t="str">
        <f>IF(U2300="","",_xlfn.LET(_xlpm.x,VLOOKUP(U2300,'Drop-down_menus'!$F$2:$G$16,2,FALSE),IF(_xlpm.x=0,"",_xlpm.x)))</f>
        <v>https://orcid.org/0000-0002-9708-1761</v>
      </c>
      <c r="Z2300" t="str">
        <f>IF(V2300="","",_xlfn.LET(_xlpm.x,VLOOKUP(V2300,'Drop-down_menus'!$F$2:$G$16,2,FALSE),IF(_xlpm.x=0,"",_xlpm.x)))</f>
        <v/>
      </c>
      <c r="AA2300" t="str">
        <f>IF(W2300="","",_xlfn.LET(_xlpm.x,VLOOKUP(W2300,'Drop-down_menus'!$F$2:$G$16,2,FALSE),IF(_xlpm.x=0,"",_xlpm.x)))</f>
        <v/>
      </c>
      <c r="AB2300" t="s">
        <v>702</v>
      </c>
      <c r="AE2300" t="s">
        <v>896</v>
      </c>
    </row>
    <row r="2301" spans="1:31" ht="15" x14ac:dyDescent="0.2">
      <c r="A2301" s="2" t="s">
        <v>253</v>
      </c>
      <c r="B2301">
        <v>1980</v>
      </c>
      <c r="C2301">
        <v>2872</v>
      </c>
      <c r="D2301" s="69" t="s">
        <v>700</v>
      </c>
      <c r="F2301" s="70" t="s">
        <v>760</v>
      </c>
      <c r="H2301" s="70" t="s">
        <v>760</v>
      </c>
      <c r="I2301" t="s">
        <v>760</v>
      </c>
      <c r="J2301" t="str">
        <f>IF($I2301="","",_xlfn.LET(_xlpm.x,VLOOKUP($I2301,'taxon-match_2026-08-31'!$A$2:$N$122,6,FALSE),IF(_xlpm.x=0,"",_xlpm.x)))</f>
        <v>Topsent, 1905</v>
      </c>
      <c r="K2301" t="str">
        <f>IF($I2301="","",_xlfn.LET(_xlpm.x,VLOOKUP($I2301,'taxon-match_2026-08-31'!$A$2:$N$122,4,FALSE),IF(_xlpm.x=0,"",_xlpm.x)))</f>
        <v>urn:lsid:marinespecies.org:taxname:164875</v>
      </c>
      <c r="L2301" t="str">
        <f>IF($I2301="","",_xlfn.LET(_xlpm.x,VLOOKUP($I2301,'taxon-match_2026-08-31'!$A$2:$N$122,7,FALSE),IF(_xlpm.x=0,"",_xlpm.x)))</f>
        <v>Animalia</v>
      </c>
      <c r="M2301" t="str">
        <f>IF($I2301="","",_xlfn.LET(_xlpm.x,VLOOKUP($I2301,'taxon-match_2026-08-31'!$A$2:$N$122,8,FALSE),IF(_xlpm.x=0,"",_xlpm.x)))</f>
        <v>Porifera</v>
      </c>
      <c r="N2301" t="str">
        <f>IF($I2301="","",_xlfn.LET(_xlpm.x,VLOOKUP($I2301,'taxon-match_2026-08-31'!$A$2:$N$122,9,FALSE),IF(_xlpm.x=0,"",_xlpm.x)))</f>
        <v>Demospongiae</v>
      </c>
      <c r="O2301" t="str">
        <f>IF($I2301="","",_xlfn.LET(_xlpm.x,VLOOKUP($I2301,'taxon-match_2026-08-31'!$A$2:$N$122,10,FALSE),IF(_xlpm.x=0,"",_xlpm.x)))</f>
        <v>Dendroceratida</v>
      </c>
      <c r="P2301" t="str">
        <f>IF($I2301="","",_xlfn.LET(_xlpm.x,VLOOKUP($I2301,'taxon-match_2026-08-31'!$A$2:$N$122,11,FALSE),IF(_xlpm.x=0,"",_xlpm.x)))</f>
        <v>Darwinellidae</v>
      </c>
      <c r="Q2301" t="str">
        <f>IF($I2301="","",_xlfn.LET(_xlpm.x,VLOOKUP($I2301,'taxon-match_2026-08-31'!$A$2:$N$122,12,FALSE),IF(_xlpm.x=0,"",_xlpm.x)))</f>
        <v>Dendrilla</v>
      </c>
      <c r="R2301" t="str">
        <f>IF($I2301="","",_xlfn.LET(_xlpm.x,VLOOKUP($I2301,'taxon-match_2026-08-31'!$A$2:$N$122,14,FALSE),IF(_xlpm.x=0,"",_xlpm.x)))</f>
        <v>antarctica</v>
      </c>
      <c r="S2301" s="2" t="s">
        <v>2609</v>
      </c>
      <c r="T2301" s="69" t="s">
        <v>62</v>
      </c>
      <c r="U2301" s="69" t="s">
        <v>60</v>
      </c>
      <c r="X2301" t="str">
        <f>IF(T2301="","",_xlfn.LET(_xlpm.x,VLOOKUP(T2301,'Drop-down_menus'!$F$2:$G$16,2,FALSE),IF(_xlpm.x=0,"",_xlpm.x)))</f>
        <v>https://orcid.org/0000-0003-3696-4445</v>
      </c>
      <c r="Y2301" t="str">
        <f>IF(U2301="","",_xlfn.LET(_xlpm.x,VLOOKUP(U2301,'Drop-down_menus'!$F$2:$G$16,2,FALSE),IF(_xlpm.x=0,"",_xlpm.x)))</f>
        <v>https://orcid.org/0000-0002-9708-1761</v>
      </c>
      <c r="Z2301" t="str">
        <f>IF(V2301="","",_xlfn.LET(_xlpm.x,VLOOKUP(V2301,'Drop-down_menus'!$F$2:$G$16,2,FALSE),IF(_xlpm.x=0,"",_xlpm.x)))</f>
        <v/>
      </c>
      <c r="AA2301" t="str">
        <f>IF(W2301="","",_xlfn.LET(_xlpm.x,VLOOKUP(W2301,'Drop-down_menus'!$F$2:$G$16,2,FALSE),IF(_xlpm.x=0,"",_xlpm.x)))</f>
        <v/>
      </c>
      <c r="AB2301" t="s">
        <v>702</v>
      </c>
      <c r="AE2301" t="s">
        <v>896</v>
      </c>
    </row>
    <row r="2302" spans="1:31" ht="15" x14ac:dyDescent="0.2">
      <c r="A2302" s="2" t="s">
        <v>282</v>
      </c>
      <c r="B2302">
        <v>2531</v>
      </c>
      <c r="C2302">
        <v>2897</v>
      </c>
      <c r="D2302" s="69" t="s">
        <v>700</v>
      </c>
      <c r="F2302" s="70" t="s">
        <v>760</v>
      </c>
      <c r="H2302" s="70" t="s">
        <v>760</v>
      </c>
      <c r="I2302" t="s">
        <v>760</v>
      </c>
      <c r="J2302" t="str">
        <f>IF($I2302="","",_xlfn.LET(_xlpm.x,VLOOKUP($I2302,'taxon-match_2026-08-31'!$A$2:$N$122,6,FALSE),IF(_xlpm.x=0,"",_xlpm.x)))</f>
        <v>Topsent, 1905</v>
      </c>
      <c r="K2302" t="str">
        <f>IF($I2302="","",_xlfn.LET(_xlpm.x,VLOOKUP($I2302,'taxon-match_2026-08-31'!$A$2:$N$122,4,FALSE),IF(_xlpm.x=0,"",_xlpm.x)))</f>
        <v>urn:lsid:marinespecies.org:taxname:164875</v>
      </c>
      <c r="L2302" t="str">
        <f>IF($I2302="","",_xlfn.LET(_xlpm.x,VLOOKUP($I2302,'taxon-match_2026-08-31'!$A$2:$N$122,7,FALSE),IF(_xlpm.x=0,"",_xlpm.x)))</f>
        <v>Animalia</v>
      </c>
      <c r="M2302" t="str">
        <f>IF($I2302="","",_xlfn.LET(_xlpm.x,VLOOKUP($I2302,'taxon-match_2026-08-31'!$A$2:$N$122,8,FALSE),IF(_xlpm.x=0,"",_xlpm.x)))</f>
        <v>Porifera</v>
      </c>
      <c r="N2302" t="str">
        <f>IF($I2302="","",_xlfn.LET(_xlpm.x,VLOOKUP($I2302,'taxon-match_2026-08-31'!$A$2:$N$122,9,FALSE),IF(_xlpm.x=0,"",_xlpm.x)))</f>
        <v>Demospongiae</v>
      </c>
      <c r="O2302" t="str">
        <f>IF($I2302="","",_xlfn.LET(_xlpm.x,VLOOKUP($I2302,'taxon-match_2026-08-31'!$A$2:$N$122,10,FALSE),IF(_xlpm.x=0,"",_xlpm.x)))</f>
        <v>Dendroceratida</v>
      </c>
      <c r="P2302" t="str">
        <f>IF($I2302="","",_xlfn.LET(_xlpm.x,VLOOKUP($I2302,'taxon-match_2026-08-31'!$A$2:$N$122,11,FALSE),IF(_xlpm.x=0,"",_xlpm.x)))</f>
        <v>Darwinellidae</v>
      </c>
      <c r="Q2302" t="str">
        <f>IF($I2302="","",_xlfn.LET(_xlpm.x,VLOOKUP($I2302,'taxon-match_2026-08-31'!$A$2:$N$122,12,FALSE),IF(_xlpm.x=0,"",_xlpm.x)))</f>
        <v>Dendrilla</v>
      </c>
      <c r="R2302" t="str">
        <f>IF($I2302="","",_xlfn.LET(_xlpm.x,VLOOKUP($I2302,'taxon-match_2026-08-31'!$A$2:$N$122,14,FALSE),IF(_xlpm.x=0,"",_xlpm.x)))</f>
        <v>antarctica</v>
      </c>
      <c r="S2302" s="2" t="s">
        <v>2609</v>
      </c>
      <c r="T2302" s="69" t="s">
        <v>62</v>
      </c>
      <c r="U2302" s="69" t="s">
        <v>60</v>
      </c>
      <c r="X2302" t="str">
        <f>IF(T2302="","",_xlfn.LET(_xlpm.x,VLOOKUP(T2302,'Drop-down_menus'!$F$2:$G$16,2,FALSE),IF(_xlpm.x=0,"",_xlpm.x)))</f>
        <v>https://orcid.org/0000-0003-3696-4445</v>
      </c>
      <c r="Y2302" t="str">
        <f>IF(U2302="","",_xlfn.LET(_xlpm.x,VLOOKUP(U2302,'Drop-down_menus'!$F$2:$G$16,2,FALSE),IF(_xlpm.x=0,"",_xlpm.x)))</f>
        <v>https://orcid.org/0000-0002-9708-1761</v>
      </c>
      <c r="Z2302" t="str">
        <f>IF(V2302="","",_xlfn.LET(_xlpm.x,VLOOKUP(V2302,'Drop-down_menus'!$F$2:$G$16,2,FALSE),IF(_xlpm.x=0,"",_xlpm.x)))</f>
        <v/>
      </c>
      <c r="AA2302" t="str">
        <f>IF(W2302="","",_xlfn.LET(_xlpm.x,VLOOKUP(W2302,'Drop-down_menus'!$F$2:$G$16,2,FALSE),IF(_xlpm.x=0,"",_xlpm.x)))</f>
        <v/>
      </c>
      <c r="AB2302" t="s">
        <v>702</v>
      </c>
      <c r="AE2302" t="s">
        <v>896</v>
      </c>
    </row>
    <row r="2303" spans="1:31" ht="15" x14ac:dyDescent="0.2">
      <c r="A2303" s="2" t="s">
        <v>282</v>
      </c>
      <c r="B2303">
        <v>2532</v>
      </c>
      <c r="C2303">
        <v>2866</v>
      </c>
      <c r="D2303" s="69" t="s">
        <v>700</v>
      </c>
      <c r="F2303" s="70" t="s">
        <v>760</v>
      </c>
      <c r="H2303" s="70" t="s">
        <v>760</v>
      </c>
      <c r="I2303" t="s">
        <v>760</v>
      </c>
      <c r="J2303" t="str">
        <f>IF($I2303="","",_xlfn.LET(_xlpm.x,VLOOKUP($I2303,'taxon-match_2026-08-31'!$A$2:$N$122,6,FALSE),IF(_xlpm.x=0,"",_xlpm.x)))</f>
        <v>Topsent, 1905</v>
      </c>
      <c r="K2303" t="str">
        <f>IF($I2303="","",_xlfn.LET(_xlpm.x,VLOOKUP($I2303,'taxon-match_2026-08-31'!$A$2:$N$122,4,FALSE),IF(_xlpm.x=0,"",_xlpm.x)))</f>
        <v>urn:lsid:marinespecies.org:taxname:164875</v>
      </c>
      <c r="L2303" t="str">
        <f>IF($I2303="","",_xlfn.LET(_xlpm.x,VLOOKUP($I2303,'taxon-match_2026-08-31'!$A$2:$N$122,7,FALSE),IF(_xlpm.x=0,"",_xlpm.x)))</f>
        <v>Animalia</v>
      </c>
      <c r="M2303" t="str">
        <f>IF($I2303="","",_xlfn.LET(_xlpm.x,VLOOKUP($I2303,'taxon-match_2026-08-31'!$A$2:$N$122,8,FALSE),IF(_xlpm.x=0,"",_xlpm.x)))</f>
        <v>Porifera</v>
      </c>
      <c r="N2303" t="str">
        <f>IF($I2303="","",_xlfn.LET(_xlpm.x,VLOOKUP($I2303,'taxon-match_2026-08-31'!$A$2:$N$122,9,FALSE),IF(_xlpm.x=0,"",_xlpm.x)))</f>
        <v>Demospongiae</v>
      </c>
      <c r="O2303" t="str">
        <f>IF($I2303="","",_xlfn.LET(_xlpm.x,VLOOKUP($I2303,'taxon-match_2026-08-31'!$A$2:$N$122,10,FALSE),IF(_xlpm.x=0,"",_xlpm.x)))</f>
        <v>Dendroceratida</v>
      </c>
      <c r="P2303" t="str">
        <f>IF($I2303="","",_xlfn.LET(_xlpm.x,VLOOKUP($I2303,'taxon-match_2026-08-31'!$A$2:$N$122,11,FALSE),IF(_xlpm.x=0,"",_xlpm.x)))</f>
        <v>Darwinellidae</v>
      </c>
      <c r="Q2303" t="str">
        <f>IF($I2303="","",_xlfn.LET(_xlpm.x,VLOOKUP($I2303,'taxon-match_2026-08-31'!$A$2:$N$122,12,FALSE),IF(_xlpm.x=0,"",_xlpm.x)))</f>
        <v>Dendrilla</v>
      </c>
      <c r="R2303" t="str">
        <f>IF($I2303="","",_xlfn.LET(_xlpm.x,VLOOKUP($I2303,'taxon-match_2026-08-31'!$A$2:$N$122,14,FALSE),IF(_xlpm.x=0,"",_xlpm.x)))</f>
        <v>antarctica</v>
      </c>
      <c r="S2303" s="2" t="s">
        <v>2609</v>
      </c>
      <c r="T2303" s="69" t="s">
        <v>62</v>
      </c>
      <c r="U2303" s="69" t="s">
        <v>60</v>
      </c>
      <c r="X2303" t="str">
        <f>IF(T2303="","",_xlfn.LET(_xlpm.x,VLOOKUP(T2303,'Drop-down_menus'!$F$2:$G$16,2,FALSE),IF(_xlpm.x=0,"",_xlpm.x)))</f>
        <v>https://orcid.org/0000-0003-3696-4445</v>
      </c>
      <c r="Y2303" t="str">
        <f>IF(U2303="","",_xlfn.LET(_xlpm.x,VLOOKUP(U2303,'Drop-down_menus'!$F$2:$G$16,2,FALSE),IF(_xlpm.x=0,"",_xlpm.x)))</f>
        <v>https://orcid.org/0000-0002-9708-1761</v>
      </c>
      <c r="Z2303" t="str">
        <f>IF(V2303="","",_xlfn.LET(_xlpm.x,VLOOKUP(V2303,'Drop-down_menus'!$F$2:$G$16,2,FALSE),IF(_xlpm.x=0,"",_xlpm.x)))</f>
        <v/>
      </c>
      <c r="AA2303" t="str">
        <f>IF(W2303="","",_xlfn.LET(_xlpm.x,VLOOKUP(W2303,'Drop-down_menus'!$F$2:$G$16,2,FALSE),IF(_xlpm.x=0,"",_xlpm.x)))</f>
        <v/>
      </c>
      <c r="AB2303" t="s">
        <v>702</v>
      </c>
      <c r="AE2303" t="s">
        <v>896</v>
      </c>
    </row>
    <row r="2304" spans="1:31" ht="15" x14ac:dyDescent="0.2">
      <c r="A2304" s="2" t="s">
        <v>282</v>
      </c>
      <c r="B2304">
        <v>2533</v>
      </c>
      <c r="C2304">
        <v>2867</v>
      </c>
      <c r="D2304" s="69" t="s">
        <v>700</v>
      </c>
      <c r="F2304" s="70" t="s">
        <v>760</v>
      </c>
      <c r="H2304" s="70" t="s">
        <v>760</v>
      </c>
      <c r="I2304" t="s">
        <v>760</v>
      </c>
      <c r="J2304" t="str">
        <f>IF($I2304="","",_xlfn.LET(_xlpm.x,VLOOKUP($I2304,'taxon-match_2026-08-31'!$A$2:$N$122,6,FALSE),IF(_xlpm.x=0,"",_xlpm.x)))</f>
        <v>Topsent, 1905</v>
      </c>
      <c r="K2304" t="str">
        <f>IF($I2304="","",_xlfn.LET(_xlpm.x,VLOOKUP($I2304,'taxon-match_2026-08-31'!$A$2:$N$122,4,FALSE),IF(_xlpm.x=0,"",_xlpm.x)))</f>
        <v>urn:lsid:marinespecies.org:taxname:164875</v>
      </c>
      <c r="L2304" t="str">
        <f>IF($I2304="","",_xlfn.LET(_xlpm.x,VLOOKUP($I2304,'taxon-match_2026-08-31'!$A$2:$N$122,7,FALSE),IF(_xlpm.x=0,"",_xlpm.x)))</f>
        <v>Animalia</v>
      </c>
      <c r="M2304" t="str">
        <f>IF($I2304="","",_xlfn.LET(_xlpm.x,VLOOKUP($I2304,'taxon-match_2026-08-31'!$A$2:$N$122,8,FALSE),IF(_xlpm.x=0,"",_xlpm.x)))</f>
        <v>Porifera</v>
      </c>
      <c r="N2304" t="str">
        <f>IF($I2304="","",_xlfn.LET(_xlpm.x,VLOOKUP($I2304,'taxon-match_2026-08-31'!$A$2:$N$122,9,FALSE),IF(_xlpm.x=0,"",_xlpm.x)))</f>
        <v>Demospongiae</v>
      </c>
      <c r="O2304" t="str">
        <f>IF($I2304="","",_xlfn.LET(_xlpm.x,VLOOKUP($I2304,'taxon-match_2026-08-31'!$A$2:$N$122,10,FALSE),IF(_xlpm.x=0,"",_xlpm.x)))</f>
        <v>Dendroceratida</v>
      </c>
      <c r="P2304" t="str">
        <f>IF($I2304="","",_xlfn.LET(_xlpm.x,VLOOKUP($I2304,'taxon-match_2026-08-31'!$A$2:$N$122,11,FALSE),IF(_xlpm.x=0,"",_xlpm.x)))</f>
        <v>Darwinellidae</v>
      </c>
      <c r="Q2304" t="str">
        <f>IF($I2304="","",_xlfn.LET(_xlpm.x,VLOOKUP($I2304,'taxon-match_2026-08-31'!$A$2:$N$122,12,FALSE),IF(_xlpm.x=0,"",_xlpm.x)))</f>
        <v>Dendrilla</v>
      </c>
      <c r="R2304" t="str">
        <f>IF($I2304="","",_xlfn.LET(_xlpm.x,VLOOKUP($I2304,'taxon-match_2026-08-31'!$A$2:$N$122,14,FALSE),IF(_xlpm.x=0,"",_xlpm.x)))</f>
        <v>antarctica</v>
      </c>
      <c r="S2304" s="2" t="s">
        <v>2609</v>
      </c>
      <c r="T2304" s="69" t="s">
        <v>62</v>
      </c>
      <c r="U2304" s="69" t="s">
        <v>60</v>
      </c>
      <c r="X2304" t="str">
        <f>IF(T2304="","",_xlfn.LET(_xlpm.x,VLOOKUP(T2304,'Drop-down_menus'!$F$2:$G$16,2,FALSE),IF(_xlpm.x=0,"",_xlpm.x)))</f>
        <v>https://orcid.org/0000-0003-3696-4445</v>
      </c>
      <c r="Y2304" t="str">
        <f>IF(U2304="","",_xlfn.LET(_xlpm.x,VLOOKUP(U2304,'Drop-down_menus'!$F$2:$G$16,2,FALSE),IF(_xlpm.x=0,"",_xlpm.x)))</f>
        <v>https://orcid.org/0000-0002-9708-1761</v>
      </c>
      <c r="Z2304" t="str">
        <f>IF(V2304="","",_xlfn.LET(_xlpm.x,VLOOKUP(V2304,'Drop-down_menus'!$F$2:$G$16,2,FALSE),IF(_xlpm.x=0,"",_xlpm.x)))</f>
        <v/>
      </c>
      <c r="AA2304" t="str">
        <f>IF(W2304="","",_xlfn.LET(_xlpm.x,VLOOKUP(W2304,'Drop-down_menus'!$F$2:$G$16,2,FALSE),IF(_xlpm.x=0,"",_xlpm.x)))</f>
        <v/>
      </c>
      <c r="AB2304" t="s">
        <v>702</v>
      </c>
      <c r="AE2304" t="s">
        <v>896</v>
      </c>
    </row>
    <row r="2305" spans="1:31" ht="15" x14ac:dyDescent="0.2">
      <c r="A2305" s="2" t="s">
        <v>328</v>
      </c>
      <c r="B2305">
        <v>3261</v>
      </c>
      <c r="C2305">
        <v>2868</v>
      </c>
      <c r="D2305" s="69" t="s">
        <v>700</v>
      </c>
      <c r="F2305" s="70" t="s">
        <v>760</v>
      </c>
      <c r="H2305" s="70" t="s">
        <v>760</v>
      </c>
      <c r="I2305" t="s">
        <v>760</v>
      </c>
      <c r="J2305" t="str">
        <f>IF($I2305="","",_xlfn.LET(_xlpm.x,VLOOKUP($I2305,'taxon-match_2026-08-31'!$A$2:$N$122,6,FALSE),IF(_xlpm.x=0,"",_xlpm.x)))</f>
        <v>Topsent, 1905</v>
      </c>
      <c r="K2305" t="str">
        <f>IF($I2305="","",_xlfn.LET(_xlpm.x,VLOOKUP($I2305,'taxon-match_2026-08-31'!$A$2:$N$122,4,FALSE),IF(_xlpm.x=0,"",_xlpm.x)))</f>
        <v>urn:lsid:marinespecies.org:taxname:164875</v>
      </c>
      <c r="L2305" t="str">
        <f>IF($I2305="","",_xlfn.LET(_xlpm.x,VLOOKUP($I2305,'taxon-match_2026-08-31'!$A$2:$N$122,7,FALSE),IF(_xlpm.x=0,"",_xlpm.x)))</f>
        <v>Animalia</v>
      </c>
      <c r="M2305" t="str">
        <f>IF($I2305="","",_xlfn.LET(_xlpm.x,VLOOKUP($I2305,'taxon-match_2026-08-31'!$A$2:$N$122,8,FALSE),IF(_xlpm.x=0,"",_xlpm.x)))</f>
        <v>Porifera</v>
      </c>
      <c r="N2305" t="str">
        <f>IF($I2305="","",_xlfn.LET(_xlpm.x,VLOOKUP($I2305,'taxon-match_2026-08-31'!$A$2:$N$122,9,FALSE),IF(_xlpm.x=0,"",_xlpm.x)))</f>
        <v>Demospongiae</v>
      </c>
      <c r="O2305" t="str">
        <f>IF($I2305="","",_xlfn.LET(_xlpm.x,VLOOKUP($I2305,'taxon-match_2026-08-31'!$A$2:$N$122,10,FALSE),IF(_xlpm.x=0,"",_xlpm.x)))</f>
        <v>Dendroceratida</v>
      </c>
      <c r="P2305" t="str">
        <f>IF($I2305="","",_xlfn.LET(_xlpm.x,VLOOKUP($I2305,'taxon-match_2026-08-31'!$A$2:$N$122,11,FALSE),IF(_xlpm.x=0,"",_xlpm.x)))</f>
        <v>Darwinellidae</v>
      </c>
      <c r="Q2305" t="str">
        <f>IF($I2305="","",_xlfn.LET(_xlpm.x,VLOOKUP($I2305,'taxon-match_2026-08-31'!$A$2:$N$122,12,FALSE),IF(_xlpm.x=0,"",_xlpm.x)))</f>
        <v>Dendrilla</v>
      </c>
      <c r="R2305" t="str">
        <f>IF($I2305="","",_xlfn.LET(_xlpm.x,VLOOKUP($I2305,'taxon-match_2026-08-31'!$A$2:$N$122,14,FALSE),IF(_xlpm.x=0,"",_xlpm.x)))</f>
        <v>antarctica</v>
      </c>
      <c r="S2305" s="2" t="s">
        <v>2609</v>
      </c>
      <c r="T2305" s="69" t="s">
        <v>62</v>
      </c>
      <c r="U2305" s="69" t="s">
        <v>60</v>
      </c>
      <c r="X2305" t="str">
        <f>IF(T2305="","",_xlfn.LET(_xlpm.x,VLOOKUP(T2305,'Drop-down_menus'!$F$2:$G$16,2,FALSE),IF(_xlpm.x=0,"",_xlpm.x)))</f>
        <v>https://orcid.org/0000-0003-3696-4445</v>
      </c>
      <c r="Y2305" t="str">
        <f>IF(U2305="","",_xlfn.LET(_xlpm.x,VLOOKUP(U2305,'Drop-down_menus'!$F$2:$G$16,2,FALSE),IF(_xlpm.x=0,"",_xlpm.x)))</f>
        <v>https://orcid.org/0000-0002-9708-1761</v>
      </c>
      <c r="Z2305" t="str">
        <f>IF(V2305="","",_xlfn.LET(_xlpm.x,VLOOKUP(V2305,'Drop-down_menus'!$F$2:$G$16,2,FALSE),IF(_xlpm.x=0,"",_xlpm.x)))</f>
        <v/>
      </c>
      <c r="AA2305" t="str">
        <f>IF(W2305="","",_xlfn.LET(_xlpm.x,VLOOKUP(W2305,'Drop-down_menus'!$F$2:$G$16,2,FALSE),IF(_xlpm.x=0,"",_xlpm.x)))</f>
        <v/>
      </c>
      <c r="AB2305" t="s">
        <v>702</v>
      </c>
      <c r="AE2305" t="s">
        <v>896</v>
      </c>
    </row>
    <row r="2306" spans="1:31" ht="15" x14ac:dyDescent="0.2">
      <c r="A2306" s="2" t="s">
        <v>328</v>
      </c>
      <c r="B2306">
        <v>3262</v>
      </c>
      <c r="C2306">
        <v>2869</v>
      </c>
      <c r="D2306" s="69" t="s">
        <v>700</v>
      </c>
      <c r="F2306" s="70" t="s">
        <v>760</v>
      </c>
      <c r="H2306" s="70" t="s">
        <v>760</v>
      </c>
      <c r="I2306" t="s">
        <v>760</v>
      </c>
      <c r="J2306" t="str">
        <f>IF($I2306="","",_xlfn.LET(_xlpm.x,VLOOKUP($I2306,'taxon-match_2026-08-31'!$A$2:$N$122,6,FALSE),IF(_xlpm.x=0,"",_xlpm.x)))</f>
        <v>Topsent, 1905</v>
      </c>
      <c r="K2306" t="str">
        <f>IF($I2306="","",_xlfn.LET(_xlpm.x,VLOOKUP($I2306,'taxon-match_2026-08-31'!$A$2:$N$122,4,FALSE),IF(_xlpm.x=0,"",_xlpm.x)))</f>
        <v>urn:lsid:marinespecies.org:taxname:164875</v>
      </c>
      <c r="L2306" t="str">
        <f>IF($I2306="","",_xlfn.LET(_xlpm.x,VLOOKUP($I2306,'taxon-match_2026-08-31'!$A$2:$N$122,7,FALSE),IF(_xlpm.x=0,"",_xlpm.x)))</f>
        <v>Animalia</v>
      </c>
      <c r="M2306" t="str">
        <f>IF($I2306="","",_xlfn.LET(_xlpm.x,VLOOKUP($I2306,'taxon-match_2026-08-31'!$A$2:$N$122,8,FALSE),IF(_xlpm.x=0,"",_xlpm.x)))</f>
        <v>Porifera</v>
      </c>
      <c r="N2306" t="str">
        <f>IF($I2306="","",_xlfn.LET(_xlpm.x,VLOOKUP($I2306,'taxon-match_2026-08-31'!$A$2:$N$122,9,FALSE),IF(_xlpm.x=0,"",_xlpm.x)))</f>
        <v>Demospongiae</v>
      </c>
      <c r="O2306" t="str">
        <f>IF($I2306="","",_xlfn.LET(_xlpm.x,VLOOKUP($I2306,'taxon-match_2026-08-31'!$A$2:$N$122,10,FALSE),IF(_xlpm.x=0,"",_xlpm.x)))</f>
        <v>Dendroceratida</v>
      </c>
      <c r="P2306" t="str">
        <f>IF($I2306="","",_xlfn.LET(_xlpm.x,VLOOKUP($I2306,'taxon-match_2026-08-31'!$A$2:$N$122,11,FALSE),IF(_xlpm.x=0,"",_xlpm.x)))</f>
        <v>Darwinellidae</v>
      </c>
      <c r="Q2306" t="str">
        <f>IF($I2306="","",_xlfn.LET(_xlpm.x,VLOOKUP($I2306,'taxon-match_2026-08-31'!$A$2:$N$122,12,FALSE),IF(_xlpm.x=0,"",_xlpm.x)))</f>
        <v>Dendrilla</v>
      </c>
      <c r="R2306" t="str">
        <f>IF($I2306="","",_xlfn.LET(_xlpm.x,VLOOKUP($I2306,'taxon-match_2026-08-31'!$A$2:$N$122,14,FALSE),IF(_xlpm.x=0,"",_xlpm.x)))</f>
        <v>antarctica</v>
      </c>
      <c r="S2306" s="2" t="s">
        <v>2609</v>
      </c>
      <c r="T2306" s="69" t="s">
        <v>62</v>
      </c>
      <c r="U2306" s="69" t="s">
        <v>60</v>
      </c>
      <c r="X2306" t="str">
        <f>IF(T2306="","",_xlfn.LET(_xlpm.x,VLOOKUP(T2306,'Drop-down_menus'!$F$2:$G$16,2,FALSE),IF(_xlpm.x=0,"",_xlpm.x)))</f>
        <v>https://orcid.org/0000-0003-3696-4445</v>
      </c>
      <c r="Y2306" t="str">
        <f>IF(U2306="","",_xlfn.LET(_xlpm.x,VLOOKUP(U2306,'Drop-down_menus'!$F$2:$G$16,2,FALSE),IF(_xlpm.x=0,"",_xlpm.x)))</f>
        <v>https://orcid.org/0000-0002-9708-1761</v>
      </c>
      <c r="Z2306" t="str">
        <f>IF(V2306="","",_xlfn.LET(_xlpm.x,VLOOKUP(V2306,'Drop-down_menus'!$F$2:$G$16,2,FALSE),IF(_xlpm.x=0,"",_xlpm.x)))</f>
        <v/>
      </c>
      <c r="AA2306" t="str">
        <f>IF(W2306="","",_xlfn.LET(_xlpm.x,VLOOKUP(W2306,'Drop-down_menus'!$F$2:$G$16,2,FALSE),IF(_xlpm.x=0,"",_xlpm.x)))</f>
        <v/>
      </c>
      <c r="AB2306" t="s">
        <v>702</v>
      </c>
      <c r="AE2306" t="s">
        <v>896</v>
      </c>
    </row>
    <row r="2307" spans="1:31" ht="15" x14ac:dyDescent="0.2">
      <c r="A2307" s="2" t="s">
        <v>328</v>
      </c>
      <c r="B2307">
        <v>3263</v>
      </c>
      <c r="C2307">
        <v>2870</v>
      </c>
      <c r="D2307" s="69" t="s">
        <v>700</v>
      </c>
      <c r="F2307" s="70" t="s">
        <v>760</v>
      </c>
      <c r="H2307" s="70" t="s">
        <v>760</v>
      </c>
      <c r="I2307" t="s">
        <v>760</v>
      </c>
      <c r="J2307" t="str">
        <f>IF($I2307="","",_xlfn.LET(_xlpm.x,VLOOKUP($I2307,'taxon-match_2026-08-31'!$A$2:$N$122,6,FALSE),IF(_xlpm.x=0,"",_xlpm.x)))</f>
        <v>Topsent, 1905</v>
      </c>
      <c r="K2307" t="str">
        <f>IF($I2307="","",_xlfn.LET(_xlpm.x,VLOOKUP($I2307,'taxon-match_2026-08-31'!$A$2:$N$122,4,FALSE),IF(_xlpm.x=0,"",_xlpm.x)))</f>
        <v>urn:lsid:marinespecies.org:taxname:164875</v>
      </c>
      <c r="L2307" t="str">
        <f>IF($I2307="","",_xlfn.LET(_xlpm.x,VLOOKUP($I2307,'taxon-match_2026-08-31'!$A$2:$N$122,7,FALSE),IF(_xlpm.x=0,"",_xlpm.x)))</f>
        <v>Animalia</v>
      </c>
      <c r="M2307" t="str">
        <f>IF($I2307="","",_xlfn.LET(_xlpm.x,VLOOKUP($I2307,'taxon-match_2026-08-31'!$A$2:$N$122,8,FALSE),IF(_xlpm.x=0,"",_xlpm.x)))</f>
        <v>Porifera</v>
      </c>
      <c r="N2307" t="str">
        <f>IF($I2307="","",_xlfn.LET(_xlpm.x,VLOOKUP($I2307,'taxon-match_2026-08-31'!$A$2:$N$122,9,FALSE),IF(_xlpm.x=0,"",_xlpm.x)))</f>
        <v>Demospongiae</v>
      </c>
      <c r="O2307" t="str">
        <f>IF($I2307="","",_xlfn.LET(_xlpm.x,VLOOKUP($I2307,'taxon-match_2026-08-31'!$A$2:$N$122,10,FALSE),IF(_xlpm.x=0,"",_xlpm.x)))</f>
        <v>Dendroceratida</v>
      </c>
      <c r="P2307" t="str">
        <f>IF($I2307="","",_xlfn.LET(_xlpm.x,VLOOKUP($I2307,'taxon-match_2026-08-31'!$A$2:$N$122,11,FALSE),IF(_xlpm.x=0,"",_xlpm.x)))</f>
        <v>Darwinellidae</v>
      </c>
      <c r="Q2307" t="str">
        <f>IF($I2307="","",_xlfn.LET(_xlpm.x,VLOOKUP($I2307,'taxon-match_2026-08-31'!$A$2:$N$122,12,FALSE),IF(_xlpm.x=0,"",_xlpm.x)))</f>
        <v>Dendrilla</v>
      </c>
      <c r="R2307" t="str">
        <f>IF($I2307="","",_xlfn.LET(_xlpm.x,VLOOKUP($I2307,'taxon-match_2026-08-31'!$A$2:$N$122,14,FALSE),IF(_xlpm.x=0,"",_xlpm.x)))</f>
        <v>antarctica</v>
      </c>
      <c r="S2307" s="2" t="s">
        <v>2609</v>
      </c>
      <c r="T2307" s="69" t="s">
        <v>62</v>
      </c>
      <c r="U2307" s="69" t="s">
        <v>60</v>
      </c>
      <c r="X2307" t="str">
        <f>IF(T2307="","",_xlfn.LET(_xlpm.x,VLOOKUP(T2307,'Drop-down_menus'!$F$2:$G$16,2,FALSE),IF(_xlpm.x=0,"",_xlpm.x)))</f>
        <v>https://orcid.org/0000-0003-3696-4445</v>
      </c>
      <c r="Y2307" t="str">
        <f>IF(U2307="","",_xlfn.LET(_xlpm.x,VLOOKUP(U2307,'Drop-down_menus'!$F$2:$G$16,2,FALSE),IF(_xlpm.x=0,"",_xlpm.x)))</f>
        <v>https://orcid.org/0000-0002-9708-1761</v>
      </c>
      <c r="Z2307" t="str">
        <f>IF(V2307="","",_xlfn.LET(_xlpm.x,VLOOKUP(V2307,'Drop-down_menus'!$F$2:$G$16,2,FALSE),IF(_xlpm.x=0,"",_xlpm.x)))</f>
        <v/>
      </c>
      <c r="AA2307" t="str">
        <f>IF(W2307="","",_xlfn.LET(_xlpm.x,VLOOKUP(W2307,'Drop-down_menus'!$F$2:$G$16,2,FALSE),IF(_xlpm.x=0,"",_xlpm.x)))</f>
        <v/>
      </c>
      <c r="AB2307" t="s">
        <v>702</v>
      </c>
      <c r="AE2307" t="s">
        <v>896</v>
      </c>
    </row>
    <row r="2308" spans="1:31" ht="15" x14ac:dyDescent="0.2">
      <c r="A2308" s="2" t="s">
        <v>328</v>
      </c>
      <c r="B2308">
        <v>3264</v>
      </c>
      <c r="C2308">
        <v>2871</v>
      </c>
      <c r="D2308" s="69" t="s">
        <v>700</v>
      </c>
      <c r="F2308" s="70" t="s">
        <v>760</v>
      </c>
      <c r="H2308" s="70" t="s">
        <v>760</v>
      </c>
      <c r="I2308" t="s">
        <v>760</v>
      </c>
      <c r="J2308" t="str">
        <f>IF($I2308="","",_xlfn.LET(_xlpm.x,VLOOKUP($I2308,'taxon-match_2026-08-31'!$A$2:$N$122,6,FALSE),IF(_xlpm.x=0,"",_xlpm.x)))</f>
        <v>Topsent, 1905</v>
      </c>
      <c r="K2308" t="str">
        <f>IF($I2308="","",_xlfn.LET(_xlpm.x,VLOOKUP($I2308,'taxon-match_2026-08-31'!$A$2:$N$122,4,FALSE),IF(_xlpm.x=0,"",_xlpm.x)))</f>
        <v>urn:lsid:marinespecies.org:taxname:164875</v>
      </c>
      <c r="L2308" t="str">
        <f>IF($I2308="","",_xlfn.LET(_xlpm.x,VLOOKUP($I2308,'taxon-match_2026-08-31'!$A$2:$N$122,7,FALSE),IF(_xlpm.x=0,"",_xlpm.x)))</f>
        <v>Animalia</v>
      </c>
      <c r="M2308" t="str">
        <f>IF($I2308="","",_xlfn.LET(_xlpm.x,VLOOKUP($I2308,'taxon-match_2026-08-31'!$A$2:$N$122,8,FALSE),IF(_xlpm.x=0,"",_xlpm.x)))</f>
        <v>Porifera</v>
      </c>
      <c r="N2308" t="str">
        <f>IF($I2308="","",_xlfn.LET(_xlpm.x,VLOOKUP($I2308,'taxon-match_2026-08-31'!$A$2:$N$122,9,FALSE),IF(_xlpm.x=0,"",_xlpm.x)))</f>
        <v>Demospongiae</v>
      </c>
      <c r="O2308" t="str">
        <f>IF($I2308="","",_xlfn.LET(_xlpm.x,VLOOKUP($I2308,'taxon-match_2026-08-31'!$A$2:$N$122,10,FALSE),IF(_xlpm.x=0,"",_xlpm.x)))</f>
        <v>Dendroceratida</v>
      </c>
      <c r="P2308" t="str">
        <f>IF($I2308="","",_xlfn.LET(_xlpm.x,VLOOKUP($I2308,'taxon-match_2026-08-31'!$A$2:$N$122,11,FALSE),IF(_xlpm.x=0,"",_xlpm.x)))</f>
        <v>Darwinellidae</v>
      </c>
      <c r="Q2308" t="str">
        <f>IF($I2308="","",_xlfn.LET(_xlpm.x,VLOOKUP($I2308,'taxon-match_2026-08-31'!$A$2:$N$122,12,FALSE),IF(_xlpm.x=0,"",_xlpm.x)))</f>
        <v>Dendrilla</v>
      </c>
      <c r="R2308" t="str">
        <f>IF($I2308="","",_xlfn.LET(_xlpm.x,VLOOKUP($I2308,'taxon-match_2026-08-31'!$A$2:$N$122,14,FALSE),IF(_xlpm.x=0,"",_xlpm.x)))</f>
        <v>antarctica</v>
      </c>
      <c r="S2308" s="2" t="s">
        <v>2609</v>
      </c>
      <c r="T2308" s="69" t="s">
        <v>62</v>
      </c>
      <c r="U2308" s="69" t="s">
        <v>60</v>
      </c>
      <c r="X2308" t="str">
        <f>IF(T2308="","",_xlfn.LET(_xlpm.x,VLOOKUP(T2308,'Drop-down_menus'!$F$2:$G$16,2,FALSE),IF(_xlpm.x=0,"",_xlpm.x)))</f>
        <v>https://orcid.org/0000-0003-3696-4445</v>
      </c>
      <c r="Y2308" t="str">
        <f>IF(U2308="","",_xlfn.LET(_xlpm.x,VLOOKUP(U2308,'Drop-down_menus'!$F$2:$G$16,2,FALSE),IF(_xlpm.x=0,"",_xlpm.x)))</f>
        <v>https://orcid.org/0000-0002-9708-1761</v>
      </c>
      <c r="Z2308" t="str">
        <f>IF(V2308="","",_xlfn.LET(_xlpm.x,VLOOKUP(V2308,'Drop-down_menus'!$F$2:$G$16,2,FALSE),IF(_xlpm.x=0,"",_xlpm.x)))</f>
        <v/>
      </c>
      <c r="AA2308" t="str">
        <f>IF(W2308="","",_xlfn.LET(_xlpm.x,VLOOKUP(W2308,'Drop-down_menus'!$F$2:$G$16,2,FALSE),IF(_xlpm.x=0,"",_xlpm.x)))</f>
        <v/>
      </c>
      <c r="AB2308" t="s">
        <v>702</v>
      </c>
      <c r="AE2308" t="s">
        <v>896</v>
      </c>
    </row>
    <row r="2309" spans="1:31" ht="15" x14ac:dyDescent="0.2">
      <c r="A2309" s="2" t="s">
        <v>328</v>
      </c>
      <c r="B2309">
        <v>3265</v>
      </c>
      <c r="C2309">
        <v>2840</v>
      </c>
      <c r="D2309" s="69" t="s">
        <v>700</v>
      </c>
      <c r="F2309" s="70" t="s">
        <v>760</v>
      </c>
      <c r="H2309" s="70" t="s">
        <v>760</v>
      </c>
      <c r="I2309" t="s">
        <v>760</v>
      </c>
      <c r="J2309" t="str">
        <f>IF($I2309="","",_xlfn.LET(_xlpm.x,VLOOKUP($I2309,'taxon-match_2026-08-31'!$A$2:$N$122,6,FALSE),IF(_xlpm.x=0,"",_xlpm.x)))</f>
        <v>Topsent, 1905</v>
      </c>
      <c r="K2309" t="str">
        <f>IF($I2309="","",_xlfn.LET(_xlpm.x,VLOOKUP($I2309,'taxon-match_2026-08-31'!$A$2:$N$122,4,FALSE),IF(_xlpm.x=0,"",_xlpm.x)))</f>
        <v>urn:lsid:marinespecies.org:taxname:164875</v>
      </c>
      <c r="L2309" t="str">
        <f>IF($I2309="","",_xlfn.LET(_xlpm.x,VLOOKUP($I2309,'taxon-match_2026-08-31'!$A$2:$N$122,7,FALSE),IF(_xlpm.x=0,"",_xlpm.x)))</f>
        <v>Animalia</v>
      </c>
      <c r="M2309" t="str">
        <f>IF($I2309="","",_xlfn.LET(_xlpm.x,VLOOKUP($I2309,'taxon-match_2026-08-31'!$A$2:$N$122,8,FALSE),IF(_xlpm.x=0,"",_xlpm.x)))</f>
        <v>Porifera</v>
      </c>
      <c r="N2309" t="str">
        <f>IF($I2309="","",_xlfn.LET(_xlpm.x,VLOOKUP($I2309,'taxon-match_2026-08-31'!$A$2:$N$122,9,FALSE),IF(_xlpm.x=0,"",_xlpm.x)))</f>
        <v>Demospongiae</v>
      </c>
      <c r="O2309" t="str">
        <f>IF($I2309="","",_xlfn.LET(_xlpm.x,VLOOKUP($I2309,'taxon-match_2026-08-31'!$A$2:$N$122,10,FALSE),IF(_xlpm.x=0,"",_xlpm.x)))</f>
        <v>Dendroceratida</v>
      </c>
      <c r="P2309" t="str">
        <f>IF($I2309="","",_xlfn.LET(_xlpm.x,VLOOKUP($I2309,'taxon-match_2026-08-31'!$A$2:$N$122,11,FALSE),IF(_xlpm.x=0,"",_xlpm.x)))</f>
        <v>Darwinellidae</v>
      </c>
      <c r="Q2309" t="str">
        <f>IF($I2309="","",_xlfn.LET(_xlpm.x,VLOOKUP($I2309,'taxon-match_2026-08-31'!$A$2:$N$122,12,FALSE),IF(_xlpm.x=0,"",_xlpm.x)))</f>
        <v>Dendrilla</v>
      </c>
      <c r="R2309" t="str">
        <f>IF($I2309="","",_xlfn.LET(_xlpm.x,VLOOKUP($I2309,'taxon-match_2026-08-31'!$A$2:$N$122,14,FALSE),IF(_xlpm.x=0,"",_xlpm.x)))</f>
        <v>antarctica</v>
      </c>
      <c r="S2309" s="2" t="s">
        <v>2609</v>
      </c>
      <c r="T2309" s="69" t="s">
        <v>62</v>
      </c>
      <c r="U2309" s="69" t="s">
        <v>60</v>
      </c>
      <c r="X2309" t="str">
        <f>IF(T2309="","",_xlfn.LET(_xlpm.x,VLOOKUP(T2309,'Drop-down_menus'!$F$2:$G$16,2,FALSE),IF(_xlpm.x=0,"",_xlpm.x)))</f>
        <v>https://orcid.org/0000-0003-3696-4445</v>
      </c>
      <c r="Y2309" t="str">
        <f>IF(U2309="","",_xlfn.LET(_xlpm.x,VLOOKUP(U2309,'Drop-down_menus'!$F$2:$G$16,2,FALSE),IF(_xlpm.x=0,"",_xlpm.x)))</f>
        <v>https://orcid.org/0000-0002-9708-1761</v>
      </c>
      <c r="Z2309" t="str">
        <f>IF(V2309="","",_xlfn.LET(_xlpm.x,VLOOKUP(V2309,'Drop-down_menus'!$F$2:$G$16,2,FALSE),IF(_xlpm.x=0,"",_xlpm.x)))</f>
        <v/>
      </c>
      <c r="AA2309" t="str">
        <f>IF(W2309="","",_xlfn.LET(_xlpm.x,VLOOKUP(W2309,'Drop-down_menus'!$F$2:$G$16,2,FALSE),IF(_xlpm.x=0,"",_xlpm.x)))</f>
        <v/>
      </c>
      <c r="AB2309" t="s">
        <v>702</v>
      </c>
      <c r="AE2309" t="s">
        <v>896</v>
      </c>
    </row>
    <row r="2310" spans="1:31" ht="15" x14ac:dyDescent="0.2">
      <c r="A2310" s="2" t="s">
        <v>328</v>
      </c>
      <c r="B2310">
        <v>3266</v>
      </c>
      <c r="C2310">
        <v>2881</v>
      </c>
      <c r="D2310" s="69" t="s">
        <v>700</v>
      </c>
      <c r="F2310" s="70" t="s">
        <v>760</v>
      </c>
      <c r="H2310" s="70" t="s">
        <v>760</v>
      </c>
      <c r="I2310" t="s">
        <v>760</v>
      </c>
      <c r="J2310" t="str">
        <f>IF($I2310="","",_xlfn.LET(_xlpm.x,VLOOKUP($I2310,'taxon-match_2026-08-31'!$A$2:$N$122,6,FALSE),IF(_xlpm.x=0,"",_xlpm.x)))</f>
        <v>Topsent, 1905</v>
      </c>
      <c r="K2310" t="str">
        <f>IF($I2310="","",_xlfn.LET(_xlpm.x,VLOOKUP($I2310,'taxon-match_2026-08-31'!$A$2:$N$122,4,FALSE),IF(_xlpm.x=0,"",_xlpm.x)))</f>
        <v>urn:lsid:marinespecies.org:taxname:164875</v>
      </c>
      <c r="L2310" t="str">
        <f>IF($I2310="","",_xlfn.LET(_xlpm.x,VLOOKUP($I2310,'taxon-match_2026-08-31'!$A$2:$N$122,7,FALSE),IF(_xlpm.x=0,"",_xlpm.x)))</f>
        <v>Animalia</v>
      </c>
      <c r="M2310" t="str">
        <f>IF($I2310="","",_xlfn.LET(_xlpm.x,VLOOKUP($I2310,'taxon-match_2026-08-31'!$A$2:$N$122,8,FALSE),IF(_xlpm.x=0,"",_xlpm.x)))</f>
        <v>Porifera</v>
      </c>
      <c r="N2310" t="str">
        <f>IF($I2310="","",_xlfn.LET(_xlpm.x,VLOOKUP($I2310,'taxon-match_2026-08-31'!$A$2:$N$122,9,FALSE),IF(_xlpm.x=0,"",_xlpm.x)))</f>
        <v>Demospongiae</v>
      </c>
      <c r="O2310" t="str">
        <f>IF($I2310="","",_xlfn.LET(_xlpm.x,VLOOKUP($I2310,'taxon-match_2026-08-31'!$A$2:$N$122,10,FALSE),IF(_xlpm.x=0,"",_xlpm.x)))</f>
        <v>Dendroceratida</v>
      </c>
      <c r="P2310" t="str">
        <f>IF($I2310="","",_xlfn.LET(_xlpm.x,VLOOKUP($I2310,'taxon-match_2026-08-31'!$A$2:$N$122,11,FALSE),IF(_xlpm.x=0,"",_xlpm.x)))</f>
        <v>Darwinellidae</v>
      </c>
      <c r="Q2310" t="str">
        <f>IF($I2310="","",_xlfn.LET(_xlpm.x,VLOOKUP($I2310,'taxon-match_2026-08-31'!$A$2:$N$122,12,FALSE),IF(_xlpm.x=0,"",_xlpm.x)))</f>
        <v>Dendrilla</v>
      </c>
      <c r="R2310" t="str">
        <f>IF($I2310="","",_xlfn.LET(_xlpm.x,VLOOKUP($I2310,'taxon-match_2026-08-31'!$A$2:$N$122,14,FALSE),IF(_xlpm.x=0,"",_xlpm.x)))</f>
        <v>antarctica</v>
      </c>
      <c r="S2310" s="2" t="s">
        <v>2609</v>
      </c>
      <c r="T2310" s="69" t="s">
        <v>62</v>
      </c>
      <c r="U2310" s="69" t="s">
        <v>60</v>
      </c>
      <c r="X2310" t="str">
        <f>IF(T2310="","",_xlfn.LET(_xlpm.x,VLOOKUP(T2310,'Drop-down_menus'!$F$2:$G$16,2,FALSE),IF(_xlpm.x=0,"",_xlpm.x)))</f>
        <v>https://orcid.org/0000-0003-3696-4445</v>
      </c>
      <c r="Y2310" t="str">
        <f>IF(U2310="","",_xlfn.LET(_xlpm.x,VLOOKUP(U2310,'Drop-down_menus'!$F$2:$G$16,2,FALSE),IF(_xlpm.x=0,"",_xlpm.x)))</f>
        <v>https://orcid.org/0000-0002-9708-1761</v>
      </c>
      <c r="Z2310" t="str">
        <f>IF(V2310="","",_xlfn.LET(_xlpm.x,VLOOKUP(V2310,'Drop-down_menus'!$F$2:$G$16,2,FALSE),IF(_xlpm.x=0,"",_xlpm.x)))</f>
        <v/>
      </c>
      <c r="AA2310" t="str">
        <f>IF(W2310="","",_xlfn.LET(_xlpm.x,VLOOKUP(W2310,'Drop-down_menus'!$F$2:$G$16,2,FALSE),IF(_xlpm.x=0,"",_xlpm.x)))</f>
        <v/>
      </c>
      <c r="AB2310" t="s">
        <v>702</v>
      </c>
      <c r="AE2310" t="s">
        <v>896</v>
      </c>
    </row>
    <row r="2311" spans="1:31" ht="15" x14ac:dyDescent="0.2">
      <c r="A2311" s="2" t="s">
        <v>441</v>
      </c>
      <c r="B2311">
        <v>5199</v>
      </c>
      <c r="C2311">
        <v>2890</v>
      </c>
      <c r="D2311" s="69" t="s">
        <v>700</v>
      </c>
      <c r="F2311" s="70" t="s">
        <v>760</v>
      </c>
      <c r="H2311" s="70" t="s">
        <v>760</v>
      </c>
      <c r="I2311" t="s">
        <v>760</v>
      </c>
      <c r="J2311" t="str">
        <f>IF($I2311="","",_xlfn.LET(_xlpm.x,VLOOKUP($I2311,'taxon-match_2026-08-31'!$A$2:$N$122,6,FALSE),IF(_xlpm.x=0,"",_xlpm.x)))</f>
        <v>Topsent, 1905</v>
      </c>
      <c r="K2311" t="str">
        <f>IF($I2311="","",_xlfn.LET(_xlpm.x,VLOOKUP($I2311,'taxon-match_2026-08-31'!$A$2:$N$122,4,FALSE),IF(_xlpm.x=0,"",_xlpm.x)))</f>
        <v>urn:lsid:marinespecies.org:taxname:164875</v>
      </c>
      <c r="L2311" t="str">
        <f>IF($I2311="","",_xlfn.LET(_xlpm.x,VLOOKUP($I2311,'taxon-match_2026-08-31'!$A$2:$N$122,7,FALSE),IF(_xlpm.x=0,"",_xlpm.x)))</f>
        <v>Animalia</v>
      </c>
      <c r="M2311" t="str">
        <f>IF($I2311="","",_xlfn.LET(_xlpm.x,VLOOKUP($I2311,'taxon-match_2026-08-31'!$A$2:$N$122,8,FALSE),IF(_xlpm.x=0,"",_xlpm.x)))</f>
        <v>Porifera</v>
      </c>
      <c r="N2311" t="str">
        <f>IF($I2311="","",_xlfn.LET(_xlpm.x,VLOOKUP($I2311,'taxon-match_2026-08-31'!$A$2:$N$122,9,FALSE),IF(_xlpm.x=0,"",_xlpm.x)))</f>
        <v>Demospongiae</v>
      </c>
      <c r="O2311" t="str">
        <f>IF($I2311="","",_xlfn.LET(_xlpm.x,VLOOKUP($I2311,'taxon-match_2026-08-31'!$A$2:$N$122,10,FALSE),IF(_xlpm.x=0,"",_xlpm.x)))</f>
        <v>Dendroceratida</v>
      </c>
      <c r="P2311" t="str">
        <f>IF($I2311="","",_xlfn.LET(_xlpm.x,VLOOKUP($I2311,'taxon-match_2026-08-31'!$A$2:$N$122,11,FALSE),IF(_xlpm.x=0,"",_xlpm.x)))</f>
        <v>Darwinellidae</v>
      </c>
      <c r="Q2311" t="str">
        <f>IF($I2311="","",_xlfn.LET(_xlpm.x,VLOOKUP($I2311,'taxon-match_2026-08-31'!$A$2:$N$122,12,FALSE),IF(_xlpm.x=0,"",_xlpm.x)))</f>
        <v>Dendrilla</v>
      </c>
      <c r="R2311" t="str">
        <f>IF($I2311="","",_xlfn.LET(_xlpm.x,VLOOKUP($I2311,'taxon-match_2026-08-31'!$A$2:$N$122,14,FALSE),IF(_xlpm.x=0,"",_xlpm.x)))</f>
        <v>antarctica</v>
      </c>
      <c r="S2311" s="2" t="s">
        <v>2609</v>
      </c>
      <c r="T2311" s="69" t="s">
        <v>62</v>
      </c>
      <c r="U2311" s="69" t="s">
        <v>60</v>
      </c>
      <c r="X2311" t="str">
        <f>IF(T2311="","",_xlfn.LET(_xlpm.x,VLOOKUP(T2311,'Drop-down_menus'!$F$2:$G$16,2,FALSE),IF(_xlpm.x=0,"",_xlpm.x)))</f>
        <v>https://orcid.org/0000-0003-3696-4445</v>
      </c>
      <c r="Y2311" t="str">
        <f>IF(U2311="","",_xlfn.LET(_xlpm.x,VLOOKUP(U2311,'Drop-down_menus'!$F$2:$G$16,2,FALSE),IF(_xlpm.x=0,"",_xlpm.x)))</f>
        <v>https://orcid.org/0000-0002-9708-1761</v>
      </c>
      <c r="Z2311" t="str">
        <f>IF(V2311="","",_xlfn.LET(_xlpm.x,VLOOKUP(V2311,'Drop-down_menus'!$F$2:$G$16,2,FALSE),IF(_xlpm.x=0,"",_xlpm.x)))</f>
        <v/>
      </c>
      <c r="AA2311" t="str">
        <f>IF(W2311="","",_xlfn.LET(_xlpm.x,VLOOKUP(W2311,'Drop-down_menus'!$F$2:$G$16,2,FALSE),IF(_xlpm.x=0,"",_xlpm.x)))</f>
        <v/>
      </c>
      <c r="AB2311" t="s">
        <v>702</v>
      </c>
      <c r="AE2311" t="s">
        <v>896</v>
      </c>
    </row>
    <row r="2312" spans="1:31" ht="15" x14ac:dyDescent="0.2">
      <c r="A2312" s="2" t="s">
        <v>441</v>
      </c>
      <c r="B2312">
        <v>5246</v>
      </c>
      <c r="C2312">
        <v>2816</v>
      </c>
      <c r="D2312" s="69" t="s">
        <v>700</v>
      </c>
      <c r="F2312" s="70" t="s">
        <v>760</v>
      </c>
      <c r="H2312" s="70" t="s">
        <v>760</v>
      </c>
      <c r="I2312" t="s">
        <v>760</v>
      </c>
      <c r="J2312" t="str">
        <f>IF($I2312="","",_xlfn.LET(_xlpm.x,VLOOKUP($I2312,'taxon-match_2026-08-31'!$A$2:$N$122,6,FALSE),IF(_xlpm.x=0,"",_xlpm.x)))</f>
        <v>Topsent, 1905</v>
      </c>
      <c r="K2312" t="str">
        <f>IF($I2312="","",_xlfn.LET(_xlpm.x,VLOOKUP($I2312,'taxon-match_2026-08-31'!$A$2:$N$122,4,FALSE),IF(_xlpm.x=0,"",_xlpm.x)))</f>
        <v>urn:lsid:marinespecies.org:taxname:164875</v>
      </c>
      <c r="L2312" t="str">
        <f>IF($I2312="","",_xlfn.LET(_xlpm.x,VLOOKUP($I2312,'taxon-match_2026-08-31'!$A$2:$N$122,7,FALSE),IF(_xlpm.x=0,"",_xlpm.x)))</f>
        <v>Animalia</v>
      </c>
      <c r="M2312" t="str">
        <f>IF($I2312="","",_xlfn.LET(_xlpm.x,VLOOKUP($I2312,'taxon-match_2026-08-31'!$A$2:$N$122,8,FALSE),IF(_xlpm.x=0,"",_xlpm.x)))</f>
        <v>Porifera</v>
      </c>
      <c r="N2312" t="str">
        <f>IF($I2312="","",_xlfn.LET(_xlpm.x,VLOOKUP($I2312,'taxon-match_2026-08-31'!$A$2:$N$122,9,FALSE),IF(_xlpm.x=0,"",_xlpm.x)))</f>
        <v>Demospongiae</v>
      </c>
      <c r="O2312" t="str">
        <f>IF($I2312="","",_xlfn.LET(_xlpm.x,VLOOKUP($I2312,'taxon-match_2026-08-31'!$A$2:$N$122,10,FALSE),IF(_xlpm.x=0,"",_xlpm.x)))</f>
        <v>Dendroceratida</v>
      </c>
      <c r="P2312" t="str">
        <f>IF($I2312="","",_xlfn.LET(_xlpm.x,VLOOKUP($I2312,'taxon-match_2026-08-31'!$A$2:$N$122,11,FALSE),IF(_xlpm.x=0,"",_xlpm.x)))</f>
        <v>Darwinellidae</v>
      </c>
      <c r="Q2312" t="str">
        <f>IF($I2312="","",_xlfn.LET(_xlpm.x,VLOOKUP($I2312,'taxon-match_2026-08-31'!$A$2:$N$122,12,FALSE),IF(_xlpm.x=0,"",_xlpm.x)))</f>
        <v>Dendrilla</v>
      </c>
      <c r="R2312" t="str">
        <f>IF($I2312="","",_xlfn.LET(_xlpm.x,VLOOKUP($I2312,'taxon-match_2026-08-31'!$A$2:$N$122,14,FALSE),IF(_xlpm.x=0,"",_xlpm.x)))</f>
        <v>antarctica</v>
      </c>
      <c r="S2312" s="2" t="s">
        <v>2609</v>
      </c>
      <c r="T2312" s="69" t="s">
        <v>62</v>
      </c>
      <c r="U2312" s="69" t="s">
        <v>60</v>
      </c>
      <c r="X2312" t="str">
        <f>IF(T2312="","",_xlfn.LET(_xlpm.x,VLOOKUP(T2312,'Drop-down_menus'!$F$2:$G$16,2,FALSE),IF(_xlpm.x=0,"",_xlpm.x)))</f>
        <v>https://orcid.org/0000-0003-3696-4445</v>
      </c>
      <c r="Y2312" t="str">
        <f>IF(U2312="","",_xlfn.LET(_xlpm.x,VLOOKUP(U2312,'Drop-down_menus'!$F$2:$G$16,2,FALSE),IF(_xlpm.x=0,"",_xlpm.x)))</f>
        <v>https://orcid.org/0000-0002-9708-1761</v>
      </c>
      <c r="Z2312" t="str">
        <f>IF(V2312="","",_xlfn.LET(_xlpm.x,VLOOKUP(V2312,'Drop-down_menus'!$F$2:$G$16,2,FALSE),IF(_xlpm.x=0,"",_xlpm.x)))</f>
        <v/>
      </c>
      <c r="AA2312" t="str">
        <f>IF(W2312="","",_xlfn.LET(_xlpm.x,VLOOKUP(W2312,'Drop-down_menus'!$F$2:$G$16,2,FALSE),IF(_xlpm.x=0,"",_xlpm.x)))</f>
        <v/>
      </c>
      <c r="AB2312" t="s">
        <v>702</v>
      </c>
      <c r="AE2312" t="s">
        <v>896</v>
      </c>
    </row>
    <row r="2313" spans="1:31" ht="15" x14ac:dyDescent="0.2">
      <c r="A2313" s="2" t="s">
        <v>441</v>
      </c>
      <c r="B2313">
        <v>5247</v>
      </c>
      <c r="C2313">
        <v>2857</v>
      </c>
      <c r="D2313" s="69" t="s">
        <v>700</v>
      </c>
      <c r="F2313" s="70" t="s">
        <v>760</v>
      </c>
      <c r="H2313" s="70" t="s">
        <v>760</v>
      </c>
      <c r="I2313" t="s">
        <v>760</v>
      </c>
      <c r="J2313" t="str">
        <f>IF($I2313="","",_xlfn.LET(_xlpm.x,VLOOKUP($I2313,'taxon-match_2026-08-31'!$A$2:$N$122,6,FALSE),IF(_xlpm.x=0,"",_xlpm.x)))</f>
        <v>Topsent, 1905</v>
      </c>
      <c r="K2313" t="str">
        <f>IF($I2313="","",_xlfn.LET(_xlpm.x,VLOOKUP($I2313,'taxon-match_2026-08-31'!$A$2:$N$122,4,FALSE),IF(_xlpm.x=0,"",_xlpm.x)))</f>
        <v>urn:lsid:marinespecies.org:taxname:164875</v>
      </c>
      <c r="L2313" t="str">
        <f>IF($I2313="","",_xlfn.LET(_xlpm.x,VLOOKUP($I2313,'taxon-match_2026-08-31'!$A$2:$N$122,7,FALSE),IF(_xlpm.x=0,"",_xlpm.x)))</f>
        <v>Animalia</v>
      </c>
      <c r="M2313" t="str">
        <f>IF($I2313="","",_xlfn.LET(_xlpm.x,VLOOKUP($I2313,'taxon-match_2026-08-31'!$A$2:$N$122,8,FALSE),IF(_xlpm.x=0,"",_xlpm.x)))</f>
        <v>Porifera</v>
      </c>
      <c r="N2313" t="str">
        <f>IF($I2313="","",_xlfn.LET(_xlpm.x,VLOOKUP($I2313,'taxon-match_2026-08-31'!$A$2:$N$122,9,FALSE),IF(_xlpm.x=0,"",_xlpm.x)))</f>
        <v>Demospongiae</v>
      </c>
      <c r="O2313" t="str">
        <f>IF($I2313="","",_xlfn.LET(_xlpm.x,VLOOKUP($I2313,'taxon-match_2026-08-31'!$A$2:$N$122,10,FALSE),IF(_xlpm.x=0,"",_xlpm.x)))</f>
        <v>Dendroceratida</v>
      </c>
      <c r="P2313" t="str">
        <f>IF($I2313="","",_xlfn.LET(_xlpm.x,VLOOKUP($I2313,'taxon-match_2026-08-31'!$A$2:$N$122,11,FALSE),IF(_xlpm.x=0,"",_xlpm.x)))</f>
        <v>Darwinellidae</v>
      </c>
      <c r="Q2313" t="str">
        <f>IF($I2313="","",_xlfn.LET(_xlpm.x,VLOOKUP($I2313,'taxon-match_2026-08-31'!$A$2:$N$122,12,FALSE),IF(_xlpm.x=0,"",_xlpm.x)))</f>
        <v>Dendrilla</v>
      </c>
      <c r="R2313" t="str">
        <f>IF($I2313="","",_xlfn.LET(_xlpm.x,VLOOKUP($I2313,'taxon-match_2026-08-31'!$A$2:$N$122,14,FALSE),IF(_xlpm.x=0,"",_xlpm.x)))</f>
        <v>antarctica</v>
      </c>
      <c r="S2313" s="2" t="s">
        <v>2609</v>
      </c>
      <c r="T2313" s="69" t="s">
        <v>62</v>
      </c>
      <c r="U2313" s="69" t="s">
        <v>60</v>
      </c>
      <c r="X2313" t="str">
        <f>IF(T2313="","",_xlfn.LET(_xlpm.x,VLOOKUP(T2313,'Drop-down_menus'!$F$2:$G$16,2,FALSE),IF(_xlpm.x=0,"",_xlpm.x)))</f>
        <v>https://orcid.org/0000-0003-3696-4445</v>
      </c>
      <c r="Y2313" t="str">
        <f>IF(U2313="","",_xlfn.LET(_xlpm.x,VLOOKUP(U2313,'Drop-down_menus'!$F$2:$G$16,2,FALSE),IF(_xlpm.x=0,"",_xlpm.x)))</f>
        <v>https://orcid.org/0000-0002-9708-1761</v>
      </c>
      <c r="Z2313" t="str">
        <f>IF(V2313="","",_xlfn.LET(_xlpm.x,VLOOKUP(V2313,'Drop-down_menus'!$F$2:$G$16,2,FALSE),IF(_xlpm.x=0,"",_xlpm.x)))</f>
        <v/>
      </c>
      <c r="AA2313" t="str">
        <f>IF(W2313="","",_xlfn.LET(_xlpm.x,VLOOKUP(W2313,'Drop-down_menus'!$F$2:$G$16,2,FALSE),IF(_xlpm.x=0,"",_xlpm.x)))</f>
        <v/>
      </c>
      <c r="AB2313" t="s">
        <v>702</v>
      </c>
      <c r="AE2313" t="s">
        <v>896</v>
      </c>
    </row>
    <row r="2314" spans="1:31" ht="15" x14ac:dyDescent="0.2">
      <c r="A2314" s="2" t="s">
        <v>475</v>
      </c>
      <c r="B2314">
        <v>5667</v>
      </c>
      <c r="C2314">
        <v>2896</v>
      </c>
      <c r="D2314" s="69" t="s">
        <v>700</v>
      </c>
      <c r="F2314" s="70" t="s">
        <v>760</v>
      </c>
      <c r="H2314" s="70" t="s">
        <v>760</v>
      </c>
      <c r="I2314" t="s">
        <v>760</v>
      </c>
      <c r="J2314" t="str">
        <f>IF($I2314="","",_xlfn.LET(_xlpm.x,VLOOKUP($I2314,'taxon-match_2026-08-31'!$A$2:$N$122,6,FALSE),IF(_xlpm.x=0,"",_xlpm.x)))</f>
        <v>Topsent, 1905</v>
      </c>
      <c r="K2314" t="str">
        <f>IF($I2314="","",_xlfn.LET(_xlpm.x,VLOOKUP($I2314,'taxon-match_2026-08-31'!$A$2:$N$122,4,FALSE),IF(_xlpm.x=0,"",_xlpm.x)))</f>
        <v>urn:lsid:marinespecies.org:taxname:164875</v>
      </c>
      <c r="L2314" t="str">
        <f>IF($I2314="","",_xlfn.LET(_xlpm.x,VLOOKUP($I2314,'taxon-match_2026-08-31'!$A$2:$N$122,7,FALSE),IF(_xlpm.x=0,"",_xlpm.x)))</f>
        <v>Animalia</v>
      </c>
      <c r="M2314" t="str">
        <f>IF($I2314="","",_xlfn.LET(_xlpm.x,VLOOKUP($I2314,'taxon-match_2026-08-31'!$A$2:$N$122,8,FALSE),IF(_xlpm.x=0,"",_xlpm.x)))</f>
        <v>Porifera</v>
      </c>
      <c r="N2314" t="str">
        <f>IF($I2314="","",_xlfn.LET(_xlpm.x,VLOOKUP($I2314,'taxon-match_2026-08-31'!$A$2:$N$122,9,FALSE),IF(_xlpm.x=0,"",_xlpm.x)))</f>
        <v>Demospongiae</v>
      </c>
      <c r="O2314" t="str">
        <f>IF($I2314="","",_xlfn.LET(_xlpm.x,VLOOKUP($I2314,'taxon-match_2026-08-31'!$A$2:$N$122,10,FALSE),IF(_xlpm.x=0,"",_xlpm.x)))</f>
        <v>Dendroceratida</v>
      </c>
      <c r="P2314" t="str">
        <f>IF($I2314="","",_xlfn.LET(_xlpm.x,VLOOKUP($I2314,'taxon-match_2026-08-31'!$A$2:$N$122,11,FALSE),IF(_xlpm.x=0,"",_xlpm.x)))</f>
        <v>Darwinellidae</v>
      </c>
      <c r="Q2314" t="str">
        <f>IF($I2314="","",_xlfn.LET(_xlpm.x,VLOOKUP($I2314,'taxon-match_2026-08-31'!$A$2:$N$122,12,FALSE),IF(_xlpm.x=0,"",_xlpm.x)))</f>
        <v>Dendrilla</v>
      </c>
      <c r="R2314" t="str">
        <f>IF($I2314="","",_xlfn.LET(_xlpm.x,VLOOKUP($I2314,'taxon-match_2026-08-31'!$A$2:$N$122,14,FALSE),IF(_xlpm.x=0,"",_xlpm.x)))</f>
        <v>antarctica</v>
      </c>
      <c r="S2314" s="2" t="s">
        <v>2609</v>
      </c>
      <c r="T2314" s="69" t="s">
        <v>62</v>
      </c>
      <c r="U2314" s="69" t="s">
        <v>60</v>
      </c>
      <c r="X2314" t="str">
        <f>IF(T2314="","",_xlfn.LET(_xlpm.x,VLOOKUP(T2314,'Drop-down_menus'!$F$2:$G$16,2,FALSE),IF(_xlpm.x=0,"",_xlpm.x)))</f>
        <v>https://orcid.org/0000-0003-3696-4445</v>
      </c>
      <c r="Y2314" t="str">
        <f>IF(U2314="","",_xlfn.LET(_xlpm.x,VLOOKUP(U2314,'Drop-down_menus'!$F$2:$G$16,2,FALSE),IF(_xlpm.x=0,"",_xlpm.x)))</f>
        <v>https://orcid.org/0000-0002-9708-1761</v>
      </c>
      <c r="Z2314" t="str">
        <f>IF(V2314="","",_xlfn.LET(_xlpm.x,VLOOKUP(V2314,'Drop-down_menus'!$F$2:$G$16,2,FALSE),IF(_xlpm.x=0,"",_xlpm.x)))</f>
        <v/>
      </c>
      <c r="AA2314" t="str">
        <f>IF(W2314="","",_xlfn.LET(_xlpm.x,VLOOKUP(W2314,'Drop-down_menus'!$F$2:$G$16,2,FALSE),IF(_xlpm.x=0,"",_xlpm.x)))</f>
        <v/>
      </c>
      <c r="AB2314" t="s">
        <v>702</v>
      </c>
      <c r="AE2314" t="s">
        <v>896</v>
      </c>
    </row>
    <row r="2315" spans="1:31" ht="15" x14ac:dyDescent="0.2">
      <c r="A2315" s="2" t="s">
        <v>475</v>
      </c>
      <c r="B2315">
        <v>5668</v>
      </c>
      <c r="C2315">
        <v>2817</v>
      </c>
      <c r="D2315" s="69" t="s">
        <v>700</v>
      </c>
      <c r="F2315" s="70" t="s">
        <v>760</v>
      </c>
      <c r="H2315" s="70" t="s">
        <v>760</v>
      </c>
      <c r="I2315" t="s">
        <v>760</v>
      </c>
      <c r="J2315" t="str">
        <f>IF($I2315="","",_xlfn.LET(_xlpm.x,VLOOKUP($I2315,'taxon-match_2026-08-31'!$A$2:$N$122,6,FALSE),IF(_xlpm.x=0,"",_xlpm.x)))</f>
        <v>Topsent, 1905</v>
      </c>
      <c r="K2315" t="str">
        <f>IF($I2315="","",_xlfn.LET(_xlpm.x,VLOOKUP($I2315,'taxon-match_2026-08-31'!$A$2:$N$122,4,FALSE),IF(_xlpm.x=0,"",_xlpm.x)))</f>
        <v>urn:lsid:marinespecies.org:taxname:164875</v>
      </c>
      <c r="L2315" t="str">
        <f>IF($I2315="","",_xlfn.LET(_xlpm.x,VLOOKUP($I2315,'taxon-match_2026-08-31'!$A$2:$N$122,7,FALSE),IF(_xlpm.x=0,"",_xlpm.x)))</f>
        <v>Animalia</v>
      </c>
      <c r="M2315" t="str">
        <f>IF($I2315="","",_xlfn.LET(_xlpm.x,VLOOKUP($I2315,'taxon-match_2026-08-31'!$A$2:$N$122,8,FALSE),IF(_xlpm.x=0,"",_xlpm.x)))</f>
        <v>Porifera</v>
      </c>
      <c r="N2315" t="str">
        <f>IF($I2315="","",_xlfn.LET(_xlpm.x,VLOOKUP($I2315,'taxon-match_2026-08-31'!$A$2:$N$122,9,FALSE),IF(_xlpm.x=0,"",_xlpm.x)))</f>
        <v>Demospongiae</v>
      </c>
      <c r="O2315" t="str">
        <f>IF($I2315="","",_xlfn.LET(_xlpm.x,VLOOKUP($I2315,'taxon-match_2026-08-31'!$A$2:$N$122,10,FALSE),IF(_xlpm.x=0,"",_xlpm.x)))</f>
        <v>Dendroceratida</v>
      </c>
      <c r="P2315" t="str">
        <f>IF($I2315="","",_xlfn.LET(_xlpm.x,VLOOKUP($I2315,'taxon-match_2026-08-31'!$A$2:$N$122,11,FALSE),IF(_xlpm.x=0,"",_xlpm.x)))</f>
        <v>Darwinellidae</v>
      </c>
      <c r="Q2315" t="str">
        <f>IF($I2315="","",_xlfn.LET(_xlpm.x,VLOOKUP($I2315,'taxon-match_2026-08-31'!$A$2:$N$122,12,FALSE),IF(_xlpm.x=0,"",_xlpm.x)))</f>
        <v>Dendrilla</v>
      </c>
      <c r="R2315" t="str">
        <f>IF($I2315="","",_xlfn.LET(_xlpm.x,VLOOKUP($I2315,'taxon-match_2026-08-31'!$A$2:$N$122,14,FALSE),IF(_xlpm.x=0,"",_xlpm.x)))</f>
        <v>antarctica</v>
      </c>
      <c r="S2315" s="2" t="s">
        <v>2609</v>
      </c>
      <c r="T2315" s="69" t="s">
        <v>62</v>
      </c>
      <c r="U2315" s="69" t="s">
        <v>60</v>
      </c>
      <c r="X2315" t="str">
        <f>IF(T2315="","",_xlfn.LET(_xlpm.x,VLOOKUP(T2315,'Drop-down_menus'!$F$2:$G$16,2,FALSE),IF(_xlpm.x=0,"",_xlpm.x)))</f>
        <v>https://orcid.org/0000-0003-3696-4445</v>
      </c>
      <c r="Y2315" t="str">
        <f>IF(U2315="","",_xlfn.LET(_xlpm.x,VLOOKUP(U2315,'Drop-down_menus'!$F$2:$G$16,2,FALSE),IF(_xlpm.x=0,"",_xlpm.x)))</f>
        <v>https://orcid.org/0000-0002-9708-1761</v>
      </c>
      <c r="Z2315" t="str">
        <f>IF(V2315="","",_xlfn.LET(_xlpm.x,VLOOKUP(V2315,'Drop-down_menus'!$F$2:$G$16,2,FALSE),IF(_xlpm.x=0,"",_xlpm.x)))</f>
        <v/>
      </c>
      <c r="AA2315" t="str">
        <f>IF(W2315="","",_xlfn.LET(_xlpm.x,VLOOKUP(W2315,'Drop-down_menus'!$F$2:$G$16,2,FALSE),IF(_xlpm.x=0,"",_xlpm.x)))</f>
        <v/>
      </c>
      <c r="AB2315" t="s">
        <v>702</v>
      </c>
      <c r="AE2315" t="s">
        <v>896</v>
      </c>
    </row>
    <row r="2316" spans="1:31" ht="15" x14ac:dyDescent="0.2">
      <c r="A2316" s="2" t="s">
        <v>475</v>
      </c>
      <c r="B2316">
        <v>5669</v>
      </c>
      <c r="C2316">
        <v>2901</v>
      </c>
      <c r="D2316" s="69" t="s">
        <v>700</v>
      </c>
      <c r="F2316" s="70" t="s">
        <v>760</v>
      </c>
      <c r="H2316" s="70" t="s">
        <v>760</v>
      </c>
      <c r="I2316" t="s">
        <v>760</v>
      </c>
      <c r="J2316" t="str">
        <f>IF($I2316="","",_xlfn.LET(_xlpm.x,VLOOKUP($I2316,'taxon-match_2026-08-31'!$A$2:$N$122,6,FALSE),IF(_xlpm.x=0,"",_xlpm.x)))</f>
        <v>Topsent, 1905</v>
      </c>
      <c r="K2316" t="str">
        <f>IF($I2316="","",_xlfn.LET(_xlpm.x,VLOOKUP($I2316,'taxon-match_2026-08-31'!$A$2:$N$122,4,FALSE),IF(_xlpm.x=0,"",_xlpm.x)))</f>
        <v>urn:lsid:marinespecies.org:taxname:164875</v>
      </c>
      <c r="L2316" t="str">
        <f>IF($I2316="","",_xlfn.LET(_xlpm.x,VLOOKUP($I2316,'taxon-match_2026-08-31'!$A$2:$N$122,7,FALSE),IF(_xlpm.x=0,"",_xlpm.x)))</f>
        <v>Animalia</v>
      </c>
      <c r="M2316" t="str">
        <f>IF($I2316="","",_xlfn.LET(_xlpm.x,VLOOKUP($I2316,'taxon-match_2026-08-31'!$A$2:$N$122,8,FALSE),IF(_xlpm.x=0,"",_xlpm.x)))</f>
        <v>Porifera</v>
      </c>
      <c r="N2316" t="str">
        <f>IF($I2316="","",_xlfn.LET(_xlpm.x,VLOOKUP($I2316,'taxon-match_2026-08-31'!$A$2:$N$122,9,FALSE),IF(_xlpm.x=0,"",_xlpm.x)))</f>
        <v>Demospongiae</v>
      </c>
      <c r="O2316" t="str">
        <f>IF($I2316="","",_xlfn.LET(_xlpm.x,VLOOKUP($I2316,'taxon-match_2026-08-31'!$A$2:$N$122,10,FALSE),IF(_xlpm.x=0,"",_xlpm.x)))</f>
        <v>Dendroceratida</v>
      </c>
      <c r="P2316" t="str">
        <f>IF($I2316="","",_xlfn.LET(_xlpm.x,VLOOKUP($I2316,'taxon-match_2026-08-31'!$A$2:$N$122,11,FALSE),IF(_xlpm.x=0,"",_xlpm.x)))</f>
        <v>Darwinellidae</v>
      </c>
      <c r="Q2316" t="str">
        <f>IF($I2316="","",_xlfn.LET(_xlpm.x,VLOOKUP($I2316,'taxon-match_2026-08-31'!$A$2:$N$122,12,FALSE),IF(_xlpm.x=0,"",_xlpm.x)))</f>
        <v>Dendrilla</v>
      </c>
      <c r="R2316" t="str">
        <f>IF($I2316="","",_xlfn.LET(_xlpm.x,VLOOKUP($I2316,'taxon-match_2026-08-31'!$A$2:$N$122,14,FALSE),IF(_xlpm.x=0,"",_xlpm.x)))</f>
        <v>antarctica</v>
      </c>
      <c r="S2316" s="2" t="s">
        <v>2609</v>
      </c>
      <c r="T2316" s="69" t="s">
        <v>62</v>
      </c>
      <c r="U2316" s="69" t="s">
        <v>60</v>
      </c>
      <c r="X2316" t="str">
        <f>IF(T2316="","",_xlfn.LET(_xlpm.x,VLOOKUP(T2316,'Drop-down_menus'!$F$2:$G$16,2,FALSE),IF(_xlpm.x=0,"",_xlpm.x)))</f>
        <v>https://orcid.org/0000-0003-3696-4445</v>
      </c>
      <c r="Y2316" t="str">
        <f>IF(U2316="","",_xlfn.LET(_xlpm.x,VLOOKUP(U2316,'Drop-down_menus'!$F$2:$G$16,2,FALSE),IF(_xlpm.x=0,"",_xlpm.x)))</f>
        <v>https://orcid.org/0000-0002-9708-1761</v>
      </c>
      <c r="Z2316" t="str">
        <f>IF(V2316="","",_xlfn.LET(_xlpm.x,VLOOKUP(V2316,'Drop-down_menus'!$F$2:$G$16,2,FALSE),IF(_xlpm.x=0,"",_xlpm.x)))</f>
        <v/>
      </c>
      <c r="AA2316" t="str">
        <f>IF(W2316="","",_xlfn.LET(_xlpm.x,VLOOKUP(W2316,'Drop-down_menus'!$F$2:$G$16,2,FALSE),IF(_xlpm.x=0,"",_xlpm.x)))</f>
        <v/>
      </c>
      <c r="AB2316" t="s">
        <v>702</v>
      </c>
      <c r="AE2316" t="s">
        <v>896</v>
      </c>
    </row>
    <row r="2317" spans="1:31" ht="15" x14ac:dyDescent="0.2">
      <c r="A2317" s="2" t="s">
        <v>489</v>
      </c>
      <c r="B2317">
        <v>5826</v>
      </c>
      <c r="C2317">
        <v>2902</v>
      </c>
      <c r="D2317" s="69" t="s">
        <v>700</v>
      </c>
      <c r="F2317" s="70" t="s">
        <v>760</v>
      </c>
      <c r="H2317" s="70" t="s">
        <v>760</v>
      </c>
      <c r="I2317" t="s">
        <v>760</v>
      </c>
      <c r="J2317" t="str">
        <f>IF($I2317="","",_xlfn.LET(_xlpm.x,VLOOKUP($I2317,'taxon-match_2026-08-31'!$A$2:$N$122,6,FALSE),IF(_xlpm.x=0,"",_xlpm.x)))</f>
        <v>Topsent, 1905</v>
      </c>
      <c r="K2317" t="str">
        <f>IF($I2317="","",_xlfn.LET(_xlpm.x,VLOOKUP($I2317,'taxon-match_2026-08-31'!$A$2:$N$122,4,FALSE),IF(_xlpm.x=0,"",_xlpm.x)))</f>
        <v>urn:lsid:marinespecies.org:taxname:164875</v>
      </c>
      <c r="L2317" t="str">
        <f>IF($I2317="","",_xlfn.LET(_xlpm.x,VLOOKUP($I2317,'taxon-match_2026-08-31'!$A$2:$N$122,7,FALSE),IF(_xlpm.x=0,"",_xlpm.x)))</f>
        <v>Animalia</v>
      </c>
      <c r="M2317" t="str">
        <f>IF($I2317="","",_xlfn.LET(_xlpm.x,VLOOKUP($I2317,'taxon-match_2026-08-31'!$A$2:$N$122,8,FALSE),IF(_xlpm.x=0,"",_xlpm.x)))</f>
        <v>Porifera</v>
      </c>
      <c r="N2317" t="str">
        <f>IF($I2317="","",_xlfn.LET(_xlpm.x,VLOOKUP($I2317,'taxon-match_2026-08-31'!$A$2:$N$122,9,FALSE),IF(_xlpm.x=0,"",_xlpm.x)))</f>
        <v>Demospongiae</v>
      </c>
      <c r="O2317" t="str">
        <f>IF($I2317="","",_xlfn.LET(_xlpm.x,VLOOKUP($I2317,'taxon-match_2026-08-31'!$A$2:$N$122,10,FALSE),IF(_xlpm.x=0,"",_xlpm.x)))</f>
        <v>Dendroceratida</v>
      </c>
      <c r="P2317" t="str">
        <f>IF($I2317="","",_xlfn.LET(_xlpm.x,VLOOKUP($I2317,'taxon-match_2026-08-31'!$A$2:$N$122,11,FALSE),IF(_xlpm.x=0,"",_xlpm.x)))</f>
        <v>Darwinellidae</v>
      </c>
      <c r="Q2317" t="str">
        <f>IF($I2317="","",_xlfn.LET(_xlpm.x,VLOOKUP($I2317,'taxon-match_2026-08-31'!$A$2:$N$122,12,FALSE),IF(_xlpm.x=0,"",_xlpm.x)))</f>
        <v>Dendrilla</v>
      </c>
      <c r="R2317" t="str">
        <f>IF($I2317="","",_xlfn.LET(_xlpm.x,VLOOKUP($I2317,'taxon-match_2026-08-31'!$A$2:$N$122,14,FALSE),IF(_xlpm.x=0,"",_xlpm.x)))</f>
        <v>antarctica</v>
      </c>
      <c r="S2317" s="2" t="s">
        <v>2609</v>
      </c>
      <c r="T2317" s="69" t="s">
        <v>62</v>
      </c>
      <c r="U2317" s="69" t="s">
        <v>60</v>
      </c>
      <c r="X2317" t="str">
        <f>IF(T2317="","",_xlfn.LET(_xlpm.x,VLOOKUP(T2317,'Drop-down_menus'!$F$2:$G$16,2,FALSE),IF(_xlpm.x=0,"",_xlpm.x)))</f>
        <v>https://orcid.org/0000-0003-3696-4445</v>
      </c>
      <c r="Y2317" t="str">
        <f>IF(U2317="","",_xlfn.LET(_xlpm.x,VLOOKUP(U2317,'Drop-down_menus'!$F$2:$G$16,2,FALSE),IF(_xlpm.x=0,"",_xlpm.x)))</f>
        <v>https://orcid.org/0000-0002-9708-1761</v>
      </c>
      <c r="Z2317" t="str">
        <f>IF(V2317="","",_xlfn.LET(_xlpm.x,VLOOKUP(V2317,'Drop-down_menus'!$F$2:$G$16,2,FALSE),IF(_xlpm.x=0,"",_xlpm.x)))</f>
        <v/>
      </c>
      <c r="AA2317" t="str">
        <f>IF(W2317="","",_xlfn.LET(_xlpm.x,VLOOKUP(W2317,'Drop-down_menus'!$F$2:$G$16,2,FALSE),IF(_xlpm.x=0,"",_xlpm.x)))</f>
        <v/>
      </c>
      <c r="AB2317" t="s">
        <v>702</v>
      </c>
      <c r="AE2317" t="s">
        <v>896</v>
      </c>
    </row>
    <row r="2318" spans="1:31" ht="15" x14ac:dyDescent="0.2">
      <c r="A2318" s="2" t="s">
        <v>489</v>
      </c>
      <c r="B2318">
        <v>5841</v>
      </c>
      <c r="C2318">
        <v>2855</v>
      </c>
      <c r="D2318" s="69" t="s">
        <v>700</v>
      </c>
      <c r="F2318" s="70" t="s">
        <v>760</v>
      </c>
      <c r="H2318" s="70" t="s">
        <v>760</v>
      </c>
      <c r="I2318" t="s">
        <v>760</v>
      </c>
      <c r="J2318" t="str">
        <f>IF($I2318="","",_xlfn.LET(_xlpm.x,VLOOKUP($I2318,'taxon-match_2026-08-31'!$A$2:$N$122,6,FALSE),IF(_xlpm.x=0,"",_xlpm.x)))</f>
        <v>Topsent, 1905</v>
      </c>
      <c r="K2318" t="str">
        <f>IF($I2318="","",_xlfn.LET(_xlpm.x,VLOOKUP($I2318,'taxon-match_2026-08-31'!$A$2:$N$122,4,FALSE),IF(_xlpm.x=0,"",_xlpm.x)))</f>
        <v>urn:lsid:marinespecies.org:taxname:164875</v>
      </c>
      <c r="L2318" t="str">
        <f>IF($I2318="","",_xlfn.LET(_xlpm.x,VLOOKUP($I2318,'taxon-match_2026-08-31'!$A$2:$N$122,7,FALSE),IF(_xlpm.x=0,"",_xlpm.x)))</f>
        <v>Animalia</v>
      </c>
      <c r="M2318" t="str">
        <f>IF($I2318="","",_xlfn.LET(_xlpm.x,VLOOKUP($I2318,'taxon-match_2026-08-31'!$A$2:$N$122,8,FALSE),IF(_xlpm.x=0,"",_xlpm.x)))</f>
        <v>Porifera</v>
      </c>
      <c r="N2318" t="str">
        <f>IF($I2318="","",_xlfn.LET(_xlpm.x,VLOOKUP($I2318,'taxon-match_2026-08-31'!$A$2:$N$122,9,FALSE),IF(_xlpm.x=0,"",_xlpm.x)))</f>
        <v>Demospongiae</v>
      </c>
      <c r="O2318" t="str">
        <f>IF($I2318="","",_xlfn.LET(_xlpm.x,VLOOKUP($I2318,'taxon-match_2026-08-31'!$A$2:$N$122,10,FALSE),IF(_xlpm.x=0,"",_xlpm.x)))</f>
        <v>Dendroceratida</v>
      </c>
      <c r="P2318" t="str">
        <f>IF($I2318="","",_xlfn.LET(_xlpm.x,VLOOKUP($I2318,'taxon-match_2026-08-31'!$A$2:$N$122,11,FALSE),IF(_xlpm.x=0,"",_xlpm.x)))</f>
        <v>Darwinellidae</v>
      </c>
      <c r="Q2318" t="str">
        <f>IF($I2318="","",_xlfn.LET(_xlpm.x,VLOOKUP($I2318,'taxon-match_2026-08-31'!$A$2:$N$122,12,FALSE),IF(_xlpm.x=0,"",_xlpm.x)))</f>
        <v>Dendrilla</v>
      </c>
      <c r="R2318" t="str">
        <f>IF($I2318="","",_xlfn.LET(_xlpm.x,VLOOKUP($I2318,'taxon-match_2026-08-31'!$A$2:$N$122,14,FALSE),IF(_xlpm.x=0,"",_xlpm.x)))</f>
        <v>antarctica</v>
      </c>
      <c r="S2318" s="2" t="s">
        <v>2609</v>
      </c>
      <c r="T2318" s="69" t="s">
        <v>62</v>
      </c>
      <c r="U2318" s="69" t="s">
        <v>60</v>
      </c>
      <c r="X2318" t="str">
        <f>IF(T2318="","",_xlfn.LET(_xlpm.x,VLOOKUP(T2318,'Drop-down_menus'!$F$2:$G$16,2,FALSE),IF(_xlpm.x=0,"",_xlpm.x)))</f>
        <v>https://orcid.org/0000-0003-3696-4445</v>
      </c>
      <c r="Y2318" t="str">
        <f>IF(U2318="","",_xlfn.LET(_xlpm.x,VLOOKUP(U2318,'Drop-down_menus'!$F$2:$G$16,2,FALSE),IF(_xlpm.x=0,"",_xlpm.x)))</f>
        <v>https://orcid.org/0000-0002-9708-1761</v>
      </c>
      <c r="Z2318" t="str">
        <f>IF(V2318="","",_xlfn.LET(_xlpm.x,VLOOKUP(V2318,'Drop-down_menus'!$F$2:$G$16,2,FALSE),IF(_xlpm.x=0,"",_xlpm.x)))</f>
        <v/>
      </c>
      <c r="AA2318" t="str">
        <f>IF(W2318="","",_xlfn.LET(_xlpm.x,VLOOKUP(W2318,'Drop-down_menus'!$F$2:$G$16,2,FALSE),IF(_xlpm.x=0,"",_xlpm.x)))</f>
        <v/>
      </c>
      <c r="AB2318" t="s">
        <v>702</v>
      </c>
      <c r="AE2318" t="s">
        <v>896</v>
      </c>
    </row>
    <row r="2319" spans="1:31" ht="15" x14ac:dyDescent="0.2">
      <c r="A2319" s="2" t="s">
        <v>489</v>
      </c>
      <c r="B2319">
        <v>5848</v>
      </c>
      <c r="C2319">
        <v>2908</v>
      </c>
      <c r="D2319" s="69" t="s">
        <v>700</v>
      </c>
      <c r="F2319" s="70" t="s">
        <v>760</v>
      </c>
      <c r="H2319" s="70" t="s">
        <v>760</v>
      </c>
      <c r="I2319" t="s">
        <v>760</v>
      </c>
      <c r="J2319" t="str">
        <f>IF($I2319="","",_xlfn.LET(_xlpm.x,VLOOKUP($I2319,'taxon-match_2026-08-31'!$A$2:$N$122,6,FALSE),IF(_xlpm.x=0,"",_xlpm.x)))</f>
        <v>Topsent, 1905</v>
      </c>
      <c r="K2319" t="str">
        <f>IF($I2319="","",_xlfn.LET(_xlpm.x,VLOOKUP($I2319,'taxon-match_2026-08-31'!$A$2:$N$122,4,FALSE),IF(_xlpm.x=0,"",_xlpm.x)))</f>
        <v>urn:lsid:marinespecies.org:taxname:164875</v>
      </c>
      <c r="L2319" t="str">
        <f>IF($I2319="","",_xlfn.LET(_xlpm.x,VLOOKUP($I2319,'taxon-match_2026-08-31'!$A$2:$N$122,7,FALSE),IF(_xlpm.x=0,"",_xlpm.x)))</f>
        <v>Animalia</v>
      </c>
      <c r="M2319" t="str">
        <f>IF($I2319="","",_xlfn.LET(_xlpm.x,VLOOKUP($I2319,'taxon-match_2026-08-31'!$A$2:$N$122,8,FALSE),IF(_xlpm.x=0,"",_xlpm.x)))</f>
        <v>Porifera</v>
      </c>
      <c r="N2319" t="str">
        <f>IF($I2319="","",_xlfn.LET(_xlpm.x,VLOOKUP($I2319,'taxon-match_2026-08-31'!$A$2:$N$122,9,FALSE),IF(_xlpm.x=0,"",_xlpm.x)))</f>
        <v>Demospongiae</v>
      </c>
      <c r="O2319" t="str">
        <f>IF($I2319="","",_xlfn.LET(_xlpm.x,VLOOKUP($I2319,'taxon-match_2026-08-31'!$A$2:$N$122,10,FALSE),IF(_xlpm.x=0,"",_xlpm.x)))</f>
        <v>Dendroceratida</v>
      </c>
      <c r="P2319" t="str">
        <f>IF($I2319="","",_xlfn.LET(_xlpm.x,VLOOKUP($I2319,'taxon-match_2026-08-31'!$A$2:$N$122,11,FALSE),IF(_xlpm.x=0,"",_xlpm.x)))</f>
        <v>Darwinellidae</v>
      </c>
      <c r="Q2319" t="str">
        <f>IF($I2319="","",_xlfn.LET(_xlpm.x,VLOOKUP($I2319,'taxon-match_2026-08-31'!$A$2:$N$122,12,FALSE),IF(_xlpm.x=0,"",_xlpm.x)))</f>
        <v>Dendrilla</v>
      </c>
      <c r="R2319" t="str">
        <f>IF($I2319="","",_xlfn.LET(_xlpm.x,VLOOKUP($I2319,'taxon-match_2026-08-31'!$A$2:$N$122,14,FALSE),IF(_xlpm.x=0,"",_xlpm.x)))</f>
        <v>antarctica</v>
      </c>
      <c r="S2319" s="2" t="s">
        <v>2609</v>
      </c>
      <c r="T2319" s="69" t="s">
        <v>62</v>
      </c>
      <c r="U2319" s="69" t="s">
        <v>60</v>
      </c>
      <c r="X2319" t="str">
        <f>IF(T2319="","",_xlfn.LET(_xlpm.x,VLOOKUP(T2319,'Drop-down_menus'!$F$2:$G$16,2,FALSE),IF(_xlpm.x=0,"",_xlpm.x)))</f>
        <v>https://orcid.org/0000-0003-3696-4445</v>
      </c>
      <c r="Y2319" t="str">
        <f>IF(U2319="","",_xlfn.LET(_xlpm.x,VLOOKUP(U2319,'Drop-down_menus'!$F$2:$G$16,2,FALSE),IF(_xlpm.x=0,"",_xlpm.x)))</f>
        <v>https://orcid.org/0000-0002-9708-1761</v>
      </c>
      <c r="Z2319" t="str">
        <f>IF(V2319="","",_xlfn.LET(_xlpm.x,VLOOKUP(V2319,'Drop-down_menus'!$F$2:$G$16,2,FALSE),IF(_xlpm.x=0,"",_xlpm.x)))</f>
        <v/>
      </c>
      <c r="AA2319" t="str">
        <f>IF(W2319="","",_xlfn.LET(_xlpm.x,VLOOKUP(W2319,'Drop-down_menus'!$F$2:$G$16,2,FALSE),IF(_xlpm.x=0,"",_xlpm.x)))</f>
        <v/>
      </c>
      <c r="AB2319" t="s">
        <v>702</v>
      </c>
      <c r="AE2319" t="s">
        <v>896</v>
      </c>
    </row>
    <row r="2320" spans="1:31" ht="15" x14ac:dyDescent="0.2">
      <c r="A2320" s="2" t="s">
        <v>117</v>
      </c>
      <c r="B2320">
        <v>582</v>
      </c>
      <c r="C2320">
        <v>2909</v>
      </c>
      <c r="D2320" s="69" t="s">
        <v>700</v>
      </c>
      <c r="F2320" s="70" t="s">
        <v>760</v>
      </c>
      <c r="H2320" s="70" t="s">
        <v>760</v>
      </c>
      <c r="I2320" t="s">
        <v>760</v>
      </c>
      <c r="J2320" t="str">
        <f>IF($I2320="","",_xlfn.LET(_xlpm.x,VLOOKUP($I2320,'taxon-match_2026-08-31'!$A$2:$N$122,6,FALSE),IF(_xlpm.x=0,"",_xlpm.x)))</f>
        <v>Topsent, 1905</v>
      </c>
      <c r="K2320" t="str">
        <f>IF($I2320="","",_xlfn.LET(_xlpm.x,VLOOKUP($I2320,'taxon-match_2026-08-31'!$A$2:$N$122,4,FALSE),IF(_xlpm.x=0,"",_xlpm.x)))</f>
        <v>urn:lsid:marinespecies.org:taxname:164875</v>
      </c>
      <c r="L2320" t="str">
        <f>IF($I2320="","",_xlfn.LET(_xlpm.x,VLOOKUP($I2320,'taxon-match_2026-08-31'!$A$2:$N$122,7,FALSE),IF(_xlpm.x=0,"",_xlpm.x)))</f>
        <v>Animalia</v>
      </c>
      <c r="M2320" t="str">
        <f>IF($I2320="","",_xlfn.LET(_xlpm.x,VLOOKUP($I2320,'taxon-match_2026-08-31'!$A$2:$N$122,8,FALSE),IF(_xlpm.x=0,"",_xlpm.x)))</f>
        <v>Porifera</v>
      </c>
      <c r="N2320" t="str">
        <f>IF($I2320="","",_xlfn.LET(_xlpm.x,VLOOKUP($I2320,'taxon-match_2026-08-31'!$A$2:$N$122,9,FALSE),IF(_xlpm.x=0,"",_xlpm.x)))</f>
        <v>Demospongiae</v>
      </c>
      <c r="O2320" t="str">
        <f>IF($I2320="","",_xlfn.LET(_xlpm.x,VLOOKUP($I2320,'taxon-match_2026-08-31'!$A$2:$N$122,10,FALSE),IF(_xlpm.x=0,"",_xlpm.x)))</f>
        <v>Dendroceratida</v>
      </c>
      <c r="P2320" t="str">
        <f>IF($I2320="","",_xlfn.LET(_xlpm.x,VLOOKUP($I2320,'taxon-match_2026-08-31'!$A$2:$N$122,11,FALSE),IF(_xlpm.x=0,"",_xlpm.x)))</f>
        <v>Darwinellidae</v>
      </c>
      <c r="Q2320" t="str">
        <f>IF($I2320="","",_xlfn.LET(_xlpm.x,VLOOKUP($I2320,'taxon-match_2026-08-31'!$A$2:$N$122,12,FALSE),IF(_xlpm.x=0,"",_xlpm.x)))</f>
        <v>Dendrilla</v>
      </c>
      <c r="R2320" t="str">
        <f>IF($I2320="","",_xlfn.LET(_xlpm.x,VLOOKUP($I2320,'taxon-match_2026-08-31'!$A$2:$N$122,14,FALSE),IF(_xlpm.x=0,"",_xlpm.x)))</f>
        <v>antarctica</v>
      </c>
      <c r="S2320" s="2" t="s">
        <v>2609</v>
      </c>
      <c r="T2320" s="69" t="s">
        <v>62</v>
      </c>
      <c r="U2320" s="69" t="s">
        <v>60</v>
      </c>
      <c r="X2320" t="str">
        <f>IF(T2320="","",_xlfn.LET(_xlpm.x,VLOOKUP(T2320,'Drop-down_menus'!$F$2:$G$16,2,FALSE),IF(_xlpm.x=0,"",_xlpm.x)))</f>
        <v>https://orcid.org/0000-0003-3696-4445</v>
      </c>
      <c r="Y2320" t="str">
        <f>IF(U2320="","",_xlfn.LET(_xlpm.x,VLOOKUP(U2320,'Drop-down_menus'!$F$2:$G$16,2,FALSE),IF(_xlpm.x=0,"",_xlpm.x)))</f>
        <v>https://orcid.org/0000-0002-9708-1761</v>
      </c>
      <c r="Z2320" t="str">
        <f>IF(V2320="","",_xlfn.LET(_xlpm.x,VLOOKUP(V2320,'Drop-down_menus'!$F$2:$G$16,2,FALSE),IF(_xlpm.x=0,"",_xlpm.x)))</f>
        <v/>
      </c>
      <c r="AA2320" t="str">
        <f>IF(W2320="","",_xlfn.LET(_xlpm.x,VLOOKUP(W2320,'Drop-down_menus'!$F$2:$G$16,2,FALSE),IF(_xlpm.x=0,"",_xlpm.x)))</f>
        <v/>
      </c>
      <c r="AB2320" t="s">
        <v>702</v>
      </c>
      <c r="AE2320" t="s">
        <v>896</v>
      </c>
    </row>
    <row r="2321" spans="1:31" ht="15" x14ac:dyDescent="0.2">
      <c r="A2321" s="2" t="s">
        <v>117</v>
      </c>
      <c r="B2321">
        <v>583</v>
      </c>
      <c r="C2321">
        <v>2831</v>
      </c>
      <c r="D2321" s="69" t="s">
        <v>700</v>
      </c>
      <c r="F2321" s="70" t="s">
        <v>760</v>
      </c>
      <c r="H2321" s="70" t="s">
        <v>760</v>
      </c>
      <c r="I2321" t="s">
        <v>760</v>
      </c>
      <c r="J2321" t="str">
        <f>IF($I2321="","",_xlfn.LET(_xlpm.x,VLOOKUP($I2321,'taxon-match_2026-08-31'!$A$2:$N$122,6,FALSE),IF(_xlpm.x=0,"",_xlpm.x)))</f>
        <v>Topsent, 1905</v>
      </c>
      <c r="K2321" t="str">
        <f>IF($I2321="","",_xlfn.LET(_xlpm.x,VLOOKUP($I2321,'taxon-match_2026-08-31'!$A$2:$N$122,4,FALSE),IF(_xlpm.x=0,"",_xlpm.x)))</f>
        <v>urn:lsid:marinespecies.org:taxname:164875</v>
      </c>
      <c r="L2321" t="str">
        <f>IF($I2321="","",_xlfn.LET(_xlpm.x,VLOOKUP($I2321,'taxon-match_2026-08-31'!$A$2:$N$122,7,FALSE),IF(_xlpm.x=0,"",_xlpm.x)))</f>
        <v>Animalia</v>
      </c>
      <c r="M2321" t="str">
        <f>IF($I2321="","",_xlfn.LET(_xlpm.x,VLOOKUP($I2321,'taxon-match_2026-08-31'!$A$2:$N$122,8,FALSE),IF(_xlpm.x=0,"",_xlpm.x)))</f>
        <v>Porifera</v>
      </c>
      <c r="N2321" t="str">
        <f>IF($I2321="","",_xlfn.LET(_xlpm.x,VLOOKUP($I2321,'taxon-match_2026-08-31'!$A$2:$N$122,9,FALSE),IF(_xlpm.x=0,"",_xlpm.x)))</f>
        <v>Demospongiae</v>
      </c>
      <c r="O2321" t="str">
        <f>IF($I2321="","",_xlfn.LET(_xlpm.x,VLOOKUP($I2321,'taxon-match_2026-08-31'!$A$2:$N$122,10,FALSE),IF(_xlpm.x=0,"",_xlpm.x)))</f>
        <v>Dendroceratida</v>
      </c>
      <c r="P2321" t="str">
        <f>IF($I2321="","",_xlfn.LET(_xlpm.x,VLOOKUP($I2321,'taxon-match_2026-08-31'!$A$2:$N$122,11,FALSE),IF(_xlpm.x=0,"",_xlpm.x)))</f>
        <v>Darwinellidae</v>
      </c>
      <c r="Q2321" t="str">
        <f>IF($I2321="","",_xlfn.LET(_xlpm.x,VLOOKUP($I2321,'taxon-match_2026-08-31'!$A$2:$N$122,12,FALSE),IF(_xlpm.x=0,"",_xlpm.x)))</f>
        <v>Dendrilla</v>
      </c>
      <c r="R2321" t="str">
        <f>IF($I2321="","",_xlfn.LET(_xlpm.x,VLOOKUP($I2321,'taxon-match_2026-08-31'!$A$2:$N$122,14,FALSE),IF(_xlpm.x=0,"",_xlpm.x)))</f>
        <v>antarctica</v>
      </c>
      <c r="S2321" s="2" t="s">
        <v>2609</v>
      </c>
      <c r="T2321" s="69" t="s">
        <v>62</v>
      </c>
      <c r="U2321" s="69" t="s">
        <v>60</v>
      </c>
      <c r="X2321" t="str">
        <f>IF(T2321="","",_xlfn.LET(_xlpm.x,VLOOKUP(T2321,'Drop-down_menus'!$F$2:$G$16,2,FALSE),IF(_xlpm.x=0,"",_xlpm.x)))</f>
        <v>https://orcid.org/0000-0003-3696-4445</v>
      </c>
      <c r="Y2321" t="str">
        <f>IF(U2321="","",_xlfn.LET(_xlpm.x,VLOOKUP(U2321,'Drop-down_menus'!$F$2:$G$16,2,FALSE),IF(_xlpm.x=0,"",_xlpm.x)))</f>
        <v>https://orcid.org/0000-0002-9708-1761</v>
      </c>
      <c r="Z2321" t="str">
        <f>IF(V2321="","",_xlfn.LET(_xlpm.x,VLOOKUP(V2321,'Drop-down_menus'!$F$2:$G$16,2,FALSE),IF(_xlpm.x=0,"",_xlpm.x)))</f>
        <v/>
      </c>
      <c r="AA2321" t="str">
        <f>IF(W2321="","",_xlfn.LET(_xlpm.x,VLOOKUP(W2321,'Drop-down_menus'!$F$2:$G$16,2,FALSE),IF(_xlpm.x=0,"",_xlpm.x)))</f>
        <v/>
      </c>
      <c r="AB2321" t="s">
        <v>702</v>
      </c>
      <c r="AE2321" t="s">
        <v>896</v>
      </c>
    </row>
    <row r="2322" spans="1:31" ht="15" x14ac:dyDescent="0.2">
      <c r="A2322" s="2" t="s">
        <v>117</v>
      </c>
      <c r="B2322">
        <v>610</v>
      </c>
      <c r="C2322">
        <v>2832</v>
      </c>
      <c r="D2322" s="69" t="s">
        <v>700</v>
      </c>
      <c r="F2322" s="70" t="s">
        <v>760</v>
      </c>
      <c r="H2322" s="70" t="s">
        <v>760</v>
      </c>
      <c r="I2322" t="s">
        <v>760</v>
      </c>
      <c r="J2322" t="str">
        <f>IF($I2322="","",_xlfn.LET(_xlpm.x,VLOOKUP($I2322,'taxon-match_2026-08-31'!$A$2:$N$122,6,FALSE),IF(_xlpm.x=0,"",_xlpm.x)))</f>
        <v>Topsent, 1905</v>
      </c>
      <c r="K2322" t="str">
        <f>IF($I2322="","",_xlfn.LET(_xlpm.x,VLOOKUP($I2322,'taxon-match_2026-08-31'!$A$2:$N$122,4,FALSE),IF(_xlpm.x=0,"",_xlpm.x)))</f>
        <v>urn:lsid:marinespecies.org:taxname:164875</v>
      </c>
      <c r="L2322" t="str">
        <f>IF($I2322="","",_xlfn.LET(_xlpm.x,VLOOKUP($I2322,'taxon-match_2026-08-31'!$A$2:$N$122,7,FALSE),IF(_xlpm.x=0,"",_xlpm.x)))</f>
        <v>Animalia</v>
      </c>
      <c r="M2322" t="str">
        <f>IF($I2322="","",_xlfn.LET(_xlpm.x,VLOOKUP($I2322,'taxon-match_2026-08-31'!$A$2:$N$122,8,FALSE),IF(_xlpm.x=0,"",_xlpm.x)))</f>
        <v>Porifera</v>
      </c>
      <c r="N2322" t="str">
        <f>IF($I2322="","",_xlfn.LET(_xlpm.x,VLOOKUP($I2322,'taxon-match_2026-08-31'!$A$2:$N$122,9,FALSE),IF(_xlpm.x=0,"",_xlpm.x)))</f>
        <v>Demospongiae</v>
      </c>
      <c r="O2322" t="str">
        <f>IF($I2322="","",_xlfn.LET(_xlpm.x,VLOOKUP($I2322,'taxon-match_2026-08-31'!$A$2:$N$122,10,FALSE),IF(_xlpm.x=0,"",_xlpm.x)))</f>
        <v>Dendroceratida</v>
      </c>
      <c r="P2322" t="str">
        <f>IF($I2322="","",_xlfn.LET(_xlpm.x,VLOOKUP($I2322,'taxon-match_2026-08-31'!$A$2:$N$122,11,FALSE),IF(_xlpm.x=0,"",_xlpm.x)))</f>
        <v>Darwinellidae</v>
      </c>
      <c r="Q2322" t="str">
        <f>IF($I2322="","",_xlfn.LET(_xlpm.x,VLOOKUP($I2322,'taxon-match_2026-08-31'!$A$2:$N$122,12,FALSE),IF(_xlpm.x=0,"",_xlpm.x)))</f>
        <v>Dendrilla</v>
      </c>
      <c r="R2322" t="str">
        <f>IF($I2322="","",_xlfn.LET(_xlpm.x,VLOOKUP($I2322,'taxon-match_2026-08-31'!$A$2:$N$122,14,FALSE),IF(_xlpm.x=0,"",_xlpm.x)))</f>
        <v>antarctica</v>
      </c>
      <c r="S2322" s="2" t="s">
        <v>2609</v>
      </c>
      <c r="T2322" s="69" t="s">
        <v>62</v>
      </c>
      <c r="U2322" s="69" t="s">
        <v>60</v>
      </c>
      <c r="X2322" t="str">
        <f>IF(T2322="","",_xlfn.LET(_xlpm.x,VLOOKUP(T2322,'Drop-down_menus'!$F$2:$G$16,2,FALSE),IF(_xlpm.x=0,"",_xlpm.x)))</f>
        <v>https://orcid.org/0000-0003-3696-4445</v>
      </c>
      <c r="Y2322" t="str">
        <f>IF(U2322="","",_xlfn.LET(_xlpm.x,VLOOKUP(U2322,'Drop-down_menus'!$F$2:$G$16,2,FALSE),IF(_xlpm.x=0,"",_xlpm.x)))</f>
        <v>https://orcid.org/0000-0002-9708-1761</v>
      </c>
      <c r="Z2322" t="str">
        <f>IF(V2322="","",_xlfn.LET(_xlpm.x,VLOOKUP(V2322,'Drop-down_menus'!$F$2:$G$16,2,FALSE),IF(_xlpm.x=0,"",_xlpm.x)))</f>
        <v/>
      </c>
      <c r="AA2322" t="str">
        <f>IF(W2322="","",_xlfn.LET(_xlpm.x,VLOOKUP(W2322,'Drop-down_menus'!$F$2:$G$16,2,FALSE),IF(_xlpm.x=0,"",_xlpm.x)))</f>
        <v/>
      </c>
      <c r="AB2322" t="s">
        <v>702</v>
      </c>
      <c r="AE2322" t="s">
        <v>896</v>
      </c>
    </row>
    <row r="2323" spans="1:31" ht="15" x14ac:dyDescent="0.2">
      <c r="A2323" s="2" t="s">
        <v>117</v>
      </c>
      <c r="B2323">
        <v>611</v>
      </c>
      <c r="C2323">
        <v>2833</v>
      </c>
      <c r="D2323" s="69" t="s">
        <v>700</v>
      </c>
      <c r="F2323" s="70" t="s">
        <v>760</v>
      </c>
      <c r="H2323" s="70" t="s">
        <v>760</v>
      </c>
      <c r="I2323" t="s">
        <v>760</v>
      </c>
      <c r="J2323" t="str">
        <f>IF($I2323="","",_xlfn.LET(_xlpm.x,VLOOKUP($I2323,'taxon-match_2026-08-31'!$A$2:$N$122,6,FALSE),IF(_xlpm.x=0,"",_xlpm.x)))</f>
        <v>Topsent, 1905</v>
      </c>
      <c r="K2323" t="str">
        <f>IF($I2323="","",_xlfn.LET(_xlpm.x,VLOOKUP($I2323,'taxon-match_2026-08-31'!$A$2:$N$122,4,FALSE),IF(_xlpm.x=0,"",_xlpm.x)))</f>
        <v>urn:lsid:marinespecies.org:taxname:164875</v>
      </c>
      <c r="L2323" t="str">
        <f>IF($I2323="","",_xlfn.LET(_xlpm.x,VLOOKUP($I2323,'taxon-match_2026-08-31'!$A$2:$N$122,7,FALSE),IF(_xlpm.x=0,"",_xlpm.x)))</f>
        <v>Animalia</v>
      </c>
      <c r="M2323" t="str">
        <f>IF($I2323="","",_xlfn.LET(_xlpm.x,VLOOKUP($I2323,'taxon-match_2026-08-31'!$A$2:$N$122,8,FALSE),IF(_xlpm.x=0,"",_xlpm.x)))</f>
        <v>Porifera</v>
      </c>
      <c r="N2323" t="str">
        <f>IF($I2323="","",_xlfn.LET(_xlpm.x,VLOOKUP($I2323,'taxon-match_2026-08-31'!$A$2:$N$122,9,FALSE),IF(_xlpm.x=0,"",_xlpm.x)))</f>
        <v>Demospongiae</v>
      </c>
      <c r="O2323" t="str">
        <f>IF($I2323="","",_xlfn.LET(_xlpm.x,VLOOKUP($I2323,'taxon-match_2026-08-31'!$A$2:$N$122,10,FALSE),IF(_xlpm.x=0,"",_xlpm.x)))</f>
        <v>Dendroceratida</v>
      </c>
      <c r="P2323" t="str">
        <f>IF($I2323="","",_xlfn.LET(_xlpm.x,VLOOKUP($I2323,'taxon-match_2026-08-31'!$A$2:$N$122,11,FALSE),IF(_xlpm.x=0,"",_xlpm.x)))</f>
        <v>Darwinellidae</v>
      </c>
      <c r="Q2323" t="str">
        <f>IF($I2323="","",_xlfn.LET(_xlpm.x,VLOOKUP($I2323,'taxon-match_2026-08-31'!$A$2:$N$122,12,FALSE),IF(_xlpm.x=0,"",_xlpm.x)))</f>
        <v>Dendrilla</v>
      </c>
      <c r="R2323" t="str">
        <f>IF($I2323="","",_xlfn.LET(_xlpm.x,VLOOKUP($I2323,'taxon-match_2026-08-31'!$A$2:$N$122,14,FALSE),IF(_xlpm.x=0,"",_xlpm.x)))</f>
        <v>antarctica</v>
      </c>
      <c r="S2323" s="2" t="s">
        <v>2609</v>
      </c>
      <c r="T2323" s="69" t="s">
        <v>62</v>
      </c>
      <c r="U2323" s="69" t="s">
        <v>60</v>
      </c>
      <c r="X2323" t="str">
        <f>IF(T2323="","",_xlfn.LET(_xlpm.x,VLOOKUP(T2323,'Drop-down_menus'!$F$2:$G$16,2,FALSE),IF(_xlpm.x=0,"",_xlpm.x)))</f>
        <v>https://orcid.org/0000-0003-3696-4445</v>
      </c>
      <c r="Y2323" t="str">
        <f>IF(U2323="","",_xlfn.LET(_xlpm.x,VLOOKUP(U2323,'Drop-down_menus'!$F$2:$G$16,2,FALSE),IF(_xlpm.x=0,"",_xlpm.x)))</f>
        <v>https://orcid.org/0000-0002-9708-1761</v>
      </c>
      <c r="Z2323" t="str">
        <f>IF(V2323="","",_xlfn.LET(_xlpm.x,VLOOKUP(V2323,'Drop-down_menus'!$F$2:$G$16,2,FALSE),IF(_xlpm.x=0,"",_xlpm.x)))</f>
        <v/>
      </c>
      <c r="AA2323" t="str">
        <f>IF(W2323="","",_xlfn.LET(_xlpm.x,VLOOKUP(W2323,'Drop-down_menus'!$F$2:$G$16,2,FALSE),IF(_xlpm.x=0,"",_xlpm.x)))</f>
        <v/>
      </c>
      <c r="AB2323" t="s">
        <v>702</v>
      </c>
      <c r="AE2323" t="s">
        <v>896</v>
      </c>
    </row>
    <row r="2324" spans="1:31" ht="15" x14ac:dyDescent="0.2">
      <c r="A2324" s="2" t="s">
        <v>181</v>
      </c>
      <c r="B2324">
        <v>1026</v>
      </c>
      <c r="C2324">
        <v>2834</v>
      </c>
      <c r="D2324" s="69" t="s">
        <v>700</v>
      </c>
      <c r="F2324" s="69" t="s">
        <v>870</v>
      </c>
      <c r="H2324" s="69" t="s">
        <v>870</v>
      </c>
      <c r="I2324" t="s">
        <v>870</v>
      </c>
      <c r="J2324" t="str">
        <f>IF($I2324="","",_xlfn.LET(_xlpm.x,VLOOKUP($I2324,'taxon-match_2026-08-31'!$A$2:$N$122,6,FALSE),IF(_xlpm.x=0,"",_xlpm.x)))</f>
        <v>Montagne, 1842</v>
      </c>
      <c r="K2324" t="str">
        <f>IF($I2324="","",_xlfn.LET(_xlpm.x,VLOOKUP($I2324,'taxon-match_2026-08-31'!$A$2:$N$122,4,FALSE),IF(_xlpm.x=0,"",_xlpm.x)))</f>
        <v>urn:lsid:marinespecies.org:taxname:325496</v>
      </c>
      <c r="L2324" t="str">
        <f>IF($I2324="","",_xlfn.LET(_xlpm.x,VLOOKUP($I2324,'taxon-match_2026-08-31'!$A$2:$N$122,7,FALSE),IF(_xlpm.x=0,"",_xlpm.x)))</f>
        <v>Chromista</v>
      </c>
      <c r="M2324" t="str">
        <f>IF($I2324="","",_xlfn.LET(_xlpm.x,VLOOKUP($I2324,'taxon-match_2026-08-31'!$A$2:$N$122,8,FALSE),IF(_xlpm.x=0,"",_xlpm.x)))</f>
        <v>Ochrophyta</v>
      </c>
      <c r="N2324" t="str">
        <f>IF($I2324="","",_xlfn.LET(_xlpm.x,VLOOKUP($I2324,'taxon-match_2026-08-31'!$A$2:$N$122,9,FALSE),IF(_xlpm.x=0,"",_xlpm.x)))</f>
        <v>Phaeophyceae</v>
      </c>
      <c r="O2324" t="str">
        <f>IF($I2324="","",_xlfn.LET(_xlpm.x,VLOOKUP($I2324,'taxon-match_2026-08-31'!$A$2:$N$122,10,FALSE),IF(_xlpm.x=0,"",_xlpm.x)))</f>
        <v>Desmarestiales</v>
      </c>
      <c r="P2324" t="str">
        <f>IF($I2324="","",_xlfn.LET(_xlpm.x,VLOOKUP($I2324,'taxon-match_2026-08-31'!$A$2:$N$122,11,FALSE),IF(_xlpm.x=0,"",_xlpm.x)))</f>
        <v>Desmarestiaceae</v>
      </c>
      <c r="Q2324" t="str">
        <f>IF($I2324="","",_xlfn.LET(_xlpm.x,VLOOKUP($I2324,'taxon-match_2026-08-31'!$A$2:$N$122,12,FALSE),IF(_xlpm.x=0,"",_xlpm.x)))</f>
        <v>Desmarestia</v>
      </c>
      <c r="R2324" t="str">
        <f>IF($I2324="","",_xlfn.LET(_xlpm.x,VLOOKUP($I2324,'taxon-match_2026-08-31'!$A$2:$N$122,14,FALSE),IF(_xlpm.x=0,"",_xlpm.x)))</f>
        <v>anceps</v>
      </c>
      <c r="S2324" s="2" t="s">
        <v>2609</v>
      </c>
      <c r="T2324" s="69" t="s">
        <v>62</v>
      </c>
      <c r="U2324" s="69" t="s">
        <v>60</v>
      </c>
      <c r="X2324" t="str">
        <f>IF(T2324="","",_xlfn.LET(_xlpm.x,VLOOKUP(T2324,'Drop-down_menus'!$F$2:$G$16,2,FALSE),IF(_xlpm.x=0,"",_xlpm.x)))</f>
        <v>https://orcid.org/0000-0003-3696-4445</v>
      </c>
      <c r="Y2324" t="str">
        <f>IF(U2324="","",_xlfn.LET(_xlpm.x,VLOOKUP(U2324,'Drop-down_menus'!$F$2:$G$16,2,FALSE),IF(_xlpm.x=0,"",_xlpm.x)))</f>
        <v>https://orcid.org/0000-0002-9708-1761</v>
      </c>
      <c r="Z2324" t="str">
        <f>IF(V2324="","",_xlfn.LET(_xlpm.x,VLOOKUP(V2324,'Drop-down_menus'!$F$2:$G$16,2,FALSE),IF(_xlpm.x=0,"",_xlpm.x)))</f>
        <v/>
      </c>
      <c r="AA2324" t="str">
        <f>IF(W2324="","",_xlfn.LET(_xlpm.x,VLOOKUP(W2324,'Drop-down_menus'!$F$2:$G$16,2,FALSE),IF(_xlpm.x=0,"",_xlpm.x)))</f>
        <v/>
      </c>
      <c r="AB2324" t="s">
        <v>702</v>
      </c>
      <c r="AE2324" t="s">
        <v>896</v>
      </c>
    </row>
    <row r="2325" spans="1:31" ht="15" x14ac:dyDescent="0.2">
      <c r="A2325" s="2" t="s">
        <v>253</v>
      </c>
      <c r="B2325">
        <v>1710</v>
      </c>
      <c r="C2325">
        <v>2835</v>
      </c>
      <c r="D2325" s="69" t="s">
        <v>700</v>
      </c>
      <c r="F2325" s="69" t="s">
        <v>870</v>
      </c>
      <c r="H2325" s="69" t="s">
        <v>870</v>
      </c>
      <c r="I2325" t="s">
        <v>870</v>
      </c>
      <c r="J2325" t="str">
        <f>IF($I2325="","",_xlfn.LET(_xlpm.x,VLOOKUP($I2325,'taxon-match_2026-08-31'!$A$2:$N$122,6,FALSE),IF(_xlpm.x=0,"",_xlpm.x)))</f>
        <v>Montagne, 1842</v>
      </c>
      <c r="K2325" t="str">
        <f>IF($I2325="","",_xlfn.LET(_xlpm.x,VLOOKUP($I2325,'taxon-match_2026-08-31'!$A$2:$N$122,4,FALSE),IF(_xlpm.x=0,"",_xlpm.x)))</f>
        <v>urn:lsid:marinespecies.org:taxname:325496</v>
      </c>
      <c r="L2325" t="str">
        <f>IF($I2325="","",_xlfn.LET(_xlpm.x,VLOOKUP($I2325,'taxon-match_2026-08-31'!$A$2:$N$122,7,FALSE),IF(_xlpm.x=0,"",_xlpm.x)))</f>
        <v>Chromista</v>
      </c>
      <c r="M2325" t="str">
        <f>IF($I2325="","",_xlfn.LET(_xlpm.x,VLOOKUP($I2325,'taxon-match_2026-08-31'!$A$2:$N$122,8,FALSE),IF(_xlpm.x=0,"",_xlpm.x)))</f>
        <v>Ochrophyta</v>
      </c>
      <c r="N2325" t="str">
        <f>IF($I2325="","",_xlfn.LET(_xlpm.x,VLOOKUP($I2325,'taxon-match_2026-08-31'!$A$2:$N$122,9,FALSE),IF(_xlpm.x=0,"",_xlpm.x)))</f>
        <v>Phaeophyceae</v>
      </c>
      <c r="O2325" t="str">
        <f>IF($I2325="","",_xlfn.LET(_xlpm.x,VLOOKUP($I2325,'taxon-match_2026-08-31'!$A$2:$N$122,10,FALSE),IF(_xlpm.x=0,"",_xlpm.x)))</f>
        <v>Desmarestiales</v>
      </c>
      <c r="P2325" t="str">
        <f>IF($I2325="","",_xlfn.LET(_xlpm.x,VLOOKUP($I2325,'taxon-match_2026-08-31'!$A$2:$N$122,11,FALSE),IF(_xlpm.x=0,"",_xlpm.x)))</f>
        <v>Desmarestiaceae</v>
      </c>
      <c r="Q2325" t="str">
        <f>IF($I2325="","",_xlfn.LET(_xlpm.x,VLOOKUP($I2325,'taxon-match_2026-08-31'!$A$2:$N$122,12,FALSE),IF(_xlpm.x=0,"",_xlpm.x)))</f>
        <v>Desmarestia</v>
      </c>
      <c r="R2325" t="str">
        <f>IF($I2325="","",_xlfn.LET(_xlpm.x,VLOOKUP($I2325,'taxon-match_2026-08-31'!$A$2:$N$122,14,FALSE),IF(_xlpm.x=0,"",_xlpm.x)))</f>
        <v>anceps</v>
      </c>
      <c r="S2325" s="2" t="s">
        <v>2609</v>
      </c>
      <c r="T2325" s="69" t="s">
        <v>62</v>
      </c>
      <c r="U2325" s="69" t="s">
        <v>60</v>
      </c>
      <c r="X2325" t="str">
        <f>IF(T2325="","",_xlfn.LET(_xlpm.x,VLOOKUP(T2325,'Drop-down_menus'!$F$2:$G$16,2,FALSE),IF(_xlpm.x=0,"",_xlpm.x)))</f>
        <v>https://orcid.org/0000-0003-3696-4445</v>
      </c>
      <c r="Y2325" t="str">
        <f>IF(U2325="","",_xlfn.LET(_xlpm.x,VLOOKUP(U2325,'Drop-down_menus'!$F$2:$G$16,2,FALSE),IF(_xlpm.x=0,"",_xlpm.x)))</f>
        <v>https://orcid.org/0000-0002-9708-1761</v>
      </c>
      <c r="Z2325" t="str">
        <f>IF(V2325="","",_xlfn.LET(_xlpm.x,VLOOKUP(V2325,'Drop-down_menus'!$F$2:$G$16,2,FALSE),IF(_xlpm.x=0,"",_xlpm.x)))</f>
        <v/>
      </c>
      <c r="AA2325" t="str">
        <f>IF(W2325="","",_xlfn.LET(_xlpm.x,VLOOKUP(W2325,'Drop-down_menus'!$F$2:$G$16,2,FALSE),IF(_xlpm.x=0,"",_xlpm.x)))</f>
        <v/>
      </c>
      <c r="AB2325" t="s">
        <v>702</v>
      </c>
      <c r="AE2325" t="s">
        <v>896</v>
      </c>
    </row>
    <row r="2326" spans="1:31" ht="15" x14ac:dyDescent="0.2">
      <c r="A2326" s="2" t="s">
        <v>253</v>
      </c>
      <c r="B2326">
        <v>1711</v>
      </c>
      <c r="C2326">
        <v>2836</v>
      </c>
      <c r="D2326" s="69" t="s">
        <v>700</v>
      </c>
      <c r="F2326" s="69" t="s">
        <v>870</v>
      </c>
      <c r="H2326" s="69" t="s">
        <v>870</v>
      </c>
      <c r="I2326" t="s">
        <v>870</v>
      </c>
      <c r="J2326" t="str">
        <f>IF($I2326="","",_xlfn.LET(_xlpm.x,VLOOKUP($I2326,'taxon-match_2026-08-31'!$A$2:$N$122,6,FALSE),IF(_xlpm.x=0,"",_xlpm.x)))</f>
        <v>Montagne, 1842</v>
      </c>
      <c r="K2326" t="str">
        <f>IF($I2326="","",_xlfn.LET(_xlpm.x,VLOOKUP($I2326,'taxon-match_2026-08-31'!$A$2:$N$122,4,FALSE),IF(_xlpm.x=0,"",_xlpm.x)))</f>
        <v>urn:lsid:marinespecies.org:taxname:325496</v>
      </c>
      <c r="L2326" t="str">
        <f>IF($I2326="","",_xlfn.LET(_xlpm.x,VLOOKUP($I2326,'taxon-match_2026-08-31'!$A$2:$N$122,7,FALSE),IF(_xlpm.x=0,"",_xlpm.x)))</f>
        <v>Chromista</v>
      </c>
      <c r="M2326" t="str">
        <f>IF($I2326="","",_xlfn.LET(_xlpm.x,VLOOKUP($I2326,'taxon-match_2026-08-31'!$A$2:$N$122,8,FALSE),IF(_xlpm.x=0,"",_xlpm.x)))</f>
        <v>Ochrophyta</v>
      </c>
      <c r="N2326" t="str">
        <f>IF($I2326="","",_xlfn.LET(_xlpm.x,VLOOKUP($I2326,'taxon-match_2026-08-31'!$A$2:$N$122,9,FALSE),IF(_xlpm.x=0,"",_xlpm.x)))</f>
        <v>Phaeophyceae</v>
      </c>
      <c r="O2326" t="str">
        <f>IF($I2326="","",_xlfn.LET(_xlpm.x,VLOOKUP($I2326,'taxon-match_2026-08-31'!$A$2:$N$122,10,FALSE),IF(_xlpm.x=0,"",_xlpm.x)))</f>
        <v>Desmarestiales</v>
      </c>
      <c r="P2326" t="str">
        <f>IF($I2326="","",_xlfn.LET(_xlpm.x,VLOOKUP($I2326,'taxon-match_2026-08-31'!$A$2:$N$122,11,FALSE),IF(_xlpm.x=0,"",_xlpm.x)))</f>
        <v>Desmarestiaceae</v>
      </c>
      <c r="Q2326" t="str">
        <f>IF($I2326="","",_xlfn.LET(_xlpm.x,VLOOKUP($I2326,'taxon-match_2026-08-31'!$A$2:$N$122,12,FALSE),IF(_xlpm.x=0,"",_xlpm.x)))</f>
        <v>Desmarestia</v>
      </c>
      <c r="R2326" t="str">
        <f>IF($I2326="","",_xlfn.LET(_xlpm.x,VLOOKUP($I2326,'taxon-match_2026-08-31'!$A$2:$N$122,14,FALSE),IF(_xlpm.x=0,"",_xlpm.x)))</f>
        <v>anceps</v>
      </c>
      <c r="S2326" s="2" t="s">
        <v>2609</v>
      </c>
      <c r="T2326" s="69" t="s">
        <v>62</v>
      </c>
      <c r="U2326" s="69" t="s">
        <v>60</v>
      </c>
      <c r="X2326" t="str">
        <f>IF(T2326="","",_xlfn.LET(_xlpm.x,VLOOKUP(T2326,'Drop-down_menus'!$F$2:$G$16,2,FALSE),IF(_xlpm.x=0,"",_xlpm.x)))</f>
        <v>https://orcid.org/0000-0003-3696-4445</v>
      </c>
      <c r="Y2326" t="str">
        <f>IF(U2326="","",_xlfn.LET(_xlpm.x,VLOOKUP(U2326,'Drop-down_menus'!$F$2:$G$16,2,FALSE),IF(_xlpm.x=0,"",_xlpm.x)))</f>
        <v>https://orcid.org/0000-0002-9708-1761</v>
      </c>
      <c r="Z2326" t="str">
        <f>IF(V2326="","",_xlfn.LET(_xlpm.x,VLOOKUP(V2326,'Drop-down_menus'!$F$2:$G$16,2,FALSE),IF(_xlpm.x=0,"",_xlpm.x)))</f>
        <v/>
      </c>
      <c r="AA2326" t="str">
        <f>IF(W2326="","",_xlfn.LET(_xlpm.x,VLOOKUP(W2326,'Drop-down_menus'!$F$2:$G$16,2,FALSE),IF(_xlpm.x=0,"",_xlpm.x)))</f>
        <v/>
      </c>
      <c r="AB2326" t="s">
        <v>702</v>
      </c>
      <c r="AE2326" t="s">
        <v>896</v>
      </c>
    </row>
    <row r="2327" spans="1:31" ht="15" x14ac:dyDescent="0.2">
      <c r="A2327" s="2" t="s">
        <v>253</v>
      </c>
      <c r="B2327">
        <v>1712</v>
      </c>
      <c r="C2327">
        <v>2922</v>
      </c>
      <c r="D2327" s="69" t="s">
        <v>700</v>
      </c>
      <c r="F2327" s="69" t="s">
        <v>870</v>
      </c>
      <c r="H2327" s="69" t="s">
        <v>870</v>
      </c>
      <c r="I2327" t="s">
        <v>870</v>
      </c>
      <c r="J2327" t="str">
        <f>IF($I2327="","",_xlfn.LET(_xlpm.x,VLOOKUP($I2327,'taxon-match_2026-08-31'!$A$2:$N$122,6,FALSE),IF(_xlpm.x=0,"",_xlpm.x)))</f>
        <v>Montagne, 1842</v>
      </c>
      <c r="K2327" t="str">
        <f>IF($I2327="","",_xlfn.LET(_xlpm.x,VLOOKUP($I2327,'taxon-match_2026-08-31'!$A$2:$N$122,4,FALSE),IF(_xlpm.x=0,"",_xlpm.x)))</f>
        <v>urn:lsid:marinespecies.org:taxname:325496</v>
      </c>
      <c r="L2327" t="str">
        <f>IF($I2327="","",_xlfn.LET(_xlpm.x,VLOOKUP($I2327,'taxon-match_2026-08-31'!$A$2:$N$122,7,FALSE),IF(_xlpm.x=0,"",_xlpm.x)))</f>
        <v>Chromista</v>
      </c>
      <c r="M2327" t="str">
        <f>IF($I2327="","",_xlfn.LET(_xlpm.x,VLOOKUP($I2327,'taxon-match_2026-08-31'!$A$2:$N$122,8,FALSE),IF(_xlpm.x=0,"",_xlpm.x)))</f>
        <v>Ochrophyta</v>
      </c>
      <c r="N2327" t="str">
        <f>IF($I2327="","",_xlfn.LET(_xlpm.x,VLOOKUP($I2327,'taxon-match_2026-08-31'!$A$2:$N$122,9,FALSE),IF(_xlpm.x=0,"",_xlpm.x)))</f>
        <v>Phaeophyceae</v>
      </c>
      <c r="O2327" t="str">
        <f>IF($I2327="","",_xlfn.LET(_xlpm.x,VLOOKUP($I2327,'taxon-match_2026-08-31'!$A$2:$N$122,10,FALSE),IF(_xlpm.x=0,"",_xlpm.x)))</f>
        <v>Desmarestiales</v>
      </c>
      <c r="P2327" t="str">
        <f>IF($I2327="","",_xlfn.LET(_xlpm.x,VLOOKUP($I2327,'taxon-match_2026-08-31'!$A$2:$N$122,11,FALSE),IF(_xlpm.x=0,"",_xlpm.x)))</f>
        <v>Desmarestiaceae</v>
      </c>
      <c r="Q2327" t="str">
        <f>IF($I2327="","",_xlfn.LET(_xlpm.x,VLOOKUP($I2327,'taxon-match_2026-08-31'!$A$2:$N$122,12,FALSE),IF(_xlpm.x=0,"",_xlpm.x)))</f>
        <v>Desmarestia</v>
      </c>
      <c r="R2327" t="str">
        <f>IF($I2327="","",_xlfn.LET(_xlpm.x,VLOOKUP($I2327,'taxon-match_2026-08-31'!$A$2:$N$122,14,FALSE),IF(_xlpm.x=0,"",_xlpm.x)))</f>
        <v>anceps</v>
      </c>
      <c r="S2327" s="2" t="s">
        <v>2609</v>
      </c>
      <c r="T2327" s="69" t="s">
        <v>62</v>
      </c>
      <c r="U2327" s="69" t="s">
        <v>60</v>
      </c>
      <c r="X2327" t="str">
        <f>IF(T2327="","",_xlfn.LET(_xlpm.x,VLOOKUP(T2327,'Drop-down_menus'!$F$2:$G$16,2,FALSE),IF(_xlpm.x=0,"",_xlpm.x)))</f>
        <v>https://orcid.org/0000-0003-3696-4445</v>
      </c>
      <c r="Y2327" t="str">
        <f>IF(U2327="","",_xlfn.LET(_xlpm.x,VLOOKUP(U2327,'Drop-down_menus'!$F$2:$G$16,2,FALSE),IF(_xlpm.x=0,"",_xlpm.x)))</f>
        <v>https://orcid.org/0000-0002-9708-1761</v>
      </c>
      <c r="Z2327" t="str">
        <f>IF(V2327="","",_xlfn.LET(_xlpm.x,VLOOKUP(V2327,'Drop-down_menus'!$F$2:$G$16,2,FALSE),IF(_xlpm.x=0,"",_xlpm.x)))</f>
        <v/>
      </c>
      <c r="AA2327" t="str">
        <f>IF(W2327="","",_xlfn.LET(_xlpm.x,VLOOKUP(W2327,'Drop-down_menus'!$F$2:$G$16,2,FALSE),IF(_xlpm.x=0,"",_xlpm.x)))</f>
        <v/>
      </c>
      <c r="AB2327" t="s">
        <v>702</v>
      </c>
      <c r="AE2327" t="s">
        <v>896</v>
      </c>
    </row>
    <row r="2328" spans="1:31" ht="15" x14ac:dyDescent="0.2">
      <c r="A2328" s="2" t="s">
        <v>298</v>
      </c>
      <c r="B2328">
        <v>2816</v>
      </c>
      <c r="C2328">
        <v>2903</v>
      </c>
      <c r="D2328" s="69" t="s">
        <v>700</v>
      </c>
      <c r="F2328" s="69" t="s">
        <v>870</v>
      </c>
      <c r="H2328" s="69" t="s">
        <v>870</v>
      </c>
      <c r="I2328" t="s">
        <v>870</v>
      </c>
      <c r="J2328" t="str">
        <f>IF($I2328="","",_xlfn.LET(_xlpm.x,VLOOKUP($I2328,'taxon-match_2026-08-31'!$A$2:$N$122,6,FALSE),IF(_xlpm.x=0,"",_xlpm.x)))</f>
        <v>Montagne, 1842</v>
      </c>
      <c r="K2328" t="str">
        <f>IF($I2328="","",_xlfn.LET(_xlpm.x,VLOOKUP($I2328,'taxon-match_2026-08-31'!$A$2:$N$122,4,FALSE),IF(_xlpm.x=0,"",_xlpm.x)))</f>
        <v>urn:lsid:marinespecies.org:taxname:325496</v>
      </c>
      <c r="L2328" t="str">
        <f>IF($I2328="","",_xlfn.LET(_xlpm.x,VLOOKUP($I2328,'taxon-match_2026-08-31'!$A$2:$N$122,7,FALSE),IF(_xlpm.x=0,"",_xlpm.x)))</f>
        <v>Chromista</v>
      </c>
      <c r="M2328" t="str">
        <f>IF($I2328="","",_xlfn.LET(_xlpm.x,VLOOKUP($I2328,'taxon-match_2026-08-31'!$A$2:$N$122,8,FALSE),IF(_xlpm.x=0,"",_xlpm.x)))</f>
        <v>Ochrophyta</v>
      </c>
      <c r="N2328" t="str">
        <f>IF($I2328="","",_xlfn.LET(_xlpm.x,VLOOKUP($I2328,'taxon-match_2026-08-31'!$A$2:$N$122,9,FALSE),IF(_xlpm.x=0,"",_xlpm.x)))</f>
        <v>Phaeophyceae</v>
      </c>
      <c r="O2328" t="str">
        <f>IF($I2328="","",_xlfn.LET(_xlpm.x,VLOOKUP($I2328,'taxon-match_2026-08-31'!$A$2:$N$122,10,FALSE),IF(_xlpm.x=0,"",_xlpm.x)))</f>
        <v>Desmarestiales</v>
      </c>
      <c r="P2328" t="str">
        <f>IF($I2328="","",_xlfn.LET(_xlpm.x,VLOOKUP($I2328,'taxon-match_2026-08-31'!$A$2:$N$122,11,FALSE),IF(_xlpm.x=0,"",_xlpm.x)))</f>
        <v>Desmarestiaceae</v>
      </c>
      <c r="Q2328" t="str">
        <f>IF($I2328="","",_xlfn.LET(_xlpm.x,VLOOKUP($I2328,'taxon-match_2026-08-31'!$A$2:$N$122,12,FALSE),IF(_xlpm.x=0,"",_xlpm.x)))</f>
        <v>Desmarestia</v>
      </c>
      <c r="R2328" t="str">
        <f>IF($I2328="","",_xlfn.LET(_xlpm.x,VLOOKUP($I2328,'taxon-match_2026-08-31'!$A$2:$N$122,14,FALSE),IF(_xlpm.x=0,"",_xlpm.x)))</f>
        <v>anceps</v>
      </c>
      <c r="S2328" s="2" t="s">
        <v>2609</v>
      </c>
      <c r="T2328" s="69" t="s">
        <v>62</v>
      </c>
      <c r="U2328" s="69" t="s">
        <v>60</v>
      </c>
      <c r="X2328" t="str">
        <f>IF(T2328="","",_xlfn.LET(_xlpm.x,VLOOKUP(T2328,'Drop-down_menus'!$F$2:$G$16,2,FALSE),IF(_xlpm.x=0,"",_xlpm.x)))</f>
        <v>https://orcid.org/0000-0003-3696-4445</v>
      </c>
      <c r="Y2328" t="str">
        <f>IF(U2328="","",_xlfn.LET(_xlpm.x,VLOOKUP(U2328,'Drop-down_menus'!$F$2:$G$16,2,FALSE),IF(_xlpm.x=0,"",_xlpm.x)))</f>
        <v>https://orcid.org/0000-0002-9708-1761</v>
      </c>
      <c r="Z2328" t="str">
        <f>IF(V2328="","",_xlfn.LET(_xlpm.x,VLOOKUP(V2328,'Drop-down_menus'!$F$2:$G$16,2,FALSE),IF(_xlpm.x=0,"",_xlpm.x)))</f>
        <v/>
      </c>
      <c r="AA2328" t="str">
        <f>IF(W2328="","",_xlfn.LET(_xlpm.x,VLOOKUP(W2328,'Drop-down_menus'!$F$2:$G$16,2,FALSE),IF(_xlpm.x=0,"",_xlpm.x)))</f>
        <v/>
      </c>
      <c r="AB2328" t="s">
        <v>702</v>
      </c>
      <c r="AE2328" t="s">
        <v>896</v>
      </c>
    </row>
    <row r="2329" spans="1:31" ht="15" x14ac:dyDescent="0.2">
      <c r="A2329" s="2" t="s">
        <v>298</v>
      </c>
      <c r="B2329">
        <v>2857</v>
      </c>
      <c r="C2329">
        <v>2904</v>
      </c>
      <c r="D2329" s="69" t="s">
        <v>700</v>
      </c>
      <c r="F2329" s="69" t="s">
        <v>870</v>
      </c>
      <c r="H2329" s="69" t="s">
        <v>870</v>
      </c>
      <c r="I2329" t="s">
        <v>870</v>
      </c>
      <c r="J2329" t="str">
        <f>IF($I2329="","",_xlfn.LET(_xlpm.x,VLOOKUP($I2329,'taxon-match_2026-08-31'!$A$2:$N$122,6,FALSE),IF(_xlpm.x=0,"",_xlpm.x)))</f>
        <v>Montagne, 1842</v>
      </c>
      <c r="K2329" t="str">
        <f>IF($I2329="","",_xlfn.LET(_xlpm.x,VLOOKUP($I2329,'taxon-match_2026-08-31'!$A$2:$N$122,4,FALSE),IF(_xlpm.x=0,"",_xlpm.x)))</f>
        <v>urn:lsid:marinespecies.org:taxname:325496</v>
      </c>
      <c r="L2329" t="str">
        <f>IF($I2329="","",_xlfn.LET(_xlpm.x,VLOOKUP($I2329,'taxon-match_2026-08-31'!$A$2:$N$122,7,FALSE),IF(_xlpm.x=0,"",_xlpm.x)))</f>
        <v>Chromista</v>
      </c>
      <c r="M2329" t="str">
        <f>IF($I2329="","",_xlfn.LET(_xlpm.x,VLOOKUP($I2329,'taxon-match_2026-08-31'!$A$2:$N$122,8,FALSE),IF(_xlpm.x=0,"",_xlpm.x)))</f>
        <v>Ochrophyta</v>
      </c>
      <c r="N2329" t="str">
        <f>IF($I2329="","",_xlfn.LET(_xlpm.x,VLOOKUP($I2329,'taxon-match_2026-08-31'!$A$2:$N$122,9,FALSE),IF(_xlpm.x=0,"",_xlpm.x)))</f>
        <v>Phaeophyceae</v>
      </c>
      <c r="O2329" t="str">
        <f>IF($I2329="","",_xlfn.LET(_xlpm.x,VLOOKUP($I2329,'taxon-match_2026-08-31'!$A$2:$N$122,10,FALSE),IF(_xlpm.x=0,"",_xlpm.x)))</f>
        <v>Desmarestiales</v>
      </c>
      <c r="P2329" t="str">
        <f>IF($I2329="","",_xlfn.LET(_xlpm.x,VLOOKUP($I2329,'taxon-match_2026-08-31'!$A$2:$N$122,11,FALSE),IF(_xlpm.x=0,"",_xlpm.x)))</f>
        <v>Desmarestiaceae</v>
      </c>
      <c r="Q2329" t="str">
        <f>IF($I2329="","",_xlfn.LET(_xlpm.x,VLOOKUP($I2329,'taxon-match_2026-08-31'!$A$2:$N$122,12,FALSE),IF(_xlpm.x=0,"",_xlpm.x)))</f>
        <v>Desmarestia</v>
      </c>
      <c r="R2329" t="str">
        <f>IF($I2329="","",_xlfn.LET(_xlpm.x,VLOOKUP($I2329,'taxon-match_2026-08-31'!$A$2:$N$122,14,FALSE),IF(_xlpm.x=0,"",_xlpm.x)))</f>
        <v>anceps</v>
      </c>
      <c r="S2329" s="2" t="s">
        <v>2609</v>
      </c>
      <c r="T2329" s="69" t="s">
        <v>62</v>
      </c>
      <c r="U2329" s="69" t="s">
        <v>60</v>
      </c>
      <c r="X2329" t="str">
        <f>IF(T2329="","",_xlfn.LET(_xlpm.x,VLOOKUP(T2329,'Drop-down_menus'!$F$2:$G$16,2,FALSE),IF(_xlpm.x=0,"",_xlpm.x)))</f>
        <v>https://orcid.org/0000-0003-3696-4445</v>
      </c>
      <c r="Y2329" t="str">
        <f>IF(U2329="","",_xlfn.LET(_xlpm.x,VLOOKUP(U2329,'Drop-down_menus'!$F$2:$G$16,2,FALSE),IF(_xlpm.x=0,"",_xlpm.x)))</f>
        <v>https://orcid.org/0000-0002-9708-1761</v>
      </c>
      <c r="Z2329" t="str">
        <f>IF(V2329="","",_xlfn.LET(_xlpm.x,VLOOKUP(V2329,'Drop-down_menus'!$F$2:$G$16,2,FALSE),IF(_xlpm.x=0,"",_xlpm.x)))</f>
        <v/>
      </c>
      <c r="AA2329" t="str">
        <f>IF(W2329="","",_xlfn.LET(_xlpm.x,VLOOKUP(W2329,'Drop-down_menus'!$F$2:$G$16,2,FALSE),IF(_xlpm.x=0,"",_xlpm.x)))</f>
        <v/>
      </c>
      <c r="AB2329" t="s">
        <v>702</v>
      </c>
      <c r="AE2329" t="s">
        <v>896</v>
      </c>
    </row>
    <row r="2330" spans="1:31" ht="15" x14ac:dyDescent="0.2">
      <c r="A2330" s="2" t="s">
        <v>298</v>
      </c>
      <c r="B2330">
        <v>2896</v>
      </c>
      <c r="C2330">
        <v>2905</v>
      </c>
      <c r="D2330" s="69" t="s">
        <v>700</v>
      </c>
      <c r="F2330" s="69" t="s">
        <v>870</v>
      </c>
      <c r="H2330" s="69" t="s">
        <v>870</v>
      </c>
      <c r="I2330" t="s">
        <v>870</v>
      </c>
      <c r="J2330" t="str">
        <f>IF($I2330="","",_xlfn.LET(_xlpm.x,VLOOKUP($I2330,'taxon-match_2026-08-31'!$A$2:$N$122,6,FALSE),IF(_xlpm.x=0,"",_xlpm.x)))</f>
        <v>Montagne, 1842</v>
      </c>
      <c r="K2330" t="str">
        <f>IF($I2330="","",_xlfn.LET(_xlpm.x,VLOOKUP($I2330,'taxon-match_2026-08-31'!$A$2:$N$122,4,FALSE),IF(_xlpm.x=0,"",_xlpm.x)))</f>
        <v>urn:lsid:marinespecies.org:taxname:325496</v>
      </c>
      <c r="L2330" t="str">
        <f>IF($I2330="","",_xlfn.LET(_xlpm.x,VLOOKUP($I2330,'taxon-match_2026-08-31'!$A$2:$N$122,7,FALSE),IF(_xlpm.x=0,"",_xlpm.x)))</f>
        <v>Chromista</v>
      </c>
      <c r="M2330" t="str">
        <f>IF($I2330="","",_xlfn.LET(_xlpm.x,VLOOKUP($I2330,'taxon-match_2026-08-31'!$A$2:$N$122,8,FALSE),IF(_xlpm.x=0,"",_xlpm.x)))</f>
        <v>Ochrophyta</v>
      </c>
      <c r="N2330" t="str">
        <f>IF($I2330="","",_xlfn.LET(_xlpm.x,VLOOKUP($I2330,'taxon-match_2026-08-31'!$A$2:$N$122,9,FALSE),IF(_xlpm.x=0,"",_xlpm.x)))</f>
        <v>Phaeophyceae</v>
      </c>
      <c r="O2330" t="str">
        <f>IF($I2330="","",_xlfn.LET(_xlpm.x,VLOOKUP($I2330,'taxon-match_2026-08-31'!$A$2:$N$122,10,FALSE),IF(_xlpm.x=0,"",_xlpm.x)))</f>
        <v>Desmarestiales</v>
      </c>
      <c r="P2330" t="str">
        <f>IF($I2330="","",_xlfn.LET(_xlpm.x,VLOOKUP($I2330,'taxon-match_2026-08-31'!$A$2:$N$122,11,FALSE),IF(_xlpm.x=0,"",_xlpm.x)))</f>
        <v>Desmarestiaceae</v>
      </c>
      <c r="Q2330" t="str">
        <f>IF($I2330="","",_xlfn.LET(_xlpm.x,VLOOKUP($I2330,'taxon-match_2026-08-31'!$A$2:$N$122,12,FALSE),IF(_xlpm.x=0,"",_xlpm.x)))</f>
        <v>Desmarestia</v>
      </c>
      <c r="R2330" t="str">
        <f>IF($I2330="","",_xlfn.LET(_xlpm.x,VLOOKUP($I2330,'taxon-match_2026-08-31'!$A$2:$N$122,14,FALSE),IF(_xlpm.x=0,"",_xlpm.x)))</f>
        <v>anceps</v>
      </c>
      <c r="S2330" s="2" t="s">
        <v>2609</v>
      </c>
      <c r="T2330" s="69" t="s">
        <v>62</v>
      </c>
      <c r="U2330" s="69" t="s">
        <v>60</v>
      </c>
      <c r="X2330" t="str">
        <f>IF(T2330="","",_xlfn.LET(_xlpm.x,VLOOKUP(T2330,'Drop-down_menus'!$F$2:$G$16,2,FALSE),IF(_xlpm.x=0,"",_xlpm.x)))</f>
        <v>https://orcid.org/0000-0003-3696-4445</v>
      </c>
      <c r="Y2330" t="str">
        <f>IF(U2330="","",_xlfn.LET(_xlpm.x,VLOOKUP(U2330,'Drop-down_menus'!$F$2:$G$16,2,FALSE),IF(_xlpm.x=0,"",_xlpm.x)))</f>
        <v>https://orcid.org/0000-0002-9708-1761</v>
      </c>
      <c r="Z2330" t="str">
        <f>IF(V2330="","",_xlfn.LET(_xlpm.x,VLOOKUP(V2330,'Drop-down_menus'!$F$2:$G$16,2,FALSE),IF(_xlpm.x=0,"",_xlpm.x)))</f>
        <v/>
      </c>
      <c r="AA2330" t="str">
        <f>IF(W2330="","",_xlfn.LET(_xlpm.x,VLOOKUP(W2330,'Drop-down_menus'!$F$2:$G$16,2,FALSE),IF(_xlpm.x=0,"",_xlpm.x)))</f>
        <v/>
      </c>
      <c r="AB2330" t="s">
        <v>702</v>
      </c>
      <c r="AE2330" t="s">
        <v>896</v>
      </c>
    </row>
    <row r="2331" spans="1:31" ht="15" x14ac:dyDescent="0.2">
      <c r="A2331" s="2" t="s">
        <v>475</v>
      </c>
      <c r="B2331">
        <v>5676</v>
      </c>
      <c r="C2331">
        <v>2819</v>
      </c>
      <c r="D2331" s="69" t="s">
        <v>700</v>
      </c>
      <c r="F2331" s="69" t="s">
        <v>870</v>
      </c>
      <c r="H2331" s="69" t="s">
        <v>870</v>
      </c>
      <c r="I2331" t="s">
        <v>870</v>
      </c>
      <c r="J2331" t="str">
        <f>IF($I2331="","",_xlfn.LET(_xlpm.x,VLOOKUP($I2331,'taxon-match_2026-08-31'!$A$2:$N$122,6,FALSE),IF(_xlpm.x=0,"",_xlpm.x)))</f>
        <v>Montagne, 1842</v>
      </c>
      <c r="K2331" t="str">
        <f>IF($I2331="","",_xlfn.LET(_xlpm.x,VLOOKUP($I2331,'taxon-match_2026-08-31'!$A$2:$N$122,4,FALSE),IF(_xlpm.x=0,"",_xlpm.x)))</f>
        <v>urn:lsid:marinespecies.org:taxname:325496</v>
      </c>
      <c r="L2331" t="str">
        <f>IF($I2331="","",_xlfn.LET(_xlpm.x,VLOOKUP($I2331,'taxon-match_2026-08-31'!$A$2:$N$122,7,FALSE),IF(_xlpm.x=0,"",_xlpm.x)))</f>
        <v>Chromista</v>
      </c>
      <c r="M2331" t="str">
        <f>IF($I2331="","",_xlfn.LET(_xlpm.x,VLOOKUP($I2331,'taxon-match_2026-08-31'!$A$2:$N$122,8,FALSE),IF(_xlpm.x=0,"",_xlpm.x)))</f>
        <v>Ochrophyta</v>
      </c>
      <c r="N2331" t="str">
        <f>IF($I2331="","",_xlfn.LET(_xlpm.x,VLOOKUP($I2331,'taxon-match_2026-08-31'!$A$2:$N$122,9,FALSE),IF(_xlpm.x=0,"",_xlpm.x)))</f>
        <v>Phaeophyceae</v>
      </c>
      <c r="O2331" t="str">
        <f>IF($I2331="","",_xlfn.LET(_xlpm.x,VLOOKUP($I2331,'taxon-match_2026-08-31'!$A$2:$N$122,10,FALSE),IF(_xlpm.x=0,"",_xlpm.x)))</f>
        <v>Desmarestiales</v>
      </c>
      <c r="P2331" t="str">
        <f>IF($I2331="","",_xlfn.LET(_xlpm.x,VLOOKUP($I2331,'taxon-match_2026-08-31'!$A$2:$N$122,11,FALSE),IF(_xlpm.x=0,"",_xlpm.x)))</f>
        <v>Desmarestiaceae</v>
      </c>
      <c r="Q2331" t="str">
        <f>IF($I2331="","",_xlfn.LET(_xlpm.x,VLOOKUP($I2331,'taxon-match_2026-08-31'!$A$2:$N$122,12,FALSE),IF(_xlpm.x=0,"",_xlpm.x)))</f>
        <v>Desmarestia</v>
      </c>
      <c r="R2331" t="str">
        <f>IF($I2331="","",_xlfn.LET(_xlpm.x,VLOOKUP($I2331,'taxon-match_2026-08-31'!$A$2:$N$122,14,FALSE),IF(_xlpm.x=0,"",_xlpm.x)))</f>
        <v>anceps</v>
      </c>
      <c r="S2331" s="2" t="s">
        <v>2609</v>
      </c>
      <c r="T2331" s="69" t="s">
        <v>62</v>
      </c>
      <c r="U2331" s="69" t="s">
        <v>60</v>
      </c>
      <c r="X2331" t="str">
        <f>IF(T2331="","",_xlfn.LET(_xlpm.x,VLOOKUP(T2331,'Drop-down_menus'!$F$2:$G$16,2,FALSE),IF(_xlpm.x=0,"",_xlpm.x)))</f>
        <v>https://orcid.org/0000-0003-3696-4445</v>
      </c>
      <c r="Y2331" t="str">
        <f>IF(U2331="","",_xlfn.LET(_xlpm.x,VLOOKUP(U2331,'Drop-down_menus'!$F$2:$G$16,2,FALSE),IF(_xlpm.x=0,"",_xlpm.x)))</f>
        <v>https://orcid.org/0000-0002-9708-1761</v>
      </c>
      <c r="Z2331" t="str">
        <f>IF(V2331="","",_xlfn.LET(_xlpm.x,VLOOKUP(V2331,'Drop-down_menus'!$F$2:$G$16,2,FALSE),IF(_xlpm.x=0,"",_xlpm.x)))</f>
        <v/>
      </c>
      <c r="AA2331" t="str">
        <f>IF(W2331="","",_xlfn.LET(_xlpm.x,VLOOKUP(W2331,'Drop-down_menus'!$F$2:$G$16,2,FALSE),IF(_xlpm.x=0,"",_xlpm.x)))</f>
        <v/>
      </c>
      <c r="AB2331" t="s">
        <v>702</v>
      </c>
      <c r="AE2331" t="s">
        <v>896</v>
      </c>
    </row>
    <row r="2332" spans="1:31" ht="15" x14ac:dyDescent="0.2">
      <c r="A2332" s="2" t="s">
        <v>475</v>
      </c>
      <c r="B2332">
        <v>5677</v>
      </c>
      <c r="C2332">
        <v>2820</v>
      </c>
      <c r="D2332" s="69" t="s">
        <v>700</v>
      </c>
      <c r="F2332" s="69" t="s">
        <v>870</v>
      </c>
      <c r="H2332" s="69" t="s">
        <v>870</v>
      </c>
      <c r="I2332" t="s">
        <v>870</v>
      </c>
      <c r="J2332" t="str">
        <f>IF($I2332="","",_xlfn.LET(_xlpm.x,VLOOKUP($I2332,'taxon-match_2026-08-31'!$A$2:$N$122,6,FALSE),IF(_xlpm.x=0,"",_xlpm.x)))</f>
        <v>Montagne, 1842</v>
      </c>
      <c r="K2332" t="str">
        <f>IF($I2332="","",_xlfn.LET(_xlpm.x,VLOOKUP($I2332,'taxon-match_2026-08-31'!$A$2:$N$122,4,FALSE),IF(_xlpm.x=0,"",_xlpm.x)))</f>
        <v>urn:lsid:marinespecies.org:taxname:325496</v>
      </c>
      <c r="L2332" t="str">
        <f>IF($I2332="","",_xlfn.LET(_xlpm.x,VLOOKUP($I2332,'taxon-match_2026-08-31'!$A$2:$N$122,7,FALSE),IF(_xlpm.x=0,"",_xlpm.x)))</f>
        <v>Chromista</v>
      </c>
      <c r="M2332" t="str">
        <f>IF($I2332="","",_xlfn.LET(_xlpm.x,VLOOKUP($I2332,'taxon-match_2026-08-31'!$A$2:$N$122,8,FALSE),IF(_xlpm.x=0,"",_xlpm.x)))</f>
        <v>Ochrophyta</v>
      </c>
      <c r="N2332" t="str">
        <f>IF($I2332="","",_xlfn.LET(_xlpm.x,VLOOKUP($I2332,'taxon-match_2026-08-31'!$A$2:$N$122,9,FALSE),IF(_xlpm.x=0,"",_xlpm.x)))</f>
        <v>Phaeophyceae</v>
      </c>
      <c r="O2332" t="str">
        <f>IF($I2332="","",_xlfn.LET(_xlpm.x,VLOOKUP($I2332,'taxon-match_2026-08-31'!$A$2:$N$122,10,FALSE),IF(_xlpm.x=0,"",_xlpm.x)))</f>
        <v>Desmarestiales</v>
      </c>
      <c r="P2332" t="str">
        <f>IF($I2332="","",_xlfn.LET(_xlpm.x,VLOOKUP($I2332,'taxon-match_2026-08-31'!$A$2:$N$122,11,FALSE),IF(_xlpm.x=0,"",_xlpm.x)))</f>
        <v>Desmarestiaceae</v>
      </c>
      <c r="Q2332" t="str">
        <f>IF($I2332="","",_xlfn.LET(_xlpm.x,VLOOKUP($I2332,'taxon-match_2026-08-31'!$A$2:$N$122,12,FALSE),IF(_xlpm.x=0,"",_xlpm.x)))</f>
        <v>Desmarestia</v>
      </c>
      <c r="R2332" t="str">
        <f>IF($I2332="","",_xlfn.LET(_xlpm.x,VLOOKUP($I2332,'taxon-match_2026-08-31'!$A$2:$N$122,14,FALSE),IF(_xlpm.x=0,"",_xlpm.x)))</f>
        <v>anceps</v>
      </c>
      <c r="S2332" s="2" t="s">
        <v>2609</v>
      </c>
      <c r="T2332" s="69" t="s">
        <v>62</v>
      </c>
      <c r="U2332" s="69" t="s">
        <v>60</v>
      </c>
      <c r="X2332" t="str">
        <f>IF(T2332="","",_xlfn.LET(_xlpm.x,VLOOKUP(T2332,'Drop-down_menus'!$F$2:$G$16,2,FALSE),IF(_xlpm.x=0,"",_xlpm.x)))</f>
        <v>https://orcid.org/0000-0003-3696-4445</v>
      </c>
      <c r="Y2332" t="str">
        <f>IF(U2332="","",_xlfn.LET(_xlpm.x,VLOOKUP(U2332,'Drop-down_menus'!$F$2:$G$16,2,FALSE),IF(_xlpm.x=0,"",_xlpm.x)))</f>
        <v>https://orcid.org/0000-0002-9708-1761</v>
      </c>
      <c r="Z2332" t="str">
        <f>IF(V2332="","",_xlfn.LET(_xlpm.x,VLOOKUP(V2332,'Drop-down_menus'!$F$2:$G$16,2,FALSE),IF(_xlpm.x=0,"",_xlpm.x)))</f>
        <v/>
      </c>
      <c r="AA2332" t="str">
        <f>IF(W2332="","",_xlfn.LET(_xlpm.x,VLOOKUP(W2332,'Drop-down_menus'!$F$2:$G$16,2,FALSE),IF(_xlpm.x=0,"",_xlpm.x)))</f>
        <v/>
      </c>
      <c r="AB2332" t="s">
        <v>702</v>
      </c>
      <c r="AE2332" t="s">
        <v>896</v>
      </c>
    </row>
    <row r="2333" spans="1:31" ht="15" x14ac:dyDescent="0.2">
      <c r="A2333" s="2" t="s">
        <v>475</v>
      </c>
      <c r="B2333">
        <v>5678</v>
      </c>
      <c r="C2333">
        <v>2821</v>
      </c>
      <c r="D2333" s="69" t="s">
        <v>700</v>
      </c>
      <c r="F2333" s="69" t="s">
        <v>870</v>
      </c>
      <c r="H2333" s="69" t="s">
        <v>870</v>
      </c>
      <c r="I2333" t="s">
        <v>870</v>
      </c>
      <c r="J2333" t="str">
        <f>IF($I2333="","",_xlfn.LET(_xlpm.x,VLOOKUP($I2333,'taxon-match_2026-08-31'!$A$2:$N$122,6,FALSE),IF(_xlpm.x=0,"",_xlpm.x)))</f>
        <v>Montagne, 1842</v>
      </c>
      <c r="K2333" t="str">
        <f>IF($I2333="","",_xlfn.LET(_xlpm.x,VLOOKUP($I2333,'taxon-match_2026-08-31'!$A$2:$N$122,4,FALSE),IF(_xlpm.x=0,"",_xlpm.x)))</f>
        <v>urn:lsid:marinespecies.org:taxname:325496</v>
      </c>
      <c r="L2333" t="str">
        <f>IF($I2333="","",_xlfn.LET(_xlpm.x,VLOOKUP($I2333,'taxon-match_2026-08-31'!$A$2:$N$122,7,FALSE),IF(_xlpm.x=0,"",_xlpm.x)))</f>
        <v>Chromista</v>
      </c>
      <c r="M2333" t="str">
        <f>IF($I2333="","",_xlfn.LET(_xlpm.x,VLOOKUP($I2333,'taxon-match_2026-08-31'!$A$2:$N$122,8,FALSE),IF(_xlpm.x=0,"",_xlpm.x)))</f>
        <v>Ochrophyta</v>
      </c>
      <c r="N2333" t="str">
        <f>IF($I2333="","",_xlfn.LET(_xlpm.x,VLOOKUP($I2333,'taxon-match_2026-08-31'!$A$2:$N$122,9,FALSE),IF(_xlpm.x=0,"",_xlpm.x)))</f>
        <v>Phaeophyceae</v>
      </c>
      <c r="O2333" t="str">
        <f>IF($I2333="","",_xlfn.LET(_xlpm.x,VLOOKUP($I2333,'taxon-match_2026-08-31'!$A$2:$N$122,10,FALSE),IF(_xlpm.x=0,"",_xlpm.x)))</f>
        <v>Desmarestiales</v>
      </c>
      <c r="P2333" t="str">
        <f>IF($I2333="","",_xlfn.LET(_xlpm.x,VLOOKUP($I2333,'taxon-match_2026-08-31'!$A$2:$N$122,11,FALSE),IF(_xlpm.x=0,"",_xlpm.x)))</f>
        <v>Desmarestiaceae</v>
      </c>
      <c r="Q2333" t="str">
        <f>IF($I2333="","",_xlfn.LET(_xlpm.x,VLOOKUP($I2333,'taxon-match_2026-08-31'!$A$2:$N$122,12,FALSE),IF(_xlpm.x=0,"",_xlpm.x)))</f>
        <v>Desmarestia</v>
      </c>
      <c r="R2333" t="str">
        <f>IF($I2333="","",_xlfn.LET(_xlpm.x,VLOOKUP($I2333,'taxon-match_2026-08-31'!$A$2:$N$122,14,FALSE),IF(_xlpm.x=0,"",_xlpm.x)))</f>
        <v>anceps</v>
      </c>
      <c r="S2333" s="2" t="s">
        <v>2609</v>
      </c>
      <c r="T2333" s="69" t="s">
        <v>62</v>
      </c>
      <c r="U2333" s="69" t="s">
        <v>60</v>
      </c>
      <c r="X2333" t="str">
        <f>IF(T2333="","",_xlfn.LET(_xlpm.x,VLOOKUP(T2333,'Drop-down_menus'!$F$2:$G$16,2,FALSE),IF(_xlpm.x=0,"",_xlpm.x)))</f>
        <v>https://orcid.org/0000-0003-3696-4445</v>
      </c>
      <c r="Y2333" t="str">
        <f>IF(U2333="","",_xlfn.LET(_xlpm.x,VLOOKUP(U2333,'Drop-down_menus'!$F$2:$G$16,2,FALSE),IF(_xlpm.x=0,"",_xlpm.x)))</f>
        <v>https://orcid.org/0000-0002-9708-1761</v>
      </c>
      <c r="Z2333" t="str">
        <f>IF(V2333="","",_xlfn.LET(_xlpm.x,VLOOKUP(V2333,'Drop-down_menus'!$F$2:$G$16,2,FALSE),IF(_xlpm.x=0,"",_xlpm.x)))</f>
        <v/>
      </c>
      <c r="AA2333" t="str">
        <f>IF(W2333="","",_xlfn.LET(_xlpm.x,VLOOKUP(W2333,'Drop-down_menus'!$F$2:$G$16,2,FALSE),IF(_xlpm.x=0,"",_xlpm.x)))</f>
        <v/>
      </c>
      <c r="AB2333" t="s">
        <v>702</v>
      </c>
      <c r="AE2333" t="s">
        <v>896</v>
      </c>
    </row>
    <row r="2334" spans="1:31" ht="15" x14ac:dyDescent="0.2">
      <c r="A2334" s="2" t="s">
        <v>117</v>
      </c>
      <c r="B2334">
        <v>602</v>
      </c>
      <c r="C2334">
        <v>2822</v>
      </c>
      <c r="D2334" s="69" t="s">
        <v>700</v>
      </c>
      <c r="F2334" s="69" t="s">
        <v>870</v>
      </c>
      <c r="H2334" s="69" t="s">
        <v>870</v>
      </c>
      <c r="I2334" t="s">
        <v>870</v>
      </c>
      <c r="J2334" t="str">
        <f>IF($I2334="","",_xlfn.LET(_xlpm.x,VLOOKUP($I2334,'taxon-match_2026-08-31'!$A$2:$N$122,6,FALSE),IF(_xlpm.x=0,"",_xlpm.x)))</f>
        <v>Montagne, 1842</v>
      </c>
      <c r="K2334" t="str">
        <f>IF($I2334="","",_xlfn.LET(_xlpm.x,VLOOKUP($I2334,'taxon-match_2026-08-31'!$A$2:$N$122,4,FALSE),IF(_xlpm.x=0,"",_xlpm.x)))</f>
        <v>urn:lsid:marinespecies.org:taxname:325496</v>
      </c>
      <c r="L2334" t="str">
        <f>IF($I2334="","",_xlfn.LET(_xlpm.x,VLOOKUP($I2334,'taxon-match_2026-08-31'!$A$2:$N$122,7,FALSE),IF(_xlpm.x=0,"",_xlpm.x)))</f>
        <v>Chromista</v>
      </c>
      <c r="M2334" t="str">
        <f>IF($I2334="","",_xlfn.LET(_xlpm.x,VLOOKUP($I2334,'taxon-match_2026-08-31'!$A$2:$N$122,8,FALSE),IF(_xlpm.x=0,"",_xlpm.x)))</f>
        <v>Ochrophyta</v>
      </c>
      <c r="N2334" t="str">
        <f>IF($I2334="","",_xlfn.LET(_xlpm.x,VLOOKUP($I2334,'taxon-match_2026-08-31'!$A$2:$N$122,9,FALSE),IF(_xlpm.x=0,"",_xlpm.x)))</f>
        <v>Phaeophyceae</v>
      </c>
      <c r="O2334" t="str">
        <f>IF($I2334="","",_xlfn.LET(_xlpm.x,VLOOKUP($I2334,'taxon-match_2026-08-31'!$A$2:$N$122,10,FALSE),IF(_xlpm.x=0,"",_xlpm.x)))</f>
        <v>Desmarestiales</v>
      </c>
      <c r="P2334" t="str">
        <f>IF($I2334="","",_xlfn.LET(_xlpm.x,VLOOKUP($I2334,'taxon-match_2026-08-31'!$A$2:$N$122,11,FALSE),IF(_xlpm.x=0,"",_xlpm.x)))</f>
        <v>Desmarestiaceae</v>
      </c>
      <c r="Q2334" t="str">
        <f>IF($I2334="","",_xlfn.LET(_xlpm.x,VLOOKUP($I2334,'taxon-match_2026-08-31'!$A$2:$N$122,12,FALSE),IF(_xlpm.x=0,"",_xlpm.x)))</f>
        <v>Desmarestia</v>
      </c>
      <c r="R2334" t="str">
        <f>IF($I2334="","",_xlfn.LET(_xlpm.x,VLOOKUP($I2334,'taxon-match_2026-08-31'!$A$2:$N$122,14,FALSE),IF(_xlpm.x=0,"",_xlpm.x)))</f>
        <v>anceps</v>
      </c>
      <c r="S2334" s="2" t="s">
        <v>2609</v>
      </c>
      <c r="T2334" s="69" t="s">
        <v>62</v>
      </c>
      <c r="U2334" s="69" t="s">
        <v>60</v>
      </c>
      <c r="X2334" t="str">
        <f>IF(T2334="","",_xlfn.LET(_xlpm.x,VLOOKUP(T2334,'Drop-down_menus'!$F$2:$G$16,2,FALSE),IF(_xlpm.x=0,"",_xlpm.x)))</f>
        <v>https://orcid.org/0000-0003-3696-4445</v>
      </c>
      <c r="Y2334" t="str">
        <f>IF(U2334="","",_xlfn.LET(_xlpm.x,VLOOKUP(U2334,'Drop-down_menus'!$F$2:$G$16,2,FALSE),IF(_xlpm.x=0,"",_xlpm.x)))</f>
        <v>https://orcid.org/0000-0002-9708-1761</v>
      </c>
      <c r="Z2334" t="str">
        <f>IF(V2334="","",_xlfn.LET(_xlpm.x,VLOOKUP(V2334,'Drop-down_menus'!$F$2:$G$16,2,FALSE),IF(_xlpm.x=0,"",_xlpm.x)))</f>
        <v/>
      </c>
      <c r="AA2334" t="str">
        <f>IF(W2334="","",_xlfn.LET(_xlpm.x,VLOOKUP(W2334,'Drop-down_menus'!$F$2:$G$16,2,FALSE),IF(_xlpm.x=0,"",_xlpm.x)))</f>
        <v/>
      </c>
      <c r="AB2334" t="s">
        <v>702</v>
      </c>
      <c r="AE2334" t="s">
        <v>896</v>
      </c>
    </row>
    <row r="2335" spans="1:31" ht="15" x14ac:dyDescent="0.2">
      <c r="A2335" s="2" t="s">
        <v>117</v>
      </c>
      <c r="B2335">
        <v>603</v>
      </c>
      <c r="C2335">
        <v>2823</v>
      </c>
      <c r="D2335" s="69" t="s">
        <v>700</v>
      </c>
      <c r="F2335" s="69" t="s">
        <v>870</v>
      </c>
      <c r="H2335" s="69" t="s">
        <v>870</v>
      </c>
      <c r="I2335" t="s">
        <v>870</v>
      </c>
      <c r="J2335" t="str">
        <f>IF($I2335="","",_xlfn.LET(_xlpm.x,VLOOKUP($I2335,'taxon-match_2026-08-31'!$A$2:$N$122,6,FALSE),IF(_xlpm.x=0,"",_xlpm.x)))</f>
        <v>Montagne, 1842</v>
      </c>
      <c r="K2335" t="str">
        <f>IF($I2335="","",_xlfn.LET(_xlpm.x,VLOOKUP($I2335,'taxon-match_2026-08-31'!$A$2:$N$122,4,FALSE),IF(_xlpm.x=0,"",_xlpm.x)))</f>
        <v>urn:lsid:marinespecies.org:taxname:325496</v>
      </c>
      <c r="L2335" t="str">
        <f>IF($I2335="","",_xlfn.LET(_xlpm.x,VLOOKUP($I2335,'taxon-match_2026-08-31'!$A$2:$N$122,7,FALSE),IF(_xlpm.x=0,"",_xlpm.x)))</f>
        <v>Chromista</v>
      </c>
      <c r="M2335" t="str">
        <f>IF($I2335="","",_xlfn.LET(_xlpm.x,VLOOKUP($I2335,'taxon-match_2026-08-31'!$A$2:$N$122,8,FALSE),IF(_xlpm.x=0,"",_xlpm.x)))</f>
        <v>Ochrophyta</v>
      </c>
      <c r="N2335" t="str">
        <f>IF($I2335="","",_xlfn.LET(_xlpm.x,VLOOKUP($I2335,'taxon-match_2026-08-31'!$A$2:$N$122,9,FALSE),IF(_xlpm.x=0,"",_xlpm.x)))</f>
        <v>Phaeophyceae</v>
      </c>
      <c r="O2335" t="str">
        <f>IF($I2335="","",_xlfn.LET(_xlpm.x,VLOOKUP($I2335,'taxon-match_2026-08-31'!$A$2:$N$122,10,FALSE),IF(_xlpm.x=0,"",_xlpm.x)))</f>
        <v>Desmarestiales</v>
      </c>
      <c r="P2335" t="str">
        <f>IF($I2335="","",_xlfn.LET(_xlpm.x,VLOOKUP($I2335,'taxon-match_2026-08-31'!$A$2:$N$122,11,FALSE),IF(_xlpm.x=0,"",_xlpm.x)))</f>
        <v>Desmarestiaceae</v>
      </c>
      <c r="Q2335" t="str">
        <f>IF($I2335="","",_xlfn.LET(_xlpm.x,VLOOKUP($I2335,'taxon-match_2026-08-31'!$A$2:$N$122,12,FALSE),IF(_xlpm.x=0,"",_xlpm.x)))</f>
        <v>Desmarestia</v>
      </c>
      <c r="R2335" t="str">
        <f>IF($I2335="","",_xlfn.LET(_xlpm.x,VLOOKUP($I2335,'taxon-match_2026-08-31'!$A$2:$N$122,14,FALSE),IF(_xlpm.x=0,"",_xlpm.x)))</f>
        <v>anceps</v>
      </c>
      <c r="S2335" s="2" t="s">
        <v>2609</v>
      </c>
      <c r="T2335" s="69" t="s">
        <v>62</v>
      </c>
      <c r="U2335" s="69" t="s">
        <v>60</v>
      </c>
      <c r="X2335" t="str">
        <f>IF(T2335="","",_xlfn.LET(_xlpm.x,VLOOKUP(T2335,'Drop-down_menus'!$F$2:$G$16,2,FALSE),IF(_xlpm.x=0,"",_xlpm.x)))</f>
        <v>https://orcid.org/0000-0003-3696-4445</v>
      </c>
      <c r="Y2335" t="str">
        <f>IF(U2335="","",_xlfn.LET(_xlpm.x,VLOOKUP(U2335,'Drop-down_menus'!$F$2:$G$16,2,FALSE),IF(_xlpm.x=0,"",_xlpm.x)))</f>
        <v>https://orcid.org/0000-0002-9708-1761</v>
      </c>
      <c r="Z2335" t="str">
        <f>IF(V2335="","",_xlfn.LET(_xlpm.x,VLOOKUP(V2335,'Drop-down_menus'!$F$2:$G$16,2,FALSE),IF(_xlpm.x=0,"",_xlpm.x)))</f>
        <v/>
      </c>
      <c r="AA2335" t="str">
        <f>IF(W2335="","",_xlfn.LET(_xlpm.x,VLOOKUP(W2335,'Drop-down_menus'!$F$2:$G$16,2,FALSE),IF(_xlpm.x=0,"",_xlpm.x)))</f>
        <v/>
      </c>
      <c r="AB2335" t="s">
        <v>702</v>
      </c>
      <c r="AE2335" t="s">
        <v>896</v>
      </c>
    </row>
    <row r="2336" spans="1:31" ht="15" x14ac:dyDescent="0.2">
      <c r="A2336" s="2" t="s">
        <v>181</v>
      </c>
      <c r="B2336">
        <v>1024</v>
      </c>
      <c r="C2336">
        <v>2888</v>
      </c>
      <c r="D2336" s="69" t="s">
        <v>700</v>
      </c>
      <c r="F2336" s="69" t="s">
        <v>871</v>
      </c>
      <c r="H2336" s="69" t="s">
        <v>871</v>
      </c>
      <c r="I2336" t="s">
        <v>871</v>
      </c>
      <c r="J2336" t="str">
        <f>IF($I2336="","",_xlfn.LET(_xlpm.x,VLOOKUP($I2336,'taxon-match_2026-08-31'!$A$2:$N$122,6,FALSE),IF(_xlpm.x=0,"",_xlpm.x)))</f>
        <v>R.L.Moe &amp; P.C.Silva, 1989</v>
      </c>
      <c r="K2336" t="str">
        <f>IF($I2336="","",_xlfn.LET(_xlpm.x,VLOOKUP($I2336,'taxon-match_2026-08-31'!$A$2:$N$122,4,FALSE),IF(_xlpm.x=0,"",_xlpm.x)))</f>
        <v>urn:lsid:marinespecies.org:taxname:325497</v>
      </c>
      <c r="L2336" t="str">
        <f>IF($I2336="","",_xlfn.LET(_xlpm.x,VLOOKUP($I2336,'taxon-match_2026-08-31'!$A$2:$N$122,7,FALSE),IF(_xlpm.x=0,"",_xlpm.x)))</f>
        <v>Chromista</v>
      </c>
      <c r="M2336" t="str">
        <f>IF($I2336="","",_xlfn.LET(_xlpm.x,VLOOKUP($I2336,'taxon-match_2026-08-31'!$A$2:$N$122,8,FALSE),IF(_xlpm.x=0,"",_xlpm.x)))</f>
        <v>Ochrophyta</v>
      </c>
      <c r="N2336" t="str">
        <f>IF($I2336="","",_xlfn.LET(_xlpm.x,VLOOKUP($I2336,'taxon-match_2026-08-31'!$A$2:$N$122,9,FALSE),IF(_xlpm.x=0,"",_xlpm.x)))</f>
        <v>Phaeophyceae</v>
      </c>
      <c r="O2336" t="str">
        <f>IF($I2336="","",_xlfn.LET(_xlpm.x,VLOOKUP($I2336,'taxon-match_2026-08-31'!$A$2:$N$122,10,FALSE),IF(_xlpm.x=0,"",_xlpm.x)))</f>
        <v>Desmarestiales</v>
      </c>
      <c r="P2336" t="str">
        <f>IF($I2336="","",_xlfn.LET(_xlpm.x,VLOOKUP($I2336,'taxon-match_2026-08-31'!$A$2:$N$122,11,FALSE),IF(_xlpm.x=0,"",_xlpm.x)))</f>
        <v>Desmarestiaceae</v>
      </c>
      <c r="Q2336" t="str">
        <f>IF($I2336="","",_xlfn.LET(_xlpm.x,VLOOKUP($I2336,'taxon-match_2026-08-31'!$A$2:$N$122,12,FALSE),IF(_xlpm.x=0,"",_xlpm.x)))</f>
        <v>Desmarestia</v>
      </c>
      <c r="R2336" t="str">
        <f>IF($I2336="","",_xlfn.LET(_xlpm.x,VLOOKUP($I2336,'taxon-match_2026-08-31'!$A$2:$N$122,14,FALSE),IF(_xlpm.x=0,"",_xlpm.x)))</f>
        <v>antarctica</v>
      </c>
      <c r="S2336" s="2" t="s">
        <v>2609</v>
      </c>
      <c r="T2336" s="69" t="s">
        <v>62</v>
      </c>
      <c r="U2336" s="69" t="s">
        <v>60</v>
      </c>
      <c r="X2336" t="str">
        <f>IF(T2336="","",_xlfn.LET(_xlpm.x,VLOOKUP(T2336,'Drop-down_menus'!$F$2:$G$16,2,FALSE),IF(_xlpm.x=0,"",_xlpm.x)))</f>
        <v>https://orcid.org/0000-0003-3696-4445</v>
      </c>
      <c r="Y2336" t="str">
        <f>IF(U2336="","",_xlfn.LET(_xlpm.x,VLOOKUP(U2336,'Drop-down_menus'!$F$2:$G$16,2,FALSE),IF(_xlpm.x=0,"",_xlpm.x)))</f>
        <v>https://orcid.org/0000-0002-9708-1761</v>
      </c>
      <c r="Z2336" t="str">
        <f>IF(V2336="","",_xlfn.LET(_xlpm.x,VLOOKUP(V2336,'Drop-down_menus'!$F$2:$G$16,2,FALSE),IF(_xlpm.x=0,"",_xlpm.x)))</f>
        <v/>
      </c>
      <c r="AA2336" t="str">
        <f>IF(W2336="","",_xlfn.LET(_xlpm.x,VLOOKUP(W2336,'Drop-down_menus'!$F$2:$G$16,2,FALSE),IF(_xlpm.x=0,"",_xlpm.x)))</f>
        <v/>
      </c>
      <c r="AB2336" t="s">
        <v>702</v>
      </c>
      <c r="AE2336" t="s">
        <v>896</v>
      </c>
    </row>
    <row r="2337" spans="1:31" ht="15" x14ac:dyDescent="0.2">
      <c r="A2337" s="2" t="s">
        <v>181</v>
      </c>
      <c r="B2337">
        <v>1044</v>
      </c>
      <c r="C2337">
        <v>2910</v>
      </c>
      <c r="D2337" s="69" t="s">
        <v>700</v>
      </c>
      <c r="F2337" s="69" t="s">
        <v>871</v>
      </c>
      <c r="H2337" s="69" t="s">
        <v>871</v>
      </c>
      <c r="I2337" t="s">
        <v>871</v>
      </c>
      <c r="J2337" t="str">
        <f>IF($I2337="","",_xlfn.LET(_xlpm.x,VLOOKUP($I2337,'taxon-match_2026-08-31'!$A$2:$N$122,6,FALSE),IF(_xlpm.x=0,"",_xlpm.x)))</f>
        <v>R.L.Moe &amp; P.C.Silva, 1989</v>
      </c>
      <c r="K2337" t="str">
        <f>IF($I2337="","",_xlfn.LET(_xlpm.x,VLOOKUP($I2337,'taxon-match_2026-08-31'!$A$2:$N$122,4,FALSE),IF(_xlpm.x=0,"",_xlpm.x)))</f>
        <v>urn:lsid:marinespecies.org:taxname:325497</v>
      </c>
      <c r="L2337" t="str">
        <f>IF($I2337="","",_xlfn.LET(_xlpm.x,VLOOKUP($I2337,'taxon-match_2026-08-31'!$A$2:$N$122,7,FALSE),IF(_xlpm.x=0,"",_xlpm.x)))</f>
        <v>Chromista</v>
      </c>
      <c r="M2337" t="str">
        <f>IF($I2337="","",_xlfn.LET(_xlpm.x,VLOOKUP($I2337,'taxon-match_2026-08-31'!$A$2:$N$122,8,FALSE),IF(_xlpm.x=0,"",_xlpm.x)))</f>
        <v>Ochrophyta</v>
      </c>
      <c r="N2337" t="str">
        <f>IF($I2337="","",_xlfn.LET(_xlpm.x,VLOOKUP($I2337,'taxon-match_2026-08-31'!$A$2:$N$122,9,FALSE),IF(_xlpm.x=0,"",_xlpm.x)))</f>
        <v>Phaeophyceae</v>
      </c>
      <c r="O2337" t="str">
        <f>IF($I2337="","",_xlfn.LET(_xlpm.x,VLOOKUP($I2337,'taxon-match_2026-08-31'!$A$2:$N$122,10,FALSE),IF(_xlpm.x=0,"",_xlpm.x)))</f>
        <v>Desmarestiales</v>
      </c>
      <c r="P2337" t="str">
        <f>IF($I2337="","",_xlfn.LET(_xlpm.x,VLOOKUP($I2337,'taxon-match_2026-08-31'!$A$2:$N$122,11,FALSE),IF(_xlpm.x=0,"",_xlpm.x)))</f>
        <v>Desmarestiaceae</v>
      </c>
      <c r="Q2337" t="str">
        <f>IF($I2337="","",_xlfn.LET(_xlpm.x,VLOOKUP($I2337,'taxon-match_2026-08-31'!$A$2:$N$122,12,FALSE),IF(_xlpm.x=0,"",_xlpm.x)))</f>
        <v>Desmarestia</v>
      </c>
      <c r="R2337" t="str">
        <f>IF($I2337="","",_xlfn.LET(_xlpm.x,VLOOKUP($I2337,'taxon-match_2026-08-31'!$A$2:$N$122,14,FALSE),IF(_xlpm.x=0,"",_xlpm.x)))</f>
        <v>antarctica</v>
      </c>
      <c r="S2337" s="2" t="s">
        <v>2609</v>
      </c>
      <c r="T2337" s="69" t="s">
        <v>62</v>
      </c>
      <c r="U2337" s="69" t="s">
        <v>60</v>
      </c>
      <c r="X2337" t="str">
        <f>IF(T2337="","",_xlfn.LET(_xlpm.x,VLOOKUP(T2337,'Drop-down_menus'!$F$2:$G$16,2,FALSE),IF(_xlpm.x=0,"",_xlpm.x)))</f>
        <v>https://orcid.org/0000-0003-3696-4445</v>
      </c>
      <c r="Y2337" t="str">
        <f>IF(U2337="","",_xlfn.LET(_xlpm.x,VLOOKUP(U2337,'Drop-down_menus'!$F$2:$G$16,2,FALSE),IF(_xlpm.x=0,"",_xlpm.x)))</f>
        <v>https://orcid.org/0000-0002-9708-1761</v>
      </c>
      <c r="Z2337" t="str">
        <f>IF(V2337="","",_xlfn.LET(_xlpm.x,VLOOKUP(V2337,'Drop-down_menus'!$F$2:$G$16,2,FALSE),IF(_xlpm.x=0,"",_xlpm.x)))</f>
        <v/>
      </c>
      <c r="AA2337" t="str">
        <f>IF(W2337="","",_xlfn.LET(_xlpm.x,VLOOKUP(W2337,'Drop-down_menus'!$F$2:$G$16,2,FALSE),IF(_xlpm.x=0,"",_xlpm.x)))</f>
        <v/>
      </c>
      <c r="AB2337" t="s">
        <v>702</v>
      </c>
      <c r="AE2337" t="s">
        <v>896</v>
      </c>
    </row>
    <row r="2338" spans="1:31" ht="15" x14ac:dyDescent="0.2">
      <c r="A2338" s="2" t="s">
        <v>181</v>
      </c>
      <c r="B2338">
        <v>1120</v>
      </c>
      <c r="C2338">
        <v>2818</v>
      </c>
      <c r="D2338" s="69" t="s">
        <v>700</v>
      </c>
      <c r="F2338" s="69" t="s">
        <v>871</v>
      </c>
      <c r="H2338" s="69" t="s">
        <v>871</v>
      </c>
      <c r="I2338" t="s">
        <v>871</v>
      </c>
      <c r="J2338" t="str">
        <f>IF($I2338="","",_xlfn.LET(_xlpm.x,VLOOKUP($I2338,'taxon-match_2026-08-31'!$A$2:$N$122,6,FALSE),IF(_xlpm.x=0,"",_xlpm.x)))</f>
        <v>R.L.Moe &amp; P.C.Silva, 1989</v>
      </c>
      <c r="K2338" t="str">
        <f>IF($I2338="","",_xlfn.LET(_xlpm.x,VLOOKUP($I2338,'taxon-match_2026-08-31'!$A$2:$N$122,4,FALSE),IF(_xlpm.x=0,"",_xlpm.x)))</f>
        <v>urn:lsid:marinespecies.org:taxname:325497</v>
      </c>
      <c r="L2338" t="str">
        <f>IF($I2338="","",_xlfn.LET(_xlpm.x,VLOOKUP($I2338,'taxon-match_2026-08-31'!$A$2:$N$122,7,FALSE),IF(_xlpm.x=0,"",_xlpm.x)))</f>
        <v>Chromista</v>
      </c>
      <c r="M2338" t="str">
        <f>IF($I2338="","",_xlfn.LET(_xlpm.x,VLOOKUP($I2338,'taxon-match_2026-08-31'!$A$2:$N$122,8,FALSE),IF(_xlpm.x=0,"",_xlpm.x)))</f>
        <v>Ochrophyta</v>
      </c>
      <c r="N2338" t="str">
        <f>IF($I2338="","",_xlfn.LET(_xlpm.x,VLOOKUP($I2338,'taxon-match_2026-08-31'!$A$2:$N$122,9,FALSE),IF(_xlpm.x=0,"",_xlpm.x)))</f>
        <v>Phaeophyceae</v>
      </c>
      <c r="O2338" t="str">
        <f>IF($I2338="","",_xlfn.LET(_xlpm.x,VLOOKUP($I2338,'taxon-match_2026-08-31'!$A$2:$N$122,10,FALSE),IF(_xlpm.x=0,"",_xlpm.x)))</f>
        <v>Desmarestiales</v>
      </c>
      <c r="P2338" t="str">
        <f>IF($I2338="","",_xlfn.LET(_xlpm.x,VLOOKUP($I2338,'taxon-match_2026-08-31'!$A$2:$N$122,11,FALSE),IF(_xlpm.x=0,"",_xlpm.x)))</f>
        <v>Desmarestiaceae</v>
      </c>
      <c r="Q2338" t="str">
        <f>IF($I2338="","",_xlfn.LET(_xlpm.x,VLOOKUP($I2338,'taxon-match_2026-08-31'!$A$2:$N$122,12,FALSE),IF(_xlpm.x=0,"",_xlpm.x)))</f>
        <v>Desmarestia</v>
      </c>
      <c r="R2338" t="str">
        <f>IF($I2338="","",_xlfn.LET(_xlpm.x,VLOOKUP($I2338,'taxon-match_2026-08-31'!$A$2:$N$122,14,FALSE),IF(_xlpm.x=0,"",_xlpm.x)))</f>
        <v>antarctica</v>
      </c>
      <c r="S2338" s="2" t="s">
        <v>2609</v>
      </c>
      <c r="T2338" s="69" t="s">
        <v>62</v>
      </c>
      <c r="U2338" s="69" t="s">
        <v>60</v>
      </c>
      <c r="X2338" t="str">
        <f>IF(T2338="","",_xlfn.LET(_xlpm.x,VLOOKUP(T2338,'Drop-down_menus'!$F$2:$G$16,2,FALSE),IF(_xlpm.x=0,"",_xlpm.x)))</f>
        <v>https://orcid.org/0000-0003-3696-4445</v>
      </c>
      <c r="Y2338" t="str">
        <f>IF(U2338="","",_xlfn.LET(_xlpm.x,VLOOKUP(U2338,'Drop-down_menus'!$F$2:$G$16,2,FALSE),IF(_xlpm.x=0,"",_xlpm.x)))</f>
        <v>https://orcid.org/0000-0002-9708-1761</v>
      </c>
      <c r="Z2338" t="str">
        <f>IF(V2338="","",_xlfn.LET(_xlpm.x,VLOOKUP(V2338,'Drop-down_menus'!$F$2:$G$16,2,FALSE),IF(_xlpm.x=0,"",_xlpm.x)))</f>
        <v/>
      </c>
      <c r="AA2338" t="str">
        <f>IF(W2338="","",_xlfn.LET(_xlpm.x,VLOOKUP(W2338,'Drop-down_menus'!$F$2:$G$16,2,FALSE),IF(_xlpm.x=0,"",_xlpm.x)))</f>
        <v/>
      </c>
      <c r="AB2338" t="s">
        <v>702</v>
      </c>
      <c r="AE2338" t="s">
        <v>896</v>
      </c>
    </row>
    <row r="2339" spans="1:31" ht="15" x14ac:dyDescent="0.2">
      <c r="A2339" s="2" t="s">
        <v>298</v>
      </c>
      <c r="B2339">
        <v>2817</v>
      </c>
      <c r="C2339">
        <v>2856</v>
      </c>
      <c r="D2339" s="69" t="s">
        <v>700</v>
      </c>
      <c r="F2339" s="69" t="s">
        <v>871</v>
      </c>
      <c r="H2339" s="69" t="s">
        <v>871</v>
      </c>
      <c r="I2339" t="s">
        <v>871</v>
      </c>
      <c r="J2339" t="str">
        <f>IF($I2339="","",_xlfn.LET(_xlpm.x,VLOOKUP($I2339,'taxon-match_2026-08-31'!$A$2:$N$122,6,FALSE),IF(_xlpm.x=0,"",_xlpm.x)))</f>
        <v>R.L.Moe &amp; P.C.Silva, 1989</v>
      </c>
      <c r="K2339" t="str">
        <f>IF($I2339="","",_xlfn.LET(_xlpm.x,VLOOKUP($I2339,'taxon-match_2026-08-31'!$A$2:$N$122,4,FALSE),IF(_xlpm.x=0,"",_xlpm.x)))</f>
        <v>urn:lsid:marinespecies.org:taxname:325497</v>
      </c>
      <c r="L2339" t="str">
        <f>IF($I2339="","",_xlfn.LET(_xlpm.x,VLOOKUP($I2339,'taxon-match_2026-08-31'!$A$2:$N$122,7,FALSE),IF(_xlpm.x=0,"",_xlpm.x)))</f>
        <v>Chromista</v>
      </c>
      <c r="M2339" t="str">
        <f>IF($I2339="","",_xlfn.LET(_xlpm.x,VLOOKUP($I2339,'taxon-match_2026-08-31'!$A$2:$N$122,8,FALSE),IF(_xlpm.x=0,"",_xlpm.x)))</f>
        <v>Ochrophyta</v>
      </c>
      <c r="N2339" t="str">
        <f>IF($I2339="","",_xlfn.LET(_xlpm.x,VLOOKUP($I2339,'taxon-match_2026-08-31'!$A$2:$N$122,9,FALSE),IF(_xlpm.x=0,"",_xlpm.x)))</f>
        <v>Phaeophyceae</v>
      </c>
      <c r="O2339" t="str">
        <f>IF($I2339="","",_xlfn.LET(_xlpm.x,VLOOKUP($I2339,'taxon-match_2026-08-31'!$A$2:$N$122,10,FALSE),IF(_xlpm.x=0,"",_xlpm.x)))</f>
        <v>Desmarestiales</v>
      </c>
      <c r="P2339" t="str">
        <f>IF($I2339="","",_xlfn.LET(_xlpm.x,VLOOKUP($I2339,'taxon-match_2026-08-31'!$A$2:$N$122,11,FALSE),IF(_xlpm.x=0,"",_xlpm.x)))</f>
        <v>Desmarestiaceae</v>
      </c>
      <c r="Q2339" t="str">
        <f>IF($I2339="","",_xlfn.LET(_xlpm.x,VLOOKUP($I2339,'taxon-match_2026-08-31'!$A$2:$N$122,12,FALSE),IF(_xlpm.x=0,"",_xlpm.x)))</f>
        <v>Desmarestia</v>
      </c>
      <c r="R2339" t="str">
        <f>IF($I2339="","",_xlfn.LET(_xlpm.x,VLOOKUP($I2339,'taxon-match_2026-08-31'!$A$2:$N$122,14,FALSE),IF(_xlpm.x=0,"",_xlpm.x)))</f>
        <v>antarctica</v>
      </c>
      <c r="S2339" s="2" t="s">
        <v>2609</v>
      </c>
      <c r="T2339" s="69" t="s">
        <v>62</v>
      </c>
      <c r="U2339" s="69" t="s">
        <v>60</v>
      </c>
      <c r="X2339" t="str">
        <f>IF(T2339="","",_xlfn.LET(_xlpm.x,VLOOKUP(T2339,'Drop-down_menus'!$F$2:$G$16,2,FALSE),IF(_xlpm.x=0,"",_xlpm.x)))</f>
        <v>https://orcid.org/0000-0003-3696-4445</v>
      </c>
      <c r="Y2339" t="str">
        <f>IF(U2339="","",_xlfn.LET(_xlpm.x,VLOOKUP(U2339,'Drop-down_menus'!$F$2:$G$16,2,FALSE),IF(_xlpm.x=0,"",_xlpm.x)))</f>
        <v>https://orcid.org/0000-0002-9708-1761</v>
      </c>
      <c r="Z2339" t="str">
        <f>IF(V2339="","",_xlfn.LET(_xlpm.x,VLOOKUP(V2339,'Drop-down_menus'!$F$2:$G$16,2,FALSE),IF(_xlpm.x=0,"",_xlpm.x)))</f>
        <v/>
      </c>
      <c r="AA2339" t="str">
        <f>IF(W2339="","",_xlfn.LET(_xlpm.x,VLOOKUP(W2339,'Drop-down_menus'!$F$2:$G$16,2,FALSE),IF(_xlpm.x=0,"",_xlpm.x)))</f>
        <v/>
      </c>
      <c r="AB2339" t="s">
        <v>702</v>
      </c>
      <c r="AE2339" t="s">
        <v>896</v>
      </c>
    </row>
    <row r="2340" spans="1:31" ht="15" x14ac:dyDescent="0.2">
      <c r="A2340" s="2" t="s">
        <v>298</v>
      </c>
      <c r="B2340">
        <v>2901</v>
      </c>
      <c r="C2340">
        <v>2895</v>
      </c>
      <c r="D2340" s="69" t="s">
        <v>700</v>
      </c>
      <c r="F2340" s="69" t="s">
        <v>871</v>
      </c>
      <c r="H2340" s="69" t="s">
        <v>871</v>
      </c>
      <c r="I2340" t="s">
        <v>871</v>
      </c>
      <c r="J2340" t="str">
        <f>IF($I2340="","",_xlfn.LET(_xlpm.x,VLOOKUP($I2340,'taxon-match_2026-08-31'!$A$2:$N$122,6,FALSE),IF(_xlpm.x=0,"",_xlpm.x)))</f>
        <v>R.L.Moe &amp; P.C.Silva, 1989</v>
      </c>
      <c r="K2340" t="str">
        <f>IF($I2340="","",_xlfn.LET(_xlpm.x,VLOOKUP($I2340,'taxon-match_2026-08-31'!$A$2:$N$122,4,FALSE),IF(_xlpm.x=0,"",_xlpm.x)))</f>
        <v>urn:lsid:marinespecies.org:taxname:325497</v>
      </c>
      <c r="L2340" t="str">
        <f>IF($I2340="","",_xlfn.LET(_xlpm.x,VLOOKUP($I2340,'taxon-match_2026-08-31'!$A$2:$N$122,7,FALSE),IF(_xlpm.x=0,"",_xlpm.x)))</f>
        <v>Chromista</v>
      </c>
      <c r="M2340" t="str">
        <f>IF($I2340="","",_xlfn.LET(_xlpm.x,VLOOKUP($I2340,'taxon-match_2026-08-31'!$A$2:$N$122,8,FALSE),IF(_xlpm.x=0,"",_xlpm.x)))</f>
        <v>Ochrophyta</v>
      </c>
      <c r="N2340" t="str">
        <f>IF($I2340="","",_xlfn.LET(_xlpm.x,VLOOKUP($I2340,'taxon-match_2026-08-31'!$A$2:$N$122,9,FALSE),IF(_xlpm.x=0,"",_xlpm.x)))</f>
        <v>Phaeophyceae</v>
      </c>
      <c r="O2340" t="str">
        <f>IF($I2340="","",_xlfn.LET(_xlpm.x,VLOOKUP($I2340,'taxon-match_2026-08-31'!$A$2:$N$122,10,FALSE),IF(_xlpm.x=0,"",_xlpm.x)))</f>
        <v>Desmarestiales</v>
      </c>
      <c r="P2340" t="str">
        <f>IF($I2340="","",_xlfn.LET(_xlpm.x,VLOOKUP($I2340,'taxon-match_2026-08-31'!$A$2:$N$122,11,FALSE),IF(_xlpm.x=0,"",_xlpm.x)))</f>
        <v>Desmarestiaceae</v>
      </c>
      <c r="Q2340" t="str">
        <f>IF($I2340="","",_xlfn.LET(_xlpm.x,VLOOKUP($I2340,'taxon-match_2026-08-31'!$A$2:$N$122,12,FALSE),IF(_xlpm.x=0,"",_xlpm.x)))</f>
        <v>Desmarestia</v>
      </c>
      <c r="R2340" t="str">
        <f>IF($I2340="","",_xlfn.LET(_xlpm.x,VLOOKUP($I2340,'taxon-match_2026-08-31'!$A$2:$N$122,14,FALSE),IF(_xlpm.x=0,"",_xlpm.x)))</f>
        <v>antarctica</v>
      </c>
      <c r="S2340" s="2" t="s">
        <v>2609</v>
      </c>
      <c r="T2340" s="69" t="s">
        <v>62</v>
      </c>
      <c r="U2340" s="69" t="s">
        <v>60</v>
      </c>
      <c r="X2340" t="str">
        <f>IF(T2340="","",_xlfn.LET(_xlpm.x,VLOOKUP(T2340,'Drop-down_menus'!$F$2:$G$16,2,FALSE),IF(_xlpm.x=0,"",_xlpm.x)))</f>
        <v>https://orcid.org/0000-0003-3696-4445</v>
      </c>
      <c r="Y2340" t="str">
        <f>IF(U2340="","",_xlfn.LET(_xlpm.x,VLOOKUP(U2340,'Drop-down_menus'!$F$2:$G$16,2,FALSE),IF(_xlpm.x=0,"",_xlpm.x)))</f>
        <v>https://orcid.org/0000-0002-9708-1761</v>
      </c>
      <c r="Z2340" t="str">
        <f>IF(V2340="","",_xlfn.LET(_xlpm.x,VLOOKUP(V2340,'Drop-down_menus'!$F$2:$G$16,2,FALSE),IF(_xlpm.x=0,"",_xlpm.x)))</f>
        <v/>
      </c>
      <c r="AA2340" t="str">
        <f>IF(W2340="","",_xlfn.LET(_xlpm.x,VLOOKUP(W2340,'Drop-down_menus'!$F$2:$G$16,2,FALSE),IF(_xlpm.x=0,"",_xlpm.x)))</f>
        <v/>
      </c>
      <c r="AB2340" t="s">
        <v>702</v>
      </c>
      <c r="AE2340" t="s">
        <v>896</v>
      </c>
    </row>
    <row r="2341" spans="1:31" ht="15" x14ac:dyDescent="0.2">
      <c r="A2341" s="2" t="s">
        <v>298</v>
      </c>
      <c r="B2341">
        <v>2902</v>
      </c>
      <c r="C2341">
        <v>2830</v>
      </c>
      <c r="D2341" s="69" t="s">
        <v>700</v>
      </c>
      <c r="F2341" s="69" t="s">
        <v>871</v>
      </c>
      <c r="H2341" s="69" t="s">
        <v>871</v>
      </c>
      <c r="I2341" t="s">
        <v>871</v>
      </c>
      <c r="J2341" t="str">
        <f>IF($I2341="","",_xlfn.LET(_xlpm.x,VLOOKUP($I2341,'taxon-match_2026-08-31'!$A$2:$N$122,6,FALSE),IF(_xlpm.x=0,"",_xlpm.x)))</f>
        <v>R.L.Moe &amp; P.C.Silva, 1989</v>
      </c>
      <c r="K2341" t="str">
        <f>IF($I2341="","",_xlfn.LET(_xlpm.x,VLOOKUP($I2341,'taxon-match_2026-08-31'!$A$2:$N$122,4,FALSE),IF(_xlpm.x=0,"",_xlpm.x)))</f>
        <v>urn:lsid:marinespecies.org:taxname:325497</v>
      </c>
      <c r="L2341" t="str">
        <f>IF($I2341="","",_xlfn.LET(_xlpm.x,VLOOKUP($I2341,'taxon-match_2026-08-31'!$A$2:$N$122,7,FALSE),IF(_xlpm.x=0,"",_xlpm.x)))</f>
        <v>Chromista</v>
      </c>
      <c r="M2341" t="str">
        <f>IF($I2341="","",_xlfn.LET(_xlpm.x,VLOOKUP($I2341,'taxon-match_2026-08-31'!$A$2:$N$122,8,FALSE),IF(_xlpm.x=0,"",_xlpm.x)))</f>
        <v>Ochrophyta</v>
      </c>
      <c r="N2341" t="str">
        <f>IF($I2341="","",_xlfn.LET(_xlpm.x,VLOOKUP($I2341,'taxon-match_2026-08-31'!$A$2:$N$122,9,FALSE),IF(_xlpm.x=0,"",_xlpm.x)))</f>
        <v>Phaeophyceae</v>
      </c>
      <c r="O2341" t="str">
        <f>IF($I2341="","",_xlfn.LET(_xlpm.x,VLOOKUP($I2341,'taxon-match_2026-08-31'!$A$2:$N$122,10,FALSE),IF(_xlpm.x=0,"",_xlpm.x)))</f>
        <v>Desmarestiales</v>
      </c>
      <c r="P2341" t="str">
        <f>IF($I2341="","",_xlfn.LET(_xlpm.x,VLOOKUP($I2341,'taxon-match_2026-08-31'!$A$2:$N$122,11,FALSE),IF(_xlpm.x=0,"",_xlpm.x)))</f>
        <v>Desmarestiaceae</v>
      </c>
      <c r="Q2341" t="str">
        <f>IF($I2341="","",_xlfn.LET(_xlpm.x,VLOOKUP($I2341,'taxon-match_2026-08-31'!$A$2:$N$122,12,FALSE),IF(_xlpm.x=0,"",_xlpm.x)))</f>
        <v>Desmarestia</v>
      </c>
      <c r="R2341" t="str">
        <f>IF($I2341="","",_xlfn.LET(_xlpm.x,VLOOKUP($I2341,'taxon-match_2026-08-31'!$A$2:$N$122,14,FALSE),IF(_xlpm.x=0,"",_xlpm.x)))</f>
        <v>antarctica</v>
      </c>
      <c r="S2341" s="2" t="s">
        <v>2609</v>
      </c>
      <c r="T2341" s="69" t="s">
        <v>62</v>
      </c>
      <c r="U2341" s="69" t="s">
        <v>60</v>
      </c>
      <c r="X2341" t="str">
        <f>IF(T2341="","",_xlfn.LET(_xlpm.x,VLOOKUP(T2341,'Drop-down_menus'!$F$2:$G$16,2,FALSE),IF(_xlpm.x=0,"",_xlpm.x)))</f>
        <v>https://orcid.org/0000-0003-3696-4445</v>
      </c>
      <c r="Y2341" t="str">
        <f>IF(U2341="","",_xlfn.LET(_xlpm.x,VLOOKUP(U2341,'Drop-down_menus'!$F$2:$G$16,2,FALSE),IF(_xlpm.x=0,"",_xlpm.x)))</f>
        <v>https://orcid.org/0000-0002-9708-1761</v>
      </c>
      <c r="Z2341" t="str">
        <f>IF(V2341="","",_xlfn.LET(_xlpm.x,VLOOKUP(V2341,'Drop-down_menus'!$F$2:$G$16,2,FALSE),IF(_xlpm.x=0,"",_xlpm.x)))</f>
        <v/>
      </c>
      <c r="AA2341" t="str">
        <f>IF(W2341="","",_xlfn.LET(_xlpm.x,VLOOKUP(W2341,'Drop-down_menus'!$F$2:$G$16,2,FALSE),IF(_xlpm.x=0,"",_xlpm.x)))</f>
        <v/>
      </c>
      <c r="AB2341" t="s">
        <v>702</v>
      </c>
      <c r="AE2341" t="s">
        <v>896</v>
      </c>
    </row>
    <row r="2342" spans="1:31" ht="15" x14ac:dyDescent="0.2">
      <c r="A2342" s="2" t="s">
        <v>489</v>
      </c>
      <c r="B2342">
        <v>5829</v>
      </c>
      <c r="C2342">
        <v>2865</v>
      </c>
      <c r="D2342" s="69" t="s">
        <v>700</v>
      </c>
      <c r="F2342" s="69" t="s">
        <v>871</v>
      </c>
      <c r="H2342" s="69" t="s">
        <v>871</v>
      </c>
      <c r="I2342" t="s">
        <v>871</v>
      </c>
      <c r="J2342" t="str">
        <f>IF($I2342="","",_xlfn.LET(_xlpm.x,VLOOKUP($I2342,'taxon-match_2026-08-31'!$A$2:$N$122,6,FALSE),IF(_xlpm.x=0,"",_xlpm.x)))</f>
        <v>R.L.Moe &amp; P.C.Silva, 1989</v>
      </c>
      <c r="K2342" t="str">
        <f>IF($I2342="","",_xlfn.LET(_xlpm.x,VLOOKUP($I2342,'taxon-match_2026-08-31'!$A$2:$N$122,4,FALSE),IF(_xlpm.x=0,"",_xlpm.x)))</f>
        <v>urn:lsid:marinespecies.org:taxname:325497</v>
      </c>
      <c r="L2342" t="str">
        <f>IF($I2342="","",_xlfn.LET(_xlpm.x,VLOOKUP($I2342,'taxon-match_2026-08-31'!$A$2:$N$122,7,FALSE),IF(_xlpm.x=0,"",_xlpm.x)))</f>
        <v>Chromista</v>
      </c>
      <c r="M2342" t="str">
        <f>IF($I2342="","",_xlfn.LET(_xlpm.x,VLOOKUP($I2342,'taxon-match_2026-08-31'!$A$2:$N$122,8,FALSE),IF(_xlpm.x=0,"",_xlpm.x)))</f>
        <v>Ochrophyta</v>
      </c>
      <c r="N2342" t="str">
        <f>IF($I2342="","",_xlfn.LET(_xlpm.x,VLOOKUP($I2342,'taxon-match_2026-08-31'!$A$2:$N$122,9,FALSE),IF(_xlpm.x=0,"",_xlpm.x)))</f>
        <v>Phaeophyceae</v>
      </c>
      <c r="O2342" t="str">
        <f>IF($I2342="","",_xlfn.LET(_xlpm.x,VLOOKUP($I2342,'taxon-match_2026-08-31'!$A$2:$N$122,10,FALSE),IF(_xlpm.x=0,"",_xlpm.x)))</f>
        <v>Desmarestiales</v>
      </c>
      <c r="P2342" t="str">
        <f>IF($I2342="","",_xlfn.LET(_xlpm.x,VLOOKUP($I2342,'taxon-match_2026-08-31'!$A$2:$N$122,11,FALSE),IF(_xlpm.x=0,"",_xlpm.x)))</f>
        <v>Desmarestiaceae</v>
      </c>
      <c r="Q2342" t="str">
        <f>IF($I2342="","",_xlfn.LET(_xlpm.x,VLOOKUP($I2342,'taxon-match_2026-08-31'!$A$2:$N$122,12,FALSE),IF(_xlpm.x=0,"",_xlpm.x)))</f>
        <v>Desmarestia</v>
      </c>
      <c r="R2342" t="str">
        <f>IF($I2342="","",_xlfn.LET(_xlpm.x,VLOOKUP($I2342,'taxon-match_2026-08-31'!$A$2:$N$122,14,FALSE),IF(_xlpm.x=0,"",_xlpm.x)))</f>
        <v>antarctica</v>
      </c>
      <c r="S2342" s="2" t="s">
        <v>2609</v>
      </c>
      <c r="T2342" s="69" t="s">
        <v>62</v>
      </c>
      <c r="U2342" s="69" t="s">
        <v>60</v>
      </c>
      <c r="X2342" t="str">
        <f>IF(T2342="","",_xlfn.LET(_xlpm.x,VLOOKUP(T2342,'Drop-down_menus'!$F$2:$G$16,2,FALSE),IF(_xlpm.x=0,"",_xlpm.x)))</f>
        <v>https://orcid.org/0000-0003-3696-4445</v>
      </c>
      <c r="Y2342" t="str">
        <f>IF(U2342="","",_xlfn.LET(_xlpm.x,VLOOKUP(U2342,'Drop-down_menus'!$F$2:$G$16,2,FALSE),IF(_xlpm.x=0,"",_xlpm.x)))</f>
        <v>https://orcid.org/0000-0002-9708-1761</v>
      </c>
      <c r="Z2342" t="str">
        <f>IF(V2342="","",_xlfn.LET(_xlpm.x,VLOOKUP(V2342,'Drop-down_menus'!$F$2:$G$16,2,FALSE),IF(_xlpm.x=0,"",_xlpm.x)))</f>
        <v/>
      </c>
      <c r="AA2342" t="str">
        <f>IF(W2342="","",_xlfn.LET(_xlpm.x,VLOOKUP(W2342,'Drop-down_menus'!$F$2:$G$16,2,FALSE),IF(_xlpm.x=0,"",_xlpm.x)))</f>
        <v/>
      </c>
      <c r="AB2342" t="s">
        <v>702</v>
      </c>
      <c r="AE2342" t="s">
        <v>896</v>
      </c>
    </row>
    <row r="2343" spans="1:31" ht="15" x14ac:dyDescent="0.2">
      <c r="A2343" s="2" t="s">
        <v>489</v>
      </c>
      <c r="B2343">
        <v>5830</v>
      </c>
      <c r="C2343">
        <v>2911</v>
      </c>
      <c r="D2343" s="69" t="s">
        <v>700</v>
      </c>
      <c r="F2343" s="69" t="s">
        <v>871</v>
      </c>
      <c r="H2343" s="69" t="s">
        <v>871</v>
      </c>
      <c r="I2343" t="s">
        <v>871</v>
      </c>
      <c r="J2343" t="str">
        <f>IF($I2343="","",_xlfn.LET(_xlpm.x,VLOOKUP($I2343,'taxon-match_2026-08-31'!$A$2:$N$122,6,FALSE),IF(_xlpm.x=0,"",_xlpm.x)))</f>
        <v>R.L.Moe &amp; P.C.Silva, 1989</v>
      </c>
      <c r="K2343" t="str">
        <f>IF($I2343="","",_xlfn.LET(_xlpm.x,VLOOKUP($I2343,'taxon-match_2026-08-31'!$A$2:$N$122,4,FALSE),IF(_xlpm.x=0,"",_xlpm.x)))</f>
        <v>urn:lsid:marinespecies.org:taxname:325497</v>
      </c>
      <c r="L2343" t="str">
        <f>IF($I2343="","",_xlfn.LET(_xlpm.x,VLOOKUP($I2343,'taxon-match_2026-08-31'!$A$2:$N$122,7,FALSE),IF(_xlpm.x=0,"",_xlpm.x)))</f>
        <v>Chromista</v>
      </c>
      <c r="M2343" t="str">
        <f>IF($I2343="","",_xlfn.LET(_xlpm.x,VLOOKUP($I2343,'taxon-match_2026-08-31'!$A$2:$N$122,8,FALSE),IF(_xlpm.x=0,"",_xlpm.x)))</f>
        <v>Ochrophyta</v>
      </c>
      <c r="N2343" t="str">
        <f>IF($I2343="","",_xlfn.LET(_xlpm.x,VLOOKUP($I2343,'taxon-match_2026-08-31'!$A$2:$N$122,9,FALSE),IF(_xlpm.x=0,"",_xlpm.x)))</f>
        <v>Phaeophyceae</v>
      </c>
      <c r="O2343" t="str">
        <f>IF($I2343="","",_xlfn.LET(_xlpm.x,VLOOKUP($I2343,'taxon-match_2026-08-31'!$A$2:$N$122,10,FALSE),IF(_xlpm.x=0,"",_xlpm.x)))</f>
        <v>Desmarestiales</v>
      </c>
      <c r="P2343" t="str">
        <f>IF($I2343="","",_xlfn.LET(_xlpm.x,VLOOKUP($I2343,'taxon-match_2026-08-31'!$A$2:$N$122,11,FALSE),IF(_xlpm.x=0,"",_xlpm.x)))</f>
        <v>Desmarestiaceae</v>
      </c>
      <c r="Q2343" t="str">
        <f>IF($I2343="","",_xlfn.LET(_xlpm.x,VLOOKUP($I2343,'taxon-match_2026-08-31'!$A$2:$N$122,12,FALSE),IF(_xlpm.x=0,"",_xlpm.x)))</f>
        <v>Desmarestia</v>
      </c>
      <c r="R2343" t="str">
        <f>IF($I2343="","",_xlfn.LET(_xlpm.x,VLOOKUP($I2343,'taxon-match_2026-08-31'!$A$2:$N$122,14,FALSE),IF(_xlpm.x=0,"",_xlpm.x)))</f>
        <v>antarctica</v>
      </c>
      <c r="S2343" s="2" t="s">
        <v>2609</v>
      </c>
      <c r="T2343" s="69" t="s">
        <v>62</v>
      </c>
      <c r="U2343" s="69" t="s">
        <v>60</v>
      </c>
      <c r="X2343" t="str">
        <f>IF(T2343="","",_xlfn.LET(_xlpm.x,VLOOKUP(T2343,'Drop-down_menus'!$F$2:$G$16,2,FALSE),IF(_xlpm.x=0,"",_xlpm.x)))</f>
        <v>https://orcid.org/0000-0003-3696-4445</v>
      </c>
      <c r="Y2343" t="str">
        <f>IF(U2343="","",_xlfn.LET(_xlpm.x,VLOOKUP(U2343,'Drop-down_menus'!$F$2:$G$16,2,FALSE),IF(_xlpm.x=0,"",_xlpm.x)))</f>
        <v>https://orcid.org/0000-0002-9708-1761</v>
      </c>
      <c r="Z2343" t="str">
        <f>IF(V2343="","",_xlfn.LET(_xlpm.x,VLOOKUP(V2343,'Drop-down_menus'!$F$2:$G$16,2,FALSE),IF(_xlpm.x=0,"",_xlpm.x)))</f>
        <v/>
      </c>
      <c r="AA2343" t="str">
        <f>IF(W2343="","",_xlfn.LET(_xlpm.x,VLOOKUP(W2343,'Drop-down_menus'!$F$2:$G$16,2,FALSE),IF(_xlpm.x=0,"",_xlpm.x)))</f>
        <v/>
      </c>
      <c r="AB2343" t="s">
        <v>702</v>
      </c>
      <c r="AE2343" t="s">
        <v>896</v>
      </c>
    </row>
    <row r="2344" spans="1:31" ht="15" x14ac:dyDescent="0.2">
      <c r="A2344" s="2" t="s">
        <v>489</v>
      </c>
      <c r="B2344">
        <v>5831</v>
      </c>
      <c r="C2344">
        <v>2850</v>
      </c>
      <c r="D2344" s="69" t="s">
        <v>700</v>
      </c>
      <c r="F2344" s="69" t="s">
        <v>871</v>
      </c>
      <c r="H2344" s="69" t="s">
        <v>871</v>
      </c>
      <c r="I2344" t="s">
        <v>871</v>
      </c>
      <c r="J2344" t="str">
        <f>IF($I2344="","",_xlfn.LET(_xlpm.x,VLOOKUP($I2344,'taxon-match_2026-08-31'!$A$2:$N$122,6,FALSE),IF(_xlpm.x=0,"",_xlpm.x)))</f>
        <v>R.L.Moe &amp; P.C.Silva, 1989</v>
      </c>
      <c r="K2344" t="str">
        <f>IF($I2344="","",_xlfn.LET(_xlpm.x,VLOOKUP($I2344,'taxon-match_2026-08-31'!$A$2:$N$122,4,FALSE),IF(_xlpm.x=0,"",_xlpm.x)))</f>
        <v>urn:lsid:marinespecies.org:taxname:325497</v>
      </c>
      <c r="L2344" t="str">
        <f>IF($I2344="","",_xlfn.LET(_xlpm.x,VLOOKUP($I2344,'taxon-match_2026-08-31'!$A$2:$N$122,7,FALSE),IF(_xlpm.x=0,"",_xlpm.x)))</f>
        <v>Chromista</v>
      </c>
      <c r="M2344" t="str">
        <f>IF($I2344="","",_xlfn.LET(_xlpm.x,VLOOKUP($I2344,'taxon-match_2026-08-31'!$A$2:$N$122,8,FALSE),IF(_xlpm.x=0,"",_xlpm.x)))</f>
        <v>Ochrophyta</v>
      </c>
      <c r="N2344" t="str">
        <f>IF($I2344="","",_xlfn.LET(_xlpm.x,VLOOKUP($I2344,'taxon-match_2026-08-31'!$A$2:$N$122,9,FALSE),IF(_xlpm.x=0,"",_xlpm.x)))</f>
        <v>Phaeophyceae</v>
      </c>
      <c r="O2344" t="str">
        <f>IF($I2344="","",_xlfn.LET(_xlpm.x,VLOOKUP($I2344,'taxon-match_2026-08-31'!$A$2:$N$122,10,FALSE),IF(_xlpm.x=0,"",_xlpm.x)))</f>
        <v>Desmarestiales</v>
      </c>
      <c r="P2344" t="str">
        <f>IF($I2344="","",_xlfn.LET(_xlpm.x,VLOOKUP($I2344,'taxon-match_2026-08-31'!$A$2:$N$122,11,FALSE),IF(_xlpm.x=0,"",_xlpm.x)))</f>
        <v>Desmarestiaceae</v>
      </c>
      <c r="Q2344" t="str">
        <f>IF($I2344="","",_xlfn.LET(_xlpm.x,VLOOKUP($I2344,'taxon-match_2026-08-31'!$A$2:$N$122,12,FALSE),IF(_xlpm.x=0,"",_xlpm.x)))</f>
        <v>Desmarestia</v>
      </c>
      <c r="R2344" t="str">
        <f>IF($I2344="","",_xlfn.LET(_xlpm.x,VLOOKUP($I2344,'taxon-match_2026-08-31'!$A$2:$N$122,14,FALSE),IF(_xlpm.x=0,"",_xlpm.x)))</f>
        <v>antarctica</v>
      </c>
      <c r="S2344" s="2" t="s">
        <v>2609</v>
      </c>
      <c r="T2344" s="69" t="s">
        <v>62</v>
      </c>
      <c r="U2344" s="69" t="s">
        <v>60</v>
      </c>
      <c r="X2344" t="str">
        <f>IF(T2344="","",_xlfn.LET(_xlpm.x,VLOOKUP(T2344,'Drop-down_menus'!$F$2:$G$16,2,FALSE),IF(_xlpm.x=0,"",_xlpm.x)))</f>
        <v>https://orcid.org/0000-0003-3696-4445</v>
      </c>
      <c r="Y2344" t="str">
        <f>IF(U2344="","",_xlfn.LET(_xlpm.x,VLOOKUP(U2344,'Drop-down_menus'!$F$2:$G$16,2,FALSE),IF(_xlpm.x=0,"",_xlpm.x)))</f>
        <v>https://orcid.org/0000-0002-9708-1761</v>
      </c>
      <c r="Z2344" t="str">
        <f>IF(V2344="","",_xlfn.LET(_xlpm.x,VLOOKUP(V2344,'Drop-down_menus'!$F$2:$G$16,2,FALSE),IF(_xlpm.x=0,"",_xlpm.x)))</f>
        <v/>
      </c>
      <c r="AA2344" t="str">
        <f>IF(W2344="","",_xlfn.LET(_xlpm.x,VLOOKUP(W2344,'Drop-down_menus'!$F$2:$G$16,2,FALSE),IF(_xlpm.x=0,"",_xlpm.x)))</f>
        <v/>
      </c>
      <c r="AB2344" t="s">
        <v>702</v>
      </c>
      <c r="AE2344" t="s">
        <v>896</v>
      </c>
    </row>
    <row r="2345" spans="1:31" ht="15" x14ac:dyDescent="0.2">
      <c r="A2345" s="2" t="s">
        <v>181</v>
      </c>
      <c r="B2345">
        <v>1025</v>
      </c>
      <c r="C2345">
        <v>2873</v>
      </c>
      <c r="D2345" s="69" t="s">
        <v>700</v>
      </c>
      <c r="F2345" s="69" t="s">
        <v>872</v>
      </c>
      <c r="H2345" s="69" t="s">
        <v>872</v>
      </c>
      <c r="I2345" t="s">
        <v>872</v>
      </c>
      <c r="J2345" t="str">
        <f>IF($I2345="","",_xlfn.LET(_xlpm.x,VLOOKUP($I2345,'taxon-match_2026-08-31'!$A$2:$N$122,6,FALSE),IF(_xlpm.x=0,"",_xlpm.x)))</f>
        <v>J.Agardh, 1848</v>
      </c>
      <c r="K2345" t="str">
        <f>IF($I2345="","",_xlfn.LET(_xlpm.x,VLOOKUP($I2345,'taxon-match_2026-08-31'!$A$2:$N$122,4,FALSE),IF(_xlpm.x=0,"",_xlpm.x)))</f>
        <v>urn:lsid:marinespecies.org:taxname:325498</v>
      </c>
      <c r="L2345" t="str">
        <f>IF($I2345="","",_xlfn.LET(_xlpm.x,VLOOKUP($I2345,'taxon-match_2026-08-31'!$A$2:$N$122,7,FALSE),IF(_xlpm.x=0,"",_xlpm.x)))</f>
        <v>Chromista</v>
      </c>
      <c r="M2345" t="str">
        <f>IF($I2345="","",_xlfn.LET(_xlpm.x,VLOOKUP($I2345,'taxon-match_2026-08-31'!$A$2:$N$122,8,FALSE),IF(_xlpm.x=0,"",_xlpm.x)))</f>
        <v>Ochrophyta</v>
      </c>
      <c r="N2345" t="str">
        <f>IF($I2345="","",_xlfn.LET(_xlpm.x,VLOOKUP($I2345,'taxon-match_2026-08-31'!$A$2:$N$122,9,FALSE),IF(_xlpm.x=0,"",_xlpm.x)))</f>
        <v>Phaeophyceae</v>
      </c>
      <c r="O2345" t="str">
        <f>IF($I2345="","",_xlfn.LET(_xlpm.x,VLOOKUP($I2345,'taxon-match_2026-08-31'!$A$2:$N$122,10,FALSE),IF(_xlpm.x=0,"",_xlpm.x)))</f>
        <v>Desmarestiales</v>
      </c>
      <c r="P2345" t="str">
        <f>IF($I2345="","",_xlfn.LET(_xlpm.x,VLOOKUP($I2345,'taxon-match_2026-08-31'!$A$2:$N$122,11,FALSE),IF(_xlpm.x=0,"",_xlpm.x)))</f>
        <v>Desmarestiaceae</v>
      </c>
      <c r="Q2345" t="str">
        <f>IF($I2345="","",_xlfn.LET(_xlpm.x,VLOOKUP($I2345,'taxon-match_2026-08-31'!$A$2:$N$122,12,FALSE),IF(_xlpm.x=0,"",_xlpm.x)))</f>
        <v>Desmarestia</v>
      </c>
      <c r="R2345" t="str">
        <f>IF($I2345="","",_xlfn.LET(_xlpm.x,VLOOKUP($I2345,'taxon-match_2026-08-31'!$A$2:$N$122,14,FALSE),IF(_xlpm.x=0,"",_xlpm.x)))</f>
        <v>menziesii</v>
      </c>
      <c r="S2345" s="2" t="s">
        <v>2609</v>
      </c>
      <c r="T2345" s="69" t="s">
        <v>62</v>
      </c>
      <c r="U2345" s="69" t="s">
        <v>60</v>
      </c>
      <c r="X2345" t="str">
        <f>IF(T2345="","",_xlfn.LET(_xlpm.x,VLOOKUP(T2345,'Drop-down_menus'!$F$2:$G$16,2,FALSE),IF(_xlpm.x=0,"",_xlpm.x)))</f>
        <v>https://orcid.org/0000-0003-3696-4445</v>
      </c>
      <c r="Y2345" t="str">
        <f>IF(U2345="","",_xlfn.LET(_xlpm.x,VLOOKUP(U2345,'Drop-down_menus'!$F$2:$G$16,2,FALSE),IF(_xlpm.x=0,"",_xlpm.x)))</f>
        <v>https://orcid.org/0000-0002-9708-1761</v>
      </c>
      <c r="Z2345" t="str">
        <f>IF(V2345="","",_xlfn.LET(_xlpm.x,VLOOKUP(V2345,'Drop-down_menus'!$F$2:$G$16,2,FALSE),IF(_xlpm.x=0,"",_xlpm.x)))</f>
        <v/>
      </c>
      <c r="AA2345" t="str">
        <f>IF(W2345="","",_xlfn.LET(_xlpm.x,VLOOKUP(W2345,'Drop-down_menus'!$F$2:$G$16,2,FALSE),IF(_xlpm.x=0,"",_xlpm.x)))</f>
        <v/>
      </c>
      <c r="AB2345" t="s">
        <v>702</v>
      </c>
      <c r="AE2345" t="s">
        <v>896</v>
      </c>
    </row>
    <row r="2346" spans="1:31" ht="15" x14ac:dyDescent="0.2">
      <c r="A2346" s="2" t="s">
        <v>181</v>
      </c>
      <c r="B2346">
        <v>1042</v>
      </c>
      <c r="C2346">
        <v>2874</v>
      </c>
      <c r="D2346" s="69" t="s">
        <v>700</v>
      </c>
      <c r="F2346" s="69" t="s">
        <v>872</v>
      </c>
      <c r="H2346" s="69" t="s">
        <v>872</v>
      </c>
      <c r="I2346" t="s">
        <v>872</v>
      </c>
      <c r="J2346" t="str">
        <f>IF($I2346="","",_xlfn.LET(_xlpm.x,VLOOKUP($I2346,'taxon-match_2026-08-31'!$A$2:$N$122,6,FALSE),IF(_xlpm.x=0,"",_xlpm.x)))</f>
        <v>J.Agardh, 1848</v>
      </c>
      <c r="K2346" t="str">
        <f>IF($I2346="","",_xlfn.LET(_xlpm.x,VLOOKUP($I2346,'taxon-match_2026-08-31'!$A$2:$N$122,4,FALSE),IF(_xlpm.x=0,"",_xlpm.x)))</f>
        <v>urn:lsid:marinespecies.org:taxname:325498</v>
      </c>
      <c r="L2346" t="str">
        <f>IF($I2346="","",_xlfn.LET(_xlpm.x,VLOOKUP($I2346,'taxon-match_2026-08-31'!$A$2:$N$122,7,FALSE),IF(_xlpm.x=0,"",_xlpm.x)))</f>
        <v>Chromista</v>
      </c>
      <c r="M2346" t="str">
        <f>IF($I2346="","",_xlfn.LET(_xlpm.x,VLOOKUP($I2346,'taxon-match_2026-08-31'!$A$2:$N$122,8,FALSE),IF(_xlpm.x=0,"",_xlpm.x)))</f>
        <v>Ochrophyta</v>
      </c>
      <c r="N2346" t="str">
        <f>IF($I2346="","",_xlfn.LET(_xlpm.x,VLOOKUP($I2346,'taxon-match_2026-08-31'!$A$2:$N$122,9,FALSE),IF(_xlpm.x=0,"",_xlpm.x)))</f>
        <v>Phaeophyceae</v>
      </c>
      <c r="O2346" t="str">
        <f>IF($I2346="","",_xlfn.LET(_xlpm.x,VLOOKUP($I2346,'taxon-match_2026-08-31'!$A$2:$N$122,10,FALSE),IF(_xlpm.x=0,"",_xlpm.x)))</f>
        <v>Desmarestiales</v>
      </c>
      <c r="P2346" t="str">
        <f>IF($I2346="","",_xlfn.LET(_xlpm.x,VLOOKUP($I2346,'taxon-match_2026-08-31'!$A$2:$N$122,11,FALSE),IF(_xlpm.x=0,"",_xlpm.x)))</f>
        <v>Desmarestiaceae</v>
      </c>
      <c r="Q2346" t="str">
        <f>IF($I2346="","",_xlfn.LET(_xlpm.x,VLOOKUP($I2346,'taxon-match_2026-08-31'!$A$2:$N$122,12,FALSE),IF(_xlpm.x=0,"",_xlpm.x)))</f>
        <v>Desmarestia</v>
      </c>
      <c r="R2346" t="str">
        <f>IF($I2346="","",_xlfn.LET(_xlpm.x,VLOOKUP($I2346,'taxon-match_2026-08-31'!$A$2:$N$122,14,FALSE),IF(_xlpm.x=0,"",_xlpm.x)))</f>
        <v>menziesii</v>
      </c>
      <c r="S2346" s="2" t="s">
        <v>2609</v>
      </c>
      <c r="T2346" s="69" t="s">
        <v>62</v>
      </c>
      <c r="U2346" s="69" t="s">
        <v>60</v>
      </c>
      <c r="X2346" t="str">
        <f>IF(T2346="","",_xlfn.LET(_xlpm.x,VLOOKUP(T2346,'Drop-down_menus'!$F$2:$G$16,2,FALSE),IF(_xlpm.x=0,"",_xlpm.x)))</f>
        <v>https://orcid.org/0000-0003-3696-4445</v>
      </c>
      <c r="Y2346" t="str">
        <f>IF(U2346="","",_xlfn.LET(_xlpm.x,VLOOKUP(U2346,'Drop-down_menus'!$F$2:$G$16,2,FALSE),IF(_xlpm.x=0,"",_xlpm.x)))</f>
        <v>https://orcid.org/0000-0002-9708-1761</v>
      </c>
      <c r="Z2346" t="str">
        <f>IF(V2346="","",_xlfn.LET(_xlpm.x,VLOOKUP(V2346,'Drop-down_menus'!$F$2:$G$16,2,FALSE),IF(_xlpm.x=0,"",_xlpm.x)))</f>
        <v/>
      </c>
      <c r="AA2346" t="str">
        <f>IF(W2346="","",_xlfn.LET(_xlpm.x,VLOOKUP(W2346,'Drop-down_menus'!$F$2:$G$16,2,FALSE),IF(_xlpm.x=0,"",_xlpm.x)))</f>
        <v/>
      </c>
      <c r="AB2346" t="s">
        <v>702</v>
      </c>
      <c r="AE2346" t="s">
        <v>896</v>
      </c>
    </row>
    <row r="2347" spans="1:31" ht="15" x14ac:dyDescent="0.2">
      <c r="A2347" s="2" t="s">
        <v>181</v>
      </c>
      <c r="B2347">
        <v>1122</v>
      </c>
      <c r="C2347">
        <v>2891</v>
      </c>
      <c r="D2347" s="69" t="s">
        <v>700</v>
      </c>
      <c r="F2347" s="69" t="s">
        <v>872</v>
      </c>
      <c r="H2347" s="69" t="s">
        <v>872</v>
      </c>
      <c r="I2347" t="s">
        <v>872</v>
      </c>
      <c r="J2347" t="str">
        <f>IF($I2347="","",_xlfn.LET(_xlpm.x,VLOOKUP($I2347,'taxon-match_2026-08-31'!$A$2:$N$122,6,FALSE),IF(_xlpm.x=0,"",_xlpm.x)))</f>
        <v>J.Agardh, 1848</v>
      </c>
      <c r="K2347" t="str">
        <f>IF($I2347="","",_xlfn.LET(_xlpm.x,VLOOKUP($I2347,'taxon-match_2026-08-31'!$A$2:$N$122,4,FALSE),IF(_xlpm.x=0,"",_xlpm.x)))</f>
        <v>urn:lsid:marinespecies.org:taxname:325498</v>
      </c>
      <c r="L2347" t="str">
        <f>IF($I2347="","",_xlfn.LET(_xlpm.x,VLOOKUP($I2347,'taxon-match_2026-08-31'!$A$2:$N$122,7,FALSE),IF(_xlpm.x=0,"",_xlpm.x)))</f>
        <v>Chromista</v>
      </c>
      <c r="M2347" t="str">
        <f>IF($I2347="","",_xlfn.LET(_xlpm.x,VLOOKUP($I2347,'taxon-match_2026-08-31'!$A$2:$N$122,8,FALSE),IF(_xlpm.x=0,"",_xlpm.x)))</f>
        <v>Ochrophyta</v>
      </c>
      <c r="N2347" t="str">
        <f>IF($I2347="","",_xlfn.LET(_xlpm.x,VLOOKUP($I2347,'taxon-match_2026-08-31'!$A$2:$N$122,9,FALSE),IF(_xlpm.x=0,"",_xlpm.x)))</f>
        <v>Phaeophyceae</v>
      </c>
      <c r="O2347" t="str">
        <f>IF($I2347="","",_xlfn.LET(_xlpm.x,VLOOKUP($I2347,'taxon-match_2026-08-31'!$A$2:$N$122,10,FALSE),IF(_xlpm.x=0,"",_xlpm.x)))</f>
        <v>Desmarestiales</v>
      </c>
      <c r="P2347" t="str">
        <f>IF($I2347="","",_xlfn.LET(_xlpm.x,VLOOKUP($I2347,'taxon-match_2026-08-31'!$A$2:$N$122,11,FALSE),IF(_xlpm.x=0,"",_xlpm.x)))</f>
        <v>Desmarestiaceae</v>
      </c>
      <c r="Q2347" t="str">
        <f>IF($I2347="","",_xlfn.LET(_xlpm.x,VLOOKUP($I2347,'taxon-match_2026-08-31'!$A$2:$N$122,12,FALSE),IF(_xlpm.x=0,"",_xlpm.x)))</f>
        <v>Desmarestia</v>
      </c>
      <c r="R2347" t="str">
        <f>IF($I2347="","",_xlfn.LET(_xlpm.x,VLOOKUP($I2347,'taxon-match_2026-08-31'!$A$2:$N$122,14,FALSE),IF(_xlpm.x=0,"",_xlpm.x)))</f>
        <v>menziesii</v>
      </c>
      <c r="S2347" s="2" t="s">
        <v>2609</v>
      </c>
      <c r="T2347" s="69" t="s">
        <v>62</v>
      </c>
      <c r="U2347" s="69" t="s">
        <v>60</v>
      </c>
      <c r="X2347" t="str">
        <f>IF(T2347="","",_xlfn.LET(_xlpm.x,VLOOKUP(T2347,'Drop-down_menus'!$F$2:$G$16,2,FALSE),IF(_xlpm.x=0,"",_xlpm.x)))</f>
        <v>https://orcid.org/0000-0003-3696-4445</v>
      </c>
      <c r="Y2347" t="str">
        <f>IF(U2347="","",_xlfn.LET(_xlpm.x,VLOOKUP(U2347,'Drop-down_menus'!$F$2:$G$16,2,FALSE),IF(_xlpm.x=0,"",_xlpm.x)))</f>
        <v>https://orcid.org/0000-0002-9708-1761</v>
      </c>
      <c r="Z2347" t="str">
        <f>IF(V2347="","",_xlfn.LET(_xlpm.x,VLOOKUP(V2347,'Drop-down_menus'!$F$2:$G$16,2,FALSE),IF(_xlpm.x=0,"",_xlpm.x)))</f>
        <v/>
      </c>
      <c r="AA2347" t="str">
        <f>IF(W2347="","",_xlfn.LET(_xlpm.x,VLOOKUP(W2347,'Drop-down_menus'!$F$2:$G$16,2,FALSE),IF(_xlpm.x=0,"",_xlpm.x)))</f>
        <v/>
      </c>
      <c r="AB2347" t="s">
        <v>702</v>
      </c>
      <c r="AE2347" t="s">
        <v>896</v>
      </c>
    </row>
    <row r="2348" spans="1:31" ht="15" x14ac:dyDescent="0.2">
      <c r="A2348" s="2" t="s">
        <v>298</v>
      </c>
      <c r="B2348">
        <v>2903</v>
      </c>
      <c r="C2348">
        <v>2892</v>
      </c>
      <c r="D2348" s="69" t="s">
        <v>700</v>
      </c>
      <c r="F2348" s="70" t="s">
        <v>873</v>
      </c>
      <c r="H2348" s="70" t="s">
        <v>873</v>
      </c>
      <c r="I2348" t="s">
        <v>873</v>
      </c>
      <c r="J2348" t="str">
        <f>IF($I2348="","",_xlfn.LET(_xlpm.x,VLOOKUP($I2348,'taxon-match_2026-08-31'!$A$2:$N$122,6,FALSE),IF(_xlpm.x=0,"",_xlpm.x)))</f>
        <v>Setchell &amp; N.L.Gardner, 1936</v>
      </c>
      <c r="K2348" t="str">
        <f>IF($I2348="","",_xlfn.LET(_xlpm.x,VLOOKUP($I2348,'taxon-match_2026-08-31'!$A$2:$N$122,4,FALSE),IF(_xlpm.x=0,"",_xlpm.x)))</f>
        <v>urn:lsid:marinespecies.org:taxname:371735</v>
      </c>
      <c r="L2348" t="str">
        <f>IF($I2348="","",_xlfn.LET(_xlpm.x,VLOOKUP($I2348,'taxon-match_2026-08-31'!$A$2:$N$122,7,FALSE),IF(_xlpm.x=0,"",_xlpm.x)))</f>
        <v>Plantae</v>
      </c>
      <c r="M2348" t="str">
        <f>IF($I2348="","",_xlfn.LET(_xlpm.x,VLOOKUP($I2348,'taxon-match_2026-08-31'!$A$2:$N$122,8,FALSE),IF(_xlpm.x=0,"",_xlpm.x)))</f>
        <v>Rhodophyta</v>
      </c>
      <c r="N2348" t="str">
        <f>IF($I2348="","",_xlfn.LET(_xlpm.x,VLOOKUP($I2348,'taxon-match_2026-08-31'!$A$2:$N$122,9,FALSE),IF(_xlpm.x=0,"",_xlpm.x)))</f>
        <v>Florideophyceae</v>
      </c>
      <c r="O2348" t="str">
        <f>IF($I2348="","",_xlfn.LET(_xlpm.x,VLOOKUP($I2348,'taxon-match_2026-08-31'!$A$2:$N$122,10,FALSE),IF(_xlpm.x=0,"",_xlpm.x)))</f>
        <v>Gigartinales</v>
      </c>
      <c r="P2348" t="str">
        <f>IF($I2348="","",_xlfn.LET(_xlpm.x,VLOOKUP($I2348,'taxon-match_2026-08-31'!$A$2:$N$122,11,FALSE),IF(_xlpm.x=0,"",_xlpm.x)))</f>
        <v>Gigartinaceae</v>
      </c>
      <c r="Q2348" t="str">
        <f>IF($I2348="","",_xlfn.LET(_xlpm.x,VLOOKUP($I2348,'taxon-match_2026-08-31'!$A$2:$N$122,12,FALSE),IF(_xlpm.x=0,"",_xlpm.x)))</f>
        <v>Gigartina</v>
      </c>
      <c r="R2348" t="str">
        <f>IF($I2348="","",_xlfn.LET(_xlpm.x,VLOOKUP($I2348,'taxon-match_2026-08-31'!$A$2:$N$122,14,FALSE),IF(_xlpm.x=0,"",_xlpm.x)))</f>
        <v>skottsbergii</v>
      </c>
      <c r="S2348" s="2" t="s">
        <v>2609</v>
      </c>
      <c r="T2348" s="69" t="s">
        <v>62</v>
      </c>
      <c r="U2348" s="69" t="s">
        <v>60</v>
      </c>
      <c r="X2348" t="str">
        <f>IF(T2348="","",_xlfn.LET(_xlpm.x,VLOOKUP(T2348,'Drop-down_menus'!$F$2:$G$16,2,FALSE),IF(_xlpm.x=0,"",_xlpm.x)))</f>
        <v>https://orcid.org/0000-0003-3696-4445</v>
      </c>
      <c r="Y2348" t="str">
        <f>IF(U2348="","",_xlfn.LET(_xlpm.x,VLOOKUP(U2348,'Drop-down_menus'!$F$2:$G$16,2,FALSE),IF(_xlpm.x=0,"",_xlpm.x)))</f>
        <v>https://orcid.org/0000-0002-9708-1761</v>
      </c>
      <c r="Z2348" t="str">
        <f>IF(V2348="","",_xlfn.LET(_xlpm.x,VLOOKUP(V2348,'Drop-down_menus'!$F$2:$G$16,2,FALSE),IF(_xlpm.x=0,"",_xlpm.x)))</f>
        <v/>
      </c>
      <c r="AA2348" t="str">
        <f>IF(W2348="","",_xlfn.LET(_xlpm.x,VLOOKUP(W2348,'Drop-down_menus'!$F$2:$G$16,2,FALSE),IF(_xlpm.x=0,"",_xlpm.x)))</f>
        <v/>
      </c>
      <c r="AB2348" t="s">
        <v>702</v>
      </c>
      <c r="AE2348" t="s">
        <v>896</v>
      </c>
    </row>
    <row r="2349" spans="1:31" ht="15" x14ac:dyDescent="0.2">
      <c r="A2349" s="2" t="s">
        <v>298</v>
      </c>
      <c r="B2349">
        <v>2904</v>
      </c>
      <c r="C2349">
        <v>2893</v>
      </c>
      <c r="D2349" s="69" t="s">
        <v>700</v>
      </c>
      <c r="F2349" s="70" t="s">
        <v>873</v>
      </c>
      <c r="H2349" s="70" t="s">
        <v>873</v>
      </c>
      <c r="I2349" t="s">
        <v>873</v>
      </c>
      <c r="J2349" t="str">
        <f>IF($I2349="","",_xlfn.LET(_xlpm.x,VLOOKUP($I2349,'taxon-match_2026-08-31'!$A$2:$N$122,6,FALSE),IF(_xlpm.x=0,"",_xlpm.x)))</f>
        <v>Setchell &amp; N.L.Gardner, 1936</v>
      </c>
      <c r="K2349" t="str">
        <f>IF($I2349="","",_xlfn.LET(_xlpm.x,VLOOKUP($I2349,'taxon-match_2026-08-31'!$A$2:$N$122,4,FALSE),IF(_xlpm.x=0,"",_xlpm.x)))</f>
        <v>urn:lsid:marinespecies.org:taxname:371735</v>
      </c>
      <c r="L2349" t="str">
        <f>IF($I2349="","",_xlfn.LET(_xlpm.x,VLOOKUP($I2349,'taxon-match_2026-08-31'!$A$2:$N$122,7,FALSE),IF(_xlpm.x=0,"",_xlpm.x)))</f>
        <v>Plantae</v>
      </c>
      <c r="M2349" t="str">
        <f>IF($I2349="","",_xlfn.LET(_xlpm.x,VLOOKUP($I2349,'taxon-match_2026-08-31'!$A$2:$N$122,8,FALSE),IF(_xlpm.x=0,"",_xlpm.x)))</f>
        <v>Rhodophyta</v>
      </c>
      <c r="N2349" t="str">
        <f>IF($I2349="","",_xlfn.LET(_xlpm.x,VLOOKUP($I2349,'taxon-match_2026-08-31'!$A$2:$N$122,9,FALSE),IF(_xlpm.x=0,"",_xlpm.x)))</f>
        <v>Florideophyceae</v>
      </c>
      <c r="O2349" t="str">
        <f>IF($I2349="","",_xlfn.LET(_xlpm.x,VLOOKUP($I2349,'taxon-match_2026-08-31'!$A$2:$N$122,10,FALSE),IF(_xlpm.x=0,"",_xlpm.x)))</f>
        <v>Gigartinales</v>
      </c>
      <c r="P2349" t="str">
        <f>IF($I2349="","",_xlfn.LET(_xlpm.x,VLOOKUP($I2349,'taxon-match_2026-08-31'!$A$2:$N$122,11,FALSE),IF(_xlpm.x=0,"",_xlpm.x)))</f>
        <v>Gigartinaceae</v>
      </c>
      <c r="Q2349" t="str">
        <f>IF($I2349="","",_xlfn.LET(_xlpm.x,VLOOKUP($I2349,'taxon-match_2026-08-31'!$A$2:$N$122,12,FALSE),IF(_xlpm.x=0,"",_xlpm.x)))</f>
        <v>Gigartina</v>
      </c>
      <c r="R2349" t="str">
        <f>IF($I2349="","",_xlfn.LET(_xlpm.x,VLOOKUP($I2349,'taxon-match_2026-08-31'!$A$2:$N$122,14,FALSE),IF(_xlpm.x=0,"",_xlpm.x)))</f>
        <v>skottsbergii</v>
      </c>
      <c r="S2349" s="2" t="s">
        <v>2609</v>
      </c>
      <c r="T2349" s="69" t="s">
        <v>62</v>
      </c>
      <c r="U2349" s="69" t="s">
        <v>60</v>
      </c>
      <c r="X2349" t="str">
        <f>IF(T2349="","",_xlfn.LET(_xlpm.x,VLOOKUP(T2349,'Drop-down_menus'!$F$2:$G$16,2,FALSE),IF(_xlpm.x=0,"",_xlpm.x)))</f>
        <v>https://orcid.org/0000-0003-3696-4445</v>
      </c>
      <c r="Y2349" t="str">
        <f>IF(U2349="","",_xlfn.LET(_xlpm.x,VLOOKUP(U2349,'Drop-down_menus'!$F$2:$G$16,2,FALSE),IF(_xlpm.x=0,"",_xlpm.x)))</f>
        <v>https://orcid.org/0000-0002-9708-1761</v>
      </c>
      <c r="Z2349" t="str">
        <f>IF(V2349="","",_xlfn.LET(_xlpm.x,VLOOKUP(V2349,'Drop-down_menus'!$F$2:$G$16,2,FALSE),IF(_xlpm.x=0,"",_xlpm.x)))</f>
        <v/>
      </c>
      <c r="AA2349" t="str">
        <f>IF(W2349="","",_xlfn.LET(_xlpm.x,VLOOKUP(W2349,'Drop-down_menus'!$F$2:$G$16,2,FALSE),IF(_xlpm.x=0,"",_xlpm.x)))</f>
        <v/>
      </c>
      <c r="AB2349" t="s">
        <v>702</v>
      </c>
      <c r="AE2349" t="s">
        <v>896</v>
      </c>
    </row>
    <row r="2350" spans="1:31" ht="15" x14ac:dyDescent="0.2">
      <c r="A2350" s="2" t="s">
        <v>298</v>
      </c>
      <c r="B2350">
        <v>2905</v>
      </c>
      <c r="C2350">
        <v>2921</v>
      </c>
      <c r="D2350" s="69" t="s">
        <v>700</v>
      </c>
      <c r="F2350" s="70" t="s">
        <v>873</v>
      </c>
      <c r="H2350" s="70" t="s">
        <v>873</v>
      </c>
      <c r="I2350" t="s">
        <v>873</v>
      </c>
      <c r="J2350" t="str">
        <f>IF($I2350="","",_xlfn.LET(_xlpm.x,VLOOKUP($I2350,'taxon-match_2026-08-31'!$A$2:$N$122,6,FALSE),IF(_xlpm.x=0,"",_xlpm.x)))</f>
        <v>Setchell &amp; N.L.Gardner, 1936</v>
      </c>
      <c r="K2350" t="str">
        <f>IF($I2350="","",_xlfn.LET(_xlpm.x,VLOOKUP($I2350,'taxon-match_2026-08-31'!$A$2:$N$122,4,FALSE),IF(_xlpm.x=0,"",_xlpm.x)))</f>
        <v>urn:lsid:marinespecies.org:taxname:371735</v>
      </c>
      <c r="L2350" t="str">
        <f>IF($I2350="","",_xlfn.LET(_xlpm.x,VLOOKUP($I2350,'taxon-match_2026-08-31'!$A$2:$N$122,7,FALSE),IF(_xlpm.x=0,"",_xlpm.x)))</f>
        <v>Plantae</v>
      </c>
      <c r="M2350" t="str">
        <f>IF($I2350="","",_xlfn.LET(_xlpm.x,VLOOKUP($I2350,'taxon-match_2026-08-31'!$A$2:$N$122,8,FALSE),IF(_xlpm.x=0,"",_xlpm.x)))</f>
        <v>Rhodophyta</v>
      </c>
      <c r="N2350" t="str">
        <f>IF($I2350="","",_xlfn.LET(_xlpm.x,VLOOKUP($I2350,'taxon-match_2026-08-31'!$A$2:$N$122,9,FALSE),IF(_xlpm.x=0,"",_xlpm.x)))</f>
        <v>Florideophyceae</v>
      </c>
      <c r="O2350" t="str">
        <f>IF($I2350="","",_xlfn.LET(_xlpm.x,VLOOKUP($I2350,'taxon-match_2026-08-31'!$A$2:$N$122,10,FALSE),IF(_xlpm.x=0,"",_xlpm.x)))</f>
        <v>Gigartinales</v>
      </c>
      <c r="P2350" t="str">
        <f>IF($I2350="","",_xlfn.LET(_xlpm.x,VLOOKUP($I2350,'taxon-match_2026-08-31'!$A$2:$N$122,11,FALSE),IF(_xlpm.x=0,"",_xlpm.x)))</f>
        <v>Gigartinaceae</v>
      </c>
      <c r="Q2350" t="str">
        <f>IF($I2350="","",_xlfn.LET(_xlpm.x,VLOOKUP($I2350,'taxon-match_2026-08-31'!$A$2:$N$122,12,FALSE),IF(_xlpm.x=0,"",_xlpm.x)))</f>
        <v>Gigartina</v>
      </c>
      <c r="R2350" t="str">
        <f>IF($I2350="","",_xlfn.LET(_xlpm.x,VLOOKUP($I2350,'taxon-match_2026-08-31'!$A$2:$N$122,14,FALSE),IF(_xlpm.x=0,"",_xlpm.x)))</f>
        <v>skottsbergii</v>
      </c>
      <c r="S2350" s="2" t="s">
        <v>2609</v>
      </c>
      <c r="T2350" s="69" t="s">
        <v>62</v>
      </c>
      <c r="U2350" s="69" t="s">
        <v>60</v>
      </c>
      <c r="X2350" t="str">
        <f>IF(T2350="","",_xlfn.LET(_xlpm.x,VLOOKUP(T2350,'Drop-down_menus'!$F$2:$G$16,2,FALSE),IF(_xlpm.x=0,"",_xlpm.x)))</f>
        <v>https://orcid.org/0000-0003-3696-4445</v>
      </c>
      <c r="Y2350" t="str">
        <f>IF(U2350="","",_xlfn.LET(_xlpm.x,VLOOKUP(U2350,'Drop-down_menus'!$F$2:$G$16,2,FALSE),IF(_xlpm.x=0,"",_xlpm.x)))</f>
        <v>https://orcid.org/0000-0002-9708-1761</v>
      </c>
      <c r="Z2350" t="str">
        <f>IF(V2350="","",_xlfn.LET(_xlpm.x,VLOOKUP(V2350,'Drop-down_menus'!$F$2:$G$16,2,FALSE),IF(_xlpm.x=0,"",_xlpm.x)))</f>
        <v/>
      </c>
      <c r="AA2350" t="str">
        <f>IF(W2350="","",_xlfn.LET(_xlpm.x,VLOOKUP(W2350,'Drop-down_menus'!$F$2:$G$16,2,FALSE),IF(_xlpm.x=0,"",_xlpm.x)))</f>
        <v/>
      </c>
      <c r="AB2350" t="s">
        <v>702</v>
      </c>
      <c r="AE2350" t="s">
        <v>896</v>
      </c>
    </row>
    <row r="2351" spans="1:31" ht="15" x14ac:dyDescent="0.2">
      <c r="A2351" s="2" t="s">
        <v>84</v>
      </c>
      <c r="B2351">
        <v>339</v>
      </c>
      <c r="C2351">
        <v>2876</v>
      </c>
      <c r="D2351" s="69" t="s">
        <v>700</v>
      </c>
      <c r="F2351" s="70" t="s">
        <v>873</v>
      </c>
      <c r="H2351" s="70" t="s">
        <v>873</v>
      </c>
      <c r="I2351" t="s">
        <v>873</v>
      </c>
      <c r="J2351" t="str">
        <f>IF($I2351="","",_xlfn.LET(_xlpm.x,VLOOKUP($I2351,'taxon-match_2026-08-31'!$A$2:$N$122,6,FALSE),IF(_xlpm.x=0,"",_xlpm.x)))</f>
        <v>Setchell &amp; N.L.Gardner, 1936</v>
      </c>
      <c r="K2351" t="str">
        <f>IF($I2351="","",_xlfn.LET(_xlpm.x,VLOOKUP($I2351,'taxon-match_2026-08-31'!$A$2:$N$122,4,FALSE),IF(_xlpm.x=0,"",_xlpm.x)))</f>
        <v>urn:lsid:marinespecies.org:taxname:371735</v>
      </c>
      <c r="L2351" t="str">
        <f>IF($I2351="","",_xlfn.LET(_xlpm.x,VLOOKUP($I2351,'taxon-match_2026-08-31'!$A$2:$N$122,7,FALSE),IF(_xlpm.x=0,"",_xlpm.x)))</f>
        <v>Plantae</v>
      </c>
      <c r="M2351" t="str">
        <f>IF($I2351="","",_xlfn.LET(_xlpm.x,VLOOKUP($I2351,'taxon-match_2026-08-31'!$A$2:$N$122,8,FALSE),IF(_xlpm.x=0,"",_xlpm.x)))</f>
        <v>Rhodophyta</v>
      </c>
      <c r="N2351" t="str">
        <f>IF($I2351="","",_xlfn.LET(_xlpm.x,VLOOKUP($I2351,'taxon-match_2026-08-31'!$A$2:$N$122,9,FALSE),IF(_xlpm.x=0,"",_xlpm.x)))</f>
        <v>Florideophyceae</v>
      </c>
      <c r="O2351" t="str">
        <f>IF($I2351="","",_xlfn.LET(_xlpm.x,VLOOKUP($I2351,'taxon-match_2026-08-31'!$A$2:$N$122,10,FALSE),IF(_xlpm.x=0,"",_xlpm.x)))</f>
        <v>Gigartinales</v>
      </c>
      <c r="P2351" t="str">
        <f>IF($I2351="","",_xlfn.LET(_xlpm.x,VLOOKUP($I2351,'taxon-match_2026-08-31'!$A$2:$N$122,11,FALSE),IF(_xlpm.x=0,"",_xlpm.x)))</f>
        <v>Gigartinaceae</v>
      </c>
      <c r="Q2351" t="str">
        <f>IF($I2351="","",_xlfn.LET(_xlpm.x,VLOOKUP($I2351,'taxon-match_2026-08-31'!$A$2:$N$122,12,FALSE),IF(_xlpm.x=0,"",_xlpm.x)))</f>
        <v>Gigartina</v>
      </c>
      <c r="R2351" t="str">
        <f>IF($I2351="","",_xlfn.LET(_xlpm.x,VLOOKUP($I2351,'taxon-match_2026-08-31'!$A$2:$N$122,14,FALSE),IF(_xlpm.x=0,"",_xlpm.x)))</f>
        <v>skottsbergii</v>
      </c>
      <c r="S2351" s="2" t="s">
        <v>2609</v>
      </c>
      <c r="T2351" s="69" t="s">
        <v>62</v>
      </c>
      <c r="U2351" s="69" t="s">
        <v>60</v>
      </c>
      <c r="X2351" t="str">
        <f>IF(T2351="","",_xlfn.LET(_xlpm.x,VLOOKUP(T2351,'Drop-down_menus'!$F$2:$G$16,2,FALSE),IF(_xlpm.x=0,"",_xlpm.x)))</f>
        <v>https://orcid.org/0000-0003-3696-4445</v>
      </c>
      <c r="Y2351" t="str">
        <f>IF(U2351="","",_xlfn.LET(_xlpm.x,VLOOKUP(U2351,'Drop-down_menus'!$F$2:$G$16,2,FALSE),IF(_xlpm.x=0,"",_xlpm.x)))</f>
        <v>https://orcid.org/0000-0002-9708-1761</v>
      </c>
      <c r="Z2351" t="str">
        <f>IF(V2351="","",_xlfn.LET(_xlpm.x,VLOOKUP(V2351,'Drop-down_menus'!$F$2:$G$16,2,FALSE),IF(_xlpm.x=0,"",_xlpm.x)))</f>
        <v/>
      </c>
      <c r="AA2351" t="str">
        <f>IF(W2351="","",_xlfn.LET(_xlpm.x,VLOOKUP(W2351,'Drop-down_menus'!$F$2:$G$16,2,FALSE),IF(_xlpm.x=0,"",_xlpm.x)))</f>
        <v/>
      </c>
      <c r="AB2351" t="s">
        <v>702</v>
      </c>
      <c r="AE2351" t="s">
        <v>896</v>
      </c>
    </row>
    <row r="2352" spans="1:31" ht="15" x14ac:dyDescent="0.2">
      <c r="A2352" s="2" t="s">
        <v>181</v>
      </c>
      <c r="B2352">
        <v>1022</v>
      </c>
      <c r="C2352">
        <v>2863</v>
      </c>
      <c r="D2352" s="69" t="s">
        <v>700</v>
      </c>
      <c r="F2352" s="70" t="s">
        <v>874</v>
      </c>
      <c r="H2352" s="70" t="s">
        <v>874</v>
      </c>
      <c r="I2352" t="s">
        <v>874</v>
      </c>
      <c r="J2352" t="str">
        <f>IF($I2352="","",_xlfn.LET(_xlpm.x,VLOOKUP($I2352,'taxon-match_2026-08-31'!$A$2:$N$122,6,FALSE),IF(_xlpm.x=0,"",_xlpm.x)))</f>
        <v>(A.Gepp &amp; E.S.Gepp) Zinova, 1959</v>
      </c>
      <c r="K2352" t="str">
        <f>IF($I2352="","",_xlfn.LET(_xlpm.x,VLOOKUP($I2352,'taxon-match_2026-08-31'!$A$2:$N$122,4,FALSE),IF(_xlpm.x=0,"",_xlpm.x)))</f>
        <v>urn:lsid:marinespecies.org:taxname:325517</v>
      </c>
      <c r="L2352" t="str">
        <f>IF($I2352="","",_xlfn.LET(_xlpm.x,VLOOKUP($I2352,'taxon-match_2026-08-31'!$A$2:$N$122,7,FALSE),IF(_xlpm.x=0,"",_xlpm.x)))</f>
        <v>Chromista</v>
      </c>
      <c r="M2352" t="str">
        <f>IF($I2352="","",_xlfn.LET(_xlpm.x,VLOOKUP($I2352,'taxon-match_2026-08-31'!$A$2:$N$122,8,FALSE),IF(_xlpm.x=0,"",_xlpm.x)))</f>
        <v>Ochrophyta</v>
      </c>
      <c r="N2352" t="str">
        <f>IF($I2352="","",_xlfn.LET(_xlpm.x,VLOOKUP($I2352,'taxon-match_2026-08-31'!$A$2:$N$122,9,FALSE),IF(_xlpm.x=0,"",_xlpm.x)))</f>
        <v>Phaeophyceae</v>
      </c>
      <c r="O2352" t="str">
        <f>IF($I2352="","",_xlfn.LET(_xlpm.x,VLOOKUP($I2352,'taxon-match_2026-08-31'!$A$2:$N$122,10,FALSE),IF(_xlpm.x=0,"",_xlpm.x)))</f>
        <v>Desmarestiales</v>
      </c>
      <c r="P2352" t="str">
        <f>IF($I2352="","",_xlfn.LET(_xlpm.x,VLOOKUP($I2352,'taxon-match_2026-08-31'!$A$2:$N$122,11,FALSE),IF(_xlpm.x=0,"",_xlpm.x)))</f>
        <v>Desmarestiaceae</v>
      </c>
      <c r="Q2352" t="str">
        <f>IF($I2352="","",_xlfn.LET(_xlpm.x,VLOOKUP($I2352,'taxon-match_2026-08-31'!$A$2:$N$122,12,FALSE),IF(_xlpm.x=0,"",_xlpm.x)))</f>
        <v>Himantothallus</v>
      </c>
      <c r="R2352" t="str">
        <f>IF($I2352="","",_xlfn.LET(_xlpm.x,VLOOKUP($I2352,'taxon-match_2026-08-31'!$A$2:$N$122,14,FALSE),IF(_xlpm.x=0,"",_xlpm.x)))</f>
        <v>grandifolius</v>
      </c>
      <c r="S2352" s="2" t="s">
        <v>2609</v>
      </c>
      <c r="T2352" s="69" t="s">
        <v>62</v>
      </c>
      <c r="U2352" s="69" t="s">
        <v>60</v>
      </c>
      <c r="X2352" t="str">
        <f>IF(T2352="","",_xlfn.LET(_xlpm.x,VLOOKUP(T2352,'Drop-down_menus'!$F$2:$G$16,2,FALSE),IF(_xlpm.x=0,"",_xlpm.x)))</f>
        <v>https://orcid.org/0000-0003-3696-4445</v>
      </c>
      <c r="Y2352" t="str">
        <f>IF(U2352="","",_xlfn.LET(_xlpm.x,VLOOKUP(U2352,'Drop-down_menus'!$F$2:$G$16,2,FALSE),IF(_xlpm.x=0,"",_xlpm.x)))</f>
        <v>https://orcid.org/0000-0002-9708-1761</v>
      </c>
      <c r="Z2352" t="str">
        <f>IF(V2352="","",_xlfn.LET(_xlpm.x,VLOOKUP(V2352,'Drop-down_menus'!$F$2:$G$16,2,FALSE),IF(_xlpm.x=0,"",_xlpm.x)))</f>
        <v/>
      </c>
      <c r="AA2352" t="str">
        <f>IF(W2352="","",_xlfn.LET(_xlpm.x,VLOOKUP(W2352,'Drop-down_menus'!$F$2:$G$16,2,FALSE),IF(_xlpm.x=0,"",_xlpm.x)))</f>
        <v/>
      </c>
      <c r="AB2352" t="s">
        <v>702</v>
      </c>
      <c r="AE2352" t="s">
        <v>896</v>
      </c>
    </row>
    <row r="2353" spans="1:31" ht="15" x14ac:dyDescent="0.2">
      <c r="A2353" s="2" t="s">
        <v>181</v>
      </c>
      <c r="B2353">
        <v>1045</v>
      </c>
      <c r="C2353">
        <v>2851</v>
      </c>
      <c r="D2353" s="69" t="s">
        <v>700</v>
      </c>
      <c r="F2353" s="70" t="s">
        <v>874</v>
      </c>
      <c r="H2353" s="70" t="s">
        <v>874</v>
      </c>
      <c r="I2353" t="s">
        <v>874</v>
      </c>
      <c r="J2353" t="str">
        <f>IF($I2353="","",_xlfn.LET(_xlpm.x,VLOOKUP($I2353,'taxon-match_2026-08-31'!$A$2:$N$122,6,FALSE),IF(_xlpm.x=0,"",_xlpm.x)))</f>
        <v>(A.Gepp &amp; E.S.Gepp) Zinova, 1959</v>
      </c>
      <c r="K2353" t="str">
        <f>IF($I2353="","",_xlfn.LET(_xlpm.x,VLOOKUP($I2353,'taxon-match_2026-08-31'!$A$2:$N$122,4,FALSE),IF(_xlpm.x=0,"",_xlpm.x)))</f>
        <v>urn:lsid:marinespecies.org:taxname:325517</v>
      </c>
      <c r="L2353" t="str">
        <f>IF($I2353="","",_xlfn.LET(_xlpm.x,VLOOKUP($I2353,'taxon-match_2026-08-31'!$A$2:$N$122,7,FALSE),IF(_xlpm.x=0,"",_xlpm.x)))</f>
        <v>Chromista</v>
      </c>
      <c r="M2353" t="str">
        <f>IF($I2353="","",_xlfn.LET(_xlpm.x,VLOOKUP($I2353,'taxon-match_2026-08-31'!$A$2:$N$122,8,FALSE),IF(_xlpm.x=0,"",_xlpm.x)))</f>
        <v>Ochrophyta</v>
      </c>
      <c r="N2353" t="str">
        <f>IF($I2353="","",_xlfn.LET(_xlpm.x,VLOOKUP($I2353,'taxon-match_2026-08-31'!$A$2:$N$122,9,FALSE),IF(_xlpm.x=0,"",_xlpm.x)))</f>
        <v>Phaeophyceae</v>
      </c>
      <c r="O2353" t="str">
        <f>IF($I2353="","",_xlfn.LET(_xlpm.x,VLOOKUP($I2353,'taxon-match_2026-08-31'!$A$2:$N$122,10,FALSE),IF(_xlpm.x=0,"",_xlpm.x)))</f>
        <v>Desmarestiales</v>
      </c>
      <c r="P2353" t="str">
        <f>IF($I2353="","",_xlfn.LET(_xlpm.x,VLOOKUP($I2353,'taxon-match_2026-08-31'!$A$2:$N$122,11,FALSE),IF(_xlpm.x=0,"",_xlpm.x)))</f>
        <v>Desmarestiaceae</v>
      </c>
      <c r="Q2353" t="str">
        <f>IF($I2353="","",_xlfn.LET(_xlpm.x,VLOOKUP($I2353,'taxon-match_2026-08-31'!$A$2:$N$122,12,FALSE),IF(_xlpm.x=0,"",_xlpm.x)))</f>
        <v>Himantothallus</v>
      </c>
      <c r="R2353" t="str">
        <f>IF($I2353="","",_xlfn.LET(_xlpm.x,VLOOKUP($I2353,'taxon-match_2026-08-31'!$A$2:$N$122,14,FALSE),IF(_xlpm.x=0,"",_xlpm.x)))</f>
        <v>grandifolius</v>
      </c>
      <c r="S2353" s="2" t="s">
        <v>2609</v>
      </c>
      <c r="T2353" s="69" t="s">
        <v>62</v>
      </c>
      <c r="U2353" s="69" t="s">
        <v>60</v>
      </c>
      <c r="X2353" t="str">
        <f>IF(T2353="","",_xlfn.LET(_xlpm.x,VLOOKUP(T2353,'Drop-down_menus'!$F$2:$G$16,2,FALSE),IF(_xlpm.x=0,"",_xlpm.x)))</f>
        <v>https://orcid.org/0000-0003-3696-4445</v>
      </c>
      <c r="Y2353" t="str">
        <f>IF(U2353="","",_xlfn.LET(_xlpm.x,VLOOKUP(U2353,'Drop-down_menus'!$F$2:$G$16,2,FALSE),IF(_xlpm.x=0,"",_xlpm.x)))</f>
        <v>https://orcid.org/0000-0002-9708-1761</v>
      </c>
      <c r="Z2353" t="str">
        <f>IF(V2353="","",_xlfn.LET(_xlpm.x,VLOOKUP(V2353,'Drop-down_menus'!$F$2:$G$16,2,FALSE),IF(_xlpm.x=0,"",_xlpm.x)))</f>
        <v/>
      </c>
      <c r="AA2353" t="str">
        <f>IF(W2353="","",_xlfn.LET(_xlpm.x,VLOOKUP(W2353,'Drop-down_menus'!$F$2:$G$16,2,FALSE),IF(_xlpm.x=0,"",_xlpm.x)))</f>
        <v/>
      </c>
      <c r="AB2353" t="s">
        <v>702</v>
      </c>
      <c r="AE2353" t="s">
        <v>896</v>
      </c>
    </row>
    <row r="2354" spans="1:31" ht="15" x14ac:dyDescent="0.2">
      <c r="A2354" s="2" t="s">
        <v>181</v>
      </c>
      <c r="B2354">
        <v>1119</v>
      </c>
      <c r="C2354">
        <v>2852</v>
      </c>
      <c r="D2354" s="69" t="s">
        <v>700</v>
      </c>
      <c r="F2354" s="70" t="s">
        <v>874</v>
      </c>
      <c r="H2354" s="70" t="s">
        <v>874</v>
      </c>
      <c r="I2354" t="s">
        <v>874</v>
      </c>
      <c r="J2354" t="str">
        <f>IF($I2354="","",_xlfn.LET(_xlpm.x,VLOOKUP($I2354,'taxon-match_2026-08-31'!$A$2:$N$122,6,FALSE),IF(_xlpm.x=0,"",_xlpm.x)))</f>
        <v>(A.Gepp &amp; E.S.Gepp) Zinova, 1959</v>
      </c>
      <c r="K2354" t="str">
        <f>IF($I2354="","",_xlfn.LET(_xlpm.x,VLOOKUP($I2354,'taxon-match_2026-08-31'!$A$2:$N$122,4,FALSE),IF(_xlpm.x=0,"",_xlpm.x)))</f>
        <v>urn:lsid:marinespecies.org:taxname:325517</v>
      </c>
      <c r="L2354" t="str">
        <f>IF($I2354="","",_xlfn.LET(_xlpm.x,VLOOKUP($I2354,'taxon-match_2026-08-31'!$A$2:$N$122,7,FALSE),IF(_xlpm.x=0,"",_xlpm.x)))</f>
        <v>Chromista</v>
      </c>
      <c r="M2354" t="str">
        <f>IF($I2354="","",_xlfn.LET(_xlpm.x,VLOOKUP($I2354,'taxon-match_2026-08-31'!$A$2:$N$122,8,FALSE),IF(_xlpm.x=0,"",_xlpm.x)))</f>
        <v>Ochrophyta</v>
      </c>
      <c r="N2354" t="str">
        <f>IF($I2354="","",_xlfn.LET(_xlpm.x,VLOOKUP($I2354,'taxon-match_2026-08-31'!$A$2:$N$122,9,FALSE),IF(_xlpm.x=0,"",_xlpm.x)))</f>
        <v>Phaeophyceae</v>
      </c>
      <c r="O2354" t="str">
        <f>IF($I2354="","",_xlfn.LET(_xlpm.x,VLOOKUP($I2354,'taxon-match_2026-08-31'!$A$2:$N$122,10,FALSE),IF(_xlpm.x=0,"",_xlpm.x)))</f>
        <v>Desmarestiales</v>
      </c>
      <c r="P2354" t="str">
        <f>IF($I2354="","",_xlfn.LET(_xlpm.x,VLOOKUP($I2354,'taxon-match_2026-08-31'!$A$2:$N$122,11,FALSE),IF(_xlpm.x=0,"",_xlpm.x)))</f>
        <v>Desmarestiaceae</v>
      </c>
      <c r="Q2354" t="str">
        <f>IF($I2354="","",_xlfn.LET(_xlpm.x,VLOOKUP($I2354,'taxon-match_2026-08-31'!$A$2:$N$122,12,FALSE),IF(_xlpm.x=0,"",_xlpm.x)))</f>
        <v>Himantothallus</v>
      </c>
      <c r="R2354" t="str">
        <f>IF($I2354="","",_xlfn.LET(_xlpm.x,VLOOKUP($I2354,'taxon-match_2026-08-31'!$A$2:$N$122,14,FALSE),IF(_xlpm.x=0,"",_xlpm.x)))</f>
        <v>grandifolius</v>
      </c>
      <c r="S2354" s="2" t="s">
        <v>2609</v>
      </c>
      <c r="T2354" s="69" t="s">
        <v>62</v>
      </c>
      <c r="U2354" s="69" t="s">
        <v>60</v>
      </c>
      <c r="X2354" t="str">
        <f>IF(T2354="","",_xlfn.LET(_xlpm.x,VLOOKUP(T2354,'Drop-down_menus'!$F$2:$G$16,2,FALSE),IF(_xlpm.x=0,"",_xlpm.x)))</f>
        <v>https://orcid.org/0000-0003-3696-4445</v>
      </c>
      <c r="Y2354" t="str">
        <f>IF(U2354="","",_xlfn.LET(_xlpm.x,VLOOKUP(U2354,'Drop-down_menus'!$F$2:$G$16,2,FALSE),IF(_xlpm.x=0,"",_xlpm.x)))</f>
        <v>https://orcid.org/0000-0002-9708-1761</v>
      </c>
      <c r="Z2354" t="str">
        <f>IF(V2354="","",_xlfn.LET(_xlpm.x,VLOOKUP(V2354,'Drop-down_menus'!$F$2:$G$16,2,FALSE),IF(_xlpm.x=0,"",_xlpm.x)))</f>
        <v/>
      </c>
      <c r="AA2354" t="str">
        <f>IF(W2354="","",_xlfn.LET(_xlpm.x,VLOOKUP(W2354,'Drop-down_menus'!$F$2:$G$16,2,FALSE),IF(_xlpm.x=0,"",_xlpm.x)))</f>
        <v/>
      </c>
      <c r="AB2354" t="s">
        <v>702</v>
      </c>
      <c r="AE2354" t="s">
        <v>896</v>
      </c>
    </row>
    <row r="2355" spans="1:31" ht="15" x14ac:dyDescent="0.2">
      <c r="A2355" s="2" t="s">
        <v>253</v>
      </c>
      <c r="B2355">
        <v>1741</v>
      </c>
      <c r="C2355">
        <v>2853</v>
      </c>
      <c r="D2355" s="69" t="s">
        <v>700</v>
      </c>
      <c r="F2355" s="70" t="s">
        <v>874</v>
      </c>
      <c r="H2355" s="70" t="s">
        <v>874</v>
      </c>
      <c r="I2355" t="s">
        <v>874</v>
      </c>
      <c r="J2355" t="str">
        <f>IF($I2355="","",_xlfn.LET(_xlpm.x,VLOOKUP($I2355,'taxon-match_2026-08-31'!$A$2:$N$122,6,FALSE),IF(_xlpm.x=0,"",_xlpm.x)))</f>
        <v>(A.Gepp &amp; E.S.Gepp) Zinova, 1959</v>
      </c>
      <c r="K2355" t="str">
        <f>IF($I2355="","",_xlfn.LET(_xlpm.x,VLOOKUP($I2355,'taxon-match_2026-08-31'!$A$2:$N$122,4,FALSE),IF(_xlpm.x=0,"",_xlpm.x)))</f>
        <v>urn:lsid:marinespecies.org:taxname:325517</v>
      </c>
      <c r="L2355" t="str">
        <f>IF($I2355="","",_xlfn.LET(_xlpm.x,VLOOKUP($I2355,'taxon-match_2026-08-31'!$A$2:$N$122,7,FALSE),IF(_xlpm.x=0,"",_xlpm.x)))</f>
        <v>Chromista</v>
      </c>
      <c r="M2355" t="str">
        <f>IF($I2355="","",_xlfn.LET(_xlpm.x,VLOOKUP($I2355,'taxon-match_2026-08-31'!$A$2:$N$122,8,FALSE),IF(_xlpm.x=0,"",_xlpm.x)))</f>
        <v>Ochrophyta</v>
      </c>
      <c r="N2355" t="str">
        <f>IF($I2355="","",_xlfn.LET(_xlpm.x,VLOOKUP($I2355,'taxon-match_2026-08-31'!$A$2:$N$122,9,FALSE),IF(_xlpm.x=0,"",_xlpm.x)))</f>
        <v>Phaeophyceae</v>
      </c>
      <c r="O2355" t="str">
        <f>IF($I2355="","",_xlfn.LET(_xlpm.x,VLOOKUP($I2355,'taxon-match_2026-08-31'!$A$2:$N$122,10,FALSE),IF(_xlpm.x=0,"",_xlpm.x)))</f>
        <v>Desmarestiales</v>
      </c>
      <c r="P2355" t="str">
        <f>IF($I2355="","",_xlfn.LET(_xlpm.x,VLOOKUP($I2355,'taxon-match_2026-08-31'!$A$2:$N$122,11,FALSE),IF(_xlpm.x=0,"",_xlpm.x)))</f>
        <v>Desmarestiaceae</v>
      </c>
      <c r="Q2355" t="str">
        <f>IF($I2355="","",_xlfn.LET(_xlpm.x,VLOOKUP($I2355,'taxon-match_2026-08-31'!$A$2:$N$122,12,FALSE),IF(_xlpm.x=0,"",_xlpm.x)))</f>
        <v>Himantothallus</v>
      </c>
      <c r="R2355" t="str">
        <f>IF($I2355="","",_xlfn.LET(_xlpm.x,VLOOKUP($I2355,'taxon-match_2026-08-31'!$A$2:$N$122,14,FALSE),IF(_xlpm.x=0,"",_xlpm.x)))</f>
        <v>grandifolius</v>
      </c>
      <c r="S2355" s="2" t="s">
        <v>2609</v>
      </c>
      <c r="T2355" s="69" t="s">
        <v>62</v>
      </c>
      <c r="U2355" s="69" t="s">
        <v>60</v>
      </c>
      <c r="X2355" t="str">
        <f>IF(T2355="","",_xlfn.LET(_xlpm.x,VLOOKUP(T2355,'Drop-down_menus'!$F$2:$G$16,2,FALSE),IF(_xlpm.x=0,"",_xlpm.x)))</f>
        <v>https://orcid.org/0000-0003-3696-4445</v>
      </c>
      <c r="Y2355" t="str">
        <f>IF(U2355="","",_xlfn.LET(_xlpm.x,VLOOKUP(U2355,'Drop-down_menus'!$F$2:$G$16,2,FALSE),IF(_xlpm.x=0,"",_xlpm.x)))</f>
        <v>https://orcid.org/0000-0002-9708-1761</v>
      </c>
      <c r="Z2355" t="str">
        <f>IF(V2355="","",_xlfn.LET(_xlpm.x,VLOOKUP(V2355,'Drop-down_menus'!$F$2:$G$16,2,FALSE),IF(_xlpm.x=0,"",_xlpm.x)))</f>
        <v/>
      </c>
      <c r="AA2355" t="str">
        <f>IF(W2355="","",_xlfn.LET(_xlpm.x,VLOOKUP(W2355,'Drop-down_menus'!$F$2:$G$16,2,FALSE),IF(_xlpm.x=0,"",_xlpm.x)))</f>
        <v/>
      </c>
      <c r="AB2355" t="s">
        <v>702</v>
      </c>
      <c r="AE2355" t="s">
        <v>896</v>
      </c>
    </row>
    <row r="2356" spans="1:31" ht="15" x14ac:dyDescent="0.2">
      <c r="A2356" s="2" t="s">
        <v>253</v>
      </c>
      <c r="B2356">
        <v>1742</v>
      </c>
      <c r="C2356">
        <v>2854</v>
      </c>
      <c r="D2356" s="69" t="s">
        <v>700</v>
      </c>
      <c r="F2356" s="70" t="s">
        <v>874</v>
      </c>
      <c r="H2356" s="70" t="s">
        <v>874</v>
      </c>
      <c r="I2356" t="s">
        <v>874</v>
      </c>
      <c r="J2356" t="str">
        <f>IF($I2356="","",_xlfn.LET(_xlpm.x,VLOOKUP($I2356,'taxon-match_2026-08-31'!$A$2:$N$122,6,FALSE),IF(_xlpm.x=0,"",_xlpm.x)))</f>
        <v>(A.Gepp &amp; E.S.Gepp) Zinova, 1959</v>
      </c>
      <c r="K2356" t="str">
        <f>IF($I2356="","",_xlfn.LET(_xlpm.x,VLOOKUP($I2356,'taxon-match_2026-08-31'!$A$2:$N$122,4,FALSE),IF(_xlpm.x=0,"",_xlpm.x)))</f>
        <v>urn:lsid:marinespecies.org:taxname:325517</v>
      </c>
      <c r="L2356" t="str">
        <f>IF($I2356="","",_xlfn.LET(_xlpm.x,VLOOKUP($I2356,'taxon-match_2026-08-31'!$A$2:$N$122,7,FALSE),IF(_xlpm.x=0,"",_xlpm.x)))</f>
        <v>Chromista</v>
      </c>
      <c r="M2356" t="str">
        <f>IF($I2356="","",_xlfn.LET(_xlpm.x,VLOOKUP($I2356,'taxon-match_2026-08-31'!$A$2:$N$122,8,FALSE),IF(_xlpm.x=0,"",_xlpm.x)))</f>
        <v>Ochrophyta</v>
      </c>
      <c r="N2356" t="str">
        <f>IF($I2356="","",_xlfn.LET(_xlpm.x,VLOOKUP($I2356,'taxon-match_2026-08-31'!$A$2:$N$122,9,FALSE),IF(_xlpm.x=0,"",_xlpm.x)))</f>
        <v>Phaeophyceae</v>
      </c>
      <c r="O2356" t="str">
        <f>IF($I2356="","",_xlfn.LET(_xlpm.x,VLOOKUP($I2356,'taxon-match_2026-08-31'!$A$2:$N$122,10,FALSE),IF(_xlpm.x=0,"",_xlpm.x)))</f>
        <v>Desmarestiales</v>
      </c>
      <c r="P2356" t="str">
        <f>IF($I2356="","",_xlfn.LET(_xlpm.x,VLOOKUP($I2356,'taxon-match_2026-08-31'!$A$2:$N$122,11,FALSE),IF(_xlpm.x=0,"",_xlpm.x)))</f>
        <v>Desmarestiaceae</v>
      </c>
      <c r="Q2356" t="str">
        <f>IF($I2356="","",_xlfn.LET(_xlpm.x,VLOOKUP($I2356,'taxon-match_2026-08-31'!$A$2:$N$122,12,FALSE),IF(_xlpm.x=0,"",_xlpm.x)))</f>
        <v>Himantothallus</v>
      </c>
      <c r="R2356" t="str">
        <f>IF($I2356="","",_xlfn.LET(_xlpm.x,VLOOKUP($I2356,'taxon-match_2026-08-31'!$A$2:$N$122,14,FALSE),IF(_xlpm.x=0,"",_xlpm.x)))</f>
        <v>grandifolius</v>
      </c>
      <c r="S2356" s="2" t="s">
        <v>2609</v>
      </c>
      <c r="T2356" s="69" t="s">
        <v>62</v>
      </c>
      <c r="U2356" s="69" t="s">
        <v>60</v>
      </c>
      <c r="X2356" t="str">
        <f>IF(T2356="","",_xlfn.LET(_xlpm.x,VLOOKUP(T2356,'Drop-down_menus'!$F$2:$G$16,2,FALSE),IF(_xlpm.x=0,"",_xlpm.x)))</f>
        <v>https://orcid.org/0000-0003-3696-4445</v>
      </c>
      <c r="Y2356" t="str">
        <f>IF(U2356="","",_xlfn.LET(_xlpm.x,VLOOKUP(U2356,'Drop-down_menus'!$F$2:$G$16,2,FALSE),IF(_xlpm.x=0,"",_xlpm.x)))</f>
        <v>https://orcid.org/0000-0002-9708-1761</v>
      </c>
      <c r="Z2356" t="str">
        <f>IF(V2356="","",_xlfn.LET(_xlpm.x,VLOOKUP(V2356,'Drop-down_menus'!$F$2:$G$16,2,FALSE),IF(_xlpm.x=0,"",_xlpm.x)))</f>
        <v/>
      </c>
      <c r="AA2356" t="str">
        <f>IF(W2356="","",_xlfn.LET(_xlpm.x,VLOOKUP(W2356,'Drop-down_menus'!$F$2:$G$16,2,FALSE),IF(_xlpm.x=0,"",_xlpm.x)))</f>
        <v/>
      </c>
      <c r="AB2356" t="s">
        <v>702</v>
      </c>
      <c r="AE2356" t="s">
        <v>896</v>
      </c>
    </row>
    <row r="2357" spans="1:31" ht="15" x14ac:dyDescent="0.2">
      <c r="A2357" s="2" t="s">
        <v>253</v>
      </c>
      <c r="B2357">
        <v>1743</v>
      </c>
      <c r="C2357">
        <v>2885</v>
      </c>
      <c r="D2357" s="69" t="s">
        <v>700</v>
      </c>
      <c r="F2357" s="70" t="s">
        <v>874</v>
      </c>
      <c r="H2357" s="70" t="s">
        <v>874</v>
      </c>
      <c r="I2357" t="s">
        <v>874</v>
      </c>
      <c r="J2357" t="str">
        <f>IF($I2357="","",_xlfn.LET(_xlpm.x,VLOOKUP($I2357,'taxon-match_2026-08-31'!$A$2:$N$122,6,FALSE),IF(_xlpm.x=0,"",_xlpm.x)))</f>
        <v>(A.Gepp &amp; E.S.Gepp) Zinova, 1959</v>
      </c>
      <c r="K2357" t="str">
        <f>IF($I2357="","",_xlfn.LET(_xlpm.x,VLOOKUP($I2357,'taxon-match_2026-08-31'!$A$2:$N$122,4,FALSE),IF(_xlpm.x=0,"",_xlpm.x)))</f>
        <v>urn:lsid:marinespecies.org:taxname:325517</v>
      </c>
      <c r="L2357" t="str">
        <f>IF($I2357="","",_xlfn.LET(_xlpm.x,VLOOKUP($I2357,'taxon-match_2026-08-31'!$A$2:$N$122,7,FALSE),IF(_xlpm.x=0,"",_xlpm.x)))</f>
        <v>Chromista</v>
      </c>
      <c r="M2357" t="str">
        <f>IF($I2357="","",_xlfn.LET(_xlpm.x,VLOOKUP($I2357,'taxon-match_2026-08-31'!$A$2:$N$122,8,FALSE),IF(_xlpm.x=0,"",_xlpm.x)))</f>
        <v>Ochrophyta</v>
      </c>
      <c r="N2357" t="str">
        <f>IF($I2357="","",_xlfn.LET(_xlpm.x,VLOOKUP($I2357,'taxon-match_2026-08-31'!$A$2:$N$122,9,FALSE),IF(_xlpm.x=0,"",_xlpm.x)))</f>
        <v>Phaeophyceae</v>
      </c>
      <c r="O2357" t="str">
        <f>IF($I2357="","",_xlfn.LET(_xlpm.x,VLOOKUP($I2357,'taxon-match_2026-08-31'!$A$2:$N$122,10,FALSE),IF(_xlpm.x=0,"",_xlpm.x)))</f>
        <v>Desmarestiales</v>
      </c>
      <c r="P2357" t="str">
        <f>IF($I2357="","",_xlfn.LET(_xlpm.x,VLOOKUP($I2357,'taxon-match_2026-08-31'!$A$2:$N$122,11,FALSE),IF(_xlpm.x=0,"",_xlpm.x)))</f>
        <v>Desmarestiaceae</v>
      </c>
      <c r="Q2357" t="str">
        <f>IF($I2357="","",_xlfn.LET(_xlpm.x,VLOOKUP($I2357,'taxon-match_2026-08-31'!$A$2:$N$122,12,FALSE),IF(_xlpm.x=0,"",_xlpm.x)))</f>
        <v>Himantothallus</v>
      </c>
      <c r="R2357" t="str">
        <f>IF($I2357="","",_xlfn.LET(_xlpm.x,VLOOKUP($I2357,'taxon-match_2026-08-31'!$A$2:$N$122,14,FALSE),IF(_xlpm.x=0,"",_xlpm.x)))</f>
        <v>grandifolius</v>
      </c>
      <c r="S2357" s="2" t="s">
        <v>2609</v>
      </c>
      <c r="T2357" s="69" t="s">
        <v>62</v>
      </c>
      <c r="U2357" s="69" t="s">
        <v>60</v>
      </c>
      <c r="X2357" t="str">
        <f>IF(T2357="","",_xlfn.LET(_xlpm.x,VLOOKUP(T2357,'Drop-down_menus'!$F$2:$G$16,2,FALSE),IF(_xlpm.x=0,"",_xlpm.x)))</f>
        <v>https://orcid.org/0000-0003-3696-4445</v>
      </c>
      <c r="Y2357" t="str">
        <f>IF(U2357="","",_xlfn.LET(_xlpm.x,VLOOKUP(U2357,'Drop-down_menus'!$F$2:$G$16,2,FALSE),IF(_xlpm.x=0,"",_xlpm.x)))</f>
        <v>https://orcid.org/0000-0002-9708-1761</v>
      </c>
      <c r="Z2357" t="str">
        <f>IF(V2357="","",_xlfn.LET(_xlpm.x,VLOOKUP(V2357,'Drop-down_menus'!$F$2:$G$16,2,FALSE),IF(_xlpm.x=0,"",_xlpm.x)))</f>
        <v/>
      </c>
      <c r="AA2357" t="str">
        <f>IF(W2357="","",_xlfn.LET(_xlpm.x,VLOOKUP(W2357,'Drop-down_menus'!$F$2:$G$16,2,FALSE),IF(_xlpm.x=0,"",_xlpm.x)))</f>
        <v/>
      </c>
      <c r="AB2357" t="s">
        <v>702</v>
      </c>
      <c r="AE2357" t="s">
        <v>896</v>
      </c>
    </row>
    <row r="2358" spans="1:31" ht="15" x14ac:dyDescent="0.2">
      <c r="A2358" s="2" t="s">
        <v>298</v>
      </c>
      <c r="B2358">
        <v>2910</v>
      </c>
      <c r="C2358">
        <v>2886</v>
      </c>
      <c r="D2358" s="69" t="s">
        <v>700</v>
      </c>
      <c r="F2358" s="70" t="s">
        <v>874</v>
      </c>
      <c r="H2358" s="70" t="s">
        <v>874</v>
      </c>
      <c r="I2358" t="s">
        <v>874</v>
      </c>
      <c r="J2358" t="str">
        <f>IF($I2358="","",_xlfn.LET(_xlpm.x,VLOOKUP($I2358,'taxon-match_2026-08-31'!$A$2:$N$122,6,FALSE),IF(_xlpm.x=0,"",_xlpm.x)))</f>
        <v>(A.Gepp &amp; E.S.Gepp) Zinova, 1959</v>
      </c>
      <c r="K2358" t="str">
        <f>IF($I2358="","",_xlfn.LET(_xlpm.x,VLOOKUP($I2358,'taxon-match_2026-08-31'!$A$2:$N$122,4,FALSE),IF(_xlpm.x=0,"",_xlpm.x)))</f>
        <v>urn:lsid:marinespecies.org:taxname:325517</v>
      </c>
      <c r="L2358" t="str">
        <f>IF($I2358="","",_xlfn.LET(_xlpm.x,VLOOKUP($I2358,'taxon-match_2026-08-31'!$A$2:$N$122,7,FALSE),IF(_xlpm.x=0,"",_xlpm.x)))</f>
        <v>Chromista</v>
      </c>
      <c r="M2358" t="str">
        <f>IF($I2358="","",_xlfn.LET(_xlpm.x,VLOOKUP($I2358,'taxon-match_2026-08-31'!$A$2:$N$122,8,FALSE),IF(_xlpm.x=0,"",_xlpm.x)))</f>
        <v>Ochrophyta</v>
      </c>
      <c r="N2358" t="str">
        <f>IF($I2358="","",_xlfn.LET(_xlpm.x,VLOOKUP($I2358,'taxon-match_2026-08-31'!$A$2:$N$122,9,FALSE),IF(_xlpm.x=0,"",_xlpm.x)))</f>
        <v>Phaeophyceae</v>
      </c>
      <c r="O2358" t="str">
        <f>IF($I2358="","",_xlfn.LET(_xlpm.x,VLOOKUP($I2358,'taxon-match_2026-08-31'!$A$2:$N$122,10,FALSE),IF(_xlpm.x=0,"",_xlpm.x)))</f>
        <v>Desmarestiales</v>
      </c>
      <c r="P2358" t="str">
        <f>IF($I2358="","",_xlfn.LET(_xlpm.x,VLOOKUP($I2358,'taxon-match_2026-08-31'!$A$2:$N$122,11,FALSE),IF(_xlpm.x=0,"",_xlpm.x)))</f>
        <v>Desmarestiaceae</v>
      </c>
      <c r="Q2358" t="str">
        <f>IF($I2358="","",_xlfn.LET(_xlpm.x,VLOOKUP($I2358,'taxon-match_2026-08-31'!$A$2:$N$122,12,FALSE),IF(_xlpm.x=0,"",_xlpm.x)))</f>
        <v>Himantothallus</v>
      </c>
      <c r="R2358" t="str">
        <f>IF($I2358="","",_xlfn.LET(_xlpm.x,VLOOKUP($I2358,'taxon-match_2026-08-31'!$A$2:$N$122,14,FALSE),IF(_xlpm.x=0,"",_xlpm.x)))</f>
        <v>grandifolius</v>
      </c>
      <c r="S2358" s="2" t="s">
        <v>2609</v>
      </c>
      <c r="T2358" s="69" t="s">
        <v>62</v>
      </c>
      <c r="U2358" s="69" t="s">
        <v>60</v>
      </c>
      <c r="X2358" t="str">
        <f>IF(T2358="","",_xlfn.LET(_xlpm.x,VLOOKUP(T2358,'Drop-down_menus'!$F$2:$G$16,2,FALSE),IF(_xlpm.x=0,"",_xlpm.x)))</f>
        <v>https://orcid.org/0000-0003-3696-4445</v>
      </c>
      <c r="Y2358" t="str">
        <f>IF(U2358="","",_xlfn.LET(_xlpm.x,VLOOKUP(U2358,'Drop-down_menus'!$F$2:$G$16,2,FALSE),IF(_xlpm.x=0,"",_xlpm.x)))</f>
        <v>https://orcid.org/0000-0002-9708-1761</v>
      </c>
      <c r="Z2358" t="str">
        <f>IF(V2358="","",_xlfn.LET(_xlpm.x,VLOOKUP(V2358,'Drop-down_menus'!$F$2:$G$16,2,FALSE),IF(_xlpm.x=0,"",_xlpm.x)))</f>
        <v/>
      </c>
      <c r="AA2358" t="str">
        <f>IF(W2358="","",_xlfn.LET(_xlpm.x,VLOOKUP(W2358,'Drop-down_menus'!$F$2:$G$16,2,FALSE),IF(_xlpm.x=0,"",_xlpm.x)))</f>
        <v/>
      </c>
      <c r="AB2358" t="s">
        <v>702</v>
      </c>
      <c r="AE2358" t="s">
        <v>896</v>
      </c>
    </row>
    <row r="2359" spans="1:31" ht="15" x14ac:dyDescent="0.2">
      <c r="A2359" s="2" t="s">
        <v>328</v>
      </c>
      <c r="B2359">
        <v>3307</v>
      </c>
      <c r="C2359">
        <v>2887</v>
      </c>
      <c r="D2359" s="69" t="s">
        <v>700</v>
      </c>
      <c r="F2359" s="70" t="s">
        <v>874</v>
      </c>
      <c r="H2359" s="70" t="s">
        <v>874</v>
      </c>
      <c r="I2359" t="s">
        <v>874</v>
      </c>
      <c r="J2359" t="str">
        <f>IF($I2359="","",_xlfn.LET(_xlpm.x,VLOOKUP($I2359,'taxon-match_2026-08-31'!$A$2:$N$122,6,FALSE),IF(_xlpm.x=0,"",_xlpm.x)))</f>
        <v>(A.Gepp &amp; E.S.Gepp) Zinova, 1959</v>
      </c>
      <c r="K2359" t="str">
        <f>IF($I2359="","",_xlfn.LET(_xlpm.x,VLOOKUP($I2359,'taxon-match_2026-08-31'!$A$2:$N$122,4,FALSE),IF(_xlpm.x=0,"",_xlpm.x)))</f>
        <v>urn:lsid:marinespecies.org:taxname:325517</v>
      </c>
      <c r="L2359" t="str">
        <f>IF($I2359="","",_xlfn.LET(_xlpm.x,VLOOKUP($I2359,'taxon-match_2026-08-31'!$A$2:$N$122,7,FALSE),IF(_xlpm.x=0,"",_xlpm.x)))</f>
        <v>Chromista</v>
      </c>
      <c r="M2359" t="str">
        <f>IF($I2359="","",_xlfn.LET(_xlpm.x,VLOOKUP($I2359,'taxon-match_2026-08-31'!$A$2:$N$122,8,FALSE),IF(_xlpm.x=0,"",_xlpm.x)))</f>
        <v>Ochrophyta</v>
      </c>
      <c r="N2359" t="str">
        <f>IF($I2359="","",_xlfn.LET(_xlpm.x,VLOOKUP($I2359,'taxon-match_2026-08-31'!$A$2:$N$122,9,FALSE),IF(_xlpm.x=0,"",_xlpm.x)))</f>
        <v>Phaeophyceae</v>
      </c>
      <c r="O2359" t="str">
        <f>IF($I2359="","",_xlfn.LET(_xlpm.x,VLOOKUP($I2359,'taxon-match_2026-08-31'!$A$2:$N$122,10,FALSE),IF(_xlpm.x=0,"",_xlpm.x)))</f>
        <v>Desmarestiales</v>
      </c>
      <c r="P2359" t="str">
        <f>IF($I2359="","",_xlfn.LET(_xlpm.x,VLOOKUP($I2359,'taxon-match_2026-08-31'!$A$2:$N$122,11,FALSE),IF(_xlpm.x=0,"",_xlpm.x)))</f>
        <v>Desmarestiaceae</v>
      </c>
      <c r="Q2359" t="str">
        <f>IF($I2359="","",_xlfn.LET(_xlpm.x,VLOOKUP($I2359,'taxon-match_2026-08-31'!$A$2:$N$122,12,FALSE),IF(_xlpm.x=0,"",_xlpm.x)))</f>
        <v>Himantothallus</v>
      </c>
      <c r="R2359" t="str">
        <f>IF($I2359="","",_xlfn.LET(_xlpm.x,VLOOKUP($I2359,'taxon-match_2026-08-31'!$A$2:$N$122,14,FALSE),IF(_xlpm.x=0,"",_xlpm.x)))</f>
        <v>grandifolius</v>
      </c>
      <c r="S2359" s="2" t="s">
        <v>2609</v>
      </c>
      <c r="T2359" s="69" t="s">
        <v>62</v>
      </c>
      <c r="U2359" s="69" t="s">
        <v>60</v>
      </c>
      <c r="X2359" t="str">
        <f>IF(T2359="","",_xlfn.LET(_xlpm.x,VLOOKUP(T2359,'Drop-down_menus'!$F$2:$G$16,2,FALSE),IF(_xlpm.x=0,"",_xlpm.x)))</f>
        <v>https://orcid.org/0000-0003-3696-4445</v>
      </c>
      <c r="Y2359" t="str">
        <f>IF(U2359="","",_xlfn.LET(_xlpm.x,VLOOKUP(U2359,'Drop-down_menus'!$F$2:$G$16,2,FALSE),IF(_xlpm.x=0,"",_xlpm.x)))</f>
        <v>https://orcid.org/0000-0002-9708-1761</v>
      </c>
      <c r="Z2359" t="str">
        <f>IF(V2359="","",_xlfn.LET(_xlpm.x,VLOOKUP(V2359,'Drop-down_menus'!$F$2:$G$16,2,FALSE),IF(_xlpm.x=0,"",_xlpm.x)))</f>
        <v/>
      </c>
      <c r="AA2359" t="str">
        <f>IF(W2359="","",_xlfn.LET(_xlpm.x,VLOOKUP(W2359,'Drop-down_menus'!$F$2:$G$16,2,FALSE),IF(_xlpm.x=0,"",_xlpm.x)))</f>
        <v/>
      </c>
      <c r="AB2359" t="s">
        <v>702</v>
      </c>
      <c r="AE2359" t="s">
        <v>896</v>
      </c>
    </row>
    <row r="2360" spans="1:31" ht="15" x14ac:dyDescent="0.2">
      <c r="A2360" s="2" t="s">
        <v>328</v>
      </c>
      <c r="B2360">
        <v>3308</v>
      </c>
      <c r="C2360">
        <v>2824</v>
      </c>
      <c r="D2360" s="69" t="s">
        <v>700</v>
      </c>
      <c r="F2360" s="70" t="s">
        <v>874</v>
      </c>
      <c r="H2360" s="70" t="s">
        <v>874</v>
      </c>
      <c r="I2360" t="s">
        <v>874</v>
      </c>
      <c r="J2360" t="str">
        <f>IF($I2360="","",_xlfn.LET(_xlpm.x,VLOOKUP($I2360,'taxon-match_2026-08-31'!$A$2:$N$122,6,FALSE),IF(_xlpm.x=0,"",_xlpm.x)))</f>
        <v>(A.Gepp &amp; E.S.Gepp) Zinova, 1959</v>
      </c>
      <c r="K2360" t="str">
        <f>IF($I2360="","",_xlfn.LET(_xlpm.x,VLOOKUP($I2360,'taxon-match_2026-08-31'!$A$2:$N$122,4,FALSE),IF(_xlpm.x=0,"",_xlpm.x)))</f>
        <v>urn:lsid:marinespecies.org:taxname:325517</v>
      </c>
      <c r="L2360" t="str">
        <f>IF($I2360="","",_xlfn.LET(_xlpm.x,VLOOKUP($I2360,'taxon-match_2026-08-31'!$A$2:$N$122,7,FALSE),IF(_xlpm.x=0,"",_xlpm.x)))</f>
        <v>Chromista</v>
      </c>
      <c r="M2360" t="str">
        <f>IF($I2360="","",_xlfn.LET(_xlpm.x,VLOOKUP($I2360,'taxon-match_2026-08-31'!$A$2:$N$122,8,FALSE),IF(_xlpm.x=0,"",_xlpm.x)))</f>
        <v>Ochrophyta</v>
      </c>
      <c r="N2360" t="str">
        <f>IF($I2360="","",_xlfn.LET(_xlpm.x,VLOOKUP($I2360,'taxon-match_2026-08-31'!$A$2:$N$122,9,FALSE),IF(_xlpm.x=0,"",_xlpm.x)))</f>
        <v>Phaeophyceae</v>
      </c>
      <c r="O2360" t="str">
        <f>IF($I2360="","",_xlfn.LET(_xlpm.x,VLOOKUP($I2360,'taxon-match_2026-08-31'!$A$2:$N$122,10,FALSE),IF(_xlpm.x=0,"",_xlpm.x)))</f>
        <v>Desmarestiales</v>
      </c>
      <c r="P2360" t="str">
        <f>IF($I2360="","",_xlfn.LET(_xlpm.x,VLOOKUP($I2360,'taxon-match_2026-08-31'!$A$2:$N$122,11,FALSE),IF(_xlpm.x=0,"",_xlpm.x)))</f>
        <v>Desmarestiaceae</v>
      </c>
      <c r="Q2360" t="str">
        <f>IF($I2360="","",_xlfn.LET(_xlpm.x,VLOOKUP($I2360,'taxon-match_2026-08-31'!$A$2:$N$122,12,FALSE),IF(_xlpm.x=0,"",_xlpm.x)))</f>
        <v>Himantothallus</v>
      </c>
      <c r="R2360" t="str">
        <f>IF($I2360="","",_xlfn.LET(_xlpm.x,VLOOKUP($I2360,'taxon-match_2026-08-31'!$A$2:$N$122,14,FALSE),IF(_xlpm.x=0,"",_xlpm.x)))</f>
        <v>grandifolius</v>
      </c>
      <c r="S2360" s="2" t="s">
        <v>2609</v>
      </c>
      <c r="T2360" s="69" t="s">
        <v>62</v>
      </c>
      <c r="U2360" s="69" t="s">
        <v>60</v>
      </c>
      <c r="X2360" t="str">
        <f>IF(T2360="","",_xlfn.LET(_xlpm.x,VLOOKUP(T2360,'Drop-down_menus'!$F$2:$G$16,2,FALSE),IF(_xlpm.x=0,"",_xlpm.x)))</f>
        <v>https://orcid.org/0000-0003-3696-4445</v>
      </c>
      <c r="Y2360" t="str">
        <f>IF(U2360="","",_xlfn.LET(_xlpm.x,VLOOKUP(U2360,'Drop-down_menus'!$F$2:$G$16,2,FALSE),IF(_xlpm.x=0,"",_xlpm.x)))</f>
        <v>https://orcid.org/0000-0002-9708-1761</v>
      </c>
      <c r="Z2360" t="str">
        <f>IF(V2360="","",_xlfn.LET(_xlpm.x,VLOOKUP(V2360,'Drop-down_menus'!$F$2:$G$16,2,FALSE),IF(_xlpm.x=0,"",_xlpm.x)))</f>
        <v/>
      </c>
      <c r="AA2360" t="str">
        <f>IF(W2360="","",_xlfn.LET(_xlpm.x,VLOOKUP(W2360,'Drop-down_menus'!$F$2:$G$16,2,FALSE),IF(_xlpm.x=0,"",_xlpm.x)))</f>
        <v/>
      </c>
      <c r="AB2360" t="s">
        <v>702</v>
      </c>
      <c r="AE2360" t="s">
        <v>896</v>
      </c>
    </row>
    <row r="2361" spans="1:31" ht="15" x14ac:dyDescent="0.2">
      <c r="A2361" s="2" t="s">
        <v>328</v>
      </c>
      <c r="B2361">
        <v>3309</v>
      </c>
      <c r="C2361">
        <v>2894</v>
      </c>
      <c r="D2361" s="69" t="s">
        <v>700</v>
      </c>
      <c r="F2361" s="70" t="s">
        <v>874</v>
      </c>
      <c r="H2361" s="70" t="s">
        <v>874</v>
      </c>
      <c r="I2361" t="s">
        <v>874</v>
      </c>
      <c r="J2361" t="str">
        <f>IF($I2361="","",_xlfn.LET(_xlpm.x,VLOOKUP($I2361,'taxon-match_2026-08-31'!$A$2:$N$122,6,FALSE),IF(_xlpm.x=0,"",_xlpm.x)))</f>
        <v>(A.Gepp &amp; E.S.Gepp) Zinova, 1959</v>
      </c>
      <c r="K2361" t="str">
        <f>IF($I2361="","",_xlfn.LET(_xlpm.x,VLOOKUP($I2361,'taxon-match_2026-08-31'!$A$2:$N$122,4,FALSE),IF(_xlpm.x=0,"",_xlpm.x)))</f>
        <v>urn:lsid:marinespecies.org:taxname:325517</v>
      </c>
      <c r="L2361" t="str">
        <f>IF($I2361="","",_xlfn.LET(_xlpm.x,VLOOKUP($I2361,'taxon-match_2026-08-31'!$A$2:$N$122,7,FALSE),IF(_xlpm.x=0,"",_xlpm.x)))</f>
        <v>Chromista</v>
      </c>
      <c r="M2361" t="str">
        <f>IF($I2361="","",_xlfn.LET(_xlpm.x,VLOOKUP($I2361,'taxon-match_2026-08-31'!$A$2:$N$122,8,FALSE),IF(_xlpm.x=0,"",_xlpm.x)))</f>
        <v>Ochrophyta</v>
      </c>
      <c r="N2361" t="str">
        <f>IF($I2361="","",_xlfn.LET(_xlpm.x,VLOOKUP($I2361,'taxon-match_2026-08-31'!$A$2:$N$122,9,FALSE),IF(_xlpm.x=0,"",_xlpm.x)))</f>
        <v>Phaeophyceae</v>
      </c>
      <c r="O2361" t="str">
        <f>IF($I2361="","",_xlfn.LET(_xlpm.x,VLOOKUP($I2361,'taxon-match_2026-08-31'!$A$2:$N$122,10,FALSE),IF(_xlpm.x=0,"",_xlpm.x)))</f>
        <v>Desmarestiales</v>
      </c>
      <c r="P2361" t="str">
        <f>IF($I2361="","",_xlfn.LET(_xlpm.x,VLOOKUP($I2361,'taxon-match_2026-08-31'!$A$2:$N$122,11,FALSE),IF(_xlpm.x=0,"",_xlpm.x)))</f>
        <v>Desmarestiaceae</v>
      </c>
      <c r="Q2361" t="str">
        <f>IF($I2361="","",_xlfn.LET(_xlpm.x,VLOOKUP($I2361,'taxon-match_2026-08-31'!$A$2:$N$122,12,FALSE),IF(_xlpm.x=0,"",_xlpm.x)))</f>
        <v>Himantothallus</v>
      </c>
      <c r="R2361" t="str">
        <f>IF($I2361="","",_xlfn.LET(_xlpm.x,VLOOKUP($I2361,'taxon-match_2026-08-31'!$A$2:$N$122,14,FALSE),IF(_xlpm.x=0,"",_xlpm.x)))</f>
        <v>grandifolius</v>
      </c>
      <c r="S2361" s="2" t="s">
        <v>2609</v>
      </c>
      <c r="T2361" s="69" t="s">
        <v>62</v>
      </c>
      <c r="U2361" s="69" t="s">
        <v>60</v>
      </c>
      <c r="X2361" t="str">
        <f>IF(T2361="","",_xlfn.LET(_xlpm.x,VLOOKUP(T2361,'Drop-down_menus'!$F$2:$G$16,2,FALSE),IF(_xlpm.x=0,"",_xlpm.x)))</f>
        <v>https://orcid.org/0000-0003-3696-4445</v>
      </c>
      <c r="Y2361" t="str">
        <f>IF(U2361="","",_xlfn.LET(_xlpm.x,VLOOKUP(U2361,'Drop-down_menus'!$F$2:$G$16,2,FALSE),IF(_xlpm.x=0,"",_xlpm.x)))</f>
        <v>https://orcid.org/0000-0002-9708-1761</v>
      </c>
      <c r="Z2361" t="str">
        <f>IF(V2361="","",_xlfn.LET(_xlpm.x,VLOOKUP(V2361,'Drop-down_menus'!$F$2:$G$16,2,FALSE),IF(_xlpm.x=0,"",_xlpm.x)))</f>
        <v/>
      </c>
      <c r="AA2361" t="str">
        <f>IF(W2361="","",_xlfn.LET(_xlpm.x,VLOOKUP(W2361,'Drop-down_menus'!$F$2:$G$16,2,FALSE),IF(_xlpm.x=0,"",_xlpm.x)))</f>
        <v/>
      </c>
      <c r="AB2361" t="s">
        <v>702</v>
      </c>
      <c r="AE2361" t="s">
        <v>896</v>
      </c>
    </row>
    <row r="2362" spans="1:31" ht="15" x14ac:dyDescent="0.2">
      <c r="A2362" s="2" t="s">
        <v>475</v>
      </c>
      <c r="B2362">
        <v>5443</v>
      </c>
      <c r="C2362">
        <v>2907</v>
      </c>
      <c r="D2362" s="69" t="s">
        <v>700</v>
      </c>
      <c r="F2362" s="70" t="s">
        <v>874</v>
      </c>
      <c r="H2362" s="70" t="s">
        <v>874</v>
      </c>
      <c r="I2362" t="s">
        <v>874</v>
      </c>
      <c r="J2362" t="str">
        <f>IF($I2362="","",_xlfn.LET(_xlpm.x,VLOOKUP($I2362,'taxon-match_2026-08-31'!$A$2:$N$122,6,FALSE),IF(_xlpm.x=0,"",_xlpm.x)))</f>
        <v>(A.Gepp &amp; E.S.Gepp) Zinova, 1959</v>
      </c>
      <c r="K2362" t="str">
        <f>IF($I2362="","",_xlfn.LET(_xlpm.x,VLOOKUP($I2362,'taxon-match_2026-08-31'!$A$2:$N$122,4,FALSE),IF(_xlpm.x=0,"",_xlpm.x)))</f>
        <v>urn:lsid:marinespecies.org:taxname:325517</v>
      </c>
      <c r="L2362" t="str">
        <f>IF($I2362="","",_xlfn.LET(_xlpm.x,VLOOKUP($I2362,'taxon-match_2026-08-31'!$A$2:$N$122,7,FALSE),IF(_xlpm.x=0,"",_xlpm.x)))</f>
        <v>Chromista</v>
      </c>
      <c r="M2362" t="str">
        <f>IF($I2362="","",_xlfn.LET(_xlpm.x,VLOOKUP($I2362,'taxon-match_2026-08-31'!$A$2:$N$122,8,FALSE),IF(_xlpm.x=0,"",_xlpm.x)))</f>
        <v>Ochrophyta</v>
      </c>
      <c r="N2362" t="str">
        <f>IF($I2362="","",_xlfn.LET(_xlpm.x,VLOOKUP($I2362,'taxon-match_2026-08-31'!$A$2:$N$122,9,FALSE),IF(_xlpm.x=0,"",_xlpm.x)))</f>
        <v>Phaeophyceae</v>
      </c>
      <c r="O2362" t="str">
        <f>IF($I2362="","",_xlfn.LET(_xlpm.x,VLOOKUP($I2362,'taxon-match_2026-08-31'!$A$2:$N$122,10,FALSE),IF(_xlpm.x=0,"",_xlpm.x)))</f>
        <v>Desmarestiales</v>
      </c>
      <c r="P2362" t="str">
        <f>IF($I2362="","",_xlfn.LET(_xlpm.x,VLOOKUP($I2362,'taxon-match_2026-08-31'!$A$2:$N$122,11,FALSE),IF(_xlpm.x=0,"",_xlpm.x)))</f>
        <v>Desmarestiaceae</v>
      </c>
      <c r="Q2362" t="str">
        <f>IF($I2362="","",_xlfn.LET(_xlpm.x,VLOOKUP($I2362,'taxon-match_2026-08-31'!$A$2:$N$122,12,FALSE),IF(_xlpm.x=0,"",_xlpm.x)))</f>
        <v>Himantothallus</v>
      </c>
      <c r="R2362" t="str">
        <f>IF($I2362="","",_xlfn.LET(_xlpm.x,VLOOKUP($I2362,'taxon-match_2026-08-31'!$A$2:$N$122,14,FALSE),IF(_xlpm.x=0,"",_xlpm.x)))</f>
        <v>grandifolius</v>
      </c>
      <c r="S2362" s="2" t="s">
        <v>2609</v>
      </c>
      <c r="T2362" s="69" t="s">
        <v>62</v>
      </c>
      <c r="U2362" s="69" t="s">
        <v>60</v>
      </c>
      <c r="X2362" t="str">
        <f>IF(T2362="","",_xlfn.LET(_xlpm.x,VLOOKUP(T2362,'Drop-down_menus'!$F$2:$G$16,2,FALSE),IF(_xlpm.x=0,"",_xlpm.x)))</f>
        <v>https://orcid.org/0000-0003-3696-4445</v>
      </c>
      <c r="Y2362" t="str">
        <f>IF(U2362="","",_xlfn.LET(_xlpm.x,VLOOKUP(U2362,'Drop-down_menus'!$F$2:$G$16,2,FALSE),IF(_xlpm.x=0,"",_xlpm.x)))</f>
        <v>https://orcid.org/0000-0002-9708-1761</v>
      </c>
      <c r="Z2362" t="str">
        <f>IF(V2362="","",_xlfn.LET(_xlpm.x,VLOOKUP(V2362,'Drop-down_menus'!$F$2:$G$16,2,FALSE),IF(_xlpm.x=0,"",_xlpm.x)))</f>
        <v/>
      </c>
      <c r="AA2362" t="str">
        <f>IF(W2362="","",_xlfn.LET(_xlpm.x,VLOOKUP(W2362,'Drop-down_menus'!$F$2:$G$16,2,FALSE),IF(_xlpm.x=0,"",_xlpm.x)))</f>
        <v/>
      </c>
      <c r="AB2362" t="s">
        <v>702</v>
      </c>
      <c r="AE2362" t="s">
        <v>896</v>
      </c>
    </row>
    <row r="2363" spans="1:31" ht="15" x14ac:dyDescent="0.2">
      <c r="A2363" s="2" t="s">
        <v>475</v>
      </c>
      <c r="B2363">
        <v>5473</v>
      </c>
      <c r="C2363">
        <v>2926</v>
      </c>
      <c r="D2363" s="69" t="s">
        <v>700</v>
      </c>
      <c r="F2363" s="70" t="s">
        <v>874</v>
      </c>
      <c r="H2363" s="70" t="s">
        <v>874</v>
      </c>
      <c r="I2363" t="s">
        <v>874</v>
      </c>
      <c r="J2363" t="str">
        <f>IF($I2363="","",_xlfn.LET(_xlpm.x,VLOOKUP($I2363,'taxon-match_2026-08-31'!$A$2:$N$122,6,FALSE),IF(_xlpm.x=0,"",_xlpm.x)))</f>
        <v>(A.Gepp &amp; E.S.Gepp) Zinova, 1959</v>
      </c>
      <c r="K2363" t="str">
        <f>IF($I2363="","",_xlfn.LET(_xlpm.x,VLOOKUP($I2363,'taxon-match_2026-08-31'!$A$2:$N$122,4,FALSE),IF(_xlpm.x=0,"",_xlpm.x)))</f>
        <v>urn:lsid:marinespecies.org:taxname:325517</v>
      </c>
      <c r="L2363" t="str">
        <f>IF($I2363="","",_xlfn.LET(_xlpm.x,VLOOKUP($I2363,'taxon-match_2026-08-31'!$A$2:$N$122,7,FALSE),IF(_xlpm.x=0,"",_xlpm.x)))</f>
        <v>Chromista</v>
      </c>
      <c r="M2363" t="str">
        <f>IF($I2363="","",_xlfn.LET(_xlpm.x,VLOOKUP($I2363,'taxon-match_2026-08-31'!$A$2:$N$122,8,FALSE),IF(_xlpm.x=0,"",_xlpm.x)))</f>
        <v>Ochrophyta</v>
      </c>
      <c r="N2363" t="str">
        <f>IF($I2363="","",_xlfn.LET(_xlpm.x,VLOOKUP($I2363,'taxon-match_2026-08-31'!$A$2:$N$122,9,FALSE),IF(_xlpm.x=0,"",_xlpm.x)))</f>
        <v>Phaeophyceae</v>
      </c>
      <c r="O2363" t="str">
        <f>IF($I2363="","",_xlfn.LET(_xlpm.x,VLOOKUP($I2363,'taxon-match_2026-08-31'!$A$2:$N$122,10,FALSE),IF(_xlpm.x=0,"",_xlpm.x)))</f>
        <v>Desmarestiales</v>
      </c>
      <c r="P2363" t="str">
        <f>IF($I2363="","",_xlfn.LET(_xlpm.x,VLOOKUP($I2363,'taxon-match_2026-08-31'!$A$2:$N$122,11,FALSE),IF(_xlpm.x=0,"",_xlpm.x)))</f>
        <v>Desmarestiaceae</v>
      </c>
      <c r="Q2363" t="str">
        <f>IF($I2363="","",_xlfn.LET(_xlpm.x,VLOOKUP($I2363,'taxon-match_2026-08-31'!$A$2:$N$122,12,FALSE),IF(_xlpm.x=0,"",_xlpm.x)))</f>
        <v>Himantothallus</v>
      </c>
      <c r="R2363" t="str">
        <f>IF($I2363="","",_xlfn.LET(_xlpm.x,VLOOKUP($I2363,'taxon-match_2026-08-31'!$A$2:$N$122,14,FALSE),IF(_xlpm.x=0,"",_xlpm.x)))</f>
        <v>grandifolius</v>
      </c>
      <c r="S2363" s="2" t="s">
        <v>2609</v>
      </c>
      <c r="T2363" s="69" t="s">
        <v>62</v>
      </c>
      <c r="U2363" s="69" t="s">
        <v>60</v>
      </c>
      <c r="X2363" t="str">
        <f>IF(T2363="","",_xlfn.LET(_xlpm.x,VLOOKUP(T2363,'Drop-down_menus'!$F$2:$G$16,2,FALSE),IF(_xlpm.x=0,"",_xlpm.x)))</f>
        <v>https://orcid.org/0000-0003-3696-4445</v>
      </c>
      <c r="Y2363" t="str">
        <f>IF(U2363="","",_xlfn.LET(_xlpm.x,VLOOKUP(U2363,'Drop-down_menus'!$F$2:$G$16,2,FALSE),IF(_xlpm.x=0,"",_xlpm.x)))</f>
        <v>https://orcid.org/0000-0002-9708-1761</v>
      </c>
      <c r="Z2363" t="str">
        <f>IF(V2363="","",_xlfn.LET(_xlpm.x,VLOOKUP(V2363,'Drop-down_menus'!$F$2:$G$16,2,FALSE),IF(_xlpm.x=0,"",_xlpm.x)))</f>
        <v/>
      </c>
      <c r="AA2363" t="str">
        <f>IF(W2363="","",_xlfn.LET(_xlpm.x,VLOOKUP(W2363,'Drop-down_menus'!$F$2:$G$16,2,FALSE),IF(_xlpm.x=0,"",_xlpm.x)))</f>
        <v/>
      </c>
      <c r="AB2363" t="s">
        <v>702</v>
      </c>
      <c r="AE2363" t="s">
        <v>896</v>
      </c>
    </row>
    <row r="2364" spans="1:31" ht="15" x14ac:dyDescent="0.2">
      <c r="A2364" s="2" t="s">
        <v>475</v>
      </c>
      <c r="B2364">
        <v>5665</v>
      </c>
      <c r="C2364">
        <v>2858</v>
      </c>
      <c r="D2364" s="69" t="s">
        <v>700</v>
      </c>
      <c r="F2364" s="70" t="s">
        <v>874</v>
      </c>
      <c r="H2364" s="70" t="s">
        <v>874</v>
      </c>
      <c r="I2364" t="s">
        <v>874</v>
      </c>
      <c r="J2364" t="str">
        <f>IF($I2364="","",_xlfn.LET(_xlpm.x,VLOOKUP($I2364,'taxon-match_2026-08-31'!$A$2:$N$122,6,FALSE),IF(_xlpm.x=0,"",_xlpm.x)))</f>
        <v>(A.Gepp &amp; E.S.Gepp) Zinova, 1959</v>
      </c>
      <c r="K2364" t="str">
        <f>IF($I2364="","",_xlfn.LET(_xlpm.x,VLOOKUP($I2364,'taxon-match_2026-08-31'!$A$2:$N$122,4,FALSE),IF(_xlpm.x=0,"",_xlpm.x)))</f>
        <v>urn:lsid:marinespecies.org:taxname:325517</v>
      </c>
      <c r="L2364" t="str">
        <f>IF($I2364="","",_xlfn.LET(_xlpm.x,VLOOKUP($I2364,'taxon-match_2026-08-31'!$A$2:$N$122,7,FALSE),IF(_xlpm.x=0,"",_xlpm.x)))</f>
        <v>Chromista</v>
      </c>
      <c r="M2364" t="str">
        <f>IF($I2364="","",_xlfn.LET(_xlpm.x,VLOOKUP($I2364,'taxon-match_2026-08-31'!$A$2:$N$122,8,FALSE),IF(_xlpm.x=0,"",_xlpm.x)))</f>
        <v>Ochrophyta</v>
      </c>
      <c r="N2364" t="str">
        <f>IF($I2364="","",_xlfn.LET(_xlpm.x,VLOOKUP($I2364,'taxon-match_2026-08-31'!$A$2:$N$122,9,FALSE),IF(_xlpm.x=0,"",_xlpm.x)))</f>
        <v>Phaeophyceae</v>
      </c>
      <c r="O2364" t="str">
        <f>IF($I2364="","",_xlfn.LET(_xlpm.x,VLOOKUP($I2364,'taxon-match_2026-08-31'!$A$2:$N$122,10,FALSE),IF(_xlpm.x=0,"",_xlpm.x)))</f>
        <v>Desmarestiales</v>
      </c>
      <c r="P2364" t="str">
        <f>IF($I2364="","",_xlfn.LET(_xlpm.x,VLOOKUP($I2364,'taxon-match_2026-08-31'!$A$2:$N$122,11,FALSE),IF(_xlpm.x=0,"",_xlpm.x)))</f>
        <v>Desmarestiaceae</v>
      </c>
      <c r="Q2364" t="str">
        <f>IF($I2364="","",_xlfn.LET(_xlpm.x,VLOOKUP($I2364,'taxon-match_2026-08-31'!$A$2:$N$122,12,FALSE),IF(_xlpm.x=0,"",_xlpm.x)))</f>
        <v>Himantothallus</v>
      </c>
      <c r="R2364" t="str">
        <f>IF($I2364="","",_xlfn.LET(_xlpm.x,VLOOKUP($I2364,'taxon-match_2026-08-31'!$A$2:$N$122,14,FALSE),IF(_xlpm.x=0,"",_xlpm.x)))</f>
        <v>grandifolius</v>
      </c>
      <c r="S2364" s="2" t="s">
        <v>2609</v>
      </c>
      <c r="T2364" s="69" t="s">
        <v>62</v>
      </c>
      <c r="U2364" s="69" t="s">
        <v>60</v>
      </c>
      <c r="X2364" t="str">
        <f>IF(T2364="","",_xlfn.LET(_xlpm.x,VLOOKUP(T2364,'Drop-down_menus'!$F$2:$G$16,2,FALSE),IF(_xlpm.x=0,"",_xlpm.x)))</f>
        <v>https://orcid.org/0000-0003-3696-4445</v>
      </c>
      <c r="Y2364" t="str">
        <f>IF(U2364="","",_xlfn.LET(_xlpm.x,VLOOKUP(U2364,'Drop-down_menus'!$F$2:$G$16,2,FALSE),IF(_xlpm.x=0,"",_xlpm.x)))</f>
        <v>https://orcid.org/0000-0002-9708-1761</v>
      </c>
      <c r="Z2364" t="str">
        <f>IF(V2364="","",_xlfn.LET(_xlpm.x,VLOOKUP(V2364,'Drop-down_menus'!$F$2:$G$16,2,FALSE),IF(_xlpm.x=0,"",_xlpm.x)))</f>
        <v/>
      </c>
      <c r="AA2364" t="str">
        <f>IF(W2364="","",_xlfn.LET(_xlpm.x,VLOOKUP(W2364,'Drop-down_menus'!$F$2:$G$16,2,FALSE),IF(_xlpm.x=0,"",_xlpm.x)))</f>
        <v/>
      </c>
      <c r="AB2364" t="s">
        <v>702</v>
      </c>
      <c r="AE2364" t="s">
        <v>896</v>
      </c>
    </row>
    <row r="2365" spans="1:31" ht="15" x14ac:dyDescent="0.2">
      <c r="A2365" s="2" t="s">
        <v>253</v>
      </c>
      <c r="B2365">
        <v>1972</v>
      </c>
      <c r="C2365">
        <v>2859</v>
      </c>
      <c r="D2365" s="69" t="s">
        <v>700</v>
      </c>
      <c r="F2365" s="70" t="s">
        <v>875</v>
      </c>
      <c r="H2365" s="70" t="s">
        <v>875</v>
      </c>
      <c r="I2365" t="s">
        <v>875</v>
      </c>
      <c r="J2365" t="str">
        <f>IF($I2365="","",_xlfn.LET(_xlpm.x,VLOOKUP($I2365,'taxon-match_2026-08-31'!$A$2:$N$122,6,FALSE),IF(_xlpm.x=0,"",_xlpm.x)))</f>
        <v>(Ridley &amp; Dendy, 1886)</v>
      </c>
      <c r="K2365" t="str">
        <f>IF($I2365="","",_xlfn.LET(_xlpm.x,VLOOKUP($I2365,'taxon-match_2026-08-31'!$A$2:$N$122,4,FALSE),IF(_xlpm.x=0,"",_xlpm.x)))</f>
        <v>urn:lsid:marinespecies.org:taxname:170758</v>
      </c>
      <c r="L2365" t="str">
        <f>IF($I2365="","",_xlfn.LET(_xlpm.x,VLOOKUP($I2365,'taxon-match_2026-08-31'!$A$2:$N$122,7,FALSE),IF(_xlpm.x=0,"",_xlpm.x)))</f>
        <v>Animalia</v>
      </c>
      <c r="M2365" t="str">
        <f>IF($I2365="","",_xlfn.LET(_xlpm.x,VLOOKUP($I2365,'taxon-match_2026-08-31'!$A$2:$N$122,8,FALSE),IF(_xlpm.x=0,"",_xlpm.x)))</f>
        <v>Porifera</v>
      </c>
      <c r="N2365" t="str">
        <f>IF($I2365="","",_xlfn.LET(_xlpm.x,VLOOKUP($I2365,'taxon-match_2026-08-31'!$A$2:$N$122,9,FALSE),IF(_xlpm.x=0,"",_xlpm.x)))</f>
        <v>Demospongiae</v>
      </c>
      <c r="O2365" t="str">
        <f>IF($I2365="","",_xlfn.LET(_xlpm.x,VLOOKUP($I2365,'taxon-match_2026-08-31'!$A$2:$N$122,10,FALSE),IF(_xlpm.x=0,"",_xlpm.x)))</f>
        <v>Suberitida</v>
      </c>
      <c r="P2365" t="str">
        <f>IF($I2365="","",_xlfn.LET(_xlpm.x,VLOOKUP($I2365,'taxon-match_2026-08-31'!$A$2:$N$122,11,FALSE),IF(_xlpm.x=0,"",_xlpm.x)))</f>
        <v>Suberitidae</v>
      </c>
      <c r="Q2365" t="str">
        <f>IF($I2365="","",_xlfn.LET(_xlpm.x,VLOOKUP($I2365,'taxon-match_2026-08-31'!$A$2:$N$122,12,FALSE),IF(_xlpm.x=0,"",_xlpm.x)))</f>
        <v>Homaxinella</v>
      </c>
      <c r="R2365" t="str">
        <f>IF($I2365="","",_xlfn.LET(_xlpm.x,VLOOKUP($I2365,'taxon-match_2026-08-31'!$A$2:$N$122,14,FALSE),IF(_xlpm.x=0,"",_xlpm.x)))</f>
        <v>balfourensis</v>
      </c>
      <c r="S2365" s="2" t="s">
        <v>2609</v>
      </c>
      <c r="T2365" s="69" t="s">
        <v>62</v>
      </c>
      <c r="U2365" s="69" t="s">
        <v>60</v>
      </c>
      <c r="X2365" t="str">
        <f>IF(T2365="","",_xlfn.LET(_xlpm.x,VLOOKUP(T2365,'Drop-down_menus'!$F$2:$G$16,2,FALSE),IF(_xlpm.x=0,"",_xlpm.x)))</f>
        <v>https://orcid.org/0000-0003-3696-4445</v>
      </c>
      <c r="Y2365" t="str">
        <f>IF(U2365="","",_xlfn.LET(_xlpm.x,VLOOKUP(U2365,'Drop-down_menus'!$F$2:$G$16,2,FALSE),IF(_xlpm.x=0,"",_xlpm.x)))</f>
        <v>https://orcid.org/0000-0002-9708-1761</v>
      </c>
      <c r="Z2365" t="str">
        <f>IF(V2365="","",_xlfn.LET(_xlpm.x,VLOOKUP(V2365,'Drop-down_menus'!$F$2:$G$16,2,FALSE),IF(_xlpm.x=0,"",_xlpm.x)))</f>
        <v/>
      </c>
      <c r="AA2365" t="str">
        <f>IF(W2365="","",_xlfn.LET(_xlpm.x,VLOOKUP(W2365,'Drop-down_menus'!$F$2:$G$16,2,FALSE),IF(_xlpm.x=0,"",_xlpm.x)))</f>
        <v/>
      </c>
      <c r="AB2365" t="s">
        <v>702</v>
      </c>
      <c r="AE2365" t="s">
        <v>896</v>
      </c>
    </row>
    <row r="2366" spans="1:31" ht="15" x14ac:dyDescent="0.2">
      <c r="A2366" s="2" t="s">
        <v>253</v>
      </c>
      <c r="B2366">
        <v>1973</v>
      </c>
      <c r="C2366">
        <v>2838</v>
      </c>
      <c r="D2366" s="69" t="s">
        <v>700</v>
      </c>
      <c r="F2366" s="70" t="s">
        <v>875</v>
      </c>
      <c r="H2366" s="70" t="s">
        <v>875</v>
      </c>
      <c r="I2366" t="s">
        <v>875</v>
      </c>
      <c r="J2366" t="str">
        <f>IF($I2366="","",_xlfn.LET(_xlpm.x,VLOOKUP($I2366,'taxon-match_2026-08-31'!$A$2:$N$122,6,FALSE),IF(_xlpm.x=0,"",_xlpm.x)))</f>
        <v>(Ridley &amp; Dendy, 1886)</v>
      </c>
      <c r="K2366" t="str">
        <f>IF($I2366="","",_xlfn.LET(_xlpm.x,VLOOKUP($I2366,'taxon-match_2026-08-31'!$A$2:$N$122,4,FALSE),IF(_xlpm.x=0,"",_xlpm.x)))</f>
        <v>urn:lsid:marinespecies.org:taxname:170758</v>
      </c>
      <c r="L2366" t="str">
        <f>IF($I2366="","",_xlfn.LET(_xlpm.x,VLOOKUP($I2366,'taxon-match_2026-08-31'!$A$2:$N$122,7,FALSE),IF(_xlpm.x=0,"",_xlpm.x)))</f>
        <v>Animalia</v>
      </c>
      <c r="M2366" t="str">
        <f>IF($I2366="","",_xlfn.LET(_xlpm.x,VLOOKUP($I2366,'taxon-match_2026-08-31'!$A$2:$N$122,8,FALSE),IF(_xlpm.x=0,"",_xlpm.x)))</f>
        <v>Porifera</v>
      </c>
      <c r="N2366" t="str">
        <f>IF($I2366="","",_xlfn.LET(_xlpm.x,VLOOKUP($I2366,'taxon-match_2026-08-31'!$A$2:$N$122,9,FALSE),IF(_xlpm.x=0,"",_xlpm.x)))</f>
        <v>Demospongiae</v>
      </c>
      <c r="O2366" t="str">
        <f>IF($I2366="","",_xlfn.LET(_xlpm.x,VLOOKUP($I2366,'taxon-match_2026-08-31'!$A$2:$N$122,10,FALSE),IF(_xlpm.x=0,"",_xlpm.x)))</f>
        <v>Suberitida</v>
      </c>
      <c r="P2366" t="str">
        <f>IF($I2366="","",_xlfn.LET(_xlpm.x,VLOOKUP($I2366,'taxon-match_2026-08-31'!$A$2:$N$122,11,FALSE),IF(_xlpm.x=0,"",_xlpm.x)))</f>
        <v>Suberitidae</v>
      </c>
      <c r="Q2366" t="str">
        <f>IF($I2366="","",_xlfn.LET(_xlpm.x,VLOOKUP($I2366,'taxon-match_2026-08-31'!$A$2:$N$122,12,FALSE),IF(_xlpm.x=0,"",_xlpm.x)))</f>
        <v>Homaxinella</v>
      </c>
      <c r="R2366" t="str">
        <f>IF($I2366="","",_xlfn.LET(_xlpm.x,VLOOKUP($I2366,'taxon-match_2026-08-31'!$A$2:$N$122,14,FALSE),IF(_xlpm.x=0,"",_xlpm.x)))</f>
        <v>balfourensis</v>
      </c>
      <c r="S2366" s="2" t="s">
        <v>2609</v>
      </c>
      <c r="T2366" s="69" t="s">
        <v>62</v>
      </c>
      <c r="U2366" s="69" t="s">
        <v>60</v>
      </c>
      <c r="X2366" t="str">
        <f>IF(T2366="","",_xlfn.LET(_xlpm.x,VLOOKUP(T2366,'Drop-down_menus'!$F$2:$G$16,2,FALSE),IF(_xlpm.x=0,"",_xlpm.x)))</f>
        <v>https://orcid.org/0000-0003-3696-4445</v>
      </c>
      <c r="Y2366" t="str">
        <f>IF(U2366="","",_xlfn.LET(_xlpm.x,VLOOKUP(U2366,'Drop-down_menus'!$F$2:$G$16,2,FALSE),IF(_xlpm.x=0,"",_xlpm.x)))</f>
        <v>https://orcid.org/0000-0002-9708-1761</v>
      </c>
      <c r="Z2366" t="str">
        <f>IF(V2366="","",_xlfn.LET(_xlpm.x,VLOOKUP(V2366,'Drop-down_menus'!$F$2:$G$16,2,FALSE),IF(_xlpm.x=0,"",_xlpm.x)))</f>
        <v/>
      </c>
      <c r="AA2366" t="str">
        <f>IF(W2366="","",_xlfn.LET(_xlpm.x,VLOOKUP(W2366,'Drop-down_menus'!$F$2:$G$16,2,FALSE),IF(_xlpm.x=0,"",_xlpm.x)))</f>
        <v/>
      </c>
      <c r="AB2366" t="s">
        <v>702</v>
      </c>
      <c r="AE2366" t="s">
        <v>896</v>
      </c>
    </row>
    <row r="2367" spans="1:31" ht="15" x14ac:dyDescent="0.2">
      <c r="A2367" s="2" t="s">
        <v>253</v>
      </c>
      <c r="B2367">
        <v>1974</v>
      </c>
      <c r="C2367">
        <v>2884</v>
      </c>
      <c r="D2367" s="69" t="s">
        <v>700</v>
      </c>
      <c r="F2367" s="70" t="s">
        <v>875</v>
      </c>
      <c r="H2367" s="70" t="s">
        <v>875</v>
      </c>
      <c r="I2367" t="s">
        <v>875</v>
      </c>
      <c r="J2367" t="str">
        <f>IF($I2367="","",_xlfn.LET(_xlpm.x,VLOOKUP($I2367,'taxon-match_2026-08-31'!$A$2:$N$122,6,FALSE),IF(_xlpm.x=0,"",_xlpm.x)))</f>
        <v>(Ridley &amp; Dendy, 1886)</v>
      </c>
      <c r="K2367" t="str">
        <f>IF($I2367="","",_xlfn.LET(_xlpm.x,VLOOKUP($I2367,'taxon-match_2026-08-31'!$A$2:$N$122,4,FALSE),IF(_xlpm.x=0,"",_xlpm.x)))</f>
        <v>urn:lsid:marinespecies.org:taxname:170758</v>
      </c>
      <c r="L2367" t="str">
        <f>IF($I2367="","",_xlfn.LET(_xlpm.x,VLOOKUP($I2367,'taxon-match_2026-08-31'!$A$2:$N$122,7,FALSE),IF(_xlpm.x=0,"",_xlpm.x)))</f>
        <v>Animalia</v>
      </c>
      <c r="M2367" t="str">
        <f>IF($I2367="","",_xlfn.LET(_xlpm.x,VLOOKUP($I2367,'taxon-match_2026-08-31'!$A$2:$N$122,8,FALSE),IF(_xlpm.x=0,"",_xlpm.x)))</f>
        <v>Porifera</v>
      </c>
      <c r="N2367" t="str">
        <f>IF($I2367="","",_xlfn.LET(_xlpm.x,VLOOKUP($I2367,'taxon-match_2026-08-31'!$A$2:$N$122,9,FALSE),IF(_xlpm.x=0,"",_xlpm.x)))</f>
        <v>Demospongiae</v>
      </c>
      <c r="O2367" t="str">
        <f>IF($I2367="","",_xlfn.LET(_xlpm.x,VLOOKUP($I2367,'taxon-match_2026-08-31'!$A$2:$N$122,10,FALSE),IF(_xlpm.x=0,"",_xlpm.x)))</f>
        <v>Suberitida</v>
      </c>
      <c r="P2367" t="str">
        <f>IF($I2367="","",_xlfn.LET(_xlpm.x,VLOOKUP($I2367,'taxon-match_2026-08-31'!$A$2:$N$122,11,FALSE),IF(_xlpm.x=0,"",_xlpm.x)))</f>
        <v>Suberitidae</v>
      </c>
      <c r="Q2367" t="str">
        <f>IF($I2367="","",_xlfn.LET(_xlpm.x,VLOOKUP($I2367,'taxon-match_2026-08-31'!$A$2:$N$122,12,FALSE),IF(_xlpm.x=0,"",_xlpm.x)))</f>
        <v>Homaxinella</v>
      </c>
      <c r="R2367" t="str">
        <f>IF($I2367="","",_xlfn.LET(_xlpm.x,VLOOKUP($I2367,'taxon-match_2026-08-31'!$A$2:$N$122,14,FALSE),IF(_xlpm.x=0,"",_xlpm.x)))</f>
        <v>balfourensis</v>
      </c>
      <c r="S2367" s="2" t="s">
        <v>2609</v>
      </c>
      <c r="T2367" s="69" t="s">
        <v>62</v>
      </c>
      <c r="U2367" s="69" t="s">
        <v>60</v>
      </c>
      <c r="X2367" t="str">
        <f>IF(T2367="","",_xlfn.LET(_xlpm.x,VLOOKUP(T2367,'Drop-down_menus'!$F$2:$G$16,2,FALSE),IF(_xlpm.x=0,"",_xlpm.x)))</f>
        <v>https://orcid.org/0000-0003-3696-4445</v>
      </c>
      <c r="Y2367" t="str">
        <f>IF(U2367="","",_xlfn.LET(_xlpm.x,VLOOKUP(U2367,'Drop-down_menus'!$F$2:$G$16,2,FALSE),IF(_xlpm.x=0,"",_xlpm.x)))</f>
        <v>https://orcid.org/0000-0002-9708-1761</v>
      </c>
      <c r="Z2367" t="str">
        <f>IF(V2367="","",_xlfn.LET(_xlpm.x,VLOOKUP(V2367,'Drop-down_menus'!$F$2:$G$16,2,FALSE),IF(_xlpm.x=0,"",_xlpm.x)))</f>
        <v/>
      </c>
      <c r="AA2367" t="str">
        <f>IF(W2367="","",_xlfn.LET(_xlpm.x,VLOOKUP(W2367,'Drop-down_menus'!$F$2:$G$16,2,FALSE),IF(_xlpm.x=0,"",_xlpm.x)))</f>
        <v/>
      </c>
      <c r="AB2367" t="s">
        <v>702</v>
      </c>
      <c r="AE2367" t="s">
        <v>896</v>
      </c>
    </row>
    <row r="2368" spans="1:31" ht="15" x14ac:dyDescent="0.2">
      <c r="A2368" s="2" t="s">
        <v>282</v>
      </c>
      <c r="B2368">
        <v>2493</v>
      </c>
      <c r="C2368">
        <v>2825</v>
      </c>
      <c r="D2368" s="69" t="s">
        <v>700</v>
      </c>
      <c r="F2368" s="70" t="s">
        <v>875</v>
      </c>
      <c r="H2368" s="70" t="s">
        <v>875</v>
      </c>
      <c r="I2368" t="s">
        <v>875</v>
      </c>
      <c r="J2368" t="str">
        <f>IF($I2368="","",_xlfn.LET(_xlpm.x,VLOOKUP($I2368,'taxon-match_2026-08-31'!$A$2:$N$122,6,FALSE),IF(_xlpm.x=0,"",_xlpm.x)))</f>
        <v>(Ridley &amp; Dendy, 1886)</v>
      </c>
      <c r="K2368" t="str">
        <f>IF($I2368="","",_xlfn.LET(_xlpm.x,VLOOKUP($I2368,'taxon-match_2026-08-31'!$A$2:$N$122,4,FALSE),IF(_xlpm.x=0,"",_xlpm.x)))</f>
        <v>urn:lsid:marinespecies.org:taxname:170758</v>
      </c>
      <c r="L2368" t="str">
        <f>IF($I2368="","",_xlfn.LET(_xlpm.x,VLOOKUP($I2368,'taxon-match_2026-08-31'!$A$2:$N$122,7,FALSE),IF(_xlpm.x=0,"",_xlpm.x)))</f>
        <v>Animalia</v>
      </c>
      <c r="M2368" t="str">
        <f>IF($I2368="","",_xlfn.LET(_xlpm.x,VLOOKUP($I2368,'taxon-match_2026-08-31'!$A$2:$N$122,8,FALSE),IF(_xlpm.x=0,"",_xlpm.x)))</f>
        <v>Porifera</v>
      </c>
      <c r="N2368" t="str">
        <f>IF($I2368="","",_xlfn.LET(_xlpm.x,VLOOKUP($I2368,'taxon-match_2026-08-31'!$A$2:$N$122,9,FALSE),IF(_xlpm.x=0,"",_xlpm.x)))</f>
        <v>Demospongiae</v>
      </c>
      <c r="O2368" t="str">
        <f>IF($I2368="","",_xlfn.LET(_xlpm.x,VLOOKUP($I2368,'taxon-match_2026-08-31'!$A$2:$N$122,10,FALSE),IF(_xlpm.x=0,"",_xlpm.x)))</f>
        <v>Suberitida</v>
      </c>
      <c r="P2368" t="str">
        <f>IF($I2368="","",_xlfn.LET(_xlpm.x,VLOOKUP($I2368,'taxon-match_2026-08-31'!$A$2:$N$122,11,FALSE),IF(_xlpm.x=0,"",_xlpm.x)))</f>
        <v>Suberitidae</v>
      </c>
      <c r="Q2368" t="str">
        <f>IF($I2368="","",_xlfn.LET(_xlpm.x,VLOOKUP($I2368,'taxon-match_2026-08-31'!$A$2:$N$122,12,FALSE),IF(_xlpm.x=0,"",_xlpm.x)))</f>
        <v>Homaxinella</v>
      </c>
      <c r="R2368" t="str">
        <f>IF($I2368="","",_xlfn.LET(_xlpm.x,VLOOKUP($I2368,'taxon-match_2026-08-31'!$A$2:$N$122,14,FALSE),IF(_xlpm.x=0,"",_xlpm.x)))</f>
        <v>balfourensis</v>
      </c>
      <c r="S2368" s="2" t="s">
        <v>2609</v>
      </c>
      <c r="T2368" s="69" t="s">
        <v>62</v>
      </c>
      <c r="U2368" s="69" t="s">
        <v>60</v>
      </c>
      <c r="X2368" t="str">
        <f>IF(T2368="","",_xlfn.LET(_xlpm.x,VLOOKUP(T2368,'Drop-down_menus'!$F$2:$G$16,2,FALSE),IF(_xlpm.x=0,"",_xlpm.x)))</f>
        <v>https://orcid.org/0000-0003-3696-4445</v>
      </c>
      <c r="Y2368" t="str">
        <f>IF(U2368="","",_xlfn.LET(_xlpm.x,VLOOKUP(U2368,'Drop-down_menus'!$F$2:$G$16,2,FALSE),IF(_xlpm.x=0,"",_xlpm.x)))</f>
        <v>https://orcid.org/0000-0002-9708-1761</v>
      </c>
      <c r="Z2368" t="str">
        <f>IF(V2368="","",_xlfn.LET(_xlpm.x,VLOOKUP(V2368,'Drop-down_menus'!$F$2:$G$16,2,FALSE),IF(_xlpm.x=0,"",_xlpm.x)))</f>
        <v/>
      </c>
      <c r="AA2368" t="str">
        <f>IF(W2368="","",_xlfn.LET(_xlpm.x,VLOOKUP(W2368,'Drop-down_menus'!$F$2:$G$16,2,FALSE),IF(_xlpm.x=0,"",_xlpm.x)))</f>
        <v/>
      </c>
      <c r="AB2368" t="s">
        <v>702</v>
      </c>
      <c r="AE2368" t="s">
        <v>896</v>
      </c>
    </row>
    <row r="2369" spans="1:31" ht="15" x14ac:dyDescent="0.2">
      <c r="A2369" s="2" t="s">
        <v>282</v>
      </c>
      <c r="B2369">
        <v>2504</v>
      </c>
      <c r="C2369">
        <v>2826</v>
      </c>
      <c r="D2369" s="69" t="s">
        <v>700</v>
      </c>
      <c r="F2369" s="70" t="s">
        <v>875</v>
      </c>
      <c r="H2369" s="70" t="s">
        <v>875</v>
      </c>
      <c r="I2369" t="s">
        <v>875</v>
      </c>
      <c r="J2369" t="str">
        <f>IF($I2369="","",_xlfn.LET(_xlpm.x,VLOOKUP($I2369,'taxon-match_2026-08-31'!$A$2:$N$122,6,FALSE),IF(_xlpm.x=0,"",_xlpm.x)))</f>
        <v>(Ridley &amp; Dendy, 1886)</v>
      </c>
      <c r="K2369" t="str">
        <f>IF($I2369="","",_xlfn.LET(_xlpm.x,VLOOKUP($I2369,'taxon-match_2026-08-31'!$A$2:$N$122,4,FALSE),IF(_xlpm.x=0,"",_xlpm.x)))</f>
        <v>urn:lsid:marinespecies.org:taxname:170758</v>
      </c>
      <c r="L2369" t="str">
        <f>IF($I2369="","",_xlfn.LET(_xlpm.x,VLOOKUP($I2369,'taxon-match_2026-08-31'!$A$2:$N$122,7,FALSE),IF(_xlpm.x=0,"",_xlpm.x)))</f>
        <v>Animalia</v>
      </c>
      <c r="M2369" t="str">
        <f>IF($I2369="","",_xlfn.LET(_xlpm.x,VLOOKUP($I2369,'taxon-match_2026-08-31'!$A$2:$N$122,8,FALSE),IF(_xlpm.x=0,"",_xlpm.x)))</f>
        <v>Porifera</v>
      </c>
      <c r="N2369" t="str">
        <f>IF($I2369="","",_xlfn.LET(_xlpm.x,VLOOKUP($I2369,'taxon-match_2026-08-31'!$A$2:$N$122,9,FALSE),IF(_xlpm.x=0,"",_xlpm.x)))</f>
        <v>Demospongiae</v>
      </c>
      <c r="O2369" t="str">
        <f>IF($I2369="","",_xlfn.LET(_xlpm.x,VLOOKUP($I2369,'taxon-match_2026-08-31'!$A$2:$N$122,10,FALSE),IF(_xlpm.x=0,"",_xlpm.x)))</f>
        <v>Suberitida</v>
      </c>
      <c r="P2369" t="str">
        <f>IF($I2369="","",_xlfn.LET(_xlpm.x,VLOOKUP($I2369,'taxon-match_2026-08-31'!$A$2:$N$122,11,FALSE),IF(_xlpm.x=0,"",_xlpm.x)))</f>
        <v>Suberitidae</v>
      </c>
      <c r="Q2369" t="str">
        <f>IF($I2369="","",_xlfn.LET(_xlpm.x,VLOOKUP($I2369,'taxon-match_2026-08-31'!$A$2:$N$122,12,FALSE),IF(_xlpm.x=0,"",_xlpm.x)))</f>
        <v>Homaxinella</v>
      </c>
      <c r="R2369" t="str">
        <f>IF($I2369="","",_xlfn.LET(_xlpm.x,VLOOKUP($I2369,'taxon-match_2026-08-31'!$A$2:$N$122,14,FALSE),IF(_xlpm.x=0,"",_xlpm.x)))</f>
        <v>balfourensis</v>
      </c>
      <c r="S2369" s="2" t="s">
        <v>2609</v>
      </c>
      <c r="T2369" s="69" t="s">
        <v>62</v>
      </c>
      <c r="U2369" s="69" t="s">
        <v>60</v>
      </c>
      <c r="X2369" t="str">
        <f>IF(T2369="","",_xlfn.LET(_xlpm.x,VLOOKUP(T2369,'Drop-down_menus'!$F$2:$G$16,2,FALSE),IF(_xlpm.x=0,"",_xlpm.x)))</f>
        <v>https://orcid.org/0000-0003-3696-4445</v>
      </c>
      <c r="Y2369" t="str">
        <f>IF(U2369="","",_xlfn.LET(_xlpm.x,VLOOKUP(U2369,'Drop-down_menus'!$F$2:$G$16,2,FALSE),IF(_xlpm.x=0,"",_xlpm.x)))</f>
        <v>https://orcid.org/0000-0002-9708-1761</v>
      </c>
      <c r="Z2369" t="str">
        <f>IF(V2369="","",_xlfn.LET(_xlpm.x,VLOOKUP(V2369,'Drop-down_menus'!$F$2:$G$16,2,FALSE),IF(_xlpm.x=0,"",_xlpm.x)))</f>
        <v/>
      </c>
      <c r="AA2369" t="str">
        <f>IF(W2369="","",_xlfn.LET(_xlpm.x,VLOOKUP(W2369,'Drop-down_menus'!$F$2:$G$16,2,FALSE),IF(_xlpm.x=0,"",_xlpm.x)))</f>
        <v/>
      </c>
      <c r="AB2369" t="s">
        <v>702</v>
      </c>
      <c r="AE2369" t="s">
        <v>896</v>
      </c>
    </row>
    <row r="2370" spans="1:31" ht="15" x14ac:dyDescent="0.2">
      <c r="A2370" s="2" t="s">
        <v>282</v>
      </c>
      <c r="B2370">
        <v>2513</v>
      </c>
      <c r="C2370">
        <v>2827</v>
      </c>
      <c r="D2370" s="69" t="s">
        <v>700</v>
      </c>
      <c r="F2370" s="70" t="s">
        <v>875</v>
      </c>
      <c r="H2370" s="70" t="s">
        <v>875</v>
      </c>
      <c r="I2370" t="s">
        <v>875</v>
      </c>
      <c r="J2370" t="str">
        <f>IF($I2370="","",_xlfn.LET(_xlpm.x,VLOOKUP($I2370,'taxon-match_2026-08-31'!$A$2:$N$122,6,FALSE),IF(_xlpm.x=0,"",_xlpm.x)))</f>
        <v>(Ridley &amp; Dendy, 1886)</v>
      </c>
      <c r="K2370" t="str">
        <f>IF($I2370="","",_xlfn.LET(_xlpm.x,VLOOKUP($I2370,'taxon-match_2026-08-31'!$A$2:$N$122,4,FALSE),IF(_xlpm.x=0,"",_xlpm.x)))</f>
        <v>urn:lsid:marinespecies.org:taxname:170758</v>
      </c>
      <c r="L2370" t="str">
        <f>IF($I2370="","",_xlfn.LET(_xlpm.x,VLOOKUP($I2370,'taxon-match_2026-08-31'!$A$2:$N$122,7,FALSE),IF(_xlpm.x=0,"",_xlpm.x)))</f>
        <v>Animalia</v>
      </c>
      <c r="M2370" t="str">
        <f>IF($I2370="","",_xlfn.LET(_xlpm.x,VLOOKUP($I2370,'taxon-match_2026-08-31'!$A$2:$N$122,8,FALSE),IF(_xlpm.x=0,"",_xlpm.x)))</f>
        <v>Porifera</v>
      </c>
      <c r="N2370" t="str">
        <f>IF($I2370="","",_xlfn.LET(_xlpm.x,VLOOKUP($I2370,'taxon-match_2026-08-31'!$A$2:$N$122,9,FALSE),IF(_xlpm.x=0,"",_xlpm.x)))</f>
        <v>Demospongiae</v>
      </c>
      <c r="O2370" t="str">
        <f>IF($I2370="","",_xlfn.LET(_xlpm.x,VLOOKUP($I2370,'taxon-match_2026-08-31'!$A$2:$N$122,10,FALSE),IF(_xlpm.x=0,"",_xlpm.x)))</f>
        <v>Suberitida</v>
      </c>
      <c r="P2370" t="str">
        <f>IF($I2370="","",_xlfn.LET(_xlpm.x,VLOOKUP($I2370,'taxon-match_2026-08-31'!$A$2:$N$122,11,FALSE),IF(_xlpm.x=0,"",_xlpm.x)))</f>
        <v>Suberitidae</v>
      </c>
      <c r="Q2370" t="str">
        <f>IF($I2370="","",_xlfn.LET(_xlpm.x,VLOOKUP($I2370,'taxon-match_2026-08-31'!$A$2:$N$122,12,FALSE),IF(_xlpm.x=0,"",_xlpm.x)))</f>
        <v>Homaxinella</v>
      </c>
      <c r="R2370" t="str">
        <f>IF($I2370="","",_xlfn.LET(_xlpm.x,VLOOKUP($I2370,'taxon-match_2026-08-31'!$A$2:$N$122,14,FALSE),IF(_xlpm.x=0,"",_xlpm.x)))</f>
        <v>balfourensis</v>
      </c>
      <c r="S2370" s="2" t="s">
        <v>2609</v>
      </c>
      <c r="T2370" s="69" t="s">
        <v>62</v>
      </c>
      <c r="U2370" s="69" t="s">
        <v>60</v>
      </c>
      <c r="X2370" t="str">
        <f>IF(T2370="","",_xlfn.LET(_xlpm.x,VLOOKUP(T2370,'Drop-down_menus'!$F$2:$G$16,2,FALSE),IF(_xlpm.x=0,"",_xlpm.x)))</f>
        <v>https://orcid.org/0000-0003-3696-4445</v>
      </c>
      <c r="Y2370" t="str">
        <f>IF(U2370="","",_xlfn.LET(_xlpm.x,VLOOKUP(U2370,'Drop-down_menus'!$F$2:$G$16,2,FALSE),IF(_xlpm.x=0,"",_xlpm.x)))</f>
        <v>https://orcid.org/0000-0002-9708-1761</v>
      </c>
      <c r="Z2370" t="str">
        <f>IF(V2370="","",_xlfn.LET(_xlpm.x,VLOOKUP(V2370,'Drop-down_menus'!$F$2:$G$16,2,FALSE),IF(_xlpm.x=0,"",_xlpm.x)))</f>
        <v/>
      </c>
      <c r="AA2370" t="str">
        <f>IF(W2370="","",_xlfn.LET(_xlpm.x,VLOOKUP(W2370,'Drop-down_menus'!$F$2:$G$16,2,FALSE),IF(_xlpm.x=0,"",_xlpm.x)))</f>
        <v/>
      </c>
      <c r="AB2370" t="s">
        <v>702</v>
      </c>
      <c r="AE2370" t="s">
        <v>896</v>
      </c>
    </row>
    <row r="2371" spans="1:31" ht="15" x14ac:dyDescent="0.2">
      <c r="A2371" s="2" t="s">
        <v>181</v>
      </c>
      <c r="B2371">
        <v>1023</v>
      </c>
      <c r="C2371">
        <v>2828</v>
      </c>
      <c r="D2371" s="69" t="s">
        <v>700</v>
      </c>
      <c r="F2371" s="70" t="s">
        <v>744</v>
      </c>
      <c r="H2371" s="70" t="s">
        <v>744</v>
      </c>
      <c r="I2371" t="s">
        <v>744</v>
      </c>
      <c r="J2371" t="str">
        <f>IF($I2371="","",_xlfn.LET(_xlpm.x,VLOOKUP($I2371,'taxon-match_2026-08-31'!$A$2:$N$122,6,FALSE),IF(_xlpm.x=0,"",_xlpm.x)))</f>
        <v>(Turner) Bory, 1826</v>
      </c>
      <c r="K2371" t="str">
        <f>IF($I2371="","",_xlfn.LET(_xlpm.x,VLOOKUP($I2371,'taxon-match_2026-08-31'!$A$2:$N$122,4,FALSE),IF(_xlpm.x=0,"",_xlpm.x)))</f>
        <v>urn:lsid:marinespecies.org:taxname:325522</v>
      </c>
      <c r="L2371" t="str">
        <f>IF($I2371="","",_xlfn.LET(_xlpm.x,VLOOKUP($I2371,'taxon-match_2026-08-31'!$A$2:$N$122,7,FALSE),IF(_xlpm.x=0,"",_xlpm.x)))</f>
        <v>Plantae</v>
      </c>
      <c r="M2371" t="str">
        <f>IF($I2371="","",_xlfn.LET(_xlpm.x,VLOOKUP($I2371,'taxon-match_2026-08-31'!$A$2:$N$122,8,FALSE),IF(_xlpm.x=0,"",_xlpm.x)))</f>
        <v>Rhodophyta</v>
      </c>
      <c r="N2371" t="str">
        <f>IF($I2371="","",_xlfn.LET(_xlpm.x,VLOOKUP($I2371,'taxon-match_2026-08-31'!$A$2:$N$122,9,FALSE),IF(_xlpm.x=0,"",_xlpm.x)))</f>
        <v>Florideophyceae</v>
      </c>
      <c r="O2371" t="str">
        <f>IF($I2371="","",_xlfn.LET(_xlpm.x,VLOOKUP($I2371,'taxon-match_2026-08-31'!$A$2:$N$122,10,FALSE),IF(_xlpm.x=0,"",_xlpm.x)))</f>
        <v>Gigartinales</v>
      </c>
      <c r="P2371" t="str">
        <f>IF($I2371="","",_xlfn.LET(_xlpm.x,VLOOKUP($I2371,'taxon-match_2026-08-31'!$A$2:$N$122,11,FALSE),IF(_xlpm.x=0,"",_xlpm.x)))</f>
        <v>Gigartinaceae</v>
      </c>
      <c r="Q2371" t="str">
        <f>IF($I2371="","",_xlfn.LET(_xlpm.x,VLOOKUP($I2371,'taxon-match_2026-08-31'!$A$2:$N$122,12,FALSE),IF(_xlpm.x=0,"",_xlpm.x)))</f>
        <v>Iridaea</v>
      </c>
      <c r="R2371" t="str">
        <f>IF($I2371="","",_xlfn.LET(_xlpm.x,VLOOKUP($I2371,'taxon-match_2026-08-31'!$A$2:$N$122,14,FALSE),IF(_xlpm.x=0,"",_xlpm.x)))</f>
        <v>cordata</v>
      </c>
      <c r="S2371" s="2" t="s">
        <v>2609</v>
      </c>
      <c r="T2371" s="69" t="s">
        <v>62</v>
      </c>
      <c r="U2371" s="69" t="s">
        <v>60</v>
      </c>
      <c r="X2371" t="str">
        <f>IF(T2371="","",_xlfn.LET(_xlpm.x,VLOOKUP(T2371,'Drop-down_menus'!$F$2:$G$16,2,FALSE),IF(_xlpm.x=0,"",_xlpm.x)))</f>
        <v>https://orcid.org/0000-0003-3696-4445</v>
      </c>
      <c r="Y2371" t="str">
        <f>IF(U2371="","",_xlfn.LET(_xlpm.x,VLOOKUP(U2371,'Drop-down_menus'!$F$2:$G$16,2,FALSE),IF(_xlpm.x=0,"",_xlpm.x)))</f>
        <v>https://orcid.org/0000-0002-9708-1761</v>
      </c>
      <c r="Z2371" t="str">
        <f>IF(V2371="","",_xlfn.LET(_xlpm.x,VLOOKUP(V2371,'Drop-down_menus'!$F$2:$G$16,2,FALSE),IF(_xlpm.x=0,"",_xlpm.x)))</f>
        <v/>
      </c>
      <c r="AA2371" t="str">
        <f>IF(W2371="","",_xlfn.LET(_xlpm.x,VLOOKUP(W2371,'Drop-down_menus'!$F$2:$G$16,2,FALSE),IF(_xlpm.x=0,"",_xlpm.x)))</f>
        <v/>
      </c>
      <c r="AB2371" t="s">
        <v>702</v>
      </c>
      <c r="AE2371" t="s">
        <v>896</v>
      </c>
    </row>
    <row r="2372" spans="1:31" ht="15" x14ac:dyDescent="0.2">
      <c r="A2372" s="2" t="s">
        <v>181</v>
      </c>
      <c r="B2372">
        <v>1041</v>
      </c>
      <c r="C2372">
        <v>2829</v>
      </c>
      <c r="D2372" s="69" t="s">
        <v>700</v>
      </c>
      <c r="F2372" s="70" t="s">
        <v>744</v>
      </c>
      <c r="H2372" s="70" t="s">
        <v>744</v>
      </c>
      <c r="I2372" t="s">
        <v>744</v>
      </c>
      <c r="J2372" t="str">
        <f>IF($I2372="","",_xlfn.LET(_xlpm.x,VLOOKUP($I2372,'taxon-match_2026-08-31'!$A$2:$N$122,6,FALSE),IF(_xlpm.x=0,"",_xlpm.x)))</f>
        <v>(Turner) Bory, 1826</v>
      </c>
      <c r="K2372" t="str">
        <f>IF($I2372="","",_xlfn.LET(_xlpm.x,VLOOKUP($I2372,'taxon-match_2026-08-31'!$A$2:$N$122,4,FALSE),IF(_xlpm.x=0,"",_xlpm.x)))</f>
        <v>urn:lsid:marinespecies.org:taxname:325522</v>
      </c>
      <c r="L2372" t="str">
        <f>IF($I2372="","",_xlfn.LET(_xlpm.x,VLOOKUP($I2372,'taxon-match_2026-08-31'!$A$2:$N$122,7,FALSE),IF(_xlpm.x=0,"",_xlpm.x)))</f>
        <v>Plantae</v>
      </c>
      <c r="M2372" t="str">
        <f>IF($I2372="","",_xlfn.LET(_xlpm.x,VLOOKUP($I2372,'taxon-match_2026-08-31'!$A$2:$N$122,8,FALSE),IF(_xlpm.x=0,"",_xlpm.x)))</f>
        <v>Rhodophyta</v>
      </c>
      <c r="N2372" t="str">
        <f>IF($I2372="","",_xlfn.LET(_xlpm.x,VLOOKUP($I2372,'taxon-match_2026-08-31'!$A$2:$N$122,9,FALSE),IF(_xlpm.x=0,"",_xlpm.x)))</f>
        <v>Florideophyceae</v>
      </c>
      <c r="O2372" t="str">
        <f>IF($I2372="","",_xlfn.LET(_xlpm.x,VLOOKUP($I2372,'taxon-match_2026-08-31'!$A$2:$N$122,10,FALSE),IF(_xlpm.x=0,"",_xlpm.x)))</f>
        <v>Gigartinales</v>
      </c>
      <c r="P2372" t="str">
        <f>IF($I2372="","",_xlfn.LET(_xlpm.x,VLOOKUP($I2372,'taxon-match_2026-08-31'!$A$2:$N$122,11,FALSE),IF(_xlpm.x=0,"",_xlpm.x)))</f>
        <v>Gigartinaceae</v>
      </c>
      <c r="Q2372" t="str">
        <f>IF($I2372="","",_xlfn.LET(_xlpm.x,VLOOKUP($I2372,'taxon-match_2026-08-31'!$A$2:$N$122,12,FALSE),IF(_xlpm.x=0,"",_xlpm.x)))</f>
        <v>Iridaea</v>
      </c>
      <c r="R2372" t="str">
        <f>IF($I2372="","",_xlfn.LET(_xlpm.x,VLOOKUP($I2372,'taxon-match_2026-08-31'!$A$2:$N$122,14,FALSE),IF(_xlpm.x=0,"",_xlpm.x)))</f>
        <v>cordata</v>
      </c>
      <c r="S2372" s="2" t="s">
        <v>2609</v>
      </c>
      <c r="T2372" s="69" t="s">
        <v>62</v>
      </c>
      <c r="U2372" s="69" t="s">
        <v>60</v>
      </c>
      <c r="X2372" t="str">
        <f>IF(T2372="","",_xlfn.LET(_xlpm.x,VLOOKUP(T2372,'Drop-down_menus'!$F$2:$G$16,2,FALSE),IF(_xlpm.x=0,"",_xlpm.x)))</f>
        <v>https://orcid.org/0000-0003-3696-4445</v>
      </c>
      <c r="Y2372" t="str">
        <f>IF(U2372="","",_xlfn.LET(_xlpm.x,VLOOKUP(U2372,'Drop-down_menus'!$F$2:$G$16,2,FALSE),IF(_xlpm.x=0,"",_xlpm.x)))</f>
        <v>https://orcid.org/0000-0002-9708-1761</v>
      </c>
      <c r="Z2372" t="str">
        <f>IF(V2372="","",_xlfn.LET(_xlpm.x,VLOOKUP(V2372,'Drop-down_menus'!$F$2:$G$16,2,FALSE),IF(_xlpm.x=0,"",_xlpm.x)))</f>
        <v/>
      </c>
      <c r="AA2372" t="str">
        <f>IF(W2372="","",_xlfn.LET(_xlpm.x,VLOOKUP(W2372,'Drop-down_menus'!$F$2:$G$16,2,FALSE),IF(_xlpm.x=0,"",_xlpm.x)))</f>
        <v/>
      </c>
      <c r="AB2372" t="s">
        <v>702</v>
      </c>
      <c r="AE2372" t="s">
        <v>896</v>
      </c>
    </row>
    <row r="2373" spans="1:31" ht="15" x14ac:dyDescent="0.2">
      <c r="A2373" s="2" t="s">
        <v>253</v>
      </c>
      <c r="B2373">
        <v>1716</v>
      </c>
      <c r="C2373">
        <v>2889</v>
      </c>
      <c r="D2373" s="69" t="s">
        <v>700</v>
      </c>
      <c r="F2373" s="70" t="s">
        <v>744</v>
      </c>
      <c r="H2373" s="70" t="s">
        <v>744</v>
      </c>
      <c r="I2373" t="s">
        <v>744</v>
      </c>
      <c r="J2373" t="str">
        <f>IF($I2373="","",_xlfn.LET(_xlpm.x,VLOOKUP($I2373,'taxon-match_2026-08-31'!$A$2:$N$122,6,FALSE),IF(_xlpm.x=0,"",_xlpm.x)))</f>
        <v>(Turner) Bory, 1826</v>
      </c>
      <c r="K2373" t="str">
        <f>IF($I2373="","",_xlfn.LET(_xlpm.x,VLOOKUP($I2373,'taxon-match_2026-08-31'!$A$2:$N$122,4,FALSE),IF(_xlpm.x=0,"",_xlpm.x)))</f>
        <v>urn:lsid:marinespecies.org:taxname:325522</v>
      </c>
      <c r="L2373" t="str">
        <f>IF($I2373="","",_xlfn.LET(_xlpm.x,VLOOKUP($I2373,'taxon-match_2026-08-31'!$A$2:$N$122,7,FALSE),IF(_xlpm.x=0,"",_xlpm.x)))</f>
        <v>Plantae</v>
      </c>
      <c r="M2373" t="str">
        <f>IF($I2373="","",_xlfn.LET(_xlpm.x,VLOOKUP($I2373,'taxon-match_2026-08-31'!$A$2:$N$122,8,FALSE),IF(_xlpm.x=0,"",_xlpm.x)))</f>
        <v>Rhodophyta</v>
      </c>
      <c r="N2373" t="str">
        <f>IF($I2373="","",_xlfn.LET(_xlpm.x,VLOOKUP($I2373,'taxon-match_2026-08-31'!$A$2:$N$122,9,FALSE),IF(_xlpm.x=0,"",_xlpm.x)))</f>
        <v>Florideophyceae</v>
      </c>
      <c r="O2373" t="str">
        <f>IF($I2373="","",_xlfn.LET(_xlpm.x,VLOOKUP($I2373,'taxon-match_2026-08-31'!$A$2:$N$122,10,FALSE),IF(_xlpm.x=0,"",_xlpm.x)))</f>
        <v>Gigartinales</v>
      </c>
      <c r="P2373" t="str">
        <f>IF($I2373="","",_xlfn.LET(_xlpm.x,VLOOKUP($I2373,'taxon-match_2026-08-31'!$A$2:$N$122,11,FALSE),IF(_xlpm.x=0,"",_xlpm.x)))</f>
        <v>Gigartinaceae</v>
      </c>
      <c r="Q2373" t="str">
        <f>IF($I2373="","",_xlfn.LET(_xlpm.x,VLOOKUP($I2373,'taxon-match_2026-08-31'!$A$2:$N$122,12,FALSE),IF(_xlpm.x=0,"",_xlpm.x)))</f>
        <v>Iridaea</v>
      </c>
      <c r="R2373" t="str">
        <f>IF($I2373="","",_xlfn.LET(_xlpm.x,VLOOKUP($I2373,'taxon-match_2026-08-31'!$A$2:$N$122,14,FALSE),IF(_xlpm.x=0,"",_xlpm.x)))</f>
        <v>cordata</v>
      </c>
      <c r="S2373" s="2" t="s">
        <v>2609</v>
      </c>
      <c r="T2373" s="69" t="s">
        <v>62</v>
      </c>
      <c r="U2373" s="69" t="s">
        <v>60</v>
      </c>
      <c r="X2373" t="str">
        <f>IF(T2373="","",_xlfn.LET(_xlpm.x,VLOOKUP(T2373,'Drop-down_menus'!$F$2:$G$16,2,FALSE),IF(_xlpm.x=0,"",_xlpm.x)))</f>
        <v>https://orcid.org/0000-0003-3696-4445</v>
      </c>
      <c r="Y2373" t="str">
        <f>IF(U2373="","",_xlfn.LET(_xlpm.x,VLOOKUP(U2373,'Drop-down_menus'!$F$2:$G$16,2,FALSE),IF(_xlpm.x=0,"",_xlpm.x)))</f>
        <v>https://orcid.org/0000-0002-9708-1761</v>
      </c>
      <c r="Z2373" t="str">
        <f>IF(V2373="","",_xlfn.LET(_xlpm.x,VLOOKUP(V2373,'Drop-down_menus'!$F$2:$G$16,2,FALSE),IF(_xlpm.x=0,"",_xlpm.x)))</f>
        <v/>
      </c>
      <c r="AA2373" t="str">
        <f>IF(W2373="","",_xlfn.LET(_xlpm.x,VLOOKUP(W2373,'Drop-down_menus'!$F$2:$G$16,2,FALSE),IF(_xlpm.x=0,"",_xlpm.x)))</f>
        <v/>
      </c>
      <c r="AB2373" t="s">
        <v>702</v>
      </c>
      <c r="AE2373" t="s">
        <v>896</v>
      </c>
    </row>
    <row r="2374" spans="1:31" ht="15" x14ac:dyDescent="0.2">
      <c r="A2374" s="2" t="s">
        <v>253</v>
      </c>
      <c r="B2374">
        <v>1717</v>
      </c>
      <c r="C2374">
        <v>2923</v>
      </c>
      <c r="D2374" s="69" t="s">
        <v>700</v>
      </c>
      <c r="F2374" s="70" t="s">
        <v>744</v>
      </c>
      <c r="H2374" s="70" t="s">
        <v>744</v>
      </c>
      <c r="I2374" t="s">
        <v>744</v>
      </c>
      <c r="J2374" t="str">
        <f>IF($I2374="","",_xlfn.LET(_xlpm.x,VLOOKUP($I2374,'taxon-match_2026-08-31'!$A$2:$N$122,6,FALSE),IF(_xlpm.x=0,"",_xlpm.x)))</f>
        <v>(Turner) Bory, 1826</v>
      </c>
      <c r="K2374" t="str">
        <f>IF($I2374="","",_xlfn.LET(_xlpm.x,VLOOKUP($I2374,'taxon-match_2026-08-31'!$A$2:$N$122,4,FALSE),IF(_xlpm.x=0,"",_xlpm.x)))</f>
        <v>urn:lsid:marinespecies.org:taxname:325522</v>
      </c>
      <c r="L2374" t="str">
        <f>IF($I2374="","",_xlfn.LET(_xlpm.x,VLOOKUP($I2374,'taxon-match_2026-08-31'!$A$2:$N$122,7,FALSE),IF(_xlpm.x=0,"",_xlpm.x)))</f>
        <v>Plantae</v>
      </c>
      <c r="M2374" t="str">
        <f>IF($I2374="","",_xlfn.LET(_xlpm.x,VLOOKUP($I2374,'taxon-match_2026-08-31'!$A$2:$N$122,8,FALSE),IF(_xlpm.x=0,"",_xlpm.x)))</f>
        <v>Rhodophyta</v>
      </c>
      <c r="N2374" t="str">
        <f>IF($I2374="","",_xlfn.LET(_xlpm.x,VLOOKUP($I2374,'taxon-match_2026-08-31'!$A$2:$N$122,9,FALSE),IF(_xlpm.x=0,"",_xlpm.x)))</f>
        <v>Florideophyceae</v>
      </c>
      <c r="O2374" t="str">
        <f>IF($I2374="","",_xlfn.LET(_xlpm.x,VLOOKUP($I2374,'taxon-match_2026-08-31'!$A$2:$N$122,10,FALSE),IF(_xlpm.x=0,"",_xlpm.x)))</f>
        <v>Gigartinales</v>
      </c>
      <c r="P2374" t="str">
        <f>IF($I2374="","",_xlfn.LET(_xlpm.x,VLOOKUP($I2374,'taxon-match_2026-08-31'!$A$2:$N$122,11,FALSE),IF(_xlpm.x=0,"",_xlpm.x)))</f>
        <v>Gigartinaceae</v>
      </c>
      <c r="Q2374" t="str">
        <f>IF($I2374="","",_xlfn.LET(_xlpm.x,VLOOKUP($I2374,'taxon-match_2026-08-31'!$A$2:$N$122,12,FALSE),IF(_xlpm.x=0,"",_xlpm.x)))</f>
        <v>Iridaea</v>
      </c>
      <c r="R2374" t="str">
        <f>IF($I2374="","",_xlfn.LET(_xlpm.x,VLOOKUP($I2374,'taxon-match_2026-08-31'!$A$2:$N$122,14,FALSE),IF(_xlpm.x=0,"",_xlpm.x)))</f>
        <v>cordata</v>
      </c>
      <c r="S2374" s="2" t="s">
        <v>2609</v>
      </c>
      <c r="T2374" s="69" t="s">
        <v>62</v>
      </c>
      <c r="U2374" s="69" t="s">
        <v>60</v>
      </c>
      <c r="X2374" t="str">
        <f>IF(T2374="","",_xlfn.LET(_xlpm.x,VLOOKUP(T2374,'Drop-down_menus'!$F$2:$G$16,2,FALSE),IF(_xlpm.x=0,"",_xlpm.x)))</f>
        <v>https://orcid.org/0000-0003-3696-4445</v>
      </c>
      <c r="Y2374" t="str">
        <f>IF(U2374="","",_xlfn.LET(_xlpm.x,VLOOKUP(U2374,'Drop-down_menus'!$F$2:$G$16,2,FALSE),IF(_xlpm.x=0,"",_xlpm.x)))</f>
        <v>https://orcid.org/0000-0002-9708-1761</v>
      </c>
      <c r="Z2374" t="str">
        <f>IF(V2374="","",_xlfn.LET(_xlpm.x,VLOOKUP(V2374,'Drop-down_menus'!$F$2:$G$16,2,FALSE),IF(_xlpm.x=0,"",_xlpm.x)))</f>
        <v/>
      </c>
      <c r="AA2374" t="str">
        <f>IF(W2374="","",_xlfn.LET(_xlpm.x,VLOOKUP(W2374,'Drop-down_menus'!$F$2:$G$16,2,FALSE),IF(_xlpm.x=0,"",_xlpm.x)))</f>
        <v/>
      </c>
      <c r="AB2374" t="s">
        <v>702</v>
      </c>
      <c r="AE2374" t="s">
        <v>896</v>
      </c>
    </row>
    <row r="2375" spans="1:31" ht="15" x14ac:dyDescent="0.2">
      <c r="A2375" s="2" t="s">
        <v>253</v>
      </c>
      <c r="B2375">
        <v>1718</v>
      </c>
      <c r="C2375">
        <v>2924</v>
      </c>
      <c r="D2375" s="69" t="s">
        <v>700</v>
      </c>
      <c r="F2375" s="70" t="s">
        <v>744</v>
      </c>
      <c r="H2375" s="70" t="s">
        <v>744</v>
      </c>
      <c r="I2375" t="s">
        <v>744</v>
      </c>
      <c r="J2375" t="str">
        <f>IF($I2375="","",_xlfn.LET(_xlpm.x,VLOOKUP($I2375,'taxon-match_2026-08-31'!$A$2:$N$122,6,FALSE),IF(_xlpm.x=0,"",_xlpm.x)))</f>
        <v>(Turner) Bory, 1826</v>
      </c>
      <c r="K2375" t="str">
        <f>IF($I2375="","",_xlfn.LET(_xlpm.x,VLOOKUP($I2375,'taxon-match_2026-08-31'!$A$2:$N$122,4,FALSE),IF(_xlpm.x=0,"",_xlpm.x)))</f>
        <v>urn:lsid:marinespecies.org:taxname:325522</v>
      </c>
      <c r="L2375" t="str">
        <f>IF($I2375="","",_xlfn.LET(_xlpm.x,VLOOKUP($I2375,'taxon-match_2026-08-31'!$A$2:$N$122,7,FALSE),IF(_xlpm.x=0,"",_xlpm.x)))</f>
        <v>Plantae</v>
      </c>
      <c r="M2375" t="str">
        <f>IF($I2375="","",_xlfn.LET(_xlpm.x,VLOOKUP($I2375,'taxon-match_2026-08-31'!$A$2:$N$122,8,FALSE),IF(_xlpm.x=0,"",_xlpm.x)))</f>
        <v>Rhodophyta</v>
      </c>
      <c r="N2375" t="str">
        <f>IF($I2375="","",_xlfn.LET(_xlpm.x,VLOOKUP($I2375,'taxon-match_2026-08-31'!$A$2:$N$122,9,FALSE),IF(_xlpm.x=0,"",_xlpm.x)))</f>
        <v>Florideophyceae</v>
      </c>
      <c r="O2375" t="str">
        <f>IF($I2375="","",_xlfn.LET(_xlpm.x,VLOOKUP($I2375,'taxon-match_2026-08-31'!$A$2:$N$122,10,FALSE),IF(_xlpm.x=0,"",_xlpm.x)))</f>
        <v>Gigartinales</v>
      </c>
      <c r="P2375" t="str">
        <f>IF($I2375="","",_xlfn.LET(_xlpm.x,VLOOKUP($I2375,'taxon-match_2026-08-31'!$A$2:$N$122,11,FALSE),IF(_xlpm.x=0,"",_xlpm.x)))</f>
        <v>Gigartinaceae</v>
      </c>
      <c r="Q2375" t="str">
        <f>IF($I2375="","",_xlfn.LET(_xlpm.x,VLOOKUP($I2375,'taxon-match_2026-08-31'!$A$2:$N$122,12,FALSE),IF(_xlpm.x=0,"",_xlpm.x)))</f>
        <v>Iridaea</v>
      </c>
      <c r="R2375" t="str">
        <f>IF($I2375="","",_xlfn.LET(_xlpm.x,VLOOKUP($I2375,'taxon-match_2026-08-31'!$A$2:$N$122,14,FALSE),IF(_xlpm.x=0,"",_xlpm.x)))</f>
        <v>cordata</v>
      </c>
      <c r="S2375" s="2" t="s">
        <v>2609</v>
      </c>
      <c r="T2375" s="69" t="s">
        <v>62</v>
      </c>
      <c r="U2375" s="69" t="s">
        <v>60</v>
      </c>
      <c r="X2375" t="str">
        <f>IF(T2375="","",_xlfn.LET(_xlpm.x,VLOOKUP(T2375,'Drop-down_menus'!$F$2:$G$16,2,FALSE),IF(_xlpm.x=0,"",_xlpm.x)))</f>
        <v>https://orcid.org/0000-0003-3696-4445</v>
      </c>
      <c r="Y2375" t="str">
        <f>IF(U2375="","",_xlfn.LET(_xlpm.x,VLOOKUP(U2375,'Drop-down_menus'!$F$2:$G$16,2,FALSE),IF(_xlpm.x=0,"",_xlpm.x)))</f>
        <v>https://orcid.org/0000-0002-9708-1761</v>
      </c>
      <c r="Z2375" t="str">
        <f>IF(V2375="","",_xlfn.LET(_xlpm.x,VLOOKUP(V2375,'Drop-down_menus'!$F$2:$G$16,2,FALSE),IF(_xlpm.x=0,"",_xlpm.x)))</f>
        <v/>
      </c>
      <c r="AA2375" t="str">
        <f>IF(W2375="","",_xlfn.LET(_xlpm.x,VLOOKUP(W2375,'Drop-down_menus'!$F$2:$G$16,2,FALSE),IF(_xlpm.x=0,"",_xlpm.x)))</f>
        <v/>
      </c>
      <c r="AB2375" t="s">
        <v>702</v>
      </c>
      <c r="AE2375" t="s">
        <v>896</v>
      </c>
    </row>
    <row r="2376" spans="1:31" ht="15" x14ac:dyDescent="0.2">
      <c r="A2376" s="2" t="s">
        <v>298</v>
      </c>
      <c r="B2376">
        <v>2818</v>
      </c>
      <c r="C2376">
        <v>2912</v>
      </c>
      <c r="D2376" s="69" t="s">
        <v>700</v>
      </c>
      <c r="F2376" s="70" t="s">
        <v>744</v>
      </c>
      <c r="H2376" s="70" t="s">
        <v>744</v>
      </c>
      <c r="I2376" t="s">
        <v>744</v>
      </c>
      <c r="J2376" t="str">
        <f>IF($I2376="","",_xlfn.LET(_xlpm.x,VLOOKUP($I2376,'taxon-match_2026-08-31'!$A$2:$N$122,6,FALSE),IF(_xlpm.x=0,"",_xlpm.x)))</f>
        <v>(Turner) Bory, 1826</v>
      </c>
      <c r="K2376" t="str">
        <f>IF($I2376="","",_xlfn.LET(_xlpm.x,VLOOKUP($I2376,'taxon-match_2026-08-31'!$A$2:$N$122,4,FALSE),IF(_xlpm.x=0,"",_xlpm.x)))</f>
        <v>urn:lsid:marinespecies.org:taxname:325522</v>
      </c>
      <c r="L2376" t="str">
        <f>IF($I2376="","",_xlfn.LET(_xlpm.x,VLOOKUP($I2376,'taxon-match_2026-08-31'!$A$2:$N$122,7,FALSE),IF(_xlpm.x=0,"",_xlpm.x)))</f>
        <v>Plantae</v>
      </c>
      <c r="M2376" t="str">
        <f>IF($I2376="","",_xlfn.LET(_xlpm.x,VLOOKUP($I2376,'taxon-match_2026-08-31'!$A$2:$N$122,8,FALSE),IF(_xlpm.x=0,"",_xlpm.x)))</f>
        <v>Rhodophyta</v>
      </c>
      <c r="N2376" t="str">
        <f>IF($I2376="","",_xlfn.LET(_xlpm.x,VLOOKUP($I2376,'taxon-match_2026-08-31'!$A$2:$N$122,9,FALSE),IF(_xlpm.x=0,"",_xlpm.x)))</f>
        <v>Florideophyceae</v>
      </c>
      <c r="O2376" t="str">
        <f>IF($I2376="","",_xlfn.LET(_xlpm.x,VLOOKUP($I2376,'taxon-match_2026-08-31'!$A$2:$N$122,10,FALSE),IF(_xlpm.x=0,"",_xlpm.x)))</f>
        <v>Gigartinales</v>
      </c>
      <c r="P2376" t="str">
        <f>IF($I2376="","",_xlfn.LET(_xlpm.x,VLOOKUP($I2376,'taxon-match_2026-08-31'!$A$2:$N$122,11,FALSE),IF(_xlpm.x=0,"",_xlpm.x)))</f>
        <v>Gigartinaceae</v>
      </c>
      <c r="Q2376" t="str">
        <f>IF($I2376="","",_xlfn.LET(_xlpm.x,VLOOKUP($I2376,'taxon-match_2026-08-31'!$A$2:$N$122,12,FALSE),IF(_xlpm.x=0,"",_xlpm.x)))</f>
        <v>Iridaea</v>
      </c>
      <c r="R2376" t="str">
        <f>IF($I2376="","",_xlfn.LET(_xlpm.x,VLOOKUP($I2376,'taxon-match_2026-08-31'!$A$2:$N$122,14,FALSE),IF(_xlpm.x=0,"",_xlpm.x)))</f>
        <v>cordata</v>
      </c>
      <c r="S2376" s="2" t="s">
        <v>2609</v>
      </c>
      <c r="T2376" s="69" t="s">
        <v>62</v>
      </c>
      <c r="U2376" s="69" t="s">
        <v>60</v>
      </c>
      <c r="X2376" t="str">
        <f>IF(T2376="","",_xlfn.LET(_xlpm.x,VLOOKUP(T2376,'Drop-down_menus'!$F$2:$G$16,2,FALSE),IF(_xlpm.x=0,"",_xlpm.x)))</f>
        <v>https://orcid.org/0000-0003-3696-4445</v>
      </c>
      <c r="Y2376" t="str">
        <f>IF(U2376="","",_xlfn.LET(_xlpm.x,VLOOKUP(U2376,'Drop-down_menus'!$F$2:$G$16,2,FALSE),IF(_xlpm.x=0,"",_xlpm.x)))</f>
        <v>https://orcid.org/0000-0002-9708-1761</v>
      </c>
      <c r="Z2376" t="str">
        <f>IF(V2376="","",_xlfn.LET(_xlpm.x,VLOOKUP(V2376,'Drop-down_menus'!$F$2:$G$16,2,FALSE),IF(_xlpm.x=0,"",_xlpm.x)))</f>
        <v/>
      </c>
      <c r="AA2376" t="str">
        <f>IF(W2376="","",_xlfn.LET(_xlpm.x,VLOOKUP(W2376,'Drop-down_menus'!$F$2:$G$16,2,FALSE),IF(_xlpm.x=0,"",_xlpm.x)))</f>
        <v/>
      </c>
      <c r="AB2376" t="s">
        <v>702</v>
      </c>
      <c r="AE2376" t="s">
        <v>896</v>
      </c>
    </row>
    <row r="2377" spans="1:31" ht="15" x14ac:dyDescent="0.2">
      <c r="A2377" s="2" t="s">
        <v>298</v>
      </c>
      <c r="B2377">
        <v>2856</v>
      </c>
      <c r="C2377">
        <v>2913</v>
      </c>
      <c r="D2377" s="69" t="s">
        <v>700</v>
      </c>
      <c r="F2377" s="70" t="s">
        <v>744</v>
      </c>
      <c r="H2377" s="70" t="s">
        <v>744</v>
      </c>
      <c r="I2377" t="s">
        <v>744</v>
      </c>
      <c r="J2377" t="str">
        <f>IF($I2377="","",_xlfn.LET(_xlpm.x,VLOOKUP($I2377,'taxon-match_2026-08-31'!$A$2:$N$122,6,FALSE),IF(_xlpm.x=0,"",_xlpm.x)))</f>
        <v>(Turner) Bory, 1826</v>
      </c>
      <c r="K2377" t="str">
        <f>IF($I2377="","",_xlfn.LET(_xlpm.x,VLOOKUP($I2377,'taxon-match_2026-08-31'!$A$2:$N$122,4,FALSE),IF(_xlpm.x=0,"",_xlpm.x)))</f>
        <v>urn:lsid:marinespecies.org:taxname:325522</v>
      </c>
      <c r="L2377" t="str">
        <f>IF($I2377="","",_xlfn.LET(_xlpm.x,VLOOKUP($I2377,'taxon-match_2026-08-31'!$A$2:$N$122,7,FALSE),IF(_xlpm.x=0,"",_xlpm.x)))</f>
        <v>Plantae</v>
      </c>
      <c r="M2377" t="str">
        <f>IF($I2377="","",_xlfn.LET(_xlpm.x,VLOOKUP($I2377,'taxon-match_2026-08-31'!$A$2:$N$122,8,FALSE),IF(_xlpm.x=0,"",_xlpm.x)))</f>
        <v>Rhodophyta</v>
      </c>
      <c r="N2377" t="str">
        <f>IF($I2377="","",_xlfn.LET(_xlpm.x,VLOOKUP($I2377,'taxon-match_2026-08-31'!$A$2:$N$122,9,FALSE),IF(_xlpm.x=0,"",_xlpm.x)))</f>
        <v>Florideophyceae</v>
      </c>
      <c r="O2377" t="str">
        <f>IF($I2377="","",_xlfn.LET(_xlpm.x,VLOOKUP($I2377,'taxon-match_2026-08-31'!$A$2:$N$122,10,FALSE),IF(_xlpm.x=0,"",_xlpm.x)))</f>
        <v>Gigartinales</v>
      </c>
      <c r="P2377" t="str">
        <f>IF($I2377="","",_xlfn.LET(_xlpm.x,VLOOKUP($I2377,'taxon-match_2026-08-31'!$A$2:$N$122,11,FALSE),IF(_xlpm.x=0,"",_xlpm.x)))</f>
        <v>Gigartinaceae</v>
      </c>
      <c r="Q2377" t="str">
        <f>IF($I2377="","",_xlfn.LET(_xlpm.x,VLOOKUP($I2377,'taxon-match_2026-08-31'!$A$2:$N$122,12,FALSE),IF(_xlpm.x=0,"",_xlpm.x)))</f>
        <v>Iridaea</v>
      </c>
      <c r="R2377" t="str">
        <f>IF($I2377="","",_xlfn.LET(_xlpm.x,VLOOKUP($I2377,'taxon-match_2026-08-31'!$A$2:$N$122,14,FALSE),IF(_xlpm.x=0,"",_xlpm.x)))</f>
        <v>cordata</v>
      </c>
      <c r="S2377" s="2" t="s">
        <v>2609</v>
      </c>
      <c r="T2377" s="69" t="s">
        <v>62</v>
      </c>
      <c r="U2377" s="69" t="s">
        <v>60</v>
      </c>
      <c r="X2377" t="str">
        <f>IF(T2377="","",_xlfn.LET(_xlpm.x,VLOOKUP(T2377,'Drop-down_menus'!$F$2:$G$16,2,FALSE),IF(_xlpm.x=0,"",_xlpm.x)))</f>
        <v>https://orcid.org/0000-0003-3696-4445</v>
      </c>
      <c r="Y2377" t="str">
        <f>IF(U2377="","",_xlfn.LET(_xlpm.x,VLOOKUP(U2377,'Drop-down_menus'!$F$2:$G$16,2,FALSE),IF(_xlpm.x=0,"",_xlpm.x)))</f>
        <v>https://orcid.org/0000-0002-9708-1761</v>
      </c>
      <c r="Z2377" t="str">
        <f>IF(V2377="","",_xlfn.LET(_xlpm.x,VLOOKUP(V2377,'Drop-down_menus'!$F$2:$G$16,2,FALSE),IF(_xlpm.x=0,"",_xlpm.x)))</f>
        <v/>
      </c>
      <c r="AA2377" t="str">
        <f>IF(W2377="","",_xlfn.LET(_xlpm.x,VLOOKUP(W2377,'Drop-down_menus'!$F$2:$G$16,2,FALSE),IF(_xlpm.x=0,"",_xlpm.x)))</f>
        <v/>
      </c>
      <c r="AB2377" t="s">
        <v>702</v>
      </c>
      <c r="AE2377" t="s">
        <v>896</v>
      </c>
    </row>
    <row r="2378" spans="1:31" ht="15" x14ac:dyDescent="0.2">
      <c r="A2378" s="2" t="s">
        <v>298</v>
      </c>
      <c r="B2378">
        <v>2895</v>
      </c>
      <c r="C2378">
        <v>2914</v>
      </c>
      <c r="D2378" s="69" t="s">
        <v>700</v>
      </c>
      <c r="F2378" s="70" t="s">
        <v>744</v>
      </c>
      <c r="H2378" s="70" t="s">
        <v>744</v>
      </c>
      <c r="I2378" t="s">
        <v>744</v>
      </c>
      <c r="J2378" t="str">
        <f>IF($I2378="","",_xlfn.LET(_xlpm.x,VLOOKUP($I2378,'taxon-match_2026-08-31'!$A$2:$N$122,6,FALSE),IF(_xlpm.x=0,"",_xlpm.x)))</f>
        <v>(Turner) Bory, 1826</v>
      </c>
      <c r="K2378" t="str">
        <f>IF($I2378="","",_xlfn.LET(_xlpm.x,VLOOKUP($I2378,'taxon-match_2026-08-31'!$A$2:$N$122,4,FALSE),IF(_xlpm.x=0,"",_xlpm.x)))</f>
        <v>urn:lsid:marinespecies.org:taxname:325522</v>
      </c>
      <c r="L2378" t="str">
        <f>IF($I2378="","",_xlfn.LET(_xlpm.x,VLOOKUP($I2378,'taxon-match_2026-08-31'!$A$2:$N$122,7,FALSE),IF(_xlpm.x=0,"",_xlpm.x)))</f>
        <v>Plantae</v>
      </c>
      <c r="M2378" t="str">
        <f>IF($I2378="","",_xlfn.LET(_xlpm.x,VLOOKUP($I2378,'taxon-match_2026-08-31'!$A$2:$N$122,8,FALSE),IF(_xlpm.x=0,"",_xlpm.x)))</f>
        <v>Rhodophyta</v>
      </c>
      <c r="N2378" t="str">
        <f>IF($I2378="","",_xlfn.LET(_xlpm.x,VLOOKUP($I2378,'taxon-match_2026-08-31'!$A$2:$N$122,9,FALSE),IF(_xlpm.x=0,"",_xlpm.x)))</f>
        <v>Florideophyceae</v>
      </c>
      <c r="O2378" t="str">
        <f>IF($I2378="","",_xlfn.LET(_xlpm.x,VLOOKUP($I2378,'taxon-match_2026-08-31'!$A$2:$N$122,10,FALSE),IF(_xlpm.x=0,"",_xlpm.x)))</f>
        <v>Gigartinales</v>
      </c>
      <c r="P2378" t="str">
        <f>IF($I2378="","",_xlfn.LET(_xlpm.x,VLOOKUP($I2378,'taxon-match_2026-08-31'!$A$2:$N$122,11,FALSE),IF(_xlpm.x=0,"",_xlpm.x)))</f>
        <v>Gigartinaceae</v>
      </c>
      <c r="Q2378" t="str">
        <f>IF($I2378="","",_xlfn.LET(_xlpm.x,VLOOKUP($I2378,'taxon-match_2026-08-31'!$A$2:$N$122,12,FALSE),IF(_xlpm.x=0,"",_xlpm.x)))</f>
        <v>Iridaea</v>
      </c>
      <c r="R2378" t="str">
        <f>IF($I2378="","",_xlfn.LET(_xlpm.x,VLOOKUP($I2378,'taxon-match_2026-08-31'!$A$2:$N$122,14,FALSE),IF(_xlpm.x=0,"",_xlpm.x)))</f>
        <v>cordata</v>
      </c>
      <c r="S2378" s="2" t="s">
        <v>2609</v>
      </c>
      <c r="T2378" s="69" t="s">
        <v>62</v>
      </c>
      <c r="U2378" s="69" t="s">
        <v>60</v>
      </c>
      <c r="X2378" t="str">
        <f>IF(T2378="","",_xlfn.LET(_xlpm.x,VLOOKUP(T2378,'Drop-down_menus'!$F$2:$G$16,2,FALSE),IF(_xlpm.x=0,"",_xlpm.x)))</f>
        <v>https://orcid.org/0000-0003-3696-4445</v>
      </c>
      <c r="Y2378" t="str">
        <f>IF(U2378="","",_xlfn.LET(_xlpm.x,VLOOKUP(U2378,'Drop-down_menus'!$F$2:$G$16,2,FALSE),IF(_xlpm.x=0,"",_xlpm.x)))</f>
        <v>https://orcid.org/0000-0002-9708-1761</v>
      </c>
      <c r="Z2378" t="str">
        <f>IF(V2378="","",_xlfn.LET(_xlpm.x,VLOOKUP(V2378,'Drop-down_menus'!$F$2:$G$16,2,FALSE),IF(_xlpm.x=0,"",_xlpm.x)))</f>
        <v/>
      </c>
      <c r="AA2378" t="str">
        <f>IF(W2378="","",_xlfn.LET(_xlpm.x,VLOOKUP(W2378,'Drop-down_menus'!$F$2:$G$16,2,FALSE),IF(_xlpm.x=0,"",_xlpm.x)))</f>
        <v/>
      </c>
      <c r="AB2378" t="s">
        <v>702</v>
      </c>
      <c r="AE2378" t="s">
        <v>896</v>
      </c>
    </row>
    <row r="2379" spans="1:31" ht="15" x14ac:dyDescent="0.2">
      <c r="A2379" s="2" t="s">
        <v>460</v>
      </c>
      <c r="B2379">
        <v>5005</v>
      </c>
      <c r="C2379">
        <v>2848</v>
      </c>
      <c r="D2379" s="69" t="s">
        <v>700</v>
      </c>
      <c r="F2379" s="70" t="s">
        <v>744</v>
      </c>
      <c r="H2379" s="70" t="s">
        <v>744</v>
      </c>
      <c r="I2379" t="s">
        <v>744</v>
      </c>
      <c r="J2379" t="str">
        <f>IF($I2379="","",_xlfn.LET(_xlpm.x,VLOOKUP($I2379,'taxon-match_2026-08-31'!$A$2:$N$122,6,FALSE),IF(_xlpm.x=0,"",_xlpm.x)))</f>
        <v>(Turner) Bory, 1826</v>
      </c>
      <c r="K2379" t="str">
        <f>IF($I2379="","",_xlfn.LET(_xlpm.x,VLOOKUP($I2379,'taxon-match_2026-08-31'!$A$2:$N$122,4,FALSE),IF(_xlpm.x=0,"",_xlpm.x)))</f>
        <v>urn:lsid:marinespecies.org:taxname:325522</v>
      </c>
      <c r="L2379" t="str">
        <f>IF($I2379="","",_xlfn.LET(_xlpm.x,VLOOKUP($I2379,'taxon-match_2026-08-31'!$A$2:$N$122,7,FALSE),IF(_xlpm.x=0,"",_xlpm.x)))</f>
        <v>Plantae</v>
      </c>
      <c r="M2379" t="str">
        <f>IF($I2379="","",_xlfn.LET(_xlpm.x,VLOOKUP($I2379,'taxon-match_2026-08-31'!$A$2:$N$122,8,FALSE),IF(_xlpm.x=0,"",_xlpm.x)))</f>
        <v>Rhodophyta</v>
      </c>
      <c r="N2379" t="str">
        <f>IF($I2379="","",_xlfn.LET(_xlpm.x,VLOOKUP($I2379,'taxon-match_2026-08-31'!$A$2:$N$122,9,FALSE),IF(_xlpm.x=0,"",_xlpm.x)))</f>
        <v>Florideophyceae</v>
      </c>
      <c r="O2379" t="str">
        <f>IF($I2379="","",_xlfn.LET(_xlpm.x,VLOOKUP($I2379,'taxon-match_2026-08-31'!$A$2:$N$122,10,FALSE),IF(_xlpm.x=0,"",_xlpm.x)))</f>
        <v>Gigartinales</v>
      </c>
      <c r="P2379" t="str">
        <f>IF($I2379="","",_xlfn.LET(_xlpm.x,VLOOKUP($I2379,'taxon-match_2026-08-31'!$A$2:$N$122,11,FALSE),IF(_xlpm.x=0,"",_xlpm.x)))</f>
        <v>Gigartinaceae</v>
      </c>
      <c r="Q2379" t="str">
        <f>IF($I2379="","",_xlfn.LET(_xlpm.x,VLOOKUP($I2379,'taxon-match_2026-08-31'!$A$2:$N$122,12,FALSE),IF(_xlpm.x=0,"",_xlpm.x)))</f>
        <v>Iridaea</v>
      </c>
      <c r="R2379" t="str">
        <f>IF($I2379="","",_xlfn.LET(_xlpm.x,VLOOKUP($I2379,'taxon-match_2026-08-31'!$A$2:$N$122,14,FALSE),IF(_xlpm.x=0,"",_xlpm.x)))</f>
        <v>cordata</v>
      </c>
      <c r="S2379" s="2" t="s">
        <v>2609</v>
      </c>
      <c r="T2379" s="69" t="s">
        <v>62</v>
      </c>
      <c r="U2379" s="69" t="s">
        <v>60</v>
      </c>
      <c r="X2379" t="str">
        <f>IF(T2379="","",_xlfn.LET(_xlpm.x,VLOOKUP(T2379,'Drop-down_menus'!$F$2:$G$16,2,FALSE),IF(_xlpm.x=0,"",_xlpm.x)))</f>
        <v>https://orcid.org/0000-0003-3696-4445</v>
      </c>
      <c r="Y2379" t="str">
        <f>IF(U2379="","",_xlfn.LET(_xlpm.x,VLOOKUP(U2379,'Drop-down_menus'!$F$2:$G$16,2,FALSE),IF(_xlpm.x=0,"",_xlpm.x)))</f>
        <v>https://orcid.org/0000-0002-9708-1761</v>
      </c>
      <c r="Z2379" t="str">
        <f>IF(V2379="","",_xlfn.LET(_xlpm.x,VLOOKUP(V2379,'Drop-down_menus'!$F$2:$G$16,2,FALSE),IF(_xlpm.x=0,"",_xlpm.x)))</f>
        <v/>
      </c>
      <c r="AA2379" t="str">
        <f>IF(W2379="","",_xlfn.LET(_xlpm.x,VLOOKUP(W2379,'Drop-down_menus'!$F$2:$G$16,2,FALSE),IF(_xlpm.x=0,"",_xlpm.x)))</f>
        <v/>
      </c>
      <c r="AB2379" t="s">
        <v>702</v>
      </c>
      <c r="AE2379" t="s">
        <v>896</v>
      </c>
    </row>
    <row r="2380" spans="1:31" ht="15" x14ac:dyDescent="0.2">
      <c r="A2380" s="2" t="s">
        <v>460</v>
      </c>
      <c r="B2380">
        <v>5028</v>
      </c>
      <c r="C2380">
        <v>2849</v>
      </c>
      <c r="D2380" s="69" t="s">
        <v>700</v>
      </c>
      <c r="F2380" s="70" t="s">
        <v>744</v>
      </c>
      <c r="H2380" s="70" t="s">
        <v>744</v>
      </c>
      <c r="I2380" t="s">
        <v>744</v>
      </c>
      <c r="J2380" t="str">
        <f>IF($I2380="","",_xlfn.LET(_xlpm.x,VLOOKUP($I2380,'taxon-match_2026-08-31'!$A$2:$N$122,6,FALSE),IF(_xlpm.x=0,"",_xlpm.x)))</f>
        <v>(Turner) Bory, 1826</v>
      </c>
      <c r="K2380" t="str">
        <f>IF($I2380="","",_xlfn.LET(_xlpm.x,VLOOKUP($I2380,'taxon-match_2026-08-31'!$A$2:$N$122,4,FALSE),IF(_xlpm.x=0,"",_xlpm.x)))</f>
        <v>urn:lsid:marinespecies.org:taxname:325522</v>
      </c>
      <c r="L2380" t="str">
        <f>IF($I2380="","",_xlfn.LET(_xlpm.x,VLOOKUP($I2380,'taxon-match_2026-08-31'!$A$2:$N$122,7,FALSE),IF(_xlpm.x=0,"",_xlpm.x)))</f>
        <v>Plantae</v>
      </c>
      <c r="M2380" t="str">
        <f>IF($I2380="","",_xlfn.LET(_xlpm.x,VLOOKUP($I2380,'taxon-match_2026-08-31'!$A$2:$N$122,8,FALSE),IF(_xlpm.x=0,"",_xlpm.x)))</f>
        <v>Rhodophyta</v>
      </c>
      <c r="N2380" t="str">
        <f>IF($I2380="","",_xlfn.LET(_xlpm.x,VLOOKUP($I2380,'taxon-match_2026-08-31'!$A$2:$N$122,9,FALSE),IF(_xlpm.x=0,"",_xlpm.x)))</f>
        <v>Florideophyceae</v>
      </c>
      <c r="O2380" t="str">
        <f>IF($I2380="","",_xlfn.LET(_xlpm.x,VLOOKUP($I2380,'taxon-match_2026-08-31'!$A$2:$N$122,10,FALSE),IF(_xlpm.x=0,"",_xlpm.x)))</f>
        <v>Gigartinales</v>
      </c>
      <c r="P2380" t="str">
        <f>IF($I2380="","",_xlfn.LET(_xlpm.x,VLOOKUP($I2380,'taxon-match_2026-08-31'!$A$2:$N$122,11,FALSE),IF(_xlpm.x=0,"",_xlpm.x)))</f>
        <v>Gigartinaceae</v>
      </c>
      <c r="Q2380" t="str">
        <f>IF($I2380="","",_xlfn.LET(_xlpm.x,VLOOKUP($I2380,'taxon-match_2026-08-31'!$A$2:$N$122,12,FALSE),IF(_xlpm.x=0,"",_xlpm.x)))</f>
        <v>Iridaea</v>
      </c>
      <c r="R2380" t="str">
        <f>IF($I2380="","",_xlfn.LET(_xlpm.x,VLOOKUP($I2380,'taxon-match_2026-08-31'!$A$2:$N$122,14,FALSE),IF(_xlpm.x=0,"",_xlpm.x)))</f>
        <v>cordata</v>
      </c>
      <c r="S2380" s="2" t="s">
        <v>2609</v>
      </c>
      <c r="T2380" s="69" t="s">
        <v>62</v>
      </c>
      <c r="U2380" s="69" t="s">
        <v>60</v>
      </c>
      <c r="X2380" t="str">
        <f>IF(T2380="","",_xlfn.LET(_xlpm.x,VLOOKUP(T2380,'Drop-down_menus'!$F$2:$G$16,2,FALSE),IF(_xlpm.x=0,"",_xlpm.x)))</f>
        <v>https://orcid.org/0000-0003-3696-4445</v>
      </c>
      <c r="Y2380" t="str">
        <f>IF(U2380="","",_xlfn.LET(_xlpm.x,VLOOKUP(U2380,'Drop-down_menus'!$F$2:$G$16,2,FALSE),IF(_xlpm.x=0,"",_xlpm.x)))</f>
        <v>https://orcid.org/0000-0002-9708-1761</v>
      </c>
      <c r="Z2380" t="str">
        <f>IF(V2380="","",_xlfn.LET(_xlpm.x,VLOOKUP(V2380,'Drop-down_menus'!$F$2:$G$16,2,FALSE),IF(_xlpm.x=0,"",_xlpm.x)))</f>
        <v/>
      </c>
      <c r="AA2380" t="str">
        <f>IF(W2380="","",_xlfn.LET(_xlpm.x,VLOOKUP(W2380,'Drop-down_menus'!$F$2:$G$16,2,FALSE),IF(_xlpm.x=0,"",_xlpm.x)))</f>
        <v/>
      </c>
      <c r="AB2380" t="s">
        <v>702</v>
      </c>
      <c r="AE2380" t="s">
        <v>896</v>
      </c>
    </row>
    <row r="2381" spans="1:31" ht="15" x14ac:dyDescent="0.2">
      <c r="A2381" s="2" t="s">
        <v>460</v>
      </c>
      <c r="B2381">
        <v>5064</v>
      </c>
      <c r="C2381">
        <v>2839</v>
      </c>
      <c r="D2381" s="69" t="s">
        <v>700</v>
      </c>
      <c r="F2381" s="70" t="s">
        <v>744</v>
      </c>
      <c r="H2381" s="70" t="s">
        <v>744</v>
      </c>
      <c r="I2381" t="s">
        <v>744</v>
      </c>
      <c r="J2381" t="str">
        <f>IF($I2381="","",_xlfn.LET(_xlpm.x,VLOOKUP($I2381,'taxon-match_2026-08-31'!$A$2:$N$122,6,FALSE),IF(_xlpm.x=0,"",_xlpm.x)))</f>
        <v>(Turner) Bory, 1826</v>
      </c>
      <c r="K2381" t="str">
        <f>IF($I2381="","",_xlfn.LET(_xlpm.x,VLOOKUP($I2381,'taxon-match_2026-08-31'!$A$2:$N$122,4,FALSE),IF(_xlpm.x=0,"",_xlpm.x)))</f>
        <v>urn:lsid:marinespecies.org:taxname:325522</v>
      </c>
      <c r="L2381" t="str">
        <f>IF($I2381="","",_xlfn.LET(_xlpm.x,VLOOKUP($I2381,'taxon-match_2026-08-31'!$A$2:$N$122,7,FALSE),IF(_xlpm.x=0,"",_xlpm.x)))</f>
        <v>Plantae</v>
      </c>
      <c r="M2381" t="str">
        <f>IF($I2381="","",_xlfn.LET(_xlpm.x,VLOOKUP($I2381,'taxon-match_2026-08-31'!$A$2:$N$122,8,FALSE),IF(_xlpm.x=0,"",_xlpm.x)))</f>
        <v>Rhodophyta</v>
      </c>
      <c r="N2381" t="str">
        <f>IF($I2381="","",_xlfn.LET(_xlpm.x,VLOOKUP($I2381,'taxon-match_2026-08-31'!$A$2:$N$122,9,FALSE),IF(_xlpm.x=0,"",_xlpm.x)))</f>
        <v>Florideophyceae</v>
      </c>
      <c r="O2381" t="str">
        <f>IF($I2381="","",_xlfn.LET(_xlpm.x,VLOOKUP($I2381,'taxon-match_2026-08-31'!$A$2:$N$122,10,FALSE),IF(_xlpm.x=0,"",_xlpm.x)))</f>
        <v>Gigartinales</v>
      </c>
      <c r="P2381" t="str">
        <f>IF($I2381="","",_xlfn.LET(_xlpm.x,VLOOKUP($I2381,'taxon-match_2026-08-31'!$A$2:$N$122,11,FALSE),IF(_xlpm.x=0,"",_xlpm.x)))</f>
        <v>Gigartinaceae</v>
      </c>
      <c r="Q2381" t="str">
        <f>IF($I2381="","",_xlfn.LET(_xlpm.x,VLOOKUP($I2381,'taxon-match_2026-08-31'!$A$2:$N$122,12,FALSE),IF(_xlpm.x=0,"",_xlpm.x)))</f>
        <v>Iridaea</v>
      </c>
      <c r="R2381" t="str">
        <f>IF($I2381="","",_xlfn.LET(_xlpm.x,VLOOKUP($I2381,'taxon-match_2026-08-31'!$A$2:$N$122,14,FALSE),IF(_xlpm.x=0,"",_xlpm.x)))</f>
        <v>cordata</v>
      </c>
      <c r="S2381" s="2" t="s">
        <v>2609</v>
      </c>
      <c r="T2381" s="69" t="s">
        <v>62</v>
      </c>
      <c r="U2381" s="69" t="s">
        <v>60</v>
      </c>
      <c r="X2381" t="str">
        <f>IF(T2381="","",_xlfn.LET(_xlpm.x,VLOOKUP(T2381,'Drop-down_menus'!$F$2:$G$16,2,FALSE),IF(_xlpm.x=0,"",_xlpm.x)))</f>
        <v>https://orcid.org/0000-0003-3696-4445</v>
      </c>
      <c r="Y2381" t="str">
        <f>IF(U2381="","",_xlfn.LET(_xlpm.x,VLOOKUP(U2381,'Drop-down_menus'!$F$2:$G$16,2,FALSE),IF(_xlpm.x=0,"",_xlpm.x)))</f>
        <v>https://orcid.org/0000-0002-9708-1761</v>
      </c>
      <c r="Z2381" t="str">
        <f>IF(V2381="","",_xlfn.LET(_xlpm.x,VLOOKUP(V2381,'Drop-down_menus'!$F$2:$G$16,2,FALSE),IF(_xlpm.x=0,"",_xlpm.x)))</f>
        <v/>
      </c>
      <c r="AA2381" t="str">
        <f>IF(W2381="","",_xlfn.LET(_xlpm.x,VLOOKUP(W2381,'Drop-down_menus'!$F$2:$G$16,2,FALSE),IF(_xlpm.x=0,"",_xlpm.x)))</f>
        <v/>
      </c>
      <c r="AB2381" t="s">
        <v>702</v>
      </c>
      <c r="AE2381" t="s">
        <v>896</v>
      </c>
    </row>
    <row r="2382" spans="1:31" ht="15" x14ac:dyDescent="0.2">
      <c r="A2382" s="2" t="s">
        <v>84</v>
      </c>
      <c r="B2382">
        <v>301</v>
      </c>
      <c r="C2382">
        <v>2880</v>
      </c>
      <c r="D2382" s="69" t="s">
        <v>700</v>
      </c>
      <c r="F2382" s="70" t="s">
        <v>744</v>
      </c>
      <c r="H2382" s="70" t="s">
        <v>744</v>
      </c>
      <c r="I2382" t="s">
        <v>744</v>
      </c>
      <c r="J2382" t="str">
        <f>IF($I2382="","",_xlfn.LET(_xlpm.x,VLOOKUP($I2382,'taxon-match_2026-08-31'!$A$2:$N$122,6,FALSE),IF(_xlpm.x=0,"",_xlpm.x)))</f>
        <v>(Turner) Bory, 1826</v>
      </c>
      <c r="K2382" t="str">
        <f>IF($I2382="","",_xlfn.LET(_xlpm.x,VLOOKUP($I2382,'taxon-match_2026-08-31'!$A$2:$N$122,4,FALSE),IF(_xlpm.x=0,"",_xlpm.x)))</f>
        <v>urn:lsid:marinespecies.org:taxname:325522</v>
      </c>
      <c r="L2382" t="str">
        <f>IF($I2382="","",_xlfn.LET(_xlpm.x,VLOOKUP($I2382,'taxon-match_2026-08-31'!$A$2:$N$122,7,FALSE),IF(_xlpm.x=0,"",_xlpm.x)))</f>
        <v>Plantae</v>
      </c>
      <c r="M2382" t="str">
        <f>IF($I2382="","",_xlfn.LET(_xlpm.x,VLOOKUP($I2382,'taxon-match_2026-08-31'!$A$2:$N$122,8,FALSE),IF(_xlpm.x=0,"",_xlpm.x)))</f>
        <v>Rhodophyta</v>
      </c>
      <c r="N2382" t="str">
        <f>IF($I2382="","",_xlfn.LET(_xlpm.x,VLOOKUP($I2382,'taxon-match_2026-08-31'!$A$2:$N$122,9,FALSE),IF(_xlpm.x=0,"",_xlpm.x)))</f>
        <v>Florideophyceae</v>
      </c>
      <c r="O2382" t="str">
        <f>IF($I2382="","",_xlfn.LET(_xlpm.x,VLOOKUP($I2382,'taxon-match_2026-08-31'!$A$2:$N$122,10,FALSE),IF(_xlpm.x=0,"",_xlpm.x)))</f>
        <v>Gigartinales</v>
      </c>
      <c r="P2382" t="str">
        <f>IF($I2382="","",_xlfn.LET(_xlpm.x,VLOOKUP($I2382,'taxon-match_2026-08-31'!$A$2:$N$122,11,FALSE),IF(_xlpm.x=0,"",_xlpm.x)))</f>
        <v>Gigartinaceae</v>
      </c>
      <c r="Q2382" t="str">
        <f>IF($I2382="","",_xlfn.LET(_xlpm.x,VLOOKUP($I2382,'taxon-match_2026-08-31'!$A$2:$N$122,12,FALSE),IF(_xlpm.x=0,"",_xlpm.x)))</f>
        <v>Iridaea</v>
      </c>
      <c r="R2382" t="str">
        <f>IF($I2382="","",_xlfn.LET(_xlpm.x,VLOOKUP($I2382,'taxon-match_2026-08-31'!$A$2:$N$122,14,FALSE),IF(_xlpm.x=0,"",_xlpm.x)))</f>
        <v>cordata</v>
      </c>
      <c r="S2382" s="2" t="s">
        <v>2609</v>
      </c>
      <c r="T2382" s="69" t="s">
        <v>62</v>
      </c>
      <c r="U2382" s="69" t="s">
        <v>60</v>
      </c>
      <c r="X2382" t="str">
        <f>IF(T2382="","",_xlfn.LET(_xlpm.x,VLOOKUP(T2382,'Drop-down_menus'!$F$2:$G$16,2,FALSE),IF(_xlpm.x=0,"",_xlpm.x)))</f>
        <v>https://orcid.org/0000-0003-3696-4445</v>
      </c>
      <c r="Y2382" t="str">
        <f>IF(U2382="","",_xlfn.LET(_xlpm.x,VLOOKUP(U2382,'Drop-down_menus'!$F$2:$G$16,2,FALSE),IF(_xlpm.x=0,"",_xlpm.x)))</f>
        <v>https://orcid.org/0000-0002-9708-1761</v>
      </c>
      <c r="Z2382" t="str">
        <f>IF(V2382="","",_xlfn.LET(_xlpm.x,VLOOKUP(V2382,'Drop-down_menus'!$F$2:$G$16,2,FALSE),IF(_xlpm.x=0,"",_xlpm.x)))</f>
        <v/>
      </c>
      <c r="AA2382" t="str">
        <f>IF(W2382="","",_xlfn.LET(_xlpm.x,VLOOKUP(W2382,'Drop-down_menus'!$F$2:$G$16,2,FALSE),IF(_xlpm.x=0,"",_xlpm.x)))</f>
        <v/>
      </c>
      <c r="AB2382" t="s">
        <v>702</v>
      </c>
      <c r="AE2382" t="s">
        <v>896</v>
      </c>
    </row>
    <row r="2383" spans="1:31" ht="15" x14ac:dyDescent="0.2">
      <c r="A2383" s="2" t="s">
        <v>84</v>
      </c>
      <c r="B2383">
        <v>321</v>
      </c>
      <c r="C2383">
        <v>2882</v>
      </c>
      <c r="D2383" s="69" t="s">
        <v>700</v>
      </c>
      <c r="F2383" s="70" t="s">
        <v>744</v>
      </c>
      <c r="H2383" s="70" t="s">
        <v>744</v>
      </c>
      <c r="I2383" t="s">
        <v>744</v>
      </c>
      <c r="J2383" t="str">
        <f>IF($I2383="","",_xlfn.LET(_xlpm.x,VLOOKUP($I2383,'taxon-match_2026-08-31'!$A$2:$N$122,6,FALSE),IF(_xlpm.x=0,"",_xlpm.x)))</f>
        <v>(Turner) Bory, 1826</v>
      </c>
      <c r="K2383" t="str">
        <f>IF($I2383="","",_xlfn.LET(_xlpm.x,VLOOKUP($I2383,'taxon-match_2026-08-31'!$A$2:$N$122,4,FALSE),IF(_xlpm.x=0,"",_xlpm.x)))</f>
        <v>urn:lsid:marinespecies.org:taxname:325522</v>
      </c>
      <c r="L2383" t="str">
        <f>IF($I2383="","",_xlfn.LET(_xlpm.x,VLOOKUP($I2383,'taxon-match_2026-08-31'!$A$2:$N$122,7,FALSE),IF(_xlpm.x=0,"",_xlpm.x)))</f>
        <v>Plantae</v>
      </c>
      <c r="M2383" t="str">
        <f>IF($I2383="","",_xlfn.LET(_xlpm.x,VLOOKUP($I2383,'taxon-match_2026-08-31'!$A$2:$N$122,8,FALSE),IF(_xlpm.x=0,"",_xlpm.x)))</f>
        <v>Rhodophyta</v>
      </c>
      <c r="N2383" t="str">
        <f>IF($I2383="","",_xlfn.LET(_xlpm.x,VLOOKUP($I2383,'taxon-match_2026-08-31'!$A$2:$N$122,9,FALSE),IF(_xlpm.x=0,"",_xlpm.x)))</f>
        <v>Florideophyceae</v>
      </c>
      <c r="O2383" t="str">
        <f>IF($I2383="","",_xlfn.LET(_xlpm.x,VLOOKUP($I2383,'taxon-match_2026-08-31'!$A$2:$N$122,10,FALSE),IF(_xlpm.x=0,"",_xlpm.x)))</f>
        <v>Gigartinales</v>
      </c>
      <c r="P2383" t="str">
        <f>IF($I2383="","",_xlfn.LET(_xlpm.x,VLOOKUP($I2383,'taxon-match_2026-08-31'!$A$2:$N$122,11,FALSE),IF(_xlpm.x=0,"",_xlpm.x)))</f>
        <v>Gigartinaceae</v>
      </c>
      <c r="Q2383" t="str">
        <f>IF($I2383="","",_xlfn.LET(_xlpm.x,VLOOKUP($I2383,'taxon-match_2026-08-31'!$A$2:$N$122,12,FALSE),IF(_xlpm.x=0,"",_xlpm.x)))</f>
        <v>Iridaea</v>
      </c>
      <c r="R2383" t="str">
        <f>IF($I2383="","",_xlfn.LET(_xlpm.x,VLOOKUP($I2383,'taxon-match_2026-08-31'!$A$2:$N$122,14,FALSE),IF(_xlpm.x=0,"",_xlpm.x)))</f>
        <v>cordata</v>
      </c>
      <c r="S2383" s="2" t="s">
        <v>2609</v>
      </c>
      <c r="T2383" s="69" t="s">
        <v>62</v>
      </c>
      <c r="U2383" s="69" t="s">
        <v>60</v>
      </c>
      <c r="X2383" t="str">
        <f>IF(T2383="","",_xlfn.LET(_xlpm.x,VLOOKUP(T2383,'Drop-down_menus'!$F$2:$G$16,2,FALSE),IF(_xlpm.x=0,"",_xlpm.x)))</f>
        <v>https://orcid.org/0000-0003-3696-4445</v>
      </c>
      <c r="Y2383" t="str">
        <f>IF(U2383="","",_xlfn.LET(_xlpm.x,VLOOKUP(U2383,'Drop-down_menus'!$F$2:$G$16,2,FALSE),IF(_xlpm.x=0,"",_xlpm.x)))</f>
        <v>https://orcid.org/0000-0002-9708-1761</v>
      </c>
      <c r="Z2383" t="str">
        <f>IF(V2383="","",_xlfn.LET(_xlpm.x,VLOOKUP(V2383,'Drop-down_menus'!$F$2:$G$16,2,FALSE),IF(_xlpm.x=0,"",_xlpm.x)))</f>
        <v/>
      </c>
      <c r="AA2383" t="str">
        <f>IF(W2383="","",_xlfn.LET(_xlpm.x,VLOOKUP(W2383,'Drop-down_menus'!$F$2:$G$16,2,FALSE),IF(_xlpm.x=0,"",_xlpm.x)))</f>
        <v/>
      </c>
      <c r="AB2383" t="s">
        <v>702</v>
      </c>
      <c r="AE2383" t="s">
        <v>896</v>
      </c>
    </row>
    <row r="2384" spans="1:31" ht="15" x14ac:dyDescent="0.2">
      <c r="A2384" s="2" t="s">
        <v>84</v>
      </c>
      <c r="B2384">
        <v>336</v>
      </c>
      <c r="C2384">
        <v>2883</v>
      </c>
      <c r="D2384" s="69" t="s">
        <v>700</v>
      </c>
      <c r="F2384" s="70" t="s">
        <v>744</v>
      </c>
      <c r="H2384" s="70" t="s">
        <v>744</v>
      </c>
      <c r="I2384" t="s">
        <v>744</v>
      </c>
      <c r="J2384" t="str">
        <f>IF($I2384="","",_xlfn.LET(_xlpm.x,VLOOKUP($I2384,'taxon-match_2026-08-31'!$A$2:$N$122,6,FALSE),IF(_xlpm.x=0,"",_xlpm.x)))</f>
        <v>(Turner) Bory, 1826</v>
      </c>
      <c r="K2384" t="str">
        <f>IF($I2384="","",_xlfn.LET(_xlpm.x,VLOOKUP($I2384,'taxon-match_2026-08-31'!$A$2:$N$122,4,FALSE),IF(_xlpm.x=0,"",_xlpm.x)))</f>
        <v>urn:lsid:marinespecies.org:taxname:325522</v>
      </c>
      <c r="L2384" t="str">
        <f>IF($I2384="","",_xlfn.LET(_xlpm.x,VLOOKUP($I2384,'taxon-match_2026-08-31'!$A$2:$N$122,7,FALSE),IF(_xlpm.x=0,"",_xlpm.x)))</f>
        <v>Plantae</v>
      </c>
      <c r="M2384" t="str">
        <f>IF($I2384="","",_xlfn.LET(_xlpm.x,VLOOKUP($I2384,'taxon-match_2026-08-31'!$A$2:$N$122,8,FALSE),IF(_xlpm.x=0,"",_xlpm.x)))</f>
        <v>Rhodophyta</v>
      </c>
      <c r="N2384" t="str">
        <f>IF($I2384="","",_xlfn.LET(_xlpm.x,VLOOKUP($I2384,'taxon-match_2026-08-31'!$A$2:$N$122,9,FALSE),IF(_xlpm.x=0,"",_xlpm.x)))</f>
        <v>Florideophyceae</v>
      </c>
      <c r="O2384" t="str">
        <f>IF($I2384="","",_xlfn.LET(_xlpm.x,VLOOKUP($I2384,'taxon-match_2026-08-31'!$A$2:$N$122,10,FALSE),IF(_xlpm.x=0,"",_xlpm.x)))</f>
        <v>Gigartinales</v>
      </c>
      <c r="P2384" t="str">
        <f>IF($I2384="","",_xlfn.LET(_xlpm.x,VLOOKUP($I2384,'taxon-match_2026-08-31'!$A$2:$N$122,11,FALSE),IF(_xlpm.x=0,"",_xlpm.x)))</f>
        <v>Gigartinaceae</v>
      </c>
      <c r="Q2384" t="str">
        <f>IF($I2384="","",_xlfn.LET(_xlpm.x,VLOOKUP($I2384,'taxon-match_2026-08-31'!$A$2:$N$122,12,FALSE),IF(_xlpm.x=0,"",_xlpm.x)))</f>
        <v>Iridaea</v>
      </c>
      <c r="R2384" t="str">
        <f>IF($I2384="","",_xlfn.LET(_xlpm.x,VLOOKUP($I2384,'taxon-match_2026-08-31'!$A$2:$N$122,14,FALSE),IF(_xlpm.x=0,"",_xlpm.x)))</f>
        <v>cordata</v>
      </c>
      <c r="S2384" s="2" t="s">
        <v>2609</v>
      </c>
      <c r="T2384" s="69" t="s">
        <v>62</v>
      </c>
      <c r="U2384" s="69" t="s">
        <v>60</v>
      </c>
      <c r="X2384" t="str">
        <f>IF(T2384="","",_xlfn.LET(_xlpm.x,VLOOKUP(T2384,'Drop-down_menus'!$F$2:$G$16,2,FALSE),IF(_xlpm.x=0,"",_xlpm.x)))</f>
        <v>https://orcid.org/0000-0003-3696-4445</v>
      </c>
      <c r="Y2384" t="str">
        <f>IF(U2384="","",_xlfn.LET(_xlpm.x,VLOOKUP(U2384,'Drop-down_menus'!$F$2:$G$16,2,FALSE),IF(_xlpm.x=0,"",_xlpm.x)))</f>
        <v>https://orcid.org/0000-0002-9708-1761</v>
      </c>
      <c r="Z2384" t="str">
        <f>IF(V2384="","",_xlfn.LET(_xlpm.x,VLOOKUP(V2384,'Drop-down_menus'!$F$2:$G$16,2,FALSE),IF(_xlpm.x=0,"",_xlpm.x)))</f>
        <v/>
      </c>
      <c r="AA2384" t="str">
        <f>IF(W2384="","",_xlfn.LET(_xlpm.x,VLOOKUP(W2384,'Drop-down_menus'!$F$2:$G$16,2,FALSE),IF(_xlpm.x=0,"",_xlpm.x)))</f>
        <v/>
      </c>
      <c r="AB2384" t="s">
        <v>702</v>
      </c>
      <c r="AE2384" t="s">
        <v>896</v>
      </c>
    </row>
    <row r="2385" spans="1:31" ht="15" x14ac:dyDescent="0.2">
      <c r="A2385" s="2" t="s">
        <v>475</v>
      </c>
      <c r="B2385">
        <v>5471</v>
      </c>
      <c r="C2385">
        <v>2837</v>
      </c>
      <c r="D2385" s="69" t="s">
        <v>700</v>
      </c>
      <c r="F2385" s="70" t="s">
        <v>744</v>
      </c>
      <c r="H2385" s="70" t="s">
        <v>744</v>
      </c>
      <c r="I2385" t="s">
        <v>744</v>
      </c>
      <c r="J2385" t="str">
        <f>IF($I2385="","",_xlfn.LET(_xlpm.x,VLOOKUP($I2385,'taxon-match_2026-08-31'!$A$2:$N$122,6,FALSE),IF(_xlpm.x=0,"",_xlpm.x)))</f>
        <v>(Turner) Bory, 1826</v>
      </c>
      <c r="K2385" t="str">
        <f>IF($I2385="","",_xlfn.LET(_xlpm.x,VLOOKUP($I2385,'taxon-match_2026-08-31'!$A$2:$N$122,4,FALSE),IF(_xlpm.x=0,"",_xlpm.x)))</f>
        <v>urn:lsid:marinespecies.org:taxname:325522</v>
      </c>
      <c r="L2385" t="str">
        <f>IF($I2385="","",_xlfn.LET(_xlpm.x,VLOOKUP($I2385,'taxon-match_2026-08-31'!$A$2:$N$122,7,FALSE),IF(_xlpm.x=0,"",_xlpm.x)))</f>
        <v>Plantae</v>
      </c>
      <c r="M2385" t="str">
        <f>IF($I2385="","",_xlfn.LET(_xlpm.x,VLOOKUP($I2385,'taxon-match_2026-08-31'!$A$2:$N$122,8,FALSE),IF(_xlpm.x=0,"",_xlpm.x)))</f>
        <v>Rhodophyta</v>
      </c>
      <c r="N2385" t="str">
        <f>IF($I2385="","",_xlfn.LET(_xlpm.x,VLOOKUP($I2385,'taxon-match_2026-08-31'!$A$2:$N$122,9,FALSE),IF(_xlpm.x=0,"",_xlpm.x)))</f>
        <v>Florideophyceae</v>
      </c>
      <c r="O2385" t="str">
        <f>IF($I2385="","",_xlfn.LET(_xlpm.x,VLOOKUP($I2385,'taxon-match_2026-08-31'!$A$2:$N$122,10,FALSE),IF(_xlpm.x=0,"",_xlpm.x)))</f>
        <v>Gigartinales</v>
      </c>
      <c r="P2385" t="str">
        <f>IF($I2385="","",_xlfn.LET(_xlpm.x,VLOOKUP($I2385,'taxon-match_2026-08-31'!$A$2:$N$122,11,FALSE),IF(_xlpm.x=0,"",_xlpm.x)))</f>
        <v>Gigartinaceae</v>
      </c>
      <c r="Q2385" t="str">
        <f>IF($I2385="","",_xlfn.LET(_xlpm.x,VLOOKUP($I2385,'taxon-match_2026-08-31'!$A$2:$N$122,12,FALSE),IF(_xlpm.x=0,"",_xlpm.x)))</f>
        <v>Iridaea</v>
      </c>
      <c r="R2385" t="str">
        <f>IF($I2385="","",_xlfn.LET(_xlpm.x,VLOOKUP($I2385,'taxon-match_2026-08-31'!$A$2:$N$122,14,FALSE),IF(_xlpm.x=0,"",_xlpm.x)))</f>
        <v>cordata</v>
      </c>
      <c r="S2385" s="2" t="s">
        <v>2609</v>
      </c>
      <c r="T2385" s="69" t="s">
        <v>62</v>
      </c>
      <c r="U2385" s="69" t="s">
        <v>60</v>
      </c>
      <c r="X2385" t="str">
        <f>IF(T2385="","",_xlfn.LET(_xlpm.x,VLOOKUP(T2385,'Drop-down_menus'!$F$2:$G$16,2,FALSE),IF(_xlpm.x=0,"",_xlpm.x)))</f>
        <v>https://orcid.org/0000-0003-3696-4445</v>
      </c>
      <c r="Y2385" t="str">
        <f>IF(U2385="","",_xlfn.LET(_xlpm.x,VLOOKUP(U2385,'Drop-down_menus'!$F$2:$G$16,2,FALSE),IF(_xlpm.x=0,"",_xlpm.x)))</f>
        <v>https://orcid.org/0000-0002-9708-1761</v>
      </c>
      <c r="Z2385" t="str">
        <f>IF(V2385="","",_xlfn.LET(_xlpm.x,VLOOKUP(V2385,'Drop-down_menus'!$F$2:$G$16,2,FALSE),IF(_xlpm.x=0,"",_xlpm.x)))</f>
        <v/>
      </c>
      <c r="AA2385" t="str">
        <f>IF(W2385="","",_xlfn.LET(_xlpm.x,VLOOKUP(W2385,'Drop-down_menus'!$F$2:$G$16,2,FALSE),IF(_xlpm.x=0,"",_xlpm.x)))</f>
        <v/>
      </c>
      <c r="AB2385" t="s">
        <v>702</v>
      </c>
      <c r="AE2385" t="s">
        <v>896</v>
      </c>
    </row>
    <row r="2386" spans="1:31" ht="15" x14ac:dyDescent="0.2">
      <c r="A2386" s="2" t="s">
        <v>475</v>
      </c>
      <c r="B2386">
        <v>5472</v>
      </c>
      <c r="C2386">
        <v>2879</v>
      </c>
      <c r="D2386" s="69" t="s">
        <v>700</v>
      </c>
      <c r="F2386" s="70" t="s">
        <v>744</v>
      </c>
      <c r="H2386" s="70" t="s">
        <v>744</v>
      </c>
      <c r="I2386" t="s">
        <v>744</v>
      </c>
      <c r="J2386" t="str">
        <f>IF($I2386="","",_xlfn.LET(_xlpm.x,VLOOKUP($I2386,'taxon-match_2026-08-31'!$A$2:$N$122,6,FALSE),IF(_xlpm.x=0,"",_xlpm.x)))</f>
        <v>(Turner) Bory, 1826</v>
      </c>
      <c r="K2386" t="str">
        <f>IF($I2386="","",_xlfn.LET(_xlpm.x,VLOOKUP($I2386,'taxon-match_2026-08-31'!$A$2:$N$122,4,FALSE),IF(_xlpm.x=0,"",_xlpm.x)))</f>
        <v>urn:lsid:marinespecies.org:taxname:325522</v>
      </c>
      <c r="L2386" t="str">
        <f>IF($I2386="","",_xlfn.LET(_xlpm.x,VLOOKUP($I2386,'taxon-match_2026-08-31'!$A$2:$N$122,7,FALSE),IF(_xlpm.x=0,"",_xlpm.x)))</f>
        <v>Plantae</v>
      </c>
      <c r="M2386" t="str">
        <f>IF($I2386="","",_xlfn.LET(_xlpm.x,VLOOKUP($I2386,'taxon-match_2026-08-31'!$A$2:$N$122,8,FALSE),IF(_xlpm.x=0,"",_xlpm.x)))</f>
        <v>Rhodophyta</v>
      </c>
      <c r="N2386" t="str">
        <f>IF($I2386="","",_xlfn.LET(_xlpm.x,VLOOKUP($I2386,'taxon-match_2026-08-31'!$A$2:$N$122,9,FALSE),IF(_xlpm.x=0,"",_xlpm.x)))</f>
        <v>Florideophyceae</v>
      </c>
      <c r="O2386" t="str">
        <f>IF($I2386="","",_xlfn.LET(_xlpm.x,VLOOKUP($I2386,'taxon-match_2026-08-31'!$A$2:$N$122,10,FALSE),IF(_xlpm.x=0,"",_xlpm.x)))</f>
        <v>Gigartinales</v>
      </c>
      <c r="P2386" t="str">
        <f>IF($I2386="","",_xlfn.LET(_xlpm.x,VLOOKUP($I2386,'taxon-match_2026-08-31'!$A$2:$N$122,11,FALSE),IF(_xlpm.x=0,"",_xlpm.x)))</f>
        <v>Gigartinaceae</v>
      </c>
      <c r="Q2386" t="str">
        <f>IF($I2386="","",_xlfn.LET(_xlpm.x,VLOOKUP($I2386,'taxon-match_2026-08-31'!$A$2:$N$122,12,FALSE),IF(_xlpm.x=0,"",_xlpm.x)))</f>
        <v>Iridaea</v>
      </c>
      <c r="R2386" t="str">
        <f>IF($I2386="","",_xlfn.LET(_xlpm.x,VLOOKUP($I2386,'taxon-match_2026-08-31'!$A$2:$N$122,14,FALSE),IF(_xlpm.x=0,"",_xlpm.x)))</f>
        <v>cordata</v>
      </c>
      <c r="S2386" s="2" t="s">
        <v>2609</v>
      </c>
      <c r="T2386" s="69" t="s">
        <v>62</v>
      </c>
      <c r="U2386" s="69" t="s">
        <v>60</v>
      </c>
      <c r="X2386" t="str">
        <f>IF(T2386="","",_xlfn.LET(_xlpm.x,VLOOKUP(T2386,'Drop-down_menus'!$F$2:$G$16,2,FALSE),IF(_xlpm.x=0,"",_xlpm.x)))</f>
        <v>https://orcid.org/0000-0003-3696-4445</v>
      </c>
      <c r="Y2386" t="str">
        <f>IF(U2386="","",_xlfn.LET(_xlpm.x,VLOOKUP(U2386,'Drop-down_menus'!$F$2:$G$16,2,FALSE),IF(_xlpm.x=0,"",_xlpm.x)))</f>
        <v>https://orcid.org/0000-0002-9708-1761</v>
      </c>
      <c r="Z2386" t="str">
        <f>IF(V2386="","",_xlfn.LET(_xlpm.x,VLOOKUP(V2386,'Drop-down_menus'!$F$2:$G$16,2,FALSE),IF(_xlpm.x=0,"",_xlpm.x)))</f>
        <v/>
      </c>
      <c r="AA2386" t="str">
        <f>IF(W2386="","",_xlfn.LET(_xlpm.x,VLOOKUP(W2386,'Drop-down_menus'!$F$2:$G$16,2,FALSE),IF(_xlpm.x=0,"",_xlpm.x)))</f>
        <v/>
      </c>
      <c r="AB2386" t="s">
        <v>702</v>
      </c>
      <c r="AE2386" t="s">
        <v>896</v>
      </c>
    </row>
    <row r="2387" spans="1:31" ht="15" x14ac:dyDescent="0.2">
      <c r="A2387" s="2" t="s">
        <v>475</v>
      </c>
      <c r="B2387">
        <v>5666</v>
      </c>
      <c r="C2387">
        <v>2925</v>
      </c>
      <c r="D2387" s="69" t="s">
        <v>700</v>
      </c>
      <c r="F2387" s="70" t="s">
        <v>744</v>
      </c>
      <c r="H2387" s="70" t="s">
        <v>744</v>
      </c>
      <c r="I2387" t="s">
        <v>744</v>
      </c>
      <c r="J2387" t="str">
        <f>IF($I2387="","",_xlfn.LET(_xlpm.x,VLOOKUP($I2387,'taxon-match_2026-08-31'!$A$2:$N$122,6,FALSE),IF(_xlpm.x=0,"",_xlpm.x)))</f>
        <v>(Turner) Bory, 1826</v>
      </c>
      <c r="K2387" t="str">
        <f>IF($I2387="","",_xlfn.LET(_xlpm.x,VLOOKUP($I2387,'taxon-match_2026-08-31'!$A$2:$N$122,4,FALSE),IF(_xlpm.x=0,"",_xlpm.x)))</f>
        <v>urn:lsid:marinespecies.org:taxname:325522</v>
      </c>
      <c r="L2387" t="str">
        <f>IF($I2387="","",_xlfn.LET(_xlpm.x,VLOOKUP($I2387,'taxon-match_2026-08-31'!$A$2:$N$122,7,FALSE),IF(_xlpm.x=0,"",_xlpm.x)))</f>
        <v>Plantae</v>
      </c>
      <c r="M2387" t="str">
        <f>IF($I2387="","",_xlfn.LET(_xlpm.x,VLOOKUP($I2387,'taxon-match_2026-08-31'!$A$2:$N$122,8,FALSE),IF(_xlpm.x=0,"",_xlpm.x)))</f>
        <v>Rhodophyta</v>
      </c>
      <c r="N2387" t="str">
        <f>IF($I2387="","",_xlfn.LET(_xlpm.x,VLOOKUP($I2387,'taxon-match_2026-08-31'!$A$2:$N$122,9,FALSE),IF(_xlpm.x=0,"",_xlpm.x)))</f>
        <v>Florideophyceae</v>
      </c>
      <c r="O2387" t="str">
        <f>IF($I2387="","",_xlfn.LET(_xlpm.x,VLOOKUP($I2387,'taxon-match_2026-08-31'!$A$2:$N$122,10,FALSE),IF(_xlpm.x=0,"",_xlpm.x)))</f>
        <v>Gigartinales</v>
      </c>
      <c r="P2387" t="str">
        <f>IF($I2387="","",_xlfn.LET(_xlpm.x,VLOOKUP($I2387,'taxon-match_2026-08-31'!$A$2:$N$122,11,FALSE),IF(_xlpm.x=0,"",_xlpm.x)))</f>
        <v>Gigartinaceae</v>
      </c>
      <c r="Q2387" t="str">
        <f>IF($I2387="","",_xlfn.LET(_xlpm.x,VLOOKUP($I2387,'taxon-match_2026-08-31'!$A$2:$N$122,12,FALSE),IF(_xlpm.x=0,"",_xlpm.x)))</f>
        <v>Iridaea</v>
      </c>
      <c r="R2387" t="str">
        <f>IF($I2387="","",_xlfn.LET(_xlpm.x,VLOOKUP($I2387,'taxon-match_2026-08-31'!$A$2:$N$122,14,FALSE),IF(_xlpm.x=0,"",_xlpm.x)))</f>
        <v>cordata</v>
      </c>
      <c r="S2387" s="2" t="s">
        <v>2609</v>
      </c>
      <c r="T2387" s="69" t="s">
        <v>62</v>
      </c>
      <c r="U2387" s="69" t="s">
        <v>60</v>
      </c>
      <c r="X2387" t="str">
        <f>IF(T2387="","",_xlfn.LET(_xlpm.x,VLOOKUP(T2387,'Drop-down_menus'!$F$2:$G$16,2,FALSE),IF(_xlpm.x=0,"",_xlpm.x)))</f>
        <v>https://orcid.org/0000-0003-3696-4445</v>
      </c>
      <c r="Y2387" t="str">
        <f>IF(U2387="","",_xlfn.LET(_xlpm.x,VLOOKUP(U2387,'Drop-down_menus'!$F$2:$G$16,2,FALSE),IF(_xlpm.x=0,"",_xlpm.x)))</f>
        <v>https://orcid.org/0000-0002-9708-1761</v>
      </c>
      <c r="Z2387" t="str">
        <f>IF(V2387="","",_xlfn.LET(_xlpm.x,VLOOKUP(V2387,'Drop-down_menus'!$F$2:$G$16,2,FALSE),IF(_xlpm.x=0,"",_xlpm.x)))</f>
        <v/>
      </c>
      <c r="AA2387" t="str">
        <f>IF(W2387="","",_xlfn.LET(_xlpm.x,VLOOKUP(W2387,'Drop-down_menus'!$F$2:$G$16,2,FALSE),IF(_xlpm.x=0,"",_xlpm.x)))</f>
        <v/>
      </c>
      <c r="AB2387" t="s">
        <v>702</v>
      </c>
      <c r="AE2387" t="s">
        <v>896</v>
      </c>
    </row>
    <row r="2388" spans="1:31" ht="15" hidden="1" x14ac:dyDescent="0.2">
      <c r="A2388" s="2" t="s">
        <v>181</v>
      </c>
      <c r="B2388">
        <v>1071</v>
      </c>
      <c r="C2388">
        <v>2860</v>
      </c>
      <c r="D2388" s="69" t="s">
        <v>700</v>
      </c>
      <c r="F2388" s="70" t="s">
        <v>687</v>
      </c>
      <c r="H2388" s="70" t="s">
        <v>687</v>
      </c>
      <c r="I2388" t="s">
        <v>687</v>
      </c>
      <c r="J2388" t="str">
        <f>IF($I2388="","",_xlfn.LET(_xlpm.x,VLOOKUP($I2388,'taxon-match_2026-08-31'!$A$2:$N$122,6,FALSE),IF(_xlpm.x=0,"",_xlpm.x)))</f>
        <v>Latreille, 1816</v>
      </c>
      <c r="K2388" t="str">
        <f>IF($I2388="","",_xlfn.LET(_xlpm.x,VLOOKUP($I2388,'taxon-match_2026-08-31'!$A$2:$N$122,4,FALSE),IF(_xlpm.x=0,"",_xlpm.x)))</f>
        <v>urn:lsid:marinespecies.org:taxname:1131</v>
      </c>
      <c r="L2388" t="str">
        <f>IF($I2388="","",_xlfn.LET(_xlpm.x,VLOOKUP($I2388,'taxon-match_2026-08-31'!$A$2:$N$122,7,FALSE),IF(_xlpm.x=0,"",_xlpm.x)))</f>
        <v>Animalia</v>
      </c>
      <c r="M2388" t="str">
        <f>IF($I2388="","",_xlfn.LET(_xlpm.x,VLOOKUP($I2388,'taxon-match_2026-08-31'!$A$2:$N$122,8,FALSE),IF(_xlpm.x=0,"",_xlpm.x)))</f>
        <v>Arthropoda</v>
      </c>
      <c r="N2388" t="str">
        <f>IF($I2388="","",_xlfn.LET(_xlpm.x,VLOOKUP($I2388,'taxon-match_2026-08-31'!$A$2:$N$122,9,FALSE),IF(_xlpm.x=0,"",_xlpm.x)))</f>
        <v>Malacostraca</v>
      </c>
      <c r="O2388" t="str">
        <f>IF($I2388="","",_xlfn.LET(_xlpm.x,VLOOKUP($I2388,'taxon-match_2026-08-31'!$A$2:$N$122,10,FALSE),IF(_xlpm.x=0,"",_xlpm.x)))</f>
        <v>Isopoda</v>
      </c>
      <c r="P2388" t="str">
        <f>IF($I2388="","",_xlfn.LET(_xlpm.x,VLOOKUP($I2388,'taxon-match_2026-08-31'!$A$2:$N$122,11,FALSE),IF(_xlpm.x=0,"",_xlpm.x)))</f>
        <v/>
      </c>
      <c r="Q2388" t="str">
        <f>IF($I2388="","",_xlfn.LET(_xlpm.x,VLOOKUP($I2388,'taxon-match_2026-08-31'!$A$2:$N$122,12,FALSE),IF(_xlpm.x=0,"",_xlpm.x)))</f>
        <v/>
      </c>
      <c r="R2388" t="str">
        <f>IF($I2388="","",_xlfn.LET(_xlpm.x,VLOOKUP($I2388,'taxon-match_2026-08-31'!$A$2:$N$122,14,FALSE),IF(_xlpm.x=0,"",_xlpm.x)))</f>
        <v/>
      </c>
      <c r="S2388" s="2" t="s">
        <v>2359</v>
      </c>
      <c r="T2388" s="69" t="s">
        <v>62</v>
      </c>
      <c r="U2388" s="69" t="s">
        <v>60</v>
      </c>
      <c r="X2388" t="str">
        <f>IF(T2388="","",_xlfn.LET(_xlpm.x,VLOOKUP(T2388,'Drop-down_menus'!$F$2:$G$16,2,FALSE),IF(_xlpm.x=0,"",_xlpm.x)))</f>
        <v>https://orcid.org/0000-0003-3696-4445</v>
      </c>
      <c r="Y2388" t="str">
        <f>IF(U2388="","",_xlfn.LET(_xlpm.x,VLOOKUP(U2388,'Drop-down_menus'!$F$2:$G$16,2,FALSE),IF(_xlpm.x=0,"",_xlpm.x)))</f>
        <v>https://orcid.org/0000-0002-9708-1761</v>
      </c>
      <c r="Z2388" t="str">
        <f>IF(V2388="","",_xlfn.LET(_xlpm.x,VLOOKUP(V2388,'Drop-down_menus'!$F$2:$G$16,2,FALSE),IF(_xlpm.x=0,"",_xlpm.x)))</f>
        <v/>
      </c>
      <c r="AA2388" t="str">
        <f>IF(W2388="","",_xlfn.LET(_xlpm.x,VLOOKUP(W2388,'Drop-down_menus'!$F$2:$G$16,2,FALSE),IF(_xlpm.x=0,"",_xlpm.x)))</f>
        <v/>
      </c>
      <c r="AB2388" t="s">
        <v>702</v>
      </c>
      <c r="AE2388" t="s">
        <v>896</v>
      </c>
    </row>
    <row r="2389" spans="1:31" ht="15" hidden="1" x14ac:dyDescent="0.2">
      <c r="A2389" s="2" t="s">
        <v>181</v>
      </c>
      <c r="B2389">
        <v>1139</v>
      </c>
      <c r="C2389">
        <v>2841</v>
      </c>
      <c r="D2389" s="69" t="s">
        <v>700</v>
      </c>
      <c r="F2389" s="70" t="s">
        <v>687</v>
      </c>
      <c r="H2389" s="70" t="s">
        <v>687</v>
      </c>
      <c r="I2389" t="s">
        <v>687</v>
      </c>
      <c r="J2389" t="str">
        <f>IF($I2389="","",_xlfn.LET(_xlpm.x,VLOOKUP($I2389,'taxon-match_2026-08-31'!$A$2:$N$122,6,FALSE),IF(_xlpm.x=0,"",_xlpm.x)))</f>
        <v>Latreille, 1816</v>
      </c>
      <c r="K2389" t="str">
        <f>IF($I2389="","",_xlfn.LET(_xlpm.x,VLOOKUP($I2389,'taxon-match_2026-08-31'!$A$2:$N$122,4,FALSE),IF(_xlpm.x=0,"",_xlpm.x)))</f>
        <v>urn:lsid:marinespecies.org:taxname:1131</v>
      </c>
      <c r="L2389" t="str">
        <f>IF($I2389="","",_xlfn.LET(_xlpm.x,VLOOKUP($I2389,'taxon-match_2026-08-31'!$A$2:$N$122,7,FALSE),IF(_xlpm.x=0,"",_xlpm.x)))</f>
        <v>Animalia</v>
      </c>
      <c r="M2389" t="str">
        <f>IF($I2389="","",_xlfn.LET(_xlpm.x,VLOOKUP($I2389,'taxon-match_2026-08-31'!$A$2:$N$122,8,FALSE),IF(_xlpm.x=0,"",_xlpm.x)))</f>
        <v>Arthropoda</v>
      </c>
      <c r="N2389" t="str">
        <f>IF($I2389="","",_xlfn.LET(_xlpm.x,VLOOKUP($I2389,'taxon-match_2026-08-31'!$A$2:$N$122,9,FALSE),IF(_xlpm.x=0,"",_xlpm.x)))</f>
        <v>Malacostraca</v>
      </c>
      <c r="O2389" t="str">
        <f>IF($I2389="","",_xlfn.LET(_xlpm.x,VLOOKUP($I2389,'taxon-match_2026-08-31'!$A$2:$N$122,10,FALSE),IF(_xlpm.x=0,"",_xlpm.x)))</f>
        <v>Isopoda</v>
      </c>
      <c r="P2389" t="str">
        <f>IF($I2389="","",_xlfn.LET(_xlpm.x,VLOOKUP($I2389,'taxon-match_2026-08-31'!$A$2:$N$122,11,FALSE),IF(_xlpm.x=0,"",_xlpm.x)))</f>
        <v/>
      </c>
      <c r="Q2389" t="str">
        <f>IF($I2389="","",_xlfn.LET(_xlpm.x,VLOOKUP($I2389,'taxon-match_2026-08-31'!$A$2:$N$122,12,FALSE),IF(_xlpm.x=0,"",_xlpm.x)))</f>
        <v/>
      </c>
      <c r="R2389" t="str">
        <f>IF($I2389="","",_xlfn.LET(_xlpm.x,VLOOKUP($I2389,'taxon-match_2026-08-31'!$A$2:$N$122,14,FALSE),IF(_xlpm.x=0,"",_xlpm.x)))</f>
        <v/>
      </c>
      <c r="S2389" s="2" t="s">
        <v>2359</v>
      </c>
      <c r="T2389" s="69" t="s">
        <v>62</v>
      </c>
      <c r="U2389" s="69" t="s">
        <v>60</v>
      </c>
      <c r="X2389" t="str">
        <f>IF(T2389="","",_xlfn.LET(_xlpm.x,VLOOKUP(T2389,'Drop-down_menus'!$F$2:$G$16,2,FALSE),IF(_xlpm.x=0,"",_xlpm.x)))</f>
        <v>https://orcid.org/0000-0003-3696-4445</v>
      </c>
      <c r="Y2389" t="str">
        <f>IF(U2389="","",_xlfn.LET(_xlpm.x,VLOOKUP(U2389,'Drop-down_menus'!$F$2:$G$16,2,FALSE),IF(_xlpm.x=0,"",_xlpm.x)))</f>
        <v>https://orcid.org/0000-0002-9708-1761</v>
      </c>
      <c r="Z2389" t="str">
        <f>IF(V2389="","",_xlfn.LET(_xlpm.x,VLOOKUP(V2389,'Drop-down_menus'!$F$2:$G$16,2,FALSE),IF(_xlpm.x=0,"",_xlpm.x)))</f>
        <v/>
      </c>
      <c r="AA2389" t="str">
        <f>IF(W2389="","",_xlfn.LET(_xlpm.x,VLOOKUP(W2389,'Drop-down_menus'!$F$2:$G$16,2,FALSE),IF(_xlpm.x=0,"",_xlpm.x)))</f>
        <v/>
      </c>
      <c r="AB2389" t="s">
        <v>702</v>
      </c>
      <c r="AE2389" t="s">
        <v>896</v>
      </c>
    </row>
    <row r="2390" spans="1:31" ht="15" hidden="1" x14ac:dyDescent="0.2">
      <c r="A2390" s="2" t="s">
        <v>253</v>
      </c>
      <c r="B2390">
        <v>1725</v>
      </c>
      <c r="C2390">
        <v>2877</v>
      </c>
      <c r="D2390" s="69" t="s">
        <v>700</v>
      </c>
      <c r="F2390" s="70" t="s">
        <v>687</v>
      </c>
      <c r="H2390" s="70" t="s">
        <v>687</v>
      </c>
      <c r="I2390" t="s">
        <v>687</v>
      </c>
      <c r="J2390" t="str">
        <f>IF($I2390="","",_xlfn.LET(_xlpm.x,VLOOKUP($I2390,'taxon-match_2026-08-31'!$A$2:$N$122,6,FALSE),IF(_xlpm.x=0,"",_xlpm.x)))</f>
        <v>Latreille, 1816</v>
      </c>
      <c r="K2390" t="str">
        <f>IF($I2390="","",_xlfn.LET(_xlpm.x,VLOOKUP($I2390,'taxon-match_2026-08-31'!$A$2:$N$122,4,FALSE),IF(_xlpm.x=0,"",_xlpm.x)))</f>
        <v>urn:lsid:marinespecies.org:taxname:1131</v>
      </c>
      <c r="L2390" t="str">
        <f>IF($I2390="","",_xlfn.LET(_xlpm.x,VLOOKUP($I2390,'taxon-match_2026-08-31'!$A$2:$N$122,7,FALSE),IF(_xlpm.x=0,"",_xlpm.x)))</f>
        <v>Animalia</v>
      </c>
      <c r="M2390" t="str">
        <f>IF($I2390="","",_xlfn.LET(_xlpm.x,VLOOKUP($I2390,'taxon-match_2026-08-31'!$A$2:$N$122,8,FALSE),IF(_xlpm.x=0,"",_xlpm.x)))</f>
        <v>Arthropoda</v>
      </c>
      <c r="N2390" t="str">
        <f>IF($I2390="","",_xlfn.LET(_xlpm.x,VLOOKUP($I2390,'taxon-match_2026-08-31'!$A$2:$N$122,9,FALSE),IF(_xlpm.x=0,"",_xlpm.x)))</f>
        <v>Malacostraca</v>
      </c>
      <c r="O2390" t="str">
        <f>IF($I2390="","",_xlfn.LET(_xlpm.x,VLOOKUP($I2390,'taxon-match_2026-08-31'!$A$2:$N$122,10,FALSE),IF(_xlpm.x=0,"",_xlpm.x)))</f>
        <v>Isopoda</v>
      </c>
      <c r="P2390" t="str">
        <f>IF($I2390="","",_xlfn.LET(_xlpm.x,VLOOKUP($I2390,'taxon-match_2026-08-31'!$A$2:$N$122,11,FALSE),IF(_xlpm.x=0,"",_xlpm.x)))</f>
        <v/>
      </c>
      <c r="Q2390" t="str">
        <f>IF($I2390="","",_xlfn.LET(_xlpm.x,VLOOKUP($I2390,'taxon-match_2026-08-31'!$A$2:$N$122,12,FALSE),IF(_xlpm.x=0,"",_xlpm.x)))</f>
        <v/>
      </c>
      <c r="R2390" t="str">
        <f>IF($I2390="","",_xlfn.LET(_xlpm.x,VLOOKUP($I2390,'taxon-match_2026-08-31'!$A$2:$N$122,14,FALSE),IF(_xlpm.x=0,"",_xlpm.x)))</f>
        <v/>
      </c>
      <c r="S2390" s="2" t="s">
        <v>2359</v>
      </c>
      <c r="T2390" s="69" t="s">
        <v>62</v>
      </c>
      <c r="U2390" s="69" t="s">
        <v>60</v>
      </c>
      <c r="X2390" t="str">
        <f>IF(T2390="","",_xlfn.LET(_xlpm.x,VLOOKUP(T2390,'Drop-down_menus'!$F$2:$G$16,2,FALSE),IF(_xlpm.x=0,"",_xlpm.x)))</f>
        <v>https://orcid.org/0000-0003-3696-4445</v>
      </c>
      <c r="Y2390" t="str">
        <f>IF(U2390="","",_xlfn.LET(_xlpm.x,VLOOKUP(U2390,'Drop-down_menus'!$F$2:$G$16,2,FALSE),IF(_xlpm.x=0,"",_xlpm.x)))</f>
        <v>https://orcid.org/0000-0002-9708-1761</v>
      </c>
      <c r="Z2390" t="str">
        <f>IF(V2390="","",_xlfn.LET(_xlpm.x,VLOOKUP(V2390,'Drop-down_menus'!$F$2:$G$16,2,FALSE),IF(_xlpm.x=0,"",_xlpm.x)))</f>
        <v/>
      </c>
      <c r="AA2390" t="str">
        <f>IF(W2390="","",_xlfn.LET(_xlpm.x,VLOOKUP(W2390,'Drop-down_menus'!$F$2:$G$16,2,FALSE),IF(_xlpm.x=0,"",_xlpm.x)))</f>
        <v/>
      </c>
      <c r="AB2390" t="s">
        <v>702</v>
      </c>
      <c r="AE2390" t="s">
        <v>896</v>
      </c>
    </row>
    <row r="2391" spans="1:31" ht="15" hidden="1" x14ac:dyDescent="0.2">
      <c r="A2391" s="2" t="s">
        <v>253</v>
      </c>
      <c r="B2391">
        <v>1796</v>
      </c>
      <c r="C2391">
        <v>2878</v>
      </c>
      <c r="D2391" s="69" t="s">
        <v>700</v>
      </c>
      <c r="F2391" s="70" t="s">
        <v>687</v>
      </c>
      <c r="H2391" s="70" t="s">
        <v>687</v>
      </c>
      <c r="I2391" t="s">
        <v>687</v>
      </c>
      <c r="J2391" t="str">
        <f>IF($I2391="","",_xlfn.LET(_xlpm.x,VLOOKUP($I2391,'taxon-match_2026-08-31'!$A$2:$N$122,6,FALSE),IF(_xlpm.x=0,"",_xlpm.x)))</f>
        <v>Latreille, 1816</v>
      </c>
      <c r="K2391" t="str">
        <f>IF($I2391="","",_xlfn.LET(_xlpm.x,VLOOKUP($I2391,'taxon-match_2026-08-31'!$A$2:$N$122,4,FALSE),IF(_xlpm.x=0,"",_xlpm.x)))</f>
        <v>urn:lsid:marinespecies.org:taxname:1131</v>
      </c>
      <c r="L2391" t="str">
        <f>IF($I2391="","",_xlfn.LET(_xlpm.x,VLOOKUP($I2391,'taxon-match_2026-08-31'!$A$2:$N$122,7,FALSE),IF(_xlpm.x=0,"",_xlpm.x)))</f>
        <v>Animalia</v>
      </c>
      <c r="M2391" t="str">
        <f>IF($I2391="","",_xlfn.LET(_xlpm.x,VLOOKUP($I2391,'taxon-match_2026-08-31'!$A$2:$N$122,8,FALSE),IF(_xlpm.x=0,"",_xlpm.x)))</f>
        <v>Arthropoda</v>
      </c>
      <c r="N2391" t="str">
        <f>IF($I2391="","",_xlfn.LET(_xlpm.x,VLOOKUP($I2391,'taxon-match_2026-08-31'!$A$2:$N$122,9,FALSE),IF(_xlpm.x=0,"",_xlpm.x)))</f>
        <v>Malacostraca</v>
      </c>
      <c r="O2391" t="str">
        <f>IF($I2391="","",_xlfn.LET(_xlpm.x,VLOOKUP($I2391,'taxon-match_2026-08-31'!$A$2:$N$122,10,FALSE),IF(_xlpm.x=0,"",_xlpm.x)))</f>
        <v>Isopoda</v>
      </c>
      <c r="P2391" t="str">
        <f>IF($I2391="","",_xlfn.LET(_xlpm.x,VLOOKUP($I2391,'taxon-match_2026-08-31'!$A$2:$N$122,11,FALSE),IF(_xlpm.x=0,"",_xlpm.x)))</f>
        <v/>
      </c>
      <c r="Q2391" t="str">
        <f>IF($I2391="","",_xlfn.LET(_xlpm.x,VLOOKUP($I2391,'taxon-match_2026-08-31'!$A$2:$N$122,12,FALSE),IF(_xlpm.x=0,"",_xlpm.x)))</f>
        <v/>
      </c>
      <c r="R2391" t="str">
        <f>IF($I2391="","",_xlfn.LET(_xlpm.x,VLOOKUP($I2391,'taxon-match_2026-08-31'!$A$2:$N$122,14,FALSE),IF(_xlpm.x=0,"",_xlpm.x)))</f>
        <v/>
      </c>
      <c r="S2391" s="2" t="s">
        <v>2359</v>
      </c>
      <c r="T2391" s="69" t="s">
        <v>62</v>
      </c>
      <c r="U2391" s="69" t="s">
        <v>60</v>
      </c>
      <c r="X2391" t="str">
        <f>IF(T2391="","",_xlfn.LET(_xlpm.x,VLOOKUP(T2391,'Drop-down_menus'!$F$2:$G$16,2,FALSE),IF(_xlpm.x=0,"",_xlpm.x)))</f>
        <v>https://orcid.org/0000-0003-3696-4445</v>
      </c>
      <c r="Y2391" t="str">
        <f>IF(U2391="","",_xlfn.LET(_xlpm.x,VLOOKUP(U2391,'Drop-down_menus'!$F$2:$G$16,2,FALSE),IF(_xlpm.x=0,"",_xlpm.x)))</f>
        <v>https://orcid.org/0000-0002-9708-1761</v>
      </c>
      <c r="Z2391" t="str">
        <f>IF(V2391="","",_xlfn.LET(_xlpm.x,VLOOKUP(V2391,'Drop-down_menus'!$F$2:$G$16,2,FALSE),IF(_xlpm.x=0,"",_xlpm.x)))</f>
        <v/>
      </c>
      <c r="AA2391" t="str">
        <f>IF(W2391="","",_xlfn.LET(_xlpm.x,VLOOKUP(W2391,'Drop-down_menus'!$F$2:$G$16,2,FALSE),IF(_xlpm.x=0,"",_xlpm.x)))</f>
        <v/>
      </c>
      <c r="AB2391" t="s">
        <v>702</v>
      </c>
      <c r="AE2391" t="s">
        <v>896</v>
      </c>
    </row>
    <row r="2392" spans="1:31" ht="15" hidden="1" x14ac:dyDescent="0.2">
      <c r="A2392" s="2" t="s">
        <v>253</v>
      </c>
      <c r="B2392">
        <v>1797</v>
      </c>
      <c r="C2392">
        <v>2918</v>
      </c>
      <c r="D2392" s="69" t="s">
        <v>700</v>
      </c>
      <c r="F2392" s="70" t="s">
        <v>687</v>
      </c>
      <c r="H2392" s="70" t="s">
        <v>687</v>
      </c>
      <c r="I2392" t="s">
        <v>687</v>
      </c>
      <c r="J2392" t="str">
        <f>IF($I2392="","",_xlfn.LET(_xlpm.x,VLOOKUP($I2392,'taxon-match_2026-08-31'!$A$2:$N$122,6,FALSE),IF(_xlpm.x=0,"",_xlpm.x)))</f>
        <v>Latreille, 1816</v>
      </c>
      <c r="K2392" t="str">
        <f>IF($I2392="","",_xlfn.LET(_xlpm.x,VLOOKUP($I2392,'taxon-match_2026-08-31'!$A$2:$N$122,4,FALSE),IF(_xlpm.x=0,"",_xlpm.x)))</f>
        <v>urn:lsid:marinespecies.org:taxname:1131</v>
      </c>
      <c r="L2392" t="str">
        <f>IF($I2392="","",_xlfn.LET(_xlpm.x,VLOOKUP($I2392,'taxon-match_2026-08-31'!$A$2:$N$122,7,FALSE),IF(_xlpm.x=0,"",_xlpm.x)))</f>
        <v>Animalia</v>
      </c>
      <c r="M2392" t="str">
        <f>IF($I2392="","",_xlfn.LET(_xlpm.x,VLOOKUP($I2392,'taxon-match_2026-08-31'!$A$2:$N$122,8,FALSE),IF(_xlpm.x=0,"",_xlpm.x)))</f>
        <v>Arthropoda</v>
      </c>
      <c r="N2392" t="str">
        <f>IF($I2392="","",_xlfn.LET(_xlpm.x,VLOOKUP($I2392,'taxon-match_2026-08-31'!$A$2:$N$122,9,FALSE),IF(_xlpm.x=0,"",_xlpm.x)))</f>
        <v>Malacostraca</v>
      </c>
      <c r="O2392" t="str">
        <f>IF($I2392="","",_xlfn.LET(_xlpm.x,VLOOKUP($I2392,'taxon-match_2026-08-31'!$A$2:$N$122,10,FALSE),IF(_xlpm.x=0,"",_xlpm.x)))</f>
        <v>Isopoda</v>
      </c>
      <c r="P2392" t="str">
        <f>IF($I2392="","",_xlfn.LET(_xlpm.x,VLOOKUP($I2392,'taxon-match_2026-08-31'!$A$2:$N$122,11,FALSE),IF(_xlpm.x=0,"",_xlpm.x)))</f>
        <v/>
      </c>
      <c r="Q2392" t="str">
        <f>IF($I2392="","",_xlfn.LET(_xlpm.x,VLOOKUP($I2392,'taxon-match_2026-08-31'!$A$2:$N$122,12,FALSE),IF(_xlpm.x=0,"",_xlpm.x)))</f>
        <v/>
      </c>
      <c r="R2392" t="str">
        <f>IF($I2392="","",_xlfn.LET(_xlpm.x,VLOOKUP($I2392,'taxon-match_2026-08-31'!$A$2:$N$122,14,FALSE),IF(_xlpm.x=0,"",_xlpm.x)))</f>
        <v/>
      </c>
      <c r="S2392" s="2" t="s">
        <v>2359</v>
      </c>
      <c r="T2392" s="69" t="s">
        <v>62</v>
      </c>
      <c r="U2392" s="69" t="s">
        <v>60</v>
      </c>
      <c r="X2392" t="str">
        <f>IF(T2392="","",_xlfn.LET(_xlpm.x,VLOOKUP(T2392,'Drop-down_menus'!$F$2:$G$16,2,FALSE),IF(_xlpm.x=0,"",_xlpm.x)))</f>
        <v>https://orcid.org/0000-0003-3696-4445</v>
      </c>
      <c r="Y2392" t="str">
        <f>IF(U2392="","",_xlfn.LET(_xlpm.x,VLOOKUP(U2392,'Drop-down_menus'!$F$2:$G$16,2,FALSE),IF(_xlpm.x=0,"",_xlpm.x)))</f>
        <v>https://orcid.org/0000-0002-9708-1761</v>
      </c>
      <c r="Z2392" t="str">
        <f>IF(V2392="","",_xlfn.LET(_xlpm.x,VLOOKUP(V2392,'Drop-down_menus'!$F$2:$G$16,2,FALSE),IF(_xlpm.x=0,"",_xlpm.x)))</f>
        <v/>
      </c>
      <c r="AA2392" t="str">
        <f>IF(W2392="","",_xlfn.LET(_xlpm.x,VLOOKUP(W2392,'Drop-down_menus'!$F$2:$G$16,2,FALSE),IF(_xlpm.x=0,"",_xlpm.x)))</f>
        <v/>
      </c>
      <c r="AB2392" t="s">
        <v>702</v>
      </c>
      <c r="AE2392" t="s">
        <v>896</v>
      </c>
    </row>
    <row r="2393" spans="1:31" ht="15" hidden="1" x14ac:dyDescent="0.2">
      <c r="A2393" s="2" t="s">
        <v>253</v>
      </c>
      <c r="B2393">
        <v>1798</v>
      </c>
      <c r="C2393">
        <v>2919</v>
      </c>
      <c r="D2393" s="69" t="s">
        <v>700</v>
      </c>
      <c r="F2393" s="70" t="s">
        <v>687</v>
      </c>
      <c r="H2393" s="70" t="s">
        <v>687</v>
      </c>
      <c r="I2393" t="s">
        <v>687</v>
      </c>
      <c r="J2393" t="str">
        <f>IF($I2393="","",_xlfn.LET(_xlpm.x,VLOOKUP($I2393,'taxon-match_2026-08-31'!$A$2:$N$122,6,FALSE),IF(_xlpm.x=0,"",_xlpm.x)))</f>
        <v>Latreille, 1816</v>
      </c>
      <c r="K2393" t="str">
        <f>IF($I2393="","",_xlfn.LET(_xlpm.x,VLOOKUP($I2393,'taxon-match_2026-08-31'!$A$2:$N$122,4,FALSE),IF(_xlpm.x=0,"",_xlpm.x)))</f>
        <v>urn:lsid:marinespecies.org:taxname:1131</v>
      </c>
      <c r="L2393" t="str">
        <f>IF($I2393="","",_xlfn.LET(_xlpm.x,VLOOKUP($I2393,'taxon-match_2026-08-31'!$A$2:$N$122,7,FALSE),IF(_xlpm.x=0,"",_xlpm.x)))</f>
        <v>Animalia</v>
      </c>
      <c r="M2393" t="str">
        <f>IF($I2393="","",_xlfn.LET(_xlpm.x,VLOOKUP($I2393,'taxon-match_2026-08-31'!$A$2:$N$122,8,FALSE),IF(_xlpm.x=0,"",_xlpm.x)))</f>
        <v>Arthropoda</v>
      </c>
      <c r="N2393" t="str">
        <f>IF($I2393="","",_xlfn.LET(_xlpm.x,VLOOKUP($I2393,'taxon-match_2026-08-31'!$A$2:$N$122,9,FALSE),IF(_xlpm.x=0,"",_xlpm.x)))</f>
        <v>Malacostraca</v>
      </c>
      <c r="O2393" t="str">
        <f>IF($I2393="","",_xlfn.LET(_xlpm.x,VLOOKUP($I2393,'taxon-match_2026-08-31'!$A$2:$N$122,10,FALSE),IF(_xlpm.x=0,"",_xlpm.x)))</f>
        <v>Isopoda</v>
      </c>
      <c r="P2393" t="str">
        <f>IF($I2393="","",_xlfn.LET(_xlpm.x,VLOOKUP($I2393,'taxon-match_2026-08-31'!$A$2:$N$122,11,FALSE),IF(_xlpm.x=0,"",_xlpm.x)))</f>
        <v/>
      </c>
      <c r="Q2393" t="str">
        <f>IF($I2393="","",_xlfn.LET(_xlpm.x,VLOOKUP($I2393,'taxon-match_2026-08-31'!$A$2:$N$122,12,FALSE),IF(_xlpm.x=0,"",_xlpm.x)))</f>
        <v/>
      </c>
      <c r="R2393" t="str">
        <f>IF($I2393="","",_xlfn.LET(_xlpm.x,VLOOKUP($I2393,'taxon-match_2026-08-31'!$A$2:$N$122,14,FALSE),IF(_xlpm.x=0,"",_xlpm.x)))</f>
        <v/>
      </c>
      <c r="S2393" s="2" t="s">
        <v>2359</v>
      </c>
      <c r="T2393" s="69" t="s">
        <v>62</v>
      </c>
      <c r="U2393" s="69" t="s">
        <v>60</v>
      </c>
      <c r="X2393" t="str">
        <f>IF(T2393="","",_xlfn.LET(_xlpm.x,VLOOKUP(T2393,'Drop-down_menus'!$F$2:$G$16,2,FALSE),IF(_xlpm.x=0,"",_xlpm.x)))</f>
        <v>https://orcid.org/0000-0003-3696-4445</v>
      </c>
      <c r="Y2393" t="str">
        <f>IF(U2393="","",_xlfn.LET(_xlpm.x,VLOOKUP(U2393,'Drop-down_menus'!$F$2:$G$16,2,FALSE),IF(_xlpm.x=0,"",_xlpm.x)))</f>
        <v>https://orcid.org/0000-0002-9708-1761</v>
      </c>
      <c r="Z2393" t="str">
        <f>IF(V2393="","",_xlfn.LET(_xlpm.x,VLOOKUP(V2393,'Drop-down_menus'!$F$2:$G$16,2,FALSE),IF(_xlpm.x=0,"",_xlpm.x)))</f>
        <v/>
      </c>
      <c r="AA2393" t="str">
        <f>IF(W2393="","",_xlfn.LET(_xlpm.x,VLOOKUP(W2393,'Drop-down_menus'!$F$2:$G$16,2,FALSE),IF(_xlpm.x=0,"",_xlpm.x)))</f>
        <v/>
      </c>
      <c r="AB2393" t="s">
        <v>702</v>
      </c>
      <c r="AE2393" t="s">
        <v>896</v>
      </c>
    </row>
    <row r="2394" spans="1:31" ht="15" hidden="1" x14ac:dyDescent="0.2">
      <c r="A2394" s="2" t="s">
        <v>253</v>
      </c>
      <c r="B2394">
        <v>1852</v>
      </c>
      <c r="C2394">
        <v>2920</v>
      </c>
      <c r="D2394" s="69" t="s">
        <v>700</v>
      </c>
      <c r="F2394" s="70" t="s">
        <v>687</v>
      </c>
      <c r="H2394" s="70" t="s">
        <v>687</v>
      </c>
      <c r="I2394" t="s">
        <v>687</v>
      </c>
      <c r="J2394" t="str">
        <f>IF($I2394="","",_xlfn.LET(_xlpm.x,VLOOKUP($I2394,'taxon-match_2026-08-31'!$A$2:$N$122,6,FALSE),IF(_xlpm.x=0,"",_xlpm.x)))</f>
        <v>Latreille, 1816</v>
      </c>
      <c r="K2394" t="str">
        <f>IF($I2394="","",_xlfn.LET(_xlpm.x,VLOOKUP($I2394,'taxon-match_2026-08-31'!$A$2:$N$122,4,FALSE),IF(_xlpm.x=0,"",_xlpm.x)))</f>
        <v>urn:lsid:marinespecies.org:taxname:1131</v>
      </c>
      <c r="L2394" t="str">
        <f>IF($I2394="","",_xlfn.LET(_xlpm.x,VLOOKUP($I2394,'taxon-match_2026-08-31'!$A$2:$N$122,7,FALSE),IF(_xlpm.x=0,"",_xlpm.x)))</f>
        <v>Animalia</v>
      </c>
      <c r="M2394" t="str">
        <f>IF($I2394="","",_xlfn.LET(_xlpm.x,VLOOKUP($I2394,'taxon-match_2026-08-31'!$A$2:$N$122,8,FALSE),IF(_xlpm.x=0,"",_xlpm.x)))</f>
        <v>Arthropoda</v>
      </c>
      <c r="N2394" t="str">
        <f>IF($I2394="","",_xlfn.LET(_xlpm.x,VLOOKUP($I2394,'taxon-match_2026-08-31'!$A$2:$N$122,9,FALSE),IF(_xlpm.x=0,"",_xlpm.x)))</f>
        <v>Malacostraca</v>
      </c>
      <c r="O2394" t="str">
        <f>IF($I2394="","",_xlfn.LET(_xlpm.x,VLOOKUP($I2394,'taxon-match_2026-08-31'!$A$2:$N$122,10,FALSE),IF(_xlpm.x=0,"",_xlpm.x)))</f>
        <v>Isopoda</v>
      </c>
      <c r="P2394" t="str">
        <f>IF($I2394="","",_xlfn.LET(_xlpm.x,VLOOKUP($I2394,'taxon-match_2026-08-31'!$A$2:$N$122,11,FALSE),IF(_xlpm.x=0,"",_xlpm.x)))</f>
        <v/>
      </c>
      <c r="Q2394" t="str">
        <f>IF($I2394="","",_xlfn.LET(_xlpm.x,VLOOKUP($I2394,'taxon-match_2026-08-31'!$A$2:$N$122,12,FALSE),IF(_xlpm.x=0,"",_xlpm.x)))</f>
        <v/>
      </c>
      <c r="R2394" t="str">
        <f>IF($I2394="","",_xlfn.LET(_xlpm.x,VLOOKUP($I2394,'taxon-match_2026-08-31'!$A$2:$N$122,14,FALSE),IF(_xlpm.x=0,"",_xlpm.x)))</f>
        <v/>
      </c>
      <c r="S2394" s="2" t="s">
        <v>2359</v>
      </c>
      <c r="T2394" s="69" t="s">
        <v>62</v>
      </c>
      <c r="U2394" s="69" t="s">
        <v>60</v>
      </c>
      <c r="X2394" t="str">
        <f>IF(T2394="","",_xlfn.LET(_xlpm.x,VLOOKUP(T2394,'Drop-down_menus'!$F$2:$G$16,2,FALSE),IF(_xlpm.x=0,"",_xlpm.x)))</f>
        <v>https://orcid.org/0000-0003-3696-4445</v>
      </c>
      <c r="Y2394" t="str">
        <f>IF(U2394="","",_xlfn.LET(_xlpm.x,VLOOKUP(U2394,'Drop-down_menus'!$F$2:$G$16,2,FALSE),IF(_xlpm.x=0,"",_xlpm.x)))</f>
        <v>https://orcid.org/0000-0002-9708-1761</v>
      </c>
      <c r="Z2394" t="str">
        <f>IF(V2394="","",_xlfn.LET(_xlpm.x,VLOOKUP(V2394,'Drop-down_menus'!$F$2:$G$16,2,FALSE),IF(_xlpm.x=0,"",_xlpm.x)))</f>
        <v/>
      </c>
      <c r="AA2394" t="str">
        <f>IF(W2394="","",_xlfn.LET(_xlpm.x,VLOOKUP(W2394,'Drop-down_menus'!$F$2:$G$16,2,FALSE),IF(_xlpm.x=0,"",_xlpm.x)))</f>
        <v/>
      </c>
      <c r="AB2394" t="s">
        <v>702</v>
      </c>
      <c r="AE2394" t="s">
        <v>896</v>
      </c>
    </row>
    <row r="2395" spans="1:31" ht="15" hidden="1" x14ac:dyDescent="0.2">
      <c r="A2395" s="2" t="s">
        <v>298</v>
      </c>
      <c r="B2395">
        <v>2830</v>
      </c>
      <c r="C2395">
        <v>3276</v>
      </c>
      <c r="D2395" s="69" t="s">
        <v>700</v>
      </c>
      <c r="F2395" s="70" t="s">
        <v>687</v>
      </c>
      <c r="H2395" s="70" t="s">
        <v>687</v>
      </c>
      <c r="I2395" t="s">
        <v>687</v>
      </c>
      <c r="J2395" t="str">
        <f>IF($I2395="","",_xlfn.LET(_xlpm.x,VLOOKUP($I2395,'taxon-match_2026-08-31'!$A$2:$N$122,6,FALSE),IF(_xlpm.x=0,"",_xlpm.x)))</f>
        <v>Latreille, 1816</v>
      </c>
      <c r="K2395" t="str">
        <f>IF($I2395="","",_xlfn.LET(_xlpm.x,VLOOKUP($I2395,'taxon-match_2026-08-31'!$A$2:$N$122,4,FALSE),IF(_xlpm.x=0,"",_xlpm.x)))</f>
        <v>urn:lsid:marinespecies.org:taxname:1131</v>
      </c>
      <c r="L2395" t="str">
        <f>IF($I2395="","",_xlfn.LET(_xlpm.x,VLOOKUP($I2395,'taxon-match_2026-08-31'!$A$2:$N$122,7,FALSE),IF(_xlpm.x=0,"",_xlpm.x)))</f>
        <v>Animalia</v>
      </c>
      <c r="M2395" t="str">
        <f>IF($I2395="","",_xlfn.LET(_xlpm.x,VLOOKUP($I2395,'taxon-match_2026-08-31'!$A$2:$N$122,8,FALSE),IF(_xlpm.x=0,"",_xlpm.x)))</f>
        <v>Arthropoda</v>
      </c>
      <c r="N2395" t="str">
        <f>IF($I2395="","",_xlfn.LET(_xlpm.x,VLOOKUP($I2395,'taxon-match_2026-08-31'!$A$2:$N$122,9,FALSE),IF(_xlpm.x=0,"",_xlpm.x)))</f>
        <v>Malacostraca</v>
      </c>
      <c r="O2395" t="str">
        <f>IF($I2395="","",_xlfn.LET(_xlpm.x,VLOOKUP($I2395,'taxon-match_2026-08-31'!$A$2:$N$122,10,FALSE),IF(_xlpm.x=0,"",_xlpm.x)))</f>
        <v>Isopoda</v>
      </c>
      <c r="P2395" t="str">
        <f>IF($I2395="","",_xlfn.LET(_xlpm.x,VLOOKUP($I2395,'taxon-match_2026-08-31'!$A$2:$N$122,11,FALSE),IF(_xlpm.x=0,"",_xlpm.x)))</f>
        <v/>
      </c>
      <c r="Q2395" t="str">
        <f>IF($I2395="","",_xlfn.LET(_xlpm.x,VLOOKUP($I2395,'taxon-match_2026-08-31'!$A$2:$N$122,12,FALSE),IF(_xlpm.x=0,"",_xlpm.x)))</f>
        <v/>
      </c>
      <c r="R2395" t="str">
        <f>IF($I2395="","",_xlfn.LET(_xlpm.x,VLOOKUP($I2395,'taxon-match_2026-08-31'!$A$2:$N$122,14,FALSE),IF(_xlpm.x=0,"",_xlpm.x)))</f>
        <v/>
      </c>
      <c r="S2395" s="2" t="s">
        <v>2359</v>
      </c>
      <c r="T2395" s="69" t="s">
        <v>62</v>
      </c>
      <c r="U2395" s="69" t="s">
        <v>60</v>
      </c>
      <c r="X2395" t="str">
        <f>IF(T2395="","",_xlfn.LET(_xlpm.x,VLOOKUP(T2395,'Drop-down_menus'!$F$2:$G$16,2,FALSE),IF(_xlpm.x=0,"",_xlpm.x)))</f>
        <v>https://orcid.org/0000-0003-3696-4445</v>
      </c>
      <c r="Y2395" t="str">
        <f>IF(U2395="","",_xlfn.LET(_xlpm.x,VLOOKUP(U2395,'Drop-down_menus'!$F$2:$G$16,2,FALSE),IF(_xlpm.x=0,"",_xlpm.x)))</f>
        <v>https://orcid.org/0000-0002-9708-1761</v>
      </c>
      <c r="Z2395" t="str">
        <f>IF(V2395="","",_xlfn.LET(_xlpm.x,VLOOKUP(V2395,'Drop-down_menus'!$F$2:$G$16,2,FALSE),IF(_xlpm.x=0,"",_xlpm.x)))</f>
        <v/>
      </c>
      <c r="AA2395" t="str">
        <f>IF(W2395="","",_xlfn.LET(_xlpm.x,VLOOKUP(W2395,'Drop-down_menus'!$F$2:$G$16,2,FALSE),IF(_xlpm.x=0,"",_xlpm.x)))</f>
        <v/>
      </c>
      <c r="AB2395" t="s">
        <v>702</v>
      </c>
      <c r="AE2395" t="s">
        <v>896</v>
      </c>
    </row>
    <row r="2396" spans="1:31" ht="15" hidden="1" x14ac:dyDescent="0.2">
      <c r="A2396" s="2" t="s">
        <v>298</v>
      </c>
      <c r="B2396">
        <v>2865</v>
      </c>
      <c r="C2396">
        <v>3292</v>
      </c>
      <c r="D2396" s="69" t="s">
        <v>700</v>
      </c>
      <c r="F2396" s="70" t="s">
        <v>687</v>
      </c>
      <c r="H2396" s="70" t="s">
        <v>687</v>
      </c>
      <c r="I2396" t="s">
        <v>687</v>
      </c>
      <c r="J2396" t="str">
        <f>IF($I2396="","",_xlfn.LET(_xlpm.x,VLOOKUP($I2396,'taxon-match_2026-08-31'!$A$2:$N$122,6,FALSE),IF(_xlpm.x=0,"",_xlpm.x)))</f>
        <v>Latreille, 1816</v>
      </c>
      <c r="K2396" t="str">
        <f>IF($I2396="","",_xlfn.LET(_xlpm.x,VLOOKUP($I2396,'taxon-match_2026-08-31'!$A$2:$N$122,4,FALSE),IF(_xlpm.x=0,"",_xlpm.x)))</f>
        <v>urn:lsid:marinespecies.org:taxname:1131</v>
      </c>
      <c r="L2396" t="str">
        <f>IF($I2396="","",_xlfn.LET(_xlpm.x,VLOOKUP($I2396,'taxon-match_2026-08-31'!$A$2:$N$122,7,FALSE),IF(_xlpm.x=0,"",_xlpm.x)))</f>
        <v>Animalia</v>
      </c>
      <c r="M2396" t="str">
        <f>IF($I2396="","",_xlfn.LET(_xlpm.x,VLOOKUP($I2396,'taxon-match_2026-08-31'!$A$2:$N$122,8,FALSE),IF(_xlpm.x=0,"",_xlpm.x)))</f>
        <v>Arthropoda</v>
      </c>
      <c r="N2396" t="str">
        <f>IF($I2396="","",_xlfn.LET(_xlpm.x,VLOOKUP($I2396,'taxon-match_2026-08-31'!$A$2:$N$122,9,FALSE),IF(_xlpm.x=0,"",_xlpm.x)))</f>
        <v>Malacostraca</v>
      </c>
      <c r="O2396" t="str">
        <f>IF($I2396="","",_xlfn.LET(_xlpm.x,VLOOKUP($I2396,'taxon-match_2026-08-31'!$A$2:$N$122,10,FALSE),IF(_xlpm.x=0,"",_xlpm.x)))</f>
        <v>Isopoda</v>
      </c>
      <c r="P2396" t="str">
        <f>IF($I2396="","",_xlfn.LET(_xlpm.x,VLOOKUP($I2396,'taxon-match_2026-08-31'!$A$2:$N$122,11,FALSE),IF(_xlpm.x=0,"",_xlpm.x)))</f>
        <v/>
      </c>
      <c r="Q2396" t="str">
        <f>IF($I2396="","",_xlfn.LET(_xlpm.x,VLOOKUP($I2396,'taxon-match_2026-08-31'!$A$2:$N$122,12,FALSE),IF(_xlpm.x=0,"",_xlpm.x)))</f>
        <v/>
      </c>
      <c r="R2396" t="str">
        <f>IF($I2396="","",_xlfn.LET(_xlpm.x,VLOOKUP($I2396,'taxon-match_2026-08-31'!$A$2:$N$122,14,FALSE),IF(_xlpm.x=0,"",_xlpm.x)))</f>
        <v/>
      </c>
      <c r="S2396" s="2" t="s">
        <v>2359</v>
      </c>
      <c r="T2396" s="69" t="s">
        <v>62</v>
      </c>
      <c r="U2396" s="69" t="s">
        <v>60</v>
      </c>
      <c r="X2396" t="str">
        <f>IF(T2396="","",_xlfn.LET(_xlpm.x,VLOOKUP(T2396,'Drop-down_menus'!$F$2:$G$16,2,FALSE),IF(_xlpm.x=0,"",_xlpm.x)))</f>
        <v>https://orcid.org/0000-0003-3696-4445</v>
      </c>
      <c r="Y2396" t="str">
        <f>IF(U2396="","",_xlfn.LET(_xlpm.x,VLOOKUP(U2396,'Drop-down_menus'!$F$2:$G$16,2,FALSE),IF(_xlpm.x=0,"",_xlpm.x)))</f>
        <v>https://orcid.org/0000-0002-9708-1761</v>
      </c>
      <c r="Z2396" t="str">
        <f>IF(V2396="","",_xlfn.LET(_xlpm.x,VLOOKUP(V2396,'Drop-down_menus'!$F$2:$G$16,2,FALSE),IF(_xlpm.x=0,"",_xlpm.x)))</f>
        <v/>
      </c>
      <c r="AA2396" t="str">
        <f>IF(W2396="","",_xlfn.LET(_xlpm.x,VLOOKUP(W2396,'Drop-down_menus'!$F$2:$G$16,2,FALSE),IF(_xlpm.x=0,"",_xlpm.x)))</f>
        <v/>
      </c>
      <c r="AB2396" t="s">
        <v>702</v>
      </c>
      <c r="AE2396" t="s">
        <v>896</v>
      </c>
    </row>
    <row r="2397" spans="1:31" ht="15" hidden="1" x14ac:dyDescent="0.2">
      <c r="A2397" s="2" t="s">
        <v>298</v>
      </c>
      <c r="B2397">
        <v>2911</v>
      </c>
      <c r="C2397">
        <v>3293</v>
      </c>
      <c r="D2397" s="69" t="s">
        <v>700</v>
      </c>
      <c r="F2397" s="70" t="s">
        <v>687</v>
      </c>
      <c r="H2397" s="70" t="s">
        <v>687</v>
      </c>
      <c r="I2397" t="s">
        <v>687</v>
      </c>
      <c r="J2397" t="str">
        <f>IF($I2397="","",_xlfn.LET(_xlpm.x,VLOOKUP($I2397,'taxon-match_2026-08-31'!$A$2:$N$122,6,FALSE),IF(_xlpm.x=0,"",_xlpm.x)))</f>
        <v>Latreille, 1816</v>
      </c>
      <c r="K2397" t="str">
        <f>IF($I2397="","",_xlfn.LET(_xlpm.x,VLOOKUP($I2397,'taxon-match_2026-08-31'!$A$2:$N$122,4,FALSE),IF(_xlpm.x=0,"",_xlpm.x)))</f>
        <v>urn:lsid:marinespecies.org:taxname:1131</v>
      </c>
      <c r="L2397" t="str">
        <f>IF($I2397="","",_xlfn.LET(_xlpm.x,VLOOKUP($I2397,'taxon-match_2026-08-31'!$A$2:$N$122,7,FALSE),IF(_xlpm.x=0,"",_xlpm.x)))</f>
        <v>Animalia</v>
      </c>
      <c r="M2397" t="str">
        <f>IF($I2397="","",_xlfn.LET(_xlpm.x,VLOOKUP($I2397,'taxon-match_2026-08-31'!$A$2:$N$122,8,FALSE),IF(_xlpm.x=0,"",_xlpm.x)))</f>
        <v>Arthropoda</v>
      </c>
      <c r="N2397" t="str">
        <f>IF($I2397="","",_xlfn.LET(_xlpm.x,VLOOKUP($I2397,'taxon-match_2026-08-31'!$A$2:$N$122,9,FALSE),IF(_xlpm.x=0,"",_xlpm.x)))</f>
        <v>Malacostraca</v>
      </c>
      <c r="O2397" t="str">
        <f>IF($I2397="","",_xlfn.LET(_xlpm.x,VLOOKUP($I2397,'taxon-match_2026-08-31'!$A$2:$N$122,10,FALSE),IF(_xlpm.x=0,"",_xlpm.x)))</f>
        <v>Isopoda</v>
      </c>
      <c r="P2397" t="str">
        <f>IF($I2397="","",_xlfn.LET(_xlpm.x,VLOOKUP($I2397,'taxon-match_2026-08-31'!$A$2:$N$122,11,FALSE),IF(_xlpm.x=0,"",_xlpm.x)))</f>
        <v/>
      </c>
      <c r="Q2397" t="str">
        <f>IF($I2397="","",_xlfn.LET(_xlpm.x,VLOOKUP($I2397,'taxon-match_2026-08-31'!$A$2:$N$122,12,FALSE),IF(_xlpm.x=0,"",_xlpm.x)))</f>
        <v/>
      </c>
      <c r="R2397" t="str">
        <f>IF($I2397="","",_xlfn.LET(_xlpm.x,VLOOKUP($I2397,'taxon-match_2026-08-31'!$A$2:$N$122,14,FALSE),IF(_xlpm.x=0,"",_xlpm.x)))</f>
        <v/>
      </c>
      <c r="S2397" s="2" t="s">
        <v>2359</v>
      </c>
      <c r="T2397" s="69" t="s">
        <v>62</v>
      </c>
      <c r="U2397" s="69" t="s">
        <v>60</v>
      </c>
      <c r="X2397" t="str">
        <f>IF(T2397="","",_xlfn.LET(_xlpm.x,VLOOKUP(T2397,'Drop-down_menus'!$F$2:$G$16,2,FALSE),IF(_xlpm.x=0,"",_xlpm.x)))</f>
        <v>https://orcid.org/0000-0003-3696-4445</v>
      </c>
      <c r="Y2397" t="str">
        <f>IF(U2397="","",_xlfn.LET(_xlpm.x,VLOOKUP(U2397,'Drop-down_menus'!$F$2:$G$16,2,FALSE),IF(_xlpm.x=0,"",_xlpm.x)))</f>
        <v>https://orcid.org/0000-0002-9708-1761</v>
      </c>
      <c r="Z2397" t="str">
        <f>IF(V2397="","",_xlfn.LET(_xlpm.x,VLOOKUP(V2397,'Drop-down_menus'!$F$2:$G$16,2,FALSE),IF(_xlpm.x=0,"",_xlpm.x)))</f>
        <v/>
      </c>
      <c r="AA2397" t="str">
        <f>IF(W2397="","",_xlfn.LET(_xlpm.x,VLOOKUP(W2397,'Drop-down_menus'!$F$2:$G$16,2,FALSE),IF(_xlpm.x=0,"",_xlpm.x)))</f>
        <v/>
      </c>
      <c r="AB2397" t="s">
        <v>702</v>
      </c>
      <c r="AE2397" t="s">
        <v>896</v>
      </c>
    </row>
    <row r="2398" spans="1:31" ht="15" hidden="1" x14ac:dyDescent="0.2">
      <c r="A2398" s="2" t="s">
        <v>460</v>
      </c>
      <c r="B2398">
        <v>5011</v>
      </c>
      <c r="C2398">
        <v>3294</v>
      </c>
      <c r="D2398" s="69" t="s">
        <v>700</v>
      </c>
      <c r="F2398" s="70" t="s">
        <v>687</v>
      </c>
      <c r="H2398" s="70" t="s">
        <v>687</v>
      </c>
      <c r="I2398" t="s">
        <v>687</v>
      </c>
      <c r="J2398" t="str">
        <f>IF($I2398="","",_xlfn.LET(_xlpm.x,VLOOKUP($I2398,'taxon-match_2026-08-31'!$A$2:$N$122,6,FALSE),IF(_xlpm.x=0,"",_xlpm.x)))</f>
        <v>Latreille, 1816</v>
      </c>
      <c r="K2398" t="str">
        <f>IF($I2398="","",_xlfn.LET(_xlpm.x,VLOOKUP($I2398,'taxon-match_2026-08-31'!$A$2:$N$122,4,FALSE),IF(_xlpm.x=0,"",_xlpm.x)))</f>
        <v>urn:lsid:marinespecies.org:taxname:1131</v>
      </c>
      <c r="L2398" t="str">
        <f>IF($I2398="","",_xlfn.LET(_xlpm.x,VLOOKUP($I2398,'taxon-match_2026-08-31'!$A$2:$N$122,7,FALSE),IF(_xlpm.x=0,"",_xlpm.x)))</f>
        <v>Animalia</v>
      </c>
      <c r="M2398" t="str">
        <f>IF($I2398="","",_xlfn.LET(_xlpm.x,VLOOKUP($I2398,'taxon-match_2026-08-31'!$A$2:$N$122,8,FALSE),IF(_xlpm.x=0,"",_xlpm.x)))</f>
        <v>Arthropoda</v>
      </c>
      <c r="N2398" t="str">
        <f>IF($I2398="","",_xlfn.LET(_xlpm.x,VLOOKUP($I2398,'taxon-match_2026-08-31'!$A$2:$N$122,9,FALSE),IF(_xlpm.x=0,"",_xlpm.x)))</f>
        <v>Malacostraca</v>
      </c>
      <c r="O2398" t="str">
        <f>IF($I2398="","",_xlfn.LET(_xlpm.x,VLOOKUP($I2398,'taxon-match_2026-08-31'!$A$2:$N$122,10,FALSE),IF(_xlpm.x=0,"",_xlpm.x)))</f>
        <v>Isopoda</v>
      </c>
      <c r="P2398" t="str">
        <f>IF($I2398="","",_xlfn.LET(_xlpm.x,VLOOKUP($I2398,'taxon-match_2026-08-31'!$A$2:$N$122,11,FALSE),IF(_xlpm.x=0,"",_xlpm.x)))</f>
        <v/>
      </c>
      <c r="Q2398" t="str">
        <f>IF($I2398="","",_xlfn.LET(_xlpm.x,VLOOKUP($I2398,'taxon-match_2026-08-31'!$A$2:$N$122,12,FALSE),IF(_xlpm.x=0,"",_xlpm.x)))</f>
        <v/>
      </c>
      <c r="R2398" t="str">
        <f>IF($I2398="","",_xlfn.LET(_xlpm.x,VLOOKUP($I2398,'taxon-match_2026-08-31'!$A$2:$N$122,14,FALSE),IF(_xlpm.x=0,"",_xlpm.x)))</f>
        <v/>
      </c>
      <c r="S2398" s="2" t="s">
        <v>2359</v>
      </c>
      <c r="T2398" s="69" t="s">
        <v>62</v>
      </c>
      <c r="U2398" s="69" t="s">
        <v>60</v>
      </c>
      <c r="X2398" t="str">
        <f>IF(T2398="","",_xlfn.LET(_xlpm.x,VLOOKUP(T2398,'Drop-down_menus'!$F$2:$G$16,2,FALSE),IF(_xlpm.x=0,"",_xlpm.x)))</f>
        <v>https://orcid.org/0000-0003-3696-4445</v>
      </c>
      <c r="Y2398" t="str">
        <f>IF(U2398="","",_xlfn.LET(_xlpm.x,VLOOKUP(U2398,'Drop-down_menus'!$F$2:$G$16,2,FALSE),IF(_xlpm.x=0,"",_xlpm.x)))</f>
        <v>https://orcid.org/0000-0002-9708-1761</v>
      </c>
      <c r="Z2398" t="str">
        <f>IF(V2398="","",_xlfn.LET(_xlpm.x,VLOOKUP(V2398,'Drop-down_menus'!$F$2:$G$16,2,FALSE),IF(_xlpm.x=0,"",_xlpm.x)))</f>
        <v/>
      </c>
      <c r="AA2398" t="str">
        <f>IF(W2398="","",_xlfn.LET(_xlpm.x,VLOOKUP(W2398,'Drop-down_menus'!$F$2:$G$16,2,FALSE),IF(_xlpm.x=0,"",_xlpm.x)))</f>
        <v/>
      </c>
      <c r="AB2398" t="s">
        <v>702</v>
      </c>
      <c r="AE2398" t="s">
        <v>896</v>
      </c>
    </row>
    <row r="2399" spans="1:31" ht="15" hidden="1" x14ac:dyDescent="0.2">
      <c r="A2399" s="2" t="s">
        <v>460</v>
      </c>
      <c r="B2399">
        <v>5041</v>
      </c>
      <c r="C2399">
        <v>3295</v>
      </c>
      <c r="D2399" s="69" t="s">
        <v>700</v>
      </c>
      <c r="F2399" s="70" t="s">
        <v>687</v>
      </c>
      <c r="H2399" s="70" t="s">
        <v>687</v>
      </c>
      <c r="I2399" t="s">
        <v>687</v>
      </c>
      <c r="J2399" t="str">
        <f>IF($I2399="","",_xlfn.LET(_xlpm.x,VLOOKUP($I2399,'taxon-match_2026-08-31'!$A$2:$N$122,6,FALSE),IF(_xlpm.x=0,"",_xlpm.x)))</f>
        <v>Latreille, 1816</v>
      </c>
      <c r="K2399" t="str">
        <f>IF($I2399="","",_xlfn.LET(_xlpm.x,VLOOKUP($I2399,'taxon-match_2026-08-31'!$A$2:$N$122,4,FALSE),IF(_xlpm.x=0,"",_xlpm.x)))</f>
        <v>urn:lsid:marinespecies.org:taxname:1131</v>
      </c>
      <c r="L2399" t="str">
        <f>IF($I2399="","",_xlfn.LET(_xlpm.x,VLOOKUP($I2399,'taxon-match_2026-08-31'!$A$2:$N$122,7,FALSE),IF(_xlpm.x=0,"",_xlpm.x)))</f>
        <v>Animalia</v>
      </c>
      <c r="M2399" t="str">
        <f>IF($I2399="","",_xlfn.LET(_xlpm.x,VLOOKUP($I2399,'taxon-match_2026-08-31'!$A$2:$N$122,8,FALSE),IF(_xlpm.x=0,"",_xlpm.x)))</f>
        <v>Arthropoda</v>
      </c>
      <c r="N2399" t="str">
        <f>IF($I2399="","",_xlfn.LET(_xlpm.x,VLOOKUP($I2399,'taxon-match_2026-08-31'!$A$2:$N$122,9,FALSE),IF(_xlpm.x=0,"",_xlpm.x)))</f>
        <v>Malacostraca</v>
      </c>
      <c r="O2399" t="str">
        <f>IF($I2399="","",_xlfn.LET(_xlpm.x,VLOOKUP($I2399,'taxon-match_2026-08-31'!$A$2:$N$122,10,FALSE),IF(_xlpm.x=0,"",_xlpm.x)))</f>
        <v>Isopoda</v>
      </c>
      <c r="P2399" t="str">
        <f>IF($I2399="","",_xlfn.LET(_xlpm.x,VLOOKUP($I2399,'taxon-match_2026-08-31'!$A$2:$N$122,11,FALSE),IF(_xlpm.x=0,"",_xlpm.x)))</f>
        <v/>
      </c>
      <c r="Q2399" t="str">
        <f>IF($I2399="","",_xlfn.LET(_xlpm.x,VLOOKUP($I2399,'taxon-match_2026-08-31'!$A$2:$N$122,12,FALSE),IF(_xlpm.x=0,"",_xlpm.x)))</f>
        <v/>
      </c>
      <c r="R2399" t="str">
        <f>IF($I2399="","",_xlfn.LET(_xlpm.x,VLOOKUP($I2399,'taxon-match_2026-08-31'!$A$2:$N$122,14,FALSE),IF(_xlpm.x=0,"",_xlpm.x)))</f>
        <v/>
      </c>
      <c r="S2399" s="2" t="s">
        <v>2359</v>
      </c>
      <c r="T2399" s="69" t="s">
        <v>62</v>
      </c>
      <c r="U2399" s="69" t="s">
        <v>60</v>
      </c>
      <c r="X2399" t="str">
        <f>IF(T2399="","",_xlfn.LET(_xlpm.x,VLOOKUP(T2399,'Drop-down_menus'!$F$2:$G$16,2,FALSE),IF(_xlpm.x=0,"",_xlpm.x)))</f>
        <v>https://orcid.org/0000-0003-3696-4445</v>
      </c>
      <c r="Y2399" t="str">
        <f>IF(U2399="","",_xlfn.LET(_xlpm.x,VLOOKUP(U2399,'Drop-down_menus'!$F$2:$G$16,2,FALSE),IF(_xlpm.x=0,"",_xlpm.x)))</f>
        <v>https://orcid.org/0000-0002-9708-1761</v>
      </c>
      <c r="Z2399" t="str">
        <f>IF(V2399="","",_xlfn.LET(_xlpm.x,VLOOKUP(V2399,'Drop-down_menus'!$F$2:$G$16,2,FALSE),IF(_xlpm.x=0,"",_xlpm.x)))</f>
        <v/>
      </c>
      <c r="AA2399" t="str">
        <f>IF(W2399="","",_xlfn.LET(_xlpm.x,VLOOKUP(W2399,'Drop-down_menus'!$F$2:$G$16,2,FALSE),IF(_xlpm.x=0,"",_xlpm.x)))</f>
        <v/>
      </c>
      <c r="AB2399" t="s">
        <v>702</v>
      </c>
      <c r="AE2399" t="s">
        <v>896</v>
      </c>
    </row>
    <row r="2400" spans="1:31" ht="15" hidden="1" x14ac:dyDescent="0.2">
      <c r="A2400" s="2" t="s">
        <v>84</v>
      </c>
      <c r="B2400">
        <v>319</v>
      </c>
      <c r="C2400">
        <v>3296</v>
      </c>
      <c r="D2400" s="69" t="s">
        <v>700</v>
      </c>
      <c r="F2400" s="70" t="s">
        <v>687</v>
      </c>
      <c r="H2400" s="70" t="s">
        <v>687</v>
      </c>
      <c r="I2400" t="s">
        <v>687</v>
      </c>
      <c r="J2400" t="str">
        <f>IF($I2400="","",_xlfn.LET(_xlpm.x,VLOOKUP($I2400,'taxon-match_2026-08-31'!$A$2:$N$122,6,FALSE),IF(_xlpm.x=0,"",_xlpm.x)))</f>
        <v>Latreille, 1816</v>
      </c>
      <c r="K2400" t="str">
        <f>IF($I2400="","",_xlfn.LET(_xlpm.x,VLOOKUP($I2400,'taxon-match_2026-08-31'!$A$2:$N$122,4,FALSE),IF(_xlpm.x=0,"",_xlpm.x)))</f>
        <v>urn:lsid:marinespecies.org:taxname:1131</v>
      </c>
      <c r="L2400" t="str">
        <f>IF($I2400="","",_xlfn.LET(_xlpm.x,VLOOKUP($I2400,'taxon-match_2026-08-31'!$A$2:$N$122,7,FALSE),IF(_xlpm.x=0,"",_xlpm.x)))</f>
        <v>Animalia</v>
      </c>
      <c r="M2400" t="str">
        <f>IF($I2400="","",_xlfn.LET(_xlpm.x,VLOOKUP($I2400,'taxon-match_2026-08-31'!$A$2:$N$122,8,FALSE),IF(_xlpm.x=0,"",_xlpm.x)))</f>
        <v>Arthropoda</v>
      </c>
      <c r="N2400" t="str">
        <f>IF($I2400="","",_xlfn.LET(_xlpm.x,VLOOKUP($I2400,'taxon-match_2026-08-31'!$A$2:$N$122,9,FALSE),IF(_xlpm.x=0,"",_xlpm.x)))</f>
        <v>Malacostraca</v>
      </c>
      <c r="O2400" t="str">
        <f>IF($I2400="","",_xlfn.LET(_xlpm.x,VLOOKUP($I2400,'taxon-match_2026-08-31'!$A$2:$N$122,10,FALSE),IF(_xlpm.x=0,"",_xlpm.x)))</f>
        <v>Isopoda</v>
      </c>
      <c r="P2400" t="str">
        <f>IF($I2400="","",_xlfn.LET(_xlpm.x,VLOOKUP($I2400,'taxon-match_2026-08-31'!$A$2:$N$122,11,FALSE),IF(_xlpm.x=0,"",_xlpm.x)))</f>
        <v/>
      </c>
      <c r="Q2400" t="str">
        <f>IF($I2400="","",_xlfn.LET(_xlpm.x,VLOOKUP($I2400,'taxon-match_2026-08-31'!$A$2:$N$122,12,FALSE),IF(_xlpm.x=0,"",_xlpm.x)))</f>
        <v/>
      </c>
      <c r="R2400" t="str">
        <f>IF($I2400="","",_xlfn.LET(_xlpm.x,VLOOKUP($I2400,'taxon-match_2026-08-31'!$A$2:$N$122,14,FALSE),IF(_xlpm.x=0,"",_xlpm.x)))</f>
        <v/>
      </c>
      <c r="S2400" s="2" t="s">
        <v>2359</v>
      </c>
      <c r="T2400" s="69" t="s">
        <v>62</v>
      </c>
      <c r="U2400" s="69" t="s">
        <v>60</v>
      </c>
      <c r="X2400" t="str">
        <f>IF(T2400="","",_xlfn.LET(_xlpm.x,VLOOKUP(T2400,'Drop-down_menus'!$F$2:$G$16,2,FALSE),IF(_xlpm.x=0,"",_xlpm.x)))</f>
        <v>https://orcid.org/0000-0003-3696-4445</v>
      </c>
      <c r="Y2400" t="str">
        <f>IF(U2400="","",_xlfn.LET(_xlpm.x,VLOOKUP(U2400,'Drop-down_menus'!$F$2:$G$16,2,FALSE),IF(_xlpm.x=0,"",_xlpm.x)))</f>
        <v>https://orcid.org/0000-0002-9708-1761</v>
      </c>
      <c r="Z2400" t="str">
        <f>IF(V2400="","",_xlfn.LET(_xlpm.x,VLOOKUP(V2400,'Drop-down_menus'!$F$2:$G$16,2,FALSE),IF(_xlpm.x=0,"",_xlpm.x)))</f>
        <v/>
      </c>
      <c r="AA2400" t="str">
        <f>IF(W2400="","",_xlfn.LET(_xlpm.x,VLOOKUP(W2400,'Drop-down_menus'!$F$2:$G$16,2,FALSE),IF(_xlpm.x=0,"",_xlpm.x)))</f>
        <v/>
      </c>
      <c r="AB2400" t="s">
        <v>702</v>
      </c>
      <c r="AE2400" t="s">
        <v>896</v>
      </c>
    </row>
    <row r="2401" spans="1:31" ht="15" hidden="1" x14ac:dyDescent="0.2">
      <c r="A2401" s="2" t="s">
        <v>84</v>
      </c>
      <c r="B2401">
        <v>324</v>
      </c>
      <c r="C2401">
        <v>3297</v>
      </c>
      <c r="D2401" s="69" t="s">
        <v>700</v>
      </c>
      <c r="F2401" s="70" t="s">
        <v>687</v>
      </c>
      <c r="H2401" s="70" t="s">
        <v>687</v>
      </c>
      <c r="I2401" t="s">
        <v>687</v>
      </c>
      <c r="J2401" t="str">
        <f>IF($I2401="","",_xlfn.LET(_xlpm.x,VLOOKUP($I2401,'taxon-match_2026-08-31'!$A$2:$N$122,6,FALSE),IF(_xlpm.x=0,"",_xlpm.x)))</f>
        <v>Latreille, 1816</v>
      </c>
      <c r="K2401" t="str">
        <f>IF($I2401="","",_xlfn.LET(_xlpm.x,VLOOKUP($I2401,'taxon-match_2026-08-31'!$A$2:$N$122,4,FALSE),IF(_xlpm.x=0,"",_xlpm.x)))</f>
        <v>urn:lsid:marinespecies.org:taxname:1131</v>
      </c>
      <c r="L2401" t="str">
        <f>IF($I2401="","",_xlfn.LET(_xlpm.x,VLOOKUP($I2401,'taxon-match_2026-08-31'!$A$2:$N$122,7,FALSE),IF(_xlpm.x=0,"",_xlpm.x)))</f>
        <v>Animalia</v>
      </c>
      <c r="M2401" t="str">
        <f>IF($I2401="","",_xlfn.LET(_xlpm.x,VLOOKUP($I2401,'taxon-match_2026-08-31'!$A$2:$N$122,8,FALSE),IF(_xlpm.x=0,"",_xlpm.x)))</f>
        <v>Arthropoda</v>
      </c>
      <c r="N2401" t="str">
        <f>IF($I2401="","",_xlfn.LET(_xlpm.x,VLOOKUP($I2401,'taxon-match_2026-08-31'!$A$2:$N$122,9,FALSE),IF(_xlpm.x=0,"",_xlpm.x)))</f>
        <v>Malacostraca</v>
      </c>
      <c r="O2401" t="str">
        <f>IF($I2401="","",_xlfn.LET(_xlpm.x,VLOOKUP($I2401,'taxon-match_2026-08-31'!$A$2:$N$122,10,FALSE),IF(_xlpm.x=0,"",_xlpm.x)))</f>
        <v>Isopoda</v>
      </c>
      <c r="P2401" t="str">
        <f>IF($I2401="","",_xlfn.LET(_xlpm.x,VLOOKUP($I2401,'taxon-match_2026-08-31'!$A$2:$N$122,11,FALSE),IF(_xlpm.x=0,"",_xlpm.x)))</f>
        <v/>
      </c>
      <c r="Q2401" t="str">
        <f>IF($I2401="","",_xlfn.LET(_xlpm.x,VLOOKUP($I2401,'taxon-match_2026-08-31'!$A$2:$N$122,12,FALSE),IF(_xlpm.x=0,"",_xlpm.x)))</f>
        <v/>
      </c>
      <c r="R2401" t="str">
        <f>IF($I2401="","",_xlfn.LET(_xlpm.x,VLOOKUP($I2401,'taxon-match_2026-08-31'!$A$2:$N$122,14,FALSE),IF(_xlpm.x=0,"",_xlpm.x)))</f>
        <v/>
      </c>
      <c r="S2401" s="2" t="s">
        <v>2359</v>
      </c>
      <c r="T2401" s="69" t="s">
        <v>62</v>
      </c>
      <c r="U2401" s="69" t="s">
        <v>60</v>
      </c>
      <c r="X2401" t="str">
        <f>IF(T2401="","",_xlfn.LET(_xlpm.x,VLOOKUP(T2401,'Drop-down_menus'!$F$2:$G$16,2,FALSE),IF(_xlpm.x=0,"",_xlpm.x)))</f>
        <v>https://orcid.org/0000-0003-3696-4445</v>
      </c>
      <c r="Y2401" t="str">
        <f>IF(U2401="","",_xlfn.LET(_xlpm.x,VLOOKUP(U2401,'Drop-down_menus'!$F$2:$G$16,2,FALSE),IF(_xlpm.x=0,"",_xlpm.x)))</f>
        <v>https://orcid.org/0000-0002-9708-1761</v>
      </c>
      <c r="Z2401" t="str">
        <f>IF(V2401="","",_xlfn.LET(_xlpm.x,VLOOKUP(V2401,'Drop-down_menus'!$F$2:$G$16,2,FALSE),IF(_xlpm.x=0,"",_xlpm.x)))</f>
        <v/>
      </c>
      <c r="AA2401" t="str">
        <f>IF(W2401="","",_xlfn.LET(_xlpm.x,VLOOKUP(W2401,'Drop-down_menus'!$F$2:$G$16,2,FALSE),IF(_xlpm.x=0,"",_xlpm.x)))</f>
        <v/>
      </c>
      <c r="AB2401" t="s">
        <v>702</v>
      </c>
      <c r="AE2401" t="s">
        <v>896</v>
      </c>
    </row>
    <row r="2402" spans="1:31" ht="15" hidden="1" x14ac:dyDescent="0.2">
      <c r="A2402" s="2" t="s">
        <v>84</v>
      </c>
      <c r="B2402">
        <v>343</v>
      </c>
      <c r="C2402">
        <v>3298</v>
      </c>
      <c r="D2402" s="69" t="s">
        <v>700</v>
      </c>
      <c r="F2402" s="70" t="s">
        <v>687</v>
      </c>
      <c r="H2402" s="70" t="s">
        <v>687</v>
      </c>
      <c r="I2402" t="s">
        <v>687</v>
      </c>
      <c r="J2402" t="str">
        <f>IF($I2402="","",_xlfn.LET(_xlpm.x,VLOOKUP($I2402,'taxon-match_2026-08-31'!$A$2:$N$122,6,FALSE),IF(_xlpm.x=0,"",_xlpm.x)))</f>
        <v>Latreille, 1816</v>
      </c>
      <c r="K2402" t="str">
        <f>IF($I2402="","",_xlfn.LET(_xlpm.x,VLOOKUP($I2402,'taxon-match_2026-08-31'!$A$2:$N$122,4,FALSE),IF(_xlpm.x=0,"",_xlpm.x)))</f>
        <v>urn:lsid:marinespecies.org:taxname:1131</v>
      </c>
      <c r="L2402" t="str">
        <f>IF($I2402="","",_xlfn.LET(_xlpm.x,VLOOKUP($I2402,'taxon-match_2026-08-31'!$A$2:$N$122,7,FALSE),IF(_xlpm.x=0,"",_xlpm.x)))</f>
        <v>Animalia</v>
      </c>
      <c r="M2402" t="str">
        <f>IF($I2402="","",_xlfn.LET(_xlpm.x,VLOOKUP($I2402,'taxon-match_2026-08-31'!$A$2:$N$122,8,FALSE),IF(_xlpm.x=0,"",_xlpm.x)))</f>
        <v>Arthropoda</v>
      </c>
      <c r="N2402" t="str">
        <f>IF($I2402="","",_xlfn.LET(_xlpm.x,VLOOKUP($I2402,'taxon-match_2026-08-31'!$A$2:$N$122,9,FALSE),IF(_xlpm.x=0,"",_xlpm.x)))</f>
        <v>Malacostraca</v>
      </c>
      <c r="O2402" t="str">
        <f>IF($I2402="","",_xlfn.LET(_xlpm.x,VLOOKUP($I2402,'taxon-match_2026-08-31'!$A$2:$N$122,10,FALSE),IF(_xlpm.x=0,"",_xlpm.x)))</f>
        <v>Isopoda</v>
      </c>
      <c r="P2402" t="str">
        <f>IF($I2402="","",_xlfn.LET(_xlpm.x,VLOOKUP($I2402,'taxon-match_2026-08-31'!$A$2:$N$122,11,FALSE),IF(_xlpm.x=0,"",_xlpm.x)))</f>
        <v/>
      </c>
      <c r="Q2402" t="str">
        <f>IF($I2402="","",_xlfn.LET(_xlpm.x,VLOOKUP($I2402,'taxon-match_2026-08-31'!$A$2:$N$122,12,FALSE),IF(_xlpm.x=0,"",_xlpm.x)))</f>
        <v/>
      </c>
      <c r="R2402" t="str">
        <f>IF($I2402="","",_xlfn.LET(_xlpm.x,VLOOKUP($I2402,'taxon-match_2026-08-31'!$A$2:$N$122,14,FALSE),IF(_xlpm.x=0,"",_xlpm.x)))</f>
        <v/>
      </c>
      <c r="S2402" s="2" t="s">
        <v>2359</v>
      </c>
      <c r="T2402" s="69" t="s">
        <v>62</v>
      </c>
      <c r="U2402" s="69" t="s">
        <v>60</v>
      </c>
      <c r="X2402" t="str">
        <f>IF(T2402="","",_xlfn.LET(_xlpm.x,VLOOKUP(T2402,'Drop-down_menus'!$F$2:$G$16,2,FALSE),IF(_xlpm.x=0,"",_xlpm.x)))</f>
        <v>https://orcid.org/0000-0003-3696-4445</v>
      </c>
      <c r="Y2402" t="str">
        <f>IF(U2402="","",_xlfn.LET(_xlpm.x,VLOOKUP(U2402,'Drop-down_menus'!$F$2:$G$16,2,FALSE),IF(_xlpm.x=0,"",_xlpm.x)))</f>
        <v>https://orcid.org/0000-0002-9708-1761</v>
      </c>
      <c r="Z2402" t="str">
        <f>IF(V2402="","",_xlfn.LET(_xlpm.x,VLOOKUP(V2402,'Drop-down_menus'!$F$2:$G$16,2,FALSE),IF(_xlpm.x=0,"",_xlpm.x)))</f>
        <v/>
      </c>
      <c r="AA2402" t="str">
        <f>IF(W2402="","",_xlfn.LET(_xlpm.x,VLOOKUP(W2402,'Drop-down_menus'!$F$2:$G$16,2,FALSE),IF(_xlpm.x=0,"",_xlpm.x)))</f>
        <v/>
      </c>
      <c r="AB2402" t="s">
        <v>702</v>
      </c>
      <c r="AE2402" t="s">
        <v>896</v>
      </c>
    </row>
    <row r="2403" spans="1:31" ht="15" hidden="1" x14ac:dyDescent="0.2">
      <c r="A2403" s="2" t="s">
        <v>475</v>
      </c>
      <c r="B2403">
        <v>5493</v>
      </c>
      <c r="C2403">
        <v>3299</v>
      </c>
      <c r="D2403" s="69" t="s">
        <v>700</v>
      </c>
      <c r="F2403" s="70" t="s">
        <v>687</v>
      </c>
      <c r="H2403" s="70" t="s">
        <v>687</v>
      </c>
      <c r="I2403" t="s">
        <v>687</v>
      </c>
      <c r="J2403" t="str">
        <f>IF($I2403="","",_xlfn.LET(_xlpm.x,VLOOKUP($I2403,'taxon-match_2026-08-31'!$A$2:$N$122,6,FALSE),IF(_xlpm.x=0,"",_xlpm.x)))</f>
        <v>Latreille, 1816</v>
      </c>
      <c r="K2403" t="str">
        <f>IF($I2403="","",_xlfn.LET(_xlpm.x,VLOOKUP($I2403,'taxon-match_2026-08-31'!$A$2:$N$122,4,FALSE),IF(_xlpm.x=0,"",_xlpm.x)))</f>
        <v>urn:lsid:marinespecies.org:taxname:1131</v>
      </c>
      <c r="L2403" t="str">
        <f>IF($I2403="","",_xlfn.LET(_xlpm.x,VLOOKUP($I2403,'taxon-match_2026-08-31'!$A$2:$N$122,7,FALSE),IF(_xlpm.x=0,"",_xlpm.x)))</f>
        <v>Animalia</v>
      </c>
      <c r="M2403" t="str">
        <f>IF($I2403="","",_xlfn.LET(_xlpm.x,VLOOKUP($I2403,'taxon-match_2026-08-31'!$A$2:$N$122,8,FALSE),IF(_xlpm.x=0,"",_xlpm.x)))</f>
        <v>Arthropoda</v>
      </c>
      <c r="N2403" t="str">
        <f>IF($I2403="","",_xlfn.LET(_xlpm.x,VLOOKUP($I2403,'taxon-match_2026-08-31'!$A$2:$N$122,9,FALSE),IF(_xlpm.x=0,"",_xlpm.x)))</f>
        <v>Malacostraca</v>
      </c>
      <c r="O2403" t="str">
        <f>IF($I2403="","",_xlfn.LET(_xlpm.x,VLOOKUP($I2403,'taxon-match_2026-08-31'!$A$2:$N$122,10,FALSE),IF(_xlpm.x=0,"",_xlpm.x)))</f>
        <v>Isopoda</v>
      </c>
      <c r="P2403" t="str">
        <f>IF($I2403="","",_xlfn.LET(_xlpm.x,VLOOKUP($I2403,'taxon-match_2026-08-31'!$A$2:$N$122,11,FALSE),IF(_xlpm.x=0,"",_xlpm.x)))</f>
        <v/>
      </c>
      <c r="Q2403" t="str">
        <f>IF($I2403="","",_xlfn.LET(_xlpm.x,VLOOKUP($I2403,'taxon-match_2026-08-31'!$A$2:$N$122,12,FALSE),IF(_xlpm.x=0,"",_xlpm.x)))</f>
        <v/>
      </c>
      <c r="R2403" t="str">
        <f>IF($I2403="","",_xlfn.LET(_xlpm.x,VLOOKUP($I2403,'taxon-match_2026-08-31'!$A$2:$N$122,14,FALSE),IF(_xlpm.x=0,"",_xlpm.x)))</f>
        <v/>
      </c>
      <c r="S2403" s="2" t="s">
        <v>2359</v>
      </c>
      <c r="T2403" s="69" t="s">
        <v>62</v>
      </c>
      <c r="U2403" s="69" t="s">
        <v>60</v>
      </c>
      <c r="X2403" t="str">
        <f>IF(T2403="","",_xlfn.LET(_xlpm.x,VLOOKUP(T2403,'Drop-down_menus'!$F$2:$G$16,2,FALSE),IF(_xlpm.x=0,"",_xlpm.x)))</f>
        <v>https://orcid.org/0000-0003-3696-4445</v>
      </c>
      <c r="Y2403" t="str">
        <f>IF(U2403="","",_xlfn.LET(_xlpm.x,VLOOKUP(U2403,'Drop-down_menus'!$F$2:$G$16,2,FALSE),IF(_xlpm.x=0,"",_xlpm.x)))</f>
        <v>https://orcid.org/0000-0002-9708-1761</v>
      </c>
      <c r="Z2403" t="str">
        <f>IF(V2403="","",_xlfn.LET(_xlpm.x,VLOOKUP(V2403,'Drop-down_menus'!$F$2:$G$16,2,FALSE),IF(_xlpm.x=0,"",_xlpm.x)))</f>
        <v/>
      </c>
      <c r="AA2403" t="str">
        <f>IF(W2403="","",_xlfn.LET(_xlpm.x,VLOOKUP(W2403,'Drop-down_menus'!$F$2:$G$16,2,FALSE),IF(_xlpm.x=0,"",_xlpm.x)))</f>
        <v/>
      </c>
      <c r="AB2403" t="s">
        <v>702</v>
      </c>
      <c r="AE2403" t="s">
        <v>896</v>
      </c>
    </row>
    <row r="2404" spans="1:31" ht="15" hidden="1" x14ac:dyDescent="0.2">
      <c r="A2404" s="2" t="s">
        <v>475</v>
      </c>
      <c r="B2404">
        <v>5527</v>
      </c>
      <c r="C2404">
        <v>3300</v>
      </c>
      <c r="D2404" s="69" t="s">
        <v>700</v>
      </c>
      <c r="F2404" s="70" t="s">
        <v>687</v>
      </c>
      <c r="H2404" s="70" t="s">
        <v>687</v>
      </c>
      <c r="I2404" t="s">
        <v>687</v>
      </c>
      <c r="J2404" t="str">
        <f>IF($I2404="","",_xlfn.LET(_xlpm.x,VLOOKUP($I2404,'taxon-match_2026-08-31'!$A$2:$N$122,6,FALSE),IF(_xlpm.x=0,"",_xlpm.x)))</f>
        <v>Latreille, 1816</v>
      </c>
      <c r="K2404" t="str">
        <f>IF($I2404="","",_xlfn.LET(_xlpm.x,VLOOKUP($I2404,'taxon-match_2026-08-31'!$A$2:$N$122,4,FALSE),IF(_xlpm.x=0,"",_xlpm.x)))</f>
        <v>urn:lsid:marinespecies.org:taxname:1131</v>
      </c>
      <c r="L2404" t="str">
        <f>IF($I2404="","",_xlfn.LET(_xlpm.x,VLOOKUP($I2404,'taxon-match_2026-08-31'!$A$2:$N$122,7,FALSE),IF(_xlpm.x=0,"",_xlpm.x)))</f>
        <v>Animalia</v>
      </c>
      <c r="M2404" t="str">
        <f>IF($I2404="","",_xlfn.LET(_xlpm.x,VLOOKUP($I2404,'taxon-match_2026-08-31'!$A$2:$N$122,8,FALSE),IF(_xlpm.x=0,"",_xlpm.x)))</f>
        <v>Arthropoda</v>
      </c>
      <c r="N2404" t="str">
        <f>IF($I2404="","",_xlfn.LET(_xlpm.x,VLOOKUP($I2404,'taxon-match_2026-08-31'!$A$2:$N$122,9,FALSE),IF(_xlpm.x=0,"",_xlpm.x)))</f>
        <v>Malacostraca</v>
      </c>
      <c r="O2404" t="str">
        <f>IF($I2404="","",_xlfn.LET(_xlpm.x,VLOOKUP($I2404,'taxon-match_2026-08-31'!$A$2:$N$122,10,FALSE),IF(_xlpm.x=0,"",_xlpm.x)))</f>
        <v>Isopoda</v>
      </c>
      <c r="P2404" t="str">
        <f>IF($I2404="","",_xlfn.LET(_xlpm.x,VLOOKUP($I2404,'taxon-match_2026-08-31'!$A$2:$N$122,11,FALSE),IF(_xlpm.x=0,"",_xlpm.x)))</f>
        <v/>
      </c>
      <c r="Q2404" t="str">
        <f>IF($I2404="","",_xlfn.LET(_xlpm.x,VLOOKUP($I2404,'taxon-match_2026-08-31'!$A$2:$N$122,12,FALSE),IF(_xlpm.x=0,"",_xlpm.x)))</f>
        <v/>
      </c>
      <c r="R2404" t="str">
        <f>IF($I2404="","",_xlfn.LET(_xlpm.x,VLOOKUP($I2404,'taxon-match_2026-08-31'!$A$2:$N$122,14,FALSE),IF(_xlpm.x=0,"",_xlpm.x)))</f>
        <v/>
      </c>
      <c r="S2404" s="2" t="s">
        <v>2359</v>
      </c>
      <c r="T2404" s="69" t="s">
        <v>62</v>
      </c>
      <c r="U2404" s="69" t="s">
        <v>60</v>
      </c>
      <c r="X2404" t="str">
        <f>IF(T2404="","",_xlfn.LET(_xlpm.x,VLOOKUP(T2404,'Drop-down_menus'!$F$2:$G$16,2,FALSE),IF(_xlpm.x=0,"",_xlpm.x)))</f>
        <v>https://orcid.org/0000-0003-3696-4445</v>
      </c>
      <c r="Y2404" t="str">
        <f>IF(U2404="","",_xlfn.LET(_xlpm.x,VLOOKUP(U2404,'Drop-down_menus'!$F$2:$G$16,2,FALSE),IF(_xlpm.x=0,"",_xlpm.x)))</f>
        <v>https://orcid.org/0000-0002-9708-1761</v>
      </c>
      <c r="Z2404" t="str">
        <f>IF(V2404="","",_xlfn.LET(_xlpm.x,VLOOKUP(V2404,'Drop-down_menus'!$F$2:$G$16,2,FALSE),IF(_xlpm.x=0,"",_xlpm.x)))</f>
        <v/>
      </c>
      <c r="AA2404" t="str">
        <f>IF(W2404="","",_xlfn.LET(_xlpm.x,VLOOKUP(W2404,'Drop-down_menus'!$F$2:$G$16,2,FALSE),IF(_xlpm.x=0,"",_xlpm.x)))</f>
        <v/>
      </c>
      <c r="AB2404" t="s">
        <v>702</v>
      </c>
      <c r="AE2404" t="s">
        <v>896</v>
      </c>
    </row>
    <row r="2405" spans="1:31" ht="15" x14ac:dyDescent="0.2">
      <c r="A2405" s="2" t="s">
        <v>181</v>
      </c>
      <c r="B2405">
        <v>1027</v>
      </c>
      <c r="C2405">
        <v>3301</v>
      </c>
      <c r="D2405" s="69" t="s">
        <v>700</v>
      </c>
      <c r="F2405" s="69" t="s">
        <v>876</v>
      </c>
      <c r="H2405" s="69" t="s">
        <v>876</v>
      </c>
      <c r="I2405" t="s">
        <v>876</v>
      </c>
      <c r="J2405" t="str">
        <f>IF($I2405="","",_xlfn.LET(_xlpm.x,VLOOKUP($I2405,'taxon-match_2026-08-31'!$A$2:$N$122,6,FALSE),IF(_xlpm.x=0,"",_xlpm.x)))</f>
        <v>(Kirkpatrick, 1907)</v>
      </c>
      <c r="K2405" t="str">
        <f>IF($I2405="","",_xlfn.LET(_xlpm.x,VLOOKUP($I2405,'taxon-match_2026-08-31'!$A$2:$N$122,4,FALSE),IF(_xlpm.x=0,"",_xlpm.x)))</f>
        <v>urn:lsid:marinespecies.org:taxname:169300</v>
      </c>
      <c r="L2405" t="str">
        <f>IF($I2405="","",_xlfn.LET(_xlpm.x,VLOOKUP($I2405,'taxon-match_2026-08-31'!$A$2:$N$122,7,FALSE),IF(_xlpm.x=0,"",_xlpm.x)))</f>
        <v>Animalia</v>
      </c>
      <c r="M2405" t="str">
        <f>IF($I2405="","",_xlfn.LET(_xlpm.x,VLOOKUP($I2405,'taxon-match_2026-08-31'!$A$2:$N$122,8,FALSE),IF(_xlpm.x=0,"",_xlpm.x)))</f>
        <v>Porifera</v>
      </c>
      <c r="N2405" t="str">
        <f>IF($I2405="","",_xlfn.LET(_xlpm.x,VLOOKUP($I2405,'taxon-match_2026-08-31'!$A$2:$N$122,9,FALSE),IF(_xlpm.x=0,"",_xlpm.x)))</f>
        <v>Demospongiae</v>
      </c>
      <c r="O2405" t="str">
        <f>IF($I2405="","",_xlfn.LET(_xlpm.x,VLOOKUP($I2405,'taxon-match_2026-08-31'!$A$2:$N$122,10,FALSE),IF(_xlpm.x=0,"",_xlpm.x)))</f>
        <v>Poecilosclerida</v>
      </c>
      <c r="P2405" t="str">
        <f>IF($I2405="","",_xlfn.LET(_xlpm.x,VLOOKUP($I2405,'taxon-match_2026-08-31'!$A$2:$N$122,11,FALSE),IF(_xlpm.x=0,"",_xlpm.x)))</f>
        <v>Hymedesmiidae</v>
      </c>
      <c r="Q2405" t="str">
        <f>IF($I2405="","",_xlfn.LET(_xlpm.x,VLOOKUP($I2405,'taxon-match_2026-08-31'!$A$2:$N$122,12,FALSE),IF(_xlpm.x=0,"",_xlpm.x)))</f>
        <v>Kirkpatrickia</v>
      </c>
      <c r="R2405" t="str">
        <f>IF($I2405="","",_xlfn.LET(_xlpm.x,VLOOKUP($I2405,'taxon-match_2026-08-31'!$A$2:$N$122,14,FALSE),IF(_xlpm.x=0,"",_xlpm.x)))</f>
        <v>variolosa</v>
      </c>
      <c r="S2405" s="2" t="s">
        <v>2609</v>
      </c>
      <c r="T2405" s="69" t="s">
        <v>62</v>
      </c>
      <c r="U2405" s="69" t="s">
        <v>60</v>
      </c>
      <c r="X2405" t="str">
        <f>IF(T2405="","",_xlfn.LET(_xlpm.x,VLOOKUP(T2405,'Drop-down_menus'!$F$2:$G$16,2,FALSE),IF(_xlpm.x=0,"",_xlpm.x)))</f>
        <v>https://orcid.org/0000-0003-3696-4445</v>
      </c>
      <c r="Y2405" t="str">
        <f>IF(U2405="","",_xlfn.LET(_xlpm.x,VLOOKUP(U2405,'Drop-down_menus'!$F$2:$G$16,2,FALSE),IF(_xlpm.x=0,"",_xlpm.x)))</f>
        <v>https://orcid.org/0000-0002-9708-1761</v>
      </c>
      <c r="Z2405" t="str">
        <f>IF(V2405="","",_xlfn.LET(_xlpm.x,VLOOKUP(V2405,'Drop-down_menus'!$F$2:$G$16,2,FALSE),IF(_xlpm.x=0,"",_xlpm.x)))</f>
        <v/>
      </c>
      <c r="AA2405" t="str">
        <f>IF(W2405="","",_xlfn.LET(_xlpm.x,VLOOKUP(W2405,'Drop-down_menus'!$F$2:$G$16,2,FALSE),IF(_xlpm.x=0,"",_xlpm.x)))</f>
        <v/>
      </c>
      <c r="AB2405" t="s">
        <v>702</v>
      </c>
      <c r="AE2405" t="s">
        <v>896</v>
      </c>
    </row>
    <row r="2406" spans="1:31" ht="15" x14ac:dyDescent="0.2">
      <c r="A2406" s="2" t="s">
        <v>181</v>
      </c>
      <c r="B2406">
        <v>1129</v>
      </c>
      <c r="C2406">
        <v>3302</v>
      </c>
      <c r="D2406" s="69" t="s">
        <v>700</v>
      </c>
      <c r="F2406" s="69" t="s">
        <v>876</v>
      </c>
      <c r="H2406" s="69" t="s">
        <v>876</v>
      </c>
      <c r="I2406" t="s">
        <v>876</v>
      </c>
      <c r="J2406" t="str">
        <f>IF($I2406="","",_xlfn.LET(_xlpm.x,VLOOKUP($I2406,'taxon-match_2026-08-31'!$A$2:$N$122,6,FALSE),IF(_xlpm.x=0,"",_xlpm.x)))</f>
        <v>(Kirkpatrick, 1907)</v>
      </c>
      <c r="K2406" t="str">
        <f>IF($I2406="","",_xlfn.LET(_xlpm.x,VLOOKUP($I2406,'taxon-match_2026-08-31'!$A$2:$N$122,4,FALSE),IF(_xlpm.x=0,"",_xlpm.x)))</f>
        <v>urn:lsid:marinespecies.org:taxname:169300</v>
      </c>
      <c r="L2406" t="str">
        <f>IF($I2406="","",_xlfn.LET(_xlpm.x,VLOOKUP($I2406,'taxon-match_2026-08-31'!$A$2:$N$122,7,FALSE),IF(_xlpm.x=0,"",_xlpm.x)))</f>
        <v>Animalia</v>
      </c>
      <c r="M2406" t="str">
        <f>IF($I2406="","",_xlfn.LET(_xlpm.x,VLOOKUP($I2406,'taxon-match_2026-08-31'!$A$2:$N$122,8,FALSE),IF(_xlpm.x=0,"",_xlpm.x)))</f>
        <v>Porifera</v>
      </c>
      <c r="N2406" t="str">
        <f>IF($I2406="","",_xlfn.LET(_xlpm.x,VLOOKUP($I2406,'taxon-match_2026-08-31'!$A$2:$N$122,9,FALSE),IF(_xlpm.x=0,"",_xlpm.x)))</f>
        <v>Demospongiae</v>
      </c>
      <c r="O2406" t="str">
        <f>IF($I2406="","",_xlfn.LET(_xlpm.x,VLOOKUP($I2406,'taxon-match_2026-08-31'!$A$2:$N$122,10,FALSE),IF(_xlpm.x=0,"",_xlpm.x)))</f>
        <v>Poecilosclerida</v>
      </c>
      <c r="P2406" t="str">
        <f>IF($I2406="","",_xlfn.LET(_xlpm.x,VLOOKUP($I2406,'taxon-match_2026-08-31'!$A$2:$N$122,11,FALSE),IF(_xlpm.x=0,"",_xlpm.x)))</f>
        <v>Hymedesmiidae</v>
      </c>
      <c r="Q2406" t="str">
        <f>IF($I2406="","",_xlfn.LET(_xlpm.x,VLOOKUP($I2406,'taxon-match_2026-08-31'!$A$2:$N$122,12,FALSE),IF(_xlpm.x=0,"",_xlpm.x)))</f>
        <v>Kirkpatrickia</v>
      </c>
      <c r="R2406" t="str">
        <f>IF($I2406="","",_xlfn.LET(_xlpm.x,VLOOKUP($I2406,'taxon-match_2026-08-31'!$A$2:$N$122,14,FALSE),IF(_xlpm.x=0,"",_xlpm.x)))</f>
        <v>variolosa</v>
      </c>
      <c r="S2406" s="2" t="s">
        <v>2609</v>
      </c>
      <c r="T2406" s="69" t="s">
        <v>62</v>
      </c>
      <c r="U2406" s="69" t="s">
        <v>60</v>
      </c>
      <c r="X2406" t="str">
        <f>IF(T2406="","",_xlfn.LET(_xlpm.x,VLOOKUP(T2406,'Drop-down_menus'!$F$2:$G$16,2,FALSE),IF(_xlpm.x=0,"",_xlpm.x)))</f>
        <v>https://orcid.org/0000-0003-3696-4445</v>
      </c>
      <c r="Y2406" t="str">
        <f>IF(U2406="","",_xlfn.LET(_xlpm.x,VLOOKUP(U2406,'Drop-down_menus'!$F$2:$G$16,2,FALSE),IF(_xlpm.x=0,"",_xlpm.x)))</f>
        <v>https://orcid.org/0000-0002-9708-1761</v>
      </c>
      <c r="Z2406" t="str">
        <f>IF(V2406="","",_xlfn.LET(_xlpm.x,VLOOKUP(V2406,'Drop-down_menus'!$F$2:$G$16,2,FALSE),IF(_xlpm.x=0,"",_xlpm.x)))</f>
        <v/>
      </c>
      <c r="AA2406" t="str">
        <f>IF(W2406="","",_xlfn.LET(_xlpm.x,VLOOKUP(W2406,'Drop-down_menus'!$F$2:$G$16,2,FALSE),IF(_xlpm.x=0,"",_xlpm.x)))</f>
        <v/>
      </c>
      <c r="AB2406" t="s">
        <v>702</v>
      </c>
      <c r="AE2406" t="s">
        <v>896</v>
      </c>
    </row>
    <row r="2407" spans="1:31" ht="15" x14ac:dyDescent="0.2">
      <c r="A2407" s="2" t="s">
        <v>181</v>
      </c>
      <c r="B2407">
        <v>1162</v>
      </c>
      <c r="C2407">
        <v>3303</v>
      </c>
      <c r="D2407" s="69" t="s">
        <v>700</v>
      </c>
      <c r="F2407" s="69" t="s">
        <v>876</v>
      </c>
      <c r="H2407" s="69" t="s">
        <v>876</v>
      </c>
      <c r="I2407" t="s">
        <v>876</v>
      </c>
      <c r="J2407" t="str">
        <f>IF($I2407="","",_xlfn.LET(_xlpm.x,VLOOKUP($I2407,'taxon-match_2026-08-31'!$A$2:$N$122,6,FALSE),IF(_xlpm.x=0,"",_xlpm.x)))</f>
        <v>(Kirkpatrick, 1907)</v>
      </c>
      <c r="K2407" t="str">
        <f>IF($I2407="","",_xlfn.LET(_xlpm.x,VLOOKUP($I2407,'taxon-match_2026-08-31'!$A$2:$N$122,4,FALSE),IF(_xlpm.x=0,"",_xlpm.x)))</f>
        <v>urn:lsid:marinespecies.org:taxname:169300</v>
      </c>
      <c r="L2407" t="str">
        <f>IF($I2407="","",_xlfn.LET(_xlpm.x,VLOOKUP($I2407,'taxon-match_2026-08-31'!$A$2:$N$122,7,FALSE),IF(_xlpm.x=0,"",_xlpm.x)))</f>
        <v>Animalia</v>
      </c>
      <c r="M2407" t="str">
        <f>IF($I2407="","",_xlfn.LET(_xlpm.x,VLOOKUP($I2407,'taxon-match_2026-08-31'!$A$2:$N$122,8,FALSE),IF(_xlpm.x=0,"",_xlpm.x)))</f>
        <v>Porifera</v>
      </c>
      <c r="N2407" t="str">
        <f>IF($I2407="","",_xlfn.LET(_xlpm.x,VLOOKUP($I2407,'taxon-match_2026-08-31'!$A$2:$N$122,9,FALSE),IF(_xlpm.x=0,"",_xlpm.x)))</f>
        <v>Demospongiae</v>
      </c>
      <c r="O2407" t="str">
        <f>IF($I2407="","",_xlfn.LET(_xlpm.x,VLOOKUP($I2407,'taxon-match_2026-08-31'!$A$2:$N$122,10,FALSE),IF(_xlpm.x=0,"",_xlpm.x)))</f>
        <v>Poecilosclerida</v>
      </c>
      <c r="P2407" t="str">
        <f>IF($I2407="","",_xlfn.LET(_xlpm.x,VLOOKUP($I2407,'taxon-match_2026-08-31'!$A$2:$N$122,11,FALSE),IF(_xlpm.x=0,"",_xlpm.x)))</f>
        <v>Hymedesmiidae</v>
      </c>
      <c r="Q2407" t="str">
        <f>IF($I2407="","",_xlfn.LET(_xlpm.x,VLOOKUP($I2407,'taxon-match_2026-08-31'!$A$2:$N$122,12,FALSE),IF(_xlpm.x=0,"",_xlpm.x)))</f>
        <v>Kirkpatrickia</v>
      </c>
      <c r="R2407" t="str">
        <f>IF($I2407="","",_xlfn.LET(_xlpm.x,VLOOKUP($I2407,'taxon-match_2026-08-31'!$A$2:$N$122,14,FALSE),IF(_xlpm.x=0,"",_xlpm.x)))</f>
        <v>variolosa</v>
      </c>
      <c r="S2407" s="2" t="s">
        <v>2609</v>
      </c>
      <c r="T2407" s="69" t="s">
        <v>62</v>
      </c>
      <c r="U2407" s="69" t="s">
        <v>60</v>
      </c>
      <c r="X2407" t="str">
        <f>IF(T2407="","",_xlfn.LET(_xlpm.x,VLOOKUP(T2407,'Drop-down_menus'!$F$2:$G$16,2,FALSE),IF(_xlpm.x=0,"",_xlpm.x)))</f>
        <v>https://orcid.org/0000-0003-3696-4445</v>
      </c>
      <c r="Y2407" t="str">
        <f>IF(U2407="","",_xlfn.LET(_xlpm.x,VLOOKUP(U2407,'Drop-down_menus'!$F$2:$G$16,2,FALSE),IF(_xlpm.x=0,"",_xlpm.x)))</f>
        <v>https://orcid.org/0000-0002-9708-1761</v>
      </c>
      <c r="Z2407" t="str">
        <f>IF(V2407="","",_xlfn.LET(_xlpm.x,VLOOKUP(V2407,'Drop-down_menus'!$F$2:$G$16,2,FALSE),IF(_xlpm.x=0,"",_xlpm.x)))</f>
        <v/>
      </c>
      <c r="AA2407" t="str">
        <f>IF(W2407="","",_xlfn.LET(_xlpm.x,VLOOKUP(W2407,'Drop-down_menus'!$F$2:$G$16,2,FALSE),IF(_xlpm.x=0,"",_xlpm.x)))</f>
        <v/>
      </c>
      <c r="AB2407" t="s">
        <v>702</v>
      </c>
      <c r="AE2407" t="s">
        <v>896</v>
      </c>
    </row>
    <row r="2408" spans="1:31" ht="15" x14ac:dyDescent="0.2">
      <c r="A2408" s="2" t="s">
        <v>181</v>
      </c>
      <c r="B2408">
        <v>1163</v>
      </c>
      <c r="C2408">
        <v>3261</v>
      </c>
      <c r="D2408" s="69" t="s">
        <v>700</v>
      </c>
      <c r="F2408" s="69" t="s">
        <v>876</v>
      </c>
      <c r="H2408" s="69" t="s">
        <v>876</v>
      </c>
      <c r="I2408" t="s">
        <v>876</v>
      </c>
      <c r="J2408" t="str">
        <f>IF($I2408="","",_xlfn.LET(_xlpm.x,VLOOKUP($I2408,'taxon-match_2026-08-31'!$A$2:$N$122,6,FALSE),IF(_xlpm.x=0,"",_xlpm.x)))</f>
        <v>(Kirkpatrick, 1907)</v>
      </c>
      <c r="K2408" t="str">
        <f>IF($I2408="","",_xlfn.LET(_xlpm.x,VLOOKUP($I2408,'taxon-match_2026-08-31'!$A$2:$N$122,4,FALSE),IF(_xlpm.x=0,"",_xlpm.x)))</f>
        <v>urn:lsid:marinespecies.org:taxname:169300</v>
      </c>
      <c r="L2408" t="str">
        <f>IF($I2408="","",_xlfn.LET(_xlpm.x,VLOOKUP($I2408,'taxon-match_2026-08-31'!$A$2:$N$122,7,FALSE),IF(_xlpm.x=0,"",_xlpm.x)))</f>
        <v>Animalia</v>
      </c>
      <c r="M2408" t="str">
        <f>IF($I2408="","",_xlfn.LET(_xlpm.x,VLOOKUP($I2408,'taxon-match_2026-08-31'!$A$2:$N$122,8,FALSE),IF(_xlpm.x=0,"",_xlpm.x)))</f>
        <v>Porifera</v>
      </c>
      <c r="N2408" t="str">
        <f>IF($I2408="","",_xlfn.LET(_xlpm.x,VLOOKUP($I2408,'taxon-match_2026-08-31'!$A$2:$N$122,9,FALSE),IF(_xlpm.x=0,"",_xlpm.x)))</f>
        <v>Demospongiae</v>
      </c>
      <c r="O2408" t="str">
        <f>IF($I2408="","",_xlfn.LET(_xlpm.x,VLOOKUP($I2408,'taxon-match_2026-08-31'!$A$2:$N$122,10,FALSE),IF(_xlpm.x=0,"",_xlpm.x)))</f>
        <v>Poecilosclerida</v>
      </c>
      <c r="P2408" t="str">
        <f>IF($I2408="","",_xlfn.LET(_xlpm.x,VLOOKUP($I2408,'taxon-match_2026-08-31'!$A$2:$N$122,11,FALSE),IF(_xlpm.x=0,"",_xlpm.x)))</f>
        <v>Hymedesmiidae</v>
      </c>
      <c r="Q2408" t="str">
        <f>IF($I2408="","",_xlfn.LET(_xlpm.x,VLOOKUP($I2408,'taxon-match_2026-08-31'!$A$2:$N$122,12,FALSE),IF(_xlpm.x=0,"",_xlpm.x)))</f>
        <v>Kirkpatrickia</v>
      </c>
      <c r="R2408" t="str">
        <f>IF($I2408="","",_xlfn.LET(_xlpm.x,VLOOKUP($I2408,'taxon-match_2026-08-31'!$A$2:$N$122,14,FALSE),IF(_xlpm.x=0,"",_xlpm.x)))</f>
        <v>variolosa</v>
      </c>
      <c r="S2408" s="2" t="s">
        <v>2609</v>
      </c>
      <c r="T2408" s="69" t="s">
        <v>62</v>
      </c>
      <c r="U2408" s="69" t="s">
        <v>60</v>
      </c>
      <c r="X2408" t="str">
        <f>IF(T2408="","",_xlfn.LET(_xlpm.x,VLOOKUP(T2408,'Drop-down_menus'!$F$2:$G$16,2,FALSE),IF(_xlpm.x=0,"",_xlpm.x)))</f>
        <v>https://orcid.org/0000-0003-3696-4445</v>
      </c>
      <c r="Y2408" t="str">
        <f>IF(U2408="","",_xlfn.LET(_xlpm.x,VLOOKUP(U2408,'Drop-down_menus'!$F$2:$G$16,2,FALSE),IF(_xlpm.x=0,"",_xlpm.x)))</f>
        <v>https://orcid.org/0000-0002-9708-1761</v>
      </c>
      <c r="Z2408" t="str">
        <f>IF(V2408="","",_xlfn.LET(_xlpm.x,VLOOKUP(V2408,'Drop-down_menus'!$F$2:$G$16,2,FALSE),IF(_xlpm.x=0,"",_xlpm.x)))</f>
        <v/>
      </c>
      <c r="AA2408" t="str">
        <f>IF(W2408="","",_xlfn.LET(_xlpm.x,VLOOKUP(W2408,'Drop-down_menus'!$F$2:$G$16,2,FALSE),IF(_xlpm.x=0,"",_xlpm.x)))</f>
        <v/>
      </c>
      <c r="AB2408" t="s">
        <v>702</v>
      </c>
      <c r="AE2408" t="s">
        <v>896</v>
      </c>
    </row>
    <row r="2409" spans="1:31" ht="15" x14ac:dyDescent="0.2">
      <c r="A2409" s="2" t="s">
        <v>181</v>
      </c>
      <c r="B2409">
        <v>1176</v>
      </c>
      <c r="C2409">
        <v>3262</v>
      </c>
      <c r="D2409" s="69" t="s">
        <v>700</v>
      </c>
      <c r="F2409" s="69" t="s">
        <v>876</v>
      </c>
      <c r="H2409" s="69" t="s">
        <v>876</v>
      </c>
      <c r="I2409" t="s">
        <v>876</v>
      </c>
      <c r="J2409" t="str">
        <f>IF($I2409="","",_xlfn.LET(_xlpm.x,VLOOKUP($I2409,'taxon-match_2026-08-31'!$A$2:$N$122,6,FALSE),IF(_xlpm.x=0,"",_xlpm.x)))</f>
        <v>(Kirkpatrick, 1907)</v>
      </c>
      <c r="K2409" t="str">
        <f>IF($I2409="","",_xlfn.LET(_xlpm.x,VLOOKUP($I2409,'taxon-match_2026-08-31'!$A$2:$N$122,4,FALSE),IF(_xlpm.x=0,"",_xlpm.x)))</f>
        <v>urn:lsid:marinespecies.org:taxname:169300</v>
      </c>
      <c r="L2409" t="str">
        <f>IF($I2409="","",_xlfn.LET(_xlpm.x,VLOOKUP($I2409,'taxon-match_2026-08-31'!$A$2:$N$122,7,FALSE),IF(_xlpm.x=0,"",_xlpm.x)))</f>
        <v>Animalia</v>
      </c>
      <c r="M2409" t="str">
        <f>IF($I2409="","",_xlfn.LET(_xlpm.x,VLOOKUP($I2409,'taxon-match_2026-08-31'!$A$2:$N$122,8,FALSE),IF(_xlpm.x=0,"",_xlpm.x)))</f>
        <v>Porifera</v>
      </c>
      <c r="N2409" t="str">
        <f>IF($I2409="","",_xlfn.LET(_xlpm.x,VLOOKUP($I2409,'taxon-match_2026-08-31'!$A$2:$N$122,9,FALSE),IF(_xlpm.x=0,"",_xlpm.x)))</f>
        <v>Demospongiae</v>
      </c>
      <c r="O2409" t="str">
        <f>IF($I2409="","",_xlfn.LET(_xlpm.x,VLOOKUP($I2409,'taxon-match_2026-08-31'!$A$2:$N$122,10,FALSE),IF(_xlpm.x=0,"",_xlpm.x)))</f>
        <v>Poecilosclerida</v>
      </c>
      <c r="P2409" t="str">
        <f>IF($I2409="","",_xlfn.LET(_xlpm.x,VLOOKUP($I2409,'taxon-match_2026-08-31'!$A$2:$N$122,11,FALSE),IF(_xlpm.x=0,"",_xlpm.x)))</f>
        <v>Hymedesmiidae</v>
      </c>
      <c r="Q2409" t="str">
        <f>IF($I2409="","",_xlfn.LET(_xlpm.x,VLOOKUP($I2409,'taxon-match_2026-08-31'!$A$2:$N$122,12,FALSE),IF(_xlpm.x=0,"",_xlpm.x)))</f>
        <v>Kirkpatrickia</v>
      </c>
      <c r="R2409" t="str">
        <f>IF($I2409="","",_xlfn.LET(_xlpm.x,VLOOKUP($I2409,'taxon-match_2026-08-31'!$A$2:$N$122,14,FALSE),IF(_xlpm.x=0,"",_xlpm.x)))</f>
        <v>variolosa</v>
      </c>
      <c r="S2409" s="2" t="s">
        <v>2609</v>
      </c>
      <c r="T2409" s="69" t="s">
        <v>62</v>
      </c>
      <c r="U2409" s="69" t="s">
        <v>60</v>
      </c>
      <c r="X2409" t="str">
        <f>IF(T2409="","",_xlfn.LET(_xlpm.x,VLOOKUP(T2409,'Drop-down_menus'!$F$2:$G$16,2,FALSE),IF(_xlpm.x=0,"",_xlpm.x)))</f>
        <v>https://orcid.org/0000-0003-3696-4445</v>
      </c>
      <c r="Y2409" t="str">
        <f>IF(U2409="","",_xlfn.LET(_xlpm.x,VLOOKUP(U2409,'Drop-down_menus'!$F$2:$G$16,2,FALSE),IF(_xlpm.x=0,"",_xlpm.x)))</f>
        <v>https://orcid.org/0000-0002-9708-1761</v>
      </c>
      <c r="Z2409" t="str">
        <f>IF(V2409="","",_xlfn.LET(_xlpm.x,VLOOKUP(V2409,'Drop-down_menus'!$F$2:$G$16,2,FALSE),IF(_xlpm.x=0,"",_xlpm.x)))</f>
        <v/>
      </c>
      <c r="AA2409" t="str">
        <f>IF(W2409="","",_xlfn.LET(_xlpm.x,VLOOKUP(W2409,'Drop-down_menus'!$F$2:$G$16,2,FALSE),IF(_xlpm.x=0,"",_xlpm.x)))</f>
        <v/>
      </c>
      <c r="AB2409" t="s">
        <v>702</v>
      </c>
      <c r="AE2409" t="s">
        <v>896</v>
      </c>
    </row>
    <row r="2410" spans="1:31" ht="15" x14ac:dyDescent="0.2">
      <c r="A2410" s="2" t="s">
        <v>181</v>
      </c>
      <c r="B2410">
        <v>1177</v>
      </c>
      <c r="C2410">
        <v>3263</v>
      </c>
      <c r="D2410" s="69" t="s">
        <v>700</v>
      </c>
      <c r="F2410" s="69" t="s">
        <v>876</v>
      </c>
      <c r="H2410" s="69" t="s">
        <v>876</v>
      </c>
      <c r="I2410" t="s">
        <v>876</v>
      </c>
      <c r="J2410" t="str">
        <f>IF($I2410="","",_xlfn.LET(_xlpm.x,VLOOKUP($I2410,'taxon-match_2026-08-31'!$A$2:$N$122,6,FALSE),IF(_xlpm.x=0,"",_xlpm.x)))</f>
        <v>(Kirkpatrick, 1907)</v>
      </c>
      <c r="K2410" t="str">
        <f>IF($I2410="","",_xlfn.LET(_xlpm.x,VLOOKUP($I2410,'taxon-match_2026-08-31'!$A$2:$N$122,4,FALSE),IF(_xlpm.x=0,"",_xlpm.x)))</f>
        <v>urn:lsid:marinespecies.org:taxname:169300</v>
      </c>
      <c r="L2410" t="str">
        <f>IF($I2410="","",_xlfn.LET(_xlpm.x,VLOOKUP($I2410,'taxon-match_2026-08-31'!$A$2:$N$122,7,FALSE),IF(_xlpm.x=0,"",_xlpm.x)))</f>
        <v>Animalia</v>
      </c>
      <c r="M2410" t="str">
        <f>IF($I2410="","",_xlfn.LET(_xlpm.x,VLOOKUP($I2410,'taxon-match_2026-08-31'!$A$2:$N$122,8,FALSE),IF(_xlpm.x=0,"",_xlpm.x)))</f>
        <v>Porifera</v>
      </c>
      <c r="N2410" t="str">
        <f>IF($I2410="","",_xlfn.LET(_xlpm.x,VLOOKUP($I2410,'taxon-match_2026-08-31'!$A$2:$N$122,9,FALSE),IF(_xlpm.x=0,"",_xlpm.x)))</f>
        <v>Demospongiae</v>
      </c>
      <c r="O2410" t="str">
        <f>IF($I2410="","",_xlfn.LET(_xlpm.x,VLOOKUP($I2410,'taxon-match_2026-08-31'!$A$2:$N$122,10,FALSE),IF(_xlpm.x=0,"",_xlpm.x)))</f>
        <v>Poecilosclerida</v>
      </c>
      <c r="P2410" t="str">
        <f>IF($I2410="","",_xlfn.LET(_xlpm.x,VLOOKUP($I2410,'taxon-match_2026-08-31'!$A$2:$N$122,11,FALSE),IF(_xlpm.x=0,"",_xlpm.x)))</f>
        <v>Hymedesmiidae</v>
      </c>
      <c r="Q2410" t="str">
        <f>IF($I2410="","",_xlfn.LET(_xlpm.x,VLOOKUP($I2410,'taxon-match_2026-08-31'!$A$2:$N$122,12,FALSE),IF(_xlpm.x=0,"",_xlpm.x)))</f>
        <v>Kirkpatrickia</v>
      </c>
      <c r="R2410" t="str">
        <f>IF($I2410="","",_xlfn.LET(_xlpm.x,VLOOKUP($I2410,'taxon-match_2026-08-31'!$A$2:$N$122,14,FALSE),IF(_xlpm.x=0,"",_xlpm.x)))</f>
        <v>variolosa</v>
      </c>
      <c r="S2410" s="2" t="s">
        <v>2609</v>
      </c>
      <c r="T2410" s="69" t="s">
        <v>62</v>
      </c>
      <c r="U2410" s="69" t="s">
        <v>60</v>
      </c>
      <c r="X2410" t="str">
        <f>IF(T2410="","",_xlfn.LET(_xlpm.x,VLOOKUP(T2410,'Drop-down_menus'!$F$2:$G$16,2,FALSE),IF(_xlpm.x=0,"",_xlpm.x)))</f>
        <v>https://orcid.org/0000-0003-3696-4445</v>
      </c>
      <c r="Y2410" t="str">
        <f>IF(U2410="","",_xlfn.LET(_xlpm.x,VLOOKUP(U2410,'Drop-down_menus'!$F$2:$G$16,2,FALSE),IF(_xlpm.x=0,"",_xlpm.x)))</f>
        <v>https://orcid.org/0000-0002-9708-1761</v>
      </c>
      <c r="Z2410" t="str">
        <f>IF(V2410="","",_xlfn.LET(_xlpm.x,VLOOKUP(V2410,'Drop-down_menus'!$F$2:$G$16,2,FALSE),IF(_xlpm.x=0,"",_xlpm.x)))</f>
        <v/>
      </c>
      <c r="AA2410" t="str">
        <f>IF(W2410="","",_xlfn.LET(_xlpm.x,VLOOKUP(W2410,'Drop-down_menus'!$F$2:$G$16,2,FALSE),IF(_xlpm.x=0,"",_xlpm.x)))</f>
        <v/>
      </c>
      <c r="AB2410" t="s">
        <v>702</v>
      </c>
      <c r="AE2410" t="s">
        <v>896</v>
      </c>
    </row>
    <row r="2411" spans="1:31" ht="15" x14ac:dyDescent="0.2">
      <c r="A2411" s="2" t="s">
        <v>181</v>
      </c>
      <c r="B2411">
        <v>1178</v>
      </c>
      <c r="C2411">
        <v>3264</v>
      </c>
      <c r="D2411" s="69" t="s">
        <v>700</v>
      </c>
      <c r="F2411" s="69" t="s">
        <v>876</v>
      </c>
      <c r="H2411" s="69" t="s">
        <v>876</v>
      </c>
      <c r="I2411" t="s">
        <v>876</v>
      </c>
      <c r="J2411" t="str">
        <f>IF($I2411="","",_xlfn.LET(_xlpm.x,VLOOKUP($I2411,'taxon-match_2026-08-31'!$A$2:$N$122,6,FALSE),IF(_xlpm.x=0,"",_xlpm.x)))</f>
        <v>(Kirkpatrick, 1907)</v>
      </c>
      <c r="K2411" t="str">
        <f>IF($I2411="","",_xlfn.LET(_xlpm.x,VLOOKUP($I2411,'taxon-match_2026-08-31'!$A$2:$N$122,4,FALSE),IF(_xlpm.x=0,"",_xlpm.x)))</f>
        <v>urn:lsid:marinespecies.org:taxname:169300</v>
      </c>
      <c r="L2411" t="str">
        <f>IF($I2411="","",_xlfn.LET(_xlpm.x,VLOOKUP($I2411,'taxon-match_2026-08-31'!$A$2:$N$122,7,FALSE),IF(_xlpm.x=0,"",_xlpm.x)))</f>
        <v>Animalia</v>
      </c>
      <c r="M2411" t="str">
        <f>IF($I2411="","",_xlfn.LET(_xlpm.x,VLOOKUP($I2411,'taxon-match_2026-08-31'!$A$2:$N$122,8,FALSE),IF(_xlpm.x=0,"",_xlpm.x)))</f>
        <v>Porifera</v>
      </c>
      <c r="N2411" t="str">
        <f>IF($I2411="","",_xlfn.LET(_xlpm.x,VLOOKUP($I2411,'taxon-match_2026-08-31'!$A$2:$N$122,9,FALSE),IF(_xlpm.x=0,"",_xlpm.x)))</f>
        <v>Demospongiae</v>
      </c>
      <c r="O2411" t="str">
        <f>IF($I2411="","",_xlfn.LET(_xlpm.x,VLOOKUP($I2411,'taxon-match_2026-08-31'!$A$2:$N$122,10,FALSE),IF(_xlpm.x=0,"",_xlpm.x)))</f>
        <v>Poecilosclerida</v>
      </c>
      <c r="P2411" t="str">
        <f>IF($I2411="","",_xlfn.LET(_xlpm.x,VLOOKUP($I2411,'taxon-match_2026-08-31'!$A$2:$N$122,11,FALSE),IF(_xlpm.x=0,"",_xlpm.x)))</f>
        <v>Hymedesmiidae</v>
      </c>
      <c r="Q2411" t="str">
        <f>IF($I2411="","",_xlfn.LET(_xlpm.x,VLOOKUP($I2411,'taxon-match_2026-08-31'!$A$2:$N$122,12,FALSE),IF(_xlpm.x=0,"",_xlpm.x)))</f>
        <v>Kirkpatrickia</v>
      </c>
      <c r="R2411" t="str">
        <f>IF($I2411="","",_xlfn.LET(_xlpm.x,VLOOKUP($I2411,'taxon-match_2026-08-31'!$A$2:$N$122,14,FALSE),IF(_xlpm.x=0,"",_xlpm.x)))</f>
        <v>variolosa</v>
      </c>
      <c r="S2411" s="2" t="s">
        <v>2609</v>
      </c>
      <c r="T2411" s="69" t="s">
        <v>62</v>
      </c>
      <c r="U2411" s="69" t="s">
        <v>60</v>
      </c>
      <c r="X2411" t="str">
        <f>IF(T2411="","",_xlfn.LET(_xlpm.x,VLOOKUP(T2411,'Drop-down_menus'!$F$2:$G$16,2,FALSE),IF(_xlpm.x=0,"",_xlpm.x)))</f>
        <v>https://orcid.org/0000-0003-3696-4445</v>
      </c>
      <c r="Y2411" t="str">
        <f>IF(U2411="","",_xlfn.LET(_xlpm.x,VLOOKUP(U2411,'Drop-down_menus'!$F$2:$G$16,2,FALSE),IF(_xlpm.x=0,"",_xlpm.x)))</f>
        <v>https://orcid.org/0000-0002-9708-1761</v>
      </c>
      <c r="Z2411" t="str">
        <f>IF(V2411="","",_xlfn.LET(_xlpm.x,VLOOKUP(V2411,'Drop-down_menus'!$F$2:$G$16,2,FALSE),IF(_xlpm.x=0,"",_xlpm.x)))</f>
        <v/>
      </c>
      <c r="AA2411" t="str">
        <f>IF(W2411="","",_xlfn.LET(_xlpm.x,VLOOKUP(W2411,'Drop-down_menus'!$F$2:$G$16,2,FALSE),IF(_xlpm.x=0,"",_xlpm.x)))</f>
        <v/>
      </c>
      <c r="AB2411" t="s">
        <v>702</v>
      </c>
      <c r="AE2411" t="s">
        <v>896</v>
      </c>
    </row>
    <row r="2412" spans="1:31" ht="15" x14ac:dyDescent="0.2">
      <c r="A2412" s="2" t="s">
        <v>253</v>
      </c>
      <c r="B2412">
        <v>1824</v>
      </c>
      <c r="C2412">
        <v>3265</v>
      </c>
      <c r="D2412" s="69" t="s">
        <v>700</v>
      </c>
      <c r="F2412" s="69" t="s">
        <v>876</v>
      </c>
      <c r="H2412" s="69" t="s">
        <v>876</v>
      </c>
      <c r="I2412" t="s">
        <v>876</v>
      </c>
      <c r="J2412" t="str">
        <f>IF($I2412="","",_xlfn.LET(_xlpm.x,VLOOKUP($I2412,'taxon-match_2026-08-31'!$A$2:$N$122,6,FALSE),IF(_xlpm.x=0,"",_xlpm.x)))</f>
        <v>(Kirkpatrick, 1907)</v>
      </c>
      <c r="K2412" t="str">
        <f>IF($I2412="","",_xlfn.LET(_xlpm.x,VLOOKUP($I2412,'taxon-match_2026-08-31'!$A$2:$N$122,4,FALSE),IF(_xlpm.x=0,"",_xlpm.x)))</f>
        <v>urn:lsid:marinespecies.org:taxname:169300</v>
      </c>
      <c r="L2412" t="str">
        <f>IF($I2412="","",_xlfn.LET(_xlpm.x,VLOOKUP($I2412,'taxon-match_2026-08-31'!$A$2:$N$122,7,FALSE),IF(_xlpm.x=0,"",_xlpm.x)))</f>
        <v>Animalia</v>
      </c>
      <c r="M2412" t="str">
        <f>IF($I2412="","",_xlfn.LET(_xlpm.x,VLOOKUP($I2412,'taxon-match_2026-08-31'!$A$2:$N$122,8,FALSE),IF(_xlpm.x=0,"",_xlpm.x)))</f>
        <v>Porifera</v>
      </c>
      <c r="N2412" t="str">
        <f>IF($I2412="","",_xlfn.LET(_xlpm.x,VLOOKUP($I2412,'taxon-match_2026-08-31'!$A$2:$N$122,9,FALSE),IF(_xlpm.x=0,"",_xlpm.x)))</f>
        <v>Demospongiae</v>
      </c>
      <c r="O2412" t="str">
        <f>IF($I2412="","",_xlfn.LET(_xlpm.x,VLOOKUP($I2412,'taxon-match_2026-08-31'!$A$2:$N$122,10,FALSE),IF(_xlpm.x=0,"",_xlpm.x)))</f>
        <v>Poecilosclerida</v>
      </c>
      <c r="P2412" t="str">
        <f>IF($I2412="","",_xlfn.LET(_xlpm.x,VLOOKUP($I2412,'taxon-match_2026-08-31'!$A$2:$N$122,11,FALSE),IF(_xlpm.x=0,"",_xlpm.x)))</f>
        <v>Hymedesmiidae</v>
      </c>
      <c r="Q2412" t="str">
        <f>IF($I2412="","",_xlfn.LET(_xlpm.x,VLOOKUP($I2412,'taxon-match_2026-08-31'!$A$2:$N$122,12,FALSE),IF(_xlpm.x=0,"",_xlpm.x)))</f>
        <v>Kirkpatrickia</v>
      </c>
      <c r="R2412" t="str">
        <f>IF($I2412="","",_xlfn.LET(_xlpm.x,VLOOKUP($I2412,'taxon-match_2026-08-31'!$A$2:$N$122,14,FALSE),IF(_xlpm.x=0,"",_xlpm.x)))</f>
        <v>variolosa</v>
      </c>
      <c r="S2412" s="2" t="s">
        <v>2609</v>
      </c>
      <c r="T2412" s="69" t="s">
        <v>62</v>
      </c>
      <c r="U2412" s="69" t="s">
        <v>60</v>
      </c>
      <c r="X2412" t="str">
        <f>IF(T2412="","",_xlfn.LET(_xlpm.x,VLOOKUP(T2412,'Drop-down_menus'!$F$2:$G$16,2,FALSE),IF(_xlpm.x=0,"",_xlpm.x)))</f>
        <v>https://orcid.org/0000-0003-3696-4445</v>
      </c>
      <c r="Y2412" t="str">
        <f>IF(U2412="","",_xlfn.LET(_xlpm.x,VLOOKUP(U2412,'Drop-down_menus'!$F$2:$G$16,2,FALSE),IF(_xlpm.x=0,"",_xlpm.x)))</f>
        <v>https://orcid.org/0000-0002-9708-1761</v>
      </c>
      <c r="Z2412" t="str">
        <f>IF(V2412="","",_xlfn.LET(_xlpm.x,VLOOKUP(V2412,'Drop-down_menus'!$F$2:$G$16,2,FALSE),IF(_xlpm.x=0,"",_xlpm.x)))</f>
        <v/>
      </c>
      <c r="AA2412" t="str">
        <f>IF(W2412="","",_xlfn.LET(_xlpm.x,VLOOKUP(W2412,'Drop-down_menus'!$F$2:$G$16,2,FALSE),IF(_xlpm.x=0,"",_xlpm.x)))</f>
        <v/>
      </c>
      <c r="AB2412" t="s">
        <v>702</v>
      </c>
      <c r="AE2412" t="s">
        <v>896</v>
      </c>
    </row>
    <row r="2413" spans="1:31" ht="15" x14ac:dyDescent="0.2">
      <c r="A2413" s="2" t="s">
        <v>253</v>
      </c>
      <c r="B2413">
        <v>1982</v>
      </c>
      <c r="C2413">
        <v>3266</v>
      </c>
      <c r="D2413" s="69" t="s">
        <v>700</v>
      </c>
      <c r="F2413" s="69" t="s">
        <v>876</v>
      </c>
      <c r="H2413" s="69" t="s">
        <v>876</v>
      </c>
      <c r="I2413" t="s">
        <v>876</v>
      </c>
      <c r="J2413" t="str">
        <f>IF($I2413="","",_xlfn.LET(_xlpm.x,VLOOKUP($I2413,'taxon-match_2026-08-31'!$A$2:$N$122,6,FALSE),IF(_xlpm.x=0,"",_xlpm.x)))</f>
        <v>(Kirkpatrick, 1907)</v>
      </c>
      <c r="K2413" t="str">
        <f>IF($I2413="","",_xlfn.LET(_xlpm.x,VLOOKUP($I2413,'taxon-match_2026-08-31'!$A$2:$N$122,4,FALSE),IF(_xlpm.x=0,"",_xlpm.x)))</f>
        <v>urn:lsid:marinespecies.org:taxname:169300</v>
      </c>
      <c r="L2413" t="str">
        <f>IF($I2413="","",_xlfn.LET(_xlpm.x,VLOOKUP($I2413,'taxon-match_2026-08-31'!$A$2:$N$122,7,FALSE),IF(_xlpm.x=0,"",_xlpm.x)))</f>
        <v>Animalia</v>
      </c>
      <c r="M2413" t="str">
        <f>IF($I2413="","",_xlfn.LET(_xlpm.x,VLOOKUP($I2413,'taxon-match_2026-08-31'!$A$2:$N$122,8,FALSE),IF(_xlpm.x=0,"",_xlpm.x)))</f>
        <v>Porifera</v>
      </c>
      <c r="N2413" t="str">
        <f>IF($I2413="","",_xlfn.LET(_xlpm.x,VLOOKUP($I2413,'taxon-match_2026-08-31'!$A$2:$N$122,9,FALSE),IF(_xlpm.x=0,"",_xlpm.x)))</f>
        <v>Demospongiae</v>
      </c>
      <c r="O2413" t="str">
        <f>IF($I2413="","",_xlfn.LET(_xlpm.x,VLOOKUP($I2413,'taxon-match_2026-08-31'!$A$2:$N$122,10,FALSE),IF(_xlpm.x=0,"",_xlpm.x)))</f>
        <v>Poecilosclerida</v>
      </c>
      <c r="P2413" t="str">
        <f>IF($I2413="","",_xlfn.LET(_xlpm.x,VLOOKUP($I2413,'taxon-match_2026-08-31'!$A$2:$N$122,11,FALSE),IF(_xlpm.x=0,"",_xlpm.x)))</f>
        <v>Hymedesmiidae</v>
      </c>
      <c r="Q2413" t="str">
        <f>IF($I2413="","",_xlfn.LET(_xlpm.x,VLOOKUP($I2413,'taxon-match_2026-08-31'!$A$2:$N$122,12,FALSE),IF(_xlpm.x=0,"",_xlpm.x)))</f>
        <v>Kirkpatrickia</v>
      </c>
      <c r="R2413" t="str">
        <f>IF($I2413="","",_xlfn.LET(_xlpm.x,VLOOKUP($I2413,'taxon-match_2026-08-31'!$A$2:$N$122,14,FALSE),IF(_xlpm.x=0,"",_xlpm.x)))</f>
        <v>variolosa</v>
      </c>
      <c r="S2413" s="2" t="s">
        <v>2609</v>
      </c>
      <c r="T2413" s="69" t="s">
        <v>62</v>
      </c>
      <c r="U2413" s="69" t="s">
        <v>60</v>
      </c>
      <c r="X2413" t="str">
        <f>IF(T2413="","",_xlfn.LET(_xlpm.x,VLOOKUP(T2413,'Drop-down_menus'!$F$2:$G$16,2,FALSE),IF(_xlpm.x=0,"",_xlpm.x)))</f>
        <v>https://orcid.org/0000-0003-3696-4445</v>
      </c>
      <c r="Y2413" t="str">
        <f>IF(U2413="","",_xlfn.LET(_xlpm.x,VLOOKUP(U2413,'Drop-down_menus'!$F$2:$G$16,2,FALSE),IF(_xlpm.x=0,"",_xlpm.x)))</f>
        <v>https://orcid.org/0000-0002-9708-1761</v>
      </c>
      <c r="Z2413" t="str">
        <f>IF(V2413="","",_xlfn.LET(_xlpm.x,VLOOKUP(V2413,'Drop-down_menus'!$F$2:$G$16,2,FALSE),IF(_xlpm.x=0,"",_xlpm.x)))</f>
        <v/>
      </c>
      <c r="AA2413" t="str">
        <f>IF(W2413="","",_xlfn.LET(_xlpm.x,VLOOKUP(W2413,'Drop-down_menus'!$F$2:$G$16,2,FALSE),IF(_xlpm.x=0,"",_xlpm.x)))</f>
        <v/>
      </c>
      <c r="AB2413" t="s">
        <v>702</v>
      </c>
      <c r="AE2413" t="s">
        <v>896</v>
      </c>
    </row>
    <row r="2414" spans="1:31" ht="15" x14ac:dyDescent="0.2">
      <c r="A2414" s="2" t="s">
        <v>253</v>
      </c>
      <c r="B2414">
        <v>1984</v>
      </c>
      <c r="C2414">
        <v>3255</v>
      </c>
      <c r="D2414" s="69" t="s">
        <v>700</v>
      </c>
      <c r="F2414" s="69" t="s">
        <v>876</v>
      </c>
      <c r="H2414" s="69" t="s">
        <v>876</v>
      </c>
      <c r="I2414" t="s">
        <v>876</v>
      </c>
      <c r="J2414" t="str">
        <f>IF($I2414="","",_xlfn.LET(_xlpm.x,VLOOKUP($I2414,'taxon-match_2026-08-31'!$A$2:$N$122,6,FALSE),IF(_xlpm.x=0,"",_xlpm.x)))</f>
        <v>(Kirkpatrick, 1907)</v>
      </c>
      <c r="K2414" t="str">
        <f>IF($I2414="","",_xlfn.LET(_xlpm.x,VLOOKUP($I2414,'taxon-match_2026-08-31'!$A$2:$N$122,4,FALSE),IF(_xlpm.x=0,"",_xlpm.x)))</f>
        <v>urn:lsid:marinespecies.org:taxname:169300</v>
      </c>
      <c r="L2414" t="str">
        <f>IF($I2414="","",_xlfn.LET(_xlpm.x,VLOOKUP($I2414,'taxon-match_2026-08-31'!$A$2:$N$122,7,FALSE),IF(_xlpm.x=0,"",_xlpm.x)))</f>
        <v>Animalia</v>
      </c>
      <c r="M2414" t="str">
        <f>IF($I2414="","",_xlfn.LET(_xlpm.x,VLOOKUP($I2414,'taxon-match_2026-08-31'!$A$2:$N$122,8,FALSE),IF(_xlpm.x=0,"",_xlpm.x)))</f>
        <v>Porifera</v>
      </c>
      <c r="N2414" t="str">
        <f>IF($I2414="","",_xlfn.LET(_xlpm.x,VLOOKUP($I2414,'taxon-match_2026-08-31'!$A$2:$N$122,9,FALSE),IF(_xlpm.x=0,"",_xlpm.x)))</f>
        <v>Demospongiae</v>
      </c>
      <c r="O2414" t="str">
        <f>IF($I2414="","",_xlfn.LET(_xlpm.x,VLOOKUP($I2414,'taxon-match_2026-08-31'!$A$2:$N$122,10,FALSE),IF(_xlpm.x=0,"",_xlpm.x)))</f>
        <v>Poecilosclerida</v>
      </c>
      <c r="P2414" t="str">
        <f>IF($I2414="","",_xlfn.LET(_xlpm.x,VLOOKUP($I2414,'taxon-match_2026-08-31'!$A$2:$N$122,11,FALSE),IF(_xlpm.x=0,"",_xlpm.x)))</f>
        <v>Hymedesmiidae</v>
      </c>
      <c r="Q2414" t="str">
        <f>IF($I2414="","",_xlfn.LET(_xlpm.x,VLOOKUP($I2414,'taxon-match_2026-08-31'!$A$2:$N$122,12,FALSE),IF(_xlpm.x=0,"",_xlpm.x)))</f>
        <v>Kirkpatrickia</v>
      </c>
      <c r="R2414" t="str">
        <f>IF($I2414="","",_xlfn.LET(_xlpm.x,VLOOKUP($I2414,'taxon-match_2026-08-31'!$A$2:$N$122,14,FALSE),IF(_xlpm.x=0,"",_xlpm.x)))</f>
        <v>variolosa</v>
      </c>
      <c r="S2414" s="2" t="s">
        <v>2609</v>
      </c>
      <c r="T2414" s="69" t="s">
        <v>62</v>
      </c>
      <c r="U2414" s="69" t="s">
        <v>60</v>
      </c>
      <c r="X2414" t="str">
        <f>IF(T2414="","",_xlfn.LET(_xlpm.x,VLOOKUP(T2414,'Drop-down_menus'!$F$2:$G$16,2,FALSE),IF(_xlpm.x=0,"",_xlpm.x)))</f>
        <v>https://orcid.org/0000-0003-3696-4445</v>
      </c>
      <c r="Y2414" t="str">
        <f>IF(U2414="","",_xlfn.LET(_xlpm.x,VLOOKUP(U2414,'Drop-down_menus'!$F$2:$G$16,2,FALSE),IF(_xlpm.x=0,"",_xlpm.x)))</f>
        <v>https://orcid.org/0000-0002-9708-1761</v>
      </c>
      <c r="Z2414" t="str">
        <f>IF(V2414="","",_xlfn.LET(_xlpm.x,VLOOKUP(V2414,'Drop-down_menus'!$F$2:$G$16,2,FALSE),IF(_xlpm.x=0,"",_xlpm.x)))</f>
        <v/>
      </c>
      <c r="AA2414" t="str">
        <f>IF(W2414="","",_xlfn.LET(_xlpm.x,VLOOKUP(W2414,'Drop-down_menus'!$F$2:$G$16,2,FALSE),IF(_xlpm.x=0,"",_xlpm.x)))</f>
        <v/>
      </c>
      <c r="AB2414" t="s">
        <v>702</v>
      </c>
      <c r="AE2414" t="s">
        <v>896</v>
      </c>
    </row>
    <row r="2415" spans="1:31" ht="15" x14ac:dyDescent="0.2">
      <c r="A2415" s="2" t="s">
        <v>253</v>
      </c>
      <c r="B2415">
        <v>1811</v>
      </c>
      <c r="C2415">
        <v>3256</v>
      </c>
      <c r="D2415" s="69" t="s">
        <v>700</v>
      </c>
      <c r="F2415" s="69" t="s">
        <v>899</v>
      </c>
      <c r="H2415" s="69" t="s">
        <v>899</v>
      </c>
      <c r="I2415" t="s">
        <v>899</v>
      </c>
      <c r="J2415" t="str">
        <f>IF($I2415="","",_xlfn.LET(_xlpm.x,VLOOKUP($I2415,'taxon-match_2026-08-31'!$A$2:$N$122,6,FALSE),IF(_xlpm.x=0,"",_xlpm.x)))</f>
        <v>(E. A. Smith, 1907)</v>
      </c>
      <c r="K2415" t="str">
        <f>IF($I2415="","",_xlfn.LET(_xlpm.x,VLOOKUP($I2415,'taxon-match_2026-08-31'!$A$2:$N$122,4,FALSE),IF(_xlpm.x=0,"",_xlpm.x)))</f>
        <v>urn:lsid:marinespecies.org:taxname:197227</v>
      </c>
      <c r="L2415" t="str">
        <f>IF($I2415="","",_xlfn.LET(_xlpm.x,VLOOKUP($I2415,'taxon-match_2026-08-31'!$A$2:$N$122,7,FALSE),IF(_xlpm.x=0,"",_xlpm.x)))</f>
        <v>Animalia</v>
      </c>
      <c r="M2415" t="str">
        <f>IF($I2415="","",_xlfn.LET(_xlpm.x,VLOOKUP($I2415,'taxon-match_2026-08-31'!$A$2:$N$122,8,FALSE),IF(_xlpm.x=0,"",_xlpm.x)))</f>
        <v>Mollusca</v>
      </c>
      <c r="N2415" t="str">
        <f>IF($I2415="","",_xlfn.LET(_xlpm.x,VLOOKUP($I2415,'taxon-match_2026-08-31'!$A$2:$N$122,9,FALSE),IF(_xlpm.x=0,"",_xlpm.x)))</f>
        <v>Bivalvia</v>
      </c>
      <c r="O2415" t="str">
        <f>IF($I2415="","",_xlfn.LET(_xlpm.x,VLOOKUP($I2415,'taxon-match_2026-08-31'!$A$2:$N$122,10,FALSE),IF(_xlpm.x=0,"",_xlpm.x)))</f>
        <v>Limida</v>
      </c>
      <c r="P2415" t="str">
        <f>IF($I2415="","",_xlfn.LET(_xlpm.x,VLOOKUP($I2415,'taxon-match_2026-08-31'!$A$2:$N$122,11,FALSE),IF(_xlpm.x=0,"",_xlpm.x)))</f>
        <v>Limidae</v>
      </c>
      <c r="Q2415" t="str">
        <f>IF($I2415="","",_xlfn.LET(_xlpm.x,VLOOKUP($I2415,'taxon-match_2026-08-31'!$A$2:$N$122,12,FALSE),IF(_xlpm.x=0,"",_xlpm.x)))</f>
        <v>Limatula</v>
      </c>
      <c r="R2415" t="str">
        <f>IF($I2415="","",_xlfn.LET(_xlpm.x,VLOOKUP($I2415,'taxon-match_2026-08-31'!$A$2:$N$122,14,FALSE),IF(_xlpm.x=0,"",_xlpm.x)))</f>
        <v>hodgsoni</v>
      </c>
      <c r="S2415" s="2" t="s">
        <v>2609</v>
      </c>
      <c r="T2415" s="69" t="s">
        <v>62</v>
      </c>
      <c r="U2415" s="69" t="s">
        <v>60</v>
      </c>
      <c r="X2415" t="str">
        <f>IF(T2415="","",_xlfn.LET(_xlpm.x,VLOOKUP(T2415,'Drop-down_menus'!$F$2:$G$16,2,FALSE),IF(_xlpm.x=0,"",_xlpm.x)))</f>
        <v>https://orcid.org/0000-0003-3696-4445</v>
      </c>
      <c r="Y2415" t="str">
        <f>IF(U2415="","",_xlfn.LET(_xlpm.x,VLOOKUP(U2415,'Drop-down_menus'!$F$2:$G$16,2,FALSE),IF(_xlpm.x=0,"",_xlpm.x)))</f>
        <v>https://orcid.org/0000-0002-9708-1761</v>
      </c>
      <c r="Z2415" t="str">
        <f>IF(V2415="","",_xlfn.LET(_xlpm.x,VLOOKUP(V2415,'Drop-down_menus'!$F$2:$G$16,2,FALSE),IF(_xlpm.x=0,"",_xlpm.x)))</f>
        <v/>
      </c>
      <c r="AA2415" t="str">
        <f>IF(W2415="","",_xlfn.LET(_xlpm.x,VLOOKUP(W2415,'Drop-down_menus'!$F$2:$G$16,2,FALSE),IF(_xlpm.x=0,"",_xlpm.x)))</f>
        <v/>
      </c>
      <c r="AB2415" t="s">
        <v>702</v>
      </c>
      <c r="AE2415" t="s">
        <v>896</v>
      </c>
    </row>
    <row r="2416" spans="1:31" ht="15" hidden="1" x14ac:dyDescent="0.2">
      <c r="A2416" s="2" t="s">
        <v>117</v>
      </c>
      <c r="B2416">
        <v>625</v>
      </c>
      <c r="C2416">
        <v>3279</v>
      </c>
      <c r="D2416" s="70" t="s">
        <v>771</v>
      </c>
      <c r="F2416" s="70"/>
      <c r="H2416" s="70"/>
      <c r="I2416" t="s">
        <v>2611</v>
      </c>
      <c r="J2416" t="str">
        <f>IF($I2416="","",_xlfn.LET(_xlpm.x,VLOOKUP($I2416,'taxon-match_2026-08-31'!$A$2:$N$122,6,FALSE),IF(_xlpm.x=0,"",_xlpm.x)))</f>
        <v/>
      </c>
      <c r="K2416" t="str">
        <f>IF($I2416="","",_xlfn.LET(_xlpm.x,VLOOKUP($I2416,'taxon-match_2026-08-31'!$A$2:$N$122,4,FALSE),IF(_xlpm.x=0,"",_xlpm.x)))</f>
        <v/>
      </c>
      <c r="L2416" t="str">
        <f>IF($I2416="","",_xlfn.LET(_xlpm.x,VLOOKUP($I2416,'taxon-match_2026-08-31'!$A$2:$N$122,7,FALSE),IF(_xlpm.x=0,"",_xlpm.x)))</f>
        <v/>
      </c>
      <c r="M2416" t="str">
        <f>IF($I2416="","",_xlfn.LET(_xlpm.x,VLOOKUP($I2416,'taxon-match_2026-08-31'!$A$2:$N$122,8,FALSE),IF(_xlpm.x=0,"",_xlpm.x)))</f>
        <v/>
      </c>
      <c r="N2416" t="str">
        <f>IF($I2416="","",_xlfn.LET(_xlpm.x,VLOOKUP($I2416,'taxon-match_2026-08-31'!$A$2:$N$122,9,FALSE),IF(_xlpm.x=0,"",_xlpm.x)))</f>
        <v/>
      </c>
      <c r="O2416" t="str">
        <f>IF($I2416="","",_xlfn.LET(_xlpm.x,VLOOKUP($I2416,'taxon-match_2026-08-31'!$A$2:$N$122,10,FALSE),IF(_xlpm.x=0,"",_xlpm.x)))</f>
        <v/>
      </c>
      <c r="P2416" t="str">
        <f>IF($I2416="","",_xlfn.LET(_xlpm.x,VLOOKUP($I2416,'taxon-match_2026-08-31'!$A$2:$N$122,11,FALSE),IF(_xlpm.x=0,"",_xlpm.x)))</f>
        <v/>
      </c>
      <c r="Q2416" t="str">
        <f>IF($I2416="","",_xlfn.LET(_xlpm.x,VLOOKUP($I2416,'taxon-match_2026-08-31'!$A$2:$N$122,12,FALSE),IF(_xlpm.x=0,"",_xlpm.x)))</f>
        <v/>
      </c>
      <c r="R2416" t="str">
        <f>IF($I2416="","",_xlfn.LET(_xlpm.x,VLOOKUP($I2416,'taxon-match_2026-08-31'!$A$2:$N$122,14,FALSE),IF(_xlpm.x=0,"",_xlpm.x)))</f>
        <v/>
      </c>
      <c r="T2416" s="69" t="s">
        <v>62</v>
      </c>
      <c r="U2416" s="69" t="s">
        <v>60</v>
      </c>
      <c r="X2416" t="str">
        <f>IF(T2416="","",_xlfn.LET(_xlpm.x,VLOOKUP(T2416,'Drop-down_menus'!$F$2:$G$16,2,FALSE),IF(_xlpm.x=0,"",_xlpm.x)))</f>
        <v>https://orcid.org/0000-0003-3696-4445</v>
      </c>
      <c r="Y2416" t="str">
        <f>IF(U2416="","",_xlfn.LET(_xlpm.x,VLOOKUP(U2416,'Drop-down_menus'!$F$2:$G$16,2,FALSE),IF(_xlpm.x=0,"",_xlpm.x)))</f>
        <v>https://orcid.org/0000-0002-9708-1761</v>
      </c>
      <c r="Z2416" t="str">
        <f>IF(V2416="","",_xlfn.LET(_xlpm.x,VLOOKUP(V2416,'Drop-down_menus'!$F$2:$G$16,2,FALSE),IF(_xlpm.x=0,"",_xlpm.x)))</f>
        <v/>
      </c>
      <c r="AA2416" t="str">
        <f>IF(W2416="","",_xlfn.LET(_xlpm.x,VLOOKUP(W2416,'Drop-down_menus'!$F$2:$G$16,2,FALSE),IF(_xlpm.x=0,"",_xlpm.x)))</f>
        <v/>
      </c>
      <c r="AB2416" t="s">
        <v>702</v>
      </c>
      <c r="AE2416" t="s">
        <v>896</v>
      </c>
    </row>
    <row r="2417" spans="1:31" ht="15" hidden="1" x14ac:dyDescent="0.2">
      <c r="A2417" s="2" t="s">
        <v>117</v>
      </c>
      <c r="B2417">
        <v>626</v>
      </c>
      <c r="C2417">
        <v>3273</v>
      </c>
      <c r="D2417" s="70" t="s">
        <v>771</v>
      </c>
      <c r="F2417" s="70"/>
      <c r="H2417" s="70"/>
      <c r="I2417" t="s">
        <v>2611</v>
      </c>
      <c r="J2417" t="str">
        <f>IF($I2417="","",_xlfn.LET(_xlpm.x,VLOOKUP($I2417,'taxon-match_2026-08-31'!$A$2:$N$122,6,FALSE),IF(_xlpm.x=0,"",_xlpm.x)))</f>
        <v/>
      </c>
      <c r="K2417" t="str">
        <f>IF($I2417="","",_xlfn.LET(_xlpm.x,VLOOKUP($I2417,'taxon-match_2026-08-31'!$A$2:$N$122,4,FALSE),IF(_xlpm.x=0,"",_xlpm.x)))</f>
        <v/>
      </c>
      <c r="L2417" t="str">
        <f>IF($I2417="","",_xlfn.LET(_xlpm.x,VLOOKUP($I2417,'taxon-match_2026-08-31'!$A$2:$N$122,7,FALSE),IF(_xlpm.x=0,"",_xlpm.x)))</f>
        <v/>
      </c>
      <c r="M2417" t="str">
        <f>IF($I2417="","",_xlfn.LET(_xlpm.x,VLOOKUP($I2417,'taxon-match_2026-08-31'!$A$2:$N$122,8,FALSE),IF(_xlpm.x=0,"",_xlpm.x)))</f>
        <v/>
      </c>
      <c r="N2417" t="str">
        <f>IF($I2417="","",_xlfn.LET(_xlpm.x,VLOOKUP($I2417,'taxon-match_2026-08-31'!$A$2:$N$122,9,FALSE),IF(_xlpm.x=0,"",_xlpm.x)))</f>
        <v/>
      </c>
      <c r="O2417" t="str">
        <f>IF($I2417="","",_xlfn.LET(_xlpm.x,VLOOKUP($I2417,'taxon-match_2026-08-31'!$A$2:$N$122,10,FALSE),IF(_xlpm.x=0,"",_xlpm.x)))</f>
        <v/>
      </c>
      <c r="P2417" t="str">
        <f>IF($I2417="","",_xlfn.LET(_xlpm.x,VLOOKUP($I2417,'taxon-match_2026-08-31'!$A$2:$N$122,11,FALSE),IF(_xlpm.x=0,"",_xlpm.x)))</f>
        <v/>
      </c>
      <c r="Q2417" t="str">
        <f>IF($I2417="","",_xlfn.LET(_xlpm.x,VLOOKUP($I2417,'taxon-match_2026-08-31'!$A$2:$N$122,12,FALSE),IF(_xlpm.x=0,"",_xlpm.x)))</f>
        <v/>
      </c>
      <c r="R2417" t="str">
        <f>IF($I2417="","",_xlfn.LET(_xlpm.x,VLOOKUP($I2417,'taxon-match_2026-08-31'!$A$2:$N$122,14,FALSE),IF(_xlpm.x=0,"",_xlpm.x)))</f>
        <v/>
      </c>
      <c r="T2417" s="69" t="s">
        <v>62</v>
      </c>
      <c r="U2417" s="69" t="s">
        <v>60</v>
      </c>
      <c r="X2417" t="str">
        <f>IF(T2417="","",_xlfn.LET(_xlpm.x,VLOOKUP(T2417,'Drop-down_menus'!$F$2:$G$16,2,FALSE),IF(_xlpm.x=0,"",_xlpm.x)))</f>
        <v>https://orcid.org/0000-0003-3696-4445</v>
      </c>
      <c r="Y2417" t="str">
        <f>IF(U2417="","",_xlfn.LET(_xlpm.x,VLOOKUP(U2417,'Drop-down_menus'!$F$2:$G$16,2,FALSE),IF(_xlpm.x=0,"",_xlpm.x)))</f>
        <v>https://orcid.org/0000-0002-9708-1761</v>
      </c>
      <c r="Z2417" t="str">
        <f>IF(V2417="","",_xlfn.LET(_xlpm.x,VLOOKUP(V2417,'Drop-down_menus'!$F$2:$G$16,2,FALSE),IF(_xlpm.x=0,"",_xlpm.x)))</f>
        <v/>
      </c>
      <c r="AA2417" t="str">
        <f>IF(W2417="","",_xlfn.LET(_xlpm.x,VLOOKUP(W2417,'Drop-down_menus'!$F$2:$G$16,2,FALSE),IF(_xlpm.x=0,"",_xlpm.x)))</f>
        <v/>
      </c>
      <c r="AB2417" t="s">
        <v>702</v>
      </c>
      <c r="AE2417" t="s">
        <v>896</v>
      </c>
    </row>
    <row r="2418" spans="1:31" ht="15" hidden="1" x14ac:dyDescent="0.2">
      <c r="A2418" s="2" t="s">
        <v>117</v>
      </c>
      <c r="B2418">
        <v>627</v>
      </c>
      <c r="C2418">
        <v>3274</v>
      </c>
      <c r="D2418" s="70" t="s">
        <v>771</v>
      </c>
      <c r="F2418" s="70"/>
      <c r="H2418" s="70"/>
      <c r="I2418" t="s">
        <v>2611</v>
      </c>
      <c r="J2418" t="str">
        <f>IF($I2418="","",_xlfn.LET(_xlpm.x,VLOOKUP($I2418,'taxon-match_2026-08-31'!$A$2:$N$122,6,FALSE),IF(_xlpm.x=0,"",_xlpm.x)))</f>
        <v/>
      </c>
      <c r="K2418" t="str">
        <f>IF($I2418="","",_xlfn.LET(_xlpm.x,VLOOKUP($I2418,'taxon-match_2026-08-31'!$A$2:$N$122,4,FALSE),IF(_xlpm.x=0,"",_xlpm.x)))</f>
        <v/>
      </c>
      <c r="L2418" t="str">
        <f>IF($I2418="","",_xlfn.LET(_xlpm.x,VLOOKUP($I2418,'taxon-match_2026-08-31'!$A$2:$N$122,7,FALSE),IF(_xlpm.x=0,"",_xlpm.x)))</f>
        <v/>
      </c>
      <c r="M2418" t="str">
        <f>IF($I2418="","",_xlfn.LET(_xlpm.x,VLOOKUP($I2418,'taxon-match_2026-08-31'!$A$2:$N$122,8,FALSE),IF(_xlpm.x=0,"",_xlpm.x)))</f>
        <v/>
      </c>
      <c r="N2418" t="str">
        <f>IF($I2418="","",_xlfn.LET(_xlpm.x,VLOOKUP($I2418,'taxon-match_2026-08-31'!$A$2:$N$122,9,FALSE),IF(_xlpm.x=0,"",_xlpm.x)))</f>
        <v/>
      </c>
      <c r="O2418" t="str">
        <f>IF($I2418="","",_xlfn.LET(_xlpm.x,VLOOKUP($I2418,'taxon-match_2026-08-31'!$A$2:$N$122,10,FALSE),IF(_xlpm.x=0,"",_xlpm.x)))</f>
        <v/>
      </c>
      <c r="P2418" t="str">
        <f>IF($I2418="","",_xlfn.LET(_xlpm.x,VLOOKUP($I2418,'taxon-match_2026-08-31'!$A$2:$N$122,11,FALSE),IF(_xlpm.x=0,"",_xlpm.x)))</f>
        <v/>
      </c>
      <c r="Q2418" t="str">
        <f>IF($I2418="","",_xlfn.LET(_xlpm.x,VLOOKUP($I2418,'taxon-match_2026-08-31'!$A$2:$N$122,12,FALSE),IF(_xlpm.x=0,"",_xlpm.x)))</f>
        <v/>
      </c>
      <c r="R2418" t="str">
        <f>IF($I2418="","",_xlfn.LET(_xlpm.x,VLOOKUP($I2418,'taxon-match_2026-08-31'!$A$2:$N$122,14,FALSE),IF(_xlpm.x=0,"",_xlpm.x)))</f>
        <v/>
      </c>
      <c r="T2418" s="69" t="s">
        <v>62</v>
      </c>
      <c r="U2418" s="69" t="s">
        <v>60</v>
      </c>
      <c r="X2418" t="str">
        <f>IF(T2418="","",_xlfn.LET(_xlpm.x,VLOOKUP(T2418,'Drop-down_menus'!$F$2:$G$16,2,FALSE),IF(_xlpm.x=0,"",_xlpm.x)))</f>
        <v>https://orcid.org/0000-0003-3696-4445</v>
      </c>
      <c r="Y2418" t="str">
        <f>IF(U2418="","",_xlfn.LET(_xlpm.x,VLOOKUP(U2418,'Drop-down_menus'!$F$2:$G$16,2,FALSE),IF(_xlpm.x=0,"",_xlpm.x)))</f>
        <v>https://orcid.org/0000-0002-9708-1761</v>
      </c>
      <c r="Z2418" t="str">
        <f>IF(V2418="","",_xlfn.LET(_xlpm.x,VLOOKUP(V2418,'Drop-down_menus'!$F$2:$G$16,2,FALSE),IF(_xlpm.x=0,"",_xlpm.x)))</f>
        <v/>
      </c>
      <c r="AA2418" t="str">
        <f>IF(W2418="","",_xlfn.LET(_xlpm.x,VLOOKUP(W2418,'Drop-down_menus'!$F$2:$G$16,2,FALSE),IF(_xlpm.x=0,"",_xlpm.x)))</f>
        <v/>
      </c>
      <c r="AB2418" t="s">
        <v>702</v>
      </c>
      <c r="AE2418" t="s">
        <v>896</v>
      </c>
    </row>
    <row r="2419" spans="1:31" ht="15" hidden="1" x14ac:dyDescent="0.2">
      <c r="A2419" s="2" t="s">
        <v>207</v>
      </c>
      <c r="B2419">
        <v>1397</v>
      </c>
      <c r="C2419">
        <v>3251</v>
      </c>
      <c r="D2419" s="70" t="s">
        <v>755</v>
      </c>
      <c r="F2419" s="70"/>
      <c r="H2419" s="70"/>
      <c r="I2419" t="s">
        <v>2611</v>
      </c>
      <c r="J2419" t="str">
        <f>IF($I2419="","",_xlfn.LET(_xlpm.x,VLOOKUP($I2419,'taxon-match_2026-08-31'!$A$2:$N$122,6,FALSE),IF(_xlpm.x=0,"",_xlpm.x)))</f>
        <v/>
      </c>
      <c r="K2419" t="str">
        <f>IF($I2419="","",_xlfn.LET(_xlpm.x,VLOOKUP($I2419,'taxon-match_2026-08-31'!$A$2:$N$122,4,FALSE),IF(_xlpm.x=0,"",_xlpm.x)))</f>
        <v/>
      </c>
      <c r="L2419" t="str">
        <f>IF($I2419="","",_xlfn.LET(_xlpm.x,VLOOKUP($I2419,'taxon-match_2026-08-31'!$A$2:$N$122,7,FALSE),IF(_xlpm.x=0,"",_xlpm.x)))</f>
        <v/>
      </c>
      <c r="M2419" t="str">
        <f>IF($I2419="","",_xlfn.LET(_xlpm.x,VLOOKUP($I2419,'taxon-match_2026-08-31'!$A$2:$N$122,8,FALSE),IF(_xlpm.x=0,"",_xlpm.x)))</f>
        <v/>
      </c>
      <c r="N2419" t="str">
        <f>IF($I2419="","",_xlfn.LET(_xlpm.x,VLOOKUP($I2419,'taxon-match_2026-08-31'!$A$2:$N$122,9,FALSE),IF(_xlpm.x=0,"",_xlpm.x)))</f>
        <v/>
      </c>
      <c r="O2419" t="str">
        <f>IF($I2419="","",_xlfn.LET(_xlpm.x,VLOOKUP($I2419,'taxon-match_2026-08-31'!$A$2:$N$122,10,FALSE),IF(_xlpm.x=0,"",_xlpm.x)))</f>
        <v/>
      </c>
      <c r="P2419" t="str">
        <f>IF($I2419="","",_xlfn.LET(_xlpm.x,VLOOKUP($I2419,'taxon-match_2026-08-31'!$A$2:$N$122,11,FALSE),IF(_xlpm.x=0,"",_xlpm.x)))</f>
        <v/>
      </c>
      <c r="Q2419" t="str">
        <f>IF($I2419="","",_xlfn.LET(_xlpm.x,VLOOKUP($I2419,'taxon-match_2026-08-31'!$A$2:$N$122,12,FALSE),IF(_xlpm.x=0,"",_xlpm.x)))</f>
        <v/>
      </c>
      <c r="R2419" t="str">
        <f>IF($I2419="","",_xlfn.LET(_xlpm.x,VLOOKUP($I2419,'taxon-match_2026-08-31'!$A$2:$N$122,14,FALSE),IF(_xlpm.x=0,"",_xlpm.x)))</f>
        <v/>
      </c>
      <c r="T2419" s="69" t="s">
        <v>62</v>
      </c>
      <c r="U2419" s="69" t="s">
        <v>60</v>
      </c>
      <c r="X2419" t="str">
        <f>IF(T2419="","",_xlfn.LET(_xlpm.x,VLOOKUP(T2419,'Drop-down_menus'!$F$2:$G$16,2,FALSE),IF(_xlpm.x=0,"",_xlpm.x)))</f>
        <v>https://orcid.org/0000-0003-3696-4445</v>
      </c>
      <c r="Y2419" t="str">
        <f>IF(U2419="","",_xlfn.LET(_xlpm.x,VLOOKUP(U2419,'Drop-down_menus'!$F$2:$G$16,2,FALSE),IF(_xlpm.x=0,"",_xlpm.x)))</f>
        <v>https://orcid.org/0000-0002-9708-1761</v>
      </c>
      <c r="Z2419" t="str">
        <f>IF(V2419="","",_xlfn.LET(_xlpm.x,VLOOKUP(V2419,'Drop-down_menus'!$F$2:$G$16,2,FALSE),IF(_xlpm.x=0,"",_xlpm.x)))</f>
        <v/>
      </c>
      <c r="AA2419" t="str">
        <f>IF(W2419="","",_xlfn.LET(_xlpm.x,VLOOKUP(W2419,'Drop-down_menus'!$F$2:$G$16,2,FALSE),IF(_xlpm.x=0,"",_xlpm.x)))</f>
        <v/>
      </c>
      <c r="AB2419" t="s">
        <v>702</v>
      </c>
      <c r="AE2419" t="s">
        <v>896</v>
      </c>
    </row>
    <row r="2420" spans="1:31" ht="15" hidden="1" x14ac:dyDescent="0.2">
      <c r="A2420" s="2" t="s">
        <v>207</v>
      </c>
      <c r="B2420">
        <v>1398</v>
      </c>
      <c r="C2420">
        <v>3257</v>
      </c>
      <c r="D2420" s="70" t="s">
        <v>755</v>
      </c>
      <c r="F2420" s="70"/>
      <c r="H2420" s="70"/>
      <c r="I2420" t="s">
        <v>2611</v>
      </c>
      <c r="J2420" t="str">
        <f>IF($I2420="","",_xlfn.LET(_xlpm.x,VLOOKUP($I2420,'taxon-match_2026-08-31'!$A$2:$N$122,6,FALSE),IF(_xlpm.x=0,"",_xlpm.x)))</f>
        <v/>
      </c>
      <c r="K2420" t="str">
        <f>IF($I2420="","",_xlfn.LET(_xlpm.x,VLOOKUP($I2420,'taxon-match_2026-08-31'!$A$2:$N$122,4,FALSE),IF(_xlpm.x=0,"",_xlpm.x)))</f>
        <v/>
      </c>
      <c r="L2420" t="str">
        <f>IF($I2420="","",_xlfn.LET(_xlpm.x,VLOOKUP($I2420,'taxon-match_2026-08-31'!$A$2:$N$122,7,FALSE),IF(_xlpm.x=0,"",_xlpm.x)))</f>
        <v/>
      </c>
      <c r="M2420" t="str">
        <f>IF($I2420="","",_xlfn.LET(_xlpm.x,VLOOKUP($I2420,'taxon-match_2026-08-31'!$A$2:$N$122,8,FALSE),IF(_xlpm.x=0,"",_xlpm.x)))</f>
        <v/>
      </c>
      <c r="N2420" t="str">
        <f>IF($I2420="","",_xlfn.LET(_xlpm.x,VLOOKUP($I2420,'taxon-match_2026-08-31'!$A$2:$N$122,9,FALSE),IF(_xlpm.x=0,"",_xlpm.x)))</f>
        <v/>
      </c>
      <c r="O2420" t="str">
        <f>IF($I2420="","",_xlfn.LET(_xlpm.x,VLOOKUP($I2420,'taxon-match_2026-08-31'!$A$2:$N$122,10,FALSE),IF(_xlpm.x=0,"",_xlpm.x)))</f>
        <v/>
      </c>
      <c r="P2420" t="str">
        <f>IF($I2420="","",_xlfn.LET(_xlpm.x,VLOOKUP($I2420,'taxon-match_2026-08-31'!$A$2:$N$122,11,FALSE),IF(_xlpm.x=0,"",_xlpm.x)))</f>
        <v/>
      </c>
      <c r="Q2420" t="str">
        <f>IF($I2420="","",_xlfn.LET(_xlpm.x,VLOOKUP($I2420,'taxon-match_2026-08-31'!$A$2:$N$122,12,FALSE),IF(_xlpm.x=0,"",_xlpm.x)))</f>
        <v/>
      </c>
      <c r="R2420" t="str">
        <f>IF($I2420="","",_xlfn.LET(_xlpm.x,VLOOKUP($I2420,'taxon-match_2026-08-31'!$A$2:$N$122,14,FALSE),IF(_xlpm.x=0,"",_xlpm.x)))</f>
        <v/>
      </c>
      <c r="T2420" s="69" t="s">
        <v>62</v>
      </c>
      <c r="U2420" s="69" t="s">
        <v>60</v>
      </c>
      <c r="X2420" t="str">
        <f>IF(T2420="","",_xlfn.LET(_xlpm.x,VLOOKUP(T2420,'Drop-down_menus'!$F$2:$G$16,2,FALSE),IF(_xlpm.x=0,"",_xlpm.x)))</f>
        <v>https://orcid.org/0000-0003-3696-4445</v>
      </c>
      <c r="Y2420" t="str">
        <f>IF(U2420="","",_xlfn.LET(_xlpm.x,VLOOKUP(U2420,'Drop-down_menus'!$F$2:$G$16,2,FALSE),IF(_xlpm.x=0,"",_xlpm.x)))</f>
        <v>https://orcid.org/0000-0002-9708-1761</v>
      </c>
      <c r="Z2420" t="str">
        <f>IF(V2420="","",_xlfn.LET(_xlpm.x,VLOOKUP(V2420,'Drop-down_menus'!$F$2:$G$16,2,FALSE),IF(_xlpm.x=0,"",_xlpm.x)))</f>
        <v/>
      </c>
      <c r="AA2420" t="str">
        <f>IF(W2420="","",_xlfn.LET(_xlpm.x,VLOOKUP(W2420,'Drop-down_menus'!$F$2:$G$16,2,FALSE),IF(_xlpm.x=0,"",_xlpm.x)))</f>
        <v/>
      </c>
      <c r="AB2420" t="s">
        <v>702</v>
      </c>
      <c r="AE2420" t="s">
        <v>896</v>
      </c>
    </row>
    <row r="2421" spans="1:31" ht="15" hidden="1" x14ac:dyDescent="0.2">
      <c r="A2421" s="2" t="s">
        <v>207</v>
      </c>
      <c r="B2421">
        <v>1399</v>
      </c>
      <c r="C2421">
        <v>3258</v>
      </c>
      <c r="D2421" s="70" t="s">
        <v>755</v>
      </c>
      <c r="F2421" s="70"/>
      <c r="H2421" s="70"/>
      <c r="I2421" t="s">
        <v>2611</v>
      </c>
      <c r="J2421" t="str">
        <f>IF($I2421="","",_xlfn.LET(_xlpm.x,VLOOKUP($I2421,'taxon-match_2026-08-31'!$A$2:$N$122,6,FALSE),IF(_xlpm.x=0,"",_xlpm.x)))</f>
        <v/>
      </c>
      <c r="K2421" t="str">
        <f>IF($I2421="","",_xlfn.LET(_xlpm.x,VLOOKUP($I2421,'taxon-match_2026-08-31'!$A$2:$N$122,4,FALSE),IF(_xlpm.x=0,"",_xlpm.x)))</f>
        <v/>
      </c>
      <c r="L2421" t="str">
        <f>IF($I2421="","",_xlfn.LET(_xlpm.x,VLOOKUP($I2421,'taxon-match_2026-08-31'!$A$2:$N$122,7,FALSE),IF(_xlpm.x=0,"",_xlpm.x)))</f>
        <v/>
      </c>
      <c r="M2421" t="str">
        <f>IF($I2421="","",_xlfn.LET(_xlpm.x,VLOOKUP($I2421,'taxon-match_2026-08-31'!$A$2:$N$122,8,FALSE),IF(_xlpm.x=0,"",_xlpm.x)))</f>
        <v/>
      </c>
      <c r="N2421" t="str">
        <f>IF($I2421="","",_xlfn.LET(_xlpm.x,VLOOKUP($I2421,'taxon-match_2026-08-31'!$A$2:$N$122,9,FALSE),IF(_xlpm.x=0,"",_xlpm.x)))</f>
        <v/>
      </c>
      <c r="O2421" t="str">
        <f>IF($I2421="","",_xlfn.LET(_xlpm.x,VLOOKUP($I2421,'taxon-match_2026-08-31'!$A$2:$N$122,10,FALSE),IF(_xlpm.x=0,"",_xlpm.x)))</f>
        <v/>
      </c>
      <c r="P2421" t="str">
        <f>IF($I2421="","",_xlfn.LET(_xlpm.x,VLOOKUP($I2421,'taxon-match_2026-08-31'!$A$2:$N$122,11,FALSE),IF(_xlpm.x=0,"",_xlpm.x)))</f>
        <v/>
      </c>
      <c r="Q2421" t="str">
        <f>IF($I2421="","",_xlfn.LET(_xlpm.x,VLOOKUP($I2421,'taxon-match_2026-08-31'!$A$2:$N$122,12,FALSE),IF(_xlpm.x=0,"",_xlpm.x)))</f>
        <v/>
      </c>
      <c r="R2421" t="str">
        <f>IF($I2421="","",_xlfn.LET(_xlpm.x,VLOOKUP($I2421,'taxon-match_2026-08-31'!$A$2:$N$122,14,FALSE),IF(_xlpm.x=0,"",_xlpm.x)))</f>
        <v/>
      </c>
      <c r="T2421" s="69" t="s">
        <v>62</v>
      </c>
      <c r="U2421" s="69" t="s">
        <v>60</v>
      </c>
      <c r="X2421" t="str">
        <f>IF(T2421="","",_xlfn.LET(_xlpm.x,VLOOKUP(T2421,'Drop-down_menus'!$F$2:$G$16,2,FALSE),IF(_xlpm.x=0,"",_xlpm.x)))</f>
        <v>https://orcid.org/0000-0003-3696-4445</v>
      </c>
      <c r="Y2421" t="str">
        <f>IF(U2421="","",_xlfn.LET(_xlpm.x,VLOOKUP(U2421,'Drop-down_menus'!$F$2:$G$16,2,FALSE),IF(_xlpm.x=0,"",_xlpm.x)))</f>
        <v>https://orcid.org/0000-0002-9708-1761</v>
      </c>
      <c r="Z2421" t="str">
        <f>IF(V2421="","",_xlfn.LET(_xlpm.x,VLOOKUP(V2421,'Drop-down_menus'!$F$2:$G$16,2,FALSE),IF(_xlpm.x=0,"",_xlpm.x)))</f>
        <v/>
      </c>
      <c r="AA2421" t="str">
        <f>IF(W2421="","",_xlfn.LET(_xlpm.x,VLOOKUP(W2421,'Drop-down_menus'!$F$2:$G$16,2,FALSE),IF(_xlpm.x=0,"",_xlpm.x)))</f>
        <v/>
      </c>
      <c r="AB2421" t="s">
        <v>702</v>
      </c>
      <c r="AE2421" t="s">
        <v>896</v>
      </c>
    </row>
    <row r="2422" spans="1:31" ht="15" hidden="1" x14ac:dyDescent="0.2">
      <c r="A2422" s="2" t="s">
        <v>282</v>
      </c>
      <c r="B2422">
        <v>2564</v>
      </c>
      <c r="C2422">
        <v>3259</v>
      </c>
      <c r="D2422" s="70" t="s">
        <v>755</v>
      </c>
      <c r="F2422" s="70"/>
      <c r="H2422" s="70"/>
      <c r="I2422" t="s">
        <v>2611</v>
      </c>
      <c r="J2422" t="str">
        <f>IF($I2422="","",_xlfn.LET(_xlpm.x,VLOOKUP($I2422,'taxon-match_2026-08-31'!$A$2:$N$122,6,FALSE),IF(_xlpm.x=0,"",_xlpm.x)))</f>
        <v/>
      </c>
      <c r="K2422" t="str">
        <f>IF($I2422="","",_xlfn.LET(_xlpm.x,VLOOKUP($I2422,'taxon-match_2026-08-31'!$A$2:$N$122,4,FALSE),IF(_xlpm.x=0,"",_xlpm.x)))</f>
        <v/>
      </c>
      <c r="L2422" t="str">
        <f>IF($I2422="","",_xlfn.LET(_xlpm.x,VLOOKUP($I2422,'taxon-match_2026-08-31'!$A$2:$N$122,7,FALSE),IF(_xlpm.x=0,"",_xlpm.x)))</f>
        <v/>
      </c>
      <c r="M2422" t="str">
        <f>IF($I2422="","",_xlfn.LET(_xlpm.x,VLOOKUP($I2422,'taxon-match_2026-08-31'!$A$2:$N$122,8,FALSE),IF(_xlpm.x=0,"",_xlpm.x)))</f>
        <v/>
      </c>
      <c r="N2422" t="str">
        <f>IF($I2422="","",_xlfn.LET(_xlpm.x,VLOOKUP($I2422,'taxon-match_2026-08-31'!$A$2:$N$122,9,FALSE),IF(_xlpm.x=0,"",_xlpm.x)))</f>
        <v/>
      </c>
      <c r="O2422" t="str">
        <f>IF($I2422="","",_xlfn.LET(_xlpm.x,VLOOKUP($I2422,'taxon-match_2026-08-31'!$A$2:$N$122,10,FALSE),IF(_xlpm.x=0,"",_xlpm.x)))</f>
        <v/>
      </c>
      <c r="P2422" t="str">
        <f>IF($I2422="","",_xlfn.LET(_xlpm.x,VLOOKUP($I2422,'taxon-match_2026-08-31'!$A$2:$N$122,11,FALSE),IF(_xlpm.x=0,"",_xlpm.x)))</f>
        <v/>
      </c>
      <c r="Q2422" t="str">
        <f>IF($I2422="","",_xlfn.LET(_xlpm.x,VLOOKUP($I2422,'taxon-match_2026-08-31'!$A$2:$N$122,12,FALSE),IF(_xlpm.x=0,"",_xlpm.x)))</f>
        <v/>
      </c>
      <c r="R2422" t="str">
        <f>IF($I2422="","",_xlfn.LET(_xlpm.x,VLOOKUP($I2422,'taxon-match_2026-08-31'!$A$2:$N$122,14,FALSE),IF(_xlpm.x=0,"",_xlpm.x)))</f>
        <v/>
      </c>
      <c r="T2422" s="69" t="s">
        <v>62</v>
      </c>
      <c r="U2422" s="69" t="s">
        <v>60</v>
      </c>
      <c r="X2422" t="str">
        <f>IF(T2422="","",_xlfn.LET(_xlpm.x,VLOOKUP(T2422,'Drop-down_menus'!$F$2:$G$16,2,FALSE),IF(_xlpm.x=0,"",_xlpm.x)))</f>
        <v>https://orcid.org/0000-0003-3696-4445</v>
      </c>
      <c r="Y2422" t="str">
        <f>IF(U2422="","",_xlfn.LET(_xlpm.x,VLOOKUP(U2422,'Drop-down_menus'!$F$2:$G$16,2,FALSE),IF(_xlpm.x=0,"",_xlpm.x)))</f>
        <v>https://orcid.org/0000-0002-9708-1761</v>
      </c>
      <c r="Z2422" t="str">
        <f>IF(V2422="","",_xlfn.LET(_xlpm.x,VLOOKUP(V2422,'Drop-down_menus'!$F$2:$G$16,2,FALSE),IF(_xlpm.x=0,"",_xlpm.x)))</f>
        <v/>
      </c>
      <c r="AA2422" t="str">
        <f>IF(W2422="","",_xlfn.LET(_xlpm.x,VLOOKUP(W2422,'Drop-down_menus'!$F$2:$G$16,2,FALSE),IF(_xlpm.x=0,"",_xlpm.x)))</f>
        <v/>
      </c>
      <c r="AB2422" t="s">
        <v>702</v>
      </c>
      <c r="AE2422" t="s">
        <v>896</v>
      </c>
    </row>
    <row r="2423" spans="1:31" ht="15" hidden="1" x14ac:dyDescent="0.2">
      <c r="A2423" s="2" t="s">
        <v>282</v>
      </c>
      <c r="B2423">
        <v>2565</v>
      </c>
      <c r="C2423">
        <v>3260</v>
      </c>
      <c r="D2423" s="70" t="s">
        <v>755</v>
      </c>
      <c r="F2423" s="70"/>
      <c r="H2423" s="70"/>
      <c r="I2423" t="s">
        <v>2611</v>
      </c>
      <c r="J2423" t="str">
        <f>IF($I2423="","",_xlfn.LET(_xlpm.x,VLOOKUP($I2423,'taxon-match_2026-08-31'!$A$2:$N$122,6,FALSE),IF(_xlpm.x=0,"",_xlpm.x)))</f>
        <v/>
      </c>
      <c r="K2423" t="str">
        <f>IF($I2423="","",_xlfn.LET(_xlpm.x,VLOOKUP($I2423,'taxon-match_2026-08-31'!$A$2:$N$122,4,FALSE),IF(_xlpm.x=0,"",_xlpm.x)))</f>
        <v/>
      </c>
      <c r="L2423" t="str">
        <f>IF($I2423="","",_xlfn.LET(_xlpm.x,VLOOKUP($I2423,'taxon-match_2026-08-31'!$A$2:$N$122,7,FALSE),IF(_xlpm.x=0,"",_xlpm.x)))</f>
        <v/>
      </c>
      <c r="M2423" t="str">
        <f>IF($I2423="","",_xlfn.LET(_xlpm.x,VLOOKUP($I2423,'taxon-match_2026-08-31'!$A$2:$N$122,8,FALSE),IF(_xlpm.x=0,"",_xlpm.x)))</f>
        <v/>
      </c>
      <c r="N2423" t="str">
        <f>IF($I2423="","",_xlfn.LET(_xlpm.x,VLOOKUP($I2423,'taxon-match_2026-08-31'!$A$2:$N$122,9,FALSE),IF(_xlpm.x=0,"",_xlpm.x)))</f>
        <v/>
      </c>
      <c r="O2423" t="str">
        <f>IF($I2423="","",_xlfn.LET(_xlpm.x,VLOOKUP($I2423,'taxon-match_2026-08-31'!$A$2:$N$122,10,FALSE),IF(_xlpm.x=0,"",_xlpm.x)))</f>
        <v/>
      </c>
      <c r="P2423" t="str">
        <f>IF($I2423="","",_xlfn.LET(_xlpm.x,VLOOKUP($I2423,'taxon-match_2026-08-31'!$A$2:$N$122,11,FALSE),IF(_xlpm.x=0,"",_xlpm.x)))</f>
        <v/>
      </c>
      <c r="Q2423" t="str">
        <f>IF($I2423="","",_xlfn.LET(_xlpm.x,VLOOKUP($I2423,'taxon-match_2026-08-31'!$A$2:$N$122,12,FALSE),IF(_xlpm.x=0,"",_xlpm.x)))</f>
        <v/>
      </c>
      <c r="R2423" t="str">
        <f>IF($I2423="","",_xlfn.LET(_xlpm.x,VLOOKUP($I2423,'taxon-match_2026-08-31'!$A$2:$N$122,14,FALSE),IF(_xlpm.x=0,"",_xlpm.x)))</f>
        <v/>
      </c>
      <c r="T2423" s="69" t="s">
        <v>62</v>
      </c>
      <c r="U2423" s="69" t="s">
        <v>60</v>
      </c>
      <c r="X2423" t="str">
        <f>IF(T2423="","",_xlfn.LET(_xlpm.x,VLOOKUP(T2423,'Drop-down_menus'!$F$2:$G$16,2,FALSE),IF(_xlpm.x=0,"",_xlpm.x)))</f>
        <v>https://orcid.org/0000-0003-3696-4445</v>
      </c>
      <c r="Y2423" t="str">
        <f>IF(U2423="","",_xlfn.LET(_xlpm.x,VLOOKUP(U2423,'Drop-down_menus'!$F$2:$G$16,2,FALSE),IF(_xlpm.x=0,"",_xlpm.x)))</f>
        <v>https://orcid.org/0000-0002-9708-1761</v>
      </c>
      <c r="Z2423" t="str">
        <f>IF(V2423="","",_xlfn.LET(_xlpm.x,VLOOKUP(V2423,'Drop-down_menus'!$F$2:$G$16,2,FALSE),IF(_xlpm.x=0,"",_xlpm.x)))</f>
        <v/>
      </c>
      <c r="AA2423" t="str">
        <f>IF(W2423="","",_xlfn.LET(_xlpm.x,VLOOKUP(W2423,'Drop-down_menus'!$F$2:$G$16,2,FALSE),IF(_xlpm.x=0,"",_xlpm.x)))</f>
        <v/>
      </c>
      <c r="AB2423" t="s">
        <v>702</v>
      </c>
      <c r="AE2423" t="s">
        <v>896</v>
      </c>
    </row>
    <row r="2424" spans="1:31" ht="15" hidden="1" x14ac:dyDescent="0.2">
      <c r="A2424" s="2" t="s">
        <v>282</v>
      </c>
      <c r="B2424">
        <v>2566</v>
      </c>
      <c r="C2424">
        <v>3275</v>
      </c>
      <c r="D2424" s="70" t="s">
        <v>755</v>
      </c>
      <c r="F2424" s="70"/>
      <c r="H2424" s="70"/>
      <c r="I2424" t="s">
        <v>2611</v>
      </c>
      <c r="J2424" t="str">
        <f>IF($I2424="","",_xlfn.LET(_xlpm.x,VLOOKUP($I2424,'taxon-match_2026-08-31'!$A$2:$N$122,6,FALSE),IF(_xlpm.x=0,"",_xlpm.x)))</f>
        <v/>
      </c>
      <c r="K2424" t="str">
        <f>IF($I2424="","",_xlfn.LET(_xlpm.x,VLOOKUP($I2424,'taxon-match_2026-08-31'!$A$2:$N$122,4,FALSE),IF(_xlpm.x=0,"",_xlpm.x)))</f>
        <v/>
      </c>
      <c r="L2424" t="str">
        <f>IF($I2424="","",_xlfn.LET(_xlpm.x,VLOOKUP($I2424,'taxon-match_2026-08-31'!$A$2:$N$122,7,FALSE),IF(_xlpm.x=0,"",_xlpm.x)))</f>
        <v/>
      </c>
      <c r="M2424" t="str">
        <f>IF($I2424="","",_xlfn.LET(_xlpm.x,VLOOKUP($I2424,'taxon-match_2026-08-31'!$A$2:$N$122,8,FALSE),IF(_xlpm.x=0,"",_xlpm.x)))</f>
        <v/>
      </c>
      <c r="N2424" t="str">
        <f>IF($I2424="","",_xlfn.LET(_xlpm.x,VLOOKUP($I2424,'taxon-match_2026-08-31'!$A$2:$N$122,9,FALSE),IF(_xlpm.x=0,"",_xlpm.x)))</f>
        <v/>
      </c>
      <c r="O2424" t="str">
        <f>IF($I2424="","",_xlfn.LET(_xlpm.x,VLOOKUP($I2424,'taxon-match_2026-08-31'!$A$2:$N$122,10,FALSE),IF(_xlpm.x=0,"",_xlpm.x)))</f>
        <v/>
      </c>
      <c r="P2424" t="str">
        <f>IF($I2424="","",_xlfn.LET(_xlpm.x,VLOOKUP($I2424,'taxon-match_2026-08-31'!$A$2:$N$122,11,FALSE),IF(_xlpm.x=0,"",_xlpm.x)))</f>
        <v/>
      </c>
      <c r="Q2424" t="str">
        <f>IF($I2424="","",_xlfn.LET(_xlpm.x,VLOOKUP($I2424,'taxon-match_2026-08-31'!$A$2:$N$122,12,FALSE),IF(_xlpm.x=0,"",_xlpm.x)))</f>
        <v/>
      </c>
      <c r="R2424" t="str">
        <f>IF($I2424="","",_xlfn.LET(_xlpm.x,VLOOKUP($I2424,'taxon-match_2026-08-31'!$A$2:$N$122,14,FALSE),IF(_xlpm.x=0,"",_xlpm.x)))</f>
        <v/>
      </c>
      <c r="T2424" s="69" t="s">
        <v>62</v>
      </c>
      <c r="U2424" s="69" t="s">
        <v>60</v>
      </c>
      <c r="X2424" t="str">
        <f>IF(T2424="","",_xlfn.LET(_xlpm.x,VLOOKUP(T2424,'Drop-down_menus'!$F$2:$G$16,2,FALSE),IF(_xlpm.x=0,"",_xlpm.x)))</f>
        <v>https://orcid.org/0000-0003-3696-4445</v>
      </c>
      <c r="Y2424" t="str">
        <f>IF(U2424="","",_xlfn.LET(_xlpm.x,VLOOKUP(U2424,'Drop-down_menus'!$F$2:$G$16,2,FALSE),IF(_xlpm.x=0,"",_xlpm.x)))</f>
        <v>https://orcid.org/0000-0002-9708-1761</v>
      </c>
      <c r="Z2424" t="str">
        <f>IF(V2424="","",_xlfn.LET(_xlpm.x,VLOOKUP(V2424,'Drop-down_menus'!$F$2:$G$16,2,FALSE),IF(_xlpm.x=0,"",_xlpm.x)))</f>
        <v/>
      </c>
      <c r="AA2424" t="str">
        <f>IF(W2424="","",_xlfn.LET(_xlpm.x,VLOOKUP(W2424,'Drop-down_menus'!$F$2:$G$16,2,FALSE),IF(_xlpm.x=0,"",_xlpm.x)))</f>
        <v/>
      </c>
      <c r="AB2424" t="s">
        <v>702</v>
      </c>
      <c r="AE2424" t="s">
        <v>896</v>
      </c>
    </row>
    <row r="2425" spans="1:31" ht="15" hidden="1" x14ac:dyDescent="0.2">
      <c r="A2425" s="2" t="s">
        <v>328</v>
      </c>
      <c r="B2425">
        <v>3313</v>
      </c>
      <c r="C2425">
        <v>3307</v>
      </c>
      <c r="D2425" s="70" t="s">
        <v>755</v>
      </c>
      <c r="F2425" s="70"/>
      <c r="H2425" s="70"/>
      <c r="I2425" t="s">
        <v>2611</v>
      </c>
      <c r="J2425" t="str">
        <f>IF($I2425="","",_xlfn.LET(_xlpm.x,VLOOKUP($I2425,'taxon-match_2026-08-31'!$A$2:$N$122,6,FALSE),IF(_xlpm.x=0,"",_xlpm.x)))</f>
        <v/>
      </c>
      <c r="K2425" t="str">
        <f>IF($I2425="","",_xlfn.LET(_xlpm.x,VLOOKUP($I2425,'taxon-match_2026-08-31'!$A$2:$N$122,4,FALSE),IF(_xlpm.x=0,"",_xlpm.x)))</f>
        <v/>
      </c>
      <c r="L2425" t="str">
        <f>IF($I2425="","",_xlfn.LET(_xlpm.x,VLOOKUP($I2425,'taxon-match_2026-08-31'!$A$2:$N$122,7,FALSE),IF(_xlpm.x=0,"",_xlpm.x)))</f>
        <v/>
      </c>
      <c r="M2425" t="str">
        <f>IF($I2425="","",_xlfn.LET(_xlpm.x,VLOOKUP($I2425,'taxon-match_2026-08-31'!$A$2:$N$122,8,FALSE),IF(_xlpm.x=0,"",_xlpm.x)))</f>
        <v/>
      </c>
      <c r="N2425" t="str">
        <f>IF($I2425="","",_xlfn.LET(_xlpm.x,VLOOKUP($I2425,'taxon-match_2026-08-31'!$A$2:$N$122,9,FALSE),IF(_xlpm.x=0,"",_xlpm.x)))</f>
        <v/>
      </c>
      <c r="O2425" t="str">
        <f>IF($I2425="","",_xlfn.LET(_xlpm.x,VLOOKUP($I2425,'taxon-match_2026-08-31'!$A$2:$N$122,10,FALSE),IF(_xlpm.x=0,"",_xlpm.x)))</f>
        <v/>
      </c>
      <c r="P2425" t="str">
        <f>IF($I2425="","",_xlfn.LET(_xlpm.x,VLOOKUP($I2425,'taxon-match_2026-08-31'!$A$2:$N$122,11,FALSE),IF(_xlpm.x=0,"",_xlpm.x)))</f>
        <v/>
      </c>
      <c r="Q2425" t="str">
        <f>IF($I2425="","",_xlfn.LET(_xlpm.x,VLOOKUP($I2425,'taxon-match_2026-08-31'!$A$2:$N$122,12,FALSE),IF(_xlpm.x=0,"",_xlpm.x)))</f>
        <v/>
      </c>
      <c r="R2425" t="str">
        <f>IF($I2425="","",_xlfn.LET(_xlpm.x,VLOOKUP($I2425,'taxon-match_2026-08-31'!$A$2:$N$122,14,FALSE),IF(_xlpm.x=0,"",_xlpm.x)))</f>
        <v/>
      </c>
      <c r="T2425" s="69" t="s">
        <v>62</v>
      </c>
      <c r="U2425" s="69" t="s">
        <v>60</v>
      </c>
      <c r="X2425" t="str">
        <f>IF(T2425="","",_xlfn.LET(_xlpm.x,VLOOKUP(T2425,'Drop-down_menus'!$F$2:$G$16,2,FALSE),IF(_xlpm.x=0,"",_xlpm.x)))</f>
        <v>https://orcid.org/0000-0003-3696-4445</v>
      </c>
      <c r="Y2425" t="str">
        <f>IF(U2425="","",_xlfn.LET(_xlpm.x,VLOOKUP(U2425,'Drop-down_menus'!$F$2:$G$16,2,FALSE),IF(_xlpm.x=0,"",_xlpm.x)))</f>
        <v>https://orcid.org/0000-0002-9708-1761</v>
      </c>
      <c r="Z2425" t="str">
        <f>IF(V2425="","",_xlfn.LET(_xlpm.x,VLOOKUP(V2425,'Drop-down_menus'!$F$2:$G$16,2,FALSE),IF(_xlpm.x=0,"",_xlpm.x)))</f>
        <v/>
      </c>
      <c r="AA2425" t="str">
        <f>IF(W2425="","",_xlfn.LET(_xlpm.x,VLOOKUP(W2425,'Drop-down_menus'!$F$2:$G$16,2,FALSE),IF(_xlpm.x=0,"",_xlpm.x)))</f>
        <v/>
      </c>
      <c r="AB2425" t="s">
        <v>702</v>
      </c>
      <c r="AE2425" t="s">
        <v>896</v>
      </c>
    </row>
    <row r="2426" spans="1:31" ht="15" hidden="1" x14ac:dyDescent="0.2">
      <c r="A2426" s="2" t="s">
        <v>328</v>
      </c>
      <c r="B2426">
        <v>3314</v>
      </c>
      <c r="C2426">
        <v>3308</v>
      </c>
      <c r="D2426" s="70" t="s">
        <v>755</v>
      </c>
      <c r="F2426" s="70"/>
      <c r="H2426" s="70"/>
      <c r="I2426" t="s">
        <v>2611</v>
      </c>
      <c r="J2426" t="str">
        <f>IF($I2426="","",_xlfn.LET(_xlpm.x,VLOOKUP($I2426,'taxon-match_2026-08-31'!$A$2:$N$122,6,FALSE),IF(_xlpm.x=0,"",_xlpm.x)))</f>
        <v/>
      </c>
      <c r="K2426" t="str">
        <f>IF($I2426="","",_xlfn.LET(_xlpm.x,VLOOKUP($I2426,'taxon-match_2026-08-31'!$A$2:$N$122,4,FALSE),IF(_xlpm.x=0,"",_xlpm.x)))</f>
        <v/>
      </c>
      <c r="L2426" t="str">
        <f>IF($I2426="","",_xlfn.LET(_xlpm.x,VLOOKUP($I2426,'taxon-match_2026-08-31'!$A$2:$N$122,7,FALSE),IF(_xlpm.x=0,"",_xlpm.x)))</f>
        <v/>
      </c>
      <c r="M2426" t="str">
        <f>IF($I2426="","",_xlfn.LET(_xlpm.x,VLOOKUP($I2426,'taxon-match_2026-08-31'!$A$2:$N$122,8,FALSE),IF(_xlpm.x=0,"",_xlpm.x)))</f>
        <v/>
      </c>
      <c r="N2426" t="str">
        <f>IF($I2426="","",_xlfn.LET(_xlpm.x,VLOOKUP($I2426,'taxon-match_2026-08-31'!$A$2:$N$122,9,FALSE),IF(_xlpm.x=0,"",_xlpm.x)))</f>
        <v/>
      </c>
      <c r="O2426" t="str">
        <f>IF($I2426="","",_xlfn.LET(_xlpm.x,VLOOKUP($I2426,'taxon-match_2026-08-31'!$A$2:$N$122,10,FALSE),IF(_xlpm.x=0,"",_xlpm.x)))</f>
        <v/>
      </c>
      <c r="P2426" t="str">
        <f>IF($I2426="","",_xlfn.LET(_xlpm.x,VLOOKUP($I2426,'taxon-match_2026-08-31'!$A$2:$N$122,11,FALSE),IF(_xlpm.x=0,"",_xlpm.x)))</f>
        <v/>
      </c>
      <c r="Q2426" t="str">
        <f>IF($I2426="","",_xlfn.LET(_xlpm.x,VLOOKUP($I2426,'taxon-match_2026-08-31'!$A$2:$N$122,12,FALSE),IF(_xlpm.x=0,"",_xlpm.x)))</f>
        <v/>
      </c>
      <c r="R2426" t="str">
        <f>IF($I2426="","",_xlfn.LET(_xlpm.x,VLOOKUP($I2426,'taxon-match_2026-08-31'!$A$2:$N$122,14,FALSE),IF(_xlpm.x=0,"",_xlpm.x)))</f>
        <v/>
      </c>
      <c r="T2426" s="69" t="s">
        <v>62</v>
      </c>
      <c r="U2426" s="69" t="s">
        <v>60</v>
      </c>
      <c r="X2426" t="str">
        <f>IF(T2426="","",_xlfn.LET(_xlpm.x,VLOOKUP(T2426,'Drop-down_menus'!$F$2:$G$16,2,FALSE),IF(_xlpm.x=0,"",_xlpm.x)))</f>
        <v>https://orcid.org/0000-0003-3696-4445</v>
      </c>
      <c r="Y2426" t="str">
        <f>IF(U2426="","",_xlfn.LET(_xlpm.x,VLOOKUP(U2426,'Drop-down_menus'!$F$2:$G$16,2,FALSE),IF(_xlpm.x=0,"",_xlpm.x)))</f>
        <v>https://orcid.org/0000-0002-9708-1761</v>
      </c>
      <c r="Z2426" t="str">
        <f>IF(V2426="","",_xlfn.LET(_xlpm.x,VLOOKUP(V2426,'Drop-down_menus'!$F$2:$G$16,2,FALSE),IF(_xlpm.x=0,"",_xlpm.x)))</f>
        <v/>
      </c>
      <c r="AA2426" t="str">
        <f>IF(W2426="","",_xlfn.LET(_xlpm.x,VLOOKUP(W2426,'Drop-down_menus'!$F$2:$G$16,2,FALSE),IF(_xlpm.x=0,"",_xlpm.x)))</f>
        <v/>
      </c>
      <c r="AB2426" t="s">
        <v>702</v>
      </c>
      <c r="AE2426" t="s">
        <v>896</v>
      </c>
    </row>
    <row r="2427" spans="1:31" ht="15" hidden="1" x14ac:dyDescent="0.2">
      <c r="A2427" s="2" t="s">
        <v>328</v>
      </c>
      <c r="B2427">
        <v>3315</v>
      </c>
      <c r="C2427">
        <v>3309</v>
      </c>
      <c r="D2427" s="70" t="s">
        <v>755</v>
      </c>
      <c r="F2427" s="70"/>
      <c r="H2427" s="70"/>
      <c r="I2427" t="s">
        <v>2611</v>
      </c>
      <c r="J2427" t="str">
        <f>IF($I2427="","",_xlfn.LET(_xlpm.x,VLOOKUP($I2427,'taxon-match_2026-08-31'!$A$2:$N$122,6,FALSE),IF(_xlpm.x=0,"",_xlpm.x)))</f>
        <v/>
      </c>
      <c r="K2427" t="str">
        <f>IF($I2427="","",_xlfn.LET(_xlpm.x,VLOOKUP($I2427,'taxon-match_2026-08-31'!$A$2:$N$122,4,FALSE),IF(_xlpm.x=0,"",_xlpm.x)))</f>
        <v/>
      </c>
      <c r="L2427" t="str">
        <f>IF($I2427="","",_xlfn.LET(_xlpm.x,VLOOKUP($I2427,'taxon-match_2026-08-31'!$A$2:$N$122,7,FALSE),IF(_xlpm.x=0,"",_xlpm.x)))</f>
        <v/>
      </c>
      <c r="M2427" t="str">
        <f>IF($I2427="","",_xlfn.LET(_xlpm.x,VLOOKUP($I2427,'taxon-match_2026-08-31'!$A$2:$N$122,8,FALSE),IF(_xlpm.x=0,"",_xlpm.x)))</f>
        <v/>
      </c>
      <c r="N2427" t="str">
        <f>IF($I2427="","",_xlfn.LET(_xlpm.x,VLOOKUP($I2427,'taxon-match_2026-08-31'!$A$2:$N$122,9,FALSE),IF(_xlpm.x=0,"",_xlpm.x)))</f>
        <v/>
      </c>
      <c r="O2427" t="str">
        <f>IF($I2427="","",_xlfn.LET(_xlpm.x,VLOOKUP($I2427,'taxon-match_2026-08-31'!$A$2:$N$122,10,FALSE),IF(_xlpm.x=0,"",_xlpm.x)))</f>
        <v/>
      </c>
      <c r="P2427" t="str">
        <f>IF($I2427="","",_xlfn.LET(_xlpm.x,VLOOKUP($I2427,'taxon-match_2026-08-31'!$A$2:$N$122,11,FALSE),IF(_xlpm.x=0,"",_xlpm.x)))</f>
        <v/>
      </c>
      <c r="Q2427" t="str">
        <f>IF($I2427="","",_xlfn.LET(_xlpm.x,VLOOKUP($I2427,'taxon-match_2026-08-31'!$A$2:$N$122,12,FALSE),IF(_xlpm.x=0,"",_xlpm.x)))</f>
        <v/>
      </c>
      <c r="R2427" t="str">
        <f>IF($I2427="","",_xlfn.LET(_xlpm.x,VLOOKUP($I2427,'taxon-match_2026-08-31'!$A$2:$N$122,14,FALSE),IF(_xlpm.x=0,"",_xlpm.x)))</f>
        <v/>
      </c>
      <c r="T2427" s="69" t="s">
        <v>62</v>
      </c>
      <c r="U2427" s="69" t="s">
        <v>60</v>
      </c>
      <c r="X2427" t="str">
        <f>IF(T2427="","",_xlfn.LET(_xlpm.x,VLOOKUP(T2427,'Drop-down_menus'!$F$2:$G$16,2,FALSE),IF(_xlpm.x=0,"",_xlpm.x)))</f>
        <v>https://orcid.org/0000-0003-3696-4445</v>
      </c>
      <c r="Y2427" t="str">
        <f>IF(U2427="","",_xlfn.LET(_xlpm.x,VLOOKUP(U2427,'Drop-down_menus'!$F$2:$G$16,2,FALSE),IF(_xlpm.x=0,"",_xlpm.x)))</f>
        <v>https://orcid.org/0000-0002-9708-1761</v>
      </c>
      <c r="Z2427" t="str">
        <f>IF(V2427="","",_xlfn.LET(_xlpm.x,VLOOKUP(V2427,'Drop-down_menus'!$F$2:$G$16,2,FALSE),IF(_xlpm.x=0,"",_xlpm.x)))</f>
        <v/>
      </c>
      <c r="AA2427" t="str">
        <f>IF(W2427="","",_xlfn.LET(_xlpm.x,VLOOKUP(W2427,'Drop-down_menus'!$F$2:$G$16,2,FALSE),IF(_xlpm.x=0,"",_xlpm.x)))</f>
        <v/>
      </c>
      <c r="AB2427" t="s">
        <v>702</v>
      </c>
      <c r="AE2427" t="s">
        <v>896</v>
      </c>
    </row>
    <row r="2428" spans="1:31" ht="15" hidden="1" x14ac:dyDescent="0.2">
      <c r="A2428" s="2" t="s">
        <v>84</v>
      </c>
      <c r="B2428">
        <v>356</v>
      </c>
      <c r="C2428">
        <v>3284</v>
      </c>
      <c r="D2428" s="70" t="s">
        <v>755</v>
      </c>
      <c r="F2428" s="70"/>
      <c r="H2428" s="70"/>
      <c r="I2428" t="s">
        <v>2611</v>
      </c>
      <c r="J2428" t="str">
        <f>IF($I2428="","",_xlfn.LET(_xlpm.x,VLOOKUP($I2428,'taxon-match_2026-08-31'!$A$2:$N$122,6,FALSE),IF(_xlpm.x=0,"",_xlpm.x)))</f>
        <v/>
      </c>
      <c r="K2428" t="str">
        <f>IF($I2428="","",_xlfn.LET(_xlpm.x,VLOOKUP($I2428,'taxon-match_2026-08-31'!$A$2:$N$122,4,FALSE),IF(_xlpm.x=0,"",_xlpm.x)))</f>
        <v/>
      </c>
      <c r="L2428" t="str">
        <f>IF($I2428="","",_xlfn.LET(_xlpm.x,VLOOKUP($I2428,'taxon-match_2026-08-31'!$A$2:$N$122,7,FALSE),IF(_xlpm.x=0,"",_xlpm.x)))</f>
        <v/>
      </c>
      <c r="M2428" t="str">
        <f>IF($I2428="","",_xlfn.LET(_xlpm.x,VLOOKUP($I2428,'taxon-match_2026-08-31'!$A$2:$N$122,8,FALSE),IF(_xlpm.x=0,"",_xlpm.x)))</f>
        <v/>
      </c>
      <c r="N2428" t="str">
        <f>IF($I2428="","",_xlfn.LET(_xlpm.x,VLOOKUP($I2428,'taxon-match_2026-08-31'!$A$2:$N$122,9,FALSE),IF(_xlpm.x=0,"",_xlpm.x)))</f>
        <v/>
      </c>
      <c r="O2428" t="str">
        <f>IF($I2428="","",_xlfn.LET(_xlpm.x,VLOOKUP($I2428,'taxon-match_2026-08-31'!$A$2:$N$122,10,FALSE),IF(_xlpm.x=0,"",_xlpm.x)))</f>
        <v/>
      </c>
      <c r="P2428" t="str">
        <f>IF($I2428="","",_xlfn.LET(_xlpm.x,VLOOKUP($I2428,'taxon-match_2026-08-31'!$A$2:$N$122,11,FALSE),IF(_xlpm.x=0,"",_xlpm.x)))</f>
        <v/>
      </c>
      <c r="Q2428" t="str">
        <f>IF($I2428="","",_xlfn.LET(_xlpm.x,VLOOKUP($I2428,'taxon-match_2026-08-31'!$A$2:$N$122,12,FALSE),IF(_xlpm.x=0,"",_xlpm.x)))</f>
        <v/>
      </c>
      <c r="R2428" t="str">
        <f>IF($I2428="","",_xlfn.LET(_xlpm.x,VLOOKUP($I2428,'taxon-match_2026-08-31'!$A$2:$N$122,14,FALSE),IF(_xlpm.x=0,"",_xlpm.x)))</f>
        <v/>
      </c>
      <c r="T2428" s="69" t="s">
        <v>62</v>
      </c>
      <c r="U2428" s="69" t="s">
        <v>60</v>
      </c>
      <c r="X2428" t="str">
        <f>IF(T2428="","",_xlfn.LET(_xlpm.x,VLOOKUP(T2428,'Drop-down_menus'!$F$2:$G$16,2,FALSE),IF(_xlpm.x=0,"",_xlpm.x)))</f>
        <v>https://orcid.org/0000-0003-3696-4445</v>
      </c>
      <c r="Y2428" t="str">
        <f>IF(U2428="","",_xlfn.LET(_xlpm.x,VLOOKUP(U2428,'Drop-down_menus'!$F$2:$G$16,2,FALSE),IF(_xlpm.x=0,"",_xlpm.x)))</f>
        <v>https://orcid.org/0000-0002-9708-1761</v>
      </c>
      <c r="Z2428" t="str">
        <f>IF(V2428="","",_xlfn.LET(_xlpm.x,VLOOKUP(V2428,'Drop-down_menus'!$F$2:$G$16,2,FALSE),IF(_xlpm.x=0,"",_xlpm.x)))</f>
        <v/>
      </c>
      <c r="AA2428" t="str">
        <f>IF(W2428="","",_xlfn.LET(_xlpm.x,VLOOKUP(W2428,'Drop-down_menus'!$F$2:$G$16,2,FALSE),IF(_xlpm.x=0,"",_xlpm.x)))</f>
        <v/>
      </c>
      <c r="AB2428" t="s">
        <v>702</v>
      </c>
      <c r="AE2428" t="s">
        <v>896</v>
      </c>
    </row>
    <row r="2429" spans="1:31" ht="15" hidden="1" x14ac:dyDescent="0.2">
      <c r="A2429" s="2" t="s">
        <v>84</v>
      </c>
      <c r="B2429">
        <v>357</v>
      </c>
      <c r="C2429">
        <v>3285</v>
      </c>
      <c r="D2429" s="70" t="s">
        <v>755</v>
      </c>
      <c r="F2429" s="70"/>
      <c r="H2429" s="70"/>
      <c r="I2429" t="s">
        <v>2611</v>
      </c>
      <c r="J2429" t="str">
        <f>IF($I2429="","",_xlfn.LET(_xlpm.x,VLOOKUP($I2429,'taxon-match_2026-08-31'!$A$2:$N$122,6,FALSE),IF(_xlpm.x=0,"",_xlpm.x)))</f>
        <v/>
      </c>
      <c r="K2429" t="str">
        <f>IF($I2429="","",_xlfn.LET(_xlpm.x,VLOOKUP($I2429,'taxon-match_2026-08-31'!$A$2:$N$122,4,FALSE),IF(_xlpm.x=0,"",_xlpm.x)))</f>
        <v/>
      </c>
      <c r="L2429" t="str">
        <f>IF($I2429="","",_xlfn.LET(_xlpm.x,VLOOKUP($I2429,'taxon-match_2026-08-31'!$A$2:$N$122,7,FALSE),IF(_xlpm.x=0,"",_xlpm.x)))</f>
        <v/>
      </c>
      <c r="M2429" t="str">
        <f>IF($I2429="","",_xlfn.LET(_xlpm.x,VLOOKUP($I2429,'taxon-match_2026-08-31'!$A$2:$N$122,8,FALSE),IF(_xlpm.x=0,"",_xlpm.x)))</f>
        <v/>
      </c>
      <c r="N2429" t="str">
        <f>IF($I2429="","",_xlfn.LET(_xlpm.x,VLOOKUP($I2429,'taxon-match_2026-08-31'!$A$2:$N$122,9,FALSE),IF(_xlpm.x=0,"",_xlpm.x)))</f>
        <v/>
      </c>
      <c r="O2429" t="str">
        <f>IF($I2429="","",_xlfn.LET(_xlpm.x,VLOOKUP($I2429,'taxon-match_2026-08-31'!$A$2:$N$122,10,FALSE),IF(_xlpm.x=0,"",_xlpm.x)))</f>
        <v/>
      </c>
      <c r="P2429" t="str">
        <f>IF($I2429="","",_xlfn.LET(_xlpm.x,VLOOKUP($I2429,'taxon-match_2026-08-31'!$A$2:$N$122,11,FALSE),IF(_xlpm.x=0,"",_xlpm.x)))</f>
        <v/>
      </c>
      <c r="Q2429" t="str">
        <f>IF($I2429="","",_xlfn.LET(_xlpm.x,VLOOKUP($I2429,'taxon-match_2026-08-31'!$A$2:$N$122,12,FALSE),IF(_xlpm.x=0,"",_xlpm.x)))</f>
        <v/>
      </c>
      <c r="R2429" t="str">
        <f>IF($I2429="","",_xlfn.LET(_xlpm.x,VLOOKUP($I2429,'taxon-match_2026-08-31'!$A$2:$N$122,14,FALSE),IF(_xlpm.x=0,"",_xlpm.x)))</f>
        <v/>
      </c>
      <c r="T2429" s="69" t="s">
        <v>62</v>
      </c>
      <c r="U2429" s="69" t="s">
        <v>60</v>
      </c>
      <c r="X2429" t="str">
        <f>IF(T2429="","",_xlfn.LET(_xlpm.x,VLOOKUP(T2429,'Drop-down_menus'!$F$2:$G$16,2,FALSE),IF(_xlpm.x=0,"",_xlpm.x)))</f>
        <v>https://orcid.org/0000-0003-3696-4445</v>
      </c>
      <c r="Y2429" t="str">
        <f>IF(U2429="","",_xlfn.LET(_xlpm.x,VLOOKUP(U2429,'Drop-down_menus'!$F$2:$G$16,2,FALSE),IF(_xlpm.x=0,"",_xlpm.x)))</f>
        <v>https://orcid.org/0000-0002-9708-1761</v>
      </c>
      <c r="Z2429" t="str">
        <f>IF(V2429="","",_xlfn.LET(_xlpm.x,VLOOKUP(V2429,'Drop-down_menus'!$F$2:$G$16,2,FALSE),IF(_xlpm.x=0,"",_xlpm.x)))</f>
        <v/>
      </c>
      <c r="AA2429" t="str">
        <f>IF(W2429="","",_xlfn.LET(_xlpm.x,VLOOKUP(W2429,'Drop-down_menus'!$F$2:$G$16,2,FALSE),IF(_xlpm.x=0,"",_xlpm.x)))</f>
        <v/>
      </c>
      <c r="AB2429" t="s">
        <v>702</v>
      </c>
      <c r="AE2429" t="s">
        <v>896</v>
      </c>
    </row>
    <row r="2430" spans="1:31" ht="15" hidden="1" x14ac:dyDescent="0.2">
      <c r="A2430" s="2" t="s">
        <v>84</v>
      </c>
      <c r="B2430">
        <v>358</v>
      </c>
      <c r="C2430">
        <v>3252</v>
      </c>
      <c r="D2430" s="70" t="s">
        <v>755</v>
      </c>
      <c r="F2430" s="70"/>
      <c r="H2430" s="70"/>
      <c r="I2430" t="s">
        <v>2611</v>
      </c>
      <c r="J2430" t="str">
        <f>IF($I2430="","",_xlfn.LET(_xlpm.x,VLOOKUP($I2430,'taxon-match_2026-08-31'!$A$2:$N$122,6,FALSE),IF(_xlpm.x=0,"",_xlpm.x)))</f>
        <v/>
      </c>
      <c r="K2430" t="str">
        <f>IF($I2430="","",_xlfn.LET(_xlpm.x,VLOOKUP($I2430,'taxon-match_2026-08-31'!$A$2:$N$122,4,FALSE),IF(_xlpm.x=0,"",_xlpm.x)))</f>
        <v/>
      </c>
      <c r="L2430" t="str">
        <f>IF($I2430="","",_xlfn.LET(_xlpm.x,VLOOKUP($I2430,'taxon-match_2026-08-31'!$A$2:$N$122,7,FALSE),IF(_xlpm.x=0,"",_xlpm.x)))</f>
        <v/>
      </c>
      <c r="M2430" t="str">
        <f>IF($I2430="","",_xlfn.LET(_xlpm.x,VLOOKUP($I2430,'taxon-match_2026-08-31'!$A$2:$N$122,8,FALSE),IF(_xlpm.x=0,"",_xlpm.x)))</f>
        <v/>
      </c>
      <c r="N2430" t="str">
        <f>IF($I2430="","",_xlfn.LET(_xlpm.x,VLOOKUP($I2430,'taxon-match_2026-08-31'!$A$2:$N$122,9,FALSE),IF(_xlpm.x=0,"",_xlpm.x)))</f>
        <v/>
      </c>
      <c r="O2430" t="str">
        <f>IF($I2430="","",_xlfn.LET(_xlpm.x,VLOOKUP($I2430,'taxon-match_2026-08-31'!$A$2:$N$122,10,FALSE),IF(_xlpm.x=0,"",_xlpm.x)))</f>
        <v/>
      </c>
      <c r="P2430" t="str">
        <f>IF($I2430="","",_xlfn.LET(_xlpm.x,VLOOKUP($I2430,'taxon-match_2026-08-31'!$A$2:$N$122,11,FALSE),IF(_xlpm.x=0,"",_xlpm.x)))</f>
        <v/>
      </c>
      <c r="Q2430" t="str">
        <f>IF($I2430="","",_xlfn.LET(_xlpm.x,VLOOKUP($I2430,'taxon-match_2026-08-31'!$A$2:$N$122,12,FALSE),IF(_xlpm.x=0,"",_xlpm.x)))</f>
        <v/>
      </c>
      <c r="R2430" t="str">
        <f>IF($I2430="","",_xlfn.LET(_xlpm.x,VLOOKUP($I2430,'taxon-match_2026-08-31'!$A$2:$N$122,14,FALSE),IF(_xlpm.x=0,"",_xlpm.x)))</f>
        <v/>
      </c>
      <c r="T2430" s="69" t="s">
        <v>62</v>
      </c>
      <c r="U2430" s="69" t="s">
        <v>60</v>
      </c>
      <c r="X2430" t="str">
        <f>IF(T2430="","",_xlfn.LET(_xlpm.x,VLOOKUP(T2430,'Drop-down_menus'!$F$2:$G$16,2,FALSE),IF(_xlpm.x=0,"",_xlpm.x)))</f>
        <v>https://orcid.org/0000-0003-3696-4445</v>
      </c>
      <c r="Y2430" t="str">
        <f>IF(U2430="","",_xlfn.LET(_xlpm.x,VLOOKUP(U2430,'Drop-down_menus'!$F$2:$G$16,2,FALSE),IF(_xlpm.x=0,"",_xlpm.x)))</f>
        <v>https://orcid.org/0000-0002-9708-1761</v>
      </c>
      <c r="Z2430" t="str">
        <f>IF(V2430="","",_xlfn.LET(_xlpm.x,VLOOKUP(V2430,'Drop-down_menus'!$F$2:$G$16,2,FALSE),IF(_xlpm.x=0,"",_xlpm.x)))</f>
        <v/>
      </c>
      <c r="AA2430" t="str">
        <f>IF(W2430="","",_xlfn.LET(_xlpm.x,VLOOKUP(W2430,'Drop-down_menus'!$F$2:$G$16,2,FALSE),IF(_xlpm.x=0,"",_xlpm.x)))</f>
        <v/>
      </c>
      <c r="AB2430" t="s">
        <v>702</v>
      </c>
      <c r="AE2430" t="s">
        <v>896</v>
      </c>
    </row>
    <row r="2431" spans="1:31" ht="15" hidden="1" x14ac:dyDescent="0.2">
      <c r="A2431" s="2" t="s">
        <v>441</v>
      </c>
      <c r="B2431">
        <v>5270</v>
      </c>
      <c r="C2431">
        <v>3253</v>
      </c>
      <c r="D2431" s="70" t="s">
        <v>755</v>
      </c>
      <c r="F2431" s="70"/>
      <c r="H2431" s="70"/>
      <c r="I2431" t="s">
        <v>2611</v>
      </c>
      <c r="J2431" t="str">
        <f>IF($I2431="","",_xlfn.LET(_xlpm.x,VLOOKUP($I2431,'taxon-match_2026-08-31'!$A$2:$N$122,6,FALSE),IF(_xlpm.x=0,"",_xlpm.x)))</f>
        <v/>
      </c>
      <c r="K2431" t="str">
        <f>IF($I2431="","",_xlfn.LET(_xlpm.x,VLOOKUP($I2431,'taxon-match_2026-08-31'!$A$2:$N$122,4,FALSE),IF(_xlpm.x=0,"",_xlpm.x)))</f>
        <v/>
      </c>
      <c r="L2431" t="str">
        <f>IF($I2431="","",_xlfn.LET(_xlpm.x,VLOOKUP($I2431,'taxon-match_2026-08-31'!$A$2:$N$122,7,FALSE),IF(_xlpm.x=0,"",_xlpm.x)))</f>
        <v/>
      </c>
      <c r="M2431" t="str">
        <f>IF($I2431="","",_xlfn.LET(_xlpm.x,VLOOKUP($I2431,'taxon-match_2026-08-31'!$A$2:$N$122,8,FALSE),IF(_xlpm.x=0,"",_xlpm.x)))</f>
        <v/>
      </c>
      <c r="N2431" t="str">
        <f>IF($I2431="","",_xlfn.LET(_xlpm.x,VLOOKUP($I2431,'taxon-match_2026-08-31'!$A$2:$N$122,9,FALSE),IF(_xlpm.x=0,"",_xlpm.x)))</f>
        <v/>
      </c>
      <c r="O2431" t="str">
        <f>IF($I2431="","",_xlfn.LET(_xlpm.x,VLOOKUP($I2431,'taxon-match_2026-08-31'!$A$2:$N$122,10,FALSE),IF(_xlpm.x=0,"",_xlpm.x)))</f>
        <v/>
      </c>
      <c r="P2431" t="str">
        <f>IF($I2431="","",_xlfn.LET(_xlpm.x,VLOOKUP($I2431,'taxon-match_2026-08-31'!$A$2:$N$122,11,FALSE),IF(_xlpm.x=0,"",_xlpm.x)))</f>
        <v/>
      </c>
      <c r="Q2431" t="str">
        <f>IF($I2431="","",_xlfn.LET(_xlpm.x,VLOOKUP($I2431,'taxon-match_2026-08-31'!$A$2:$N$122,12,FALSE),IF(_xlpm.x=0,"",_xlpm.x)))</f>
        <v/>
      </c>
      <c r="R2431" t="str">
        <f>IF($I2431="","",_xlfn.LET(_xlpm.x,VLOOKUP($I2431,'taxon-match_2026-08-31'!$A$2:$N$122,14,FALSE),IF(_xlpm.x=0,"",_xlpm.x)))</f>
        <v/>
      </c>
      <c r="T2431" s="69" t="s">
        <v>62</v>
      </c>
      <c r="U2431" s="69" t="s">
        <v>60</v>
      </c>
      <c r="X2431" t="str">
        <f>IF(T2431="","",_xlfn.LET(_xlpm.x,VLOOKUP(T2431,'Drop-down_menus'!$F$2:$G$16,2,FALSE),IF(_xlpm.x=0,"",_xlpm.x)))</f>
        <v>https://orcid.org/0000-0003-3696-4445</v>
      </c>
      <c r="Y2431" t="str">
        <f>IF(U2431="","",_xlfn.LET(_xlpm.x,VLOOKUP(U2431,'Drop-down_menus'!$F$2:$G$16,2,FALSE),IF(_xlpm.x=0,"",_xlpm.x)))</f>
        <v>https://orcid.org/0000-0002-9708-1761</v>
      </c>
      <c r="Z2431" t="str">
        <f>IF(V2431="","",_xlfn.LET(_xlpm.x,VLOOKUP(V2431,'Drop-down_menus'!$F$2:$G$16,2,FALSE),IF(_xlpm.x=0,"",_xlpm.x)))</f>
        <v/>
      </c>
      <c r="AA2431" t="str">
        <f>IF(W2431="","",_xlfn.LET(_xlpm.x,VLOOKUP(W2431,'Drop-down_menus'!$F$2:$G$16,2,FALSE),IF(_xlpm.x=0,"",_xlpm.x)))</f>
        <v/>
      </c>
      <c r="AB2431" t="s">
        <v>702</v>
      </c>
      <c r="AE2431" t="s">
        <v>896</v>
      </c>
    </row>
    <row r="2432" spans="1:31" ht="15" hidden="1" x14ac:dyDescent="0.2">
      <c r="A2432" s="2" t="s">
        <v>441</v>
      </c>
      <c r="B2432">
        <v>5271</v>
      </c>
      <c r="C2432">
        <v>3254</v>
      </c>
      <c r="D2432" s="70" t="s">
        <v>755</v>
      </c>
      <c r="F2432" s="70"/>
      <c r="H2432" s="70"/>
      <c r="I2432" t="s">
        <v>2611</v>
      </c>
      <c r="J2432" t="str">
        <f>IF($I2432="","",_xlfn.LET(_xlpm.x,VLOOKUP($I2432,'taxon-match_2026-08-31'!$A$2:$N$122,6,FALSE),IF(_xlpm.x=0,"",_xlpm.x)))</f>
        <v/>
      </c>
      <c r="K2432" t="str">
        <f>IF($I2432="","",_xlfn.LET(_xlpm.x,VLOOKUP($I2432,'taxon-match_2026-08-31'!$A$2:$N$122,4,FALSE),IF(_xlpm.x=0,"",_xlpm.x)))</f>
        <v/>
      </c>
      <c r="L2432" t="str">
        <f>IF($I2432="","",_xlfn.LET(_xlpm.x,VLOOKUP($I2432,'taxon-match_2026-08-31'!$A$2:$N$122,7,FALSE),IF(_xlpm.x=0,"",_xlpm.x)))</f>
        <v/>
      </c>
      <c r="M2432" t="str">
        <f>IF($I2432="","",_xlfn.LET(_xlpm.x,VLOOKUP($I2432,'taxon-match_2026-08-31'!$A$2:$N$122,8,FALSE),IF(_xlpm.x=0,"",_xlpm.x)))</f>
        <v/>
      </c>
      <c r="N2432" t="str">
        <f>IF($I2432="","",_xlfn.LET(_xlpm.x,VLOOKUP($I2432,'taxon-match_2026-08-31'!$A$2:$N$122,9,FALSE),IF(_xlpm.x=0,"",_xlpm.x)))</f>
        <v/>
      </c>
      <c r="O2432" t="str">
        <f>IF($I2432="","",_xlfn.LET(_xlpm.x,VLOOKUP($I2432,'taxon-match_2026-08-31'!$A$2:$N$122,10,FALSE),IF(_xlpm.x=0,"",_xlpm.x)))</f>
        <v/>
      </c>
      <c r="P2432" t="str">
        <f>IF($I2432="","",_xlfn.LET(_xlpm.x,VLOOKUP($I2432,'taxon-match_2026-08-31'!$A$2:$N$122,11,FALSE),IF(_xlpm.x=0,"",_xlpm.x)))</f>
        <v/>
      </c>
      <c r="Q2432" t="str">
        <f>IF($I2432="","",_xlfn.LET(_xlpm.x,VLOOKUP($I2432,'taxon-match_2026-08-31'!$A$2:$N$122,12,FALSE),IF(_xlpm.x=0,"",_xlpm.x)))</f>
        <v/>
      </c>
      <c r="R2432" t="str">
        <f>IF($I2432="","",_xlfn.LET(_xlpm.x,VLOOKUP($I2432,'taxon-match_2026-08-31'!$A$2:$N$122,14,FALSE),IF(_xlpm.x=0,"",_xlpm.x)))</f>
        <v/>
      </c>
      <c r="T2432" s="69" t="s">
        <v>62</v>
      </c>
      <c r="U2432" s="69" t="s">
        <v>60</v>
      </c>
      <c r="X2432" t="str">
        <f>IF(T2432="","",_xlfn.LET(_xlpm.x,VLOOKUP(T2432,'Drop-down_menus'!$F$2:$G$16,2,FALSE),IF(_xlpm.x=0,"",_xlpm.x)))</f>
        <v>https://orcid.org/0000-0003-3696-4445</v>
      </c>
      <c r="Y2432" t="str">
        <f>IF(U2432="","",_xlfn.LET(_xlpm.x,VLOOKUP(U2432,'Drop-down_menus'!$F$2:$G$16,2,FALSE),IF(_xlpm.x=0,"",_xlpm.x)))</f>
        <v>https://orcid.org/0000-0002-9708-1761</v>
      </c>
      <c r="Z2432" t="str">
        <f>IF(V2432="","",_xlfn.LET(_xlpm.x,VLOOKUP(V2432,'Drop-down_menus'!$F$2:$G$16,2,FALSE),IF(_xlpm.x=0,"",_xlpm.x)))</f>
        <v/>
      </c>
      <c r="AA2432" t="str">
        <f>IF(W2432="","",_xlfn.LET(_xlpm.x,VLOOKUP(W2432,'Drop-down_menus'!$F$2:$G$16,2,FALSE),IF(_xlpm.x=0,"",_xlpm.x)))</f>
        <v/>
      </c>
      <c r="AB2432" t="s">
        <v>702</v>
      </c>
      <c r="AE2432" t="s">
        <v>896</v>
      </c>
    </row>
    <row r="2433" spans="1:31" ht="15" hidden="1" x14ac:dyDescent="0.2">
      <c r="A2433" s="2" t="s">
        <v>441</v>
      </c>
      <c r="B2433">
        <v>5272</v>
      </c>
      <c r="C2433">
        <v>3277</v>
      </c>
      <c r="D2433" s="70" t="s">
        <v>755</v>
      </c>
      <c r="F2433" s="70"/>
      <c r="H2433" s="70"/>
      <c r="I2433" t="s">
        <v>2611</v>
      </c>
      <c r="J2433" t="str">
        <f>IF($I2433="","",_xlfn.LET(_xlpm.x,VLOOKUP($I2433,'taxon-match_2026-08-31'!$A$2:$N$122,6,FALSE),IF(_xlpm.x=0,"",_xlpm.x)))</f>
        <v/>
      </c>
      <c r="K2433" t="str">
        <f>IF($I2433="","",_xlfn.LET(_xlpm.x,VLOOKUP($I2433,'taxon-match_2026-08-31'!$A$2:$N$122,4,FALSE),IF(_xlpm.x=0,"",_xlpm.x)))</f>
        <v/>
      </c>
      <c r="L2433" t="str">
        <f>IF($I2433="","",_xlfn.LET(_xlpm.x,VLOOKUP($I2433,'taxon-match_2026-08-31'!$A$2:$N$122,7,FALSE),IF(_xlpm.x=0,"",_xlpm.x)))</f>
        <v/>
      </c>
      <c r="M2433" t="str">
        <f>IF($I2433="","",_xlfn.LET(_xlpm.x,VLOOKUP($I2433,'taxon-match_2026-08-31'!$A$2:$N$122,8,FALSE),IF(_xlpm.x=0,"",_xlpm.x)))</f>
        <v/>
      </c>
      <c r="N2433" t="str">
        <f>IF($I2433="","",_xlfn.LET(_xlpm.x,VLOOKUP($I2433,'taxon-match_2026-08-31'!$A$2:$N$122,9,FALSE),IF(_xlpm.x=0,"",_xlpm.x)))</f>
        <v/>
      </c>
      <c r="O2433" t="str">
        <f>IF($I2433="","",_xlfn.LET(_xlpm.x,VLOOKUP($I2433,'taxon-match_2026-08-31'!$A$2:$N$122,10,FALSE),IF(_xlpm.x=0,"",_xlpm.x)))</f>
        <v/>
      </c>
      <c r="P2433" t="str">
        <f>IF($I2433="","",_xlfn.LET(_xlpm.x,VLOOKUP($I2433,'taxon-match_2026-08-31'!$A$2:$N$122,11,FALSE),IF(_xlpm.x=0,"",_xlpm.x)))</f>
        <v/>
      </c>
      <c r="Q2433" t="str">
        <f>IF($I2433="","",_xlfn.LET(_xlpm.x,VLOOKUP($I2433,'taxon-match_2026-08-31'!$A$2:$N$122,12,FALSE),IF(_xlpm.x=0,"",_xlpm.x)))</f>
        <v/>
      </c>
      <c r="R2433" t="str">
        <f>IF($I2433="","",_xlfn.LET(_xlpm.x,VLOOKUP($I2433,'taxon-match_2026-08-31'!$A$2:$N$122,14,FALSE),IF(_xlpm.x=0,"",_xlpm.x)))</f>
        <v/>
      </c>
      <c r="T2433" s="69" t="s">
        <v>62</v>
      </c>
      <c r="U2433" s="69" t="s">
        <v>60</v>
      </c>
      <c r="X2433" t="str">
        <f>IF(T2433="","",_xlfn.LET(_xlpm.x,VLOOKUP(T2433,'Drop-down_menus'!$F$2:$G$16,2,FALSE),IF(_xlpm.x=0,"",_xlpm.x)))</f>
        <v>https://orcid.org/0000-0003-3696-4445</v>
      </c>
      <c r="Y2433" t="str">
        <f>IF(U2433="","",_xlfn.LET(_xlpm.x,VLOOKUP(U2433,'Drop-down_menus'!$F$2:$G$16,2,FALSE),IF(_xlpm.x=0,"",_xlpm.x)))</f>
        <v>https://orcid.org/0000-0002-9708-1761</v>
      </c>
      <c r="Z2433" t="str">
        <f>IF(V2433="","",_xlfn.LET(_xlpm.x,VLOOKUP(V2433,'Drop-down_menus'!$F$2:$G$16,2,FALSE),IF(_xlpm.x=0,"",_xlpm.x)))</f>
        <v/>
      </c>
      <c r="AA2433" t="str">
        <f>IF(W2433="","",_xlfn.LET(_xlpm.x,VLOOKUP(W2433,'Drop-down_menus'!$F$2:$G$16,2,FALSE),IF(_xlpm.x=0,"",_xlpm.x)))</f>
        <v/>
      </c>
      <c r="AB2433" t="s">
        <v>702</v>
      </c>
      <c r="AE2433" t="s">
        <v>896</v>
      </c>
    </row>
    <row r="2434" spans="1:31" ht="15" x14ac:dyDescent="0.2">
      <c r="A2434" s="2" t="s">
        <v>181</v>
      </c>
      <c r="B2434">
        <v>1028</v>
      </c>
      <c r="C2434">
        <v>3402</v>
      </c>
      <c r="D2434" s="69" t="s">
        <v>700</v>
      </c>
      <c r="F2434" s="69" t="s">
        <v>877</v>
      </c>
      <c r="H2434" s="69" t="s">
        <v>877</v>
      </c>
      <c r="I2434" t="s">
        <v>877</v>
      </c>
      <c r="J2434" t="str">
        <f>IF($I2434="","",_xlfn.LET(_xlpm.x,VLOOKUP($I2434,'taxon-match_2026-08-31'!$A$2:$N$122,6,FALSE),IF(_xlpm.x=0,"",_xlpm.x)))</f>
        <v>Skottsberg, 1907</v>
      </c>
      <c r="K2434" t="str">
        <f>IF($I2434="","",_xlfn.LET(_xlpm.x,VLOOKUP($I2434,'taxon-match_2026-08-31'!$A$2:$N$122,4,FALSE),IF(_xlpm.x=0,"",_xlpm.x)))</f>
        <v>urn:lsid:marinespecies.org:taxname:325545</v>
      </c>
      <c r="L2434" t="str">
        <f>IF($I2434="","",_xlfn.LET(_xlpm.x,VLOOKUP($I2434,'taxon-match_2026-08-31'!$A$2:$N$122,7,FALSE),IF(_xlpm.x=0,"",_xlpm.x)))</f>
        <v>Chromista</v>
      </c>
      <c r="M2434" t="str">
        <f>IF($I2434="","",_xlfn.LET(_xlpm.x,VLOOKUP($I2434,'taxon-match_2026-08-31'!$A$2:$N$122,8,FALSE),IF(_xlpm.x=0,"",_xlpm.x)))</f>
        <v>Ochrophyta</v>
      </c>
      <c r="N2434" t="str">
        <f>IF($I2434="","",_xlfn.LET(_xlpm.x,VLOOKUP($I2434,'taxon-match_2026-08-31'!$A$2:$N$122,9,FALSE),IF(_xlpm.x=0,"",_xlpm.x)))</f>
        <v>Phaeophyceae</v>
      </c>
      <c r="O2434" t="str">
        <f>IF($I2434="","",_xlfn.LET(_xlpm.x,VLOOKUP($I2434,'taxon-match_2026-08-31'!$A$2:$N$122,10,FALSE),IF(_xlpm.x=0,"",_xlpm.x)))</f>
        <v>Desmarestiales</v>
      </c>
      <c r="P2434" t="str">
        <f>IF($I2434="","",_xlfn.LET(_xlpm.x,VLOOKUP($I2434,'taxon-match_2026-08-31'!$A$2:$N$122,11,FALSE),IF(_xlpm.x=0,"",_xlpm.x)))</f>
        <v>Desmarestiaceae</v>
      </c>
      <c r="Q2434" t="str">
        <f>IF($I2434="","",_xlfn.LET(_xlpm.x,VLOOKUP($I2434,'taxon-match_2026-08-31'!$A$2:$N$122,12,FALSE),IF(_xlpm.x=0,"",_xlpm.x)))</f>
        <v>Phaeurus</v>
      </c>
      <c r="R2434" t="str">
        <f>IF($I2434="","",_xlfn.LET(_xlpm.x,VLOOKUP($I2434,'taxon-match_2026-08-31'!$A$2:$N$122,14,FALSE),IF(_xlpm.x=0,"",_xlpm.x)))</f>
        <v>antarcticus</v>
      </c>
      <c r="S2434" s="2" t="s">
        <v>2609</v>
      </c>
      <c r="T2434" s="69" t="s">
        <v>62</v>
      </c>
      <c r="U2434" s="69" t="s">
        <v>60</v>
      </c>
      <c r="X2434" t="str">
        <f>IF(T2434="","",_xlfn.LET(_xlpm.x,VLOOKUP(T2434,'Drop-down_menus'!$F$2:$G$16,2,FALSE),IF(_xlpm.x=0,"",_xlpm.x)))</f>
        <v>https://orcid.org/0000-0003-3696-4445</v>
      </c>
      <c r="Y2434" t="str">
        <f>IF(U2434="","",_xlfn.LET(_xlpm.x,VLOOKUP(U2434,'Drop-down_menus'!$F$2:$G$16,2,FALSE),IF(_xlpm.x=0,"",_xlpm.x)))</f>
        <v>https://orcid.org/0000-0002-9708-1761</v>
      </c>
      <c r="Z2434" t="str">
        <f>IF(V2434="","",_xlfn.LET(_xlpm.x,VLOOKUP(V2434,'Drop-down_menus'!$F$2:$G$16,2,FALSE),IF(_xlpm.x=0,"",_xlpm.x)))</f>
        <v/>
      </c>
      <c r="AA2434" t="str">
        <f>IF(W2434="","",_xlfn.LET(_xlpm.x,VLOOKUP(W2434,'Drop-down_menus'!$F$2:$G$16,2,FALSE),IF(_xlpm.x=0,"",_xlpm.x)))</f>
        <v/>
      </c>
      <c r="AB2434" t="s">
        <v>702</v>
      </c>
      <c r="AE2434" t="s">
        <v>896</v>
      </c>
    </row>
    <row r="2435" spans="1:31" ht="15" x14ac:dyDescent="0.2">
      <c r="A2435" s="2" t="s">
        <v>181</v>
      </c>
      <c r="B2435">
        <v>1043</v>
      </c>
      <c r="C2435">
        <v>3403</v>
      </c>
      <c r="D2435" s="69" t="s">
        <v>700</v>
      </c>
      <c r="F2435" s="69" t="s">
        <v>877</v>
      </c>
      <c r="H2435" s="69" t="s">
        <v>877</v>
      </c>
      <c r="I2435" t="s">
        <v>877</v>
      </c>
      <c r="J2435" t="str">
        <f>IF($I2435="","",_xlfn.LET(_xlpm.x,VLOOKUP($I2435,'taxon-match_2026-08-31'!$A$2:$N$122,6,FALSE),IF(_xlpm.x=0,"",_xlpm.x)))</f>
        <v>Skottsberg, 1907</v>
      </c>
      <c r="K2435" t="str">
        <f>IF($I2435="","",_xlfn.LET(_xlpm.x,VLOOKUP($I2435,'taxon-match_2026-08-31'!$A$2:$N$122,4,FALSE),IF(_xlpm.x=0,"",_xlpm.x)))</f>
        <v>urn:lsid:marinespecies.org:taxname:325545</v>
      </c>
      <c r="L2435" t="str">
        <f>IF($I2435="","",_xlfn.LET(_xlpm.x,VLOOKUP($I2435,'taxon-match_2026-08-31'!$A$2:$N$122,7,FALSE),IF(_xlpm.x=0,"",_xlpm.x)))</f>
        <v>Chromista</v>
      </c>
      <c r="M2435" t="str">
        <f>IF($I2435="","",_xlfn.LET(_xlpm.x,VLOOKUP($I2435,'taxon-match_2026-08-31'!$A$2:$N$122,8,FALSE),IF(_xlpm.x=0,"",_xlpm.x)))</f>
        <v>Ochrophyta</v>
      </c>
      <c r="N2435" t="str">
        <f>IF($I2435="","",_xlfn.LET(_xlpm.x,VLOOKUP($I2435,'taxon-match_2026-08-31'!$A$2:$N$122,9,FALSE),IF(_xlpm.x=0,"",_xlpm.x)))</f>
        <v>Phaeophyceae</v>
      </c>
      <c r="O2435" t="str">
        <f>IF($I2435="","",_xlfn.LET(_xlpm.x,VLOOKUP($I2435,'taxon-match_2026-08-31'!$A$2:$N$122,10,FALSE),IF(_xlpm.x=0,"",_xlpm.x)))</f>
        <v>Desmarestiales</v>
      </c>
      <c r="P2435" t="str">
        <f>IF($I2435="","",_xlfn.LET(_xlpm.x,VLOOKUP($I2435,'taxon-match_2026-08-31'!$A$2:$N$122,11,FALSE),IF(_xlpm.x=0,"",_xlpm.x)))</f>
        <v>Desmarestiaceae</v>
      </c>
      <c r="Q2435" t="str">
        <f>IF($I2435="","",_xlfn.LET(_xlpm.x,VLOOKUP($I2435,'taxon-match_2026-08-31'!$A$2:$N$122,12,FALSE),IF(_xlpm.x=0,"",_xlpm.x)))</f>
        <v>Phaeurus</v>
      </c>
      <c r="R2435" t="str">
        <f>IF($I2435="","",_xlfn.LET(_xlpm.x,VLOOKUP($I2435,'taxon-match_2026-08-31'!$A$2:$N$122,14,FALSE),IF(_xlpm.x=0,"",_xlpm.x)))</f>
        <v>antarcticus</v>
      </c>
      <c r="S2435" s="2" t="s">
        <v>2609</v>
      </c>
      <c r="T2435" s="69" t="s">
        <v>62</v>
      </c>
      <c r="U2435" s="69" t="s">
        <v>60</v>
      </c>
      <c r="X2435" t="str">
        <f>IF(T2435="","",_xlfn.LET(_xlpm.x,VLOOKUP(T2435,'Drop-down_menus'!$F$2:$G$16,2,FALSE),IF(_xlpm.x=0,"",_xlpm.x)))</f>
        <v>https://orcid.org/0000-0003-3696-4445</v>
      </c>
      <c r="Y2435" t="str">
        <f>IF(U2435="","",_xlfn.LET(_xlpm.x,VLOOKUP(U2435,'Drop-down_menus'!$F$2:$G$16,2,FALSE),IF(_xlpm.x=0,"",_xlpm.x)))</f>
        <v>https://orcid.org/0000-0002-9708-1761</v>
      </c>
      <c r="Z2435" t="str">
        <f>IF(V2435="","",_xlfn.LET(_xlpm.x,VLOOKUP(V2435,'Drop-down_menus'!$F$2:$G$16,2,FALSE),IF(_xlpm.x=0,"",_xlpm.x)))</f>
        <v/>
      </c>
      <c r="AA2435" t="str">
        <f>IF(W2435="","",_xlfn.LET(_xlpm.x,VLOOKUP(W2435,'Drop-down_menus'!$F$2:$G$16,2,FALSE),IF(_xlpm.x=0,"",_xlpm.x)))</f>
        <v/>
      </c>
      <c r="AB2435" t="s">
        <v>702</v>
      </c>
      <c r="AE2435" t="s">
        <v>896</v>
      </c>
    </row>
    <row r="2436" spans="1:31" ht="15" x14ac:dyDescent="0.2">
      <c r="A2436" s="2" t="s">
        <v>181</v>
      </c>
      <c r="B2436">
        <v>1123</v>
      </c>
      <c r="C2436">
        <v>3404</v>
      </c>
      <c r="D2436" s="69" t="s">
        <v>700</v>
      </c>
      <c r="F2436" s="69" t="s">
        <v>877</v>
      </c>
      <c r="H2436" s="69" t="s">
        <v>877</v>
      </c>
      <c r="I2436" t="s">
        <v>877</v>
      </c>
      <c r="J2436" t="str">
        <f>IF($I2436="","",_xlfn.LET(_xlpm.x,VLOOKUP($I2436,'taxon-match_2026-08-31'!$A$2:$N$122,6,FALSE),IF(_xlpm.x=0,"",_xlpm.x)))</f>
        <v>Skottsberg, 1907</v>
      </c>
      <c r="K2436" t="str">
        <f>IF($I2436="","",_xlfn.LET(_xlpm.x,VLOOKUP($I2436,'taxon-match_2026-08-31'!$A$2:$N$122,4,FALSE),IF(_xlpm.x=0,"",_xlpm.x)))</f>
        <v>urn:lsid:marinespecies.org:taxname:325545</v>
      </c>
      <c r="L2436" t="str">
        <f>IF($I2436="","",_xlfn.LET(_xlpm.x,VLOOKUP($I2436,'taxon-match_2026-08-31'!$A$2:$N$122,7,FALSE),IF(_xlpm.x=0,"",_xlpm.x)))</f>
        <v>Chromista</v>
      </c>
      <c r="M2436" t="str">
        <f>IF($I2436="","",_xlfn.LET(_xlpm.x,VLOOKUP($I2436,'taxon-match_2026-08-31'!$A$2:$N$122,8,FALSE),IF(_xlpm.x=0,"",_xlpm.x)))</f>
        <v>Ochrophyta</v>
      </c>
      <c r="N2436" t="str">
        <f>IF($I2436="","",_xlfn.LET(_xlpm.x,VLOOKUP($I2436,'taxon-match_2026-08-31'!$A$2:$N$122,9,FALSE),IF(_xlpm.x=0,"",_xlpm.x)))</f>
        <v>Phaeophyceae</v>
      </c>
      <c r="O2436" t="str">
        <f>IF($I2436="","",_xlfn.LET(_xlpm.x,VLOOKUP($I2436,'taxon-match_2026-08-31'!$A$2:$N$122,10,FALSE),IF(_xlpm.x=0,"",_xlpm.x)))</f>
        <v>Desmarestiales</v>
      </c>
      <c r="P2436" t="str">
        <f>IF($I2436="","",_xlfn.LET(_xlpm.x,VLOOKUP($I2436,'taxon-match_2026-08-31'!$A$2:$N$122,11,FALSE),IF(_xlpm.x=0,"",_xlpm.x)))</f>
        <v>Desmarestiaceae</v>
      </c>
      <c r="Q2436" t="str">
        <f>IF($I2436="","",_xlfn.LET(_xlpm.x,VLOOKUP($I2436,'taxon-match_2026-08-31'!$A$2:$N$122,12,FALSE),IF(_xlpm.x=0,"",_xlpm.x)))</f>
        <v>Phaeurus</v>
      </c>
      <c r="R2436" t="str">
        <f>IF($I2436="","",_xlfn.LET(_xlpm.x,VLOOKUP($I2436,'taxon-match_2026-08-31'!$A$2:$N$122,14,FALSE),IF(_xlpm.x=0,"",_xlpm.x)))</f>
        <v>antarcticus</v>
      </c>
      <c r="S2436" s="2" t="s">
        <v>2609</v>
      </c>
      <c r="T2436" s="69" t="s">
        <v>62</v>
      </c>
      <c r="U2436" s="69" t="s">
        <v>60</v>
      </c>
      <c r="X2436" t="str">
        <f>IF(T2436="","",_xlfn.LET(_xlpm.x,VLOOKUP(T2436,'Drop-down_menus'!$F$2:$G$16,2,FALSE),IF(_xlpm.x=0,"",_xlpm.x)))</f>
        <v>https://orcid.org/0000-0003-3696-4445</v>
      </c>
      <c r="Y2436" t="str">
        <f>IF(U2436="","",_xlfn.LET(_xlpm.x,VLOOKUP(U2436,'Drop-down_menus'!$F$2:$G$16,2,FALSE),IF(_xlpm.x=0,"",_xlpm.x)))</f>
        <v>https://orcid.org/0000-0002-9708-1761</v>
      </c>
      <c r="Z2436" t="str">
        <f>IF(V2436="","",_xlfn.LET(_xlpm.x,VLOOKUP(V2436,'Drop-down_menus'!$F$2:$G$16,2,FALSE),IF(_xlpm.x=0,"",_xlpm.x)))</f>
        <v/>
      </c>
      <c r="AA2436" t="str">
        <f>IF(W2436="","",_xlfn.LET(_xlpm.x,VLOOKUP(W2436,'Drop-down_menus'!$F$2:$G$16,2,FALSE),IF(_xlpm.x=0,"",_xlpm.x)))</f>
        <v/>
      </c>
      <c r="AB2436" t="s">
        <v>702</v>
      </c>
      <c r="AE2436" t="s">
        <v>896</v>
      </c>
    </row>
    <row r="2437" spans="1:31" ht="15" hidden="1" x14ac:dyDescent="0.2">
      <c r="A2437" s="2" t="s">
        <v>282</v>
      </c>
      <c r="B2437">
        <v>2538</v>
      </c>
      <c r="C2437">
        <v>3304</v>
      </c>
      <c r="D2437" s="69" t="s">
        <v>700</v>
      </c>
      <c r="F2437" s="70" t="s">
        <v>677</v>
      </c>
      <c r="H2437" s="70" t="s">
        <v>677</v>
      </c>
      <c r="I2437" t="s">
        <v>677</v>
      </c>
      <c r="J2437" t="str">
        <f>IF($I2437="","",_xlfn.LET(_xlpm.x,VLOOKUP($I2437,'taxon-match_2026-08-31'!$A$2:$N$122,6,FALSE),IF(_xlpm.x=0,"",_xlpm.x)))</f>
        <v>Grant, 1836</v>
      </c>
      <c r="K2437" t="str">
        <f>IF($I2437="","",_xlfn.LET(_xlpm.x,VLOOKUP($I2437,'taxon-match_2026-08-31'!$A$2:$N$122,4,FALSE),IF(_xlpm.x=0,"",_xlpm.x)))</f>
        <v>urn:lsid:marinespecies.org:taxname:558</v>
      </c>
      <c r="L2437" t="str">
        <f>IF($I2437="","",_xlfn.LET(_xlpm.x,VLOOKUP($I2437,'taxon-match_2026-08-31'!$A$2:$N$122,7,FALSE),IF(_xlpm.x=0,"",_xlpm.x)))</f>
        <v>Animalia</v>
      </c>
      <c r="M2437" t="str">
        <f>IF($I2437="","",_xlfn.LET(_xlpm.x,VLOOKUP($I2437,'taxon-match_2026-08-31'!$A$2:$N$122,8,FALSE),IF(_xlpm.x=0,"",_xlpm.x)))</f>
        <v>Porifera</v>
      </c>
      <c r="N2437" t="str">
        <f>IF($I2437="","",_xlfn.LET(_xlpm.x,VLOOKUP($I2437,'taxon-match_2026-08-31'!$A$2:$N$122,9,FALSE),IF(_xlpm.x=0,"",_xlpm.x)))</f>
        <v/>
      </c>
      <c r="O2437" t="str">
        <f>IF($I2437="","",_xlfn.LET(_xlpm.x,VLOOKUP($I2437,'taxon-match_2026-08-31'!$A$2:$N$122,10,FALSE),IF(_xlpm.x=0,"",_xlpm.x)))</f>
        <v/>
      </c>
      <c r="P2437" t="str">
        <f>IF($I2437="","",_xlfn.LET(_xlpm.x,VLOOKUP($I2437,'taxon-match_2026-08-31'!$A$2:$N$122,11,FALSE),IF(_xlpm.x=0,"",_xlpm.x)))</f>
        <v/>
      </c>
      <c r="Q2437" t="str">
        <f>IF($I2437="","",_xlfn.LET(_xlpm.x,VLOOKUP($I2437,'taxon-match_2026-08-31'!$A$2:$N$122,12,FALSE),IF(_xlpm.x=0,"",_xlpm.x)))</f>
        <v/>
      </c>
      <c r="R2437" t="str">
        <f>IF($I2437="","",_xlfn.LET(_xlpm.x,VLOOKUP($I2437,'taxon-match_2026-08-31'!$A$2:$N$122,14,FALSE),IF(_xlpm.x=0,"",_xlpm.x)))</f>
        <v/>
      </c>
      <c r="S2437" s="2" t="s">
        <v>2357</v>
      </c>
      <c r="T2437" s="69" t="s">
        <v>62</v>
      </c>
      <c r="U2437" s="69" t="s">
        <v>60</v>
      </c>
      <c r="X2437" t="str">
        <f>IF(T2437="","",_xlfn.LET(_xlpm.x,VLOOKUP(T2437,'Drop-down_menus'!$F$2:$G$16,2,FALSE),IF(_xlpm.x=0,"",_xlpm.x)))</f>
        <v>https://orcid.org/0000-0003-3696-4445</v>
      </c>
      <c r="Y2437" t="str">
        <f>IF(U2437="","",_xlfn.LET(_xlpm.x,VLOOKUP(U2437,'Drop-down_menus'!$F$2:$G$16,2,FALSE),IF(_xlpm.x=0,"",_xlpm.x)))</f>
        <v>https://orcid.org/0000-0002-9708-1761</v>
      </c>
      <c r="Z2437" t="str">
        <f>IF(V2437="","",_xlfn.LET(_xlpm.x,VLOOKUP(V2437,'Drop-down_menus'!$F$2:$G$16,2,FALSE),IF(_xlpm.x=0,"",_xlpm.x)))</f>
        <v/>
      </c>
      <c r="AA2437" t="str">
        <f>IF(W2437="","",_xlfn.LET(_xlpm.x,VLOOKUP(W2437,'Drop-down_menus'!$F$2:$G$16,2,FALSE),IF(_xlpm.x=0,"",_xlpm.x)))</f>
        <v/>
      </c>
      <c r="AB2437" t="s">
        <v>702</v>
      </c>
      <c r="AE2437" t="s">
        <v>896</v>
      </c>
    </row>
    <row r="2438" spans="1:31" ht="15" hidden="1" x14ac:dyDescent="0.2">
      <c r="A2438" s="2" t="s">
        <v>282</v>
      </c>
      <c r="B2438">
        <v>2539</v>
      </c>
      <c r="C2438">
        <v>3305</v>
      </c>
      <c r="D2438" s="69" t="s">
        <v>700</v>
      </c>
      <c r="F2438" s="70" t="s">
        <v>677</v>
      </c>
      <c r="H2438" s="70" t="s">
        <v>677</v>
      </c>
      <c r="I2438" t="s">
        <v>677</v>
      </c>
      <c r="J2438" t="str">
        <f>IF($I2438="","",_xlfn.LET(_xlpm.x,VLOOKUP($I2438,'taxon-match_2026-08-31'!$A$2:$N$122,6,FALSE),IF(_xlpm.x=0,"",_xlpm.x)))</f>
        <v>Grant, 1836</v>
      </c>
      <c r="K2438" t="str">
        <f>IF($I2438="","",_xlfn.LET(_xlpm.x,VLOOKUP($I2438,'taxon-match_2026-08-31'!$A$2:$N$122,4,FALSE),IF(_xlpm.x=0,"",_xlpm.x)))</f>
        <v>urn:lsid:marinespecies.org:taxname:558</v>
      </c>
      <c r="L2438" t="str">
        <f>IF($I2438="","",_xlfn.LET(_xlpm.x,VLOOKUP($I2438,'taxon-match_2026-08-31'!$A$2:$N$122,7,FALSE),IF(_xlpm.x=0,"",_xlpm.x)))</f>
        <v>Animalia</v>
      </c>
      <c r="M2438" t="str">
        <f>IF($I2438="","",_xlfn.LET(_xlpm.x,VLOOKUP($I2438,'taxon-match_2026-08-31'!$A$2:$N$122,8,FALSE),IF(_xlpm.x=0,"",_xlpm.x)))</f>
        <v>Porifera</v>
      </c>
      <c r="N2438" t="str">
        <f>IF($I2438="","",_xlfn.LET(_xlpm.x,VLOOKUP($I2438,'taxon-match_2026-08-31'!$A$2:$N$122,9,FALSE),IF(_xlpm.x=0,"",_xlpm.x)))</f>
        <v/>
      </c>
      <c r="O2438" t="str">
        <f>IF($I2438="","",_xlfn.LET(_xlpm.x,VLOOKUP($I2438,'taxon-match_2026-08-31'!$A$2:$N$122,10,FALSE),IF(_xlpm.x=0,"",_xlpm.x)))</f>
        <v/>
      </c>
      <c r="P2438" t="str">
        <f>IF($I2438="","",_xlfn.LET(_xlpm.x,VLOOKUP($I2438,'taxon-match_2026-08-31'!$A$2:$N$122,11,FALSE),IF(_xlpm.x=0,"",_xlpm.x)))</f>
        <v/>
      </c>
      <c r="Q2438" t="str">
        <f>IF($I2438="","",_xlfn.LET(_xlpm.x,VLOOKUP($I2438,'taxon-match_2026-08-31'!$A$2:$N$122,12,FALSE),IF(_xlpm.x=0,"",_xlpm.x)))</f>
        <v/>
      </c>
      <c r="R2438" t="str">
        <f>IF($I2438="","",_xlfn.LET(_xlpm.x,VLOOKUP($I2438,'taxon-match_2026-08-31'!$A$2:$N$122,14,FALSE),IF(_xlpm.x=0,"",_xlpm.x)))</f>
        <v/>
      </c>
      <c r="S2438" s="2" t="s">
        <v>2357</v>
      </c>
      <c r="T2438" s="69" t="s">
        <v>62</v>
      </c>
      <c r="U2438" s="69" t="s">
        <v>60</v>
      </c>
      <c r="X2438" t="str">
        <f>IF(T2438="","",_xlfn.LET(_xlpm.x,VLOOKUP(T2438,'Drop-down_menus'!$F$2:$G$16,2,FALSE),IF(_xlpm.x=0,"",_xlpm.x)))</f>
        <v>https://orcid.org/0000-0003-3696-4445</v>
      </c>
      <c r="Y2438" t="str">
        <f>IF(U2438="","",_xlfn.LET(_xlpm.x,VLOOKUP(U2438,'Drop-down_menus'!$F$2:$G$16,2,FALSE),IF(_xlpm.x=0,"",_xlpm.x)))</f>
        <v>https://orcid.org/0000-0002-9708-1761</v>
      </c>
      <c r="Z2438" t="str">
        <f>IF(V2438="","",_xlfn.LET(_xlpm.x,VLOOKUP(V2438,'Drop-down_menus'!$F$2:$G$16,2,FALSE),IF(_xlpm.x=0,"",_xlpm.x)))</f>
        <v/>
      </c>
      <c r="AA2438" t="str">
        <f>IF(W2438="","",_xlfn.LET(_xlpm.x,VLOOKUP(W2438,'Drop-down_menus'!$F$2:$G$16,2,FALSE),IF(_xlpm.x=0,"",_xlpm.x)))</f>
        <v/>
      </c>
      <c r="AB2438" t="s">
        <v>702</v>
      </c>
      <c r="AE2438" t="s">
        <v>896</v>
      </c>
    </row>
    <row r="2439" spans="1:31" ht="15" hidden="1" x14ac:dyDescent="0.2">
      <c r="A2439" s="2" t="s">
        <v>282</v>
      </c>
      <c r="B2439">
        <v>2540</v>
      </c>
      <c r="C2439">
        <v>3306</v>
      </c>
      <c r="D2439" s="69" t="s">
        <v>700</v>
      </c>
      <c r="F2439" s="70" t="s">
        <v>677</v>
      </c>
      <c r="H2439" s="70" t="s">
        <v>677</v>
      </c>
      <c r="I2439" t="s">
        <v>677</v>
      </c>
      <c r="J2439" t="str">
        <f>IF($I2439="","",_xlfn.LET(_xlpm.x,VLOOKUP($I2439,'taxon-match_2026-08-31'!$A$2:$N$122,6,FALSE),IF(_xlpm.x=0,"",_xlpm.x)))</f>
        <v>Grant, 1836</v>
      </c>
      <c r="K2439" t="str">
        <f>IF($I2439="","",_xlfn.LET(_xlpm.x,VLOOKUP($I2439,'taxon-match_2026-08-31'!$A$2:$N$122,4,FALSE),IF(_xlpm.x=0,"",_xlpm.x)))</f>
        <v>urn:lsid:marinespecies.org:taxname:558</v>
      </c>
      <c r="L2439" t="str">
        <f>IF($I2439="","",_xlfn.LET(_xlpm.x,VLOOKUP($I2439,'taxon-match_2026-08-31'!$A$2:$N$122,7,FALSE),IF(_xlpm.x=0,"",_xlpm.x)))</f>
        <v>Animalia</v>
      </c>
      <c r="M2439" t="str">
        <f>IF($I2439="","",_xlfn.LET(_xlpm.x,VLOOKUP($I2439,'taxon-match_2026-08-31'!$A$2:$N$122,8,FALSE),IF(_xlpm.x=0,"",_xlpm.x)))</f>
        <v>Porifera</v>
      </c>
      <c r="N2439" t="str">
        <f>IF($I2439="","",_xlfn.LET(_xlpm.x,VLOOKUP($I2439,'taxon-match_2026-08-31'!$A$2:$N$122,9,FALSE),IF(_xlpm.x=0,"",_xlpm.x)))</f>
        <v/>
      </c>
      <c r="O2439" t="str">
        <f>IF($I2439="","",_xlfn.LET(_xlpm.x,VLOOKUP($I2439,'taxon-match_2026-08-31'!$A$2:$N$122,10,FALSE),IF(_xlpm.x=0,"",_xlpm.x)))</f>
        <v/>
      </c>
      <c r="P2439" t="str">
        <f>IF($I2439="","",_xlfn.LET(_xlpm.x,VLOOKUP($I2439,'taxon-match_2026-08-31'!$A$2:$N$122,11,FALSE),IF(_xlpm.x=0,"",_xlpm.x)))</f>
        <v/>
      </c>
      <c r="Q2439" t="str">
        <f>IF($I2439="","",_xlfn.LET(_xlpm.x,VLOOKUP($I2439,'taxon-match_2026-08-31'!$A$2:$N$122,12,FALSE),IF(_xlpm.x=0,"",_xlpm.x)))</f>
        <v/>
      </c>
      <c r="R2439" t="str">
        <f>IF($I2439="","",_xlfn.LET(_xlpm.x,VLOOKUP($I2439,'taxon-match_2026-08-31'!$A$2:$N$122,14,FALSE),IF(_xlpm.x=0,"",_xlpm.x)))</f>
        <v/>
      </c>
      <c r="S2439" s="2" t="s">
        <v>2357</v>
      </c>
      <c r="T2439" s="69" t="s">
        <v>62</v>
      </c>
      <c r="U2439" s="69" t="s">
        <v>60</v>
      </c>
      <c r="X2439" t="str">
        <f>IF(T2439="","",_xlfn.LET(_xlpm.x,VLOOKUP(T2439,'Drop-down_menus'!$F$2:$G$16,2,FALSE),IF(_xlpm.x=0,"",_xlpm.x)))</f>
        <v>https://orcid.org/0000-0003-3696-4445</v>
      </c>
      <c r="Y2439" t="str">
        <f>IF(U2439="","",_xlfn.LET(_xlpm.x,VLOOKUP(U2439,'Drop-down_menus'!$F$2:$G$16,2,FALSE),IF(_xlpm.x=0,"",_xlpm.x)))</f>
        <v>https://orcid.org/0000-0002-9708-1761</v>
      </c>
      <c r="Z2439" t="str">
        <f>IF(V2439="","",_xlfn.LET(_xlpm.x,VLOOKUP(V2439,'Drop-down_menus'!$F$2:$G$16,2,FALSE),IF(_xlpm.x=0,"",_xlpm.x)))</f>
        <v/>
      </c>
      <c r="AA2439" t="str">
        <f>IF(W2439="","",_xlfn.LET(_xlpm.x,VLOOKUP(W2439,'Drop-down_menus'!$F$2:$G$16,2,FALSE),IF(_xlpm.x=0,"",_xlpm.x)))</f>
        <v/>
      </c>
      <c r="AB2439" t="s">
        <v>702</v>
      </c>
      <c r="AE2439" t="s">
        <v>896</v>
      </c>
    </row>
    <row r="2440" spans="1:31" ht="15" hidden="1" x14ac:dyDescent="0.2">
      <c r="A2440" s="2" t="s">
        <v>460</v>
      </c>
      <c r="B2440">
        <v>5023</v>
      </c>
      <c r="C2440">
        <v>3313</v>
      </c>
      <c r="D2440" s="69" t="s">
        <v>700</v>
      </c>
      <c r="F2440" s="70" t="s">
        <v>677</v>
      </c>
      <c r="H2440" s="70" t="s">
        <v>677</v>
      </c>
      <c r="I2440" t="s">
        <v>677</v>
      </c>
      <c r="J2440" t="str">
        <f>IF($I2440="","",_xlfn.LET(_xlpm.x,VLOOKUP($I2440,'taxon-match_2026-08-31'!$A$2:$N$122,6,FALSE),IF(_xlpm.x=0,"",_xlpm.x)))</f>
        <v>Grant, 1836</v>
      </c>
      <c r="K2440" t="str">
        <f>IF($I2440="","",_xlfn.LET(_xlpm.x,VLOOKUP($I2440,'taxon-match_2026-08-31'!$A$2:$N$122,4,FALSE),IF(_xlpm.x=0,"",_xlpm.x)))</f>
        <v>urn:lsid:marinespecies.org:taxname:558</v>
      </c>
      <c r="L2440" t="str">
        <f>IF($I2440="","",_xlfn.LET(_xlpm.x,VLOOKUP($I2440,'taxon-match_2026-08-31'!$A$2:$N$122,7,FALSE),IF(_xlpm.x=0,"",_xlpm.x)))</f>
        <v>Animalia</v>
      </c>
      <c r="M2440" t="str">
        <f>IF($I2440="","",_xlfn.LET(_xlpm.x,VLOOKUP($I2440,'taxon-match_2026-08-31'!$A$2:$N$122,8,FALSE),IF(_xlpm.x=0,"",_xlpm.x)))</f>
        <v>Porifera</v>
      </c>
      <c r="N2440" t="str">
        <f>IF($I2440="","",_xlfn.LET(_xlpm.x,VLOOKUP($I2440,'taxon-match_2026-08-31'!$A$2:$N$122,9,FALSE),IF(_xlpm.x=0,"",_xlpm.x)))</f>
        <v/>
      </c>
      <c r="O2440" t="str">
        <f>IF($I2440="","",_xlfn.LET(_xlpm.x,VLOOKUP($I2440,'taxon-match_2026-08-31'!$A$2:$N$122,10,FALSE),IF(_xlpm.x=0,"",_xlpm.x)))</f>
        <v/>
      </c>
      <c r="P2440" t="str">
        <f>IF($I2440="","",_xlfn.LET(_xlpm.x,VLOOKUP($I2440,'taxon-match_2026-08-31'!$A$2:$N$122,11,FALSE),IF(_xlpm.x=0,"",_xlpm.x)))</f>
        <v/>
      </c>
      <c r="Q2440" t="str">
        <f>IF($I2440="","",_xlfn.LET(_xlpm.x,VLOOKUP($I2440,'taxon-match_2026-08-31'!$A$2:$N$122,12,FALSE),IF(_xlpm.x=0,"",_xlpm.x)))</f>
        <v/>
      </c>
      <c r="R2440" t="str">
        <f>IF($I2440="","",_xlfn.LET(_xlpm.x,VLOOKUP($I2440,'taxon-match_2026-08-31'!$A$2:$N$122,14,FALSE),IF(_xlpm.x=0,"",_xlpm.x)))</f>
        <v/>
      </c>
      <c r="S2440" s="2" t="s">
        <v>2357</v>
      </c>
      <c r="T2440" s="69" t="s">
        <v>62</v>
      </c>
      <c r="U2440" s="69" t="s">
        <v>60</v>
      </c>
      <c r="X2440" t="str">
        <f>IF(T2440="","",_xlfn.LET(_xlpm.x,VLOOKUP(T2440,'Drop-down_menus'!$F$2:$G$16,2,FALSE),IF(_xlpm.x=0,"",_xlpm.x)))</f>
        <v>https://orcid.org/0000-0003-3696-4445</v>
      </c>
      <c r="Y2440" t="str">
        <f>IF(U2440="","",_xlfn.LET(_xlpm.x,VLOOKUP(U2440,'Drop-down_menus'!$F$2:$G$16,2,FALSE),IF(_xlpm.x=0,"",_xlpm.x)))</f>
        <v>https://orcid.org/0000-0002-9708-1761</v>
      </c>
      <c r="Z2440" t="str">
        <f>IF(V2440="","",_xlfn.LET(_xlpm.x,VLOOKUP(V2440,'Drop-down_menus'!$F$2:$G$16,2,FALSE),IF(_xlpm.x=0,"",_xlpm.x)))</f>
        <v/>
      </c>
      <c r="AA2440" t="str">
        <f>IF(W2440="","",_xlfn.LET(_xlpm.x,VLOOKUP(W2440,'Drop-down_menus'!$F$2:$G$16,2,FALSE),IF(_xlpm.x=0,"",_xlpm.x)))</f>
        <v/>
      </c>
      <c r="AB2440" t="s">
        <v>702</v>
      </c>
      <c r="AE2440" t="s">
        <v>896</v>
      </c>
    </row>
    <row r="2441" spans="1:31" ht="15" hidden="1" x14ac:dyDescent="0.2">
      <c r="A2441" s="2" t="s">
        <v>460</v>
      </c>
      <c r="B2441">
        <v>5024</v>
      </c>
      <c r="C2441">
        <v>3314</v>
      </c>
      <c r="D2441" s="69" t="s">
        <v>700</v>
      </c>
      <c r="F2441" s="70" t="s">
        <v>677</v>
      </c>
      <c r="H2441" s="70" t="s">
        <v>677</v>
      </c>
      <c r="I2441" t="s">
        <v>677</v>
      </c>
      <c r="J2441" t="str">
        <f>IF($I2441="","",_xlfn.LET(_xlpm.x,VLOOKUP($I2441,'taxon-match_2026-08-31'!$A$2:$N$122,6,FALSE),IF(_xlpm.x=0,"",_xlpm.x)))</f>
        <v>Grant, 1836</v>
      </c>
      <c r="K2441" t="str">
        <f>IF($I2441="","",_xlfn.LET(_xlpm.x,VLOOKUP($I2441,'taxon-match_2026-08-31'!$A$2:$N$122,4,FALSE),IF(_xlpm.x=0,"",_xlpm.x)))</f>
        <v>urn:lsid:marinespecies.org:taxname:558</v>
      </c>
      <c r="L2441" t="str">
        <f>IF($I2441="","",_xlfn.LET(_xlpm.x,VLOOKUP($I2441,'taxon-match_2026-08-31'!$A$2:$N$122,7,FALSE),IF(_xlpm.x=0,"",_xlpm.x)))</f>
        <v>Animalia</v>
      </c>
      <c r="M2441" t="str">
        <f>IF($I2441="","",_xlfn.LET(_xlpm.x,VLOOKUP($I2441,'taxon-match_2026-08-31'!$A$2:$N$122,8,FALSE),IF(_xlpm.x=0,"",_xlpm.x)))</f>
        <v>Porifera</v>
      </c>
      <c r="N2441" t="str">
        <f>IF($I2441="","",_xlfn.LET(_xlpm.x,VLOOKUP($I2441,'taxon-match_2026-08-31'!$A$2:$N$122,9,FALSE),IF(_xlpm.x=0,"",_xlpm.x)))</f>
        <v/>
      </c>
      <c r="O2441" t="str">
        <f>IF($I2441="","",_xlfn.LET(_xlpm.x,VLOOKUP($I2441,'taxon-match_2026-08-31'!$A$2:$N$122,10,FALSE),IF(_xlpm.x=0,"",_xlpm.x)))</f>
        <v/>
      </c>
      <c r="P2441" t="str">
        <f>IF($I2441="","",_xlfn.LET(_xlpm.x,VLOOKUP($I2441,'taxon-match_2026-08-31'!$A$2:$N$122,11,FALSE),IF(_xlpm.x=0,"",_xlpm.x)))</f>
        <v/>
      </c>
      <c r="Q2441" t="str">
        <f>IF($I2441="","",_xlfn.LET(_xlpm.x,VLOOKUP($I2441,'taxon-match_2026-08-31'!$A$2:$N$122,12,FALSE),IF(_xlpm.x=0,"",_xlpm.x)))</f>
        <v/>
      </c>
      <c r="R2441" t="str">
        <f>IF($I2441="","",_xlfn.LET(_xlpm.x,VLOOKUP($I2441,'taxon-match_2026-08-31'!$A$2:$N$122,14,FALSE),IF(_xlpm.x=0,"",_xlpm.x)))</f>
        <v/>
      </c>
      <c r="S2441" s="2" t="s">
        <v>2357</v>
      </c>
      <c r="T2441" s="69" t="s">
        <v>62</v>
      </c>
      <c r="U2441" s="69" t="s">
        <v>60</v>
      </c>
      <c r="X2441" t="str">
        <f>IF(T2441="","",_xlfn.LET(_xlpm.x,VLOOKUP(T2441,'Drop-down_menus'!$F$2:$G$16,2,FALSE),IF(_xlpm.x=0,"",_xlpm.x)))</f>
        <v>https://orcid.org/0000-0003-3696-4445</v>
      </c>
      <c r="Y2441" t="str">
        <f>IF(U2441="","",_xlfn.LET(_xlpm.x,VLOOKUP(U2441,'Drop-down_menus'!$F$2:$G$16,2,FALSE),IF(_xlpm.x=0,"",_xlpm.x)))</f>
        <v>https://orcid.org/0000-0002-9708-1761</v>
      </c>
      <c r="Z2441" t="str">
        <f>IF(V2441="","",_xlfn.LET(_xlpm.x,VLOOKUP(V2441,'Drop-down_menus'!$F$2:$G$16,2,FALSE),IF(_xlpm.x=0,"",_xlpm.x)))</f>
        <v/>
      </c>
      <c r="AA2441" t="str">
        <f>IF(W2441="","",_xlfn.LET(_xlpm.x,VLOOKUP(W2441,'Drop-down_menus'!$F$2:$G$16,2,FALSE),IF(_xlpm.x=0,"",_xlpm.x)))</f>
        <v/>
      </c>
      <c r="AB2441" t="s">
        <v>702</v>
      </c>
      <c r="AE2441" t="s">
        <v>896</v>
      </c>
    </row>
    <row r="2442" spans="1:31" ht="15" hidden="1" x14ac:dyDescent="0.2">
      <c r="A2442" s="2" t="s">
        <v>460</v>
      </c>
      <c r="B2442">
        <v>5025</v>
      </c>
      <c r="C2442">
        <v>3315</v>
      </c>
      <c r="D2442" s="69" t="s">
        <v>700</v>
      </c>
      <c r="F2442" s="70" t="s">
        <v>677</v>
      </c>
      <c r="H2442" s="70" t="s">
        <v>677</v>
      </c>
      <c r="I2442" t="s">
        <v>677</v>
      </c>
      <c r="J2442" t="str">
        <f>IF($I2442="","",_xlfn.LET(_xlpm.x,VLOOKUP($I2442,'taxon-match_2026-08-31'!$A$2:$N$122,6,FALSE),IF(_xlpm.x=0,"",_xlpm.x)))</f>
        <v>Grant, 1836</v>
      </c>
      <c r="K2442" t="str">
        <f>IF($I2442="","",_xlfn.LET(_xlpm.x,VLOOKUP($I2442,'taxon-match_2026-08-31'!$A$2:$N$122,4,FALSE),IF(_xlpm.x=0,"",_xlpm.x)))</f>
        <v>urn:lsid:marinespecies.org:taxname:558</v>
      </c>
      <c r="L2442" t="str">
        <f>IF($I2442="","",_xlfn.LET(_xlpm.x,VLOOKUP($I2442,'taxon-match_2026-08-31'!$A$2:$N$122,7,FALSE),IF(_xlpm.x=0,"",_xlpm.x)))</f>
        <v>Animalia</v>
      </c>
      <c r="M2442" t="str">
        <f>IF($I2442="","",_xlfn.LET(_xlpm.x,VLOOKUP($I2442,'taxon-match_2026-08-31'!$A$2:$N$122,8,FALSE),IF(_xlpm.x=0,"",_xlpm.x)))</f>
        <v>Porifera</v>
      </c>
      <c r="N2442" t="str">
        <f>IF($I2442="","",_xlfn.LET(_xlpm.x,VLOOKUP($I2442,'taxon-match_2026-08-31'!$A$2:$N$122,9,FALSE),IF(_xlpm.x=0,"",_xlpm.x)))</f>
        <v/>
      </c>
      <c r="O2442" t="str">
        <f>IF($I2442="","",_xlfn.LET(_xlpm.x,VLOOKUP($I2442,'taxon-match_2026-08-31'!$A$2:$N$122,10,FALSE),IF(_xlpm.x=0,"",_xlpm.x)))</f>
        <v/>
      </c>
      <c r="P2442" t="str">
        <f>IF($I2442="","",_xlfn.LET(_xlpm.x,VLOOKUP($I2442,'taxon-match_2026-08-31'!$A$2:$N$122,11,FALSE),IF(_xlpm.x=0,"",_xlpm.x)))</f>
        <v/>
      </c>
      <c r="Q2442" t="str">
        <f>IF($I2442="","",_xlfn.LET(_xlpm.x,VLOOKUP($I2442,'taxon-match_2026-08-31'!$A$2:$N$122,12,FALSE),IF(_xlpm.x=0,"",_xlpm.x)))</f>
        <v/>
      </c>
      <c r="R2442" t="str">
        <f>IF($I2442="","",_xlfn.LET(_xlpm.x,VLOOKUP($I2442,'taxon-match_2026-08-31'!$A$2:$N$122,14,FALSE),IF(_xlpm.x=0,"",_xlpm.x)))</f>
        <v/>
      </c>
      <c r="S2442" s="2" t="s">
        <v>2357</v>
      </c>
      <c r="T2442" s="69" t="s">
        <v>62</v>
      </c>
      <c r="U2442" s="69" t="s">
        <v>60</v>
      </c>
      <c r="X2442" t="str">
        <f>IF(T2442="","",_xlfn.LET(_xlpm.x,VLOOKUP(T2442,'Drop-down_menus'!$F$2:$G$16,2,FALSE),IF(_xlpm.x=0,"",_xlpm.x)))</f>
        <v>https://orcid.org/0000-0003-3696-4445</v>
      </c>
      <c r="Y2442" t="str">
        <f>IF(U2442="","",_xlfn.LET(_xlpm.x,VLOOKUP(U2442,'Drop-down_menus'!$F$2:$G$16,2,FALSE),IF(_xlpm.x=0,"",_xlpm.x)))</f>
        <v>https://orcid.org/0000-0002-9708-1761</v>
      </c>
      <c r="Z2442" t="str">
        <f>IF(V2442="","",_xlfn.LET(_xlpm.x,VLOOKUP(V2442,'Drop-down_menus'!$F$2:$G$16,2,FALSE),IF(_xlpm.x=0,"",_xlpm.x)))</f>
        <v/>
      </c>
      <c r="AA2442" t="str">
        <f>IF(W2442="","",_xlfn.LET(_xlpm.x,VLOOKUP(W2442,'Drop-down_menus'!$F$2:$G$16,2,FALSE),IF(_xlpm.x=0,"",_xlpm.x)))</f>
        <v/>
      </c>
      <c r="AB2442" t="s">
        <v>702</v>
      </c>
      <c r="AE2442" t="s">
        <v>896</v>
      </c>
    </row>
    <row r="2443" spans="1:31" ht="15" hidden="1" x14ac:dyDescent="0.2">
      <c r="A2443" s="2" t="s">
        <v>181</v>
      </c>
      <c r="B2443">
        <v>1046</v>
      </c>
      <c r="C2443">
        <v>3268</v>
      </c>
      <c r="D2443" s="69" t="s">
        <v>700</v>
      </c>
      <c r="F2443" s="70" t="s">
        <v>1926</v>
      </c>
      <c r="H2443" s="70" t="s">
        <v>1926</v>
      </c>
      <c r="I2443" t="s">
        <v>1926</v>
      </c>
      <c r="J2443" t="str">
        <f>IF($I2443="","",_xlfn.LET(_xlpm.x,VLOOKUP($I2443,'taxon-match_2026-08-31'!$A$2:$N$122,6,FALSE),IF(_xlpm.x=0,"",_xlpm.x)))</f>
        <v>Wettstein, 1901</v>
      </c>
      <c r="K2443" t="str">
        <f>IF($I2443="","",_xlfn.LET(_xlpm.x,VLOOKUP($I2443,'taxon-match_2026-08-31'!$A$2:$N$122,4,FALSE),IF(_xlpm.x=0,"",_xlpm.x)))</f>
        <v>urn:lsid:marinespecies.org:taxname:852</v>
      </c>
      <c r="L2443" t="str">
        <f>IF($I2443="","",_xlfn.LET(_xlpm.x,VLOOKUP($I2443,'taxon-match_2026-08-31'!$A$2:$N$122,7,FALSE),IF(_xlpm.x=0,"",_xlpm.x)))</f>
        <v>Plantae</v>
      </c>
      <c r="M2443" t="str">
        <f>IF($I2443="","",_xlfn.LET(_xlpm.x,VLOOKUP($I2443,'taxon-match_2026-08-31'!$A$2:$N$122,8,FALSE),IF(_xlpm.x=0,"",_xlpm.x)))</f>
        <v>Rhodophyta</v>
      </c>
      <c r="N2443" t="str">
        <f>IF($I2443="","",_xlfn.LET(_xlpm.x,VLOOKUP($I2443,'taxon-match_2026-08-31'!$A$2:$N$122,9,FALSE),IF(_xlpm.x=0,"",_xlpm.x)))</f>
        <v/>
      </c>
      <c r="O2443" t="str">
        <f>IF($I2443="","",_xlfn.LET(_xlpm.x,VLOOKUP($I2443,'taxon-match_2026-08-31'!$A$2:$N$122,10,FALSE),IF(_xlpm.x=0,"",_xlpm.x)))</f>
        <v/>
      </c>
      <c r="P2443" t="str">
        <f>IF($I2443="","",_xlfn.LET(_xlpm.x,VLOOKUP($I2443,'taxon-match_2026-08-31'!$A$2:$N$122,11,FALSE),IF(_xlpm.x=0,"",_xlpm.x)))</f>
        <v/>
      </c>
      <c r="Q2443" t="str">
        <f>IF($I2443="","",_xlfn.LET(_xlpm.x,VLOOKUP($I2443,'taxon-match_2026-08-31'!$A$2:$N$122,12,FALSE),IF(_xlpm.x=0,"",_xlpm.x)))</f>
        <v/>
      </c>
      <c r="R2443" t="str">
        <f>IF($I2443="","",_xlfn.LET(_xlpm.x,VLOOKUP($I2443,'taxon-match_2026-08-31'!$A$2:$N$122,14,FALSE),IF(_xlpm.x=0,"",_xlpm.x)))</f>
        <v/>
      </c>
      <c r="S2443" s="2" t="s">
        <v>2357</v>
      </c>
      <c r="T2443" s="69" t="s">
        <v>62</v>
      </c>
      <c r="U2443" s="69" t="s">
        <v>60</v>
      </c>
      <c r="X2443" t="str">
        <f>IF(T2443="","",_xlfn.LET(_xlpm.x,VLOOKUP(T2443,'Drop-down_menus'!$F$2:$G$16,2,FALSE),IF(_xlpm.x=0,"",_xlpm.x)))</f>
        <v>https://orcid.org/0000-0003-3696-4445</v>
      </c>
      <c r="Y2443" t="str">
        <f>IF(U2443="","",_xlfn.LET(_xlpm.x,VLOOKUP(U2443,'Drop-down_menus'!$F$2:$G$16,2,FALSE),IF(_xlpm.x=0,"",_xlpm.x)))</f>
        <v>https://orcid.org/0000-0002-9708-1761</v>
      </c>
      <c r="Z2443" t="str">
        <f>IF(V2443="","",_xlfn.LET(_xlpm.x,VLOOKUP(V2443,'Drop-down_menus'!$F$2:$G$16,2,FALSE),IF(_xlpm.x=0,"",_xlpm.x)))</f>
        <v/>
      </c>
      <c r="AA2443" t="str">
        <f>IF(W2443="","",_xlfn.LET(_xlpm.x,VLOOKUP(W2443,'Drop-down_menus'!$F$2:$G$16,2,FALSE),IF(_xlpm.x=0,"",_xlpm.x)))</f>
        <v/>
      </c>
      <c r="AB2443" t="s">
        <v>702</v>
      </c>
      <c r="AE2443" t="s">
        <v>896</v>
      </c>
    </row>
    <row r="2444" spans="1:31" ht="15" hidden="1" x14ac:dyDescent="0.2">
      <c r="A2444" s="2" t="s">
        <v>282</v>
      </c>
      <c r="B2444">
        <v>2561</v>
      </c>
      <c r="C2444">
        <v>3269</v>
      </c>
      <c r="D2444" s="70" t="s">
        <v>878</v>
      </c>
      <c r="F2444" s="70"/>
      <c r="H2444" s="70"/>
      <c r="I2444" t="s">
        <v>2611</v>
      </c>
      <c r="J2444" t="str">
        <f>IF($I2444="","",_xlfn.LET(_xlpm.x,VLOOKUP($I2444,'taxon-match_2026-08-31'!$A$2:$N$122,6,FALSE),IF(_xlpm.x=0,"",_xlpm.x)))</f>
        <v/>
      </c>
      <c r="K2444" t="str">
        <f>IF($I2444="","",_xlfn.LET(_xlpm.x,VLOOKUP($I2444,'taxon-match_2026-08-31'!$A$2:$N$122,4,FALSE),IF(_xlpm.x=0,"",_xlpm.x)))</f>
        <v/>
      </c>
      <c r="L2444" t="str">
        <f>IF($I2444="","",_xlfn.LET(_xlpm.x,VLOOKUP($I2444,'taxon-match_2026-08-31'!$A$2:$N$122,7,FALSE),IF(_xlpm.x=0,"",_xlpm.x)))</f>
        <v/>
      </c>
      <c r="M2444" t="str">
        <f>IF($I2444="","",_xlfn.LET(_xlpm.x,VLOOKUP($I2444,'taxon-match_2026-08-31'!$A$2:$N$122,8,FALSE),IF(_xlpm.x=0,"",_xlpm.x)))</f>
        <v/>
      </c>
      <c r="N2444" t="str">
        <f>IF($I2444="","",_xlfn.LET(_xlpm.x,VLOOKUP($I2444,'taxon-match_2026-08-31'!$A$2:$N$122,9,FALSE),IF(_xlpm.x=0,"",_xlpm.x)))</f>
        <v/>
      </c>
      <c r="O2444" t="str">
        <f>IF($I2444="","",_xlfn.LET(_xlpm.x,VLOOKUP($I2444,'taxon-match_2026-08-31'!$A$2:$N$122,10,FALSE),IF(_xlpm.x=0,"",_xlpm.x)))</f>
        <v/>
      </c>
      <c r="P2444" t="str">
        <f>IF($I2444="","",_xlfn.LET(_xlpm.x,VLOOKUP($I2444,'taxon-match_2026-08-31'!$A$2:$N$122,11,FALSE),IF(_xlpm.x=0,"",_xlpm.x)))</f>
        <v/>
      </c>
      <c r="Q2444" t="str">
        <f>IF($I2444="","",_xlfn.LET(_xlpm.x,VLOOKUP($I2444,'taxon-match_2026-08-31'!$A$2:$N$122,12,FALSE),IF(_xlpm.x=0,"",_xlpm.x)))</f>
        <v/>
      </c>
      <c r="R2444" t="str">
        <f>IF($I2444="","",_xlfn.LET(_xlpm.x,VLOOKUP($I2444,'taxon-match_2026-08-31'!$A$2:$N$122,14,FALSE),IF(_xlpm.x=0,"",_xlpm.x)))</f>
        <v/>
      </c>
      <c r="T2444" s="69" t="s">
        <v>62</v>
      </c>
      <c r="U2444" s="69" t="s">
        <v>60</v>
      </c>
      <c r="X2444" t="str">
        <f>IF(T2444="","",_xlfn.LET(_xlpm.x,VLOOKUP(T2444,'Drop-down_menus'!$F$2:$G$16,2,FALSE),IF(_xlpm.x=0,"",_xlpm.x)))</f>
        <v>https://orcid.org/0000-0003-3696-4445</v>
      </c>
      <c r="Y2444" t="str">
        <f>IF(U2444="","",_xlfn.LET(_xlpm.x,VLOOKUP(U2444,'Drop-down_menus'!$F$2:$G$16,2,FALSE),IF(_xlpm.x=0,"",_xlpm.x)))</f>
        <v>https://orcid.org/0000-0002-9708-1761</v>
      </c>
      <c r="Z2444" t="str">
        <f>IF(V2444="","",_xlfn.LET(_xlpm.x,VLOOKUP(V2444,'Drop-down_menus'!$F$2:$G$16,2,FALSE),IF(_xlpm.x=0,"",_xlpm.x)))</f>
        <v/>
      </c>
      <c r="AA2444" t="str">
        <f>IF(W2444="","",_xlfn.LET(_xlpm.x,VLOOKUP(W2444,'Drop-down_menus'!$F$2:$G$16,2,FALSE),IF(_xlpm.x=0,"",_xlpm.x)))</f>
        <v/>
      </c>
      <c r="AB2444" t="s">
        <v>702</v>
      </c>
      <c r="AE2444" t="s">
        <v>896</v>
      </c>
    </row>
    <row r="2445" spans="1:31" ht="15" hidden="1" x14ac:dyDescent="0.2">
      <c r="A2445" s="2" t="s">
        <v>282</v>
      </c>
      <c r="B2445">
        <v>2562</v>
      </c>
      <c r="C2445">
        <v>3270</v>
      </c>
      <c r="D2445" s="70" t="s">
        <v>878</v>
      </c>
      <c r="F2445" s="70"/>
      <c r="H2445" s="70"/>
      <c r="I2445" t="s">
        <v>2611</v>
      </c>
      <c r="J2445" t="str">
        <f>IF($I2445="","",_xlfn.LET(_xlpm.x,VLOOKUP($I2445,'taxon-match_2026-08-31'!$A$2:$N$122,6,FALSE),IF(_xlpm.x=0,"",_xlpm.x)))</f>
        <v/>
      </c>
      <c r="K2445" t="str">
        <f>IF($I2445="","",_xlfn.LET(_xlpm.x,VLOOKUP($I2445,'taxon-match_2026-08-31'!$A$2:$N$122,4,FALSE),IF(_xlpm.x=0,"",_xlpm.x)))</f>
        <v/>
      </c>
      <c r="L2445" t="str">
        <f>IF($I2445="","",_xlfn.LET(_xlpm.x,VLOOKUP($I2445,'taxon-match_2026-08-31'!$A$2:$N$122,7,FALSE),IF(_xlpm.x=0,"",_xlpm.x)))</f>
        <v/>
      </c>
      <c r="M2445" t="str">
        <f>IF($I2445="","",_xlfn.LET(_xlpm.x,VLOOKUP($I2445,'taxon-match_2026-08-31'!$A$2:$N$122,8,FALSE),IF(_xlpm.x=0,"",_xlpm.x)))</f>
        <v/>
      </c>
      <c r="N2445" t="str">
        <f>IF($I2445="","",_xlfn.LET(_xlpm.x,VLOOKUP($I2445,'taxon-match_2026-08-31'!$A$2:$N$122,9,FALSE),IF(_xlpm.x=0,"",_xlpm.x)))</f>
        <v/>
      </c>
      <c r="O2445" t="str">
        <f>IF($I2445="","",_xlfn.LET(_xlpm.x,VLOOKUP($I2445,'taxon-match_2026-08-31'!$A$2:$N$122,10,FALSE),IF(_xlpm.x=0,"",_xlpm.x)))</f>
        <v/>
      </c>
      <c r="P2445" t="str">
        <f>IF($I2445="","",_xlfn.LET(_xlpm.x,VLOOKUP($I2445,'taxon-match_2026-08-31'!$A$2:$N$122,11,FALSE),IF(_xlpm.x=0,"",_xlpm.x)))</f>
        <v/>
      </c>
      <c r="Q2445" t="str">
        <f>IF($I2445="","",_xlfn.LET(_xlpm.x,VLOOKUP($I2445,'taxon-match_2026-08-31'!$A$2:$N$122,12,FALSE),IF(_xlpm.x=0,"",_xlpm.x)))</f>
        <v/>
      </c>
      <c r="R2445" t="str">
        <f>IF($I2445="","",_xlfn.LET(_xlpm.x,VLOOKUP($I2445,'taxon-match_2026-08-31'!$A$2:$N$122,14,FALSE),IF(_xlpm.x=0,"",_xlpm.x)))</f>
        <v/>
      </c>
      <c r="T2445" s="69" t="s">
        <v>62</v>
      </c>
      <c r="U2445" s="69" t="s">
        <v>60</v>
      </c>
      <c r="X2445" t="str">
        <f>IF(T2445="","",_xlfn.LET(_xlpm.x,VLOOKUP(T2445,'Drop-down_menus'!$F$2:$G$16,2,FALSE),IF(_xlpm.x=0,"",_xlpm.x)))</f>
        <v>https://orcid.org/0000-0003-3696-4445</v>
      </c>
      <c r="Y2445" t="str">
        <f>IF(U2445="","",_xlfn.LET(_xlpm.x,VLOOKUP(U2445,'Drop-down_menus'!$F$2:$G$16,2,FALSE),IF(_xlpm.x=0,"",_xlpm.x)))</f>
        <v>https://orcid.org/0000-0002-9708-1761</v>
      </c>
      <c r="Z2445" t="str">
        <f>IF(V2445="","",_xlfn.LET(_xlpm.x,VLOOKUP(V2445,'Drop-down_menus'!$F$2:$G$16,2,FALSE),IF(_xlpm.x=0,"",_xlpm.x)))</f>
        <v/>
      </c>
      <c r="AA2445" t="str">
        <f>IF(W2445="","",_xlfn.LET(_xlpm.x,VLOOKUP(W2445,'Drop-down_menus'!$F$2:$G$16,2,FALSE),IF(_xlpm.x=0,"",_xlpm.x)))</f>
        <v/>
      </c>
      <c r="AB2445" t="s">
        <v>702</v>
      </c>
      <c r="AE2445" t="s">
        <v>896</v>
      </c>
    </row>
    <row r="2446" spans="1:31" ht="15" hidden="1" x14ac:dyDescent="0.2">
      <c r="A2446" s="2" t="s">
        <v>282</v>
      </c>
      <c r="B2446">
        <v>2563</v>
      </c>
      <c r="C2446">
        <v>3271</v>
      </c>
      <c r="D2446" s="70" t="s">
        <v>878</v>
      </c>
      <c r="F2446" s="70"/>
      <c r="H2446" s="70"/>
      <c r="I2446" t="s">
        <v>2611</v>
      </c>
      <c r="J2446" t="str">
        <f>IF($I2446="","",_xlfn.LET(_xlpm.x,VLOOKUP($I2446,'taxon-match_2026-08-31'!$A$2:$N$122,6,FALSE),IF(_xlpm.x=0,"",_xlpm.x)))</f>
        <v/>
      </c>
      <c r="K2446" t="str">
        <f>IF($I2446="","",_xlfn.LET(_xlpm.x,VLOOKUP($I2446,'taxon-match_2026-08-31'!$A$2:$N$122,4,FALSE),IF(_xlpm.x=0,"",_xlpm.x)))</f>
        <v/>
      </c>
      <c r="L2446" t="str">
        <f>IF($I2446="","",_xlfn.LET(_xlpm.x,VLOOKUP($I2446,'taxon-match_2026-08-31'!$A$2:$N$122,7,FALSE),IF(_xlpm.x=0,"",_xlpm.x)))</f>
        <v/>
      </c>
      <c r="M2446" t="str">
        <f>IF($I2446="","",_xlfn.LET(_xlpm.x,VLOOKUP($I2446,'taxon-match_2026-08-31'!$A$2:$N$122,8,FALSE),IF(_xlpm.x=0,"",_xlpm.x)))</f>
        <v/>
      </c>
      <c r="N2446" t="str">
        <f>IF($I2446="","",_xlfn.LET(_xlpm.x,VLOOKUP($I2446,'taxon-match_2026-08-31'!$A$2:$N$122,9,FALSE),IF(_xlpm.x=0,"",_xlpm.x)))</f>
        <v/>
      </c>
      <c r="O2446" t="str">
        <f>IF($I2446="","",_xlfn.LET(_xlpm.x,VLOOKUP($I2446,'taxon-match_2026-08-31'!$A$2:$N$122,10,FALSE),IF(_xlpm.x=0,"",_xlpm.x)))</f>
        <v/>
      </c>
      <c r="P2446" t="str">
        <f>IF($I2446="","",_xlfn.LET(_xlpm.x,VLOOKUP($I2446,'taxon-match_2026-08-31'!$A$2:$N$122,11,FALSE),IF(_xlpm.x=0,"",_xlpm.x)))</f>
        <v/>
      </c>
      <c r="Q2446" t="str">
        <f>IF($I2446="","",_xlfn.LET(_xlpm.x,VLOOKUP($I2446,'taxon-match_2026-08-31'!$A$2:$N$122,12,FALSE),IF(_xlpm.x=0,"",_xlpm.x)))</f>
        <v/>
      </c>
      <c r="R2446" t="str">
        <f>IF($I2446="","",_xlfn.LET(_xlpm.x,VLOOKUP($I2446,'taxon-match_2026-08-31'!$A$2:$N$122,14,FALSE),IF(_xlpm.x=0,"",_xlpm.x)))</f>
        <v/>
      </c>
      <c r="T2446" s="69" t="s">
        <v>62</v>
      </c>
      <c r="U2446" s="69" t="s">
        <v>60</v>
      </c>
      <c r="X2446" t="str">
        <f>IF(T2446="","",_xlfn.LET(_xlpm.x,VLOOKUP(T2446,'Drop-down_menus'!$F$2:$G$16,2,FALSE),IF(_xlpm.x=0,"",_xlpm.x)))</f>
        <v>https://orcid.org/0000-0003-3696-4445</v>
      </c>
      <c r="Y2446" t="str">
        <f>IF(U2446="","",_xlfn.LET(_xlpm.x,VLOOKUP(U2446,'Drop-down_menus'!$F$2:$G$16,2,FALSE),IF(_xlpm.x=0,"",_xlpm.x)))</f>
        <v>https://orcid.org/0000-0002-9708-1761</v>
      </c>
      <c r="Z2446" t="str">
        <f>IF(V2446="","",_xlfn.LET(_xlpm.x,VLOOKUP(V2446,'Drop-down_menus'!$F$2:$G$16,2,FALSE),IF(_xlpm.x=0,"",_xlpm.x)))</f>
        <v/>
      </c>
      <c r="AA2446" t="str">
        <f>IF(W2446="","",_xlfn.LET(_xlpm.x,VLOOKUP(W2446,'Drop-down_menus'!$F$2:$G$16,2,FALSE),IF(_xlpm.x=0,"",_xlpm.x)))</f>
        <v/>
      </c>
      <c r="AB2446" t="s">
        <v>702</v>
      </c>
      <c r="AE2446" t="s">
        <v>896</v>
      </c>
    </row>
    <row r="2447" spans="1:31" ht="15" hidden="1" x14ac:dyDescent="0.2">
      <c r="A2447" s="2" t="s">
        <v>328</v>
      </c>
      <c r="B2447">
        <v>3310</v>
      </c>
      <c r="C2447">
        <v>3286</v>
      </c>
      <c r="D2447" s="70" t="s">
        <v>878</v>
      </c>
      <c r="F2447" s="70"/>
      <c r="H2447" s="70"/>
      <c r="I2447" t="s">
        <v>2611</v>
      </c>
      <c r="J2447" t="str">
        <f>IF($I2447="","",_xlfn.LET(_xlpm.x,VLOOKUP($I2447,'taxon-match_2026-08-31'!$A$2:$N$122,6,FALSE),IF(_xlpm.x=0,"",_xlpm.x)))</f>
        <v/>
      </c>
      <c r="K2447" t="str">
        <f>IF($I2447="","",_xlfn.LET(_xlpm.x,VLOOKUP($I2447,'taxon-match_2026-08-31'!$A$2:$N$122,4,FALSE),IF(_xlpm.x=0,"",_xlpm.x)))</f>
        <v/>
      </c>
      <c r="L2447" t="str">
        <f>IF($I2447="","",_xlfn.LET(_xlpm.x,VLOOKUP($I2447,'taxon-match_2026-08-31'!$A$2:$N$122,7,FALSE),IF(_xlpm.x=0,"",_xlpm.x)))</f>
        <v/>
      </c>
      <c r="M2447" t="str">
        <f>IF($I2447="","",_xlfn.LET(_xlpm.x,VLOOKUP($I2447,'taxon-match_2026-08-31'!$A$2:$N$122,8,FALSE),IF(_xlpm.x=0,"",_xlpm.x)))</f>
        <v/>
      </c>
      <c r="N2447" t="str">
        <f>IF($I2447="","",_xlfn.LET(_xlpm.x,VLOOKUP($I2447,'taxon-match_2026-08-31'!$A$2:$N$122,9,FALSE),IF(_xlpm.x=0,"",_xlpm.x)))</f>
        <v/>
      </c>
      <c r="O2447" t="str">
        <f>IF($I2447="","",_xlfn.LET(_xlpm.x,VLOOKUP($I2447,'taxon-match_2026-08-31'!$A$2:$N$122,10,FALSE),IF(_xlpm.x=0,"",_xlpm.x)))</f>
        <v/>
      </c>
      <c r="P2447" t="str">
        <f>IF($I2447="","",_xlfn.LET(_xlpm.x,VLOOKUP($I2447,'taxon-match_2026-08-31'!$A$2:$N$122,11,FALSE),IF(_xlpm.x=0,"",_xlpm.x)))</f>
        <v/>
      </c>
      <c r="Q2447" t="str">
        <f>IF($I2447="","",_xlfn.LET(_xlpm.x,VLOOKUP($I2447,'taxon-match_2026-08-31'!$A$2:$N$122,12,FALSE),IF(_xlpm.x=0,"",_xlpm.x)))</f>
        <v/>
      </c>
      <c r="R2447" t="str">
        <f>IF($I2447="","",_xlfn.LET(_xlpm.x,VLOOKUP($I2447,'taxon-match_2026-08-31'!$A$2:$N$122,14,FALSE),IF(_xlpm.x=0,"",_xlpm.x)))</f>
        <v/>
      </c>
      <c r="T2447" s="69" t="s">
        <v>62</v>
      </c>
      <c r="U2447" s="69" t="s">
        <v>60</v>
      </c>
      <c r="X2447" t="str">
        <f>IF(T2447="","",_xlfn.LET(_xlpm.x,VLOOKUP(T2447,'Drop-down_menus'!$F$2:$G$16,2,FALSE),IF(_xlpm.x=0,"",_xlpm.x)))</f>
        <v>https://orcid.org/0000-0003-3696-4445</v>
      </c>
      <c r="Y2447" t="str">
        <f>IF(U2447="","",_xlfn.LET(_xlpm.x,VLOOKUP(U2447,'Drop-down_menus'!$F$2:$G$16,2,FALSE),IF(_xlpm.x=0,"",_xlpm.x)))</f>
        <v>https://orcid.org/0000-0002-9708-1761</v>
      </c>
      <c r="Z2447" t="str">
        <f>IF(V2447="","",_xlfn.LET(_xlpm.x,VLOOKUP(V2447,'Drop-down_menus'!$F$2:$G$16,2,FALSE),IF(_xlpm.x=0,"",_xlpm.x)))</f>
        <v/>
      </c>
      <c r="AA2447" t="str">
        <f>IF(W2447="","",_xlfn.LET(_xlpm.x,VLOOKUP(W2447,'Drop-down_menus'!$F$2:$G$16,2,FALSE),IF(_xlpm.x=0,"",_xlpm.x)))</f>
        <v/>
      </c>
      <c r="AB2447" t="s">
        <v>702</v>
      </c>
      <c r="AE2447" t="s">
        <v>896</v>
      </c>
    </row>
    <row r="2448" spans="1:31" ht="15" hidden="1" x14ac:dyDescent="0.2">
      <c r="A2448" s="2" t="s">
        <v>328</v>
      </c>
      <c r="B2448">
        <v>3311</v>
      </c>
      <c r="C2448">
        <v>3272</v>
      </c>
      <c r="D2448" s="70" t="s">
        <v>878</v>
      </c>
      <c r="F2448" s="70"/>
      <c r="H2448" s="70"/>
      <c r="I2448" t="s">
        <v>2611</v>
      </c>
      <c r="J2448" t="str">
        <f>IF($I2448="","",_xlfn.LET(_xlpm.x,VLOOKUP($I2448,'taxon-match_2026-08-31'!$A$2:$N$122,6,FALSE),IF(_xlpm.x=0,"",_xlpm.x)))</f>
        <v/>
      </c>
      <c r="K2448" t="str">
        <f>IF($I2448="","",_xlfn.LET(_xlpm.x,VLOOKUP($I2448,'taxon-match_2026-08-31'!$A$2:$N$122,4,FALSE),IF(_xlpm.x=0,"",_xlpm.x)))</f>
        <v/>
      </c>
      <c r="L2448" t="str">
        <f>IF($I2448="","",_xlfn.LET(_xlpm.x,VLOOKUP($I2448,'taxon-match_2026-08-31'!$A$2:$N$122,7,FALSE),IF(_xlpm.x=0,"",_xlpm.x)))</f>
        <v/>
      </c>
      <c r="M2448" t="str">
        <f>IF($I2448="","",_xlfn.LET(_xlpm.x,VLOOKUP($I2448,'taxon-match_2026-08-31'!$A$2:$N$122,8,FALSE),IF(_xlpm.x=0,"",_xlpm.x)))</f>
        <v/>
      </c>
      <c r="N2448" t="str">
        <f>IF($I2448="","",_xlfn.LET(_xlpm.x,VLOOKUP($I2448,'taxon-match_2026-08-31'!$A$2:$N$122,9,FALSE),IF(_xlpm.x=0,"",_xlpm.x)))</f>
        <v/>
      </c>
      <c r="O2448" t="str">
        <f>IF($I2448="","",_xlfn.LET(_xlpm.x,VLOOKUP($I2448,'taxon-match_2026-08-31'!$A$2:$N$122,10,FALSE),IF(_xlpm.x=0,"",_xlpm.x)))</f>
        <v/>
      </c>
      <c r="P2448" t="str">
        <f>IF($I2448="","",_xlfn.LET(_xlpm.x,VLOOKUP($I2448,'taxon-match_2026-08-31'!$A$2:$N$122,11,FALSE),IF(_xlpm.x=0,"",_xlpm.x)))</f>
        <v/>
      </c>
      <c r="Q2448" t="str">
        <f>IF($I2448="","",_xlfn.LET(_xlpm.x,VLOOKUP($I2448,'taxon-match_2026-08-31'!$A$2:$N$122,12,FALSE),IF(_xlpm.x=0,"",_xlpm.x)))</f>
        <v/>
      </c>
      <c r="R2448" t="str">
        <f>IF($I2448="","",_xlfn.LET(_xlpm.x,VLOOKUP($I2448,'taxon-match_2026-08-31'!$A$2:$N$122,14,FALSE),IF(_xlpm.x=0,"",_xlpm.x)))</f>
        <v/>
      </c>
      <c r="T2448" s="69" t="s">
        <v>62</v>
      </c>
      <c r="U2448" s="69" t="s">
        <v>60</v>
      </c>
      <c r="X2448" t="str">
        <f>IF(T2448="","",_xlfn.LET(_xlpm.x,VLOOKUP(T2448,'Drop-down_menus'!$F$2:$G$16,2,FALSE),IF(_xlpm.x=0,"",_xlpm.x)))</f>
        <v>https://orcid.org/0000-0003-3696-4445</v>
      </c>
      <c r="Y2448" t="str">
        <f>IF(U2448="","",_xlfn.LET(_xlpm.x,VLOOKUP(U2448,'Drop-down_menus'!$F$2:$G$16,2,FALSE),IF(_xlpm.x=0,"",_xlpm.x)))</f>
        <v>https://orcid.org/0000-0002-9708-1761</v>
      </c>
      <c r="Z2448" t="str">
        <f>IF(V2448="","",_xlfn.LET(_xlpm.x,VLOOKUP(V2448,'Drop-down_menus'!$F$2:$G$16,2,FALSE),IF(_xlpm.x=0,"",_xlpm.x)))</f>
        <v/>
      </c>
      <c r="AA2448" t="str">
        <f>IF(W2448="","",_xlfn.LET(_xlpm.x,VLOOKUP(W2448,'Drop-down_menus'!$F$2:$G$16,2,FALSE),IF(_xlpm.x=0,"",_xlpm.x)))</f>
        <v/>
      </c>
      <c r="AB2448" t="s">
        <v>702</v>
      </c>
      <c r="AE2448" t="s">
        <v>896</v>
      </c>
    </row>
    <row r="2449" spans="1:31" ht="15" hidden="1" x14ac:dyDescent="0.2">
      <c r="A2449" s="2" t="s">
        <v>328</v>
      </c>
      <c r="B2449">
        <v>3312</v>
      </c>
      <c r="C2449">
        <v>3250</v>
      </c>
      <c r="D2449" s="70" t="s">
        <v>878</v>
      </c>
      <c r="F2449" s="70"/>
      <c r="H2449" s="70"/>
      <c r="I2449" t="s">
        <v>2611</v>
      </c>
      <c r="J2449" t="str">
        <f>IF($I2449="","",_xlfn.LET(_xlpm.x,VLOOKUP($I2449,'taxon-match_2026-08-31'!$A$2:$N$122,6,FALSE),IF(_xlpm.x=0,"",_xlpm.x)))</f>
        <v/>
      </c>
      <c r="K2449" t="str">
        <f>IF($I2449="","",_xlfn.LET(_xlpm.x,VLOOKUP($I2449,'taxon-match_2026-08-31'!$A$2:$N$122,4,FALSE),IF(_xlpm.x=0,"",_xlpm.x)))</f>
        <v/>
      </c>
      <c r="L2449" t="str">
        <f>IF($I2449="","",_xlfn.LET(_xlpm.x,VLOOKUP($I2449,'taxon-match_2026-08-31'!$A$2:$N$122,7,FALSE),IF(_xlpm.x=0,"",_xlpm.x)))</f>
        <v/>
      </c>
      <c r="M2449" t="str">
        <f>IF($I2449="","",_xlfn.LET(_xlpm.x,VLOOKUP($I2449,'taxon-match_2026-08-31'!$A$2:$N$122,8,FALSE),IF(_xlpm.x=0,"",_xlpm.x)))</f>
        <v/>
      </c>
      <c r="N2449" t="str">
        <f>IF($I2449="","",_xlfn.LET(_xlpm.x,VLOOKUP($I2449,'taxon-match_2026-08-31'!$A$2:$N$122,9,FALSE),IF(_xlpm.x=0,"",_xlpm.x)))</f>
        <v/>
      </c>
      <c r="O2449" t="str">
        <f>IF($I2449="","",_xlfn.LET(_xlpm.x,VLOOKUP($I2449,'taxon-match_2026-08-31'!$A$2:$N$122,10,FALSE),IF(_xlpm.x=0,"",_xlpm.x)))</f>
        <v/>
      </c>
      <c r="P2449" t="str">
        <f>IF($I2449="","",_xlfn.LET(_xlpm.x,VLOOKUP($I2449,'taxon-match_2026-08-31'!$A$2:$N$122,11,FALSE),IF(_xlpm.x=0,"",_xlpm.x)))</f>
        <v/>
      </c>
      <c r="Q2449" t="str">
        <f>IF($I2449="","",_xlfn.LET(_xlpm.x,VLOOKUP($I2449,'taxon-match_2026-08-31'!$A$2:$N$122,12,FALSE),IF(_xlpm.x=0,"",_xlpm.x)))</f>
        <v/>
      </c>
      <c r="R2449" t="str">
        <f>IF($I2449="","",_xlfn.LET(_xlpm.x,VLOOKUP($I2449,'taxon-match_2026-08-31'!$A$2:$N$122,14,FALSE),IF(_xlpm.x=0,"",_xlpm.x)))</f>
        <v/>
      </c>
      <c r="T2449" s="69" t="s">
        <v>62</v>
      </c>
      <c r="U2449" s="69" t="s">
        <v>60</v>
      </c>
      <c r="X2449" t="str">
        <f>IF(T2449="","",_xlfn.LET(_xlpm.x,VLOOKUP(T2449,'Drop-down_menus'!$F$2:$G$16,2,FALSE),IF(_xlpm.x=0,"",_xlpm.x)))</f>
        <v>https://orcid.org/0000-0003-3696-4445</v>
      </c>
      <c r="Y2449" t="str">
        <f>IF(U2449="","",_xlfn.LET(_xlpm.x,VLOOKUP(U2449,'Drop-down_menus'!$F$2:$G$16,2,FALSE),IF(_xlpm.x=0,"",_xlpm.x)))</f>
        <v>https://orcid.org/0000-0002-9708-1761</v>
      </c>
      <c r="Z2449" t="str">
        <f>IF(V2449="","",_xlfn.LET(_xlpm.x,VLOOKUP(V2449,'Drop-down_menus'!$F$2:$G$16,2,FALSE),IF(_xlpm.x=0,"",_xlpm.x)))</f>
        <v/>
      </c>
      <c r="AA2449" t="str">
        <f>IF(W2449="","",_xlfn.LET(_xlpm.x,VLOOKUP(W2449,'Drop-down_menus'!$F$2:$G$16,2,FALSE),IF(_xlpm.x=0,"",_xlpm.x)))</f>
        <v/>
      </c>
      <c r="AB2449" t="s">
        <v>702</v>
      </c>
      <c r="AE2449" t="s">
        <v>896</v>
      </c>
    </row>
    <row r="2450" spans="1:31" ht="15" hidden="1" x14ac:dyDescent="0.2">
      <c r="A2450" s="2" t="s">
        <v>328</v>
      </c>
      <c r="B2450">
        <v>5865</v>
      </c>
      <c r="C2450">
        <v>3310</v>
      </c>
      <c r="D2450" s="70" t="s">
        <v>878</v>
      </c>
      <c r="F2450" s="70"/>
      <c r="H2450" s="70"/>
      <c r="I2450" t="s">
        <v>2611</v>
      </c>
      <c r="J2450" t="str">
        <f>IF($I2450="","",_xlfn.LET(_xlpm.x,VLOOKUP($I2450,'taxon-match_2026-08-31'!$A$2:$N$122,6,FALSE),IF(_xlpm.x=0,"",_xlpm.x)))</f>
        <v/>
      </c>
      <c r="K2450" t="str">
        <f>IF($I2450="","",_xlfn.LET(_xlpm.x,VLOOKUP($I2450,'taxon-match_2026-08-31'!$A$2:$N$122,4,FALSE),IF(_xlpm.x=0,"",_xlpm.x)))</f>
        <v/>
      </c>
      <c r="L2450" t="str">
        <f>IF($I2450="","",_xlfn.LET(_xlpm.x,VLOOKUP($I2450,'taxon-match_2026-08-31'!$A$2:$N$122,7,FALSE),IF(_xlpm.x=0,"",_xlpm.x)))</f>
        <v/>
      </c>
      <c r="M2450" t="str">
        <f>IF($I2450="","",_xlfn.LET(_xlpm.x,VLOOKUP($I2450,'taxon-match_2026-08-31'!$A$2:$N$122,8,FALSE),IF(_xlpm.x=0,"",_xlpm.x)))</f>
        <v/>
      </c>
      <c r="N2450" t="str">
        <f>IF($I2450="","",_xlfn.LET(_xlpm.x,VLOOKUP($I2450,'taxon-match_2026-08-31'!$A$2:$N$122,9,FALSE),IF(_xlpm.x=0,"",_xlpm.x)))</f>
        <v/>
      </c>
      <c r="O2450" t="str">
        <f>IF($I2450="","",_xlfn.LET(_xlpm.x,VLOOKUP($I2450,'taxon-match_2026-08-31'!$A$2:$N$122,10,FALSE),IF(_xlpm.x=0,"",_xlpm.x)))</f>
        <v/>
      </c>
      <c r="P2450" t="str">
        <f>IF($I2450="","",_xlfn.LET(_xlpm.x,VLOOKUP($I2450,'taxon-match_2026-08-31'!$A$2:$N$122,11,FALSE),IF(_xlpm.x=0,"",_xlpm.x)))</f>
        <v/>
      </c>
      <c r="Q2450" t="str">
        <f>IF($I2450="","",_xlfn.LET(_xlpm.x,VLOOKUP($I2450,'taxon-match_2026-08-31'!$A$2:$N$122,12,FALSE),IF(_xlpm.x=0,"",_xlpm.x)))</f>
        <v/>
      </c>
      <c r="R2450" t="str">
        <f>IF($I2450="","",_xlfn.LET(_xlpm.x,VLOOKUP($I2450,'taxon-match_2026-08-31'!$A$2:$N$122,14,FALSE),IF(_xlpm.x=0,"",_xlpm.x)))</f>
        <v/>
      </c>
      <c r="T2450" s="69" t="s">
        <v>62</v>
      </c>
      <c r="U2450" s="69" t="s">
        <v>60</v>
      </c>
      <c r="X2450" t="str">
        <f>IF(T2450="","",_xlfn.LET(_xlpm.x,VLOOKUP(T2450,'Drop-down_menus'!$F$2:$G$16,2,FALSE),IF(_xlpm.x=0,"",_xlpm.x)))</f>
        <v>https://orcid.org/0000-0003-3696-4445</v>
      </c>
      <c r="Y2450" t="str">
        <f>IF(U2450="","",_xlfn.LET(_xlpm.x,VLOOKUP(U2450,'Drop-down_menus'!$F$2:$G$16,2,FALSE),IF(_xlpm.x=0,"",_xlpm.x)))</f>
        <v>https://orcid.org/0000-0002-9708-1761</v>
      </c>
      <c r="Z2450" t="str">
        <f>IF(V2450="","",_xlfn.LET(_xlpm.x,VLOOKUP(V2450,'Drop-down_menus'!$F$2:$G$16,2,FALSE),IF(_xlpm.x=0,"",_xlpm.x)))</f>
        <v/>
      </c>
      <c r="AA2450" t="str">
        <f>IF(W2450="","",_xlfn.LET(_xlpm.x,VLOOKUP(W2450,'Drop-down_menus'!$F$2:$G$16,2,FALSE),IF(_xlpm.x=0,"",_xlpm.x)))</f>
        <v/>
      </c>
      <c r="AB2450" t="s">
        <v>702</v>
      </c>
      <c r="AE2450" t="s">
        <v>896</v>
      </c>
    </row>
    <row r="2451" spans="1:31" ht="15" hidden="1" x14ac:dyDescent="0.2">
      <c r="A2451" s="2" t="s">
        <v>84</v>
      </c>
      <c r="B2451">
        <v>353</v>
      </c>
      <c r="C2451">
        <v>3311</v>
      </c>
      <c r="D2451" s="70" t="s">
        <v>878</v>
      </c>
      <c r="F2451" s="70"/>
      <c r="H2451" s="70"/>
      <c r="I2451" t="s">
        <v>2611</v>
      </c>
      <c r="J2451" t="str">
        <f>IF($I2451="","",_xlfn.LET(_xlpm.x,VLOOKUP($I2451,'taxon-match_2026-08-31'!$A$2:$N$122,6,FALSE),IF(_xlpm.x=0,"",_xlpm.x)))</f>
        <v/>
      </c>
      <c r="K2451" t="str">
        <f>IF($I2451="","",_xlfn.LET(_xlpm.x,VLOOKUP($I2451,'taxon-match_2026-08-31'!$A$2:$N$122,4,FALSE),IF(_xlpm.x=0,"",_xlpm.x)))</f>
        <v/>
      </c>
      <c r="L2451" t="str">
        <f>IF($I2451="","",_xlfn.LET(_xlpm.x,VLOOKUP($I2451,'taxon-match_2026-08-31'!$A$2:$N$122,7,FALSE),IF(_xlpm.x=0,"",_xlpm.x)))</f>
        <v/>
      </c>
      <c r="M2451" t="str">
        <f>IF($I2451="","",_xlfn.LET(_xlpm.x,VLOOKUP($I2451,'taxon-match_2026-08-31'!$A$2:$N$122,8,FALSE),IF(_xlpm.x=0,"",_xlpm.x)))</f>
        <v/>
      </c>
      <c r="N2451" t="str">
        <f>IF($I2451="","",_xlfn.LET(_xlpm.x,VLOOKUP($I2451,'taxon-match_2026-08-31'!$A$2:$N$122,9,FALSE),IF(_xlpm.x=0,"",_xlpm.x)))</f>
        <v/>
      </c>
      <c r="O2451" t="str">
        <f>IF($I2451="","",_xlfn.LET(_xlpm.x,VLOOKUP($I2451,'taxon-match_2026-08-31'!$A$2:$N$122,10,FALSE),IF(_xlpm.x=0,"",_xlpm.x)))</f>
        <v/>
      </c>
      <c r="P2451" t="str">
        <f>IF($I2451="","",_xlfn.LET(_xlpm.x,VLOOKUP($I2451,'taxon-match_2026-08-31'!$A$2:$N$122,11,FALSE),IF(_xlpm.x=0,"",_xlpm.x)))</f>
        <v/>
      </c>
      <c r="Q2451" t="str">
        <f>IF($I2451="","",_xlfn.LET(_xlpm.x,VLOOKUP($I2451,'taxon-match_2026-08-31'!$A$2:$N$122,12,FALSE),IF(_xlpm.x=0,"",_xlpm.x)))</f>
        <v/>
      </c>
      <c r="R2451" t="str">
        <f>IF($I2451="","",_xlfn.LET(_xlpm.x,VLOOKUP($I2451,'taxon-match_2026-08-31'!$A$2:$N$122,14,FALSE),IF(_xlpm.x=0,"",_xlpm.x)))</f>
        <v/>
      </c>
      <c r="T2451" s="69" t="s">
        <v>62</v>
      </c>
      <c r="U2451" s="69" t="s">
        <v>60</v>
      </c>
      <c r="X2451" t="str">
        <f>IF(T2451="","",_xlfn.LET(_xlpm.x,VLOOKUP(T2451,'Drop-down_menus'!$F$2:$G$16,2,FALSE),IF(_xlpm.x=0,"",_xlpm.x)))</f>
        <v>https://orcid.org/0000-0003-3696-4445</v>
      </c>
      <c r="Y2451" t="str">
        <f>IF(U2451="","",_xlfn.LET(_xlpm.x,VLOOKUP(U2451,'Drop-down_menus'!$F$2:$G$16,2,FALSE),IF(_xlpm.x=0,"",_xlpm.x)))</f>
        <v>https://orcid.org/0000-0002-9708-1761</v>
      </c>
      <c r="Z2451" t="str">
        <f>IF(V2451="","",_xlfn.LET(_xlpm.x,VLOOKUP(V2451,'Drop-down_menus'!$F$2:$G$16,2,FALSE),IF(_xlpm.x=0,"",_xlpm.x)))</f>
        <v/>
      </c>
      <c r="AA2451" t="str">
        <f>IF(W2451="","",_xlfn.LET(_xlpm.x,VLOOKUP(W2451,'Drop-down_menus'!$F$2:$G$16,2,FALSE),IF(_xlpm.x=0,"",_xlpm.x)))</f>
        <v/>
      </c>
      <c r="AB2451" t="s">
        <v>702</v>
      </c>
      <c r="AE2451" t="s">
        <v>896</v>
      </c>
    </row>
    <row r="2452" spans="1:31" ht="15" hidden="1" x14ac:dyDescent="0.2">
      <c r="A2452" s="2" t="s">
        <v>84</v>
      </c>
      <c r="B2452">
        <v>354</v>
      </c>
      <c r="C2452">
        <v>3312</v>
      </c>
      <c r="D2452" s="70" t="s">
        <v>878</v>
      </c>
      <c r="F2452" s="70"/>
      <c r="H2452" s="70"/>
      <c r="I2452" t="s">
        <v>2611</v>
      </c>
      <c r="J2452" t="str">
        <f>IF($I2452="","",_xlfn.LET(_xlpm.x,VLOOKUP($I2452,'taxon-match_2026-08-31'!$A$2:$N$122,6,FALSE),IF(_xlpm.x=0,"",_xlpm.x)))</f>
        <v/>
      </c>
      <c r="K2452" t="str">
        <f>IF($I2452="","",_xlfn.LET(_xlpm.x,VLOOKUP($I2452,'taxon-match_2026-08-31'!$A$2:$N$122,4,FALSE),IF(_xlpm.x=0,"",_xlpm.x)))</f>
        <v/>
      </c>
      <c r="L2452" t="str">
        <f>IF($I2452="","",_xlfn.LET(_xlpm.x,VLOOKUP($I2452,'taxon-match_2026-08-31'!$A$2:$N$122,7,FALSE),IF(_xlpm.x=0,"",_xlpm.x)))</f>
        <v/>
      </c>
      <c r="M2452" t="str">
        <f>IF($I2452="","",_xlfn.LET(_xlpm.x,VLOOKUP($I2452,'taxon-match_2026-08-31'!$A$2:$N$122,8,FALSE),IF(_xlpm.x=0,"",_xlpm.x)))</f>
        <v/>
      </c>
      <c r="N2452" t="str">
        <f>IF($I2452="","",_xlfn.LET(_xlpm.x,VLOOKUP($I2452,'taxon-match_2026-08-31'!$A$2:$N$122,9,FALSE),IF(_xlpm.x=0,"",_xlpm.x)))</f>
        <v/>
      </c>
      <c r="O2452" t="str">
        <f>IF($I2452="","",_xlfn.LET(_xlpm.x,VLOOKUP($I2452,'taxon-match_2026-08-31'!$A$2:$N$122,10,FALSE),IF(_xlpm.x=0,"",_xlpm.x)))</f>
        <v/>
      </c>
      <c r="P2452" t="str">
        <f>IF($I2452="","",_xlfn.LET(_xlpm.x,VLOOKUP($I2452,'taxon-match_2026-08-31'!$A$2:$N$122,11,FALSE),IF(_xlpm.x=0,"",_xlpm.x)))</f>
        <v/>
      </c>
      <c r="Q2452" t="str">
        <f>IF($I2452="","",_xlfn.LET(_xlpm.x,VLOOKUP($I2452,'taxon-match_2026-08-31'!$A$2:$N$122,12,FALSE),IF(_xlpm.x=0,"",_xlpm.x)))</f>
        <v/>
      </c>
      <c r="R2452" t="str">
        <f>IF($I2452="","",_xlfn.LET(_xlpm.x,VLOOKUP($I2452,'taxon-match_2026-08-31'!$A$2:$N$122,14,FALSE),IF(_xlpm.x=0,"",_xlpm.x)))</f>
        <v/>
      </c>
      <c r="T2452" s="69" t="s">
        <v>62</v>
      </c>
      <c r="U2452" s="69" t="s">
        <v>60</v>
      </c>
      <c r="X2452" t="str">
        <f>IF(T2452="","",_xlfn.LET(_xlpm.x,VLOOKUP(T2452,'Drop-down_menus'!$F$2:$G$16,2,FALSE),IF(_xlpm.x=0,"",_xlpm.x)))</f>
        <v>https://orcid.org/0000-0003-3696-4445</v>
      </c>
      <c r="Y2452" t="str">
        <f>IF(U2452="","",_xlfn.LET(_xlpm.x,VLOOKUP(U2452,'Drop-down_menus'!$F$2:$G$16,2,FALSE),IF(_xlpm.x=0,"",_xlpm.x)))</f>
        <v>https://orcid.org/0000-0002-9708-1761</v>
      </c>
      <c r="Z2452" t="str">
        <f>IF(V2452="","",_xlfn.LET(_xlpm.x,VLOOKUP(V2452,'Drop-down_menus'!$F$2:$G$16,2,FALSE),IF(_xlpm.x=0,"",_xlpm.x)))</f>
        <v/>
      </c>
      <c r="AA2452" t="str">
        <f>IF(W2452="","",_xlfn.LET(_xlpm.x,VLOOKUP(W2452,'Drop-down_menus'!$F$2:$G$16,2,FALSE),IF(_xlpm.x=0,"",_xlpm.x)))</f>
        <v/>
      </c>
      <c r="AB2452" t="s">
        <v>702</v>
      </c>
      <c r="AE2452" t="s">
        <v>896</v>
      </c>
    </row>
    <row r="2453" spans="1:31" ht="15" hidden="1" x14ac:dyDescent="0.2">
      <c r="A2453" s="2" t="s">
        <v>84</v>
      </c>
      <c r="B2453">
        <v>355</v>
      </c>
      <c r="C2453">
        <v>5865</v>
      </c>
      <c r="D2453" s="70" t="s">
        <v>878</v>
      </c>
      <c r="F2453" s="70"/>
      <c r="H2453" s="70"/>
      <c r="I2453" t="s">
        <v>2611</v>
      </c>
      <c r="J2453" t="str">
        <f>IF($I2453="","",_xlfn.LET(_xlpm.x,VLOOKUP($I2453,'taxon-match_2026-08-31'!$A$2:$N$122,6,FALSE),IF(_xlpm.x=0,"",_xlpm.x)))</f>
        <v/>
      </c>
      <c r="K2453" t="str">
        <f>IF($I2453="","",_xlfn.LET(_xlpm.x,VLOOKUP($I2453,'taxon-match_2026-08-31'!$A$2:$N$122,4,FALSE),IF(_xlpm.x=0,"",_xlpm.x)))</f>
        <v/>
      </c>
      <c r="L2453" t="str">
        <f>IF($I2453="","",_xlfn.LET(_xlpm.x,VLOOKUP($I2453,'taxon-match_2026-08-31'!$A$2:$N$122,7,FALSE),IF(_xlpm.x=0,"",_xlpm.x)))</f>
        <v/>
      </c>
      <c r="M2453" t="str">
        <f>IF($I2453="","",_xlfn.LET(_xlpm.x,VLOOKUP($I2453,'taxon-match_2026-08-31'!$A$2:$N$122,8,FALSE),IF(_xlpm.x=0,"",_xlpm.x)))</f>
        <v/>
      </c>
      <c r="N2453" t="str">
        <f>IF($I2453="","",_xlfn.LET(_xlpm.x,VLOOKUP($I2453,'taxon-match_2026-08-31'!$A$2:$N$122,9,FALSE),IF(_xlpm.x=0,"",_xlpm.x)))</f>
        <v/>
      </c>
      <c r="O2453" t="str">
        <f>IF($I2453="","",_xlfn.LET(_xlpm.x,VLOOKUP($I2453,'taxon-match_2026-08-31'!$A$2:$N$122,10,FALSE),IF(_xlpm.x=0,"",_xlpm.x)))</f>
        <v/>
      </c>
      <c r="P2453" t="str">
        <f>IF($I2453="","",_xlfn.LET(_xlpm.x,VLOOKUP($I2453,'taxon-match_2026-08-31'!$A$2:$N$122,11,FALSE),IF(_xlpm.x=0,"",_xlpm.x)))</f>
        <v/>
      </c>
      <c r="Q2453" t="str">
        <f>IF($I2453="","",_xlfn.LET(_xlpm.x,VLOOKUP($I2453,'taxon-match_2026-08-31'!$A$2:$N$122,12,FALSE),IF(_xlpm.x=0,"",_xlpm.x)))</f>
        <v/>
      </c>
      <c r="R2453" t="str">
        <f>IF($I2453="","",_xlfn.LET(_xlpm.x,VLOOKUP($I2453,'taxon-match_2026-08-31'!$A$2:$N$122,14,FALSE),IF(_xlpm.x=0,"",_xlpm.x)))</f>
        <v/>
      </c>
      <c r="T2453" s="69" t="s">
        <v>62</v>
      </c>
      <c r="U2453" s="69" t="s">
        <v>60</v>
      </c>
      <c r="X2453" t="str">
        <f>IF(T2453="","",_xlfn.LET(_xlpm.x,VLOOKUP(T2453,'Drop-down_menus'!$F$2:$G$16,2,FALSE),IF(_xlpm.x=0,"",_xlpm.x)))</f>
        <v>https://orcid.org/0000-0003-3696-4445</v>
      </c>
      <c r="Y2453" t="str">
        <f>IF(U2453="","",_xlfn.LET(_xlpm.x,VLOOKUP(U2453,'Drop-down_menus'!$F$2:$G$16,2,FALSE),IF(_xlpm.x=0,"",_xlpm.x)))</f>
        <v>https://orcid.org/0000-0002-9708-1761</v>
      </c>
      <c r="Z2453" t="str">
        <f>IF(V2453="","",_xlfn.LET(_xlpm.x,VLOOKUP(V2453,'Drop-down_menus'!$F$2:$G$16,2,FALSE),IF(_xlpm.x=0,"",_xlpm.x)))</f>
        <v/>
      </c>
      <c r="AA2453" t="str">
        <f>IF(W2453="","",_xlfn.LET(_xlpm.x,VLOOKUP(W2453,'Drop-down_menus'!$F$2:$G$16,2,FALSE),IF(_xlpm.x=0,"",_xlpm.x)))</f>
        <v/>
      </c>
      <c r="AB2453" t="s">
        <v>702</v>
      </c>
      <c r="AE2453" t="s">
        <v>896</v>
      </c>
    </row>
    <row r="2454" spans="1:31" ht="15" hidden="1" x14ac:dyDescent="0.2">
      <c r="A2454" s="2" t="s">
        <v>441</v>
      </c>
      <c r="B2454">
        <v>5257</v>
      </c>
      <c r="C2454">
        <v>3280</v>
      </c>
      <c r="D2454" s="70" t="s">
        <v>878</v>
      </c>
      <c r="F2454" s="70"/>
      <c r="H2454" s="70"/>
      <c r="I2454" t="s">
        <v>2611</v>
      </c>
      <c r="J2454" t="str">
        <f>IF($I2454="","",_xlfn.LET(_xlpm.x,VLOOKUP($I2454,'taxon-match_2026-08-31'!$A$2:$N$122,6,FALSE),IF(_xlpm.x=0,"",_xlpm.x)))</f>
        <v/>
      </c>
      <c r="K2454" t="str">
        <f>IF($I2454="","",_xlfn.LET(_xlpm.x,VLOOKUP($I2454,'taxon-match_2026-08-31'!$A$2:$N$122,4,FALSE),IF(_xlpm.x=0,"",_xlpm.x)))</f>
        <v/>
      </c>
      <c r="L2454" t="str">
        <f>IF($I2454="","",_xlfn.LET(_xlpm.x,VLOOKUP($I2454,'taxon-match_2026-08-31'!$A$2:$N$122,7,FALSE),IF(_xlpm.x=0,"",_xlpm.x)))</f>
        <v/>
      </c>
      <c r="M2454" t="str">
        <f>IF($I2454="","",_xlfn.LET(_xlpm.x,VLOOKUP($I2454,'taxon-match_2026-08-31'!$A$2:$N$122,8,FALSE),IF(_xlpm.x=0,"",_xlpm.x)))</f>
        <v/>
      </c>
      <c r="N2454" t="str">
        <f>IF($I2454="","",_xlfn.LET(_xlpm.x,VLOOKUP($I2454,'taxon-match_2026-08-31'!$A$2:$N$122,9,FALSE),IF(_xlpm.x=0,"",_xlpm.x)))</f>
        <v/>
      </c>
      <c r="O2454" t="str">
        <f>IF($I2454="","",_xlfn.LET(_xlpm.x,VLOOKUP($I2454,'taxon-match_2026-08-31'!$A$2:$N$122,10,FALSE),IF(_xlpm.x=0,"",_xlpm.x)))</f>
        <v/>
      </c>
      <c r="P2454" t="str">
        <f>IF($I2454="","",_xlfn.LET(_xlpm.x,VLOOKUP($I2454,'taxon-match_2026-08-31'!$A$2:$N$122,11,FALSE),IF(_xlpm.x=0,"",_xlpm.x)))</f>
        <v/>
      </c>
      <c r="Q2454" t="str">
        <f>IF($I2454="","",_xlfn.LET(_xlpm.x,VLOOKUP($I2454,'taxon-match_2026-08-31'!$A$2:$N$122,12,FALSE),IF(_xlpm.x=0,"",_xlpm.x)))</f>
        <v/>
      </c>
      <c r="R2454" t="str">
        <f>IF($I2454="","",_xlfn.LET(_xlpm.x,VLOOKUP($I2454,'taxon-match_2026-08-31'!$A$2:$N$122,14,FALSE),IF(_xlpm.x=0,"",_xlpm.x)))</f>
        <v/>
      </c>
      <c r="T2454" s="69" t="s">
        <v>62</v>
      </c>
      <c r="U2454" s="69" t="s">
        <v>60</v>
      </c>
      <c r="X2454" t="str">
        <f>IF(T2454="","",_xlfn.LET(_xlpm.x,VLOOKUP(T2454,'Drop-down_menus'!$F$2:$G$16,2,FALSE),IF(_xlpm.x=0,"",_xlpm.x)))</f>
        <v>https://orcid.org/0000-0003-3696-4445</v>
      </c>
      <c r="Y2454" t="str">
        <f>IF(U2454="","",_xlfn.LET(_xlpm.x,VLOOKUP(U2454,'Drop-down_menus'!$F$2:$G$16,2,FALSE),IF(_xlpm.x=0,"",_xlpm.x)))</f>
        <v>https://orcid.org/0000-0002-9708-1761</v>
      </c>
      <c r="Z2454" t="str">
        <f>IF(V2454="","",_xlfn.LET(_xlpm.x,VLOOKUP(V2454,'Drop-down_menus'!$F$2:$G$16,2,FALSE),IF(_xlpm.x=0,"",_xlpm.x)))</f>
        <v/>
      </c>
      <c r="AA2454" t="str">
        <f>IF(W2454="","",_xlfn.LET(_xlpm.x,VLOOKUP(W2454,'Drop-down_menus'!$F$2:$G$16,2,FALSE),IF(_xlpm.x=0,"",_xlpm.x)))</f>
        <v/>
      </c>
      <c r="AB2454" t="s">
        <v>702</v>
      </c>
      <c r="AE2454" t="s">
        <v>896</v>
      </c>
    </row>
    <row r="2455" spans="1:31" ht="15" hidden="1" x14ac:dyDescent="0.2">
      <c r="A2455" s="2" t="s">
        <v>441</v>
      </c>
      <c r="B2455">
        <v>5268</v>
      </c>
      <c r="C2455">
        <v>3281</v>
      </c>
      <c r="D2455" s="70" t="s">
        <v>878</v>
      </c>
      <c r="F2455" s="70"/>
      <c r="H2455" s="70"/>
      <c r="I2455" t="s">
        <v>2611</v>
      </c>
      <c r="J2455" t="str">
        <f>IF($I2455="","",_xlfn.LET(_xlpm.x,VLOOKUP($I2455,'taxon-match_2026-08-31'!$A$2:$N$122,6,FALSE),IF(_xlpm.x=0,"",_xlpm.x)))</f>
        <v/>
      </c>
      <c r="K2455" t="str">
        <f>IF($I2455="","",_xlfn.LET(_xlpm.x,VLOOKUP($I2455,'taxon-match_2026-08-31'!$A$2:$N$122,4,FALSE),IF(_xlpm.x=0,"",_xlpm.x)))</f>
        <v/>
      </c>
      <c r="L2455" t="str">
        <f>IF($I2455="","",_xlfn.LET(_xlpm.x,VLOOKUP($I2455,'taxon-match_2026-08-31'!$A$2:$N$122,7,FALSE),IF(_xlpm.x=0,"",_xlpm.x)))</f>
        <v/>
      </c>
      <c r="M2455" t="str">
        <f>IF($I2455="","",_xlfn.LET(_xlpm.x,VLOOKUP($I2455,'taxon-match_2026-08-31'!$A$2:$N$122,8,FALSE),IF(_xlpm.x=0,"",_xlpm.x)))</f>
        <v/>
      </c>
      <c r="N2455" t="str">
        <f>IF($I2455="","",_xlfn.LET(_xlpm.x,VLOOKUP($I2455,'taxon-match_2026-08-31'!$A$2:$N$122,9,FALSE),IF(_xlpm.x=0,"",_xlpm.x)))</f>
        <v/>
      </c>
      <c r="O2455" t="str">
        <f>IF($I2455="","",_xlfn.LET(_xlpm.x,VLOOKUP($I2455,'taxon-match_2026-08-31'!$A$2:$N$122,10,FALSE),IF(_xlpm.x=0,"",_xlpm.x)))</f>
        <v/>
      </c>
      <c r="P2455" t="str">
        <f>IF($I2455="","",_xlfn.LET(_xlpm.x,VLOOKUP($I2455,'taxon-match_2026-08-31'!$A$2:$N$122,11,FALSE),IF(_xlpm.x=0,"",_xlpm.x)))</f>
        <v/>
      </c>
      <c r="Q2455" t="str">
        <f>IF($I2455="","",_xlfn.LET(_xlpm.x,VLOOKUP($I2455,'taxon-match_2026-08-31'!$A$2:$N$122,12,FALSE),IF(_xlpm.x=0,"",_xlpm.x)))</f>
        <v/>
      </c>
      <c r="R2455" t="str">
        <f>IF($I2455="","",_xlfn.LET(_xlpm.x,VLOOKUP($I2455,'taxon-match_2026-08-31'!$A$2:$N$122,14,FALSE),IF(_xlpm.x=0,"",_xlpm.x)))</f>
        <v/>
      </c>
      <c r="T2455" s="69" t="s">
        <v>62</v>
      </c>
      <c r="U2455" s="69" t="s">
        <v>60</v>
      </c>
      <c r="X2455" t="str">
        <f>IF(T2455="","",_xlfn.LET(_xlpm.x,VLOOKUP(T2455,'Drop-down_menus'!$F$2:$G$16,2,FALSE),IF(_xlpm.x=0,"",_xlpm.x)))</f>
        <v>https://orcid.org/0000-0003-3696-4445</v>
      </c>
      <c r="Y2455" t="str">
        <f>IF(U2455="","",_xlfn.LET(_xlpm.x,VLOOKUP(U2455,'Drop-down_menus'!$F$2:$G$16,2,FALSE),IF(_xlpm.x=0,"",_xlpm.x)))</f>
        <v>https://orcid.org/0000-0002-9708-1761</v>
      </c>
      <c r="Z2455" t="str">
        <f>IF(V2455="","",_xlfn.LET(_xlpm.x,VLOOKUP(V2455,'Drop-down_menus'!$F$2:$G$16,2,FALSE),IF(_xlpm.x=0,"",_xlpm.x)))</f>
        <v/>
      </c>
      <c r="AA2455" t="str">
        <f>IF(W2455="","",_xlfn.LET(_xlpm.x,VLOOKUP(W2455,'Drop-down_menus'!$F$2:$G$16,2,FALSE),IF(_xlpm.x=0,"",_xlpm.x)))</f>
        <v/>
      </c>
      <c r="AB2455" t="s">
        <v>702</v>
      </c>
      <c r="AE2455" t="s">
        <v>896</v>
      </c>
    </row>
    <row r="2456" spans="1:31" ht="15" hidden="1" x14ac:dyDescent="0.2">
      <c r="A2456" s="2" t="s">
        <v>441</v>
      </c>
      <c r="B2456">
        <v>5269</v>
      </c>
      <c r="C2456">
        <v>3282</v>
      </c>
      <c r="D2456" s="70" t="s">
        <v>878</v>
      </c>
      <c r="F2456" s="70"/>
      <c r="H2456" s="70"/>
      <c r="I2456" t="s">
        <v>2611</v>
      </c>
      <c r="J2456" t="str">
        <f>IF($I2456="","",_xlfn.LET(_xlpm.x,VLOOKUP($I2456,'taxon-match_2026-08-31'!$A$2:$N$122,6,FALSE),IF(_xlpm.x=0,"",_xlpm.x)))</f>
        <v/>
      </c>
      <c r="K2456" t="str">
        <f>IF($I2456="","",_xlfn.LET(_xlpm.x,VLOOKUP($I2456,'taxon-match_2026-08-31'!$A$2:$N$122,4,FALSE),IF(_xlpm.x=0,"",_xlpm.x)))</f>
        <v/>
      </c>
      <c r="L2456" t="str">
        <f>IF($I2456="","",_xlfn.LET(_xlpm.x,VLOOKUP($I2456,'taxon-match_2026-08-31'!$A$2:$N$122,7,FALSE),IF(_xlpm.x=0,"",_xlpm.x)))</f>
        <v/>
      </c>
      <c r="M2456" t="str">
        <f>IF($I2456="","",_xlfn.LET(_xlpm.x,VLOOKUP($I2456,'taxon-match_2026-08-31'!$A$2:$N$122,8,FALSE),IF(_xlpm.x=0,"",_xlpm.x)))</f>
        <v/>
      </c>
      <c r="N2456" t="str">
        <f>IF($I2456="","",_xlfn.LET(_xlpm.x,VLOOKUP($I2456,'taxon-match_2026-08-31'!$A$2:$N$122,9,FALSE),IF(_xlpm.x=0,"",_xlpm.x)))</f>
        <v/>
      </c>
      <c r="O2456" t="str">
        <f>IF($I2456="","",_xlfn.LET(_xlpm.x,VLOOKUP($I2456,'taxon-match_2026-08-31'!$A$2:$N$122,10,FALSE),IF(_xlpm.x=0,"",_xlpm.x)))</f>
        <v/>
      </c>
      <c r="P2456" t="str">
        <f>IF($I2456="","",_xlfn.LET(_xlpm.x,VLOOKUP($I2456,'taxon-match_2026-08-31'!$A$2:$N$122,11,FALSE),IF(_xlpm.x=0,"",_xlpm.x)))</f>
        <v/>
      </c>
      <c r="Q2456" t="str">
        <f>IF($I2456="","",_xlfn.LET(_xlpm.x,VLOOKUP($I2456,'taxon-match_2026-08-31'!$A$2:$N$122,12,FALSE),IF(_xlpm.x=0,"",_xlpm.x)))</f>
        <v/>
      </c>
      <c r="R2456" t="str">
        <f>IF($I2456="","",_xlfn.LET(_xlpm.x,VLOOKUP($I2456,'taxon-match_2026-08-31'!$A$2:$N$122,14,FALSE),IF(_xlpm.x=0,"",_xlpm.x)))</f>
        <v/>
      </c>
      <c r="T2456" s="69" t="s">
        <v>62</v>
      </c>
      <c r="U2456" s="69" t="s">
        <v>60</v>
      </c>
      <c r="X2456" t="str">
        <f>IF(T2456="","",_xlfn.LET(_xlpm.x,VLOOKUP(T2456,'Drop-down_menus'!$F$2:$G$16,2,FALSE),IF(_xlpm.x=0,"",_xlpm.x)))</f>
        <v>https://orcid.org/0000-0003-3696-4445</v>
      </c>
      <c r="Y2456" t="str">
        <f>IF(U2456="","",_xlfn.LET(_xlpm.x,VLOOKUP(U2456,'Drop-down_menus'!$F$2:$G$16,2,FALSE),IF(_xlpm.x=0,"",_xlpm.x)))</f>
        <v>https://orcid.org/0000-0002-9708-1761</v>
      </c>
      <c r="Z2456" t="str">
        <f>IF(V2456="","",_xlfn.LET(_xlpm.x,VLOOKUP(V2456,'Drop-down_menus'!$F$2:$G$16,2,FALSE),IF(_xlpm.x=0,"",_xlpm.x)))</f>
        <v/>
      </c>
      <c r="AA2456" t="str">
        <f>IF(W2456="","",_xlfn.LET(_xlpm.x,VLOOKUP(W2456,'Drop-down_menus'!$F$2:$G$16,2,FALSE),IF(_xlpm.x=0,"",_xlpm.x)))</f>
        <v/>
      </c>
      <c r="AB2456" t="s">
        <v>702</v>
      </c>
      <c r="AE2456" t="s">
        <v>896</v>
      </c>
    </row>
    <row r="2457" spans="1:31" ht="15" hidden="1" x14ac:dyDescent="0.2">
      <c r="A2457" s="2" t="s">
        <v>489</v>
      </c>
      <c r="B2457">
        <v>5863</v>
      </c>
      <c r="C2457">
        <v>3283</v>
      </c>
      <c r="D2457" s="70" t="s">
        <v>878</v>
      </c>
      <c r="F2457" s="70"/>
      <c r="H2457" s="70"/>
      <c r="I2457" t="s">
        <v>2611</v>
      </c>
      <c r="J2457" t="str">
        <f>IF($I2457="","",_xlfn.LET(_xlpm.x,VLOOKUP($I2457,'taxon-match_2026-08-31'!$A$2:$N$122,6,FALSE),IF(_xlpm.x=0,"",_xlpm.x)))</f>
        <v/>
      </c>
      <c r="K2457" t="str">
        <f>IF($I2457="","",_xlfn.LET(_xlpm.x,VLOOKUP($I2457,'taxon-match_2026-08-31'!$A$2:$N$122,4,FALSE),IF(_xlpm.x=0,"",_xlpm.x)))</f>
        <v/>
      </c>
      <c r="L2457" t="str">
        <f>IF($I2457="","",_xlfn.LET(_xlpm.x,VLOOKUP($I2457,'taxon-match_2026-08-31'!$A$2:$N$122,7,FALSE),IF(_xlpm.x=0,"",_xlpm.x)))</f>
        <v/>
      </c>
      <c r="M2457" t="str">
        <f>IF($I2457="","",_xlfn.LET(_xlpm.x,VLOOKUP($I2457,'taxon-match_2026-08-31'!$A$2:$N$122,8,FALSE),IF(_xlpm.x=0,"",_xlpm.x)))</f>
        <v/>
      </c>
      <c r="N2457" t="str">
        <f>IF($I2457="","",_xlfn.LET(_xlpm.x,VLOOKUP($I2457,'taxon-match_2026-08-31'!$A$2:$N$122,9,FALSE),IF(_xlpm.x=0,"",_xlpm.x)))</f>
        <v/>
      </c>
      <c r="O2457" t="str">
        <f>IF($I2457="","",_xlfn.LET(_xlpm.x,VLOOKUP($I2457,'taxon-match_2026-08-31'!$A$2:$N$122,10,FALSE),IF(_xlpm.x=0,"",_xlpm.x)))</f>
        <v/>
      </c>
      <c r="P2457" t="str">
        <f>IF($I2457="","",_xlfn.LET(_xlpm.x,VLOOKUP($I2457,'taxon-match_2026-08-31'!$A$2:$N$122,11,FALSE),IF(_xlpm.x=0,"",_xlpm.x)))</f>
        <v/>
      </c>
      <c r="Q2457" t="str">
        <f>IF($I2457="","",_xlfn.LET(_xlpm.x,VLOOKUP($I2457,'taxon-match_2026-08-31'!$A$2:$N$122,12,FALSE),IF(_xlpm.x=0,"",_xlpm.x)))</f>
        <v/>
      </c>
      <c r="R2457" t="str">
        <f>IF($I2457="","",_xlfn.LET(_xlpm.x,VLOOKUP($I2457,'taxon-match_2026-08-31'!$A$2:$N$122,14,FALSE),IF(_xlpm.x=0,"",_xlpm.x)))</f>
        <v/>
      </c>
      <c r="T2457" s="69" t="s">
        <v>62</v>
      </c>
      <c r="U2457" s="69" t="s">
        <v>60</v>
      </c>
      <c r="X2457" t="str">
        <f>IF(T2457="","",_xlfn.LET(_xlpm.x,VLOOKUP(T2457,'Drop-down_menus'!$F$2:$G$16,2,FALSE),IF(_xlpm.x=0,"",_xlpm.x)))</f>
        <v>https://orcid.org/0000-0003-3696-4445</v>
      </c>
      <c r="Y2457" t="str">
        <f>IF(U2457="","",_xlfn.LET(_xlpm.x,VLOOKUP(U2457,'Drop-down_menus'!$F$2:$G$16,2,FALSE),IF(_xlpm.x=0,"",_xlpm.x)))</f>
        <v>https://orcid.org/0000-0002-9708-1761</v>
      </c>
      <c r="Z2457" t="str">
        <f>IF(V2457="","",_xlfn.LET(_xlpm.x,VLOOKUP(V2457,'Drop-down_menus'!$F$2:$G$16,2,FALSE),IF(_xlpm.x=0,"",_xlpm.x)))</f>
        <v/>
      </c>
      <c r="AA2457" t="str">
        <f>IF(W2457="","",_xlfn.LET(_xlpm.x,VLOOKUP(W2457,'Drop-down_menus'!$F$2:$G$16,2,FALSE),IF(_xlpm.x=0,"",_xlpm.x)))</f>
        <v/>
      </c>
      <c r="AB2457" t="s">
        <v>702</v>
      </c>
      <c r="AE2457" t="s">
        <v>896</v>
      </c>
    </row>
    <row r="2458" spans="1:31" ht="15" hidden="1" x14ac:dyDescent="0.2">
      <c r="A2458" s="2" t="s">
        <v>489</v>
      </c>
      <c r="B2458">
        <v>5864</v>
      </c>
      <c r="C2458">
        <v>3267</v>
      </c>
      <c r="D2458" s="70" t="s">
        <v>878</v>
      </c>
      <c r="F2458" s="70"/>
      <c r="H2458" s="70"/>
      <c r="I2458" t="s">
        <v>2611</v>
      </c>
      <c r="J2458" t="str">
        <f>IF($I2458="","",_xlfn.LET(_xlpm.x,VLOOKUP($I2458,'taxon-match_2026-08-31'!$A$2:$N$122,6,FALSE),IF(_xlpm.x=0,"",_xlpm.x)))</f>
        <v/>
      </c>
      <c r="K2458" t="str">
        <f>IF($I2458="","",_xlfn.LET(_xlpm.x,VLOOKUP($I2458,'taxon-match_2026-08-31'!$A$2:$N$122,4,FALSE),IF(_xlpm.x=0,"",_xlpm.x)))</f>
        <v/>
      </c>
      <c r="L2458" t="str">
        <f>IF($I2458="","",_xlfn.LET(_xlpm.x,VLOOKUP($I2458,'taxon-match_2026-08-31'!$A$2:$N$122,7,FALSE),IF(_xlpm.x=0,"",_xlpm.x)))</f>
        <v/>
      </c>
      <c r="M2458" t="str">
        <f>IF($I2458="","",_xlfn.LET(_xlpm.x,VLOOKUP($I2458,'taxon-match_2026-08-31'!$A$2:$N$122,8,FALSE),IF(_xlpm.x=0,"",_xlpm.x)))</f>
        <v/>
      </c>
      <c r="N2458" t="str">
        <f>IF($I2458="","",_xlfn.LET(_xlpm.x,VLOOKUP($I2458,'taxon-match_2026-08-31'!$A$2:$N$122,9,FALSE),IF(_xlpm.x=0,"",_xlpm.x)))</f>
        <v/>
      </c>
      <c r="O2458" t="str">
        <f>IF($I2458="","",_xlfn.LET(_xlpm.x,VLOOKUP($I2458,'taxon-match_2026-08-31'!$A$2:$N$122,10,FALSE),IF(_xlpm.x=0,"",_xlpm.x)))</f>
        <v/>
      </c>
      <c r="P2458" t="str">
        <f>IF($I2458="","",_xlfn.LET(_xlpm.x,VLOOKUP($I2458,'taxon-match_2026-08-31'!$A$2:$N$122,11,FALSE),IF(_xlpm.x=0,"",_xlpm.x)))</f>
        <v/>
      </c>
      <c r="Q2458" t="str">
        <f>IF($I2458="","",_xlfn.LET(_xlpm.x,VLOOKUP($I2458,'taxon-match_2026-08-31'!$A$2:$N$122,12,FALSE),IF(_xlpm.x=0,"",_xlpm.x)))</f>
        <v/>
      </c>
      <c r="R2458" t="str">
        <f>IF($I2458="","",_xlfn.LET(_xlpm.x,VLOOKUP($I2458,'taxon-match_2026-08-31'!$A$2:$N$122,14,FALSE),IF(_xlpm.x=0,"",_xlpm.x)))</f>
        <v/>
      </c>
      <c r="T2458" s="69" t="s">
        <v>62</v>
      </c>
      <c r="U2458" s="69" t="s">
        <v>60</v>
      </c>
      <c r="X2458" t="str">
        <f>IF(T2458="","",_xlfn.LET(_xlpm.x,VLOOKUP(T2458,'Drop-down_menus'!$F$2:$G$16,2,FALSE),IF(_xlpm.x=0,"",_xlpm.x)))</f>
        <v>https://orcid.org/0000-0003-3696-4445</v>
      </c>
      <c r="Y2458" t="str">
        <f>IF(U2458="","",_xlfn.LET(_xlpm.x,VLOOKUP(U2458,'Drop-down_menus'!$F$2:$G$16,2,FALSE),IF(_xlpm.x=0,"",_xlpm.x)))</f>
        <v>https://orcid.org/0000-0002-9708-1761</v>
      </c>
      <c r="Z2458" t="str">
        <f>IF(V2458="","",_xlfn.LET(_xlpm.x,VLOOKUP(V2458,'Drop-down_menus'!$F$2:$G$16,2,FALSE),IF(_xlpm.x=0,"",_xlpm.x)))</f>
        <v/>
      </c>
      <c r="AA2458" t="str">
        <f>IF(W2458="","",_xlfn.LET(_xlpm.x,VLOOKUP(W2458,'Drop-down_menus'!$F$2:$G$16,2,FALSE),IF(_xlpm.x=0,"",_xlpm.x)))</f>
        <v/>
      </c>
      <c r="AB2458" t="s">
        <v>702</v>
      </c>
      <c r="AE2458" t="s">
        <v>896</v>
      </c>
    </row>
    <row r="2459" spans="1:31" ht="15" hidden="1" x14ac:dyDescent="0.2">
      <c r="A2459" s="2" t="s">
        <v>181</v>
      </c>
      <c r="B2459">
        <v>1072</v>
      </c>
      <c r="C2459">
        <v>3287</v>
      </c>
      <c r="D2459" s="69" t="s">
        <v>700</v>
      </c>
      <c r="F2459" s="70" t="s">
        <v>1950</v>
      </c>
      <c r="H2459" s="70" t="s">
        <v>1950</v>
      </c>
      <c r="I2459" t="s">
        <v>1950</v>
      </c>
      <c r="J2459" t="str">
        <f>IF($I2459="","",_xlfn.LET(_xlpm.x,VLOOKUP($I2459,'taxon-match_2026-08-31'!$A$2:$N$122,6,FALSE),IF(_xlpm.x=0,"",_xlpm.x)))</f>
        <v>Dana, 1852</v>
      </c>
      <c r="K2459" t="str">
        <f>IF($I2459="","",_xlfn.LET(_xlpm.x,VLOOKUP($I2459,'taxon-match_2026-08-31'!$A$2:$N$122,4,FALSE),IF(_xlpm.x=0,"",_xlpm.x)))</f>
        <v>urn:lsid:marinespecies.org:taxname:118276</v>
      </c>
      <c r="L2459" t="str">
        <f>IF($I2459="","",_xlfn.LET(_xlpm.x,VLOOKUP($I2459,'taxon-match_2026-08-31'!$A$2:$N$122,7,FALSE),IF(_xlpm.x=0,"",_xlpm.x)))</f>
        <v>Animalia</v>
      </c>
      <c r="M2459" t="str">
        <f>IF($I2459="","",_xlfn.LET(_xlpm.x,VLOOKUP($I2459,'taxon-match_2026-08-31'!$A$2:$N$122,8,FALSE),IF(_xlpm.x=0,"",_xlpm.x)))</f>
        <v>Arthropoda</v>
      </c>
      <c r="N2459" t="str">
        <f>IF($I2459="","",_xlfn.LET(_xlpm.x,VLOOKUP($I2459,'taxon-match_2026-08-31'!$A$2:$N$122,9,FALSE),IF(_xlpm.x=0,"",_xlpm.x)))</f>
        <v>Malacostraca</v>
      </c>
      <c r="O2459" t="str">
        <f>IF($I2459="","",_xlfn.LET(_xlpm.x,VLOOKUP($I2459,'taxon-match_2026-08-31'!$A$2:$N$122,10,FALSE),IF(_xlpm.x=0,"",_xlpm.x)))</f>
        <v>Isopoda</v>
      </c>
      <c r="P2459" t="str">
        <f>IF($I2459="","",_xlfn.LET(_xlpm.x,VLOOKUP($I2459,'taxon-match_2026-08-31'!$A$2:$N$122,11,FALSE),IF(_xlpm.x=0,"",_xlpm.x)))</f>
        <v>Serolidae</v>
      </c>
      <c r="Q2459" t="str">
        <f>IF($I2459="","",_xlfn.LET(_xlpm.x,VLOOKUP($I2459,'taxon-match_2026-08-31'!$A$2:$N$122,12,FALSE),IF(_xlpm.x=0,"",_xlpm.x)))</f>
        <v/>
      </c>
      <c r="R2459" t="str">
        <f>IF($I2459="","",_xlfn.LET(_xlpm.x,VLOOKUP($I2459,'taxon-match_2026-08-31'!$A$2:$N$122,14,FALSE),IF(_xlpm.x=0,"",_xlpm.x)))</f>
        <v/>
      </c>
      <c r="S2459" s="2" t="s">
        <v>2360</v>
      </c>
      <c r="T2459" s="69" t="s">
        <v>62</v>
      </c>
      <c r="U2459" s="69" t="s">
        <v>60</v>
      </c>
      <c r="X2459" t="str">
        <f>IF(T2459="","",_xlfn.LET(_xlpm.x,VLOOKUP(T2459,'Drop-down_menus'!$F$2:$G$16,2,FALSE),IF(_xlpm.x=0,"",_xlpm.x)))</f>
        <v>https://orcid.org/0000-0003-3696-4445</v>
      </c>
      <c r="Y2459" t="str">
        <f>IF(U2459="","",_xlfn.LET(_xlpm.x,VLOOKUP(U2459,'Drop-down_menus'!$F$2:$G$16,2,FALSE),IF(_xlpm.x=0,"",_xlpm.x)))</f>
        <v>https://orcid.org/0000-0002-9708-1761</v>
      </c>
      <c r="Z2459" t="str">
        <f>IF(V2459="","",_xlfn.LET(_xlpm.x,VLOOKUP(V2459,'Drop-down_menus'!$F$2:$G$16,2,FALSE),IF(_xlpm.x=0,"",_xlpm.x)))</f>
        <v/>
      </c>
      <c r="AA2459" t="str">
        <f>IF(W2459="","",_xlfn.LET(_xlpm.x,VLOOKUP(W2459,'Drop-down_menus'!$F$2:$G$16,2,FALSE),IF(_xlpm.x=0,"",_xlpm.x)))</f>
        <v/>
      </c>
      <c r="AB2459" t="s">
        <v>702</v>
      </c>
      <c r="AE2459" t="s">
        <v>896</v>
      </c>
    </row>
    <row r="2460" spans="1:31" ht="15" hidden="1" x14ac:dyDescent="0.2">
      <c r="A2460" s="2" t="s">
        <v>181</v>
      </c>
      <c r="B2460">
        <v>1147</v>
      </c>
      <c r="C2460">
        <v>3288</v>
      </c>
      <c r="D2460" s="69" t="s">
        <v>700</v>
      </c>
      <c r="F2460" s="70" t="s">
        <v>1950</v>
      </c>
      <c r="H2460" s="70" t="s">
        <v>1950</v>
      </c>
      <c r="I2460" t="s">
        <v>1950</v>
      </c>
      <c r="J2460" t="str">
        <f>IF($I2460="","",_xlfn.LET(_xlpm.x,VLOOKUP($I2460,'taxon-match_2026-08-31'!$A$2:$N$122,6,FALSE),IF(_xlpm.x=0,"",_xlpm.x)))</f>
        <v>Dana, 1852</v>
      </c>
      <c r="K2460" t="str">
        <f>IF($I2460="","",_xlfn.LET(_xlpm.x,VLOOKUP($I2460,'taxon-match_2026-08-31'!$A$2:$N$122,4,FALSE),IF(_xlpm.x=0,"",_xlpm.x)))</f>
        <v>urn:lsid:marinespecies.org:taxname:118276</v>
      </c>
      <c r="L2460" t="str">
        <f>IF($I2460="","",_xlfn.LET(_xlpm.x,VLOOKUP($I2460,'taxon-match_2026-08-31'!$A$2:$N$122,7,FALSE),IF(_xlpm.x=0,"",_xlpm.x)))</f>
        <v>Animalia</v>
      </c>
      <c r="M2460" t="str">
        <f>IF($I2460="","",_xlfn.LET(_xlpm.x,VLOOKUP($I2460,'taxon-match_2026-08-31'!$A$2:$N$122,8,FALSE),IF(_xlpm.x=0,"",_xlpm.x)))</f>
        <v>Arthropoda</v>
      </c>
      <c r="N2460" t="str">
        <f>IF($I2460="","",_xlfn.LET(_xlpm.x,VLOOKUP($I2460,'taxon-match_2026-08-31'!$A$2:$N$122,9,FALSE),IF(_xlpm.x=0,"",_xlpm.x)))</f>
        <v>Malacostraca</v>
      </c>
      <c r="O2460" t="str">
        <f>IF($I2460="","",_xlfn.LET(_xlpm.x,VLOOKUP($I2460,'taxon-match_2026-08-31'!$A$2:$N$122,10,FALSE),IF(_xlpm.x=0,"",_xlpm.x)))</f>
        <v>Isopoda</v>
      </c>
      <c r="P2460" t="str">
        <f>IF($I2460="","",_xlfn.LET(_xlpm.x,VLOOKUP($I2460,'taxon-match_2026-08-31'!$A$2:$N$122,11,FALSE),IF(_xlpm.x=0,"",_xlpm.x)))</f>
        <v>Serolidae</v>
      </c>
      <c r="Q2460" t="str">
        <f>IF($I2460="","",_xlfn.LET(_xlpm.x,VLOOKUP($I2460,'taxon-match_2026-08-31'!$A$2:$N$122,12,FALSE),IF(_xlpm.x=0,"",_xlpm.x)))</f>
        <v/>
      </c>
      <c r="R2460" t="str">
        <f>IF($I2460="","",_xlfn.LET(_xlpm.x,VLOOKUP($I2460,'taxon-match_2026-08-31'!$A$2:$N$122,14,FALSE),IF(_xlpm.x=0,"",_xlpm.x)))</f>
        <v/>
      </c>
      <c r="S2460" s="2" t="s">
        <v>2360</v>
      </c>
      <c r="T2460" s="69" t="s">
        <v>62</v>
      </c>
      <c r="U2460" s="69" t="s">
        <v>60</v>
      </c>
      <c r="X2460" t="str">
        <f>IF(T2460="","",_xlfn.LET(_xlpm.x,VLOOKUP(T2460,'Drop-down_menus'!$F$2:$G$16,2,FALSE),IF(_xlpm.x=0,"",_xlpm.x)))</f>
        <v>https://orcid.org/0000-0003-3696-4445</v>
      </c>
      <c r="Y2460" t="str">
        <f>IF(U2460="","",_xlfn.LET(_xlpm.x,VLOOKUP(U2460,'Drop-down_menus'!$F$2:$G$16,2,FALSE),IF(_xlpm.x=0,"",_xlpm.x)))</f>
        <v>https://orcid.org/0000-0002-9708-1761</v>
      </c>
      <c r="Z2460" t="str">
        <f>IF(V2460="","",_xlfn.LET(_xlpm.x,VLOOKUP(V2460,'Drop-down_menus'!$F$2:$G$16,2,FALSE),IF(_xlpm.x=0,"",_xlpm.x)))</f>
        <v/>
      </c>
      <c r="AA2460" t="str">
        <f>IF(W2460="","",_xlfn.LET(_xlpm.x,VLOOKUP(W2460,'Drop-down_menus'!$F$2:$G$16,2,FALSE),IF(_xlpm.x=0,"",_xlpm.x)))</f>
        <v/>
      </c>
      <c r="AB2460" t="s">
        <v>702</v>
      </c>
      <c r="AE2460" t="s">
        <v>896</v>
      </c>
    </row>
    <row r="2461" spans="1:31" ht="15" hidden="1" x14ac:dyDescent="0.2">
      <c r="A2461" s="2" t="s">
        <v>298</v>
      </c>
      <c r="B2461">
        <v>2879</v>
      </c>
      <c r="C2461">
        <v>3289</v>
      </c>
      <c r="D2461" s="69" t="s">
        <v>700</v>
      </c>
      <c r="F2461" s="70" t="s">
        <v>1950</v>
      </c>
      <c r="H2461" s="70" t="s">
        <v>1950</v>
      </c>
      <c r="I2461" t="s">
        <v>1950</v>
      </c>
      <c r="J2461" t="str">
        <f>IF($I2461="","",_xlfn.LET(_xlpm.x,VLOOKUP($I2461,'taxon-match_2026-08-31'!$A$2:$N$122,6,FALSE),IF(_xlpm.x=0,"",_xlpm.x)))</f>
        <v>Dana, 1852</v>
      </c>
      <c r="K2461" t="str">
        <f>IF($I2461="","",_xlfn.LET(_xlpm.x,VLOOKUP($I2461,'taxon-match_2026-08-31'!$A$2:$N$122,4,FALSE),IF(_xlpm.x=0,"",_xlpm.x)))</f>
        <v>urn:lsid:marinespecies.org:taxname:118276</v>
      </c>
      <c r="L2461" t="str">
        <f>IF($I2461="","",_xlfn.LET(_xlpm.x,VLOOKUP($I2461,'taxon-match_2026-08-31'!$A$2:$N$122,7,FALSE),IF(_xlpm.x=0,"",_xlpm.x)))</f>
        <v>Animalia</v>
      </c>
      <c r="M2461" t="str">
        <f>IF($I2461="","",_xlfn.LET(_xlpm.x,VLOOKUP($I2461,'taxon-match_2026-08-31'!$A$2:$N$122,8,FALSE),IF(_xlpm.x=0,"",_xlpm.x)))</f>
        <v>Arthropoda</v>
      </c>
      <c r="N2461" t="str">
        <f>IF($I2461="","",_xlfn.LET(_xlpm.x,VLOOKUP($I2461,'taxon-match_2026-08-31'!$A$2:$N$122,9,FALSE),IF(_xlpm.x=0,"",_xlpm.x)))</f>
        <v>Malacostraca</v>
      </c>
      <c r="O2461" t="str">
        <f>IF($I2461="","",_xlfn.LET(_xlpm.x,VLOOKUP($I2461,'taxon-match_2026-08-31'!$A$2:$N$122,10,FALSE),IF(_xlpm.x=0,"",_xlpm.x)))</f>
        <v>Isopoda</v>
      </c>
      <c r="P2461" t="str">
        <f>IF($I2461="","",_xlfn.LET(_xlpm.x,VLOOKUP($I2461,'taxon-match_2026-08-31'!$A$2:$N$122,11,FALSE),IF(_xlpm.x=0,"",_xlpm.x)))</f>
        <v>Serolidae</v>
      </c>
      <c r="Q2461" t="str">
        <f>IF($I2461="","",_xlfn.LET(_xlpm.x,VLOOKUP($I2461,'taxon-match_2026-08-31'!$A$2:$N$122,12,FALSE),IF(_xlpm.x=0,"",_xlpm.x)))</f>
        <v/>
      </c>
      <c r="R2461" t="str">
        <f>IF($I2461="","",_xlfn.LET(_xlpm.x,VLOOKUP($I2461,'taxon-match_2026-08-31'!$A$2:$N$122,14,FALSE),IF(_xlpm.x=0,"",_xlpm.x)))</f>
        <v/>
      </c>
      <c r="S2461" s="2" t="s">
        <v>2360</v>
      </c>
      <c r="T2461" s="69" t="s">
        <v>62</v>
      </c>
      <c r="U2461" s="69" t="s">
        <v>60</v>
      </c>
      <c r="X2461" t="str">
        <f>IF(T2461="","",_xlfn.LET(_xlpm.x,VLOOKUP(T2461,'Drop-down_menus'!$F$2:$G$16,2,FALSE),IF(_xlpm.x=0,"",_xlpm.x)))</f>
        <v>https://orcid.org/0000-0003-3696-4445</v>
      </c>
      <c r="Y2461" t="str">
        <f>IF(U2461="","",_xlfn.LET(_xlpm.x,VLOOKUP(U2461,'Drop-down_menus'!$F$2:$G$16,2,FALSE),IF(_xlpm.x=0,"",_xlpm.x)))</f>
        <v>https://orcid.org/0000-0002-9708-1761</v>
      </c>
      <c r="Z2461" t="str">
        <f>IF(V2461="","",_xlfn.LET(_xlpm.x,VLOOKUP(V2461,'Drop-down_menus'!$F$2:$G$16,2,FALSE),IF(_xlpm.x=0,"",_xlpm.x)))</f>
        <v/>
      </c>
      <c r="AA2461" t="str">
        <f>IF(W2461="","",_xlfn.LET(_xlpm.x,VLOOKUP(W2461,'Drop-down_menus'!$F$2:$G$16,2,FALSE),IF(_xlpm.x=0,"",_xlpm.x)))</f>
        <v/>
      </c>
      <c r="AB2461" t="s">
        <v>702</v>
      </c>
      <c r="AE2461" t="s">
        <v>896</v>
      </c>
    </row>
    <row r="2462" spans="1:31" ht="15" hidden="1" x14ac:dyDescent="0.2">
      <c r="A2462" s="2" t="s">
        <v>298</v>
      </c>
      <c r="B2462">
        <v>2925</v>
      </c>
      <c r="C2462">
        <v>3290</v>
      </c>
      <c r="D2462" s="69" t="s">
        <v>700</v>
      </c>
      <c r="F2462" s="70" t="s">
        <v>1950</v>
      </c>
      <c r="H2462" s="70" t="s">
        <v>1950</v>
      </c>
      <c r="I2462" t="s">
        <v>1950</v>
      </c>
      <c r="J2462" t="str">
        <f>IF($I2462="","",_xlfn.LET(_xlpm.x,VLOOKUP($I2462,'taxon-match_2026-08-31'!$A$2:$N$122,6,FALSE),IF(_xlpm.x=0,"",_xlpm.x)))</f>
        <v>Dana, 1852</v>
      </c>
      <c r="K2462" t="str">
        <f>IF($I2462="","",_xlfn.LET(_xlpm.x,VLOOKUP($I2462,'taxon-match_2026-08-31'!$A$2:$N$122,4,FALSE),IF(_xlpm.x=0,"",_xlpm.x)))</f>
        <v>urn:lsid:marinespecies.org:taxname:118276</v>
      </c>
      <c r="L2462" t="str">
        <f>IF($I2462="","",_xlfn.LET(_xlpm.x,VLOOKUP($I2462,'taxon-match_2026-08-31'!$A$2:$N$122,7,FALSE),IF(_xlpm.x=0,"",_xlpm.x)))</f>
        <v>Animalia</v>
      </c>
      <c r="M2462" t="str">
        <f>IF($I2462="","",_xlfn.LET(_xlpm.x,VLOOKUP($I2462,'taxon-match_2026-08-31'!$A$2:$N$122,8,FALSE),IF(_xlpm.x=0,"",_xlpm.x)))</f>
        <v>Arthropoda</v>
      </c>
      <c r="N2462" t="str">
        <f>IF($I2462="","",_xlfn.LET(_xlpm.x,VLOOKUP($I2462,'taxon-match_2026-08-31'!$A$2:$N$122,9,FALSE),IF(_xlpm.x=0,"",_xlpm.x)))</f>
        <v>Malacostraca</v>
      </c>
      <c r="O2462" t="str">
        <f>IF($I2462="","",_xlfn.LET(_xlpm.x,VLOOKUP($I2462,'taxon-match_2026-08-31'!$A$2:$N$122,10,FALSE),IF(_xlpm.x=0,"",_xlpm.x)))</f>
        <v>Isopoda</v>
      </c>
      <c r="P2462" t="str">
        <f>IF($I2462="","",_xlfn.LET(_xlpm.x,VLOOKUP($I2462,'taxon-match_2026-08-31'!$A$2:$N$122,11,FALSE),IF(_xlpm.x=0,"",_xlpm.x)))</f>
        <v>Serolidae</v>
      </c>
      <c r="Q2462" t="str">
        <f>IF($I2462="","",_xlfn.LET(_xlpm.x,VLOOKUP($I2462,'taxon-match_2026-08-31'!$A$2:$N$122,12,FALSE),IF(_xlpm.x=0,"",_xlpm.x)))</f>
        <v/>
      </c>
      <c r="R2462" t="str">
        <f>IF($I2462="","",_xlfn.LET(_xlpm.x,VLOOKUP($I2462,'taxon-match_2026-08-31'!$A$2:$N$122,14,FALSE),IF(_xlpm.x=0,"",_xlpm.x)))</f>
        <v/>
      </c>
      <c r="S2462" s="2" t="s">
        <v>2360</v>
      </c>
      <c r="T2462" s="69" t="s">
        <v>62</v>
      </c>
      <c r="U2462" s="69" t="s">
        <v>60</v>
      </c>
      <c r="X2462" t="str">
        <f>IF(T2462="","",_xlfn.LET(_xlpm.x,VLOOKUP(T2462,'Drop-down_menus'!$F$2:$G$16,2,FALSE),IF(_xlpm.x=0,"",_xlpm.x)))</f>
        <v>https://orcid.org/0000-0003-3696-4445</v>
      </c>
      <c r="Y2462" t="str">
        <f>IF(U2462="","",_xlfn.LET(_xlpm.x,VLOOKUP(U2462,'Drop-down_menus'!$F$2:$G$16,2,FALSE),IF(_xlpm.x=0,"",_xlpm.x)))</f>
        <v>https://orcid.org/0000-0002-9708-1761</v>
      </c>
      <c r="Z2462" t="str">
        <f>IF(V2462="","",_xlfn.LET(_xlpm.x,VLOOKUP(V2462,'Drop-down_menus'!$F$2:$G$16,2,FALSE),IF(_xlpm.x=0,"",_xlpm.x)))</f>
        <v/>
      </c>
      <c r="AA2462" t="str">
        <f>IF(W2462="","",_xlfn.LET(_xlpm.x,VLOOKUP(W2462,'Drop-down_menus'!$F$2:$G$16,2,FALSE),IF(_xlpm.x=0,"",_xlpm.x)))</f>
        <v/>
      </c>
      <c r="AB2462" t="s">
        <v>702</v>
      </c>
      <c r="AE2462" t="s">
        <v>896</v>
      </c>
    </row>
    <row r="2463" spans="1:31" ht="15" hidden="1" x14ac:dyDescent="0.2">
      <c r="A2463" s="2" t="s">
        <v>475</v>
      </c>
      <c r="B2463">
        <v>5457</v>
      </c>
      <c r="C2463">
        <v>3291</v>
      </c>
      <c r="D2463" s="69" t="s">
        <v>700</v>
      </c>
      <c r="F2463" s="70" t="s">
        <v>1950</v>
      </c>
      <c r="H2463" s="70" t="s">
        <v>1950</v>
      </c>
      <c r="I2463" t="s">
        <v>1950</v>
      </c>
      <c r="J2463" t="str">
        <f>IF($I2463="","",_xlfn.LET(_xlpm.x,VLOOKUP($I2463,'taxon-match_2026-08-31'!$A$2:$N$122,6,FALSE),IF(_xlpm.x=0,"",_xlpm.x)))</f>
        <v>Dana, 1852</v>
      </c>
      <c r="K2463" t="str">
        <f>IF($I2463="","",_xlfn.LET(_xlpm.x,VLOOKUP($I2463,'taxon-match_2026-08-31'!$A$2:$N$122,4,FALSE),IF(_xlpm.x=0,"",_xlpm.x)))</f>
        <v>urn:lsid:marinespecies.org:taxname:118276</v>
      </c>
      <c r="L2463" t="str">
        <f>IF($I2463="","",_xlfn.LET(_xlpm.x,VLOOKUP($I2463,'taxon-match_2026-08-31'!$A$2:$N$122,7,FALSE),IF(_xlpm.x=0,"",_xlpm.x)))</f>
        <v>Animalia</v>
      </c>
      <c r="M2463" t="str">
        <f>IF($I2463="","",_xlfn.LET(_xlpm.x,VLOOKUP($I2463,'taxon-match_2026-08-31'!$A$2:$N$122,8,FALSE),IF(_xlpm.x=0,"",_xlpm.x)))</f>
        <v>Arthropoda</v>
      </c>
      <c r="N2463" t="str">
        <f>IF($I2463="","",_xlfn.LET(_xlpm.x,VLOOKUP($I2463,'taxon-match_2026-08-31'!$A$2:$N$122,9,FALSE),IF(_xlpm.x=0,"",_xlpm.x)))</f>
        <v>Malacostraca</v>
      </c>
      <c r="O2463" t="str">
        <f>IF($I2463="","",_xlfn.LET(_xlpm.x,VLOOKUP($I2463,'taxon-match_2026-08-31'!$A$2:$N$122,10,FALSE),IF(_xlpm.x=0,"",_xlpm.x)))</f>
        <v>Isopoda</v>
      </c>
      <c r="P2463" t="str">
        <f>IF($I2463="","",_xlfn.LET(_xlpm.x,VLOOKUP($I2463,'taxon-match_2026-08-31'!$A$2:$N$122,11,FALSE),IF(_xlpm.x=0,"",_xlpm.x)))</f>
        <v>Serolidae</v>
      </c>
      <c r="Q2463" t="str">
        <f>IF($I2463="","",_xlfn.LET(_xlpm.x,VLOOKUP($I2463,'taxon-match_2026-08-31'!$A$2:$N$122,12,FALSE),IF(_xlpm.x=0,"",_xlpm.x)))</f>
        <v/>
      </c>
      <c r="R2463" t="str">
        <f>IF($I2463="","",_xlfn.LET(_xlpm.x,VLOOKUP($I2463,'taxon-match_2026-08-31'!$A$2:$N$122,14,FALSE),IF(_xlpm.x=0,"",_xlpm.x)))</f>
        <v/>
      </c>
      <c r="S2463" s="2" t="s">
        <v>2360</v>
      </c>
      <c r="T2463" s="69" t="s">
        <v>62</v>
      </c>
      <c r="U2463" s="69" t="s">
        <v>60</v>
      </c>
      <c r="X2463" t="str">
        <f>IF(T2463="","",_xlfn.LET(_xlpm.x,VLOOKUP(T2463,'Drop-down_menus'!$F$2:$G$16,2,FALSE),IF(_xlpm.x=0,"",_xlpm.x)))</f>
        <v>https://orcid.org/0000-0003-3696-4445</v>
      </c>
      <c r="Y2463" t="str">
        <f>IF(U2463="","",_xlfn.LET(_xlpm.x,VLOOKUP(U2463,'Drop-down_menus'!$F$2:$G$16,2,FALSE),IF(_xlpm.x=0,"",_xlpm.x)))</f>
        <v>https://orcid.org/0000-0002-9708-1761</v>
      </c>
      <c r="Z2463" t="str">
        <f>IF(V2463="","",_xlfn.LET(_xlpm.x,VLOOKUP(V2463,'Drop-down_menus'!$F$2:$G$16,2,FALSE),IF(_xlpm.x=0,"",_xlpm.x)))</f>
        <v/>
      </c>
      <c r="AA2463" t="str">
        <f>IF(W2463="","",_xlfn.LET(_xlpm.x,VLOOKUP(W2463,'Drop-down_menus'!$F$2:$G$16,2,FALSE),IF(_xlpm.x=0,"",_xlpm.x)))</f>
        <v/>
      </c>
      <c r="AB2463" t="s">
        <v>702</v>
      </c>
      <c r="AE2463" t="s">
        <v>896</v>
      </c>
    </row>
    <row r="2464" spans="1:31" ht="15" hidden="1" x14ac:dyDescent="0.2">
      <c r="A2464" s="2" t="s">
        <v>475</v>
      </c>
      <c r="B2464">
        <v>5469</v>
      </c>
      <c r="C2464">
        <v>5026</v>
      </c>
      <c r="D2464" s="69" t="s">
        <v>700</v>
      </c>
      <c r="F2464" s="70" t="s">
        <v>2301</v>
      </c>
      <c r="H2464" s="70" t="s">
        <v>2301</v>
      </c>
      <c r="I2464" t="s">
        <v>2301</v>
      </c>
      <c r="J2464" t="str">
        <f>IF($I2464="","",_xlfn.LET(_xlpm.x,VLOOKUP($I2464,'taxon-match_2026-08-31'!$A$2:$N$122,6,FALSE),IF(_xlpm.x=0,"",_xlpm.x)))</f>
        <v>Chamberlin, 1919</v>
      </c>
      <c r="K2464" t="str">
        <f>IF($I2464="","",_xlfn.LET(_xlpm.x,VLOOKUP($I2464,'taxon-match_2026-08-31'!$A$2:$N$122,4,FALSE),IF(_xlpm.x=0,"",_xlpm.x)))</f>
        <v>urn:lsid:marinespecies.org:taxname:1021266</v>
      </c>
      <c r="L2464" t="str">
        <f>IF($I2464="","",_xlfn.LET(_xlpm.x,VLOOKUP($I2464,'taxon-match_2026-08-31'!$A$2:$N$122,7,FALSE),IF(_xlpm.x=0,"",_xlpm.x)))</f>
        <v>Animalia</v>
      </c>
      <c r="M2464" t="str">
        <f>IF($I2464="","",_xlfn.LET(_xlpm.x,VLOOKUP($I2464,'taxon-match_2026-08-31'!$A$2:$N$122,8,FALSE),IF(_xlpm.x=0,"",_xlpm.x)))</f>
        <v>Annelida</v>
      </c>
      <c r="N2464" t="str">
        <f>IF($I2464="","",_xlfn.LET(_xlpm.x,VLOOKUP($I2464,'taxon-match_2026-08-31'!$A$2:$N$122,9,FALSE),IF(_xlpm.x=0,"",_xlpm.x)))</f>
        <v>Polychaeta</v>
      </c>
      <c r="O2464" t="str">
        <f>IF($I2464="","",_xlfn.LET(_xlpm.x,VLOOKUP($I2464,'taxon-match_2026-08-31'!$A$2:$N$122,10,FALSE),IF(_xlpm.x=0,"",_xlpm.x)))</f>
        <v>Sabellida</v>
      </c>
      <c r="P2464" t="str">
        <f>IF($I2464="","",_xlfn.LET(_xlpm.x,VLOOKUP($I2464,'taxon-match_2026-08-31'!$A$2:$N$122,11,FALSE),IF(_xlpm.x=0,"",_xlpm.x)))</f>
        <v>Spirorbidae</v>
      </c>
      <c r="Q2464" t="str">
        <f>IF($I2464="","",_xlfn.LET(_xlpm.x,VLOOKUP($I2464,'taxon-match_2026-08-31'!$A$2:$N$122,12,FALSE),IF(_xlpm.x=0,"",_xlpm.x)))</f>
        <v/>
      </c>
      <c r="R2464" t="str">
        <f>IF($I2464="","",_xlfn.LET(_xlpm.x,VLOOKUP($I2464,'taxon-match_2026-08-31'!$A$2:$N$122,14,FALSE),IF(_xlpm.x=0,"",_xlpm.x)))</f>
        <v/>
      </c>
      <c r="S2464" s="2" t="s">
        <v>2360</v>
      </c>
      <c r="T2464" s="69" t="s">
        <v>62</v>
      </c>
      <c r="U2464" s="69" t="s">
        <v>60</v>
      </c>
      <c r="X2464" t="str">
        <f>IF(T2464="","",_xlfn.LET(_xlpm.x,VLOOKUP(T2464,'Drop-down_menus'!$F$2:$G$16,2,FALSE),IF(_xlpm.x=0,"",_xlpm.x)))</f>
        <v>https://orcid.org/0000-0003-3696-4445</v>
      </c>
      <c r="Y2464" t="str">
        <f>IF(U2464="","",_xlfn.LET(_xlpm.x,VLOOKUP(U2464,'Drop-down_menus'!$F$2:$G$16,2,FALSE),IF(_xlpm.x=0,"",_xlpm.x)))</f>
        <v>https://orcid.org/0000-0002-9708-1761</v>
      </c>
      <c r="Z2464" t="str">
        <f>IF(V2464="","",_xlfn.LET(_xlpm.x,VLOOKUP(V2464,'Drop-down_menus'!$F$2:$G$16,2,FALSE),IF(_xlpm.x=0,"",_xlpm.x)))</f>
        <v/>
      </c>
      <c r="AA2464" t="str">
        <f>IF(W2464="","",_xlfn.LET(_xlpm.x,VLOOKUP(W2464,'Drop-down_menus'!$F$2:$G$16,2,FALSE),IF(_xlpm.x=0,"",_xlpm.x)))</f>
        <v/>
      </c>
      <c r="AB2464" t="s">
        <v>702</v>
      </c>
      <c r="AE2464" t="s">
        <v>896</v>
      </c>
    </row>
    <row r="2465" spans="1:31" ht="15" hidden="1" x14ac:dyDescent="0.2">
      <c r="A2465" s="2" t="s">
        <v>475</v>
      </c>
      <c r="B2465">
        <v>5503</v>
      </c>
      <c r="C2465">
        <v>5027</v>
      </c>
      <c r="D2465" s="69" t="s">
        <v>700</v>
      </c>
      <c r="F2465" s="70" t="s">
        <v>2301</v>
      </c>
      <c r="H2465" s="70" t="s">
        <v>2301</v>
      </c>
      <c r="I2465" t="s">
        <v>2301</v>
      </c>
      <c r="J2465" t="str">
        <f>IF($I2465="","",_xlfn.LET(_xlpm.x,VLOOKUP($I2465,'taxon-match_2026-08-31'!$A$2:$N$122,6,FALSE),IF(_xlpm.x=0,"",_xlpm.x)))</f>
        <v>Chamberlin, 1919</v>
      </c>
      <c r="K2465" t="str">
        <f>IF($I2465="","",_xlfn.LET(_xlpm.x,VLOOKUP($I2465,'taxon-match_2026-08-31'!$A$2:$N$122,4,FALSE),IF(_xlpm.x=0,"",_xlpm.x)))</f>
        <v>urn:lsid:marinespecies.org:taxname:1021266</v>
      </c>
      <c r="L2465" t="str">
        <f>IF($I2465="","",_xlfn.LET(_xlpm.x,VLOOKUP($I2465,'taxon-match_2026-08-31'!$A$2:$N$122,7,FALSE),IF(_xlpm.x=0,"",_xlpm.x)))</f>
        <v>Animalia</v>
      </c>
      <c r="M2465" t="str">
        <f>IF($I2465="","",_xlfn.LET(_xlpm.x,VLOOKUP($I2465,'taxon-match_2026-08-31'!$A$2:$N$122,8,FALSE),IF(_xlpm.x=0,"",_xlpm.x)))</f>
        <v>Annelida</v>
      </c>
      <c r="N2465" t="str">
        <f>IF($I2465="","",_xlfn.LET(_xlpm.x,VLOOKUP($I2465,'taxon-match_2026-08-31'!$A$2:$N$122,9,FALSE),IF(_xlpm.x=0,"",_xlpm.x)))</f>
        <v>Polychaeta</v>
      </c>
      <c r="O2465" t="str">
        <f>IF($I2465="","",_xlfn.LET(_xlpm.x,VLOOKUP($I2465,'taxon-match_2026-08-31'!$A$2:$N$122,10,FALSE),IF(_xlpm.x=0,"",_xlpm.x)))</f>
        <v>Sabellida</v>
      </c>
      <c r="P2465" t="str">
        <f>IF($I2465="","",_xlfn.LET(_xlpm.x,VLOOKUP($I2465,'taxon-match_2026-08-31'!$A$2:$N$122,11,FALSE),IF(_xlpm.x=0,"",_xlpm.x)))</f>
        <v>Spirorbidae</v>
      </c>
      <c r="Q2465" t="str">
        <f>IF($I2465="","",_xlfn.LET(_xlpm.x,VLOOKUP($I2465,'taxon-match_2026-08-31'!$A$2:$N$122,12,FALSE),IF(_xlpm.x=0,"",_xlpm.x)))</f>
        <v/>
      </c>
      <c r="R2465" t="str">
        <f>IF($I2465="","",_xlfn.LET(_xlpm.x,VLOOKUP($I2465,'taxon-match_2026-08-31'!$A$2:$N$122,14,FALSE),IF(_xlpm.x=0,"",_xlpm.x)))</f>
        <v/>
      </c>
      <c r="S2465" s="2" t="s">
        <v>2360</v>
      </c>
      <c r="T2465" s="69" t="s">
        <v>62</v>
      </c>
      <c r="U2465" s="69" t="s">
        <v>60</v>
      </c>
      <c r="X2465" t="str">
        <f>IF(T2465="","",_xlfn.LET(_xlpm.x,VLOOKUP(T2465,'Drop-down_menus'!$F$2:$G$16,2,FALSE),IF(_xlpm.x=0,"",_xlpm.x)))</f>
        <v>https://orcid.org/0000-0003-3696-4445</v>
      </c>
      <c r="Y2465" t="str">
        <f>IF(U2465="","",_xlfn.LET(_xlpm.x,VLOOKUP(U2465,'Drop-down_menus'!$F$2:$G$16,2,FALSE),IF(_xlpm.x=0,"",_xlpm.x)))</f>
        <v>https://orcid.org/0000-0002-9708-1761</v>
      </c>
      <c r="Z2465" t="str">
        <f>IF(V2465="","",_xlfn.LET(_xlpm.x,VLOOKUP(V2465,'Drop-down_menus'!$F$2:$G$16,2,FALSE),IF(_xlpm.x=0,"",_xlpm.x)))</f>
        <v/>
      </c>
      <c r="AA2465" t="str">
        <f>IF(W2465="","",_xlfn.LET(_xlpm.x,VLOOKUP(W2465,'Drop-down_menus'!$F$2:$G$16,2,FALSE),IF(_xlpm.x=0,"",_xlpm.x)))</f>
        <v/>
      </c>
      <c r="AB2465" t="s">
        <v>702</v>
      </c>
      <c r="AE2465" t="s">
        <v>896</v>
      </c>
    </row>
    <row r="2466" spans="1:31" ht="15" hidden="1" x14ac:dyDescent="0.2">
      <c r="A2466" s="2" t="s">
        <v>460</v>
      </c>
      <c r="B2466">
        <v>4007</v>
      </c>
      <c r="C2466">
        <v>5066</v>
      </c>
      <c r="D2466" s="70" t="s">
        <v>880</v>
      </c>
      <c r="F2466" s="70"/>
      <c r="H2466" s="70"/>
      <c r="I2466" t="s">
        <v>2611</v>
      </c>
      <c r="J2466" t="str">
        <f>IF($I2466="","",_xlfn.LET(_xlpm.x,VLOOKUP($I2466,'taxon-match_2026-08-31'!$A$2:$N$122,6,FALSE),IF(_xlpm.x=0,"",_xlpm.x)))</f>
        <v/>
      </c>
      <c r="K2466" t="str">
        <f>IF($I2466="","",_xlfn.LET(_xlpm.x,VLOOKUP($I2466,'taxon-match_2026-08-31'!$A$2:$N$122,4,FALSE),IF(_xlpm.x=0,"",_xlpm.x)))</f>
        <v/>
      </c>
      <c r="L2466" t="str">
        <f>IF($I2466="","",_xlfn.LET(_xlpm.x,VLOOKUP($I2466,'taxon-match_2026-08-31'!$A$2:$N$122,7,FALSE),IF(_xlpm.x=0,"",_xlpm.x)))</f>
        <v/>
      </c>
      <c r="M2466" t="str">
        <f>IF($I2466="","",_xlfn.LET(_xlpm.x,VLOOKUP($I2466,'taxon-match_2026-08-31'!$A$2:$N$122,8,FALSE),IF(_xlpm.x=0,"",_xlpm.x)))</f>
        <v/>
      </c>
      <c r="N2466" t="str">
        <f>IF($I2466="","",_xlfn.LET(_xlpm.x,VLOOKUP($I2466,'taxon-match_2026-08-31'!$A$2:$N$122,9,FALSE),IF(_xlpm.x=0,"",_xlpm.x)))</f>
        <v/>
      </c>
      <c r="O2466" t="str">
        <f>IF($I2466="","",_xlfn.LET(_xlpm.x,VLOOKUP($I2466,'taxon-match_2026-08-31'!$A$2:$N$122,10,FALSE),IF(_xlpm.x=0,"",_xlpm.x)))</f>
        <v/>
      </c>
      <c r="P2466" t="str">
        <f>IF($I2466="","",_xlfn.LET(_xlpm.x,VLOOKUP($I2466,'taxon-match_2026-08-31'!$A$2:$N$122,11,FALSE),IF(_xlpm.x=0,"",_xlpm.x)))</f>
        <v/>
      </c>
      <c r="Q2466" t="str">
        <f>IF($I2466="","",_xlfn.LET(_xlpm.x,VLOOKUP($I2466,'taxon-match_2026-08-31'!$A$2:$N$122,12,FALSE),IF(_xlpm.x=0,"",_xlpm.x)))</f>
        <v/>
      </c>
      <c r="R2466" t="str">
        <f>IF($I2466="","",_xlfn.LET(_xlpm.x,VLOOKUP($I2466,'taxon-match_2026-08-31'!$A$2:$N$122,14,FALSE),IF(_xlpm.x=0,"",_xlpm.x)))</f>
        <v/>
      </c>
      <c r="T2466" s="69" t="s">
        <v>62</v>
      </c>
      <c r="U2466" s="69" t="s">
        <v>60</v>
      </c>
      <c r="X2466" t="str">
        <f>IF(T2466="","",_xlfn.LET(_xlpm.x,VLOOKUP(T2466,'Drop-down_menus'!$F$2:$G$16,2,FALSE),IF(_xlpm.x=0,"",_xlpm.x)))</f>
        <v>https://orcid.org/0000-0003-3696-4445</v>
      </c>
      <c r="Y2466" t="str">
        <f>IF(U2466="","",_xlfn.LET(_xlpm.x,VLOOKUP(U2466,'Drop-down_menus'!$F$2:$G$16,2,FALSE),IF(_xlpm.x=0,"",_xlpm.x)))</f>
        <v>https://orcid.org/0000-0002-9708-1761</v>
      </c>
      <c r="Z2466" t="str">
        <f>IF(V2466="","",_xlfn.LET(_xlpm.x,VLOOKUP(V2466,'Drop-down_menus'!$F$2:$G$16,2,FALSE),IF(_xlpm.x=0,"",_xlpm.x)))</f>
        <v/>
      </c>
      <c r="AA2466" t="str">
        <f>IF(W2466="","",_xlfn.LET(_xlpm.x,VLOOKUP(W2466,'Drop-down_menus'!$F$2:$G$16,2,FALSE),IF(_xlpm.x=0,"",_xlpm.x)))</f>
        <v/>
      </c>
      <c r="AB2466" t="s">
        <v>702</v>
      </c>
      <c r="AE2466" t="s">
        <v>896</v>
      </c>
    </row>
    <row r="2467" spans="1:31" ht="15" hidden="1" x14ac:dyDescent="0.2">
      <c r="A2467" s="2" t="s">
        <v>130</v>
      </c>
      <c r="B2467">
        <v>543</v>
      </c>
      <c r="C2467">
        <v>5037</v>
      </c>
      <c r="D2467" s="70" t="s">
        <v>880</v>
      </c>
      <c r="F2467" s="70"/>
      <c r="H2467" s="70"/>
      <c r="I2467" t="s">
        <v>2611</v>
      </c>
      <c r="J2467" t="str">
        <f>IF($I2467="","",_xlfn.LET(_xlpm.x,VLOOKUP($I2467,'taxon-match_2026-08-31'!$A$2:$N$122,6,FALSE),IF(_xlpm.x=0,"",_xlpm.x)))</f>
        <v/>
      </c>
      <c r="K2467" t="str">
        <f>IF($I2467="","",_xlfn.LET(_xlpm.x,VLOOKUP($I2467,'taxon-match_2026-08-31'!$A$2:$N$122,4,FALSE),IF(_xlpm.x=0,"",_xlpm.x)))</f>
        <v/>
      </c>
      <c r="L2467" t="str">
        <f>IF($I2467="","",_xlfn.LET(_xlpm.x,VLOOKUP($I2467,'taxon-match_2026-08-31'!$A$2:$N$122,7,FALSE),IF(_xlpm.x=0,"",_xlpm.x)))</f>
        <v/>
      </c>
      <c r="M2467" t="str">
        <f>IF($I2467="","",_xlfn.LET(_xlpm.x,VLOOKUP($I2467,'taxon-match_2026-08-31'!$A$2:$N$122,8,FALSE),IF(_xlpm.x=0,"",_xlpm.x)))</f>
        <v/>
      </c>
      <c r="N2467" t="str">
        <f>IF($I2467="","",_xlfn.LET(_xlpm.x,VLOOKUP($I2467,'taxon-match_2026-08-31'!$A$2:$N$122,9,FALSE),IF(_xlpm.x=0,"",_xlpm.x)))</f>
        <v/>
      </c>
      <c r="O2467" t="str">
        <f>IF($I2467="","",_xlfn.LET(_xlpm.x,VLOOKUP($I2467,'taxon-match_2026-08-31'!$A$2:$N$122,10,FALSE),IF(_xlpm.x=0,"",_xlpm.x)))</f>
        <v/>
      </c>
      <c r="P2467" t="str">
        <f>IF($I2467="","",_xlfn.LET(_xlpm.x,VLOOKUP($I2467,'taxon-match_2026-08-31'!$A$2:$N$122,11,FALSE),IF(_xlpm.x=0,"",_xlpm.x)))</f>
        <v/>
      </c>
      <c r="Q2467" t="str">
        <f>IF($I2467="","",_xlfn.LET(_xlpm.x,VLOOKUP($I2467,'taxon-match_2026-08-31'!$A$2:$N$122,12,FALSE),IF(_xlpm.x=0,"",_xlpm.x)))</f>
        <v/>
      </c>
      <c r="R2467" t="str">
        <f>IF($I2467="","",_xlfn.LET(_xlpm.x,VLOOKUP($I2467,'taxon-match_2026-08-31'!$A$2:$N$122,14,FALSE),IF(_xlpm.x=0,"",_xlpm.x)))</f>
        <v/>
      </c>
      <c r="T2467" s="69" t="s">
        <v>62</v>
      </c>
      <c r="U2467" s="69" t="s">
        <v>60</v>
      </c>
      <c r="X2467" t="str">
        <f>IF(T2467="","",_xlfn.LET(_xlpm.x,VLOOKUP(T2467,'Drop-down_menus'!$F$2:$G$16,2,FALSE),IF(_xlpm.x=0,"",_xlpm.x)))</f>
        <v>https://orcid.org/0000-0003-3696-4445</v>
      </c>
      <c r="Y2467" t="str">
        <f>IF(U2467="","",_xlfn.LET(_xlpm.x,VLOOKUP(U2467,'Drop-down_menus'!$F$2:$G$16,2,FALSE),IF(_xlpm.x=0,"",_xlpm.x)))</f>
        <v>https://orcid.org/0000-0002-9708-1761</v>
      </c>
      <c r="Z2467" t="str">
        <f>IF(V2467="","",_xlfn.LET(_xlpm.x,VLOOKUP(V2467,'Drop-down_menus'!$F$2:$G$16,2,FALSE),IF(_xlpm.x=0,"",_xlpm.x)))</f>
        <v/>
      </c>
      <c r="AA2467" t="str">
        <f>IF(W2467="","",_xlfn.LET(_xlpm.x,VLOOKUP(W2467,'Drop-down_menus'!$F$2:$G$16,2,FALSE),IF(_xlpm.x=0,"",_xlpm.x)))</f>
        <v/>
      </c>
      <c r="AB2467" t="s">
        <v>702</v>
      </c>
      <c r="AE2467" t="s">
        <v>896</v>
      </c>
    </row>
    <row r="2468" spans="1:31" ht="15" hidden="1" x14ac:dyDescent="0.2">
      <c r="A2468" s="2" t="s">
        <v>130</v>
      </c>
      <c r="B2468">
        <v>544</v>
      </c>
      <c r="C2468">
        <v>5038</v>
      </c>
      <c r="D2468" s="70" t="s">
        <v>880</v>
      </c>
      <c r="F2468" s="70"/>
      <c r="H2468" s="70"/>
      <c r="I2468" t="s">
        <v>2611</v>
      </c>
      <c r="J2468" t="str">
        <f>IF($I2468="","",_xlfn.LET(_xlpm.x,VLOOKUP($I2468,'taxon-match_2026-08-31'!$A$2:$N$122,6,FALSE),IF(_xlpm.x=0,"",_xlpm.x)))</f>
        <v/>
      </c>
      <c r="K2468" t="str">
        <f>IF($I2468="","",_xlfn.LET(_xlpm.x,VLOOKUP($I2468,'taxon-match_2026-08-31'!$A$2:$N$122,4,FALSE),IF(_xlpm.x=0,"",_xlpm.x)))</f>
        <v/>
      </c>
      <c r="L2468" t="str">
        <f>IF($I2468="","",_xlfn.LET(_xlpm.x,VLOOKUP($I2468,'taxon-match_2026-08-31'!$A$2:$N$122,7,FALSE),IF(_xlpm.x=0,"",_xlpm.x)))</f>
        <v/>
      </c>
      <c r="M2468" t="str">
        <f>IF($I2468="","",_xlfn.LET(_xlpm.x,VLOOKUP($I2468,'taxon-match_2026-08-31'!$A$2:$N$122,8,FALSE),IF(_xlpm.x=0,"",_xlpm.x)))</f>
        <v/>
      </c>
      <c r="N2468" t="str">
        <f>IF($I2468="","",_xlfn.LET(_xlpm.x,VLOOKUP($I2468,'taxon-match_2026-08-31'!$A$2:$N$122,9,FALSE),IF(_xlpm.x=0,"",_xlpm.x)))</f>
        <v/>
      </c>
      <c r="O2468" t="str">
        <f>IF($I2468="","",_xlfn.LET(_xlpm.x,VLOOKUP($I2468,'taxon-match_2026-08-31'!$A$2:$N$122,10,FALSE),IF(_xlpm.x=0,"",_xlpm.x)))</f>
        <v/>
      </c>
      <c r="P2468" t="str">
        <f>IF($I2468="","",_xlfn.LET(_xlpm.x,VLOOKUP($I2468,'taxon-match_2026-08-31'!$A$2:$N$122,11,FALSE),IF(_xlpm.x=0,"",_xlpm.x)))</f>
        <v/>
      </c>
      <c r="Q2468" t="str">
        <f>IF($I2468="","",_xlfn.LET(_xlpm.x,VLOOKUP($I2468,'taxon-match_2026-08-31'!$A$2:$N$122,12,FALSE),IF(_xlpm.x=0,"",_xlpm.x)))</f>
        <v/>
      </c>
      <c r="R2468" t="str">
        <f>IF($I2468="","",_xlfn.LET(_xlpm.x,VLOOKUP($I2468,'taxon-match_2026-08-31'!$A$2:$N$122,14,FALSE),IF(_xlpm.x=0,"",_xlpm.x)))</f>
        <v/>
      </c>
      <c r="T2468" s="69" t="s">
        <v>62</v>
      </c>
      <c r="U2468" s="69" t="s">
        <v>60</v>
      </c>
      <c r="X2468" t="str">
        <f>IF(T2468="","",_xlfn.LET(_xlpm.x,VLOOKUP(T2468,'Drop-down_menus'!$F$2:$G$16,2,FALSE),IF(_xlpm.x=0,"",_xlpm.x)))</f>
        <v>https://orcid.org/0000-0003-3696-4445</v>
      </c>
      <c r="Y2468" t="str">
        <f>IF(U2468="","",_xlfn.LET(_xlpm.x,VLOOKUP(U2468,'Drop-down_menus'!$F$2:$G$16,2,FALSE),IF(_xlpm.x=0,"",_xlpm.x)))</f>
        <v>https://orcid.org/0000-0002-9708-1761</v>
      </c>
      <c r="Z2468" t="str">
        <f>IF(V2468="","",_xlfn.LET(_xlpm.x,VLOOKUP(V2468,'Drop-down_menus'!$F$2:$G$16,2,FALSE),IF(_xlpm.x=0,"",_xlpm.x)))</f>
        <v/>
      </c>
      <c r="AA2468" t="str">
        <f>IF(W2468="","",_xlfn.LET(_xlpm.x,VLOOKUP(W2468,'Drop-down_menus'!$F$2:$G$16,2,FALSE),IF(_xlpm.x=0,"",_xlpm.x)))</f>
        <v/>
      </c>
      <c r="AB2468" t="s">
        <v>702</v>
      </c>
      <c r="AE2468" t="s">
        <v>896</v>
      </c>
    </row>
    <row r="2469" spans="1:31" ht="15" hidden="1" x14ac:dyDescent="0.2">
      <c r="A2469" s="2" t="s">
        <v>130</v>
      </c>
      <c r="B2469">
        <v>546</v>
      </c>
      <c r="C2469">
        <v>5003</v>
      </c>
      <c r="D2469" s="70" t="s">
        <v>880</v>
      </c>
      <c r="F2469" s="70"/>
      <c r="H2469" s="70"/>
      <c r="I2469" t="s">
        <v>2611</v>
      </c>
      <c r="J2469" t="str">
        <f>IF($I2469="","",_xlfn.LET(_xlpm.x,VLOOKUP($I2469,'taxon-match_2026-08-31'!$A$2:$N$122,6,FALSE),IF(_xlpm.x=0,"",_xlpm.x)))</f>
        <v/>
      </c>
      <c r="K2469" t="str">
        <f>IF($I2469="","",_xlfn.LET(_xlpm.x,VLOOKUP($I2469,'taxon-match_2026-08-31'!$A$2:$N$122,4,FALSE),IF(_xlpm.x=0,"",_xlpm.x)))</f>
        <v/>
      </c>
      <c r="L2469" t="str">
        <f>IF($I2469="","",_xlfn.LET(_xlpm.x,VLOOKUP($I2469,'taxon-match_2026-08-31'!$A$2:$N$122,7,FALSE),IF(_xlpm.x=0,"",_xlpm.x)))</f>
        <v/>
      </c>
      <c r="M2469" t="str">
        <f>IF($I2469="","",_xlfn.LET(_xlpm.x,VLOOKUP($I2469,'taxon-match_2026-08-31'!$A$2:$N$122,8,FALSE),IF(_xlpm.x=0,"",_xlpm.x)))</f>
        <v/>
      </c>
      <c r="N2469" t="str">
        <f>IF($I2469="","",_xlfn.LET(_xlpm.x,VLOOKUP($I2469,'taxon-match_2026-08-31'!$A$2:$N$122,9,FALSE),IF(_xlpm.x=0,"",_xlpm.x)))</f>
        <v/>
      </c>
      <c r="O2469" t="str">
        <f>IF($I2469="","",_xlfn.LET(_xlpm.x,VLOOKUP($I2469,'taxon-match_2026-08-31'!$A$2:$N$122,10,FALSE),IF(_xlpm.x=0,"",_xlpm.x)))</f>
        <v/>
      </c>
      <c r="P2469" t="str">
        <f>IF($I2469="","",_xlfn.LET(_xlpm.x,VLOOKUP($I2469,'taxon-match_2026-08-31'!$A$2:$N$122,11,FALSE),IF(_xlpm.x=0,"",_xlpm.x)))</f>
        <v/>
      </c>
      <c r="Q2469" t="str">
        <f>IF($I2469="","",_xlfn.LET(_xlpm.x,VLOOKUP($I2469,'taxon-match_2026-08-31'!$A$2:$N$122,12,FALSE),IF(_xlpm.x=0,"",_xlpm.x)))</f>
        <v/>
      </c>
      <c r="R2469" t="str">
        <f>IF($I2469="","",_xlfn.LET(_xlpm.x,VLOOKUP($I2469,'taxon-match_2026-08-31'!$A$2:$N$122,14,FALSE),IF(_xlpm.x=0,"",_xlpm.x)))</f>
        <v/>
      </c>
      <c r="T2469" s="69" t="s">
        <v>62</v>
      </c>
      <c r="U2469" s="69" t="s">
        <v>60</v>
      </c>
      <c r="X2469" t="str">
        <f>IF(T2469="","",_xlfn.LET(_xlpm.x,VLOOKUP(T2469,'Drop-down_menus'!$F$2:$G$16,2,FALSE),IF(_xlpm.x=0,"",_xlpm.x)))</f>
        <v>https://orcid.org/0000-0003-3696-4445</v>
      </c>
      <c r="Y2469" t="str">
        <f>IF(U2469="","",_xlfn.LET(_xlpm.x,VLOOKUP(U2469,'Drop-down_menus'!$F$2:$G$16,2,FALSE),IF(_xlpm.x=0,"",_xlpm.x)))</f>
        <v>https://orcid.org/0000-0002-9708-1761</v>
      </c>
      <c r="Z2469" t="str">
        <f>IF(V2469="","",_xlfn.LET(_xlpm.x,VLOOKUP(V2469,'Drop-down_menus'!$F$2:$G$16,2,FALSE),IF(_xlpm.x=0,"",_xlpm.x)))</f>
        <v/>
      </c>
      <c r="AA2469" t="str">
        <f>IF(W2469="","",_xlfn.LET(_xlpm.x,VLOOKUP(W2469,'Drop-down_menus'!$F$2:$G$16,2,FALSE),IF(_xlpm.x=0,"",_xlpm.x)))</f>
        <v/>
      </c>
      <c r="AB2469" t="s">
        <v>702</v>
      </c>
      <c r="AE2469" t="s">
        <v>896</v>
      </c>
    </row>
    <row r="2470" spans="1:31" ht="15" hidden="1" x14ac:dyDescent="0.2">
      <c r="A2470" s="2" t="s">
        <v>130</v>
      </c>
      <c r="B2470">
        <v>547</v>
      </c>
      <c r="C2470">
        <v>5004</v>
      </c>
      <c r="D2470" s="70" t="s">
        <v>880</v>
      </c>
      <c r="F2470" s="70"/>
      <c r="H2470" s="70"/>
      <c r="I2470" t="s">
        <v>2611</v>
      </c>
      <c r="J2470" t="str">
        <f>IF($I2470="","",_xlfn.LET(_xlpm.x,VLOOKUP($I2470,'taxon-match_2026-08-31'!$A$2:$N$122,6,FALSE),IF(_xlpm.x=0,"",_xlpm.x)))</f>
        <v/>
      </c>
      <c r="K2470" t="str">
        <f>IF($I2470="","",_xlfn.LET(_xlpm.x,VLOOKUP($I2470,'taxon-match_2026-08-31'!$A$2:$N$122,4,FALSE),IF(_xlpm.x=0,"",_xlpm.x)))</f>
        <v/>
      </c>
      <c r="L2470" t="str">
        <f>IF($I2470="","",_xlfn.LET(_xlpm.x,VLOOKUP($I2470,'taxon-match_2026-08-31'!$A$2:$N$122,7,FALSE),IF(_xlpm.x=0,"",_xlpm.x)))</f>
        <v/>
      </c>
      <c r="M2470" t="str">
        <f>IF($I2470="","",_xlfn.LET(_xlpm.x,VLOOKUP($I2470,'taxon-match_2026-08-31'!$A$2:$N$122,8,FALSE),IF(_xlpm.x=0,"",_xlpm.x)))</f>
        <v/>
      </c>
      <c r="N2470" t="str">
        <f>IF($I2470="","",_xlfn.LET(_xlpm.x,VLOOKUP($I2470,'taxon-match_2026-08-31'!$A$2:$N$122,9,FALSE),IF(_xlpm.x=0,"",_xlpm.x)))</f>
        <v/>
      </c>
      <c r="O2470" t="str">
        <f>IF($I2470="","",_xlfn.LET(_xlpm.x,VLOOKUP($I2470,'taxon-match_2026-08-31'!$A$2:$N$122,10,FALSE),IF(_xlpm.x=0,"",_xlpm.x)))</f>
        <v/>
      </c>
      <c r="P2470" t="str">
        <f>IF($I2470="","",_xlfn.LET(_xlpm.x,VLOOKUP($I2470,'taxon-match_2026-08-31'!$A$2:$N$122,11,FALSE),IF(_xlpm.x=0,"",_xlpm.x)))</f>
        <v/>
      </c>
      <c r="Q2470" t="str">
        <f>IF($I2470="","",_xlfn.LET(_xlpm.x,VLOOKUP($I2470,'taxon-match_2026-08-31'!$A$2:$N$122,12,FALSE),IF(_xlpm.x=0,"",_xlpm.x)))</f>
        <v/>
      </c>
      <c r="R2470" t="str">
        <f>IF($I2470="","",_xlfn.LET(_xlpm.x,VLOOKUP($I2470,'taxon-match_2026-08-31'!$A$2:$N$122,14,FALSE),IF(_xlpm.x=0,"",_xlpm.x)))</f>
        <v/>
      </c>
      <c r="T2470" s="69" t="s">
        <v>62</v>
      </c>
      <c r="U2470" s="69" t="s">
        <v>60</v>
      </c>
      <c r="X2470" t="str">
        <f>IF(T2470="","",_xlfn.LET(_xlpm.x,VLOOKUP(T2470,'Drop-down_menus'!$F$2:$G$16,2,FALSE),IF(_xlpm.x=0,"",_xlpm.x)))</f>
        <v>https://orcid.org/0000-0003-3696-4445</v>
      </c>
      <c r="Y2470" t="str">
        <f>IF(U2470="","",_xlfn.LET(_xlpm.x,VLOOKUP(U2470,'Drop-down_menus'!$F$2:$G$16,2,FALSE),IF(_xlpm.x=0,"",_xlpm.x)))</f>
        <v>https://orcid.org/0000-0002-9708-1761</v>
      </c>
      <c r="Z2470" t="str">
        <f>IF(V2470="","",_xlfn.LET(_xlpm.x,VLOOKUP(V2470,'Drop-down_menus'!$F$2:$G$16,2,FALSE),IF(_xlpm.x=0,"",_xlpm.x)))</f>
        <v/>
      </c>
      <c r="AA2470" t="str">
        <f>IF(W2470="","",_xlfn.LET(_xlpm.x,VLOOKUP(W2470,'Drop-down_menus'!$F$2:$G$16,2,FALSE),IF(_xlpm.x=0,"",_xlpm.x)))</f>
        <v/>
      </c>
      <c r="AB2470" t="s">
        <v>702</v>
      </c>
      <c r="AE2470" t="s">
        <v>896</v>
      </c>
    </row>
    <row r="2471" spans="1:31" ht="15" hidden="1" x14ac:dyDescent="0.2">
      <c r="A2471" s="2" t="s">
        <v>130</v>
      </c>
      <c r="B2471">
        <v>549</v>
      </c>
      <c r="C2471">
        <v>5062</v>
      </c>
      <c r="D2471" s="70" t="s">
        <v>880</v>
      </c>
      <c r="F2471" s="70"/>
      <c r="H2471" s="70"/>
      <c r="I2471" t="s">
        <v>2611</v>
      </c>
      <c r="J2471" t="str">
        <f>IF($I2471="","",_xlfn.LET(_xlpm.x,VLOOKUP($I2471,'taxon-match_2026-08-31'!$A$2:$N$122,6,FALSE),IF(_xlpm.x=0,"",_xlpm.x)))</f>
        <v/>
      </c>
      <c r="K2471" t="str">
        <f>IF($I2471="","",_xlfn.LET(_xlpm.x,VLOOKUP($I2471,'taxon-match_2026-08-31'!$A$2:$N$122,4,FALSE),IF(_xlpm.x=0,"",_xlpm.x)))</f>
        <v/>
      </c>
      <c r="L2471" t="str">
        <f>IF($I2471="","",_xlfn.LET(_xlpm.x,VLOOKUP($I2471,'taxon-match_2026-08-31'!$A$2:$N$122,7,FALSE),IF(_xlpm.x=0,"",_xlpm.x)))</f>
        <v/>
      </c>
      <c r="M2471" t="str">
        <f>IF($I2471="","",_xlfn.LET(_xlpm.x,VLOOKUP($I2471,'taxon-match_2026-08-31'!$A$2:$N$122,8,FALSE),IF(_xlpm.x=0,"",_xlpm.x)))</f>
        <v/>
      </c>
      <c r="N2471" t="str">
        <f>IF($I2471="","",_xlfn.LET(_xlpm.x,VLOOKUP($I2471,'taxon-match_2026-08-31'!$A$2:$N$122,9,FALSE),IF(_xlpm.x=0,"",_xlpm.x)))</f>
        <v/>
      </c>
      <c r="O2471" t="str">
        <f>IF($I2471="","",_xlfn.LET(_xlpm.x,VLOOKUP($I2471,'taxon-match_2026-08-31'!$A$2:$N$122,10,FALSE),IF(_xlpm.x=0,"",_xlpm.x)))</f>
        <v/>
      </c>
      <c r="P2471" t="str">
        <f>IF($I2471="","",_xlfn.LET(_xlpm.x,VLOOKUP($I2471,'taxon-match_2026-08-31'!$A$2:$N$122,11,FALSE),IF(_xlpm.x=0,"",_xlpm.x)))</f>
        <v/>
      </c>
      <c r="Q2471" t="str">
        <f>IF($I2471="","",_xlfn.LET(_xlpm.x,VLOOKUP($I2471,'taxon-match_2026-08-31'!$A$2:$N$122,12,FALSE),IF(_xlpm.x=0,"",_xlpm.x)))</f>
        <v/>
      </c>
      <c r="R2471" t="str">
        <f>IF($I2471="","",_xlfn.LET(_xlpm.x,VLOOKUP($I2471,'taxon-match_2026-08-31'!$A$2:$N$122,14,FALSE),IF(_xlpm.x=0,"",_xlpm.x)))</f>
        <v/>
      </c>
      <c r="T2471" s="69" t="s">
        <v>62</v>
      </c>
      <c r="U2471" s="69" t="s">
        <v>60</v>
      </c>
      <c r="X2471" t="str">
        <f>IF(T2471="","",_xlfn.LET(_xlpm.x,VLOOKUP(T2471,'Drop-down_menus'!$F$2:$G$16,2,FALSE),IF(_xlpm.x=0,"",_xlpm.x)))</f>
        <v>https://orcid.org/0000-0003-3696-4445</v>
      </c>
      <c r="Y2471" t="str">
        <f>IF(U2471="","",_xlfn.LET(_xlpm.x,VLOOKUP(U2471,'Drop-down_menus'!$F$2:$G$16,2,FALSE),IF(_xlpm.x=0,"",_xlpm.x)))</f>
        <v>https://orcid.org/0000-0002-9708-1761</v>
      </c>
      <c r="Z2471" t="str">
        <f>IF(V2471="","",_xlfn.LET(_xlpm.x,VLOOKUP(V2471,'Drop-down_menus'!$F$2:$G$16,2,FALSE),IF(_xlpm.x=0,"",_xlpm.x)))</f>
        <v/>
      </c>
      <c r="AA2471" t="str">
        <f>IF(W2471="","",_xlfn.LET(_xlpm.x,VLOOKUP(W2471,'Drop-down_menus'!$F$2:$G$16,2,FALSE),IF(_xlpm.x=0,"",_xlpm.x)))</f>
        <v/>
      </c>
      <c r="AB2471" t="s">
        <v>702</v>
      </c>
      <c r="AE2471" t="s">
        <v>896</v>
      </c>
    </row>
    <row r="2472" spans="1:31" ht="15" hidden="1" x14ac:dyDescent="0.2">
      <c r="A2472" s="2" t="s">
        <v>130</v>
      </c>
      <c r="B2472">
        <v>550</v>
      </c>
      <c r="C2472">
        <v>5051</v>
      </c>
      <c r="D2472" s="70" t="s">
        <v>880</v>
      </c>
      <c r="F2472" s="70"/>
      <c r="H2472" s="70"/>
      <c r="I2472" t="s">
        <v>2611</v>
      </c>
      <c r="J2472" t="str">
        <f>IF($I2472="","",_xlfn.LET(_xlpm.x,VLOOKUP($I2472,'taxon-match_2026-08-31'!$A$2:$N$122,6,FALSE),IF(_xlpm.x=0,"",_xlpm.x)))</f>
        <v/>
      </c>
      <c r="K2472" t="str">
        <f>IF($I2472="","",_xlfn.LET(_xlpm.x,VLOOKUP($I2472,'taxon-match_2026-08-31'!$A$2:$N$122,4,FALSE),IF(_xlpm.x=0,"",_xlpm.x)))</f>
        <v/>
      </c>
      <c r="L2472" t="str">
        <f>IF($I2472="","",_xlfn.LET(_xlpm.x,VLOOKUP($I2472,'taxon-match_2026-08-31'!$A$2:$N$122,7,FALSE),IF(_xlpm.x=0,"",_xlpm.x)))</f>
        <v/>
      </c>
      <c r="M2472" t="str">
        <f>IF($I2472="","",_xlfn.LET(_xlpm.x,VLOOKUP($I2472,'taxon-match_2026-08-31'!$A$2:$N$122,8,FALSE),IF(_xlpm.x=0,"",_xlpm.x)))</f>
        <v/>
      </c>
      <c r="N2472" t="str">
        <f>IF($I2472="","",_xlfn.LET(_xlpm.x,VLOOKUP($I2472,'taxon-match_2026-08-31'!$A$2:$N$122,9,FALSE),IF(_xlpm.x=0,"",_xlpm.x)))</f>
        <v/>
      </c>
      <c r="O2472" t="str">
        <f>IF($I2472="","",_xlfn.LET(_xlpm.x,VLOOKUP($I2472,'taxon-match_2026-08-31'!$A$2:$N$122,10,FALSE),IF(_xlpm.x=0,"",_xlpm.x)))</f>
        <v/>
      </c>
      <c r="P2472" t="str">
        <f>IF($I2472="","",_xlfn.LET(_xlpm.x,VLOOKUP($I2472,'taxon-match_2026-08-31'!$A$2:$N$122,11,FALSE),IF(_xlpm.x=0,"",_xlpm.x)))</f>
        <v/>
      </c>
      <c r="Q2472" t="str">
        <f>IF($I2472="","",_xlfn.LET(_xlpm.x,VLOOKUP($I2472,'taxon-match_2026-08-31'!$A$2:$N$122,12,FALSE),IF(_xlpm.x=0,"",_xlpm.x)))</f>
        <v/>
      </c>
      <c r="R2472" t="str">
        <f>IF($I2472="","",_xlfn.LET(_xlpm.x,VLOOKUP($I2472,'taxon-match_2026-08-31'!$A$2:$N$122,14,FALSE),IF(_xlpm.x=0,"",_xlpm.x)))</f>
        <v/>
      </c>
      <c r="T2472" s="69" t="s">
        <v>62</v>
      </c>
      <c r="U2472" s="69" t="s">
        <v>60</v>
      </c>
      <c r="X2472" t="str">
        <f>IF(T2472="","",_xlfn.LET(_xlpm.x,VLOOKUP(T2472,'Drop-down_menus'!$F$2:$G$16,2,FALSE),IF(_xlpm.x=0,"",_xlpm.x)))</f>
        <v>https://orcid.org/0000-0003-3696-4445</v>
      </c>
      <c r="Y2472" t="str">
        <f>IF(U2472="","",_xlfn.LET(_xlpm.x,VLOOKUP(U2472,'Drop-down_menus'!$F$2:$G$16,2,FALSE),IF(_xlpm.x=0,"",_xlpm.x)))</f>
        <v>https://orcid.org/0000-0002-9708-1761</v>
      </c>
      <c r="Z2472" t="str">
        <f>IF(V2472="","",_xlfn.LET(_xlpm.x,VLOOKUP(V2472,'Drop-down_menus'!$F$2:$G$16,2,FALSE),IF(_xlpm.x=0,"",_xlpm.x)))</f>
        <v/>
      </c>
      <c r="AA2472" t="str">
        <f>IF(W2472="","",_xlfn.LET(_xlpm.x,VLOOKUP(W2472,'Drop-down_menus'!$F$2:$G$16,2,FALSE),IF(_xlpm.x=0,"",_xlpm.x)))</f>
        <v/>
      </c>
      <c r="AB2472" t="s">
        <v>702</v>
      </c>
      <c r="AE2472" t="s">
        <v>896</v>
      </c>
    </row>
    <row r="2473" spans="1:31" ht="15" hidden="1" x14ac:dyDescent="0.2">
      <c r="A2473" s="2" t="s">
        <v>184</v>
      </c>
      <c r="B2473">
        <v>996</v>
      </c>
      <c r="C2473">
        <v>5052</v>
      </c>
      <c r="D2473" s="70" t="s">
        <v>880</v>
      </c>
      <c r="F2473" s="70"/>
      <c r="H2473" s="70"/>
      <c r="I2473" t="s">
        <v>2611</v>
      </c>
      <c r="J2473" t="str">
        <f>IF($I2473="","",_xlfn.LET(_xlpm.x,VLOOKUP($I2473,'taxon-match_2026-08-31'!$A$2:$N$122,6,FALSE),IF(_xlpm.x=0,"",_xlpm.x)))</f>
        <v/>
      </c>
      <c r="K2473" t="str">
        <f>IF($I2473="","",_xlfn.LET(_xlpm.x,VLOOKUP($I2473,'taxon-match_2026-08-31'!$A$2:$N$122,4,FALSE),IF(_xlpm.x=0,"",_xlpm.x)))</f>
        <v/>
      </c>
      <c r="L2473" t="str">
        <f>IF($I2473="","",_xlfn.LET(_xlpm.x,VLOOKUP($I2473,'taxon-match_2026-08-31'!$A$2:$N$122,7,FALSE),IF(_xlpm.x=0,"",_xlpm.x)))</f>
        <v/>
      </c>
      <c r="M2473" t="str">
        <f>IF($I2473="","",_xlfn.LET(_xlpm.x,VLOOKUP($I2473,'taxon-match_2026-08-31'!$A$2:$N$122,8,FALSE),IF(_xlpm.x=0,"",_xlpm.x)))</f>
        <v/>
      </c>
      <c r="N2473" t="str">
        <f>IF($I2473="","",_xlfn.LET(_xlpm.x,VLOOKUP($I2473,'taxon-match_2026-08-31'!$A$2:$N$122,9,FALSE),IF(_xlpm.x=0,"",_xlpm.x)))</f>
        <v/>
      </c>
      <c r="O2473" t="str">
        <f>IF($I2473="","",_xlfn.LET(_xlpm.x,VLOOKUP($I2473,'taxon-match_2026-08-31'!$A$2:$N$122,10,FALSE),IF(_xlpm.x=0,"",_xlpm.x)))</f>
        <v/>
      </c>
      <c r="P2473" t="str">
        <f>IF($I2473="","",_xlfn.LET(_xlpm.x,VLOOKUP($I2473,'taxon-match_2026-08-31'!$A$2:$N$122,11,FALSE),IF(_xlpm.x=0,"",_xlpm.x)))</f>
        <v/>
      </c>
      <c r="Q2473" t="str">
        <f>IF($I2473="","",_xlfn.LET(_xlpm.x,VLOOKUP($I2473,'taxon-match_2026-08-31'!$A$2:$N$122,12,FALSE),IF(_xlpm.x=0,"",_xlpm.x)))</f>
        <v/>
      </c>
      <c r="R2473" t="str">
        <f>IF($I2473="","",_xlfn.LET(_xlpm.x,VLOOKUP($I2473,'taxon-match_2026-08-31'!$A$2:$N$122,14,FALSE),IF(_xlpm.x=0,"",_xlpm.x)))</f>
        <v/>
      </c>
      <c r="T2473" s="69" t="s">
        <v>62</v>
      </c>
      <c r="U2473" s="69" t="s">
        <v>60</v>
      </c>
      <c r="X2473" t="str">
        <f>IF(T2473="","",_xlfn.LET(_xlpm.x,VLOOKUP(T2473,'Drop-down_menus'!$F$2:$G$16,2,FALSE),IF(_xlpm.x=0,"",_xlpm.x)))</f>
        <v>https://orcid.org/0000-0003-3696-4445</v>
      </c>
      <c r="Y2473" t="str">
        <f>IF(U2473="","",_xlfn.LET(_xlpm.x,VLOOKUP(U2473,'Drop-down_menus'!$F$2:$G$16,2,FALSE),IF(_xlpm.x=0,"",_xlpm.x)))</f>
        <v>https://orcid.org/0000-0002-9708-1761</v>
      </c>
      <c r="Z2473" t="str">
        <f>IF(V2473="","",_xlfn.LET(_xlpm.x,VLOOKUP(V2473,'Drop-down_menus'!$F$2:$G$16,2,FALSE),IF(_xlpm.x=0,"",_xlpm.x)))</f>
        <v/>
      </c>
      <c r="AA2473" t="str">
        <f>IF(W2473="","",_xlfn.LET(_xlpm.x,VLOOKUP(W2473,'Drop-down_menus'!$F$2:$G$16,2,FALSE),IF(_xlpm.x=0,"",_xlpm.x)))</f>
        <v/>
      </c>
      <c r="AB2473" t="s">
        <v>702</v>
      </c>
      <c r="AE2473" t="s">
        <v>896</v>
      </c>
    </row>
    <row r="2474" spans="1:31" ht="15" hidden="1" x14ac:dyDescent="0.2">
      <c r="A2474" s="2" t="s">
        <v>184</v>
      </c>
      <c r="B2474">
        <v>997</v>
      </c>
      <c r="C2474">
        <v>5042</v>
      </c>
      <c r="D2474" s="70" t="s">
        <v>880</v>
      </c>
      <c r="F2474" s="70"/>
      <c r="H2474" s="70"/>
      <c r="I2474" t="s">
        <v>2611</v>
      </c>
      <c r="J2474" t="str">
        <f>IF($I2474="","",_xlfn.LET(_xlpm.x,VLOOKUP($I2474,'taxon-match_2026-08-31'!$A$2:$N$122,6,FALSE),IF(_xlpm.x=0,"",_xlpm.x)))</f>
        <v/>
      </c>
      <c r="K2474" t="str">
        <f>IF($I2474="","",_xlfn.LET(_xlpm.x,VLOOKUP($I2474,'taxon-match_2026-08-31'!$A$2:$N$122,4,FALSE),IF(_xlpm.x=0,"",_xlpm.x)))</f>
        <v/>
      </c>
      <c r="L2474" t="str">
        <f>IF($I2474="","",_xlfn.LET(_xlpm.x,VLOOKUP($I2474,'taxon-match_2026-08-31'!$A$2:$N$122,7,FALSE),IF(_xlpm.x=0,"",_xlpm.x)))</f>
        <v/>
      </c>
      <c r="M2474" t="str">
        <f>IF($I2474="","",_xlfn.LET(_xlpm.x,VLOOKUP($I2474,'taxon-match_2026-08-31'!$A$2:$N$122,8,FALSE),IF(_xlpm.x=0,"",_xlpm.x)))</f>
        <v/>
      </c>
      <c r="N2474" t="str">
        <f>IF($I2474="","",_xlfn.LET(_xlpm.x,VLOOKUP($I2474,'taxon-match_2026-08-31'!$A$2:$N$122,9,FALSE),IF(_xlpm.x=0,"",_xlpm.x)))</f>
        <v/>
      </c>
      <c r="O2474" t="str">
        <f>IF($I2474="","",_xlfn.LET(_xlpm.x,VLOOKUP($I2474,'taxon-match_2026-08-31'!$A$2:$N$122,10,FALSE),IF(_xlpm.x=0,"",_xlpm.x)))</f>
        <v/>
      </c>
      <c r="P2474" t="str">
        <f>IF($I2474="","",_xlfn.LET(_xlpm.x,VLOOKUP($I2474,'taxon-match_2026-08-31'!$A$2:$N$122,11,FALSE),IF(_xlpm.x=0,"",_xlpm.x)))</f>
        <v/>
      </c>
      <c r="Q2474" t="str">
        <f>IF($I2474="","",_xlfn.LET(_xlpm.x,VLOOKUP($I2474,'taxon-match_2026-08-31'!$A$2:$N$122,12,FALSE),IF(_xlpm.x=0,"",_xlpm.x)))</f>
        <v/>
      </c>
      <c r="R2474" t="str">
        <f>IF($I2474="","",_xlfn.LET(_xlpm.x,VLOOKUP($I2474,'taxon-match_2026-08-31'!$A$2:$N$122,14,FALSE),IF(_xlpm.x=0,"",_xlpm.x)))</f>
        <v/>
      </c>
      <c r="T2474" s="69" t="s">
        <v>62</v>
      </c>
      <c r="U2474" s="69" t="s">
        <v>60</v>
      </c>
      <c r="X2474" t="str">
        <f>IF(T2474="","",_xlfn.LET(_xlpm.x,VLOOKUP(T2474,'Drop-down_menus'!$F$2:$G$16,2,FALSE),IF(_xlpm.x=0,"",_xlpm.x)))</f>
        <v>https://orcid.org/0000-0003-3696-4445</v>
      </c>
      <c r="Y2474" t="str">
        <f>IF(U2474="","",_xlfn.LET(_xlpm.x,VLOOKUP(U2474,'Drop-down_menus'!$F$2:$G$16,2,FALSE),IF(_xlpm.x=0,"",_xlpm.x)))</f>
        <v>https://orcid.org/0000-0002-9708-1761</v>
      </c>
      <c r="Z2474" t="str">
        <f>IF(V2474="","",_xlfn.LET(_xlpm.x,VLOOKUP(V2474,'Drop-down_menus'!$F$2:$G$16,2,FALSE),IF(_xlpm.x=0,"",_xlpm.x)))</f>
        <v/>
      </c>
      <c r="AA2474" t="str">
        <f>IF(W2474="","",_xlfn.LET(_xlpm.x,VLOOKUP(W2474,'Drop-down_menus'!$F$2:$G$16,2,FALSE),IF(_xlpm.x=0,"",_xlpm.x)))</f>
        <v/>
      </c>
      <c r="AB2474" t="s">
        <v>702</v>
      </c>
      <c r="AE2474" t="s">
        <v>896</v>
      </c>
    </row>
    <row r="2475" spans="1:31" ht="15" hidden="1" x14ac:dyDescent="0.2">
      <c r="A2475" s="2" t="s">
        <v>184</v>
      </c>
      <c r="B2475">
        <v>998</v>
      </c>
      <c r="C2475">
        <v>5009</v>
      </c>
      <c r="D2475" s="70" t="s">
        <v>880</v>
      </c>
      <c r="F2475" s="70"/>
      <c r="H2475" s="70"/>
      <c r="I2475" t="s">
        <v>2611</v>
      </c>
      <c r="J2475" t="str">
        <f>IF($I2475="","",_xlfn.LET(_xlpm.x,VLOOKUP($I2475,'taxon-match_2026-08-31'!$A$2:$N$122,6,FALSE),IF(_xlpm.x=0,"",_xlpm.x)))</f>
        <v/>
      </c>
      <c r="K2475" t="str">
        <f>IF($I2475="","",_xlfn.LET(_xlpm.x,VLOOKUP($I2475,'taxon-match_2026-08-31'!$A$2:$N$122,4,FALSE),IF(_xlpm.x=0,"",_xlpm.x)))</f>
        <v/>
      </c>
      <c r="L2475" t="str">
        <f>IF($I2475="","",_xlfn.LET(_xlpm.x,VLOOKUP($I2475,'taxon-match_2026-08-31'!$A$2:$N$122,7,FALSE),IF(_xlpm.x=0,"",_xlpm.x)))</f>
        <v/>
      </c>
      <c r="M2475" t="str">
        <f>IF($I2475="","",_xlfn.LET(_xlpm.x,VLOOKUP($I2475,'taxon-match_2026-08-31'!$A$2:$N$122,8,FALSE),IF(_xlpm.x=0,"",_xlpm.x)))</f>
        <v/>
      </c>
      <c r="N2475" t="str">
        <f>IF($I2475="","",_xlfn.LET(_xlpm.x,VLOOKUP($I2475,'taxon-match_2026-08-31'!$A$2:$N$122,9,FALSE),IF(_xlpm.x=0,"",_xlpm.x)))</f>
        <v/>
      </c>
      <c r="O2475" t="str">
        <f>IF($I2475="","",_xlfn.LET(_xlpm.x,VLOOKUP($I2475,'taxon-match_2026-08-31'!$A$2:$N$122,10,FALSE),IF(_xlpm.x=0,"",_xlpm.x)))</f>
        <v/>
      </c>
      <c r="P2475" t="str">
        <f>IF($I2475="","",_xlfn.LET(_xlpm.x,VLOOKUP($I2475,'taxon-match_2026-08-31'!$A$2:$N$122,11,FALSE),IF(_xlpm.x=0,"",_xlpm.x)))</f>
        <v/>
      </c>
      <c r="Q2475" t="str">
        <f>IF($I2475="","",_xlfn.LET(_xlpm.x,VLOOKUP($I2475,'taxon-match_2026-08-31'!$A$2:$N$122,12,FALSE),IF(_xlpm.x=0,"",_xlpm.x)))</f>
        <v/>
      </c>
      <c r="R2475" t="str">
        <f>IF($I2475="","",_xlfn.LET(_xlpm.x,VLOOKUP($I2475,'taxon-match_2026-08-31'!$A$2:$N$122,14,FALSE),IF(_xlpm.x=0,"",_xlpm.x)))</f>
        <v/>
      </c>
      <c r="T2475" s="69" t="s">
        <v>62</v>
      </c>
      <c r="U2475" s="69" t="s">
        <v>60</v>
      </c>
      <c r="X2475" t="str">
        <f>IF(T2475="","",_xlfn.LET(_xlpm.x,VLOOKUP(T2475,'Drop-down_menus'!$F$2:$G$16,2,FALSE),IF(_xlpm.x=0,"",_xlpm.x)))</f>
        <v>https://orcid.org/0000-0003-3696-4445</v>
      </c>
      <c r="Y2475" t="str">
        <f>IF(U2475="","",_xlfn.LET(_xlpm.x,VLOOKUP(U2475,'Drop-down_menus'!$F$2:$G$16,2,FALSE),IF(_xlpm.x=0,"",_xlpm.x)))</f>
        <v>https://orcid.org/0000-0002-9708-1761</v>
      </c>
      <c r="Z2475" t="str">
        <f>IF(V2475="","",_xlfn.LET(_xlpm.x,VLOOKUP(V2475,'Drop-down_menus'!$F$2:$G$16,2,FALSE),IF(_xlpm.x=0,"",_xlpm.x)))</f>
        <v/>
      </c>
      <c r="AA2475" t="str">
        <f>IF(W2475="","",_xlfn.LET(_xlpm.x,VLOOKUP(W2475,'Drop-down_menus'!$F$2:$G$16,2,FALSE),IF(_xlpm.x=0,"",_xlpm.x)))</f>
        <v/>
      </c>
      <c r="AB2475" t="s">
        <v>702</v>
      </c>
      <c r="AE2475" t="s">
        <v>896</v>
      </c>
    </row>
    <row r="2476" spans="1:31" ht="15" hidden="1" x14ac:dyDescent="0.2">
      <c r="A2476" s="2" t="s">
        <v>184</v>
      </c>
      <c r="B2476">
        <v>999</v>
      </c>
      <c r="C2476">
        <v>5010</v>
      </c>
      <c r="D2476" s="70" t="s">
        <v>880</v>
      </c>
      <c r="F2476" s="70"/>
      <c r="H2476" s="70"/>
      <c r="I2476" t="s">
        <v>2611</v>
      </c>
      <c r="J2476" t="str">
        <f>IF($I2476="","",_xlfn.LET(_xlpm.x,VLOOKUP($I2476,'taxon-match_2026-08-31'!$A$2:$N$122,6,FALSE),IF(_xlpm.x=0,"",_xlpm.x)))</f>
        <v/>
      </c>
      <c r="K2476" t="str">
        <f>IF($I2476="","",_xlfn.LET(_xlpm.x,VLOOKUP($I2476,'taxon-match_2026-08-31'!$A$2:$N$122,4,FALSE),IF(_xlpm.x=0,"",_xlpm.x)))</f>
        <v/>
      </c>
      <c r="L2476" t="str">
        <f>IF($I2476="","",_xlfn.LET(_xlpm.x,VLOOKUP($I2476,'taxon-match_2026-08-31'!$A$2:$N$122,7,FALSE),IF(_xlpm.x=0,"",_xlpm.x)))</f>
        <v/>
      </c>
      <c r="M2476" t="str">
        <f>IF($I2476="","",_xlfn.LET(_xlpm.x,VLOOKUP($I2476,'taxon-match_2026-08-31'!$A$2:$N$122,8,FALSE),IF(_xlpm.x=0,"",_xlpm.x)))</f>
        <v/>
      </c>
      <c r="N2476" t="str">
        <f>IF($I2476="","",_xlfn.LET(_xlpm.x,VLOOKUP($I2476,'taxon-match_2026-08-31'!$A$2:$N$122,9,FALSE),IF(_xlpm.x=0,"",_xlpm.x)))</f>
        <v/>
      </c>
      <c r="O2476" t="str">
        <f>IF($I2476="","",_xlfn.LET(_xlpm.x,VLOOKUP($I2476,'taxon-match_2026-08-31'!$A$2:$N$122,10,FALSE),IF(_xlpm.x=0,"",_xlpm.x)))</f>
        <v/>
      </c>
      <c r="P2476" t="str">
        <f>IF($I2476="","",_xlfn.LET(_xlpm.x,VLOOKUP($I2476,'taxon-match_2026-08-31'!$A$2:$N$122,11,FALSE),IF(_xlpm.x=0,"",_xlpm.x)))</f>
        <v/>
      </c>
      <c r="Q2476" t="str">
        <f>IF($I2476="","",_xlfn.LET(_xlpm.x,VLOOKUP($I2476,'taxon-match_2026-08-31'!$A$2:$N$122,12,FALSE),IF(_xlpm.x=0,"",_xlpm.x)))</f>
        <v/>
      </c>
      <c r="R2476" t="str">
        <f>IF($I2476="","",_xlfn.LET(_xlpm.x,VLOOKUP($I2476,'taxon-match_2026-08-31'!$A$2:$N$122,14,FALSE),IF(_xlpm.x=0,"",_xlpm.x)))</f>
        <v/>
      </c>
      <c r="T2476" s="69" t="s">
        <v>62</v>
      </c>
      <c r="U2476" s="69" t="s">
        <v>60</v>
      </c>
      <c r="X2476" t="str">
        <f>IF(T2476="","",_xlfn.LET(_xlpm.x,VLOOKUP(T2476,'Drop-down_menus'!$F$2:$G$16,2,FALSE),IF(_xlpm.x=0,"",_xlpm.x)))</f>
        <v>https://orcid.org/0000-0003-3696-4445</v>
      </c>
      <c r="Y2476" t="str">
        <f>IF(U2476="","",_xlfn.LET(_xlpm.x,VLOOKUP(U2476,'Drop-down_menus'!$F$2:$G$16,2,FALSE),IF(_xlpm.x=0,"",_xlpm.x)))</f>
        <v>https://orcid.org/0000-0002-9708-1761</v>
      </c>
      <c r="Z2476" t="str">
        <f>IF(V2476="","",_xlfn.LET(_xlpm.x,VLOOKUP(V2476,'Drop-down_menus'!$F$2:$G$16,2,FALSE),IF(_xlpm.x=0,"",_xlpm.x)))</f>
        <v/>
      </c>
      <c r="AA2476" t="str">
        <f>IF(W2476="","",_xlfn.LET(_xlpm.x,VLOOKUP(W2476,'Drop-down_menus'!$F$2:$G$16,2,FALSE),IF(_xlpm.x=0,"",_xlpm.x)))</f>
        <v/>
      </c>
      <c r="AB2476" t="s">
        <v>702</v>
      </c>
      <c r="AE2476" t="s">
        <v>896</v>
      </c>
    </row>
    <row r="2477" spans="1:31" ht="15" hidden="1" x14ac:dyDescent="0.2">
      <c r="A2477" s="2" t="s">
        <v>184</v>
      </c>
      <c r="B2477">
        <v>1000</v>
      </c>
      <c r="C2477">
        <v>5040</v>
      </c>
      <c r="D2477" s="70" t="s">
        <v>880</v>
      </c>
      <c r="F2477" s="70"/>
      <c r="H2477" s="70"/>
      <c r="I2477" t="s">
        <v>2611</v>
      </c>
      <c r="J2477" t="str">
        <f>IF($I2477="","",_xlfn.LET(_xlpm.x,VLOOKUP($I2477,'taxon-match_2026-08-31'!$A$2:$N$122,6,FALSE),IF(_xlpm.x=0,"",_xlpm.x)))</f>
        <v/>
      </c>
      <c r="K2477" t="str">
        <f>IF($I2477="","",_xlfn.LET(_xlpm.x,VLOOKUP($I2477,'taxon-match_2026-08-31'!$A$2:$N$122,4,FALSE),IF(_xlpm.x=0,"",_xlpm.x)))</f>
        <v/>
      </c>
      <c r="L2477" t="str">
        <f>IF($I2477="","",_xlfn.LET(_xlpm.x,VLOOKUP($I2477,'taxon-match_2026-08-31'!$A$2:$N$122,7,FALSE),IF(_xlpm.x=0,"",_xlpm.x)))</f>
        <v/>
      </c>
      <c r="M2477" t="str">
        <f>IF($I2477="","",_xlfn.LET(_xlpm.x,VLOOKUP($I2477,'taxon-match_2026-08-31'!$A$2:$N$122,8,FALSE),IF(_xlpm.x=0,"",_xlpm.x)))</f>
        <v/>
      </c>
      <c r="N2477" t="str">
        <f>IF($I2477="","",_xlfn.LET(_xlpm.x,VLOOKUP($I2477,'taxon-match_2026-08-31'!$A$2:$N$122,9,FALSE),IF(_xlpm.x=0,"",_xlpm.x)))</f>
        <v/>
      </c>
      <c r="O2477" t="str">
        <f>IF($I2477="","",_xlfn.LET(_xlpm.x,VLOOKUP($I2477,'taxon-match_2026-08-31'!$A$2:$N$122,10,FALSE),IF(_xlpm.x=0,"",_xlpm.x)))</f>
        <v/>
      </c>
      <c r="P2477" t="str">
        <f>IF($I2477="","",_xlfn.LET(_xlpm.x,VLOOKUP($I2477,'taxon-match_2026-08-31'!$A$2:$N$122,11,FALSE),IF(_xlpm.x=0,"",_xlpm.x)))</f>
        <v/>
      </c>
      <c r="Q2477" t="str">
        <f>IF($I2477="","",_xlfn.LET(_xlpm.x,VLOOKUP($I2477,'taxon-match_2026-08-31'!$A$2:$N$122,12,FALSE),IF(_xlpm.x=0,"",_xlpm.x)))</f>
        <v/>
      </c>
      <c r="R2477" t="str">
        <f>IF($I2477="","",_xlfn.LET(_xlpm.x,VLOOKUP($I2477,'taxon-match_2026-08-31'!$A$2:$N$122,14,FALSE),IF(_xlpm.x=0,"",_xlpm.x)))</f>
        <v/>
      </c>
      <c r="T2477" s="69" t="s">
        <v>62</v>
      </c>
      <c r="U2477" s="69" t="s">
        <v>60</v>
      </c>
      <c r="X2477" t="str">
        <f>IF(T2477="","",_xlfn.LET(_xlpm.x,VLOOKUP(T2477,'Drop-down_menus'!$F$2:$G$16,2,FALSE),IF(_xlpm.x=0,"",_xlpm.x)))</f>
        <v>https://orcid.org/0000-0003-3696-4445</v>
      </c>
      <c r="Y2477" t="str">
        <f>IF(U2477="","",_xlfn.LET(_xlpm.x,VLOOKUP(U2477,'Drop-down_menus'!$F$2:$G$16,2,FALSE),IF(_xlpm.x=0,"",_xlpm.x)))</f>
        <v>https://orcid.org/0000-0002-9708-1761</v>
      </c>
      <c r="Z2477" t="str">
        <f>IF(V2477="","",_xlfn.LET(_xlpm.x,VLOOKUP(V2477,'Drop-down_menus'!$F$2:$G$16,2,FALSE),IF(_xlpm.x=0,"",_xlpm.x)))</f>
        <v/>
      </c>
      <c r="AA2477" t="str">
        <f>IF(W2477="","",_xlfn.LET(_xlpm.x,VLOOKUP(W2477,'Drop-down_menus'!$F$2:$G$16,2,FALSE),IF(_xlpm.x=0,"",_xlpm.x)))</f>
        <v/>
      </c>
      <c r="AB2477" t="s">
        <v>702</v>
      </c>
      <c r="AE2477" t="s">
        <v>896</v>
      </c>
    </row>
    <row r="2478" spans="1:31" ht="15" hidden="1" x14ac:dyDescent="0.2">
      <c r="A2478" s="2" t="s">
        <v>184</v>
      </c>
      <c r="B2478">
        <v>1001</v>
      </c>
      <c r="C2478">
        <v>5048</v>
      </c>
      <c r="D2478" s="70" t="s">
        <v>880</v>
      </c>
      <c r="F2478" s="70"/>
      <c r="H2478" s="70"/>
      <c r="I2478" t="s">
        <v>2611</v>
      </c>
      <c r="J2478" t="str">
        <f>IF($I2478="","",_xlfn.LET(_xlpm.x,VLOOKUP($I2478,'taxon-match_2026-08-31'!$A$2:$N$122,6,FALSE),IF(_xlpm.x=0,"",_xlpm.x)))</f>
        <v/>
      </c>
      <c r="K2478" t="str">
        <f>IF($I2478="","",_xlfn.LET(_xlpm.x,VLOOKUP($I2478,'taxon-match_2026-08-31'!$A$2:$N$122,4,FALSE),IF(_xlpm.x=0,"",_xlpm.x)))</f>
        <v/>
      </c>
      <c r="L2478" t="str">
        <f>IF($I2478="","",_xlfn.LET(_xlpm.x,VLOOKUP($I2478,'taxon-match_2026-08-31'!$A$2:$N$122,7,FALSE),IF(_xlpm.x=0,"",_xlpm.x)))</f>
        <v/>
      </c>
      <c r="M2478" t="str">
        <f>IF($I2478="","",_xlfn.LET(_xlpm.x,VLOOKUP($I2478,'taxon-match_2026-08-31'!$A$2:$N$122,8,FALSE),IF(_xlpm.x=0,"",_xlpm.x)))</f>
        <v/>
      </c>
      <c r="N2478" t="str">
        <f>IF($I2478="","",_xlfn.LET(_xlpm.x,VLOOKUP($I2478,'taxon-match_2026-08-31'!$A$2:$N$122,9,FALSE),IF(_xlpm.x=0,"",_xlpm.x)))</f>
        <v/>
      </c>
      <c r="O2478" t="str">
        <f>IF($I2478="","",_xlfn.LET(_xlpm.x,VLOOKUP($I2478,'taxon-match_2026-08-31'!$A$2:$N$122,10,FALSE),IF(_xlpm.x=0,"",_xlpm.x)))</f>
        <v/>
      </c>
      <c r="P2478" t="str">
        <f>IF($I2478="","",_xlfn.LET(_xlpm.x,VLOOKUP($I2478,'taxon-match_2026-08-31'!$A$2:$N$122,11,FALSE),IF(_xlpm.x=0,"",_xlpm.x)))</f>
        <v/>
      </c>
      <c r="Q2478" t="str">
        <f>IF($I2478="","",_xlfn.LET(_xlpm.x,VLOOKUP($I2478,'taxon-match_2026-08-31'!$A$2:$N$122,12,FALSE),IF(_xlpm.x=0,"",_xlpm.x)))</f>
        <v/>
      </c>
      <c r="R2478" t="str">
        <f>IF($I2478="","",_xlfn.LET(_xlpm.x,VLOOKUP($I2478,'taxon-match_2026-08-31'!$A$2:$N$122,14,FALSE),IF(_xlpm.x=0,"",_xlpm.x)))</f>
        <v/>
      </c>
      <c r="T2478" s="69" t="s">
        <v>62</v>
      </c>
      <c r="U2478" s="69" t="s">
        <v>60</v>
      </c>
      <c r="X2478" t="str">
        <f>IF(T2478="","",_xlfn.LET(_xlpm.x,VLOOKUP(T2478,'Drop-down_menus'!$F$2:$G$16,2,FALSE),IF(_xlpm.x=0,"",_xlpm.x)))</f>
        <v>https://orcid.org/0000-0003-3696-4445</v>
      </c>
      <c r="Y2478" t="str">
        <f>IF(U2478="","",_xlfn.LET(_xlpm.x,VLOOKUP(U2478,'Drop-down_menus'!$F$2:$G$16,2,FALSE),IF(_xlpm.x=0,"",_xlpm.x)))</f>
        <v>https://orcid.org/0000-0002-9708-1761</v>
      </c>
      <c r="Z2478" t="str">
        <f>IF(V2478="","",_xlfn.LET(_xlpm.x,VLOOKUP(V2478,'Drop-down_menus'!$F$2:$G$16,2,FALSE),IF(_xlpm.x=0,"",_xlpm.x)))</f>
        <v/>
      </c>
      <c r="AA2478" t="str">
        <f>IF(W2478="","",_xlfn.LET(_xlpm.x,VLOOKUP(W2478,'Drop-down_menus'!$F$2:$G$16,2,FALSE),IF(_xlpm.x=0,"",_xlpm.x)))</f>
        <v/>
      </c>
      <c r="AB2478" t="s">
        <v>702</v>
      </c>
      <c r="AE2478" t="s">
        <v>896</v>
      </c>
    </row>
    <row r="2479" spans="1:31" ht="15" hidden="1" x14ac:dyDescent="0.2">
      <c r="A2479" s="2" t="s">
        <v>312</v>
      </c>
      <c r="B2479">
        <v>2744</v>
      </c>
      <c r="C2479">
        <v>5049</v>
      </c>
      <c r="D2479" s="70" t="s">
        <v>880</v>
      </c>
      <c r="F2479" s="70"/>
      <c r="H2479" s="70"/>
      <c r="I2479" t="s">
        <v>2611</v>
      </c>
      <c r="J2479" t="str">
        <f>IF($I2479="","",_xlfn.LET(_xlpm.x,VLOOKUP($I2479,'taxon-match_2026-08-31'!$A$2:$N$122,6,FALSE),IF(_xlpm.x=0,"",_xlpm.x)))</f>
        <v/>
      </c>
      <c r="K2479" t="str">
        <f>IF($I2479="","",_xlfn.LET(_xlpm.x,VLOOKUP($I2479,'taxon-match_2026-08-31'!$A$2:$N$122,4,FALSE),IF(_xlpm.x=0,"",_xlpm.x)))</f>
        <v/>
      </c>
      <c r="L2479" t="str">
        <f>IF($I2479="","",_xlfn.LET(_xlpm.x,VLOOKUP($I2479,'taxon-match_2026-08-31'!$A$2:$N$122,7,FALSE),IF(_xlpm.x=0,"",_xlpm.x)))</f>
        <v/>
      </c>
      <c r="M2479" t="str">
        <f>IF($I2479="","",_xlfn.LET(_xlpm.x,VLOOKUP($I2479,'taxon-match_2026-08-31'!$A$2:$N$122,8,FALSE),IF(_xlpm.x=0,"",_xlpm.x)))</f>
        <v/>
      </c>
      <c r="N2479" t="str">
        <f>IF($I2479="","",_xlfn.LET(_xlpm.x,VLOOKUP($I2479,'taxon-match_2026-08-31'!$A$2:$N$122,9,FALSE),IF(_xlpm.x=0,"",_xlpm.x)))</f>
        <v/>
      </c>
      <c r="O2479" t="str">
        <f>IF($I2479="","",_xlfn.LET(_xlpm.x,VLOOKUP($I2479,'taxon-match_2026-08-31'!$A$2:$N$122,10,FALSE),IF(_xlpm.x=0,"",_xlpm.x)))</f>
        <v/>
      </c>
      <c r="P2479" t="str">
        <f>IF($I2479="","",_xlfn.LET(_xlpm.x,VLOOKUP($I2479,'taxon-match_2026-08-31'!$A$2:$N$122,11,FALSE),IF(_xlpm.x=0,"",_xlpm.x)))</f>
        <v/>
      </c>
      <c r="Q2479" t="str">
        <f>IF($I2479="","",_xlfn.LET(_xlpm.x,VLOOKUP($I2479,'taxon-match_2026-08-31'!$A$2:$N$122,12,FALSE),IF(_xlpm.x=0,"",_xlpm.x)))</f>
        <v/>
      </c>
      <c r="R2479" t="str">
        <f>IF($I2479="","",_xlfn.LET(_xlpm.x,VLOOKUP($I2479,'taxon-match_2026-08-31'!$A$2:$N$122,14,FALSE),IF(_xlpm.x=0,"",_xlpm.x)))</f>
        <v/>
      </c>
      <c r="T2479" s="69" t="s">
        <v>62</v>
      </c>
      <c r="U2479" s="69" t="s">
        <v>60</v>
      </c>
      <c r="X2479" t="str">
        <f>IF(T2479="","",_xlfn.LET(_xlpm.x,VLOOKUP(T2479,'Drop-down_menus'!$F$2:$G$16,2,FALSE),IF(_xlpm.x=0,"",_xlpm.x)))</f>
        <v>https://orcid.org/0000-0003-3696-4445</v>
      </c>
      <c r="Y2479" t="str">
        <f>IF(U2479="","",_xlfn.LET(_xlpm.x,VLOOKUP(U2479,'Drop-down_menus'!$F$2:$G$16,2,FALSE),IF(_xlpm.x=0,"",_xlpm.x)))</f>
        <v>https://orcid.org/0000-0002-9708-1761</v>
      </c>
      <c r="Z2479" t="str">
        <f>IF(V2479="","",_xlfn.LET(_xlpm.x,VLOOKUP(V2479,'Drop-down_menus'!$F$2:$G$16,2,FALSE),IF(_xlpm.x=0,"",_xlpm.x)))</f>
        <v/>
      </c>
      <c r="AA2479" t="str">
        <f>IF(W2479="","",_xlfn.LET(_xlpm.x,VLOOKUP(W2479,'Drop-down_menus'!$F$2:$G$16,2,FALSE),IF(_xlpm.x=0,"",_xlpm.x)))</f>
        <v/>
      </c>
      <c r="AB2479" t="s">
        <v>702</v>
      </c>
      <c r="AE2479" t="s">
        <v>896</v>
      </c>
    </row>
    <row r="2480" spans="1:31" ht="15" hidden="1" x14ac:dyDescent="0.2">
      <c r="A2480" s="2" t="s">
        <v>312</v>
      </c>
      <c r="B2480">
        <v>2745</v>
      </c>
      <c r="C2480">
        <v>5050</v>
      </c>
      <c r="D2480" s="70" t="s">
        <v>880</v>
      </c>
      <c r="F2480" s="70"/>
      <c r="H2480" s="70"/>
      <c r="I2480" t="s">
        <v>2611</v>
      </c>
      <c r="J2480" t="str">
        <f>IF($I2480="","",_xlfn.LET(_xlpm.x,VLOOKUP($I2480,'taxon-match_2026-08-31'!$A$2:$N$122,6,FALSE),IF(_xlpm.x=0,"",_xlpm.x)))</f>
        <v/>
      </c>
      <c r="K2480" t="str">
        <f>IF($I2480="","",_xlfn.LET(_xlpm.x,VLOOKUP($I2480,'taxon-match_2026-08-31'!$A$2:$N$122,4,FALSE),IF(_xlpm.x=0,"",_xlpm.x)))</f>
        <v/>
      </c>
      <c r="L2480" t="str">
        <f>IF($I2480="","",_xlfn.LET(_xlpm.x,VLOOKUP($I2480,'taxon-match_2026-08-31'!$A$2:$N$122,7,FALSE),IF(_xlpm.x=0,"",_xlpm.x)))</f>
        <v/>
      </c>
      <c r="M2480" t="str">
        <f>IF($I2480="","",_xlfn.LET(_xlpm.x,VLOOKUP($I2480,'taxon-match_2026-08-31'!$A$2:$N$122,8,FALSE),IF(_xlpm.x=0,"",_xlpm.x)))</f>
        <v/>
      </c>
      <c r="N2480" t="str">
        <f>IF($I2480="","",_xlfn.LET(_xlpm.x,VLOOKUP($I2480,'taxon-match_2026-08-31'!$A$2:$N$122,9,FALSE),IF(_xlpm.x=0,"",_xlpm.x)))</f>
        <v/>
      </c>
      <c r="O2480" t="str">
        <f>IF($I2480="","",_xlfn.LET(_xlpm.x,VLOOKUP($I2480,'taxon-match_2026-08-31'!$A$2:$N$122,10,FALSE),IF(_xlpm.x=0,"",_xlpm.x)))</f>
        <v/>
      </c>
      <c r="P2480" t="str">
        <f>IF($I2480="","",_xlfn.LET(_xlpm.x,VLOOKUP($I2480,'taxon-match_2026-08-31'!$A$2:$N$122,11,FALSE),IF(_xlpm.x=0,"",_xlpm.x)))</f>
        <v/>
      </c>
      <c r="Q2480" t="str">
        <f>IF($I2480="","",_xlfn.LET(_xlpm.x,VLOOKUP($I2480,'taxon-match_2026-08-31'!$A$2:$N$122,12,FALSE),IF(_xlpm.x=0,"",_xlpm.x)))</f>
        <v/>
      </c>
      <c r="R2480" t="str">
        <f>IF($I2480="","",_xlfn.LET(_xlpm.x,VLOOKUP($I2480,'taxon-match_2026-08-31'!$A$2:$N$122,14,FALSE),IF(_xlpm.x=0,"",_xlpm.x)))</f>
        <v/>
      </c>
      <c r="T2480" s="69" t="s">
        <v>62</v>
      </c>
      <c r="U2480" s="69" t="s">
        <v>60</v>
      </c>
      <c r="X2480" t="str">
        <f>IF(T2480="","",_xlfn.LET(_xlpm.x,VLOOKUP(T2480,'Drop-down_menus'!$F$2:$G$16,2,FALSE),IF(_xlpm.x=0,"",_xlpm.x)))</f>
        <v>https://orcid.org/0000-0003-3696-4445</v>
      </c>
      <c r="Y2480" t="str">
        <f>IF(U2480="","",_xlfn.LET(_xlpm.x,VLOOKUP(U2480,'Drop-down_menus'!$F$2:$G$16,2,FALSE),IF(_xlpm.x=0,"",_xlpm.x)))</f>
        <v>https://orcid.org/0000-0002-9708-1761</v>
      </c>
      <c r="Z2480" t="str">
        <f>IF(V2480="","",_xlfn.LET(_xlpm.x,VLOOKUP(V2480,'Drop-down_menus'!$F$2:$G$16,2,FALSE),IF(_xlpm.x=0,"",_xlpm.x)))</f>
        <v/>
      </c>
      <c r="AA2480" t="str">
        <f>IF(W2480="","",_xlfn.LET(_xlpm.x,VLOOKUP(W2480,'Drop-down_menus'!$F$2:$G$16,2,FALSE),IF(_xlpm.x=0,"",_xlpm.x)))</f>
        <v/>
      </c>
      <c r="AB2480" t="s">
        <v>702</v>
      </c>
      <c r="AE2480" t="s">
        <v>896</v>
      </c>
    </row>
    <row r="2481" spans="1:31" ht="15" hidden="1" x14ac:dyDescent="0.2">
      <c r="A2481" s="2" t="s">
        <v>312</v>
      </c>
      <c r="B2481">
        <v>2746</v>
      </c>
      <c r="C2481">
        <v>5007</v>
      </c>
      <c r="D2481" s="70" t="s">
        <v>880</v>
      </c>
      <c r="F2481" s="70"/>
      <c r="H2481" s="70"/>
      <c r="I2481" t="s">
        <v>2611</v>
      </c>
      <c r="J2481" t="str">
        <f>IF($I2481="","",_xlfn.LET(_xlpm.x,VLOOKUP($I2481,'taxon-match_2026-08-31'!$A$2:$N$122,6,FALSE),IF(_xlpm.x=0,"",_xlpm.x)))</f>
        <v/>
      </c>
      <c r="K2481" t="str">
        <f>IF($I2481="","",_xlfn.LET(_xlpm.x,VLOOKUP($I2481,'taxon-match_2026-08-31'!$A$2:$N$122,4,FALSE),IF(_xlpm.x=0,"",_xlpm.x)))</f>
        <v/>
      </c>
      <c r="L2481" t="str">
        <f>IF($I2481="","",_xlfn.LET(_xlpm.x,VLOOKUP($I2481,'taxon-match_2026-08-31'!$A$2:$N$122,7,FALSE),IF(_xlpm.x=0,"",_xlpm.x)))</f>
        <v/>
      </c>
      <c r="M2481" t="str">
        <f>IF($I2481="","",_xlfn.LET(_xlpm.x,VLOOKUP($I2481,'taxon-match_2026-08-31'!$A$2:$N$122,8,FALSE),IF(_xlpm.x=0,"",_xlpm.x)))</f>
        <v/>
      </c>
      <c r="N2481" t="str">
        <f>IF($I2481="","",_xlfn.LET(_xlpm.x,VLOOKUP($I2481,'taxon-match_2026-08-31'!$A$2:$N$122,9,FALSE),IF(_xlpm.x=0,"",_xlpm.x)))</f>
        <v/>
      </c>
      <c r="O2481" t="str">
        <f>IF($I2481="","",_xlfn.LET(_xlpm.x,VLOOKUP($I2481,'taxon-match_2026-08-31'!$A$2:$N$122,10,FALSE),IF(_xlpm.x=0,"",_xlpm.x)))</f>
        <v/>
      </c>
      <c r="P2481" t="str">
        <f>IF($I2481="","",_xlfn.LET(_xlpm.x,VLOOKUP($I2481,'taxon-match_2026-08-31'!$A$2:$N$122,11,FALSE),IF(_xlpm.x=0,"",_xlpm.x)))</f>
        <v/>
      </c>
      <c r="Q2481" t="str">
        <f>IF($I2481="","",_xlfn.LET(_xlpm.x,VLOOKUP($I2481,'taxon-match_2026-08-31'!$A$2:$N$122,12,FALSE),IF(_xlpm.x=0,"",_xlpm.x)))</f>
        <v/>
      </c>
      <c r="R2481" t="str">
        <f>IF($I2481="","",_xlfn.LET(_xlpm.x,VLOOKUP($I2481,'taxon-match_2026-08-31'!$A$2:$N$122,14,FALSE),IF(_xlpm.x=0,"",_xlpm.x)))</f>
        <v/>
      </c>
      <c r="T2481" s="69" t="s">
        <v>62</v>
      </c>
      <c r="U2481" s="69" t="s">
        <v>60</v>
      </c>
      <c r="X2481" t="str">
        <f>IF(T2481="","",_xlfn.LET(_xlpm.x,VLOOKUP(T2481,'Drop-down_menus'!$F$2:$G$16,2,FALSE),IF(_xlpm.x=0,"",_xlpm.x)))</f>
        <v>https://orcid.org/0000-0003-3696-4445</v>
      </c>
      <c r="Y2481" t="str">
        <f>IF(U2481="","",_xlfn.LET(_xlpm.x,VLOOKUP(U2481,'Drop-down_menus'!$F$2:$G$16,2,FALSE),IF(_xlpm.x=0,"",_xlpm.x)))</f>
        <v>https://orcid.org/0000-0002-9708-1761</v>
      </c>
      <c r="Z2481" t="str">
        <f>IF(V2481="","",_xlfn.LET(_xlpm.x,VLOOKUP(V2481,'Drop-down_menus'!$F$2:$G$16,2,FALSE),IF(_xlpm.x=0,"",_xlpm.x)))</f>
        <v/>
      </c>
      <c r="AA2481" t="str">
        <f>IF(W2481="","",_xlfn.LET(_xlpm.x,VLOOKUP(W2481,'Drop-down_menus'!$F$2:$G$16,2,FALSE),IF(_xlpm.x=0,"",_xlpm.x)))</f>
        <v/>
      </c>
      <c r="AB2481" t="s">
        <v>702</v>
      </c>
      <c r="AE2481" t="s">
        <v>896</v>
      </c>
    </row>
    <row r="2482" spans="1:31" ht="15" hidden="1" x14ac:dyDescent="0.2">
      <c r="A2482" s="2" t="s">
        <v>312</v>
      </c>
      <c r="B2482">
        <v>2747</v>
      </c>
      <c r="C2482">
        <v>5008</v>
      </c>
      <c r="D2482" s="70" t="s">
        <v>880</v>
      </c>
      <c r="F2482" s="70"/>
      <c r="H2482" s="70"/>
      <c r="I2482" t="s">
        <v>2611</v>
      </c>
      <c r="J2482" t="str">
        <f>IF($I2482="","",_xlfn.LET(_xlpm.x,VLOOKUP($I2482,'taxon-match_2026-08-31'!$A$2:$N$122,6,FALSE),IF(_xlpm.x=0,"",_xlpm.x)))</f>
        <v/>
      </c>
      <c r="K2482" t="str">
        <f>IF($I2482="","",_xlfn.LET(_xlpm.x,VLOOKUP($I2482,'taxon-match_2026-08-31'!$A$2:$N$122,4,FALSE),IF(_xlpm.x=0,"",_xlpm.x)))</f>
        <v/>
      </c>
      <c r="L2482" t="str">
        <f>IF($I2482="","",_xlfn.LET(_xlpm.x,VLOOKUP($I2482,'taxon-match_2026-08-31'!$A$2:$N$122,7,FALSE),IF(_xlpm.x=0,"",_xlpm.x)))</f>
        <v/>
      </c>
      <c r="M2482" t="str">
        <f>IF($I2482="","",_xlfn.LET(_xlpm.x,VLOOKUP($I2482,'taxon-match_2026-08-31'!$A$2:$N$122,8,FALSE),IF(_xlpm.x=0,"",_xlpm.x)))</f>
        <v/>
      </c>
      <c r="N2482" t="str">
        <f>IF($I2482="","",_xlfn.LET(_xlpm.x,VLOOKUP($I2482,'taxon-match_2026-08-31'!$A$2:$N$122,9,FALSE),IF(_xlpm.x=0,"",_xlpm.x)))</f>
        <v/>
      </c>
      <c r="O2482" t="str">
        <f>IF($I2482="","",_xlfn.LET(_xlpm.x,VLOOKUP($I2482,'taxon-match_2026-08-31'!$A$2:$N$122,10,FALSE),IF(_xlpm.x=0,"",_xlpm.x)))</f>
        <v/>
      </c>
      <c r="P2482" t="str">
        <f>IF($I2482="","",_xlfn.LET(_xlpm.x,VLOOKUP($I2482,'taxon-match_2026-08-31'!$A$2:$N$122,11,FALSE),IF(_xlpm.x=0,"",_xlpm.x)))</f>
        <v/>
      </c>
      <c r="Q2482" t="str">
        <f>IF($I2482="","",_xlfn.LET(_xlpm.x,VLOOKUP($I2482,'taxon-match_2026-08-31'!$A$2:$N$122,12,FALSE),IF(_xlpm.x=0,"",_xlpm.x)))</f>
        <v/>
      </c>
      <c r="R2482" t="str">
        <f>IF($I2482="","",_xlfn.LET(_xlpm.x,VLOOKUP($I2482,'taxon-match_2026-08-31'!$A$2:$N$122,14,FALSE),IF(_xlpm.x=0,"",_xlpm.x)))</f>
        <v/>
      </c>
      <c r="T2482" s="69" t="s">
        <v>62</v>
      </c>
      <c r="U2482" s="69" t="s">
        <v>60</v>
      </c>
      <c r="X2482" t="str">
        <f>IF(T2482="","",_xlfn.LET(_xlpm.x,VLOOKUP(T2482,'Drop-down_menus'!$F$2:$G$16,2,FALSE),IF(_xlpm.x=0,"",_xlpm.x)))</f>
        <v>https://orcid.org/0000-0003-3696-4445</v>
      </c>
      <c r="Y2482" t="str">
        <f>IF(U2482="","",_xlfn.LET(_xlpm.x,VLOOKUP(U2482,'Drop-down_menus'!$F$2:$G$16,2,FALSE),IF(_xlpm.x=0,"",_xlpm.x)))</f>
        <v>https://orcid.org/0000-0002-9708-1761</v>
      </c>
      <c r="Z2482" t="str">
        <f>IF(V2482="","",_xlfn.LET(_xlpm.x,VLOOKUP(V2482,'Drop-down_menus'!$F$2:$G$16,2,FALSE),IF(_xlpm.x=0,"",_xlpm.x)))</f>
        <v/>
      </c>
      <c r="AA2482" t="str">
        <f>IF(W2482="","",_xlfn.LET(_xlpm.x,VLOOKUP(W2482,'Drop-down_menus'!$F$2:$G$16,2,FALSE),IF(_xlpm.x=0,"",_xlpm.x)))</f>
        <v/>
      </c>
      <c r="AB2482" t="s">
        <v>702</v>
      </c>
      <c r="AE2482" t="s">
        <v>896</v>
      </c>
    </row>
    <row r="2483" spans="1:31" ht="15" hidden="1" x14ac:dyDescent="0.2">
      <c r="A2483" s="2" t="s">
        <v>312</v>
      </c>
      <c r="B2483">
        <v>2748</v>
      </c>
      <c r="C2483">
        <v>5047</v>
      </c>
      <c r="D2483" s="70" t="s">
        <v>880</v>
      </c>
      <c r="F2483" s="70"/>
      <c r="H2483" s="70"/>
      <c r="I2483" t="s">
        <v>2611</v>
      </c>
      <c r="J2483" t="str">
        <f>IF($I2483="","",_xlfn.LET(_xlpm.x,VLOOKUP($I2483,'taxon-match_2026-08-31'!$A$2:$N$122,6,FALSE),IF(_xlpm.x=0,"",_xlpm.x)))</f>
        <v/>
      </c>
      <c r="K2483" t="str">
        <f>IF($I2483="","",_xlfn.LET(_xlpm.x,VLOOKUP($I2483,'taxon-match_2026-08-31'!$A$2:$N$122,4,FALSE),IF(_xlpm.x=0,"",_xlpm.x)))</f>
        <v/>
      </c>
      <c r="L2483" t="str">
        <f>IF($I2483="","",_xlfn.LET(_xlpm.x,VLOOKUP($I2483,'taxon-match_2026-08-31'!$A$2:$N$122,7,FALSE),IF(_xlpm.x=0,"",_xlpm.x)))</f>
        <v/>
      </c>
      <c r="M2483" t="str">
        <f>IF($I2483="","",_xlfn.LET(_xlpm.x,VLOOKUP($I2483,'taxon-match_2026-08-31'!$A$2:$N$122,8,FALSE),IF(_xlpm.x=0,"",_xlpm.x)))</f>
        <v/>
      </c>
      <c r="N2483" t="str">
        <f>IF($I2483="","",_xlfn.LET(_xlpm.x,VLOOKUP($I2483,'taxon-match_2026-08-31'!$A$2:$N$122,9,FALSE),IF(_xlpm.x=0,"",_xlpm.x)))</f>
        <v/>
      </c>
      <c r="O2483" t="str">
        <f>IF($I2483="","",_xlfn.LET(_xlpm.x,VLOOKUP($I2483,'taxon-match_2026-08-31'!$A$2:$N$122,10,FALSE),IF(_xlpm.x=0,"",_xlpm.x)))</f>
        <v/>
      </c>
      <c r="P2483" t="str">
        <f>IF($I2483="","",_xlfn.LET(_xlpm.x,VLOOKUP($I2483,'taxon-match_2026-08-31'!$A$2:$N$122,11,FALSE),IF(_xlpm.x=0,"",_xlpm.x)))</f>
        <v/>
      </c>
      <c r="Q2483" t="str">
        <f>IF($I2483="","",_xlfn.LET(_xlpm.x,VLOOKUP($I2483,'taxon-match_2026-08-31'!$A$2:$N$122,12,FALSE),IF(_xlpm.x=0,"",_xlpm.x)))</f>
        <v/>
      </c>
      <c r="R2483" t="str">
        <f>IF($I2483="","",_xlfn.LET(_xlpm.x,VLOOKUP($I2483,'taxon-match_2026-08-31'!$A$2:$N$122,14,FALSE),IF(_xlpm.x=0,"",_xlpm.x)))</f>
        <v/>
      </c>
      <c r="T2483" s="69" t="s">
        <v>62</v>
      </c>
      <c r="U2483" s="69" t="s">
        <v>60</v>
      </c>
      <c r="X2483" t="str">
        <f>IF(T2483="","",_xlfn.LET(_xlpm.x,VLOOKUP(T2483,'Drop-down_menus'!$F$2:$G$16,2,FALSE),IF(_xlpm.x=0,"",_xlpm.x)))</f>
        <v>https://orcid.org/0000-0003-3696-4445</v>
      </c>
      <c r="Y2483" t="str">
        <f>IF(U2483="","",_xlfn.LET(_xlpm.x,VLOOKUP(U2483,'Drop-down_menus'!$F$2:$G$16,2,FALSE),IF(_xlpm.x=0,"",_xlpm.x)))</f>
        <v>https://orcid.org/0000-0002-9708-1761</v>
      </c>
      <c r="Z2483" t="str">
        <f>IF(V2483="","",_xlfn.LET(_xlpm.x,VLOOKUP(V2483,'Drop-down_menus'!$F$2:$G$16,2,FALSE),IF(_xlpm.x=0,"",_xlpm.x)))</f>
        <v/>
      </c>
      <c r="AA2483" t="str">
        <f>IF(W2483="","",_xlfn.LET(_xlpm.x,VLOOKUP(W2483,'Drop-down_menus'!$F$2:$G$16,2,FALSE),IF(_xlpm.x=0,"",_xlpm.x)))</f>
        <v/>
      </c>
      <c r="AB2483" t="s">
        <v>702</v>
      </c>
      <c r="AE2483" t="s">
        <v>896</v>
      </c>
    </row>
    <row r="2484" spans="1:31" ht="15" hidden="1" x14ac:dyDescent="0.2">
      <c r="A2484" s="2" t="s">
        <v>312</v>
      </c>
      <c r="B2484">
        <v>2749</v>
      </c>
      <c r="C2484">
        <v>5016</v>
      </c>
      <c r="D2484" s="70" t="s">
        <v>880</v>
      </c>
      <c r="F2484" s="70"/>
      <c r="H2484" s="70"/>
      <c r="I2484" t="s">
        <v>2611</v>
      </c>
      <c r="J2484" t="str">
        <f>IF($I2484="","",_xlfn.LET(_xlpm.x,VLOOKUP($I2484,'taxon-match_2026-08-31'!$A$2:$N$122,6,FALSE),IF(_xlpm.x=0,"",_xlpm.x)))</f>
        <v/>
      </c>
      <c r="K2484" t="str">
        <f>IF($I2484="","",_xlfn.LET(_xlpm.x,VLOOKUP($I2484,'taxon-match_2026-08-31'!$A$2:$N$122,4,FALSE),IF(_xlpm.x=0,"",_xlpm.x)))</f>
        <v/>
      </c>
      <c r="L2484" t="str">
        <f>IF($I2484="","",_xlfn.LET(_xlpm.x,VLOOKUP($I2484,'taxon-match_2026-08-31'!$A$2:$N$122,7,FALSE),IF(_xlpm.x=0,"",_xlpm.x)))</f>
        <v/>
      </c>
      <c r="M2484" t="str">
        <f>IF($I2484="","",_xlfn.LET(_xlpm.x,VLOOKUP($I2484,'taxon-match_2026-08-31'!$A$2:$N$122,8,FALSE),IF(_xlpm.x=0,"",_xlpm.x)))</f>
        <v/>
      </c>
      <c r="N2484" t="str">
        <f>IF($I2484="","",_xlfn.LET(_xlpm.x,VLOOKUP($I2484,'taxon-match_2026-08-31'!$A$2:$N$122,9,FALSE),IF(_xlpm.x=0,"",_xlpm.x)))</f>
        <v/>
      </c>
      <c r="O2484" t="str">
        <f>IF($I2484="","",_xlfn.LET(_xlpm.x,VLOOKUP($I2484,'taxon-match_2026-08-31'!$A$2:$N$122,10,FALSE),IF(_xlpm.x=0,"",_xlpm.x)))</f>
        <v/>
      </c>
      <c r="P2484" t="str">
        <f>IF($I2484="","",_xlfn.LET(_xlpm.x,VLOOKUP($I2484,'taxon-match_2026-08-31'!$A$2:$N$122,11,FALSE),IF(_xlpm.x=0,"",_xlpm.x)))</f>
        <v/>
      </c>
      <c r="Q2484" t="str">
        <f>IF($I2484="","",_xlfn.LET(_xlpm.x,VLOOKUP($I2484,'taxon-match_2026-08-31'!$A$2:$N$122,12,FALSE),IF(_xlpm.x=0,"",_xlpm.x)))</f>
        <v/>
      </c>
      <c r="R2484" t="str">
        <f>IF($I2484="","",_xlfn.LET(_xlpm.x,VLOOKUP($I2484,'taxon-match_2026-08-31'!$A$2:$N$122,14,FALSE),IF(_xlpm.x=0,"",_xlpm.x)))</f>
        <v/>
      </c>
      <c r="T2484" s="69" t="s">
        <v>62</v>
      </c>
      <c r="U2484" s="69" t="s">
        <v>60</v>
      </c>
      <c r="X2484" t="str">
        <f>IF(T2484="","",_xlfn.LET(_xlpm.x,VLOOKUP(T2484,'Drop-down_menus'!$F$2:$G$16,2,FALSE),IF(_xlpm.x=0,"",_xlpm.x)))</f>
        <v>https://orcid.org/0000-0003-3696-4445</v>
      </c>
      <c r="Y2484" t="str">
        <f>IF(U2484="","",_xlfn.LET(_xlpm.x,VLOOKUP(U2484,'Drop-down_menus'!$F$2:$G$16,2,FALSE),IF(_xlpm.x=0,"",_xlpm.x)))</f>
        <v>https://orcid.org/0000-0002-9708-1761</v>
      </c>
      <c r="Z2484" t="str">
        <f>IF(V2484="","",_xlfn.LET(_xlpm.x,VLOOKUP(V2484,'Drop-down_menus'!$F$2:$G$16,2,FALSE),IF(_xlpm.x=0,"",_xlpm.x)))</f>
        <v/>
      </c>
      <c r="AA2484" t="str">
        <f>IF(W2484="","",_xlfn.LET(_xlpm.x,VLOOKUP(W2484,'Drop-down_menus'!$F$2:$G$16,2,FALSE),IF(_xlpm.x=0,"",_xlpm.x)))</f>
        <v/>
      </c>
      <c r="AB2484" t="s">
        <v>702</v>
      </c>
      <c r="AE2484" t="s">
        <v>896</v>
      </c>
    </row>
    <row r="2485" spans="1:31" ht="15" hidden="1" x14ac:dyDescent="0.2">
      <c r="A2485" s="2" t="s">
        <v>320</v>
      </c>
      <c r="B2485">
        <v>3051</v>
      </c>
      <c r="C2485">
        <v>5017</v>
      </c>
      <c r="D2485" s="70" t="s">
        <v>880</v>
      </c>
      <c r="F2485" s="70"/>
      <c r="H2485" s="70"/>
      <c r="I2485" t="s">
        <v>2611</v>
      </c>
      <c r="J2485" t="str">
        <f>IF($I2485="","",_xlfn.LET(_xlpm.x,VLOOKUP($I2485,'taxon-match_2026-08-31'!$A$2:$N$122,6,FALSE),IF(_xlpm.x=0,"",_xlpm.x)))</f>
        <v/>
      </c>
      <c r="K2485" t="str">
        <f>IF($I2485="","",_xlfn.LET(_xlpm.x,VLOOKUP($I2485,'taxon-match_2026-08-31'!$A$2:$N$122,4,FALSE),IF(_xlpm.x=0,"",_xlpm.x)))</f>
        <v/>
      </c>
      <c r="L2485" t="str">
        <f>IF($I2485="","",_xlfn.LET(_xlpm.x,VLOOKUP($I2485,'taxon-match_2026-08-31'!$A$2:$N$122,7,FALSE),IF(_xlpm.x=0,"",_xlpm.x)))</f>
        <v/>
      </c>
      <c r="M2485" t="str">
        <f>IF($I2485="","",_xlfn.LET(_xlpm.x,VLOOKUP($I2485,'taxon-match_2026-08-31'!$A$2:$N$122,8,FALSE),IF(_xlpm.x=0,"",_xlpm.x)))</f>
        <v/>
      </c>
      <c r="N2485" t="str">
        <f>IF($I2485="","",_xlfn.LET(_xlpm.x,VLOOKUP($I2485,'taxon-match_2026-08-31'!$A$2:$N$122,9,FALSE),IF(_xlpm.x=0,"",_xlpm.x)))</f>
        <v/>
      </c>
      <c r="O2485" t="str">
        <f>IF($I2485="","",_xlfn.LET(_xlpm.x,VLOOKUP($I2485,'taxon-match_2026-08-31'!$A$2:$N$122,10,FALSE),IF(_xlpm.x=0,"",_xlpm.x)))</f>
        <v/>
      </c>
      <c r="P2485" t="str">
        <f>IF($I2485="","",_xlfn.LET(_xlpm.x,VLOOKUP($I2485,'taxon-match_2026-08-31'!$A$2:$N$122,11,FALSE),IF(_xlpm.x=0,"",_xlpm.x)))</f>
        <v/>
      </c>
      <c r="Q2485" t="str">
        <f>IF($I2485="","",_xlfn.LET(_xlpm.x,VLOOKUP($I2485,'taxon-match_2026-08-31'!$A$2:$N$122,12,FALSE),IF(_xlpm.x=0,"",_xlpm.x)))</f>
        <v/>
      </c>
      <c r="R2485" t="str">
        <f>IF($I2485="","",_xlfn.LET(_xlpm.x,VLOOKUP($I2485,'taxon-match_2026-08-31'!$A$2:$N$122,14,FALSE),IF(_xlpm.x=0,"",_xlpm.x)))</f>
        <v/>
      </c>
      <c r="T2485" s="69" t="s">
        <v>62</v>
      </c>
      <c r="U2485" s="69" t="s">
        <v>60</v>
      </c>
      <c r="X2485" t="str">
        <f>IF(T2485="","",_xlfn.LET(_xlpm.x,VLOOKUP(T2485,'Drop-down_menus'!$F$2:$G$16,2,FALSE),IF(_xlpm.x=0,"",_xlpm.x)))</f>
        <v>https://orcid.org/0000-0003-3696-4445</v>
      </c>
      <c r="Y2485" t="str">
        <f>IF(U2485="","",_xlfn.LET(_xlpm.x,VLOOKUP(U2485,'Drop-down_menus'!$F$2:$G$16,2,FALSE),IF(_xlpm.x=0,"",_xlpm.x)))</f>
        <v>https://orcid.org/0000-0002-9708-1761</v>
      </c>
      <c r="Z2485" t="str">
        <f>IF(V2485="","",_xlfn.LET(_xlpm.x,VLOOKUP(V2485,'Drop-down_menus'!$F$2:$G$16,2,FALSE),IF(_xlpm.x=0,"",_xlpm.x)))</f>
        <v/>
      </c>
      <c r="AA2485" t="str">
        <f>IF(W2485="","",_xlfn.LET(_xlpm.x,VLOOKUP(W2485,'Drop-down_menus'!$F$2:$G$16,2,FALSE),IF(_xlpm.x=0,"",_xlpm.x)))</f>
        <v/>
      </c>
      <c r="AB2485" t="s">
        <v>702</v>
      </c>
      <c r="AE2485" t="s">
        <v>896</v>
      </c>
    </row>
    <row r="2486" spans="1:31" ht="15" hidden="1" x14ac:dyDescent="0.2">
      <c r="A2486" s="2" t="s">
        <v>320</v>
      </c>
      <c r="B2486">
        <v>3052</v>
      </c>
      <c r="C2486">
        <v>5060</v>
      </c>
      <c r="D2486" s="70" t="s">
        <v>880</v>
      </c>
      <c r="F2486" s="70"/>
      <c r="H2486" s="70"/>
      <c r="I2486" t="s">
        <v>2611</v>
      </c>
      <c r="J2486" t="str">
        <f>IF($I2486="","",_xlfn.LET(_xlpm.x,VLOOKUP($I2486,'taxon-match_2026-08-31'!$A$2:$N$122,6,FALSE),IF(_xlpm.x=0,"",_xlpm.x)))</f>
        <v/>
      </c>
      <c r="K2486" t="str">
        <f>IF($I2486="","",_xlfn.LET(_xlpm.x,VLOOKUP($I2486,'taxon-match_2026-08-31'!$A$2:$N$122,4,FALSE),IF(_xlpm.x=0,"",_xlpm.x)))</f>
        <v/>
      </c>
      <c r="L2486" t="str">
        <f>IF($I2486="","",_xlfn.LET(_xlpm.x,VLOOKUP($I2486,'taxon-match_2026-08-31'!$A$2:$N$122,7,FALSE),IF(_xlpm.x=0,"",_xlpm.x)))</f>
        <v/>
      </c>
      <c r="M2486" t="str">
        <f>IF($I2486="","",_xlfn.LET(_xlpm.x,VLOOKUP($I2486,'taxon-match_2026-08-31'!$A$2:$N$122,8,FALSE),IF(_xlpm.x=0,"",_xlpm.x)))</f>
        <v/>
      </c>
      <c r="N2486" t="str">
        <f>IF($I2486="","",_xlfn.LET(_xlpm.x,VLOOKUP($I2486,'taxon-match_2026-08-31'!$A$2:$N$122,9,FALSE),IF(_xlpm.x=0,"",_xlpm.x)))</f>
        <v/>
      </c>
      <c r="O2486" t="str">
        <f>IF($I2486="","",_xlfn.LET(_xlpm.x,VLOOKUP($I2486,'taxon-match_2026-08-31'!$A$2:$N$122,10,FALSE),IF(_xlpm.x=0,"",_xlpm.x)))</f>
        <v/>
      </c>
      <c r="P2486" t="str">
        <f>IF($I2486="","",_xlfn.LET(_xlpm.x,VLOOKUP($I2486,'taxon-match_2026-08-31'!$A$2:$N$122,11,FALSE),IF(_xlpm.x=0,"",_xlpm.x)))</f>
        <v/>
      </c>
      <c r="Q2486" t="str">
        <f>IF($I2486="","",_xlfn.LET(_xlpm.x,VLOOKUP($I2486,'taxon-match_2026-08-31'!$A$2:$N$122,12,FALSE),IF(_xlpm.x=0,"",_xlpm.x)))</f>
        <v/>
      </c>
      <c r="R2486" t="str">
        <f>IF($I2486="","",_xlfn.LET(_xlpm.x,VLOOKUP($I2486,'taxon-match_2026-08-31'!$A$2:$N$122,14,FALSE),IF(_xlpm.x=0,"",_xlpm.x)))</f>
        <v/>
      </c>
      <c r="T2486" s="69" t="s">
        <v>62</v>
      </c>
      <c r="U2486" s="69" t="s">
        <v>60</v>
      </c>
      <c r="X2486" t="str">
        <f>IF(T2486="","",_xlfn.LET(_xlpm.x,VLOOKUP(T2486,'Drop-down_menus'!$F$2:$G$16,2,FALSE),IF(_xlpm.x=0,"",_xlpm.x)))</f>
        <v>https://orcid.org/0000-0003-3696-4445</v>
      </c>
      <c r="Y2486" t="str">
        <f>IF(U2486="","",_xlfn.LET(_xlpm.x,VLOOKUP(U2486,'Drop-down_menus'!$F$2:$G$16,2,FALSE),IF(_xlpm.x=0,"",_xlpm.x)))</f>
        <v>https://orcid.org/0000-0002-9708-1761</v>
      </c>
      <c r="Z2486" t="str">
        <f>IF(V2486="","",_xlfn.LET(_xlpm.x,VLOOKUP(V2486,'Drop-down_menus'!$F$2:$G$16,2,FALSE),IF(_xlpm.x=0,"",_xlpm.x)))</f>
        <v/>
      </c>
      <c r="AA2486" t="str">
        <f>IF(W2486="","",_xlfn.LET(_xlpm.x,VLOOKUP(W2486,'Drop-down_menus'!$F$2:$G$16,2,FALSE),IF(_xlpm.x=0,"",_xlpm.x)))</f>
        <v/>
      </c>
      <c r="AB2486" t="s">
        <v>702</v>
      </c>
      <c r="AE2486" t="s">
        <v>896</v>
      </c>
    </row>
    <row r="2487" spans="1:31" ht="15" hidden="1" x14ac:dyDescent="0.2">
      <c r="A2487" s="2" t="s">
        <v>320</v>
      </c>
      <c r="B2487">
        <v>3053</v>
      </c>
      <c r="C2487">
        <v>5061</v>
      </c>
      <c r="D2487" s="70" t="s">
        <v>880</v>
      </c>
      <c r="F2487" s="70"/>
      <c r="H2487" s="70"/>
      <c r="I2487" t="s">
        <v>2611</v>
      </c>
      <c r="J2487" t="str">
        <f>IF($I2487="","",_xlfn.LET(_xlpm.x,VLOOKUP($I2487,'taxon-match_2026-08-31'!$A$2:$N$122,6,FALSE),IF(_xlpm.x=0,"",_xlpm.x)))</f>
        <v/>
      </c>
      <c r="K2487" t="str">
        <f>IF($I2487="","",_xlfn.LET(_xlpm.x,VLOOKUP($I2487,'taxon-match_2026-08-31'!$A$2:$N$122,4,FALSE),IF(_xlpm.x=0,"",_xlpm.x)))</f>
        <v/>
      </c>
      <c r="L2487" t="str">
        <f>IF($I2487="","",_xlfn.LET(_xlpm.x,VLOOKUP($I2487,'taxon-match_2026-08-31'!$A$2:$N$122,7,FALSE),IF(_xlpm.x=0,"",_xlpm.x)))</f>
        <v/>
      </c>
      <c r="M2487" t="str">
        <f>IF($I2487="","",_xlfn.LET(_xlpm.x,VLOOKUP($I2487,'taxon-match_2026-08-31'!$A$2:$N$122,8,FALSE),IF(_xlpm.x=0,"",_xlpm.x)))</f>
        <v/>
      </c>
      <c r="N2487" t="str">
        <f>IF($I2487="","",_xlfn.LET(_xlpm.x,VLOOKUP($I2487,'taxon-match_2026-08-31'!$A$2:$N$122,9,FALSE),IF(_xlpm.x=0,"",_xlpm.x)))</f>
        <v/>
      </c>
      <c r="O2487" t="str">
        <f>IF($I2487="","",_xlfn.LET(_xlpm.x,VLOOKUP($I2487,'taxon-match_2026-08-31'!$A$2:$N$122,10,FALSE),IF(_xlpm.x=0,"",_xlpm.x)))</f>
        <v/>
      </c>
      <c r="P2487" t="str">
        <f>IF($I2487="","",_xlfn.LET(_xlpm.x,VLOOKUP($I2487,'taxon-match_2026-08-31'!$A$2:$N$122,11,FALSE),IF(_xlpm.x=0,"",_xlpm.x)))</f>
        <v/>
      </c>
      <c r="Q2487" t="str">
        <f>IF($I2487="","",_xlfn.LET(_xlpm.x,VLOOKUP($I2487,'taxon-match_2026-08-31'!$A$2:$N$122,12,FALSE),IF(_xlpm.x=0,"",_xlpm.x)))</f>
        <v/>
      </c>
      <c r="R2487" t="str">
        <f>IF($I2487="","",_xlfn.LET(_xlpm.x,VLOOKUP($I2487,'taxon-match_2026-08-31'!$A$2:$N$122,14,FALSE),IF(_xlpm.x=0,"",_xlpm.x)))</f>
        <v/>
      </c>
      <c r="T2487" s="69" t="s">
        <v>62</v>
      </c>
      <c r="U2487" s="69" t="s">
        <v>60</v>
      </c>
      <c r="X2487" t="str">
        <f>IF(T2487="","",_xlfn.LET(_xlpm.x,VLOOKUP(T2487,'Drop-down_menus'!$F$2:$G$16,2,FALSE),IF(_xlpm.x=0,"",_xlpm.x)))</f>
        <v>https://orcid.org/0000-0003-3696-4445</v>
      </c>
      <c r="Y2487" t="str">
        <f>IF(U2487="","",_xlfn.LET(_xlpm.x,VLOOKUP(U2487,'Drop-down_menus'!$F$2:$G$16,2,FALSE),IF(_xlpm.x=0,"",_xlpm.x)))</f>
        <v>https://orcid.org/0000-0002-9708-1761</v>
      </c>
      <c r="Z2487" t="str">
        <f>IF(V2487="","",_xlfn.LET(_xlpm.x,VLOOKUP(V2487,'Drop-down_menus'!$F$2:$G$16,2,FALSE),IF(_xlpm.x=0,"",_xlpm.x)))</f>
        <v/>
      </c>
      <c r="AA2487" t="str">
        <f>IF(W2487="","",_xlfn.LET(_xlpm.x,VLOOKUP(W2487,'Drop-down_menus'!$F$2:$G$16,2,FALSE),IF(_xlpm.x=0,"",_xlpm.x)))</f>
        <v/>
      </c>
      <c r="AB2487" t="s">
        <v>702</v>
      </c>
      <c r="AE2487" t="s">
        <v>896</v>
      </c>
    </row>
    <row r="2488" spans="1:31" ht="15" hidden="1" x14ac:dyDescent="0.2">
      <c r="A2488" s="2" t="s">
        <v>320</v>
      </c>
      <c r="B2488">
        <v>3054</v>
      </c>
      <c r="C2488">
        <v>5005</v>
      </c>
      <c r="D2488" s="70" t="s">
        <v>880</v>
      </c>
      <c r="F2488" s="70"/>
      <c r="H2488" s="70"/>
      <c r="I2488" t="s">
        <v>2611</v>
      </c>
      <c r="J2488" t="str">
        <f>IF($I2488="","",_xlfn.LET(_xlpm.x,VLOOKUP($I2488,'taxon-match_2026-08-31'!$A$2:$N$122,6,FALSE),IF(_xlpm.x=0,"",_xlpm.x)))</f>
        <v/>
      </c>
      <c r="K2488" t="str">
        <f>IF($I2488="","",_xlfn.LET(_xlpm.x,VLOOKUP($I2488,'taxon-match_2026-08-31'!$A$2:$N$122,4,FALSE),IF(_xlpm.x=0,"",_xlpm.x)))</f>
        <v/>
      </c>
      <c r="L2488" t="str">
        <f>IF($I2488="","",_xlfn.LET(_xlpm.x,VLOOKUP($I2488,'taxon-match_2026-08-31'!$A$2:$N$122,7,FALSE),IF(_xlpm.x=0,"",_xlpm.x)))</f>
        <v/>
      </c>
      <c r="M2488" t="str">
        <f>IF($I2488="","",_xlfn.LET(_xlpm.x,VLOOKUP($I2488,'taxon-match_2026-08-31'!$A$2:$N$122,8,FALSE),IF(_xlpm.x=0,"",_xlpm.x)))</f>
        <v/>
      </c>
      <c r="N2488" t="str">
        <f>IF($I2488="","",_xlfn.LET(_xlpm.x,VLOOKUP($I2488,'taxon-match_2026-08-31'!$A$2:$N$122,9,FALSE),IF(_xlpm.x=0,"",_xlpm.x)))</f>
        <v/>
      </c>
      <c r="O2488" t="str">
        <f>IF($I2488="","",_xlfn.LET(_xlpm.x,VLOOKUP($I2488,'taxon-match_2026-08-31'!$A$2:$N$122,10,FALSE),IF(_xlpm.x=0,"",_xlpm.x)))</f>
        <v/>
      </c>
      <c r="P2488" t="str">
        <f>IF($I2488="","",_xlfn.LET(_xlpm.x,VLOOKUP($I2488,'taxon-match_2026-08-31'!$A$2:$N$122,11,FALSE),IF(_xlpm.x=0,"",_xlpm.x)))</f>
        <v/>
      </c>
      <c r="Q2488" t="str">
        <f>IF($I2488="","",_xlfn.LET(_xlpm.x,VLOOKUP($I2488,'taxon-match_2026-08-31'!$A$2:$N$122,12,FALSE),IF(_xlpm.x=0,"",_xlpm.x)))</f>
        <v/>
      </c>
      <c r="R2488" t="str">
        <f>IF($I2488="","",_xlfn.LET(_xlpm.x,VLOOKUP($I2488,'taxon-match_2026-08-31'!$A$2:$N$122,14,FALSE),IF(_xlpm.x=0,"",_xlpm.x)))</f>
        <v/>
      </c>
      <c r="T2488" s="69" t="s">
        <v>62</v>
      </c>
      <c r="U2488" s="69" t="s">
        <v>60</v>
      </c>
      <c r="X2488" t="str">
        <f>IF(T2488="","",_xlfn.LET(_xlpm.x,VLOOKUP(T2488,'Drop-down_menus'!$F$2:$G$16,2,FALSE),IF(_xlpm.x=0,"",_xlpm.x)))</f>
        <v>https://orcid.org/0000-0003-3696-4445</v>
      </c>
      <c r="Y2488" t="str">
        <f>IF(U2488="","",_xlfn.LET(_xlpm.x,VLOOKUP(U2488,'Drop-down_menus'!$F$2:$G$16,2,FALSE),IF(_xlpm.x=0,"",_xlpm.x)))</f>
        <v>https://orcid.org/0000-0002-9708-1761</v>
      </c>
      <c r="Z2488" t="str">
        <f>IF(V2488="","",_xlfn.LET(_xlpm.x,VLOOKUP(V2488,'Drop-down_menus'!$F$2:$G$16,2,FALSE),IF(_xlpm.x=0,"",_xlpm.x)))</f>
        <v/>
      </c>
      <c r="AA2488" t="str">
        <f>IF(W2488="","",_xlfn.LET(_xlpm.x,VLOOKUP(W2488,'Drop-down_menus'!$F$2:$G$16,2,FALSE),IF(_xlpm.x=0,"",_xlpm.x)))</f>
        <v/>
      </c>
      <c r="AB2488" t="s">
        <v>702</v>
      </c>
      <c r="AE2488" t="s">
        <v>896</v>
      </c>
    </row>
    <row r="2489" spans="1:31" ht="15" hidden="1" x14ac:dyDescent="0.2">
      <c r="A2489" s="2" t="s">
        <v>320</v>
      </c>
      <c r="B2489">
        <v>3055</v>
      </c>
      <c r="C2489">
        <v>5028</v>
      </c>
      <c r="D2489" s="70" t="s">
        <v>880</v>
      </c>
      <c r="F2489" s="70"/>
      <c r="H2489" s="70"/>
      <c r="I2489" t="s">
        <v>2611</v>
      </c>
      <c r="J2489" t="str">
        <f>IF($I2489="","",_xlfn.LET(_xlpm.x,VLOOKUP($I2489,'taxon-match_2026-08-31'!$A$2:$N$122,6,FALSE),IF(_xlpm.x=0,"",_xlpm.x)))</f>
        <v/>
      </c>
      <c r="K2489" t="str">
        <f>IF($I2489="","",_xlfn.LET(_xlpm.x,VLOOKUP($I2489,'taxon-match_2026-08-31'!$A$2:$N$122,4,FALSE),IF(_xlpm.x=0,"",_xlpm.x)))</f>
        <v/>
      </c>
      <c r="L2489" t="str">
        <f>IF($I2489="","",_xlfn.LET(_xlpm.x,VLOOKUP($I2489,'taxon-match_2026-08-31'!$A$2:$N$122,7,FALSE),IF(_xlpm.x=0,"",_xlpm.x)))</f>
        <v/>
      </c>
      <c r="M2489" t="str">
        <f>IF($I2489="","",_xlfn.LET(_xlpm.x,VLOOKUP($I2489,'taxon-match_2026-08-31'!$A$2:$N$122,8,FALSE),IF(_xlpm.x=0,"",_xlpm.x)))</f>
        <v/>
      </c>
      <c r="N2489" t="str">
        <f>IF($I2489="","",_xlfn.LET(_xlpm.x,VLOOKUP($I2489,'taxon-match_2026-08-31'!$A$2:$N$122,9,FALSE),IF(_xlpm.x=0,"",_xlpm.x)))</f>
        <v/>
      </c>
      <c r="O2489" t="str">
        <f>IF($I2489="","",_xlfn.LET(_xlpm.x,VLOOKUP($I2489,'taxon-match_2026-08-31'!$A$2:$N$122,10,FALSE),IF(_xlpm.x=0,"",_xlpm.x)))</f>
        <v/>
      </c>
      <c r="P2489" t="str">
        <f>IF($I2489="","",_xlfn.LET(_xlpm.x,VLOOKUP($I2489,'taxon-match_2026-08-31'!$A$2:$N$122,11,FALSE),IF(_xlpm.x=0,"",_xlpm.x)))</f>
        <v/>
      </c>
      <c r="Q2489" t="str">
        <f>IF($I2489="","",_xlfn.LET(_xlpm.x,VLOOKUP($I2489,'taxon-match_2026-08-31'!$A$2:$N$122,12,FALSE),IF(_xlpm.x=0,"",_xlpm.x)))</f>
        <v/>
      </c>
      <c r="R2489" t="str">
        <f>IF($I2489="","",_xlfn.LET(_xlpm.x,VLOOKUP($I2489,'taxon-match_2026-08-31'!$A$2:$N$122,14,FALSE),IF(_xlpm.x=0,"",_xlpm.x)))</f>
        <v/>
      </c>
      <c r="T2489" s="69" t="s">
        <v>62</v>
      </c>
      <c r="U2489" s="69" t="s">
        <v>60</v>
      </c>
      <c r="X2489" t="str">
        <f>IF(T2489="","",_xlfn.LET(_xlpm.x,VLOOKUP(T2489,'Drop-down_menus'!$F$2:$G$16,2,FALSE),IF(_xlpm.x=0,"",_xlpm.x)))</f>
        <v>https://orcid.org/0000-0003-3696-4445</v>
      </c>
      <c r="Y2489" t="str">
        <f>IF(U2489="","",_xlfn.LET(_xlpm.x,VLOOKUP(U2489,'Drop-down_menus'!$F$2:$G$16,2,FALSE),IF(_xlpm.x=0,"",_xlpm.x)))</f>
        <v>https://orcid.org/0000-0002-9708-1761</v>
      </c>
      <c r="Z2489" t="str">
        <f>IF(V2489="","",_xlfn.LET(_xlpm.x,VLOOKUP(V2489,'Drop-down_menus'!$F$2:$G$16,2,FALSE),IF(_xlpm.x=0,"",_xlpm.x)))</f>
        <v/>
      </c>
      <c r="AA2489" t="str">
        <f>IF(W2489="","",_xlfn.LET(_xlpm.x,VLOOKUP(W2489,'Drop-down_menus'!$F$2:$G$16,2,FALSE),IF(_xlpm.x=0,"",_xlpm.x)))</f>
        <v/>
      </c>
      <c r="AB2489" t="s">
        <v>702</v>
      </c>
      <c r="AE2489" t="s">
        <v>896</v>
      </c>
    </row>
    <row r="2490" spans="1:31" ht="15" hidden="1" x14ac:dyDescent="0.2">
      <c r="A2490" s="2" t="s">
        <v>320</v>
      </c>
      <c r="B2490">
        <v>3056</v>
      </c>
      <c r="C2490">
        <v>5064</v>
      </c>
      <c r="D2490" s="70" t="s">
        <v>880</v>
      </c>
      <c r="F2490" s="70"/>
      <c r="H2490" s="70"/>
      <c r="I2490" t="s">
        <v>2611</v>
      </c>
      <c r="J2490" t="str">
        <f>IF($I2490="","",_xlfn.LET(_xlpm.x,VLOOKUP($I2490,'taxon-match_2026-08-31'!$A$2:$N$122,6,FALSE),IF(_xlpm.x=0,"",_xlpm.x)))</f>
        <v/>
      </c>
      <c r="K2490" t="str">
        <f>IF($I2490="","",_xlfn.LET(_xlpm.x,VLOOKUP($I2490,'taxon-match_2026-08-31'!$A$2:$N$122,4,FALSE),IF(_xlpm.x=0,"",_xlpm.x)))</f>
        <v/>
      </c>
      <c r="L2490" t="str">
        <f>IF($I2490="","",_xlfn.LET(_xlpm.x,VLOOKUP($I2490,'taxon-match_2026-08-31'!$A$2:$N$122,7,FALSE),IF(_xlpm.x=0,"",_xlpm.x)))</f>
        <v/>
      </c>
      <c r="M2490" t="str">
        <f>IF($I2490="","",_xlfn.LET(_xlpm.x,VLOOKUP($I2490,'taxon-match_2026-08-31'!$A$2:$N$122,8,FALSE),IF(_xlpm.x=0,"",_xlpm.x)))</f>
        <v/>
      </c>
      <c r="N2490" t="str">
        <f>IF($I2490="","",_xlfn.LET(_xlpm.x,VLOOKUP($I2490,'taxon-match_2026-08-31'!$A$2:$N$122,9,FALSE),IF(_xlpm.x=0,"",_xlpm.x)))</f>
        <v/>
      </c>
      <c r="O2490" t="str">
        <f>IF($I2490="","",_xlfn.LET(_xlpm.x,VLOOKUP($I2490,'taxon-match_2026-08-31'!$A$2:$N$122,10,FALSE),IF(_xlpm.x=0,"",_xlpm.x)))</f>
        <v/>
      </c>
      <c r="P2490" t="str">
        <f>IF($I2490="","",_xlfn.LET(_xlpm.x,VLOOKUP($I2490,'taxon-match_2026-08-31'!$A$2:$N$122,11,FALSE),IF(_xlpm.x=0,"",_xlpm.x)))</f>
        <v/>
      </c>
      <c r="Q2490" t="str">
        <f>IF($I2490="","",_xlfn.LET(_xlpm.x,VLOOKUP($I2490,'taxon-match_2026-08-31'!$A$2:$N$122,12,FALSE),IF(_xlpm.x=0,"",_xlpm.x)))</f>
        <v/>
      </c>
      <c r="R2490" t="str">
        <f>IF($I2490="","",_xlfn.LET(_xlpm.x,VLOOKUP($I2490,'taxon-match_2026-08-31'!$A$2:$N$122,14,FALSE),IF(_xlpm.x=0,"",_xlpm.x)))</f>
        <v/>
      </c>
      <c r="T2490" s="69" t="s">
        <v>62</v>
      </c>
      <c r="U2490" s="69" t="s">
        <v>60</v>
      </c>
      <c r="X2490" t="str">
        <f>IF(T2490="","",_xlfn.LET(_xlpm.x,VLOOKUP(T2490,'Drop-down_menus'!$F$2:$G$16,2,FALSE),IF(_xlpm.x=0,"",_xlpm.x)))</f>
        <v>https://orcid.org/0000-0003-3696-4445</v>
      </c>
      <c r="Y2490" t="str">
        <f>IF(U2490="","",_xlfn.LET(_xlpm.x,VLOOKUP(U2490,'Drop-down_menus'!$F$2:$G$16,2,FALSE),IF(_xlpm.x=0,"",_xlpm.x)))</f>
        <v>https://orcid.org/0000-0002-9708-1761</v>
      </c>
      <c r="Z2490" t="str">
        <f>IF(V2490="","",_xlfn.LET(_xlpm.x,VLOOKUP(V2490,'Drop-down_menus'!$F$2:$G$16,2,FALSE),IF(_xlpm.x=0,"",_xlpm.x)))</f>
        <v/>
      </c>
      <c r="AA2490" t="str">
        <f>IF(W2490="","",_xlfn.LET(_xlpm.x,VLOOKUP(W2490,'Drop-down_menus'!$F$2:$G$16,2,FALSE),IF(_xlpm.x=0,"",_xlpm.x)))</f>
        <v/>
      </c>
      <c r="AB2490" t="s">
        <v>702</v>
      </c>
      <c r="AE2490" t="s">
        <v>896</v>
      </c>
    </row>
    <row r="2491" spans="1:31" ht="15" hidden="1" x14ac:dyDescent="0.2">
      <c r="A2491" s="2" t="s">
        <v>387</v>
      </c>
      <c r="B2491">
        <v>3580</v>
      </c>
      <c r="C2491">
        <v>5011</v>
      </c>
      <c r="D2491" s="70" t="s">
        <v>880</v>
      </c>
      <c r="F2491" s="70"/>
      <c r="H2491" s="70"/>
      <c r="I2491" t="s">
        <v>2611</v>
      </c>
      <c r="J2491" t="str">
        <f>IF($I2491="","",_xlfn.LET(_xlpm.x,VLOOKUP($I2491,'taxon-match_2026-08-31'!$A$2:$N$122,6,FALSE),IF(_xlpm.x=0,"",_xlpm.x)))</f>
        <v/>
      </c>
      <c r="K2491" t="str">
        <f>IF($I2491="","",_xlfn.LET(_xlpm.x,VLOOKUP($I2491,'taxon-match_2026-08-31'!$A$2:$N$122,4,FALSE),IF(_xlpm.x=0,"",_xlpm.x)))</f>
        <v/>
      </c>
      <c r="L2491" t="str">
        <f>IF($I2491="","",_xlfn.LET(_xlpm.x,VLOOKUP($I2491,'taxon-match_2026-08-31'!$A$2:$N$122,7,FALSE),IF(_xlpm.x=0,"",_xlpm.x)))</f>
        <v/>
      </c>
      <c r="M2491" t="str">
        <f>IF($I2491="","",_xlfn.LET(_xlpm.x,VLOOKUP($I2491,'taxon-match_2026-08-31'!$A$2:$N$122,8,FALSE),IF(_xlpm.x=0,"",_xlpm.x)))</f>
        <v/>
      </c>
      <c r="N2491" t="str">
        <f>IF($I2491="","",_xlfn.LET(_xlpm.x,VLOOKUP($I2491,'taxon-match_2026-08-31'!$A$2:$N$122,9,FALSE),IF(_xlpm.x=0,"",_xlpm.x)))</f>
        <v/>
      </c>
      <c r="O2491" t="str">
        <f>IF($I2491="","",_xlfn.LET(_xlpm.x,VLOOKUP($I2491,'taxon-match_2026-08-31'!$A$2:$N$122,10,FALSE),IF(_xlpm.x=0,"",_xlpm.x)))</f>
        <v/>
      </c>
      <c r="P2491" t="str">
        <f>IF($I2491="","",_xlfn.LET(_xlpm.x,VLOOKUP($I2491,'taxon-match_2026-08-31'!$A$2:$N$122,11,FALSE),IF(_xlpm.x=0,"",_xlpm.x)))</f>
        <v/>
      </c>
      <c r="Q2491" t="str">
        <f>IF($I2491="","",_xlfn.LET(_xlpm.x,VLOOKUP($I2491,'taxon-match_2026-08-31'!$A$2:$N$122,12,FALSE),IF(_xlpm.x=0,"",_xlpm.x)))</f>
        <v/>
      </c>
      <c r="R2491" t="str">
        <f>IF($I2491="","",_xlfn.LET(_xlpm.x,VLOOKUP($I2491,'taxon-match_2026-08-31'!$A$2:$N$122,14,FALSE),IF(_xlpm.x=0,"",_xlpm.x)))</f>
        <v/>
      </c>
      <c r="T2491" s="69" t="s">
        <v>62</v>
      </c>
      <c r="U2491" s="69" t="s">
        <v>60</v>
      </c>
      <c r="X2491" t="str">
        <f>IF(T2491="","",_xlfn.LET(_xlpm.x,VLOOKUP(T2491,'Drop-down_menus'!$F$2:$G$16,2,FALSE),IF(_xlpm.x=0,"",_xlpm.x)))</f>
        <v>https://orcid.org/0000-0003-3696-4445</v>
      </c>
      <c r="Y2491" t="str">
        <f>IF(U2491="","",_xlfn.LET(_xlpm.x,VLOOKUP(U2491,'Drop-down_menus'!$F$2:$G$16,2,FALSE),IF(_xlpm.x=0,"",_xlpm.x)))</f>
        <v>https://orcid.org/0000-0002-9708-1761</v>
      </c>
      <c r="Z2491" t="str">
        <f>IF(V2491="","",_xlfn.LET(_xlpm.x,VLOOKUP(V2491,'Drop-down_menus'!$F$2:$G$16,2,FALSE),IF(_xlpm.x=0,"",_xlpm.x)))</f>
        <v/>
      </c>
      <c r="AA2491" t="str">
        <f>IF(W2491="","",_xlfn.LET(_xlpm.x,VLOOKUP(W2491,'Drop-down_menus'!$F$2:$G$16,2,FALSE),IF(_xlpm.x=0,"",_xlpm.x)))</f>
        <v/>
      </c>
      <c r="AB2491" t="s">
        <v>702</v>
      </c>
      <c r="AE2491" t="s">
        <v>896</v>
      </c>
    </row>
    <row r="2492" spans="1:31" ht="15" hidden="1" x14ac:dyDescent="0.2">
      <c r="A2492" s="2" t="s">
        <v>387</v>
      </c>
      <c r="B2492">
        <v>3581</v>
      </c>
      <c r="C2492">
        <v>5041</v>
      </c>
      <c r="D2492" s="70" t="s">
        <v>880</v>
      </c>
      <c r="F2492" s="70"/>
      <c r="H2492" s="70"/>
      <c r="I2492" t="s">
        <v>2611</v>
      </c>
      <c r="J2492" t="str">
        <f>IF($I2492="","",_xlfn.LET(_xlpm.x,VLOOKUP($I2492,'taxon-match_2026-08-31'!$A$2:$N$122,6,FALSE),IF(_xlpm.x=0,"",_xlpm.x)))</f>
        <v/>
      </c>
      <c r="K2492" t="str">
        <f>IF($I2492="","",_xlfn.LET(_xlpm.x,VLOOKUP($I2492,'taxon-match_2026-08-31'!$A$2:$N$122,4,FALSE),IF(_xlpm.x=0,"",_xlpm.x)))</f>
        <v/>
      </c>
      <c r="L2492" t="str">
        <f>IF($I2492="","",_xlfn.LET(_xlpm.x,VLOOKUP($I2492,'taxon-match_2026-08-31'!$A$2:$N$122,7,FALSE),IF(_xlpm.x=0,"",_xlpm.x)))</f>
        <v/>
      </c>
      <c r="M2492" t="str">
        <f>IF($I2492="","",_xlfn.LET(_xlpm.x,VLOOKUP($I2492,'taxon-match_2026-08-31'!$A$2:$N$122,8,FALSE),IF(_xlpm.x=0,"",_xlpm.x)))</f>
        <v/>
      </c>
      <c r="N2492" t="str">
        <f>IF($I2492="","",_xlfn.LET(_xlpm.x,VLOOKUP($I2492,'taxon-match_2026-08-31'!$A$2:$N$122,9,FALSE),IF(_xlpm.x=0,"",_xlpm.x)))</f>
        <v/>
      </c>
      <c r="O2492" t="str">
        <f>IF($I2492="","",_xlfn.LET(_xlpm.x,VLOOKUP($I2492,'taxon-match_2026-08-31'!$A$2:$N$122,10,FALSE),IF(_xlpm.x=0,"",_xlpm.x)))</f>
        <v/>
      </c>
      <c r="P2492" t="str">
        <f>IF($I2492="","",_xlfn.LET(_xlpm.x,VLOOKUP($I2492,'taxon-match_2026-08-31'!$A$2:$N$122,11,FALSE),IF(_xlpm.x=0,"",_xlpm.x)))</f>
        <v/>
      </c>
      <c r="Q2492" t="str">
        <f>IF($I2492="","",_xlfn.LET(_xlpm.x,VLOOKUP($I2492,'taxon-match_2026-08-31'!$A$2:$N$122,12,FALSE),IF(_xlpm.x=0,"",_xlpm.x)))</f>
        <v/>
      </c>
      <c r="R2492" t="str">
        <f>IF($I2492="","",_xlfn.LET(_xlpm.x,VLOOKUP($I2492,'taxon-match_2026-08-31'!$A$2:$N$122,14,FALSE),IF(_xlpm.x=0,"",_xlpm.x)))</f>
        <v/>
      </c>
      <c r="T2492" s="69" t="s">
        <v>62</v>
      </c>
      <c r="U2492" s="69" t="s">
        <v>60</v>
      </c>
      <c r="X2492" t="str">
        <f>IF(T2492="","",_xlfn.LET(_xlpm.x,VLOOKUP(T2492,'Drop-down_menus'!$F$2:$G$16,2,FALSE),IF(_xlpm.x=0,"",_xlpm.x)))</f>
        <v>https://orcid.org/0000-0003-3696-4445</v>
      </c>
      <c r="Y2492" t="str">
        <f>IF(U2492="","",_xlfn.LET(_xlpm.x,VLOOKUP(U2492,'Drop-down_menus'!$F$2:$G$16,2,FALSE),IF(_xlpm.x=0,"",_xlpm.x)))</f>
        <v>https://orcid.org/0000-0002-9708-1761</v>
      </c>
      <c r="Z2492" t="str">
        <f>IF(V2492="","",_xlfn.LET(_xlpm.x,VLOOKUP(V2492,'Drop-down_menus'!$F$2:$G$16,2,FALSE),IF(_xlpm.x=0,"",_xlpm.x)))</f>
        <v/>
      </c>
      <c r="AA2492" t="str">
        <f>IF(W2492="","",_xlfn.LET(_xlpm.x,VLOOKUP(W2492,'Drop-down_menus'!$F$2:$G$16,2,FALSE),IF(_xlpm.x=0,"",_xlpm.x)))</f>
        <v/>
      </c>
      <c r="AB2492" t="s">
        <v>702</v>
      </c>
      <c r="AE2492" t="s">
        <v>896</v>
      </c>
    </row>
    <row r="2493" spans="1:31" ht="15" hidden="1" x14ac:dyDescent="0.2">
      <c r="A2493" s="2" t="s">
        <v>387</v>
      </c>
      <c r="B2493">
        <v>3582</v>
      </c>
      <c r="C2493">
        <v>5032</v>
      </c>
      <c r="D2493" s="70" t="s">
        <v>880</v>
      </c>
      <c r="F2493" s="70"/>
      <c r="H2493" s="70"/>
      <c r="I2493" t="s">
        <v>2611</v>
      </c>
      <c r="J2493" t="str">
        <f>IF($I2493="","",_xlfn.LET(_xlpm.x,VLOOKUP($I2493,'taxon-match_2026-08-31'!$A$2:$N$122,6,FALSE),IF(_xlpm.x=0,"",_xlpm.x)))</f>
        <v/>
      </c>
      <c r="K2493" t="str">
        <f>IF($I2493="","",_xlfn.LET(_xlpm.x,VLOOKUP($I2493,'taxon-match_2026-08-31'!$A$2:$N$122,4,FALSE),IF(_xlpm.x=0,"",_xlpm.x)))</f>
        <v/>
      </c>
      <c r="L2493" t="str">
        <f>IF($I2493="","",_xlfn.LET(_xlpm.x,VLOOKUP($I2493,'taxon-match_2026-08-31'!$A$2:$N$122,7,FALSE),IF(_xlpm.x=0,"",_xlpm.x)))</f>
        <v/>
      </c>
      <c r="M2493" t="str">
        <f>IF($I2493="","",_xlfn.LET(_xlpm.x,VLOOKUP($I2493,'taxon-match_2026-08-31'!$A$2:$N$122,8,FALSE),IF(_xlpm.x=0,"",_xlpm.x)))</f>
        <v/>
      </c>
      <c r="N2493" t="str">
        <f>IF($I2493="","",_xlfn.LET(_xlpm.x,VLOOKUP($I2493,'taxon-match_2026-08-31'!$A$2:$N$122,9,FALSE),IF(_xlpm.x=0,"",_xlpm.x)))</f>
        <v/>
      </c>
      <c r="O2493" t="str">
        <f>IF($I2493="","",_xlfn.LET(_xlpm.x,VLOOKUP($I2493,'taxon-match_2026-08-31'!$A$2:$N$122,10,FALSE),IF(_xlpm.x=0,"",_xlpm.x)))</f>
        <v/>
      </c>
      <c r="P2493" t="str">
        <f>IF($I2493="","",_xlfn.LET(_xlpm.x,VLOOKUP($I2493,'taxon-match_2026-08-31'!$A$2:$N$122,11,FALSE),IF(_xlpm.x=0,"",_xlpm.x)))</f>
        <v/>
      </c>
      <c r="Q2493" t="str">
        <f>IF($I2493="","",_xlfn.LET(_xlpm.x,VLOOKUP($I2493,'taxon-match_2026-08-31'!$A$2:$N$122,12,FALSE),IF(_xlpm.x=0,"",_xlpm.x)))</f>
        <v/>
      </c>
      <c r="R2493" t="str">
        <f>IF($I2493="","",_xlfn.LET(_xlpm.x,VLOOKUP($I2493,'taxon-match_2026-08-31'!$A$2:$N$122,14,FALSE),IF(_xlpm.x=0,"",_xlpm.x)))</f>
        <v/>
      </c>
      <c r="T2493" s="69" t="s">
        <v>62</v>
      </c>
      <c r="U2493" s="69" t="s">
        <v>60</v>
      </c>
      <c r="X2493" t="str">
        <f>IF(T2493="","",_xlfn.LET(_xlpm.x,VLOOKUP(T2493,'Drop-down_menus'!$F$2:$G$16,2,FALSE),IF(_xlpm.x=0,"",_xlpm.x)))</f>
        <v>https://orcid.org/0000-0003-3696-4445</v>
      </c>
      <c r="Y2493" t="str">
        <f>IF(U2493="","",_xlfn.LET(_xlpm.x,VLOOKUP(U2493,'Drop-down_menus'!$F$2:$G$16,2,FALSE),IF(_xlpm.x=0,"",_xlpm.x)))</f>
        <v>https://orcid.org/0000-0002-9708-1761</v>
      </c>
      <c r="Z2493" t="str">
        <f>IF(V2493="","",_xlfn.LET(_xlpm.x,VLOOKUP(V2493,'Drop-down_menus'!$F$2:$G$16,2,FALSE),IF(_xlpm.x=0,"",_xlpm.x)))</f>
        <v/>
      </c>
      <c r="AA2493" t="str">
        <f>IF(W2493="","",_xlfn.LET(_xlpm.x,VLOOKUP(W2493,'Drop-down_menus'!$F$2:$G$16,2,FALSE),IF(_xlpm.x=0,"",_xlpm.x)))</f>
        <v/>
      </c>
      <c r="AB2493" t="s">
        <v>702</v>
      </c>
      <c r="AE2493" t="s">
        <v>896</v>
      </c>
    </row>
    <row r="2494" spans="1:31" ht="15" hidden="1" x14ac:dyDescent="0.2">
      <c r="A2494" s="2" t="s">
        <v>387</v>
      </c>
      <c r="B2494">
        <v>3583</v>
      </c>
      <c r="C2494">
        <v>5053</v>
      </c>
      <c r="D2494" s="70" t="s">
        <v>880</v>
      </c>
      <c r="F2494" s="70"/>
      <c r="H2494" s="70"/>
      <c r="I2494" t="s">
        <v>2611</v>
      </c>
      <c r="J2494" t="str">
        <f>IF($I2494="","",_xlfn.LET(_xlpm.x,VLOOKUP($I2494,'taxon-match_2026-08-31'!$A$2:$N$122,6,FALSE),IF(_xlpm.x=0,"",_xlpm.x)))</f>
        <v/>
      </c>
      <c r="K2494" t="str">
        <f>IF($I2494="","",_xlfn.LET(_xlpm.x,VLOOKUP($I2494,'taxon-match_2026-08-31'!$A$2:$N$122,4,FALSE),IF(_xlpm.x=0,"",_xlpm.x)))</f>
        <v/>
      </c>
      <c r="L2494" t="str">
        <f>IF($I2494="","",_xlfn.LET(_xlpm.x,VLOOKUP($I2494,'taxon-match_2026-08-31'!$A$2:$N$122,7,FALSE),IF(_xlpm.x=0,"",_xlpm.x)))</f>
        <v/>
      </c>
      <c r="M2494" t="str">
        <f>IF($I2494="","",_xlfn.LET(_xlpm.x,VLOOKUP($I2494,'taxon-match_2026-08-31'!$A$2:$N$122,8,FALSE),IF(_xlpm.x=0,"",_xlpm.x)))</f>
        <v/>
      </c>
      <c r="N2494" t="str">
        <f>IF($I2494="","",_xlfn.LET(_xlpm.x,VLOOKUP($I2494,'taxon-match_2026-08-31'!$A$2:$N$122,9,FALSE),IF(_xlpm.x=0,"",_xlpm.x)))</f>
        <v/>
      </c>
      <c r="O2494" t="str">
        <f>IF($I2494="","",_xlfn.LET(_xlpm.x,VLOOKUP($I2494,'taxon-match_2026-08-31'!$A$2:$N$122,10,FALSE),IF(_xlpm.x=0,"",_xlpm.x)))</f>
        <v/>
      </c>
      <c r="P2494" t="str">
        <f>IF($I2494="","",_xlfn.LET(_xlpm.x,VLOOKUP($I2494,'taxon-match_2026-08-31'!$A$2:$N$122,11,FALSE),IF(_xlpm.x=0,"",_xlpm.x)))</f>
        <v/>
      </c>
      <c r="Q2494" t="str">
        <f>IF($I2494="","",_xlfn.LET(_xlpm.x,VLOOKUP($I2494,'taxon-match_2026-08-31'!$A$2:$N$122,12,FALSE),IF(_xlpm.x=0,"",_xlpm.x)))</f>
        <v/>
      </c>
      <c r="R2494" t="str">
        <f>IF($I2494="","",_xlfn.LET(_xlpm.x,VLOOKUP($I2494,'taxon-match_2026-08-31'!$A$2:$N$122,14,FALSE),IF(_xlpm.x=0,"",_xlpm.x)))</f>
        <v/>
      </c>
      <c r="T2494" s="69" t="s">
        <v>62</v>
      </c>
      <c r="U2494" s="69" t="s">
        <v>60</v>
      </c>
      <c r="X2494" t="str">
        <f>IF(T2494="","",_xlfn.LET(_xlpm.x,VLOOKUP(T2494,'Drop-down_menus'!$F$2:$G$16,2,FALSE),IF(_xlpm.x=0,"",_xlpm.x)))</f>
        <v>https://orcid.org/0000-0003-3696-4445</v>
      </c>
      <c r="Y2494" t="str">
        <f>IF(U2494="","",_xlfn.LET(_xlpm.x,VLOOKUP(U2494,'Drop-down_menus'!$F$2:$G$16,2,FALSE),IF(_xlpm.x=0,"",_xlpm.x)))</f>
        <v>https://orcid.org/0000-0002-9708-1761</v>
      </c>
      <c r="Z2494" t="str">
        <f>IF(V2494="","",_xlfn.LET(_xlpm.x,VLOOKUP(V2494,'Drop-down_menus'!$F$2:$G$16,2,FALSE),IF(_xlpm.x=0,"",_xlpm.x)))</f>
        <v/>
      </c>
      <c r="AA2494" t="str">
        <f>IF(W2494="","",_xlfn.LET(_xlpm.x,VLOOKUP(W2494,'Drop-down_menus'!$F$2:$G$16,2,FALSE),IF(_xlpm.x=0,"",_xlpm.x)))</f>
        <v/>
      </c>
      <c r="AB2494" t="s">
        <v>702</v>
      </c>
      <c r="AE2494" t="s">
        <v>896</v>
      </c>
    </row>
    <row r="2495" spans="1:31" ht="15" hidden="1" x14ac:dyDescent="0.2">
      <c r="A2495" s="2" t="s">
        <v>387</v>
      </c>
      <c r="B2495">
        <v>3584</v>
      </c>
      <c r="C2495">
        <v>5054</v>
      </c>
      <c r="D2495" s="70" t="s">
        <v>880</v>
      </c>
      <c r="F2495" s="70"/>
      <c r="H2495" s="70"/>
      <c r="I2495" t="s">
        <v>2611</v>
      </c>
      <c r="J2495" t="str">
        <f>IF($I2495="","",_xlfn.LET(_xlpm.x,VLOOKUP($I2495,'taxon-match_2026-08-31'!$A$2:$N$122,6,FALSE),IF(_xlpm.x=0,"",_xlpm.x)))</f>
        <v/>
      </c>
      <c r="K2495" t="str">
        <f>IF($I2495="","",_xlfn.LET(_xlpm.x,VLOOKUP($I2495,'taxon-match_2026-08-31'!$A$2:$N$122,4,FALSE),IF(_xlpm.x=0,"",_xlpm.x)))</f>
        <v/>
      </c>
      <c r="L2495" t="str">
        <f>IF($I2495="","",_xlfn.LET(_xlpm.x,VLOOKUP($I2495,'taxon-match_2026-08-31'!$A$2:$N$122,7,FALSE),IF(_xlpm.x=0,"",_xlpm.x)))</f>
        <v/>
      </c>
      <c r="M2495" t="str">
        <f>IF($I2495="","",_xlfn.LET(_xlpm.x,VLOOKUP($I2495,'taxon-match_2026-08-31'!$A$2:$N$122,8,FALSE),IF(_xlpm.x=0,"",_xlpm.x)))</f>
        <v/>
      </c>
      <c r="N2495" t="str">
        <f>IF($I2495="","",_xlfn.LET(_xlpm.x,VLOOKUP($I2495,'taxon-match_2026-08-31'!$A$2:$N$122,9,FALSE),IF(_xlpm.x=0,"",_xlpm.x)))</f>
        <v/>
      </c>
      <c r="O2495" t="str">
        <f>IF($I2495="","",_xlfn.LET(_xlpm.x,VLOOKUP($I2495,'taxon-match_2026-08-31'!$A$2:$N$122,10,FALSE),IF(_xlpm.x=0,"",_xlpm.x)))</f>
        <v/>
      </c>
      <c r="P2495" t="str">
        <f>IF($I2495="","",_xlfn.LET(_xlpm.x,VLOOKUP($I2495,'taxon-match_2026-08-31'!$A$2:$N$122,11,FALSE),IF(_xlpm.x=0,"",_xlpm.x)))</f>
        <v/>
      </c>
      <c r="Q2495" t="str">
        <f>IF($I2495="","",_xlfn.LET(_xlpm.x,VLOOKUP($I2495,'taxon-match_2026-08-31'!$A$2:$N$122,12,FALSE),IF(_xlpm.x=0,"",_xlpm.x)))</f>
        <v/>
      </c>
      <c r="R2495" t="str">
        <f>IF($I2495="","",_xlfn.LET(_xlpm.x,VLOOKUP($I2495,'taxon-match_2026-08-31'!$A$2:$N$122,14,FALSE),IF(_xlpm.x=0,"",_xlpm.x)))</f>
        <v/>
      </c>
      <c r="T2495" s="69" t="s">
        <v>62</v>
      </c>
      <c r="U2495" s="69" t="s">
        <v>60</v>
      </c>
      <c r="X2495" t="str">
        <f>IF(T2495="","",_xlfn.LET(_xlpm.x,VLOOKUP(T2495,'Drop-down_menus'!$F$2:$G$16,2,FALSE),IF(_xlpm.x=0,"",_xlpm.x)))</f>
        <v>https://orcid.org/0000-0003-3696-4445</v>
      </c>
      <c r="Y2495" t="str">
        <f>IF(U2495="","",_xlfn.LET(_xlpm.x,VLOOKUP(U2495,'Drop-down_menus'!$F$2:$G$16,2,FALSE),IF(_xlpm.x=0,"",_xlpm.x)))</f>
        <v>https://orcid.org/0000-0002-9708-1761</v>
      </c>
      <c r="Z2495" t="str">
        <f>IF(V2495="","",_xlfn.LET(_xlpm.x,VLOOKUP(V2495,'Drop-down_menus'!$F$2:$G$16,2,FALSE),IF(_xlpm.x=0,"",_xlpm.x)))</f>
        <v/>
      </c>
      <c r="AA2495" t="str">
        <f>IF(W2495="","",_xlfn.LET(_xlpm.x,VLOOKUP(W2495,'Drop-down_menus'!$F$2:$G$16,2,FALSE),IF(_xlpm.x=0,"",_xlpm.x)))</f>
        <v/>
      </c>
      <c r="AB2495" t="s">
        <v>702</v>
      </c>
      <c r="AE2495" t="s">
        <v>896</v>
      </c>
    </row>
    <row r="2496" spans="1:31" ht="15" hidden="1" x14ac:dyDescent="0.2">
      <c r="A2496" s="2" t="s">
        <v>481</v>
      </c>
      <c r="B2496">
        <v>3585</v>
      </c>
      <c r="C2496">
        <v>5055</v>
      </c>
      <c r="D2496" s="70" t="s">
        <v>880</v>
      </c>
      <c r="F2496" s="70"/>
      <c r="H2496" s="70"/>
      <c r="I2496" t="s">
        <v>2611</v>
      </c>
      <c r="J2496" t="str">
        <f>IF($I2496="","",_xlfn.LET(_xlpm.x,VLOOKUP($I2496,'taxon-match_2026-08-31'!$A$2:$N$122,6,FALSE),IF(_xlpm.x=0,"",_xlpm.x)))</f>
        <v/>
      </c>
      <c r="K2496" t="str">
        <f>IF($I2496="","",_xlfn.LET(_xlpm.x,VLOOKUP($I2496,'taxon-match_2026-08-31'!$A$2:$N$122,4,FALSE),IF(_xlpm.x=0,"",_xlpm.x)))</f>
        <v/>
      </c>
      <c r="L2496" t="str">
        <f>IF($I2496="","",_xlfn.LET(_xlpm.x,VLOOKUP($I2496,'taxon-match_2026-08-31'!$A$2:$N$122,7,FALSE),IF(_xlpm.x=0,"",_xlpm.x)))</f>
        <v/>
      </c>
      <c r="M2496" t="str">
        <f>IF($I2496="","",_xlfn.LET(_xlpm.x,VLOOKUP($I2496,'taxon-match_2026-08-31'!$A$2:$N$122,8,FALSE),IF(_xlpm.x=0,"",_xlpm.x)))</f>
        <v/>
      </c>
      <c r="N2496" t="str">
        <f>IF($I2496="","",_xlfn.LET(_xlpm.x,VLOOKUP($I2496,'taxon-match_2026-08-31'!$A$2:$N$122,9,FALSE),IF(_xlpm.x=0,"",_xlpm.x)))</f>
        <v/>
      </c>
      <c r="O2496" t="str">
        <f>IF($I2496="","",_xlfn.LET(_xlpm.x,VLOOKUP($I2496,'taxon-match_2026-08-31'!$A$2:$N$122,10,FALSE),IF(_xlpm.x=0,"",_xlpm.x)))</f>
        <v/>
      </c>
      <c r="P2496" t="str">
        <f>IF($I2496="","",_xlfn.LET(_xlpm.x,VLOOKUP($I2496,'taxon-match_2026-08-31'!$A$2:$N$122,11,FALSE),IF(_xlpm.x=0,"",_xlpm.x)))</f>
        <v/>
      </c>
      <c r="Q2496" t="str">
        <f>IF($I2496="","",_xlfn.LET(_xlpm.x,VLOOKUP($I2496,'taxon-match_2026-08-31'!$A$2:$N$122,12,FALSE),IF(_xlpm.x=0,"",_xlpm.x)))</f>
        <v/>
      </c>
      <c r="R2496" t="str">
        <f>IF($I2496="","",_xlfn.LET(_xlpm.x,VLOOKUP($I2496,'taxon-match_2026-08-31'!$A$2:$N$122,14,FALSE),IF(_xlpm.x=0,"",_xlpm.x)))</f>
        <v/>
      </c>
      <c r="T2496" s="69" t="s">
        <v>62</v>
      </c>
      <c r="U2496" s="69" t="s">
        <v>60</v>
      </c>
      <c r="X2496" t="str">
        <f>IF(T2496="","",_xlfn.LET(_xlpm.x,VLOOKUP(T2496,'Drop-down_menus'!$F$2:$G$16,2,FALSE),IF(_xlpm.x=0,"",_xlpm.x)))</f>
        <v>https://orcid.org/0000-0003-3696-4445</v>
      </c>
      <c r="Y2496" t="str">
        <f>IF(U2496="","",_xlfn.LET(_xlpm.x,VLOOKUP(U2496,'Drop-down_menus'!$F$2:$G$16,2,FALSE),IF(_xlpm.x=0,"",_xlpm.x)))</f>
        <v>https://orcid.org/0000-0002-9708-1761</v>
      </c>
      <c r="Z2496" t="str">
        <f>IF(V2496="","",_xlfn.LET(_xlpm.x,VLOOKUP(V2496,'Drop-down_menus'!$F$2:$G$16,2,FALSE),IF(_xlpm.x=0,"",_xlpm.x)))</f>
        <v/>
      </c>
      <c r="AA2496" t="str">
        <f>IF(W2496="","",_xlfn.LET(_xlpm.x,VLOOKUP(W2496,'Drop-down_menus'!$F$2:$G$16,2,FALSE),IF(_xlpm.x=0,"",_xlpm.x)))</f>
        <v/>
      </c>
      <c r="AB2496" t="s">
        <v>702</v>
      </c>
      <c r="AE2496" t="s">
        <v>896</v>
      </c>
    </row>
    <row r="2497" spans="1:31" ht="15" hidden="1" x14ac:dyDescent="0.2">
      <c r="A2497" s="2" t="s">
        <v>481</v>
      </c>
      <c r="B2497">
        <v>4002</v>
      </c>
      <c r="C2497">
        <v>5056</v>
      </c>
      <c r="D2497" s="70" t="s">
        <v>880</v>
      </c>
      <c r="F2497" s="70"/>
      <c r="H2497" s="70"/>
      <c r="I2497" t="s">
        <v>2611</v>
      </c>
      <c r="J2497" t="str">
        <f>IF($I2497="","",_xlfn.LET(_xlpm.x,VLOOKUP($I2497,'taxon-match_2026-08-31'!$A$2:$N$122,6,FALSE),IF(_xlpm.x=0,"",_xlpm.x)))</f>
        <v/>
      </c>
      <c r="K2497" t="str">
        <f>IF($I2497="","",_xlfn.LET(_xlpm.x,VLOOKUP($I2497,'taxon-match_2026-08-31'!$A$2:$N$122,4,FALSE),IF(_xlpm.x=0,"",_xlpm.x)))</f>
        <v/>
      </c>
      <c r="L2497" t="str">
        <f>IF($I2497="","",_xlfn.LET(_xlpm.x,VLOOKUP($I2497,'taxon-match_2026-08-31'!$A$2:$N$122,7,FALSE),IF(_xlpm.x=0,"",_xlpm.x)))</f>
        <v/>
      </c>
      <c r="M2497" t="str">
        <f>IF($I2497="","",_xlfn.LET(_xlpm.x,VLOOKUP($I2497,'taxon-match_2026-08-31'!$A$2:$N$122,8,FALSE),IF(_xlpm.x=0,"",_xlpm.x)))</f>
        <v/>
      </c>
      <c r="N2497" t="str">
        <f>IF($I2497="","",_xlfn.LET(_xlpm.x,VLOOKUP($I2497,'taxon-match_2026-08-31'!$A$2:$N$122,9,FALSE),IF(_xlpm.x=0,"",_xlpm.x)))</f>
        <v/>
      </c>
      <c r="O2497" t="str">
        <f>IF($I2497="","",_xlfn.LET(_xlpm.x,VLOOKUP($I2497,'taxon-match_2026-08-31'!$A$2:$N$122,10,FALSE),IF(_xlpm.x=0,"",_xlpm.x)))</f>
        <v/>
      </c>
      <c r="P2497" t="str">
        <f>IF($I2497="","",_xlfn.LET(_xlpm.x,VLOOKUP($I2497,'taxon-match_2026-08-31'!$A$2:$N$122,11,FALSE),IF(_xlpm.x=0,"",_xlpm.x)))</f>
        <v/>
      </c>
      <c r="Q2497" t="str">
        <f>IF($I2497="","",_xlfn.LET(_xlpm.x,VLOOKUP($I2497,'taxon-match_2026-08-31'!$A$2:$N$122,12,FALSE),IF(_xlpm.x=0,"",_xlpm.x)))</f>
        <v/>
      </c>
      <c r="R2497" t="str">
        <f>IF($I2497="","",_xlfn.LET(_xlpm.x,VLOOKUP($I2497,'taxon-match_2026-08-31'!$A$2:$N$122,14,FALSE),IF(_xlpm.x=0,"",_xlpm.x)))</f>
        <v/>
      </c>
      <c r="T2497" s="69" t="s">
        <v>62</v>
      </c>
      <c r="U2497" s="69" t="s">
        <v>60</v>
      </c>
      <c r="X2497" t="str">
        <f>IF(T2497="","",_xlfn.LET(_xlpm.x,VLOOKUP(T2497,'Drop-down_menus'!$F$2:$G$16,2,FALSE),IF(_xlpm.x=0,"",_xlpm.x)))</f>
        <v>https://orcid.org/0000-0003-3696-4445</v>
      </c>
      <c r="Y2497" t="str">
        <f>IF(U2497="","",_xlfn.LET(_xlpm.x,VLOOKUP(U2497,'Drop-down_menus'!$F$2:$G$16,2,FALSE),IF(_xlpm.x=0,"",_xlpm.x)))</f>
        <v>https://orcid.org/0000-0002-9708-1761</v>
      </c>
      <c r="Z2497" t="str">
        <f>IF(V2497="","",_xlfn.LET(_xlpm.x,VLOOKUP(V2497,'Drop-down_menus'!$F$2:$G$16,2,FALSE),IF(_xlpm.x=0,"",_xlpm.x)))</f>
        <v/>
      </c>
      <c r="AA2497" t="str">
        <f>IF(W2497="","",_xlfn.LET(_xlpm.x,VLOOKUP(W2497,'Drop-down_menus'!$F$2:$G$16,2,FALSE),IF(_xlpm.x=0,"",_xlpm.x)))</f>
        <v/>
      </c>
      <c r="AB2497" t="s">
        <v>702</v>
      </c>
      <c r="AE2497" t="s">
        <v>896</v>
      </c>
    </row>
    <row r="2498" spans="1:31" ht="15" hidden="1" x14ac:dyDescent="0.2">
      <c r="A2498" s="2" t="s">
        <v>481</v>
      </c>
      <c r="B2498">
        <v>4003</v>
      </c>
      <c r="C2498">
        <v>5057</v>
      </c>
      <c r="D2498" s="70" t="s">
        <v>880</v>
      </c>
      <c r="F2498" s="70"/>
      <c r="H2498" s="70"/>
      <c r="I2498" t="s">
        <v>2611</v>
      </c>
      <c r="J2498" t="str">
        <f>IF($I2498="","",_xlfn.LET(_xlpm.x,VLOOKUP($I2498,'taxon-match_2026-08-31'!$A$2:$N$122,6,FALSE),IF(_xlpm.x=0,"",_xlpm.x)))</f>
        <v/>
      </c>
      <c r="K2498" t="str">
        <f>IF($I2498="","",_xlfn.LET(_xlpm.x,VLOOKUP($I2498,'taxon-match_2026-08-31'!$A$2:$N$122,4,FALSE),IF(_xlpm.x=0,"",_xlpm.x)))</f>
        <v/>
      </c>
      <c r="L2498" t="str">
        <f>IF($I2498="","",_xlfn.LET(_xlpm.x,VLOOKUP($I2498,'taxon-match_2026-08-31'!$A$2:$N$122,7,FALSE),IF(_xlpm.x=0,"",_xlpm.x)))</f>
        <v/>
      </c>
      <c r="M2498" t="str">
        <f>IF($I2498="","",_xlfn.LET(_xlpm.x,VLOOKUP($I2498,'taxon-match_2026-08-31'!$A$2:$N$122,8,FALSE),IF(_xlpm.x=0,"",_xlpm.x)))</f>
        <v/>
      </c>
      <c r="N2498" t="str">
        <f>IF($I2498="","",_xlfn.LET(_xlpm.x,VLOOKUP($I2498,'taxon-match_2026-08-31'!$A$2:$N$122,9,FALSE),IF(_xlpm.x=0,"",_xlpm.x)))</f>
        <v/>
      </c>
      <c r="O2498" t="str">
        <f>IF($I2498="","",_xlfn.LET(_xlpm.x,VLOOKUP($I2498,'taxon-match_2026-08-31'!$A$2:$N$122,10,FALSE),IF(_xlpm.x=0,"",_xlpm.x)))</f>
        <v/>
      </c>
      <c r="P2498" t="str">
        <f>IF($I2498="","",_xlfn.LET(_xlpm.x,VLOOKUP($I2498,'taxon-match_2026-08-31'!$A$2:$N$122,11,FALSE),IF(_xlpm.x=0,"",_xlpm.x)))</f>
        <v/>
      </c>
      <c r="Q2498" t="str">
        <f>IF($I2498="","",_xlfn.LET(_xlpm.x,VLOOKUP($I2498,'taxon-match_2026-08-31'!$A$2:$N$122,12,FALSE),IF(_xlpm.x=0,"",_xlpm.x)))</f>
        <v/>
      </c>
      <c r="R2498" t="str">
        <f>IF($I2498="","",_xlfn.LET(_xlpm.x,VLOOKUP($I2498,'taxon-match_2026-08-31'!$A$2:$N$122,14,FALSE),IF(_xlpm.x=0,"",_xlpm.x)))</f>
        <v/>
      </c>
      <c r="T2498" s="69" t="s">
        <v>62</v>
      </c>
      <c r="U2498" s="69" t="s">
        <v>60</v>
      </c>
      <c r="X2498" t="str">
        <f>IF(T2498="","",_xlfn.LET(_xlpm.x,VLOOKUP(T2498,'Drop-down_menus'!$F$2:$G$16,2,FALSE),IF(_xlpm.x=0,"",_xlpm.x)))</f>
        <v>https://orcid.org/0000-0003-3696-4445</v>
      </c>
      <c r="Y2498" t="str">
        <f>IF(U2498="","",_xlfn.LET(_xlpm.x,VLOOKUP(U2498,'Drop-down_menus'!$F$2:$G$16,2,FALSE),IF(_xlpm.x=0,"",_xlpm.x)))</f>
        <v>https://orcid.org/0000-0002-9708-1761</v>
      </c>
      <c r="Z2498" t="str">
        <f>IF(V2498="","",_xlfn.LET(_xlpm.x,VLOOKUP(V2498,'Drop-down_menus'!$F$2:$G$16,2,FALSE),IF(_xlpm.x=0,"",_xlpm.x)))</f>
        <v/>
      </c>
      <c r="AA2498" t="str">
        <f>IF(W2498="","",_xlfn.LET(_xlpm.x,VLOOKUP(W2498,'Drop-down_menus'!$F$2:$G$16,2,FALSE),IF(_xlpm.x=0,"",_xlpm.x)))</f>
        <v/>
      </c>
      <c r="AB2498" t="s">
        <v>702</v>
      </c>
      <c r="AE2498" t="s">
        <v>896</v>
      </c>
    </row>
    <row r="2499" spans="1:31" ht="15" hidden="1" x14ac:dyDescent="0.2">
      <c r="A2499" s="2" t="s">
        <v>481</v>
      </c>
      <c r="B2499">
        <v>4004</v>
      </c>
      <c r="C2499">
        <v>5068</v>
      </c>
      <c r="D2499" s="70" t="s">
        <v>880</v>
      </c>
      <c r="F2499" s="70"/>
      <c r="H2499" s="70"/>
      <c r="I2499" t="s">
        <v>2611</v>
      </c>
      <c r="J2499" t="str">
        <f>IF($I2499="","",_xlfn.LET(_xlpm.x,VLOOKUP($I2499,'taxon-match_2026-08-31'!$A$2:$N$122,6,FALSE),IF(_xlpm.x=0,"",_xlpm.x)))</f>
        <v/>
      </c>
      <c r="K2499" t="str">
        <f>IF($I2499="","",_xlfn.LET(_xlpm.x,VLOOKUP($I2499,'taxon-match_2026-08-31'!$A$2:$N$122,4,FALSE),IF(_xlpm.x=0,"",_xlpm.x)))</f>
        <v/>
      </c>
      <c r="L2499" t="str">
        <f>IF($I2499="","",_xlfn.LET(_xlpm.x,VLOOKUP($I2499,'taxon-match_2026-08-31'!$A$2:$N$122,7,FALSE),IF(_xlpm.x=0,"",_xlpm.x)))</f>
        <v/>
      </c>
      <c r="M2499" t="str">
        <f>IF($I2499="","",_xlfn.LET(_xlpm.x,VLOOKUP($I2499,'taxon-match_2026-08-31'!$A$2:$N$122,8,FALSE),IF(_xlpm.x=0,"",_xlpm.x)))</f>
        <v/>
      </c>
      <c r="N2499" t="str">
        <f>IF($I2499="","",_xlfn.LET(_xlpm.x,VLOOKUP($I2499,'taxon-match_2026-08-31'!$A$2:$N$122,9,FALSE),IF(_xlpm.x=0,"",_xlpm.x)))</f>
        <v/>
      </c>
      <c r="O2499" t="str">
        <f>IF($I2499="","",_xlfn.LET(_xlpm.x,VLOOKUP($I2499,'taxon-match_2026-08-31'!$A$2:$N$122,10,FALSE),IF(_xlpm.x=0,"",_xlpm.x)))</f>
        <v/>
      </c>
      <c r="P2499" t="str">
        <f>IF($I2499="","",_xlfn.LET(_xlpm.x,VLOOKUP($I2499,'taxon-match_2026-08-31'!$A$2:$N$122,11,FALSE),IF(_xlpm.x=0,"",_xlpm.x)))</f>
        <v/>
      </c>
      <c r="Q2499" t="str">
        <f>IF($I2499="","",_xlfn.LET(_xlpm.x,VLOOKUP($I2499,'taxon-match_2026-08-31'!$A$2:$N$122,12,FALSE),IF(_xlpm.x=0,"",_xlpm.x)))</f>
        <v/>
      </c>
      <c r="R2499" t="str">
        <f>IF($I2499="","",_xlfn.LET(_xlpm.x,VLOOKUP($I2499,'taxon-match_2026-08-31'!$A$2:$N$122,14,FALSE),IF(_xlpm.x=0,"",_xlpm.x)))</f>
        <v/>
      </c>
      <c r="T2499" s="69" t="s">
        <v>62</v>
      </c>
      <c r="U2499" s="69" t="s">
        <v>60</v>
      </c>
      <c r="X2499" t="str">
        <f>IF(T2499="","",_xlfn.LET(_xlpm.x,VLOOKUP(T2499,'Drop-down_menus'!$F$2:$G$16,2,FALSE),IF(_xlpm.x=0,"",_xlpm.x)))</f>
        <v>https://orcid.org/0000-0003-3696-4445</v>
      </c>
      <c r="Y2499" t="str">
        <f>IF(U2499="","",_xlfn.LET(_xlpm.x,VLOOKUP(U2499,'Drop-down_menus'!$F$2:$G$16,2,FALSE),IF(_xlpm.x=0,"",_xlpm.x)))</f>
        <v>https://orcid.org/0000-0002-9708-1761</v>
      </c>
      <c r="Z2499" t="str">
        <f>IF(V2499="","",_xlfn.LET(_xlpm.x,VLOOKUP(V2499,'Drop-down_menus'!$F$2:$G$16,2,FALSE),IF(_xlpm.x=0,"",_xlpm.x)))</f>
        <v/>
      </c>
      <c r="AA2499" t="str">
        <f>IF(W2499="","",_xlfn.LET(_xlpm.x,VLOOKUP(W2499,'Drop-down_menus'!$F$2:$G$16,2,FALSE),IF(_xlpm.x=0,"",_xlpm.x)))</f>
        <v/>
      </c>
      <c r="AB2499" t="s">
        <v>702</v>
      </c>
      <c r="AE2499" t="s">
        <v>896</v>
      </c>
    </row>
    <row r="2500" spans="1:31" ht="15" hidden="1" x14ac:dyDescent="0.2">
      <c r="A2500" s="2" t="s">
        <v>481</v>
      </c>
      <c r="B2500">
        <v>4005</v>
      </c>
      <c r="C2500">
        <v>5069</v>
      </c>
      <c r="D2500" s="70" t="s">
        <v>880</v>
      </c>
      <c r="F2500" s="70"/>
      <c r="H2500" s="70"/>
      <c r="I2500" t="s">
        <v>2611</v>
      </c>
      <c r="J2500" t="str">
        <f>IF($I2500="","",_xlfn.LET(_xlpm.x,VLOOKUP($I2500,'taxon-match_2026-08-31'!$A$2:$N$122,6,FALSE),IF(_xlpm.x=0,"",_xlpm.x)))</f>
        <v/>
      </c>
      <c r="K2500" t="str">
        <f>IF($I2500="","",_xlfn.LET(_xlpm.x,VLOOKUP($I2500,'taxon-match_2026-08-31'!$A$2:$N$122,4,FALSE),IF(_xlpm.x=0,"",_xlpm.x)))</f>
        <v/>
      </c>
      <c r="L2500" t="str">
        <f>IF($I2500="","",_xlfn.LET(_xlpm.x,VLOOKUP($I2500,'taxon-match_2026-08-31'!$A$2:$N$122,7,FALSE),IF(_xlpm.x=0,"",_xlpm.x)))</f>
        <v/>
      </c>
      <c r="M2500" t="str">
        <f>IF($I2500="","",_xlfn.LET(_xlpm.x,VLOOKUP($I2500,'taxon-match_2026-08-31'!$A$2:$N$122,8,FALSE),IF(_xlpm.x=0,"",_xlpm.x)))</f>
        <v/>
      </c>
      <c r="N2500" t="str">
        <f>IF($I2500="","",_xlfn.LET(_xlpm.x,VLOOKUP($I2500,'taxon-match_2026-08-31'!$A$2:$N$122,9,FALSE),IF(_xlpm.x=0,"",_xlpm.x)))</f>
        <v/>
      </c>
      <c r="O2500" t="str">
        <f>IF($I2500="","",_xlfn.LET(_xlpm.x,VLOOKUP($I2500,'taxon-match_2026-08-31'!$A$2:$N$122,10,FALSE),IF(_xlpm.x=0,"",_xlpm.x)))</f>
        <v/>
      </c>
      <c r="P2500" t="str">
        <f>IF($I2500="","",_xlfn.LET(_xlpm.x,VLOOKUP($I2500,'taxon-match_2026-08-31'!$A$2:$N$122,11,FALSE),IF(_xlpm.x=0,"",_xlpm.x)))</f>
        <v/>
      </c>
      <c r="Q2500" t="str">
        <f>IF($I2500="","",_xlfn.LET(_xlpm.x,VLOOKUP($I2500,'taxon-match_2026-08-31'!$A$2:$N$122,12,FALSE),IF(_xlpm.x=0,"",_xlpm.x)))</f>
        <v/>
      </c>
      <c r="R2500" t="str">
        <f>IF($I2500="","",_xlfn.LET(_xlpm.x,VLOOKUP($I2500,'taxon-match_2026-08-31'!$A$2:$N$122,14,FALSE),IF(_xlpm.x=0,"",_xlpm.x)))</f>
        <v/>
      </c>
      <c r="T2500" s="69" t="s">
        <v>62</v>
      </c>
      <c r="U2500" s="69" t="s">
        <v>60</v>
      </c>
      <c r="X2500" t="str">
        <f>IF(T2500="","",_xlfn.LET(_xlpm.x,VLOOKUP(T2500,'Drop-down_menus'!$F$2:$G$16,2,FALSE),IF(_xlpm.x=0,"",_xlpm.x)))</f>
        <v>https://orcid.org/0000-0003-3696-4445</v>
      </c>
      <c r="Y2500" t="str">
        <f>IF(U2500="","",_xlfn.LET(_xlpm.x,VLOOKUP(U2500,'Drop-down_menus'!$F$2:$G$16,2,FALSE),IF(_xlpm.x=0,"",_xlpm.x)))</f>
        <v>https://orcid.org/0000-0002-9708-1761</v>
      </c>
      <c r="Z2500" t="str">
        <f>IF(V2500="","",_xlfn.LET(_xlpm.x,VLOOKUP(V2500,'Drop-down_menus'!$F$2:$G$16,2,FALSE),IF(_xlpm.x=0,"",_xlpm.x)))</f>
        <v/>
      </c>
      <c r="AA2500" t="str">
        <f>IF(W2500="","",_xlfn.LET(_xlpm.x,VLOOKUP(W2500,'Drop-down_menus'!$F$2:$G$16,2,FALSE),IF(_xlpm.x=0,"",_xlpm.x)))</f>
        <v/>
      </c>
      <c r="AB2500" t="s">
        <v>702</v>
      </c>
      <c r="AE2500" t="s">
        <v>896</v>
      </c>
    </row>
    <row r="2501" spans="1:31" ht="15" hidden="1" x14ac:dyDescent="0.2">
      <c r="A2501" s="2" t="s">
        <v>481</v>
      </c>
      <c r="B2501">
        <v>4006</v>
      </c>
      <c r="C2501">
        <v>5070</v>
      </c>
      <c r="D2501" s="70" t="s">
        <v>880</v>
      </c>
      <c r="F2501" s="70"/>
      <c r="H2501" s="70"/>
      <c r="I2501" t="s">
        <v>2611</v>
      </c>
      <c r="J2501" t="str">
        <f>IF($I2501="","",_xlfn.LET(_xlpm.x,VLOOKUP($I2501,'taxon-match_2026-08-31'!$A$2:$N$122,6,FALSE),IF(_xlpm.x=0,"",_xlpm.x)))</f>
        <v/>
      </c>
      <c r="K2501" t="str">
        <f>IF($I2501="","",_xlfn.LET(_xlpm.x,VLOOKUP($I2501,'taxon-match_2026-08-31'!$A$2:$N$122,4,FALSE),IF(_xlpm.x=0,"",_xlpm.x)))</f>
        <v/>
      </c>
      <c r="L2501" t="str">
        <f>IF($I2501="","",_xlfn.LET(_xlpm.x,VLOOKUP($I2501,'taxon-match_2026-08-31'!$A$2:$N$122,7,FALSE),IF(_xlpm.x=0,"",_xlpm.x)))</f>
        <v/>
      </c>
      <c r="M2501" t="str">
        <f>IF($I2501="","",_xlfn.LET(_xlpm.x,VLOOKUP($I2501,'taxon-match_2026-08-31'!$A$2:$N$122,8,FALSE),IF(_xlpm.x=0,"",_xlpm.x)))</f>
        <v/>
      </c>
      <c r="N2501" t="str">
        <f>IF($I2501="","",_xlfn.LET(_xlpm.x,VLOOKUP($I2501,'taxon-match_2026-08-31'!$A$2:$N$122,9,FALSE),IF(_xlpm.x=0,"",_xlpm.x)))</f>
        <v/>
      </c>
      <c r="O2501" t="str">
        <f>IF($I2501="","",_xlfn.LET(_xlpm.x,VLOOKUP($I2501,'taxon-match_2026-08-31'!$A$2:$N$122,10,FALSE),IF(_xlpm.x=0,"",_xlpm.x)))</f>
        <v/>
      </c>
      <c r="P2501" t="str">
        <f>IF($I2501="","",_xlfn.LET(_xlpm.x,VLOOKUP($I2501,'taxon-match_2026-08-31'!$A$2:$N$122,11,FALSE),IF(_xlpm.x=0,"",_xlpm.x)))</f>
        <v/>
      </c>
      <c r="Q2501" t="str">
        <f>IF($I2501="","",_xlfn.LET(_xlpm.x,VLOOKUP($I2501,'taxon-match_2026-08-31'!$A$2:$N$122,12,FALSE),IF(_xlpm.x=0,"",_xlpm.x)))</f>
        <v/>
      </c>
      <c r="R2501" t="str">
        <f>IF($I2501="","",_xlfn.LET(_xlpm.x,VLOOKUP($I2501,'taxon-match_2026-08-31'!$A$2:$N$122,14,FALSE),IF(_xlpm.x=0,"",_xlpm.x)))</f>
        <v/>
      </c>
      <c r="T2501" s="69" t="s">
        <v>62</v>
      </c>
      <c r="U2501" s="69" t="s">
        <v>60</v>
      </c>
      <c r="X2501" t="str">
        <f>IF(T2501="","",_xlfn.LET(_xlpm.x,VLOOKUP(T2501,'Drop-down_menus'!$F$2:$G$16,2,FALSE),IF(_xlpm.x=0,"",_xlpm.x)))</f>
        <v>https://orcid.org/0000-0003-3696-4445</v>
      </c>
      <c r="Y2501" t="str">
        <f>IF(U2501="","",_xlfn.LET(_xlpm.x,VLOOKUP(U2501,'Drop-down_menus'!$F$2:$G$16,2,FALSE),IF(_xlpm.x=0,"",_xlpm.x)))</f>
        <v>https://orcid.org/0000-0002-9708-1761</v>
      </c>
      <c r="Z2501" t="str">
        <f>IF(V2501="","",_xlfn.LET(_xlpm.x,VLOOKUP(V2501,'Drop-down_menus'!$F$2:$G$16,2,FALSE),IF(_xlpm.x=0,"",_xlpm.x)))</f>
        <v/>
      </c>
      <c r="AA2501" t="str">
        <f>IF(W2501="","",_xlfn.LET(_xlpm.x,VLOOKUP(W2501,'Drop-down_menus'!$F$2:$G$16,2,FALSE),IF(_xlpm.x=0,"",_xlpm.x)))</f>
        <v/>
      </c>
      <c r="AB2501" t="s">
        <v>702</v>
      </c>
      <c r="AE2501" t="s">
        <v>896</v>
      </c>
    </row>
    <row r="2502" spans="1:31" ht="15" x14ac:dyDescent="0.2">
      <c r="A2502" s="2" t="s">
        <v>253</v>
      </c>
      <c r="B2502">
        <v>1704</v>
      </c>
      <c r="C2502">
        <v>5071</v>
      </c>
      <c r="D2502" s="69" t="s">
        <v>700</v>
      </c>
      <c r="F2502" s="70" t="s">
        <v>746</v>
      </c>
      <c r="H2502" s="70" t="s">
        <v>746</v>
      </c>
      <c r="I2502" t="s">
        <v>746</v>
      </c>
      <c r="J2502" t="str">
        <f>IF($I2502="","",_xlfn.LET(_xlpm.x,VLOOKUP($I2502,'taxon-match_2026-08-31'!$A$2:$N$122,6,FALSE),IF(_xlpm.x=0,"",_xlpm.x)))</f>
        <v>(Hariot) Fredericq &amp; R.L.Moe, 2009</v>
      </c>
      <c r="K2502" t="str">
        <f>IF($I2502="","",_xlfn.LET(_xlpm.x,VLOOKUP($I2502,'taxon-match_2026-08-31'!$A$2:$N$122,4,FALSE),IF(_xlpm.x=0,"",_xlpm.x)))</f>
        <v>urn:lsid:marinespecies.org:taxname:377122</v>
      </c>
      <c r="L2502" t="str">
        <f>IF($I2502="","",_xlfn.LET(_xlpm.x,VLOOKUP($I2502,'taxon-match_2026-08-31'!$A$2:$N$122,7,FALSE),IF(_xlpm.x=0,"",_xlpm.x)))</f>
        <v>Plantae</v>
      </c>
      <c r="M2502" t="str">
        <f>IF($I2502="","",_xlfn.LET(_xlpm.x,VLOOKUP($I2502,'taxon-match_2026-08-31'!$A$2:$N$122,8,FALSE),IF(_xlpm.x=0,"",_xlpm.x)))</f>
        <v>Rhodophyta</v>
      </c>
      <c r="N2502" t="str">
        <f>IF($I2502="","",_xlfn.LET(_xlpm.x,VLOOKUP($I2502,'taxon-match_2026-08-31'!$A$2:$N$122,9,FALSE),IF(_xlpm.x=0,"",_xlpm.x)))</f>
        <v>Florideophyceae</v>
      </c>
      <c r="O2502" t="str">
        <f>IF($I2502="","",_xlfn.LET(_xlpm.x,VLOOKUP($I2502,'taxon-match_2026-08-31'!$A$2:$N$122,10,FALSE),IF(_xlpm.x=0,"",_xlpm.x)))</f>
        <v>Plocamiales</v>
      </c>
      <c r="P2502" t="str">
        <f>IF($I2502="","",_xlfn.LET(_xlpm.x,VLOOKUP($I2502,'taxon-match_2026-08-31'!$A$2:$N$122,11,FALSE),IF(_xlpm.x=0,"",_xlpm.x)))</f>
        <v>Sarcodiaceae</v>
      </c>
      <c r="Q2502" t="str">
        <f>IF($I2502="","",_xlfn.LET(_xlpm.x,VLOOKUP($I2502,'taxon-match_2026-08-31'!$A$2:$N$122,12,FALSE),IF(_xlpm.x=0,"",_xlpm.x)))</f>
        <v>Trematocarpus</v>
      </c>
      <c r="R2502" t="str">
        <f>IF($I2502="","",_xlfn.LET(_xlpm.x,VLOOKUP($I2502,'taxon-match_2026-08-31'!$A$2:$N$122,14,FALSE),IF(_xlpm.x=0,"",_xlpm.x)))</f>
        <v>antarcticus</v>
      </c>
      <c r="S2502" s="2" t="s">
        <v>2609</v>
      </c>
      <c r="T2502" s="69" t="s">
        <v>62</v>
      </c>
      <c r="U2502" s="69" t="s">
        <v>60</v>
      </c>
      <c r="X2502" t="str">
        <f>IF(T2502="","",_xlfn.LET(_xlpm.x,VLOOKUP(T2502,'Drop-down_menus'!$F$2:$G$16,2,FALSE),IF(_xlpm.x=0,"",_xlpm.x)))</f>
        <v>https://orcid.org/0000-0003-3696-4445</v>
      </c>
      <c r="Y2502" t="str">
        <f>IF(U2502="","",_xlfn.LET(_xlpm.x,VLOOKUP(U2502,'Drop-down_menus'!$F$2:$G$16,2,FALSE),IF(_xlpm.x=0,"",_xlpm.x)))</f>
        <v>https://orcid.org/0000-0002-9708-1761</v>
      </c>
      <c r="Z2502" t="str">
        <f>IF(V2502="","",_xlfn.LET(_xlpm.x,VLOOKUP(V2502,'Drop-down_menus'!$F$2:$G$16,2,FALSE),IF(_xlpm.x=0,"",_xlpm.x)))</f>
        <v/>
      </c>
      <c r="AA2502" t="str">
        <f>IF(W2502="","",_xlfn.LET(_xlpm.x,VLOOKUP(W2502,'Drop-down_menus'!$F$2:$G$16,2,FALSE),IF(_xlpm.x=0,"",_xlpm.x)))</f>
        <v/>
      </c>
      <c r="AB2502" t="s">
        <v>702</v>
      </c>
      <c r="AE2502" t="s">
        <v>896</v>
      </c>
    </row>
    <row r="2503" spans="1:31" ht="15" x14ac:dyDescent="0.2">
      <c r="A2503" s="2" t="s">
        <v>253</v>
      </c>
      <c r="B2503">
        <v>1705</v>
      </c>
      <c r="C2503">
        <v>5072</v>
      </c>
      <c r="D2503" s="69" t="s">
        <v>700</v>
      </c>
      <c r="F2503" s="70" t="s">
        <v>746</v>
      </c>
      <c r="H2503" s="70" t="s">
        <v>746</v>
      </c>
      <c r="I2503" t="s">
        <v>746</v>
      </c>
      <c r="J2503" t="str">
        <f>IF($I2503="","",_xlfn.LET(_xlpm.x,VLOOKUP($I2503,'taxon-match_2026-08-31'!$A$2:$N$122,6,FALSE),IF(_xlpm.x=0,"",_xlpm.x)))</f>
        <v>(Hariot) Fredericq &amp; R.L.Moe, 2009</v>
      </c>
      <c r="K2503" t="str">
        <f>IF($I2503="","",_xlfn.LET(_xlpm.x,VLOOKUP($I2503,'taxon-match_2026-08-31'!$A$2:$N$122,4,FALSE),IF(_xlpm.x=0,"",_xlpm.x)))</f>
        <v>urn:lsid:marinespecies.org:taxname:377122</v>
      </c>
      <c r="L2503" t="str">
        <f>IF($I2503="","",_xlfn.LET(_xlpm.x,VLOOKUP($I2503,'taxon-match_2026-08-31'!$A$2:$N$122,7,FALSE),IF(_xlpm.x=0,"",_xlpm.x)))</f>
        <v>Plantae</v>
      </c>
      <c r="M2503" t="str">
        <f>IF($I2503="","",_xlfn.LET(_xlpm.x,VLOOKUP($I2503,'taxon-match_2026-08-31'!$A$2:$N$122,8,FALSE),IF(_xlpm.x=0,"",_xlpm.x)))</f>
        <v>Rhodophyta</v>
      </c>
      <c r="N2503" t="str">
        <f>IF($I2503="","",_xlfn.LET(_xlpm.x,VLOOKUP($I2503,'taxon-match_2026-08-31'!$A$2:$N$122,9,FALSE),IF(_xlpm.x=0,"",_xlpm.x)))</f>
        <v>Florideophyceae</v>
      </c>
      <c r="O2503" t="str">
        <f>IF($I2503="","",_xlfn.LET(_xlpm.x,VLOOKUP($I2503,'taxon-match_2026-08-31'!$A$2:$N$122,10,FALSE),IF(_xlpm.x=0,"",_xlpm.x)))</f>
        <v>Plocamiales</v>
      </c>
      <c r="P2503" t="str">
        <f>IF($I2503="","",_xlfn.LET(_xlpm.x,VLOOKUP($I2503,'taxon-match_2026-08-31'!$A$2:$N$122,11,FALSE),IF(_xlpm.x=0,"",_xlpm.x)))</f>
        <v>Sarcodiaceae</v>
      </c>
      <c r="Q2503" t="str">
        <f>IF($I2503="","",_xlfn.LET(_xlpm.x,VLOOKUP($I2503,'taxon-match_2026-08-31'!$A$2:$N$122,12,FALSE),IF(_xlpm.x=0,"",_xlpm.x)))</f>
        <v>Trematocarpus</v>
      </c>
      <c r="R2503" t="str">
        <f>IF($I2503="","",_xlfn.LET(_xlpm.x,VLOOKUP($I2503,'taxon-match_2026-08-31'!$A$2:$N$122,14,FALSE),IF(_xlpm.x=0,"",_xlpm.x)))</f>
        <v>antarcticus</v>
      </c>
      <c r="S2503" s="2" t="s">
        <v>2609</v>
      </c>
      <c r="T2503" s="69" t="s">
        <v>62</v>
      </c>
      <c r="U2503" s="69" t="s">
        <v>60</v>
      </c>
      <c r="X2503" t="str">
        <f>IF(T2503="","",_xlfn.LET(_xlpm.x,VLOOKUP(T2503,'Drop-down_menus'!$F$2:$G$16,2,FALSE),IF(_xlpm.x=0,"",_xlpm.x)))</f>
        <v>https://orcid.org/0000-0003-3696-4445</v>
      </c>
      <c r="Y2503" t="str">
        <f>IF(U2503="","",_xlfn.LET(_xlpm.x,VLOOKUP(U2503,'Drop-down_menus'!$F$2:$G$16,2,FALSE),IF(_xlpm.x=0,"",_xlpm.x)))</f>
        <v>https://orcid.org/0000-0002-9708-1761</v>
      </c>
      <c r="Z2503" t="str">
        <f>IF(V2503="","",_xlfn.LET(_xlpm.x,VLOOKUP(V2503,'Drop-down_menus'!$F$2:$G$16,2,FALSE),IF(_xlpm.x=0,"",_xlpm.x)))</f>
        <v/>
      </c>
      <c r="AA2503" t="str">
        <f>IF(W2503="","",_xlfn.LET(_xlpm.x,VLOOKUP(W2503,'Drop-down_menus'!$F$2:$G$16,2,FALSE),IF(_xlpm.x=0,"",_xlpm.x)))</f>
        <v/>
      </c>
      <c r="AB2503" t="s">
        <v>702</v>
      </c>
      <c r="AE2503" t="s">
        <v>896</v>
      </c>
    </row>
    <row r="2504" spans="1:31" ht="15" x14ac:dyDescent="0.2">
      <c r="A2504" s="2" t="s">
        <v>253</v>
      </c>
      <c r="B2504">
        <v>1706</v>
      </c>
      <c r="C2504">
        <v>5012</v>
      </c>
      <c r="D2504" s="69" t="s">
        <v>700</v>
      </c>
      <c r="F2504" s="70" t="s">
        <v>746</v>
      </c>
      <c r="H2504" s="70" t="s">
        <v>746</v>
      </c>
      <c r="I2504" t="s">
        <v>746</v>
      </c>
      <c r="J2504" t="str">
        <f>IF($I2504="","",_xlfn.LET(_xlpm.x,VLOOKUP($I2504,'taxon-match_2026-08-31'!$A$2:$N$122,6,FALSE),IF(_xlpm.x=0,"",_xlpm.x)))</f>
        <v>(Hariot) Fredericq &amp; R.L.Moe, 2009</v>
      </c>
      <c r="K2504" t="str">
        <f>IF($I2504="","",_xlfn.LET(_xlpm.x,VLOOKUP($I2504,'taxon-match_2026-08-31'!$A$2:$N$122,4,FALSE),IF(_xlpm.x=0,"",_xlpm.x)))</f>
        <v>urn:lsid:marinespecies.org:taxname:377122</v>
      </c>
      <c r="L2504" t="str">
        <f>IF($I2504="","",_xlfn.LET(_xlpm.x,VLOOKUP($I2504,'taxon-match_2026-08-31'!$A$2:$N$122,7,FALSE),IF(_xlpm.x=0,"",_xlpm.x)))</f>
        <v>Plantae</v>
      </c>
      <c r="M2504" t="str">
        <f>IF($I2504="","",_xlfn.LET(_xlpm.x,VLOOKUP($I2504,'taxon-match_2026-08-31'!$A$2:$N$122,8,FALSE),IF(_xlpm.x=0,"",_xlpm.x)))</f>
        <v>Rhodophyta</v>
      </c>
      <c r="N2504" t="str">
        <f>IF($I2504="","",_xlfn.LET(_xlpm.x,VLOOKUP($I2504,'taxon-match_2026-08-31'!$A$2:$N$122,9,FALSE),IF(_xlpm.x=0,"",_xlpm.x)))</f>
        <v>Florideophyceae</v>
      </c>
      <c r="O2504" t="str">
        <f>IF($I2504="","",_xlfn.LET(_xlpm.x,VLOOKUP($I2504,'taxon-match_2026-08-31'!$A$2:$N$122,10,FALSE),IF(_xlpm.x=0,"",_xlpm.x)))</f>
        <v>Plocamiales</v>
      </c>
      <c r="P2504" t="str">
        <f>IF($I2504="","",_xlfn.LET(_xlpm.x,VLOOKUP($I2504,'taxon-match_2026-08-31'!$A$2:$N$122,11,FALSE),IF(_xlpm.x=0,"",_xlpm.x)))</f>
        <v>Sarcodiaceae</v>
      </c>
      <c r="Q2504" t="str">
        <f>IF($I2504="","",_xlfn.LET(_xlpm.x,VLOOKUP($I2504,'taxon-match_2026-08-31'!$A$2:$N$122,12,FALSE),IF(_xlpm.x=0,"",_xlpm.x)))</f>
        <v>Trematocarpus</v>
      </c>
      <c r="R2504" t="str">
        <f>IF($I2504="","",_xlfn.LET(_xlpm.x,VLOOKUP($I2504,'taxon-match_2026-08-31'!$A$2:$N$122,14,FALSE),IF(_xlpm.x=0,"",_xlpm.x)))</f>
        <v>antarcticus</v>
      </c>
      <c r="S2504" s="2" t="s">
        <v>2609</v>
      </c>
      <c r="T2504" s="69" t="s">
        <v>62</v>
      </c>
      <c r="U2504" s="69" t="s">
        <v>60</v>
      </c>
      <c r="X2504" t="str">
        <f>IF(T2504="","",_xlfn.LET(_xlpm.x,VLOOKUP(T2504,'Drop-down_menus'!$F$2:$G$16,2,FALSE),IF(_xlpm.x=0,"",_xlpm.x)))</f>
        <v>https://orcid.org/0000-0003-3696-4445</v>
      </c>
      <c r="Y2504" t="str">
        <f>IF(U2504="","",_xlfn.LET(_xlpm.x,VLOOKUP(U2504,'Drop-down_menus'!$F$2:$G$16,2,FALSE),IF(_xlpm.x=0,"",_xlpm.x)))</f>
        <v>https://orcid.org/0000-0002-9708-1761</v>
      </c>
      <c r="Z2504" t="str">
        <f>IF(V2504="","",_xlfn.LET(_xlpm.x,VLOOKUP(V2504,'Drop-down_menus'!$F$2:$G$16,2,FALSE),IF(_xlpm.x=0,"",_xlpm.x)))</f>
        <v/>
      </c>
      <c r="AA2504" t="str">
        <f>IF(W2504="","",_xlfn.LET(_xlpm.x,VLOOKUP(W2504,'Drop-down_menus'!$F$2:$G$16,2,FALSE),IF(_xlpm.x=0,"",_xlpm.x)))</f>
        <v/>
      </c>
      <c r="AB2504" t="s">
        <v>702</v>
      </c>
      <c r="AE2504" t="s">
        <v>896</v>
      </c>
    </row>
    <row r="2505" spans="1:31" ht="15" x14ac:dyDescent="0.2">
      <c r="A2505" s="2" t="s">
        <v>460</v>
      </c>
      <c r="B2505">
        <v>5006</v>
      </c>
      <c r="C2505">
        <v>5013</v>
      </c>
      <c r="D2505" s="69" t="s">
        <v>700</v>
      </c>
      <c r="F2505" s="70" t="s">
        <v>746</v>
      </c>
      <c r="H2505" s="70" t="s">
        <v>746</v>
      </c>
      <c r="I2505" t="s">
        <v>746</v>
      </c>
      <c r="J2505" t="str">
        <f>IF($I2505="","",_xlfn.LET(_xlpm.x,VLOOKUP($I2505,'taxon-match_2026-08-31'!$A$2:$N$122,6,FALSE),IF(_xlpm.x=0,"",_xlpm.x)))</f>
        <v>(Hariot) Fredericq &amp; R.L.Moe, 2009</v>
      </c>
      <c r="K2505" t="str">
        <f>IF($I2505="","",_xlfn.LET(_xlpm.x,VLOOKUP($I2505,'taxon-match_2026-08-31'!$A$2:$N$122,4,FALSE),IF(_xlpm.x=0,"",_xlpm.x)))</f>
        <v>urn:lsid:marinespecies.org:taxname:377122</v>
      </c>
      <c r="L2505" t="str">
        <f>IF($I2505="","",_xlfn.LET(_xlpm.x,VLOOKUP($I2505,'taxon-match_2026-08-31'!$A$2:$N$122,7,FALSE),IF(_xlpm.x=0,"",_xlpm.x)))</f>
        <v>Plantae</v>
      </c>
      <c r="M2505" t="str">
        <f>IF($I2505="","",_xlfn.LET(_xlpm.x,VLOOKUP($I2505,'taxon-match_2026-08-31'!$A$2:$N$122,8,FALSE),IF(_xlpm.x=0,"",_xlpm.x)))</f>
        <v>Rhodophyta</v>
      </c>
      <c r="N2505" t="str">
        <f>IF($I2505="","",_xlfn.LET(_xlpm.x,VLOOKUP($I2505,'taxon-match_2026-08-31'!$A$2:$N$122,9,FALSE),IF(_xlpm.x=0,"",_xlpm.x)))</f>
        <v>Florideophyceae</v>
      </c>
      <c r="O2505" t="str">
        <f>IF($I2505="","",_xlfn.LET(_xlpm.x,VLOOKUP($I2505,'taxon-match_2026-08-31'!$A$2:$N$122,10,FALSE),IF(_xlpm.x=0,"",_xlpm.x)))</f>
        <v>Plocamiales</v>
      </c>
      <c r="P2505" t="str">
        <f>IF($I2505="","",_xlfn.LET(_xlpm.x,VLOOKUP($I2505,'taxon-match_2026-08-31'!$A$2:$N$122,11,FALSE),IF(_xlpm.x=0,"",_xlpm.x)))</f>
        <v>Sarcodiaceae</v>
      </c>
      <c r="Q2505" t="str">
        <f>IF($I2505="","",_xlfn.LET(_xlpm.x,VLOOKUP($I2505,'taxon-match_2026-08-31'!$A$2:$N$122,12,FALSE),IF(_xlpm.x=0,"",_xlpm.x)))</f>
        <v>Trematocarpus</v>
      </c>
      <c r="R2505" t="str">
        <f>IF($I2505="","",_xlfn.LET(_xlpm.x,VLOOKUP($I2505,'taxon-match_2026-08-31'!$A$2:$N$122,14,FALSE),IF(_xlpm.x=0,"",_xlpm.x)))</f>
        <v>antarcticus</v>
      </c>
      <c r="S2505" s="2" t="s">
        <v>2609</v>
      </c>
      <c r="T2505" s="69" t="s">
        <v>62</v>
      </c>
      <c r="U2505" s="69" t="s">
        <v>60</v>
      </c>
      <c r="X2505" t="str">
        <f>IF(T2505="","",_xlfn.LET(_xlpm.x,VLOOKUP(T2505,'Drop-down_menus'!$F$2:$G$16,2,FALSE),IF(_xlpm.x=0,"",_xlpm.x)))</f>
        <v>https://orcid.org/0000-0003-3696-4445</v>
      </c>
      <c r="Y2505" t="str">
        <f>IF(U2505="","",_xlfn.LET(_xlpm.x,VLOOKUP(U2505,'Drop-down_menus'!$F$2:$G$16,2,FALSE),IF(_xlpm.x=0,"",_xlpm.x)))</f>
        <v>https://orcid.org/0000-0002-9708-1761</v>
      </c>
      <c r="Z2505" t="str">
        <f>IF(V2505="","",_xlfn.LET(_xlpm.x,VLOOKUP(V2505,'Drop-down_menus'!$F$2:$G$16,2,FALSE),IF(_xlpm.x=0,"",_xlpm.x)))</f>
        <v/>
      </c>
      <c r="AA2505" t="str">
        <f>IF(W2505="","",_xlfn.LET(_xlpm.x,VLOOKUP(W2505,'Drop-down_menus'!$F$2:$G$16,2,FALSE),IF(_xlpm.x=0,"",_xlpm.x)))</f>
        <v/>
      </c>
      <c r="AB2505" t="s">
        <v>702</v>
      </c>
      <c r="AE2505" t="s">
        <v>896</v>
      </c>
    </row>
    <row r="2506" spans="1:31" ht="15" x14ac:dyDescent="0.2">
      <c r="A2506" s="2" t="s">
        <v>460</v>
      </c>
      <c r="B2506">
        <v>5031</v>
      </c>
      <c r="C2506">
        <v>5014</v>
      </c>
      <c r="D2506" s="69" t="s">
        <v>700</v>
      </c>
      <c r="F2506" s="70" t="s">
        <v>746</v>
      </c>
      <c r="H2506" s="70" t="s">
        <v>746</v>
      </c>
      <c r="I2506" t="s">
        <v>746</v>
      </c>
      <c r="J2506" t="str">
        <f>IF($I2506="","",_xlfn.LET(_xlpm.x,VLOOKUP($I2506,'taxon-match_2026-08-31'!$A$2:$N$122,6,FALSE),IF(_xlpm.x=0,"",_xlpm.x)))</f>
        <v>(Hariot) Fredericq &amp; R.L.Moe, 2009</v>
      </c>
      <c r="K2506" t="str">
        <f>IF($I2506="","",_xlfn.LET(_xlpm.x,VLOOKUP($I2506,'taxon-match_2026-08-31'!$A$2:$N$122,4,FALSE),IF(_xlpm.x=0,"",_xlpm.x)))</f>
        <v>urn:lsid:marinespecies.org:taxname:377122</v>
      </c>
      <c r="L2506" t="str">
        <f>IF($I2506="","",_xlfn.LET(_xlpm.x,VLOOKUP($I2506,'taxon-match_2026-08-31'!$A$2:$N$122,7,FALSE),IF(_xlpm.x=0,"",_xlpm.x)))</f>
        <v>Plantae</v>
      </c>
      <c r="M2506" t="str">
        <f>IF($I2506="","",_xlfn.LET(_xlpm.x,VLOOKUP($I2506,'taxon-match_2026-08-31'!$A$2:$N$122,8,FALSE),IF(_xlpm.x=0,"",_xlpm.x)))</f>
        <v>Rhodophyta</v>
      </c>
      <c r="N2506" t="str">
        <f>IF($I2506="","",_xlfn.LET(_xlpm.x,VLOOKUP($I2506,'taxon-match_2026-08-31'!$A$2:$N$122,9,FALSE),IF(_xlpm.x=0,"",_xlpm.x)))</f>
        <v>Florideophyceae</v>
      </c>
      <c r="O2506" t="str">
        <f>IF($I2506="","",_xlfn.LET(_xlpm.x,VLOOKUP($I2506,'taxon-match_2026-08-31'!$A$2:$N$122,10,FALSE),IF(_xlpm.x=0,"",_xlpm.x)))</f>
        <v>Plocamiales</v>
      </c>
      <c r="P2506" t="str">
        <f>IF($I2506="","",_xlfn.LET(_xlpm.x,VLOOKUP($I2506,'taxon-match_2026-08-31'!$A$2:$N$122,11,FALSE),IF(_xlpm.x=0,"",_xlpm.x)))</f>
        <v>Sarcodiaceae</v>
      </c>
      <c r="Q2506" t="str">
        <f>IF($I2506="","",_xlfn.LET(_xlpm.x,VLOOKUP($I2506,'taxon-match_2026-08-31'!$A$2:$N$122,12,FALSE),IF(_xlpm.x=0,"",_xlpm.x)))</f>
        <v>Trematocarpus</v>
      </c>
      <c r="R2506" t="str">
        <f>IF($I2506="","",_xlfn.LET(_xlpm.x,VLOOKUP($I2506,'taxon-match_2026-08-31'!$A$2:$N$122,14,FALSE),IF(_xlpm.x=0,"",_xlpm.x)))</f>
        <v>antarcticus</v>
      </c>
      <c r="S2506" s="2" t="s">
        <v>2609</v>
      </c>
      <c r="T2506" s="69" t="s">
        <v>62</v>
      </c>
      <c r="U2506" s="69" t="s">
        <v>60</v>
      </c>
      <c r="X2506" t="str">
        <f>IF(T2506="","",_xlfn.LET(_xlpm.x,VLOOKUP(T2506,'Drop-down_menus'!$F$2:$G$16,2,FALSE),IF(_xlpm.x=0,"",_xlpm.x)))</f>
        <v>https://orcid.org/0000-0003-3696-4445</v>
      </c>
      <c r="Y2506" t="str">
        <f>IF(U2506="","",_xlfn.LET(_xlpm.x,VLOOKUP(U2506,'Drop-down_menus'!$F$2:$G$16,2,FALSE),IF(_xlpm.x=0,"",_xlpm.x)))</f>
        <v>https://orcid.org/0000-0002-9708-1761</v>
      </c>
      <c r="Z2506" t="str">
        <f>IF(V2506="","",_xlfn.LET(_xlpm.x,VLOOKUP(V2506,'Drop-down_menus'!$F$2:$G$16,2,FALSE),IF(_xlpm.x=0,"",_xlpm.x)))</f>
        <v/>
      </c>
      <c r="AA2506" t="str">
        <f>IF(W2506="","",_xlfn.LET(_xlpm.x,VLOOKUP(W2506,'Drop-down_menus'!$F$2:$G$16,2,FALSE),IF(_xlpm.x=0,"",_xlpm.x)))</f>
        <v/>
      </c>
      <c r="AB2506" t="s">
        <v>702</v>
      </c>
      <c r="AE2506" t="s">
        <v>896</v>
      </c>
    </row>
    <row r="2507" spans="1:31" ht="15" x14ac:dyDescent="0.2">
      <c r="A2507" s="2" t="s">
        <v>460</v>
      </c>
      <c r="B2507">
        <v>5065</v>
      </c>
      <c r="C2507">
        <v>5033</v>
      </c>
      <c r="D2507" s="69" t="s">
        <v>700</v>
      </c>
      <c r="F2507" s="70" t="s">
        <v>746</v>
      </c>
      <c r="H2507" s="70" t="s">
        <v>746</v>
      </c>
      <c r="I2507" t="s">
        <v>746</v>
      </c>
      <c r="J2507" t="str">
        <f>IF($I2507="","",_xlfn.LET(_xlpm.x,VLOOKUP($I2507,'taxon-match_2026-08-31'!$A$2:$N$122,6,FALSE),IF(_xlpm.x=0,"",_xlpm.x)))</f>
        <v>(Hariot) Fredericq &amp; R.L.Moe, 2009</v>
      </c>
      <c r="K2507" t="str">
        <f>IF($I2507="","",_xlfn.LET(_xlpm.x,VLOOKUP($I2507,'taxon-match_2026-08-31'!$A$2:$N$122,4,FALSE),IF(_xlpm.x=0,"",_xlpm.x)))</f>
        <v>urn:lsid:marinespecies.org:taxname:377122</v>
      </c>
      <c r="L2507" t="str">
        <f>IF($I2507="","",_xlfn.LET(_xlpm.x,VLOOKUP($I2507,'taxon-match_2026-08-31'!$A$2:$N$122,7,FALSE),IF(_xlpm.x=0,"",_xlpm.x)))</f>
        <v>Plantae</v>
      </c>
      <c r="M2507" t="str">
        <f>IF($I2507="","",_xlfn.LET(_xlpm.x,VLOOKUP($I2507,'taxon-match_2026-08-31'!$A$2:$N$122,8,FALSE),IF(_xlpm.x=0,"",_xlpm.x)))</f>
        <v>Rhodophyta</v>
      </c>
      <c r="N2507" t="str">
        <f>IF($I2507="","",_xlfn.LET(_xlpm.x,VLOOKUP($I2507,'taxon-match_2026-08-31'!$A$2:$N$122,9,FALSE),IF(_xlpm.x=0,"",_xlpm.x)))</f>
        <v>Florideophyceae</v>
      </c>
      <c r="O2507" t="str">
        <f>IF($I2507="","",_xlfn.LET(_xlpm.x,VLOOKUP($I2507,'taxon-match_2026-08-31'!$A$2:$N$122,10,FALSE),IF(_xlpm.x=0,"",_xlpm.x)))</f>
        <v>Plocamiales</v>
      </c>
      <c r="P2507" t="str">
        <f>IF($I2507="","",_xlfn.LET(_xlpm.x,VLOOKUP($I2507,'taxon-match_2026-08-31'!$A$2:$N$122,11,FALSE),IF(_xlpm.x=0,"",_xlpm.x)))</f>
        <v>Sarcodiaceae</v>
      </c>
      <c r="Q2507" t="str">
        <f>IF($I2507="","",_xlfn.LET(_xlpm.x,VLOOKUP($I2507,'taxon-match_2026-08-31'!$A$2:$N$122,12,FALSE),IF(_xlpm.x=0,"",_xlpm.x)))</f>
        <v>Trematocarpus</v>
      </c>
      <c r="R2507" t="str">
        <f>IF($I2507="","",_xlfn.LET(_xlpm.x,VLOOKUP($I2507,'taxon-match_2026-08-31'!$A$2:$N$122,14,FALSE),IF(_xlpm.x=0,"",_xlpm.x)))</f>
        <v>antarcticus</v>
      </c>
      <c r="S2507" s="2" t="s">
        <v>2609</v>
      </c>
      <c r="T2507" s="69" t="s">
        <v>62</v>
      </c>
      <c r="U2507" s="69" t="s">
        <v>60</v>
      </c>
      <c r="X2507" t="str">
        <f>IF(T2507="","",_xlfn.LET(_xlpm.x,VLOOKUP(T2507,'Drop-down_menus'!$F$2:$G$16,2,FALSE),IF(_xlpm.x=0,"",_xlpm.x)))</f>
        <v>https://orcid.org/0000-0003-3696-4445</v>
      </c>
      <c r="Y2507" t="str">
        <f>IF(U2507="","",_xlfn.LET(_xlpm.x,VLOOKUP(U2507,'Drop-down_menus'!$F$2:$G$16,2,FALSE),IF(_xlpm.x=0,"",_xlpm.x)))</f>
        <v>https://orcid.org/0000-0002-9708-1761</v>
      </c>
      <c r="Z2507" t="str">
        <f>IF(V2507="","",_xlfn.LET(_xlpm.x,VLOOKUP(V2507,'Drop-down_menus'!$F$2:$G$16,2,FALSE),IF(_xlpm.x=0,"",_xlpm.x)))</f>
        <v/>
      </c>
      <c r="AA2507" t="str">
        <f>IF(W2507="","",_xlfn.LET(_xlpm.x,VLOOKUP(W2507,'Drop-down_menus'!$F$2:$G$16,2,FALSE),IF(_xlpm.x=0,"",_xlpm.x)))</f>
        <v/>
      </c>
      <c r="AB2507" t="s">
        <v>702</v>
      </c>
      <c r="AE2507" t="s">
        <v>896</v>
      </c>
    </row>
    <row r="2508" spans="1:31" ht="15" x14ac:dyDescent="0.2">
      <c r="A2508" s="2" t="s">
        <v>84</v>
      </c>
      <c r="B2508">
        <v>302</v>
      </c>
      <c r="C2508">
        <v>5034</v>
      </c>
      <c r="D2508" s="69" t="s">
        <v>700</v>
      </c>
      <c r="F2508" s="70" t="s">
        <v>746</v>
      </c>
      <c r="H2508" s="70" t="s">
        <v>746</v>
      </c>
      <c r="I2508" t="s">
        <v>746</v>
      </c>
      <c r="J2508" t="str">
        <f>IF($I2508="","",_xlfn.LET(_xlpm.x,VLOOKUP($I2508,'taxon-match_2026-08-31'!$A$2:$N$122,6,FALSE),IF(_xlpm.x=0,"",_xlpm.x)))</f>
        <v>(Hariot) Fredericq &amp; R.L.Moe, 2009</v>
      </c>
      <c r="K2508" t="str">
        <f>IF($I2508="","",_xlfn.LET(_xlpm.x,VLOOKUP($I2508,'taxon-match_2026-08-31'!$A$2:$N$122,4,FALSE),IF(_xlpm.x=0,"",_xlpm.x)))</f>
        <v>urn:lsid:marinespecies.org:taxname:377122</v>
      </c>
      <c r="L2508" t="str">
        <f>IF($I2508="","",_xlfn.LET(_xlpm.x,VLOOKUP($I2508,'taxon-match_2026-08-31'!$A$2:$N$122,7,FALSE),IF(_xlpm.x=0,"",_xlpm.x)))</f>
        <v>Plantae</v>
      </c>
      <c r="M2508" t="str">
        <f>IF($I2508="","",_xlfn.LET(_xlpm.x,VLOOKUP($I2508,'taxon-match_2026-08-31'!$A$2:$N$122,8,FALSE),IF(_xlpm.x=0,"",_xlpm.x)))</f>
        <v>Rhodophyta</v>
      </c>
      <c r="N2508" t="str">
        <f>IF($I2508="","",_xlfn.LET(_xlpm.x,VLOOKUP($I2508,'taxon-match_2026-08-31'!$A$2:$N$122,9,FALSE),IF(_xlpm.x=0,"",_xlpm.x)))</f>
        <v>Florideophyceae</v>
      </c>
      <c r="O2508" t="str">
        <f>IF($I2508="","",_xlfn.LET(_xlpm.x,VLOOKUP($I2508,'taxon-match_2026-08-31'!$A$2:$N$122,10,FALSE),IF(_xlpm.x=0,"",_xlpm.x)))</f>
        <v>Plocamiales</v>
      </c>
      <c r="P2508" t="str">
        <f>IF($I2508="","",_xlfn.LET(_xlpm.x,VLOOKUP($I2508,'taxon-match_2026-08-31'!$A$2:$N$122,11,FALSE),IF(_xlpm.x=0,"",_xlpm.x)))</f>
        <v>Sarcodiaceae</v>
      </c>
      <c r="Q2508" t="str">
        <f>IF($I2508="","",_xlfn.LET(_xlpm.x,VLOOKUP($I2508,'taxon-match_2026-08-31'!$A$2:$N$122,12,FALSE),IF(_xlpm.x=0,"",_xlpm.x)))</f>
        <v>Trematocarpus</v>
      </c>
      <c r="R2508" t="str">
        <f>IF($I2508="","",_xlfn.LET(_xlpm.x,VLOOKUP($I2508,'taxon-match_2026-08-31'!$A$2:$N$122,14,FALSE),IF(_xlpm.x=0,"",_xlpm.x)))</f>
        <v>antarcticus</v>
      </c>
      <c r="S2508" s="2" t="s">
        <v>2609</v>
      </c>
      <c r="T2508" s="69" t="s">
        <v>62</v>
      </c>
      <c r="U2508" s="69" t="s">
        <v>60</v>
      </c>
      <c r="X2508" t="str">
        <f>IF(T2508="","",_xlfn.LET(_xlpm.x,VLOOKUP(T2508,'Drop-down_menus'!$F$2:$G$16,2,FALSE),IF(_xlpm.x=0,"",_xlpm.x)))</f>
        <v>https://orcid.org/0000-0003-3696-4445</v>
      </c>
      <c r="Y2508" t="str">
        <f>IF(U2508="","",_xlfn.LET(_xlpm.x,VLOOKUP(U2508,'Drop-down_menus'!$F$2:$G$16,2,FALSE),IF(_xlpm.x=0,"",_xlpm.x)))</f>
        <v>https://orcid.org/0000-0002-9708-1761</v>
      </c>
      <c r="Z2508" t="str">
        <f>IF(V2508="","",_xlfn.LET(_xlpm.x,VLOOKUP(V2508,'Drop-down_menus'!$F$2:$G$16,2,FALSE),IF(_xlpm.x=0,"",_xlpm.x)))</f>
        <v/>
      </c>
      <c r="AA2508" t="str">
        <f>IF(W2508="","",_xlfn.LET(_xlpm.x,VLOOKUP(W2508,'Drop-down_menus'!$F$2:$G$16,2,FALSE),IF(_xlpm.x=0,"",_xlpm.x)))</f>
        <v/>
      </c>
      <c r="AB2508" t="s">
        <v>702</v>
      </c>
      <c r="AE2508" t="s">
        <v>896</v>
      </c>
    </row>
    <row r="2509" spans="1:31" ht="15" x14ac:dyDescent="0.2">
      <c r="A2509" s="2" t="s">
        <v>84</v>
      </c>
      <c r="B2509">
        <v>322</v>
      </c>
      <c r="C2509">
        <v>5035</v>
      </c>
      <c r="D2509" s="69" t="s">
        <v>700</v>
      </c>
      <c r="F2509" s="70" t="s">
        <v>746</v>
      </c>
      <c r="H2509" s="70" t="s">
        <v>746</v>
      </c>
      <c r="I2509" t="s">
        <v>746</v>
      </c>
      <c r="J2509" t="str">
        <f>IF($I2509="","",_xlfn.LET(_xlpm.x,VLOOKUP($I2509,'taxon-match_2026-08-31'!$A$2:$N$122,6,FALSE),IF(_xlpm.x=0,"",_xlpm.x)))</f>
        <v>(Hariot) Fredericq &amp; R.L.Moe, 2009</v>
      </c>
      <c r="K2509" t="str">
        <f>IF($I2509="","",_xlfn.LET(_xlpm.x,VLOOKUP($I2509,'taxon-match_2026-08-31'!$A$2:$N$122,4,FALSE),IF(_xlpm.x=0,"",_xlpm.x)))</f>
        <v>urn:lsid:marinespecies.org:taxname:377122</v>
      </c>
      <c r="L2509" t="str">
        <f>IF($I2509="","",_xlfn.LET(_xlpm.x,VLOOKUP($I2509,'taxon-match_2026-08-31'!$A$2:$N$122,7,FALSE),IF(_xlpm.x=0,"",_xlpm.x)))</f>
        <v>Plantae</v>
      </c>
      <c r="M2509" t="str">
        <f>IF($I2509="","",_xlfn.LET(_xlpm.x,VLOOKUP($I2509,'taxon-match_2026-08-31'!$A$2:$N$122,8,FALSE),IF(_xlpm.x=0,"",_xlpm.x)))</f>
        <v>Rhodophyta</v>
      </c>
      <c r="N2509" t="str">
        <f>IF($I2509="","",_xlfn.LET(_xlpm.x,VLOOKUP($I2509,'taxon-match_2026-08-31'!$A$2:$N$122,9,FALSE),IF(_xlpm.x=0,"",_xlpm.x)))</f>
        <v>Florideophyceae</v>
      </c>
      <c r="O2509" t="str">
        <f>IF($I2509="","",_xlfn.LET(_xlpm.x,VLOOKUP($I2509,'taxon-match_2026-08-31'!$A$2:$N$122,10,FALSE),IF(_xlpm.x=0,"",_xlpm.x)))</f>
        <v>Plocamiales</v>
      </c>
      <c r="P2509" t="str">
        <f>IF($I2509="","",_xlfn.LET(_xlpm.x,VLOOKUP($I2509,'taxon-match_2026-08-31'!$A$2:$N$122,11,FALSE),IF(_xlpm.x=0,"",_xlpm.x)))</f>
        <v>Sarcodiaceae</v>
      </c>
      <c r="Q2509" t="str">
        <f>IF($I2509="","",_xlfn.LET(_xlpm.x,VLOOKUP($I2509,'taxon-match_2026-08-31'!$A$2:$N$122,12,FALSE),IF(_xlpm.x=0,"",_xlpm.x)))</f>
        <v>Trematocarpus</v>
      </c>
      <c r="R2509" t="str">
        <f>IF($I2509="","",_xlfn.LET(_xlpm.x,VLOOKUP($I2509,'taxon-match_2026-08-31'!$A$2:$N$122,14,FALSE),IF(_xlpm.x=0,"",_xlpm.x)))</f>
        <v>antarcticus</v>
      </c>
      <c r="S2509" s="2" t="s">
        <v>2609</v>
      </c>
      <c r="T2509" s="69" t="s">
        <v>62</v>
      </c>
      <c r="U2509" s="69" t="s">
        <v>60</v>
      </c>
      <c r="X2509" t="str">
        <f>IF(T2509="","",_xlfn.LET(_xlpm.x,VLOOKUP(T2509,'Drop-down_menus'!$F$2:$G$16,2,FALSE),IF(_xlpm.x=0,"",_xlpm.x)))</f>
        <v>https://orcid.org/0000-0003-3696-4445</v>
      </c>
      <c r="Y2509" t="str">
        <f>IF(U2509="","",_xlfn.LET(_xlpm.x,VLOOKUP(U2509,'Drop-down_menus'!$F$2:$G$16,2,FALSE),IF(_xlpm.x=0,"",_xlpm.x)))</f>
        <v>https://orcid.org/0000-0002-9708-1761</v>
      </c>
      <c r="Z2509" t="str">
        <f>IF(V2509="","",_xlfn.LET(_xlpm.x,VLOOKUP(V2509,'Drop-down_menus'!$F$2:$G$16,2,FALSE),IF(_xlpm.x=0,"",_xlpm.x)))</f>
        <v/>
      </c>
      <c r="AA2509" t="str">
        <f>IF(W2509="","",_xlfn.LET(_xlpm.x,VLOOKUP(W2509,'Drop-down_menus'!$F$2:$G$16,2,FALSE),IF(_xlpm.x=0,"",_xlpm.x)))</f>
        <v/>
      </c>
      <c r="AB2509" t="s">
        <v>702</v>
      </c>
      <c r="AE2509" t="s">
        <v>896</v>
      </c>
    </row>
    <row r="2510" spans="1:31" ht="15" x14ac:dyDescent="0.2">
      <c r="A2510" s="2" t="s">
        <v>84</v>
      </c>
      <c r="B2510">
        <v>337</v>
      </c>
      <c r="C2510">
        <v>5043</v>
      </c>
      <c r="D2510" s="69" t="s">
        <v>700</v>
      </c>
      <c r="F2510" s="70" t="s">
        <v>746</v>
      </c>
      <c r="H2510" s="70" t="s">
        <v>746</v>
      </c>
      <c r="I2510" t="s">
        <v>746</v>
      </c>
      <c r="J2510" t="str">
        <f>IF($I2510="","",_xlfn.LET(_xlpm.x,VLOOKUP($I2510,'taxon-match_2026-08-31'!$A$2:$N$122,6,FALSE),IF(_xlpm.x=0,"",_xlpm.x)))</f>
        <v>(Hariot) Fredericq &amp; R.L.Moe, 2009</v>
      </c>
      <c r="K2510" t="str">
        <f>IF($I2510="","",_xlfn.LET(_xlpm.x,VLOOKUP($I2510,'taxon-match_2026-08-31'!$A$2:$N$122,4,FALSE),IF(_xlpm.x=0,"",_xlpm.x)))</f>
        <v>urn:lsid:marinespecies.org:taxname:377122</v>
      </c>
      <c r="L2510" t="str">
        <f>IF($I2510="","",_xlfn.LET(_xlpm.x,VLOOKUP($I2510,'taxon-match_2026-08-31'!$A$2:$N$122,7,FALSE),IF(_xlpm.x=0,"",_xlpm.x)))</f>
        <v>Plantae</v>
      </c>
      <c r="M2510" t="str">
        <f>IF($I2510="","",_xlfn.LET(_xlpm.x,VLOOKUP($I2510,'taxon-match_2026-08-31'!$A$2:$N$122,8,FALSE),IF(_xlpm.x=0,"",_xlpm.x)))</f>
        <v>Rhodophyta</v>
      </c>
      <c r="N2510" t="str">
        <f>IF($I2510="","",_xlfn.LET(_xlpm.x,VLOOKUP($I2510,'taxon-match_2026-08-31'!$A$2:$N$122,9,FALSE),IF(_xlpm.x=0,"",_xlpm.x)))</f>
        <v>Florideophyceae</v>
      </c>
      <c r="O2510" t="str">
        <f>IF($I2510="","",_xlfn.LET(_xlpm.x,VLOOKUP($I2510,'taxon-match_2026-08-31'!$A$2:$N$122,10,FALSE),IF(_xlpm.x=0,"",_xlpm.x)))</f>
        <v>Plocamiales</v>
      </c>
      <c r="P2510" t="str">
        <f>IF($I2510="","",_xlfn.LET(_xlpm.x,VLOOKUP($I2510,'taxon-match_2026-08-31'!$A$2:$N$122,11,FALSE),IF(_xlpm.x=0,"",_xlpm.x)))</f>
        <v>Sarcodiaceae</v>
      </c>
      <c r="Q2510" t="str">
        <f>IF($I2510="","",_xlfn.LET(_xlpm.x,VLOOKUP($I2510,'taxon-match_2026-08-31'!$A$2:$N$122,12,FALSE),IF(_xlpm.x=0,"",_xlpm.x)))</f>
        <v>Trematocarpus</v>
      </c>
      <c r="R2510" t="str">
        <f>IF($I2510="","",_xlfn.LET(_xlpm.x,VLOOKUP($I2510,'taxon-match_2026-08-31'!$A$2:$N$122,14,FALSE),IF(_xlpm.x=0,"",_xlpm.x)))</f>
        <v>antarcticus</v>
      </c>
      <c r="S2510" s="2" t="s">
        <v>2609</v>
      </c>
      <c r="T2510" s="69" t="s">
        <v>62</v>
      </c>
      <c r="U2510" s="69" t="s">
        <v>60</v>
      </c>
      <c r="X2510" t="str">
        <f>IF(T2510="","",_xlfn.LET(_xlpm.x,VLOOKUP(T2510,'Drop-down_menus'!$F$2:$G$16,2,FALSE),IF(_xlpm.x=0,"",_xlpm.x)))</f>
        <v>https://orcid.org/0000-0003-3696-4445</v>
      </c>
      <c r="Y2510" t="str">
        <f>IF(U2510="","",_xlfn.LET(_xlpm.x,VLOOKUP(U2510,'Drop-down_menus'!$F$2:$G$16,2,FALSE),IF(_xlpm.x=0,"",_xlpm.x)))</f>
        <v>https://orcid.org/0000-0002-9708-1761</v>
      </c>
      <c r="Z2510" t="str">
        <f>IF(V2510="","",_xlfn.LET(_xlpm.x,VLOOKUP(V2510,'Drop-down_menus'!$F$2:$G$16,2,FALSE),IF(_xlpm.x=0,"",_xlpm.x)))</f>
        <v/>
      </c>
      <c r="AA2510" t="str">
        <f>IF(W2510="","",_xlfn.LET(_xlpm.x,VLOOKUP(W2510,'Drop-down_menus'!$F$2:$G$16,2,FALSE),IF(_xlpm.x=0,"",_xlpm.x)))</f>
        <v/>
      </c>
      <c r="AB2510" t="s">
        <v>702</v>
      </c>
      <c r="AE2510" t="s">
        <v>896</v>
      </c>
    </row>
    <row r="2511" spans="1:31" ht="15" x14ac:dyDescent="0.2">
      <c r="A2511" s="2" t="s">
        <v>475</v>
      </c>
      <c r="B2511">
        <v>5499</v>
      </c>
      <c r="C2511">
        <v>5044</v>
      </c>
      <c r="D2511" s="69" t="s">
        <v>700</v>
      </c>
      <c r="F2511" s="70" t="s">
        <v>746</v>
      </c>
      <c r="H2511" s="70" t="s">
        <v>746</v>
      </c>
      <c r="I2511" t="s">
        <v>746</v>
      </c>
      <c r="J2511" t="str">
        <f>IF($I2511="","",_xlfn.LET(_xlpm.x,VLOOKUP($I2511,'taxon-match_2026-08-31'!$A$2:$N$122,6,FALSE),IF(_xlpm.x=0,"",_xlpm.x)))</f>
        <v>(Hariot) Fredericq &amp; R.L.Moe, 2009</v>
      </c>
      <c r="K2511" t="str">
        <f>IF($I2511="","",_xlfn.LET(_xlpm.x,VLOOKUP($I2511,'taxon-match_2026-08-31'!$A$2:$N$122,4,FALSE),IF(_xlpm.x=0,"",_xlpm.x)))</f>
        <v>urn:lsid:marinespecies.org:taxname:377122</v>
      </c>
      <c r="L2511" t="str">
        <f>IF($I2511="","",_xlfn.LET(_xlpm.x,VLOOKUP($I2511,'taxon-match_2026-08-31'!$A$2:$N$122,7,FALSE),IF(_xlpm.x=0,"",_xlpm.x)))</f>
        <v>Plantae</v>
      </c>
      <c r="M2511" t="str">
        <f>IF($I2511="","",_xlfn.LET(_xlpm.x,VLOOKUP($I2511,'taxon-match_2026-08-31'!$A$2:$N$122,8,FALSE),IF(_xlpm.x=0,"",_xlpm.x)))</f>
        <v>Rhodophyta</v>
      </c>
      <c r="N2511" t="str">
        <f>IF($I2511="","",_xlfn.LET(_xlpm.x,VLOOKUP($I2511,'taxon-match_2026-08-31'!$A$2:$N$122,9,FALSE),IF(_xlpm.x=0,"",_xlpm.x)))</f>
        <v>Florideophyceae</v>
      </c>
      <c r="O2511" t="str">
        <f>IF($I2511="","",_xlfn.LET(_xlpm.x,VLOOKUP($I2511,'taxon-match_2026-08-31'!$A$2:$N$122,10,FALSE),IF(_xlpm.x=0,"",_xlpm.x)))</f>
        <v>Plocamiales</v>
      </c>
      <c r="P2511" t="str">
        <f>IF($I2511="","",_xlfn.LET(_xlpm.x,VLOOKUP($I2511,'taxon-match_2026-08-31'!$A$2:$N$122,11,FALSE),IF(_xlpm.x=0,"",_xlpm.x)))</f>
        <v>Sarcodiaceae</v>
      </c>
      <c r="Q2511" t="str">
        <f>IF($I2511="","",_xlfn.LET(_xlpm.x,VLOOKUP($I2511,'taxon-match_2026-08-31'!$A$2:$N$122,12,FALSE),IF(_xlpm.x=0,"",_xlpm.x)))</f>
        <v>Trematocarpus</v>
      </c>
      <c r="R2511" t="str">
        <f>IF($I2511="","",_xlfn.LET(_xlpm.x,VLOOKUP($I2511,'taxon-match_2026-08-31'!$A$2:$N$122,14,FALSE),IF(_xlpm.x=0,"",_xlpm.x)))</f>
        <v>antarcticus</v>
      </c>
      <c r="S2511" s="2" t="s">
        <v>2609</v>
      </c>
      <c r="T2511" s="69" t="s">
        <v>62</v>
      </c>
      <c r="U2511" s="69" t="s">
        <v>60</v>
      </c>
      <c r="X2511" t="str">
        <f>IF(T2511="","",_xlfn.LET(_xlpm.x,VLOOKUP(T2511,'Drop-down_menus'!$F$2:$G$16,2,FALSE),IF(_xlpm.x=0,"",_xlpm.x)))</f>
        <v>https://orcid.org/0000-0003-3696-4445</v>
      </c>
      <c r="Y2511" t="str">
        <f>IF(U2511="","",_xlfn.LET(_xlpm.x,VLOOKUP(U2511,'Drop-down_menus'!$F$2:$G$16,2,FALSE),IF(_xlpm.x=0,"",_xlpm.x)))</f>
        <v>https://orcid.org/0000-0002-9708-1761</v>
      </c>
      <c r="Z2511" t="str">
        <f>IF(V2511="","",_xlfn.LET(_xlpm.x,VLOOKUP(V2511,'Drop-down_menus'!$F$2:$G$16,2,FALSE),IF(_xlpm.x=0,"",_xlpm.x)))</f>
        <v/>
      </c>
      <c r="AA2511" t="str">
        <f>IF(W2511="","",_xlfn.LET(_xlpm.x,VLOOKUP(W2511,'Drop-down_menus'!$F$2:$G$16,2,FALSE),IF(_xlpm.x=0,"",_xlpm.x)))</f>
        <v/>
      </c>
      <c r="AB2511" t="s">
        <v>702</v>
      </c>
      <c r="AE2511" t="s">
        <v>896</v>
      </c>
    </row>
    <row r="2512" spans="1:31" ht="15" x14ac:dyDescent="0.2">
      <c r="A2512" s="2" t="s">
        <v>475</v>
      </c>
      <c r="B2512">
        <v>5500</v>
      </c>
      <c r="C2512">
        <v>5045</v>
      </c>
      <c r="D2512" s="69" t="s">
        <v>700</v>
      </c>
      <c r="F2512" s="70" t="s">
        <v>746</v>
      </c>
      <c r="H2512" s="70" t="s">
        <v>746</v>
      </c>
      <c r="I2512" t="s">
        <v>746</v>
      </c>
      <c r="J2512" t="str">
        <f>IF($I2512="","",_xlfn.LET(_xlpm.x,VLOOKUP($I2512,'taxon-match_2026-08-31'!$A$2:$N$122,6,FALSE),IF(_xlpm.x=0,"",_xlpm.x)))</f>
        <v>(Hariot) Fredericq &amp; R.L.Moe, 2009</v>
      </c>
      <c r="K2512" t="str">
        <f>IF($I2512="","",_xlfn.LET(_xlpm.x,VLOOKUP($I2512,'taxon-match_2026-08-31'!$A$2:$N$122,4,FALSE),IF(_xlpm.x=0,"",_xlpm.x)))</f>
        <v>urn:lsid:marinespecies.org:taxname:377122</v>
      </c>
      <c r="L2512" t="str">
        <f>IF($I2512="","",_xlfn.LET(_xlpm.x,VLOOKUP($I2512,'taxon-match_2026-08-31'!$A$2:$N$122,7,FALSE),IF(_xlpm.x=0,"",_xlpm.x)))</f>
        <v>Plantae</v>
      </c>
      <c r="M2512" t="str">
        <f>IF($I2512="","",_xlfn.LET(_xlpm.x,VLOOKUP($I2512,'taxon-match_2026-08-31'!$A$2:$N$122,8,FALSE),IF(_xlpm.x=0,"",_xlpm.x)))</f>
        <v>Rhodophyta</v>
      </c>
      <c r="N2512" t="str">
        <f>IF($I2512="","",_xlfn.LET(_xlpm.x,VLOOKUP($I2512,'taxon-match_2026-08-31'!$A$2:$N$122,9,FALSE),IF(_xlpm.x=0,"",_xlpm.x)))</f>
        <v>Florideophyceae</v>
      </c>
      <c r="O2512" t="str">
        <f>IF($I2512="","",_xlfn.LET(_xlpm.x,VLOOKUP($I2512,'taxon-match_2026-08-31'!$A$2:$N$122,10,FALSE),IF(_xlpm.x=0,"",_xlpm.x)))</f>
        <v>Plocamiales</v>
      </c>
      <c r="P2512" t="str">
        <f>IF($I2512="","",_xlfn.LET(_xlpm.x,VLOOKUP($I2512,'taxon-match_2026-08-31'!$A$2:$N$122,11,FALSE),IF(_xlpm.x=0,"",_xlpm.x)))</f>
        <v>Sarcodiaceae</v>
      </c>
      <c r="Q2512" t="str">
        <f>IF($I2512="","",_xlfn.LET(_xlpm.x,VLOOKUP($I2512,'taxon-match_2026-08-31'!$A$2:$N$122,12,FALSE),IF(_xlpm.x=0,"",_xlpm.x)))</f>
        <v>Trematocarpus</v>
      </c>
      <c r="R2512" t="str">
        <f>IF($I2512="","",_xlfn.LET(_xlpm.x,VLOOKUP($I2512,'taxon-match_2026-08-31'!$A$2:$N$122,14,FALSE),IF(_xlpm.x=0,"",_xlpm.x)))</f>
        <v>antarcticus</v>
      </c>
      <c r="S2512" s="2" t="s">
        <v>2609</v>
      </c>
      <c r="T2512" s="69" t="s">
        <v>62</v>
      </c>
      <c r="U2512" s="69" t="s">
        <v>60</v>
      </c>
      <c r="X2512" t="str">
        <f>IF(T2512="","",_xlfn.LET(_xlpm.x,VLOOKUP(T2512,'Drop-down_menus'!$F$2:$G$16,2,FALSE),IF(_xlpm.x=0,"",_xlpm.x)))</f>
        <v>https://orcid.org/0000-0003-3696-4445</v>
      </c>
      <c r="Y2512" t="str">
        <f>IF(U2512="","",_xlfn.LET(_xlpm.x,VLOOKUP(U2512,'Drop-down_menus'!$F$2:$G$16,2,FALSE),IF(_xlpm.x=0,"",_xlpm.x)))</f>
        <v>https://orcid.org/0000-0002-9708-1761</v>
      </c>
      <c r="Z2512" t="str">
        <f>IF(V2512="","",_xlfn.LET(_xlpm.x,VLOOKUP(V2512,'Drop-down_menus'!$F$2:$G$16,2,FALSE),IF(_xlpm.x=0,"",_xlpm.x)))</f>
        <v/>
      </c>
      <c r="AA2512" t="str">
        <f>IF(W2512="","",_xlfn.LET(_xlpm.x,VLOOKUP(W2512,'Drop-down_menus'!$F$2:$G$16,2,FALSE),IF(_xlpm.x=0,"",_xlpm.x)))</f>
        <v/>
      </c>
      <c r="AB2512" t="s">
        <v>702</v>
      </c>
      <c r="AE2512" t="s">
        <v>896</v>
      </c>
    </row>
    <row r="2513" spans="1:31" ht="15" x14ac:dyDescent="0.2">
      <c r="A2513" s="2" t="s">
        <v>475</v>
      </c>
      <c r="B2513">
        <v>5673</v>
      </c>
      <c r="C2513">
        <v>5046</v>
      </c>
      <c r="D2513" s="69" t="s">
        <v>700</v>
      </c>
      <c r="F2513" s="70" t="s">
        <v>746</v>
      </c>
      <c r="H2513" s="70" t="s">
        <v>746</v>
      </c>
      <c r="I2513" t="s">
        <v>746</v>
      </c>
      <c r="J2513" t="str">
        <f>IF($I2513="","",_xlfn.LET(_xlpm.x,VLOOKUP($I2513,'taxon-match_2026-08-31'!$A$2:$N$122,6,FALSE),IF(_xlpm.x=0,"",_xlpm.x)))</f>
        <v>(Hariot) Fredericq &amp; R.L.Moe, 2009</v>
      </c>
      <c r="K2513" t="str">
        <f>IF($I2513="","",_xlfn.LET(_xlpm.x,VLOOKUP($I2513,'taxon-match_2026-08-31'!$A$2:$N$122,4,FALSE),IF(_xlpm.x=0,"",_xlpm.x)))</f>
        <v>urn:lsid:marinespecies.org:taxname:377122</v>
      </c>
      <c r="L2513" t="str">
        <f>IF($I2513="","",_xlfn.LET(_xlpm.x,VLOOKUP($I2513,'taxon-match_2026-08-31'!$A$2:$N$122,7,FALSE),IF(_xlpm.x=0,"",_xlpm.x)))</f>
        <v>Plantae</v>
      </c>
      <c r="M2513" t="str">
        <f>IF($I2513="","",_xlfn.LET(_xlpm.x,VLOOKUP($I2513,'taxon-match_2026-08-31'!$A$2:$N$122,8,FALSE),IF(_xlpm.x=0,"",_xlpm.x)))</f>
        <v>Rhodophyta</v>
      </c>
      <c r="N2513" t="str">
        <f>IF($I2513="","",_xlfn.LET(_xlpm.x,VLOOKUP($I2513,'taxon-match_2026-08-31'!$A$2:$N$122,9,FALSE),IF(_xlpm.x=0,"",_xlpm.x)))</f>
        <v>Florideophyceae</v>
      </c>
      <c r="O2513" t="str">
        <f>IF($I2513="","",_xlfn.LET(_xlpm.x,VLOOKUP($I2513,'taxon-match_2026-08-31'!$A$2:$N$122,10,FALSE),IF(_xlpm.x=0,"",_xlpm.x)))</f>
        <v>Plocamiales</v>
      </c>
      <c r="P2513" t="str">
        <f>IF($I2513="","",_xlfn.LET(_xlpm.x,VLOOKUP($I2513,'taxon-match_2026-08-31'!$A$2:$N$122,11,FALSE),IF(_xlpm.x=0,"",_xlpm.x)))</f>
        <v>Sarcodiaceae</v>
      </c>
      <c r="Q2513" t="str">
        <f>IF($I2513="","",_xlfn.LET(_xlpm.x,VLOOKUP($I2513,'taxon-match_2026-08-31'!$A$2:$N$122,12,FALSE),IF(_xlpm.x=0,"",_xlpm.x)))</f>
        <v>Trematocarpus</v>
      </c>
      <c r="R2513" t="str">
        <f>IF($I2513="","",_xlfn.LET(_xlpm.x,VLOOKUP($I2513,'taxon-match_2026-08-31'!$A$2:$N$122,14,FALSE),IF(_xlpm.x=0,"",_xlpm.x)))</f>
        <v>antarcticus</v>
      </c>
      <c r="S2513" s="2" t="s">
        <v>2609</v>
      </c>
      <c r="T2513" s="69" t="s">
        <v>62</v>
      </c>
      <c r="U2513" s="69" t="s">
        <v>60</v>
      </c>
      <c r="X2513" t="str">
        <f>IF(T2513="","",_xlfn.LET(_xlpm.x,VLOOKUP(T2513,'Drop-down_menus'!$F$2:$G$16,2,FALSE),IF(_xlpm.x=0,"",_xlpm.x)))</f>
        <v>https://orcid.org/0000-0003-3696-4445</v>
      </c>
      <c r="Y2513" t="str">
        <f>IF(U2513="","",_xlfn.LET(_xlpm.x,VLOOKUP(U2513,'Drop-down_menus'!$F$2:$G$16,2,FALSE),IF(_xlpm.x=0,"",_xlpm.x)))</f>
        <v>https://orcid.org/0000-0002-9708-1761</v>
      </c>
      <c r="Z2513" t="str">
        <f>IF(V2513="","",_xlfn.LET(_xlpm.x,VLOOKUP(V2513,'Drop-down_menus'!$F$2:$G$16,2,FALSE),IF(_xlpm.x=0,"",_xlpm.x)))</f>
        <v/>
      </c>
      <c r="AA2513" t="str">
        <f>IF(W2513="","",_xlfn.LET(_xlpm.x,VLOOKUP(W2513,'Drop-down_menus'!$F$2:$G$16,2,FALSE),IF(_xlpm.x=0,"",_xlpm.x)))</f>
        <v/>
      </c>
      <c r="AB2513" t="s">
        <v>702</v>
      </c>
      <c r="AE2513" t="s">
        <v>896</v>
      </c>
    </row>
    <row r="2514" spans="1:31" ht="15" x14ac:dyDescent="0.2">
      <c r="A2514" s="2" t="s">
        <v>475</v>
      </c>
      <c r="B2514">
        <v>5674</v>
      </c>
      <c r="C2514">
        <v>5067</v>
      </c>
      <c r="D2514" s="69" t="s">
        <v>700</v>
      </c>
      <c r="F2514" s="70" t="s">
        <v>746</v>
      </c>
      <c r="H2514" s="70" t="s">
        <v>746</v>
      </c>
      <c r="I2514" t="s">
        <v>746</v>
      </c>
      <c r="J2514" t="str">
        <f>IF($I2514="","",_xlfn.LET(_xlpm.x,VLOOKUP($I2514,'taxon-match_2026-08-31'!$A$2:$N$122,6,FALSE),IF(_xlpm.x=0,"",_xlpm.x)))</f>
        <v>(Hariot) Fredericq &amp; R.L.Moe, 2009</v>
      </c>
      <c r="K2514" t="str">
        <f>IF($I2514="","",_xlfn.LET(_xlpm.x,VLOOKUP($I2514,'taxon-match_2026-08-31'!$A$2:$N$122,4,FALSE),IF(_xlpm.x=0,"",_xlpm.x)))</f>
        <v>urn:lsid:marinespecies.org:taxname:377122</v>
      </c>
      <c r="L2514" t="str">
        <f>IF($I2514="","",_xlfn.LET(_xlpm.x,VLOOKUP($I2514,'taxon-match_2026-08-31'!$A$2:$N$122,7,FALSE),IF(_xlpm.x=0,"",_xlpm.x)))</f>
        <v>Plantae</v>
      </c>
      <c r="M2514" t="str">
        <f>IF($I2514="","",_xlfn.LET(_xlpm.x,VLOOKUP($I2514,'taxon-match_2026-08-31'!$A$2:$N$122,8,FALSE),IF(_xlpm.x=0,"",_xlpm.x)))</f>
        <v>Rhodophyta</v>
      </c>
      <c r="N2514" t="str">
        <f>IF($I2514="","",_xlfn.LET(_xlpm.x,VLOOKUP($I2514,'taxon-match_2026-08-31'!$A$2:$N$122,9,FALSE),IF(_xlpm.x=0,"",_xlpm.x)))</f>
        <v>Florideophyceae</v>
      </c>
      <c r="O2514" t="str">
        <f>IF($I2514="","",_xlfn.LET(_xlpm.x,VLOOKUP($I2514,'taxon-match_2026-08-31'!$A$2:$N$122,10,FALSE),IF(_xlpm.x=0,"",_xlpm.x)))</f>
        <v>Plocamiales</v>
      </c>
      <c r="P2514" t="str">
        <f>IF($I2514="","",_xlfn.LET(_xlpm.x,VLOOKUP($I2514,'taxon-match_2026-08-31'!$A$2:$N$122,11,FALSE),IF(_xlpm.x=0,"",_xlpm.x)))</f>
        <v>Sarcodiaceae</v>
      </c>
      <c r="Q2514" t="str">
        <f>IF($I2514="","",_xlfn.LET(_xlpm.x,VLOOKUP($I2514,'taxon-match_2026-08-31'!$A$2:$N$122,12,FALSE),IF(_xlpm.x=0,"",_xlpm.x)))</f>
        <v>Trematocarpus</v>
      </c>
      <c r="R2514" t="str">
        <f>IF($I2514="","",_xlfn.LET(_xlpm.x,VLOOKUP($I2514,'taxon-match_2026-08-31'!$A$2:$N$122,14,FALSE),IF(_xlpm.x=0,"",_xlpm.x)))</f>
        <v>antarcticus</v>
      </c>
      <c r="S2514" s="2" t="s">
        <v>2609</v>
      </c>
      <c r="T2514" s="69" t="s">
        <v>62</v>
      </c>
      <c r="U2514" s="69" t="s">
        <v>60</v>
      </c>
      <c r="X2514" t="str">
        <f>IF(T2514="","",_xlfn.LET(_xlpm.x,VLOOKUP(T2514,'Drop-down_menus'!$F$2:$G$16,2,FALSE),IF(_xlpm.x=0,"",_xlpm.x)))</f>
        <v>https://orcid.org/0000-0003-3696-4445</v>
      </c>
      <c r="Y2514" t="str">
        <f>IF(U2514="","",_xlfn.LET(_xlpm.x,VLOOKUP(U2514,'Drop-down_menus'!$F$2:$G$16,2,FALSE),IF(_xlpm.x=0,"",_xlpm.x)))</f>
        <v>https://orcid.org/0000-0002-9708-1761</v>
      </c>
      <c r="Z2514" t="str">
        <f>IF(V2514="","",_xlfn.LET(_xlpm.x,VLOOKUP(V2514,'Drop-down_menus'!$F$2:$G$16,2,FALSE),IF(_xlpm.x=0,"",_xlpm.x)))</f>
        <v/>
      </c>
      <c r="AA2514" t="str">
        <f>IF(W2514="","",_xlfn.LET(_xlpm.x,VLOOKUP(W2514,'Drop-down_menus'!$F$2:$G$16,2,FALSE),IF(_xlpm.x=0,"",_xlpm.x)))</f>
        <v/>
      </c>
      <c r="AB2514" t="s">
        <v>702</v>
      </c>
      <c r="AE2514" t="s">
        <v>896</v>
      </c>
    </row>
    <row r="2515" spans="1:31" ht="15" x14ac:dyDescent="0.2">
      <c r="A2515" s="2" t="s">
        <v>475</v>
      </c>
      <c r="B2515">
        <v>5675</v>
      </c>
      <c r="C2515">
        <v>5074</v>
      </c>
      <c r="D2515" s="69" t="s">
        <v>700</v>
      </c>
      <c r="F2515" s="70" t="s">
        <v>746</v>
      </c>
      <c r="H2515" s="70" t="s">
        <v>746</v>
      </c>
      <c r="I2515" t="s">
        <v>746</v>
      </c>
      <c r="J2515" t="str">
        <f>IF($I2515="","",_xlfn.LET(_xlpm.x,VLOOKUP($I2515,'taxon-match_2026-08-31'!$A$2:$N$122,6,FALSE),IF(_xlpm.x=0,"",_xlpm.x)))</f>
        <v>(Hariot) Fredericq &amp; R.L.Moe, 2009</v>
      </c>
      <c r="K2515" t="str">
        <f>IF($I2515="","",_xlfn.LET(_xlpm.x,VLOOKUP($I2515,'taxon-match_2026-08-31'!$A$2:$N$122,4,FALSE),IF(_xlpm.x=0,"",_xlpm.x)))</f>
        <v>urn:lsid:marinespecies.org:taxname:377122</v>
      </c>
      <c r="L2515" t="str">
        <f>IF($I2515="","",_xlfn.LET(_xlpm.x,VLOOKUP($I2515,'taxon-match_2026-08-31'!$A$2:$N$122,7,FALSE),IF(_xlpm.x=0,"",_xlpm.x)))</f>
        <v>Plantae</v>
      </c>
      <c r="M2515" t="str">
        <f>IF($I2515="","",_xlfn.LET(_xlpm.x,VLOOKUP($I2515,'taxon-match_2026-08-31'!$A$2:$N$122,8,FALSE),IF(_xlpm.x=0,"",_xlpm.x)))</f>
        <v>Rhodophyta</v>
      </c>
      <c r="N2515" t="str">
        <f>IF($I2515="","",_xlfn.LET(_xlpm.x,VLOOKUP($I2515,'taxon-match_2026-08-31'!$A$2:$N$122,9,FALSE),IF(_xlpm.x=0,"",_xlpm.x)))</f>
        <v>Florideophyceae</v>
      </c>
      <c r="O2515" t="str">
        <f>IF($I2515="","",_xlfn.LET(_xlpm.x,VLOOKUP($I2515,'taxon-match_2026-08-31'!$A$2:$N$122,10,FALSE),IF(_xlpm.x=0,"",_xlpm.x)))</f>
        <v>Plocamiales</v>
      </c>
      <c r="P2515" t="str">
        <f>IF($I2515="","",_xlfn.LET(_xlpm.x,VLOOKUP($I2515,'taxon-match_2026-08-31'!$A$2:$N$122,11,FALSE),IF(_xlpm.x=0,"",_xlpm.x)))</f>
        <v>Sarcodiaceae</v>
      </c>
      <c r="Q2515" t="str">
        <f>IF($I2515="","",_xlfn.LET(_xlpm.x,VLOOKUP($I2515,'taxon-match_2026-08-31'!$A$2:$N$122,12,FALSE),IF(_xlpm.x=0,"",_xlpm.x)))</f>
        <v>Trematocarpus</v>
      </c>
      <c r="R2515" t="str">
        <f>IF($I2515="","",_xlfn.LET(_xlpm.x,VLOOKUP($I2515,'taxon-match_2026-08-31'!$A$2:$N$122,14,FALSE),IF(_xlpm.x=0,"",_xlpm.x)))</f>
        <v>antarcticus</v>
      </c>
      <c r="S2515" s="2" t="s">
        <v>2609</v>
      </c>
      <c r="T2515" s="69" t="s">
        <v>62</v>
      </c>
      <c r="U2515" s="69" t="s">
        <v>60</v>
      </c>
      <c r="X2515" t="str">
        <f>IF(T2515="","",_xlfn.LET(_xlpm.x,VLOOKUP(T2515,'Drop-down_menus'!$F$2:$G$16,2,FALSE),IF(_xlpm.x=0,"",_xlpm.x)))</f>
        <v>https://orcid.org/0000-0003-3696-4445</v>
      </c>
      <c r="Y2515" t="str">
        <f>IF(U2515="","",_xlfn.LET(_xlpm.x,VLOOKUP(U2515,'Drop-down_menus'!$F$2:$G$16,2,FALSE),IF(_xlpm.x=0,"",_xlpm.x)))</f>
        <v>https://orcid.org/0000-0002-9708-1761</v>
      </c>
      <c r="Z2515" t="str">
        <f>IF(V2515="","",_xlfn.LET(_xlpm.x,VLOOKUP(V2515,'Drop-down_menus'!$F$2:$G$16,2,FALSE),IF(_xlpm.x=0,"",_xlpm.x)))</f>
        <v/>
      </c>
      <c r="AA2515" t="str">
        <f>IF(W2515="","",_xlfn.LET(_xlpm.x,VLOOKUP(W2515,'Drop-down_menus'!$F$2:$G$16,2,FALSE),IF(_xlpm.x=0,"",_xlpm.x)))</f>
        <v/>
      </c>
      <c r="AB2515" t="s">
        <v>702</v>
      </c>
      <c r="AE2515" t="s">
        <v>896</v>
      </c>
    </row>
    <row r="2516" spans="1:31" ht="15" hidden="1" x14ac:dyDescent="0.2">
      <c r="A2516" s="2" t="s">
        <v>181</v>
      </c>
      <c r="B2516">
        <v>1034</v>
      </c>
      <c r="C2516">
        <v>5015</v>
      </c>
      <c r="D2516" s="69" t="s">
        <v>700</v>
      </c>
      <c r="F2516" s="70" t="s">
        <v>902</v>
      </c>
      <c r="H2516" s="70" t="s">
        <v>686</v>
      </c>
      <c r="I2516" t="s">
        <v>686</v>
      </c>
      <c r="J2516" t="str">
        <f>IF($I2516="","",_xlfn.LET(_xlpm.x,VLOOKUP($I2516,'taxon-match_2026-08-31'!$A$2:$N$122,6,FALSE),IF(_xlpm.x=0,"",_xlpm.x)))</f>
        <v>Latreille, 1816</v>
      </c>
      <c r="K2516" t="str">
        <f>IF($I2516="","",_xlfn.LET(_xlpm.x,VLOOKUP($I2516,'taxon-match_2026-08-31'!$A$2:$N$122,4,FALSE),IF(_xlpm.x=0,"",_xlpm.x)))</f>
        <v>urn:lsid:marinespecies.org:taxname:1135</v>
      </c>
      <c r="L2516" t="str">
        <f>IF($I2516="","",_xlfn.LET(_xlpm.x,VLOOKUP($I2516,'taxon-match_2026-08-31'!$A$2:$N$122,7,FALSE),IF(_xlpm.x=0,"",_xlpm.x)))</f>
        <v>Animalia</v>
      </c>
      <c r="M2516" t="str">
        <f>IF($I2516="","",_xlfn.LET(_xlpm.x,VLOOKUP($I2516,'taxon-match_2026-08-31'!$A$2:$N$122,8,FALSE),IF(_xlpm.x=0,"",_xlpm.x)))</f>
        <v>Arthropoda</v>
      </c>
      <c r="N2516" t="str">
        <f>IF($I2516="","",_xlfn.LET(_xlpm.x,VLOOKUP($I2516,'taxon-match_2026-08-31'!$A$2:$N$122,9,FALSE),IF(_xlpm.x=0,"",_xlpm.x)))</f>
        <v>Malacostraca</v>
      </c>
      <c r="O2516" t="str">
        <f>IF($I2516="","",_xlfn.LET(_xlpm.x,VLOOKUP($I2516,'taxon-match_2026-08-31'!$A$2:$N$122,10,FALSE),IF(_xlpm.x=0,"",_xlpm.x)))</f>
        <v>Amphipoda</v>
      </c>
      <c r="P2516" t="str">
        <f>IF($I2516="","",_xlfn.LET(_xlpm.x,VLOOKUP($I2516,'taxon-match_2026-08-31'!$A$2:$N$122,11,FALSE),IF(_xlpm.x=0,"",_xlpm.x)))</f>
        <v/>
      </c>
      <c r="Q2516" t="str">
        <f>IF($I2516="","",_xlfn.LET(_xlpm.x,VLOOKUP($I2516,'taxon-match_2026-08-31'!$A$2:$N$122,12,FALSE),IF(_xlpm.x=0,"",_xlpm.x)))</f>
        <v/>
      </c>
      <c r="R2516" t="str">
        <f>IF($I2516="","",_xlfn.LET(_xlpm.x,VLOOKUP($I2516,'taxon-match_2026-08-31'!$A$2:$N$122,14,FALSE),IF(_xlpm.x=0,"",_xlpm.x)))</f>
        <v/>
      </c>
      <c r="S2516" s="2" t="s">
        <v>2359</v>
      </c>
      <c r="T2516" s="69" t="s">
        <v>62</v>
      </c>
      <c r="U2516" s="69" t="s">
        <v>60</v>
      </c>
      <c r="X2516" t="str">
        <f>IF(T2516="","",_xlfn.LET(_xlpm.x,VLOOKUP(T2516,'Drop-down_menus'!$F$2:$G$16,2,FALSE),IF(_xlpm.x=0,"",_xlpm.x)))</f>
        <v>https://orcid.org/0000-0003-3696-4445</v>
      </c>
      <c r="Y2516" t="str">
        <f>IF(U2516="","",_xlfn.LET(_xlpm.x,VLOOKUP(U2516,'Drop-down_menus'!$F$2:$G$16,2,FALSE),IF(_xlpm.x=0,"",_xlpm.x)))</f>
        <v>https://orcid.org/0000-0002-9708-1761</v>
      </c>
      <c r="Z2516" t="str">
        <f>IF(V2516="","",_xlfn.LET(_xlpm.x,VLOOKUP(V2516,'Drop-down_menus'!$F$2:$G$16,2,FALSE),IF(_xlpm.x=0,"",_xlpm.x)))</f>
        <v/>
      </c>
      <c r="AA2516" t="str">
        <f>IF(W2516="","",_xlfn.LET(_xlpm.x,VLOOKUP(W2516,'Drop-down_menus'!$F$2:$G$16,2,FALSE),IF(_xlpm.x=0,"",_xlpm.x)))</f>
        <v/>
      </c>
      <c r="AB2516" t="s">
        <v>702</v>
      </c>
      <c r="AE2516" t="s">
        <v>896</v>
      </c>
    </row>
    <row r="2517" spans="1:31" ht="15" hidden="1" x14ac:dyDescent="0.2">
      <c r="A2517" s="2" t="s">
        <v>181</v>
      </c>
      <c r="B2517">
        <v>1033</v>
      </c>
      <c r="C2517">
        <v>5039</v>
      </c>
      <c r="D2517" s="69" t="s">
        <v>700</v>
      </c>
      <c r="F2517" s="70" t="s">
        <v>768</v>
      </c>
      <c r="H2517" s="70" t="s">
        <v>768</v>
      </c>
      <c r="I2517" t="s">
        <v>768</v>
      </c>
      <c r="J2517" t="str">
        <f>IF($I2517="","",_xlfn.LET(_xlpm.x,VLOOKUP($I2517,'taxon-match_2026-08-31'!$A$2:$N$122,6,FALSE),IF(_xlpm.x=0,"",_xlpm.x)))</f>
        <v>Verrill, 1899</v>
      </c>
      <c r="K2517" t="str">
        <f>IF($I2517="","",_xlfn.LET(_xlpm.x,VLOOKUP($I2517,'taxon-match_2026-08-31'!$A$2:$N$122,4,FALSE),IF(_xlpm.x=0,"",_xlpm.x)))</f>
        <v>urn:lsid:marinespecies.org:taxname:172592</v>
      </c>
      <c r="L2517" t="str">
        <f>IF($I2517="","",_xlfn.LET(_xlpm.x,VLOOKUP($I2517,'taxon-match_2026-08-31'!$A$2:$N$122,7,FALSE),IF(_xlpm.x=0,"",_xlpm.x)))</f>
        <v>Animalia</v>
      </c>
      <c r="M2517" t="str">
        <f>IF($I2517="","",_xlfn.LET(_xlpm.x,VLOOKUP($I2517,'taxon-match_2026-08-31'!$A$2:$N$122,8,FALSE),IF(_xlpm.x=0,"",_xlpm.x)))</f>
        <v>Echinodermata</v>
      </c>
      <c r="N2517" t="str">
        <f>IF($I2517="","",_xlfn.LET(_xlpm.x,VLOOKUP($I2517,'taxon-match_2026-08-31'!$A$2:$N$122,9,FALSE),IF(_xlpm.x=0,"",_xlpm.x)))</f>
        <v>Asteroidea</v>
      </c>
      <c r="O2517" t="str">
        <f>IF($I2517="","",_xlfn.LET(_xlpm.x,VLOOKUP($I2517,'taxon-match_2026-08-31'!$A$2:$N$122,10,FALSE),IF(_xlpm.x=0,"",_xlpm.x)))</f>
        <v>Valvatida</v>
      </c>
      <c r="P2517" t="str">
        <f>IF($I2517="","",_xlfn.LET(_xlpm.x,VLOOKUP($I2517,'taxon-match_2026-08-31'!$A$2:$N$122,11,FALSE),IF(_xlpm.x=0,"",_xlpm.x)))</f>
        <v>Odontasteridae</v>
      </c>
      <c r="Q2517" t="str">
        <f>IF($I2517="","",_xlfn.LET(_xlpm.x,VLOOKUP($I2517,'taxon-match_2026-08-31'!$A$2:$N$122,12,FALSE),IF(_xlpm.x=0,"",_xlpm.x)))</f>
        <v>Acodontaster</v>
      </c>
      <c r="R2517" t="str">
        <f>IF($I2517="","",_xlfn.LET(_xlpm.x,VLOOKUP($I2517,'taxon-match_2026-08-31'!$A$2:$N$122,14,FALSE),IF(_xlpm.x=0,"",_xlpm.x)))</f>
        <v/>
      </c>
      <c r="S2517" s="2" t="s">
        <v>2361</v>
      </c>
      <c r="T2517" s="69" t="s">
        <v>62</v>
      </c>
      <c r="U2517" s="69" t="s">
        <v>60</v>
      </c>
      <c r="X2517" t="str">
        <f>IF(T2517="","",_xlfn.LET(_xlpm.x,VLOOKUP(T2517,'Drop-down_menus'!$F$2:$G$16,2,FALSE),IF(_xlpm.x=0,"",_xlpm.x)))</f>
        <v>https://orcid.org/0000-0003-3696-4445</v>
      </c>
      <c r="Y2517" t="str">
        <f>IF(U2517="","",_xlfn.LET(_xlpm.x,VLOOKUP(U2517,'Drop-down_menus'!$F$2:$G$16,2,FALSE),IF(_xlpm.x=0,"",_xlpm.x)))</f>
        <v>https://orcid.org/0000-0002-9708-1761</v>
      </c>
      <c r="Z2517" t="str">
        <f>IF(V2517="","",_xlfn.LET(_xlpm.x,VLOOKUP(V2517,'Drop-down_menus'!$F$2:$G$16,2,FALSE),IF(_xlpm.x=0,"",_xlpm.x)))</f>
        <v/>
      </c>
      <c r="AA2517" t="str">
        <f>IF(W2517="","",_xlfn.LET(_xlpm.x,VLOOKUP(W2517,'Drop-down_menus'!$F$2:$G$16,2,FALSE),IF(_xlpm.x=0,"",_xlpm.x)))</f>
        <v/>
      </c>
      <c r="AB2517" t="s">
        <v>702</v>
      </c>
      <c r="AE2517" t="s">
        <v>896</v>
      </c>
    </row>
    <row r="2518" spans="1:31" ht="15" hidden="1" x14ac:dyDescent="0.2">
      <c r="A2518" s="2" t="s">
        <v>181</v>
      </c>
      <c r="B2518">
        <v>1073</v>
      </c>
      <c r="C2518">
        <v>5058</v>
      </c>
      <c r="D2518" s="69" t="s">
        <v>700</v>
      </c>
      <c r="F2518" s="70" t="s">
        <v>768</v>
      </c>
      <c r="H2518" s="70" t="s">
        <v>768</v>
      </c>
      <c r="I2518" t="s">
        <v>768</v>
      </c>
      <c r="J2518" t="str">
        <f>IF($I2518="","",_xlfn.LET(_xlpm.x,VLOOKUP($I2518,'taxon-match_2026-08-31'!$A$2:$N$122,6,FALSE),IF(_xlpm.x=0,"",_xlpm.x)))</f>
        <v>Verrill, 1899</v>
      </c>
      <c r="K2518" t="str">
        <f>IF($I2518="","",_xlfn.LET(_xlpm.x,VLOOKUP($I2518,'taxon-match_2026-08-31'!$A$2:$N$122,4,FALSE),IF(_xlpm.x=0,"",_xlpm.x)))</f>
        <v>urn:lsid:marinespecies.org:taxname:172592</v>
      </c>
      <c r="L2518" t="str">
        <f>IF($I2518="","",_xlfn.LET(_xlpm.x,VLOOKUP($I2518,'taxon-match_2026-08-31'!$A$2:$N$122,7,FALSE),IF(_xlpm.x=0,"",_xlpm.x)))</f>
        <v>Animalia</v>
      </c>
      <c r="M2518" t="str">
        <f>IF($I2518="","",_xlfn.LET(_xlpm.x,VLOOKUP($I2518,'taxon-match_2026-08-31'!$A$2:$N$122,8,FALSE),IF(_xlpm.x=0,"",_xlpm.x)))</f>
        <v>Echinodermata</v>
      </c>
      <c r="N2518" t="str">
        <f>IF($I2518="","",_xlfn.LET(_xlpm.x,VLOOKUP($I2518,'taxon-match_2026-08-31'!$A$2:$N$122,9,FALSE),IF(_xlpm.x=0,"",_xlpm.x)))</f>
        <v>Asteroidea</v>
      </c>
      <c r="O2518" t="str">
        <f>IF($I2518="","",_xlfn.LET(_xlpm.x,VLOOKUP($I2518,'taxon-match_2026-08-31'!$A$2:$N$122,10,FALSE),IF(_xlpm.x=0,"",_xlpm.x)))</f>
        <v>Valvatida</v>
      </c>
      <c r="P2518" t="str">
        <f>IF($I2518="","",_xlfn.LET(_xlpm.x,VLOOKUP($I2518,'taxon-match_2026-08-31'!$A$2:$N$122,11,FALSE),IF(_xlpm.x=0,"",_xlpm.x)))</f>
        <v>Odontasteridae</v>
      </c>
      <c r="Q2518" t="str">
        <f>IF($I2518="","",_xlfn.LET(_xlpm.x,VLOOKUP($I2518,'taxon-match_2026-08-31'!$A$2:$N$122,12,FALSE),IF(_xlpm.x=0,"",_xlpm.x)))</f>
        <v>Acodontaster</v>
      </c>
      <c r="R2518" t="str">
        <f>IF($I2518="","",_xlfn.LET(_xlpm.x,VLOOKUP($I2518,'taxon-match_2026-08-31'!$A$2:$N$122,14,FALSE),IF(_xlpm.x=0,"",_xlpm.x)))</f>
        <v/>
      </c>
      <c r="S2518" s="2" t="s">
        <v>2361</v>
      </c>
      <c r="T2518" s="69" t="s">
        <v>62</v>
      </c>
      <c r="U2518" s="69" t="s">
        <v>60</v>
      </c>
      <c r="X2518" t="str">
        <f>IF(T2518="","",_xlfn.LET(_xlpm.x,VLOOKUP(T2518,'Drop-down_menus'!$F$2:$G$16,2,FALSE),IF(_xlpm.x=0,"",_xlpm.x)))</f>
        <v>https://orcid.org/0000-0003-3696-4445</v>
      </c>
      <c r="Y2518" t="str">
        <f>IF(U2518="","",_xlfn.LET(_xlpm.x,VLOOKUP(U2518,'Drop-down_menus'!$F$2:$G$16,2,FALSE),IF(_xlpm.x=0,"",_xlpm.x)))</f>
        <v>https://orcid.org/0000-0002-9708-1761</v>
      </c>
      <c r="Z2518" t="str">
        <f>IF(V2518="","",_xlfn.LET(_xlpm.x,VLOOKUP(V2518,'Drop-down_menus'!$F$2:$G$16,2,FALSE),IF(_xlpm.x=0,"",_xlpm.x)))</f>
        <v/>
      </c>
      <c r="AA2518" t="str">
        <f>IF(W2518="","",_xlfn.LET(_xlpm.x,VLOOKUP(W2518,'Drop-down_menus'!$F$2:$G$16,2,FALSE),IF(_xlpm.x=0,"",_xlpm.x)))</f>
        <v/>
      </c>
      <c r="AB2518" t="s">
        <v>702</v>
      </c>
      <c r="AE2518" t="s">
        <v>896</v>
      </c>
    </row>
    <row r="2519" spans="1:31" ht="15" hidden="1" x14ac:dyDescent="0.2">
      <c r="A2519" s="2" t="s">
        <v>181</v>
      </c>
      <c r="B2519">
        <v>1140</v>
      </c>
      <c r="C2519">
        <v>5059</v>
      </c>
      <c r="D2519" s="69" t="s">
        <v>700</v>
      </c>
      <c r="F2519" s="70" t="s">
        <v>768</v>
      </c>
      <c r="H2519" s="70" t="s">
        <v>768</v>
      </c>
      <c r="I2519" t="s">
        <v>768</v>
      </c>
      <c r="J2519" t="str">
        <f>IF($I2519="","",_xlfn.LET(_xlpm.x,VLOOKUP($I2519,'taxon-match_2026-08-31'!$A$2:$N$122,6,FALSE),IF(_xlpm.x=0,"",_xlpm.x)))</f>
        <v>Verrill, 1899</v>
      </c>
      <c r="K2519" t="str">
        <f>IF($I2519="","",_xlfn.LET(_xlpm.x,VLOOKUP($I2519,'taxon-match_2026-08-31'!$A$2:$N$122,4,FALSE),IF(_xlpm.x=0,"",_xlpm.x)))</f>
        <v>urn:lsid:marinespecies.org:taxname:172592</v>
      </c>
      <c r="L2519" t="str">
        <f>IF($I2519="","",_xlfn.LET(_xlpm.x,VLOOKUP($I2519,'taxon-match_2026-08-31'!$A$2:$N$122,7,FALSE),IF(_xlpm.x=0,"",_xlpm.x)))</f>
        <v>Animalia</v>
      </c>
      <c r="M2519" t="str">
        <f>IF($I2519="","",_xlfn.LET(_xlpm.x,VLOOKUP($I2519,'taxon-match_2026-08-31'!$A$2:$N$122,8,FALSE),IF(_xlpm.x=0,"",_xlpm.x)))</f>
        <v>Echinodermata</v>
      </c>
      <c r="N2519" t="str">
        <f>IF($I2519="","",_xlfn.LET(_xlpm.x,VLOOKUP($I2519,'taxon-match_2026-08-31'!$A$2:$N$122,9,FALSE),IF(_xlpm.x=0,"",_xlpm.x)))</f>
        <v>Asteroidea</v>
      </c>
      <c r="O2519" t="str">
        <f>IF($I2519="","",_xlfn.LET(_xlpm.x,VLOOKUP($I2519,'taxon-match_2026-08-31'!$A$2:$N$122,10,FALSE),IF(_xlpm.x=0,"",_xlpm.x)))</f>
        <v>Valvatida</v>
      </c>
      <c r="P2519" t="str">
        <f>IF($I2519="","",_xlfn.LET(_xlpm.x,VLOOKUP($I2519,'taxon-match_2026-08-31'!$A$2:$N$122,11,FALSE),IF(_xlpm.x=0,"",_xlpm.x)))</f>
        <v>Odontasteridae</v>
      </c>
      <c r="Q2519" t="str">
        <f>IF($I2519="","",_xlfn.LET(_xlpm.x,VLOOKUP($I2519,'taxon-match_2026-08-31'!$A$2:$N$122,12,FALSE),IF(_xlpm.x=0,"",_xlpm.x)))</f>
        <v>Acodontaster</v>
      </c>
      <c r="R2519" t="str">
        <f>IF($I2519="","",_xlfn.LET(_xlpm.x,VLOOKUP($I2519,'taxon-match_2026-08-31'!$A$2:$N$122,14,FALSE),IF(_xlpm.x=0,"",_xlpm.x)))</f>
        <v/>
      </c>
      <c r="S2519" s="2" t="s">
        <v>2361</v>
      </c>
      <c r="T2519" s="69" t="s">
        <v>62</v>
      </c>
      <c r="U2519" s="69" t="s">
        <v>60</v>
      </c>
      <c r="X2519" t="str">
        <f>IF(T2519="","",_xlfn.LET(_xlpm.x,VLOOKUP(T2519,'Drop-down_menus'!$F$2:$G$16,2,FALSE),IF(_xlpm.x=0,"",_xlpm.x)))</f>
        <v>https://orcid.org/0000-0003-3696-4445</v>
      </c>
      <c r="Y2519" t="str">
        <f>IF(U2519="","",_xlfn.LET(_xlpm.x,VLOOKUP(U2519,'Drop-down_menus'!$F$2:$G$16,2,FALSE),IF(_xlpm.x=0,"",_xlpm.x)))</f>
        <v>https://orcid.org/0000-0002-9708-1761</v>
      </c>
      <c r="Z2519" t="str">
        <f>IF(V2519="","",_xlfn.LET(_xlpm.x,VLOOKUP(V2519,'Drop-down_menus'!$F$2:$G$16,2,FALSE),IF(_xlpm.x=0,"",_xlpm.x)))</f>
        <v/>
      </c>
      <c r="AA2519" t="str">
        <f>IF(W2519="","",_xlfn.LET(_xlpm.x,VLOOKUP(W2519,'Drop-down_menus'!$F$2:$G$16,2,FALSE),IF(_xlpm.x=0,"",_xlpm.x)))</f>
        <v/>
      </c>
      <c r="AB2519" t="s">
        <v>702</v>
      </c>
      <c r="AE2519" t="s">
        <v>896</v>
      </c>
    </row>
    <row r="2520" spans="1:31" ht="15" hidden="1" x14ac:dyDescent="0.2">
      <c r="A2520" s="2" t="s">
        <v>253</v>
      </c>
      <c r="B2520">
        <v>1727</v>
      </c>
      <c r="C2520">
        <v>5018</v>
      </c>
      <c r="D2520" s="69" t="s">
        <v>700</v>
      </c>
      <c r="F2520" s="70" t="s">
        <v>768</v>
      </c>
      <c r="H2520" s="70" t="s">
        <v>768</v>
      </c>
      <c r="I2520" t="s">
        <v>768</v>
      </c>
      <c r="J2520" t="str">
        <f>IF($I2520="","",_xlfn.LET(_xlpm.x,VLOOKUP($I2520,'taxon-match_2026-08-31'!$A$2:$N$122,6,FALSE),IF(_xlpm.x=0,"",_xlpm.x)))</f>
        <v>Verrill, 1899</v>
      </c>
      <c r="K2520" t="str">
        <f>IF($I2520="","",_xlfn.LET(_xlpm.x,VLOOKUP($I2520,'taxon-match_2026-08-31'!$A$2:$N$122,4,FALSE),IF(_xlpm.x=0,"",_xlpm.x)))</f>
        <v>urn:lsid:marinespecies.org:taxname:172592</v>
      </c>
      <c r="L2520" t="str">
        <f>IF($I2520="","",_xlfn.LET(_xlpm.x,VLOOKUP($I2520,'taxon-match_2026-08-31'!$A$2:$N$122,7,FALSE),IF(_xlpm.x=0,"",_xlpm.x)))</f>
        <v>Animalia</v>
      </c>
      <c r="M2520" t="str">
        <f>IF($I2520="","",_xlfn.LET(_xlpm.x,VLOOKUP($I2520,'taxon-match_2026-08-31'!$A$2:$N$122,8,FALSE),IF(_xlpm.x=0,"",_xlpm.x)))</f>
        <v>Echinodermata</v>
      </c>
      <c r="N2520" t="str">
        <f>IF($I2520="","",_xlfn.LET(_xlpm.x,VLOOKUP($I2520,'taxon-match_2026-08-31'!$A$2:$N$122,9,FALSE),IF(_xlpm.x=0,"",_xlpm.x)))</f>
        <v>Asteroidea</v>
      </c>
      <c r="O2520" t="str">
        <f>IF($I2520="","",_xlfn.LET(_xlpm.x,VLOOKUP($I2520,'taxon-match_2026-08-31'!$A$2:$N$122,10,FALSE),IF(_xlpm.x=0,"",_xlpm.x)))</f>
        <v>Valvatida</v>
      </c>
      <c r="P2520" t="str">
        <f>IF($I2520="","",_xlfn.LET(_xlpm.x,VLOOKUP($I2520,'taxon-match_2026-08-31'!$A$2:$N$122,11,FALSE),IF(_xlpm.x=0,"",_xlpm.x)))</f>
        <v>Odontasteridae</v>
      </c>
      <c r="Q2520" t="str">
        <f>IF($I2520="","",_xlfn.LET(_xlpm.x,VLOOKUP($I2520,'taxon-match_2026-08-31'!$A$2:$N$122,12,FALSE),IF(_xlpm.x=0,"",_xlpm.x)))</f>
        <v>Acodontaster</v>
      </c>
      <c r="R2520" t="str">
        <f>IF($I2520="","",_xlfn.LET(_xlpm.x,VLOOKUP($I2520,'taxon-match_2026-08-31'!$A$2:$N$122,14,FALSE),IF(_xlpm.x=0,"",_xlpm.x)))</f>
        <v/>
      </c>
      <c r="S2520" s="2" t="s">
        <v>2361</v>
      </c>
      <c r="T2520" s="69" t="s">
        <v>62</v>
      </c>
      <c r="U2520" s="69" t="s">
        <v>60</v>
      </c>
      <c r="X2520" t="str">
        <f>IF(T2520="","",_xlfn.LET(_xlpm.x,VLOOKUP(T2520,'Drop-down_menus'!$F$2:$G$16,2,FALSE),IF(_xlpm.x=0,"",_xlpm.x)))</f>
        <v>https://orcid.org/0000-0003-3696-4445</v>
      </c>
      <c r="Y2520" t="str">
        <f>IF(U2520="","",_xlfn.LET(_xlpm.x,VLOOKUP(U2520,'Drop-down_menus'!$F$2:$G$16,2,FALSE),IF(_xlpm.x=0,"",_xlpm.x)))</f>
        <v>https://orcid.org/0000-0002-9708-1761</v>
      </c>
      <c r="Z2520" t="str">
        <f>IF(V2520="","",_xlfn.LET(_xlpm.x,VLOOKUP(V2520,'Drop-down_menus'!$F$2:$G$16,2,FALSE),IF(_xlpm.x=0,"",_xlpm.x)))</f>
        <v/>
      </c>
      <c r="AA2520" t="str">
        <f>IF(W2520="","",_xlfn.LET(_xlpm.x,VLOOKUP(W2520,'Drop-down_menus'!$F$2:$G$16,2,FALSE),IF(_xlpm.x=0,"",_xlpm.x)))</f>
        <v/>
      </c>
      <c r="AB2520" t="s">
        <v>702</v>
      </c>
      <c r="AE2520" t="s">
        <v>896</v>
      </c>
    </row>
    <row r="2521" spans="1:31" ht="15" hidden="1" x14ac:dyDescent="0.2">
      <c r="A2521" s="2" t="s">
        <v>253</v>
      </c>
      <c r="B2521">
        <v>1850</v>
      </c>
      <c r="C2521">
        <v>5019</v>
      </c>
      <c r="D2521" s="69" t="s">
        <v>700</v>
      </c>
      <c r="F2521" s="70" t="s">
        <v>686</v>
      </c>
      <c r="H2521" s="70" t="s">
        <v>686</v>
      </c>
      <c r="I2521" t="s">
        <v>686</v>
      </c>
      <c r="J2521" t="str">
        <f>IF($I2521="","",_xlfn.LET(_xlpm.x,VLOOKUP($I2521,'taxon-match_2026-08-31'!$A$2:$N$122,6,FALSE),IF(_xlpm.x=0,"",_xlpm.x)))</f>
        <v>Latreille, 1816</v>
      </c>
      <c r="K2521" t="str">
        <f>IF($I2521="","",_xlfn.LET(_xlpm.x,VLOOKUP($I2521,'taxon-match_2026-08-31'!$A$2:$N$122,4,FALSE),IF(_xlpm.x=0,"",_xlpm.x)))</f>
        <v>urn:lsid:marinespecies.org:taxname:1135</v>
      </c>
      <c r="L2521" t="str">
        <f>IF($I2521="","",_xlfn.LET(_xlpm.x,VLOOKUP($I2521,'taxon-match_2026-08-31'!$A$2:$N$122,7,FALSE),IF(_xlpm.x=0,"",_xlpm.x)))</f>
        <v>Animalia</v>
      </c>
      <c r="M2521" t="str">
        <f>IF($I2521="","",_xlfn.LET(_xlpm.x,VLOOKUP($I2521,'taxon-match_2026-08-31'!$A$2:$N$122,8,FALSE),IF(_xlpm.x=0,"",_xlpm.x)))</f>
        <v>Arthropoda</v>
      </c>
      <c r="N2521" t="str">
        <f>IF($I2521="","",_xlfn.LET(_xlpm.x,VLOOKUP($I2521,'taxon-match_2026-08-31'!$A$2:$N$122,9,FALSE),IF(_xlpm.x=0,"",_xlpm.x)))</f>
        <v>Malacostraca</v>
      </c>
      <c r="O2521" t="str">
        <f>IF($I2521="","",_xlfn.LET(_xlpm.x,VLOOKUP($I2521,'taxon-match_2026-08-31'!$A$2:$N$122,10,FALSE),IF(_xlpm.x=0,"",_xlpm.x)))</f>
        <v>Amphipoda</v>
      </c>
      <c r="P2521" t="str">
        <f>IF($I2521="","",_xlfn.LET(_xlpm.x,VLOOKUP($I2521,'taxon-match_2026-08-31'!$A$2:$N$122,11,FALSE),IF(_xlpm.x=0,"",_xlpm.x)))</f>
        <v/>
      </c>
      <c r="Q2521" t="str">
        <f>IF($I2521="","",_xlfn.LET(_xlpm.x,VLOOKUP($I2521,'taxon-match_2026-08-31'!$A$2:$N$122,12,FALSE),IF(_xlpm.x=0,"",_xlpm.x)))</f>
        <v/>
      </c>
      <c r="R2521" t="str">
        <f>IF($I2521="","",_xlfn.LET(_xlpm.x,VLOOKUP($I2521,'taxon-match_2026-08-31'!$A$2:$N$122,14,FALSE),IF(_xlpm.x=0,"",_xlpm.x)))</f>
        <v/>
      </c>
      <c r="S2521" s="2" t="s">
        <v>2359</v>
      </c>
      <c r="T2521" s="69" t="s">
        <v>62</v>
      </c>
      <c r="U2521" s="69" t="s">
        <v>60</v>
      </c>
      <c r="X2521" t="str">
        <f>IF(T2521="","",_xlfn.LET(_xlpm.x,VLOOKUP(T2521,'Drop-down_menus'!$F$2:$G$16,2,FALSE),IF(_xlpm.x=0,"",_xlpm.x)))</f>
        <v>https://orcid.org/0000-0003-3696-4445</v>
      </c>
      <c r="Y2521" t="str">
        <f>IF(U2521="","",_xlfn.LET(_xlpm.x,VLOOKUP(U2521,'Drop-down_menus'!$F$2:$G$16,2,FALSE),IF(_xlpm.x=0,"",_xlpm.x)))</f>
        <v>https://orcid.org/0000-0002-9708-1761</v>
      </c>
      <c r="Z2521" t="str">
        <f>IF(V2521="","",_xlfn.LET(_xlpm.x,VLOOKUP(V2521,'Drop-down_menus'!$F$2:$G$16,2,FALSE),IF(_xlpm.x=0,"",_xlpm.x)))</f>
        <v/>
      </c>
      <c r="AA2521" t="str">
        <f>IF(W2521="","",_xlfn.LET(_xlpm.x,VLOOKUP(W2521,'Drop-down_menus'!$F$2:$G$16,2,FALSE),IF(_xlpm.x=0,"",_xlpm.x)))</f>
        <v/>
      </c>
      <c r="AB2521" t="s">
        <v>702</v>
      </c>
      <c r="AE2521" t="s">
        <v>896</v>
      </c>
    </row>
    <row r="2522" spans="1:31" ht="15" hidden="1" x14ac:dyDescent="0.2">
      <c r="A2522" s="2" t="s">
        <v>253</v>
      </c>
      <c r="B2522">
        <v>1986</v>
      </c>
      <c r="C2522">
        <v>5020</v>
      </c>
      <c r="D2522" s="69" t="s">
        <v>700</v>
      </c>
      <c r="F2522" s="70" t="s">
        <v>686</v>
      </c>
      <c r="H2522" s="70" t="s">
        <v>686</v>
      </c>
      <c r="I2522" t="s">
        <v>686</v>
      </c>
      <c r="J2522" t="str">
        <f>IF($I2522="","",_xlfn.LET(_xlpm.x,VLOOKUP($I2522,'taxon-match_2026-08-31'!$A$2:$N$122,6,FALSE),IF(_xlpm.x=0,"",_xlpm.x)))</f>
        <v>Latreille, 1816</v>
      </c>
      <c r="K2522" t="str">
        <f>IF($I2522="","",_xlfn.LET(_xlpm.x,VLOOKUP($I2522,'taxon-match_2026-08-31'!$A$2:$N$122,4,FALSE),IF(_xlpm.x=0,"",_xlpm.x)))</f>
        <v>urn:lsid:marinespecies.org:taxname:1135</v>
      </c>
      <c r="L2522" t="str">
        <f>IF($I2522="","",_xlfn.LET(_xlpm.x,VLOOKUP($I2522,'taxon-match_2026-08-31'!$A$2:$N$122,7,FALSE),IF(_xlpm.x=0,"",_xlpm.x)))</f>
        <v>Animalia</v>
      </c>
      <c r="M2522" t="str">
        <f>IF($I2522="","",_xlfn.LET(_xlpm.x,VLOOKUP($I2522,'taxon-match_2026-08-31'!$A$2:$N$122,8,FALSE),IF(_xlpm.x=0,"",_xlpm.x)))</f>
        <v>Arthropoda</v>
      </c>
      <c r="N2522" t="str">
        <f>IF($I2522="","",_xlfn.LET(_xlpm.x,VLOOKUP($I2522,'taxon-match_2026-08-31'!$A$2:$N$122,9,FALSE),IF(_xlpm.x=0,"",_xlpm.x)))</f>
        <v>Malacostraca</v>
      </c>
      <c r="O2522" t="str">
        <f>IF($I2522="","",_xlfn.LET(_xlpm.x,VLOOKUP($I2522,'taxon-match_2026-08-31'!$A$2:$N$122,10,FALSE),IF(_xlpm.x=0,"",_xlpm.x)))</f>
        <v>Amphipoda</v>
      </c>
      <c r="P2522" t="str">
        <f>IF($I2522="","",_xlfn.LET(_xlpm.x,VLOOKUP($I2522,'taxon-match_2026-08-31'!$A$2:$N$122,11,FALSE),IF(_xlpm.x=0,"",_xlpm.x)))</f>
        <v/>
      </c>
      <c r="Q2522" t="str">
        <f>IF($I2522="","",_xlfn.LET(_xlpm.x,VLOOKUP($I2522,'taxon-match_2026-08-31'!$A$2:$N$122,12,FALSE),IF(_xlpm.x=0,"",_xlpm.x)))</f>
        <v/>
      </c>
      <c r="R2522" t="str">
        <f>IF($I2522="","",_xlfn.LET(_xlpm.x,VLOOKUP($I2522,'taxon-match_2026-08-31'!$A$2:$N$122,14,FALSE),IF(_xlpm.x=0,"",_xlpm.x)))</f>
        <v/>
      </c>
      <c r="S2522" s="2" t="s">
        <v>2359</v>
      </c>
      <c r="T2522" s="69" t="s">
        <v>62</v>
      </c>
      <c r="U2522" s="69" t="s">
        <v>60</v>
      </c>
      <c r="X2522" t="str">
        <f>IF(T2522="","",_xlfn.LET(_xlpm.x,VLOOKUP(T2522,'Drop-down_menus'!$F$2:$G$16,2,FALSE),IF(_xlpm.x=0,"",_xlpm.x)))</f>
        <v>https://orcid.org/0000-0003-3696-4445</v>
      </c>
      <c r="Y2522" t="str">
        <f>IF(U2522="","",_xlfn.LET(_xlpm.x,VLOOKUP(U2522,'Drop-down_menus'!$F$2:$G$16,2,FALSE),IF(_xlpm.x=0,"",_xlpm.x)))</f>
        <v>https://orcid.org/0000-0002-9708-1761</v>
      </c>
      <c r="Z2522" t="str">
        <f>IF(V2522="","",_xlfn.LET(_xlpm.x,VLOOKUP(V2522,'Drop-down_menus'!$F$2:$G$16,2,FALSE),IF(_xlpm.x=0,"",_xlpm.x)))</f>
        <v/>
      </c>
      <c r="AA2522" t="str">
        <f>IF(W2522="","",_xlfn.LET(_xlpm.x,VLOOKUP(W2522,'Drop-down_menus'!$F$2:$G$16,2,FALSE),IF(_xlpm.x=0,"",_xlpm.x)))</f>
        <v/>
      </c>
      <c r="AB2522" t="s">
        <v>702</v>
      </c>
      <c r="AE2522" t="s">
        <v>896</v>
      </c>
    </row>
    <row r="2523" spans="1:31" ht="15" hidden="1" x14ac:dyDescent="0.2">
      <c r="A2523" s="2" t="s">
        <v>298</v>
      </c>
      <c r="B2523">
        <v>2864</v>
      </c>
      <c r="C2523">
        <v>5021</v>
      </c>
      <c r="D2523" s="69" t="s">
        <v>700</v>
      </c>
      <c r="F2523" s="70" t="s">
        <v>768</v>
      </c>
      <c r="H2523" s="70" t="s">
        <v>768</v>
      </c>
      <c r="I2523" t="s">
        <v>768</v>
      </c>
      <c r="J2523" t="str">
        <f>IF($I2523="","",_xlfn.LET(_xlpm.x,VLOOKUP($I2523,'taxon-match_2026-08-31'!$A$2:$N$122,6,FALSE),IF(_xlpm.x=0,"",_xlpm.x)))</f>
        <v>Verrill, 1899</v>
      </c>
      <c r="K2523" t="str">
        <f>IF($I2523="","",_xlfn.LET(_xlpm.x,VLOOKUP($I2523,'taxon-match_2026-08-31'!$A$2:$N$122,4,FALSE),IF(_xlpm.x=0,"",_xlpm.x)))</f>
        <v>urn:lsid:marinespecies.org:taxname:172592</v>
      </c>
      <c r="L2523" t="str">
        <f>IF($I2523="","",_xlfn.LET(_xlpm.x,VLOOKUP($I2523,'taxon-match_2026-08-31'!$A$2:$N$122,7,FALSE),IF(_xlpm.x=0,"",_xlpm.x)))</f>
        <v>Animalia</v>
      </c>
      <c r="M2523" t="str">
        <f>IF($I2523="","",_xlfn.LET(_xlpm.x,VLOOKUP($I2523,'taxon-match_2026-08-31'!$A$2:$N$122,8,FALSE),IF(_xlpm.x=0,"",_xlpm.x)))</f>
        <v>Echinodermata</v>
      </c>
      <c r="N2523" t="str">
        <f>IF($I2523="","",_xlfn.LET(_xlpm.x,VLOOKUP($I2523,'taxon-match_2026-08-31'!$A$2:$N$122,9,FALSE),IF(_xlpm.x=0,"",_xlpm.x)))</f>
        <v>Asteroidea</v>
      </c>
      <c r="O2523" t="str">
        <f>IF($I2523="","",_xlfn.LET(_xlpm.x,VLOOKUP($I2523,'taxon-match_2026-08-31'!$A$2:$N$122,10,FALSE),IF(_xlpm.x=0,"",_xlpm.x)))</f>
        <v>Valvatida</v>
      </c>
      <c r="P2523" t="str">
        <f>IF($I2523="","",_xlfn.LET(_xlpm.x,VLOOKUP($I2523,'taxon-match_2026-08-31'!$A$2:$N$122,11,FALSE),IF(_xlpm.x=0,"",_xlpm.x)))</f>
        <v>Odontasteridae</v>
      </c>
      <c r="Q2523" t="str">
        <f>IF($I2523="","",_xlfn.LET(_xlpm.x,VLOOKUP($I2523,'taxon-match_2026-08-31'!$A$2:$N$122,12,FALSE),IF(_xlpm.x=0,"",_xlpm.x)))</f>
        <v>Acodontaster</v>
      </c>
      <c r="R2523" t="str">
        <f>IF($I2523="","",_xlfn.LET(_xlpm.x,VLOOKUP($I2523,'taxon-match_2026-08-31'!$A$2:$N$122,14,FALSE),IF(_xlpm.x=0,"",_xlpm.x)))</f>
        <v/>
      </c>
      <c r="S2523" s="2" t="s">
        <v>2361</v>
      </c>
      <c r="T2523" s="69" t="s">
        <v>62</v>
      </c>
      <c r="U2523" s="69" t="s">
        <v>60</v>
      </c>
      <c r="X2523" t="str">
        <f>IF(T2523="","",_xlfn.LET(_xlpm.x,VLOOKUP(T2523,'Drop-down_menus'!$F$2:$G$16,2,FALSE),IF(_xlpm.x=0,"",_xlpm.x)))</f>
        <v>https://orcid.org/0000-0003-3696-4445</v>
      </c>
      <c r="Y2523" t="str">
        <f>IF(U2523="","",_xlfn.LET(_xlpm.x,VLOOKUP(U2523,'Drop-down_menus'!$F$2:$G$16,2,FALSE),IF(_xlpm.x=0,"",_xlpm.x)))</f>
        <v>https://orcid.org/0000-0002-9708-1761</v>
      </c>
      <c r="Z2523" t="str">
        <f>IF(V2523="","",_xlfn.LET(_xlpm.x,VLOOKUP(V2523,'Drop-down_menus'!$F$2:$G$16,2,FALSE),IF(_xlpm.x=0,"",_xlpm.x)))</f>
        <v/>
      </c>
      <c r="AA2523" t="str">
        <f>IF(W2523="","",_xlfn.LET(_xlpm.x,VLOOKUP(W2523,'Drop-down_menus'!$F$2:$G$16,2,FALSE),IF(_xlpm.x=0,"",_xlpm.x)))</f>
        <v/>
      </c>
      <c r="AB2523" t="s">
        <v>702</v>
      </c>
      <c r="AE2523" t="s">
        <v>896</v>
      </c>
    </row>
    <row r="2524" spans="1:31" ht="15" hidden="1" x14ac:dyDescent="0.2">
      <c r="A2524" s="2" t="s">
        <v>298</v>
      </c>
      <c r="B2524">
        <v>2917</v>
      </c>
      <c r="C2524">
        <v>5022</v>
      </c>
      <c r="D2524" s="69" t="s">
        <v>700</v>
      </c>
      <c r="F2524" s="70" t="s">
        <v>768</v>
      </c>
      <c r="H2524" s="70" t="s">
        <v>768</v>
      </c>
      <c r="I2524" t="s">
        <v>768</v>
      </c>
      <c r="J2524" t="str">
        <f>IF($I2524="","",_xlfn.LET(_xlpm.x,VLOOKUP($I2524,'taxon-match_2026-08-31'!$A$2:$N$122,6,FALSE),IF(_xlpm.x=0,"",_xlpm.x)))</f>
        <v>Verrill, 1899</v>
      </c>
      <c r="K2524" t="str">
        <f>IF($I2524="","",_xlfn.LET(_xlpm.x,VLOOKUP($I2524,'taxon-match_2026-08-31'!$A$2:$N$122,4,FALSE),IF(_xlpm.x=0,"",_xlpm.x)))</f>
        <v>urn:lsid:marinespecies.org:taxname:172592</v>
      </c>
      <c r="L2524" t="str">
        <f>IF($I2524="","",_xlfn.LET(_xlpm.x,VLOOKUP($I2524,'taxon-match_2026-08-31'!$A$2:$N$122,7,FALSE),IF(_xlpm.x=0,"",_xlpm.x)))</f>
        <v>Animalia</v>
      </c>
      <c r="M2524" t="str">
        <f>IF($I2524="","",_xlfn.LET(_xlpm.x,VLOOKUP($I2524,'taxon-match_2026-08-31'!$A$2:$N$122,8,FALSE),IF(_xlpm.x=0,"",_xlpm.x)))</f>
        <v>Echinodermata</v>
      </c>
      <c r="N2524" t="str">
        <f>IF($I2524="","",_xlfn.LET(_xlpm.x,VLOOKUP($I2524,'taxon-match_2026-08-31'!$A$2:$N$122,9,FALSE),IF(_xlpm.x=0,"",_xlpm.x)))</f>
        <v>Asteroidea</v>
      </c>
      <c r="O2524" t="str">
        <f>IF($I2524="","",_xlfn.LET(_xlpm.x,VLOOKUP($I2524,'taxon-match_2026-08-31'!$A$2:$N$122,10,FALSE),IF(_xlpm.x=0,"",_xlpm.x)))</f>
        <v>Valvatida</v>
      </c>
      <c r="P2524" t="str">
        <f>IF($I2524="","",_xlfn.LET(_xlpm.x,VLOOKUP($I2524,'taxon-match_2026-08-31'!$A$2:$N$122,11,FALSE),IF(_xlpm.x=0,"",_xlpm.x)))</f>
        <v>Odontasteridae</v>
      </c>
      <c r="Q2524" t="str">
        <f>IF($I2524="","",_xlfn.LET(_xlpm.x,VLOOKUP($I2524,'taxon-match_2026-08-31'!$A$2:$N$122,12,FALSE),IF(_xlpm.x=0,"",_xlpm.x)))</f>
        <v>Acodontaster</v>
      </c>
      <c r="R2524" t="str">
        <f>IF($I2524="","",_xlfn.LET(_xlpm.x,VLOOKUP($I2524,'taxon-match_2026-08-31'!$A$2:$N$122,14,FALSE),IF(_xlpm.x=0,"",_xlpm.x)))</f>
        <v/>
      </c>
      <c r="S2524" s="2" t="s">
        <v>2361</v>
      </c>
      <c r="T2524" s="69" t="s">
        <v>62</v>
      </c>
      <c r="U2524" s="69" t="s">
        <v>60</v>
      </c>
      <c r="X2524" t="str">
        <f>IF(T2524="","",_xlfn.LET(_xlpm.x,VLOOKUP(T2524,'Drop-down_menus'!$F$2:$G$16,2,FALSE),IF(_xlpm.x=0,"",_xlpm.x)))</f>
        <v>https://orcid.org/0000-0003-3696-4445</v>
      </c>
      <c r="Y2524" t="str">
        <f>IF(U2524="","",_xlfn.LET(_xlpm.x,VLOOKUP(U2524,'Drop-down_menus'!$F$2:$G$16,2,FALSE),IF(_xlpm.x=0,"",_xlpm.x)))</f>
        <v>https://orcid.org/0000-0002-9708-1761</v>
      </c>
      <c r="Z2524" t="str">
        <f>IF(V2524="","",_xlfn.LET(_xlpm.x,VLOOKUP(V2524,'Drop-down_menus'!$F$2:$G$16,2,FALSE),IF(_xlpm.x=0,"",_xlpm.x)))</f>
        <v/>
      </c>
      <c r="AA2524" t="str">
        <f>IF(W2524="","",_xlfn.LET(_xlpm.x,VLOOKUP(W2524,'Drop-down_menus'!$F$2:$G$16,2,FALSE),IF(_xlpm.x=0,"",_xlpm.x)))</f>
        <v/>
      </c>
      <c r="AB2524" t="s">
        <v>702</v>
      </c>
      <c r="AE2524" t="s">
        <v>896</v>
      </c>
    </row>
    <row r="2525" spans="1:31" ht="15" hidden="1" x14ac:dyDescent="0.2">
      <c r="A2525" s="2" t="s">
        <v>460</v>
      </c>
      <c r="B2525">
        <v>5026</v>
      </c>
      <c r="C2525">
        <v>5063</v>
      </c>
      <c r="D2525" s="69" t="s">
        <v>700</v>
      </c>
      <c r="F2525" s="70" t="s">
        <v>768</v>
      </c>
      <c r="H2525" s="70" t="s">
        <v>768</v>
      </c>
      <c r="I2525" t="s">
        <v>768</v>
      </c>
      <c r="J2525" t="str">
        <f>IF($I2525="","",_xlfn.LET(_xlpm.x,VLOOKUP($I2525,'taxon-match_2026-08-31'!$A$2:$N$122,6,FALSE),IF(_xlpm.x=0,"",_xlpm.x)))</f>
        <v>Verrill, 1899</v>
      </c>
      <c r="K2525" t="str">
        <f>IF($I2525="","",_xlfn.LET(_xlpm.x,VLOOKUP($I2525,'taxon-match_2026-08-31'!$A$2:$N$122,4,FALSE),IF(_xlpm.x=0,"",_xlpm.x)))</f>
        <v>urn:lsid:marinespecies.org:taxname:172592</v>
      </c>
      <c r="L2525" t="str">
        <f>IF($I2525="","",_xlfn.LET(_xlpm.x,VLOOKUP($I2525,'taxon-match_2026-08-31'!$A$2:$N$122,7,FALSE),IF(_xlpm.x=0,"",_xlpm.x)))</f>
        <v>Animalia</v>
      </c>
      <c r="M2525" t="str">
        <f>IF($I2525="","",_xlfn.LET(_xlpm.x,VLOOKUP($I2525,'taxon-match_2026-08-31'!$A$2:$N$122,8,FALSE),IF(_xlpm.x=0,"",_xlpm.x)))</f>
        <v>Echinodermata</v>
      </c>
      <c r="N2525" t="str">
        <f>IF($I2525="","",_xlfn.LET(_xlpm.x,VLOOKUP($I2525,'taxon-match_2026-08-31'!$A$2:$N$122,9,FALSE),IF(_xlpm.x=0,"",_xlpm.x)))</f>
        <v>Asteroidea</v>
      </c>
      <c r="O2525" t="str">
        <f>IF($I2525="","",_xlfn.LET(_xlpm.x,VLOOKUP($I2525,'taxon-match_2026-08-31'!$A$2:$N$122,10,FALSE),IF(_xlpm.x=0,"",_xlpm.x)))</f>
        <v>Valvatida</v>
      </c>
      <c r="P2525" t="str">
        <f>IF($I2525="","",_xlfn.LET(_xlpm.x,VLOOKUP($I2525,'taxon-match_2026-08-31'!$A$2:$N$122,11,FALSE),IF(_xlpm.x=0,"",_xlpm.x)))</f>
        <v>Odontasteridae</v>
      </c>
      <c r="Q2525" t="str">
        <f>IF($I2525="","",_xlfn.LET(_xlpm.x,VLOOKUP($I2525,'taxon-match_2026-08-31'!$A$2:$N$122,12,FALSE),IF(_xlpm.x=0,"",_xlpm.x)))</f>
        <v>Acodontaster</v>
      </c>
      <c r="R2525" t="str">
        <f>IF($I2525="","",_xlfn.LET(_xlpm.x,VLOOKUP($I2525,'taxon-match_2026-08-31'!$A$2:$N$122,14,FALSE),IF(_xlpm.x=0,"",_xlpm.x)))</f>
        <v/>
      </c>
      <c r="S2525" s="2" t="s">
        <v>2361</v>
      </c>
      <c r="T2525" s="69" t="s">
        <v>62</v>
      </c>
      <c r="U2525" s="69" t="s">
        <v>60</v>
      </c>
      <c r="X2525" t="str">
        <f>IF(T2525="","",_xlfn.LET(_xlpm.x,VLOOKUP(T2525,'Drop-down_menus'!$F$2:$G$16,2,FALSE),IF(_xlpm.x=0,"",_xlpm.x)))</f>
        <v>https://orcid.org/0000-0003-3696-4445</v>
      </c>
      <c r="Y2525" t="str">
        <f>IF(U2525="","",_xlfn.LET(_xlpm.x,VLOOKUP(U2525,'Drop-down_menus'!$F$2:$G$16,2,FALSE),IF(_xlpm.x=0,"",_xlpm.x)))</f>
        <v>https://orcid.org/0000-0002-9708-1761</v>
      </c>
      <c r="Z2525" t="str">
        <f>IF(V2525="","",_xlfn.LET(_xlpm.x,VLOOKUP(V2525,'Drop-down_menus'!$F$2:$G$16,2,FALSE),IF(_xlpm.x=0,"",_xlpm.x)))</f>
        <v/>
      </c>
      <c r="AA2525" t="str">
        <f>IF(W2525="","",_xlfn.LET(_xlpm.x,VLOOKUP(W2525,'Drop-down_menus'!$F$2:$G$16,2,FALSE),IF(_xlpm.x=0,"",_xlpm.x)))</f>
        <v/>
      </c>
      <c r="AB2525" t="s">
        <v>702</v>
      </c>
      <c r="AE2525" t="s">
        <v>896</v>
      </c>
    </row>
    <row r="2526" spans="1:31" ht="15" hidden="1" x14ac:dyDescent="0.2">
      <c r="A2526" s="2" t="s">
        <v>460</v>
      </c>
      <c r="B2526">
        <v>5027</v>
      </c>
      <c r="C2526">
        <v>5023</v>
      </c>
      <c r="D2526" s="69" t="s">
        <v>700</v>
      </c>
      <c r="F2526" s="70" t="s">
        <v>768</v>
      </c>
      <c r="H2526" s="70" t="s">
        <v>768</v>
      </c>
      <c r="I2526" t="s">
        <v>768</v>
      </c>
      <c r="J2526" t="str">
        <f>IF($I2526="","",_xlfn.LET(_xlpm.x,VLOOKUP($I2526,'taxon-match_2026-08-31'!$A$2:$N$122,6,FALSE),IF(_xlpm.x=0,"",_xlpm.x)))</f>
        <v>Verrill, 1899</v>
      </c>
      <c r="K2526" t="str">
        <f>IF($I2526="","",_xlfn.LET(_xlpm.x,VLOOKUP($I2526,'taxon-match_2026-08-31'!$A$2:$N$122,4,FALSE),IF(_xlpm.x=0,"",_xlpm.x)))</f>
        <v>urn:lsid:marinespecies.org:taxname:172592</v>
      </c>
      <c r="L2526" t="str">
        <f>IF($I2526="","",_xlfn.LET(_xlpm.x,VLOOKUP($I2526,'taxon-match_2026-08-31'!$A$2:$N$122,7,FALSE),IF(_xlpm.x=0,"",_xlpm.x)))</f>
        <v>Animalia</v>
      </c>
      <c r="M2526" t="str">
        <f>IF($I2526="","",_xlfn.LET(_xlpm.x,VLOOKUP($I2526,'taxon-match_2026-08-31'!$A$2:$N$122,8,FALSE),IF(_xlpm.x=0,"",_xlpm.x)))</f>
        <v>Echinodermata</v>
      </c>
      <c r="N2526" t="str">
        <f>IF($I2526="","",_xlfn.LET(_xlpm.x,VLOOKUP($I2526,'taxon-match_2026-08-31'!$A$2:$N$122,9,FALSE),IF(_xlpm.x=0,"",_xlpm.x)))</f>
        <v>Asteroidea</v>
      </c>
      <c r="O2526" t="str">
        <f>IF($I2526="","",_xlfn.LET(_xlpm.x,VLOOKUP($I2526,'taxon-match_2026-08-31'!$A$2:$N$122,10,FALSE),IF(_xlpm.x=0,"",_xlpm.x)))</f>
        <v>Valvatida</v>
      </c>
      <c r="P2526" t="str">
        <f>IF($I2526="","",_xlfn.LET(_xlpm.x,VLOOKUP($I2526,'taxon-match_2026-08-31'!$A$2:$N$122,11,FALSE),IF(_xlpm.x=0,"",_xlpm.x)))</f>
        <v>Odontasteridae</v>
      </c>
      <c r="Q2526" t="str">
        <f>IF($I2526="","",_xlfn.LET(_xlpm.x,VLOOKUP($I2526,'taxon-match_2026-08-31'!$A$2:$N$122,12,FALSE),IF(_xlpm.x=0,"",_xlpm.x)))</f>
        <v>Acodontaster</v>
      </c>
      <c r="R2526" t="str">
        <f>IF($I2526="","",_xlfn.LET(_xlpm.x,VLOOKUP($I2526,'taxon-match_2026-08-31'!$A$2:$N$122,14,FALSE),IF(_xlpm.x=0,"",_xlpm.x)))</f>
        <v/>
      </c>
      <c r="S2526" s="2" t="s">
        <v>2361</v>
      </c>
      <c r="T2526" s="69" t="s">
        <v>62</v>
      </c>
      <c r="U2526" s="69" t="s">
        <v>60</v>
      </c>
      <c r="X2526" t="str">
        <f>IF(T2526="","",_xlfn.LET(_xlpm.x,VLOOKUP(T2526,'Drop-down_menus'!$F$2:$G$16,2,FALSE),IF(_xlpm.x=0,"",_xlpm.x)))</f>
        <v>https://orcid.org/0000-0003-3696-4445</v>
      </c>
      <c r="Y2526" t="str">
        <f>IF(U2526="","",_xlfn.LET(_xlpm.x,VLOOKUP(U2526,'Drop-down_menus'!$F$2:$G$16,2,FALSE),IF(_xlpm.x=0,"",_xlpm.x)))</f>
        <v>https://orcid.org/0000-0002-9708-1761</v>
      </c>
      <c r="Z2526" t="str">
        <f>IF(V2526="","",_xlfn.LET(_xlpm.x,VLOOKUP(V2526,'Drop-down_menus'!$F$2:$G$16,2,FALSE),IF(_xlpm.x=0,"",_xlpm.x)))</f>
        <v/>
      </c>
      <c r="AA2526" t="str">
        <f>IF(W2526="","",_xlfn.LET(_xlpm.x,VLOOKUP(W2526,'Drop-down_menus'!$F$2:$G$16,2,FALSE),IF(_xlpm.x=0,"",_xlpm.x)))</f>
        <v/>
      </c>
      <c r="AB2526" t="s">
        <v>702</v>
      </c>
      <c r="AE2526" t="s">
        <v>896</v>
      </c>
    </row>
    <row r="2527" spans="1:31" ht="15" hidden="1" x14ac:dyDescent="0.2">
      <c r="A2527" s="2" t="s">
        <v>460</v>
      </c>
      <c r="B2527">
        <v>5066</v>
      </c>
      <c r="C2527">
        <v>5024</v>
      </c>
      <c r="D2527" s="69" t="s">
        <v>700</v>
      </c>
      <c r="F2527" s="70" t="s">
        <v>686</v>
      </c>
      <c r="H2527" s="70" t="s">
        <v>686</v>
      </c>
      <c r="I2527" t="s">
        <v>686</v>
      </c>
      <c r="J2527" t="str">
        <f>IF($I2527="","",_xlfn.LET(_xlpm.x,VLOOKUP($I2527,'taxon-match_2026-08-31'!$A$2:$N$122,6,FALSE),IF(_xlpm.x=0,"",_xlpm.x)))</f>
        <v>Latreille, 1816</v>
      </c>
      <c r="K2527" t="str">
        <f>IF($I2527="","",_xlfn.LET(_xlpm.x,VLOOKUP($I2527,'taxon-match_2026-08-31'!$A$2:$N$122,4,FALSE),IF(_xlpm.x=0,"",_xlpm.x)))</f>
        <v>urn:lsid:marinespecies.org:taxname:1135</v>
      </c>
      <c r="L2527" t="str">
        <f>IF($I2527="","",_xlfn.LET(_xlpm.x,VLOOKUP($I2527,'taxon-match_2026-08-31'!$A$2:$N$122,7,FALSE),IF(_xlpm.x=0,"",_xlpm.x)))</f>
        <v>Animalia</v>
      </c>
      <c r="M2527" t="str">
        <f>IF($I2527="","",_xlfn.LET(_xlpm.x,VLOOKUP($I2527,'taxon-match_2026-08-31'!$A$2:$N$122,8,FALSE),IF(_xlpm.x=0,"",_xlpm.x)))</f>
        <v>Arthropoda</v>
      </c>
      <c r="N2527" t="str">
        <f>IF($I2527="","",_xlfn.LET(_xlpm.x,VLOOKUP($I2527,'taxon-match_2026-08-31'!$A$2:$N$122,9,FALSE),IF(_xlpm.x=0,"",_xlpm.x)))</f>
        <v>Malacostraca</v>
      </c>
      <c r="O2527" t="str">
        <f>IF($I2527="","",_xlfn.LET(_xlpm.x,VLOOKUP($I2527,'taxon-match_2026-08-31'!$A$2:$N$122,10,FALSE),IF(_xlpm.x=0,"",_xlpm.x)))</f>
        <v>Amphipoda</v>
      </c>
      <c r="P2527" t="str">
        <f>IF($I2527="","",_xlfn.LET(_xlpm.x,VLOOKUP($I2527,'taxon-match_2026-08-31'!$A$2:$N$122,11,FALSE),IF(_xlpm.x=0,"",_xlpm.x)))</f>
        <v/>
      </c>
      <c r="Q2527" t="str">
        <f>IF($I2527="","",_xlfn.LET(_xlpm.x,VLOOKUP($I2527,'taxon-match_2026-08-31'!$A$2:$N$122,12,FALSE),IF(_xlpm.x=0,"",_xlpm.x)))</f>
        <v/>
      </c>
      <c r="R2527" t="str">
        <f>IF($I2527="","",_xlfn.LET(_xlpm.x,VLOOKUP($I2527,'taxon-match_2026-08-31'!$A$2:$N$122,14,FALSE),IF(_xlpm.x=0,"",_xlpm.x)))</f>
        <v/>
      </c>
      <c r="S2527" s="2" t="s">
        <v>2359</v>
      </c>
      <c r="T2527" s="69" t="s">
        <v>62</v>
      </c>
      <c r="U2527" s="69" t="s">
        <v>60</v>
      </c>
      <c r="X2527" t="str">
        <f>IF(T2527="","",_xlfn.LET(_xlpm.x,VLOOKUP(T2527,'Drop-down_menus'!$F$2:$G$16,2,FALSE),IF(_xlpm.x=0,"",_xlpm.x)))</f>
        <v>https://orcid.org/0000-0003-3696-4445</v>
      </c>
      <c r="Y2527" t="str">
        <f>IF(U2527="","",_xlfn.LET(_xlpm.x,VLOOKUP(U2527,'Drop-down_menus'!$F$2:$G$16,2,FALSE),IF(_xlpm.x=0,"",_xlpm.x)))</f>
        <v>https://orcid.org/0000-0002-9708-1761</v>
      </c>
      <c r="Z2527" t="str">
        <f>IF(V2527="","",_xlfn.LET(_xlpm.x,VLOOKUP(V2527,'Drop-down_menus'!$F$2:$G$16,2,FALSE),IF(_xlpm.x=0,"",_xlpm.x)))</f>
        <v/>
      </c>
      <c r="AA2527" t="str">
        <f>IF(W2527="","",_xlfn.LET(_xlpm.x,VLOOKUP(W2527,'Drop-down_menus'!$F$2:$G$16,2,FALSE),IF(_xlpm.x=0,"",_xlpm.x)))</f>
        <v/>
      </c>
      <c r="AB2527" t="s">
        <v>702</v>
      </c>
      <c r="AE2527" t="s">
        <v>896</v>
      </c>
    </row>
    <row r="2528" spans="1:31" ht="15" hidden="1" x14ac:dyDescent="0.2">
      <c r="A2528" s="2" t="s">
        <v>84</v>
      </c>
      <c r="B2528">
        <v>305</v>
      </c>
      <c r="C2528">
        <v>5025</v>
      </c>
      <c r="D2528" s="69" t="s">
        <v>700</v>
      </c>
      <c r="F2528" s="70" t="s">
        <v>686</v>
      </c>
      <c r="H2528" s="70" t="s">
        <v>686</v>
      </c>
      <c r="I2528" t="s">
        <v>686</v>
      </c>
      <c r="J2528" t="str">
        <f>IF($I2528="","",_xlfn.LET(_xlpm.x,VLOOKUP($I2528,'taxon-match_2026-08-31'!$A$2:$N$122,6,FALSE),IF(_xlpm.x=0,"",_xlpm.x)))</f>
        <v>Latreille, 1816</v>
      </c>
      <c r="K2528" t="str">
        <f>IF($I2528="","",_xlfn.LET(_xlpm.x,VLOOKUP($I2528,'taxon-match_2026-08-31'!$A$2:$N$122,4,FALSE),IF(_xlpm.x=0,"",_xlpm.x)))</f>
        <v>urn:lsid:marinespecies.org:taxname:1135</v>
      </c>
      <c r="L2528" t="str">
        <f>IF($I2528="","",_xlfn.LET(_xlpm.x,VLOOKUP($I2528,'taxon-match_2026-08-31'!$A$2:$N$122,7,FALSE),IF(_xlpm.x=0,"",_xlpm.x)))</f>
        <v>Animalia</v>
      </c>
      <c r="M2528" t="str">
        <f>IF($I2528="","",_xlfn.LET(_xlpm.x,VLOOKUP($I2528,'taxon-match_2026-08-31'!$A$2:$N$122,8,FALSE),IF(_xlpm.x=0,"",_xlpm.x)))</f>
        <v>Arthropoda</v>
      </c>
      <c r="N2528" t="str">
        <f>IF($I2528="","",_xlfn.LET(_xlpm.x,VLOOKUP($I2528,'taxon-match_2026-08-31'!$A$2:$N$122,9,FALSE),IF(_xlpm.x=0,"",_xlpm.x)))</f>
        <v>Malacostraca</v>
      </c>
      <c r="O2528" t="str">
        <f>IF($I2528="","",_xlfn.LET(_xlpm.x,VLOOKUP($I2528,'taxon-match_2026-08-31'!$A$2:$N$122,10,FALSE),IF(_xlpm.x=0,"",_xlpm.x)))</f>
        <v>Amphipoda</v>
      </c>
      <c r="P2528" t="str">
        <f>IF($I2528="","",_xlfn.LET(_xlpm.x,VLOOKUP($I2528,'taxon-match_2026-08-31'!$A$2:$N$122,11,FALSE),IF(_xlpm.x=0,"",_xlpm.x)))</f>
        <v/>
      </c>
      <c r="Q2528" t="str">
        <f>IF($I2528="","",_xlfn.LET(_xlpm.x,VLOOKUP($I2528,'taxon-match_2026-08-31'!$A$2:$N$122,12,FALSE),IF(_xlpm.x=0,"",_xlpm.x)))</f>
        <v/>
      </c>
      <c r="R2528" t="str">
        <f>IF($I2528="","",_xlfn.LET(_xlpm.x,VLOOKUP($I2528,'taxon-match_2026-08-31'!$A$2:$N$122,14,FALSE),IF(_xlpm.x=0,"",_xlpm.x)))</f>
        <v/>
      </c>
      <c r="S2528" s="2" t="s">
        <v>2359</v>
      </c>
      <c r="T2528" s="69" t="s">
        <v>62</v>
      </c>
      <c r="U2528" s="69" t="s">
        <v>60</v>
      </c>
      <c r="X2528" t="str">
        <f>IF(T2528="","",_xlfn.LET(_xlpm.x,VLOOKUP(T2528,'Drop-down_menus'!$F$2:$G$16,2,FALSE),IF(_xlpm.x=0,"",_xlpm.x)))</f>
        <v>https://orcid.org/0000-0003-3696-4445</v>
      </c>
      <c r="Y2528" t="str">
        <f>IF(U2528="","",_xlfn.LET(_xlpm.x,VLOOKUP(U2528,'Drop-down_menus'!$F$2:$G$16,2,FALSE),IF(_xlpm.x=0,"",_xlpm.x)))</f>
        <v>https://orcid.org/0000-0002-9708-1761</v>
      </c>
      <c r="Z2528" t="str">
        <f>IF(V2528="","",_xlfn.LET(_xlpm.x,VLOOKUP(V2528,'Drop-down_menus'!$F$2:$G$16,2,FALSE),IF(_xlpm.x=0,"",_xlpm.x)))</f>
        <v/>
      </c>
      <c r="AA2528" t="str">
        <f>IF(W2528="","",_xlfn.LET(_xlpm.x,VLOOKUP(W2528,'Drop-down_menus'!$F$2:$G$16,2,FALSE),IF(_xlpm.x=0,"",_xlpm.x)))</f>
        <v/>
      </c>
      <c r="AB2528" t="s">
        <v>702</v>
      </c>
      <c r="AE2528" t="s">
        <v>896</v>
      </c>
    </row>
    <row r="2529" spans="1:31" ht="15" hidden="1" x14ac:dyDescent="0.2">
      <c r="A2529" s="2" t="s">
        <v>84</v>
      </c>
      <c r="B2529">
        <v>325</v>
      </c>
      <c r="C2529">
        <v>5000</v>
      </c>
      <c r="D2529" s="69" t="s">
        <v>700</v>
      </c>
      <c r="F2529" s="70" t="s">
        <v>768</v>
      </c>
      <c r="H2529" s="70" t="s">
        <v>768</v>
      </c>
      <c r="I2529" t="s">
        <v>768</v>
      </c>
      <c r="J2529" t="str">
        <f>IF($I2529="","",_xlfn.LET(_xlpm.x,VLOOKUP($I2529,'taxon-match_2026-08-31'!$A$2:$N$122,6,FALSE),IF(_xlpm.x=0,"",_xlpm.x)))</f>
        <v>Verrill, 1899</v>
      </c>
      <c r="K2529" t="str">
        <f>IF($I2529="","",_xlfn.LET(_xlpm.x,VLOOKUP($I2529,'taxon-match_2026-08-31'!$A$2:$N$122,4,FALSE),IF(_xlpm.x=0,"",_xlpm.x)))</f>
        <v>urn:lsid:marinespecies.org:taxname:172592</v>
      </c>
      <c r="L2529" t="str">
        <f>IF($I2529="","",_xlfn.LET(_xlpm.x,VLOOKUP($I2529,'taxon-match_2026-08-31'!$A$2:$N$122,7,FALSE),IF(_xlpm.x=0,"",_xlpm.x)))</f>
        <v>Animalia</v>
      </c>
      <c r="M2529" t="str">
        <f>IF($I2529="","",_xlfn.LET(_xlpm.x,VLOOKUP($I2529,'taxon-match_2026-08-31'!$A$2:$N$122,8,FALSE),IF(_xlpm.x=0,"",_xlpm.x)))</f>
        <v>Echinodermata</v>
      </c>
      <c r="N2529" t="str">
        <f>IF($I2529="","",_xlfn.LET(_xlpm.x,VLOOKUP($I2529,'taxon-match_2026-08-31'!$A$2:$N$122,9,FALSE),IF(_xlpm.x=0,"",_xlpm.x)))</f>
        <v>Asteroidea</v>
      </c>
      <c r="O2529" t="str">
        <f>IF($I2529="","",_xlfn.LET(_xlpm.x,VLOOKUP($I2529,'taxon-match_2026-08-31'!$A$2:$N$122,10,FALSE),IF(_xlpm.x=0,"",_xlpm.x)))</f>
        <v>Valvatida</v>
      </c>
      <c r="P2529" t="str">
        <f>IF($I2529="","",_xlfn.LET(_xlpm.x,VLOOKUP($I2529,'taxon-match_2026-08-31'!$A$2:$N$122,11,FALSE),IF(_xlpm.x=0,"",_xlpm.x)))</f>
        <v>Odontasteridae</v>
      </c>
      <c r="Q2529" t="str">
        <f>IF($I2529="","",_xlfn.LET(_xlpm.x,VLOOKUP($I2529,'taxon-match_2026-08-31'!$A$2:$N$122,12,FALSE),IF(_xlpm.x=0,"",_xlpm.x)))</f>
        <v>Acodontaster</v>
      </c>
      <c r="R2529" t="str">
        <f>IF($I2529="","",_xlfn.LET(_xlpm.x,VLOOKUP($I2529,'taxon-match_2026-08-31'!$A$2:$N$122,14,FALSE),IF(_xlpm.x=0,"",_xlpm.x)))</f>
        <v/>
      </c>
      <c r="S2529" s="2" t="s">
        <v>2361</v>
      </c>
      <c r="T2529" s="69" t="s">
        <v>62</v>
      </c>
      <c r="U2529" s="69" t="s">
        <v>60</v>
      </c>
      <c r="X2529" t="str">
        <f>IF(T2529="","",_xlfn.LET(_xlpm.x,VLOOKUP(T2529,'Drop-down_menus'!$F$2:$G$16,2,FALSE),IF(_xlpm.x=0,"",_xlpm.x)))</f>
        <v>https://orcid.org/0000-0003-3696-4445</v>
      </c>
      <c r="Y2529" t="str">
        <f>IF(U2529="","",_xlfn.LET(_xlpm.x,VLOOKUP(U2529,'Drop-down_menus'!$F$2:$G$16,2,FALSE),IF(_xlpm.x=0,"",_xlpm.x)))</f>
        <v>https://orcid.org/0000-0002-9708-1761</v>
      </c>
      <c r="Z2529" t="str">
        <f>IF(V2529="","",_xlfn.LET(_xlpm.x,VLOOKUP(V2529,'Drop-down_menus'!$F$2:$G$16,2,FALSE),IF(_xlpm.x=0,"",_xlpm.x)))</f>
        <v/>
      </c>
      <c r="AA2529" t="str">
        <f>IF(W2529="","",_xlfn.LET(_xlpm.x,VLOOKUP(W2529,'Drop-down_menus'!$F$2:$G$16,2,FALSE),IF(_xlpm.x=0,"",_xlpm.x)))</f>
        <v/>
      </c>
      <c r="AB2529" t="s">
        <v>702</v>
      </c>
      <c r="AE2529" t="s">
        <v>896</v>
      </c>
    </row>
    <row r="2530" spans="1:31" ht="15" hidden="1" x14ac:dyDescent="0.2">
      <c r="A2530" s="2" t="s">
        <v>84</v>
      </c>
      <c r="B2530">
        <v>342</v>
      </c>
      <c r="C2530">
        <v>5001</v>
      </c>
      <c r="D2530" s="69" t="s">
        <v>700</v>
      </c>
      <c r="F2530" s="70" t="s">
        <v>768</v>
      </c>
      <c r="H2530" s="70" t="s">
        <v>768</v>
      </c>
      <c r="I2530" t="s">
        <v>768</v>
      </c>
      <c r="J2530" t="str">
        <f>IF($I2530="","",_xlfn.LET(_xlpm.x,VLOOKUP($I2530,'taxon-match_2026-08-31'!$A$2:$N$122,6,FALSE),IF(_xlpm.x=0,"",_xlpm.x)))</f>
        <v>Verrill, 1899</v>
      </c>
      <c r="K2530" t="str">
        <f>IF($I2530="","",_xlfn.LET(_xlpm.x,VLOOKUP($I2530,'taxon-match_2026-08-31'!$A$2:$N$122,4,FALSE),IF(_xlpm.x=0,"",_xlpm.x)))</f>
        <v>urn:lsid:marinespecies.org:taxname:172592</v>
      </c>
      <c r="L2530" t="str">
        <f>IF($I2530="","",_xlfn.LET(_xlpm.x,VLOOKUP($I2530,'taxon-match_2026-08-31'!$A$2:$N$122,7,FALSE),IF(_xlpm.x=0,"",_xlpm.x)))</f>
        <v>Animalia</v>
      </c>
      <c r="M2530" t="str">
        <f>IF($I2530="","",_xlfn.LET(_xlpm.x,VLOOKUP($I2530,'taxon-match_2026-08-31'!$A$2:$N$122,8,FALSE),IF(_xlpm.x=0,"",_xlpm.x)))</f>
        <v>Echinodermata</v>
      </c>
      <c r="N2530" t="str">
        <f>IF($I2530="","",_xlfn.LET(_xlpm.x,VLOOKUP($I2530,'taxon-match_2026-08-31'!$A$2:$N$122,9,FALSE),IF(_xlpm.x=0,"",_xlpm.x)))</f>
        <v>Asteroidea</v>
      </c>
      <c r="O2530" t="str">
        <f>IF($I2530="","",_xlfn.LET(_xlpm.x,VLOOKUP($I2530,'taxon-match_2026-08-31'!$A$2:$N$122,10,FALSE),IF(_xlpm.x=0,"",_xlpm.x)))</f>
        <v>Valvatida</v>
      </c>
      <c r="P2530" t="str">
        <f>IF($I2530="","",_xlfn.LET(_xlpm.x,VLOOKUP($I2530,'taxon-match_2026-08-31'!$A$2:$N$122,11,FALSE),IF(_xlpm.x=0,"",_xlpm.x)))</f>
        <v>Odontasteridae</v>
      </c>
      <c r="Q2530" t="str">
        <f>IF($I2530="","",_xlfn.LET(_xlpm.x,VLOOKUP($I2530,'taxon-match_2026-08-31'!$A$2:$N$122,12,FALSE),IF(_xlpm.x=0,"",_xlpm.x)))</f>
        <v>Acodontaster</v>
      </c>
      <c r="R2530" t="str">
        <f>IF($I2530="","",_xlfn.LET(_xlpm.x,VLOOKUP($I2530,'taxon-match_2026-08-31'!$A$2:$N$122,14,FALSE),IF(_xlpm.x=0,"",_xlpm.x)))</f>
        <v/>
      </c>
      <c r="S2530" s="2" t="s">
        <v>2361</v>
      </c>
      <c r="T2530" s="69" t="s">
        <v>62</v>
      </c>
      <c r="U2530" s="69" t="s">
        <v>60</v>
      </c>
      <c r="X2530" t="str">
        <f>IF(T2530="","",_xlfn.LET(_xlpm.x,VLOOKUP(T2530,'Drop-down_menus'!$F$2:$G$16,2,FALSE),IF(_xlpm.x=0,"",_xlpm.x)))</f>
        <v>https://orcid.org/0000-0003-3696-4445</v>
      </c>
      <c r="Y2530" t="str">
        <f>IF(U2530="","",_xlfn.LET(_xlpm.x,VLOOKUP(U2530,'Drop-down_menus'!$F$2:$G$16,2,FALSE),IF(_xlpm.x=0,"",_xlpm.x)))</f>
        <v>https://orcid.org/0000-0002-9708-1761</v>
      </c>
      <c r="Z2530" t="str">
        <f>IF(V2530="","",_xlfn.LET(_xlpm.x,VLOOKUP(V2530,'Drop-down_menus'!$F$2:$G$16,2,FALSE),IF(_xlpm.x=0,"",_xlpm.x)))</f>
        <v/>
      </c>
      <c r="AA2530" t="str">
        <f>IF(W2530="","",_xlfn.LET(_xlpm.x,VLOOKUP(W2530,'Drop-down_menus'!$F$2:$G$16,2,FALSE),IF(_xlpm.x=0,"",_xlpm.x)))</f>
        <v/>
      </c>
      <c r="AB2530" t="s">
        <v>702</v>
      </c>
      <c r="AE2530" t="s">
        <v>896</v>
      </c>
    </row>
    <row r="2531" spans="1:31" ht="15" hidden="1" x14ac:dyDescent="0.2">
      <c r="A2531" s="2" t="s">
        <v>475</v>
      </c>
      <c r="B2531">
        <v>5444</v>
      </c>
      <c r="C2531">
        <v>5002</v>
      </c>
      <c r="D2531" s="69" t="s">
        <v>700</v>
      </c>
      <c r="F2531" s="70" t="s">
        <v>768</v>
      </c>
      <c r="H2531" s="70" t="s">
        <v>768</v>
      </c>
      <c r="I2531" t="s">
        <v>768</v>
      </c>
      <c r="J2531" t="str">
        <f>IF($I2531="","",_xlfn.LET(_xlpm.x,VLOOKUP($I2531,'taxon-match_2026-08-31'!$A$2:$N$122,6,FALSE),IF(_xlpm.x=0,"",_xlpm.x)))</f>
        <v>Verrill, 1899</v>
      </c>
      <c r="K2531" t="str">
        <f>IF($I2531="","",_xlfn.LET(_xlpm.x,VLOOKUP($I2531,'taxon-match_2026-08-31'!$A$2:$N$122,4,FALSE),IF(_xlpm.x=0,"",_xlpm.x)))</f>
        <v>urn:lsid:marinespecies.org:taxname:172592</v>
      </c>
      <c r="L2531" t="str">
        <f>IF($I2531="","",_xlfn.LET(_xlpm.x,VLOOKUP($I2531,'taxon-match_2026-08-31'!$A$2:$N$122,7,FALSE),IF(_xlpm.x=0,"",_xlpm.x)))</f>
        <v>Animalia</v>
      </c>
      <c r="M2531" t="str">
        <f>IF($I2531="","",_xlfn.LET(_xlpm.x,VLOOKUP($I2531,'taxon-match_2026-08-31'!$A$2:$N$122,8,FALSE),IF(_xlpm.x=0,"",_xlpm.x)))</f>
        <v>Echinodermata</v>
      </c>
      <c r="N2531" t="str">
        <f>IF($I2531="","",_xlfn.LET(_xlpm.x,VLOOKUP($I2531,'taxon-match_2026-08-31'!$A$2:$N$122,9,FALSE),IF(_xlpm.x=0,"",_xlpm.x)))</f>
        <v>Asteroidea</v>
      </c>
      <c r="O2531" t="str">
        <f>IF($I2531="","",_xlfn.LET(_xlpm.x,VLOOKUP($I2531,'taxon-match_2026-08-31'!$A$2:$N$122,10,FALSE),IF(_xlpm.x=0,"",_xlpm.x)))</f>
        <v>Valvatida</v>
      </c>
      <c r="P2531" t="str">
        <f>IF($I2531="","",_xlfn.LET(_xlpm.x,VLOOKUP($I2531,'taxon-match_2026-08-31'!$A$2:$N$122,11,FALSE),IF(_xlpm.x=0,"",_xlpm.x)))</f>
        <v>Odontasteridae</v>
      </c>
      <c r="Q2531" t="str">
        <f>IF($I2531="","",_xlfn.LET(_xlpm.x,VLOOKUP($I2531,'taxon-match_2026-08-31'!$A$2:$N$122,12,FALSE),IF(_xlpm.x=0,"",_xlpm.x)))</f>
        <v>Acodontaster</v>
      </c>
      <c r="R2531" t="str">
        <f>IF($I2531="","",_xlfn.LET(_xlpm.x,VLOOKUP($I2531,'taxon-match_2026-08-31'!$A$2:$N$122,14,FALSE),IF(_xlpm.x=0,"",_xlpm.x)))</f>
        <v/>
      </c>
      <c r="S2531" s="2" t="s">
        <v>2361</v>
      </c>
      <c r="T2531" s="69" t="s">
        <v>62</v>
      </c>
      <c r="U2531" s="69" t="s">
        <v>60</v>
      </c>
      <c r="X2531" t="str">
        <f>IF(T2531="","",_xlfn.LET(_xlpm.x,VLOOKUP(T2531,'Drop-down_menus'!$F$2:$G$16,2,FALSE),IF(_xlpm.x=0,"",_xlpm.x)))</f>
        <v>https://orcid.org/0000-0003-3696-4445</v>
      </c>
      <c r="Y2531" t="str">
        <f>IF(U2531="","",_xlfn.LET(_xlpm.x,VLOOKUP(U2531,'Drop-down_menus'!$F$2:$G$16,2,FALSE),IF(_xlpm.x=0,"",_xlpm.x)))</f>
        <v>https://orcid.org/0000-0002-9708-1761</v>
      </c>
      <c r="Z2531" t="str">
        <f>IF(V2531="","",_xlfn.LET(_xlpm.x,VLOOKUP(V2531,'Drop-down_menus'!$F$2:$G$16,2,FALSE),IF(_xlpm.x=0,"",_xlpm.x)))</f>
        <v/>
      </c>
      <c r="AA2531" t="str">
        <f>IF(W2531="","",_xlfn.LET(_xlpm.x,VLOOKUP(W2531,'Drop-down_menus'!$F$2:$G$16,2,FALSE),IF(_xlpm.x=0,"",_xlpm.x)))</f>
        <v/>
      </c>
      <c r="AB2531" t="s">
        <v>702</v>
      </c>
      <c r="AE2531" t="s">
        <v>896</v>
      </c>
    </row>
    <row r="2532" spans="1:31" ht="15" hidden="1" x14ac:dyDescent="0.2">
      <c r="A2532" s="2" t="s">
        <v>475</v>
      </c>
      <c r="B2532">
        <v>5494</v>
      </c>
      <c r="C2532">
        <v>5029</v>
      </c>
      <c r="D2532" s="69" t="s">
        <v>700</v>
      </c>
      <c r="F2532" s="70" t="s">
        <v>768</v>
      </c>
      <c r="H2532" s="70" t="s">
        <v>768</v>
      </c>
      <c r="I2532" t="s">
        <v>768</v>
      </c>
      <c r="J2532" t="str">
        <f>IF($I2532="","",_xlfn.LET(_xlpm.x,VLOOKUP($I2532,'taxon-match_2026-08-31'!$A$2:$N$122,6,FALSE),IF(_xlpm.x=0,"",_xlpm.x)))</f>
        <v>Verrill, 1899</v>
      </c>
      <c r="K2532" t="str">
        <f>IF($I2532="","",_xlfn.LET(_xlpm.x,VLOOKUP($I2532,'taxon-match_2026-08-31'!$A$2:$N$122,4,FALSE),IF(_xlpm.x=0,"",_xlpm.x)))</f>
        <v>urn:lsid:marinespecies.org:taxname:172592</v>
      </c>
      <c r="L2532" t="str">
        <f>IF($I2532="","",_xlfn.LET(_xlpm.x,VLOOKUP($I2532,'taxon-match_2026-08-31'!$A$2:$N$122,7,FALSE),IF(_xlpm.x=0,"",_xlpm.x)))</f>
        <v>Animalia</v>
      </c>
      <c r="M2532" t="str">
        <f>IF($I2532="","",_xlfn.LET(_xlpm.x,VLOOKUP($I2532,'taxon-match_2026-08-31'!$A$2:$N$122,8,FALSE),IF(_xlpm.x=0,"",_xlpm.x)))</f>
        <v>Echinodermata</v>
      </c>
      <c r="N2532" t="str">
        <f>IF($I2532="","",_xlfn.LET(_xlpm.x,VLOOKUP($I2532,'taxon-match_2026-08-31'!$A$2:$N$122,9,FALSE),IF(_xlpm.x=0,"",_xlpm.x)))</f>
        <v>Asteroidea</v>
      </c>
      <c r="O2532" t="str">
        <f>IF($I2532="","",_xlfn.LET(_xlpm.x,VLOOKUP($I2532,'taxon-match_2026-08-31'!$A$2:$N$122,10,FALSE),IF(_xlpm.x=0,"",_xlpm.x)))</f>
        <v>Valvatida</v>
      </c>
      <c r="P2532" t="str">
        <f>IF($I2532="","",_xlfn.LET(_xlpm.x,VLOOKUP($I2532,'taxon-match_2026-08-31'!$A$2:$N$122,11,FALSE),IF(_xlpm.x=0,"",_xlpm.x)))</f>
        <v>Odontasteridae</v>
      </c>
      <c r="Q2532" t="str">
        <f>IF($I2532="","",_xlfn.LET(_xlpm.x,VLOOKUP($I2532,'taxon-match_2026-08-31'!$A$2:$N$122,12,FALSE),IF(_xlpm.x=0,"",_xlpm.x)))</f>
        <v>Acodontaster</v>
      </c>
      <c r="R2532" t="str">
        <f>IF($I2532="","",_xlfn.LET(_xlpm.x,VLOOKUP($I2532,'taxon-match_2026-08-31'!$A$2:$N$122,14,FALSE),IF(_xlpm.x=0,"",_xlpm.x)))</f>
        <v/>
      </c>
      <c r="S2532" s="2" t="s">
        <v>2361</v>
      </c>
      <c r="T2532" s="69" t="s">
        <v>62</v>
      </c>
      <c r="U2532" s="69" t="s">
        <v>60</v>
      </c>
      <c r="X2532" t="str">
        <f>IF(T2532="","",_xlfn.LET(_xlpm.x,VLOOKUP(T2532,'Drop-down_menus'!$F$2:$G$16,2,FALSE),IF(_xlpm.x=0,"",_xlpm.x)))</f>
        <v>https://orcid.org/0000-0003-3696-4445</v>
      </c>
      <c r="Y2532" t="str">
        <f>IF(U2532="","",_xlfn.LET(_xlpm.x,VLOOKUP(U2532,'Drop-down_menus'!$F$2:$G$16,2,FALSE),IF(_xlpm.x=0,"",_xlpm.x)))</f>
        <v>https://orcid.org/0000-0002-9708-1761</v>
      </c>
      <c r="Z2532" t="str">
        <f>IF(V2532="","",_xlfn.LET(_xlpm.x,VLOOKUP(V2532,'Drop-down_menus'!$F$2:$G$16,2,FALSE),IF(_xlpm.x=0,"",_xlpm.x)))</f>
        <v/>
      </c>
      <c r="AA2532" t="str">
        <f>IF(W2532="","",_xlfn.LET(_xlpm.x,VLOOKUP(W2532,'Drop-down_menus'!$F$2:$G$16,2,FALSE),IF(_xlpm.x=0,"",_xlpm.x)))</f>
        <v/>
      </c>
      <c r="AB2532" t="s">
        <v>702</v>
      </c>
      <c r="AE2532" t="s">
        <v>896</v>
      </c>
    </row>
    <row r="2533" spans="1:31" ht="15" hidden="1" x14ac:dyDescent="0.2">
      <c r="A2533" s="2" t="s">
        <v>475</v>
      </c>
      <c r="B2533">
        <v>5528</v>
      </c>
      <c r="C2533">
        <v>5030</v>
      </c>
      <c r="D2533" s="69" t="s">
        <v>700</v>
      </c>
      <c r="F2533" s="70" t="s">
        <v>686</v>
      </c>
      <c r="H2533" s="70" t="s">
        <v>686</v>
      </c>
      <c r="I2533" t="s">
        <v>686</v>
      </c>
      <c r="J2533" t="str">
        <f>IF($I2533="","",_xlfn.LET(_xlpm.x,VLOOKUP($I2533,'taxon-match_2026-08-31'!$A$2:$N$122,6,FALSE),IF(_xlpm.x=0,"",_xlpm.x)))</f>
        <v>Latreille, 1816</v>
      </c>
      <c r="K2533" t="str">
        <f>IF($I2533="","",_xlfn.LET(_xlpm.x,VLOOKUP($I2533,'taxon-match_2026-08-31'!$A$2:$N$122,4,FALSE),IF(_xlpm.x=0,"",_xlpm.x)))</f>
        <v>urn:lsid:marinespecies.org:taxname:1135</v>
      </c>
      <c r="L2533" t="str">
        <f>IF($I2533="","",_xlfn.LET(_xlpm.x,VLOOKUP($I2533,'taxon-match_2026-08-31'!$A$2:$N$122,7,FALSE),IF(_xlpm.x=0,"",_xlpm.x)))</f>
        <v>Animalia</v>
      </c>
      <c r="M2533" t="str">
        <f>IF($I2533="","",_xlfn.LET(_xlpm.x,VLOOKUP($I2533,'taxon-match_2026-08-31'!$A$2:$N$122,8,FALSE),IF(_xlpm.x=0,"",_xlpm.x)))</f>
        <v>Arthropoda</v>
      </c>
      <c r="N2533" t="str">
        <f>IF($I2533="","",_xlfn.LET(_xlpm.x,VLOOKUP($I2533,'taxon-match_2026-08-31'!$A$2:$N$122,9,FALSE),IF(_xlpm.x=0,"",_xlpm.x)))</f>
        <v>Malacostraca</v>
      </c>
      <c r="O2533" t="str">
        <f>IF($I2533="","",_xlfn.LET(_xlpm.x,VLOOKUP($I2533,'taxon-match_2026-08-31'!$A$2:$N$122,10,FALSE),IF(_xlpm.x=0,"",_xlpm.x)))</f>
        <v>Amphipoda</v>
      </c>
      <c r="P2533" t="str">
        <f>IF($I2533="","",_xlfn.LET(_xlpm.x,VLOOKUP($I2533,'taxon-match_2026-08-31'!$A$2:$N$122,11,FALSE),IF(_xlpm.x=0,"",_xlpm.x)))</f>
        <v/>
      </c>
      <c r="Q2533" t="str">
        <f>IF($I2533="","",_xlfn.LET(_xlpm.x,VLOOKUP($I2533,'taxon-match_2026-08-31'!$A$2:$N$122,12,FALSE),IF(_xlpm.x=0,"",_xlpm.x)))</f>
        <v/>
      </c>
      <c r="R2533" t="str">
        <f>IF($I2533="","",_xlfn.LET(_xlpm.x,VLOOKUP($I2533,'taxon-match_2026-08-31'!$A$2:$N$122,14,FALSE),IF(_xlpm.x=0,"",_xlpm.x)))</f>
        <v/>
      </c>
      <c r="S2533" s="2" t="s">
        <v>2359</v>
      </c>
      <c r="T2533" s="69" t="s">
        <v>62</v>
      </c>
      <c r="U2533" s="69" t="s">
        <v>60</v>
      </c>
      <c r="X2533" t="str">
        <f>IF(T2533="","",_xlfn.LET(_xlpm.x,VLOOKUP(T2533,'Drop-down_menus'!$F$2:$G$16,2,FALSE),IF(_xlpm.x=0,"",_xlpm.x)))</f>
        <v>https://orcid.org/0000-0003-3696-4445</v>
      </c>
      <c r="Y2533" t="str">
        <f>IF(U2533="","",_xlfn.LET(_xlpm.x,VLOOKUP(U2533,'Drop-down_menus'!$F$2:$G$16,2,FALSE),IF(_xlpm.x=0,"",_xlpm.x)))</f>
        <v>https://orcid.org/0000-0002-9708-1761</v>
      </c>
      <c r="Z2533" t="str">
        <f>IF(V2533="","",_xlfn.LET(_xlpm.x,VLOOKUP(V2533,'Drop-down_menus'!$F$2:$G$16,2,FALSE),IF(_xlpm.x=0,"",_xlpm.x)))</f>
        <v/>
      </c>
      <c r="AA2533" t="str">
        <f>IF(W2533="","",_xlfn.LET(_xlpm.x,VLOOKUP(W2533,'Drop-down_menus'!$F$2:$G$16,2,FALSE),IF(_xlpm.x=0,"",_xlpm.x)))</f>
        <v/>
      </c>
      <c r="AB2533" t="s">
        <v>702</v>
      </c>
      <c r="AE2533" t="s">
        <v>896</v>
      </c>
    </row>
    <row r="2534" spans="1:31" ht="15" hidden="1" x14ac:dyDescent="0.2">
      <c r="A2534" s="2" t="s">
        <v>441</v>
      </c>
      <c r="B2534">
        <v>5236</v>
      </c>
      <c r="C2534">
        <v>5073</v>
      </c>
      <c r="D2534" s="69" t="s">
        <v>700</v>
      </c>
      <c r="F2534" s="70" t="s">
        <v>881</v>
      </c>
      <c r="H2534" s="70" t="s">
        <v>881</v>
      </c>
      <c r="I2534" t="s">
        <v>881</v>
      </c>
      <c r="J2534" t="str">
        <f>IF($I2534="","",_xlfn.LET(_xlpm.x,VLOOKUP($I2534,'taxon-match_2026-08-31'!$A$2:$N$122,6,FALSE),IF(_xlpm.x=0,"",_xlpm.x)))</f>
        <v>Schmidt, 1862</v>
      </c>
      <c r="K2534" t="str">
        <f>IF($I2534="","",_xlfn.LET(_xlpm.x,VLOOKUP($I2534,'taxon-match_2026-08-31'!$A$2:$N$122,4,FALSE),IF(_xlpm.x=0,"",_xlpm.x)))</f>
        <v>urn:lsid:marinespecies.org:taxname:131868</v>
      </c>
      <c r="L2534" t="str">
        <f>IF($I2534="","",_xlfn.LET(_xlpm.x,VLOOKUP($I2534,'taxon-match_2026-08-31'!$A$2:$N$122,7,FALSE),IF(_xlpm.x=0,"",_xlpm.x)))</f>
        <v>Animalia</v>
      </c>
      <c r="M2534" t="str">
        <f>IF($I2534="","",_xlfn.LET(_xlpm.x,VLOOKUP($I2534,'taxon-match_2026-08-31'!$A$2:$N$122,8,FALSE),IF(_xlpm.x=0,"",_xlpm.x)))</f>
        <v>Porifera</v>
      </c>
      <c r="N2534" t="str">
        <f>IF($I2534="","",_xlfn.LET(_xlpm.x,VLOOKUP($I2534,'taxon-match_2026-08-31'!$A$2:$N$122,9,FALSE),IF(_xlpm.x=0,"",_xlpm.x)))</f>
        <v>Demospongiae</v>
      </c>
      <c r="O2534" t="str">
        <f>IF($I2534="","",_xlfn.LET(_xlpm.x,VLOOKUP($I2534,'taxon-match_2026-08-31'!$A$2:$N$122,10,FALSE),IF(_xlpm.x=0,"",_xlpm.x)))</f>
        <v>Poecilosclerida</v>
      </c>
      <c r="P2534" t="str">
        <f>IF($I2534="","",_xlfn.LET(_xlpm.x,VLOOKUP($I2534,'taxon-match_2026-08-31'!$A$2:$N$122,11,FALSE),IF(_xlpm.x=0,"",_xlpm.x)))</f>
        <v>Microcionidae</v>
      </c>
      <c r="Q2534" t="str">
        <f>IF($I2534="","",_xlfn.LET(_xlpm.x,VLOOKUP($I2534,'taxon-match_2026-08-31'!$A$2:$N$122,12,FALSE),IF(_xlpm.x=0,"",_xlpm.x)))</f>
        <v>Clathria</v>
      </c>
      <c r="R2534" t="str">
        <f>IF($I2534="","",_xlfn.LET(_xlpm.x,VLOOKUP($I2534,'taxon-match_2026-08-31'!$A$2:$N$122,14,FALSE),IF(_xlpm.x=0,"",_xlpm.x)))</f>
        <v/>
      </c>
      <c r="S2534" s="2" t="s">
        <v>2361</v>
      </c>
      <c r="T2534" s="69" t="s">
        <v>62</v>
      </c>
      <c r="U2534" s="69" t="s">
        <v>60</v>
      </c>
      <c r="X2534" t="str">
        <f>IF(T2534="","",_xlfn.LET(_xlpm.x,VLOOKUP(T2534,'Drop-down_menus'!$F$2:$G$16,2,FALSE),IF(_xlpm.x=0,"",_xlpm.x)))</f>
        <v>https://orcid.org/0000-0003-3696-4445</v>
      </c>
      <c r="Y2534" t="str">
        <f>IF(U2534="","",_xlfn.LET(_xlpm.x,VLOOKUP(U2534,'Drop-down_menus'!$F$2:$G$16,2,FALSE),IF(_xlpm.x=0,"",_xlpm.x)))</f>
        <v>https://orcid.org/0000-0002-9708-1761</v>
      </c>
      <c r="Z2534" t="str">
        <f>IF(V2534="","",_xlfn.LET(_xlpm.x,VLOOKUP(V2534,'Drop-down_menus'!$F$2:$G$16,2,FALSE),IF(_xlpm.x=0,"",_xlpm.x)))</f>
        <v/>
      </c>
      <c r="AA2534" t="str">
        <f>IF(W2534="","",_xlfn.LET(_xlpm.x,VLOOKUP(W2534,'Drop-down_menus'!$F$2:$G$16,2,FALSE),IF(_xlpm.x=0,"",_xlpm.x)))</f>
        <v/>
      </c>
      <c r="AB2534" t="s">
        <v>702</v>
      </c>
      <c r="AE2534" t="s">
        <v>896</v>
      </c>
    </row>
    <row r="2535" spans="1:31" ht="15" hidden="1" x14ac:dyDescent="0.2">
      <c r="A2535" s="2" t="s">
        <v>441</v>
      </c>
      <c r="B2535">
        <v>5237</v>
      </c>
      <c r="C2535">
        <v>4007</v>
      </c>
      <c r="D2535" s="69" t="s">
        <v>700</v>
      </c>
      <c r="F2535" s="70" t="s">
        <v>881</v>
      </c>
      <c r="H2535" s="70" t="s">
        <v>881</v>
      </c>
      <c r="I2535" t="s">
        <v>881</v>
      </c>
      <c r="J2535" t="str">
        <f>IF($I2535="","",_xlfn.LET(_xlpm.x,VLOOKUP($I2535,'taxon-match_2026-08-31'!$A$2:$N$122,6,FALSE),IF(_xlpm.x=0,"",_xlpm.x)))</f>
        <v>Schmidt, 1862</v>
      </c>
      <c r="K2535" t="str">
        <f>IF($I2535="","",_xlfn.LET(_xlpm.x,VLOOKUP($I2535,'taxon-match_2026-08-31'!$A$2:$N$122,4,FALSE),IF(_xlpm.x=0,"",_xlpm.x)))</f>
        <v>urn:lsid:marinespecies.org:taxname:131868</v>
      </c>
      <c r="L2535" t="str">
        <f>IF($I2535="","",_xlfn.LET(_xlpm.x,VLOOKUP($I2535,'taxon-match_2026-08-31'!$A$2:$N$122,7,FALSE),IF(_xlpm.x=0,"",_xlpm.x)))</f>
        <v>Animalia</v>
      </c>
      <c r="M2535" t="str">
        <f>IF($I2535="","",_xlfn.LET(_xlpm.x,VLOOKUP($I2535,'taxon-match_2026-08-31'!$A$2:$N$122,8,FALSE),IF(_xlpm.x=0,"",_xlpm.x)))</f>
        <v>Porifera</v>
      </c>
      <c r="N2535" t="str">
        <f>IF($I2535="","",_xlfn.LET(_xlpm.x,VLOOKUP($I2535,'taxon-match_2026-08-31'!$A$2:$N$122,9,FALSE),IF(_xlpm.x=0,"",_xlpm.x)))</f>
        <v>Demospongiae</v>
      </c>
      <c r="O2535" t="str">
        <f>IF($I2535="","",_xlfn.LET(_xlpm.x,VLOOKUP($I2535,'taxon-match_2026-08-31'!$A$2:$N$122,10,FALSE),IF(_xlpm.x=0,"",_xlpm.x)))</f>
        <v>Poecilosclerida</v>
      </c>
      <c r="P2535" t="str">
        <f>IF($I2535="","",_xlfn.LET(_xlpm.x,VLOOKUP($I2535,'taxon-match_2026-08-31'!$A$2:$N$122,11,FALSE),IF(_xlpm.x=0,"",_xlpm.x)))</f>
        <v>Microcionidae</v>
      </c>
      <c r="Q2535" t="str">
        <f>IF($I2535="","",_xlfn.LET(_xlpm.x,VLOOKUP($I2535,'taxon-match_2026-08-31'!$A$2:$N$122,12,FALSE),IF(_xlpm.x=0,"",_xlpm.x)))</f>
        <v>Clathria</v>
      </c>
      <c r="R2535" t="str">
        <f>IF($I2535="","",_xlfn.LET(_xlpm.x,VLOOKUP($I2535,'taxon-match_2026-08-31'!$A$2:$N$122,14,FALSE),IF(_xlpm.x=0,"",_xlpm.x)))</f>
        <v/>
      </c>
      <c r="S2535" s="2" t="s">
        <v>2361</v>
      </c>
      <c r="T2535" s="69" t="s">
        <v>62</v>
      </c>
      <c r="U2535" s="69" t="s">
        <v>60</v>
      </c>
      <c r="X2535" t="str">
        <f>IF(T2535="","",_xlfn.LET(_xlpm.x,VLOOKUP(T2535,'Drop-down_menus'!$F$2:$G$16,2,FALSE),IF(_xlpm.x=0,"",_xlpm.x)))</f>
        <v>https://orcid.org/0000-0003-3696-4445</v>
      </c>
      <c r="Y2535" t="str">
        <f>IF(U2535="","",_xlfn.LET(_xlpm.x,VLOOKUP(U2535,'Drop-down_menus'!$F$2:$G$16,2,FALSE),IF(_xlpm.x=0,"",_xlpm.x)))</f>
        <v>https://orcid.org/0000-0002-9708-1761</v>
      </c>
      <c r="Z2535" t="str">
        <f>IF(V2535="","",_xlfn.LET(_xlpm.x,VLOOKUP(V2535,'Drop-down_menus'!$F$2:$G$16,2,FALSE),IF(_xlpm.x=0,"",_xlpm.x)))</f>
        <v/>
      </c>
      <c r="AA2535" t="str">
        <f>IF(W2535="","",_xlfn.LET(_xlpm.x,VLOOKUP(W2535,'Drop-down_menus'!$F$2:$G$16,2,FALSE),IF(_xlpm.x=0,"",_xlpm.x)))</f>
        <v/>
      </c>
      <c r="AB2535" t="s">
        <v>702</v>
      </c>
      <c r="AE2535" t="s">
        <v>896</v>
      </c>
    </row>
    <row r="2536" spans="1:31" ht="15" hidden="1" x14ac:dyDescent="0.2">
      <c r="A2536" s="2" t="s">
        <v>441</v>
      </c>
      <c r="B2536">
        <v>5238</v>
      </c>
      <c r="C2536">
        <v>5036</v>
      </c>
      <c r="D2536" s="69" t="s">
        <v>700</v>
      </c>
      <c r="F2536" s="70" t="s">
        <v>881</v>
      </c>
      <c r="H2536" s="70" t="s">
        <v>881</v>
      </c>
      <c r="I2536" t="s">
        <v>881</v>
      </c>
      <c r="J2536" t="str">
        <f>IF($I2536="","",_xlfn.LET(_xlpm.x,VLOOKUP($I2536,'taxon-match_2026-08-31'!$A$2:$N$122,6,FALSE),IF(_xlpm.x=0,"",_xlpm.x)))</f>
        <v>Schmidt, 1862</v>
      </c>
      <c r="K2536" t="str">
        <f>IF($I2536="","",_xlfn.LET(_xlpm.x,VLOOKUP($I2536,'taxon-match_2026-08-31'!$A$2:$N$122,4,FALSE),IF(_xlpm.x=0,"",_xlpm.x)))</f>
        <v>urn:lsid:marinespecies.org:taxname:131868</v>
      </c>
      <c r="L2536" t="str">
        <f>IF($I2536="","",_xlfn.LET(_xlpm.x,VLOOKUP($I2536,'taxon-match_2026-08-31'!$A$2:$N$122,7,FALSE),IF(_xlpm.x=0,"",_xlpm.x)))</f>
        <v>Animalia</v>
      </c>
      <c r="M2536" t="str">
        <f>IF($I2536="","",_xlfn.LET(_xlpm.x,VLOOKUP($I2536,'taxon-match_2026-08-31'!$A$2:$N$122,8,FALSE),IF(_xlpm.x=0,"",_xlpm.x)))</f>
        <v>Porifera</v>
      </c>
      <c r="N2536" t="str">
        <f>IF($I2536="","",_xlfn.LET(_xlpm.x,VLOOKUP($I2536,'taxon-match_2026-08-31'!$A$2:$N$122,9,FALSE),IF(_xlpm.x=0,"",_xlpm.x)))</f>
        <v>Demospongiae</v>
      </c>
      <c r="O2536" t="str">
        <f>IF($I2536="","",_xlfn.LET(_xlpm.x,VLOOKUP($I2536,'taxon-match_2026-08-31'!$A$2:$N$122,10,FALSE),IF(_xlpm.x=0,"",_xlpm.x)))</f>
        <v>Poecilosclerida</v>
      </c>
      <c r="P2536" t="str">
        <f>IF($I2536="","",_xlfn.LET(_xlpm.x,VLOOKUP($I2536,'taxon-match_2026-08-31'!$A$2:$N$122,11,FALSE),IF(_xlpm.x=0,"",_xlpm.x)))</f>
        <v>Microcionidae</v>
      </c>
      <c r="Q2536" t="str">
        <f>IF($I2536="","",_xlfn.LET(_xlpm.x,VLOOKUP($I2536,'taxon-match_2026-08-31'!$A$2:$N$122,12,FALSE),IF(_xlpm.x=0,"",_xlpm.x)))</f>
        <v>Clathria</v>
      </c>
      <c r="R2536" t="str">
        <f>IF($I2536="","",_xlfn.LET(_xlpm.x,VLOOKUP($I2536,'taxon-match_2026-08-31'!$A$2:$N$122,14,FALSE),IF(_xlpm.x=0,"",_xlpm.x)))</f>
        <v/>
      </c>
      <c r="S2536" s="2" t="s">
        <v>2361</v>
      </c>
      <c r="T2536" s="69" t="s">
        <v>62</v>
      </c>
      <c r="U2536" s="69" t="s">
        <v>60</v>
      </c>
      <c r="X2536" t="str">
        <f>IF(T2536="","",_xlfn.LET(_xlpm.x,VLOOKUP(T2536,'Drop-down_menus'!$F$2:$G$16,2,FALSE),IF(_xlpm.x=0,"",_xlpm.x)))</f>
        <v>https://orcid.org/0000-0003-3696-4445</v>
      </c>
      <c r="Y2536" t="str">
        <f>IF(U2536="","",_xlfn.LET(_xlpm.x,VLOOKUP(U2536,'Drop-down_menus'!$F$2:$G$16,2,FALSE),IF(_xlpm.x=0,"",_xlpm.x)))</f>
        <v>https://orcid.org/0000-0002-9708-1761</v>
      </c>
      <c r="Z2536" t="str">
        <f>IF(V2536="","",_xlfn.LET(_xlpm.x,VLOOKUP(V2536,'Drop-down_menus'!$F$2:$G$16,2,FALSE),IF(_xlpm.x=0,"",_xlpm.x)))</f>
        <v/>
      </c>
      <c r="AA2536" t="str">
        <f>IF(W2536="","",_xlfn.LET(_xlpm.x,VLOOKUP(W2536,'Drop-down_menus'!$F$2:$G$16,2,FALSE),IF(_xlpm.x=0,"",_xlpm.x)))</f>
        <v/>
      </c>
      <c r="AB2536" t="s">
        <v>702</v>
      </c>
      <c r="AE2536" t="s">
        <v>896</v>
      </c>
    </row>
    <row r="2537" spans="1:31" ht="15" x14ac:dyDescent="0.2">
      <c r="A2537" s="2" t="s">
        <v>282</v>
      </c>
      <c r="B2537">
        <v>2541</v>
      </c>
      <c r="C2537">
        <v>5006</v>
      </c>
      <c r="D2537" s="69" t="s">
        <v>700</v>
      </c>
      <c r="F2537" s="70" t="s">
        <v>904</v>
      </c>
      <c r="G2537" s="69">
        <v>1</v>
      </c>
      <c r="H2537" s="70" t="s">
        <v>904</v>
      </c>
      <c r="I2537" t="s">
        <v>904</v>
      </c>
      <c r="J2537" t="str">
        <f>IF($I2537="","",_xlfn.LET(_xlpm.x,VLOOKUP($I2537,'taxon-match_2026-08-31'!$A$2:$N$122,6,FALSE),IF(_xlpm.x=0,"",_xlpm.x)))</f>
        <v>Herdman, 1882</v>
      </c>
      <c r="K2537" t="str">
        <f>IF($I2537="","",_xlfn.LET(_xlpm.x,VLOOKUP($I2537,'taxon-match_2026-08-31'!$A$2:$N$122,4,FALSE),IF(_xlpm.x=0,"",_xlpm.x)))</f>
        <v>urn:lsid:marinespecies.org:taxname:173151</v>
      </c>
      <c r="L2537" t="str">
        <f>IF($I2537="","",_xlfn.LET(_xlpm.x,VLOOKUP($I2537,'taxon-match_2026-08-31'!$A$2:$N$122,7,FALSE),IF(_xlpm.x=0,"",_xlpm.x)))</f>
        <v>Animalia</v>
      </c>
      <c r="M2537" t="str">
        <f>IF($I2537="","",_xlfn.LET(_xlpm.x,VLOOKUP($I2537,'taxon-match_2026-08-31'!$A$2:$N$122,8,FALSE),IF(_xlpm.x=0,"",_xlpm.x)))</f>
        <v>Chordata</v>
      </c>
      <c r="N2537" t="str">
        <f>IF($I2537="","",_xlfn.LET(_xlpm.x,VLOOKUP($I2537,'taxon-match_2026-08-31'!$A$2:$N$122,9,FALSE),IF(_xlpm.x=0,"",_xlpm.x)))</f>
        <v>Ascidiacea</v>
      </c>
      <c r="O2537" t="str">
        <f>IF($I2537="","",_xlfn.LET(_xlpm.x,VLOOKUP($I2537,'taxon-match_2026-08-31'!$A$2:$N$122,10,FALSE),IF(_xlpm.x=0,"",_xlpm.x)))</f>
        <v>Phlebobranchia</v>
      </c>
      <c r="P2537" t="str">
        <f>IF($I2537="","",_xlfn.LET(_xlpm.x,VLOOKUP($I2537,'taxon-match_2026-08-31'!$A$2:$N$122,11,FALSE),IF(_xlpm.x=0,"",_xlpm.x)))</f>
        <v>Ascidiidae</v>
      </c>
      <c r="Q2537" t="str">
        <f>IF($I2537="","",_xlfn.LET(_xlpm.x,VLOOKUP($I2537,'taxon-match_2026-08-31'!$A$2:$N$122,12,FALSE),IF(_xlpm.x=0,"",_xlpm.x)))</f>
        <v>Ascidia</v>
      </c>
      <c r="R2537" t="str">
        <f>IF($I2537="","",_xlfn.LET(_xlpm.x,VLOOKUP($I2537,'taxon-match_2026-08-31'!$A$2:$N$122,14,FALSE),IF(_xlpm.x=0,"",_xlpm.x)))</f>
        <v>challengeri</v>
      </c>
      <c r="S2537" s="2" t="s">
        <v>2609</v>
      </c>
      <c r="T2537" s="69" t="s">
        <v>62</v>
      </c>
      <c r="U2537" s="69" t="s">
        <v>60</v>
      </c>
      <c r="X2537" t="str">
        <f>IF(T2537="","",_xlfn.LET(_xlpm.x,VLOOKUP(T2537,'Drop-down_menus'!$F$2:$G$16,2,FALSE),IF(_xlpm.x=0,"",_xlpm.x)))</f>
        <v>https://orcid.org/0000-0003-3696-4445</v>
      </c>
      <c r="Y2537" t="str">
        <f>IF(U2537="","",_xlfn.LET(_xlpm.x,VLOOKUP(U2537,'Drop-down_menus'!$F$2:$G$16,2,FALSE),IF(_xlpm.x=0,"",_xlpm.x)))</f>
        <v>https://orcid.org/0000-0002-9708-1761</v>
      </c>
      <c r="Z2537" t="str">
        <f>IF(V2537="","",_xlfn.LET(_xlpm.x,VLOOKUP(V2537,'Drop-down_menus'!$F$2:$G$16,2,FALSE),IF(_xlpm.x=0,"",_xlpm.x)))</f>
        <v/>
      </c>
      <c r="AA2537" t="str">
        <f>IF(W2537="","",_xlfn.LET(_xlpm.x,VLOOKUP(W2537,'Drop-down_menus'!$F$2:$G$16,2,FALSE),IF(_xlpm.x=0,"",_xlpm.x)))</f>
        <v/>
      </c>
      <c r="AB2537" t="s">
        <v>702</v>
      </c>
      <c r="AE2537" t="s">
        <v>896</v>
      </c>
    </row>
    <row r="2538" spans="1:31" ht="15" x14ac:dyDescent="0.2">
      <c r="A2538" s="2" t="s">
        <v>282</v>
      </c>
      <c r="B2538">
        <v>2542</v>
      </c>
      <c r="C2538">
        <v>5031</v>
      </c>
      <c r="D2538" s="69" t="s">
        <v>700</v>
      </c>
      <c r="F2538" s="70" t="s">
        <v>904</v>
      </c>
      <c r="G2538" s="70">
        <v>1</v>
      </c>
      <c r="H2538" s="70" t="s">
        <v>904</v>
      </c>
      <c r="I2538" t="s">
        <v>904</v>
      </c>
      <c r="J2538" t="str">
        <f>IF($I2538="","",_xlfn.LET(_xlpm.x,VLOOKUP($I2538,'taxon-match_2026-08-31'!$A$2:$N$122,6,FALSE),IF(_xlpm.x=0,"",_xlpm.x)))</f>
        <v>Herdman, 1882</v>
      </c>
      <c r="K2538" t="str">
        <f>IF($I2538="","",_xlfn.LET(_xlpm.x,VLOOKUP($I2538,'taxon-match_2026-08-31'!$A$2:$N$122,4,FALSE),IF(_xlpm.x=0,"",_xlpm.x)))</f>
        <v>urn:lsid:marinespecies.org:taxname:173151</v>
      </c>
      <c r="L2538" t="str">
        <f>IF($I2538="","",_xlfn.LET(_xlpm.x,VLOOKUP($I2538,'taxon-match_2026-08-31'!$A$2:$N$122,7,FALSE),IF(_xlpm.x=0,"",_xlpm.x)))</f>
        <v>Animalia</v>
      </c>
      <c r="M2538" t="str">
        <f>IF($I2538="","",_xlfn.LET(_xlpm.x,VLOOKUP($I2538,'taxon-match_2026-08-31'!$A$2:$N$122,8,FALSE),IF(_xlpm.x=0,"",_xlpm.x)))</f>
        <v>Chordata</v>
      </c>
      <c r="N2538" t="str">
        <f>IF($I2538="","",_xlfn.LET(_xlpm.x,VLOOKUP($I2538,'taxon-match_2026-08-31'!$A$2:$N$122,9,FALSE),IF(_xlpm.x=0,"",_xlpm.x)))</f>
        <v>Ascidiacea</v>
      </c>
      <c r="O2538" t="str">
        <f>IF($I2538="","",_xlfn.LET(_xlpm.x,VLOOKUP($I2538,'taxon-match_2026-08-31'!$A$2:$N$122,10,FALSE),IF(_xlpm.x=0,"",_xlpm.x)))</f>
        <v>Phlebobranchia</v>
      </c>
      <c r="P2538" t="str">
        <f>IF($I2538="","",_xlfn.LET(_xlpm.x,VLOOKUP($I2538,'taxon-match_2026-08-31'!$A$2:$N$122,11,FALSE),IF(_xlpm.x=0,"",_xlpm.x)))</f>
        <v>Ascidiidae</v>
      </c>
      <c r="Q2538" t="str">
        <f>IF($I2538="","",_xlfn.LET(_xlpm.x,VLOOKUP($I2538,'taxon-match_2026-08-31'!$A$2:$N$122,12,FALSE),IF(_xlpm.x=0,"",_xlpm.x)))</f>
        <v>Ascidia</v>
      </c>
      <c r="R2538" t="str">
        <f>IF($I2538="","",_xlfn.LET(_xlpm.x,VLOOKUP($I2538,'taxon-match_2026-08-31'!$A$2:$N$122,14,FALSE),IF(_xlpm.x=0,"",_xlpm.x)))</f>
        <v>challengeri</v>
      </c>
      <c r="S2538" s="2" t="s">
        <v>2609</v>
      </c>
      <c r="T2538" s="69" t="s">
        <v>62</v>
      </c>
      <c r="U2538" s="69" t="s">
        <v>60</v>
      </c>
      <c r="X2538" t="str">
        <f>IF(T2538="","",_xlfn.LET(_xlpm.x,VLOOKUP(T2538,'Drop-down_menus'!$F$2:$G$16,2,FALSE),IF(_xlpm.x=0,"",_xlpm.x)))</f>
        <v>https://orcid.org/0000-0003-3696-4445</v>
      </c>
      <c r="Y2538" t="str">
        <f>IF(U2538="","",_xlfn.LET(_xlpm.x,VLOOKUP(U2538,'Drop-down_menus'!$F$2:$G$16,2,FALSE),IF(_xlpm.x=0,"",_xlpm.x)))</f>
        <v>https://orcid.org/0000-0002-9708-1761</v>
      </c>
      <c r="Z2538" t="str">
        <f>IF(V2538="","",_xlfn.LET(_xlpm.x,VLOOKUP(V2538,'Drop-down_menus'!$F$2:$G$16,2,FALSE),IF(_xlpm.x=0,"",_xlpm.x)))</f>
        <v/>
      </c>
      <c r="AA2538" t="str">
        <f>IF(W2538="","",_xlfn.LET(_xlpm.x,VLOOKUP(W2538,'Drop-down_menus'!$F$2:$G$16,2,FALSE),IF(_xlpm.x=0,"",_xlpm.x)))</f>
        <v/>
      </c>
      <c r="AB2538" t="s">
        <v>702</v>
      </c>
      <c r="AE2538" t="s">
        <v>896</v>
      </c>
    </row>
    <row r="2539" spans="1:31" ht="15" x14ac:dyDescent="0.2">
      <c r="A2539" s="2" t="s">
        <v>282</v>
      </c>
      <c r="B2539">
        <v>2559</v>
      </c>
      <c r="C2539">
        <v>5065</v>
      </c>
      <c r="D2539" s="69" t="s">
        <v>700</v>
      </c>
      <c r="F2539" s="70" t="s">
        <v>904</v>
      </c>
      <c r="G2539" s="70">
        <v>1</v>
      </c>
      <c r="H2539" s="70" t="s">
        <v>904</v>
      </c>
      <c r="I2539" t="s">
        <v>904</v>
      </c>
      <c r="J2539" t="str">
        <f>IF($I2539="","",_xlfn.LET(_xlpm.x,VLOOKUP($I2539,'taxon-match_2026-08-31'!$A$2:$N$122,6,FALSE),IF(_xlpm.x=0,"",_xlpm.x)))</f>
        <v>Herdman, 1882</v>
      </c>
      <c r="K2539" t="str">
        <f>IF($I2539="","",_xlfn.LET(_xlpm.x,VLOOKUP($I2539,'taxon-match_2026-08-31'!$A$2:$N$122,4,FALSE),IF(_xlpm.x=0,"",_xlpm.x)))</f>
        <v>urn:lsid:marinespecies.org:taxname:173151</v>
      </c>
      <c r="L2539" t="str">
        <f>IF($I2539="","",_xlfn.LET(_xlpm.x,VLOOKUP($I2539,'taxon-match_2026-08-31'!$A$2:$N$122,7,FALSE),IF(_xlpm.x=0,"",_xlpm.x)))</f>
        <v>Animalia</v>
      </c>
      <c r="M2539" t="str">
        <f>IF($I2539="","",_xlfn.LET(_xlpm.x,VLOOKUP($I2539,'taxon-match_2026-08-31'!$A$2:$N$122,8,FALSE),IF(_xlpm.x=0,"",_xlpm.x)))</f>
        <v>Chordata</v>
      </c>
      <c r="N2539" t="str">
        <f>IF($I2539="","",_xlfn.LET(_xlpm.x,VLOOKUP($I2539,'taxon-match_2026-08-31'!$A$2:$N$122,9,FALSE),IF(_xlpm.x=0,"",_xlpm.x)))</f>
        <v>Ascidiacea</v>
      </c>
      <c r="O2539" t="str">
        <f>IF($I2539="","",_xlfn.LET(_xlpm.x,VLOOKUP($I2539,'taxon-match_2026-08-31'!$A$2:$N$122,10,FALSE),IF(_xlpm.x=0,"",_xlpm.x)))</f>
        <v>Phlebobranchia</v>
      </c>
      <c r="P2539" t="str">
        <f>IF($I2539="","",_xlfn.LET(_xlpm.x,VLOOKUP($I2539,'taxon-match_2026-08-31'!$A$2:$N$122,11,FALSE),IF(_xlpm.x=0,"",_xlpm.x)))</f>
        <v>Ascidiidae</v>
      </c>
      <c r="Q2539" t="str">
        <f>IF($I2539="","",_xlfn.LET(_xlpm.x,VLOOKUP($I2539,'taxon-match_2026-08-31'!$A$2:$N$122,12,FALSE),IF(_xlpm.x=0,"",_xlpm.x)))</f>
        <v>Ascidia</v>
      </c>
      <c r="R2539" t="str">
        <f>IF($I2539="","",_xlfn.LET(_xlpm.x,VLOOKUP($I2539,'taxon-match_2026-08-31'!$A$2:$N$122,14,FALSE),IF(_xlpm.x=0,"",_xlpm.x)))</f>
        <v>challengeri</v>
      </c>
      <c r="S2539" s="2" t="s">
        <v>2609</v>
      </c>
      <c r="T2539" s="69" t="s">
        <v>62</v>
      </c>
      <c r="U2539" s="69" t="s">
        <v>60</v>
      </c>
      <c r="X2539" t="str">
        <f>IF(T2539="","",_xlfn.LET(_xlpm.x,VLOOKUP(T2539,'Drop-down_menus'!$F$2:$G$16,2,FALSE),IF(_xlpm.x=0,"",_xlpm.x)))</f>
        <v>https://orcid.org/0000-0003-3696-4445</v>
      </c>
      <c r="Y2539" t="str">
        <f>IF(U2539="","",_xlfn.LET(_xlpm.x,VLOOKUP(U2539,'Drop-down_menus'!$F$2:$G$16,2,FALSE),IF(_xlpm.x=0,"",_xlpm.x)))</f>
        <v>https://orcid.org/0000-0002-9708-1761</v>
      </c>
      <c r="Z2539" t="str">
        <f>IF(V2539="","",_xlfn.LET(_xlpm.x,VLOOKUP(V2539,'Drop-down_menus'!$F$2:$G$16,2,FALSE),IF(_xlpm.x=0,"",_xlpm.x)))</f>
        <v/>
      </c>
      <c r="AA2539" t="str">
        <f>IF(W2539="","",_xlfn.LET(_xlpm.x,VLOOKUP(W2539,'Drop-down_menus'!$F$2:$G$16,2,FALSE),IF(_xlpm.x=0,"",_xlpm.x)))</f>
        <v/>
      </c>
      <c r="AB2539" t="s">
        <v>702</v>
      </c>
      <c r="AE2539" t="s">
        <v>896</v>
      </c>
    </row>
    <row r="2540" spans="1:31" ht="15" x14ac:dyDescent="0.2">
      <c r="A2540" s="2" t="s">
        <v>282</v>
      </c>
      <c r="B2540">
        <v>2560</v>
      </c>
      <c r="C2540">
        <v>305</v>
      </c>
      <c r="D2540" s="69" t="s">
        <v>700</v>
      </c>
      <c r="F2540" s="70" t="s">
        <v>904</v>
      </c>
      <c r="G2540" s="70">
        <v>1</v>
      </c>
      <c r="H2540" s="70" t="s">
        <v>904</v>
      </c>
      <c r="I2540" t="s">
        <v>904</v>
      </c>
      <c r="J2540" t="str">
        <f>IF($I2540="","",_xlfn.LET(_xlpm.x,VLOOKUP($I2540,'taxon-match_2026-08-31'!$A$2:$N$122,6,FALSE),IF(_xlpm.x=0,"",_xlpm.x)))</f>
        <v>Herdman, 1882</v>
      </c>
      <c r="K2540" t="str">
        <f>IF($I2540="","",_xlfn.LET(_xlpm.x,VLOOKUP($I2540,'taxon-match_2026-08-31'!$A$2:$N$122,4,FALSE),IF(_xlpm.x=0,"",_xlpm.x)))</f>
        <v>urn:lsid:marinespecies.org:taxname:173151</v>
      </c>
      <c r="L2540" t="str">
        <f>IF($I2540="","",_xlfn.LET(_xlpm.x,VLOOKUP($I2540,'taxon-match_2026-08-31'!$A$2:$N$122,7,FALSE),IF(_xlpm.x=0,"",_xlpm.x)))</f>
        <v>Animalia</v>
      </c>
      <c r="M2540" t="str">
        <f>IF($I2540="","",_xlfn.LET(_xlpm.x,VLOOKUP($I2540,'taxon-match_2026-08-31'!$A$2:$N$122,8,FALSE),IF(_xlpm.x=0,"",_xlpm.x)))</f>
        <v>Chordata</v>
      </c>
      <c r="N2540" t="str">
        <f>IF($I2540="","",_xlfn.LET(_xlpm.x,VLOOKUP($I2540,'taxon-match_2026-08-31'!$A$2:$N$122,9,FALSE),IF(_xlpm.x=0,"",_xlpm.x)))</f>
        <v>Ascidiacea</v>
      </c>
      <c r="O2540" t="str">
        <f>IF($I2540="","",_xlfn.LET(_xlpm.x,VLOOKUP($I2540,'taxon-match_2026-08-31'!$A$2:$N$122,10,FALSE),IF(_xlpm.x=0,"",_xlpm.x)))</f>
        <v>Phlebobranchia</v>
      </c>
      <c r="P2540" t="str">
        <f>IF($I2540="","",_xlfn.LET(_xlpm.x,VLOOKUP($I2540,'taxon-match_2026-08-31'!$A$2:$N$122,11,FALSE),IF(_xlpm.x=0,"",_xlpm.x)))</f>
        <v>Ascidiidae</v>
      </c>
      <c r="Q2540" t="str">
        <f>IF($I2540="","",_xlfn.LET(_xlpm.x,VLOOKUP($I2540,'taxon-match_2026-08-31'!$A$2:$N$122,12,FALSE),IF(_xlpm.x=0,"",_xlpm.x)))</f>
        <v>Ascidia</v>
      </c>
      <c r="R2540" t="str">
        <f>IF($I2540="","",_xlfn.LET(_xlpm.x,VLOOKUP($I2540,'taxon-match_2026-08-31'!$A$2:$N$122,14,FALSE),IF(_xlpm.x=0,"",_xlpm.x)))</f>
        <v>challengeri</v>
      </c>
      <c r="S2540" s="2" t="s">
        <v>2609</v>
      </c>
      <c r="T2540" s="69" t="s">
        <v>62</v>
      </c>
      <c r="U2540" s="69" t="s">
        <v>60</v>
      </c>
      <c r="X2540" t="str">
        <f>IF(T2540="","",_xlfn.LET(_xlpm.x,VLOOKUP(T2540,'Drop-down_menus'!$F$2:$G$16,2,FALSE),IF(_xlpm.x=0,"",_xlpm.x)))</f>
        <v>https://orcid.org/0000-0003-3696-4445</v>
      </c>
      <c r="Y2540" t="str">
        <f>IF(U2540="","",_xlfn.LET(_xlpm.x,VLOOKUP(U2540,'Drop-down_menus'!$F$2:$G$16,2,FALSE),IF(_xlpm.x=0,"",_xlpm.x)))</f>
        <v>https://orcid.org/0000-0002-9708-1761</v>
      </c>
      <c r="Z2540" t="str">
        <f>IF(V2540="","",_xlfn.LET(_xlpm.x,VLOOKUP(V2540,'Drop-down_menus'!$F$2:$G$16,2,FALSE),IF(_xlpm.x=0,"",_xlpm.x)))</f>
        <v/>
      </c>
      <c r="AA2540" t="str">
        <f>IF(W2540="","",_xlfn.LET(_xlpm.x,VLOOKUP(W2540,'Drop-down_menus'!$F$2:$G$16,2,FALSE),IF(_xlpm.x=0,"",_xlpm.x)))</f>
        <v/>
      </c>
      <c r="AB2540" t="s">
        <v>702</v>
      </c>
      <c r="AE2540" t="s">
        <v>896</v>
      </c>
    </row>
    <row r="2541" spans="1:31" ht="15" hidden="1" x14ac:dyDescent="0.2">
      <c r="A2541" s="2" t="s">
        <v>181</v>
      </c>
      <c r="B2541">
        <v>1065</v>
      </c>
      <c r="C2541">
        <v>325</v>
      </c>
      <c r="D2541" s="69" t="s">
        <v>700</v>
      </c>
      <c r="F2541" s="70" t="s">
        <v>905</v>
      </c>
      <c r="G2541" s="69">
        <v>1</v>
      </c>
      <c r="H2541" s="70" t="s">
        <v>905</v>
      </c>
      <c r="I2541" t="s">
        <v>905</v>
      </c>
      <c r="J2541" t="str">
        <f>IF($I2541="","",_xlfn.LET(_xlpm.x,VLOOKUP($I2541,'taxon-match_2026-08-31'!$A$2:$N$122,6,FALSE),IF(_xlpm.x=0,"",_xlpm.x)))</f>
        <v>Hubrecht, 1879</v>
      </c>
      <c r="K2541" t="str">
        <f>IF($I2541="","",_xlfn.LET(_xlpm.x,VLOOKUP($I2541,'taxon-match_2026-08-31'!$A$2:$N$122,4,FALSE),IF(_xlpm.x=0,"",_xlpm.x)))</f>
        <v>urn:lsid:marinespecies.org:taxname:122309</v>
      </c>
      <c r="L2541" t="str">
        <f>IF($I2541="","",_xlfn.LET(_xlpm.x,VLOOKUP($I2541,'taxon-match_2026-08-31'!$A$2:$N$122,7,FALSE),IF(_xlpm.x=0,"",_xlpm.x)))</f>
        <v>Animalia</v>
      </c>
      <c r="M2541" t="str">
        <f>IF($I2541="","",_xlfn.LET(_xlpm.x,VLOOKUP($I2541,'taxon-match_2026-08-31'!$A$2:$N$122,8,FALSE),IF(_xlpm.x=0,"",_xlpm.x)))</f>
        <v>Nemertea</v>
      </c>
      <c r="N2541" t="str">
        <f>IF($I2541="","",_xlfn.LET(_xlpm.x,VLOOKUP($I2541,'taxon-match_2026-08-31'!$A$2:$N$122,9,FALSE),IF(_xlpm.x=0,"",_xlpm.x)))</f>
        <v>Hoplonemertea</v>
      </c>
      <c r="O2541" t="str">
        <f>IF($I2541="","",_xlfn.LET(_xlpm.x,VLOOKUP($I2541,'taxon-match_2026-08-31'!$A$2:$N$122,10,FALSE),IF(_xlpm.x=0,"",_xlpm.x)))</f>
        <v/>
      </c>
      <c r="P2541" t="str">
        <f>IF($I2541="","",_xlfn.LET(_xlpm.x,VLOOKUP($I2541,'taxon-match_2026-08-31'!$A$2:$N$122,11,FALSE),IF(_xlpm.x=0,"",_xlpm.x)))</f>
        <v/>
      </c>
      <c r="Q2541" t="str">
        <f>IF($I2541="","",_xlfn.LET(_xlpm.x,VLOOKUP($I2541,'taxon-match_2026-08-31'!$A$2:$N$122,12,FALSE),IF(_xlpm.x=0,"",_xlpm.x)))</f>
        <v/>
      </c>
      <c r="R2541" t="str">
        <f>IF($I2541="","",_xlfn.LET(_xlpm.x,VLOOKUP($I2541,'taxon-match_2026-08-31'!$A$2:$N$122,14,FALSE),IF(_xlpm.x=0,"",_xlpm.x)))</f>
        <v/>
      </c>
      <c r="S2541" s="2" t="s">
        <v>2358</v>
      </c>
      <c r="T2541" s="69" t="s">
        <v>62</v>
      </c>
      <c r="U2541" s="69" t="s">
        <v>60</v>
      </c>
      <c r="X2541" t="str">
        <f>IF(T2541="","",_xlfn.LET(_xlpm.x,VLOOKUP(T2541,'Drop-down_menus'!$F$2:$G$16,2,FALSE),IF(_xlpm.x=0,"",_xlpm.x)))</f>
        <v>https://orcid.org/0000-0003-3696-4445</v>
      </c>
      <c r="Y2541" t="str">
        <f>IF(U2541="","",_xlfn.LET(_xlpm.x,VLOOKUP(U2541,'Drop-down_menus'!$F$2:$G$16,2,FALSE),IF(_xlpm.x=0,"",_xlpm.x)))</f>
        <v>https://orcid.org/0000-0002-9708-1761</v>
      </c>
      <c r="Z2541" t="str">
        <f>IF(V2541="","",_xlfn.LET(_xlpm.x,VLOOKUP(V2541,'Drop-down_menus'!$F$2:$G$16,2,FALSE),IF(_xlpm.x=0,"",_xlpm.x)))</f>
        <v/>
      </c>
      <c r="AA2541" t="str">
        <f>IF(W2541="","",_xlfn.LET(_xlpm.x,VLOOKUP(W2541,'Drop-down_menus'!$F$2:$G$16,2,FALSE),IF(_xlpm.x=0,"",_xlpm.x)))</f>
        <v/>
      </c>
      <c r="AB2541" t="s">
        <v>702</v>
      </c>
      <c r="AE2541" t="s">
        <v>896</v>
      </c>
    </row>
    <row r="2542" spans="1:31" ht="15" hidden="1" x14ac:dyDescent="0.2">
      <c r="A2542" s="2" t="s">
        <v>181</v>
      </c>
      <c r="B2542">
        <v>1066</v>
      </c>
      <c r="C2542">
        <v>342</v>
      </c>
      <c r="D2542" s="69" t="s">
        <v>700</v>
      </c>
      <c r="F2542" s="70" t="s">
        <v>905</v>
      </c>
      <c r="G2542" s="69">
        <v>1</v>
      </c>
      <c r="H2542" s="70" t="s">
        <v>905</v>
      </c>
      <c r="I2542" t="s">
        <v>905</v>
      </c>
      <c r="J2542" t="str">
        <f>IF($I2542="","",_xlfn.LET(_xlpm.x,VLOOKUP($I2542,'taxon-match_2026-08-31'!$A$2:$N$122,6,FALSE),IF(_xlpm.x=0,"",_xlpm.x)))</f>
        <v>Hubrecht, 1879</v>
      </c>
      <c r="K2542" t="str">
        <f>IF($I2542="","",_xlfn.LET(_xlpm.x,VLOOKUP($I2542,'taxon-match_2026-08-31'!$A$2:$N$122,4,FALSE),IF(_xlpm.x=0,"",_xlpm.x)))</f>
        <v>urn:lsid:marinespecies.org:taxname:122309</v>
      </c>
      <c r="L2542" t="str">
        <f>IF($I2542="","",_xlfn.LET(_xlpm.x,VLOOKUP($I2542,'taxon-match_2026-08-31'!$A$2:$N$122,7,FALSE),IF(_xlpm.x=0,"",_xlpm.x)))</f>
        <v>Animalia</v>
      </c>
      <c r="M2542" t="str">
        <f>IF($I2542="","",_xlfn.LET(_xlpm.x,VLOOKUP($I2542,'taxon-match_2026-08-31'!$A$2:$N$122,8,FALSE),IF(_xlpm.x=0,"",_xlpm.x)))</f>
        <v>Nemertea</v>
      </c>
      <c r="N2542" t="str">
        <f>IF($I2542="","",_xlfn.LET(_xlpm.x,VLOOKUP($I2542,'taxon-match_2026-08-31'!$A$2:$N$122,9,FALSE),IF(_xlpm.x=0,"",_xlpm.x)))</f>
        <v>Hoplonemertea</v>
      </c>
      <c r="O2542" t="str">
        <f>IF($I2542="","",_xlfn.LET(_xlpm.x,VLOOKUP($I2542,'taxon-match_2026-08-31'!$A$2:$N$122,10,FALSE),IF(_xlpm.x=0,"",_xlpm.x)))</f>
        <v/>
      </c>
      <c r="P2542" t="str">
        <f>IF($I2542="","",_xlfn.LET(_xlpm.x,VLOOKUP($I2542,'taxon-match_2026-08-31'!$A$2:$N$122,11,FALSE),IF(_xlpm.x=0,"",_xlpm.x)))</f>
        <v/>
      </c>
      <c r="Q2542" t="str">
        <f>IF($I2542="","",_xlfn.LET(_xlpm.x,VLOOKUP($I2542,'taxon-match_2026-08-31'!$A$2:$N$122,12,FALSE),IF(_xlpm.x=0,"",_xlpm.x)))</f>
        <v/>
      </c>
      <c r="R2542" t="str">
        <f>IF($I2542="","",_xlfn.LET(_xlpm.x,VLOOKUP($I2542,'taxon-match_2026-08-31'!$A$2:$N$122,14,FALSE),IF(_xlpm.x=0,"",_xlpm.x)))</f>
        <v/>
      </c>
      <c r="S2542" s="2" t="s">
        <v>2358</v>
      </c>
      <c r="T2542" s="69" t="s">
        <v>62</v>
      </c>
      <c r="U2542" s="69" t="s">
        <v>60</v>
      </c>
      <c r="X2542" t="str">
        <f>IF(T2542="","",_xlfn.LET(_xlpm.x,VLOOKUP(T2542,'Drop-down_menus'!$F$2:$G$16,2,FALSE),IF(_xlpm.x=0,"",_xlpm.x)))</f>
        <v>https://orcid.org/0000-0003-3696-4445</v>
      </c>
      <c r="Y2542" t="str">
        <f>IF(U2542="","",_xlfn.LET(_xlpm.x,VLOOKUP(U2542,'Drop-down_menus'!$F$2:$G$16,2,FALSE),IF(_xlpm.x=0,"",_xlpm.x)))</f>
        <v>https://orcid.org/0000-0002-9708-1761</v>
      </c>
      <c r="Z2542" t="str">
        <f>IF(V2542="","",_xlfn.LET(_xlpm.x,VLOOKUP(V2542,'Drop-down_menus'!$F$2:$G$16,2,FALSE),IF(_xlpm.x=0,"",_xlpm.x)))</f>
        <v/>
      </c>
      <c r="AA2542" t="str">
        <f>IF(W2542="","",_xlfn.LET(_xlpm.x,VLOOKUP(W2542,'Drop-down_menus'!$F$2:$G$16,2,FALSE),IF(_xlpm.x=0,"",_xlpm.x)))</f>
        <v/>
      </c>
      <c r="AB2542" t="s">
        <v>702</v>
      </c>
      <c r="AE2542" t="s">
        <v>896</v>
      </c>
    </row>
    <row r="2543" spans="1:31" ht="15" hidden="1" x14ac:dyDescent="0.2">
      <c r="A2543" s="2" t="s">
        <v>181</v>
      </c>
      <c r="B2543">
        <v>1067</v>
      </c>
      <c r="C2543">
        <v>348</v>
      </c>
      <c r="D2543" s="69" t="s">
        <v>700</v>
      </c>
      <c r="F2543" s="70" t="s">
        <v>905</v>
      </c>
      <c r="G2543" s="69">
        <v>1</v>
      </c>
      <c r="H2543" s="70" t="s">
        <v>905</v>
      </c>
      <c r="I2543" t="s">
        <v>905</v>
      </c>
      <c r="J2543" t="str">
        <f>IF($I2543="","",_xlfn.LET(_xlpm.x,VLOOKUP($I2543,'taxon-match_2026-08-31'!$A$2:$N$122,6,FALSE),IF(_xlpm.x=0,"",_xlpm.x)))</f>
        <v>Hubrecht, 1879</v>
      </c>
      <c r="K2543" t="str">
        <f>IF($I2543="","",_xlfn.LET(_xlpm.x,VLOOKUP($I2543,'taxon-match_2026-08-31'!$A$2:$N$122,4,FALSE),IF(_xlpm.x=0,"",_xlpm.x)))</f>
        <v>urn:lsid:marinespecies.org:taxname:122309</v>
      </c>
      <c r="L2543" t="str">
        <f>IF($I2543="","",_xlfn.LET(_xlpm.x,VLOOKUP($I2543,'taxon-match_2026-08-31'!$A$2:$N$122,7,FALSE),IF(_xlpm.x=0,"",_xlpm.x)))</f>
        <v>Animalia</v>
      </c>
      <c r="M2543" t="str">
        <f>IF($I2543="","",_xlfn.LET(_xlpm.x,VLOOKUP($I2543,'taxon-match_2026-08-31'!$A$2:$N$122,8,FALSE),IF(_xlpm.x=0,"",_xlpm.x)))</f>
        <v>Nemertea</v>
      </c>
      <c r="N2543" t="str">
        <f>IF($I2543="","",_xlfn.LET(_xlpm.x,VLOOKUP($I2543,'taxon-match_2026-08-31'!$A$2:$N$122,9,FALSE),IF(_xlpm.x=0,"",_xlpm.x)))</f>
        <v>Hoplonemertea</v>
      </c>
      <c r="O2543" t="str">
        <f>IF($I2543="","",_xlfn.LET(_xlpm.x,VLOOKUP($I2543,'taxon-match_2026-08-31'!$A$2:$N$122,10,FALSE),IF(_xlpm.x=0,"",_xlpm.x)))</f>
        <v/>
      </c>
      <c r="P2543" t="str">
        <f>IF($I2543="","",_xlfn.LET(_xlpm.x,VLOOKUP($I2543,'taxon-match_2026-08-31'!$A$2:$N$122,11,FALSE),IF(_xlpm.x=0,"",_xlpm.x)))</f>
        <v/>
      </c>
      <c r="Q2543" t="str">
        <f>IF($I2543="","",_xlfn.LET(_xlpm.x,VLOOKUP($I2543,'taxon-match_2026-08-31'!$A$2:$N$122,12,FALSE),IF(_xlpm.x=0,"",_xlpm.x)))</f>
        <v/>
      </c>
      <c r="R2543" t="str">
        <f>IF($I2543="","",_xlfn.LET(_xlpm.x,VLOOKUP($I2543,'taxon-match_2026-08-31'!$A$2:$N$122,14,FALSE),IF(_xlpm.x=0,"",_xlpm.x)))</f>
        <v/>
      </c>
      <c r="S2543" s="2" t="s">
        <v>2358</v>
      </c>
      <c r="T2543" s="69" t="s">
        <v>62</v>
      </c>
      <c r="U2543" s="69" t="s">
        <v>60</v>
      </c>
      <c r="X2543" t="str">
        <f>IF(T2543="","",_xlfn.LET(_xlpm.x,VLOOKUP(T2543,'Drop-down_menus'!$F$2:$G$16,2,FALSE),IF(_xlpm.x=0,"",_xlpm.x)))</f>
        <v>https://orcid.org/0000-0003-3696-4445</v>
      </c>
      <c r="Y2543" t="str">
        <f>IF(U2543="","",_xlfn.LET(_xlpm.x,VLOOKUP(U2543,'Drop-down_menus'!$F$2:$G$16,2,FALSE),IF(_xlpm.x=0,"",_xlpm.x)))</f>
        <v>https://orcid.org/0000-0002-9708-1761</v>
      </c>
      <c r="Z2543" t="str">
        <f>IF(V2543="","",_xlfn.LET(_xlpm.x,VLOOKUP(V2543,'Drop-down_menus'!$F$2:$G$16,2,FALSE),IF(_xlpm.x=0,"",_xlpm.x)))</f>
        <v/>
      </c>
      <c r="AA2543" t="str">
        <f>IF(W2543="","",_xlfn.LET(_xlpm.x,VLOOKUP(W2543,'Drop-down_menus'!$F$2:$G$16,2,FALSE),IF(_xlpm.x=0,"",_xlpm.x)))</f>
        <v/>
      </c>
      <c r="AB2543" t="s">
        <v>702</v>
      </c>
      <c r="AE2543" t="s">
        <v>896</v>
      </c>
    </row>
    <row r="2544" spans="1:31" ht="15" hidden="1" x14ac:dyDescent="0.2">
      <c r="A2544" s="2" t="s">
        <v>181</v>
      </c>
      <c r="B2544">
        <v>1068</v>
      </c>
      <c r="C2544">
        <v>349</v>
      </c>
      <c r="D2544" s="69" t="s">
        <v>700</v>
      </c>
      <c r="F2544" s="70" t="s">
        <v>905</v>
      </c>
      <c r="G2544" s="69">
        <v>1</v>
      </c>
      <c r="H2544" s="70" t="s">
        <v>905</v>
      </c>
      <c r="I2544" t="s">
        <v>905</v>
      </c>
      <c r="J2544" t="str">
        <f>IF($I2544="","",_xlfn.LET(_xlpm.x,VLOOKUP($I2544,'taxon-match_2026-08-31'!$A$2:$N$122,6,FALSE),IF(_xlpm.x=0,"",_xlpm.x)))</f>
        <v>Hubrecht, 1879</v>
      </c>
      <c r="K2544" t="str">
        <f>IF($I2544="","",_xlfn.LET(_xlpm.x,VLOOKUP($I2544,'taxon-match_2026-08-31'!$A$2:$N$122,4,FALSE),IF(_xlpm.x=0,"",_xlpm.x)))</f>
        <v>urn:lsid:marinespecies.org:taxname:122309</v>
      </c>
      <c r="L2544" t="str">
        <f>IF($I2544="","",_xlfn.LET(_xlpm.x,VLOOKUP($I2544,'taxon-match_2026-08-31'!$A$2:$N$122,7,FALSE),IF(_xlpm.x=0,"",_xlpm.x)))</f>
        <v>Animalia</v>
      </c>
      <c r="M2544" t="str">
        <f>IF($I2544="","",_xlfn.LET(_xlpm.x,VLOOKUP($I2544,'taxon-match_2026-08-31'!$A$2:$N$122,8,FALSE),IF(_xlpm.x=0,"",_xlpm.x)))</f>
        <v>Nemertea</v>
      </c>
      <c r="N2544" t="str">
        <f>IF($I2544="","",_xlfn.LET(_xlpm.x,VLOOKUP($I2544,'taxon-match_2026-08-31'!$A$2:$N$122,9,FALSE),IF(_xlpm.x=0,"",_xlpm.x)))</f>
        <v>Hoplonemertea</v>
      </c>
      <c r="O2544" t="str">
        <f>IF($I2544="","",_xlfn.LET(_xlpm.x,VLOOKUP($I2544,'taxon-match_2026-08-31'!$A$2:$N$122,10,FALSE),IF(_xlpm.x=0,"",_xlpm.x)))</f>
        <v/>
      </c>
      <c r="P2544" t="str">
        <f>IF($I2544="","",_xlfn.LET(_xlpm.x,VLOOKUP($I2544,'taxon-match_2026-08-31'!$A$2:$N$122,11,FALSE),IF(_xlpm.x=0,"",_xlpm.x)))</f>
        <v/>
      </c>
      <c r="Q2544" t="str">
        <f>IF($I2544="","",_xlfn.LET(_xlpm.x,VLOOKUP($I2544,'taxon-match_2026-08-31'!$A$2:$N$122,12,FALSE),IF(_xlpm.x=0,"",_xlpm.x)))</f>
        <v/>
      </c>
      <c r="R2544" t="str">
        <f>IF($I2544="","",_xlfn.LET(_xlpm.x,VLOOKUP($I2544,'taxon-match_2026-08-31'!$A$2:$N$122,14,FALSE),IF(_xlpm.x=0,"",_xlpm.x)))</f>
        <v/>
      </c>
      <c r="S2544" s="2" t="s">
        <v>2358</v>
      </c>
      <c r="T2544" s="69" t="s">
        <v>62</v>
      </c>
      <c r="U2544" s="69" t="s">
        <v>60</v>
      </c>
      <c r="X2544" t="str">
        <f>IF(T2544="","",_xlfn.LET(_xlpm.x,VLOOKUP(T2544,'Drop-down_menus'!$F$2:$G$16,2,FALSE),IF(_xlpm.x=0,"",_xlpm.x)))</f>
        <v>https://orcid.org/0000-0003-3696-4445</v>
      </c>
      <c r="Y2544" t="str">
        <f>IF(U2544="","",_xlfn.LET(_xlpm.x,VLOOKUP(U2544,'Drop-down_menus'!$F$2:$G$16,2,FALSE),IF(_xlpm.x=0,"",_xlpm.x)))</f>
        <v>https://orcid.org/0000-0002-9708-1761</v>
      </c>
      <c r="Z2544" t="str">
        <f>IF(V2544="","",_xlfn.LET(_xlpm.x,VLOOKUP(V2544,'Drop-down_menus'!$F$2:$G$16,2,FALSE),IF(_xlpm.x=0,"",_xlpm.x)))</f>
        <v/>
      </c>
      <c r="AA2544" t="str">
        <f>IF(W2544="","",_xlfn.LET(_xlpm.x,VLOOKUP(W2544,'Drop-down_menus'!$F$2:$G$16,2,FALSE),IF(_xlpm.x=0,"",_xlpm.x)))</f>
        <v/>
      </c>
      <c r="AB2544" t="s">
        <v>702</v>
      </c>
      <c r="AE2544" t="s">
        <v>896</v>
      </c>
    </row>
    <row r="2545" spans="1:31" ht="15" hidden="1" x14ac:dyDescent="0.2">
      <c r="A2545" s="2" t="s">
        <v>181</v>
      </c>
      <c r="B2545">
        <v>1069</v>
      </c>
      <c r="C2545">
        <v>350</v>
      </c>
      <c r="D2545" s="69" t="s">
        <v>700</v>
      </c>
      <c r="F2545" s="70" t="s">
        <v>905</v>
      </c>
      <c r="G2545" s="69">
        <v>1</v>
      </c>
      <c r="H2545" s="70" t="s">
        <v>905</v>
      </c>
      <c r="I2545" t="s">
        <v>905</v>
      </c>
      <c r="J2545" t="str">
        <f>IF($I2545="","",_xlfn.LET(_xlpm.x,VLOOKUP($I2545,'taxon-match_2026-08-31'!$A$2:$N$122,6,FALSE),IF(_xlpm.x=0,"",_xlpm.x)))</f>
        <v>Hubrecht, 1879</v>
      </c>
      <c r="K2545" t="str">
        <f>IF($I2545="","",_xlfn.LET(_xlpm.x,VLOOKUP($I2545,'taxon-match_2026-08-31'!$A$2:$N$122,4,FALSE),IF(_xlpm.x=0,"",_xlpm.x)))</f>
        <v>urn:lsid:marinespecies.org:taxname:122309</v>
      </c>
      <c r="L2545" t="str">
        <f>IF($I2545="","",_xlfn.LET(_xlpm.x,VLOOKUP($I2545,'taxon-match_2026-08-31'!$A$2:$N$122,7,FALSE),IF(_xlpm.x=0,"",_xlpm.x)))</f>
        <v>Animalia</v>
      </c>
      <c r="M2545" t="str">
        <f>IF($I2545="","",_xlfn.LET(_xlpm.x,VLOOKUP($I2545,'taxon-match_2026-08-31'!$A$2:$N$122,8,FALSE),IF(_xlpm.x=0,"",_xlpm.x)))</f>
        <v>Nemertea</v>
      </c>
      <c r="N2545" t="str">
        <f>IF($I2545="","",_xlfn.LET(_xlpm.x,VLOOKUP($I2545,'taxon-match_2026-08-31'!$A$2:$N$122,9,FALSE),IF(_xlpm.x=0,"",_xlpm.x)))</f>
        <v>Hoplonemertea</v>
      </c>
      <c r="O2545" t="str">
        <f>IF($I2545="","",_xlfn.LET(_xlpm.x,VLOOKUP($I2545,'taxon-match_2026-08-31'!$A$2:$N$122,10,FALSE),IF(_xlpm.x=0,"",_xlpm.x)))</f>
        <v/>
      </c>
      <c r="P2545" t="str">
        <f>IF($I2545="","",_xlfn.LET(_xlpm.x,VLOOKUP($I2545,'taxon-match_2026-08-31'!$A$2:$N$122,11,FALSE),IF(_xlpm.x=0,"",_xlpm.x)))</f>
        <v/>
      </c>
      <c r="Q2545" t="str">
        <f>IF($I2545="","",_xlfn.LET(_xlpm.x,VLOOKUP($I2545,'taxon-match_2026-08-31'!$A$2:$N$122,12,FALSE),IF(_xlpm.x=0,"",_xlpm.x)))</f>
        <v/>
      </c>
      <c r="R2545" t="str">
        <f>IF($I2545="","",_xlfn.LET(_xlpm.x,VLOOKUP($I2545,'taxon-match_2026-08-31'!$A$2:$N$122,14,FALSE),IF(_xlpm.x=0,"",_xlpm.x)))</f>
        <v/>
      </c>
      <c r="S2545" s="2" t="s">
        <v>2358</v>
      </c>
      <c r="T2545" s="69" t="s">
        <v>62</v>
      </c>
      <c r="U2545" s="69" t="s">
        <v>60</v>
      </c>
      <c r="X2545" t="str">
        <f>IF(T2545="","",_xlfn.LET(_xlpm.x,VLOOKUP(T2545,'Drop-down_menus'!$F$2:$G$16,2,FALSE),IF(_xlpm.x=0,"",_xlpm.x)))</f>
        <v>https://orcid.org/0000-0003-3696-4445</v>
      </c>
      <c r="Y2545" t="str">
        <f>IF(U2545="","",_xlfn.LET(_xlpm.x,VLOOKUP(U2545,'Drop-down_menus'!$F$2:$G$16,2,FALSE),IF(_xlpm.x=0,"",_xlpm.x)))</f>
        <v>https://orcid.org/0000-0002-9708-1761</v>
      </c>
      <c r="Z2545" t="str">
        <f>IF(V2545="","",_xlfn.LET(_xlpm.x,VLOOKUP(V2545,'Drop-down_menus'!$F$2:$G$16,2,FALSE),IF(_xlpm.x=0,"",_xlpm.x)))</f>
        <v/>
      </c>
      <c r="AA2545" t="str">
        <f>IF(W2545="","",_xlfn.LET(_xlpm.x,VLOOKUP(W2545,'Drop-down_menus'!$F$2:$G$16,2,FALSE),IF(_xlpm.x=0,"",_xlpm.x)))</f>
        <v/>
      </c>
      <c r="AB2545" t="s">
        <v>702</v>
      </c>
      <c r="AE2545" t="s">
        <v>896</v>
      </c>
    </row>
    <row r="2546" spans="1:31" ht="15" hidden="1" x14ac:dyDescent="0.2">
      <c r="A2546" s="2" t="s">
        <v>181</v>
      </c>
      <c r="B2546">
        <v>1070</v>
      </c>
      <c r="C2546">
        <v>351</v>
      </c>
      <c r="D2546" s="69" t="s">
        <v>700</v>
      </c>
      <c r="F2546" s="70" t="s">
        <v>905</v>
      </c>
      <c r="G2546" s="69">
        <v>1</v>
      </c>
      <c r="H2546" s="70" t="s">
        <v>905</v>
      </c>
      <c r="I2546" t="s">
        <v>905</v>
      </c>
      <c r="J2546" t="str">
        <f>IF($I2546="","",_xlfn.LET(_xlpm.x,VLOOKUP($I2546,'taxon-match_2026-08-31'!$A$2:$N$122,6,FALSE),IF(_xlpm.x=0,"",_xlpm.x)))</f>
        <v>Hubrecht, 1879</v>
      </c>
      <c r="K2546" t="str">
        <f>IF($I2546="","",_xlfn.LET(_xlpm.x,VLOOKUP($I2546,'taxon-match_2026-08-31'!$A$2:$N$122,4,FALSE),IF(_xlpm.x=0,"",_xlpm.x)))</f>
        <v>urn:lsid:marinespecies.org:taxname:122309</v>
      </c>
      <c r="L2546" t="str">
        <f>IF($I2546="","",_xlfn.LET(_xlpm.x,VLOOKUP($I2546,'taxon-match_2026-08-31'!$A$2:$N$122,7,FALSE),IF(_xlpm.x=0,"",_xlpm.x)))</f>
        <v>Animalia</v>
      </c>
      <c r="M2546" t="str">
        <f>IF($I2546="","",_xlfn.LET(_xlpm.x,VLOOKUP($I2546,'taxon-match_2026-08-31'!$A$2:$N$122,8,FALSE),IF(_xlpm.x=0,"",_xlpm.x)))</f>
        <v>Nemertea</v>
      </c>
      <c r="N2546" t="str">
        <f>IF($I2546="","",_xlfn.LET(_xlpm.x,VLOOKUP($I2546,'taxon-match_2026-08-31'!$A$2:$N$122,9,FALSE),IF(_xlpm.x=0,"",_xlpm.x)))</f>
        <v>Hoplonemertea</v>
      </c>
      <c r="O2546" t="str">
        <f>IF($I2546="","",_xlfn.LET(_xlpm.x,VLOOKUP($I2546,'taxon-match_2026-08-31'!$A$2:$N$122,10,FALSE),IF(_xlpm.x=0,"",_xlpm.x)))</f>
        <v/>
      </c>
      <c r="P2546" t="str">
        <f>IF($I2546="","",_xlfn.LET(_xlpm.x,VLOOKUP($I2546,'taxon-match_2026-08-31'!$A$2:$N$122,11,FALSE),IF(_xlpm.x=0,"",_xlpm.x)))</f>
        <v/>
      </c>
      <c r="Q2546" t="str">
        <f>IF($I2546="","",_xlfn.LET(_xlpm.x,VLOOKUP($I2546,'taxon-match_2026-08-31'!$A$2:$N$122,12,FALSE),IF(_xlpm.x=0,"",_xlpm.x)))</f>
        <v/>
      </c>
      <c r="R2546" t="str">
        <f>IF($I2546="","",_xlfn.LET(_xlpm.x,VLOOKUP($I2546,'taxon-match_2026-08-31'!$A$2:$N$122,14,FALSE),IF(_xlpm.x=0,"",_xlpm.x)))</f>
        <v/>
      </c>
      <c r="S2546" s="2" t="s">
        <v>2358</v>
      </c>
      <c r="T2546" s="69" t="s">
        <v>62</v>
      </c>
      <c r="U2546" s="69" t="s">
        <v>60</v>
      </c>
      <c r="X2546" t="str">
        <f>IF(T2546="","",_xlfn.LET(_xlpm.x,VLOOKUP(T2546,'Drop-down_menus'!$F$2:$G$16,2,FALSE),IF(_xlpm.x=0,"",_xlpm.x)))</f>
        <v>https://orcid.org/0000-0003-3696-4445</v>
      </c>
      <c r="Y2546" t="str">
        <f>IF(U2546="","",_xlfn.LET(_xlpm.x,VLOOKUP(U2546,'Drop-down_menus'!$F$2:$G$16,2,FALSE),IF(_xlpm.x=0,"",_xlpm.x)))</f>
        <v>https://orcid.org/0000-0002-9708-1761</v>
      </c>
      <c r="Z2546" t="str">
        <f>IF(V2546="","",_xlfn.LET(_xlpm.x,VLOOKUP(V2546,'Drop-down_menus'!$F$2:$G$16,2,FALSE),IF(_xlpm.x=0,"",_xlpm.x)))</f>
        <v/>
      </c>
      <c r="AA2546" t="str">
        <f>IF(W2546="","",_xlfn.LET(_xlpm.x,VLOOKUP(W2546,'Drop-down_menus'!$F$2:$G$16,2,FALSE),IF(_xlpm.x=0,"",_xlpm.x)))</f>
        <v/>
      </c>
      <c r="AB2546" t="s">
        <v>702</v>
      </c>
      <c r="AE2546" t="s">
        <v>896</v>
      </c>
    </row>
    <row r="2547" spans="1:31" ht="15" hidden="1" x14ac:dyDescent="0.2">
      <c r="A2547" s="2" t="s">
        <v>253</v>
      </c>
      <c r="B2547">
        <v>1731</v>
      </c>
      <c r="C2547">
        <v>303</v>
      </c>
      <c r="D2547" s="69" t="s">
        <v>700</v>
      </c>
      <c r="F2547" s="70" t="s">
        <v>905</v>
      </c>
      <c r="G2547" s="70">
        <v>1</v>
      </c>
      <c r="H2547" s="70" t="s">
        <v>905</v>
      </c>
      <c r="I2547" t="s">
        <v>905</v>
      </c>
      <c r="J2547" t="str">
        <f>IF($I2547="","",_xlfn.LET(_xlpm.x,VLOOKUP($I2547,'taxon-match_2026-08-31'!$A$2:$N$122,6,FALSE),IF(_xlpm.x=0,"",_xlpm.x)))</f>
        <v>Hubrecht, 1879</v>
      </c>
      <c r="K2547" t="str">
        <f>IF($I2547="","",_xlfn.LET(_xlpm.x,VLOOKUP($I2547,'taxon-match_2026-08-31'!$A$2:$N$122,4,FALSE),IF(_xlpm.x=0,"",_xlpm.x)))</f>
        <v>urn:lsid:marinespecies.org:taxname:122309</v>
      </c>
      <c r="L2547" t="str">
        <f>IF($I2547="","",_xlfn.LET(_xlpm.x,VLOOKUP($I2547,'taxon-match_2026-08-31'!$A$2:$N$122,7,FALSE),IF(_xlpm.x=0,"",_xlpm.x)))</f>
        <v>Animalia</v>
      </c>
      <c r="M2547" t="str">
        <f>IF($I2547="","",_xlfn.LET(_xlpm.x,VLOOKUP($I2547,'taxon-match_2026-08-31'!$A$2:$N$122,8,FALSE),IF(_xlpm.x=0,"",_xlpm.x)))</f>
        <v>Nemertea</v>
      </c>
      <c r="N2547" t="str">
        <f>IF($I2547="","",_xlfn.LET(_xlpm.x,VLOOKUP($I2547,'taxon-match_2026-08-31'!$A$2:$N$122,9,FALSE),IF(_xlpm.x=0,"",_xlpm.x)))</f>
        <v>Hoplonemertea</v>
      </c>
      <c r="O2547" t="str">
        <f>IF($I2547="","",_xlfn.LET(_xlpm.x,VLOOKUP($I2547,'taxon-match_2026-08-31'!$A$2:$N$122,10,FALSE),IF(_xlpm.x=0,"",_xlpm.x)))</f>
        <v/>
      </c>
      <c r="P2547" t="str">
        <f>IF($I2547="","",_xlfn.LET(_xlpm.x,VLOOKUP($I2547,'taxon-match_2026-08-31'!$A$2:$N$122,11,FALSE),IF(_xlpm.x=0,"",_xlpm.x)))</f>
        <v/>
      </c>
      <c r="Q2547" t="str">
        <f>IF($I2547="","",_xlfn.LET(_xlpm.x,VLOOKUP($I2547,'taxon-match_2026-08-31'!$A$2:$N$122,12,FALSE),IF(_xlpm.x=0,"",_xlpm.x)))</f>
        <v/>
      </c>
      <c r="R2547" t="str">
        <f>IF($I2547="","",_xlfn.LET(_xlpm.x,VLOOKUP($I2547,'taxon-match_2026-08-31'!$A$2:$N$122,14,FALSE),IF(_xlpm.x=0,"",_xlpm.x)))</f>
        <v/>
      </c>
      <c r="S2547" s="2" t="s">
        <v>2358</v>
      </c>
      <c r="T2547" s="69" t="s">
        <v>62</v>
      </c>
      <c r="U2547" s="69" t="s">
        <v>60</v>
      </c>
      <c r="X2547" t="str">
        <f>IF(T2547="","",_xlfn.LET(_xlpm.x,VLOOKUP(T2547,'Drop-down_menus'!$F$2:$G$16,2,FALSE),IF(_xlpm.x=0,"",_xlpm.x)))</f>
        <v>https://orcid.org/0000-0003-3696-4445</v>
      </c>
      <c r="Y2547" t="str">
        <f>IF(U2547="","",_xlfn.LET(_xlpm.x,VLOOKUP(U2547,'Drop-down_menus'!$F$2:$G$16,2,FALSE),IF(_xlpm.x=0,"",_xlpm.x)))</f>
        <v>https://orcid.org/0000-0002-9708-1761</v>
      </c>
      <c r="Z2547" t="str">
        <f>IF(V2547="","",_xlfn.LET(_xlpm.x,VLOOKUP(V2547,'Drop-down_menus'!$F$2:$G$16,2,FALSE),IF(_xlpm.x=0,"",_xlpm.x)))</f>
        <v/>
      </c>
      <c r="AA2547" t="str">
        <f>IF(W2547="","",_xlfn.LET(_xlpm.x,VLOOKUP(W2547,'Drop-down_menus'!$F$2:$G$16,2,FALSE),IF(_xlpm.x=0,"",_xlpm.x)))</f>
        <v/>
      </c>
      <c r="AB2547" t="s">
        <v>702</v>
      </c>
      <c r="AE2547" t="s">
        <v>896</v>
      </c>
    </row>
    <row r="2548" spans="1:31" ht="15" hidden="1" x14ac:dyDescent="0.2">
      <c r="A2548" s="2" t="s">
        <v>253</v>
      </c>
      <c r="B2548">
        <v>1732</v>
      </c>
      <c r="C2548">
        <v>323</v>
      </c>
      <c r="D2548" s="69" t="s">
        <v>700</v>
      </c>
      <c r="F2548" s="70" t="s">
        <v>905</v>
      </c>
      <c r="G2548" s="70">
        <v>1</v>
      </c>
      <c r="H2548" s="70" t="s">
        <v>905</v>
      </c>
      <c r="I2548" t="s">
        <v>905</v>
      </c>
      <c r="J2548" t="str">
        <f>IF($I2548="","",_xlfn.LET(_xlpm.x,VLOOKUP($I2548,'taxon-match_2026-08-31'!$A$2:$N$122,6,FALSE),IF(_xlpm.x=0,"",_xlpm.x)))</f>
        <v>Hubrecht, 1879</v>
      </c>
      <c r="K2548" t="str">
        <f>IF($I2548="","",_xlfn.LET(_xlpm.x,VLOOKUP($I2548,'taxon-match_2026-08-31'!$A$2:$N$122,4,FALSE),IF(_xlpm.x=0,"",_xlpm.x)))</f>
        <v>urn:lsid:marinespecies.org:taxname:122309</v>
      </c>
      <c r="L2548" t="str">
        <f>IF($I2548="","",_xlfn.LET(_xlpm.x,VLOOKUP($I2548,'taxon-match_2026-08-31'!$A$2:$N$122,7,FALSE),IF(_xlpm.x=0,"",_xlpm.x)))</f>
        <v>Animalia</v>
      </c>
      <c r="M2548" t="str">
        <f>IF($I2548="","",_xlfn.LET(_xlpm.x,VLOOKUP($I2548,'taxon-match_2026-08-31'!$A$2:$N$122,8,FALSE),IF(_xlpm.x=0,"",_xlpm.x)))</f>
        <v>Nemertea</v>
      </c>
      <c r="N2548" t="str">
        <f>IF($I2548="","",_xlfn.LET(_xlpm.x,VLOOKUP($I2548,'taxon-match_2026-08-31'!$A$2:$N$122,9,FALSE),IF(_xlpm.x=0,"",_xlpm.x)))</f>
        <v>Hoplonemertea</v>
      </c>
      <c r="O2548" t="str">
        <f>IF($I2548="","",_xlfn.LET(_xlpm.x,VLOOKUP($I2548,'taxon-match_2026-08-31'!$A$2:$N$122,10,FALSE),IF(_xlpm.x=0,"",_xlpm.x)))</f>
        <v/>
      </c>
      <c r="P2548" t="str">
        <f>IF($I2548="","",_xlfn.LET(_xlpm.x,VLOOKUP($I2548,'taxon-match_2026-08-31'!$A$2:$N$122,11,FALSE),IF(_xlpm.x=0,"",_xlpm.x)))</f>
        <v/>
      </c>
      <c r="Q2548" t="str">
        <f>IF($I2548="","",_xlfn.LET(_xlpm.x,VLOOKUP($I2548,'taxon-match_2026-08-31'!$A$2:$N$122,12,FALSE),IF(_xlpm.x=0,"",_xlpm.x)))</f>
        <v/>
      </c>
      <c r="R2548" t="str">
        <f>IF($I2548="","",_xlfn.LET(_xlpm.x,VLOOKUP($I2548,'taxon-match_2026-08-31'!$A$2:$N$122,14,FALSE),IF(_xlpm.x=0,"",_xlpm.x)))</f>
        <v/>
      </c>
      <c r="S2548" s="2" t="s">
        <v>2358</v>
      </c>
      <c r="T2548" s="69" t="s">
        <v>62</v>
      </c>
      <c r="U2548" s="69" t="s">
        <v>60</v>
      </c>
      <c r="X2548" t="str">
        <f>IF(T2548="","",_xlfn.LET(_xlpm.x,VLOOKUP(T2548,'Drop-down_menus'!$F$2:$G$16,2,FALSE),IF(_xlpm.x=0,"",_xlpm.x)))</f>
        <v>https://orcid.org/0000-0003-3696-4445</v>
      </c>
      <c r="Y2548" t="str">
        <f>IF(U2548="","",_xlfn.LET(_xlpm.x,VLOOKUP(U2548,'Drop-down_menus'!$F$2:$G$16,2,FALSE),IF(_xlpm.x=0,"",_xlpm.x)))</f>
        <v>https://orcid.org/0000-0002-9708-1761</v>
      </c>
      <c r="Z2548" t="str">
        <f>IF(V2548="","",_xlfn.LET(_xlpm.x,VLOOKUP(V2548,'Drop-down_menus'!$F$2:$G$16,2,FALSE),IF(_xlpm.x=0,"",_xlpm.x)))</f>
        <v/>
      </c>
      <c r="AA2548" t="str">
        <f>IF(W2548="","",_xlfn.LET(_xlpm.x,VLOOKUP(W2548,'Drop-down_menus'!$F$2:$G$16,2,FALSE),IF(_xlpm.x=0,"",_xlpm.x)))</f>
        <v/>
      </c>
      <c r="AB2548" t="s">
        <v>702</v>
      </c>
      <c r="AE2548" t="s">
        <v>896</v>
      </c>
    </row>
    <row r="2549" spans="1:31" ht="15" hidden="1" x14ac:dyDescent="0.2">
      <c r="A2549" s="2" t="s">
        <v>253</v>
      </c>
      <c r="B2549">
        <v>1857</v>
      </c>
      <c r="C2549">
        <v>338</v>
      </c>
      <c r="D2549" s="69" t="s">
        <v>700</v>
      </c>
      <c r="F2549" s="70" t="s">
        <v>905</v>
      </c>
      <c r="G2549" s="70">
        <v>1</v>
      </c>
      <c r="H2549" s="70" t="s">
        <v>905</v>
      </c>
      <c r="I2549" t="s">
        <v>905</v>
      </c>
      <c r="J2549" t="str">
        <f>IF($I2549="","",_xlfn.LET(_xlpm.x,VLOOKUP($I2549,'taxon-match_2026-08-31'!$A$2:$N$122,6,FALSE),IF(_xlpm.x=0,"",_xlpm.x)))</f>
        <v>Hubrecht, 1879</v>
      </c>
      <c r="K2549" t="str">
        <f>IF($I2549="","",_xlfn.LET(_xlpm.x,VLOOKUP($I2549,'taxon-match_2026-08-31'!$A$2:$N$122,4,FALSE),IF(_xlpm.x=0,"",_xlpm.x)))</f>
        <v>urn:lsid:marinespecies.org:taxname:122309</v>
      </c>
      <c r="L2549" t="str">
        <f>IF($I2549="","",_xlfn.LET(_xlpm.x,VLOOKUP($I2549,'taxon-match_2026-08-31'!$A$2:$N$122,7,FALSE),IF(_xlpm.x=0,"",_xlpm.x)))</f>
        <v>Animalia</v>
      </c>
      <c r="M2549" t="str">
        <f>IF($I2549="","",_xlfn.LET(_xlpm.x,VLOOKUP($I2549,'taxon-match_2026-08-31'!$A$2:$N$122,8,FALSE),IF(_xlpm.x=0,"",_xlpm.x)))</f>
        <v>Nemertea</v>
      </c>
      <c r="N2549" t="str">
        <f>IF($I2549="","",_xlfn.LET(_xlpm.x,VLOOKUP($I2549,'taxon-match_2026-08-31'!$A$2:$N$122,9,FALSE),IF(_xlpm.x=0,"",_xlpm.x)))</f>
        <v>Hoplonemertea</v>
      </c>
      <c r="O2549" t="str">
        <f>IF($I2549="","",_xlfn.LET(_xlpm.x,VLOOKUP($I2549,'taxon-match_2026-08-31'!$A$2:$N$122,10,FALSE),IF(_xlpm.x=0,"",_xlpm.x)))</f>
        <v/>
      </c>
      <c r="P2549" t="str">
        <f>IF($I2549="","",_xlfn.LET(_xlpm.x,VLOOKUP($I2549,'taxon-match_2026-08-31'!$A$2:$N$122,11,FALSE),IF(_xlpm.x=0,"",_xlpm.x)))</f>
        <v/>
      </c>
      <c r="Q2549" t="str">
        <f>IF($I2549="","",_xlfn.LET(_xlpm.x,VLOOKUP($I2549,'taxon-match_2026-08-31'!$A$2:$N$122,12,FALSE),IF(_xlpm.x=0,"",_xlpm.x)))</f>
        <v/>
      </c>
      <c r="R2549" t="str">
        <f>IF($I2549="","",_xlfn.LET(_xlpm.x,VLOOKUP($I2549,'taxon-match_2026-08-31'!$A$2:$N$122,14,FALSE),IF(_xlpm.x=0,"",_xlpm.x)))</f>
        <v/>
      </c>
      <c r="S2549" s="2" t="s">
        <v>2358</v>
      </c>
      <c r="T2549" s="69" t="s">
        <v>62</v>
      </c>
      <c r="U2549" s="69" t="s">
        <v>60</v>
      </c>
      <c r="X2549" t="str">
        <f>IF(T2549="","",_xlfn.LET(_xlpm.x,VLOOKUP(T2549,'Drop-down_menus'!$F$2:$G$16,2,FALSE),IF(_xlpm.x=0,"",_xlpm.x)))</f>
        <v>https://orcid.org/0000-0003-3696-4445</v>
      </c>
      <c r="Y2549" t="str">
        <f>IF(U2549="","",_xlfn.LET(_xlpm.x,VLOOKUP(U2549,'Drop-down_menus'!$F$2:$G$16,2,FALSE),IF(_xlpm.x=0,"",_xlpm.x)))</f>
        <v>https://orcid.org/0000-0002-9708-1761</v>
      </c>
      <c r="Z2549" t="str">
        <f>IF(V2549="","",_xlfn.LET(_xlpm.x,VLOOKUP(V2549,'Drop-down_menus'!$F$2:$G$16,2,FALSE),IF(_xlpm.x=0,"",_xlpm.x)))</f>
        <v/>
      </c>
      <c r="AA2549" t="str">
        <f>IF(W2549="","",_xlfn.LET(_xlpm.x,VLOOKUP(W2549,'Drop-down_menus'!$F$2:$G$16,2,FALSE),IF(_xlpm.x=0,"",_xlpm.x)))</f>
        <v/>
      </c>
      <c r="AB2549" t="s">
        <v>702</v>
      </c>
      <c r="AE2549" t="s">
        <v>896</v>
      </c>
    </row>
    <row r="2550" spans="1:31" ht="15" hidden="1" x14ac:dyDescent="0.2">
      <c r="A2550" s="2" t="s">
        <v>253</v>
      </c>
      <c r="B2550">
        <v>1858</v>
      </c>
      <c r="C2550">
        <v>330</v>
      </c>
      <c r="D2550" s="69" t="s">
        <v>700</v>
      </c>
      <c r="F2550" s="70" t="s">
        <v>905</v>
      </c>
      <c r="G2550" s="70">
        <v>1</v>
      </c>
      <c r="H2550" s="70" t="s">
        <v>905</v>
      </c>
      <c r="I2550" t="s">
        <v>905</v>
      </c>
      <c r="J2550" t="str">
        <f>IF($I2550="","",_xlfn.LET(_xlpm.x,VLOOKUP($I2550,'taxon-match_2026-08-31'!$A$2:$N$122,6,FALSE),IF(_xlpm.x=0,"",_xlpm.x)))</f>
        <v>Hubrecht, 1879</v>
      </c>
      <c r="K2550" t="str">
        <f>IF($I2550="","",_xlfn.LET(_xlpm.x,VLOOKUP($I2550,'taxon-match_2026-08-31'!$A$2:$N$122,4,FALSE),IF(_xlpm.x=0,"",_xlpm.x)))</f>
        <v>urn:lsid:marinespecies.org:taxname:122309</v>
      </c>
      <c r="L2550" t="str">
        <f>IF($I2550="","",_xlfn.LET(_xlpm.x,VLOOKUP($I2550,'taxon-match_2026-08-31'!$A$2:$N$122,7,FALSE),IF(_xlpm.x=0,"",_xlpm.x)))</f>
        <v>Animalia</v>
      </c>
      <c r="M2550" t="str">
        <f>IF($I2550="","",_xlfn.LET(_xlpm.x,VLOOKUP($I2550,'taxon-match_2026-08-31'!$A$2:$N$122,8,FALSE),IF(_xlpm.x=0,"",_xlpm.x)))</f>
        <v>Nemertea</v>
      </c>
      <c r="N2550" t="str">
        <f>IF($I2550="","",_xlfn.LET(_xlpm.x,VLOOKUP($I2550,'taxon-match_2026-08-31'!$A$2:$N$122,9,FALSE),IF(_xlpm.x=0,"",_xlpm.x)))</f>
        <v>Hoplonemertea</v>
      </c>
      <c r="O2550" t="str">
        <f>IF($I2550="","",_xlfn.LET(_xlpm.x,VLOOKUP($I2550,'taxon-match_2026-08-31'!$A$2:$N$122,10,FALSE),IF(_xlpm.x=0,"",_xlpm.x)))</f>
        <v/>
      </c>
      <c r="P2550" t="str">
        <f>IF($I2550="","",_xlfn.LET(_xlpm.x,VLOOKUP($I2550,'taxon-match_2026-08-31'!$A$2:$N$122,11,FALSE),IF(_xlpm.x=0,"",_xlpm.x)))</f>
        <v/>
      </c>
      <c r="Q2550" t="str">
        <f>IF($I2550="","",_xlfn.LET(_xlpm.x,VLOOKUP($I2550,'taxon-match_2026-08-31'!$A$2:$N$122,12,FALSE),IF(_xlpm.x=0,"",_xlpm.x)))</f>
        <v/>
      </c>
      <c r="R2550" t="str">
        <f>IF($I2550="","",_xlfn.LET(_xlpm.x,VLOOKUP($I2550,'taxon-match_2026-08-31'!$A$2:$N$122,14,FALSE),IF(_xlpm.x=0,"",_xlpm.x)))</f>
        <v/>
      </c>
      <c r="S2550" s="2" t="s">
        <v>2358</v>
      </c>
      <c r="T2550" s="69" t="s">
        <v>62</v>
      </c>
      <c r="U2550" s="69" t="s">
        <v>60</v>
      </c>
      <c r="X2550" t="str">
        <f>IF(T2550="","",_xlfn.LET(_xlpm.x,VLOOKUP(T2550,'Drop-down_menus'!$F$2:$G$16,2,FALSE),IF(_xlpm.x=0,"",_xlpm.x)))</f>
        <v>https://orcid.org/0000-0003-3696-4445</v>
      </c>
      <c r="Y2550" t="str">
        <f>IF(U2550="","",_xlfn.LET(_xlpm.x,VLOOKUP(U2550,'Drop-down_menus'!$F$2:$G$16,2,FALSE),IF(_xlpm.x=0,"",_xlpm.x)))</f>
        <v>https://orcid.org/0000-0002-9708-1761</v>
      </c>
      <c r="Z2550" t="str">
        <f>IF(V2550="","",_xlfn.LET(_xlpm.x,VLOOKUP(V2550,'Drop-down_menus'!$F$2:$G$16,2,FALSE),IF(_xlpm.x=0,"",_xlpm.x)))</f>
        <v/>
      </c>
      <c r="AA2550" t="str">
        <f>IF(W2550="","",_xlfn.LET(_xlpm.x,VLOOKUP(W2550,'Drop-down_menus'!$F$2:$G$16,2,FALSE),IF(_xlpm.x=0,"",_xlpm.x)))</f>
        <v/>
      </c>
      <c r="AB2550" t="s">
        <v>702</v>
      </c>
      <c r="AE2550" t="s">
        <v>896</v>
      </c>
    </row>
    <row r="2551" spans="1:31" ht="15" hidden="1" x14ac:dyDescent="0.2">
      <c r="A2551" s="2" t="s">
        <v>253</v>
      </c>
      <c r="B2551">
        <v>1859</v>
      </c>
      <c r="C2551">
        <v>332</v>
      </c>
      <c r="D2551" s="69" t="s">
        <v>700</v>
      </c>
      <c r="F2551" s="70" t="s">
        <v>905</v>
      </c>
      <c r="G2551" s="70">
        <v>1</v>
      </c>
      <c r="H2551" s="70" t="s">
        <v>905</v>
      </c>
      <c r="I2551" t="s">
        <v>905</v>
      </c>
      <c r="J2551" t="str">
        <f>IF($I2551="","",_xlfn.LET(_xlpm.x,VLOOKUP($I2551,'taxon-match_2026-08-31'!$A$2:$N$122,6,FALSE),IF(_xlpm.x=0,"",_xlpm.x)))</f>
        <v>Hubrecht, 1879</v>
      </c>
      <c r="K2551" t="str">
        <f>IF($I2551="","",_xlfn.LET(_xlpm.x,VLOOKUP($I2551,'taxon-match_2026-08-31'!$A$2:$N$122,4,FALSE),IF(_xlpm.x=0,"",_xlpm.x)))</f>
        <v>urn:lsid:marinespecies.org:taxname:122309</v>
      </c>
      <c r="L2551" t="str">
        <f>IF($I2551="","",_xlfn.LET(_xlpm.x,VLOOKUP($I2551,'taxon-match_2026-08-31'!$A$2:$N$122,7,FALSE),IF(_xlpm.x=0,"",_xlpm.x)))</f>
        <v>Animalia</v>
      </c>
      <c r="M2551" t="str">
        <f>IF($I2551="","",_xlfn.LET(_xlpm.x,VLOOKUP($I2551,'taxon-match_2026-08-31'!$A$2:$N$122,8,FALSE),IF(_xlpm.x=0,"",_xlpm.x)))</f>
        <v>Nemertea</v>
      </c>
      <c r="N2551" t="str">
        <f>IF($I2551="","",_xlfn.LET(_xlpm.x,VLOOKUP($I2551,'taxon-match_2026-08-31'!$A$2:$N$122,9,FALSE),IF(_xlpm.x=0,"",_xlpm.x)))</f>
        <v>Hoplonemertea</v>
      </c>
      <c r="O2551" t="str">
        <f>IF($I2551="","",_xlfn.LET(_xlpm.x,VLOOKUP($I2551,'taxon-match_2026-08-31'!$A$2:$N$122,10,FALSE),IF(_xlpm.x=0,"",_xlpm.x)))</f>
        <v/>
      </c>
      <c r="P2551" t="str">
        <f>IF($I2551="","",_xlfn.LET(_xlpm.x,VLOOKUP($I2551,'taxon-match_2026-08-31'!$A$2:$N$122,11,FALSE),IF(_xlpm.x=0,"",_xlpm.x)))</f>
        <v/>
      </c>
      <c r="Q2551" t="str">
        <f>IF($I2551="","",_xlfn.LET(_xlpm.x,VLOOKUP($I2551,'taxon-match_2026-08-31'!$A$2:$N$122,12,FALSE),IF(_xlpm.x=0,"",_xlpm.x)))</f>
        <v/>
      </c>
      <c r="R2551" t="str">
        <f>IF($I2551="","",_xlfn.LET(_xlpm.x,VLOOKUP($I2551,'taxon-match_2026-08-31'!$A$2:$N$122,14,FALSE),IF(_xlpm.x=0,"",_xlpm.x)))</f>
        <v/>
      </c>
      <c r="S2551" s="2" t="s">
        <v>2358</v>
      </c>
      <c r="T2551" s="69" t="s">
        <v>62</v>
      </c>
      <c r="U2551" s="69" t="s">
        <v>60</v>
      </c>
      <c r="X2551" t="str">
        <f>IF(T2551="","",_xlfn.LET(_xlpm.x,VLOOKUP(T2551,'Drop-down_menus'!$F$2:$G$16,2,FALSE),IF(_xlpm.x=0,"",_xlpm.x)))</f>
        <v>https://orcid.org/0000-0003-3696-4445</v>
      </c>
      <c r="Y2551" t="str">
        <f>IF(U2551="","",_xlfn.LET(_xlpm.x,VLOOKUP(U2551,'Drop-down_menus'!$F$2:$G$16,2,FALSE),IF(_xlpm.x=0,"",_xlpm.x)))</f>
        <v>https://orcid.org/0000-0002-9708-1761</v>
      </c>
      <c r="Z2551" t="str">
        <f>IF(V2551="","",_xlfn.LET(_xlpm.x,VLOOKUP(V2551,'Drop-down_menus'!$F$2:$G$16,2,FALSE),IF(_xlpm.x=0,"",_xlpm.x)))</f>
        <v/>
      </c>
      <c r="AA2551" t="str">
        <f>IF(W2551="","",_xlfn.LET(_xlpm.x,VLOOKUP(W2551,'Drop-down_menus'!$F$2:$G$16,2,FALSE),IF(_xlpm.x=0,"",_xlpm.x)))</f>
        <v/>
      </c>
      <c r="AB2551" t="s">
        <v>702</v>
      </c>
      <c r="AE2551" t="s">
        <v>896</v>
      </c>
    </row>
    <row r="2552" spans="1:31" ht="15" hidden="1" x14ac:dyDescent="0.2">
      <c r="A2552" s="2" t="s">
        <v>253</v>
      </c>
      <c r="B2552">
        <v>1860</v>
      </c>
      <c r="C2552">
        <v>347</v>
      </c>
      <c r="D2552" s="69" t="s">
        <v>700</v>
      </c>
      <c r="F2552" s="70" t="s">
        <v>905</v>
      </c>
      <c r="G2552" s="70">
        <v>1</v>
      </c>
      <c r="H2552" s="70" t="s">
        <v>905</v>
      </c>
      <c r="I2552" t="s">
        <v>905</v>
      </c>
      <c r="J2552" t="str">
        <f>IF($I2552="","",_xlfn.LET(_xlpm.x,VLOOKUP($I2552,'taxon-match_2026-08-31'!$A$2:$N$122,6,FALSE),IF(_xlpm.x=0,"",_xlpm.x)))</f>
        <v>Hubrecht, 1879</v>
      </c>
      <c r="K2552" t="str">
        <f>IF($I2552="","",_xlfn.LET(_xlpm.x,VLOOKUP($I2552,'taxon-match_2026-08-31'!$A$2:$N$122,4,FALSE),IF(_xlpm.x=0,"",_xlpm.x)))</f>
        <v>urn:lsid:marinespecies.org:taxname:122309</v>
      </c>
      <c r="L2552" t="str">
        <f>IF($I2552="","",_xlfn.LET(_xlpm.x,VLOOKUP($I2552,'taxon-match_2026-08-31'!$A$2:$N$122,7,FALSE),IF(_xlpm.x=0,"",_xlpm.x)))</f>
        <v>Animalia</v>
      </c>
      <c r="M2552" t="str">
        <f>IF($I2552="","",_xlfn.LET(_xlpm.x,VLOOKUP($I2552,'taxon-match_2026-08-31'!$A$2:$N$122,8,FALSE),IF(_xlpm.x=0,"",_xlpm.x)))</f>
        <v>Nemertea</v>
      </c>
      <c r="N2552" t="str">
        <f>IF($I2552="","",_xlfn.LET(_xlpm.x,VLOOKUP($I2552,'taxon-match_2026-08-31'!$A$2:$N$122,9,FALSE),IF(_xlpm.x=0,"",_xlpm.x)))</f>
        <v>Hoplonemertea</v>
      </c>
      <c r="O2552" t="str">
        <f>IF($I2552="","",_xlfn.LET(_xlpm.x,VLOOKUP($I2552,'taxon-match_2026-08-31'!$A$2:$N$122,10,FALSE),IF(_xlpm.x=0,"",_xlpm.x)))</f>
        <v/>
      </c>
      <c r="P2552" t="str">
        <f>IF($I2552="","",_xlfn.LET(_xlpm.x,VLOOKUP($I2552,'taxon-match_2026-08-31'!$A$2:$N$122,11,FALSE),IF(_xlpm.x=0,"",_xlpm.x)))</f>
        <v/>
      </c>
      <c r="Q2552" t="str">
        <f>IF($I2552="","",_xlfn.LET(_xlpm.x,VLOOKUP($I2552,'taxon-match_2026-08-31'!$A$2:$N$122,12,FALSE),IF(_xlpm.x=0,"",_xlpm.x)))</f>
        <v/>
      </c>
      <c r="R2552" t="str">
        <f>IF($I2552="","",_xlfn.LET(_xlpm.x,VLOOKUP($I2552,'taxon-match_2026-08-31'!$A$2:$N$122,14,FALSE),IF(_xlpm.x=0,"",_xlpm.x)))</f>
        <v/>
      </c>
      <c r="S2552" s="2" t="s">
        <v>2358</v>
      </c>
      <c r="T2552" s="69" t="s">
        <v>62</v>
      </c>
      <c r="U2552" s="69" t="s">
        <v>60</v>
      </c>
      <c r="X2552" t="str">
        <f>IF(T2552="","",_xlfn.LET(_xlpm.x,VLOOKUP(T2552,'Drop-down_menus'!$F$2:$G$16,2,FALSE),IF(_xlpm.x=0,"",_xlpm.x)))</f>
        <v>https://orcid.org/0000-0003-3696-4445</v>
      </c>
      <c r="Y2552" t="str">
        <f>IF(U2552="","",_xlfn.LET(_xlpm.x,VLOOKUP(U2552,'Drop-down_menus'!$F$2:$G$16,2,FALSE),IF(_xlpm.x=0,"",_xlpm.x)))</f>
        <v>https://orcid.org/0000-0002-9708-1761</v>
      </c>
      <c r="Z2552" t="str">
        <f>IF(V2552="","",_xlfn.LET(_xlpm.x,VLOOKUP(V2552,'Drop-down_menus'!$F$2:$G$16,2,FALSE),IF(_xlpm.x=0,"",_xlpm.x)))</f>
        <v/>
      </c>
      <c r="AA2552" t="str">
        <f>IF(W2552="","",_xlfn.LET(_xlpm.x,VLOOKUP(W2552,'Drop-down_menus'!$F$2:$G$16,2,FALSE),IF(_xlpm.x=0,"",_xlpm.x)))</f>
        <v/>
      </c>
      <c r="AB2552" t="s">
        <v>702</v>
      </c>
      <c r="AE2552" t="s">
        <v>896</v>
      </c>
    </row>
    <row r="2553" spans="1:31" ht="15" hidden="1" x14ac:dyDescent="0.2">
      <c r="A2553" s="2" t="s">
        <v>253</v>
      </c>
      <c r="B2553">
        <v>1861</v>
      </c>
      <c r="C2553">
        <v>327</v>
      </c>
      <c r="D2553" s="69" t="s">
        <v>700</v>
      </c>
      <c r="F2553" s="70" t="s">
        <v>905</v>
      </c>
      <c r="G2553" s="70">
        <v>1</v>
      </c>
      <c r="H2553" s="70" t="s">
        <v>905</v>
      </c>
      <c r="I2553" t="s">
        <v>905</v>
      </c>
      <c r="J2553" t="str">
        <f>IF($I2553="","",_xlfn.LET(_xlpm.x,VLOOKUP($I2553,'taxon-match_2026-08-31'!$A$2:$N$122,6,FALSE),IF(_xlpm.x=0,"",_xlpm.x)))</f>
        <v>Hubrecht, 1879</v>
      </c>
      <c r="K2553" t="str">
        <f>IF($I2553="","",_xlfn.LET(_xlpm.x,VLOOKUP($I2553,'taxon-match_2026-08-31'!$A$2:$N$122,4,FALSE),IF(_xlpm.x=0,"",_xlpm.x)))</f>
        <v>urn:lsid:marinespecies.org:taxname:122309</v>
      </c>
      <c r="L2553" t="str">
        <f>IF($I2553="","",_xlfn.LET(_xlpm.x,VLOOKUP($I2553,'taxon-match_2026-08-31'!$A$2:$N$122,7,FALSE),IF(_xlpm.x=0,"",_xlpm.x)))</f>
        <v>Animalia</v>
      </c>
      <c r="M2553" t="str">
        <f>IF($I2553="","",_xlfn.LET(_xlpm.x,VLOOKUP($I2553,'taxon-match_2026-08-31'!$A$2:$N$122,8,FALSE),IF(_xlpm.x=0,"",_xlpm.x)))</f>
        <v>Nemertea</v>
      </c>
      <c r="N2553" t="str">
        <f>IF($I2553="","",_xlfn.LET(_xlpm.x,VLOOKUP($I2553,'taxon-match_2026-08-31'!$A$2:$N$122,9,FALSE),IF(_xlpm.x=0,"",_xlpm.x)))</f>
        <v>Hoplonemertea</v>
      </c>
      <c r="O2553" t="str">
        <f>IF($I2553="","",_xlfn.LET(_xlpm.x,VLOOKUP($I2553,'taxon-match_2026-08-31'!$A$2:$N$122,10,FALSE),IF(_xlpm.x=0,"",_xlpm.x)))</f>
        <v/>
      </c>
      <c r="P2553" t="str">
        <f>IF($I2553="","",_xlfn.LET(_xlpm.x,VLOOKUP($I2553,'taxon-match_2026-08-31'!$A$2:$N$122,11,FALSE),IF(_xlpm.x=0,"",_xlpm.x)))</f>
        <v/>
      </c>
      <c r="Q2553" t="str">
        <f>IF($I2553="","",_xlfn.LET(_xlpm.x,VLOOKUP($I2553,'taxon-match_2026-08-31'!$A$2:$N$122,12,FALSE),IF(_xlpm.x=0,"",_xlpm.x)))</f>
        <v/>
      </c>
      <c r="R2553" t="str">
        <f>IF($I2553="","",_xlfn.LET(_xlpm.x,VLOOKUP($I2553,'taxon-match_2026-08-31'!$A$2:$N$122,14,FALSE),IF(_xlpm.x=0,"",_xlpm.x)))</f>
        <v/>
      </c>
      <c r="S2553" s="2" t="s">
        <v>2358</v>
      </c>
      <c r="T2553" s="69" t="s">
        <v>62</v>
      </c>
      <c r="U2553" s="69" t="s">
        <v>60</v>
      </c>
      <c r="X2553" t="str">
        <f>IF(T2553="","",_xlfn.LET(_xlpm.x,VLOOKUP(T2553,'Drop-down_menus'!$F$2:$G$16,2,FALSE),IF(_xlpm.x=0,"",_xlpm.x)))</f>
        <v>https://orcid.org/0000-0003-3696-4445</v>
      </c>
      <c r="Y2553" t="str">
        <f>IF(U2553="","",_xlfn.LET(_xlpm.x,VLOOKUP(U2553,'Drop-down_menus'!$F$2:$G$16,2,FALSE),IF(_xlpm.x=0,"",_xlpm.x)))</f>
        <v>https://orcid.org/0000-0002-9708-1761</v>
      </c>
      <c r="Z2553" t="str">
        <f>IF(V2553="","",_xlfn.LET(_xlpm.x,VLOOKUP(V2553,'Drop-down_menus'!$F$2:$G$16,2,FALSE),IF(_xlpm.x=0,"",_xlpm.x)))</f>
        <v/>
      </c>
      <c r="AA2553" t="str">
        <f>IF(W2553="","",_xlfn.LET(_xlpm.x,VLOOKUP(W2553,'Drop-down_menus'!$F$2:$G$16,2,FALSE),IF(_xlpm.x=0,"",_xlpm.x)))</f>
        <v/>
      </c>
      <c r="AB2553" t="s">
        <v>702</v>
      </c>
      <c r="AE2553" t="s">
        <v>896</v>
      </c>
    </row>
    <row r="2554" spans="1:31" ht="15" hidden="1" x14ac:dyDescent="0.2">
      <c r="A2554" s="2" t="s">
        <v>253</v>
      </c>
      <c r="B2554">
        <v>1862</v>
      </c>
      <c r="C2554">
        <v>352</v>
      </c>
      <c r="D2554" s="69" t="s">
        <v>700</v>
      </c>
      <c r="F2554" s="70" t="s">
        <v>905</v>
      </c>
      <c r="G2554" s="70">
        <v>1</v>
      </c>
      <c r="H2554" s="70" t="s">
        <v>905</v>
      </c>
      <c r="I2554" t="s">
        <v>905</v>
      </c>
      <c r="J2554" t="str">
        <f>IF($I2554="","",_xlfn.LET(_xlpm.x,VLOOKUP($I2554,'taxon-match_2026-08-31'!$A$2:$N$122,6,FALSE),IF(_xlpm.x=0,"",_xlpm.x)))</f>
        <v>Hubrecht, 1879</v>
      </c>
      <c r="K2554" t="str">
        <f>IF($I2554="","",_xlfn.LET(_xlpm.x,VLOOKUP($I2554,'taxon-match_2026-08-31'!$A$2:$N$122,4,FALSE),IF(_xlpm.x=0,"",_xlpm.x)))</f>
        <v>urn:lsid:marinespecies.org:taxname:122309</v>
      </c>
      <c r="L2554" t="str">
        <f>IF($I2554="","",_xlfn.LET(_xlpm.x,VLOOKUP($I2554,'taxon-match_2026-08-31'!$A$2:$N$122,7,FALSE),IF(_xlpm.x=0,"",_xlpm.x)))</f>
        <v>Animalia</v>
      </c>
      <c r="M2554" t="str">
        <f>IF($I2554="","",_xlfn.LET(_xlpm.x,VLOOKUP($I2554,'taxon-match_2026-08-31'!$A$2:$N$122,8,FALSE),IF(_xlpm.x=0,"",_xlpm.x)))</f>
        <v>Nemertea</v>
      </c>
      <c r="N2554" t="str">
        <f>IF($I2554="","",_xlfn.LET(_xlpm.x,VLOOKUP($I2554,'taxon-match_2026-08-31'!$A$2:$N$122,9,FALSE),IF(_xlpm.x=0,"",_xlpm.x)))</f>
        <v>Hoplonemertea</v>
      </c>
      <c r="O2554" t="str">
        <f>IF($I2554="","",_xlfn.LET(_xlpm.x,VLOOKUP($I2554,'taxon-match_2026-08-31'!$A$2:$N$122,10,FALSE),IF(_xlpm.x=0,"",_xlpm.x)))</f>
        <v/>
      </c>
      <c r="P2554" t="str">
        <f>IF($I2554="","",_xlfn.LET(_xlpm.x,VLOOKUP($I2554,'taxon-match_2026-08-31'!$A$2:$N$122,11,FALSE),IF(_xlpm.x=0,"",_xlpm.x)))</f>
        <v/>
      </c>
      <c r="Q2554" t="str">
        <f>IF($I2554="","",_xlfn.LET(_xlpm.x,VLOOKUP($I2554,'taxon-match_2026-08-31'!$A$2:$N$122,12,FALSE),IF(_xlpm.x=0,"",_xlpm.x)))</f>
        <v/>
      </c>
      <c r="R2554" t="str">
        <f>IF($I2554="","",_xlfn.LET(_xlpm.x,VLOOKUP($I2554,'taxon-match_2026-08-31'!$A$2:$N$122,14,FALSE),IF(_xlpm.x=0,"",_xlpm.x)))</f>
        <v/>
      </c>
      <c r="S2554" s="2" t="s">
        <v>2358</v>
      </c>
      <c r="T2554" s="69" t="s">
        <v>62</v>
      </c>
      <c r="U2554" s="69" t="s">
        <v>60</v>
      </c>
      <c r="X2554" t="str">
        <f>IF(T2554="","",_xlfn.LET(_xlpm.x,VLOOKUP(T2554,'Drop-down_menus'!$F$2:$G$16,2,FALSE),IF(_xlpm.x=0,"",_xlpm.x)))</f>
        <v>https://orcid.org/0000-0003-3696-4445</v>
      </c>
      <c r="Y2554" t="str">
        <f>IF(U2554="","",_xlfn.LET(_xlpm.x,VLOOKUP(U2554,'Drop-down_menus'!$F$2:$G$16,2,FALSE),IF(_xlpm.x=0,"",_xlpm.x)))</f>
        <v>https://orcid.org/0000-0002-9708-1761</v>
      </c>
      <c r="Z2554" t="str">
        <f>IF(V2554="","",_xlfn.LET(_xlpm.x,VLOOKUP(V2554,'Drop-down_menus'!$F$2:$G$16,2,FALSE),IF(_xlpm.x=0,"",_xlpm.x)))</f>
        <v/>
      </c>
      <c r="AA2554" t="str">
        <f>IF(W2554="","",_xlfn.LET(_xlpm.x,VLOOKUP(W2554,'Drop-down_menus'!$F$2:$G$16,2,FALSE),IF(_xlpm.x=0,"",_xlpm.x)))</f>
        <v/>
      </c>
      <c r="AB2554" t="s">
        <v>702</v>
      </c>
      <c r="AE2554" t="s">
        <v>896</v>
      </c>
    </row>
    <row r="2555" spans="1:31" ht="15" hidden="1" x14ac:dyDescent="0.2">
      <c r="A2555" s="2" t="s">
        <v>298</v>
      </c>
      <c r="B2555">
        <v>2842</v>
      </c>
      <c r="C2555">
        <v>318</v>
      </c>
      <c r="D2555" s="69" t="s">
        <v>700</v>
      </c>
      <c r="F2555" s="70" t="s">
        <v>905</v>
      </c>
      <c r="G2555" s="70">
        <v>1</v>
      </c>
      <c r="H2555" s="70" t="s">
        <v>905</v>
      </c>
      <c r="I2555" t="s">
        <v>905</v>
      </c>
      <c r="J2555" t="str">
        <f>IF($I2555="","",_xlfn.LET(_xlpm.x,VLOOKUP($I2555,'taxon-match_2026-08-31'!$A$2:$N$122,6,FALSE),IF(_xlpm.x=0,"",_xlpm.x)))</f>
        <v>Hubrecht, 1879</v>
      </c>
      <c r="K2555" t="str">
        <f>IF($I2555="","",_xlfn.LET(_xlpm.x,VLOOKUP($I2555,'taxon-match_2026-08-31'!$A$2:$N$122,4,FALSE),IF(_xlpm.x=0,"",_xlpm.x)))</f>
        <v>urn:lsid:marinespecies.org:taxname:122309</v>
      </c>
      <c r="L2555" t="str">
        <f>IF($I2555="","",_xlfn.LET(_xlpm.x,VLOOKUP($I2555,'taxon-match_2026-08-31'!$A$2:$N$122,7,FALSE),IF(_xlpm.x=0,"",_xlpm.x)))</f>
        <v>Animalia</v>
      </c>
      <c r="M2555" t="str">
        <f>IF($I2555="","",_xlfn.LET(_xlpm.x,VLOOKUP($I2555,'taxon-match_2026-08-31'!$A$2:$N$122,8,FALSE),IF(_xlpm.x=0,"",_xlpm.x)))</f>
        <v>Nemertea</v>
      </c>
      <c r="N2555" t="str">
        <f>IF($I2555="","",_xlfn.LET(_xlpm.x,VLOOKUP($I2555,'taxon-match_2026-08-31'!$A$2:$N$122,9,FALSE),IF(_xlpm.x=0,"",_xlpm.x)))</f>
        <v>Hoplonemertea</v>
      </c>
      <c r="O2555" t="str">
        <f>IF($I2555="","",_xlfn.LET(_xlpm.x,VLOOKUP($I2555,'taxon-match_2026-08-31'!$A$2:$N$122,10,FALSE),IF(_xlpm.x=0,"",_xlpm.x)))</f>
        <v/>
      </c>
      <c r="P2555" t="str">
        <f>IF($I2555="","",_xlfn.LET(_xlpm.x,VLOOKUP($I2555,'taxon-match_2026-08-31'!$A$2:$N$122,11,FALSE),IF(_xlpm.x=0,"",_xlpm.x)))</f>
        <v/>
      </c>
      <c r="Q2555" t="str">
        <f>IF($I2555="","",_xlfn.LET(_xlpm.x,VLOOKUP($I2555,'taxon-match_2026-08-31'!$A$2:$N$122,12,FALSE),IF(_xlpm.x=0,"",_xlpm.x)))</f>
        <v/>
      </c>
      <c r="R2555" t="str">
        <f>IF($I2555="","",_xlfn.LET(_xlpm.x,VLOOKUP($I2555,'taxon-match_2026-08-31'!$A$2:$N$122,14,FALSE),IF(_xlpm.x=0,"",_xlpm.x)))</f>
        <v/>
      </c>
      <c r="S2555" s="2" t="s">
        <v>2358</v>
      </c>
      <c r="T2555" s="69" t="s">
        <v>62</v>
      </c>
      <c r="U2555" s="69" t="s">
        <v>60</v>
      </c>
      <c r="X2555" t="str">
        <f>IF(T2555="","",_xlfn.LET(_xlpm.x,VLOOKUP(T2555,'Drop-down_menus'!$F$2:$G$16,2,FALSE),IF(_xlpm.x=0,"",_xlpm.x)))</f>
        <v>https://orcid.org/0000-0003-3696-4445</v>
      </c>
      <c r="Y2555" t="str">
        <f>IF(U2555="","",_xlfn.LET(_xlpm.x,VLOOKUP(U2555,'Drop-down_menus'!$F$2:$G$16,2,FALSE),IF(_xlpm.x=0,"",_xlpm.x)))</f>
        <v>https://orcid.org/0000-0002-9708-1761</v>
      </c>
      <c r="Z2555" t="str">
        <f>IF(V2555="","",_xlfn.LET(_xlpm.x,VLOOKUP(V2555,'Drop-down_menus'!$F$2:$G$16,2,FALSE),IF(_xlpm.x=0,"",_xlpm.x)))</f>
        <v/>
      </c>
      <c r="AA2555" t="str">
        <f>IF(W2555="","",_xlfn.LET(_xlpm.x,VLOOKUP(W2555,'Drop-down_menus'!$F$2:$G$16,2,FALSE),IF(_xlpm.x=0,"",_xlpm.x)))</f>
        <v/>
      </c>
      <c r="AB2555" t="s">
        <v>702</v>
      </c>
      <c r="AE2555" t="s">
        <v>896</v>
      </c>
    </row>
    <row r="2556" spans="1:31" ht="15" hidden="1" x14ac:dyDescent="0.2">
      <c r="A2556" s="2" t="s">
        <v>298</v>
      </c>
      <c r="B2556">
        <v>2843</v>
      </c>
      <c r="C2556">
        <v>326</v>
      </c>
      <c r="D2556" s="69" t="s">
        <v>700</v>
      </c>
      <c r="F2556" s="70" t="s">
        <v>905</v>
      </c>
      <c r="G2556" s="70">
        <v>1</v>
      </c>
      <c r="H2556" s="70" t="s">
        <v>905</v>
      </c>
      <c r="I2556" t="s">
        <v>905</v>
      </c>
      <c r="J2556" t="str">
        <f>IF($I2556="","",_xlfn.LET(_xlpm.x,VLOOKUP($I2556,'taxon-match_2026-08-31'!$A$2:$N$122,6,FALSE),IF(_xlpm.x=0,"",_xlpm.x)))</f>
        <v>Hubrecht, 1879</v>
      </c>
      <c r="K2556" t="str">
        <f>IF($I2556="","",_xlfn.LET(_xlpm.x,VLOOKUP($I2556,'taxon-match_2026-08-31'!$A$2:$N$122,4,FALSE),IF(_xlpm.x=0,"",_xlpm.x)))</f>
        <v>urn:lsid:marinespecies.org:taxname:122309</v>
      </c>
      <c r="L2556" t="str">
        <f>IF($I2556="","",_xlfn.LET(_xlpm.x,VLOOKUP($I2556,'taxon-match_2026-08-31'!$A$2:$N$122,7,FALSE),IF(_xlpm.x=0,"",_xlpm.x)))</f>
        <v>Animalia</v>
      </c>
      <c r="M2556" t="str">
        <f>IF($I2556="","",_xlfn.LET(_xlpm.x,VLOOKUP($I2556,'taxon-match_2026-08-31'!$A$2:$N$122,8,FALSE),IF(_xlpm.x=0,"",_xlpm.x)))</f>
        <v>Nemertea</v>
      </c>
      <c r="N2556" t="str">
        <f>IF($I2556="","",_xlfn.LET(_xlpm.x,VLOOKUP($I2556,'taxon-match_2026-08-31'!$A$2:$N$122,9,FALSE),IF(_xlpm.x=0,"",_xlpm.x)))</f>
        <v>Hoplonemertea</v>
      </c>
      <c r="O2556" t="str">
        <f>IF($I2556="","",_xlfn.LET(_xlpm.x,VLOOKUP($I2556,'taxon-match_2026-08-31'!$A$2:$N$122,10,FALSE),IF(_xlpm.x=0,"",_xlpm.x)))</f>
        <v/>
      </c>
      <c r="P2556" t="str">
        <f>IF($I2556="","",_xlfn.LET(_xlpm.x,VLOOKUP($I2556,'taxon-match_2026-08-31'!$A$2:$N$122,11,FALSE),IF(_xlpm.x=0,"",_xlpm.x)))</f>
        <v/>
      </c>
      <c r="Q2556" t="str">
        <f>IF($I2556="","",_xlfn.LET(_xlpm.x,VLOOKUP($I2556,'taxon-match_2026-08-31'!$A$2:$N$122,12,FALSE),IF(_xlpm.x=0,"",_xlpm.x)))</f>
        <v/>
      </c>
      <c r="R2556" t="str">
        <f>IF($I2556="","",_xlfn.LET(_xlpm.x,VLOOKUP($I2556,'taxon-match_2026-08-31'!$A$2:$N$122,14,FALSE),IF(_xlpm.x=0,"",_xlpm.x)))</f>
        <v/>
      </c>
      <c r="S2556" s="2" t="s">
        <v>2358</v>
      </c>
      <c r="T2556" s="69" t="s">
        <v>62</v>
      </c>
      <c r="U2556" s="69" t="s">
        <v>60</v>
      </c>
      <c r="X2556" t="str">
        <f>IF(T2556="","",_xlfn.LET(_xlpm.x,VLOOKUP(T2556,'Drop-down_menus'!$F$2:$G$16,2,FALSE),IF(_xlpm.x=0,"",_xlpm.x)))</f>
        <v>https://orcid.org/0000-0003-3696-4445</v>
      </c>
      <c r="Y2556" t="str">
        <f>IF(U2556="","",_xlfn.LET(_xlpm.x,VLOOKUP(U2556,'Drop-down_menus'!$F$2:$G$16,2,FALSE),IF(_xlpm.x=0,"",_xlpm.x)))</f>
        <v>https://orcid.org/0000-0002-9708-1761</v>
      </c>
      <c r="Z2556" t="str">
        <f>IF(V2556="","",_xlfn.LET(_xlpm.x,VLOOKUP(V2556,'Drop-down_menus'!$F$2:$G$16,2,FALSE),IF(_xlpm.x=0,"",_xlpm.x)))</f>
        <v/>
      </c>
      <c r="AA2556" t="str">
        <f>IF(W2556="","",_xlfn.LET(_xlpm.x,VLOOKUP(W2556,'Drop-down_menus'!$F$2:$G$16,2,FALSE),IF(_xlpm.x=0,"",_xlpm.x)))</f>
        <v/>
      </c>
      <c r="AB2556" t="s">
        <v>702</v>
      </c>
      <c r="AE2556" t="s">
        <v>896</v>
      </c>
    </row>
    <row r="2557" spans="1:31" ht="15" hidden="1" x14ac:dyDescent="0.2">
      <c r="A2557" s="2" t="s">
        <v>298</v>
      </c>
      <c r="B2557">
        <v>2844</v>
      </c>
      <c r="C2557">
        <v>346</v>
      </c>
      <c r="D2557" s="69" t="s">
        <v>700</v>
      </c>
      <c r="F2557" s="70" t="s">
        <v>905</v>
      </c>
      <c r="G2557" s="70">
        <v>1</v>
      </c>
      <c r="H2557" s="70" t="s">
        <v>905</v>
      </c>
      <c r="I2557" t="s">
        <v>905</v>
      </c>
      <c r="J2557" t="str">
        <f>IF($I2557="","",_xlfn.LET(_xlpm.x,VLOOKUP($I2557,'taxon-match_2026-08-31'!$A$2:$N$122,6,FALSE),IF(_xlpm.x=0,"",_xlpm.x)))</f>
        <v>Hubrecht, 1879</v>
      </c>
      <c r="K2557" t="str">
        <f>IF($I2557="","",_xlfn.LET(_xlpm.x,VLOOKUP($I2557,'taxon-match_2026-08-31'!$A$2:$N$122,4,FALSE),IF(_xlpm.x=0,"",_xlpm.x)))</f>
        <v>urn:lsid:marinespecies.org:taxname:122309</v>
      </c>
      <c r="L2557" t="str">
        <f>IF($I2557="","",_xlfn.LET(_xlpm.x,VLOOKUP($I2557,'taxon-match_2026-08-31'!$A$2:$N$122,7,FALSE),IF(_xlpm.x=0,"",_xlpm.x)))</f>
        <v>Animalia</v>
      </c>
      <c r="M2557" t="str">
        <f>IF($I2557="","",_xlfn.LET(_xlpm.x,VLOOKUP($I2557,'taxon-match_2026-08-31'!$A$2:$N$122,8,FALSE),IF(_xlpm.x=0,"",_xlpm.x)))</f>
        <v>Nemertea</v>
      </c>
      <c r="N2557" t="str">
        <f>IF($I2557="","",_xlfn.LET(_xlpm.x,VLOOKUP($I2557,'taxon-match_2026-08-31'!$A$2:$N$122,9,FALSE),IF(_xlpm.x=0,"",_xlpm.x)))</f>
        <v>Hoplonemertea</v>
      </c>
      <c r="O2557" t="str">
        <f>IF($I2557="","",_xlfn.LET(_xlpm.x,VLOOKUP($I2557,'taxon-match_2026-08-31'!$A$2:$N$122,10,FALSE),IF(_xlpm.x=0,"",_xlpm.x)))</f>
        <v/>
      </c>
      <c r="P2557" t="str">
        <f>IF($I2557="","",_xlfn.LET(_xlpm.x,VLOOKUP($I2557,'taxon-match_2026-08-31'!$A$2:$N$122,11,FALSE),IF(_xlpm.x=0,"",_xlpm.x)))</f>
        <v/>
      </c>
      <c r="Q2557" t="str">
        <f>IF($I2557="","",_xlfn.LET(_xlpm.x,VLOOKUP($I2557,'taxon-match_2026-08-31'!$A$2:$N$122,12,FALSE),IF(_xlpm.x=0,"",_xlpm.x)))</f>
        <v/>
      </c>
      <c r="R2557" t="str">
        <f>IF($I2557="","",_xlfn.LET(_xlpm.x,VLOOKUP($I2557,'taxon-match_2026-08-31'!$A$2:$N$122,14,FALSE),IF(_xlpm.x=0,"",_xlpm.x)))</f>
        <v/>
      </c>
      <c r="S2557" s="2" t="s">
        <v>2358</v>
      </c>
      <c r="T2557" s="69" t="s">
        <v>62</v>
      </c>
      <c r="U2557" s="69" t="s">
        <v>60</v>
      </c>
      <c r="X2557" t="str">
        <f>IF(T2557="","",_xlfn.LET(_xlpm.x,VLOOKUP(T2557,'Drop-down_menus'!$F$2:$G$16,2,FALSE),IF(_xlpm.x=0,"",_xlpm.x)))</f>
        <v>https://orcid.org/0000-0003-3696-4445</v>
      </c>
      <c r="Y2557" t="str">
        <f>IF(U2557="","",_xlfn.LET(_xlpm.x,VLOOKUP(U2557,'Drop-down_menus'!$F$2:$G$16,2,FALSE),IF(_xlpm.x=0,"",_xlpm.x)))</f>
        <v>https://orcid.org/0000-0002-9708-1761</v>
      </c>
      <c r="Z2557" t="str">
        <f>IF(V2557="","",_xlfn.LET(_xlpm.x,VLOOKUP(V2557,'Drop-down_menus'!$F$2:$G$16,2,FALSE),IF(_xlpm.x=0,"",_xlpm.x)))</f>
        <v/>
      </c>
      <c r="AA2557" t="str">
        <f>IF(W2557="","",_xlfn.LET(_xlpm.x,VLOOKUP(W2557,'Drop-down_menus'!$F$2:$G$16,2,FALSE),IF(_xlpm.x=0,"",_xlpm.x)))</f>
        <v/>
      </c>
      <c r="AB2557" t="s">
        <v>702</v>
      </c>
      <c r="AE2557" t="s">
        <v>896</v>
      </c>
    </row>
    <row r="2558" spans="1:31" ht="15" hidden="1" x14ac:dyDescent="0.2">
      <c r="A2558" s="2" t="s">
        <v>298</v>
      </c>
      <c r="B2558">
        <v>2845</v>
      </c>
      <c r="C2558">
        <v>339</v>
      </c>
      <c r="D2558" s="69" t="s">
        <v>700</v>
      </c>
      <c r="F2558" s="70" t="s">
        <v>905</v>
      </c>
      <c r="G2558" s="70">
        <v>1</v>
      </c>
      <c r="H2558" s="70" t="s">
        <v>905</v>
      </c>
      <c r="I2558" t="s">
        <v>905</v>
      </c>
      <c r="J2558" t="str">
        <f>IF($I2558="","",_xlfn.LET(_xlpm.x,VLOOKUP($I2558,'taxon-match_2026-08-31'!$A$2:$N$122,6,FALSE),IF(_xlpm.x=0,"",_xlpm.x)))</f>
        <v>Hubrecht, 1879</v>
      </c>
      <c r="K2558" t="str">
        <f>IF($I2558="","",_xlfn.LET(_xlpm.x,VLOOKUP($I2558,'taxon-match_2026-08-31'!$A$2:$N$122,4,FALSE),IF(_xlpm.x=0,"",_xlpm.x)))</f>
        <v>urn:lsid:marinespecies.org:taxname:122309</v>
      </c>
      <c r="L2558" t="str">
        <f>IF($I2558="","",_xlfn.LET(_xlpm.x,VLOOKUP($I2558,'taxon-match_2026-08-31'!$A$2:$N$122,7,FALSE),IF(_xlpm.x=0,"",_xlpm.x)))</f>
        <v>Animalia</v>
      </c>
      <c r="M2558" t="str">
        <f>IF($I2558="","",_xlfn.LET(_xlpm.x,VLOOKUP($I2558,'taxon-match_2026-08-31'!$A$2:$N$122,8,FALSE),IF(_xlpm.x=0,"",_xlpm.x)))</f>
        <v>Nemertea</v>
      </c>
      <c r="N2558" t="str">
        <f>IF($I2558="","",_xlfn.LET(_xlpm.x,VLOOKUP($I2558,'taxon-match_2026-08-31'!$A$2:$N$122,9,FALSE),IF(_xlpm.x=0,"",_xlpm.x)))</f>
        <v>Hoplonemertea</v>
      </c>
      <c r="O2558" t="str">
        <f>IF($I2558="","",_xlfn.LET(_xlpm.x,VLOOKUP($I2558,'taxon-match_2026-08-31'!$A$2:$N$122,10,FALSE),IF(_xlpm.x=0,"",_xlpm.x)))</f>
        <v/>
      </c>
      <c r="P2558" t="str">
        <f>IF($I2558="","",_xlfn.LET(_xlpm.x,VLOOKUP($I2558,'taxon-match_2026-08-31'!$A$2:$N$122,11,FALSE),IF(_xlpm.x=0,"",_xlpm.x)))</f>
        <v/>
      </c>
      <c r="Q2558" t="str">
        <f>IF($I2558="","",_xlfn.LET(_xlpm.x,VLOOKUP($I2558,'taxon-match_2026-08-31'!$A$2:$N$122,12,FALSE),IF(_xlpm.x=0,"",_xlpm.x)))</f>
        <v/>
      </c>
      <c r="R2558" t="str">
        <f>IF($I2558="","",_xlfn.LET(_xlpm.x,VLOOKUP($I2558,'taxon-match_2026-08-31'!$A$2:$N$122,14,FALSE),IF(_xlpm.x=0,"",_xlpm.x)))</f>
        <v/>
      </c>
      <c r="S2558" s="2" t="s">
        <v>2358</v>
      </c>
      <c r="T2558" s="69" t="s">
        <v>62</v>
      </c>
      <c r="U2558" s="69" t="s">
        <v>60</v>
      </c>
      <c r="X2558" t="str">
        <f>IF(T2558="","",_xlfn.LET(_xlpm.x,VLOOKUP(T2558,'Drop-down_menus'!$F$2:$G$16,2,FALSE),IF(_xlpm.x=0,"",_xlpm.x)))</f>
        <v>https://orcid.org/0000-0003-3696-4445</v>
      </c>
      <c r="Y2558" t="str">
        <f>IF(U2558="","",_xlfn.LET(_xlpm.x,VLOOKUP(U2558,'Drop-down_menus'!$F$2:$G$16,2,FALSE),IF(_xlpm.x=0,"",_xlpm.x)))</f>
        <v>https://orcid.org/0000-0002-9708-1761</v>
      </c>
      <c r="Z2558" t="str">
        <f>IF(V2558="","",_xlfn.LET(_xlpm.x,VLOOKUP(V2558,'Drop-down_menus'!$F$2:$G$16,2,FALSE),IF(_xlpm.x=0,"",_xlpm.x)))</f>
        <v/>
      </c>
      <c r="AA2558" t="str">
        <f>IF(W2558="","",_xlfn.LET(_xlpm.x,VLOOKUP(W2558,'Drop-down_menus'!$F$2:$G$16,2,FALSE),IF(_xlpm.x=0,"",_xlpm.x)))</f>
        <v/>
      </c>
      <c r="AB2558" t="s">
        <v>702</v>
      </c>
      <c r="AE2558" t="s">
        <v>896</v>
      </c>
    </row>
    <row r="2559" spans="1:31" ht="15" hidden="1" x14ac:dyDescent="0.2">
      <c r="A2559" s="2" t="s">
        <v>298</v>
      </c>
      <c r="B2559">
        <v>2846</v>
      </c>
      <c r="C2559">
        <v>301</v>
      </c>
      <c r="D2559" s="69" t="s">
        <v>700</v>
      </c>
      <c r="F2559" s="70" t="s">
        <v>905</v>
      </c>
      <c r="G2559" s="70">
        <v>1</v>
      </c>
      <c r="H2559" s="70" t="s">
        <v>905</v>
      </c>
      <c r="I2559" t="s">
        <v>905</v>
      </c>
      <c r="J2559" t="str">
        <f>IF($I2559="","",_xlfn.LET(_xlpm.x,VLOOKUP($I2559,'taxon-match_2026-08-31'!$A$2:$N$122,6,FALSE),IF(_xlpm.x=0,"",_xlpm.x)))</f>
        <v>Hubrecht, 1879</v>
      </c>
      <c r="K2559" t="str">
        <f>IF($I2559="","",_xlfn.LET(_xlpm.x,VLOOKUP($I2559,'taxon-match_2026-08-31'!$A$2:$N$122,4,FALSE),IF(_xlpm.x=0,"",_xlpm.x)))</f>
        <v>urn:lsid:marinespecies.org:taxname:122309</v>
      </c>
      <c r="L2559" t="str">
        <f>IF($I2559="","",_xlfn.LET(_xlpm.x,VLOOKUP($I2559,'taxon-match_2026-08-31'!$A$2:$N$122,7,FALSE),IF(_xlpm.x=0,"",_xlpm.x)))</f>
        <v>Animalia</v>
      </c>
      <c r="M2559" t="str">
        <f>IF($I2559="","",_xlfn.LET(_xlpm.x,VLOOKUP($I2559,'taxon-match_2026-08-31'!$A$2:$N$122,8,FALSE),IF(_xlpm.x=0,"",_xlpm.x)))</f>
        <v>Nemertea</v>
      </c>
      <c r="N2559" t="str">
        <f>IF($I2559="","",_xlfn.LET(_xlpm.x,VLOOKUP($I2559,'taxon-match_2026-08-31'!$A$2:$N$122,9,FALSE),IF(_xlpm.x=0,"",_xlpm.x)))</f>
        <v>Hoplonemertea</v>
      </c>
      <c r="O2559" t="str">
        <f>IF($I2559="","",_xlfn.LET(_xlpm.x,VLOOKUP($I2559,'taxon-match_2026-08-31'!$A$2:$N$122,10,FALSE),IF(_xlpm.x=0,"",_xlpm.x)))</f>
        <v/>
      </c>
      <c r="P2559" t="str">
        <f>IF($I2559="","",_xlfn.LET(_xlpm.x,VLOOKUP($I2559,'taxon-match_2026-08-31'!$A$2:$N$122,11,FALSE),IF(_xlpm.x=0,"",_xlpm.x)))</f>
        <v/>
      </c>
      <c r="Q2559" t="str">
        <f>IF($I2559="","",_xlfn.LET(_xlpm.x,VLOOKUP($I2559,'taxon-match_2026-08-31'!$A$2:$N$122,12,FALSE),IF(_xlpm.x=0,"",_xlpm.x)))</f>
        <v/>
      </c>
      <c r="R2559" t="str">
        <f>IF($I2559="","",_xlfn.LET(_xlpm.x,VLOOKUP($I2559,'taxon-match_2026-08-31'!$A$2:$N$122,14,FALSE),IF(_xlpm.x=0,"",_xlpm.x)))</f>
        <v/>
      </c>
      <c r="S2559" s="2" t="s">
        <v>2358</v>
      </c>
      <c r="T2559" s="69" t="s">
        <v>62</v>
      </c>
      <c r="U2559" s="69" t="s">
        <v>60</v>
      </c>
      <c r="X2559" t="str">
        <f>IF(T2559="","",_xlfn.LET(_xlpm.x,VLOOKUP(T2559,'Drop-down_menus'!$F$2:$G$16,2,FALSE),IF(_xlpm.x=0,"",_xlpm.x)))</f>
        <v>https://orcid.org/0000-0003-3696-4445</v>
      </c>
      <c r="Y2559" t="str">
        <f>IF(U2559="","",_xlfn.LET(_xlpm.x,VLOOKUP(U2559,'Drop-down_menus'!$F$2:$G$16,2,FALSE),IF(_xlpm.x=0,"",_xlpm.x)))</f>
        <v>https://orcid.org/0000-0002-9708-1761</v>
      </c>
      <c r="Z2559" t="str">
        <f>IF(V2559="","",_xlfn.LET(_xlpm.x,VLOOKUP(V2559,'Drop-down_menus'!$F$2:$G$16,2,FALSE),IF(_xlpm.x=0,"",_xlpm.x)))</f>
        <v/>
      </c>
      <c r="AA2559" t="str">
        <f>IF(W2559="","",_xlfn.LET(_xlpm.x,VLOOKUP(W2559,'Drop-down_menus'!$F$2:$G$16,2,FALSE),IF(_xlpm.x=0,"",_xlpm.x)))</f>
        <v/>
      </c>
      <c r="AB2559" t="s">
        <v>702</v>
      </c>
      <c r="AE2559" t="s">
        <v>896</v>
      </c>
    </row>
    <row r="2560" spans="1:31" ht="15" hidden="1" x14ac:dyDescent="0.2">
      <c r="A2560" s="2" t="s">
        <v>298</v>
      </c>
      <c r="B2560">
        <v>2847</v>
      </c>
      <c r="C2560">
        <v>321</v>
      </c>
      <c r="D2560" s="69" t="s">
        <v>700</v>
      </c>
      <c r="F2560" s="70" t="s">
        <v>905</v>
      </c>
      <c r="G2560" s="70">
        <v>1</v>
      </c>
      <c r="H2560" s="70" t="s">
        <v>905</v>
      </c>
      <c r="I2560" t="s">
        <v>905</v>
      </c>
      <c r="J2560" t="str">
        <f>IF($I2560="","",_xlfn.LET(_xlpm.x,VLOOKUP($I2560,'taxon-match_2026-08-31'!$A$2:$N$122,6,FALSE),IF(_xlpm.x=0,"",_xlpm.x)))</f>
        <v>Hubrecht, 1879</v>
      </c>
      <c r="K2560" t="str">
        <f>IF($I2560="","",_xlfn.LET(_xlpm.x,VLOOKUP($I2560,'taxon-match_2026-08-31'!$A$2:$N$122,4,FALSE),IF(_xlpm.x=0,"",_xlpm.x)))</f>
        <v>urn:lsid:marinespecies.org:taxname:122309</v>
      </c>
      <c r="L2560" t="str">
        <f>IF($I2560="","",_xlfn.LET(_xlpm.x,VLOOKUP($I2560,'taxon-match_2026-08-31'!$A$2:$N$122,7,FALSE),IF(_xlpm.x=0,"",_xlpm.x)))</f>
        <v>Animalia</v>
      </c>
      <c r="M2560" t="str">
        <f>IF($I2560="","",_xlfn.LET(_xlpm.x,VLOOKUP($I2560,'taxon-match_2026-08-31'!$A$2:$N$122,8,FALSE),IF(_xlpm.x=0,"",_xlpm.x)))</f>
        <v>Nemertea</v>
      </c>
      <c r="N2560" t="str">
        <f>IF($I2560="","",_xlfn.LET(_xlpm.x,VLOOKUP($I2560,'taxon-match_2026-08-31'!$A$2:$N$122,9,FALSE),IF(_xlpm.x=0,"",_xlpm.x)))</f>
        <v>Hoplonemertea</v>
      </c>
      <c r="O2560" t="str">
        <f>IF($I2560="","",_xlfn.LET(_xlpm.x,VLOOKUP($I2560,'taxon-match_2026-08-31'!$A$2:$N$122,10,FALSE),IF(_xlpm.x=0,"",_xlpm.x)))</f>
        <v/>
      </c>
      <c r="P2560" t="str">
        <f>IF($I2560="","",_xlfn.LET(_xlpm.x,VLOOKUP($I2560,'taxon-match_2026-08-31'!$A$2:$N$122,11,FALSE),IF(_xlpm.x=0,"",_xlpm.x)))</f>
        <v/>
      </c>
      <c r="Q2560" t="str">
        <f>IF($I2560="","",_xlfn.LET(_xlpm.x,VLOOKUP($I2560,'taxon-match_2026-08-31'!$A$2:$N$122,12,FALSE),IF(_xlpm.x=0,"",_xlpm.x)))</f>
        <v/>
      </c>
      <c r="R2560" t="str">
        <f>IF($I2560="","",_xlfn.LET(_xlpm.x,VLOOKUP($I2560,'taxon-match_2026-08-31'!$A$2:$N$122,14,FALSE),IF(_xlpm.x=0,"",_xlpm.x)))</f>
        <v/>
      </c>
      <c r="S2560" s="2" t="s">
        <v>2358</v>
      </c>
      <c r="T2560" s="69" t="s">
        <v>62</v>
      </c>
      <c r="U2560" s="69" t="s">
        <v>60</v>
      </c>
      <c r="X2560" t="str">
        <f>IF(T2560="","",_xlfn.LET(_xlpm.x,VLOOKUP(T2560,'Drop-down_menus'!$F$2:$G$16,2,FALSE),IF(_xlpm.x=0,"",_xlpm.x)))</f>
        <v>https://orcid.org/0000-0003-3696-4445</v>
      </c>
      <c r="Y2560" t="str">
        <f>IF(U2560="","",_xlfn.LET(_xlpm.x,VLOOKUP(U2560,'Drop-down_menus'!$F$2:$G$16,2,FALSE),IF(_xlpm.x=0,"",_xlpm.x)))</f>
        <v>https://orcid.org/0000-0002-9708-1761</v>
      </c>
      <c r="Z2560" t="str">
        <f>IF(V2560="","",_xlfn.LET(_xlpm.x,VLOOKUP(V2560,'Drop-down_menus'!$F$2:$G$16,2,FALSE),IF(_xlpm.x=0,"",_xlpm.x)))</f>
        <v/>
      </c>
      <c r="AA2560" t="str">
        <f>IF(W2560="","",_xlfn.LET(_xlpm.x,VLOOKUP(W2560,'Drop-down_menus'!$F$2:$G$16,2,FALSE),IF(_xlpm.x=0,"",_xlpm.x)))</f>
        <v/>
      </c>
      <c r="AB2560" t="s">
        <v>702</v>
      </c>
      <c r="AE2560" t="s">
        <v>896</v>
      </c>
    </row>
    <row r="2561" spans="1:31" ht="15" hidden="1" x14ac:dyDescent="0.2">
      <c r="A2561" s="2" t="s">
        <v>460</v>
      </c>
      <c r="B2561">
        <v>5037</v>
      </c>
      <c r="C2561">
        <v>336</v>
      </c>
      <c r="D2561" s="69" t="s">
        <v>700</v>
      </c>
      <c r="F2561" s="70" t="s">
        <v>905</v>
      </c>
      <c r="G2561" s="69">
        <v>1</v>
      </c>
      <c r="H2561" s="70" t="s">
        <v>905</v>
      </c>
      <c r="I2561" t="s">
        <v>905</v>
      </c>
      <c r="J2561" t="str">
        <f>IF($I2561="","",_xlfn.LET(_xlpm.x,VLOOKUP($I2561,'taxon-match_2026-08-31'!$A$2:$N$122,6,FALSE),IF(_xlpm.x=0,"",_xlpm.x)))</f>
        <v>Hubrecht, 1879</v>
      </c>
      <c r="K2561" t="str">
        <f>IF($I2561="","",_xlfn.LET(_xlpm.x,VLOOKUP($I2561,'taxon-match_2026-08-31'!$A$2:$N$122,4,FALSE),IF(_xlpm.x=0,"",_xlpm.x)))</f>
        <v>urn:lsid:marinespecies.org:taxname:122309</v>
      </c>
      <c r="L2561" t="str">
        <f>IF($I2561="","",_xlfn.LET(_xlpm.x,VLOOKUP($I2561,'taxon-match_2026-08-31'!$A$2:$N$122,7,FALSE),IF(_xlpm.x=0,"",_xlpm.x)))</f>
        <v>Animalia</v>
      </c>
      <c r="M2561" t="str">
        <f>IF($I2561="","",_xlfn.LET(_xlpm.x,VLOOKUP($I2561,'taxon-match_2026-08-31'!$A$2:$N$122,8,FALSE),IF(_xlpm.x=0,"",_xlpm.x)))</f>
        <v>Nemertea</v>
      </c>
      <c r="N2561" t="str">
        <f>IF($I2561="","",_xlfn.LET(_xlpm.x,VLOOKUP($I2561,'taxon-match_2026-08-31'!$A$2:$N$122,9,FALSE),IF(_xlpm.x=0,"",_xlpm.x)))</f>
        <v>Hoplonemertea</v>
      </c>
      <c r="O2561" t="str">
        <f>IF($I2561="","",_xlfn.LET(_xlpm.x,VLOOKUP($I2561,'taxon-match_2026-08-31'!$A$2:$N$122,10,FALSE),IF(_xlpm.x=0,"",_xlpm.x)))</f>
        <v/>
      </c>
      <c r="P2561" t="str">
        <f>IF($I2561="","",_xlfn.LET(_xlpm.x,VLOOKUP($I2561,'taxon-match_2026-08-31'!$A$2:$N$122,11,FALSE),IF(_xlpm.x=0,"",_xlpm.x)))</f>
        <v/>
      </c>
      <c r="Q2561" t="str">
        <f>IF($I2561="","",_xlfn.LET(_xlpm.x,VLOOKUP($I2561,'taxon-match_2026-08-31'!$A$2:$N$122,12,FALSE),IF(_xlpm.x=0,"",_xlpm.x)))</f>
        <v/>
      </c>
      <c r="R2561" t="str">
        <f>IF($I2561="","",_xlfn.LET(_xlpm.x,VLOOKUP($I2561,'taxon-match_2026-08-31'!$A$2:$N$122,14,FALSE),IF(_xlpm.x=0,"",_xlpm.x)))</f>
        <v/>
      </c>
      <c r="S2561" s="2" t="s">
        <v>2358</v>
      </c>
      <c r="T2561" s="69" t="s">
        <v>62</v>
      </c>
      <c r="U2561" s="69" t="s">
        <v>60</v>
      </c>
      <c r="X2561" t="str">
        <f>IF(T2561="","",_xlfn.LET(_xlpm.x,VLOOKUP(T2561,'Drop-down_menus'!$F$2:$G$16,2,FALSE),IF(_xlpm.x=0,"",_xlpm.x)))</f>
        <v>https://orcid.org/0000-0003-3696-4445</v>
      </c>
      <c r="Y2561" t="str">
        <f>IF(U2561="","",_xlfn.LET(_xlpm.x,VLOOKUP(U2561,'Drop-down_menus'!$F$2:$G$16,2,FALSE),IF(_xlpm.x=0,"",_xlpm.x)))</f>
        <v>https://orcid.org/0000-0002-9708-1761</v>
      </c>
      <c r="Z2561" t="str">
        <f>IF(V2561="","",_xlfn.LET(_xlpm.x,VLOOKUP(V2561,'Drop-down_menus'!$F$2:$G$16,2,FALSE),IF(_xlpm.x=0,"",_xlpm.x)))</f>
        <v/>
      </c>
      <c r="AA2561" t="str">
        <f>IF(W2561="","",_xlfn.LET(_xlpm.x,VLOOKUP(W2561,'Drop-down_menus'!$F$2:$G$16,2,FALSE),IF(_xlpm.x=0,"",_xlpm.x)))</f>
        <v/>
      </c>
      <c r="AB2561" t="s">
        <v>702</v>
      </c>
      <c r="AE2561" t="s">
        <v>896</v>
      </c>
    </row>
    <row r="2562" spans="1:31" ht="15" hidden="1" x14ac:dyDescent="0.2">
      <c r="A2562" s="2" t="s">
        <v>460</v>
      </c>
      <c r="B2562">
        <v>5038</v>
      </c>
      <c r="C2562">
        <v>319</v>
      </c>
      <c r="D2562" s="69" t="s">
        <v>700</v>
      </c>
      <c r="F2562" s="70" t="s">
        <v>905</v>
      </c>
      <c r="G2562" s="69">
        <v>1</v>
      </c>
      <c r="H2562" s="70" t="s">
        <v>905</v>
      </c>
      <c r="I2562" t="s">
        <v>905</v>
      </c>
      <c r="J2562" t="str">
        <f>IF($I2562="","",_xlfn.LET(_xlpm.x,VLOOKUP($I2562,'taxon-match_2026-08-31'!$A$2:$N$122,6,FALSE),IF(_xlpm.x=0,"",_xlpm.x)))</f>
        <v>Hubrecht, 1879</v>
      </c>
      <c r="K2562" t="str">
        <f>IF($I2562="","",_xlfn.LET(_xlpm.x,VLOOKUP($I2562,'taxon-match_2026-08-31'!$A$2:$N$122,4,FALSE),IF(_xlpm.x=0,"",_xlpm.x)))</f>
        <v>urn:lsid:marinespecies.org:taxname:122309</v>
      </c>
      <c r="L2562" t="str">
        <f>IF($I2562="","",_xlfn.LET(_xlpm.x,VLOOKUP($I2562,'taxon-match_2026-08-31'!$A$2:$N$122,7,FALSE),IF(_xlpm.x=0,"",_xlpm.x)))</f>
        <v>Animalia</v>
      </c>
      <c r="M2562" t="str">
        <f>IF($I2562="","",_xlfn.LET(_xlpm.x,VLOOKUP($I2562,'taxon-match_2026-08-31'!$A$2:$N$122,8,FALSE),IF(_xlpm.x=0,"",_xlpm.x)))</f>
        <v>Nemertea</v>
      </c>
      <c r="N2562" t="str">
        <f>IF($I2562="","",_xlfn.LET(_xlpm.x,VLOOKUP($I2562,'taxon-match_2026-08-31'!$A$2:$N$122,9,FALSE),IF(_xlpm.x=0,"",_xlpm.x)))</f>
        <v>Hoplonemertea</v>
      </c>
      <c r="O2562" t="str">
        <f>IF($I2562="","",_xlfn.LET(_xlpm.x,VLOOKUP($I2562,'taxon-match_2026-08-31'!$A$2:$N$122,10,FALSE),IF(_xlpm.x=0,"",_xlpm.x)))</f>
        <v/>
      </c>
      <c r="P2562" t="str">
        <f>IF($I2562="","",_xlfn.LET(_xlpm.x,VLOOKUP($I2562,'taxon-match_2026-08-31'!$A$2:$N$122,11,FALSE),IF(_xlpm.x=0,"",_xlpm.x)))</f>
        <v/>
      </c>
      <c r="Q2562" t="str">
        <f>IF($I2562="","",_xlfn.LET(_xlpm.x,VLOOKUP($I2562,'taxon-match_2026-08-31'!$A$2:$N$122,12,FALSE),IF(_xlpm.x=0,"",_xlpm.x)))</f>
        <v/>
      </c>
      <c r="R2562" t="str">
        <f>IF($I2562="","",_xlfn.LET(_xlpm.x,VLOOKUP($I2562,'taxon-match_2026-08-31'!$A$2:$N$122,14,FALSE),IF(_xlpm.x=0,"",_xlpm.x)))</f>
        <v/>
      </c>
      <c r="S2562" s="2" t="s">
        <v>2358</v>
      </c>
      <c r="T2562" s="69" t="s">
        <v>62</v>
      </c>
      <c r="U2562" s="69" t="s">
        <v>60</v>
      </c>
      <c r="X2562" t="str">
        <f>IF(T2562="","",_xlfn.LET(_xlpm.x,VLOOKUP(T2562,'Drop-down_menus'!$F$2:$G$16,2,FALSE),IF(_xlpm.x=0,"",_xlpm.x)))</f>
        <v>https://orcid.org/0000-0003-3696-4445</v>
      </c>
      <c r="Y2562" t="str">
        <f>IF(U2562="","",_xlfn.LET(_xlpm.x,VLOOKUP(U2562,'Drop-down_menus'!$F$2:$G$16,2,FALSE),IF(_xlpm.x=0,"",_xlpm.x)))</f>
        <v>https://orcid.org/0000-0002-9708-1761</v>
      </c>
      <c r="Z2562" t="str">
        <f>IF(V2562="","",_xlfn.LET(_xlpm.x,VLOOKUP(V2562,'Drop-down_menus'!$F$2:$G$16,2,FALSE),IF(_xlpm.x=0,"",_xlpm.x)))</f>
        <v/>
      </c>
      <c r="AA2562" t="str">
        <f>IF(W2562="","",_xlfn.LET(_xlpm.x,VLOOKUP(W2562,'Drop-down_menus'!$F$2:$G$16,2,FALSE),IF(_xlpm.x=0,"",_xlpm.x)))</f>
        <v/>
      </c>
      <c r="AB2562" t="s">
        <v>702</v>
      </c>
      <c r="AE2562" t="s">
        <v>896</v>
      </c>
    </row>
    <row r="2563" spans="1:31" ht="15" hidden="1" x14ac:dyDescent="0.2">
      <c r="A2563" s="2" t="s">
        <v>84</v>
      </c>
      <c r="B2563">
        <v>348</v>
      </c>
      <c r="C2563">
        <v>324</v>
      </c>
      <c r="D2563" s="69" t="s">
        <v>700</v>
      </c>
      <c r="F2563" s="70" t="s">
        <v>905</v>
      </c>
      <c r="G2563" s="69">
        <v>1</v>
      </c>
      <c r="H2563" s="70" t="s">
        <v>905</v>
      </c>
      <c r="I2563" t="s">
        <v>905</v>
      </c>
      <c r="J2563" t="str">
        <f>IF($I2563="","",_xlfn.LET(_xlpm.x,VLOOKUP($I2563,'taxon-match_2026-08-31'!$A$2:$N$122,6,FALSE),IF(_xlpm.x=0,"",_xlpm.x)))</f>
        <v>Hubrecht, 1879</v>
      </c>
      <c r="K2563" t="str">
        <f>IF($I2563="","",_xlfn.LET(_xlpm.x,VLOOKUP($I2563,'taxon-match_2026-08-31'!$A$2:$N$122,4,FALSE),IF(_xlpm.x=0,"",_xlpm.x)))</f>
        <v>urn:lsid:marinespecies.org:taxname:122309</v>
      </c>
      <c r="L2563" t="str">
        <f>IF($I2563="","",_xlfn.LET(_xlpm.x,VLOOKUP($I2563,'taxon-match_2026-08-31'!$A$2:$N$122,7,FALSE),IF(_xlpm.x=0,"",_xlpm.x)))</f>
        <v>Animalia</v>
      </c>
      <c r="M2563" t="str">
        <f>IF($I2563="","",_xlfn.LET(_xlpm.x,VLOOKUP($I2563,'taxon-match_2026-08-31'!$A$2:$N$122,8,FALSE),IF(_xlpm.x=0,"",_xlpm.x)))</f>
        <v>Nemertea</v>
      </c>
      <c r="N2563" t="str">
        <f>IF($I2563="","",_xlfn.LET(_xlpm.x,VLOOKUP($I2563,'taxon-match_2026-08-31'!$A$2:$N$122,9,FALSE),IF(_xlpm.x=0,"",_xlpm.x)))</f>
        <v>Hoplonemertea</v>
      </c>
      <c r="O2563" t="str">
        <f>IF($I2563="","",_xlfn.LET(_xlpm.x,VLOOKUP($I2563,'taxon-match_2026-08-31'!$A$2:$N$122,10,FALSE),IF(_xlpm.x=0,"",_xlpm.x)))</f>
        <v/>
      </c>
      <c r="P2563" t="str">
        <f>IF($I2563="","",_xlfn.LET(_xlpm.x,VLOOKUP($I2563,'taxon-match_2026-08-31'!$A$2:$N$122,11,FALSE),IF(_xlpm.x=0,"",_xlpm.x)))</f>
        <v/>
      </c>
      <c r="Q2563" t="str">
        <f>IF($I2563="","",_xlfn.LET(_xlpm.x,VLOOKUP($I2563,'taxon-match_2026-08-31'!$A$2:$N$122,12,FALSE),IF(_xlpm.x=0,"",_xlpm.x)))</f>
        <v/>
      </c>
      <c r="R2563" t="str">
        <f>IF($I2563="","",_xlfn.LET(_xlpm.x,VLOOKUP($I2563,'taxon-match_2026-08-31'!$A$2:$N$122,14,FALSE),IF(_xlpm.x=0,"",_xlpm.x)))</f>
        <v/>
      </c>
      <c r="S2563" s="2" t="s">
        <v>2358</v>
      </c>
      <c r="T2563" s="69" t="s">
        <v>62</v>
      </c>
      <c r="U2563" s="69" t="s">
        <v>60</v>
      </c>
      <c r="X2563" t="str">
        <f>IF(T2563="","",_xlfn.LET(_xlpm.x,VLOOKUP(T2563,'Drop-down_menus'!$F$2:$G$16,2,FALSE),IF(_xlpm.x=0,"",_xlpm.x)))</f>
        <v>https://orcid.org/0000-0003-3696-4445</v>
      </c>
      <c r="Y2563" t="str">
        <f>IF(U2563="","",_xlfn.LET(_xlpm.x,VLOOKUP(U2563,'Drop-down_menus'!$F$2:$G$16,2,FALSE),IF(_xlpm.x=0,"",_xlpm.x)))</f>
        <v>https://orcid.org/0000-0002-9708-1761</v>
      </c>
      <c r="Z2563" t="str">
        <f>IF(V2563="","",_xlfn.LET(_xlpm.x,VLOOKUP(V2563,'Drop-down_menus'!$F$2:$G$16,2,FALSE),IF(_xlpm.x=0,"",_xlpm.x)))</f>
        <v/>
      </c>
      <c r="AA2563" t="str">
        <f>IF(W2563="","",_xlfn.LET(_xlpm.x,VLOOKUP(W2563,'Drop-down_menus'!$F$2:$G$16,2,FALSE),IF(_xlpm.x=0,"",_xlpm.x)))</f>
        <v/>
      </c>
      <c r="AB2563" t="s">
        <v>702</v>
      </c>
      <c r="AE2563" t="s">
        <v>896</v>
      </c>
    </row>
    <row r="2564" spans="1:31" ht="15" hidden="1" x14ac:dyDescent="0.2">
      <c r="A2564" s="2" t="s">
        <v>84</v>
      </c>
      <c r="B2564">
        <v>349</v>
      </c>
      <c r="C2564">
        <v>343</v>
      </c>
      <c r="D2564" s="69" t="s">
        <v>700</v>
      </c>
      <c r="F2564" s="70" t="s">
        <v>905</v>
      </c>
      <c r="G2564" s="69">
        <v>1</v>
      </c>
      <c r="H2564" s="70" t="s">
        <v>905</v>
      </c>
      <c r="I2564" t="s">
        <v>905</v>
      </c>
      <c r="J2564" t="str">
        <f>IF($I2564="","",_xlfn.LET(_xlpm.x,VLOOKUP($I2564,'taxon-match_2026-08-31'!$A$2:$N$122,6,FALSE),IF(_xlpm.x=0,"",_xlpm.x)))</f>
        <v>Hubrecht, 1879</v>
      </c>
      <c r="K2564" t="str">
        <f>IF($I2564="","",_xlfn.LET(_xlpm.x,VLOOKUP($I2564,'taxon-match_2026-08-31'!$A$2:$N$122,4,FALSE),IF(_xlpm.x=0,"",_xlpm.x)))</f>
        <v>urn:lsid:marinespecies.org:taxname:122309</v>
      </c>
      <c r="L2564" t="str">
        <f>IF($I2564="","",_xlfn.LET(_xlpm.x,VLOOKUP($I2564,'taxon-match_2026-08-31'!$A$2:$N$122,7,FALSE),IF(_xlpm.x=0,"",_xlpm.x)))</f>
        <v>Animalia</v>
      </c>
      <c r="M2564" t="str">
        <f>IF($I2564="","",_xlfn.LET(_xlpm.x,VLOOKUP($I2564,'taxon-match_2026-08-31'!$A$2:$N$122,8,FALSE),IF(_xlpm.x=0,"",_xlpm.x)))</f>
        <v>Nemertea</v>
      </c>
      <c r="N2564" t="str">
        <f>IF($I2564="","",_xlfn.LET(_xlpm.x,VLOOKUP($I2564,'taxon-match_2026-08-31'!$A$2:$N$122,9,FALSE),IF(_xlpm.x=0,"",_xlpm.x)))</f>
        <v>Hoplonemertea</v>
      </c>
      <c r="O2564" t="str">
        <f>IF($I2564="","",_xlfn.LET(_xlpm.x,VLOOKUP($I2564,'taxon-match_2026-08-31'!$A$2:$N$122,10,FALSE),IF(_xlpm.x=0,"",_xlpm.x)))</f>
        <v/>
      </c>
      <c r="P2564" t="str">
        <f>IF($I2564="","",_xlfn.LET(_xlpm.x,VLOOKUP($I2564,'taxon-match_2026-08-31'!$A$2:$N$122,11,FALSE),IF(_xlpm.x=0,"",_xlpm.x)))</f>
        <v/>
      </c>
      <c r="Q2564" t="str">
        <f>IF($I2564="","",_xlfn.LET(_xlpm.x,VLOOKUP($I2564,'taxon-match_2026-08-31'!$A$2:$N$122,12,FALSE),IF(_xlpm.x=0,"",_xlpm.x)))</f>
        <v/>
      </c>
      <c r="R2564" t="str">
        <f>IF($I2564="","",_xlfn.LET(_xlpm.x,VLOOKUP($I2564,'taxon-match_2026-08-31'!$A$2:$N$122,14,FALSE),IF(_xlpm.x=0,"",_xlpm.x)))</f>
        <v/>
      </c>
      <c r="S2564" s="2" t="s">
        <v>2358</v>
      </c>
      <c r="T2564" s="69" t="s">
        <v>62</v>
      </c>
      <c r="U2564" s="69" t="s">
        <v>60</v>
      </c>
      <c r="X2564" t="str">
        <f>IF(T2564="","",_xlfn.LET(_xlpm.x,VLOOKUP(T2564,'Drop-down_menus'!$F$2:$G$16,2,FALSE),IF(_xlpm.x=0,"",_xlpm.x)))</f>
        <v>https://orcid.org/0000-0003-3696-4445</v>
      </c>
      <c r="Y2564" t="str">
        <f>IF(U2564="","",_xlfn.LET(_xlpm.x,VLOOKUP(U2564,'Drop-down_menus'!$F$2:$G$16,2,FALSE),IF(_xlpm.x=0,"",_xlpm.x)))</f>
        <v>https://orcid.org/0000-0002-9708-1761</v>
      </c>
      <c r="Z2564" t="str">
        <f>IF(V2564="","",_xlfn.LET(_xlpm.x,VLOOKUP(V2564,'Drop-down_menus'!$F$2:$G$16,2,FALSE),IF(_xlpm.x=0,"",_xlpm.x)))</f>
        <v/>
      </c>
      <c r="AA2564" t="str">
        <f>IF(W2564="","",_xlfn.LET(_xlpm.x,VLOOKUP(W2564,'Drop-down_menus'!$F$2:$G$16,2,FALSE),IF(_xlpm.x=0,"",_xlpm.x)))</f>
        <v/>
      </c>
      <c r="AB2564" t="s">
        <v>702</v>
      </c>
      <c r="AE2564" t="s">
        <v>896</v>
      </c>
    </row>
    <row r="2565" spans="1:31" ht="15" hidden="1" x14ac:dyDescent="0.2">
      <c r="A2565" s="2" t="s">
        <v>84</v>
      </c>
      <c r="B2565">
        <v>350</v>
      </c>
      <c r="C2565">
        <v>320</v>
      </c>
      <c r="D2565" s="69" t="s">
        <v>700</v>
      </c>
      <c r="F2565" s="70" t="s">
        <v>905</v>
      </c>
      <c r="G2565" s="69">
        <v>1</v>
      </c>
      <c r="H2565" s="70" t="s">
        <v>905</v>
      </c>
      <c r="I2565" t="s">
        <v>905</v>
      </c>
      <c r="J2565" t="str">
        <f>IF($I2565="","",_xlfn.LET(_xlpm.x,VLOOKUP($I2565,'taxon-match_2026-08-31'!$A$2:$N$122,6,FALSE),IF(_xlpm.x=0,"",_xlpm.x)))</f>
        <v>Hubrecht, 1879</v>
      </c>
      <c r="K2565" t="str">
        <f>IF($I2565="","",_xlfn.LET(_xlpm.x,VLOOKUP($I2565,'taxon-match_2026-08-31'!$A$2:$N$122,4,FALSE),IF(_xlpm.x=0,"",_xlpm.x)))</f>
        <v>urn:lsid:marinespecies.org:taxname:122309</v>
      </c>
      <c r="L2565" t="str">
        <f>IF($I2565="","",_xlfn.LET(_xlpm.x,VLOOKUP($I2565,'taxon-match_2026-08-31'!$A$2:$N$122,7,FALSE),IF(_xlpm.x=0,"",_xlpm.x)))</f>
        <v>Animalia</v>
      </c>
      <c r="M2565" t="str">
        <f>IF($I2565="","",_xlfn.LET(_xlpm.x,VLOOKUP($I2565,'taxon-match_2026-08-31'!$A$2:$N$122,8,FALSE),IF(_xlpm.x=0,"",_xlpm.x)))</f>
        <v>Nemertea</v>
      </c>
      <c r="N2565" t="str">
        <f>IF($I2565="","",_xlfn.LET(_xlpm.x,VLOOKUP($I2565,'taxon-match_2026-08-31'!$A$2:$N$122,9,FALSE),IF(_xlpm.x=0,"",_xlpm.x)))</f>
        <v>Hoplonemertea</v>
      </c>
      <c r="O2565" t="str">
        <f>IF($I2565="","",_xlfn.LET(_xlpm.x,VLOOKUP($I2565,'taxon-match_2026-08-31'!$A$2:$N$122,10,FALSE),IF(_xlpm.x=0,"",_xlpm.x)))</f>
        <v/>
      </c>
      <c r="P2565" t="str">
        <f>IF($I2565="","",_xlfn.LET(_xlpm.x,VLOOKUP($I2565,'taxon-match_2026-08-31'!$A$2:$N$122,11,FALSE),IF(_xlpm.x=0,"",_xlpm.x)))</f>
        <v/>
      </c>
      <c r="Q2565" t="str">
        <f>IF($I2565="","",_xlfn.LET(_xlpm.x,VLOOKUP($I2565,'taxon-match_2026-08-31'!$A$2:$N$122,12,FALSE),IF(_xlpm.x=0,"",_xlpm.x)))</f>
        <v/>
      </c>
      <c r="R2565" t="str">
        <f>IF($I2565="","",_xlfn.LET(_xlpm.x,VLOOKUP($I2565,'taxon-match_2026-08-31'!$A$2:$N$122,14,FALSE),IF(_xlpm.x=0,"",_xlpm.x)))</f>
        <v/>
      </c>
      <c r="S2565" s="2" t="s">
        <v>2358</v>
      </c>
      <c r="T2565" s="69" t="s">
        <v>62</v>
      </c>
      <c r="U2565" s="69" t="s">
        <v>60</v>
      </c>
      <c r="X2565" t="str">
        <f>IF(T2565="","",_xlfn.LET(_xlpm.x,VLOOKUP(T2565,'Drop-down_menus'!$F$2:$G$16,2,FALSE),IF(_xlpm.x=0,"",_xlpm.x)))</f>
        <v>https://orcid.org/0000-0003-3696-4445</v>
      </c>
      <c r="Y2565" t="str">
        <f>IF(U2565="","",_xlfn.LET(_xlpm.x,VLOOKUP(U2565,'Drop-down_menus'!$F$2:$G$16,2,FALSE),IF(_xlpm.x=0,"",_xlpm.x)))</f>
        <v>https://orcid.org/0000-0002-9708-1761</v>
      </c>
      <c r="Z2565" t="str">
        <f>IF(V2565="","",_xlfn.LET(_xlpm.x,VLOOKUP(V2565,'Drop-down_menus'!$F$2:$G$16,2,FALSE),IF(_xlpm.x=0,"",_xlpm.x)))</f>
        <v/>
      </c>
      <c r="AA2565" t="str">
        <f>IF(W2565="","",_xlfn.LET(_xlpm.x,VLOOKUP(W2565,'Drop-down_menus'!$F$2:$G$16,2,FALSE),IF(_xlpm.x=0,"",_xlpm.x)))</f>
        <v/>
      </c>
      <c r="AB2565" t="s">
        <v>702</v>
      </c>
      <c r="AE2565" t="s">
        <v>896</v>
      </c>
    </row>
    <row r="2566" spans="1:31" ht="15" hidden="1" x14ac:dyDescent="0.2">
      <c r="A2566" s="2" t="s">
        <v>84</v>
      </c>
      <c r="B2566">
        <v>351</v>
      </c>
      <c r="C2566">
        <v>306</v>
      </c>
      <c r="D2566" s="69" t="s">
        <v>700</v>
      </c>
      <c r="F2566" s="70" t="s">
        <v>905</v>
      </c>
      <c r="G2566" s="69">
        <v>1</v>
      </c>
      <c r="H2566" s="70" t="s">
        <v>905</v>
      </c>
      <c r="I2566" t="s">
        <v>905</v>
      </c>
      <c r="J2566" t="str">
        <f>IF($I2566="","",_xlfn.LET(_xlpm.x,VLOOKUP($I2566,'taxon-match_2026-08-31'!$A$2:$N$122,6,FALSE),IF(_xlpm.x=0,"",_xlpm.x)))</f>
        <v>Hubrecht, 1879</v>
      </c>
      <c r="K2566" t="str">
        <f>IF($I2566="","",_xlfn.LET(_xlpm.x,VLOOKUP($I2566,'taxon-match_2026-08-31'!$A$2:$N$122,4,FALSE),IF(_xlpm.x=0,"",_xlpm.x)))</f>
        <v>urn:lsid:marinespecies.org:taxname:122309</v>
      </c>
      <c r="L2566" t="str">
        <f>IF($I2566="","",_xlfn.LET(_xlpm.x,VLOOKUP($I2566,'taxon-match_2026-08-31'!$A$2:$N$122,7,FALSE),IF(_xlpm.x=0,"",_xlpm.x)))</f>
        <v>Animalia</v>
      </c>
      <c r="M2566" t="str">
        <f>IF($I2566="","",_xlfn.LET(_xlpm.x,VLOOKUP($I2566,'taxon-match_2026-08-31'!$A$2:$N$122,8,FALSE),IF(_xlpm.x=0,"",_xlpm.x)))</f>
        <v>Nemertea</v>
      </c>
      <c r="N2566" t="str">
        <f>IF($I2566="","",_xlfn.LET(_xlpm.x,VLOOKUP($I2566,'taxon-match_2026-08-31'!$A$2:$N$122,9,FALSE),IF(_xlpm.x=0,"",_xlpm.x)))</f>
        <v>Hoplonemertea</v>
      </c>
      <c r="O2566" t="str">
        <f>IF($I2566="","",_xlfn.LET(_xlpm.x,VLOOKUP($I2566,'taxon-match_2026-08-31'!$A$2:$N$122,10,FALSE),IF(_xlpm.x=0,"",_xlpm.x)))</f>
        <v/>
      </c>
      <c r="P2566" t="str">
        <f>IF($I2566="","",_xlfn.LET(_xlpm.x,VLOOKUP($I2566,'taxon-match_2026-08-31'!$A$2:$N$122,11,FALSE),IF(_xlpm.x=0,"",_xlpm.x)))</f>
        <v/>
      </c>
      <c r="Q2566" t="str">
        <f>IF($I2566="","",_xlfn.LET(_xlpm.x,VLOOKUP($I2566,'taxon-match_2026-08-31'!$A$2:$N$122,12,FALSE),IF(_xlpm.x=0,"",_xlpm.x)))</f>
        <v/>
      </c>
      <c r="R2566" t="str">
        <f>IF($I2566="","",_xlfn.LET(_xlpm.x,VLOOKUP($I2566,'taxon-match_2026-08-31'!$A$2:$N$122,14,FALSE),IF(_xlpm.x=0,"",_xlpm.x)))</f>
        <v/>
      </c>
      <c r="S2566" s="2" t="s">
        <v>2358</v>
      </c>
      <c r="T2566" s="69" t="s">
        <v>62</v>
      </c>
      <c r="U2566" s="69" t="s">
        <v>60</v>
      </c>
      <c r="X2566" t="str">
        <f>IF(T2566="","",_xlfn.LET(_xlpm.x,VLOOKUP(T2566,'Drop-down_menus'!$F$2:$G$16,2,FALSE),IF(_xlpm.x=0,"",_xlpm.x)))</f>
        <v>https://orcid.org/0000-0003-3696-4445</v>
      </c>
      <c r="Y2566" t="str">
        <f>IF(U2566="","",_xlfn.LET(_xlpm.x,VLOOKUP(U2566,'Drop-down_menus'!$F$2:$G$16,2,FALSE),IF(_xlpm.x=0,"",_xlpm.x)))</f>
        <v>https://orcid.org/0000-0002-9708-1761</v>
      </c>
      <c r="Z2566" t="str">
        <f>IF(V2566="","",_xlfn.LET(_xlpm.x,VLOOKUP(V2566,'Drop-down_menus'!$F$2:$G$16,2,FALSE),IF(_xlpm.x=0,"",_xlpm.x)))</f>
        <v/>
      </c>
      <c r="AA2566" t="str">
        <f>IF(W2566="","",_xlfn.LET(_xlpm.x,VLOOKUP(W2566,'Drop-down_menus'!$F$2:$G$16,2,FALSE),IF(_xlpm.x=0,"",_xlpm.x)))</f>
        <v/>
      </c>
      <c r="AB2566" t="s">
        <v>702</v>
      </c>
      <c r="AE2566" t="s">
        <v>896</v>
      </c>
    </row>
    <row r="2567" spans="1:31" ht="15" hidden="1" x14ac:dyDescent="0.2">
      <c r="A2567" s="2" t="s">
        <v>475</v>
      </c>
      <c r="B2567">
        <v>5496</v>
      </c>
      <c r="C2567">
        <v>307</v>
      </c>
      <c r="D2567" s="69" t="s">
        <v>700</v>
      </c>
      <c r="F2567" s="70" t="s">
        <v>905</v>
      </c>
      <c r="G2567" s="70">
        <v>1</v>
      </c>
      <c r="H2567" s="70" t="s">
        <v>905</v>
      </c>
      <c r="I2567" t="s">
        <v>905</v>
      </c>
      <c r="J2567" t="str">
        <f>IF($I2567="","",_xlfn.LET(_xlpm.x,VLOOKUP($I2567,'taxon-match_2026-08-31'!$A$2:$N$122,6,FALSE),IF(_xlpm.x=0,"",_xlpm.x)))</f>
        <v>Hubrecht, 1879</v>
      </c>
      <c r="K2567" t="str">
        <f>IF($I2567="","",_xlfn.LET(_xlpm.x,VLOOKUP($I2567,'taxon-match_2026-08-31'!$A$2:$N$122,4,FALSE),IF(_xlpm.x=0,"",_xlpm.x)))</f>
        <v>urn:lsid:marinespecies.org:taxname:122309</v>
      </c>
      <c r="L2567" t="str">
        <f>IF($I2567="","",_xlfn.LET(_xlpm.x,VLOOKUP($I2567,'taxon-match_2026-08-31'!$A$2:$N$122,7,FALSE),IF(_xlpm.x=0,"",_xlpm.x)))</f>
        <v>Animalia</v>
      </c>
      <c r="M2567" t="str">
        <f>IF($I2567="","",_xlfn.LET(_xlpm.x,VLOOKUP($I2567,'taxon-match_2026-08-31'!$A$2:$N$122,8,FALSE),IF(_xlpm.x=0,"",_xlpm.x)))</f>
        <v>Nemertea</v>
      </c>
      <c r="N2567" t="str">
        <f>IF($I2567="","",_xlfn.LET(_xlpm.x,VLOOKUP($I2567,'taxon-match_2026-08-31'!$A$2:$N$122,9,FALSE),IF(_xlpm.x=0,"",_xlpm.x)))</f>
        <v>Hoplonemertea</v>
      </c>
      <c r="O2567" t="str">
        <f>IF($I2567="","",_xlfn.LET(_xlpm.x,VLOOKUP($I2567,'taxon-match_2026-08-31'!$A$2:$N$122,10,FALSE),IF(_xlpm.x=0,"",_xlpm.x)))</f>
        <v/>
      </c>
      <c r="P2567" t="str">
        <f>IF($I2567="","",_xlfn.LET(_xlpm.x,VLOOKUP($I2567,'taxon-match_2026-08-31'!$A$2:$N$122,11,FALSE),IF(_xlpm.x=0,"",_xlpm.x)))</f>
        <v/>
      </c>
      <c r="Q2567" t="str">
        <f>IF($I2567="","",_xlfn.LET(_xlpm.x,VLOOKUP($I2567,'taxon-match_2026-08-31'!$A$2:$N$122,12,FALSE),IF(_xlpm.x=0,"",_xlpm.x)))</f>
        <v/>
      </c>
      <c r="R2567" t="str">
        <f>IF($I2567="","",_xlfn.LET(_xlpm.x,VLOOKUP($I2567,'taxon-match_2026-08-31'!$A$2:$N$122,14,FALSE),IF(_xlpm.x=0,"",_xlpm.x)))</f>
        <v/>
      </c>
      <c r="S2567" s="2" t="s">
        <v>2358</v>
      </c>
      <c r="T2567" s="69" t="s">
        <v>62</v>
      </c>
      <c r="U2567" s="69" t="s">
        <v>60</v>
      </c>
      <c r="X2567" t="str">
        <f>IF(T2567="","",_xlfn.LET(_xlpm.x,VLOOKUP(T2567,'Drop-down_menus'!$F$2:$G$16,2,FALSE),IF(_xlpm.x=0,"",_xlpm.x)))</f>
        <v>https://orcid.org/0000-0003-3696-4445</v>
      </c>
      <c r="Y2567" t="str">
        <f>IF(U2567="","",_xlfn.LET(_xlpm.x,VLOOKUP(U2567,'Drop-down_menus'!$F$2:$G$16,2,FALSE),IF(_xlpm.x=0,"",_xlpm.x)))</f>
        <v>https://orcid.org/0000-0002-9708-1761</v>
      </c>
      <c r="Z2567" t="str">
        <f>IF(V2567="","",_xlfn.LET(_xlpm.x,VLOOKUP(V2567,'Drop-down_menus'!$F$2:$G$16,2,FALSE),IF(_xlpm.x=0,"",_xlpm.x)))</f>
        <v/>
      </c>
      <c r="AA2567" t="str">
        <f>IF(W2567="","",_xlfn.LET(_xlpm.x,VLOOKUP(W2567,'Drop-down_menus'!$F$2:$G$16,2,FALSE),IF(_xlpm.x=0,"",_xlpm.x)))</f>
        <v/>
      </c>
      <c r="AB2567" t="s">
        <v>702</v>
      </c>
      <c r="AE2567" t="s">
        <v>896</v>
      </c>
    </row>
    <row r="2568" spans="1:31" ht="15" hidden="1" x14ac:dyDescent="0.2">
      <c r="A2568" s="2" t="s">
        <v>475</v>
      </c>
      <c r="B2568">
        <v>5497</v>
      </c>
      <c r="C2568">
        <v>334</v>
      </c>
      <c r="D2568" s="69" t="s">
        <v>700</v>
      </c>
      <c r="F2568" s="70" t="s">
        <v>905</v>
      </c>
      <c r="G2568" s="70">
        <v>1</v>
      </c>
      <c r="H2568" s="70" t="s">
        <v>905</v>
      </c>
      <c r="I2568" t="s">
        <v>905</v>
      </c>
      <c r="J2568" t="str">
        <f>IF($I2568="","",_xlfn.LET(_xlpm.x,VLOOKUP($I2568,'taxon-match_2026-08-31'!$A$2:$N$122,6,FALSE),IF(_xlpm.x=0,"",_xlpm.x)))</f>
        <v>Hubrecht, 1879</v>
      </c>
      <c r="K2568" t="str">
        <f>IF($I2568="","",_xlfn.LET(_xlpm.x,VLOOKUP($I2568,'taxon-match_2026-08-31'!$A$2:$N$122,4,FALSE),IF(_xlpm.x=0,"",_xlpm.x)))</f>
        <v>urn:lsid:marinespecies.org:taxname:122309</v>
      </c>
      <c r="L2568" t="str">
        <f>IF($I2568="","",_xlfn.LET(_xlpm.x,VLOOKUP($I2568,'taxon-match_2026-08-31'!$A$2:$N$122,7,FALSE),IF(_xlpm.x=0,"",_xlpm.x)))</f>
        <v>Animalia</v>
      </c>
      <c r="M2568" t="str">
        <f>IF($I2568="","",_xlfn.LET(_xlpm.x,VLOOKUP($I2568,'taxon-match_2026-08-31'!$A$2:$N$122,8,FALSE),IF(_xlpm.x=0,"",_xlpm.x)))</f>
        <v>Nemertea</v>
      </c>
      <c r="N2568" t="str">
        <f>IF($I2568="","",_xlfn.LET(_xlpm.x,VLOOKUP($I2568,'taxon-match_2026-08-31'!$A$2:$N$122,9,FALSE),IF(_xlpm.x=0,"",_xlpm.x)))</f>
        <v>Hoplonemertea</v>
      </c>
      <c r="O2568" t="str">
        <f>IF($I2568="","",_xlfn.LET(_xlpm.x,VLOOKUP($I2568,'taxon-match_2026-08-31'!$A$2:$N$122,10,FALSE),IF(_xlpm.x=0,"",_xlpm.x)))</f>
        <v/>
      </c>
      <c r="P2568" t="str">
        <f>IF($I2568="","",_xlfn.LET(_xlpm.x,VLOOKUP($I2568,'taxon-match_2026-08-31'!$A$2:$N$122,11,FALSE),IF(_xlpm.x=0,"",_xlpm.x)))</f>
        <v/>
      </c>
      <c r="Q2568" t="str">
        <f>IF($I2568="","",_xlfn.LET(_xlpm.x,VLOOKUP($I2568,'taxon-match_2026-08-31'!$A$2:$N$122,12,FALSE),IF(_xlpm.x=0,"",_xlpm.x)))</f>
        <v/>
      </c>
      <c r="R2568" t="str">
        <f>IF($I2568="","",_xlfn.LET(_xlpm.x,VLOOKUP($I2568,'taxon-match_2026-08-31'!$A$2:$N$122,14,FALSE),IF(_xlpm.x=0,"",_xlpm.x)))</f>
        <v/>
      </c>
      <c r="S2568" s="2" t="s">
        <v>2358</v>
      </c>
      <c r="T2568" s="69" t="s">
        <v>62</v>
      </c>
      <c r="U2568" s="69" t="s">
        <v>60</v>
      </c>
      <c r="X2568" t="str">
        <f>IF(T2568="","",_xlfn.LET(_xlpm.x,VLOOKUP(T2568,'Drop-down_menus'!$F$2:$G$16,2,FALSE),IF(_xlpm.x=0,"",_xlpm.x)))</f>
        <v>https://orcid.org/0000-0003-3696-4445</v>
      </c>
      <c r="Y2568" t="str">
        <f>IF(U2568="","",_xlfn.LET(_xlpm.x,VLOOKUP(U2568,'Drop-down_menus'!$F$2:$G$16,2,FALSE),IF(_xlpm.x=0,"",_xlpm.x)))</f>
        <v>https://orcid.org/0000-0002-9708-1761</v>
      </c>
      <c r="Z2568" t="str">
        <f>IF(V2568="","",_xlfn.LET(_xlpm.x,VLOOKUP(V2568,'Drop-down_menus'!$F$2:$G$16,2,FALSE),IF(_xlpm.x=0,"",_xlpm.x)))</f>
        <v/>
      </c>
      <c r="AA2568" t="str">
        <f>IF(W2568="","",_xlfn.LET(_xlpm.x,VLOOKUP(W2568,'Drop-down_menus'!$F$2:$G$16,2,FALSE),IF(_xlpm.x=0,"",_xlpm.x)))</f>
        <v/>
      </c>
      <c r="AB2568" t="s">
        <v>702</v>
      </c>
      <c r="AE2568" t="s">
        <v>896</v>
      </c>
    </row>
    <row r="2569" spans="1:31" ht="15" hidden="1" x14ac:dyDescent="0.2">
      <c r="A2569" s="2" t="s">
        <v>475</v>
      </c>
      <c r="B2569">
        <v>5498</v>
      </c>
      <c r="C2569">
        <v>335</v>
      </c>
      <c r="D2569" s="69" t="s">
        <v>700</v>
      </c>
      <c r="F2569" s="70" t="s">
        <v>905</v>
      </c>
      <c r="G2569" s="70">
        <v>1</v>
      </c>
      <c r="H2569" s="70" t="s">
        <v>905</v>
      </c>
      <c r="I2569" t="s">
        <v>905</v>
      </c>
      <c r="J2569" t="str">
        <f>IF($I2569="","",_xlfn.LET(_xlpm.x,VLOOKUP($I2569,'taxon-match_2026-08-31'!$A$2:$N$122,6,FALSE),IF(_xlpm.x=0,"",_xlpm.x)))</f>
        <v>Hubrecht, 1879</v>
      </c>
      <c r="K2569" t="str">
        <f>IF($I2569="","",_xlfn.LET(_xlpm.x,VLOOKUP($I2569,'taxon-match_2026-08-31'!$A$2:$N$122,4,FALSE),IF(_xlpm.x=0,"",_xlpm.x)))</f>
        <v>urn:lsid:marinespecies.org:taxname:122309</v>
      </c>
      <c r="L2569" t="str">
        <f>IF($I2569="","",_xlfn.LET(_xlpm.x,VLOOKUP($I2569,'taxon-match_2026-08-31'!$A$2:$N$122,7,FALSE),IF(_xlpm.x=0,"",_xlpm.x)))</f>
        <v>Animalia</v>
      </c>
      <c r="M2569" t="str">
        <f>IF($I2569="","",_xlfn.LET(_xlpm.x,VLOOKUP($I2569,'taxon-match_2026-08-31'!$A$2:$N$122,8,FALSE),IF(_xlpm.x=0,"",_xlpm.x)))</f>
        <v>Nemertea</v>
      </c>
      <c r="N2569" t="str">
        <f>IF($I2569="","",_xlfn.LET(_xlpm.x,VLOOKUP($I2569,'taxon-match_2026-08-31'!$A$2:$N$122,9,FALSE),IF(_xlpm.x=0,"",_xlpm.x)))</f>
        <v>Hoplonemertea</v>
      </c>
      <c r="O2569" t="str">
        <f>IF($I2569="","",_xlfn.LET(_xlpm.x,VLOOKUP($I2569,'taxon-match_2026-08-31'!$A$2:$N$122,10,FALSE),IF(_xlpm.x=0,"",_xlpm.x)))</f>
        <v/>
      </c>
      <c r="P2569" t="str">
        <f>IF($I2569="","",_xlfn.LET(_xlpm.x,VLOOKUP($I2569,'taxon-match_2026-08-31'!$A$2:$N$122,11,FALSE),IF(_xlpm.x=0,"",_xlpm.x)))</f>
        <v/>
      </c>
      <c r="Q2569" t="str">
        <f>IF($I2569="","",_xlfn.LET(_xlpm.x,VLOOKUP($I2569,'taxon-match_2026-08-31'!$A$2:$N$122,12,FALSE),IF(_xlpm.x=0,"",_xlpm.x)))</f>
        <v/>
      </c>
      <c r="R2569" t="str">
        <f>IF($I2569="","",_xlfn.LET(_xlpm.x,VLOOKUP($I2569,'taxon-match_2026-08-31'!$A$2:$N$122,14,FALSE),IF(_xlpm.x=0,"",_xlpm.x)))</f>
        <v/>
      </c>
      <c r="S2569" s="2" t="s">
        <v>2358</v>
      </c>
      <c r="T2569" s="69" t="s">
        <v>62</v>
      </c>
      <c r="U2569" s="69" t="s">
        <v>60</v>
      </c>
      <c r="X2569" t="str">
        <f>IF(T2569="","",_xlfn.LET(_xlpm.x,VLOOKUP(T2569,'Drop-down_menus'!$F$2:$G$16,2,FALSE),IF(_xlpm.x=0,"",_xlpm.x)))</f>
        <v>https://orcid.org/0000-0003-3696-4445</v>
      </c>
      <c r="Y2569" t="str">
        <f>IF(U2569="","",_xlfn.LET(_xlpm.x,VLOOKUP(U2569,'Drop-down_menus'!$F$2:$G$16,2,FALSE),IF(_xlpm.x=0,"",_xlpm.x)))</f>
        <v>https://orcid.org/0000-0002-9708-1761</v>
      </c>
      <c r="Z2569" t="str">
        <f>IF(V2569="","",_xlfn.LET(_xlpm.x,VLOOKUP(V2569,'Drop-down_menus'!$F$2:$G$16,2,FALSE),IF(_xlpm.x=0,"",_xlpm.x)))</f>
        <v/>
      </c>
      <c r="AA2569" t="str">
        <f>IF(W2569="","",_xlfn.LET(_xlpm.x,VLOOKUP(W2569,'Drop-down_menus'!$F$2:$G$16,2,FALSE),IF(_xlpm.x=0,"",_xlpm.x)))</f>
        <v/>
      </c>
      <c r="AB2569" t="s">
        <v>702</v>
      </c>
      <c r="AE2569" t="s">
        <v>896</v>
      </c>
    </row>
    <row r="2570" spans="1:31" ht="15" hidden="1" x14ac:dyDescent="0.2">
      <c r="A2570" s="2" t="s">
        <v>489</v>
      </c>
      <c r="B2570">
        <v>5832</v>
      </c>
      <c r="C2570">
        <v>356</v>
      </c>
      <c r="D2570" s="69" t="s">
        <v>700</v>
      </c>
      <c r="F2570" s="70" t="s">
        <v>905</v>
      </c>
      <c r="G2570" s="70">
        <v>1</v>
      </c>
      <c r="H2570" s="70" t="s">
        <v>905</v>
      </c>
      <c r="I2570" t="s">
        <v>905</v>
      </c>
      <c r="J2570" t="str">
        <f>IF($I2570="","",_xlfn.LET(_xlpm.x,VLOOKUP($I2570,'taxon-match_2026-08-31'!$A$2:$N$122,6,FALSE),IF(_xlpm.x=0,"",_xlpm.x)))</f>
        <v>Hubrecht, 1879</v>
      </c>
      <c r="K2570" t="str">
        <f>IF($I2570="","",_xlfn.LET(_xlpm.x,VLOOKUP($I2570,'taxon-match_2026-08-31'!$A$2:$N$122,4,FALSE),IF(_xlpm.x=0,"",_xlpm.x)))</f>
        <v>urn:lsid:marinespecies.org:taxname:122309</v>
      </c>
      <c r="L2570" t="str">
        <f>IF($I2570="","",_xlfn.LET(_xlpm.x,VLOOKUP($I2570,'taxon-match_2026-08-31'!$A$2:$N$122,7,FALSE),IF(_xlpm.x=0,"",_xlpm.x)))</f>
        <v>Animalia</v>
      </c>
      <c r="M2570" t="str">
        <f>IF($I2570="","",_xlfn.LET(_xlpm.x,VLOOKUP($I2570,'taxon-match_2026-08-31'!$A$2:$N$122,8,FALSE),IF(_xlpm.x=0,"",_xlpm.x)))</f>
        <v>Nemertea</v>
      </c>
      <c r="N2570" t="str">
        <f>IF($I2570="","",_xlfn.LET(_xlpm.x,VLOOKUP($I2570,'taxon-match_2026-08-31'!$A$2:$N$122,9,FALSE),IF(_xlpm.x=0,"",_xlpm.x)))</f>
        <v>Hoplonemertea</v>
      </c>
      <c r="O2570" t="str">
        <f>IF($I2570="","",_xlfn.LET(_xlpm.x,VLOOKUP($I2570,'taxon-match_2026-08-31'!$A$2:$N$122,10,FALSE),IF(_xlpm.x=0,"",_xlpm.x)))</f>
        <v/>
      </c>
      <c r="P2570" t="str">
        <f>IF($I2570="","",_xlfn.LET(_xlpm.x,VLOOKUP($I2570,'taxon-match_2026-08-31'!$A$2:$N$122,11,FALSE),IF(_xlpm.x=0,"",_xlpm.x)))</f>
        <v/>
      </c>
      <c r="Q2570" t="str">
        <f>IF($I2570="","",_xlfn.LET(_xlpm.x,VLOOKUP($I2570,'taxon-match_2026-08-31'!$A$2:$N$122,12,FALSE),IF(_xlpm.x=0,"",_xlpm.x)))</f>
        <v/>
      </c>
      <c r="R2570" t="str">
        <f>IF($I2570="","",_xlfn.LET(_xlpm.x,VLOOKUP($I2570,'taxon-match_2026-08-31'!$A$2:$N$122,14,FALSE),IF(_xlpm.x=0,"",_xlpm.x)))</f>
        <v/>
      </c>
      <c r="S2570" s="2" t="s">
        <v>2358</v>
      </c>
      <c r="T2570" s="69" t="s">
        <v>62</v>
      </c>
      <c r="U2570" s="69" t="s">
        <v>60</v>
      </c>
      <c r="X2570" t="str">
        <f>IF(T2570="","",_xlfn.LET(_xlpm.x,VLOOKUP(T2570,'Drop-down_menus'!$F$2:$G$16,2,FALSE),IF(_xlpm.x=0,"",_xlpm.x)))</f>
        <v>https://orcid.org/0000-0003-3696-4445</v>
      </c>
      <c r="Y2570" t="str">
        <f>IF(U2570="","",_xlfn.LET(_xlpm.x,VLOOKUP(U2570,'Drop-down_menus'!$F$2:$G$16,2,FALSE),IF(_xlpm.x=0,"",_xlpm.x)))</f>
        <v>https://orcid.org/0000-0002-9708-1761</v>
      </c>
      <c r="Z2570" t="str">
        <f>IF(V2570="","",_xlfn.LET(_xlpm.x,VLOOKUP(V2570,'Drop-down_menus'!$F$2:$G$16,2,FALSE),IF(_xlpm.x=0,"",_xlpm.x)))</f>
        <v/>
      </c>
      <c r="AA2570" t="str">
        <f>IF(W2570="","",_xlfn.LET(_xlpm.x,VLOOKUP(W2570,'Drop-down_menus'!$F$2:$G$16,2,FALSE),IF(_xlpm.x=0,"",_xlpm.x)))</f>
        <v/>
      </c>
      <c r="AB2570" t="s">
        <v>702</v>
      </c>
      <c r="AE2570" t="s">
        <v>896</v>
      </c>
    </row>
    <row r="2571" spans="1:31" ht="15" hidden="1" x14ac:dyDescent="0.2">
      <c r="A2571" s="2" t="s">
        <v>117</v>
      </c>
      <c r="B2571">
        <v>578</v>
      </c>
      <c r="C2571">
        <v>357</v>
      </c>
      <c r="D2571" s="69" t="s">
        <v>700</v>
      </c>
      <c r="F2571" s="70" t="s">
        <v>905</v>
      </c>
      <c r="G2571" s="69">
        <v>1</v>
      </c>
      <c r="H2571" s="70" t="s">
        <v>905</v>
      </c>
      <c r="I2571" t="s">
        <v>905</v>
      </c>
      <c r="J2571" t="str">
        <f>IF($I2571="","",_xlfn.LET(_xlpm.x,VLOOKUP($I2571,'taxon-match_2026-08-31'!$A$2:$N$122,6,FALSE),IF(_xlpm.x=0,"",_xlpm.x)))</f>
        <v>Hubrecht, 1879</v>
      </c>
      <c r="K2571" t="str">
        <f>IF($I2571="","",_xlfn.LET(_xlpm.x,VLOOKUP($I2571,'taxon-match_2026-08-31'!$A$2:$N$122,4,FALSE),IF(_xlpm.x=0,"",_xlpm.x)))</f>
        <v>urn:lsid:marinespecies.org:taxname:122309</v>
      </c>
      <c r="L2571" t="str">
        <f>IF($I2571="","",_xlfn.LET(_xlpm.x,VLOOKUP($I2571,'taxon-match_2026-08-31'!$A$2:$N$122,7,FALSE),IF(_xlpm.x=0,"",_xlpm.x)))</f>
        <v>Animalia</v>
      </c>
      <c r="M2571" t="str">
        <f>IF($I2571="","",_xlfn.LET(_xlpm.x,VLOOKUP($I2571,'taxon-match_2026-08-31'!$A$2:$N$122,8,FALSE),IF(_xlpm.x=0,"",_xlpm.x)))</f>
        <v>Nemertea</v>
      </c>
      <c r="N2571" t="str">
        <f>IF($I2571="","",_xlfn.LET(_xlpm.x,VLOOKUP($I2571,'taxon-match_2026-08-31'!$A$2:$N$122,9,FALSE),IF(_xlpm.x=0,"",_xlpm.x)))</f>
        <v>Hoplonemertea</v>
      </c>
      <c r="O2571" t="str">
        <f>IF($I2571="","",_xlfn.LET(_xlpm.x,VLOOKUP($I2571,'taxon-match_2026-08-31'!$A$2:$N$122,10,FALSE),IF(_xlpm.x=0,"",_xlpm.x)))</f>
        <v/>
      </c>
      <c r="P2571" t="str">
        <f>IF($I2571="","",_xlfn.LET(_xlpm.x,VLOOKUP($I2571,'taxon-match_2026-08-31'!$A$2:$N$122,11,FALSE),IF(_xlpm.x=0,"",_xlpm.x)))</f>
        <v/>
      </c>
      <c r="Q2571" t="str">
        <f>IF($I2571="","",_xlfn.LET(_xlpm.x,VLOOKUP($I2571,'taxon-match_2026-08-31'!$A$2:$N$122,12,FALSE),IF(_xlpm.x=0,"",_xlpm.x)))</f>
        <v/>
      </c>
      <c r="R2571" t="str">
        <f>IF($I2571="","",_xlfn.LET(_xlpm.x,VLOOKUP($I2571,'taxon-match_2026-08-31'!$A$2:$N$122,14,FALSE),IF(_xlpm.x=0,"",_xlpm.x)))</f>
        <v/>
      </c>
      <c r="S2571" s="2" t="s">
        <v>2358</v>
      </c>
      <c r="T2571" s="69" t="s">
        <v>62</v>
      </c>
      <c r="U2571" s="69" t="s">
        <v>60</v>
      </c>
      <c r="X2571" t="str">
        <f>IF(T2571="","",_xlfn.LET(_xlpm.x,VLOOKUP(T2571,'Drop-down_menus'!$F$2:$G$16,2,FALSE),IF(_xlpm.x=0,"",_xlpm.x)))</f>
        <v>https://orcid.org/0000-0003-3696-4445</v>
      </c>
      <c r="Y2571" t="str">
        <f>IF(U2571="","",_xlfn.LET(_xlpm.x,VLOOKUP(U2571,'Drop-down_menus'!$F$2:$G$16,2,FALSE),IF(_xlpm.x=0,"",_xlpm.x)))</f>
        <v>https://orcid.org/0000-0002-9708-1761</v>
      </c>
      <c r="Z2571" t="str">
        <f>IF(V2571="","",_xlfn.LET(_xlpm.x,VLOOKUP(V2571,'Drop-down_menus'!$F$2:$G$16,2,FALSE),IF(_xlpm.x=0,"",_xlpm.x)))</f>
        <v/>
      </c>
      <c r="AA2571" t="str">
        <f>IF(W2571="","",_xlfn.LET(_xlpm.x,VLOOKUP(W2571,'Drop-down_menus'!$F$2:$G$16,2,FALSE),IF(_xlpm.x=0,"",_xlpm.x)))</f>
        <v/>
      </c>
      <c r="AB2571" t="s">
        <v>702</v>
      </c>
      <c r="AE2571" t="s">
        <v>896</v>
      </c>
    </row>
    <row r="2572" spans="1:31" ht="15" hidden="1" x14ac:dyDescent="0.2">
      <c r="A2572" s="2" t="s">
        <v>117</v>
      </c>
      <c r="B2572">
        <v>579</v>
      </c>
      <c r="C2572">
        <v>358</v>
      </c>
      <c r="D2572" s="69" t="s">
        <v>700</v>
      </c>
      <c r="F2572" s="70" t="s">
        <v>905</v>
      </c>
      <c r="G2572" s="69">
        <v>1</v>
      </c>
      <c r="H2572" s="70" t="s">
        <v>905</v>
      </c>
      <c r="I2572" t="s">
        <v>905</v>
      </c>
      <c r="J2572" t="str">
        <f>IF($I2572="","",_xlfn.LET(_xlpm.x,VLOOKUP($I2572,'taxon-match_2026-08-31'!$A$2:$N$122,6,FALSE),IF(_xlpm.x=0,"",_xlpm.x)))</f>
        <v>Hubrecht, 1879</v>
      </c>
      <c r="K2572" t="str">
        <f>IF($I2572="","",_xlfn.LET(_xlpm.x,VLOOKUP($I2572,'taxon-match_2026-08-31'!$A$2:$N$122,4,FALSE),IF(_xlpm.x=0,"",_xlpm.x)))</f>
        <v>urn:lsid:marinespecies.org:taxname:122309</v>
      </c>
      <c r="L2572" t="str">
        <f>IF($I2572="","",_xlfn.LET(_xlpm.x,VLOOKUP($I2572,'taxon-match_2026-08-31'!$A$2:$N$122,7,FALSE),IF(_xlpm.x=0,"",_xlpm.x)))</f>
        <v>Animalia</v>
      </c>
      <c r="M2572" t="str">
        <f>IF($I2572="","",_xlfn.LET(_xlpm.x,VLOOKUP($I2572,'taxon-match_2026-08-31'!$A$2:$N$122,8,FALSE),IF(_xlpm.x=0,"",_xlpm.x)))</f>
        <v>Nemertea</v>
      </c>
      <c r="N2572" t="str">
        <f>IF($I2572="","",_xlfn.LET(_xlpm.x,VLOOKUP($I2572,'taxon-match_2026-08-31'!$A$2:$N$122,9,FALSE),IF(_xlpm.x=0,"",_xlpm.x)))</f>
        <v>Hoplonemertea</v>
      </c>
      <c r="O2572" t="str">
        <f>IF($I2572="","",_xlfn.LET(_xlpm.x,VLOOKUP($I2572,'taxon-match_2026-08-31'!$A$2:$N$122,10,FALSE),IF(_xlpm.x=0,"",_xlpm.x)))</f>
        <v/>
      </c>
      <c r="P2572" t="str">
        <f>IF($I2572="","",_xlfn.LET(_xlpm.x,VLOOKUP($I2572,'taxon-match_2026-08-31'!$A$2:$N$122,11,FALSE),IF(_xlpm.x=0,"",_xlpm.x)))</f>
        <v/>
      </c>
      <c r="Q2572" t="str">
        <f>IF($I2572="","",_xlfn.LET(_xlpm.x,VLOOKUP($I2572,'taxon-match_2026-08-31'!$A$2:$N$122,12,FALSE),IF(_xlpm.x=0,"",_xlpm.x)))</f>
        <v/>
      </c>
      <c r="R2572" t="str">
        <f>IF($I2572="","",_xlfn.LET(_xlpm.x,VLOOKUP($I2572,'taxon-match_2026-08-31'!$A$2:$N$122,14,FALSE),IF(_xlpm.x=0,"",_xlpm.x)))</f>
        <v/>
      </c>
      <c r="S2572" s="2" t="s">
        <v>2358</v>
      </c>
      <c r="T2572" s="69" t="s">
        <v>62</v>
      </c>
      <c r="U2572" s="69" t="s">
        <v>60</v>
      </c>
      <c r="X2572" t="str">
        <f>IF(T2572="","",_xlfn.LET(_xlpm.x,VLOOKUP(T2572,'Drop-down_menus'!$F$2:$G$16,2,FALSE),IF(_xlpm.x=0,"",_xlpm.x)))</f>
        <v>https://orcid.org/0000-0003-3696-4445</v>
      </c>
      <c r="Y2572" t="str">
        <f>IF(U2572="","",_xlfn.LET(_xlpm.x,VLOOKUP(U2572,'Drop-down_menus'!$F$2:$G$16,2,FALSE),IF(_xlpm.x=0,"",_xlpm.x)))</f>
        <v>https://orcid.org/0000-0002-9708-1761</v>
      </c>
      <c r="Z2572" t="str">
        <f>IF(V2572="","",_xlfn.LET(_xlpm.x,VLOOKUP(V2572,'Drop-down_menus'!$F$2:$G$16,2,FALSE),IF(_xlpm.x=0,"",_xlpm.x)))</f>
        <v/>
      </c>
      <c r="AA2572" t="str">
        <f>IF(W2572="","",_xlfn.LET(_xlpm.x,VLOOKUP(W2572,'Drop-down_menus'!$F$2:$G$16,2,FALSE),IF(_xlpm.x=0,"",_xlpm.x)))</f>
        <v/>
      </c>
      <c r="AB2572" t="s">
        <v>702</v>
      </c>
      <c r="AE2572" t="s">
        <v>896</v>
      </c>
    </row>
    <row r="2573" spans="1:31" ht="15" hidden="1" x14ac:dyDescent="0.2">
      <c r="A2573" s="2" t="s">
        <v>253</v>
      </c>
      <c r="B2573">
        <v>1855</v>
      </c>
      <c r="C2573">
        <v>304</v>
      </c>
      <c r="D2573" s="69" t="s">
        <v>700</v>
      </c>
      <c r="F2573" s="70" t="s">
        <v>906</v>
      </c>
      <c r="G2573" s="70">
        <v>1</v>
      </c>
      <c r="H2573" s="70" t="s">
        <v>906</v>
      </c>
      <c r="I2573" t="s">
        <v>906</v>
      </c>
      <c r="J2573" t="str">
        <f>IF($I2573="","",_xlfn.LET(_xlpm.x,VLOOKUP($I2573,'taxon-match_2026-08-31'!$A$2:$N$122,6,FALSE),IF(_xlpm.x=0,"",_xlpm.x)))</f>
        <v>Ryckholt, 1851</v>
      </c>
      <c r="K2573" t="str">
        <f>IF($I2573="","",_xlfn.LET(_xlpm.x,VLOOKUP($I2573,'taxon-match_2026-08-31'!$A$2:$N$122,4,FALSE),IF(_xlpm.x=0,"",_xlpm.x)))</f>
        <v>urn:lsid:marinespecies.org:taxname:919</v>
      </c>
      <c r="L2573" t="str">
        <f>IF($I2573="","",_xlfn.LET(_xlpm.x,VLOOKUP($I2573,'taxon-match_2026-08-31'!$A$2:$N$122,7,FALSE),IF(_xlpm.x=0,"",_xlpm.x)))</f>
        <v>Animalia</v>
      </c>
      <c r="M2573" t="str">
        <f>IF($I2573="","",_xlfn.LET(_xlpm.x,VLOOKUP($I2573,'taxon-match_2026-08-31'!$A$2:$N$122,8,FALSE),IF(_xlpm.x=0,"",_xlpm.x)))</f>
        <v>Annelida</v>
      </c>
      <c r="N2573" t="str">
        <f>IF($I2573="","",_xlfn.LET(_xlpm.x,VLOOKUP($I2573,'taxon-match_2026-08-31'!$A$2:$N$122,9,FALSE),IF(_xlpm.x=0,"",_xlpm.x)))</f>
        <v>Polychaeta</v>
      </c>
      <c r="O2573" t="str">
        <f>IF($I2573="","",_xlfn.LET(_xlpm.x,VLOOKUP($I2573,'taxon-match_2026-08-31'!$A$2:$N$122,10,FALSE),IF(_xlpm.x=0,"",_xlpm.x)))</f>
        <v>Terebellida</v>
      </c>
      <c r="P2573" t="str">
        <f>IF($I2573="","",_xlfn.LET(_xlpm.x,VLOOKUP($I2573,'taxon-match_2026-08-31'!$A$2:$N$122,11,FALSE),IF(_xlpm.x=0,"",_xlpm.x)))</f>
        <v>Cirratulidae</v>
      </c>
      <c r="Q2573" t="str">
        <f>IF($I2573="","",_xlfn.LET(_xlpm.x,VLOOKUP($I2573,'taxon-match_2026-08-31'!$A$2:$N$122,12,FALSE),IF(_xlpm.x=0,"",_xlpm.x)))</f>
        <v/>
      </c>
      <c r="R2573" t="str">
        <f>IF($I2573="","",_xlfn.LET(_xlpm.x,VLOOKUP($I2573,'taxon-match_2026-08-31'!$A$2:$N$122,14,FALSE),IF(_xlpm.x=0,"",_xlpm.x)))</f>
        <v/>
      </c>
      <c r="S2573" s="2" t="s">
        <v>2360</v>
      </c>
      <c r="T2573" s="69" t="s">
        <v>62</v>
      </c>
      <c r="U2573" s="69" t="s">
        <v>60</v>
      </c>
      <c r="X2573" t="str">
        <f>IF(T2573="","",_xlfn.LET(_xlpm.x,VLOOKUP(T2573,'Drop-down_menus'!$F$2:$G$16,2,FALSE),IF(_xlpm.x=0,"",_xlpm.x)))</f>
        <v>https://orcid.org/0000-0003-3696-4445</v>
      </c>
      <c r="Y2573" t="str">
        <f>IF(U2573="","",_xlfn.LET(_xlpm.x,VLOOKUP(U2573,'Drop-down_menus'!$F$2:$G$16,2,FALSE),IF(_xlpm.x=0,"",_xlpm.x)))</f>
        <v>https://orcid.org/0000-0002-9708-1761</v>
      </c>
      <c r="Z2573" t="str">
        <f>IF(V2573="","",_xlfn.LET(_xlpm.x,VLOOKUP(V2573,'Drop-down_menus'!$F$2:$G$16,2,FALSE),IF(_xlpm.x=0,"",_xlpm.x)))</f>
        <v/>
      </c>
      <c r="AA2573" t="str">
        <f>IF(W2573="","",_xlfn.LET(_xlpm.x,VLOOKUP(W2573,'Drop-down_menus'!$F$2:$G$16,2,FALSE),IF(_xlpm.x=0,"",_xlpm.x)))</f>
        <v/>
      </c>
      <c r="AB2573" t="s">
        <v>702</v>
      </c>
      <c r="AE2573" t="s">
        <v>896</v>
      </c>
    </row>
    <row r="2574" spans="1:31" ht="15" hidden="1" x14ac:dyDescent="0.2">
      <c r="A2574" s="2" t="s">
        <v>298</v>
      </c>
      <c r="B2574">
        <v>2840</v>
      </c>
      <c r="C2574">
        <v>340</v>
      </c>
      <c r="D2574" s="69" t="s">
        <v>700</v>
      </c>
      <c r="F2574" s="70" t="s">
        <v>906</v>
      </c>
      <c r="G2574" s="70">
        <v>1</v>
      </c>
      <c r="H2574" s="70" t="s">
        <v>906</v>
      </c>
      <c r="I2574" t="s">
        <v>906</v>
      </c>
      <c r="J2574" t="str">
        <f>IF($I2574="","",_xlfn.LET(_xlpm.x,VLOOKUP($I2574,'taxon-match_2026-08-31'!$A$2:$N$122,6,FALSE),IF(_xlpm.x=0,"",_xlpm.x)))</f>
        <v>Ryckholt, 1851</v>
      </c>
      <c r="K2574" t="str">
        <f>IF($I2574="","",_xlfn.LET(_xlpm.x,VLOOKUP($I2574,'taxon-match_2026-08-31'!$A$2:$N$122,4,FALSE),IF(_xlpm.x=0,"",_xlpm.x)))</f>
        <v>urn:lsid:marinespecies.org:taxname:919</v>
      </c>
      <c r="L2574" t="str">
        <f>IF($I2574="","",_xlfn.LET(_xlpm.x,VLOOKUP($I2574,'taxon-match_2026-08-31'!$A$2:$N$122,7,FALSE),IF(_xlpm.x=0,"",_xlpm.x)))</f>
        <v>Animalia</v>
      </c>
      <c r="M2574" t="str">
        <f>IF($I2574="","",_xlfn.LET(_xlpm.x,VLOOKUP($I2574,'taxon-match_2026-08-31'!$A$2:$N$122,8,FALSE),IF(_xlpm.x=0,"",_xlpm.x)))</f>
        <v>Annelida</v>
      </c>
      <c r="N2574" t="str">
        <f>IF($I2574="","",_xlfn.LET(_xlpm.x,VLOOKUP($I2574,'taxon-match_2026-08-31'!$A$2:$N$122,9,FALSE),IF(_xlpm.x=0,"",_xlpm.x)))</f>
        <v>Polychaeta</v>
      </c>
      <c r="O2574" t="str">
        <f>IF($I2574="","",_xlfn.LET(_xlpm.x,VLOOKUP($I2574,'taxon-match_2026-08-31'!$A$2:$N$122,10,FALSE),IF(_xlpm.x=0,"",_xlpm.x)))</f>
        <v>Terebellida</v>
      </c>
      <c r="P2574" t="str">
        <f>IF($I2574="","",_xlfn.LET(_xlpm.x,VLOOKUP($I2574,'taxon-match_2026-08-31'!$A$2:$N$122,11,FALSE),IF(_xlpm.x=0,"",_xlpm.x)))</f>
        <v>Cirratulidae</v>
      </c>
      <c r="Q2574" t="str">
        <f>IF($I2574="","",_xlfn.LET(_xlpm.x,VLOOKUP($I2574,'taxon-match_2026-08-31'!$A$2:$N$122,12,FALSE),IF(_xlpm.x=0,"",_xlpm.x)))</f>
        <v/>
      </c>
      <c r="R2574" t="str">
        <f>IF($I2574="","",_xlfn.LET(_xlpm.x,VLOOKUP($I2574,'taxon-match_2026-08-31'!$A$2:$N$122,14,FALSE),IF(_xlpm.x=0,"",_xlpm.x)))</f>
        <v/>
      </c>
      <c r="S2574" s="2" t="s">
        <v>2360</v>
      </c>
      <c r="T2574" s="69" t="s">
        <v>62</v>
      </c>
      <c r="U2574" s="69" t="s">
        <v>60</v>
      </c>
      <c r="X2574" t="str">
        <f>IF(T2574="","",_xlfn.LET(_xlpm.x,VLOOKUP(T2574,'Drop-down_menus'!$F$2:$G$16,2,FALSE),IF(_xlpm.x=0,"",_xlpm.x)))</f>
        <v>https://orcid.org/0000-0003-3696-4445</v>
      </c>
      <c r="Y2574" t="str">
        <f>IF(U2574="","",_xlfn.LET(_xlpm.x,VLOOKUP(U2574,'Drop-down_menus'!$F$2:$G$16,2,FALSE),IF(_xlpm.x=0,"",_xlpm.x)))</f>
        <v>https://orcid.org/0000-0002-9708-1761</v>
      </c>
      <c r="Z2574" t="str">
        <f>IF(V2574="","",_xlfn.LET(_xlpm.x,VLOOKUP(V2574,'Drop-down_menus'!$F$2:$G$16,2,FALSE),IF(_xlpm.x=0,"",_xlpm.x)))</f>
        <v/>
      </c>
      <c r="AA2574" t="str">
        <f>IF(W2574="","",_xlfn.LET(_xlpm.x,VLOOKUP(W2574,'Drop-down_menus'!$F$2:$G$16,2,FALSE),IF(_xlpm.x=0,"",_xlpm.x)))</f>
        <v/>
      </c>
      <c r="AB2574" t="s">
        <v>702</v>
      </c>
      <c r="AE2574" t="s">
        <v>896</v>
      </c>
    </row>
    <row r="2575" spans="1:31" ht="15" hidden="1" x14ac:dyDescent="0.2">
      <c r="A2575" s="2" t="s">
        <v>298</v>
      </c>
      <c r="B2575">
        <v>2881</v>
      </c>
      <c r="C2575">
        <v>345</v>
      </c>
      <c r="D2575" s="69" t="s">
        <v>700</v>
      </c>
      <c r="F2575" s="70" t="s">
        <v>906</v>
      </c>
      <c r="G2575" s="70">
        <v>1</v>
      </c>
      <c r="H2575" s="70" t="s">
        <v>906</v>
      </c>
      <c r="I2575" t="s">
        <v>906</v>
      </c>
      <c r="J2575" t="str">
        <f>IF($I2575="","",_xlfn.LET(_xlpm.x,VLOOKUP($I2575,'taxon-match_2026-08-31'!$A$2:$N$122,6,FALSE),IF(_xlpm.x=0,"",_xlpm.x)))</f>
        <v>Ryckholt, 1851</v>
      </c>
      <c r="K2575" t="str">
        <f>IF($I2575="","",_xlfn.LET(_xlpm.x,VLOOKUP($I2575,'taxon-match_2026-08-31'!$A$2:$N$122,4,FALSE),IF(_xlpm.x=0,"",_xlpm.x)))</f>
        <v>urn:lsid:marinespecies.org:taxname:919</v>
      </c>
      <c r="L2575" t="str">
        <f>IF($I2575="","",_xlfn.LET(_xlpm.x,VLOOKUP($I2575,'taxon-match_2026-08-31'!$A$2:$N$122,7,FALSE),IF(_xlpm.x=0,"",_xlpm.x)))</f>
        <v>Animalia</v>
      </c>
      <c r="M2575" t="str">
        <f>IF($I2575="","",_xlfn.LET(_xlpm.x,VLOOKUP($I2575,'taxon-match_2026-08-31'!$A$2:$N$122,8,FALSE),IF(_xlpm.x=0,"",_xlpm.x)))</f>
        <v>Annelida</v>
      </c>
      <c r="N2575" t="str">
        <f>IF($I2575="","",_xlfn.LET(_xlpm.x,VLOOKUP($I2575,'taxon-match_2026-08-31'!$A$2:$N$122,9,FALSE),IF(_xlpm.x=0,"",_xlpm.x)))</f>
        <v>Polychaeta</v>
      </c>
      <c r="O2575" t="str">
        <f>IF($I2575="","",_xlfn.LET(_xlpm.x,VLOOKUP($I2575,'taxon-match_2026-08-31'!$A$2:$N$122,10,FALSE),IF(_xlpm.x=0,"",_xlpm.x)))</f>
        <v>Terebellida</v>
      </c>
      <c r="P2575" t="str">
        <f>IF($I2575="","",_xlfn.LET(_xlpm.x,VLOOKUP($I2575,'taxon-match_2026-08-31'!$A$2:$N$122,11,FALSE),IF(_xlpm.x=0,"",_xlpm.x)))</f>
        <v>Cirratulidae</v>
      </c>
      <c r="Q2575" t="str">
        <f>IF($I2575="","",_xlfn.LET(_xlpm.x,VLOOKUP($I2575,'taxon-match_2026-08-31'!$A$2:$N$122,12,FALSE),IF(_xlpm.x=0,"",_xlpm.x)))</f>
        <v/>
      </c>
      <c r="R2575" t="str">
        <f>IF($I2575="","",_xlfn.LET(_xlpm.x,VLOOKUP($I2575,'taxon-match_2026-08-31'!$A$2:$N$122,14,FALSE),IF(_xlpm.x=0,"",_xlpm.x)))</f>
        <v/>
      </c>
      <c r="S2575" s="2" t="s">
        <v>2360</v>
      </c>
      <c r="T2575" s="69" t="s">
        <v>62</v>
      </c>
      <c r="U2575" s="69" t="s">
        <v>60</v>
      </c>
      <c r="X2575" t="str">
        <f>IF(T2575="","",_xlfn.LET(_xlpm.x,VLOOKUP(T2575,'Drop-down_menus'!$F$2:$G$16,2,FALSE),IF(_xlpm.x=0,"",_xlpm.x)))</f>
        <v>https://orcid.org/0000-0003-3696-4445</v>
      </c>
      <c r="Y2575" t="str">
        <f>IF(U2575="","",_xlfn.LET(_xlpm.x,VLOOKUP(U2575,'Drop-down_menus'!$F$2:$G$16,2,FALSE),IF(_xlpm.x=0,"",_xlpm.x)))</f>
        <v>https://orcid.org/0000-0002-9708-1761</v>
      </c>
      <c r="Z2575" t="str">
        <f>IF(V2575="","",_xlfn.LET(_xlpm.x,VLOOKUP(V2575,'Drop-down_menus'!$F$2:$G$16,2,FALSE),IF(_xlpm.x=0,"",_xlpm.x)))</f>
        <v/>
      </c>
      <c r="AA2575" t="str">
        <f>IF(W2575="","",_xlfn.LET(_xlpm.x,VLOOKUP(W2575,'Drop-down_menus'!$F$2:$G$16,2,FALSE),IF(_xlpm.x=0,"",_xlpm.x)))</f>
        <v/>
      </c>
      <c r="AB2575" t="s">
        <v>702</v>
      </c>
      <c r="AE2575" t="s">
        <v>896</v>
      </c>
    </row>
    <row r="2576" spans="1:31" ht="15" hidden="1" x14ac:dyDescent="0.2">
      <c r="A2576" s="2" t="s">
        <v>84</v>
      </c>
      <c r="B2576">
        <v>330</v>
      </c>
      <c r="C2576">
        <v>329</v>
      </c>
      <c r="D2576" s="69" t="s">
        <v>700</v>
      </c>
      <c r="F2576" s="70" t="s">
        <v>906</v>
      </c>
      <c r="G2576" s="69">
        <v>1</v>
      </c>
      <c r="H2576" s="70" t="s">
        <v>906</v>
      </c>
      <c r="I2576" t="s">
        <v>906</v>
      </c>
      <c r="J2576" t="str">
        <f>IF($I2576="","",_xlfn.LET(_xlpm.x,VLOOKUP($I2576,'taxon-match_2026-08-31'!$A$2:$N$122,6,FALSE),IF(_xlpm.x=0,"",_xlpm.x)))</f>
        <v>Ryckholt, 1851</v>
      </c>
      <c r="K2576" t="str">
        <f>IF($I2576="","",_xlfn.LET(_xlpm.x,VLOOKUP($I2576,'taxon-match_2026-08-31'!$A$2:$N$122,4,FALSE),IF(_xlpm.x=0,"",_xlpm.x)))</f>
        <v>urn:lsid:marinespecies.org:taxname:919</v>
      </c>
      <c r="L2576" t="str">
        <f>IF($I2576="","",_xlfn.LET(_xlpm.x,VLOOKUP($I2576,'taxon-match_2026-08-31'!$A$2:$N$122,7,FALSE),IF(_xlpm.x=0,"",_xlpm.x)))</f>
        <v>Animalia</v>
      </c>
      <c r="M2576" t="str">
        <f>IF($I2576="","",_xlfn.LET(_xlpm.x,VLOOKUP($I2576,'taxon-match_2026-08-31'!$A$2:$N$122,8,FALSE),IF(_xlpm.x=0,"",_xlpm.x)))</f>
        <v>Annelida</v>
      </c>
      <c r="N2576" t="str">
        <f>IF($I2576="","",_xlfn.LET(_xlpm.x,VLOOKUP($I2576,'taxon-match_2026-08-31'!$A$2:$N$122,9,FALSE),IF(_xlpm.x=0,"",_xlpm.x)))</f>
        <v>Polychaeta</v>
      </c>
      <c r="O2576" t="str">
        <f>IF($I2576="","",_xlfn.LET(_xlpm.x,VLOOKUP($I2576,'taxon-match_2026-08-31'!$A$2:$N$122,10,FALSE),IF(_xlpm.x=0,"",_xlpm.x)))</f>
        <v>Terebellida</v>
      </c>
      <c r="P2576" t="str">
        <f>IF($I2576="","",_xlfn.LET(_xlpm.x,VLOOKUP($I2576,'taxon-match_2026-08-31'!$A$2:$N$122,11,FALSE),IF(_xlpm.x=0,"",_xlpm.x)))</f>
        <v>Cirratulidae</v>
      </c>
      <c r="Q2576" t="str">
        <f>IF($I2576="","",_xlfn.LET(_xlpm.x,VLOOKUP($I2576,'taxon-match_2026-08-31'!$A$2:$N$122,12,FALSE),IF(_xlpm.x=0,"",_xlpm.x)))</f>
        <v/>
      </c>
      <c r="R2576" t="str">
        <f>IF($I2576="","",_xlfn.LET(_xlpm.x,VLOOKUP($I2576,'taxon-match_2026-08-31'!$A$2:$N$122,14,FALSE),IF(_xlpm.x=0,"",_xlpm.x)))</f>
        <v/>
      </c>
      <c r="S2576" s="2" t="s">
        <v>2360</v>
      </c>
      <c r="T2576" s="69" t="s">
        <v>62</v>
      </c>
      <c r="U2576" s="69" t="s">
        <v>60</v>
      </c>
      <c r="X2576" t="str">
        <f>IF(T2576="","",_xlfn.LET(_xlpm.x,VLOOKUP(T2576,'Drop-down_menus'!$F$2:$G$16,2,FALSE),IF(_xlpm.x=0,"",_xlpm.x)))</f>
        <v>https://orcid.org/0000-0003-3696-4445</v>
      </c>
      <c r="Y2576" t="str">
        <f>IF(U2576="","",_xlfn.LET(_xlpm.x,VLOOKUP(U2576,'Drop-down_menus'!$F$2:$G$16,2,FALSE),IF(_xlpm.x=0,"",_xlpm.x)))</f>
        <v>https://orcid.org/0000-0002-9708-1761</v>
      </c>
      <c r="Z2576" t="str">
        <f>IF(V2576="","",_xlfn.LET(_xlpm.x,VLOOKUP(V2576,'Drop-down_menus'!$F$2:$G$16,2,FALSE),IF(_xlpm.x=0,"",_xlpm.x)))</f>
        <v/>
      </c>
      <c r="AA2576" t="str">
        <f>IF(W2576="","",_xlfn.LET(_xlpm.x,VLOOKUP(W2576,'Drop-down_menus'!$F$2:$G$16,2,FALSE),IF(_xlpm.x=0,"",_xlpm.x)))</f>
        <v/>
      </c>
      <c r="AB2576" t="s">
        <v>702</v>
      </c>
      <c r="AE2576" t="s">
        <v>896</v>
      </c>
    </row>
    <row r="2577" spans="1:31" ht="15" hidden="1" x14ac:dyDescent="0.2">
      <c r="A2577" s="2" t="s">
        <v>84</v>
      </c>
      <c r="B2577">
        <v>332</v>
      </c>
      <c r="C2577">
        <v>331</v>
      </c>
      <c r="D2577" s="69" t="s">
        <v>700</v>
      </c>
      <c r="F2577" s="70" t="s">
        <v>906</v>
      </c>
      <c r="G2577" s="69">
        <v>1</v>
      </c>
      <c r="H2577" s="70" t="s">
        <v>906</v>
      </c>
      <c r="I2577" t="s">
        <v>906</v>
      </c>
      <c r="J2577" t="str">
        <f>IF($I2577="","",_xlfn.LET(_xlpm.x,VLOOKUP($I2577,'taxon-match_2026-08-31'!$A$2:$N$122,6,FALSE),IF(_xlpm.x=0,"",_xlpm.x)))</f>
        <v>Ryckholt, 1851</v>
      </c>
      <c r="K2577" t="str">
        <f>IF($I2577="","",_xlfn.LET(_xlpm.x,VLOOKUP($I2577,'taxon-match_2026-08-31'!$A$2:$N$122,4,FALSE),IF(_xlpm.x=0,"",_xlpm.x)))</f>
        <v>urn:lsid:marinespecies.org:taxname:919</v>
      </c>
      <c r="L2577" t="str">
        <f>IF($I2577="","",_xlfn.LET(_xlpm.x,VLOOKUP($I2577,'taxon-match_2026-08-31'!$A$2:$N$122,7,FALSE),IF(_xlpm.x=0,"",_xlpm.x)))</f>
        <v>Animalia</v>
      </c>
      <c r="M2577" t="str">
        <f>IF($I2577="","",_xlfn.LET(_xlpm.x,VLOOKUP($I2577,'taxon-match_2026-08-31'!$A$2:$N$122,8,FALSE),IF(_xlpm.x=0,"",_xlpm.x)))</f>
        <v>Annelida</v>
      </c>
      <c r="N2577" t="str">
        <f>IF($I2577="","",_xlfn.LET(_xlpm.x,VLOOKUP($I2577,'taxon-match_2026-08-31'!$A$2:$N$122,9,FALSE),IF(_xlpm.x=0,"",_xlpm.x)))</f>
        <v>Polychaeta</v>
      </c>
      <c r="O2577" t="str">
        <f>IF($I2577="","",_xlfn.LET(_xlpm.x,VLOOKUP($I2577,'taxon-match_2026-08-31'!$A$2:$N$122,10,FALSE),IF(_xlpm.x=0,"",_xlpm.x)))</f>
        <v>Terebellida</v>
      </c>
      <c r="P2577" t="str">
        <f>IF($I2577="","",_xlfn.LET(_xlpm.x,VLOOKUP($I2577,'taxon-match_2026-08-31'!$A$2:$N$122,11,FALSE),IF(_xlpm.x=0,"",_xlpm.x)))</f>
        <v>Cirratulidae</v>
      </c>
      <c r="Q2577" t="str">
        <f>IF($I2577="","",_xlfn.LET(_xlpm.x,VLOOKUP($I2577,'taxon-match_2026-08-31'!$A$2:$N$122,12,FALSE),IF(_xlpm.x=0,"",_xlpm.x)))</f>
        <v/>
      </c>
      <c r="R2577" t="str">
        <f>IF($I2577="","",_xlfn.LET(_xlpm.x,VLOOKUP($I2577,'taxon-match_2026-08-31'!$A$2:$N$122,14,FALSE),IF(_xlpm.x=0,"",_xlpm.x)))</f>
        <v/>
      </c>
      <c r="S2577" s="2" t="s">
        <v>2360</v>
      </c>
      <c r="T2577" s="69" t="s">
        <v>62</v>
      </c>
      <c r="U2577" s="69" t="s">
        <v>60</v>
      </c>
      <c r="X2577" t="str">
        <f>IF(T2577="","",_xlfn.LET(_xlpm.x,VLOOKUP(T2577,'Drop-down_menus'!$F$2:$G$16,2,FALSE),IF(_xlpm.x=0,"",_xlpm.x)))</f>
        <v>https://orcid.org/0000-0003-3696-4445</v>
      </c>
      <c r="Y2577" t="str">
        <f>IF(U2577="","",_xlfn.LET(_xlpm.x,VLOOKUP(U2577,'Drop-down_menus'!$F$2:$G$16,2,FALSE),IF(_xlpm.x=0,"",_xlpm.x)))</f>
        <v>https://orcid.org/0000-0002-9708-1761</v>
      </c>
      <c r="Z2577" t="str">
        <f>IF(V2577="","",_xlfn.LET(_xlpm.x,VLOOKUP(V2577,'Drop-down_menus'!$F$2:$G$16,2,FALSE),IF(_xlpm.x=0,"",_xlpm.x)))</f>
        <v/>
      </c>
      <c r="AA2577" t="str">
        <f>IF(W2577="","",_xlfn.LET(_xlpm.x,VLOOKUP(W2577,'Drop-down_menus'!$F$2:$G$16,2,FALSE),IF(_xlpm.x=0,"",_xlpm.x)))</f>
        <v/>
      </c>
      <c r="AB2577" t="s">
        <v>702</v>
      </c>
      <c r="AE2577" t="s">
        <v>896</v>
      </c>
    </row>
    <row r="2578" spans="1:31" ht="15" hidden="1" x14ac:dyDescent="0.2">
      <c r="A2578" s="2" t="s">
        <v>84</v>
      </c>
      <c r="B2578">
        <v>347</v>
      </c>
      <c r="C2578">
        <v>333</v>
      </c>
      <c r="D2578" s="69" t="s">
        <v>700</v>
      </c>
      <c r="F2578" s="70" t="s">
        <v>906</v>
      </c>
      <c r="G2578" s="69">
        <v>1</v>
      </c>
      <c r="H2578" s="70" t="s">
        <v>906</v>
      </c>
      <c r="I2578" t="s">
        <v>906</v>
      </c>
      <c r="J2578" t="str">
        <f>IF($I2578="","",_xlfn.LET(_xlpm.x,VLOOKUP($I2578,'taxon-match_2026-08-31'!$A$2:$N$122,6,FALSE),IF(_xlpm.x=0,"",_xlpm.x)))</f>
        <v>Ryckholt, 1851</v>
      </c>
      <c r="K2578" t="str">
        <f>IF($I2578="","",_xlfn.LET(_xlpm.x,VLOOKUP($I2578,'taxon-match_2026-08-31'!$A$2:$N$122,4,FALSE),IF(_xlpm.x=0,"",_xlpm.x)))</f>
        <v>urn:lsid:marinespecies.org:taxname:919</v>
      </c>
      <c r="L2578" t="str">
        <f>IF($I2578="","",_xlfn.LET(_xlpm.x,VLOOKUP($I2578,'taxon-match_2026-08-31'!$A$2:$N$122,7,FALSE),IF(_xlpm.x=0,"",_xlpm.x)))</f>
        <v>Animalia</v>
      </c>
      <c r="M2578" t="str">
        <f>IF($I2578="","",_xlfn.LET(_xlpm.x,VLOOKUP($I2578,'taxon-match_2026-08-31'!$A$2:$N$122,8,FALSE),IF(_xlpm.x=0,"",_xlpm.x)))</f>
        <v>Annelida</v>
      </c>
      <c r="N2578" t="str">
        <f>IF($I2578="","",_xlfn.LET(_xlpm.x,VLOOKUP($I2578,'taxon-match_2026-08-31'!$A$2:$N$122,9,FALSE),IF(_xlpm.x=0,"",_xlpm.x)))</f>
        <v>Polychaeta</v>
      </c>
      <c r="O2578" t="str">
        <f>IF($I2578="","",_xlfn.LET(_xlpm.x,VLOOKUP($I2578,'taxon-match_2026-08-31'!$A$2:$N$122,10,FALSE),IF(_xlpm.x=0,"",_xlpm.x)))</f>
        <v>Terebellida</v>
      </c>
      <c r="P2578" t="str">
        <f>IF($I2578="","",_xlfn.LET(_xlpm.x,VLOOKUP($I2578,'taxon-match_2026-08-31'!$A$2:$N$122,11,FALSE),IF(_xlpm.x=0,"",_xlpm.x)))</f>
        <v>Cirratulidae</v>
      </c>
      <c r="Q2578" t="str">
        <f>IF($I2578="","",_xlfn.LET(_xlpm.x,VLOOKUP($I2578,'taxon-match_2026-08-31'!$A$2:$N$122,12,FALSE),IF(_xlpm.x=0,"",_xlpm.x)))</f>
        <v/>
      </c>
      <c r="R2578" t="str">
        <f>IF($I2578="","",_xlfn.LET(_xlpm.x,VLOOKUP($I2578,'taxon-match_2026-08-31'!$A$2:$N$122,14,FALSE),IF(_xlpm.x=0,"",_xlpm.x)))</f>
        <v/>
      </c>
      <c r="S2578" s="2" t="s">
        <v>2360</v>
      </c>
      <c r="T2578" s="69" t="s">
        <v>62</v>
      </c>
      <c r="U2578" s="69" t="s">
        <v>60</v>
      </c>
      <c r="X2578" t="str">
        <f>IF(T2578="","",_xlfn.LET(_xlpm.x,VLOOKUP(T2578,'Drop-down_menus'!$F$2:$G$16,2,FALSE),IF(_xlpm.x=0,"",_xlpm.x)))</f>
        <v>https://orcid.org/0000-0003-3696-4445</v>
      </c>
      <c r="Y2578" t="str">
        <f>IF(U2578="","",_xlfn.LET(_xlpm.x,VLOOKUP(U2578,'Drop-down_menus'!$F$2:$G$16,2,FALSE),IF(_xlpm.x=0,"",_xlpm.x)))</f>
        <v>https://orcid.org/0000-0002-9708-1761</v>
      </c>
      <c r="Z2578" t="str">
        <f>IF(V2578="","",_xlfn.LET(_xlpm.x,VLOOKUP(V2578,'Drop-down_menus'!$F$2:$G$16,2,FALSE),IF(_xlpm.x=0,"",_xlpm.x)))</f>
        <v/>
      </c>
      <c r="AA2578" t="str">
        <f>IF(W2578="","",_xlfn.LET(_xlpm.x,VLOOKUP(W2578,'Drop-down_menus'!$F$2:$G$16,2,FALSE),IF(_xlpm.x=0,"",_xlpm.x)))</f>
        <v/>
      </c>
      <c r="AB2578" t="s">
        <v>702</v>
      </c>
      <c r="AE2578" t="s">
        <v>896</v>
      </c>
    </row>
    <row r="2579" spans="1:31" ht="15" hidden="1" x14ac:dyDescent="0.2">
      <c r="A2579" s="2" t="s">
        <v>441</v>
      </c>
      <c r="B2579">
        <v>5227</v>
      </c>
      <c r="C2579">
        <v>353</v>
      </c>
      <c r="D2579" s="69" t="s">
        <v>700</v>
      </c>
      <c r="F2579" s="70" t="s">
        <v>906</v>
      </c>
      <c r="G2579" s="70">
        <v>1</v>
      </c>
      <c r="H2579" s="70" t="s">
        <v>906</v>
      </c>
      <c r="I2579" t="s">
        <v>906</v>
      </c>
      <c r="J2579" t="str">
        <f>IF($I2579="","",_xlfn.LET(_xlpm.x,VLOOKUP($I2579,'taxon-match_2026-08-31'!$A$2:$N$122,6,FALSE),IF(_xlpm.x=0,"",_xlpm.x)))</f>
        <v>Ryckholt, 1851</v>
      </c>
      <c r="K2579" t="str">
        <f>IF($I2579="","",_xlfn.LET(_xlpm.x,VLOOKUP($I2579,'taxon-match_2026-08-31'!$A$2:$N$122,4,FALSE),IF(_xlpm.x=0,"",_xlpm.x)))</f>
        <v>urn:lsid:marinespecies.org:taxname:919</v>
      </c>
      <c r="L2579" t="str">
        <f>IF($I2579="","",_xlfn.LET(_xlpm.x,VLOOKUP($I2579,'taxon-match_2026-08-31'!$A$2:$N$122,7,FALSE),IF(_xlpm.x=0,"",_xlpm.x)))</f>
        <v>Animalia</v>
      </c>
      <c r="M2579" t="str">
        <f>IF($I2579="","",_xlfn.LET(_xlpm.x,VLOOKUP($I2579,'taxon-match_2026-08-31'!$A$2:$N$122,8,FALSE),IF(_xlpm.x=0,"",_xlpm.x)))</f>
        <v>Annelida</v>
      </c>
      <c r="N2579" t="str">
        <f>IF($I2579="","",_xlfn.LET(_xlpm.x,VLOOKUP($I2579,'taxon-match_2026-08-31'!$A$2:$N$122,9,FALSE),IF(_xlpm.x=0,"",_xlpm.x)))</f>
        <v>Polychaeta</v>
      </c>
      <c r="O2579" t="str">
        <f>IF($I2579="","",_xlfn.LET(_xlpm.x,VLOOKUP($I2579,'taxon-match_2026-08-31'!$A$2:$N$122,10,FALSE),IF(_xlpm.x=0,"",_xlpm.x)))</f>
        <v>Terebellida</v>
      </c>
      <c r="P2579" t="str">
        <f>IF($I2579="","",_xlfn.LET(_xlpm.x,VLOOKUP($I2579,'taxon-match_2026-08-31'!$A$2:$N$122,11,FALSE),IF(_xlpm.x=0,"",_xlpm.x)))</f>
        <v>Cirratulidae</v>
      </c>
      <c r="Q2579" t="str">
        <f>IF($I2579="","",_xlfn.LET(_xlpm.x,VLOOKUP($I2579,'taxon-match_2026-08-31'!$A$2:$N$122,12,FALSE),IF(_xlpm.x=0,"",_xlpm.x)))</f>
        <v/>
      </c>
      <c r="R2579" t="str">
        <f>IF($I2579="","",_xlfn.LET(_xlpm.x,VLOOKUP($I2579,'taxon-match_2026-08-31'!$A$2:$N$122,14,FALSE),IF(_xlpm.x=0,"",_xlpm.x)))</f>
        <v/>
      </c>
      <c r="S2579" s="2" t="s">
        <v>2360</v>
      </c>
      <c r="T2579" s="69" t="s">
        <v>62</v>
      </c>
      <c r="U2579" s="69" t="s">
        <v>60</v>
      </c>
      <c r="X2579" t="str">
        <f>IF(T2579="","",_xlfn.LET(_xlpm.x,VLOOKUP(T2579,'Drop-down_menus'!$F$2:$G$16,2,FALSE),IF(_xlpm.x=0,"",_xlpm.x)))</f>
        <v>https://orcid.org/0000-0003-3696-4445</v>
      </c>
      <c r="Y2579" t="str">
        <f>IF(U2579="","",_xlfn.LET(_xlpm.x,VLOOKUP(U2579,'Drop-down_menus'!$F$2:$G$16,2,FALSE),IF(_xlpm.x=0,"",_xlpm.x)))</f>
        <v>https://orcid.org/0000-0002-9708-1761</v>
      </c>
      <c r="Z2579" t="str">
        <f>IF(V2579="","",_xlfn.LET(_xlpm.x,VLOOKUP(V2579,'Drop-down_menus'!$F$2:$G$16,2,FALSE),IF(_xlpm.x=0,"",_xlpm.x)))</f>
        <v/>
      </c>
      <c r="AA2579" t="str">
        <f>IF(W2579="","",_xlfn.LET(_xlpm.x,VLOOKUP(W2579,'Drop-down_menus'!$F$2:$G$16,2,FALSE),IF(_xlpm.x=0,"",_xlpm.x)))</f>
        <v/>
      </c>
      <c r="AB2579" t="s">
        <v>702</v>
      </c>
      <c r="AE2579" t="s">
        <v>896</v>
      </c>
    </row>
    <row r="2580" spans="1:31" ht="15" hidden="1" x14ac:dyDescent="0.2">
      <c r="A2580" s="2" t="s">
        <v>441</v>
      </c>
      <c r="B2580">
        <v>5228</v>
      </c>
      <c r="C2580">
        <v>354</v>
      </c>
      <c r="D2580" s="69" t="s">
        <v>700</v>
      </c>
      <c r="F2580" s="70" t="s">
        <v>906</v>
      </c>
      <c r="G2580" s="70">
        <v>1</v>
      </c>
      <c r="H2580" s="70" t="s">
        <v>906</v>
      </c>
      <c r="I2580" t="s">
        <v>906</v>
      </c>
      <c r="J2580" t="str">
        <f>IF($I2580="","",_xlfn.LET(_xlpm.x,VLOOKUP($I2580,'taxon-match_2026-08-31'!$A$2:$N$122,6,FALSE),IF(_xlpm.x=0,"",_xlpm.x)))</f>
        <v>Ryckholt, 1851</v>
      </c>
      <c r="K2580" t="str">
        <f>IF($I2580="","",_xlfn.LET(_xlpm.x,VLOOKUP($I2580,'taxon-match_2026-08-31'!$A$2:$N$122,4,FALSE),IF(_xlpm.x=0,"",_xlpm.x)))</f>
        <v>urn:lsid:marinespecies.org:taxname:919</v>
      </c>
      <c r="L2580" t="str">
        <f>IF($I2580="","",_xlfn.LET(_xlpm.x,VLOOKUP($I2580,'taxon-match_2026-08-31'!$A$2:$N$122,7,FALSE),IF(_xlpm.x=0,"",_xlpm.x)))</f>
        <v>Animalia</v>
      </c>
      <c r="M2580" t="str">
        <f>IF($I2580="","",_xlfn.LET(_xlpm.x,VLOOKUP($I2580,'taxon-match_2026-08-31'!$A$2:$N$122,8,FALSE),IF(_xlpm.x=0,"",_xlpm.x)))</f>
        <v>Annelida</v>
      </c>
      <c r="N2580" t="str">
        <f>IF($I2580="","",_xlfn.LET(_xlpm.x,VLOOKUP($I2580,'taxon-match_2026-08-31'!$A$2:$N$122,9,FALSE),IF(_xlpm.x=0,"",_xlpm.x)))</f>
        <v>Polychaeta</v>
      </c>
      <c r="O2580" t="str">
        <f>IF($I2580="","",_xlfn.LET(_xlpm.x,VLOOKUP($I2580,'taxon-match_2026-08-31'!$A$2:$N$122,10,FALSE),IF(_xlpm.x=0,"",_xlpm.x)))</f>
        <v>Terebellida</v>
      </c>
      <c r="P2580" t="str">
        <f>IF($I2580="","",_xlfn.LET(_xlpm.x,VLOOKUP($I2580,'taxon-match_2026-08-31'!$A$2:$N$122,11,FALSE),IF(_xlpm.x=0,"",_xlpm.x)))</f>
        <v>Cirratulidae</v>
      </c>
      <c r="Q2580" t="str">
        <f>IF($I2580="","",_xlfn.LET(_xlpm.x,VLOOKUP($I2580,'taxon-match_2026-08-31'!$A$2:$N$122,12,FALSE),IF(_xlpm.x=0,"",_xlpm.x)))</f>
        <v/>
      </c>
      <c r="R2580" t="str">
        <f>IF($I2580="","",_xlfn.LET(_xlpm.x,VLOOKUP($I2580,'taxon-match_2026-08-31'!$A$2:$N$122,14,FALSE),IF(_xlpm.x=0,"",_xlpm.x)))</f>
        <v/>
      </c>
      <c r="S2580" s="2" t="s">
        <v>2360</v>
      </c>
      <c r="T2580" s="69" t="s">
        <v>62</v>
      </c>
      <c r="U2580" s="69" t="s">
        <v>60</v>
      </c>
      <c r="X2580" t="str">
        <f>IF(T2580="","",_xlfn.LET(_xlpm.x,VLOOKUP(T2580,'Drop-down_menus'!$F$2:$G$16,2,FALSE),IF(_xlpm.x=0,"",_xlpm.x)))</f>
        <v>https://orcid.org/0000-0003-3696-4445</v>
      </c>
      <c r="Y2580" t="str">
        <f>IF(U2580="","",_xlfn.LET(_xlpm.x,VLOOKUP(U2580,'Drop-down_menus'!$F$2:$G$16,2,FALSE),IF(_xlpm.x=0,"",_xlpm.x)))</f>
        <v>https://orcid.org/0000-0002-9708-1761</v>
      </c>
      <c r="Z2580" t="str">
        <f>IF(V2580="","",_xlfn.LET(_xlpm.x,VLOOKUP(V2580,'Drop-down_menus'!$F$2:$G$16,2,FALSE),IF(_xlpm.x=0,"",_xlpm.x)))</f>
        <v/>
      </c>
      <c r="AA2580" t="str">
        <f>IF(W2580="","",_xlfn.LET(_xlpm.x,VLOOKUP(W2580,'Drop-down_menus'!$F$2:$G$16,2,FALSE),IF(_xlpm.x=0,"",_xlpm.x)))</f>
        <v/>
      </c>
      <c r="AB2580" t="s">
        <v>702</v>
      </c>
      <c r="AE2580" t="s">
        <v>896</v>
      </c>
    </row>
    <row r="2581" spans="1:31" ht="15" hidden="1" x14ac:dyDescent="0.2">
      <c r="A2581" s="2" t="s">
        <v>441</v>
      </c>
      <c r="B2581">
        <v>5229</v>
      </c>
      <c r="C2581">
        <v>355</v>
      </c>
      <c r="D2581" s="69" t="s">
        <v>700</v>
      </c>
      <c r="F2581" s="70" t="s">
        <v>906</v>
      </c>
      <c r="G2581" s="70">
        <v>1</v>
      </c>
      <c r="H2581" s="70" t="s">
        <v>906</v>
      </c>
      <c r="I2581" t="s">
        <v>906</v>
      </c>
      <c r="J2581" t="str">
        <f>IF($I2581="","",_xlfn.LET(_xlpm.x,VLOOKUP($I2581,'taxon-match_2026-08-31'!$A$2:$N$122,6,FALSE),IF(_xlpm.x=0,"",_xlpm.x)))</f>
        <v>Ryckholt, 1851</v>
      </c>
      <c r="K2581" t="str">
        <f>IF($I2581="","",_xlfn.LET(_xlpm.x,VLOOKUP($I2581,'taxon-match_2026-08-31'!$A$2:$N$122,4,FALSE),IF(_xlpm.x=0,"",_xlpm.x)))</f>
        <v>urn:lsid:marinespecies.org:taxname:919</v>
      </c>
      <c r="L2581" t="str">
        <f>IF($I2581="","",_xlfn.LET(_xlpm.x,VLOOKUP($I2581,'taxon-match_2026-08-31'!$A$2:$N$122,7,FALSE),IF(_xlpm.x=0,"",_xlpm.x)))</f>
        <v>Animalia</v>
      </c>
      <c r="M2581" t="str">
        <f>IF($I2581="","",_xlfn.LET(_xlpm.x,VLOOKUP($I2581,'taxon-match_2026-08-31'!$A$2:$N$122,8,FALSE),IF(_xlpm.x=0,"",_xlpm.x)))</f>
        <v>Annelida</v>
      </c>
      <c r="N2581" t="str">
        <f>IF($I2581="","",_xlfn.LET(_xlpm.x,VLOOKUP($I2581,'taxon-match_2026-08-31'!$A$2:$N$122,9,FALSE),IF(_xlpm.x=0,"",_xlpm.x)))</f>
        <v>Polychaeta</v>
      </c>
      <c r="O2581" t="str">
        <f>IF($I2581="","",_xlfn.LET(_xlpm.x,VLOOKUP($I2581,'taxon-match_2026-08-31'!$A$2:$N$122,10,FALSE),IF(_xlpm.x=0,"",_xlpm.x)))</f>
        <v>Terebellida</v>
      </c>
      <c r="P2581" t="str">
        <f>IF($I2581="","",_xlfn.LET(_xlpm.x,VLOOKUP($I2581,'taxon-match_2026-08-31'!$A$2:$N$122,11,FALSE),IF(_xlpm.x=0,"",_xlpm.x)))</f>
        <v>Cirratulidae</v>
      </c>
      <c r="Q2581" t="str">
        <f>IF($I2581="","",_xlfn.LET(_xlpm.x,VLOOKUP($I2581,'taxon-match_2026-08-31'!$A$2:$N$122,12,FALSE),IF(_xlpm.x=0,"",_xlpm.x)))</f>
        <v/>
      </c>
      <c r="R2581" t="str">
        <f>IF($I2581="","",_xlfn.LET(_xlpm.x,VLOOKUP($I2581,'taxon-match_2026-08-31'!$A$2:$N$122,14,FALSE),IF(_xlpm.x=0,"",_xlpm.x)))</f>
        <v/>
      </c>
      <c r="S2581" s="2" t="s">
        <v>2360</v>
      </c>
      <c r="T2581" s="69" t="s">
        <v>62</v>
      </c>
      <c r="U2581" s="69" t="s">
        <v>60</v>
      </c>
      <c r="X2581" t="str">
        <f>IF(T2581="","",_xlfn.LET(_xlpm.x,VLOOKUP(T2581,'Drop-down_menus'!$F$2:$G$16,2,FALSE),IF(_xlpm.x=0,"",_xlpm.x)))</f>
        <v>https://orcid.org/0000-0003-3696-4445</v>
      </c>
      <c r="Y2581" t="str">
        <f>IF(U2581="","",_xlfn.LET(_xlpm.x,VLOOKUP(U2581,'Drop-down_menus'!$F$2:$G$16,2,FALSE),IF(_xlpm.x=0,"",_xlpm.x)))</f>
        <v>https://orcid.org/0000-0002-9708-1761</v>
      </c>
      <c r="Z2581" t="str">
        <f>IF(V2581="","",_xlfn.LET(_xlpm.x,VLOOKUP(V2581,'Drop-down_menus'!$F$2:$G$16,2,FALSE),IF(_xlpm.x=0,"",_xlpm.x)))</f>
        <v/>
      </c>
      <c r="AA2581" t="str">
        <f>IF(W2581="","",_xlfn.LET(_xlpm.x,VLOOKUP(W2581,'Drop-down_menus'!$F$2:$G$16,2,FALSE),IF(_xlpm.x=0,"",_xlpm.x)))</f>
        <v/>
      </c>
      <c r="AB2581" t="s">
        <v>702</v>
      </c>
      <c r="AE2581" t="s">
        <v>896</v>
      </c>
    </row>
    <row r="2582" spans="1:31" ht="15" hidden="1" x14ac:dyDescent="0.2">
      <c r="A2582" s="2" t="s">
        <v>441</v>
      </c>
      <c r="B2582">
        <v>5230</v>
      </c>
      <c r="C2582">
        <v>308</v>
      </c>
      <c r="D2582" s="69" t="s">
        <v>700</v>
      </c>
      <c r="F2582" s="70" t="s">
        <v>906</v>
      </c>
      <c r="G2582" s="70">
        <v>1</v>
      </c>
      <c r="H2582" s="70" t="s">
        <v>906</v>
      </c>
      <c r="I2582" t="s">
        <v>906</v>
      </c>
      <c r="J2582" t="str">
        <f>IF($I2582="","",_xlfn.LET(_xlpm.x,VLOOKUP($I2582,'taxon-match_2026-08-31'!$A$2:$N$122,6,FALSE),IF(_xlpm.x=0,"",_xlpm.x)))</f>
        <v>Ryckholt, 1851</v>
      </c>
      <c r="K2582" t="str">
        <f>IF($I2582="","",_xlfn.LET(_xlpm.x,VLOOKUP($I2582,'taxon-match_2026-08-31'!$A$2:$N$122,4,FALSE),IF(_xlpm.x=0,"",_xlpm.x)))</f>
        <v>urn:lsid:marinespecies.org:taxname:919</v>
      </c>
      <c r="L2582" t="str">
        <f>IF($I2582="","",_xlfn.LET(_xlpm.x,VLOOKUP($I2582,'taxon-match_2026-08-31'!$A$2:$N$122,7,FALSE),IF(_xlpm.x=0,"",_xlpm.x)))</f>
        <v>Animalia</v>
      </c>
      <c r="M2582" t="str">
        <f>IF($I2582="","",_xlfn.LET(_xlpm.x,VLOOKUP($I2582,'taxon-match_2026-08-31'!$A$2:$N$122,8,FALSE),IF(_xlpm.x=0,"",_xlpm.x)))</f>
        <v>Annelida</v>
      </c>
      <c r="N2582" t="str">
        <f>IF($I2582="","",_xlfn.LET(_xlpm.x,VLOOKUP($I2582,'taxon-match_2026-08-31'!$A$2:$N$122,9,FALSE),IF(_xlpm.x=0,"",_xlpm.x)))</f>
        <v>Polychaeta</v>
      </c>
      <c r="O2582" t="str">
        <f>IF($I2582="","",_xlfn.LET(_xlpm.x,VLOOKUP($I2582,'taxon-match_2026-08-31'!$A$2:$N$122,10,FALSE),IF(_xlpm.x=0,"",_xlpm.x)))</f>
        <v>Terebellida</v>
      </c>
      <c r="P2582" t="str">
        <f>IF($I2582="","",_xlfn.LET(_xlpm.x,VLOOKUP($I2582,'taxon-match_2026-08-31'!$A$2:$N$122,11,FALSE),IF(_xlpm.x=0,"",_xlpm.x)))</f>
        <v>Cirratulidae</v>
      </c>
      <c r="Q2582" t="str">
        <f>IF($I2582="","",_xlfn.LET(_xlpm.x,VLOOKUP($I2582,'taxon-match_2026-08-31'!$A$2:$N$122,12,FALSE),IF(_xlpm.x=0,"",_xlpm.x)))</f>
        <v/>
      </c>
      <c r="R2582" t="str">
        <f>IF($I2582="","",_xlfn.LET(_xlpm.x,VLOOKUP($I2582,'taxon-match_2026-08-31'!$A$2:$N$122,14,FALSE),IF(_xlpm.x=0,"",_xlpm.x)))</f>
        <v/>
      </c>
      <c r="S2582" s="2" t="s">
        <v>2360</v>
      </c>
      <c r="T2582" s="69" t="s">
        <v>62</v>
      </c>
      <c r="U2582" s="69" t="s">
        <v>60</v>
      </c>
      <c r="X2582" t="str">
        <f>IF(T2582="","",_xlfn.LET(_xlpm.x,VLOOKUP(T2582,'Drop-down_menus'!$F$2:$G$16,2,FALSE),IF(_xlpm.x=0,"",_xlpm.x)))</f>
        <v>https://orcid.org/0000-0003-3696-4445</v>
      </c>
      <c r="Y2582" t="str">
        <f>IF(U2582="","",_xlfn.LET(_xlpm.x,VLOOKUP(U2582,'Drop-down_menus'!$F$2:$G$16,2,FALSE),IF(_xlpm.x=0,"",_xlpm.x)))</f>
        <v>https://orcid.org/0000-0002-9708-1761</v>
      </c>
      <c r="Z2582" t="str">
        <f>IF(V2582="","",_xlfn.LET(_xlpm.x,VLOOKUP(V2582,'Drop-down_menus'!$F$2:$G$16,2,FALSE),IF(_xlpm.x=0,"",_xlpm.x)))</f>
        <v/>
      </c>
      <c r="AA2582" t="str">
        <f>IF(W2582="","",_xlfn.LET(_xlpm.x,VLOOKUP(W2582,'Drop-down_menus'!$F$2:$G$16,2,FALSE),IF(_xlpm.x=0,"",_xlpm.x)))</f>
        <v/>
      </c>
      <c r="AB2582" t="s">
        <v>702</v>
      </c>
      <c r="AE2582" t="s">
        <v>896</v>
      </c>
    </row>
    <row r="2583" spans="1:31" ht="15" hidden="1" x14ac:dyDescent="0.2">
      <c r="A2583" s="2" t="s">
        <v>475</v>
      </c>
      <c r="B2583">
        <v>5656</v>
      </c>
      <c r="C2583">
        <v>309</v>
      </c>
      <c r="D2583" s="69" t="s">
        <v>700</v>
      </c>
      <c r="F2583" s="70" t="s">
        <v>906</v>
      </c>
      <c r="G2583" s="70">
        <v>1</v>
      </c>
      <c r="H2583" s="70" t="s">
        <v>906</v>
      </c>
      <c r="I2583" t="s">
        <v>906</v>
      </c>
      <c r="J2583" t="str">
        <f>IF($I2583="","",_xlfn.LET(_xlpm.x,VLOOKUP($I2583,'taxon-match_2026-08-31'!$A$2:$N$122,6,FALSE),IF(_xlpm.x=0,"",_xlpm.x)))</f>
        <v>Ryckholt, 1851</v>
      </c>
      <c r="K2583" t="str">
        <f>IF($I2583="","",_xlfn.LET(_xlpm.x,VLOOKUP($I2583,'taxon-match_2026-08-31'!$A$2:$N$122,4,FALSE),IF(_xlpm.x=0,"",_xlpm.x)))</f>
        <v>urn:lsid:marinespecies.org:taxname:919</v>
      </c>
      <c r="L2583" t="str">
        <f>IF($I2583="","",_xlfn.LET(_xlpm.x,VLOOKUP($I2583,'taxon-match_2026-08-31'!$A$2:$N$122,7,FALSE),IF(_xlpm.x=0,"",_xlpm.x)))</f>
        <v>Animalia</v>
      </c>
      <c r="M2583" t="str">
        <f>IF($I2583="","",_xlfn.LET(_xlpm.x,VLOOKUP($I2583,'taxon-match_2026-08-31'!$A$2:$N$122,8,FALSE),IF(_xlpm.x=0,"",_xlpm.x)))</f>
        <v>Annelida</v>
      </c>
      <c r="N2583" t="str">
        <f>IF($I2583="","",_xlfn.LET(_xlpm.x,VLOOKUP($I2583,'taxon-match_2026-08-31'!$A$2:$N$122,9,FALSE),IF(_xlpm.x=0,"",_xlpm.x)))</f>
        <v>Polychaeta</v>
      </c>
      <c r="O2583" t="str">
        <f>IF($I2583="","",_xlfn.LET(_xlpm.x,VLOOKUP($I2583,'taxon-match_2026-08-31'!$A$2:$N$122,10,FALSE),IF(_xlpm.x=0,"",_xlpm.x)))</f>
        <v>Terebellida</v>
      </c>
      <c r="P2583" t="str">
        <f>IF($I2583="","",_xlfn.LET(_xlpm.x,VLOOKUP($I2583,'taxon-match_2026-08-31'!$A$2:$N$122,11,FALSE),IF(_xlpm.x=0,"",_xlpm.x)))</f>
        <v>Cirratulidae</v>
      </c>
      <c r="Q2583" t="str">
        <f>IF($I2583="","",_xlfn.LET(_xlpm.x,VLOOKUP($I2583,'taxon-match_2026-08-31'!$A$2:$N$122,12,FALSE),IF(_xlpm.x=0,"",_xlpm.x)))</f>
        <v/>
      </c>
      <c r="R2583" t="str">
        <f>IF($I2583="","",_xlfn.LET(_xlpm.x,VLOOKUP($I2583,'taxon-match_2026-08-31'!$A$2:$N$122,14,FALSE),IF(_xlpm.x=0,"",_xlpm.x)))</f>
        <v/>
      </c>
      <c r="S2583" s="2" t="s">
        <v>2360</v>
      </c>
      <c r="T2583" s="69" t="s">
        <v>62</v>
      </c>
      <c r="U2583" s="69" t="s">
        <v>60</v>
      </c>
      <c r="X2583" t="str">
        <f>IF(T2583="","",_xlfn.LET(_xlpm.x,VLOOKUP(T2583,'Drop-down_menus'!$F$2:$G$16,2,FALSE),IF(_xlpm.x=0,"",_xlpm.x)))</f>
        <v>https://orcid.org/0000-0003-3696-4445</v>
      </c>
      <c r="Y2583" t="str">
        <f>IF(U2583="","",_xlfn.LET(_xlpm.x,VLOOKUP(U2583,'Drop-down_menus'!$F$2:$G$16,2,FALSE),IF(_xlpm.x=0,"",_xlpm.x)))</f>
        <v>https://orcid.org/0000-0002-9708-1761</v>
      </c>
      <c r="Z2583" t="str">
        <f>IF(V2583="","",_xlfn.LET(_xlpm.x,VLOOKUP(V2583,'Drop-down_menus'!$F$2:$G$16,2,FALSE),IF(_xlpm.x=0,"",_xlpm.x)))</f>
        <v/>
      </c>
      <c r="AA2583" t="str">
        <f>IF(W2583="","",_xlfn.LET(_xlpm.x,VLOOKUP(W2583,'Drop-down_menus'!$F$2:$G$16,2,FALSE),IF(_xlpm.x=0,"",_xlpm.x)))</f>
        <v/>
      </c>
      <c r="AB2583" t="s">
        <v>702</v>
      </c>
      <c r="AE2583" t="s">
        <v>896</v>
      </c>
    </row>
    <row r="2584" spans="1:31" ht="15" hidden="1" x14ac:dyDescent="0.2">
      <c r="A2584" s="2" t="s">
        <v>475</v>
      </c>
      <c r="B2584">
        <v>5657</v>
      </c>
      <c r="C2584">
        <v>310</v>
      </c>
      <c r="D2584" s="69" t="s">
        <v>700</v>
      </c>
      <c r="F2584" s="70" t="s">
        <v>906</v>
      </c>
      <c r="G2584" s="70">
        <v>1</v>
      </c>
      <c r="H2584" s="70" t="s">
        <v>906</v>
      </c>
      <c r="I2584" t="s">
        <v>906</v>
      </c>
      <c r="J2584" t="str">
        <f>IF($I2584="","",_xlfn.LET(_xlpm.x,VLOOKUP($I2584,'taxon-match_2026-08-31'!$A$2:$N$122,6,FALSE),IF(_xlpm.x=0,"",_xlpm.x)))</f>
        <v>Ryckholt, 1851</v>
      </c>
      <c r="K2584" t="str">
        <f>IF($I2584="","",_xlfn.LET(_xlpm.x,VLOOKUP($I2584,'taxon-match_2026-08-31'!$A$2:$N$122,4,FALSE),IF(_xlpm.x=0,"",_xlpm.x)))</f>
        <v>urn:lsid:marinespecies.org:taxname:919</v>
      </c>
      <c r="L2584" t="str">
        <f>IF($I2584="","",_xlfn.LET(_xlpm.x,VLOOKUP($I2584,'taxon-match_2026-08-31'!$A$2:$N$122,7,FALSE),IF(_xlpm.x=0,"",_xlpm.x)))</f>
        <v>Animalia</v>
      </c>
      <c r="M2584" t="str">
        <f>IF($I2584="","",_xlfn.LET(_xlpm.x,VLOOKUP($I2584,'taxon-match_2026-08-31'!$A$2:$N$122,8,FALSE),IF(_xlpm.x=0,"",_xlpm.x)))</f>
        <v>Annelida</v>
      </c>
      <c r="N2584" t="str">
        <f>IF($I2584="","",_xlfn.LET(_xlpm.x,VLOOKUP($I2584,'taxon-match_2026-08-31'!$A$2:$N$122,9,FALSE),IF(_xlpm.x=0,"",_xlpm.x)))</f>
        <v>Polychaeta</v>
      </c>
      <c r="O2584" t="str">
        <f>IF($I2584="","",_xlfn.LET(_xlpm.x,VLOOKUP($I2584,'taxon-match_2026-08-31'!$A$2:$N$122,10,FALSE),IF(_xlpm.x=0,"",_xlpm.x)))</f>
        <v>Terebellida</v>
      </c>
      <c r="P2584" t="str">
        <f>IF($I2584="","",_xlfn.LET(_xlpm.x,VLOOKUP($I2584,'taxon-match_2026-08-31'!$A$2:$N$122,11,FALSE),IF(_xlpm.x=0,"",_xlpm.x)))</f>
        <v>Cirratulidae</v>
      </c>
      <c r="Q2584" t="str">
        <f>IF($I2584="","",_xlfn.LET(_xlpm.x,VLOOKUP($I2584,'taxon-match_2026-08-31'!$A$2:$N$122,12,FALSE),IF(_xlpm.x=0,"",_xlpm.x)))</f>
        <v/>
      </c>
      <c r="R2584" t="str">
        <f>IF($I2584="","",_xlfn.LET(_xlpm.x,VLOOKUP($I2584,'taxon-match_2026-08-31'!$A$2:$N$122,14,FALSE),IF(_xlpm.x=0,"",_xlpm.x)))</f>
        <v/>
      </c>
      <c r="S2584" s="2" t="s">
        <v>2360</v>
      </c>
      <c r="T2584" s="69" t="s">
        <v>62</v>
      </c>
      <c r="U2584" s="69" t="s">
        <v>60</v>
      </c>
      <c r="X2584" t="str">
        <f>IF(T2584="","",_xlfn.LET(_xlpm.x,VLOOKUP(T2584,'Drop-down_menus'!$F$2:$G$16,2,FALSE),IF(_xlpm.x=0,"",_xlpm.x)))</f>
        <v>https://orcid.org/0000-0003-3696-4445</v>
      </c>
      <c r="Y2584" t="str">
        <f>IF(U2584="","",_xlfn.LET(_xlpm.x,VLOOKUP(U2584,'Drop-down_menus'!$F$2:$G$16,2,FALSE),IF(_xlpm.x=0,"",_xlpm.x)))</f>
        <v>https://orcid.org/0000-0002-9708-1761</v>
      </c>
      <c r="Z2584" t="str">
        <f>IF(V2584="","",_xlfn.LET(_xlpm.x,VLOOKUP(V2584,'Drop-down_menus'!$F$2:$G$16,2,FALSE),IF(_xlpm.x=0,"",_xlpm.x)))</f>
        <v/>
      </c>
      <c r="AA2584" t="str">
        <f>IF(W2584="","",_xlfn.LET(_xlpm.x,VLOOKUP(W2584,'Drop-down_menus'!$F$2:$G$16,2,FALSE),IF(_xlpm.x=0,"",_xlpm.x)))</f>
        <v/>
      </c>
      <c r="AB2584" t="s">
        <v>702</v>
      </c>
      <c r="AE2584" t="s">
        <v>896</v>
      </c>
    </row>
    <row r="2585" spans="1:31" ht="15" hidden="1" x14ac:dyDescent="0.2">
      <c r="A2585" s="2" t="s">
        <v>475</v>
      </c>
      <c r="B2585">
        <v>5658</v>
      </c>
      <c r="C2585">
        <v>311</v>
      </c>
      <c r="D2585" s="69" t="s">
        <v>700</v>
      </c>
      <c r="F2585" s="70" t="s">
        <v>906</v>
      </c>
      <c r="G2585" s="70">
        <v>1</v>
      </c>
      <c r="H2585" s="70" t="s">
        <v>906</v>
      </c>
      <c r="I2585" t="s">
        <v>906</v>
      </c>
      <c r="J2585" t="str">
        <f>IF($I2585="","",_xlfn.LET(_xlpm.x,VLOOKUP($I2585,'taxon-match_2026-08-31'!$A$2:$N$122,6,FALSE),IF(_xlpm.x=0,"",_xlpm.x)))</f>
        <v>Ryckholt, 1851</v>
      </c>
      <c r="K2585" t="str">
        <f>IF($I2585="","",_xlfn.LET(_xlpm.x,VLOOKUP($I2585,'taxon-match_2026-08-31'!$A$2:$N$122,4,FALSE),IF(_xlpm.x=0,"",_xlpm.x)))</f>
        <v>urn:lsid:marinespecies.org:taxname:919</v>
      </c>
      <c r="L2585" t="str">
        <f>IF($I2585="","",_xlfn.LET(_xlpm.x,VLOOKUP($I2585,'taxon-match_2026-08-31'!$A$2:$N$122,7,FALSE),IF(_xlpm.x=0,"",_xlpm.x)))</f>
        <v>Animalia</v>
      </c>
      <c r="M2585" t="str">
        <f>IF($I2585="","",_xlfn.LET(_xlpm.x,VLOOKUP($I2585,'taxon-match_2026-08-31'!$A$2:$N$122,8,FALSE),IF(_xlpm.x=0,"",_xlpm.x)))</f>
        <v>Annelida</v>
      </c>
      <c r="N2585" t="str">
        <f>IF($I2585="","",_xlfn.LET(_xlpm.x,VLOOKUP($I2585,'taxon-match_2026-08-31'!$A$2:$N$122,9,FALSE),IF(_xlpm.x=0,"",_xlpm.x)))</f>
        <v>Polychaeta</v>
      </c>
      <c r="O2585" t="str">
        <f>IF($I2585="","",_xlfn.LET(_xlpm.x,VLOOKUP($I2585,'taxon-match_2026-08-31'!$A$2:$N$122,10,FALSE),IF(_xlpm.x=0,"",_xlpm.x)))</f>
        <v>Terebellida</v>
      </c>
      <c r="P2585" t="str">
        <f>IF($I2585="","",_xlfn.LET(_xlpm.x,VLOOKUP($I2585,'taxon-match_2026-08-31'!$A$2:$N$122,11,FALSE),IF(_xlpm.x=0,"",_xlpm.x)))</f>
        <v>Cirratulidae</v>
      </c>
      <c r="Q2585" t="str">
        <f>IF($I2585="","",_xlfn.LET(_xlpm.x,VLOOKUP($I2585,'taxon-match_2026-08-31'!$A$2:$N$122,12,FALSE),IF(_xlpm.x=0,"",_xlpm.x)))</f>
        <v/>
      </c>
      <c r="R2585" t="str">
        <f>IF($I2585="","",_xlfn.LET(_xlpm.x,VLOOKUP($I2585,'taxon-match_2026-08-31'!$A$2:$N$122,14,FALSE),IF(_xlpm.x=0,"",_xlpm.x)))</f>
        <v/>
      </c>
      <c r="S2585" s="2" t="s">
        <v>2360</v>
      </c>
      <c r="T2585" s="69" t="s">
        <v>62</v>
      </c>
      <c r="U2585" s="69" t="s">
        <v>60</v>
      </c>
      <c r="X2585" t="str">
        <f>IF(T2585="","",_xlfn.LET(_xlpm.x,VLOOKUP(T2585,'Drop-down_menus'!$F$2:$G$16,2,FALSE),IF(_xlpm.x=0,"",_xlpm.x)))</f>
        <v>https://orcid.org/0000-0003-3696-4445</v>
      </c>
      <c r="Y2585" t="str">
        <f>IF(U2585="","",_xlfn.LET(_xlpm.x,VLOOKUP(U2585,'Drop-down_menus'!$F$2:$G$16,2,FALSE),IF(_xlpm.x=0,"",_xlpm.x)))</f>
        <v>https://orcid.org/0000-0002-9708-1761</v>
      </c>
      <c r="Z2585" t="str">
        <f>IF(V2585="","",_xlfn.LET(_xlpm.x,VLOOKUP(V2585,'Drop-down_menus'!$F$2:$G$16,2,FALSE),IF(_xlpm.x=0,"",_xlpm.x)))</f>
        <v/>
      </c>
      <c r="AA2585" t="str">
        <f>IF(W2585="","",_xlfn.LET(_xlpm.x,VLOOKUP(W2585,'Drop-down_menus'!$F$2:$G$16,2,FALSE),IF(_xlpm.x=0,"",_xlpm.x)))</f>
        <v/>
      </c>
      <c r="AB2585" t="s">
        <v>702</v>
      </c>
      <c r="AE2585" t="s">
        <v>896</v>
      </c>
    </row>
    <row r="2586" spans="1:31" ht="15" hidden="1" x14ac:dyDescent="0.2">
      <c r="A2586" s="2" t="s">
        <v>475</v>
      </c>
      <c r="B2586">
        <v>5659</v>
      </c>
      <c r="C2586">
        <v>328</v>
      </c>
      <c r="D2586" s="69" t="s">
        <v>700</v>
      </c>
      <c r="F2586" s="70" t="s">
        <v>906</v>
      </c>
      <c r="G2586" s="70">
        <v>1</v>
      </c>
      <c r="H2586" s="70" t="s">
        <v>906</v>
      </c>
      <c r="I2586" t="s">
        <v>906</v>
      </c>
      <c r="J2586" t="str">
        <f>IF($I2586="","",_xlfn.LET(_xlpm.x,VLOOKUP($I2586,'taxon-match_2026-08-31'!$A$2:$N$122,6,FALSE),IF(_xlpm.x=0,"",_xlpm.x)))</f>
        <v>Ryckholt, 1851</v>
      </c>
      <c r="K2586" t="str">
        <f>IF($I2586="","",_xlfn.LET(_xlpm.x,VLOOKUP($I2586,'taxon-match_2026-08-31'!$A$2:$N$122,4,FALSE),IF(_xlpm.x=0,"",_xlpm.x)))</f>
        <v>urn:lsid:marinespecies.org:taxname:919</v>
      </c>
      <c r="L2586" t="str">
        <f>IF($I2586="","",_xlfn.LET(_xlpm.x,VLOOKUP($I2586,'taxon-match_2026-08-31'!$A$2:$N$122,7,FALSE),IF(_xlpm.x=0,"",_xlpm.x)))</f>
        <v>Animalia</v>
      </c>
      <c r="M2586" t="str">
        <f>IF($I2586="","",_xlfn.LET(_xlpm.x,VLOOKUP($I2586,'taxon-match_2026-08-31'!$A$2:$N$122,8,FALSE),IF(_xlpm.x=0,"",_xlpm.x)))</f>
        <v>Annelida</v>
      </c>
      <c r="N2586" t="str">
        <f>IF($I2586="","",_xlfn.LET(_xlpm.x,VLOOKUP($I2586,'taxon-match_2026-08-31'!$A$2:$N$122,9,FALSE),IF(_xlpm.x=0,"",_xlpm.x)))</f>
        <v>Polychaeta</v>
      </c>
      <c r="O2586" t="str">
        <f>IF($I2586="","",_xlfn.LET(_xlpm.x,VLOOKUP($I2586,'taxon-match_2026-08-31'!$A$2:$N$122,10,FALSE),IF(_xlpm.x=0,"",_xlpm.x)))</f>
        <v>Terebellida</v>
      </c>
      <c r="P2586" t="str">
        <f>IF($I2586="","",_xlfn.LET(_xlpm.x,VLOOKUP($I2586,'taxon-match_2026-08-31'!$A$2:$N$122,11,FALSE),IF(_xlpm.x=0,"",_xlpm.x)))</f>
        <v>Cirratulidae</v>
      </c>
      <c r="Q2586" t="str">
        <f>IF($I2586="","",_xlfn.LET(_xlpm.x,VLOOKUP($I2586,'taxon-match_2026-08-31'!$A$2:$N$122,12,FALSE),IF(_xlpm.x=0,"",_xlpm.x)))</f>
        <v/>
      </c>
      <c r="R2586" t="str">
        <f>IF($I2586="","",_xlfn.LET(_xlpm.x,VLOOKUP($I2586,'taxon-match_2026-08-31'!$A$2:$N$122,14,FALSE),IF(_xlpm.x=0,"",_xlpm.x)))</f>
        <v/>
      </c>
      <c r="S2586" s="2" t="s">
        <v>2360</v>
      </c>
      <c r="T2586" s="69" t="s">
        <v>62</v>
      </c>
      <c r="U2586" s="69" t="s">
        <v>60</v>
      </c>
      <c r="X2586" t="str">
        <f>IF(T2586="","",_xlfn.LET(_xlpm.x,VLOOKUP(T2586,'Drop-down_menus'!$F$2:$G$16,2,FALSE),IF(_xlpm.x=0,"",_xlpm.x)))</f>
        <v>https://orcid.org/0000-0003-3696-4445</v>
      </c>
      <c r="Y2586" t="str">
        <f>IF(U2586="","",_xlfn.LET(_xlpm.x,VLOOKUP(U2586,'Drop-down_menus'!$F$2:$G$16,2,FALSE),IF(_xlpm.x=0,"",_xlpm.x)))</f>
        <v>https://orcid.org/0000-0002-9708-1761</v>
      </c>
      <c r="Z2586" t="str">
        <f>IF(V2586="","",_xlfn.LET(_xlpm.x,VLOOKUP(V2586,'Drop-down_menus'!$F$2:$G$16,2,FALSE),IF(_xlpm.x=0,"",_xlpm.x)))</f>
        <v/>
      </c>
      <c r="AA2586" t="str">
        <f>IF(W2586="","",_xlfn.LET(_xlpm.x,VLOOKUP(W2586,'Drop-down_menus'!$F$2:$G$16,2,FALSE),IF(_xlpm.x=0,"",_xlpm.x)))</f>
        <v/>
      </c>
      <c r="AB2586" t="s">
        <v>702</v>
      </c>
      <c r="AE2586" t="s">
        <v>896</v>
      </c>
    </row>
    <row r="2587" spans="1:31" ht="15" hidden="1" x14ac:dyDescent="0.2">
      <c r="A2587" s="2" t="s">
        <v>253</v>
      </c>
      <c r="B2587">
        <v>1803</v>
      </c>
      <c r="C2587">
        <v>344</v>
      </c>
      <c r="D2587" s="69" t="s">
        <v>700</v>
      </c>
      <c r="F2587" s="69" t="s">
        <v>690</v>
      </c>
      <c r="G2587" s="70">
        <v>1</v>
      </c>
      <c r="H2587" s="69" t="s">
        <v>690</v>
      </c>
      <c r="I2587" t="s">
        <v>690</v>
      </c>
      <c r="J2587" t="str">
        <f>IF($I2587="","",_xlfn.LET(_xlpm.x,VLOOKUP($I2587,'taxon-match_2026-08-31'!$A$2:$N$122,6,FALSE),IF(_xlpm.x=0,"",_xlpm.x)))</f>
        <v>Grube, 1850</v>
      </c>
      <c r="K2587" t="str">
        <f>IF($I2587="","",_xlfn.LET(_xlpm.x,VLOOKUP($I2587,'taxon-match_2026-08-31'!$A$2:$N$122,4,FALSE),IF(_xlpm.x=0,"",_xlpm.x)))</f>
        <v>urn:lsid:marinespecies.org:taxname:883</v>
      </c>
      <c r="L2587" t="str">
        <f>IF($I2587="","",_xlfn.LET(_xlpm.x,VLOOKUP($I2587,'taxon-match_2026-08-31'!$A$2:$N$122,7,FALSE),IF(_xlpm.x=0,"",_xlpm.x)))</f>
        <v>Animalia</v>
      </c>
      <c r="M2587" t="str">
        <f>IF($I2587="","",_xlfn.LET(_xlpm.x,VLOOKUP($I2587,'taxon-match_2026-08-31'!$A$2:$N$122,8,FALSE),IF(_xlpm.x=0,"",_xlpm.x)))</f>
        <v>Annelida</v>
      </c>
      <c r="N2587" t="str">
        <f>IF($I2587="","",_xlfn.LET(_xlpm.x,VLOOKUP($I2587,'taxon-match_2026-08-31'!$A$2:$N$122,9,FALSE),IF(_xlpm.x=0,"",_xlpm.x)))</f>
        <v>Polychaeta</v>
      </c>
      <c r="O2587" t="str">
        <f>IF($I2587="","",_xlfn.LET(_xlpm.x,VLOOKUP($I2587,'taxon-match_2026-08-31'!$A$2:$N$122,10,FALSE),IF(_xlpm.x=0,"",_xlpm.x)))</f>
        <v/>
      </c>
      <c r="P2587" t="str">
        <f>IF($I2587="","",_xlfn.LET(_xlpm.x,VLOOKUP($I2587,'taxon-match_2026-08-31'!$A$2:$N$122,11,FALSE),IF(_xlpm.x=0,"",_xlpm.x)))</f>
        <v/>
      </c>
      <c r="Q2587" t="str">
        <f>IF($I2587="","",_xlfn.LET(_xlpm.x,VLOOKUP($I2587,'taxon-match_2026-08-31'!$A$2:$N$122,12,FALSE),IF(_xlpm.x=0,"",_xlpm.x)))</f>
        <v/>
      </c>
      <c r="R2587" t="str">
        <f>IF($I2587="","",_xlfn.LET(_xlpm.x,VLOOKUP($I2587,'taxon-match_2026-08-31'!$A$2:$N$122,14,FALSE),IF(_xlpm.x=0,"",_xlpm.x)))</f>
        <v/>
      </c>
      <c r="S2587" s="2" t="s">
        <v>2358</v>
      </c>
      <c r="T2587" s="69" t="s">
        <v>62</v>
      </c>
      <c r="U2587" s="69" t="s">
        <v>60</v>
      </c>
      <c r="X2587" t="str">
        <f>IF(T2587="","",_xlfn.LET(_xlpm.x,VLOOKUP(T2587,'Drop-down_menus'!$F$2:$G$16,2,FALSE),IF(_xlpm.x=0,"",_xlpm.x)))</f>
        <v>https://orcid.org/0000-0003-3696-4445</v>
      </c>
      <c r="Y2587" t="str">
        <f>IF(U2587="","",_xlfn.LET(_xlpm.x,VLOOKUP(U2587,'Drop-down_menus'!$F$2:$G$16,2,FALSE),IF(_xlpm.x=0,"",_xlpm.x)))</f>
        <v>https://orcid.org/0000-0002-9708-1761</v>
      </c>
      <c r="Z2587" t="str">
        <f>IF(V2587="","",_xlfn.LET(_xlpm.x,VLOOKUP(V2587,'Drop-down_menus'!$F$2:$G$16,2,FALSE),IF(_xlpm.x=0,"",_xlpm.x)))</f>
        <v/>
      </c>
      <c r="AA2587" t="str">
        <f>IF(W2587="","",_xlfn.LET(_xlpm.x,VLOOKUP(W2587,'Drop-down_menus'!$F$2:$G$16,2,FALSE),IF(_xlpm.x=0,"",_xlpm.x)))</f>
        <v/>
      </c>
      <c r="AB2587" t="s">
        <v>702</v>
      </c>
      <c r="AE2587" t="s">
        <v>896</v>
      </c>
    </row>
    <row r="2588" spans="1:31" ht="15" hidden="1" x14ac:dyDescent="0.2">
      <c r="A2588" s="2" t="s">
        <v>253</v>
      </c>
      <c r="B2588">
        <v>1804</v>
      </c>
      <c r="C2588">
        <v>302</v>
      </c>
      <c r="D2588" s="69" t="s">
        <v>700</v>
      </c>
      <c r="F2588" s="69" t="s">
        <v>690</v>
      </c>
      <c r="G2588" s="70">
        <v>1</v>
      </c>
      <c r="H2588" s="69" t="s">
        <v>690</v>
      </c>
      <c r="I2588" t="s">
        <v>690</v>
      </c>
      <c r="J2588" t="str">
        <f>IF($I2588="","",_xlfn.LET(_xlpm.x,VLOOKUP($I2588,'taxon-match_2026-08-31'!$A$2:$N$122,6,FALSE),IF(_xlpm.x=0,"",_xlpm.x)))</f>
        <v>Grube, 1850</v>
      </c>
      <c r="K2588" t="str">
        <f>IF($I2588="","",_xlfn.LET(_xlpm.x,VLOOKUP($I2588,'taxon-match_2026-08-31'!$A$2:$N$122,4,FALSE),IF(_xlpm.x=0,"",_xlpm.x)))</f>
        <v>urn:lsid:marinespecies.org:taxname:883</v>
      </c>
      <c r="L2588" t="str">
        <f>IF($I2588="","",_xlfn.LET(_xlpm.x,VLOOKUP($I2588,'taxon-match_2026-08-31'!$A$2:$N$122,7,FALSE),IF(_xlpm.x=0,"",_xlpm.x)))</f>
        <v>Animalia</v>
      </c>
      <c r="M2588" t="str">
        <f>IF($I2588="","",_xlfn.LET(_xlpm.x,VLOOKUP($I2588,'taxon-match_2026-08-31'!$A$2:$N$122,8,FALSE),IF(_xlpm.x=0,"",_xlpm.x)))</f>
        <v>Annelida</v>
      </c>
      <c r="N2588" t="str">
        <f>IF($I2588="","",_xlfn.LET(_xlpm.x,VLOOKUP($I2588,'taxon-match_2026-08-31'!$A$2:$N$122,9,FALSE),IF(_xlpm.x=0,"",_xlpm.x)))</f>
        <v>Polychaeta</v>
      </c>
      <c r="O2588" t="str">
        <f>IF($I2588="","",_xlfn.LET(_xlpm.x,VLOOKUP($I2588,'taxon-match_2026-08-31'!$A$2:$N$122,10,FALSE),IF(_xlpm.x=0,"",_xlpm.x)))</f>
        <v/>
      </c>
      <c r="P2588" t="str">
        <f>IF($I2588="","",_xlfn.LET(_xlpm.x,VLOOKUP($I2588,'taxon-match_2026-08-31'!$A$2:$N$122,11,FALSE),IF(_xlpm.x=0,"",_xlpm.x)))</f>
        <v/>
      </c>
      <c r="Q2588" t="str">
        <f>IF($I2588="","",_xlfn.LET(_xlpm.x,VLOOKUP($I2588,'taxon-match_2026-08-31'!$A$2:$N$122,12,FALSE),IF(_xlpm.x=0,"",_xlpm.x)))</f>
        <v/>
      </c>
      <c r="R2588" t="str">
        <f>IF($I2588="","",_xlfn.LET(_xlpm.x,VLOOKUP($I2588,'taxon-match_2026-08-31'!$A$2:$N$122,14,FALSE),IF(_xlpm.x=0,"",_xlpm.x)))</f>
        <v/>
      </c>
      <c r="S2588" s="2" t="s">
        <v>2358</v>
      </c>
      <c r="T2588" s="69" t="s">
        <v>62</v>
      </c>
      <c r="U2588" s="69" t="s">
        <v>60</v>
      </c>
      <c r="X2588" t="str">
        <f>IF(T2588="","",_xlfn.LET(_xlpm.x,VLOOKUP(T2588,'Drop-down_menus'!$F$2:$G$16,2,FALSE),IF(_xlpm.x=0,"",_xlpm.x)))</f>
        <v>https://orcid.org/0000-0003-3696-4445</v>
      </c>
      <c r="Y2588" t="str">
        <f>IF(U2588="","",_xlfn.LET(_xlpm.x,VLOOKUP(U2588,'Drop-down_menus'!$F$2:$G$16,2,FALSE),IF(_xlpm.x=0,"",_xlpm.x)))</f>
        <v>https://orcid.org/0000-0002-9708-1761</v>
      </c>
      <c r="Z2588" t="str">
        <f>IF(V2588="","",_xlfn.LET(_xlpm.x,VLOOKUP(V2588,'Drop-down_menus'!$F$2:$G$16,2,FALSE),IF(_xlpm.x=0,"",_xlpm.x)))</f>
        <v/>
      </c>
      <c r="AA2588" t="str">
        <f>IF(W2588="","",_xlfn.LET(_xlpm.x,VLOOKUP(W2588,'Drop-down_menus'!$F$2:$G$16,2,FALSE),IF(_xlpm.x=0,"",_xlpm.x)))</f>
        <v/>
      </c>
      <c r="AB2588" t="s">
        <v>702</v>
      </c>
      <c r="AE2588" t="s">
        <v>896</v>
      </c>
    </row>
    <row r="2589" spans="1:31" ht="15" hidden="1" x14ac:dyDescent="0.2">
      <c r="A2589" s="2" t="s">
        <v>253</v>
      </c>
      <c r="B2589">
        <v>1805</v>
      </c>
      <c r="C2589">
        <v>322</v>
      </c>
      <c r="D2589" s="69" t="s">
        <v>700</v>
      </c>
      <c r="F2589" s="69" t="s">
        <v>690</v>
      </c>
      <c r="G2589" s="70">
        <v>1</v>
      </c>
      <c r="H2589" s="69" t="s">
        <v>690</v>
      </c>
      <c r="I2589" t="s">
        <v>690</v>
      </c>
      <c r="J2589" t="str">
        <f>IF($I2589="","",_xlfn.LET(_xlpm.x,VLOOKUP($I2589,'taxon-match_2026-08-31'!$A$2:$N$122,6,FALSE),IF(_xlpm.x=0,"",_xlpm.x)))</f>
        <v>Grube, 1850</v>
      </c>
      <c r="K2589" t="str">
        <f>IF($I2589="","",_xlfn.LET(_xlpm.x,VLOOKUP($I2589,'taxon-match_2026-08-31'!$A$2:$N$122,4,FALSE),IF(_xlpm.x=0,"",_xlpm.x)))</f>
        <v>urn:lsid:marinespecies.org:taxname:883</v>
      </c>
      <c r="L2589" t="str">
        <f>IF($I2589="","",_xlfn.LET(_xlpm.x,VLOOKUP($I2589,'taxon-match_2026-08-31'!$A$2:$N$122,7,FALSE),IF(_xlpm.x=0,"",_xlpm.x)))</f>
        <v>Animalia</v>
      </c>
      <c r="M2589" t="str">
        <f>IF($I2589="","",_xlfn.LET(_xlpm.x,VLOOKUP($I2589,'taxon-match_2026-08-31'!$A$2:$N$122,8,FALSE),IF(_xlpm.x=0,"",_xlpm.x)))</f>
        <v>Annelida</v>
      </c>
      <c r="N2589" t="str">
        <f>IF($I2589="","",_xlfn.LET(_xlpm.x,VLOOKUP($I2589,'taxon-match_2026-08-31'!$A$2:$N$122,9,FALSE),IF(_xlpm.x=0,"",_xlpm.x)))</f>
        <v>Polychaeta</v>
      </c>
      <c r="O2589" t="str">
        <f>IF($I2589="","",_xlfn.LET(_xlpm.x,VLOOKUP($I2589,'taxon-match_2026-08-31'!$A$2:$N$122,10,FALSE),IF(_xlpm.x=0,"",_xlpm.x)))</f>
        <v/>
      </c>
      <c r="P2589" t="str">
        <f>IF($I2589="","",_xlfn.LET(_xlpm.x,VLOOKUP($I2589,'taxon-match_2026-08-31'!$A$2:$N$122,11,FALSE),IF(_xlpm.x=0,"",_xlpm.x)))</f>
        <v/>
      </c>
      <c r="Q2589" t="str">
        <f>IF($I2589="","",_xlfn.LET(_xlpm.x,VLOOKUP($I2589,'taxon-match_2026-08-31'!$A$2:$N$122,12,FALSE),IF(_xlpm.x=0,"",_xlpm.x)))</f>
        <v/>
      </c>
      <c r="R2589" t="str">
        <f>IF($I2589="","",_xlfn.LET(_xlpm.x,VLOOKUP($I2589,'taxon-match_2026-08-31'!$A$2:$N$122,14,FALSE),IF(_xlpm.x=0,"",_xlpm.x)))</f>
        <v/>
      </c>
      <c r="S2589" s="2" t="s">
        <v>2358</v>
      </c>
      <c r="T2589" s="69" t="s">
        <v>62</v>
      </c>
      <c r="U2589" s="69" t="s">
        <v>60</v>
      </c>
      <c r="X2589" t="str">
        <f>IF(T2589="","",_xlfn.LET(_xlpm.x,VLOOKUP(T2589,'Drop-down_menus'!$F$2:$G$16,2,FALSE),IF(_xlpm.x=0,"",_xlpm.x)))</f>
        <v>https://orcid.org/0000-0003-3696-4445</v>
      </c>
      <c r="Y2589" t="str">
        <f>IF(U2589="","",_xlfn.LET(_xlpm.x,VLOOKUP(U2589,'Drop-down_menus'!$F$2:$G$16,2,FALSE),IF(_xlpm.x=0,"",_xlpm.x)))</f>
        <v>https://orcid.org/0000-0002-9708-1761</v>
      </c>
      <c r="Z2589" t="str">
        <f>IF(V2589="","",_xlfn.LET(_xlpm.x,VLOOKUP(V2589,'Drop-down_menus'!$F$2:$G$16,2,FALSE),IF(_xlpm.x=0,"",_xlpm.x)))</f>
        <v/>
      </c>
      <c r="AA2589" t="str">
        <f>IF(W2589="","",_xlfn.LET(_xlpm.x,VLOOKUP(W2589,'Drop-down_menus'!$F$2:$G$16,2,FALSE),IF(_xlpm.x=0,"",_xlpm.x)))</f>
        <v/>
      </c>
      <c r="AB2589" t="s">
        <v>702</v>
      </c>
      <c r="AE2589" t="s">
        <v>896</v>
      </c>
    </row>
    <row r="2590" spans="1:31" ht="15" hidden="1" x14ac:dyDescent="0.2">
      <c r="A2590" s="2" t="s">
        <v>253</v>
      </c>
      <c r="B2590">
        <v>1806</v>
      </c>
      <c r="C2590">
        <v>337</v>
      </c>
      <c r="D2590" s="69" t="s">
        <v>700</v>
      </c>
      <c r="F2590" s="69" t="s">
        <v>690</v>
      </c>
      <c r="G2590" s="70">
        <v>1</v>
      </c>
      <c r="H2590" s="69" t="s">
        <v>690</v>
      </c>
      <c r="I2590" t="s">
        <v>690</v>
      </c>
      <c r="J2590" t="str">
        <f>IF($I2590="","",_xlfn.LET(_xlpm.x,VLOOKUP($I2590,'taxon-match_2026-08-31'!$A$2:$N$122,6,FALSE),IF(_xlpm.x=0,"",_xlpm.x)))</f>
        <v>Grube, 1850</v>
      </c>
      <c r="K2590" t="str">
        <f>IF($I2590="","",_xlfn.LET(_xlpm.x,VLOOKUP($I2590,'taxon-match_2026-08-31'!$A$2:$N$122,4,FALSE),IF(_xlpm.x=0,"",_xlpm.x)))</f>
        <v>urn:lsid:marinespecies.org:taxname:883</v>
      </c>
      <c r="L2590" t="str">
        <f>IF($I2590="","",_xlfn.LET(_xlpm.x,VLOOKUP($I2590,'taxon-match_2026-08-31'!$A$2:$N$122,7,FALSE),IF(_xlpm.x=0,"",_xlpm.x)))</f>
        <v>Animalia</v>
      </c>
      <c r="M2590" t="str">
        <f>IF($I2590="","",_xlfn.LET(_xlpm.x,VLOOKUP($I2590,'taxon-match_2026-08-31'!$A$2:$N$122,8,FALSE),IF(_xlpm.x=0,"",_xlpm.x)))</f>
        <v>Annelida</v>
      </c>
      <c r="N2590" t="str">
        <f>IF($I2590="","",_xlfn.LET(_xlpm.x,VLOOKUP($I2590,'taxon-match_2026-08-31'!$A$2:$N$122,9,FALSE),IF(_xlpm.x=0,"",_xlpm.x)))</f>
        <v>Polychaeta</v>
      </c>
      <c r="O2590" t="str">
        <f>IF($I2590="","",_xlfn.LET(_xlpm.x,VLOOKUP($I2590,'taxon-match_2026-08-31'!$A$2:$N$122,10,FALSE),IF(_xlpm.x=0,"",_xlpm.x)))</f>
        <v/>
      </c>
      <c r="P2590" t="str">
        <f>IF($I2590="","",_xlfn.LET(_xlpm.x,VLOOKUP($I2590,'taxon-match_2026-08-31'!$A$2:$N$122,11,FALSE),IF(_xlpm.x=0,"",_xlpm.x)))</f>
        <v/>
      </c>
      <c r="Q2590" t="str">
        <f>IF($I2590="","",_xlfn.LET(_xlpm.x,VLOOKUP($I2590,'taxon-match_2026-08-31'!$A$2:$N$122,12,FALSE),IF(_xlpm.x=0,"",_xlpm.x)))</f>
        <v/>
      </c>
      <c r="R2590" t="str">
        <f>IF($I2590="","",_xlfn.LET(_xlpm.x,VLOOKUP($I2590,'taxon-match_2026-08-31'!$A$2:$N$122,14,FALSE),IF(_xlpm.x=0,"",_xlpm.x)))</f>
        <v/>
      </c>
      <c r="S2590" s="2" t="s">
        <v>2358</v>
      </c>
      <c r="T2590" s="69" t="s">
        <v>62</v>
      </c>
      <c r="U2590" s="69" t="s">
        <v>60</v>
      </c>
      <c r="X2590" t="str">
        <f>IF(T2590="","",_xlfn.LET(_xlpm.x,VLOOKUP(T2590,'Drop-down_menus'!$F$2:$G$16,2,FALSE),IF(_xlpm.x=0,"",_xlpm.x)))</f>
        <v>https://orcid.org/0000-0003-3696-4445</v>
      </c>
      <c r="Y2590" t="str">
        <f>IF(U2590="","",_xlfn.LET(_xlpm.x,VLOOKUP(U2590,'Drop-down_menus'!$F$2:$G$16,2,FALSE),IF(_xlpm.x=0,"",_xlpm.x)))</f>
        <v>https://orcid.org/0000-0002-9708-1761</v>
      </c>
      <c r="Z2590" t="str">
        <f>IF(V2590="","",_xlfn.LET(_xlpm.x,VLOOKUP(V2590,'Drop-down_menus'!$F$2:$G$16,2,FALSE),IF(_xlpm.x=0,"",_xlpm.x)))</f>
        <v/>
      </c>
      <c r="AA2590" t="str">
        <f>IF(W2590="","",_xlfn.LET(_xlpm.x,VLOOKUP(W2590,'Drop-down_menus'!$F$2:$G$16,2,FALSE),IF(_xlpm.x=0,"",_xlpm.x)))</f>
        <v/>
      </c>
      <c r="AB2590" t="s">
        <v>702</v>
      </c>
      <c r="AE2590" t="s">
        <v>896</v>
      </c>
    </row>
    <row r="2591" spans="1:31" ht="15" hidden="1" x14ac:dyDescent="0.2">
      <c r="A2591" s="2" t="s">
        <v>253</v>
      </c>
      <c r="B2591">
        <v>1807</v>
      </c>
      <c r="C2591">
        <v>313</v>
      </c>
      <c r="D2591" s="69" t="s">
        <v>700</v>
      </c>
      <c r="F2591" s="69" t="s">
        <v>690</v>
      </c>
      <c r="G2591" s="70">
        <v>1</v>
      </c>
      <c r="H2591" s="69" t="s">
        <v>690</v>
      </c>
      <c r="I2591" t="s">
        <v>690</v>
      </c>
      <c r="J2591" t="str">
        <f>IF($I2591="","",_xlfn.LET(_xlpm.x,VLOOKUP($I2591,'taxon-match_2026-08-31'!$A$2:$N$122,6,FALSE),IF(_xlpm.x=0,"",_xlpm.x)))</f>
        <v>Grube, 1850</v>
      </c>
      <c r="K2591" t="str">
        <f>IF($I2591="","",_xlfn.LET(_xlpm.x,VLOOKUP($I2591,'taxon-match_2026-08-31'!$A$2:$N$122,4,FALSE),IF(_xlpm.x=0,"",_xlpm.x)))</f>
        <v>urn:lsid:marinespecies.org:taxname:883</v>
      </c>
      <c r="L2591" t="str">
        <f>IF($I2591="","",_xlfn.LET(_xlpm.x,VLOOKUP($I2591,'taxon-match_2026-08-31'!$A$2:$N$122,7,FALSE),IF(_xlpm.x=0,"",_xlpm.x)))</f>
        <v>Animalia</v>
      </c>
      <c r="M2591" t="str">
        <f>IF($I2591="","",_xlfn.LET(_xlpm.x,VLOOKUP($I2591,'taxon-match_2026-08-31'!$A$2:$N$122,8,FALSE),IF(_xlpm.x=0,"",_xlpm.x)))</f>
        <v>Annelida</v>
      </c>
      <c r="N2591" t="str">
        <f>IF($I2591="","",_xlfn.LET(_xlpm.x,VLOOKUP($I2591,'taxon-match_2026-08-31'!$A$2:$N$122,9,FALSE),IF(_xlpm.x=0,"",_xlpm.x)))</f>
        <v>Polychaeta</v>
      </c>
      <c r="O2591" t="str">
        <f>IF($I2591="","",_xlfn.LET(_xlpm.x,VLOOKUP($I2591,'taxon-match_2026-08-31'!$A$2:$N$122,10,FALSE),IF(_xlpm.x=0,"",_xlpm.x)))</f>
        <v/>
      </c>
      <c r="P2591" t="str">
        <f>IF($I2591="","",_xlfn.LET(_xlpm.x,VLOOKUP($I2591,'taxon-match_2026-08-31'!$A$2:$N$122,11,FALSE),IF(_xlpm.x=0,"",_xlpm.x)))</f>
        <v/>
      </c>
      <c r="Q2591" t="str">
        <f>IF($I2591="","",_xlfn.LET(_xlpm.x,VLOOKUP($I2591,'taxon-match_2026-08-31'!$A$2:$N$122,12,FALSE),IF(_xlpm.x=0,"",_xlpm.x)))</f>
        <v/>
      </c>
      <c r="R2591" t="str">
        <f>IF($I2591="","",_xlfn.LET(_xlpm.x,VLOOKUP($I2591,'taxon-match_2026-08-31'!$A$2:$N$122,14,FALSE),IF(_xlpm.x=0,"",_xlpm.x)))</f>
        <v/>
      </c>
      <c r="S2591" s="2" t="s">
        <v>2358</v>
      </c>
      <c r="T2591" s="69" t="s">
        <v>62</v>
      </c>
      <c r="U2591" s="69" t="s">
        <v>60</v>
      </c>
      <c r="X2591" t="str">
        <f>IF(T2591="","",_xlfn.LET(_xlpm.x,VLOOKUP(T2591,'Drop-down_menus'!$F$2:$G$16,2,FALSE),IF(_xlpm.x=0,"",_xlpm.x)))</f>
        <v>https://orcid.org/0000-0003-3696-4445</v>
      </c>
      <c r="Y2591" t="str">
        <f>IF(U2591="","",_xlfn.LET(_xlpm.x,VLOOKUP(U2591,'Drop-down_menus'!$F$2:$G$16,2,FALSE),IF(_xlpm.x=0,"",_xlpm.x)))</f>
        <v>https://orcid.org/0000-0002-9708-1761</v>
      </c>
      <c r="Z2591" t="str">
        <f>IF(V2591="","",_xlfn.LET(_xlpm.x,VLOOKUP(V2591,'Drop-down_menus'!$F$2:$G$16,2,FALSE),IF(_xlpm.x=0,"",_xlpm.x)))</f>
        <v/>
      </c>
      <c r="AA2591" t="str">
        <f>IF(W2591="","",_xlfn.LET(_xlpm.x,VLOOKUP(W2591,'Drop-down_menus'!$F$2:$G$16,2,FALSE),IF(_xlpm.x=0,"",_xlpm.x)))</f>
        <v/>
      </c>
      <c r="AB2591" t="s">
        <v>702</v>
      </c>
      <c r="AE2591" t="s">
        <v>896</v>
      </c>
    </row>
    <row r="2592" spans="1:31" ht="15" hidden="1" x14ac:dyDescent="0.2">
      <c r="A2592" s="2" t="s">
        <v>253</v>
      </c>
      <c r="B2592">
        <v>1854</v>
      </c>
      <c r="C2592">
        <v>314</v>
      </c>
      <c r="D2592" s="69" t="s">
        <v>700</v>
      </c>
      <c r="F2592" s="69" t="s">
        <v>690</v>
      </c>
      <c r="G2592" s="70">
        <v>1</v>
      </c>
      <c r="H2592" s="69" t="s">
        <v>690</v>
      </c>
      <c r="I2592" t="s">
        <v>690</v>
      </c>
      <c r="J2592" t="str">
        <f>IF($I2592="","",_xlfn.LET(_xlpm.x,VLOOKUP($I2592,'taxon-match_2026-08-31'!$A$2:$N$122,6,FALSE),IF(_xlpm.x=0,"",_xlpm.x)))</f>
        <v>Grube, 1850</v>
      </c>
      <c r="K2592" t="str">
        <f>IF($I2592="","",_xlfn.LET(_xlpm.x,VLOOKUP($I2592,'taxon-match_2026-08-31'!$A$2:$N$122,4,FALSE),IF(_xlpm.x=0,"",_xlpm.x)))</f>
        <v>urn:lsid:marinespecies.org:taxname:883</v>
      </c>
      <c r="L2592" t="str">
        <f>IF($I2592="","",_xlfn.LET(_xlpm.x,VLOOKUP($I2592,'taxon-match_2026-08-31'!$A$2:$N$122,7,FALSE),IF(_xlpm.x=0,"",_xlpm.x)))</f>
        <v>Animalia</v>
      </c>
      <c r="M2592" t="str">
        <f>IF($I2592="","",_xlfn.LET(_xlpm.x,VLOOKUP($I2592,'taxon-match_2026-08-31'!$A$2:$N$122,8,FALSE),IF(_xlpm.x=0,"",_xlpm.x)))</f>
        <v>Annelida</v>
      </c>
      <c r="N2592" t="str">
        <f>IF($I2592="","",_xlfn.LET(_xlpm.x,VLOOKUP($I2592,'taxon-match_2026-08-31'!$A$2:$N$122,9,FALSE),IF(_xlpm.x=0,"",_xlpm.x)))</f>
        <v>Polychaeta</v>
      </c>
      <c r="O2592" t="str">
        <f>IF($I2592="","",_xlfn.LET(_xlpm.x,VLOOKUP($I2592,'taxon-match_2026-08-31'!$A$2:$N$122,10,FALSE),IF(_xlpm.x=0,"",_xlpm.x)))</f>
        <v/>
      </c>
      <c r="P2592" t="str">
        <f>IF($I2592="","",_xlfn.LET(_xlpm.x,VLOOKUP($I2592,'taxon-match_2026-08-31'!$A$2:$N$122,11,FALSE),IF(_xlpm.x=0,"",_xlpm.x)))</f>
        <v/>
      </c>
      <c r="Q2592" t="str">
        <f>IF($I2592="","",_xlfn.LET(_xlpm.x,VLOOKUP($I2592,'taxon-match_2026-08-31'!$A$2:$N$122,12,FALSE),IF(_xlpm.x=0,"",_xlpm.x)))</f>
        <v/>
      </c>
      <c r="R2592" t="str">
        <f>IF($I2592="","",_xlfn.LET(_xlpm.x,VLOOKUP($I2592,'taxon-match_2026-08-31'!$A$2:$N$122,14,FALSE),IF(_xlpm.x=0,"",_xlpm.x)))</f>
        <v/>
      </c>
      <c r="S2592" s="2" t="s">
        <v>2358</v>
      </c>
      <c r="T2592" s="69" t="s">
        <v>62</v>
      </c>
      <c r="U2592" s="69" t="s">
        <v>60</v>
      </c>
      <c r="X2592" t="str">
        <f>IF(T2592="","",_xlfn.LET(_xlpm.x,VLOOKUP(T2592,'Drop-down_menus'!$F$2:$G$16,2,FALSE),IF(_xlpm.x=0,"",_xlpm.x)))</f>
        <v>https://orcid.org/0000-0003-3696-4445</v>
      </c>
      <c r="Y2592" t="str">
        <f>IF(U2592="","",_xlfn.LET(_xlpm.x,VLOOKUP(U2592,'Drop-down_menus'!$F$2:$G$16,2,FALSE),IF(_xlpm.x=0,"",_xlpm.x)))</f>
        <v>https://orcid.org/0000-0002-9708-1761</v>
      </c>
      <c r="Z2592" t="str">
        <f>IF(V2592="","",_xlfn.LET(_xlpm.x,VLOOKUP(V2592,'Drop-down_menus'!$F$2:$G$16,2,FALSE),IF(_xlpm.x=0,"",_xlpm.x)))</f>
        <v/>
      </c>
      <c r="AA2592" t="str">
        <f>IF(W2592="","",_xlfn.LET(_xlpm.x,VLOOKUP(W2592,'Drop-down_menus'!$F$2:$G$16,2,FALSE),IF(_xlpm.x=0,"",_xlpm.x)))</f>
        <v/>
      </c>
      <c r="AB2592" t="s">
        <v>702</v>
      </c>
      <c r="AE2592" t="s">
        <v>896</v>
      </c>
    </row>
    <row r="2593" spans="1:31" ht="15" hidden="1" x14ac:dyDescent="0.2">
      <c r="A2593" s="2" t="s">
        <v>298</v>
      </c>
      <c r="B2593">
        <v>2839</v>
      </c>
      <c r="C2593">
        <v>315</v>
      </c>
      <c r="D2593" s="69" t="s">
        <v>700</v>
      </c>
      <c r="F2593" s="69" t="s">
        <v>690</v>
      </c>
      <c r="G2593" s="70">
        <v>1</v>
      </c>
      <c r="H2593" s="69" t="s">
        <v>690</v>
      </c>
      <c r="I2593" t="s">
        <v>690</v>
      </c>
      <c r="J2593" t="str">
        <f>IF($I2593="","",_xlfn.LET(_xlpm.x,VLOOKUP($I2593,'taxon-match_2026-08-31'!$A$2:$N$122,6,FALSE),IF(_xlpm.x=0,"",_xlpm.x)))</f>
        <v>Grube, 1850</v>
      </c>
      <c r="K2593" t="str">
        <f>IF($I2593="","",_xlfn.LET(_xlpm.x,VLOOKUP($I2593,'taxon-match_2026-08-31'!$A$2:$N$122,4,FALSE),IF(_xlpm.x=0,"",_xlpm.x)))</f>
        <v>urn:lsid:marinespecies.org:taxname:883</v>
      </c>
      <c r="L2593" t="str">
        <f>IF($I2593="","",_xlfn.LET(_xlpm.x,VLOOKUP($I2593,'taxon-match_2026-08-31'!$A$2:$N$122,7,FALSE),IF(_xlpm.x=0,"",_xlpm.x)))</f>
        <v>Animalia</v>
      </c>
      <c r="M2593" t="str">
        <f>IF($I2593="","",_xlfn.LET(_xlpm.x,VLOOKUP($I2593,'taxon-match_2026-08-31'!$A$2:$N$122,8,FALSE),IF(_xlpm.x=0,"",_xlpm.x)))</f>
        <v>Annelida</v>
      </c>
      <c r="N2593" t="str">
        <f>IF($I2593="","",_xlfn.LET(_xlpm.x,VLOOKUP($I2593,'taxon-match_2026-08-31'!$A$2:$N$122,9,FALSE),IF(_xlpm.x=0,"",_xlpm.x)))</f>
        <v>Polychaeta</v>
      </c>
      <c r="O2593" t="str">
        <f>IF($I2593="","",_xlfn.LET(_xlpm.x,VLOOKUP($I2593,'taxon-match_2026-08-31'!$A$2:$N$122,10,FALSE),IF(_xlpm.x=0,"",_xlpm.x)))</f>
        <v/>
      </c>
      <c r="P2593" t="str">
        <f>IF($I2593="","",_xlfn.LET(_xlpm.x,VLOOKUP($I2593,'taxon-match_2026-08-31'!$A$2:$N$122,11,FALSE),IF(_xlpm.x=0,"",_xlpm.x)))</f>
        <v/>
      </c>
      <c r="Q2593" t="str">
        <f>IF($I2593="","",_xlfn.LET(_xlpm.x,VLOOKUP($I2593,'taxon-match_2026-08-31'!$A$2:$N$122,12,FALSE),IF(_xlpm.x=0,"",_xlpm.x)))</f>
        <v/>
      </c>
      <c r="R2593" t="str">
        <f>IF($I2593="","",_xlfn.LET(_xlpm.x,VLOOKUP($I2593,'taxon-match_2026-08-31'!$A$2:$N$122,14,FALSE),IF(_xlpm.x=0,"",_xlpm.x)))</f>
        <v/>
      </c>
      <c r="S2593" s="2" t="s">
        <v>2358</v>
      </c>
      <c r="T2593" s="69" t="s">
        <v>62</v>
      </c>
      <c r="U2593" s="69" t="s">
        <v>60</v>
      </c>
      <c r="X2593" t="str">
        <f>IF(T2593="","",_xlfn.LET(_xlpm.x,VLOOKUP(T2593,'Drop-down_menus'!$F$2:$G$16,2,FALSE),IF(_xlpm.x=0,"",_xlpm.x)))</f>
        <v>https://orcid.org/0000-0003-3696-4445</v>
      </c>
      <c r="Y2593" t="str">
        <f>IF(U2593="","",_xlfn.LET(_xlpm.x,VLOOKUP(U2593,'Drop-down_menus'!$F$2:$G$16,2,FALSE),IF(_xlpm.x=0,"",_xlpm.x)))</f>
        <v>https://orcid.org/0000-0002-9708-1761</v>
      </c>
      <c r="Z2593" t="str">
        <f>IF(V2593="","",_xlfn.LET(_xlpm.x,VLOOKUP(V2593,'Drop-down_menus'!$F$2:$G$16,2,FALSE),IF(_xlpm.x=0,"",_xlpm.x)))</f>
        <v/>
      </c>
      <c r="AA2593" t="str">
        <f>IF(W2593="","",_xlfn.LET(_xlpm.x,VLOOKUP(W2593,'Drop-down_menus'!$F$2:$G$16,2,FALSE),IF(_xlpm.x=0,"",_xlpm.x)))</f>
        <v/>
      </c>
      <c r="AB2593" t="s">
        <v>702</v>
      </c>
      <c r="AE2593" t="s">
        <v>896</v>
      </c>
    </row>
    <row r="2594" spans="1:31" ht="15" hidden="1" x14ac:dyDescent="0.2">
      <c r="A2594" s="2" t="s">
        <v>298</v>
      </c>
      <c r="B2594">
        <v>2880</v>
      </c>
      <c r="C2594">
        <v>5248</v>
      </c>
      <c r="D2594" s="69" t="s">
        <v>700</v>
      </c>
      <c r="F2594" s="69" t="s">
        <v>690</v>
      </c>
      <c r="G2594" s="70">
        <v>1</v>
      </c>
      <c r="H2594" s="69" t="s">
        <v>690</v>
      </c>
      <c r="I2594" t="s">
        <v>690</v>
      </c>
      <c r="J2594" t="str">
        <f>IF($I2594="","",_xlfn.LET(_xlpm.x,VLOOKUP($I2594,'taxon-match_2026-08-31'!$A$2:$N$122,6,FALSE),IF(_xlpm.x=0,"",_xlpm.x)))</f>
        <v>Grube, 1850</v>
      </c>
      <c r="K2594" t="str">
        <f>IF($I2594="","",_xlfn.LET(_xlpm.x,VLOOKUP($I2594,'taxon-match_2026-08-31'!$A$2:$N$122,4,FALSE),IF(_xlpm.x=0,"",_xlpm.x)))</f>
        <v>urn:lsid:marinespecies.org:taxname:883</v>
      </c>
      <c r="L2594" t="str">
        <f>IF($I2594="","",_xlfn.LET(_xlpm.x,VLOOKUP($I2594,'taxon-match_2026-08-31'!$A$2:$N$122,7,FALSE),IF(_xlpm.x=0,"",_xlpm.x)))</f>
        <v>Animalia</v>
      </c>
      <c r="M2594" t="str">
        <f>IF($I2594="","",_xlfn.LET(_xlpm.x,VLOOKUP($I2594,'taxon-match_2026-08-31'!$A$2:$N$122,8,FALSE),IF(_xlpm.x=0,"",_xlpm.x)))</f>
        <v>Annelida</v>
      </c>
      <c r="N2594" t="str">
        <f>IF($I2594="","",_xlfn.LET(_xlpm.x,VLOOKUP($I2594,'taxon-match_2026-08-31'!$A$2:$N$122,9,FALSE),IF(_xlpm.x=0,"",_xlpm.x)))</f>
        <v>Polychaeta</v>
      </c>
      <c r="O2594" t="str">
        <f>IF($I2594="","",_xlfn.LET(_xlpm.x,VLOOKUP($I2594,'taxon-match_2026-08-31'!$A$2:$N$122,10,FALSE),IF(_xlpm.x=0,"",_xlpm.x)))</f>
        <v/>
      </c>
      <c r="P2594" t="str">
        <f>IF($I2594="","",_xlfn.LET(_xlpm.x,VLOOKUP($I2594,'taxon-match_2026-08-31'!$A$2:$N$122,11,FALSE),IF(_xlpm.x=0,"",_xlpm.x)))</f>
        <v/>
      </c>
      <c r="Q2594" t="str">
        <f>IF($I2594="","",_xlfn.LET(_xlpm.x,VLOOKUP($I2594,'taxon-match_2026-08-31'!$A$2:$N$122,12,FALSE),IF(_xlpm.x=0,"",_xlpm.x)))</f>
        <v/>
      </c>
      <c r="R2594" t="str">
        <f>IF($I2594="","",_xlfn.LET(_xlpm.x,VLOOKUP($I2594,'taxon-match_2026-08-31'!$A$2:$N$122,14,FALSE),IF(_xlpm.x=0,"",_xlpm.x)))</f>
        <v/>
      </c>
      <c r="S2594" s="2" t="s">
        <v>2358</v>
      </c>
      <c r="T2594" s="69" t="s">
        <v>62</v>
      </c>
      <c r="U2594" s="69" t="s">
        <v>60</v>
      </c>
      <c r="X2594" t="str">
        <f>IF(T2594="","",_xlfn.LET(_xlpm.x,VLOOKUP(T2594,'Drop-down_menus'!$F$2:$G$16,2,FALSE),IF(_xlpm.x=0,"",_xlpm.x)))</f>
        <v>https://orcid.org/0000-0003-3696-4445</v>
      </c>
      <c r="Y2594" t="str">
        <f>IF(U2594="","",_xlfn.LET(_xlpm.x,VLOOKUP(U2594,'Drop-down_menus'!$F$2:$G$16,2,FALSE),IF(_xlpm.x=0,"",_xlpm.x)))</f>
        <v>https://orcid.org/0000-0002-9708-1761</v>
      </c>
      <c r="Z2594" t="str">
        <f>IF(V2594="","",_xlfn.LET(_xlpm.x,VLOOKUP(V2594,'Drop-down_menus'!$F$2:$G$16,2,FALSE),IF(_xlpm.x=0,"",_xlpm.x)))</f>
        <v/>
      </c>
      <c r="AA2594" t="str">
        <f>IF(W2594="","",_xlfn.LET(_xlpm.x,VLOOKUP(W2594,'Drop-down_menus'!$F$2:$G$16,2,FALSE),IF(_xlpm.x=0,"",_xlpm.x)))</f>
        <v/>
      </c>
      <c r="AB2594" t="s">
        <v>702</v>
      </c>
      <c r="AE2594" t="s">
        <v>896</v>
      </c>
    </row>
    <row r="2595" spans="1:31" ht="15" hidden="1" x14ac:dyDescent="0.2">
      <c r="A2595" s="2" t="s">
        <v>84</v>
      </c>
      <c r="B2595">
        <v>329</v>
      </c>
      <c r="C2595">
        <v>5249</v>
      </c>
      <c r="D2595" s="69" t="s">
        <v>700</v>
      </c>
      <c r="F2595" s="69" t="s">
        <v>690</v>
      </c>
      <c r="G2595" s="69">
        <v>1</v>
      </c>
      <c r="H2595" s="69" t="s">
        <v>690</v>
      </c>
      <c r="I2595" t="s">
        <v>690</v>
      </c>
      <c r="J2595" t="str">
        <f>IF($I2595="","",_xlfn.LET(_xlpm.x,VLOOKUP($I2595,'taxon-match_2026-08-31'!$A$2:$N$122,6,FALSE),IF(_xlpm.x=0,"",_xlpm.x)))</f>
        <v>Grube, 1850</v>
      </c>
      <c r="K2595" t="str">
        <f>IF($I2595="","",_xlfn.LET(_xlpm.x,VLOOKUP($I2595,'taxon-match_2026-08-31'!$A$2:$N$122,4,FALSE),IF(_xlpm.x=0,"",_xlpm.x)))</f>
        <v>urn:lsid:marinespecies.org:taxname:883</v>
      </c>
      <c r="L2595" t="str">
        <f>IF($I2595="","",_xlfn.LET(_xlpm.x,VLOOKUP($I2595,'taxon-match_2026-08-31'!$A$2:$N$122,7,FALSE),IF(_xlpm.x=0,"",_xlpm.x)))</f>
        <v>Animalia</v>
      </c>
      <c r="M2595" t="str">
        <f>IF($I2595="","",_xlfn.LET(_xlpm.x,VLOOKUP($I2595,'taxon-match_2026-08-31'!$A$2:$N$122,8,FALSE),IF(_xlpm.x=0,"",_xlpm.x)))</f>
        <v>Annelida</v>
      </c>
      <c r="N2595" t="str">
        <f>IF($I2595="","",_xlfn.LET(_xlpm.x,VLOOKUP($I2595,'taxon-match_2026-08-31'!$A$2:$N$122,9,FALSE),IF(_xlpm.x=0,"",_xlpm.x)))</f>
        <v>Polychaeta</v>
      </c>
      <c r="O2595" t="str">
        <f>IF($I2595="","",_xlfn.LET(_xlpm.x,VLOOKUP($I2595,'taxon-match_2026-08-31'!$A$2:$N$122,10,FALSE),IF(_xlpm.x=0,"",_xlpm.x)))</f>
        <v/>
      </c>
      <c r="P2595" t="str">
        <f>IF($I2595="","",_xlfn.LET(_xlpm.x,VLOOKUP($I2595,'taxon-match_2026-08-31'!$A$2:$N$122,11,FALSE),IF(_xlpm.x=0,"",_xlpm.x)))</f>
        <v/>
      </c>
      <c r="Q2595" t="str">
        <f>IF($I2595="","",_xlfn.LET(_xlpm.x,VLOOKUP($I2595,'taxon-match_2026-08-31'!$A$2:$N$122,12,FALSE),IF(_xlpm.x=0,"",_xlpm.x)))</f>
        <v/>
      </c>
      <c r="R2595" t="str">
        <f>IF($I2595="","",_xlfn.LET(_xlpm.x,VLOOKUP($I2595,'taxon-match_2026-08-31'!$A$2:$N$122,14,FALSE),IF(_xlpm.x=0,"",_xlpm.x)))</f>
        <v/>
      </c>
      <c r="S2595" s="2" t="s">
        <v>2358</v>
      </c>
      <c r="T2595" s="69" t="s">
        <v>62</v>
      </c>
      <c r="U2595" s="69" t="s">
        <v>60</v>
      </c>
      <c r="X2595" t="str">
        <f>IF(T2595="","",_xlfn.LET(_xlpm.x,VLOOKUP(T2595,'Drop-down_menus'!$F$2:$G$16,2,FALSE),IF(_xlpm.x=0,"",_xlpm.x)))</f>
        <v>https://orcid.org/0000-0003-3696-4445</v>
      </c>
      <c r="Y2595" t="str">
        <f>IF(U2595="","",_xlfn.LET(_xlpm.x,VLOOKUP(U2595,'Drop-down_menus'!$F$2:$G$16,2,FALSE),IF(_xlpm.x=0,"",_xlpm.x)))</f>
        <v>https://orcid.org/0000-0002-9708-1761</v>
      </c>
      <c r="Z2595" t="str">
        <f>IF(V2595="","",_xlfn.LET(_xlpm.x,VLOOKUP(V2595,'Drop-down_menus'!$F$2:$G$16,2,FALSE),IF(_xlpm.x=0,"",_xlpm.x)))</f>
        <v/>
      </c>
      <c r="AA2595" t="str">
        <f>IF(W2595="","",_xlfn.LET(_xlpm.x,VLOOKUP(W2595,'Drop-down_menus'!$F$2:$G$16,2,FALSE),IF(_xlpm.x=0,"",_xlpm.x)))</f>
        <v/>
      </c>
      <c r="AB2595" t="s">
        <v>702</v>
      </c>
      <c r="AE2595" t="s">
        <v>896</v>
      </c>
    </row>
    <row r="2596" spans="1:31" ht="15" hidden="1" x14ac:dyDescent="0.2">
      <c r="A2596" s="2" t="s">
        <v>475</v>
      </c>
      <c r="B2596">
        <v>5458</v>
      </c>
      <c r="C2596">
        <v>5250</v>
      </c>
      <c r="D2596" s="69" t="s">
        <v>700</v>
      </c>
      <c r="F2596" s="69" t="s">
        <v>690</v>
      </c>
      <c r="G2596" s="70">
        <v>1</v>
      </c>
      <c r="H2596" s="69" t="s">
        <v>690</v>
      </c>
      <c r="I2596" t="s">
        <v>690</v>
      </c>
      <c r="J2596" t="str">
        <f>IF($I2596="","",_xlfn.LET(_xlpm.x,VLOOKUP($I2596,'taxon-match_2026-08-31'!$A$2:$N$122,6,FALSE),IF(_xlpm.x=0,"",_xlpm.x)))</f>
        <v>Grube, 1850</v>
      </c>
      <c r="K2596" t="str">
        <f>IF($I2596="","",_xlfn.LET(_xlpm.x,VLOOKUP($I2596,'taxon-match_2026-08-31'!$A$2:$N$122,4,FALSE),IF(_xlpm.x=0,"",_xlpm.x)))</f>
        <v>urn:lsid:marinespecies.org:taxname:883</v>
      </c>
      <c r="L2596" t="str">
        <f>IF($I2596="","",_xlfn.LET(_xlpm.x,VLOOKUP($I2596,'taxon-match_2026-08-31'!$A$2:$N$122,7,FALSE),IF(_xlpm.x=0,"",_xlpm.x)))</f>
        <v>Animalia</v>
      </c>
      <c r="M2596" t="str">
        <f>IF($I2596="","",_xlfn.LET(_xlpm.x,VLOOKUP($I2596,'taxon-match_2026-08-31'!$A$2:$N$122,8,FALSE),IF(_xlpm.x=0,"",_xlpm.x)))</f>
        <v>Annelida</v>
      </c>
      <c r="N2596" t="str">
        <f>IF($I2596="","",_xlfn.LET(_xlpm.x,VLOOKUP($I2596,'taxon-match_2026-08-31'!$A$2:$N$122,9,FALSE),IF(_xlpm.x=0,"",_xlpm.x)))</f>
        <v>Polychaeta</v>
      </c>
      <c r="O2596" t="str">
        <f>IF($I2596="","",_xlfn.LET(_xlpm.x,VLOOKUP($I2596,'taxon-match_2026-08-31'!$A$2:$N$122,10,FALSE),IF(_xlpm.x=0,"",_xlpm.x)))</f>
        <v/>
      </c>
      <c r="P2596" t="str">
        <f>IF($I2596="","",_xlfn.LET(_xlpm.x,VLOOKUP($I2596,'taxon-match_2026-08-31'!$A$2:$N$122,11,FALSE),IF(_xlpm.x=0,"",_xlpm.x)))</f>
        <v/>
      </c>
      <c r="Q2596" t="str">
        <f>IF($I2596="","",_xlfn.LET(_xlpm.x,VLOOKUP($I2596,'taxon-match_2026-08-31'!$A$2:$N$122,12,FALSE),IF(_xlpm.x=0,"",_xlpm.x)))</f>
        <v/>
      </c>
      <c r="R2596" t="str">
        <f>IF($I2596="","",_xlfn.LET(_xlpm.x,VLOOKUP($I2596,'taxon-match_2026-08-31'!$A$2:$N$122,14,FALSE),IF(_xlpm.x=0,"",_xlpm.x)))</f>
        <v/>
      </c>
      <c r="S2596" s="2" t="s">
        <v>2358</v>
      </c>
      <c r="T2596" s="69" t="s">
        <v>62</v>
      </c>
      <c r="U2596" s="69" t="s">
        <v>60</v>
      </c>
      <c r="X2596" t="str">
        <f>IF(T2596="","",_xlfn.LET(_xlpm.x,VLOOKUP(T2596,'Drop-down_menus'!$F$2:$G$16,2,FALSE),IF(_xlpm.x=0,"",_xlpm.x)))</f>
        <v>https://orcid.org/0000-0003-3696-4445</v>
      </c>
      <c r="Y2596" t="str">
        <f>IF(U2596="","",_xlfn.LET(_xlpm.x,VLOOKUP(U2596,'Drop-down_menus'!$F$2:$G$16,2,FALSE),IF(_xlpm.x=0,"",_xlpm.x)))</f>
        <v>https://orcid.org/0000-0002-9708-1761</v>
      </c>
      <c r="Z2596" t="str">
        <f>IF(V2596="","",_xlfn.LET(_xlpm.x,VLOOKUP(V2596,'Drop-down_menus'!$F$2:$G$16,2,FALSE),IF(_xlpm.x=0,"",_xlpm.x)))</f>
        <v/>
      </c>
      <c r="AA2596" t="str">
        <f>IF(W2596="","",_xlfn.LET(_xlpm.x,VLOOKUP(W2596,'Drop-down_menus'!$F$2:$G$16,2,FALSE),IF(_xlpm.x=0,"",_xlpm.x)))</f>
        <v/>
      </c>
      <c r="AB2596" t="s">
        <v>702</v>
      </c>
      <c r="AE2596" t="s">
        <v>896</v>
      </c>
    </row>
    <row r="2597" spans="1:31" ht="15" hidden="1" x14ac:dyDescent="0.2">
      <c r="A2597" s="2" t="s">
        <v>475</v>
      </c>
      <c r="B2597">
        <v>5459</v>
      </c>
      <c r="C2597">
        <v>5251</v>
      </c>
      <c r="D2597" s="69" t="s">
        <v>700</v>
      </c>
      <c r="F2597" s="69" t="s">
        <v>690</v>
      </c>
      <c r="G2597" s="70">
        <v>1</v>
      </c>
      <c r="H2597" s="69" t="s">
        <v>690</v>
      </c>
      <c r="I2597" t="s">
        <v>690</v>
      </c>
      <c r="J2597" t="str">
        <f>IF($I2597="","",_xlfn.LET(_xlpm.x,VLOOKUP($I2597,'taxon-match_2026-08-31'!$A$2:$N$122,6,FALSE),IF(_xlpm.x=0,"",_xlpm.x)))</f>
        <v>Grube, 1850</v>
      </c>
      <c r="K2597" t="str">
        <f>IF($I2597="","",_xlfn.LET(_xlpm.x,VLOOKUP($I2597,'taxon-match_2026-08-31'!$A$2:$N$122,4,FALSE),IF(_xlpm.x=0,"",_xlpm.x)))</f>
        <v>urn:lsid:marinespecies.org:taxname:883</v>
      </c>
      <c r="L2597" t="str">
        <f>IF($I2597="","",_xlfn.LET(_xlpm.x,VLOOKUP($I2597,'taxon-match_2026-08-31'!$A$2:$N$122,7,FALSE),IF(_xlpm.x=0,"",_xlpm.x)))</f>
        <v>Animalia</v>
      </c>
      <c r="M2597" t="str">
        <f>IF($I2597="","",_xlfn.LET(_xlpm.x,VLOOKUP($I2597,'taxon-match_2026-08-31'!$A$2:$N$122,8,FALSE),IF(_xlpm.x=0,"",_xlpm.x)))</f>
        <v>Annelida</v>
      </c>
      <c r="N2597" t="str">
        <f>IF($I2597="","",_xlfn.LET(_xlpm.x,VLOOKUP($I2597,'taxon-match_2026-08-31'!$A$2:$N$122,9,FALSE),IF(_xlpm.x=0,"",_xlpm.x)))</f>
        <v>Polychaeta</v>
      </c>
      <c r="O2597" t="str">
        <f>IF($I2597="","",_xlfn.LET(_xlpm.x,VLOOKUP($I2597,'taxon-match_2026-08-31'!$A$2:$N$122,10,FALSE),IF(_xlpm.x=0,"",_xlpm.x)))</f>
        <v/>
      </c>
      <c r="P2597" t="str">
        <f>IF($I2597="","",_xlfn.LET(_xlpm.x,VLOOKUP($I2597,'taxon-match_2026-08-31'!$A$2:$N$122,11,FALSE),IF(_xlpm.x=0,"",_xlpm.x)))</f>
        <v/>
      </c>
      <c r="Q2597" t="str">
        <f>IF($I2597="","",_xlfn.LET(_xlpm.x,VLOOKUP($I2597,'taxon-match_2026-08-31'!$A$2:$N$122,12,FALSE),IF(_xlpm.x=0,"",_xlpm.x)))</f>
        <v/>
      </c>
      <c r="R2597" t="str">
        <f>IF($I2597="","",_xlfn.LET(_xlpm.x,VLOOKUP($I2597,'taxon-match_2026-08-31'!$A$2:$N$122,14,FALSE),IF(_xlpm.x=0,"",_xlpm.x)))</f>
        <v/>
      </c>
      <c r="S2597" s="2" t="s">
        <v>2358</v>
      </c>
      <c r="T2597" s="69" t="s">
        <v>62</v>
      </c>
      <c r="U2597" s="69" t="s">
        <v>60</v>
      </c>
      <c r="X2597" t="str">
        <f>IF(T2597="","",_xlfn.LET(_xlpm.x,VLOOKUP(T2597,'Drop-down_menus'!$F$2:$G$16,2,FALSE),IF(_xlpm.x=0,"",_xlpm.x)))</f>
        <v>https://orcid.org/0000-0003-3696-4445</v>
      </c>
      <c r="Y2597" t="str">
        <f>IF(U2597="","",_xlfn.LET(_xlpm.x,VLOOKUP(U2597,'Drop-down_menus'!$F$2:$G$16,2,FALSE),IF(_xlpm.x=0,"",_xlpm.x)))</f>
        <v>https://orcid.org/0000-0002-9708-1761</v>
      </c>
      <c r="Z2597" t="str">
        <f>IF(V2597="","",_xlfn.LET(_xlpm.x,VLOOKUP(V2597,'Drop-down_menus'!$F$2:$G$16,2,FALSE),IF(_xlpm.x=0,"",_xlpm.x)))</f>
        <v/>
      </c>
      <c r="AA2597" t="str">
        <f>IF(W2597="","",_xlfn.LET(_xlpm.x,VLOOKUP(W2597,'Drop-down_menus'!$F$2:$G$16,2,FALSE),IF(_xlpm.x=0,"",_xlpm.x)))</f>
        <v/>
      </c>
      <c r="AB2597" t="s">
        <v>702</v>
      </c>
      <c r="AE2597" t="s">
        <v>896</v>
      </c>
    </row>
    <row r="2598" spans="1:31" ht="15" hidden="1" x14ac:dyDescent="0.2">
      <c r="A2598" s="2" t="s">
        <v>475</v>
      </c>
      <c r="B2598">
        <v>5460</v>
      </c>
      <c r="C2598">
        <v>5252</v>
      </c>
      <c r="D2598" s="69" t="s">
        <v>700</v>
      </c>
      <c r="F2598" s="69" t="s">
        <v>690</v>
      </c>
      <c r="G2598" s="70">
        <v>1</v>
      </c>
      <c r="H2598" s="69" t="s">
        <v>690</v>
      </c>
      <c r="I2598" t="s">
        <v>690</v>
      </c>
      <c r="J2598" t="str">
        <f>IF($I2598="","",_xlfn.LET(_xlpm.x,VLOOKUP($I2598,'taxon-match_2026-08-31'!$A$2:$N$122,6,FALSE),IF(_xlpm.x=0,"",_xlpm.x)))</f>
        <v>Grube, 1850</v>
      </c>
      <c r="K2598" t="str">
        <f>IF($I2598="","",_xlfn.LET(_xlpm.x,VLOOKUP($I2598,'taxon-match_2026-08-31'!$A$2:$N$122,4,FALSE),IF(_xlpm.x=0,"",_xlpm.x)))</f>
        <v>urn:lsid:marinespecies.org:taxname:883</v>
      </c>
      <c r="L2598" t="str">
        <f>IF($I2598="","",_xlfn.LET(_xlpm.x,VLOOKUP($I2598,'taxon-match_2026-08-31'!$A$2:$N$122,7,FALSE),IF(_xlpm.x=0,"",_xlpm.x)))</f>
        <v>Animalia</v>
      </c>
      <c r="M2598" t="str">
        <f>IF($I2598="","",_xlfn.LET(_xlpm.x,VLOOKUP($I2598,'taxon-match_2026-08-31'!$A$2:$N$122,8,FALSE),IF(_xlpm.x=0,"",_xlpm.x)))</f>
        <v>Annelida</v>
      </c>
      <c r="N2598" t="str">
        <f>IF($I2598="","",_xlfn.LET(_xlpm.x,VLOOKUP($I2598,'taxon-match_2026-08-31'!$A$2:$N$122,9,FALSE),IF(_xlpm.x=0,"",_xlpm.x)))</f>
        <v>Polychaeta</v>
      </c>
      <c r="O2598" t="str">
        <f>IF($I2598="","",_xlfn.LET(_xlpm.x,VLOOKUP($I2598,'taxon-match_2026-08-31'!$A$2:$N$122,10,FALSE),IF(_xlpm.x=0,"",_xlpm.x)))</f>
        <v/>
      </c>
      <c r="P2598" t="str">
        <f>IF($I2598="","",_xlfn.LET(_xlpm.x,VLOOKUP($I2598,'taxon-match_2026-08-31'!$A$2:$N$122,11,FALSE),IF(_xlpm.x=0,"",_xlpm.x)))</f>
        <v/>
      </c>
      <c r="Q2598" t="str">
        <f>IF($I2598="","",_xlfn.LET(_xlpm.x,VLOOKUP($I2598,'taxon-match_2026-08-31'!$A$2:$N$122,12,FALSE),IF(_xlpm.x=0,"",_xlpm.x)))</f>
        <v/>
      </c>
      <c r="R2598" t="str">
        <f>IF($I2598="","",_xlfn.LET(_xlpm.x,VLOOKUP($I2598,'taxon-match_2026-08-31'!$A$2:$N$122,14,FALSE),IF(_xlpm.x=0,"",_xlpm.x)))</f>
        <v/>
      </c>
      <c r="S2598" s="2" t="s">
        <v>2358</v>
      </c>
      <c r="T2598" s="69" t="s">
        <v>62</v>
      </c>
      <c r="U2598" s="69" t="s">
        <v>60</v>
      </c>
      <c r="X2598" t="str">
        <f>IF(T2598="","",_xlfn.LET(_xlpm.x,VLOOKUP(T2598,'Drop-down_menus'!$F$2:$G$16,2,FALSE),IF(_xlpm.x=0,"",_xlpm.x)))</f>
        <v>https://orcid.org/0000-0003-3696-4445</v>
      </c>
      <c r="Y2598" t="str">
        <f>IF(U2598="","",_xlfn.LET(_xlpm.x,VLOOKUP(U2598,'Drop-down_menus'!$F$2:$G$16,2,FALSE),IF(_xlpm.x=0,"",_xlpm.x)))</f>
        <v>https://orcid.org/0000-0002-9708-1761</v>
      </c>
      <c r="Z2598" t="str">
        <f>IF(V2598="","",_xlfn.LET(_xlpm.x,VLOOKUP(V2598,'Drop-down_menus'!$F$2:$G$16,2,FALSE),IF(_xlpm.x=0,"",_xlpm.x)))</f>
        <v/>
      </c>
      <c r="AA2598" t="str">
        <f>IF(W2598="","",_xlfn.LET(_xlpm.x,VLOOKUP(W2598,'Drop-down_menus'!$F$2:$G$16,2,FALSE),IF(_xlpm.x=0,"",_xlpm.x)))</f>
        <v/>
      </c>
      <c r="AB2598" t="s">
        <v>702</v>
      </c>
      <c r="AE2598" t="s">
        <v>896</v>
      </c>
    </row>
    <row r="2599" spans="1:31" ht="15" hidden="1" x14ac:dyDescent="0.2">
      <c r="A2599" s="2" t="s">
        <v>475</v>
      </c>
      <c r="B2599">
        <v>5485</v>
      </c>
      <c r="C2599">
        <v>5253</v>
      </c>
      <c r="D2599" s="69" t="s">
        <v>700</v>
      </c>
      <c r="F2599" s="69" t="s">
        <v>690</v>
      </c>
      <c r="G2599" s="70">
        <v>1</v>
      </c>
      <c r="H2599" s="69" t="s">
        <v>690</v>
      </c>
      <c r="I2599" t="s">
        <v>690</v>
      </c>
      <c r="J2599" t="str">
        <f>IF($I2599="","",_xlfn.LET(_xlpm.x,VLOOKUP($I2599,'taxon-match_2026-08-31'!$A$2:$N$122,6,FALSE),IF(_xlpm.x=0,"",_xlpm.x)))</f>
        <v>Grube, 1850</v>
      </c>
      <c r="K2599" t="str">
        <f>IF($I2599="","",_xlfn.LET(_xlpm.x,VLOOKUP($I2599,'taxon-match_2026-08-31'!$A$2:$N$122,4,FALSE),IF(_xlpm.x=0,"",_xlpm.x)))</f>
        <v>urn:lsid:marinespecies.org:taxname:883</v>
      </c>
      <c r="L2599" t="str">
        <f>IF($I2599="","",_xlfn.LET(_xlpm.x,VLOOKUP($I2599,'taxon-match_2026-08-31'!$A$2:$N$122,7,FALSE),IF(_xlpm.x=0,"",_xlpm.x)))</f>
        <v>Animalia</v>
      </c>
      <c r="M2599" t="str">
        <f>IF($I2599="","",_xlfn.LET(_xlpm.x,VLOOKUP($I2599,'taxon-match_2026-08-31'!$A$2:$N$122,8,FALSE),IF(_xlpm.x=0,"",_xlpm.x)))</f>
        <v>Annelida</v>
      </c>
      <c r="N2599" t="str">
        <f>IF($I2599="","",_xlfn.LET(_xlpm.x,VLOOKUP($I2599,'taxon-match_2026-08-31'!$A$2:$N$122,9,FALSE),IF(_xlpm.x=0,"",_xlpm.x)))</f>
        <v>Polychaeta</v>
      </c>
      <c r="O2599" t="str">
        <f>IF($I2599="","",_xlfn.LET(_xlpm.x,VLOOKUP($I2599,'taxon-match_2026-08-31'!$A$2:$N$122,10,FALSE),IF(_xlpm.x=0,"",_xlpm.x)))</f>
        <v/>
      </c>
      <c r="P2599" t="str">
        <f>IF($I2599="","",_xlfn.LET(_xlpm.x,VLOOKUP($I2599,'taxon-match_2026-08-31'!$A$2:$N$122,11,FALSE),IF(_xlpm.x=0,"",_xlpm.x)))</f>
        <v/>
      </c>
      <c r="Q2599" t="str">
        <f>IF($I2599="","",_xlfn.LET(_xlpm.x,VLOOKUP($I2599,'taxon-match_2026-08-31'!$A$2:$N$122,12,FALSE),IF(_xlpm.x=0,"",_xlpm.x)))</f>
        <v/>
      </c>
      <c r="R2599" t="str">
        <f>IF($I2599="","",_xlfn.LET(_xlpm.x,VLOOKUP($I2599,'taxon-match_2026-08-31'!$A$2:$N$122,14,FALSE),IF(_xlpm.x=0,"",_xlpm.x)))</f>
        <v/>
      </c>
      <c r="S2599" s="2" t="s">
        <v>2358</v>
      </c>
      <c r="T2599" s="69" t="s">
        <v>62</v>
      </c>
      <c r="U2599" s="69" t="s">
        <v>60</v>
      </c>
      <c r="X2599" t="str">
        <f>IF(T2599="","",_xlfn.LET(_xlpm.x,VLOOKUP(T2599,'Drop-down_menus'!$F$2:$G$16,2,FALSE),IF(_xlpm.x=0,"",_xlpm.x)))</f>
        <v>https://orcid.org/0000-0003-3696-4445</v>
      </c>
      <c r="Y2599" t="str">
        <f>IF(U2599="","",_xlfn.LET(_xlpm.x,VLOOKUP(U2599,'Drop-down_menus'!$F$2:$G$16,2,FALSE),IF(_xlpm.x=0,"",_xlpm.x)))</f>
        <v>https://orcid.org/0000-0002-9708-1761</v>
      </c>
      <c r="Z2599" t="str">
        <f>IF(V2599="","",_xlfn.LET(_xlpm.x,VLOOKUP(V2599,'Drop-down_menus'!$F$2:$G$16,2,FALSE),IF(_xlpm.x=0,"",_xlpm.x)))</f>
        <v/>
      </c>
      <c r="AA2599" t="str">
        <f>IF(W2599="","",_xlfn.LET(_xlpm.x,VLOOKUP(W2599,'Drop-down_menus'!$F$2:$G$16,2,FALSE),IF(_xlpm.x=0,"",_xlpm.x)))</f>
        <v/>
      </c>
      <c r="AB2599" t="s">
        <v>702</v>
      </c>
      <c r="AE2599" t="s">
        <v>896</v>
      </c>
    </row>
    <row r="2600" spans="1:31" ht="15" hidden="1" x14ac:dyDescent="0.2">
      <c r="A2600" s="2" t="s">
        <v>475</v>
      </c>
      <c r="B2600">
        <v>5486</v>
      </c>
      <c r="C2600">
        <v>5198</v>
      </c>
      <c r="D2600" s="69" t="s">
        <v>700</v>
      </c>
      <c r="F2600" s="69" t="s">
        <v>690</v>
      </c>
      <c r="G2600" s="70">
        <v>1</v>
      </c>
      <c r="H2600" s="69" t="s">
        <v>690</v>
      </c>
      <c r="I2600" t="s">
        <v>690</v>
      </c>
      <c r="J2600" t="str">
        <f>IF($I2600="","",_xlfn.LET(_xlpm.x,VLOOKUP($I2600,'taxon-match_2026-08-31'!$A$2:$N$122,6,FALSE),IF(_xlpm.x=0,"",_xlpm.x)))</f>
        <v>Grube, 1850</v>
      </c>
      <c r="K2600" t="str">
        <f>IF($I2600="","",_xlfn.LET(_xlpm.x,VLOOKUP($I2600,'taxon-match_2026-08-31'!$A$2:$N$122,4,FALSE),IF(_xlpm.x=0,"",_xlpm.x)))</f>
        <v>urn:lsid:marinespecies.org:taxname:883</v>
      </c>
      <c r="L2600" t="str">
        <f>IF($I2600="","",_xlfn.LET(_xlpm.x,VLOOKUP($I2600,'taxon-match_2026-08-31'!$A$2:$N$122,7,FALSE),IF(_xlpm.x=0,"",_xlpm.x)))</f>
        <v>Animalia</v>
      </c>
      <c r="M2600" t="str">
        <f>IF($I2600="","",_xlfn.LET(_xlpm.x,VLOOKUP($I2600,'taxon-match_2026-08-31'!$A$2:$N$122,8,FALSE),IF(_xlpm.x=0,"",_xlpm.x)))</f>
        <v>Annelida</v>
      </c>
      <c r="N2600" t="str">
        <f>IF($I2600="","",_xlfn.LET(_xlpm.x,VLOOKUP($I2600,'taxon-match_2026-08-31'!$A$2:$N$122,9,FALSE),IF(_xlpm.x=0,"",_xlpm.x)))</f>
        <v>Polychaeta</v>
      </c>
      <c r="O2600" t="str">
        <f>IF($I2600="","",_xlfn.LET(_xlpm.x,VLOOKUP($I2600,'taxon-match_2026-08-31'!$A$2:$N$122,10,FALSE),IF(_xlpm.x=0,"",_xlpm.x)))</f>
        <v/>
      </c>
      <c r="P2600" t="str">
        <f>IF($I2600="","",_xlfn.LET(_xlpm.x,VLOOKUP($I2600,'taxon-match_2026-08-31'!$A$2:$N$122,11,FALSE),IF(_xlpm.x=0,"",_xlpm.x)))</f>
        <v/>
      </c>
      <c r="Q2600" t="str">
        <f>IF($I2600="","",_xlfn.LET(_xlpm.x,VLOOKUP($I2600,'taxon-match_2026-08-31'!$A$2:$N$122,12,FALSE),IF(_xlpm.x=0,"",_xlpm.x)))</f>
        <v/>
      </c>
      <c r="R2600" t="str">
        <f>IF($I2600="","",_xlfn.LET(_xlpm.x,VLOOKUP($I2600,'taxon-match_2026-08-31'!$A$2:$N$122,14,FALSE),IF(_xlpm.x=0,"",_xlpm.x)))</f>
        <v/>
      </c>
      <c r="S2600" s="2" t="s">
        <v>2358</v>
      </c>
      <c r="T2600" s="69" t="s">
        <v>62</v>
      </c>
      <c r="U2600" s="69" t="s">
        <v>60</v>
      </c>
      <c r="X2600" t="str">
        <f>IF(T2600="","",_xlfn.LET(_xlpm.x,VLOOKUP(T2600,'Drop-down_menus'!$F$2:$G$16,2,FALSE),IF(_xlpm.x=0,"",_xlpm.x)))</f>
        <v>https://orcid.org/0000-0003-3696-4445</v>
      </c>
      <c r="Y2600" t="str">
        <f>IF(U2600="","",_xlfn.LET(_xlpm.x,VLOOKUP(U2600,'Drop-down_menus'!$F$2:$G$16,2,FALSE),IF(_xlpm.x=0,"",_xlpm.x)))</f>
        <v>https://orcid.org/0000-0002-9708-1761</v>
      </c>
      <c r="Z2600" t="str">
        <f>IF(V2600="","",_xlfn.LET(_xlpm.x,VLOOKUP(V2600,'Drop-down_menus'!$F$2:$G$16,2,FALSE),IF(_xlpm.x=0,"",_xlpm.x)))</f>
        <v/>
      </c>
      <c r="AA2600" t="str">
        <f>IF(W2600="","",_xlfn.LET(_xlpm.x,VLOOKUP(W2600,'Drop-down_menus'!$F$2:$G$16,2,FALSE),IF(_xlpm.x=0,"",_xlpm.x)))</f>
        <v/>
      </c>
      <c r="AB2600" t="s">
        <v>702</v>
      </c>
      <c r="AE2600" t="s">
        <v>896</v>
      </c>
    </row>
    <row r="2601" spans="1:31" ht="15" hidden="1" x14ac:dyDescent="0.2">
      <c r="A2601" s="2" t="s">
        <v>475</v>
      </c>
      <c r="B2601">
        <v>5487</v>
      </c>
      <c r="C2601">
        <v>5254</v>
      </c>
      <c r="D2601" s="69" t="s">
        <v>700</v>
      </c>
      <c r="F2601" s="69" t="s">
        <v>690</v>
      </c>
      <c r="G2601" s="70">
        <v>1</v>
      </c>
      <c r="H2601" s="69" t="s">
        <v>690</v>
      </c>
      <c r="I2601" t="s">
        <v>690</v>
      </c>
      <c r="J2601" t="str">
        <f>IF($I2601="","",_xlfn.LET(_xlpm.x,VLOOKUP($I2601,'taxon-match_2026-08-31'!$A$2:$N$122,6,FALSE),IF(_xlpm.x=0,"",_xlpm.x)))</f>
        <v>Grube, 1850</v>
      </c>
      <c r="K2601" t="str">
        <f>IF($I2601="","",_xlfn.LET(_xlpm.x,VLOOKUP($I2601,'taxon-match_2026-08-31'!$A$2:$N$122,4,FALSE),IF(_xlpm.x=0,"",_xlpm.x)))</f>
        <v>urn:lsid:marinespecies.org:taxname:883</v>
      </c>
      <c r="L2601" t="str">
        <f>IF($I2601="","",_xlfn.LET(_xlpm.x,VLOOKUP($I2601,'taxon-match_2026-08-31'!$A$2:$N$122,7,FALSE),IF(_xlpm.x=0,"",_xlpm.x)))</f>
        <v>Animalia</v>
      </c>
      <c r="M2601" t="str">
        <f>IF($I2601="","",_xlfn.LET(_xlpm.x,VLOOKUP($I2601,'taxon-match_2026-08-31'!$A$2:$N$122,8,FALSE),IF(_xlpm.x=0,"",_xlpm.x)))</f>
        <v>Annelida</v>
      </c>
      <c r="N2601" t="str">
        <f>IF($I2601="","",_xlfn.LET(_xlpm.x,VLOOKUP($I2601,'taxon-match_2026-08-31'!$A$2:$N$122,9,FALSE),IF(_xlpm.x=0,"",_xlpm.x)))</f>
        <v>Polychaeta</v>
      </c>
      <c r="O2601" t="str">
        <f>IF($I2601="","",_xlfn.LET(_xlpm.x,VLOOKUP($I2601,'taxon-match_2026-08-31'!$A$2:$N$122,10,FALSE),IF(_xlpm.x=0,"",_xlpm.x)))</f>
        <v/>
      </c>
      <c r="P2601" t="str">
        <f>IF($I2601="","",_xlfn.LET(_xlpm.x,VLOOKUP($I2601,'taxon-match_2026-08-31'!$A$2:$N$122,11,FALSE),IF(_xlpm.x=0,"",_xlpm.x)))</f>
        <v/>
      </c>
      <c r="Q2601" t="str">
        <f>IF($I2601="","",_xlfn.LET(_xlpm.x,VLOOKUP($I2601,'taxon-match_2026-08-31'!$A$2:$N$122,12,FALSE),IF(_xlpm.x=0,"",_xlpm.x)))</f>
        <v/>
      </c>
      <c r="R2601" t="str">
        <f>IF($I2601="","",_xlfn.LET(_xlpm.x,VLOOKUP($I2601,'taxon-match_2026-08-31'!$A$2:$N$122,14,FALSE),IF(_xlpm.x=0,"",_xlpm.x)))</f>
        <v/>
      </c>
      <c r="S2601" s="2" t="s">
        <v>2358</v>
      </c>
      <c r="T2601" s="69" t="s">
        <v>62</v>
      </c>
      <c r="U2601" s="69" t="s">
        <v>60</v>
      </c>
      <c r="X2601" t="str">
        <f>IF(T2601="","",_xlfn.LET(_xlpm.x,VLOOKUP(T2601,'Drop-down_menus'!$F$2:$G$16,2,FALSE),IF(_xlpm.x=0,"",_xlpm.x)))</f>
        <v>https://orcid.org/0000-0003-3696-4445</v>
      </c>
      <c r="Y2601" t="str">
        <f>IF(U2601="","",_xlfn.LET(_xlpm.x,VLOOKUP(U2601,'Drop-down_menus'!$F$2:$G$16,2,FALSE),IF(_xlpm.x=0,"",_xlpm.x)))</f>
        <v>https://orcid.org/0000-0002-9708-1761</v>
      </c>
      <c r="Z2601" t="str">
        <f>IF(V2601="","",_xlfn.LET(_xlpm.x,VLOOKUP(V2601,'Drop-down_menus'!$F$2:$G$16,2,FALSE),IF(_xlpm.x=0,"",_xlpm.x)))</f>
        <v/>
      </c>
      <c r="AA2601" t="str">
        <f>IF(W2601="","",_xlfn.LET(_xlpm.x,VLOOKUP(W2601,'Drop-down_menus'!$F$2:$G$16,2,FALSE),IF(_xlpm.x=0,"",_xlpm.x)))</f>
        <v/>
      </c>
      <c r="AB2601" t="s">
        <v>702</v>
      </c>
      <c r="AE2601" t="s">
        <v>896</v>
      </c>
    </row>
    <row r="2602" spans="1:31" ht="15" hidden="1" x14ac:dyDescent="0.2">
      <c r="A2602" s="2" t="s">
        <v>475</v>
      </c>
      <c r="B2602">
        <v>5488</v>
      </c>
      <c r="C2602">
        <v>5255</v>
      </c>
      <c r="D2602" s="69" t="s">
        <v>700</v>
      </c>
      <c r="F2602" s="69" t="s">
        <v>690</v>
      </c>
      <c r="G2602" s="70">
        <v>1</v>
      </c>
      <c r="H2602" s="69" t="s">
        <v>690</v>
      </c>
      <c r="I2602" t="s">
        <v>690</v>
      </c>
      <c r="J2602" t="str">
        <f>IF($I2602="","",_xlfn.LET(_xlpm.x,VLOOKUP($I2602,'taxon-match_2026-08-31'!$A$2:$N$122,6,FALSE),IF(_xlpm.x=0,"",_xlpm.x)))</f>
        <v>Grube, 1850</v>
      </c>
      <c r="K2602" t="str">
        <f>IF($I2602="","",_xlfn.LET(_xlpm.x,VLOOKUP($I2602,'taxon-match_2026-08-31'!$A$2:$N$122,4,FALSE),IF(_xlpm.x=0,"",_xlpm.x)))</f>
        <v>urn:lsid:marinespecies.org:taxname:883</v>
      </c>
      <c r="L2602" t="str">
        <f>IF($I2602="","",_xlfn.LET(_xlpm.x,VLOOKUP($I2602,'taxon-match_2026-08-31'!$A$2:$N$122,7,FALSE),IF(_xlpm.x=0,"",_xlpm.x)))</f>
        <v>Animalia</v>
      </c>
      <c r="M2602" t="str">
        <f>IF($I2602="","",_xlfn.LET(_xlpm.x,VLOOKUP($I2602,'taxon-match_2026-08-31'!$A$2:$N$122,8,FALSE),IF(_xlpm.x=0,"",_xlpm.x)))</f>
        <v>Annelida</v>
      </c>
      <c r="N2602" t="str">
        <f>IF($I2602="","",_xlfn.LET(_xlpm.x,VLOOKUP($I2602,'taxon-match_2026-08-31'!$A$2:$N$122,9,FALSE),IF(_xlpm.x=0,"",_xlpm.x)))</f>
        <v>Polychaeta</v>
      </c>
      <c r="O2602" t="str">
        <f>IF($I2602="","",_xlfn.LET(_xlpm.x,VLOOKUP($I2602,'taxon-match_2026-08-31'!$A$2:$N$122,10,FALSE),IF(_xlpm.x=0,"",_xlpm.x)))</f>
        <v/>
      </c>
      <c r="P2602" t="str">
        <f>IF($I2602="","",_xlfn.LET(_xlpm.x,VLOOKUP($I2602,'taxon-match_2026-08-31'!$A$2:$N$122,11,FALSE),IF(_xlpm.x=0,"",_xlpm.x)))</f>
        <v/>
      </c>
      <c r="Q2602" t="str">
        <f>IF($I2602="","",_xlfn.LET(_xlpm.x,VLOOKUP($I2602,'taxon-match_2026-08-31'!$A$2:$N$122,12,FALSE),IF(_xlpm.x=0,"",_xlpm.x)))</f>
        <v/>
      </c>
      <c r="R2602" t="str">
        <f>IF($I2602="","",_xlfn.LET(_xlpm.x,VLOOKUP($I2602,'taxon-match_2026-08-31'!$A$2:$N$122,14,FALSE),IF(_xlpm.x=0,"",_xlpm.x)))</f>
        <v/>
      </c>
      <c r="S2602" s="2" t="s">
        <v>2358</v>
      </c>
      <c r="T2602" s="69" t="s">
        <v>62</v>
      </c>
      <c r="U2602" s="69" t="s">
        <v>60</v>
      </c>
      <c r="X2602" t="str">
        <f>IF(T2602="","",_xlfn.LET(_xlpm.x,VLOOKUP(T2602,'Drop-down_menus'!$F$2:$G$16,2,FALSE),IF(_xlpm.x=0,"",_xlpm.x)))</f>
        <v>https://orcid.org/0000-0003-3696-4445</v>
      </c>
      <c r="Y2602" t="str">
        <f>IF(U2602="","",_xlfn.LET(_xlpm.x,VLOOKUP(U2602,'Drop-down_menus'!$F$2:$G$16,2,FALSE),IF(_xlpm.x=0,"",_xlpm.x)))</f>
        <v>https://orcid.org/0000-0002-9708-1761</v>
      </c>
      <c r="Z2602" t="str">
        <f>IF(V2602="","",_xlfn.LET(_xlpm.x,VLOOKUP(V2602,'Drop-down_menus'!$F$2:$G$16,2,FALSE),IF(_xlpm.x=0,"",_xlpm.x)))</f>
        <v/>
      </c>
      <c r="AA2602" t="str">
        <f>IF(W2602="","",_xlfn.LET(_xlpm.x,VLOOKUP(W2602,'Drop-down_menus'!$F$2:$G$16,2,FALSE),IF(_xlpm.x=0,"",_xlpm.x)))</f>
        <v/>
      </c>
      <c r="AB2602" t="s">
        <v>702</v>
      </c>
      <c r="AE2602" t="s">
        <v>896</v>
      </c>
    </row>
    <row r="2603" spans="1:31" ht="15" hidden="1" x14ac:dyDescent="0.2">
      <c r="A2603" s="2" t="s">
        <v>475</v>
      </c>
      <c r="B2603">
        <v>5489</v>
      </c>
      <c r="C2603">
        <v>5256</v>
      </c>
      <c r="D2603" s="69" t="s">
        <v>700</v>
      </c>
      <c r="F2603" s="69" t="s">
        <v>690</v>
      </c>
      <c r="G2603" s="70">
        <v>1</v>
      </c>
      <c r="H2603" s="69" t="s">
        <v>690</v>
      </c>
      <c r="I2603" t="s">
        <v>690</v>
      </c>
      <c r="J2603" t="str">
        <f>IF($I2603="","",_xlfn.LET(_xlpm.x,VLOOKUP($I2603,'taxon-match_2026-08-31'!$A$2:$N$122,6,FALSE),IF(_xlpm.x=0,"",_xlpm.x)))</f>
        <v>Grube, 1850</v>
      </c>
      <c r="K2603" t="str">
        <f>IF($I2603="","",_xlfn.LET(_xlpm.x,VLOOKUP($I2603,'taxon-match_2026-08-31'!$A$2:$N$122,4,FALSE),IF(_xlpm.x=0,"",_xlpm.x)))</f>
        <v>urn:lsid:marinespecies.org:taxname:883</v>
      </c>
      <c r="L2603" t="str">
        <f>IF($I2603="","",_xlfn.LET(_xlpm.x,VLOOKUP($I2603,'taxon-match_2026-08-31'!$A$2:$N$122,7,FALSE),IF(_xlpm.x=0,"",_xlpm.x)))</f>
        <v>Animalia</v>
      </c>
      <c r="M2603" t="str">
        <f>IF($I2603="","",_xlfn.LET(_xlpm.x,VLOOKUP($I2603,'taxon-match_2026-08-31'!$A$2:$N$122,8,FALSE),IF(_xlpm.x=0,"",_xlpm.x)))</f>
        <v>Annelida</v>
      </c>
      <c r="N2603" t="str">
        <f>IF($I2603="","",_xlfn.LET(_xlpm.x,VLOOKUP($I2603,'taxon-match_2026-08-31'!$A$2:$N$122,9,FALSE),IF(_xlpm.x=0,"",_xlpm.x)))</f>
        <v>Polychaeta</v>
      </c>
      <c r="O2603" t="str">
        <f>IF($I2603="","",_xlfn.LET(_xlpm.x,VLOOKUP($I2603,'taxon-match_2026-08-31'!$A$2:$N$122,10,FALSE),IF(_xlpm.x=0,"",_xlpm.x)))</f>
        <v/>
      </c>
      <c r="P2603" t="str">
        <f>IF($I2603="","",_xlfn.LET(_xlpm.x,VLOOKUP($I2603,'taxon-match_2026-08-31'!$A$2:$N$122,11,FALSE),IF(_xlpm.x=0,"",_xlpm.x)))</f>
        <v/>
      </c>
      <c r="Q2603" t="str">
        <f>IF($I2603="","",_xlfn.LET(_xlpm.x,VLOOKUP($I2603,'taxon-match_2026-08-31'!$A$2:$N$122,12,FALSE),IF(_xlpm.x=0,"",_xlpm.x)))</f>
        <v/>
      </c>
      <c r="R2603" t="str">
        <f>IF($I2603="","",_xlfn.LET(_xlpm.x,VLOOKUP($I2603,'taxon-match_2026-08-31'!$A$2:$N$122,14,FALSE),IF(_xlpm.x=0,"",_xlpm.x)))</f>
        <v/>
      </c>
      <c r="S2603" s="2" t="s">
        <v>2358</v>
      </c>
      <c r="T2603" s="69" t="s">
        <v>62</v>
      </c>
      <c r="U2603" s="69" t="s">
        <v>60</v>
      </c>
      <c r="X2603" t="str">
        <f>IF(T2603="","",_xlfn.LET(_xlpm.x,VLOOKUP(T2603,'Drop-down_menus'!$F$2:$G$16,2,FALSE),IF(_xlpm.x=0,"",_xlpm.x)))</f>
        <v>https://orcid.org/0000-0003-3696-4445</v>
      </c>
      <c r="Y2603" t="str">
        <f>IF(U2603="","",_xlfn.LET(_xlpm.x,VLOOKUP(U2603,'Drop-down_menus'!$F$2:$G$16,2,FALSE),IF(_xlpm.x=0,"",_xlpm.x)))</f>
        <v>https://orcid.org/0000-0002-9708-1761</v>
      </c>
      <c r="Z2603" t="str">
        <f>IF(V2603="","",_xlfn.LET(_xlpm.x,VLOOKUP(V2603,'Drop-down_menus'!$F$2:$G$16,2,FALSE),IF(_xlpm.x=0,"",_xlpm.x)))</f>
        <v/>
      </c>
      <c r="AA2603" t="str">
        <f>IF(W2603="","",_xlfn.LET(_xlpm.x,VLOOKUP(W2603,'Drop-down_menus'!$F$2:$G$16,2,FALSE),IF(_xlpm.x=0,"",_xlpm.x)))</f>
        <v/>
      </c>
      <c r="AB2603" t="s">
        <v>702</v>
      </c>
      <c r="AE2603" t="s">
        <v>896</v>
      </c>
    </row>
    <row r="2604" spans="1:31" ht="15" hidden="1" x14ac:dyDescent="0.2">
      <c r="A2604" s="2" t="s">
        <v>475</v>
      </c>
      <c r="B2604">
        <v>5490</v>
      </c>
      <c r="C2604">
        <v>5227</v>
      </c>
      <c r="D2604" s="69" t="s">
        <v>700</v>
      </c>
      <c r="F2604" s="69" t="s">
        <v>690</v>
      </c>
      <c r="G2604" s="70">
        <v>1</v>
      </c>
      <c r="H2604" s="69" t="s">
        <v>690</v>
      </c>
      <c r="I2604" t="s">
        <v>690</v>
      </c>
      <c r="J2604" t="str">
        <f>IF($I2604="","",_xlfn.LET(_xlpm.x,VLOOKUP($I2604,'taxon-match_2026-08-31'!$A$2:$N$122,6,FALSE),IF(_xlpm.x=0,"",_xlpm.x)))</f>
        <v>Grube, 1850</v>
      </c>
      <c r="K2604" t="str">
        <f>IF($I2604="","",_xlfn.LET(_xlpm.x,VLOOKUP($I2604,'taxon-match_2026-08-31'!$A$2:$N$122,4,FALSE),IF(_xlpm.x=0,"",_xlpm.x)))</f>
        <v>urn:lsid:marinespecies.org:taxname:883</v>
      </c>
      <c r="L2604" t="str">
        <f>IF($I2604="","",_xlfn.LET(_xlpm.x,VLOOKUP($I2604,'taxon-match_2026-08-31'!$A$2:$N$122,7,FALSE),IF(_xlpm.x=0,"",_xlpm.x)))</f>
        <v>Animalia</v>
      </c>
      <c r="M2604" t="str">
        <f>IF($I2604="","",_xlfn.LET(_xlpm.x,VLOOKUP($I2604,'taxon-match_2026-08-31'!$A$2:$N$122,8,FALSE),IF(_xlpm.x=0,"",_xlpm.x)))</f>
        <v>Annelida</v>
      </c>
      <c r="N2604" t="str">
        <f>IF($I2604="","",_xlfn.LET(_xlpm.x,VLOOKUP($I2604,'taxon-match_2026-08-31'!$A$2:$N$122,9,FALSE),IF(_xlpm.x=0,"",_xlpm.x)))</f>
        <v>Polychaeta</v>
      </c>
      <c r="O2604" t="str">
        <f>IF($I2604="","",_xlfn.LET(_xlpm.x,VLOOKUP($I2604,'taxon-match_2026-08-31'!$A$2:$N$122,10,FALSE),IF(_xlpm.x=0,"",_xlpm.x)))</f>
        <v/>
      </c>
      <c r="P2604" t="str">
        <f>IF($I2604="","",_xlfn.LET(_xlpm.x,VLOOKUP($I2604,'taxon-match_2026-08-31'!$A$2:$N$122,11,FALSE),IF(_xlpm.x=0,"",_xlpm.x)))</f>
        <v/>
      </c>
      <c r="Q2604" t="str">
        <f>IF($I2604="","",_xlfn.LET(_xlpm.x,VLOOKUP($I2604,'taxon-match_2026-08-31'!$A$2:$N$122,12,FALSE),IF(_xlpm.x=0,"",_xlpm.x)))</f>
        <v/>
      </c>
      <c r="R2604" t="str">
        <f>IF($I2604="","",_xlfn.LET(_xlpm.x,VLOOKUP($I2604,'taxon-match_2026-08-31'!$A$2:$N$122,14,FALSE),IF(_xlpm.x=0,"",_xlpm.x)))</f>
        <v/>
      </c>
      <c r="S2604" s="2" t="s">
        <v>2358</v>
      </c>
      <c r="T2604" s="69" t="s">
        <v>62</v>
      </c>
      <c r="U2604" s="69" t="s">
        <v>60</v>
      </c>
      <c r="X2604" t="str">
        <f>IF(T2604="","",_xlfn.LET(_xlpm.x,VLOOKUP(T2604,'Drop-down_menus'!$F$2:$G$16,2,FALSE),IF(_xlpm.x=0,"",_xlpm.x)))</f>
        <v>https://orcid.org/0000-0003-3696-4445</v>
      </c>
      <c r="Y2604" t="str">
        <f>IF(U2604="","",_xlfn.LET(_xlpm.x,VLOOKUP(U2604,'Drop-down_menus'!$F$2:$G$16,2,FALSE),IF(_xlpm.x=0,"",_xlpm.x)))</f>
        <v>https://orcid.org/0000-0002-9708-1761</v>
      </c>
      <c r="Z2604" t="str">
        <f>IF(V2604="","",_xlfn.LET(_xlpm.x,VLOOKUP(V2604,'Drop-down_menus'!$F$2:$G$16,2,FALSE),IF(_xlpm.x=0,"",_xlpm.x)))</f>
        <v/>
      </c>
      <c r="AA2604" t="str">
        <f>IF(W2604="","",_xlfn.LET(_xlpm.x,VLOOKUP(W2604,'Drop-down_menus'!$F$2:$G$16,2,FALSE),IF(_xlpm.x=0,"",_xlpm.x)))</f>
        <v/>
      </c>
      <c r="AB2604" t="s">
        <v>702</v>
      </c>
      <c r="AE2604" t="s">
        <v>896</v>
      </c>
    </row>
    <row r="2605" spans="1:31" ht="15" hidden="1" x14ac:dyDescent="0.2">
      <c r="A2605" s="2" t="s">
        <v>117</v>
      </c>
      <c r="B2605">
        <v>587</v>
      </c>
      <c r="C2605">
        <v>5228</v>
      </c>
      <c r="D2605" s="69" t="s">
        <v>700</v>
      </c>
      <c r="F2605" s="69" t="s">
        <v>690</v>
      </c>
      <c r="G2605" s="69">
        <v>1</v>
      </c>
      <c r="H2605" s="69" t="s">
        <v>690</v>
      </c>
      <c r="I2605" t="s">
        <v>690</v>
      </c>
      <c r="J2605" t="str">
        <f>IF($I2605="","",_xlfn.LET(_xlpm.x,VLOOKUP($I2605,'taxon-match_2026-08-31'!$A$2:$N$122,6,FALSE),IF(_xlpm.x=0,"",_xlpm.x)))</f>
        <v>Grube, 1850</v>
      </c>
      <c r="K2605" t="str">
        <f>IF($I2605="","",_xlfn.LET(_xlpm.x,VLOOKUP($I2605,'taxon-match_2026-08-31'!$A$2:$N$122,4,FALSE),IF(_xlpm.x=0,"",_xlpm.x)))</f>
        <v>urn:lsid:marinespecies.org:taxname:883</v>
      </c>
      <c r="L2605" t="str">
        <f>IF($I2605="","",_xlfn.LET(_xlpm.x,VLOOKUP($I2605,'taxon-match_2026-08-31'!$A$2:$N$122,7,FALSE),IF(_xlpm.x=0,"",_xlpm.x)))</f>
        <v>Animalia</v>
      </c>
      <c r="M2605" t="str">
        <f>IF($I2605="","",_xlfn.LET(_xlpm.x,VLOOKUP($I2605,'taxon-match_2026-08-31'!$A$2:$N$122,8,FALSE),IF(_xlpm.x=0,"",_xlpm.x)))</f>
        <v>Annelida</v>
      </c>
      <c r="N2605" t="str">
        <f>IF($I2605="","",_xlfn.LET(_xlpm.x,VLOOKUP($I2605,'taxon-match_2026-08-31'!$A$2:$N$122,9,FALSE),IF(_xlpm.x=0,"",_xlpm.x)))</f>
        <v>Polychaeta</v>
      </c>
      <c r="O2605" t="str">
        <f>IF($I2605="","",_xlfn.LET(_xlpm.x,VLOOKUP($I2605,'taxon-match_2026-08-31'!$A$2:$N$122,10,FALSE),IF(_xlpm.x=0,"",_xlpm.x)))</f>
        <v/>
      </c>
      <c r="P2605" t="str">
        <f>IF($I2605="","",_xlfn.LET(_xlpm.x,VLOOKUP($I2605,'taxon-match_2026-08-31'!$A$2:$N$122,11,FALSE),IF(_xlpm.x=0,"",_xlpm.x)))</f>
        <v/>
      </c>
      <c r="Q2605" t="str">
        <f>IF($I2605="","",_xlfn.LET(_xlpm.x,VLOOKUP($I2605,'taxon-match_2026-08-31'!$A$2:$N$122,12,FALSE),IF(_xlpm.x=0,"",_xlpm.x)))</f>
        <v/>
      </c>
      <c r="R2605" t="str">
        <f>IF($I2605="","",_xlfn.LET(_xlpm.x,VLOOKUP($I2605,'taxon-match_2026-08-31'!$A$2:$N$122,14,FALSE),IF(_xlpm.x=0,"",_xlpm.x)))</f>
        <v/>
      </c>
      <c r="S2605" s="2" t="s">
        <v>2358</v>
      </c>
      <c r="T2605" s="69" t="s">
        <v>62</v>
      </c>
      <c r="U2605" s="69" t="s">
        <v>60</v>
      </c>
      <c r="X2605" t="str">
        <f>IF(T2605="","",_xlfn.LET(_xlpm.x,VLOOKUP(T2605,'Drop-down_menus'!$F$2:$G$16,2,FALSE),IF(_xlpm.x=0,"",_xlpm.x)))</f>
        <v>https://orcid.org/0000-0003-3696-4445</v>
      </c>
      <c r="Y2605" t="str">
        <f>IF(U2605="","",_xlfn.LET(_xlpm.x,VLOOKUP(U2605,'Drop-down_menus'!$F$2:$G$16,2,FALSE),IF(_xlpm.x=0,"",_xlpm.x)))</f>
        <v>https://orcid.org/0000-0002-9708-1761</v>
      </c>
      <c r="Z2605" t="str">
        <f>IF(V2605="","",_xlfn.LET(_xlpm.x,VLOOKUP(V2605,'Drop-down_menus'!$F$2:$G$16,2,FALSE),IF(_xlpm.x=0,"",_xlpm.x)))</f>
        <v/>
      </c>
      <c r="AA2605" t="str">
        <f>IF(W2605="","",_xlfn.LET(_xlpm.x,VLOOKUP(W2605,'Drop-down_menus'!$F$2:$G$16,2,FALSE),IF(_xlpm.x=0,"",_xlpm.x)))</f>
        <v/>
      </c>
      <c r="AB2605" t="s">
        <v>702</v>
      </c>
      <c r="AE2605" t="s">
        <v>896</v>
      </c>
    </row>
    <row r="2606" spans="1:31" ht="15" hidden="1" x14ac:dyDescent="0.2">
      <c r="A2606" s="2" t="s">
        <v>253</v>
      </c>
      <c r="B2606">
        <v>1764</v>
      </c>
      <c r="C2606">
        <v>5229</v>
      </c>
      <c r="D2606" s="69" t="s">
        <v>700</v>
      </c>
      <c r="F2606" s="70"/>
      <c r="G2606" s="70">
        <v>1</v>
      </c>
      <c r="H2606" s="70"/>
      <c r="I2606" t="s">
        <v>2611</v>
      </c>
      <c r="J2606" t="str">
        <f>IF($I2606="","",_xlfn.LET(_xlpm.x,VLOOKUP($I2606,'taxon-match_2026-08-31'!$A$2:$N$122,6,FALSE),IF(_xlpm.x=0,"",_xlpm.x)))</f>
        <v/>
      </c>
      <c r="K2606" t="str">
        <f>IF($I2606="","",_xlfn.LET(_xlpm.x,VLOOKUP($I2606,'taxon-match_2026-08-31'!$A$2:$N$122,4,FALSE),IF(_xlpm.x=0,"",_xlpm.x)))</f>
        <v/>
      </c>
      <c r="L2606" t="str">
        <f>IF($I2606="","",_xlfn.LET(_xlpm.x,VLOOKUP($I2606,'taxon-match_2026-08-31'!$A$2:$N$122,7,FALSE),IF(_xlpm.x=0,"",_xlpm.x)))</f>
        <v/>
      </c>
      <c r="M2606" t="str">
        <f>IF($I2606="","",_xlfn.LET(_xlpm.x,VLOOKUP($I2606,'taxon-match_2026-08-31'!$A$2:$N$122,8,FALSE),IF(_xlpm.x=0,"",_xlpm.x)))</f>
        <v/>
      </c>
      <c r="N2606" t="str">
        <f>IF($I2606="","",_xlfn.LET(_xlpm.x,VLOOKUP($I2606,'taxon-match_2026-08-31'!$A$2:$N$122,9,FALSE),IF(_xlpm.x=0,"",_xlpm.x)))</f>
        <v/>
      </c>
      <c r="O2606" t="str">
        <f>IF($I2606="","",_xlfn.LET(_xlpm.x,VLOOKUP($I2606,'taxon-match_2026-08-31'!$A$2:$N$122,10,FALSE),IF(_xlpm.x=0,"",_xlpm.x)))</f>
        <v/>
      </c>
      <c r="P2606" t="str">
        <f>IF($I2606="","",_xlfn.LET(_xlpm.x,VLOOKUP($I2606,'taxon-match_2026-08-31'!$A$2:$N$122,11,FALSE),IF(_xlpm.x=0,"",_xlpm.x)))</f>
        <v/>
      </c>
      <c r="Q2606" t="str">
        <f>IF($I2606="","",_xlfn.LET(_xlpm.x,VLOOKUP($I2606,'taxon-match_2026-08-31'!$A$2:$N$122,12,FALSE),IF(_xlpm.x=0,"",_xlpm.x)))</f>
        <v/>
      </c>
      <c r="R2606" t="str">
        <f>IF($I2606="","",_xlfn.LET(_xlpm.x,VLOOKUP($I2606,'taxon-match_2026-08-31'!$A$2:$N$122,14,FALSE),IF(_xlpm.x=0,"",_xlpm.x)))</f>
        <v/>
      </c>
      <c r="T2606" s="69" t="s">
        <v>62</v>
      </c>
      <c r="U2606" s="69" t="s">
        <v>60</v>
      </c>
      <c r="X2606" t="str">
        <f>IF(T2606="","",_xlfn.LET(_xlpm.x,VLOOKUP(T2606,'Drop-down_menus'!$F$2:$G$16,2,FALSE),IF(_xlpm.x=0,"",_xlpm.x)))</f>
        <v>https://orcid.org/0000-0003-3696-4445</v>
      </c>
      <c r="Y2606" t="str">
        <f>IF(U2606="","",_xlfn.LET(_xlpm.x,VLOOKUP(U2606,'Drop-down_menus'!$F$2:$G$16,2,FALSE),IF(_xlpm.x=0,"",_xlpm.x)))</f>
        <v>https://orcid.org/0000-0002-9708-1761</v>
      </c>
      <c r="Z2606" t="str">
        <f>IF(V2606="","",_xlfn.LET(_xlpm.x,VLOOKUP(V2606,'Drop-down_menus'!$F$2:$G$16,2,FALSE),IF(_xlpm.x=0,"",_xlpm.x)))</f>
        <v/>
      </c>
      <c r="AA2606" t="str">
        <f>IF(W2606="","",_xlfn.LET(_xlpm.x,VLOOKUP(W2606,'Drop-down_menus'!$F$2:$G$16,2,FALSE),IF(_xlpm.x=0,"",_xlpm.x)))</f>
        <v/>
      </c>
      <c r="AB2606" t="s">
        <v>702</v>
      </c>
      <c r="AE2606" t="s">
        <v>896</v>
      </c>
    </row>
    <row r="2607" spans="1:31" ht="15" hidden="1" x14ac:dyDescent="0.2">
      <c r="A2607" s="2" t="s">
        <v>253</v>
      </c>
      <c r="B2607">
        <v>1765</v>
      </c>
      <c r="C2607">
        <v>5230</v>
      </c>
      <c r="D2607" s="69" t="s">
        <v>700</v>
      </c>
      <c r="F2607" s="70"/>
      <c r="G2607" s="70">
        <v>1</v>
      </c>
      <c r="H2607" s="70"/>
      <c r="I2607" t="s">
        <v>2611</v>
      </c>
      <c r="J2607" t="str">
        <f>IF($I2607="","",_xlfn.LET(_xlpm.x,VLOOKUP($I2607,'taxon-match_2026-08-31'!$A$2:$N$122,6,FALSE),IF(_xlpm.x=0,"",_xlpm.x)))</f>
        <v/>
      </c>
      <c r="K2607" t="str">
        <f>IF($I2607="","",_xlfn.LET(_xlpm.x,VLOOKUP($I2607,'taxon-match_2026-08-31'!$A$2:$N$122,4,FALSE),IF(_xlpm.x=0,"",_xlpm.x)))</f>
        <v/>
      </c>
      <c r="L2607" t="str">
        <f>IF($I2607="","",_xlfn.LET(_xlpm.x,VLOOKUP($I2607,'taxon-match_2026-08-31'!$A$2:$N$122,7,FALSE),IF(_xlpm.x=0,"",_xlpm.x)))</f>
        <v/>
      </c>
      <c r="M2607" t="str">
        <f>IF($I2607="","",_xlfn.LET(_xlpm.x,VLOOKUP($I2607,'taxon-match_2026-08-31'!$A$2:$N$122,8,FALSE),IF(_xlpm.x=0,"",_xlpm.x)))</f>
        <v/>
      </c>
      <c r="N2607" t="str">
        <f>IF($I2607="","",_xlfn.LET(_xlpm.x,VLOOKUP($I2607,'taxon-match_2026-08-31'!$A$2:$N$122,9,FALSE),IF(_xlpm.x=0,"",_xlpm.x)))</f>
        <v/>
      </c>
      <c r="O2607" t="str">
        <f>IF($I2607="","",_xlfn.LET(_xlpm.x,VLOOKUP($I2607,'taxon-match_2026-08-31'!$A$2:$N$122,10,FALSE),IF(_xlpm.x=0,"",_xlpm.x)))</f>
        <v/>
      </c>
      <c r="P2607" t="str">
        <f>IF($I2607="","",_xlfn.LET(_xlpm.x,VLOOKUP($I2607,'taxon-match_2026-08-31'!$A$2:$N$122,11,FALSE),IF(_xlpm.x=0,"",_xlpm.x)))</f>
        <v/>
      </c>
      <c r="Q2607" t="str">
        <f>IF($I2607="","",_xlfn.LET(_xlpm.x,VLOOKUP($I2607,'taxon-match_2026-08-31'!$A$2:$N$122,12,FALSE),IF(_xlpm.x=0,"",_xlpm.x)))</f>
        <v/>
      </c>
      <c r="R2607" t="str">
        <f>IF($I2607="","",_xlfn.LET(_xlpm.x,VLOOKUP($I2607,'taxon-match_2026-08-31'!$A$2:$N$122,14,FALSE),IF(_xlpm.x=0,"",_xlpm.x)))</f>
        <v/>
      </c>
      <c r="T2607" s="69" t="s">
        <v>62</v>
      </c>
      <c r="U2607" s="69" t="s">
        <v>60</v>
      </c>
      <c r="X2607" t="str">
        <f>IF(T2607="","",_xlfn.LET(_xlpm.x,VLOOKUP(T2607,'Drop-down_menus'!$F$2:$G$16,2,FALSE),IF(_xlpm.x=0,"",_xlpm.x)))</f>
        <v>https://orcid.org/0000-0003-3696-4445</v>
      </c>
      <c r="Y2607" t="str">
        <f>IF(U2607="","",_xlfn.LET(_xlpm.x,VLOOKUP(U2607,'Drop-down_menus'!$F$2:$G$16,2,FALSE),IF(_xlpm.x=0,"",_xlpm.x)))</f>
        <v>https://orcid.org/0000-0002-9708-1761</v>
      </c>
      <c r="Z2607" t="str">
        <f>IF(V2607="","",_xlfn.LET(_xlpm.x,VLOOKUP(V2607,'Drop-down_menus'!$F$2:$G$16,2,FALSE),IF(_xlpm.x=0,"",_xlpm.x)))</f>
        <v/>
      </c>
      <c r="AA2607" t="str">
        <f>IF(W2607="","",_xlfn.LET(_xlpm.x,VLOOKUP(W2607,'Drop-down_menus'!$F$2:$G$16,2,FALSE),IF(_xlpm.x=0,"",_xlpm.x)))</f>
        <v/>
      </c>
      <c r="AB2607" t="s">
        <v>702</v>
      </c>
      <c r="AE2607" t="s">
        <v>896</v>
      </c>
    </row>
    <row r="2608" spans="1:31" ht="15" hidden="1" x14ac:dyDescent="0.2">
      <c r="A2608" s="2" t="s">
        <v>253</v>
      </c>
      <c r="B2608">
        <v>1766</v>
      </c>
      <c r="C2608">
        <v>5231</v>
      </c>
      <c r="D2608" s="69" t="s">
        <v>700</v>
      </c>
      <c r="F2608" s="70"/>
      <c r="G2608" s="70">
        <v>1</v>
      </c>
      <c r="H2608" s="70"/>
      <c r="I2608" t="s">
        <v>2611</v>
      </c>
      <c r="J2608" t="str">
        <f>IF($I2608="","",_xlfn.LET(_xlpm.x,VLOOKUP($I2608,'taxon-match_2026-08-31'!$A$2:$N$122,6,FALSE),IF(_xlpm.x=0,"",_xlpm.x)))</f>
        <v/>
      </c>
      <c r="K2608" t="str">
        <f>IF($I2608="","",_xlfn.LET(_xlpm.x,VLOOKUP($I2608,'taxon-match_2026-08-31'!$A$2:$N$122,4,FALSE),IF(_xlpm.x=0,"",_xlpm.x)))</f>
        <v/>
      </c>
      <c r="L2608" t="str">
        <f>IF($I2608="","",_xlfn.LET(_xlpm.x,VLOOKUP($I2608,'taxon-match_2026-08-31'!$A$2:$N$122,7,FALSE),IF(_xlpm.x=0,"",_xlpm.x)))</f>
        <v/>
      </c>
      <c r="M2608" t="str">
        <f>IF($I2608="","",_xlfn.LET(_xlpm.x,VLOOKUP($I2608,'taxon-match_2026-08-31'!$A$2:$N$122,8,FALSE),IF(_xlpm.x=0,"",_xlpm.x)))</f>
        <v/>
      </c>
      <c r="N2608" t="str">
        <f>IF($I2608="","",_xlfn.LET(_xlpm.x,VLOOKUP($I2608,'taxon-match_2026-08-31'!$A$2:$N$122,9,FALSE),IF(_xlpm.x=0,"",_xlpm.x)))</f>
        <v/>
      </c>
      <c r="O2608" t="str">
        <f>IF($I2608="","",_xlfn.LET(_xlpm.x,VLOOKUP($I2608,'taxon-match_2026-08-31'!$A$2:$N$122,10,FALSE),IF(_xlpm.x=0,"",_xlpm.x)))</f>
        <v/>
      </c>
      <c r="P2608" t="str">
        <f>IF($I2608="","",_xlfn.LET(_xlpm.x,VLOOKUP($I2608,'taxon-match_2026-08-31'!$A$2:$N$122,11,FALSE),IF(_xlpm.x=0,"",_xlpm.x)))</f>
        <v/>
      </c>
      <c r="Q2608" t="str">
        <f>IF($I2608="","",_xlfn.LET(_xlpm.x,VLOOKUP($I2608,'taxon-match_2026-08-31'!$A$2:$N$122,12,FALSE),IF(_xlpm.x=0,"",_xlpm.x)))</f>
        <v/>
      </c>
      <c r="R2608" t="str">
        <f>IF($I2608="","",_xlfn.LET(_xlpm.x,VLOOKUP($I2608,'taxon-match_2026-08-31'!$A$2:$N$122,14,FALSE),IF(_xlpm.x=0,"",_xlpm.x)))</f>
        <v/>
      </c>
      <c r="T2608" s="69" t="s">
        <v>62</v>
      </c>
      <c r="U2608" s="69" t="s">
        <v>60</v>
      </c>
      <c r="X2608" t="str">
        <f>IF(T2608="","",_xlfn.LET(_xlpm.x,VLOOKUP(T2608,'Drop-down_menus'!$F$2:$G$16,2,FALSE),IF(_xlpm.x=0,"",_xlpm.x)))</f>
        <v>https://orcid.org/0000-0003-3696-4445</v>
      </c>
      <c r="Y2608" t="str">
        <f>IF(U2608="","",_xlfn.LET(_xlpm.x,VLOOKUP(U2608,'Drop-down_menus'!$F$2:$G$16,2,FALSE),IF(_xlpm.x=0,"",_xlpm.x)))</f>
        <v>https://orcid.org/0000-0002-9708-1761</v>
      </c>
      <c r="Z2608" t="str">
        <f>IF(V2608="","",_xlfn.LET(_xlpm.x,VLOOKUP(V2608,'Drop-down_menus'!$F$2:$G$16,2,FALSE),IF(_xlpm.x=0,"",_xlpm.x)))</f>
        <v/>
      </c>
      <c r="AA2608" t="str">
        <f>IF(W2608="","",_xlfn.LET(_xlpm.x,VLOOKUP(W2608,'Drop-down_menus'!$F$2:$G$16,2,FALSE),IF(_xlpm.x=0,"",_xlpm.x)))</f>
        <v/>
      </c>
      <c r="AB2608" t="s">
        <v>702</v>
      </c>
      <c r="AE2608" t="s">
        <v>896</v>
      </c>
    </row>
    <row r="2609" spans="1:31" ht="15" hidden="1" x14ac:dyDescent="0.2">
      <c r="A2609" s="2" t="s">
        <v>253</v>
      </c>
      <c r="B2609">
        <v>1767</v>
      </c>
      <c r="C2609">
        <v>5236</v>
      </c>
      <c r="D2609" s="69" t="s">
        <v>700</v>
      </c>
      <c r="F2609" s="70"/>
      <c r="G2609" s="70">
        <v>1</v>
      </c>
      <c r="H2609" s="70"/>
      <c r="I2609" t="s">
        <v>2611</v>
      </c>
      <c r="J2609" t="str">
        <f>IF($I2609="","",_xlfn.LET(_xlpm.x,VLOOKUP($I2609,'taxon-match_2026-08-31'!$A$2:$N$122,6,FALSE),IF(_xlpm.x=0,"",_xlpm.x)))</f>
        <v/>
      </c>
      <c r="K2609" t="str">
        <f>IF($I2609="","",_xlfn.LET(_xlpm.x,VLOOKUP($I2609,'taxon-match_2026-08-31'!$A$2:$N$122,4,FALSE),IF(_xlpm.x=0,"",_xlpm.x)))</f>
        <v/>
      </c>
      <c r="L2609" t="str">
        <f>IF($I2609="","",_xlfn.LET(_xlpm.x,VLOOKUP($I2609,'taxon-match_2026-08-31'!$A$2:$N$122,7,FALSE),IF(_xlpm.x=0,"",_xlpm.x)))</f>
        <v/>
      </c>
      <c r="M2609" t="str">
        <f>IF($I2609="","",_xlfn.LET(_xlpm.x,VLOOKUP($I2609,'taxon-match_2026-08-31'!$A$2:$N$122,8,FALSE),IF(_xlpm.x=0,"",_xlpm.x)))</f>
        <v/>
      </c>
      <c r="N2609" t="str">
        <f>IF($I2609="","",_xlfn.LET(_xlpm.x,VLOOKUP($I2609,'taxon-match_2026-08-31'!$A$2:$N$122,9,FALSE),IF(_xlpm.x=0,"",_xlpm.x)))</f>
        <v/>
      </c>
      <c r="O2609" t="str">
        <f>IF($I2609="","",_xlfn.LET(_xlpm.x,VLOOKUP($I2609,'taxon-match_2026-08-31'!$A$2:$N$122,10,FALSE),IF(_xlpm.x=0,"",_xlpm.x)))</f>
        <v/>
      </c>
      <c r="P2609" t="str">
        <f>IF($I2609="","",_xlfn.LET(_xlpm.x,VLOOKUP($I2609,'taxon-match_2026-08-31'!$A$2:$N$122,11,FALSE),IF(_xlpm.x=0,"",_xlpm.x)))</f>
        <v/>
      </c>
      <c r="Q2609" t="str">
        <f>IF($I2609="","",_xlfn.LET(_xlpm.x,VLOOKUP($I2609,'taxon-match_2026-08-31'!$A$2:$N$122,12,FALSE),IF(_xlpm.x=0,"",_xlpm.x)))</f>
        <v/>
      </c>
      <c r="R2609" t="str">
        <f>IF($I2609="","",_xlfn.LET(_xlpm.x,VLOOKUP($I2609,'taxon-match_2026-08-31'!$A$2:$N$122,14,FALSE),IF(_xlpm.x=0,"",_xlpm.x)))</f>
        <v/>
      </c>
      <c r="T2609" s="69" t="s">
        <v>62</v>
      </c>
      <c r="U2609" s="69" t="s">
        <v>60</v>
      </c>
      <c r="X2609" t="str">
        <f>IF(T2609="","",_xlfn.LET(_xlpm.x,VLOOKUP(T2609,'Drop-down_menus'!$F$2:$G$16,2,FALSE),IF(_xlpm.x=0,"",_xlpm.x)))</f>
        <v>https://orcid.org/0000-0003-3696-4445</v>
      </c>
      <c r="Y2609" t="str">
        <f>IF(U2609="","",_xlfn.LET(_xlpm.x,VLOOKUP(U2609,'Drop-down_menus'!$F$2:$G$16,2,FALSE),IF(_xlpm.x=0,"",_xlpm.x)))</f>
        <v>https://orcid.org/0000-0002-9708-1761</v>
      </c>
      <c r="Z2609" t="str">
        <f>IF(V2609="","",_xlfn.LET(_xlpm.x,VLOOKUP(V2609,'Drop-down_menus'!$F$2:$G$16,2,FALSE),IF(_xlpm.x=0,"",_xlpm.x)))</f>
        <v/>
      </c>
      <c r="AA2609" t="str">
        <f>IF(W2609="","",_xlfn.LET(_xlpm.x,VLOOKUP(W2609,'Drop-down_menus'!$F$2:$G$16,2,FALSE),IF(_xlpm.x=0,"",_xlpm.x)))</f>
        <v/>
      </c>
      <c r="AB2609" t="s">
        <v>702</v>
      </c>
      <c r="AE2609" t="s">
        <v>896</v>
      </c>
    </row>
    <row r="2610" spans="1:31" ht="15" hidden="1" x14ac:dyDescent="0.2">
      <c r="A2610" s="2" t="s">
        <v>253</v>
      </c>
      <c r="B2610">
        <v>1768</v>
      </c>
      <c r="C2610">
        <v>5237</v>
      </c>
      <c r="D2610" s="69" t="s">
        <v>700</v>
      </c>
      <c r="F2610" s="70"/>
      <c r="G2610" s="70">
        <v>1</v>
      </c>
      <c r="H2610" s="70"/>
      <c r="I2610" t="s">
        <v>2611</v>
      </c>
      <c r="J2610" t="str">
        <f>IF($I2610="","",_xlfn.LET(_xlpm.x,VLOOKUP($I2610,'taxon-match_2026-08-31'!$A$2:$N$122,6,FALSE),IF(_xlpm.x=0,"",_xlpm.x)))</f>
        <v/>
      </c>
      <c r="K2610" t="str">
        <f>IF($I2610="","",_xlfn.LET(_xlpm.x,VLOOKUP($I2610,'taxon-match_2026-08-31'!$A$2:$N$122,4,FALSE),IF(_xlpm.x=0,"",_xlpm.x)))</f>
        <v/>
      </c>
      <c r="L2610" t="str">
        <f>IF($I2610="","",_xlfn.LET(_xlpm.x,VLOOKUP($I2610,'taxon-match_2026-08-31'!$A$2:$N$122,7,FALSE),IF(_xlpm.x=0,"",_xlpm.x)))</f>
        <v/>
      </c>
      <c r="M2610" t="str">
        <f>IF($I2610="","",_xlfn.LET(_xlpm.x,VLOOKUP($I2610,'taxon-match_2026-08-31'!$A$2:$N$122,8,FALSE),IF(_xlpm.x=0,"",_xlpm.x)))</f>
        <v/>
      </c>
      <c r="N2610" t="str">
        <f>IF($I2610="","",_xlfn.LET(_xlpm.x,VLOOKUP($I2610,'taxon-match_2026-08-31'!$A$2:$N$122,9,FALSE),IF(_xlpm.x=0,"",_xlpm.x)))</f>
        <v/>
      </c>
      <c r="O2610" t="str">
        <f>IF($I2610="","",_xlfn.LET(_xlpm.x,VLOOKUP($I2610,'taxon-match_2026-08-31'!$A$2:$N$122,10,FALSE),IF(_xlpm.x=0,"",_xlpm.x)))</f>
        <v/>
      </c>
      <c r="P2610" t="str">
        <f>IF($I2610="","",_xlfn.LET(_xlpm.x,VLOOKUP($I2610,'taxon-match_2026-08-31'!$A$2:$N$122,11,FALSE),IF(_xlpm.x=0,"",_xlpm.x)))</f>
        <v/>
      </c>
      <c r="Q2610" t="str">
        <f>IF($I2610="","",_xlfn.LET(_xlpm.x,VLOOKUP($I2610,'taxon-match_2026-08-31'!$A$2:$N$122,12,FALSE),IF(_xlpm.x=0,"",_xlpm.x)))</f>
        <v/>
      </c>
      <c r="R2610" t="str">
        <f>IF($I2610="","",_xlfn.LET(_xlpm.x,VLOOKUP($I2610,'taxon-match_2026-08-31'!$A$2:$N$122,14,FALSE),IF(_xlpm.x=0,"",_xlpm.x)))</f>
        <v/>
      </c>
      <c r="T2610" s="69" t="s">
        <v>62</v>
      </c>
      <c r="U2610" s="69" t="s">
        <v>60</v>
      </c>
      <c r="X2610" t="str">
        <f>IF(T2610="","",_xlfn.LET(_xlpm.x,VLOOKUP(T2610,'Drop-down_menus'!$F$2:$G$16,2,FALSE),IF(_xlpm.x=0,"",_xlpm.x)))</f>
        <v>https://orcid.org/0000-0003-3696-4445</v>
      </c>
      <c r="Y2610" t="str">
        <f>IF(U2610="","",_xlfn.LET(_xlpm.x,VLOOKUP(U2610,'Drop-down_menus'!$F$2:$G$16,2,FALSE),IF(_xlpm.x=0,"",_xlpm.x)))</f>
        <v>https://orcid.org/0000-0002-9708-1761</v>
      </c>
      <c r="Z2610" t="str">
        <f>IF(V2610="","",_xlfn.LET(_xlpm.x,VLOOKUP(V2610,'Drop-down_menus'!$F$2:$G$16,2,FALSE),IF(_xlpm.x=0,"",_xlpm.x)))</f>
        <v/>
      </c>
      <c r="AA2610" t="str">
        <f>IF(W2610="","",_xlfn.LET(_xlpm.x,VLOOKUP(W2610,'Drop-down_menus'!$F$2:$G$16,2,FALSE),IF(_xlpm.x=0,"",_xlpm.x)))</f>
        <v/>
      </c>
      <c r="AB2610" t="s">
        <v>702</v>
      </c>
      <c r="AE2610" t="s">
        <v>896</v>
      </c>
    </row>
    <row r="2611" spans="1:31" ht="15" hidden="1" x14ac:dyDescent="0.2">
      <c r="A2611" s="2" t="s">
        <v>253</v>
      </c>
      <c r="B2611">
        <v>1769</v>
      </c>
      <c r="C2611">
        <v>5238</v>
      </c>
      <c r="D2611" s="69" t="s">
        <v>700</v>
      </c>
      <c r="F2611" s="70"/>
      <c r="G2611" s="70">
        <v>1</v>
      </c>
      <c r="H2611" s="70"/>
      <c r="I2611" t="s">
        <v>2611</v>
      </c>
      <c r="J2611" t="str">
        <f>IF($I2611="","",_xlfn.LET(_xlpm.x,VLOOKUP($I2611,'taxon-match_2026-08-31'!$A$2:$N$122,6,FALSE),IF(_xlpm.x=0,"",_xlpm.x)))</f>
        <v/>
      </c>
      <c r="K2611" t="str">
        <f>IF($I2611="","",_xlfn.LET(_xlpm.x,VLOOKUP($I2611,'taxon-match_2026-08-31'!$A$2:$N$122,4,FALSE),IF(_xlpm.x=0,"",_xlpm.x)))</f>
        <v/>
      </c>
      <c r="L2611" t="str">
        <f>IF($I2611="","",_xlfn.LET(_xlpm.x,VLOOKUP($I2611,'taxon-match_2026-08-31'!$A$2:$N$122,7,FALSE),IF(_xlpm.x=0,"",_xlpm.x)))</f>
        <v/>
      </c>
      <c r="M2611" t="str">
        <f>IF($I2611="","",_xlfn.LET(_xlpm.x,VLOOKUP($I2611,'taxon-match_2026-08-31'!$A$2:$N$122,8,FALSE),IF(_xlpm.x=0,"",_xlpm.x)))</f>
        <v/>
      </c>
      <c r="N2611" t="str">
        <f>IF($I2611="","",_xlfn.LET(_xlpm.x,VLOOKUP($I2611,'taxon-match_2026-08-31'!$A$2:$N$122,9,FALSE),IF(_xlpm.x=0,"",_xlpm.x)))</f>
        <v/>
      </c>
      <c r="O2611" t="str">
        <f>IF($I2611="","",_xlfn.LET(_xlpm.x,VLOOKUP($I2611,'taxon-match_2026-08-31'!$A$2:$N$122,10,FALSE),IF(_xlpm.x=0,"",_xlpm.x)))</f>
        <v/>
      </c>
      <c r="P2611" t="str">
        <f>IF($I2611="","",_xlfn.LET(_xlpm.x,VLOOKUP($I2611,'taxon-match_2026-08-31'!$A$2:$N$122,11,FALSE),IF(_xlpm.x=0,"",_xlpm.x)))</f>
        <v/>
      </c>
      <c r="Q2611" t="str">
        <f>IF($I2611="","",_xlfn.LET(_xlpm.x,VLOOKUP($I2611,'taxon-match_2026-08-31'!$A$2:$N$122,12,FALSE),IF(_xlpm.x=0,"",_xlpm.x)))</f>
        <v/>
      </c>
      <c r="R2611" t="str">
        <f>IF($I2611="","",_xlfn.LET(_xlpm.x,VLOOKUP($I2611,'taxon-match_2026-08-31'!$A$2:$N$122,14,FALSE),IF(_xlpm.x=0,"",_xlpm.x)))</f>
        <v/>
      </c>
      <c r="T2611" s="69" t="s">
        <v>62</v>
      </c>
      <c r="U2611" s="69" t="s">
        <v>60</v>
      </c>
      <c r="X2611" t="str">
        <f>IF(T2611="","",_xlfn.LET(_xlpm.x,VLOOKUP(T2611,'Drop-down_menus'!$F$2:$G$16,2,FALSE),IF(_xlpm.x=0,"",_xlpm.x)))</f>
        <v>https://orcid.org/0000-0003-3696-4445</v>
      </c>
      <c r="Y2611" t="str">
        <f>IF(U2611="","",_xlfn.LET(_xlpm.x,VLOOKUP(U2611,'Drop-down_menus'!$F$2:$G$16,2,FALSE),IF(_xlpm.x=0,"",_xlpm.x)))</f>
        <v>https://orcid.org/0000-0002-9708-1761</v>
      </c>
      <c r="Z2611" t="str">
        <f>IF(V2611="","",_xlfn.LET(_xlpm.x,VLOOKUP(V2611,'Drop-down_menus'!$F$2:$G$16,2,FALSE),IF(_xlpm.x=0,"",_xlpm.x)))</f>
        <v/>
      </c>
      <c r="AA2611" t="str">
        <f>IF(W2611="","",_xlfn.LET(_xlpm.x,VLOOKUP(W2611,'Drop-down_menus'!$F$2:$G$16,2,FALSE),IF(_xlpm.x=0,"",_xlpm.x)))</f>
        <v/>
      </c>
      <c r="AB2611" t="s">
        <v>702</v>
      </c>
      <c r="AE2611" t="s">
        <v>896</v>
      </c>
    </row>
    <row r="2612" spans="1:31" ht="15" hidden="1" x14ac:dyDescent="0.2">
      <c r="A2612" s="2" t="s">
        <v>328</v>
      </c>
      <c r="B2612">
        <v>3280</v>
      </c>
      <c r="C2612">
        <v>5261</v>
      </c>
      <c r="D2612" s="69" t="s">
        <v>700</v>
      </c>
      <c r="F2612" s="70"/>
      <c r="G2612" s="70">
        <v>1</v>
      </c>
      <c r="H2612" s="70"/>
      <c r="I2612" t="s">
        <v>2611</v>
      </c>
      <c r="J2612" t="str">
        <f>IF($I2612="","",_xlfn.LET(_xlpm.x,VLOOKUP($I2612,'taxon-match_2026-08-31'!$A$2:$N$122,6,FALSE),IF(_xlpm.x=0,"",_xlpm.x)))</f>
        <v/>
      </c>
      <c r="K2612" t="str">
        <f>IF($I2612="","",_xlfn.LET(_xlpm.x,VLOOKUP($I2612,'taxon-match_2026-08-31'!$A$2:$N$122,4,FALSE),IF(_xlpm.x=0,"",_xlpm.x)))</f>
        <v/>
      </c>
      <c r="L2612" t="str">
        <f>IF($I2612="","",_xlfn.LET(_xlpm.x,VLOOKUP($I2612,'taxon-match_2026-08-31'!$A$2:$N$122,7,FALSE),IF(_xlpm.x=0,"",_xlpm.x)))</f>
        <v/>
      </c>
      <c r="M2612" t="str">
        <f>IF($I2612="","",_xlfn.LET(_xlpm.x,VLOOKUP($I2612,'taxon-match_2026-08-31'!$A$2:$N$122,8,FALSE),IF(_xlpm.x=0,"",_xlpm.x)))</f>
        <v/>
      </c>
      <c r="N2612" t="str">
        <f>IF($I2612="","",_xlfn.LET(_xlpm.x,VLOOKUP($I2612,'taxon-match_2026-08-31'!$A$2:$N$122,9,FALSE),IF(_xlpm.x=0,"",_xlpm.x)))</f>
        <v/>
      </c>
      <c r="O2612" t="str">
        <f>IF($I2612="","",_xlfn.LET(_xlpm.x,VLOOKUP($I2612,'taxon-match_2026-08-31'!$A$2:$N$122,10,FALSE),IF(_xlpm.x=0,"",_xlpm.x)))</f>
        <v/>
      </c>
      <c r="P2612" t="str">
        <f>IF($I2612="","",_xlfn.LET(_xlpm.x,VLOOKUP($I2612,'taxon-match_2026-08-31'!$A$2:$N$122,11,FALSE),IF(_xlpm.x=0,"",_xlpm.x)))</f>
        <v/>
      </c>
      <c r="Q2612" t="str">
        <f>IF($I2612="","",_xlfn.LET(_xlpm.x,VLOOKUP($I2612,'taxon-match_2026-08-31'!$A$2:$N$122,12,FALSE),IF(_xlpm.x=0,"",_xlpm.x)))</f>
        <v/>
      </c>
      <c r="R2612" t="str">
        <f>IF($I2612="","",_xlfn.LET(_xlpm.x,VLOOKUP($I2612,'taxon-match_2026-08-31'!$A$2:$N$122,14,FALSE),IF(_xlpm.x=0,"",_xlpm.x)))</f>
        <v/>
      </c>
      <c r="T2612" s="69" t="s">
        <v>62</v>
      </c>
      <c r="U2612" s="69" t="s">
        <v>60</v>
      </c>
      <c r="X2612" t="str">
        <f>IF(T2612="","",_xlfn.LET(_xlpm.x,VLOOKUP(T2612,'Drop-down_menus'!$F$2:$G$16,2,FALSE),IF(_xlpm.x=0,"",_xlpm.x)))</f>
        <v>https://orcid.org/0000-0003-3696-4445</v>
      </c>
      <c r="Y2612" t="str">
        <f>IF(U2612="","",_xlfn.LET(_xlpm.x,VLOOKUP(U2612,'Drop-down_menus'!$F$2:$G$16,2,FALSE),IF(_xlpm.x=0,"",_xlpm.x)))</f>
        <v>https://orcid.org/0000-0002-9708-1761</v>
      </c>
      <c r="Z2612" t="str">
        <f>IF(V2612="","",_xlfn.LET(_xlpm.x,VLOOKUP(V2612,'Drop-down_menus'!$F$2:$G$16,2,FALSE),IF(_xlpm.x=0,"",_xlpm.x)))</f>
        <v/>
      </c>
      <c r="AA2612" t="str">
        <f>IF(W2612="","",_xlfn.LET(_xlpm.x,VLOOKUP(W2612,'Drop-down_menus'!$F$2:$G$16,2,FALSE),IF(_xlpm.x=0,"",_xlpm.x)))</f>
        <v/>
      </c>
      <c r="AB2612" t="s">
        <v>702</v>
      </c>
      <c r="AE2612" t="s">
        <v>896</v>
      </c>
    </row>
    <row r="2613" spans="1:31" ht="15" hidden="1" x14ac:dyDescent="0.2">
      <c r="A2613" s="2" t="s">
        <v>328</v>
      </c>
      <c r="B2613">
        <v>3281</v>
      </c>
      <c r="C2613">
        <v>5262</v>
      </c>
      <c r="D2613" s="69" t="s">
        <v>700</v>
      </c>
      <c r="F2613" s="70"/>
      <c r="G2613" s="70">
        <v>1</v>
      </c>
      <c r="H2613" s="70"/>
      <c r="I2613" t="s">
        <v>2611</v>
      </c>
      <c r="J2613" t="str">
        <f>IF($I2613="","",_xlfn.LET(_xlpm.x,VLOOKUP($I2613,'taxon-match_2026-08-31'!$A$2:$N$122,6,FALSE),IF(_xlpm.x=0,"",_xlpm.x)))</f>
        <v/>
      </c>
      <c r="K2613" t="str">
        <f>IF($I2613="","",_xlfn.LET(_xlpm.x,VLOOKUP($I2613,'taxon-match_2026-08-31'!$A$2:$N$122,4,FALSE),IF(_xlpm.x=0,"",_xlpm.x)))</f>
        <v/>
      </c>
      <c r="L2613" t="str">
        <f>IF($I2613="","",_xlfn.LET(_xlpm.x,VLOOKUP($I2613,'taxon-match_2026-08-31'!$A$2:$N$122,7,FALSE),IF(_xlpm.x=0,"",_xlpm.x)))</f>
        <v/>
      </c>
      <c r="M2613" t="str">
        <f>IF($I2613="","",_xlfn.LET(_xlpm.x,VLOOKUP($I2613,'taxon-match_2026-08-31'!$A$2:$N$122,8,FALSE),IF(_xlpm.x=0,"",_xlpm.x)))</f>
        <v/>
      </c>
      <c r="N2613" t="str">
        <f>IF($I2613="","",_xlfn.LET(_xlpm.x,VLOOKUP($I2613,'taxon-match_2026-08-31'!$A$2:$N$122,9,FALSE),IF(_xlpm.x=0,"",_xlpm.x)))</f>
        <v/>
      </c>
      <c r="O2613" t="str">
        <f>IF($I2613="","",_xlfn.LET(_xlpm.x,VLOOKUP($I2613,'taxon-match_2026-08-31'!$A$2:$N$122,10,FALSE),IF(_xlpm.x=0,"",_xlpm.x)))</f>
        <v/>
      </c>
      <c r="P2613" t="str">
        <f>IF($I2613="","",_xlfn.LET(_xlpm.x,VLOOKUP($I2613,'taxon-match_2026-08-31'!$A$2:$N$122,11,FALSE),IF(_xlpm.x=0,"",_xlpm.x)))</f>
        <v/>
      </c>
      <c r="Q2613" t="str">
        <f>IF($I2613="","",_xlfn.LET(_xlpm.x,VLOOKUP($I2613,'taxon-match_2026-08-31'!$A$2:$N$122,12,FALSE),IF(_xlpm.x=0,"",_xlpm.x)))</f>
        <v/>
      </c>
      <c r="R2613" t="str">
        <f>IF($I2613="","",_xlfn.LET(_xlpm.x,VLOOKUP($I2613,'taxon-match_2026-08-31'!$A$2:$N$122,14,FALSE),IF(_xlpm.x=0,"",_xlpm.x)))</f>
        <v/>
      </c>
      <c r="T2613" s="69" t="s">
        <v>62</v>
      </c>
      <c r="U2613" s="69" t="s">
        <v>60</v>
      </c>
      <c r="X2613" t="str">
        <f>IF(T2613="","",_xlfn.LET(_xlpm.x,VLOOKUP(T2613,'Drop-down_menus'!$F$2:$G$16,2,FALSE),IF(_xlpm.x=0,"",_xlpm.x)))</f>
        <v>https://orcid.org/0000-0003-3696-4445</v>
      </c>
      <c r="Y2613" t="str">
        <f>IF(U2613="","",_xlfn.LET(_xlpm.x,VLOOKUP(U2613,'Drop-down_menus'!$F$2:$G$16,2,FALSE),IF(_xlpm.x=0,"",_xlpm.x)))</f>
        <v>https://orcid.org/0000-0002-9708-1761</v>
      </c>
      <c r="Z2613" t="str">
        <f>IF(V2613="","",_xlfn.LET(_xlpm.x,VLOOKUP(V2613,'Drop-down_menus'!$F$2:$G$16,2,FALSE),IF(_xlpm.x=0,"",_xlpm.x)))</f>
        <v/>
      </c>
      <c r="AA2613" t="str">
        <f>IF(W2613="","",_xlfn.LET(_xlpm.x,VLOOKUP(W2613,'Drop-down_menus'!$F$2:$G$16,2,FALSE),IF(_xlpm.x=0,"",_xlpm.x)))</f>
        <v/>
      </c>
      <c r="AB2613" t="s">
        <v>702</v>
      </c>
      <c r="AE2613" t="s">
        <v>896</v>
      </c>
    </row>
    <row r="2614" spans="1:31" ht="15" hidden="1" x14ac:dyDescent="0.2">
      <c r="A2614" s="2" t="s">
        <v>328</v>
      </c>
      <c r="B2614">
        <v>3282</v>
      </c>
      <c r="C2614">
        <v>5263</v>
      </c>
      <c r="D2614" s="69" t="s">
        <v>700</v>
      </c>
      <c r="F2614" s="70"/>
      <c r="G2614" s="70">
        <v>1</v>
      </c>
      <c r="H2614" s="70"/>
      <c r="I2614" t="s">
        <v>2611</v>
      </c>
      <c r="J2614" t="str">
        <f>IF($I2614="","",_xlfn.LET(_xlpm.x,VLOOKUP($I2614,'taxon-match_2026-08-31'!$A$2:$N$122,6,FALSE),IF(_xlpm.x=0,"",_xlpm.x)))</f>
        <v/>
      </c>
      <c r="K2614" t="str">
        <f>IF($I2614="","",_xlfn.LET(_xlpm.x,VLOOKUP($I2614,'taxon-match_2026-08-31'!$A$2:$N$122,4,FALSE),IF(_xlpm.x=0,"",_xlpm.x)))</f>
        <v/>
      </c>
      <c r="L2614" t="str">
        <f>IF($I2614="","",_xlfn.LET(_xlpm.x,VLOOKUP($I2614,'taxon-match_2026-08-31'!$A$2:$N$122,7,FALSE),IF(_xlpm.x=0,"",_xlpm.x)))</f>
        <v/>
      </c>
      <c r="M2614" t="str">
        <f>IF($I2614="","",_xlfn.LET(_xlpm.x,VLOOKUP($I2614,'taxon-match_2026-08-31'!$A$2:$N$122,8,FALSE),IF(_xlpm.x=0,"",_xlpm.x)))</f>
        <v/>
      </c>
      <c r="N2614" t="str">
        <f>IF($I2614="","",_xlfn.LET(_xlpm.x,VLOOKUP($I2614,'taxon-match_2026-08-31'!$A$2:$N$122,9,FALSE),IF(_xlpm.x=0,"",_xlpm.x)))</f>
        <v/>
      </c>
      <c r="O2614" t="str">
        <f>IF($I2614="","",_xlfn.LET(_xlpm.x,VLOOKUP($I2614,'taxon-match_2026-08-31'!$A$2:$N$122,10,FALSE),IF(_xlpm.x=0,"",_xlpm.x)))</f>
        <v/>
      </c>
      <c r="P2614" t="str">
        <f>IF($I2614="","",_xlfn.LET(_xlpm.x,VLOOKUP($I2614,'taxon-match_2026-08-31'!$A$2:$N$122,11,FALSE),IF(_xlpm.x=0,"",_xlpm.x)))</f>
        <v/>
      </c>
      <c r="Q2614" t="str">
        <f>IF($I2614="","",_xlfn.LET(_xlpm.x,VLOOKUP($I2614,'taxon-match_2026-08-31'!$A$2:$N$122,12,FALSE),IF(_xlpm.x=0,"",_xlpm.x)))</f>
        <v/>
      </c>
      <c r="R2614" t="str">
        <f>IF($I2614="","",_xlfn.LET(_xlpm.x,VLOOKUP($I2614,'taxon-match_2026-08-31'!$A$2:$N$122,14,FALSE),IF(_xlpm.x=0,"",_xlpm.x)))</f>
        <v/>
      </c>
      <c r="T2614" s="69" t="s">
        <v>62</v>
      </c>
      <c r="U2614" s="69" t="s">
        <v>60</v>
      </c>
      <c r="X2614" t="str">
        <f>IF(T2614="","",_xlfn.LET(_xlpm.x,VLOOKUP(T2614,'Drop-down_menus'!$F$2:$G$16,2,FALSE),IF(_xlpm.x=0,"",_xlpm.x)))</f>
        <v>https://orcid.org/0000-0003-3696-4445</v>
      </c>
      <c r="Y2614" t="str">
        <f>IF(U2614="","",_xlfn.LET(_xlpm.x,VLOOKUP(U2614,'Drop-down_menus'!$F$2:$G$16,2,FALSE),IF(_xlpm.x=0,"",_xlpm.x)))</f>
        <v>https://orcid.org/0000-0002-9708-1761</v>
      </c>
      <c r="Z2614" t="str">
        <f>IF(V2614="","",_xlfn.LET(_xlpm.x,VLOOKUP(V2614,'Drop-down_menus'!$F$2:$G$16,2,FALSE),IF(_xlpm.x=0,"",_xlpm.x)))</f>
        <v/>
      </c>
      <c r="AA2614" t="str">
        <f>IF(W2614="","",_xlfn.LET(_xlpm.x,VLOOKUP(W2614,'Drop-down_menus'!$F$2:$G$16,2,FALSE),IF(_xlpm.x=0,"",_xlpm.x)))</f>
        <v/>
      </c>
      <c r="AB2614" t="s">
        <v>702</v>
      </c>
      <c r="AE2614" t="s">
        <v>896</v>
      </c>
    </row>
    <row r="2615" spans="1:31" ht="15" hidden="1" x14ac:dyDescent="0.2">
      <c r="A2615" s="2" t="s">
        <v>328</v>
      </c>
      <c r="B2615">
        <v>3283</v>
      </c>
      <c r="C2615">
        <v>5264</v>
      </c>
      <c r="D2615" s="69" t="s">
        <v>700</v>
      </c>
      <c r="F2615" s="70"/>
      <c r="G2615" s="70">
        <v>1</v>
      </c>
      <c r="H2615" s="70"/>
      <c r="I2615" t="s">
        <v>2611</v>
      </c>
      <c r="J2615" t="str">
        <f>IF($I2615="","",_xlfn.LET(_xlpm.x,VLOOKUP($I2615,'taxon-match_2026-08-31'!$A$2:$N$122,6,FALSE),IF(_xlpm.x=0,"",_xlpm.x)))</f>
        <v/>
      </c>
      <c r="K2615" t="str">
        <f>IF($I2615="","",_xlfn.LET(_xlpm.x,VLOOKUP($I2615,'taxon-match_2026-08-31'!$A$2:$N$122,4,FALSE),IF(_xlpm.x=0,"",_xlpm.x)))</f>
        <v/>
      </c>
      <c r="L2615" t="str">
        <f>IF($I2615="","",_xlfn.LET(_xlpm.x,VLOOKUP($I2615,'taxon-match_2026-08-31'!$A$2:$N$122,7,FALSE),IF(_xlpm.x=0,"",_xlpm.x)))</f>
        <v/>
      </c>
      <c r="M2615" t="str">
        <f>IF($I2615="","",_xlfn.LET(_xlpm.x,VLOOKUP($I2615,'taxon-match_2026-08-31'!$A$2:$N$122,8,FALSE),IF(_xlpm.x=0,"",_xlpm.x)))</f>
        <v/>
      </c>
      <c r="N2615" t="str">
        <f>IF($I2615="","",_xlfn.LET(_xlpm.x,VLOOKUP($I2615,'taxon-match_2026-08-31'!$A$2:$N$122,9,FALSE),IF(_xlpm.x=0,"",_xlpm.x)))</f>
        <v/>
      </c>
      <c r="O2615" t="str">
        <f>IF($I2615="","",_xlfn.LET(_xlpm.x,VLOOKUP($I2615,'taxon-match_2026-08-31'!$A$2:$N$122,10,FALSE),IF(_xlpm.x=0,"",_xlpm.x)))</f>
        <v/>
      </c>
      <c r="P2615" t="str">
        <f>IF($I2615="","",_xlfn.LET(_xlpm.x,VLOOKUP($I2615,'taxon-match_2026-08-31'!$A$2:$N$122,11,FALSE),IF(_xlpm.x=0,"",_xlpm.x)))</f>
        <v/>
      </c>
      <c r="Q2615" t="str">
        <f>IF($I2615="","",_xlfn.LET(_xlpm.x,VLOOKUP($I2615,'taxon-match_2026-08-31'!$A$2:$N$122,12,FALSE),IF(_xlpm.x=0,"",_xlpm.x)))</f>
        <v/>
      </c>
      <c r="R2615" t="str">
        <f>IF($I2615="","",_xlfn.LET(_xlpm.x,VLOOKUP($I2615,'taxon-match_2026-08-31'!$A$2:$N$122,14,FALSE),IF(_xlpm.x=0,"",_xlpm.x)))</f>
        <v/>
      </c>
      <c r="T2615" s="69" t="s">
        <v>62</v>
      </c>
      <c r="U2615" s="69" t="s">
        <v>60</v>
      </c>
      <c r="X2615" t="str">
        <f>IF(T2615="","",_xlfn.LET(_xlpm.x,VLOOKUP(T2615,'Drop-down_menus'!$F$2:$G$16,2,FALSE),IF(_xlpm.x=0,"",_xlpm.x)))</f>
        <v>https://orcid.org/0000-0003-3696-4445</v>
      </c>
      <c r="Y2615" t="str">
        <f>IF(U2615="","",_xlfn.LET(_xlpm.x,VLOOKUP(U2615,'Drop-down_menus'!$F$2:$G$16,2,FALSE),IF(_xlpm.x=0,"",_xlpm.x)))</f>
        <v>https://orcid.org/0000-0002-9708-1761</v>
      </c>
      <c r="Z2615" t="str">
        <f>IF(V2615="","",_xlfn.LET(_xlpm.x,VLOOKUP(V2615,'Drop-down_menus'!$F$2:$G$16,2,FALSE),IF(_xlpm.x=0,"",_xlpm.x)))</f>
        <v/>
      </c>
      <c r="AA2615" t="str">
        <f>IF(W2615="","",_xlfn.LET(_xlpm.x,VLOOKUP(W2615,'Drop-down_menus'!$F$2:$G$16,2,FALSE),IF(_xlpm.x=0,"",_xlpm.x)))</f>
        <v/>
      </c>
      <c r="AB2615" t="s">
        <v>702</v>
      </c>
      <c r="AE2615" t="s">
        <v>896</v>
      </c>
    </row>
    <row r="2616" spans="1:31" ht="15" hidden="1" x14ac:dyDescent="0.2">
      <c r="A2616" s="2" t="s">
        <v>460</v>
      </c>
      <c r="B2616">
        <v>5036</v>
      </c>
      <c r="C2616">
        <v>5265</v>
      </c>
      <c r="D2616" s="69" t="s">
        <v>700</v>
      </c>
      <c r="F2616" s="70"/>
      <c r="G2616" s="70">
        <v>1</v>
      </c>
      <c r="H2616" s="70"/>
      <c r="I2616" t="s">
        <v>2611</v>
      </c>
      <c r="J2616" t="str">
        <f>IF($I2616="","",_xlfn.LET(_xlpm.x,VLOOKUP($I2616,'taxon-match_2026-08-31'!$A$2:$N$122,6,FALSE),IF(_xlpm.x=0,"",_xlpm.x)))</f>
        <v/>
      </c>
      <c r="K2616" t="str">
        <f>IF($I2616="","",_xlfn.LET(_xlpm.x,VLOOKUP($I2616,'taxon-match_2026-08-31'!$A$2:$N$122,4,FALSE),IF(_xlpm.x=0,"",_xlpm.x)))</f>
        <v/>
      </c>
      <c r="L2616" t="str">
        <f>IF($I2616="","",_xlfn.LET(_xlpm.x,VLOOKUP($I2616,'taxon-match_2026-08-31'!$A$2:$N$122,7,FALSE),IF(_xlpm.x=0,"",_xlpm.x)))</f>
        <v/>
      </c>
      <c r="M2616" t="str">
        <f>IF($I2616="","",_xlfn.LET(_xlpm.x,VLOOKUP($I2616,'taxon-match_2026-08-31'!$A$2:$N$122,8,FALSE),IF(_xlpm.x=0,"",_xlpm.x)))</f>
        <v/>
      </c>
      <c r="N2616" t="str">
        <f>IF($I2616="","",_xlfn.LET(_xlpm.x,VLOOKUP($I2616,'taxon-match_2026-08-31'!$A$2:$N$122,9,FALSE),IF(_xlpm.x=0,"",_xlpm.x)))</f>
        <v/>
      </c>
      <c r="O2616" t="str">
        <f>IF($I2616="","",_xlfn.LET(_xlpm.x,VLOOKUP($I2616,'taxon-match_2026-08-31'!$A$2:$N$122,10,FALSE),IF(_xlpm.x=0,"",_xlpm.x)))</f>
        <v/>
      </c>
      <c r="P2616" t="str">
        <f>IF($I2616="","",_xlfn.LET(_xlpm.x,VLOOKUP($I2616,'taxon-match_2026-08-31'!$A$2:$N$122,11,FALSE),IF(_xlpm.x=0,"",_xlpm.x)))</f>
        <v/>
      </c>
      <c r="Q2616" t="str">
        <f>IF($I2616="","",_xlfn.LET(_xlpm.x,VLOOKUP($I2616,'taxon-match_2026-08-31'!$A$2:$N$122,12,FALSE),IF(_xlpm.x=0,"",_xlpm.x)))</f>
        <v/>
      </c>
      <c r="R2616" t="str">
        <f>IF($I2616="","",_xlfn.LET(_xlpm.x,VLOOKUP($I2616,'taxon-match_2026-08-31'!$A$2:$N$122,14,FALSE),IF(_xlpm.x=0,"",_xlpm.x)))</f>
        <v/>
      </c>
      <c r="T2616" s="69" t="s">
        <v>62</v>
      </c>
      <c r="U2616" s="69" t="s">
        <v>60</v>
      </c>
      <c r="X2616" t="str">
        <f>IF(T2616="","",_xlfn.LET(_xlpm.x,VLOOKUP(T2616,'Drop-down_menus'!$F$2:$G$16,2,FALSE),IF(_xlpm.x=0,"",_xlpm.x)))</f>
        <v>https://orcid.org/0000-0003-3696-4445</v>
      </c>
      <c r="Y2616" t="str">
        <f>IF(U2616="","",_xlfn.LET(_xlpm.x,VLOOKUP(U2616,'Drop-down_menus'!$F$2:$G$16,2,FALSE),IF(_xlpm.x=0,"",_xlpm.x)))</f>
        <v>https://orcid.org/0000-0002-9708-1761</v>
      </c>
      <c r="Z2616" t="str">
        <f>IF(V2616="","",_xlfn.LET(_xlpm.x,VLOOKUP(V2616,'Drop-down_menus'!$F$2:$G$16,2,FALSE),IF(_xlpm.x=0,"",_xlpm.x)))</f>
        <v/>
      </c>
      <c r="AA2616" t="str">
        <f>IF(W2616="","",_xlfn.LET(_xlpm.x,VLOOKUP(W2616,'Drop-down_menus'!$F$2:$G$16,2,FALSE),IF(_xlpm.x=0,"",_xlpm.x)))</f>
        <v/>
      </c>
      <c r="AB2616" t="s">
        <v>702</v>
      </c>
      <c r="AE2616" t="s">
        <v>896</v>
      </c>
    </row>
    <row r="2617" spans="1:31" ht="15" hidden="1" x14ac:dyDescent="0.2">
      <c r="A2617" s="2" t="s">
        <v>441</v>
      </c>
      <c r="B2617">
        <v>5204</v>
      </c>
      <c r="C2617">
        <v>5266</v>
      </c>
      <c r="D2617" s="69" t="s">
        <v>700</v>
      </c>
      <c r="F2617" s="70"/>
      <c r="G2617" s="70">
        <v>1</v>
      </c>
      <c r="H2617" s="70"/>
      <c r="I2617" t="s">
        <v>2611</v>
      </c>
      <c r="J2617" t="str">
        <f>IF($I2617="","",_xlfn.LET(_xlpm.x,VLOOKUP($I2617,'taxon-match_2026-08-31'!$A$2:$N$122,6,FALSE),IF(_xlpm.x=0,"",_xlpm.x)))</f>
        <v/>
      </c>
      <c r="K2617" t="str">
        <f>IF($I2617="","",_xlfn.LET(_xlpm.x,VLOOKUP($I2617,'taxon-match_2026-08-31'!$A$2:$N$122,4,FALSE),IF(_xlpm.x=0,"",_xlpm.x)))</f>
        <v/>
      </c>
      <c r="L2617" t="str">
        <f>IF($I2617="","",_xlfn.LET(_xlpm.x,VLOOKUP($I2617,'taxon-match_2026-08-31'!$A$2:$N$122,7,FALSE),IF(_xlpm.x=0,"",_xlpm.x)))</f>
        <v/>
      </c>
      <c r="M2617" t="str">
        <f>IF($I2617="","",_xlfn.LET(_xlpm.x,VLOOKUP($I2617,'taxon-match_2026-08-31'!$A$2:$N$122,8,FALSE),IF(_xlpm.x=0,"",_xlpm.x)))</f>
        <v/>
      </c>
      <c r="N2617" t="str">
        <f>IF($I2617="","",_xlfn.LET(_xlpm.x,VLOOKUP($I2617,'taxon-match_2026-08-31'!$A$2:$N$122,9,FALSE),IF(_xlpm.x=0,"",_xlpm.x)))</f>
        <v/>
      </c>
      <c r="O2617" t="str">
        <f>IF($I2617="","",_xlfn.LET(_xlpm.x,VLOOKUP($I2617,'taxon-match_2026-08-31'!$A$2:$N$122,10,FALSE),IF(_xlpm.x=0,"",_xlpm.x)))</f>
        <v/>
      </c>
      <c r="P2617" t="str">
        <f>IF($I2617="","",_xlfn.LET(_xlpm.x,VLOOKUP($I2617,'taxon-match_2026-08-31'!$A$2:$N$122,11,FALSE),IF(_xlpm.x=0,"",_xlpm.x)))</f>
        <v/>
      </c>
      <c r="Q2617" t="str">
        <f>IF($I2617="","",_xlfn.LET(_xlpm.x,VLOOKUP($I2617,'taxon-match_2026-08-31'!$A$2:$N$122,12,FALSE),IF(_xlpm.x=0,"",_xlpm.x)))</f>
        <v/>
      </c>
      <c r="R2617" t="str">
        <f>IF($I2617="","",_xlfn.LET(_xlpm.x,VLOOKUP($I2617,'taxon-match_2026-08-31'!$A$2:$N$122,14,FALSE),IF(_xlpm.x=0,"",_xlpm.x)))</f>
        <v/>
      </c>
      <c r="T2617" s="69" t="s">
        <v>62</v>
      </c>
      <c r="U2617" s="69" t="s">
        <v>60</v>
      </c>
      <c r="X2617" t="str">
        <f>IF(T2617="","",_xlfn.LET(_xlpm.x,VLOOKUP(T2617,'Drop-down_menus'!$F$2:$G$16,2,FALSE),IF(_xlpm.x=0,"",_xlpm.x)))</f>
        <v>https://orcid.org/0000-0003-3696-4445</v>
      </c>
      <c r="Y2617" t="str">
        <f>IF(U2617="","",_xlfn.LET(_xlpm.x,VLOOKUP(U2617,'Drop-down_menus'!$F$2:$G$16,2,FALSE),IF(_xlpm.x=0,"",_xlpm.x)))</f>
        <v>https://orcid.org/0000-0002-9708-1761</v>
      </c>
      <c r="Z2617" t="str">
        <f>IF(V2617="","",_xlfn.LET(_xlpm.x,VLOOKUP(V2617,'Drop-down_menus'!$F$2:$G$16,2,FALSE),IF(_xlpm.x=0,"",_xlpm.x)))</f>
        <v/>
      </c>
      <c r="AA2617" t="str">
        <f>IF(W2617="","",_xlfn.LET(_xlpm.x,VLOOKUP(W2617,'Drop-down_menus'!$F$2:$G$16,2,FALSE),IF(_xlpm.x=0,"",_xlpm.x)))</f>
        <v/>
      </c>
      <c r="AB2617" t="s">
        <v>702</v>
      </c>
      <c r="AE2617" t="s">
        <v>896</v>
      </c>
    </row>
    <row r="2618" spans="1:31" ht="15" hidden="1" x14ac:dyDescent="0.2">
      <c r="A2618" s="2" t="s">
        <v>441</v>
      </c>
      <c r="B2618">
        <v>5205</v>
      </c>
      <c r="C2618">
        <v>5219</v>
      </c>
      <c r="D2618" s="69" t="s">
        <v>700</v>
      </c>
      <c r="F2618" s="70"/>
      <c r="G2618" s="70">
        <v>1</v>
      </c>
      <c r="H2618" s="70"/>
      <c r="I2618" t="s">
        <v>2611</v>
      </c>
      <c r="J2618" t="str">
        <f>IF($I2618="","",_xlfn.LET(_xlpm.x,VLOOKUP($I2618,'taxon-match_2026-08-31'!$A$2:$N$122,6,FALSE),IF(_xlpm.x=0,"",_xlpm.x)))</f>
        <v/>
      </c>
      <c r="K2618" t="str">
        <f>IF($I2618="","",_xlfn.LET(_xlpm.x,VLOOKUP($I2618,'taxon-match_2026-08-31'!$A$2:$N$122,4,FALSE),IF(_xlpm.x=0,"",_xlpm.x)))</f>
        <v/>
      </c>
      <c r="L2618" t="str">
        <f>IF($I2618="","",_xlfn.LET(_xlpm.x,VLOOKUP($I2618,'taxon-match_2026-08-31'!$A$2:$N$122,7,FALSE),IF(_xlpm.x=0,"",_xlpm.x)))</f>
        <v/>
      </c>
      <c r="M2618" t="str">
        <f>IF($I2618="","",_xlfn.LET(_xlpm.x,VLOOKUP($I2618,'taxon-match_2026-08-31'!$A$2:$N$122,8,FALSE),IF(_xlpm.x=0,"",_xlpm.x)))</f>
        <v/>
      </c>
      <c r="N2618" t="str">
        <f>IF($I2618="","",_xlfn.LET(_xlpm.x,VLOOKUP($I2618,'taxon-match_2026-08-31'!$A$2:$N$122,9,FALSE),IF(_xlpm.x=0,"",_xlpm.x)))</f>
        <v/>
      </c>
      <c r="O2618" t="str">
        <f>IF($I2618="","",_xlfn.LET(_xlpm.x,VLOOKUP($I2618,'taxon-match_2026-08-31'!$A$2:$N$122,10,FALSE),IF(_xlpm.x=0,"",_xlpm.x)))</f>
        <v/>
      </c>
      <c r="P2618" t="str">
        <f>IF($I2618="","",_xlfn.LET(_xlpm.x,VLOOKUP($I2618,'taxon-match_2026-08-31'!$A$2:$N$122,11,FALSE),IF(_xlpm.x=0,"",_xlpm.x)))</f>
        <v/>
      </c>
      <c r="Q2618" t="str">
        <f>IF($I2618="","",_xlfn.LET(_xlpm.x,VLOOKUP($I2618,'taxon-match_2026-08-31'!$A$2:$N$122,12,FALSE),IF(_xlpm.x=0,"",_xlpm.x)))</f>
        <v/>
      </c>
      <c r="R2618" t="str">
        <f>IF($I2618="","",_xlfn.LET(_xlpm.x,VLOOKUP($I2618,'taxon-match_2026-08-31'!$A$2:$N$122,14,FALSE),IF(_xlpm.x=0,"",_xlpm.x)))</f>
        <v/>
      </c>
      <c r="T2618" s="69" t="s">
        <v>62</v>
      </c>
      <c r="U2618" s="69" t="s">
        <v>60</v>
      </c>
      <c r="X2618" t="str">
        <f>IF(T2618="","",_xlfn.LET(_xlpm.x,VLOOKUP(T2618,'Drop-down_menus'!$F$2:$G$16,2,FALSE),IF(_xlpm.x=0,"",_xlpm.x)))</f>
        <v>https://orcid.org/0000-0003-3696-4445</v>
      </c>
      <c r="Y2618" t="str">
        <f>IF(U2618="","",_xlfn.LET(_xlpm.x,VLOOKUP(U2618,'Drop-down_menus'!$F$2:$G$16,2,FALSE),IF(_xlpm.x=0,"",_xlpm.x)))</f>
        <v>https://orcid.org/0000-0002-9708-1761</v>
      </c>
      <c r="Z2618" t="str">
        <f>IF(V2618="","",_xlfn.LET(_xlpm.x,VLOOKUP(V2618,'Drop-down_menus'!$F$2:$G$16,2,FALSE),IF(_xlpm.x=0,"",_xlpm.x)))</f>
        <v/>
      </c>
      <c r="AA2618" t="str">
        <f>IF(W2618="","",_xlfn.LET(_xlpm.x,VLOOKUP(W2618,'Drop-down_menus'!$F$2:$G$16,2,FALSE),IF(_xlpm.x=0,"",_xlpm.x)))</f>
        <v/>
      </c>
      <c r="AB2618" t="s">
        <v>702</v>
      </c>
      <c r="AE2618" t="s">
        <v>896</v>
      </c>
    </row>
    <row r="2619" spans="1:31" ht="15" hidden="1" x14ac:dyDescent="0.2">
      <c r="A2619" s="2" t="s">
        <v>441</v>
      </c>
      <c r="B2619">
        <v>5206</v>
      </c>
      <c r="C2619">
        <v>5220</v>
      </c>
      <c r="D2619" s="69" t="s">
        <v>700</v>
      </c>
      <c r="F2619" s="70"/>
      <c r="G2619" s="70">
        <v>1</v>
      </c>
      <c r="H2619" s="70"/>
      <c r="I2619" t="s">
        <v>2611</v>
      </c>
      <c r="J2619" t="str">
        <f>IF($I2619="","",_xlfn.LET(_xlpm.x,VLOOKUP($I2619,'taxon-match_2026-08-31'!$A$2:$N$122,6,FALSE),IF(_xlpm.x=0,"",_xlpm.x)))</f>
        <v/>
      </c>
      <c r="K2619" t="str">
        <f>IF($I2619="","",_xlfn.LET(_xlpm.x,VLOOKUP($I2619,'taxon-match_2026-08-31'!$A$2:$N$122,4,FALSE),IF(_xlpm.x=0,"",_xlpm.x)))</f>
        <v/>
      </c>
      <c r="L2619" t="str">
        <f>IF($I2619="","",_xlfn.LET(_xlpm.x,VLOOKUP($I2619,'taxon-match_2026-08-31'!$A$2:$N$122,7,FALSE),IF(_xlpm.x=0,"",_xlpm.x)))</f>
        <v/>
      </c>
      <c r="M2619" t="str">
        <f>IF($I2619="","",_xlfn.LET(_xlpm.x,VLOOKUP($I2619,'taxon-match_2026-08-31'!$A$2:$N$122,8,FALSE),IF(_xlpm.x=0,"",_xlpm.x)))</f>
        <v/>
      </c>
      <c r="N2619" t="str">
        <f>IF($I2619="","",_xlfn.LET(_xlpm.x,VLOOKUP($I2619,'taxon-match_2026-08-31'!$A$2:$N$122,9,FALSE),IF(_xlpm.x=0,"",_xlpm.x)))</f>
        <v/>
      </c>
      <c r="O2619" t="str">
        <f>IF($I2619="","",_xlfn.LET(_xlpm.x,VLOOKUP($I2619,'taxon-match_2026-08-31'!$A$2:$N$122,10,FALSE),IF(_xlpm.x=0,"",_xlpm.x)))</f>
        <v/>
      </c>
      <c r="P2619" t="str">
        <f>IF($I2619="","",_xlfn.LET(_xlpm.x,VLOOKUP($I2619,'taxon-match_2026-08-31'!$A$2:$N$122,11,FALSE),IF(_xlpm.x=0,"",_xlpm.x)))</f>
        <v/>
      </c>
      <c r="Q2619" t="str">
        <f>IF($I2619="","",_xlfn.LET(_xlpm.x,VLOOKUP($I2619,'taxon-match_2026-08-31'!$A$2:$N$122,12,FALSE),IF(_xlpm.x=0,"",_xlpm.x)))</f>
        <v/>
      </c>
      <c r="R2619" t="str">
        <f>IF($I2619="","",_xlfn.LET(_xlpm.x,VLOOKUP($I2619,'taxon-match_2026-08-31'!$A$2:$N$122,14,FALSE),IF(_xlpm.x=0,"",_xlpm.x)))</f>
        <v/>
      </c>
      <c r="T2619" s="69" t="s">
        <v>62</v>
      </c>
      <c r="U2619" s="69" t="s">
        <v>60</v>
      </c>
      <c r="X2619" t="str">
        <f>IF(T2619="","",_xlfn.LET(_xlpm.x,VLOOKUP(T2619,'Drop-down_menus'!$F$2:$G$16,2,FALSE),IF(_xlpm.x=0,"",_xlpm.x)))</f>
        <v>https://orcid.org/0000-0003-3696-4445</v>
      </c>
      <c r="Y2619" t="str">
        <f>IF(U2619="","",_xlfn.LET(_xlpm.x,VLOOKUP(U2619,'Drop-down_menus'!$F$2:$G$16,2,FALSE),IF(_xlpm.x=0,"",_xlpm.x)))</f>
        <v>https://orcid.org/0000-0002-9708-1761</v>
      </c>
      <c r="Z2619" t="str">
        <f>IF(V2619="","",_xlfn.LET(_xlpm.x,VLOOKUP(V2619,'Drop-down_menus'!$F$2:$G$16,2,FALSE),IF(_xlpm.x=0,"",_xlpm.x)))</f>
        <v/>
      </c>
      <c r="AA2619" t="str">
        <f>IF(W2619="","",_xlfn.LET(_xlpm.x,VLOOKUP(W2619,'Drop-down_menus'!$F$2:$G$16,2,FALSE),IF(_xlpm.x=0,"",_xlpm.x)))</f>
        <v/>
      </c>
      <c r="AB2619" t="s">
        <v>702</v>
      </c>
      <c r="AE2619" t="s">
        <v>896</v>
      </c>
    </row>
    <row r="2620" spans="1:31" ht="15" hidden="1" x14ac:dyDescent="0.2">
      <c r="A2620" s="2" t="s">
        <v>441</v>
      </c>
      <c r="B2620">
        <v>5241</v>
      </c>
      <c r="C2620">
        <v>5221</v>
      </c>
      <c r="D2620" s="69" t="s">
        <v>700</v>
      </c>
      <c r="F2620" s="70"/>
      <c r="G2620" s="70">
        <v>1</v>
      </c>
      <c r="H2620" s="70"/>
      <c r="I2620" t="s">
        <v>2611</v>
      </c>
      <c r="J2620" t="str">
        <f>IF($I2620="","",_xlfn.LET(_xlpm.x,VLOOKUP($I2620,'taxon-match_2026-08-31'!$A$2:$N$122,6,FALSE),IF(_xlpm.x=0,"",_xlpm.x)))</f>
        <v/>
      </c>
      <c r="K2620" t="str">
        <f>IF($I2620="","",_xlfn.LET(_xlpm.x,VLOOKUP($I2620,'taxon-match_2026-08-31'!$A$2:$N$122,4,FALSE),IF(_xlpm.x=0,"",_xlpm.x)))</f>
        <v/>
      </c>
      <c r="L2620" t="str">
        <f>IF($I2620="","",_xlfn.LET(_xlpm.x,VLOOKUP($I2620,'taxon-match_2026-08-31'!$A$2:$N$122,7,FALSE),IF(_xlpm.x=0,"",_xlpm.x)))</f>
        <v/>
      </c>
      <c r="M2620" t="str">
        <f>IF($I2620="","",_xlfn.LET(_xlpm.x,VLOOKUP($I2620,'taxon-match_2026-08-31'!$A$2:$N$122,8,FALSE),IF(_xlpm.x=0,"",_xlpm.x)))</f>
        <v/>
      </c>
      <c r="N2620" t="str">
        <f>IF($I2620="","",_xlfn.LET(_xlpm.x,VLOOKUP($I2620,'taxon-match_2026-08-31'!$A$2:$N$122,9,FALSE),IF(_xlpm.x=0,"",_xlpm.x)))</f>
        <v/>
      </c>
      <c r="O2620" t="str">
        <f>IF($I2620="","",_xlfn.LET(_xlpm.x,VLOOKUP($I2620,'taxon-match_2026-08-31'!$A$2:$N$122,10,FALSE),IF(_xlpm.x=0,"",_xlpm.x)))</f>
        <v/>
      </c>
      <c r="P2620" t="str">
        <f>IF($I2620="","",_xlfn.LET(_xlpm.x,VLOOKUP($I2620,'taxon-match_2026-08-31'!$A$2:$N$122,11,FALSE),IF(_xlpm.x=0,"",_xlpm.x)))</f>
        <v/>
      </c>
      <c r="Q2620" t="str">
        <f>IF($I2620="","",_xlfn.LET(_xlpm.x,VLOOKUP($I2620,'taxon-match_2026-08-31'!$A$2:$N$122,12,FALSE),IF(_xlpm.x=0,"",_xlpm.x)))</f>
        <v/>
      </c>
      <c r="R2620" t="str">
        <f>IF($I2620="","",_xlfn.LET(_xlpm.x,VLOOKUP($I2620,'taxon-match_2026-08-31'!$A$2:$N$122,14,FALSE),IF(_xlpm.x=0,"",_xlpm.x)))</f>
        <v/>
      </c>
      <c r="T2620" s="69" t="s">
        <v>62</v>
      </c>
      <c r="U2620" s="69" t="s">
        <v>60</v>
      </c>
      <c r="X2620" t="str">
        <f>IF(T2620="","",_xlfn.LET(_xlpm.x,VLOOKUP(T2620,'Drop-down_menus'!$F$2:$G$16,2,FALSE),IF(_xlpm.x=0,"",_xlpm.x)))</f>
        <v>https://orcid.org/0000-0003-3696-4445</v>
      </c>
      <c r="Y2620" t="str">
        <f>IF(U2620="","",_xlfn.LET(_xlpm.x,VLOOKUP(U2620,'Drop-down_menus'!$F$2:$G$16,2,FALSE),IF(_xlpm.x=0,"",_xlpm.x)))</f>
        <v>https://orcid.org/0000-0002-9708-1761</v>
      </c>
      <c r="Z2620" t="str">
        <f>IF(V2620="","",_xlfn.LET(_xlpm.x,VLOOKUP(V2620,'Drop-down_menus'!$F$2:$G$16,2,FALSE),IF(_xlpm.x=0,"",_xlpm.x)))</f>
        <v/>
      </c>
      <c r="AA2620" t="str">
        <f>IF(W2620="","",_xlfn.LET(_xlpm.x,VLOOKUP(W2620,'Drop-down_menus'!$F$2:$G$16,2,FALSE),IF(_xlpm.x=0,"",_xlpm.x)))</f>
        <v/>
      </c>
      <c r="AB2620" t="s">
        <v>702</v>
      </c>
      <c r="AE2620" t="s">
        <v>896</v>
      </c>
    </row>
    <row r="2621" spans="1:31" ht="15" hidden="1" x14ac:dyDescent="0.2">
      <c r="A2621" s="2" t="s">
        <v>441</v>
      </c>
      <c r="B2621">
        <v>5242</v>
      </c>
      <c r="C2621">
        <v>5222</v>
      </c>
      <c r="D2621" s="69" t="s">
        <v>700</v>
      </c>
      <c r="F2621" s="70"/>
      <c r="G2621" s="70">
        <v>1</v>
      </c>
      <c r="H2621" s="70"/>
      <c r="I2621" t="s">
        <v>2611</v>
      </c>
      <c r="J2621" t="str">
        <f>IF($I2621="","",_xlfn.LET(_xlpm.x,VLOOKUP($I2621,'taxon-match_2026-08-31'!$A$2:$N$122,6,FALSE),IF(_xlpm.x=0,"",_xlpm.x)))</f>
        <v/>
      </c>
      <c r="K2621" t="str">
        <f>IF($I2621="","",_xlfn.LET(_xlpm.x,VLOOKUP($I2621,'taxon-match_2026-08-31'!$A$2:$N$122,4,FALSE),IF(_xlpm.x=0,"",_xlpm.x)))</f>
        <v/>
      </c>
      <c r="L2621" t="str">
        <f>IF($I2621="","",_xlfn.LET(_xlpm.x,VLOOKUP($I2621,'taxon-match_2026-08-31'!$A$2:$N$122,7,FALSE),IF(_xlpm.x=0,"",_xlpm.x)))</f>
        <v/>
      </c>
      <c r="M2621" t="str">
        <f>IF($I2621="","",_xlfn.LET(_xlpm.x,VLOOKUP($I2621,'taxon-match_2026-08-31'!$A$2:$N$122,8,FALSE),IF(_xlpm.x=0,"",_xlpm.x)))</f>
        <v/>
      </c>
      <c r="N2621" t="str">
        <f>IF($I2621="","",_xlfn.LET(_xlpm.x,VLOOKUP($I2621,'taxon-match_2026-08-31'!$A$2:$N$122,9,FALSE),IF(_xlpm.x=0,"",_xlpm.x)))</f>
        <v/>
      </c>
      <c r="O2621" t="str">
        <f>IF($I2621="","",_xlfn.LET(_xlpm.x,VLOOKUP($I2621,'taxon-match_2026-08-31'!$A$2:$N$122,10,FALSE),IF(_xlpm.x=0,"",_xlpm.x)))</f>
        <v/>
      </c>
      <c r="P2621" t="str">
        <f>IF($I2621="","",_xlfn.LET(_xlpm.x,VLOOKUP($I2621,'taxon-match_2026-08-31'!$A$2:$N$122,11,FALSE),IF(_xlpm.x=0,"",_xlpm.x)))</f>
        <v/>
      </c>
      <c r="Q2621" t="str">
        <f>IF($I2621="","",_xlfn.LET(_xlpm.x,VLOOKUP($I2621,'taxon-match_2026-08-31'!$A$2:$N$122,12,FALSE),IF(_xlpm.x=0,"",_xlpm.x)))</f>
        <v/>
      </c>
      <c r="R2621" t="str">
        <f>IF($I2621="","",_xlfn.LET(_xlpm.x,VLOOKUP($I2621,'taxon-match_2026-08-31'!$A$2:$N$122,14,FALSE),IF(_xlpm.x=0,"",_xlpm.x)))</f>
        <v/>
      </c>
      <c r="T2621" s="69" t="s">
        <v>62</v>
      </c>
      <c r="U2621" s="69" t="s">
        <v>60</v>
      </c>
      <c r="X2621" t="str">
        <f>IF(T2621="","",_xlfn.LET(_xlpm.x,VLOOKUP(T2621,'Drop-down_menus'!$F$2:$G$16,2,FALSE),IF(_xlpm.x=0,"",_xlpm.x)))</f>
        <v>https://orcid.org/0000-0003-3696-4445</v>
      </c>
      <c r="Y2621" t="str">
        <f>IF(U2621="","",_xlfn.LET(_xlpm.x,VLOOKUP(U2621,'Drop-down_menus'!$F$2:$G$16,2,FALSE),IF(_xlpm.x=0,"",_xlpm.x)))</f>
        <v>https://orcid.org/0000-0002-9708-1761</v>
      </c>
      <c r="Z2621" t="str">
        <f>IF(V2621="","",_xlfn.LET(_xlpm.x,VLOOKUP(V2621,'Drop-down_menus'!$F$2:$G$16,2,FALSE),IF(_xlpm.x=0,"",_xlpm.x)))</f>
        <v/>
      </c>
      <c r="AA2621" t="str">
        <f>IF(W2621="","",_xlfn.LET(_xlpm.x,VLOOKUP(W2621,'Drop-down_menus'!$F$2:$G$16,2,FALSE),IF(_xlpm.x=0,"",_xlpm.x)))</f>
        <v/>
      </c>
      <c r="AB2621" t="s">
        <v>702</v>
      </c>
      <c r="AE2621" t="s">
        <v>896</v>
      </c>
    </row>
    <row r="2622" spans="1:31" ht="15" hidden="1" x14ac:dyDescent="0.2">
      <c r="A2622" s="2" t="s">
        <v>441</v>
      </c>
      <c r="B2622">
        <v>5243</v>
      </c>
      <c r="C2622">
        <v>5223</v>
      </c>
      <c r="D2622" s="69" t="s">
        <v>700</v>
      </c>
      <c r="F2622" s="70"/>
      <c r="G2622" s="70">
        <v>1</v>
      </c>
      <c r="H2622" s="70"/>
      <c r="I2622" t="s">
        <v>2611</v>
      </c>
      <c r="J2622" t="str">
        <f>IF($I2622="","",_xlfn.LET(_xlpm.x,VLOOKUP($I2622,'taxon-match_2026-08-31'!$A$2:$N$122,6,FALSE),IF(_xlpm.x=0,"",_xlpm.x)))</f>
        <v/>
      </c>
      <c r="K2622" t="str">
        <f>IF($I2622="","",_xlfn.LET(_xlpm.x,VLOOKUP($I2622,'taxon-match_2026-08-31'!$A$2:$N$122,4,FALSE),IF(_xlpm.x=0,"",_xlpm.x)))</f>
        <v/>
      </c>
      <c r="L2622" t="str">
        <f>IF($I2622="","",_xlfn.LET(_xlpm.x,VLOOKUP($I2622,'taxon-match_2026-08-31'!$A$2:$N$122,7,FALSE),IF(_xlpm.x=0,"",_xlpm.x)))</f>
        <v/>
      </c>
      <c r="M2622" t="str">
        <f>IF($I2622="","",_xlfn.LET(_xlpm.x,VLOOKUP($I2622,'taxon-match_2026-08-31'!$A$2:$N$122,8,FALSE),IF(_xlpm.x=0,"",_xlpm.x)))</f>
        <v/>
      </c>
      <c r="N2622" t="str">
        <f>IF($I2622="","",_xlfn.LET(_xlpm.x,VLOOKUP($I2622,'taxon-match_2026-08-31'!$A$2:$N$122,9,FALSE),IF(_xlpm.x=0,"",_xlpm.x)))</f>
        <v/>
      </c>
      <c r="O2622" t="str">
        <f>IF($I2622="","",_xlfn.LET(_xlpm.x,VLOOKUP($I2622,'taxon-match_2026-08-31'!$A$2:$N$122,10,FALSE),IF(_xlpm.x=0,"",_xlpm.x)))</f>
        <v/>
      </c>
      <c r="P2622" t="str">
        <f>IF($I2622="","",_xlfn.LET(_xlpm.x,VLOOKUP($I2622,'taxon-match_2026-08-31'!$A$2:$N$122,11,FALSE),IF(_xlpm.x=0,"",_xlpm.x)))</f>
        <v/>
      </c>
      <c r="Q2622" t="str">
        <f>IF($I2622="","",_xlfn.LET(_xlpm.x,VLOOKUP($I2622,'taxon-match_2026-08-31'!$A$2:$N$122,12,FALSE),IF(_xlpm.x=0,"",_xlpm.x)))</f>
        <v/>
      </c>
      <c r="R2622" t="str">
        <f>IF($I2622="","",_xlfn.LET(_xlpm.x,VLOOKUP($I2622,'taxon-match_2026-08-31'!$A$2:$N$122,14,FALSE),IF(_xlpm.x=0,"",_xlpm.x)))</f>
        <v/>
      </c>
      <c r="T2622" s="69" t="s">
        <v>62</v>
      </c>
      <c r="U2622" s="69" t="s">
        <v>60</v>
      </c>
      <c r="X2622" t="str">
        <f>IF(T2622="","",_xlfn.LET(_xlpm.x,VLOOKUP(T2622,'Drop-down_menus'!$F$2:$G$16,2,FALSE),IF(_xlpm.x=0,"",_xlpm.x)))</f>
        <v>https://orcid.org/0000-0003-3696-4445</v>
      </c>
      <c r="Y2622" t="str">
        <f>IF(U2622="","",_xlfn.LET(_xlpm.x,VLOOKUP(U2622,'Drop-down_menus'!$F$2:$G$16,2,FALSE),IF(_xlpm.x=0,"",_xlpm.x)))</f>
        <v>https://orcid.org/0000-0002-9708-1761</v>
      </c>
      <c r="Z2622" t="str">
        <f>IF(V2622="","",_xlfn.LET(_xlpm.x,VLOOKUP(V2622,'Drop-down_menus'!$F$2:$G$16,2,FALSE),IF(_xlpm.x=0,"",_xlpm.x)))</f>
        <v/>
      </c>
      <c r="AA2622" t="str">
        <f>IF(W2622="","",_xlfn.LET(_xlpm.x,VLOOKUP(W2622,'Drop-down_menus'!$F$2:$G$16,2,FALSE),IF(_xlpm.x=0,"",_xlpm.x)))</f>
        <v/>
      </c>
      <c r="AB2622" t="s">
        <v>702</v>
      </c>
      <c r="AE2622" t="s">
        <v>896</v>
      </c>
    </row>
    <row r="2623" spans="1:31" ht="15" hidden="1" x14ac:dyDescent="0.2">
      <c r="A2623" s="2" t="s">
        <v>475</v>
      </c>
      <c r="B2623">
        <v>5637</v>
      </c>
      <c r="C2623">
        <v>5224</v>
      </c>
      <c r="D2623" s="69" t="s">
        <v>700</v>
      </c>
      <c r="F2623" s="70"/>
      <c r="G2623" s="70">
        <v>1</v>
      </c>
      <c r="H2623" s="70"/>
      <c r="I2623" t="s">
        <v>2611</v>
      </c>
      <c r="J2623" t="str">
        <f>IF($I2623="","",_xlfn.LET(_xlpm.x,VLOOKUP($I2623,'taxon-match_2026-08-31'!$A$2:$N$122,6,FALSE),IF(_xlpm.x=0,"",_xlpm.x)))</f>
        <v/>
      </c>
      <c r="K2623" t="str">
        <f>IF($I2623="","",_xlfn.LET(_xlpm.x,VLOOKUP($I2623,'taxon-match_2026-08-31'!$A$2:$N$122,4,FALSE),IF(_xlpm.x=0,"",_xlpm.x)))</f>
        <v/>
      </c>
      <c r="L2623" t="str">
        <f>IF($I2623="","",_xlfn.LET(_xlpm.x,VLOOKUP($I2623,'taxon-match_2026-08-31'!$A$2:$N$122,7,FALSE),IF(_xlpm.x=0,"",_xlpm.x)))</f>
        <v/>
      </c>
      <c r="M2623" t="str">
        <f>IF($I2623="","",_xlfn.LET(_xlpm.x,VLOOKUP($I2623,'taxon-match_2026-08-31'!$A$2:$N$122,8,FALSE),IF(_xlpm.x=0,"",_xlpm.x)))</f>
        <v/>
      </c>
      <c r="N2623" t="str">
        <f>IF($I2623="","",_xlfn.LET(_xlpm.x,VLOOKUP($I2623,'taxon-match_2026-08-31'!$A$2:$N$122,9,FALSE),IF(_xlpm.x=0,"",_xlpm.x)))</f>
        <v/>
      </c>
      <c r="O2623" t="str">
        <f>IF($I2623="","",_xlfn.LET(_xlpm.x,VLOOKUP($I2623,'taxon-match_2026-08-31'!$A$2:$N$122,10,FALSE),IF(_xlpm.x=0,"",_xlpm.x)))</f>
        <v/>
      </c>
      <c r="P2623" t="str">
        <f>IF($I2623="","",_xlfn.LET(_xlpm.x,VLOOKUP($I2623,'taxon-match_2026-08-31'!$A$2:$N$122,11,FALSE),IF(_xlpm.x=0,"",_xlpm.x)))</f>
        <v/>
      </c>
      <c r="Q2623" t="str">
        <f>IF($I2623="","",_xlfn.LET(_xlpm.x,VLOOKUP($I2623,'taxon-match_2026-08-31'!$A$2:$N$122,12,FALSE),IF(_xlpm.x=0,"",_xlpm.x)))</f>
        <v/>
      </c>
      <c r="R2623" t="str">
        <f>IF($I2623="","",_xlfn.LET(_xlpm.x,VLOOKUP($I2623,'taxon-match_2026-08-31'!$A$2:$N$122,14,FALSE),IF(_xlpm.x=0,"",_xlpm.x)))</f>
        <v/>
      </c>
      <c r="T2623" s="69" t="s">
        <v>62</v>
      </c>
      <c r="U2623" s="69" t="s">
        <v>60</v>
      </c>
      <c r="X2623" t="str">
        <f>IF(T2623="","",_xlfn.LET(_xlpm.x,VLOOKUP(T2623,'Drop-down_menus'!$F$2:$G$16,2,FALSE),IF(_xlpm.x=0,"",_xlpm.x)))</f>
        <v>https://orcid.org/0000-0003-3696-4445</v>
      </c>
      <c r="Y2623" t="str">
        <f>IF(U2623="","",_xlfn.LET(_xlpm.x,VLOOKUP(U2623,'Drop-down_menus'!$F$2:$G$16,2,FALSE),IF(_xlpm.x=0,"",_xlpm.x)))</f>
        <v>https://orcid.org/0000-0002-9708-1761</v>
      </c>
      <c r="Z2623" t="str">
        <f>IF(V2623="","",_xlfn.LET(_xlpm.x,VLOOKUP(V2623,'Drop-down_menus'!$F$2:$G$16,2,FALSE),IF(_xlpm.x=0,"",_xlpm.x)))</f>
        <v/>
      </c>
      <c r="AA2623" t="str">
        <f>IF(W2623="","",_xlfn.LET(_xlpm.x,VLOOKUP(W2623,'Drop-down_menus'!$F$2:$G$16,2,FALSE),IF(_xlpm.x=0,"",_xlpm.x)))</f>
        <v/>
      </c>
      <c r="AB2623" t="s">
        <v>702</v>
      </c>
      <c r="AE2623" t="s">
        <v>896</v>
      </c>
    </row>
    <row r="2624" spans="1:31" ht="15" hidden="1" x14ac:dyDescent="0.2">
      <c r="A2624" s="2" t="s">
        <v>475</v>
      </c>
      <c r="B2624">
        <v>5638</v>
      </c>
      <c r="C2624">
        <v>5199</v>
      </c>
      <c r="D2624" s="69" t="s">
        <v>700</v>
      </c>
      <c r="F2624" s="70"/>
      <c r="G2624" s="70">
        <v>1</v>
      </c>
      <c r="H2624" s="70"/>
      <c r="I2624" t="s">
        <v>2611</v>
      </c>
      <c r="J2624" t="str">
        <f>IF($I2624="","",_xlfn.LET(_xlpm.x,VLOOKUP($I2624,'taxon-match_2026-08-31'!$A$2:$N$122,6,FALSE),IF(_xlpm.x=0,"",_xlpm.x)))</f>
        <v/>
      </c>
      <c r="K2624" t="str">
        <f>IF($I2624="","",_xlfn.LET(_xlpm.x,VLOOKUP($I2624,'taxon-match_2026-08-31'!$A$2:$N$122,4,FALSE),IF(_xlpm.x=0,"",_xlpm.x)))</f>
        <v/>
      </c>
      <c r="L2624" t="str">
        <f>IF($I2624="","",_xlfn.LET(_xlpm.x,VLOOKUP($I2624,'taxon-match_2026-08-31'!$A$2:$N$122,7,FALSE),IF(_xlpm.x=0,"",_xlpm.x)))</f>
        <v/>
      </c>
      <c r="M2624" t="str">
        <f>IF($I2624="","",_xlfn.LET(_xlpm.x,VLOOKUP($I2624,'taxon-match_2026-08-31'!$A$2:$N$122,8,FALSE),IF(_xlpm.x=0,"",_xlpm.x)))</f>
        <v/>
      </c>
      <c r="N2624" t="str">
        <f>IF($I2624="","",_xlfn.LET(_xlpm.x,VLOOKUP($I2624,'taxon-match_2026-08-31'!$A$2:$N$122,9,FALSE),IF(_xlpm.x=0,"",_xlpm.x)))</f>
        <v/>
      </c>
      <c r="O2624" t="str">
        <f>IF($I2624="","",_xlfn.LET(_xlpm.x,VLOOKUP($I2624,'taxon-match_2026-08-31'!$A$2:$N$122,10,FALSE),IF(_xlpm.x=0,"",_xlpm.x)))</f>
        <v/>
      </c>
      <c r="P2624" t="str">
        <f>IF($I2624="","",_xlfn.LET(_xlpm.x,VLOOKUP($I2624,'taxon-match_2026-08-31'!$A$2:$N$122,11,FALSE),IF(_xlpm.x=0,"",_xlpm.x)))</f>
        <v/>
      </c>
      <c r="Q2624" t="str">
        <f>IF($I2624="","",_xlfn.LET(_xlpm.x,VLOOKUP($I2624,'taxon-match_2026-08-31'!$A$2:$N$122,12,FALSE),IF(_xlpm.x=0,"",_xlpm.x)))</f>
        <v/>
      </c>
      <c r="R2624" t="str">
        <f>IF($I2624="","",_xlfn.LET(_xlpm.x,VLOOKUP($I2624,'taxon-match_2026-08-31'!$A$2:$N$122,14,FALSE),IF(_xlpm.x=0,"",_xlpm.x)))</f>
        <v/>
      </c>
      <c r="T2624" s="69" t="s">
        <v>62</v>
      </c>
      <c r="U2624" s="69" t="s">
        <v>60</v>
      </c>
      <c r="X2624" t="str">
        <f>IF(T2624="","",_xlfn.LET(_xlpm.x,VLOOKUP(T2624,'Drop-down_menus'!$F$2:$G$16,2,FALSE),IF(_xlpm.x=0,"",_xlpm.x)))</f>
        <v>https://orcid.org/0000-0003-3696-4445</v>
      </c>
      <c r="Y2624" t="str">
        <f>IF(U2624="","",_xlfn.LET(_xlpm.x,VLOOKUP(U2624,'Drop-down_menus'!$F$2:$G$16,2,FALSE),IF(_xlpm.x=0,"",_xlpm.x)))</f>
        <v>https://orcid.org/0000-0002-9708-1761</v>
      </c>
      <c r="Z2624" t="str">
        <f>IF(V2624="","",_xlfn.LET(_xlpm.x,VLOOKUP(V2624,'Drop-down_menus'!$F$2:$G$16,2,FALSE),IF(_xlpm.x=0,"",_xlpm.x)))</f>
        <v/>
      </c>
      <c r="AA2624" t="str">
        <f>IF(W2624="","",_xlfn.LET(_xlpm.x,VLOOKUP(W2624,'Drop-down_menus'!$F$2:$G$16,2,FALSE),IF(_xlpm.x=0,"",_xlpm.x)))</f>
        <v/>
      </c>
      <c r="AB2624" t="s">
        <v>702</v>
      </c>
      <c r="AE2624" t="s">
        <v>896</v>
      </c>
    </row>
    <row r="2625" spans="1:31" ht="15" hidden="1" x14ac:dyDescent="0.2">
      <c r="A2625" s="2" t="s">
        <v>475</v>
      </c>
      <c r="B2625">
        <v>5642</v>
      </c>
      <c r="C2625">
        <v>5246</v>
      </c>
      <c r="D2625" s="69" t="s">
        <v>700</v>
      </c>
      <c r="F2625" s="70"/>
      <c r="G2625" s="70">
        <v>1</v>
      </c>
      <c r="H2625" s="70"/>
      <c r="I2625" t="s">
        <v>2611</v>
      </c>
      <c r="J2625" t="str">
        <f>IF($I2625="","",_xlfn.LET(_xlpm.x,VLOOKUP($I2625,'taxon-match_2026-08-31'!$A$2:$N$122,6,FALSE),IF(_xlpm.x=0,"",_xlpm.x)))</f>
        <v/>
      </c>
      <c r="K2625" t="str">
        <f>IF($I2625="","",_xlfn.LET(_xlpm.x,VLOOKUP($I2625,'taxon-match_2026-08-31'!$A$2:$N$122,4,FALSE),IF(_xlpm.x=0,"",_xlpm.x)))</f>
        <v/>
      </c>
      <c r="L2625" t="str">
        <f>IF($I2625="","",_xlfn.LET(_xlpm.x,VLOOKUP($I2625,'taxon-match_2026-08-31'!$A$2:$N$122,7,FALSE),IF(_xlpm.x=0,"",_xlpm.x)))</f>
        <v/>
      </c>
      <c r="M2625" t="str">
        <f>IF($I2625="","",_xlfn.LET(_xlpm.x,VLOOKUP($I2625,'taxon-match_2026-08-31'!$A$2:$N$122,8,FALSE),IF(_xlpm.x=0,"",_xlpm.x)))</f>
        <v/>
      </c>
      <c r="N2625" t="str">
        <f>IF($I2625="","",_xlfn.LET(_xlpm.x,VLOOKUP($I2625,'taxon-match_2026-08-31'!$A$2:$N$122,9,FALSE),IF(_xlpm.x=0,"",_xlpm.x)))</f>
        <v/>
      </c>
      <c r="O2625" t="str">
        <f>IF($I2625="","",_xlfn.LET(_xlpm.x,VLOOKUP($I2625,'taxon-match_2026-08-31'!$A$2:$N$122,10,FALSE),IF(_xlpm.x=0,"",_xlpm.x)))</f>
        <v/>
      </c>
      <c r="P2625" t="str">
        <f>IF($I2625="","",_xlfn.LET(_xlpm.x,VLOOKUP($I2625,'taxon-match_2026-08-31'!$A$2:$N$122,11,FALSE),IF(_xlpm.x=0,"",_xlpm.x)))</f>
        <v/>
      </c>
      <c r="Q2625" t="str">
        <f>IF($I2625="","",_xlfn.LET(_xlpm.x,VLOOKUP($I2625,'taxon-match_2026-08-31'!$A$2:$N$122,12,FALSE),IF(_xlpm.x=0,"",_xlpm.x)))</f>
        <v/>
      </c>
      <c r="R2625" t="str">
        <f>IF($I2625="","",_xlfn.LET(_xlpm.x,VLOOKUP($I2625,'taxon-match_2026-08-31'!$A$2:$N$122,14,FALSE),IF(_xlpm.x=0,"",_xlpm.x)))</f>
        <v/>
      </c>
      <c r="T2625" s="69" t="s">
        <v>62</v>
      </c>
      <c r="U2625" s="69" t="s">
        <v>60</v>
      </c>
      <c r="X2625" t="str">
        <f>IF(T2625="","",_xlfn.LET(_xlpm.x,VLOOKUP(T2625,'Drop-down_menus'!$F$2:$G$16,2,FALSE),IF(_xlpm.x=0,"",_xlpm.x)))</f>
        <v>https://orcid.org/0000-0003-3696-4445</v>
      </c>
      <c r="Y2625" t="str">
        <f>IF(U2625="","",_xlfn.LET(_xlpm.x,VLOOKUP(U2625,'Drop-down_menus'!$F$2:$G$16,2,FALSE),IF(_xlpm.x=0,"",_xlpm.x)))</f>
        <v>https://orcid.org/0000-0002-9708-1761</v>
      </c>
      <c r="Z2625" t="str">
        <f>IF(V2625="","",_xlfn.LET(_xlpm.x,VLOOKUP(V2625,'Drop-down_menus'!$F$2:$G$16,2,FALSE),IF(_xlpm.x=0,"",_xlpm.x)))</f>
        <v/>
      </c>
      <c r="AA2625" t="str">
        <f>IF(W2625="","",_xlfn.LET(_xlpm.x,VLOOKUP(W2625,'Drop-down_menus'!$F$2:$G$16,2,FALSE),IF(_xlpm.x=0,"",_xlpm.x)))</f>
        <v/>
      </c>
      <c r="AB2625" t="s">
        <v>702</v>
      </c>
      <c r="AE2625" t="s">
        <v>896</v>
      </c>
    </row>
    <row r="2626" spans="1:31" ht="15" hidden="1" x14ac:dyDescent="0.2">
      <c r="A2626" s="2" t="s">
        <v>481</v>
      </c>
      <c r="B2626">
        <v>5639</v>
      </c>
      <c r="C2626">
        <v>5247</v>
      </c>
      <c r="D2626" s="69" t="s">
        <v>700</v>
      </c>
      <c r="F2626" s="70"/>
      <c r="G2626" s="70">
        <v>1</v>
      </c>
      <c r="H2626" s="70"/>
      <c r="I2626" t="s">
        <v>2611</v>
      </c>
      <c r="J2626" t="str">
        <f>IF($I2626="","",_xlfn.LET(_xlpm.x,VLOOKUP($I2626,'taxon-match_2026-08-31'!$A$2:$N$122,6,FALSE),IF(_xlpm.x=0,"",_xlpm.x)))</f>
        <v/>
      </c>
      <c r="K2626" t="str">
        <f>IF($I2626="","",_xlfn.LET(_xlpm.x,VLOOKUP($I2626,'taxon-match_2026-08-31'!$A$2:$N$122,4,FALSE),IF(_xlpm.x=0,"",_xlpm.x)))</f>
        <v/>
      </c>
      <c r="L2626" t="str">
        <f>IF($I2626="","",_xlfn.LET(_xlpm.x,VLOOKUP($I2626,'taxon-match_2026-08-31'!$A$2:$N$122,7,FALSE),IF(_xlpm.x=0,"",_xlpm.x)))</f>
        <v/>
      </c>
      <c r="M2626" t="str">
        <f>IF($I2626="","",_xlfn.LET(_xlpm.x,VLOOKUP($I2626,'taxon-match_2026-08-31'!$A$2:$N$122,8,FALSE),IF(_xlpm.x=0,"",_xlpm.x)))</f>
        <v/>
      </c>
      <c r="N2626" t="str">
        <f>IF($I2626="","",_xlfn.LET(_xlpm.x,VLOOKUP($I2626,'taxon-match_2026-08-31'!$A$2:$N$122,9,FALSE),IF(_xlpm.x=0,"",_xlpm.x)))</f>
        <v/>
      </c>
      <c r="O2626" t="str">
        <f>IF($I2626="","",_xlfn.LET(_xlpm.x,VLOOKUP($I2626,'taxon-match_2026-08-31'!$A$2:$N$122,10,FALSE),IF(_xlpm.x=0,"",_xlpm.x)))</f>
        <v/>
      </c>
      <c r="P2626" t="str">
        <f>IF($I2626="","",_xlfn.LET(_xlpm.x,VLOOKUP($I2626,'taxon-match_2026-08-31'!$A$2:$N$122,11,FALSE),IF(_xlpm.x=0,"",_xlpm.x)))</f>
        <v/>
      </c>
      <c r="Q2626" t="str">
        <f>IF($I2626="","",_xlfn.LET(_xlpm.x,VLOOKUP($I2626,'taxon-match_2026-08-31'!$A$2:$N$122,12,FALSE),IF(_xlpm.x=0,"",_xlpm.x)))</f>
        <v/>
      </c>
      <c r="R2626" t="str">
        <f>IF($I2626="","",_xlfn.LET(_xlpm.x,VLOOKUP($I2626,'taxon-match_2026-08-31'!$A$2:$N$122,14,FALSE),IF(_xlpm.x=0,"",_xlpm.x)))</f>
        <v/>
      </c>
      <c r="T2626" s="69" t="s">
        <v>62</v>
      </c>
      <c r="U2626" s="69" t="s">
        <v>60</v>
      </c>
      <c r="X2626" t="str">
        <f>IF(T2626="","",_xlfn.LET(_xlpm.x,VLOOKUP(T2626,'Drop-down_menus'!$F$2:$G$16,2,FALSE),IF(_xlpm.x=0,"",_xlpm.x)))</f>
        <v>https://orcid.org/0000-0003-3696-4445</v>
      </c>
      <c r="Y2626" t="str">
        <f>IF(U2626="","",_xlfn.LET(_xlpm.x,VLOOKUP(U2626,'Drop-down_menus'!$F$2:$G$16,2,FALSE),IF(_xlpm.x=0,"",_xlpm.x)))</f>
        <v>https://orcid.org/0000-0002-9708-1761</v>
      </c>
      <c r="Z2626" t="str">
        <f>IF(V2626="","",_xlfn.LET(_xlpm.x,VLOOKUP(V2626,'Drop-down_menus'!$F$2:$G$16,2,FALSE),IF(_xlpm.x=0,"",_xlpm.x)))</f>
        <v/>
      </c>
      <c r="AA2626" t="str">
        <f>IF(W2626="","",_xlfn.LET(_xlpm.x,VLOOKUP(W2626,'Drop-down_menus'!$F$2:$G$16,2,FALSE),IF(_xlpm.x=0,"",_xlpm.x)))</f>
        <v/>
      </c>
      <c r="AB2626" t="s">
        <v>702</v>
      </c>
      <c r="AE2626" t="s">
        <v>896</v>
      </c>
    </row>
    <row r="2627" spans="1:31" ht="15" hidden="1" x14ac:dyDescent="0.2">
      <c r="A2627" s="2" t="s">
        <v>481</v>
      </c>
      <c r="B2627">
        <v>5640</v>
      </c>
      <c r="C2627">
        <v>5213</v>
      </c>
      <c r="D2627" s="69" t="s">
        <v>700</v>
      </c>
      <c r="F2627" s="70"/>
      <c r="G2627" s="70">
        <v>1</v>
      </c>
      <c r="H2627" s="70"/>
      <c r="I2627" t="s">
        <v>2611</v>
      </c>
      <c r="J2627" t="str">
        <f>IF($I2627="","",_xlfn.LET(_xlpm.x,VLOOKUP($I2627,'taxon-match_2026-08-31'!$A$2:$N$122,6,FALSE),IF(_xlpm.x=0,"",_xlpm.x)))</f>
        <v/>
      </c>
      <c r="K2627" t="str">
        <f>IF($I2627="","",_xlfn.LET(_xlpm.x,VLOOKUP($I2627,'taxon-match_2026-08-31'!$A$2:$N$122,4,FALSE),IF(_xlpm.x=0,"",_xlpm.x)))</f>
        <v/>
      </c>
      <c r="L2627" t="str">
        <f>IF($I2627="","",_xlfn.LET(_xlpm.x,VLOOKUP($I2627,'taxon-match_2026-08-31'!$A$2:$N$122,7,FALSE),IF(_xlpm.x=0,"",_xlpm.x)))</f>
        <v/>
      </c>
      <c r="M2627" t="str">
        <f>IF($I2627="","",_xlfn.LET(_xlpm.x,VLOOKUP($I2627,'taxon-match_2026-08-31'!$A$2:$N$122,8,FALSE),IF(_xlpm.x=0,"",_xlpm.x)))</f>
        <v/>
      </c>
      <c r="N2627" t="str">
        <f>IF($I2627="","",_xlfn.LET(_xlpm.x,VLOOKUP($I2627,'taxon-match_2026-08-31'!$A$2:$N$122,9,FALSE),IF(_xlpm.x=0,"",_xlpm.x)))</f>
        <v/>
      </c>
      <c r="O2627" t="str">
        <f>IF($I2627="","",_xlfn.LET(_xlpm.x,VLOOKUP($I2627,'taxon-match_2026-08-31'!$A$2:$N$122,10,FALSE),IF(_xlpm.x=0,"",_xlpm.x)))</f>
        <v/>
      </c>
      <c r="P2627" t="str">
        <f>IF($I2627="","",_xlfn.LET(_xlpm.x,VLOOKUP($I2627,'taxon-match_2026-08-31'!$A$2:$N$122,11,FALSE),IF(_xlpm.x=0,"",_xlpm.x)))</f>
        <v/>
      </c>
      <c r="Q2627" t="str">
        <f>IF($I2627="","",_xlfn.LET(_xlpm.x,VLOOKUP($I2627,'taxon-match_2026-08-31'!$A$2:$N$122,12,FALSE),IF(_xlpm.x=0,"",_xlpm.x)))</f>
        <v/>
      </c>
      <c r="R2627" t="str">
        <f>IF($I2627="","",_xlfn.LET(_xlpm.x,VLOOKUP($I2627,'taxon-match_2026-08-31'!$A$2:$N$122,14,FALSE),IF(_xlpm.x=0,"",_xlpm.x)))</f>
        <v/>
      </c>
      <c r="T2627" s="69" t="s">
        <v>62</v>
      </c>
      <c r="U2627" s="69" t="s">
        <v>60</v>
      </c>
      <c r="X2627" t="str">
        <f>IF(T2627="","",_xlfn.LET(_xlpm.x,VLOOKUP(T2627,'Drop-down_menus'!$F$2:$G$16,2,FALSE),IF(_xlpm.x=0,"",_xlpm.x)))</f>
        <v>https://orcid.org/0000-0003-3696-4445</v>
      </c>
      <c r="Y2627" t="str">
        <f>IF(U2627="","",_xlfn.LET(_xlpm.x,VLOOKUP(U2627,'Drop-down_menus'!$F$2:$G$16,2,FALSE),IF(_xlpm.x=0,"",_xlpm.x)))</f>
        <v>https://orcid.org/0000-0002-9708-1761</v>
      </c>
      <c r="Z2627" t="str">
        <f>IF(V2627="","",_xlfn.LET(_xlpm.x,VLOOKUP(V2627,'Drop-down_menus'!$F$2:$G$16,2,FALSE),IF(_xlpm.x=0,"",_xlpm.x)))</f>
        <v/>
      </c>
      <c r="AA2627" t="str">
        <f>IF(W2627="","",_xlfn.LET(_xlpm.x,VLOOKUP(W2627,'Drop-down_menus'!$F$2:$G$16,2,FALSE),IF(_xlpm.x=0,"",_xlpm.x)))</f>
        <v/>
      </c>
      <c r="AB2627" t="s">
        <v>702</v>
      </c>
      <c r="AE2627" t="s">
        <v>896</v>
      </c>
    </row>
    <row r="2628" spans="1:31" ht="15" hidden="1" x14ac:dyDescent="0.2">
      <c r="A2628" s="2" t="s">
        <v>481</v>
      </c>
      <c r="B2628">
        <v>5641</v>
      </c>
      <c r="C2628">
        <v>5214</v>
      </c>
      <c r="D2628" s="69" t="s">
        <v>700</v>
      </c>
      <c r="F2628" s="70"/>
      <c r="G2628" s="70">
        <v>1</v>
      </c>
      <c r="H2628" s="70"/>
      <c r="I2628" t="s">
        <v>2611</v>
      </c>
      <c r="J2628" t="str">
        <f>IF($I2628="","",_xlfn.LET(_xlpm.x,VLOOKUP($I2628,'taxon-match_2026-08-31'!$A$2:$N$122,6,FALSE),IF(_xlpm.x=0,"",_xlpm.x)))</f>
        <v/>
      </c>
      <c r="K2628" t="str">
        <f>IF($I2628="","",_xlfn.LET(_xlpm.x,VLOOKUP($I2628,'taxon-match_2026-08-31'!$A$2:$N$122,4,FALSE),IF(_xlpm.x=0,"",_xlpm.x)))</f>
        <v/>
      </c>
      <c r="L2628" t="str">
        <f>IF($I2628="","",_xlfn.LET(_xlpm.x,VLOOKUP($I2628,'taxon-match_2026-08-31'!$A$2:$N$122,7,FALSE),IF(_xlpm.x=0,"",_xlpm.x)))</f>
        <v/>
      </c>
      <c r="M2628" t="str">
        <f>IF($I2628="","",_xlfn.LET(_xlpm.x,VLOOKUP($I2628,'taxon-match_2026-08-31'!$A$2:$N$122,8,FALSE),IF(_xlpm.x=0,"",_xlpm.x)))</f>
        <v/>
      </c>
      <c r="N2628" t="str">
        <f>IF($I2628="","",_xlfn.LET(_xlpm.x,VLOOKUP($I2628,'taxon-match_2026-08-31'!$A$2:$N$122,9,FALSE),IF(_xlpm.x=0,"",_xlpm.x)))</f>
        <v/>
      </c>
      <c r="O2628" t="str">
        <f>IF($I2628="","",_xlfn.LET(_xlpm.x,VLOOKUP($I2628,'taxon-match_2026-08-31'!$A$2:$N$122,10,FALSE),IF(_xlpm.x=0,"",_xlpm.x)))</f>
        <v/>
      </c>
      <c r="P2628" t="str">
        <f>IF($I2628="","",_xlfn.LET(_xlpm.x,VLOOKUP($I2628,'taxon-match_2026-08-31'!$A$2:$N$122,11,FALSE),IF(_xlpm.x=0,"",_xlpm.x)))</f>
        <v/>
      </c>
      <c r="Q2628" t="str">
        <f>IF($I2628="","",_xlfn.LET(_xlpm.x,VLOOKUP($I2628,'taxon-match_2026-08-31'!$A$2:$N$122,12,FALSE),IF(_xlpm.x=0,"",_xlpm.x)))</f>
        <v/>
      </c>
      <c r="R2628" t="str">
        <f>IF($I2628="","",_xlfn.LET(_xlpm.x,VLOOKUP($I2628,'taxon-match_2026-08-31'!$A$2:$N$122,14,FALSE),IF(_xlpm.x=0,"",_xlpm.x)))</f>
        <v/>
      </c>
      <c r="T2628" s="69" t="s">
        <v>62</v>
      </c>
      <c r="U2628" s="69" t="s">
        <v>60</v>
      </c>
      <c r="X2628" t="str">
        <f>IF(T2628="","",_xlfn.LET(_xlpm.x,VLOOKUP(T2628,'Drop-down_menus'!$F$2:$G$16,2,FALSE),IF(_xlpm.x=0,"",_xlpm.x)))</f>
        <v>https://orcid.org/0000-0003-3696-4445</v>
      </c>
      <c r="Y2628" t="str">
        <f>IF(U2628="","",_xlfn.LET(_xlpm.x,VLOOKUP(U2628,'Drop-down_menus'!$F$2:$G$16,2,FALSE),IF(_xlpm.x=0,"",_xlpm.x)))</f>
        <v>https://orcid.org/0000-0002-9708-1761</v>
      </c>
      <c r="Z2628" t="str">
        <f>IF(V2628="","",_xlfn.LET(_xlpm.x,VLOOKUP(V2628,'Drop-down_menus'!$F$2:$G$16,2,FALSE),IF(_xlpm.x=0,"",_xlpm.x)))</f>
        <v/>
      </c>
      <c r="AA2628" t="str">
        <f>IF(W2628="","",_xlfn.LET(_xlpm.x,VLOOKUP(W2628,'Drop-down_menus'!$F$2:$G$16,2,FALSE),IF(_xlpm.x=0,"",_xlpm.x)))</f>
        <v/>
      </c>
      <c r="AB2628" t="s">
        <v>702</v>
      </c>
      <c r="AE2628" t="s">
        <v>896</v>
      </c>
    </row>
    <row r="2629" spans="1:31" ht="15" hidden="1" x14ac:dyDescent="0.2">
      <c r="A2629" s="2" t="s">
        <v>441</v>
      </c>
      <c r="B2629">
        <v>5231</v>
      </c>
      <c r="C2629">
        <v>5215</v>
      </c>
      <c r="D2629" s="69" t="s">
        <v>700</v>
      </c>
      <c r="F2629" s="70" t="s">
        <v>906</v>
      </c>
      <c r="G2629" s="69">
        <v>1</v>
      </c>
      <c r="H2629" s="70" t="s">
        <v>906</v>
      </c>
      <c r="I2629" t="s">
        <v>906</v>
      </c>
      <c r="J2629" t="str">
        <f>IF($I2629="","",_xlfn.LET(_xlpm.x,VLOOKUP($I2629,'taxon-match_2026-08-31'!$A$2:$N$122,6,FALSE),IF(_xlpm.x=0,"",_xlpm.x)))</f>
        <v>Ryckholt, 1851</v>
      </c>
      <c r="K2629" t="str">
        <f>IF($I2629="","",_xlfn.LET(_xlpm.x,VLOOKUP($I2629,'taxon-match_2026-08-31'!$A$2:$N$122,4,FALSE),IF(_xlpm.x=0,"",_xlpm.x)))</f>
        <v>urn:lsid:marinespecies.org:taxname:919</v>
      </c>
      <c r="L2629" t="str">
        <f>IF($I2629="","",_xlfn.LET(_xlpm.x,VLOOKUP($I2629,'taxon-match_2026-08-31'!$A$2:$N$122,7,FALSE),IF(_xlpm.x=0,"",_xlpm.x)))</f>
        <v>Animalia</v>
      </c>
      <c r="M2629" t="str">
        <f>IF($I2629="","",_xlfn.LET(_xlpm.x,VLOOKUP($I2629,'taxon-match_2026-08-31'!$A$2:$N$122,8,FALSE),IF(_xlpm.x=0,"",_xlpm.x)))</f>
        <v>Annelida</v>
      </c>
      <c r="N2629" t="str">
        <f>IF($I2629="","",_xlfn.LET(_xlpm.x,VLOOKUP($I2629,'taxon-match_2026-08-31'!$A$2:$N$122,9,FALSE),IF(_xlpm.x=0,"",_xlpm.x)))</f>
        <v>Polychaeta</v>
      </c>
      <c r="O2629" t="str">
        <f>IF($I2629="","",_xlfn.LET(_xlpm.x,VLOOKUP($I2629,'taxon-match_2026-08-31'!$A$2:$N$122,10,FALSE),IF(_xlpm.x=0,"",_xlpm.x)))</f>
        <v>Terebellida</v>
      </c>
      <c r="P2629" t="str">
        <f>IF($I2629="","",_xlfn.LET(_xlpm.x,VLOOKUP($I2629,'taxon-match_2026-08-31'!$A$2:$N$122,11,FALSE),IF(_xlpm.x=0,"",_xlpm.x)))</f>
        <v>Cirratulidae</v>
      </c>
      <c r="Q2629" t="str">
        <f>IF($I2629="","",_xlfn.LET(_xlpm.x,VLOOKUP($I2629,'taxon-match_2026-08-31'!$A$2:$N$122,12,FALSE),IF(_xlpm.x=0,"",_xlpm.x)))</f>
        <v/>
      </c>
      <c r="R2629" t="str">
        <f>IF($I2629="","",_xlfn.LET(_xlpm.x,VLOOKUP($I2629,'taxon-match_2026-08-31'!$A$2:$N$122,14,FALSE),IF(_xlpm.x=0,"",_xlpm.x)))</f>
        <v/>
      </c>
      <c r="S2629" s="2" t="s">
        <v>2360</v>
      </c>
      <c r="T2629" s="69" t="s">
        <v>62</v>
      </c>
      <c r="U2629" s="69" t="s">
        <v>60</v>
      </c>
      <c r="X2629" t="str">
        <f>IF(T2629="","",_xlfn.LET(_xlpm.x,VLOOKUP(T2629,'Drop-down_menus'!$F$2:$G$16,2,FALSE),IF(_xlpm.x=0,"",_xlpm.x)))</f>
        <v>https://orcid.org/0000-0003-3696-4445</v>
      </c>
      <c r="Y2629" t="str">
        <f>IF(U2629="","",_xlfn.LET(_xlpm.x,VLOOKUP(U2629,'Drop-down_menus'!$F$2:$G$16,2,FALSE),IF(_xlpm.x=0,"",_xlpm.x)))</f>
        <v>https://orcid.org/0000-0002-9708-1761</v>
      </c>
      <c r="Z2629" t="str">
        <f>IF(V2629="","",_xlfn.LET(_xlpm.x,VLOOKUP(V2629,'Drop-down_menus'!$F$2:$G$16,2,FALSE),IF(_xlpm.x=0,"",_xlpm.x)))</f>
        <v/>
      </c>
      <c r="AA2629" t="str">
        <f>IF(W2629="","",_xlfn.LET(_xlpm.x,VLOOKUP(W2629,'Drop-down_menus'!$F$2:$G$16,2,FALSE),IF(_xlpm.x=0,"",_xlpm.x)))</f>
        <v/>
      </c>
      <c r="AB2629" t="s">
        <v>702</v>
      </c>
      <c r="AE2629" t="s">
        <v>896</v>
      </c>
    </row>
    <row r="2630" spans="1:31" ht="15" hidden="1" x14ac:dyDescent="0.2">
      <c r="A2630" s="2" t="s">
        <v>475</v>
      </c>
      <c r="B2630">
        <v>5530</v>
      </c>
      <c r="C2630">
        <v>5216</v>
      </c>
      <c r="D2630" s="69" t="s">
        <v>700</v>
      </c>
      <c r="F2630" s="70" t="s">
        <v>906</v>
      </c>
      <c r="G2630" s="70">
        <v>1</v>
      </c>
      <c r="H2630" s="70" t="s">
        <v>906</v>
      </c>
      <c r="I2630" t="s">
        <v>906</v>
      </c>
      <c r="J2630" t="str">
        <f>IF($I2630="","",_xlfn.LET(_xlpm.x,VLOOKUP($I2630,'taxon-match_2026-08-31'!$A$2:$N$122,6,FALSE),IF(_xlpm.x=0,"",_xlpm.x)))</f>
        <v>Ryckholt, 1851</v>
      </c>
      <c r="K2630" t="str">
        <f>IF($I2630="","",_xlfn.LET(_xlpm.x,VLOOKUP($I2630,'taxon-match_2026-08-31'!$A$2:$N$122,4,FALSE),IF(_xlpm.x=0,"",_xlpm.x)))</f>
        <v>urn:lsid:marinespecies.org:taxname:919</v>
      </c>
      <c r="L2630" t="str">
        <f>IF($I2630="","",_xlfn.LET(_xlpm.x,VLOOKUP($I2630,'taxon-match_2026-08-31'!$A$2:$N$122,7,FALSE),IF(_xlpm.x=0,"",_xlpm.x)))</f>
        <v>Animalia</v>
      </c>
      <c r="M2630" t="str">
        <f>IF($I2630="","",_xlfn.LET(_xlpm.x,VLOOKUP($I2630,'taxon-match_2026-08-31'!$A$2:$N$122,8,FALSE),IF(_xlpm.x=0,"",_xlpm.x)))</f>
        <v>Annelida</v>
      </c>
      <c r="N2630" t="str">
        <f>IF($I2630="","",_xlfn.LET(_xlpm.x,VLOOKUP($I2630,'taxon-match_2026-08-31'!$A$2:$N$122,9,FALSE),IF(_xlpm.x=0,"",_xlpm.x)))</f>
        <v>Polychaeta</v>
      </c>
      <c r="O2630" t="str">
        <f>IF($I2630="","",_xlfn.LET(_xlpm.x,VLOOKUP($I2630,'taxon-match_2026-08-31'!$A$2:$N$122,10,FALSE),IF(_xlpm.x=0,"",_xlpm.x)))</f>
        <v>Terebellida</v>
      </c>
      <c r="P2630" t="str">
        <f>IF($I2630="","",_xlfn.LET(_xlpm.x,VLOOKUP($I2630,'taxon-match_2026-08-31'!$A$2:$N$122,11,FALSE),IF(_xlpm.x=0,"",_xlpm.x)))</f>
        <v>Cirratulidae</v>
      </c>
      <c r="Q2630" t="str">
        <f>IF($I2630="","",_xlfn.LET(_xlpm.x,VLOOKUP($I2630,'taxon-match_2026-08-31'!$A$2:$N$122,12,FALSE),IF(_xlpm.x=0,"",_xlpm.x)))</f>
        <v/>
      </c>
      <c r="R2630" t="str">
        <f>IF($I2630="","",_xlfn.LET(_xlpm.x,VLOOKUP($I2630,'taxon-match_2026-08-31'!$A$2:$N$122,14,FALSE),IF(_xlpm.x=0,"",_xlpm.x)))</f>
        <v/>
      </c>
      <c r="S2630" s="2" t="s">
        <v>2360</v>
      </c>
      <c r="T2630" s="69" t="s">
        <v>62</v>
      </c>
      <c r="U2630" s="69" t="s">
        <v>60</v>
      </c>
      <c r="X2630" t="str">
        <f>IF(T2630="","",_xlfn.LET(_xlpm.x,VLOOKUP(T2630,'Drop-down_menus'!$F$2:$G$16,2,FALSE),IF(_xlpm.x=0,"",_xlpm.x)))</f>
        <v>https://orcid.org/0000-0003-3696-4445</v>
      </c>
      <c r="Y2630" t="str">
        <f>IF(U2630="","",_xlfn.LET(_xlpm.x,VLOOKUP(U2630,'Drop-down_menus'!$F$2:$G$16,2,FALSE),IF(_xlpm.x=0,"",_xlpm.x)))</f>
        <v>https://orcid.org/0000-0002-9708-1761</v>
      </c>
      <c r="Z2630" t="str">
        <f>IF(V2630="","",_xlfn.LET(_xlpm.x,VLOOKUP(V2630,'Drop-down_menus'!$F$2:$G$16,2,FALSE),IF(_xlpm.x=0,"",_xlpm.x)))</f>
        <v/>
      </c>
      <c r="AA2630" t="str">
        <f>IF(W2630="","",_xlfn.LET(_xlpm.x,VLOOKUP(W2630,'Drop-down_menus'!$F$2:$G$16,2,FALSE),IF(_xlpm.x=0,"",_xlpm.x)))</f>
        <v/>
      </c>
      <c r="AB2630" t="s">
        <v>702</v>
      </c>
      <c r="AE2630" t="s">
        <v>896</v>
      </c>
    </row>
    <row r="2631" spans="1:31" ht="15" hidden="1" x14ac:dyDescent="0.2">
      <c r="A2631" s="2" t="s">
        <v>298</v>
      </c>
      <c r="B2631">
        <v>2882</v>
      </c>
      <c r="C2631">
        <v>5217</v>
      </c>
      <c r="D2631" s="69" t="s">
        <v>700</v>
      </c>
      <c r="F2631" s="69" t="s">
        <v>690</v>
      </c>
      <c r="G2631" s="70">
        <v>1</v>
      </c>
      <c r="H2631" s="69" t="s">
        <v>690</v>
      </c>
      <c r="I2631" t="s">
        <v>690</v>
      </c>
      <c r="J2631" t="str">
        <f>IF($I2631="","",_xlfn.LET(_xlpm.x,VLOOKUP($I2631,'taxon-match_2026-08-31'!$A$2:$N$122,6,FALSE),IF(_xlpm.x=0,"",_xlpm.x)))</f>
        <v>Grube, 1850</v>
      </c>
      <c r="K2631" t="str">
        <f>IF($I2631="","",_xlfn.LET(_xlpm.x,VLOOKUP($I2631,'taxon-match_2026-08-31'!$A$2:$N$122,4,FALSE),IF(_xlpm.x=0,"",_xlpm.x)))</f>
        <v>urn:lsid:marinespecies.org:taxname:883</v>
      </c>
      <c r="L2631" t="str">
        <f>IF($I2631="","",_xlfn.LET(_xlpm.x,VLOOKUP($I2631,'taxon-match_2026-08-31'!$A$2:$N$122,7,FALSE),IF(_xlpm.x=0,"",_xlpm.x)))</f>
        <v>Animalia</v>
      </c>
      <c r="M2631" t="str">
        <f>IF($I2631="","",_xlfn.LET(_xlpm.x,VLOOKUP($I2631,'taxon-match_2026-08-31'!$A$2:$N$122,8,FALSE),IF(_xlpm.x=0,"",_xlpm.x)))</f>
        <v>Annelida</v>
      </c>
      <c r="N2631" t="str">
        <f>IF($I2631="","",_xlfn.LET(_xlpm.x,VLOOKUP($I2631,'taxon-match_2026-08-31'!$A$2:$N$122,9,FALSE),IF(_xlpm.x=0,"",_xlpm.x)))</f>
        <v>Polychaeta</v>
      </c>
      <c r="O2631" t="str">
        <f>IF($I2631="","",_xlfn.LET(_xlpm.x,VLOOKUP($I2631,'taxon-match_2026-08-31'!$A$2:$N$122,10,FALSE),IF(_xlpm.x=0,"",_xlpm.x)))</f>
        <v/>
      </c>
      <c r="P2631" t="str">
        <f>IF($I2631="","",_xlfn.LET(_xlpm.x,VLOOKUP($I2631,'taxon-match_2026-08-31'!$A$2:$N$122,11,FALSE),IF(_xlpm.x=0,"",_xlpm.x)))</f>
        <v/>
      </c>
      <c r="Q2631" t="str">
        <f>IF($I2631="","",_xlfn.LET(_xlpm.x,VLOOKUP($I2631,'taxon-match_2026-08-31'!$A$2:$N$122,12,FALSE),IF(_xlpm.x=0,"",_xlpm.x)))</f>
        <v/>
      </c>
      <c r="R2631" t="str">
        <f>IF($I2631="","",_xlfn.LET(_xlpm.x,VLOOKUP($I2631,'taxon-match_2026-08-31'!$A$2:$N$122,14,FALSE),IF(_xlpm.x=0,"",_xlpm.x)))</f>
        <v/>
      </c>
      <c r="S2631" s="2" t="s">
        <v>2358</v>
      </c>
      <c r="T2631" s="69" t="s">
        <v>62</v>
      </c>
      <c r="U2631" s="69" t="s">
        <v>60</v>
      </c>
      <c r="X2631" t="str">
        <f>IF(T2631="","",_xlfn.LET(_xlpm.x,VLOOKUP(T2631,'Drop-down_menus'!$F$2:$G$16,2,FALSE),IF(_xlpm.x=0,"",_xlpm.x)))</f>
        <v>https://orcid.org/0000-0003-3696-4445</v>
      </c>
      <c r="Y2631" t="str">
        <f>IF(U2631="","",_xlfn.LET(_xlpm.x,VLOOKUP(U2631,'Drop-down_menus'!$F$2:$G$16,2,FALSE),IF(_xlpm.x=0,"",_xlpm.x)))</f>
        <v>https://orcid.org/0000-0002-9708-1761</v>
      </c>
      <c r="Z2631" t="str">
        <f>IF(V2631="","",_xlfn.LET(_xlpm.x,VLOOKUP(V2631,'Drop-down_menus'!$F$2:$G$16,2,FALSE),IF(_xlpm.x=0,"",_xlpm.x)))</f>
        <v/>
      </c>
      <c r="AA2631" t="str">
        <f>IF(W2631="","",_xlfn.LET(_xlpm.x,VLOOKUP(W2631,'Drop-down_menus'!$F$2:$G$16,2,FALSE),IF(_xlpm.x=0,"",_xlpm.x)))</f>
        <v/>
      </c>
      <c r="AB2631" t="s">
        <v>702</v>
      </c>
      <c r="AE2631" t="s">
        <v>896</v>
      </c>
    </row>
    <row r="2632" spans="1:31" ht="15" hidden="1" x14ac:dyDescent="0.2">
      <c r="A2632" s="2" t="s">
        <v>84</v>
      </c>
      <c r="B2632">
        <v>331</v>
      </c>
      <c r="C2632">
        <v>5218</v>
      </c>
      <c r="D2632" s="69" t="s">
        <v>700</v>
      </c>
      <c r="F2632" s="69" t="s">
        <v>690</v>
      </c>
      <c r="G2632" s="69">
        <v>1</v>
      </c>
      <c r="H2632" s="69" t="s">
        <v>690</v>
      </c>
      <c r="I2632" t="s">
        <v>690</v>
      </c>
      <c r="J2632" t="str">
        <f>IF($I2632="","",_xlfn.LET(_xlpm.x,VLOOKUP($I2632,'taxon-match_2026-08-31'!$A$2:$N$122,6,FALSE),IF(_xlpm.x=0,"",_xlpm.x)))</f>
        <v>Grube, 1850</v>
      </c>
      <c r="K2632" t="str">
        <f>IF($I2632="","",_xlfn.LET(_xlpm.x,VLOOKUP($I2632,'taxon-match_2026-08-31'!$A$2:$N$122,4,FALSE),IF(_xlpm.x=0,"",_xlpm.x)))</f>
        <v>urn:lsid:marinespecies.org:taxname:883</v>
      </c>
      <c r="L2632" t="str">
        <f>IF($I2632="","",_xlfn.LET(_xlpm.x,VLOOKUP($I2632,'taxon-match_2026-08-31'!$A$2:$N$122,7,FALSE),IF(_xlpm.x=0,"",_xlpm.x)))</f>
        <v>Animalia</v>
      </c>
      <c r="M2632" t="str">
        <f>IF($I2632="","",_xlfn.LET(_xlpm.x,VLOOKUP($I2632,'taxon-match_2026-08-31'!$A$2:$N$122,8,FALSE),IF(_xlpm.x=0,"",_xlpm.x)))</f>
        <v>Annelida</v>
      </c>
      <c r="N2632" t="str">
        <f>IF($I2632="","",_xlfn.LET(_xlpm.x,VLOOKUP($I2632,'taxon-match_2026-08-31'!$A$2:$N$122,9,FALSE),IF(_xlpm.x=0,"",_xlpm.x)))</f>
        <v>Polychaeta</v>
      </c>
      <c r="O2632" t="str">
        <f>IF($I2632="","",_xlfn.LET(_xlpm.x,VLOOKUP($I2632,'taxon-match_2026-08-31'!$A$2:$N$122,10,FALSE),IF(_xlpm.x=0,"",_xlpm.x)))</f>
        <v/>
      </c>
      <c r="P2632" t="str">
        <f>IF($I2632="","",_xlfn.LET(_xlpm.x,VLOOKUP($I2632,'taxon-match_2026-08-31'!$A$2:$N$122,11,FALSE),IF(_xlpm.x=0,"",_xlpm.x)))</f>
        <v/>
      </c>
      <c r="Q2632" t="str">
        <f>IF($I2632="","",_xlfn.LET(_xlpm.x,VLOOKUP($I2632,'taxon-match_2026-08-31'!$A$2:$N$122,12,FALSE),IF(_xlpm.x=0,"",_xlpm.x)))</f>
        <v/>
      </c>
      <c r="R2632" t="str">
        <f>IF($I2632="","",_xlfn.LET(_xlpm.x,VLOOKUP($I2632,'taxon-match_2026-08-31'!$A$2:$N$122,14,FALSE),IF(_xlpm.x=0,"",_xlpm.x)))</f>
        <v/>
      </c>
      <c r="S2632" s="2" t="s">
        <v>2358</v>
      </c>
      <c r="T2632" s="69" t="s">
        <v>62</v>
      </c>
      <c r="U2632" s="69" t="s">
        <v>60</v>
      </c>
      <c r="X2632" t="str">
        <f>IF(T2632="","",_xlfn.LET(_xlpm.x,VLOOKUP(T2632,'Drop-down_menus'!$F$2:$G$16,2,FALSE),IF(_xlpm.x=0,"",_xlpm.x)))</f>
        <v>https://orcid.org/0000-0003-3696-4445</v>
      </c>
      <c r="Y2632" t="str">
        <f>IF(U2632="","",_xlfn.LET(_xlpm.x,VLOOKUP(U2632,'Drop-down_menus'!$F$2:$G$16,2,FALSE),IF(_xlpm.x=0,"",_xlpm.x)))</f>
        <v>https://orcid.org/0000-0002-9708-1761</v>
      </c>
      <c r="Z2632" t="str">
        <f>IF(V2632="","",_xlfn.LET(_xlpm.x,VLOOKUP(V2632,'Drop-down_menus'!$F$2:$G$16,2,FALSE),IF(_xlpm.x=0,"",_xlpm.x)))</f>
        <v/>
      </c>
      <c r="AA2632" t="str">
        <f>IF(W2632="","",_xlfn.LET(_xlpm.x,VLOOKUP(W2632,'Drop-down_menus'!$F$2:$G$16,2,FALSE),IF(_xlpm.x=0,"",_xlpm.x)))</f>
        <v/>
      </c>
      <c r="AB2632" t="s">
        <v>702</v>
      </c>
      <c r="AE2632" t="s">
        <v>896</v>
      </c>
    </row>
    <row r="2633" spans="1:31" ht="15" hidden="1" x14ac:dyDescent="0.2">
      <c r="A2633" s="2" t="s">
        <v>84</v>
      </c>
      <c r="B2633">
        <v>333</v>
      </c>
      <c r="C2633">
        <v>5195</v>
      </c>
      <c r="D2633" s="69" t="s">
        <v>700</v>
      </c>
      <c r="F2633" s="69" t="s">
        <v>690</v>
      </c>
      <c r="G2633" s="69">
        <v>1</v>
      </c>
      <c r="H2633" s="69" t="s">
        <v>690</v>
      </c>
      <c r="I2633" t="s">
        <v>690</v>
      </c>
      <c r="J2633" t="str">
        <f>IF($I2633="","",_xlfn.LET(_xlpm.x,VLOOKUP($I2633,'taxon-match_2026-08-31'!$A$2:$N$122,6,FALSE),IF(_xlpm.x=0,"",_xlpm.x)))</f>
        <v>Grube, 1850</v>
      </c>
      <c r="K2633" t="str">
        <f>IF($I2633="","",_xlfn.LET(_xlpm.x,VLOOKUP($I2633,'taxon-match_2026-08-31'!$A$2:$N$122,4,FALSE),IF(_xlpm.x=0,"",_xlpm.x)))</f>
        <v>urn:lsid:marinespecies.org:taxname:883</v>
      </c>
      <c r="L2633" t="str">
        <f>IF($I2633="","",_xlfn.LET(_xlpm.x,VLOOKUP($I2633,'taxon-match_2026-08-31'!$A$2:$N$122,7,FALSE),IF(_xlpm.x=0,"",_xlpm.x)))</f>
        <v>Animalia</v>
      </c>
      <c r="M2633" t="str">
        <f>IF($I2633="","",_xlfn.LET(_xlpm.x,VLOOKUP($I2633,'taxon-match_2026-08-31'!$A$2:$N$122,8,FALSE),IF(_xlpm.x=0,"",_xlpm.x)))</f>
        <v>Annelida</v>
      </c>
      <c r="N2633" t="str">
        <f>IF($I2633="","",_xlfn.LET(_xlpm.x,VLOOKUP($I2633,'taxon-match_2026-08-31'!$A$2:$N$122,9,FALSE),IF(_xlpm.x=0,"",_xlpm.x)))</f>
        <v>Polychaeta</v>
      </c>
      <c r="O2633" t="str">
        <f>IF($I2633="","",_xlfn.LET(_xlpm.x,VLOOKUP($I2633,'taxon-match_2026-08-31'!$A$2:$N$122,10,FALSE),IF(_xlpm.x=0,"",_xlpm.x)))</f>
        <v/>
      </c>
      <c r="P2633" t="str">
        <f>IF($I2633="","",_xlfn.LET(_xlpm.x,VLOOKUP($I2633,'taxon-match_2026-08-31'!$A$2:$N$122,11,FALSE),IF(_xlpm.x=0,"",_xlpm.x)))</f>
        <v/>
      </c>
      <c r="Q2633" t="str">
        <f>IF($I2633="","",_xlfn.LET(_xlpm.x,VLOOKUP($I2633,'taxon-match_2026-08-31'!$A$2:$N$122,12,FALSE),IF(_xlpm.x=0,"",_xlpm.x)))</f>
        <v/>
      </c>
      <c r="R2633" t="str">
        <f>IF($I2633="","",_xlfn.LET(_xlpm.x,VLOOKUP($I2633,'taxon-match_2026-08-31'!$A$2:$N$122,14,FALSE),IF(_xlpm.x=0,"",_xlpm.x)))</f>
        <v/>
      </c>
      <c r="S2633" s="2" t="s">
        <v>2358</v>
      </c>
      <c r="T2633" s="69" t="s">
        <v>62</v>
      </c>
      <c r="U2633" s="69" t="s">
        <v>60</v>
      </c>
      <c r="X2633" t="str">
        <f>IF(T2633="","",_xlfn.LET(_xlpm.x,VLOOKUP(T2633,'Drop-down_menus'!$F$2:$G$16,2,FALSE),IF(_xlpm.x=0,"",_xlpm.x)))</f>
        <v>https://orcid.org/0000-0003-3696-4445</v>
      </c>
      <c r="Y2633" t="str">
        <f>IF(U2633="","",_xlfn.LET(_xlpm.x,VLOOKUP(U2633,'Drop-down_menus'!$F$2:$G$16,2,FALSE),IF(_xlpm.x=0,"",_xlpm.x)))</f>
        <v>https://orcid.org/0000-0002-9708-1761</v>
      </c>
      <c r="Z2633" t="str">
        <f>IF(V2633="","",_xlfn.LET(_xlpm.x,VLOOKUP(V2633,'Drop-down_menus'!$F$2:$G$16,2,FALSE),IF(_xlpm.x=0,"",_xlpm.x)))</f>
        <v/>
      </c>
      <c r="AA2633" t="str">
        <f>IF(W2633="","",_xlfn.LET(_xlpm.x,VLOOKUP(W2633,'Drop-down_menus'!$F$2:$G$16,2,FALSE),IF(_xlpm.x=0,"",_xlpm.x)))</f>
        <v/>
      </c>
      <c r="AB2633" t="s">
        <v>702</v>
      </c>
      <c r="AE2633" t="s">
        <v>896</v>
      </c>
    </row>
    <row r="2634" spans="1:31" ht="15" hidden="1" x14ac:dyDescent="0.2">
      <c r="A2634" s="2" t="s">
        <v>117</v>
      </c>
      <c r="B2634">
        <v>588</v>
      </c>
      <c r="C2634">
        <v>5196</v>
      </c>
      <c r="D2634" s="69" t="s">
        <v>700</v>
      </c>
      <c r="F2634" s="69" t="s">
        <v>690</v>
      </c>
      <c r="G2634" s="69">
        <v>1</v>
      </c>
      <c r="H2634" s="69" t="s">
        <v>690</v>
      </c>
      <c r="I2634" t="s">
        <v>690</v>
      </c>
      <c r="J2634" t="str">
        <f>IF($I2634="","",_xlfn.LET(_xlpm.x,VLOOKUP($I2634,'taxon-match_2026-08-31'!$A$2:$N$122,6,FALSE),IF(_xlpm.x=0,"",_xlpm.x)))</f>
        <v>Grube, 1850</v>
      </c>
      <c r="K2634" t="str">
        <f>IF($I2634="","",_xlfn.LET(_xlpm.x,VLOOKUP($I2634,'taxon-match_2026-08-31'!$A$2:$N$122,4,FALSE),IF(_xlpm.x=0,"",_xlpm.x)))</f>
        <v>urn:lsid:marinespecies.org:taxname:883</v>
      </c>
      <c r="L2634" t="str">
        <f>IF($I2634="","",_xlfn.LET(_xlpm.x,VLOOKUP($I2634,'taxon-match_2026-08-31'!$A$2:$N$122,7,FALSE),IF(_xlpm.x=0,"",_xlpm.x)))</f>
        <v>Animalia</v>
      </c>
      <c r="M2634" t="str">
        <f>IF($I2634="","",_xlfn.LET(_xlpm.x,VLOOKUP($I2634,'taxon-match_2026-08-31'!$A$2:$N$122,8,FALSE),IF(_xlpm.x=0,"",_xlpm.x)))</f>
        <v>Annelida</v>
      </c>
      <c r="N2634" t="str">
        <f>IF($I2634="","",_xlfn.LET(_xlpm.x,VLOOKUP($I2634,'taxon-match_2026-08-31'!$A$2:$N$122,9,FALSE),IF(_xlpm.x=0,"",_xlpm.x)))</f>
        <v>Polychaeta</v>
      </c>
      <c r="O2634" t="str">
        <f>IF($I2634="","",_xlfn.LET(_xlpm.x,VLOOKUP($I2634,'taxon-match_2026-08-31'!$A$2:$N$122,10,FALSE),IF(_xlpm.x=0,"",_xlpm.x)))</f>
        <v/>
      </c>
      <c r="P2634" t="str">
        <f>IF($I2634="","",_xlfn.LET(_xlpm.x,VLOOKUP($I2634,'taxon-match_2026-08-31'!$A$2:$N$122,11,FALSE),IF(_xlpm.x=0,"",_xlpm.x)))</f>
        <v/>
      </c>
      <c r="Q2634" t="str">
        <f>IF($I2634="","",_xlfn.LET(_xlpm.x,VLOOKUP($I2634,'taxon-match_2026-08-31'!$A$2:$N$122,12,FALSE),IF(_xlpm.x=0,"",_xlpm.x)))</f>
        <v/>
      </c>
      <c r="R2634" t="str">
        <f>IF($I2634="","",_xlfn.LET(_xlpm.x,VLOOKUP($I2634,'taxon-match_2026-08-31'!$A$2:$N$122,14,FALSE),IF(_xlpm.x=0,"",_xlpm.x)))</f>
        <v/>
      </c>
      <c r="S2634" s="2" t="s">
        <v>2358</v>
      </c>
      <c r="T2634" s="69" t="s">
        <v>62</v>
      </c>
      <c r="U2634" s="69" t="s">
        <v>60</v>
      </c>
      <c r="X2634" t="str">
        <f>IF(T2634="","",_xlfn.LET(_xlpm.x,VLOOKUP(T2634,'Drop-down_menus'!$F$2:$G$16,2,FALSE),IF(_xlpm.x=0,"",_xlpm.x)))</f>
        <v>https://orcid.org/0000-0003-3696-4445</v>
      </c>
      <c r="Y2634" t="str">
        <f>IF(U2634="","",_xlfn.LET(_xlpm.x,VLOOKUP(U2634,'Drop-down_menus'!$F$2:$G$16,2,FALSE),IF(_xlpm.x=0,"",_xlpm.x)))</f>
        <v>https://orcid.org/0000-0002-9708-1761</v>
      </c>
      <c r="Z2634" t="str">
        <f>IF(V2634="","",_xlfn.LET(_xlpm.x,VLOOKUP(V2634,'Drop-down_menus'!$F$2:$G$16,2,FALSE),IF(_xlpm.x=0,"",_xlpm.x)))</f>
        <v/>
      </c>
      <c r="AA2634" t="str">
        <f>IF(W2634="","",_xlfn.LET(_xlpm.x,VLOOKUP(W2634,'Drop-down_menus'!$F$2:$G$16,2,FALSE),IF(_xlpm.x=0,"",_xlpm.x)))</f>
        <v/>
      </c>
      <c r="AB2634" t="s">
        <v>702</v>
      </c>
      <c r="AE2634" t="s">
        <v>896</v>
      </c>
    </row>
    <row r="2635" spans="1:31" ht="15" hidden="1" x14ac:dyDescent="0.2">
      <c r="A2635" s="2" t="s">
        <v>117</v>
      </c>
      <c r="B2635">
        <v>589</v>
      </c>
      <c r="C2635">
        <v>5193</v>
      </c>
      <c r="D2635" s="69" t="s">
        <v>700</v>
      </c>
      <c r="F2635" s="69" t="s">
        <v>690</v>
      </c>
      <c r="G2635" s="69">
        <v>1</v>
      </c>
      <c r="H2635" s="69" t="s">
        <v>690</v>
      </c>
      <c r="I2635" t="s">
        <v>690</v>
      </c>
      <c r="J2635" t="str">
        <f>IF($I2635="","",_xlfn.LET(_xlpm.x,VLOOKUP($I2635,'taxon-match_2026-08-31'!$A$2:$N$122,6,FALSE),IF(_xlpm.x=0,"",_xlpm.x)))</f>
        <v>Grube, 1850</v>
      </c>
      <c r="K2635" t="str">
        <f>IF($I2635="","",_xlfn.LET(_xlpm.x,VLOOKUP($I2635,'taxon-match_2026-08-31'!$A$2:$N$122,4,FALSE),IF(_xlpm.x=0,"",_xlpm.x)))</f>
        <v>urn:lsid:marinespecies.org:taxname:883</v>
      </c>
      <c r="L2635" t="str">
        <f>IF($I2635="","",_xlfn.LET(_xlpm.x,VLOOKUP($I2635,'taxon-match_2026-08-31'!$A$2:$N$122,7,FALSE),IF(_xlpm.x=0,"",_xlpm.x)))</f>
        <v>Animalia</v>
      </c>
      <c r="M2635" t="str">
        <f>IF($I2635="","",_xlfn.LET(_xlpm.x,VLOOKUP($I2635,'taxon-match_2026-08-31'!$A$2:$N$122,8,FALSE),IF(_xlpm.x=0,"",_xlpm.x)))</f>
        <v>Annelida</v>
      </c>
      <c r="N2635" t="str">
        <f>IF($I2635="","",_xlfn.LET(_xlpm.x,VLOOKUP($I2635,'taxon-match_2026-08-31'!$A$2:$N$122,9,FALSE),IF(_xlpm.x=0,"",_xlpm.x)))</f>
        <v>Polychaeta</v>
      </c>
      <c r="O2635" t="str">
        <f>IF($I2635="","",_xlfn.LET(_xlpm.x,VLOOKUP($I2635,'taxon-match_2026-08-31'!$A$2:$N$122,10,FALSE),IF(_xlpm.x=0,"",_xlpm.x)))</f>
        <v/>
      </c>
      <c r="P2635" t="str">
        <f>IF($I2635="","",_xlfn.LET(_xlpm.x,VLOOKUP($I2635,'taxon-match_2026-08-31'!$A$2:$N$122,11,FALSE),IF(_xlpm.x=0,"",_xlpm.x)))</f>
        <v/>
      </c>
      <c r="Q2635" t="str">
        <f>IF($I2635="","",_xlfn.LET(_xlpm.x,VLOOKUP($I2635,'taxon-match_2026-08-31'!$A$2:$N$122,12,FALSE),IF(_xlpm.x=0,"",_xlpm.x)))</f>
        <v/>
      </c>
      <c r="R2635" t="str">
        <f>IF($I2635="","",_xlfn.LET(_xlpm.x,VLOOKUP($I2635,'taxon-match_2026-08-31'!$A$2:$N$122,14,FALSE),IF(_xlpm.x=0,"",_xlpm.x)))</f>
        <v/>
      </c>
      <c r="S2635" s="2" t="s">
        <v>2358</v>
      </c>
      <c r="T2635" s="69" t="s">
        <v>62</v>
      </c>
      <c r="U2635" s="69" t="s">
        <v>60</v>
      </c>
      <c r="X2635" t="str">
        <f>IF(T2635="","",_xlfn.LET(_xlpm.x,VLOOKUP(T2635,'Drop-down_menus'!$F$2:$G$16,2,FALSE),IF(_xlpm.x=0,"",_xlpm.x)))</f>
        <v>https://orcid.org/0000-0003-3696-4445</v>
      </c>
      <c r="Y2635" t="str">
        <f>IF(U2635="","",_xlfn.LET(_xlpm.x,VLOOKUP(U2635,'Drop-down_menus'!$F$2:$G$16,2,FALSE),IF(_xlpm.x=0,"",_xlpm.x)))</f>
        <v>https://orcid.org/0000-0002-9708-1761</v>
      </c>
      <c r="Z2635" t="str">
        <f>IF(V2635="","",_xlfn.LET(_xlpm.x,VLOOKUP(V2635,'Drop-down_menus'!$F$2:$G$16,2,FALSE),IF(_xlpm.x=0,"",_xlpm.x)))</f>
        <v/>
      </c>
      <c r="AA2635" t="str">
        <f>IF(W2635="","",_xlfn.LET(_xlpm.x,VLOOKUP(W2635,'Drop-down_menus'!$F$2:$G$16,2,FALSE),IF(_xlpm.x=0,"",_xlpm.x)))</f>
        <v/>
      </c>
      <c r="AB2635" t="s">
        <v>702</v>
      </c>
      <c r="AE2635" t="s">
        <v>896</v>
      </c>
    </row>
    <row r="2636" spans="1:31" ht="15" hidden="1" x14ac:dyDescent="0.2">
      <c r="A2636" s="2" t="s">
        <v>117</v>
      </c>
      <c r="B2636">
        <v>590</v>
      </c>
      <c r="C2636">
        <v>5211</v>
      </c>
      <c r="D2636" s="69" t="s">
        <v>700</v>
      </c>
      <c r="F2636" s="69" t="s">
        <v>690</v>
      </c>
      <c r="G2636" s="69">
        <v>1</v>
      </c>
      <c r="H2636" s="69" t="s">
        <v>690</v>
      </c>
      <c r="I2636" t="s">
        <v>690</v>
      </c>
      <c r="J2636" t="str">
        <f>IF($I2636="","",_xlfn.LET(_xlpm.x,VLOOKUP($I2636,'taxon-match_2026-08-31'!$A$2:$N$122,6,FALSE),IF(_xlpm.x=0,"",_xlpm.x)))</f>
        <v>Grube, 1850</v>
      </c>
      <c r="K2636" t="str">
        <f>IF($I2636="","",_xlfn.LET(_xlpm.x,VLOOKUP($I2636,'taxon-match_2026-08-31'!$A$2:$N$122,4,FALSE),IF(_xlpm.x=0,"",_xlpm.x)))</f>
        <v>urn:lsid:marinespecies.org:taxname:883</v>
      </c>
      <c r="L2636" t="str">
        <f>IF($I2636="","",_xlfn.LET(_xlpm.x,VLOOKUP($I2636,'taxon-match_2026-08-31'!$A$2:$N$122,7,FALSE),IF(_xlpm.x=0,"",_xlpm.x)))</f>
        <v>Animalia</v>
      </c>
      <c r="M2636" t="str">
        <f>IF($I2636="","",_xlfn.LET(_xlpm.x,VLOOKUP($I2636,'taxon-match_2026-08-31'!$A$2:$N$122,8,FALSE),IF(_xlpm.x=0,"",_xlpm.x)))</f>
        <v>Annelida</v>
      </c>
      <c r="N2636" t="str">
        <f>IF($I2636="","",_xlfn.LET(_xlpm.x,VLOOKUP($I2636,'taxon-match_2026-08-31'!$A$2:$N$122,9,FALSE),IF(_xlpm.x=0,"",_xlpm.x)))</f>
        <v>Polychaeta</v>
      </c>
      <c r="O2636" t="str">
        <f>IF($I2636="","",_xlfn.LET(_xlpm.x,VLOOKUP($I2636,'taxon-match_2026-08-31'!$A$2:$N$122,10,FALSE),IF(_xlpm.x=0,"",_xlpm.x)))</f>
        <v/>
      </c>
      <c r="P2636" t="str">
        <f>IF($I2636="","",_xlfn.LET(_xlpm.x,VLOOKUP($I2636,'taxon-match_2026-08-31'!$A$2:$N$122,11,FALSE),IF(_xlpm.x=0,"",_xlpm.x)))</f>
        <v/>
      </c>
      <c r="Q2636" t="str">
        <f>IF($I2636="","",_xlfn.LET(_xlpm.x,VLOOKUP($I2636,'taxon-match_2026-08-31'!$A$2:$N$122,12,FALSE),IF(_xlpm.x=0,"",_xlpm.x)))</f>
        <v/>
      </c>
      <c r="R2636" t="str">
        <f>IF($I2636="","",_xlfn.LET(_xlpm.x,VLOOKUP($I2636,'taxon-match_2026-08-31'!$A$2:$N$122,14,FALSE),IF(_xlpm.x=0,"",_xlpm.x)))</f>
        <v/>
      </c>
      <c r="S2636" s="2" t="s">
        <v>2358</v>
      </c>
      <c r="T2636" s="69" t="s">
        <v>62</v>
      </c>
      <c r="U2636" s="69" t="s">
        <v>60</v>
      </c>
      <c r="X2636" t="str">
        <f>IF(T2636="","",_xlfn.LET(_xlpm.x,VLOOKUP(T2636,'Drop-down_menus'!$F$2:$G$16,2,FALSE),IF(_xlpm.x=0,"",_xlpm.x)))</f>
        <v>https://orcid.org/0000-0003-3696-4445</v>
      </c>
      <c r="Y2636" t="str">
        <f>IF(U2636="","",_xlfn.LET(_xlpm.x,VLOOKUP(U2636,'Drop-down_menus'!$F$2:$G$16,2,FALSE),IF(_xlpm.x=0,"",_xlpm.x)))</f>
        <v>https://orcid.org/0000-0002-9708-1761</v>
      </c>
      <c r="Z2636" t="str">
        <f>IF(V2636="","",_xlfn.LET(_xlpm.x,VLOOKUP(V2636,'Drop-down_menus'!$F$2:$G$16,2,FALSE),IF(_xlpm.x=0,"",_xlpm.x)))</f>
        <v/>
      </c>
      <c r="AA2636" t="str">
        <f>IF(W2636="","",_xlfn.LET(_xlpm.x,VLOOKUP(W2636,'Drop-down_menus'!$F$2:$G$16,2,FALSE),IF(_xlpm.x=0,"",_xlpm.x)))</f>
        <v/>
      </c>
      <c r="AB2636" t="s">
        <v>702</v>
      </c>
      <c r="AE2636" t="s">
        <v>896</v>
      </c>
    </row>
    <row r="2637" spans="1:31" ht="15" hidden="1" x14ac:dyDescent="0.2">
      <c r="A2637" s="2" t="s">
        <v>117</v>
      </c>
      <c r="B2637">
        <v>591</v>
      </c>
      <c r="C2637">
        <v>5212</v>
      </c>
      <c r="D2637" s="69" t="s">
        <v>700</v>
      </c>
      <c r="F2637" s="69" t="s">
        <v>690</v>
      </c>
      <c r="G2637" s="69">
        <v>1</v>
      </c>
      <c r="H2637" s="69" t="s">
        <v>690</v>
      </c>
      <c r="I2637" t="s">
        <v>690</v>
      </c>
      <c r="J2637" t="str">
        <f>IF($I2637="","",_xlfn.LET(_xlpm.x,VLOOKUP($I2637,'taxon-match_2026-08-31'!$A$2:$N$122,6,FALSE),IF(_xlpm.x=0,"",_xlpm.x)))</f>
        <v>Grube, 1850</v>
      </c>
      <c r="K2637" t="str">
        <f>IF($I2637="","",_xlfn.LET(_xlpm.x,VLOOKUP($I2637,'taxon-match_2026-08-31'!$A$2:$N$122,4,FALSE),IF(_xlpm.x=0,"",_xlpm.x)))</f>
        <v>urn:lsid:marinespecies.org:taxname:883</v>
      </c>
      <c r="L2637" t="str">
        <f>IF($I2637="","",_xlfn.LET(_xlpm.x,VLOOKUP($I2637,'taxon-match_2026-08-31'!$A$2:$N$122,7,FALSE),IF(_xlpm.x=0,"",_xlpm.x)))</f>
        <v>Animalia</v>
      </c>
      <c r="M2637" t="str">
        <f>IF($I2637="","",_xlfn.LET(_xlpm.x,VLOOKUP($I2637,'taxon-match_2026-08-31'!$A$2:$N$122,8,FALSE),IF(_xlpm.x=0,"",_xlpm.x)))</f>
        <v>Annelida</v>
      </c>
      <c r="N2637" t="str">
        <f>IF($I2637="","",_xlfn.LET(_xlpm.x,VLOOKUP($I2637,'taxon-match_2026-08-31'!$A$2:$N$122,9,FALSE),IF(_xlpm.x=0,"",_xlpm.x)))</f>
        <v>Polychaeta</v>
      </c>
      <c r="O2637" t="str">
        <f>IF($I2637="","",_xlfn.LET(_xlpm.x,VLOOKUP($I2637,'taxon-match_2026-08-31'!$A$2:$N$122,10,FALSE),IF(_xlpm.x=0,"",_xlpm.x)))</f>
        <v/>
      </c>
      <c r="P2637" t="str">
        <f>IF($I2637="","",_xlfn.LET(_xlpm.x,VLOOKUP($I2637,'taxon-match_2026-08-31'!$A$2:$N$122,11,FALSE),IF(_xlpm.x=0,"",_xlpm.x)))</f>
        <v/>
      </c>
      <c r="Q2637" t="str">
        <f>IF($I2637="","",_xlfn.LET(_xlpm.x,VLOOKUP($I2637,'taxon-match_2026-08-31'!$A$2:$N$122,12,FALSE),IF(_xlpm.x=0,"",_xlpm.x)))</f>
        <v/>
      </c>
      <c r="R2637" t="str">
        <f>IF($I2637="","",_xlfn.LET(_xlpm.x,VLOOKUP($I2637,'taxon-match_2026-08-31'!$A$2:$N$122,14,FALSE),IF(_xlpm.x=0,"",_xlpm.x)))</f>
        <v/>
      </c>
      <c r="S2637" s="2" t="s">
        <v>2358</v>
      </c>
      <c r="T2637" s="69" t="s">
        <v>62</v>
      </c>
      <c r="U2637" s="69" t="s">
        <v>60</v>
      </c>
      <c r="X2637" t="str">
        <f>IF(T2637="","",_xlfn.LET(_xlpm.x,VLOOKUP(T2637,'Drop-down_menus'!$F$2:$G$16,2,FALSE),IF(_xlpm.x=0,"",_xlpm.x)))</f>
        <v>https://orcid.org/0000-0003-3696-4445</v>
      </c>
      <c r="Y2637" t="str">
        <f>IF(U2637="","",_xlfn.LET(_xlpm.x,VLOOKUP(U2637,'Drop-down_menus'!$F$2:$G$16,2,FALSE),IF(_xlpm.x=0,"",_xlpm.x)))</f>
        <v>https://orcid.org/0000-0002-9708-1761</v>
      </c>
      <c r="Z2637" t="str">
        <f>IF(V2637="","",_xlfn.LET(_xlpm.x,VLOOKUP(V2637,'Drop-down_menus'!$F$2:$G$16,2,FALSE),IF(_xlpm.x=0,"",_xlpm.x)))</f>
        <v/>
      </c>
      <c r="AA2637" t="str">
        <f>IF(W2637="","",_xlfn.LET(_xlpm.x,VLOOKUP(W2637,'Drop-down_menus'!$F$2:$G$16,2,FALSE),IF(_xlpm.x=0,"",_xlpm.x)))</f>
        <v/>
      </c>
      <c r="AB2637" t="s">
        <v>702</v>
      </c>
      <c r="AE2637" t="s">
        <v>896</v>
      </c>
    </row>
    <row r="2638" spans="1:31" ht="15" hidden="1" x14ac:dyDescent="0.2">
      <c r="A2638" s="2" t="s">
        <v>253</v>
      </c>
      <c r="B2638">
        <v>1865</v>
      </c>
      <c r="C2638">
        <v>5273</v>
      </c>
      <c r="D2638" s="69" t="s">
        <v>700</v>
      </c>
      <c r="F2638" s="70"/>
      <c r="G2638" s="70">
        <v>1</v>
      </c>
      <c r="H2638" s="70"/>
      <c r="I2638" t="s">
        <v>2611</v>
      </c>
      <c r="J2638" t="str">
        <f>IF($I2638="","",_xlfn.LET(_xlpm.x,VLOOKUP($I2638,'taxon-match_2026-08-31'!$A$2:$N$122,6,FALSE),IF(_xlpm.x=0,"",_xlpm.x)))</f>
        <v/>
      </c>
      <c r="K2638" t="str">
        <f>IF($I2638="","",_xlfn.LET(_xlpm.x,VLOOKUP($I2638,'taxon-match_2026-08-31'!$A$2:$N$122,4,FALSE),IF(_xlpm.x=0,"",_xlpm.x)))</f>
        <v/>
      </c>
      <c r="L2638" t="str">
        <f>IF($I2638="","",_xlfn.LET(_xlpm.x,VLOOKUP($I2638,'taxon-match_2026-08-31'!$A$2:$N$122,7,FALSE),IF(_xlpm.x=0,"",_xlpm.x)))</f>
        <v/>
      </c>
      <c r="M2638" t="str">
        <f>IF($I2638="","",_xlfn.LET(_xlpm.x,VLOOKUP($I2638,'taxon-match_2026-08-31'!$A$2:$N$122,8,FALSE),IF(_xlpm.x=0,"",_xlpm.x)))</f>
        <v/>
      </c>
      <c r="N2638" t="str">
        <f>IF($I2638="","",_xlfn.LET(_xlpm.x,VLOOKUP($I2638,'taxon-match_2026-08-31'!$A$2:$N$122,9,FALSE),IF(_xlpm.x=0,"",_xlpm.x)))</f>
        <v/>
      </c>
      <c r="O2638" t="str">
        <f>IF($I2638="","",_xlfn.LET(_xlpm.x,VLOOKUP($I2638,'taxon-match_2026-08-31'!$A$2:$N$122,10,FALSE),IF(_xlpm.x=0,"",_xlpm.x)))</f>
        <v/>
      </c>
      <c r="P2638" t="str">
        <f>IF($I2638="","",_xlfn.LET(_xlpm.x,VLOOKUP($I2638,'taxon-match_2026-08-31'!$A$2:$N$122,11,FALSE),IF(_xlpm.x=0,"",_xlpm.x)))</f>
        <v/>
      </c>
      <c r="Q2638" t="str">
        <f>IF($I2638="","",_xlfn.LET(_xlpm.x,VLOOKUP($I2638,'taxon-match_2026-08-31'!$A$2:$N$122,12,FALSE),IF(_xlpm.x=0,"",_xlpm.x)))</f>
        <v/>
      </c>
      <c r="R2638" t="str">
        <f>IF($I2638="","",_xlfn.LET(_xlpm.x,VLOOKUP($I2638,'taxon-match_2026-08-31'!$A$2:$N$122,14,FALSE),IF(_xlpm.x=0,"",_xlpm.x)))</f>
        <v/>
      </c>
      <c r="T2638" s="69" t="s">
        <v>62</v>
      </c>
      <c r="U2638" s="69" t="s">
        <v>60</v>
      </c>
      <c r="X2638" t="str">
        <f>IF(T2638="","",_xlfn.LET(_xlpm.x,VLOOKUP(T2638,'Drop-down_menus'!$F$2:$G$16,2,FALSE),IF(_xlpm.x=0,"",_xlpm.x)))</f>
        <v>https://orcid.org/0000-0003-3696-4445</v>
      </c>
      <c r="Y2638" t="str">
        <f>IF(U2638="","",_xlfn.LET(_xlpm.x,VLOOKUP(U2638,'Drop-down_menus'!$F$2:$G$16,2,FALSE),IF(_xlpm.x=0,"",_xlpm.x)))</f>
        <v>https://orcid.org/0000-0002-9708-1761</v>
      </c>
      <c r="Z2638" t="str">
        <f>IF(V2638="","",_xlfn.LET(_xlpm.x,VLOOKUP(V2638,'Drop-down_menus'!$F$2:$G$16,2,FALSE),IF(_xlpm.x=0,"",_xlpm.x)))</f>
        <v/>
      </c>
      <c r="AA2638" t="str">
        <f>IF(W2638="","",_xlfn.LET(_xlpm.x,VLOOKUP(W2638,'Drop-down_menus'!$F$2:$G$16,2,FALSE),IF(_xlpm.x=0,"",_xlpm.x)))</f>
        <v/>
      </c>
      <c r="AB2638" t="s">
        <v>702</v>
      </c>
      <c r="AE2638" t="s">
        <v>896</v>
      </c>
    </row>
    <row r="2639" spans="1:31" ht="15" hidden="1" x14ac:dyDescent="0.2">
      <c r="A2639" s="2" t="s">
        <v>253</v>
      </c>
      <c r="B2639">
        <v>1866</v>
      </c>
      <c r="C2639">
        <v>5232</v>
      </c>
      <c r="D2639" s="69" t="s">
        <v>700</v>
      </c>
      <c r="F2639" s="70"/>
      <c r="G2639" s="70">
        <v>1</v>
      </c>
      <c r="H2639" s="70"/>
      <c r="I2639" t="s">
        <v>2611</v>
      </c>
      <c r="J2639" t="str">
        <f>IF($I2639="","",_xlfn.LET(_xlpm.x,VLOOKUP($I2639,'taxon-match_2026-08-31'!$A$2:$N$122,6,FALSE),IF(_xlpm.x=0,"",_xlpm.x)))</f>
        <v/>
      </c>
      <c r="K2639" t="str">
        <f>IF($I2639="","",_xlfn.LET(_xlpm.x,VLOOKUP($I2639,'taxon-match_2026-08-31'!$A$2:$N$122,4,FALSE),IF(_xlpm.x=0,"",_xlpm.x)))</f>
        <v/>
      </c>
      <c r="L2639" t="str">
        <f>IF($I2639="","",_xlfn.LET(_xlpm.x,VLOOKUP($I2639,'taxon-match_2026-08-31'!$A$2:$N$122,7,FALSE),IF(_xlpm.x=0,"",_xlpm.x)))</f>
        <v/>
      </c>
      <c r="M2639" t="str">
        <f>IF($I2639="","",_xlfn.LET(_xlpm.x,VLOOKUP($I2639,'taxon-match_2026-08-31'!$A$2:$N$122,8,FALSE),IF(_xlpm.x=0,"",_xlpm.x)))</f>
        <v/>
      </c>
      <c r="N2639" t="str">
        <f>IF($I2639="","",_xlfn.LET(_xlpm.x,VLOOKUP($I2639,'taxon-match_2026-08-31'!$A$2:$N$122,9,FALSE),IF(_xlpm.x=0,"",_xlpm.x)))</f>
        <v/>
      </c>
      <c r="O2639" t="str">
        <f>IF($I2639="","",_xlfn.LET(_xlpm.x,VLOOKUP($I2639,'taxon-match_2026-08-31'!$A$2:$N$122,10,FALSE),IF(_xlpm.x=0,"",_xlpm.x)))</f>
        <v/>
      </c>
      <c r="P2639" t="str">
        <f>IF($I2639="","",_xlfn.LET(_xlpm.x,VLOOKUP($I2639,'taxon-match_2026-08-31'!$A$2:$N$122,11,FALSE),IF(_xlpm.x=0,"",_xlpm.x)))</f>
        <v/>
      </c>
      <c r="Q2639" t="str">
        <f>IF($I2639="","",_xlfn.LET(_xlpm.x,VLOOKUP($I2639,'taxon-match_2026-08-31'!$A$2:$N$122,12,FALSE),IF(_xlpm.x=0,"",_xlpm.x)))</f>
        <v/>
      </c>
      <c r="R2639" t="str">
        <f>IF($I2639="","",_xlfn.LET(_xlpm.x,VLOOKUP($I2639,'taxon-match_2026-08-31'!$A$2:$N$122,14,FALSE),IF(_xlpm.x=0,"",_xlpm.x)))</f>
        <v/>
      </c>
      <c r="T2639" s="69" t="s">
        <v>62</v>
      </c>
      <c r="U2639" s="69" t="s">
        <v>60</v>
      </c>
      <c r="X2639" t="str">
        <f>IF(T2639="","",_xlfn.LET(_xlpm.x,VLOOKUP(T2639,'Drop-down_menus'!$F$2:$G$16,2,FALSE),IF(_xlpm.x=0,"",_xlpm.x)))</f>
        <v>https://orcid.org/0000-0003-3696-4445</v>
      </c>
      <c r="Y2639" t="str">
        <f>IF(U2639="","",_xlfn.LET(_xlpm.x,VLOOKUP(U2639,'Drop-down_menus'!$F$2:$G$16,2,FALSE),IF(_xlpm.x=0,"",_xlpm.x)))</f>
        <v>https://orcid.org/0000-0002-9708-1761</v>
      </c>
      <c r="Z2639" t="str">
        <f>IF(V2639="","",_xlfn.LET(_xlpm.x,VLOOKUP(V2639,'Drop-down_menus'!$F$2:$G$16,2,FALSE),IF(_xlpm.x=0,"",_xlpm.x)))</f>
        <v/>
      </c>
      <c r="AA2639" t="str">
        <f>IF(W2639="","",_xlfn.LET(_xlpm.x,VLOOKUP(W2639,'Drop-down_menus'!$F$2:$G$16,2,FALSE),IF(_xlpm.x=0,"",_xlpm.x)))</f>
        <v/>
      </c>
      <c r="AB2639" t="s">
        <v>702</v>
      </c>
      <c r="AE2639" t="s">
        <v>896</v>
      </c>
    </row>
    <row r="2640" spans="1:31" ht="15" hidden="1" x14ac:dyDescent="0.2">
      <c r="A2640" s="2" t="s">
        <v>253</v>
      </c>
      <c r="B2640">
        <v>1867</v>
      </c>
      <c r="C2640">
        <v>5233</v>
      </c>
      <c r="D2640" s="69" t="s">
        <v>700</v>
      </c>
      <c r="F2640" s="70"/>
      <c r="G2640" s="70">
        <v>1</v>
      </c>
      <c r="H2640" s="70"/>
      <c r="I2640" t="s">
        <v>2611</v>
      </c>
      <c r="J2640" t="str">
        <f>IF($I2640="","",_xlfn.LET(_xlpm.x,VLOOKUP($I2640,'taxon-match_2026-08-31'!$A$2:$N$122,6,FALSE),IF(_xlpm.x=0,"",_xlpm.x)))</f>
        <v/>
      </c>
      <c r="K2640" t="str">
        <f>IF($I2640="","",_xlfn.LET(_xlpm.x,VLOOKUP($I2640,'taxon-match_2026-08-31'!$A$2:$N$122,4,FALSE),IF(_xlpm.x=0,"",_xlpm.x)))</f>
        <v/>
      </c>
      <c r="L2640" t="str">
        <f>IF($I2640="","",_xlfn.LET(_xlpm.x,VLOOKUP($I2640,'taxon-match_2026-08-31'!$A$2:$N$122,7,FALSE),IF(_xlpm.x=0,"",_xlpm.x)))</f>
        <v/>
      </c>
      <c r="M2640" t="str">
        <f>IF($I2640="","",_xlfn.LET(_xlpm.x,VLOOKUP($I2640,'taxon-match_2026-08-31'!$A$2:$N$122,8,FALSE),IF(_xlpm.x=0,"",_xlpm.x)))</f>
        <v/>
      </c>
      <c r="N2640" t="str">
        <f>IF($I2640="","",_xlfn.LET(_xlpm.x,VLOOKUP($I2640,'taxon-match_2026-08-31'!$A$2:$N$122,9,FALSE),IF(_xlpm.x=0,"",_xlpm.x)))</f>
        <v/>
      </c>
      <c r="O2640" t="str">
        <f>IF($I2640="","",_xlfn.LET(_xlpm.x,VLOOKUP($I2640,'taxon-match_2026-08-31'!$A$2:$N$122,10,FALSE),IF(_xlpm.x=0,"",_xlpm.x)))</f>
        <v/>
      </c>
      <c r="P2640" t="str">
        <f>IF($I2640="","",_xlfn.LET(_xlpm.x,VLOOKUP($I2640,'taxon-match_2026-08-31'!$A$2:$N$122,11,FALSE),IF(_xlpm.x=0,"",_xlpm.x)))</f>
        <v/>
      </c>
      <c r="Q2640" t="str">
        <f>IF($I2640="","",_xlfn.LET(_xlpm.x,VLOOKUP($I2640,'taxon-match_2026-08-31'!$A$2:$N$122,12,FALSE),IF(_xlpm.x=0,"",_xlpm.x)))</f>
        <v/>
      </c>
      <c r="R2640" t="str">
        <f>IF($I2640="","",_xlfn.LET(_xlpm.x,VLOOKUP($I2640,'taxon-match_2026-08-31'!$A$2:$N$122,14,FALSE),IF(_xlpm.x=0,"",_xlpm.x)))</f>
        <v/>
      </c>
      <c r="T2640" s="69" t="s">
        <v>62</v>
      </c>
      <c r="U2640" s="69" t="s">
        <v>60</v>
      </c>
      <c r="X2640" t="str">
        <f>IF(T2640="","",_xlfn.LET(_xlpm.x,VLOOKUP(T2640,'Drop-down_menus'!$F$2:$G$16,2,FALSE),IF(_xlpm.x=0,"",_xlpm.x)))</f>
        <v>https://orcid.org/0000-0003-3696-4445</v>
      </c>
      <c r="Y2640" t="str">
        <f>IF(U2640="","",_xlfn.LET(_xlpm.x,VLOOKUP(U2640,'Drop-down_menus'!$F$2:$G$16,2,FALSE),IF(_xlpm.x=0,"",_xlpm.x)))</f>
        <v>https://orcid.org/0000-0002-9708-1761</v>
      </c>
      <c r="Z2640" t="str">
        <f>IF(V2640="","",_xlfn.LET(_xlpm.x,VLOOKUP(V2640,'Drop-down_menus'!$F$2:$G$16,2,FALSE),IF(_xlpm.x=0,"",_xlpm.x)))</f>
        <v/>
      </c>
      <c r="AA2640" t="str">
        <f>IF(W2640="","",_xlfn.LET(_xlpm.x,VLOOKUP(W2640,'Drop-down_menus'!$F$2:$G$16,2,FALSE),IF(_xlpm.x=0,"",_xlpm.x)))</f>
        <v/>
      </c>
      <c r="AB2640" t="s">
        <v>702</v>
      </c>
      <c r="AE2640" t="s">
        <v>896</v>
      </c>
    </row>
    <row r="2641" spans="1:31" ht="15" hidden="1" x14ac:dyDescent="0.2">
      <c r="A2641" s="2" t="s">
        <v>253</v>
      </c>
      <c r="B2641">
        <v>1868</v>
      </c>
      <c r="C2641">
        <v>5234</v>
      </c>
      <c r="D2641" s="69" t="s">
        <v>700</v>
      </c>
      <c r="F2641" s="70"/>
      <c r="G2641" s="70">
        <v>1</v>
      </c>
      <c r="H2641" s="70"/>
      <c r="I2641" t="s">
        <v>2611</v>
      </c>
      <c r="J2641" t="str">
        <f>IF($I2641="","",_xlfn.LET(_xlpm.x,VLOOKUP($I2641,'taxon-match_2026-08-31'!$A$2:$N$122,6,FALSE),IF(_xlpm.x=0,"",_xlpm.x)))</f>
        <v/>
      </c>
      <c r="K2641" t="str">
        <f>IF($I2641="","",_xlfn.LET(_xlpm.x,VLOOKUP($I2641,'taxon-match_2026-08-31'!$A$2:$N$122,4,FALSE),IF(_xlpm.x=0,"",_xlpm.x)))</f>
        <v/>
      </c>
      <c r="L2641" t="str">
        <f>IF($I2641="","",_xlfn.LET(_xlpm.x,VLOOKUP($I2641,'taxon-match_2026-08-31'!$A$2:$N$122,7,FALSE),IF(_xlpm.x=0,"",_xlpm.x)))</f>
        <v/>
      </c>
      <c r="M2641" t="str">
        <f>IF($I2641="","",_xlfn.LET(_xlpm.x,VLOOKUP($I2641,'taxon-match_2026-08-31'!$A$2:$N$122,8,FALSE),IF(_xlpm.x=0,"",_xlpm.x)))</f>
        <v/>
      </c>
      <c r="N2641" t="str">
        <f>IF($I2641="","",_xlfn.LET(_xlpm.x,VLOOKUP($I2641,'taxon-match_2026-08-31'!$A$2:$N$122,9,FALSE),IF(_xlpm.x=0,"",_xlpm.x)))</f>
        <v/>
      </c>
      <c r="O2641" t="str">
        <f>IF($I2641="","",_xlfn.LET(_xlpm.x,VLOOKUP($I2641,'taxon-match_2026-08-31'!$A$2:$N$122,10,FALSE),IF(_xlpm.x=0,"",_xlpm.x)))</f>
        <v/>
      </c>
      <c r="P2641" t="str">
        <f>IF($I2641="","",_xlfn.LET(_xlpm.x,VLOOKUP($I2641,'taxon-match_2026-08-31'!$A$2:$N$122,11,FALSE),IF(_xlpm.x=0,"",_xlpm.x)))</f>
        <v/>
      </c>
      <c r="Q2641" t="str">
        <f>IF($I2641="","",_xlfn.LET(_xlpm.x,VLOOKUP($I2641,'taxon-match_2026-08-31'!$A$2:$N$122,12,FALSE),IF(_xlpm.x=0,"",_xlpm.x)))</f>
        <v/>
      </c>
      <c r="R2641" t="str">
        <f>IF($I2641="","",_xlfn.LET(_xlpm.x,VLOOKUP($I2641,'taxon-match_2026-08-31'!$A$2:$N$122,14,FALSE),IF(_xlpm.x=0,"",_xlpm.x)))</f>
        <v/>
      </c>
      <c r="T2641" s="69" t="s">
        <v>62</v>
      </c>
      <c r="U2641" s="69" t="s">
        <v>60</v>
      </c>
      <c r="X2641" t="str">
        <f>IF(T2641="","",_xlfn.LET(_xlpm.x,VLOOKUP(T2641,'Drop-down_menus'!$F$2:$G$16,2,FALSE),IF(_xlpm.x=0,"",_xlpm.x)))</f>
        <v>https://orcid.org/0000-0003-3696-4445</v>
      </c>
      <c r="Y2641" t="str">
        <f>IF(U2641="","",_xlfn.LET(_xlpm.x,VLOOKUP(U2641,'Drop-down_menus'!$F$2:$G$16,2,FALSE),IF(_xlpm.x=0,"",_xlpm.x)))</f>
        <v>https://orcid.org/0000-0002-9708-1761</v>
      </c>
      <c r="Z2641" t="str">
        <f>IF(V2641="","",_xlfn.LET(_xlpm.x,VLOOKUP(V2641,'Drop-down_menus'!$F$2:$G$16,2,FALSE),IF(_xlpm.x=0,"",_xlpm.x)))</f>
        <v/>
      </c>
      <c r="AA2641" t="str">
        <f>IF(W2641="","",_xlfn.LET(_xlpm.x,VLOOKUP(W2641,'Drop-down_menus'!$F$2:$G$16,2,FALSE),IF(_xlpm.x=0,"",_xlpm.x)))</f>
        <v/>
      </c>
      <c r="AB2641" t="s">
        <v>702</v>
      </c>
      <c r="AE2641" t="s">
        <v>896</v>
      </c>
    </row>
    <row r="2642" spans="1:31" ht="15" hidden="1" x14ac:dyDescent="0.2">
      <c r="A2642" s="2" t="s">
        <v>298</v>
      </c>
      <c r="B2642">
        <v>2841</v>
      </c>
      <c r="C2642">
        <v>5235</v>
      </c>
      <c r="D2642" s="69" t="s">
        <v>700</v>
      </c>
      <c r="F2642" s="70"/>
      <c r="G2642" s="70">
        <v>1</v>
      </c>
      <c r="H2642" s="70"/>
      <c r="I2642" t="s">
        <v>2611</v>
      </c>
      <c r="J2642" t="str">
        <f>IF($I2642="","",_xlfn.LET(_xlpm.x,VLOOKUP($I2642,'taxon-match_2026-08-31'!$A$2:$N$122,6,FALSE),IF(_xlpm.x=0,"",_xlpm.x)))</f>
        <v/>
      </c>
      <c r="K2642" t="str">
        <f>IF($I2642="","",_xlfn.LET(_xlpm.x,VLOOKUP($I2642,'taxon-match_2026-08-31'!$A$2:$N$122,4,FALSE),IF(_xlpm.x=0,"",_xlpm.x)))</f>
        <v/>
      </c>
      <c r="L2642" t="str">
        <f>IF($I2642="","",_xlfn.LET(_xlpm.x,VLOOKUP($I2642,'taxon-match_2026-08-31'!$A$2:$N$122,7,FALSE),IF(_xlpm.x=0,"",_xlpm.x)))</f>
        <v/>
      </c>
      <c r="M2642" t="str">
        <f>IF($I2642="","",_xlfn.LET(_xlpm.x,VLOOKUP($I2642,'taxon-match_2026-08-31'!$A$2:$N$122,8,FALSE),IF(_xlpm.x=0,"",_xlpm.x)))</f>
        <v/>
      </c>
      <c r="N2642" t="str">
        <f>IF($I2642="","",_xlfn.LET(_xlpm.x,VLOOKUP($I2642,'taxon-match_2026-08-31'!$A$2:$N$122,9,FALSE),IF(_xlpm.x=0,"",_xlpm.x)))</f>
        <v/>
      </c>
      <c r="O2642" t="str">
        <f>IF($I2642="","",_xlfn.LET(_xlpm.x,VLOOKUP($I2642,'taxon-match_2026-08-31'!$A$2:$N$122,10,FALSE),IF(_xlpm.x=0,"",_xlpm.x)))</f>
        <v/>
      </c>
      <c r="P2642" t="str">
        <f>IF($I2642="","",_xlfn.LET(_xlpm.x,VLOOKUP($I2642,'taxon-match_2026-08-31'!$A$2:$N$122,11,FALSE),IF(_xlpm.x=0,"",_xlpm.x)))</f>
        <v/>
      </c>
      <c r="Q2642" t="str">
        <f>IF($I2642="","",_xlfn.LET(_xlpm.x,VLOOKUP($I2642,'taxon-match_2026-08-31'!$A$2:$N$122,12,FALSE),IF(_xlpm.x=0,"",_xlpm.x)))</f>
        <v/>
      </c>
      <c r="R2642" t="str">
        <f>IF($I2642="","",_xlfn.LET(_xlpm.x,VLOOKUP($I2642,'taxon-match_2026-08-31'!$A$2:$N$122,14,FALSE),IF(_xlpm.x=0,"",_xlpm.x)))</f>
        <v/>
      </c>
      <c r="T2642" s="69" t="s">
        <v>62</v>
      </c>
      <c r="U2642" s="69" t="s">
        <v>60</v>
      </c>
      <c r="X2642" t="str">
        <f>IF(T2642="","",_xlfn.LET(_xlpm.x,VLOOKUP(T2642,'Drop-down_menus'!$F$2:$G$16,2,FALSE),IF(_xlpm.x=0,"",_xlpm.x)))</f>
        <v>https://orcid.org/0000-0003-3696-4445</v>
      </c>
      <c r="Y2642" t="str">
        <f>IF(U2642="","",_xlfn.LET(_xlpm.x,VLOOKUP(U2642,'Drop-down_menus'!$F$2:$G$16,2,FALSE),IF(_xlpm.x=0,"",_xlpm.x)))</f>
        <v>https://orcid.org/0000-0002-9708-1761</v>
      </c>
      <c r="Z2642" t="str">
        <f>IF(V2642="","",_xlfn.LET(_xlpm.x,VLOOKUP(V2642,'Drop-down_menus'!$F$2:$G$16,2,FALSE),IF(_xlpm.x=0,"",_xlpm.x)))</f>
        <v/>
      </c>
      <c r="AA2642" t="str">
        <f>IF(W2642="","",_xlfn.LET(_xlpm.x,VLOOKUP(W2642,'Drop-down_menus'!$F$2:$G$16,2,FALSE),IF(_xlpm.x=0,"",_xlpm.x)))</f>
        <v/>
      </c>
      <c r="AB2642" t="s">
        <v>702</v>
      </c>
      <c r="AE2642" t="s">
        <v>896</v>
      </c>
    </row>
    <row r="2643" spans="1:31" ht="15" hidden="1" x14ac:dyDescent="0.2">
      <c r="A2643" s="2" t="s">
        <v>298</v>
      </c>
      <c r="B2643">
        <v>2877</v>
      </c>
      <c r="C2643">
        <v>5267</v>
      </c>
      <c r="D2643" s="69" t="s">
        <v>700</v>
      </c>
      <c r="F2643" s="70"/>
      <c r="G2643" s="70">
        <v>1</v>
      </c>
      <c r="H2643" s="70"/>
      <c r="I2643" t="s">
        <v>2611</v>
      </c>
      <c r="J2643" t="str">
        <f>IF($I2643="","",_xlfn.LET(_xlpm.x,VLOOKUP($I2643,'taxon-match_2026-08-31'!$A$2:$N$122,6,FALSE),IF(_xlpm.x=0,"",_xlpm.x)))</f>
        <v/>
      </c>
      <c r="K2643" t="str">
        <f>IF($I2643="","",_xlfn.LET(_xlpm.x,VLOOKUP($I2643,'taxon-match_2026-08-31'!$A$2:$N$122,4,FALSE),IF(_xlpm.x=0,"",_xlpm.x)))</f>
        <v/>
      </c>
      <c r="L2643" t="str">
        <f>IF($I2643="","",_xlfn.LET(_xlpm.x,VLOOKUP($I2643,'taxon-match_2026-08-31'!$A$2:$N$122,7,FALSE),IF(_xlpm.x=0,"",_xlpm.x)))</f>
        <v/>
      </c>
      <c r="M2643" t="str">
        <f>IF($I2643="","",_xlfn.LET(_xlpm.x,VLOOKUP($I2643,'taxon-match_2026-08-31'!$A$2:$N$122,8,FALSE),IF(_xlpm.x=0,"",_xlpm.x)))</f>
        <v/>
      </c>
      <c r="N2643" t="str">
        <f>IF($I2643="","",_xlfn.LET(_xlpm.x,VLOOKUP($I2643,'taxon-match_2026-08-31'!$A$2:$N$122,9,FALSE),IF(_xlpm.x=0,"",_xlpm.x)))</f>
        <v/>
      </c>
      <c r="O2643" t="str">
        <f>IF($I2643="","",_xlfn.LET(_xlpm.x,VLOOKUP($I2643,'taxon-match_2026-08-31'!$A$2:$N$122,10,FALSE),IF(_xlpm.x=0,"",_xlpm.x)))</f>
        <v/>
      </c>
      <c r="P2643" t="str">
        <f>IF($I2643="","",_xlfn.LET(_xlpm.x,VLOOKUP($I2643,'taxon-match_2026-08-31'!$A$2:$N$122,11,FALSE),IF(_xlpm.x=0,"",_xlpm.x)))</f>
        <v/>
      </c>
      <c r="Q2643" t="str">
        <f>IF($I2643="","",_xlfn.LET(_xlpm.x,VLOOKUP($I2643,'taxon-match_2026-08-31'!$A$2:$N$122,12,FALSE),IF(_xlpm.x=0,"",_xlpm.x)))</f>
        <v/>
      </c>
      <c r="R2643" t="str">
        <f>IF($I2643="","",_xlfn.LET(_xlpm.x,VLOOKUP($I2643,'taxon-match_2026-08-31'!$A$2:$N$122,14,FALSE),IF(_xlpm.x=0,"",_xlpm.x)))</f>
        <v/>
      </c>
      <c r="T2643" s="69" t="s">
        <v>62</v>
      </c>
      <c r="U2643" s="69" t="s">
        <v>60</v>
      </c>
      <c r="X2643" t="str">
        <f>IF(T2643="","",_xlfn.LET(_xlpm.x,VLOOKUP(T2643,'Drop-down_menus'!$F$2:$G$16,2,FALSE),IF(_xlpm.x=0,"",_xlpm.x)))</f>
        <v>https://orcid.org/0000-0003-3696-4445</v>
      </c>
      <c r="Y2643" t="str">
        <f>IF(U2643="","",_xlfn.LET(_xlpm.x,VLOOKUP(U2643,'Drop-down_menus'!$F$2:$G$16,2,FALSE),IF(_xlpm.x=0,"",_xlpm.x)))</f>
        <v>https://orcid.org/0000-0002-9708-1761</v>
      </c>
      <c r="Z2643" t="str">
        <f>IF(V2643="","",_xlfn.LET(_xlpm.x,VLOOKUP(V2643,'Drop-down_menus'!$F$2:$G$16,2,FALSE),IF(_xlpm.x=0,"",_xlpm.x)))</f>
        <v/>
      </c>
      <c r="AA2643" t="str">
        <f>IF(W2643="","",_xlfn.LET(_xlpm.x,VLOOKUP(W2643,'Drop-down_menus'!$F$2:$G$16,2,FALSE),IF(_xlpm.x=0,"",_xlpm.x)))</f>
        <v/>
      </c>
      <c r="AB2643" t="s">
        <v>702</v>
      </c>
      <c r="AE2643" t="s">
        <v>896</v>
      </c>
    </row>
    <row r="2644" spans="1:31" ht="15" hidden="1" x14ac:dyDescent="0.2">
      <c r="A2644" s="2" t="s">
        <v>298</v>
      </c>
      <c r="B2644">
        <v>2878</v>
      </c>
      <c r="C2644">
        <v>5270</v>
      </c>
      <c r="D2644" s="69" t="s">
        <v>700</v>
      </c>
      <c r="F2644" s="70"/>
      <c r="G2644" s="70">
        <v>1</v>
      </c>
      <c r="H2644" s="70"/>
      <c r="I2644" t="s">
        <v>2611</v>
      </c>
      <c r="J2644" t="str">
        <f>IF($I2644="","",_xlfn.LET(_xlpm.x,VLOOKUP($I2644,'taxon-match_2026-08-31'!$A$2:$N$122,6,FALSE),IF(_xlpm.x=0,"",_xlpm.x)))</f>
        <v/>
      </c>
      <c r="K2644" t="str">
        <f>IF($I2644="","",_xlfn.LET(_xlpm.x,VLOOKUP($I2644,'taxon-match_2026-08-31'!$A$2:$N$122,4,FALSE),IF(_xlpm.x=0,"",_xlpm.x)))</f>
        <v/>
      </c>
      <c r="L2644" t="str">
        <f>IF($I2644="","",_xlfn.LET(_xlpm.x,VLOOKUP($I2644,'taxon-match_2026-08-31'!$A$2:$N$122,7,FALSE),IF(_xlpm.x=0,"",_xlpm.x)))</f>
        <v/>
      </c>
      <c r="M2644" t="str">
        <f>IF($I2644="","",_xlfn.LET(_xlpm.x,VLOOKUP($I2644,'taxon-match_2026-08-31'!$A$2:$N$122,8,FALSE),IF(_xlpm.x=0,"",_xlpm.x)))</f>
        <v/>
      </c>
      <c r="N2644" t="str">
        <f>IF($I2644="","",_xlfn.LET(_xlpm.x,VLOOKUP($I2644,'taxon-match_2026-08-31'!$A$2:$N$122,9,FALSE),IF(_xlpm.x=0,"",_xlpm.x)))</f>
        <v/>
      </c>
      <c r="O2644" t="str">
        <f>IF($I2644="","",_xlfn.LET(_xlpm.x,VLOOKUP($I2644,'taxon-match_2026-08-31'!$A$2:$N$122,10,FALSE),IF(_xlpm.x=0,"",_xlpm.x)))</f>
        <v/>
      </c>
      <c r="P2644" t="str">
        <f>IF($I2644="","",_xlfn.LET(_xlpm.x,VLOOKUP($I2644,'taxon-match_2026-08-31'!$A$2:$N$122,11,FALSE),IF(_xlpm.x=0,"",_xlpm.x)))</f>
        <v/>
      </c>
      <c r="Q2644" t="str">
        <f>IF($I2644="","",_xlfn.LET(_xlpm.x,VLOOKUP($I2644,'taxon-match_2026-08-31'!$A$2:$N$122,12,FALSE),IF(_xlpm.x=0,"",_xlpm.x)))</f>
        <v/>
      </c>
      <c r="R2644" t="str">
        <f>IF($I2644="","",_xlfn.LET(_xlpm.x,VLOOKUP($I2644,'taxon-match_2026-08-31'!$A$2:$N$122,14,FALSE),IF(_xlpm.x=0,"",_xlpm.x)))</f>
        <v/>
      </c>
      <c r="T2644" s="69" t="s">
        <v>62</v>
      </c>
      <c r="U2644" s="69" t="s">
        <v>60</v>
      </c>
      <c r="X2644" t="str">
        <f>IF(T2644="","",_xlfn.LET(_xlpm.x,VLOOKUP(T2644,'Drop-down_menus'!$F$2:$G$16,2,FALSE),IF(_xlpm.x=0,"",_xlpm.x)))</f>
        <v>https://orcid.org/0000-0003-3696-4445</v>
      </c>
      <c r="Y2644" t="str">
        <f>IF(U2644="","",_xlfn.LET(_xlpm.x,VLOOKUP(U2644,'Drop-down_menus'!$F$2:$G$16,2,FALSE),IF(_xlpm.x=0,"",_xlpm.x)))</f>
        <v>https://orcid.org/0000-0002-9708-1761</v>
      </c>
      <c r="Z2644" t="str">
        <f>IF(V2644="","",_xlfn.LET(_xlpm.x,VLOOKUP(V2644,'Drop-down_menus'!$F$2:$G$16,2,FALSE),IF(_xlpm.x=0,"",_xlpm.x)))</f>
        <v/>
      </c>
      <c r="AA2644" t="str">
        <f>IF(W2644="","",_xlfn.LET(_xlpm.x,VLOOKUP(W2644,'Drop-down_menus'!$F$2:$G$16,2,FALSE),IF(_xlpm.x=0,"",_xlpm.x)))</f>
        <v/>
      </c>
      <c r="AB2644" t="s">
        <v>702</v>
      </c>
      <c r="AE2644" t="s">
        <v>896</v>
      </c>
    </row>
    <row r="2645" spans="1:31" ht="15" hidden="1" x14ac:dyDescent="0.2">
      <c r="A2645" s="2" t="s">
        <v>298</v>
      </c>
      <c r="B2645">
        <v>2918</v>
      </c>
      <c r="C2645">
        <v>5271</v>
      </c>
      <c r="D2645" s="69" t="s">
        <v>700</v>
      </c>
      <c r="F2645" s="70"/>
      <c r="G2645" s="70">
        <v>1</v>
      </c>
      <c r="H2645" s="70"/>
      <c r="I2645" t="s">
        <v>2611</v>
      </c>
      <c r="J2645" t="str">
        <f>IF($I2645="","",_xlfn.LET(_xlpm.x,VLOOKUP($I2645,'taxon-match_2026-08-31'!$A$2:$N$122,6,FALSE),IF(_xlpm.x=0,"",_xlpm.x)))</f>
        <v/>
      </c>
      <c r="K2645" t="str">
        <f>IF($I2645="","",_xlfn.LET(_xlpm.x,VLOOKUP($I2645,'taxon-match_2026-08-31'!$A$2:$N$122,4,FALSE),IF(_xlpm.x=0,"",_xlpm.x)))</f>
        <v/>
      </c>
      <c r="L2645" t="str">
        <f>IF($I2645="","",_xlfn.LET(_xlpm.x,VLOOKUP($I2645,'taxon-match_2026-08-31'!$A$2:$N$122,7,FALSE),IF(_xlpm.x=0,"",_xlpm.x)))</f>
        <v/>
      </c>
      <c r="M2645" t="str">
        <f>IF($I2645="","",_xlfn.LET(_xlpm.x,VLOOKUP($I2645,'taxon-match_2026-08-31'!$A$2:$N$122,8,FALSE),IF(_xlpm.x=0,"",_xlpm.x)))</f>
        <v/>
      </c>
      <c r="N2645" t="str">
        <f>IF($I2645="","",_xlfn.LET(_xlpm.x,VLOOKUP($I2645,'taxon-match_2026-08-31'!$A$2:$N$122,9,FALSE),IF(_xlpm.x=0,"",_xlpm.x)))</f>
        <v/>
      </c>
      <c r="O2645" t="str">
        <f>IF($I2645="","",_xlfn.LET(_xlpm.x,VLOOKUP($I2645,'taxon-match_2026-08-31'!$A$2:$N$122,10,FALSE),IF(_xlpm.x=0,"",_xlpm.x)))</f>
        <v/>
      </c>
      <c r="P2645" t="str">
        <f>IF($I2645="","",_xlfn.LET(_xlpm.x,VLOOKUP($I2645,'taxon-match_2026-08-31'!$A$2:$N$122,11,FALSE),IF(_xlpm.x=0,"",_xlpm.x)))</f>
        <v/>
      </c>
      <c r="Q2645" t="str">
        <f>IF($I2645="","",_xlfn.LET(_xlpm.x,VLOOKUP($I2645,'taxon-match_2026-08-31'!$A$2:$N$122,12,FALSE),IF(_xlpm.x=0,"",_xlpm.x)))</f>
        <v/>
      </c>
      <c r="R2645" t="str">
        <f>IF($I2645="","",_xlfn.LET(_xlpm.x,VLOOKUP($I2645,'taxon-match_2026-08-31'!$A$2:$N$122,14,FALSE),IF(_xlpm.x=0,"",_xlpm.x)))</f>
        <v/>
      </c>
      <c r="T2645" s="69" t="s">
        <v>62</v>
      </c>
      <c r="U2645" s="69" t="s">
        <v>60</v>
      </c>
      <c r="X2645" t="str">
        <f>IF(T2645="","",_xlfn.LET(_xlpm.x,VLOOKUP(T2645,'Drop-down_menus'!$F$2:$G$16,2,FALSE),IF(_xlpm.x=0,"",_xlpm.x)))</f>
        <v>https://orcid.org/0000-0003-3696-4445</v>
      </c>
      <c r="Y2645" t="str">
        <f>IF(U2645="","",_xlfn.LET(_xlpm.x,VLOOKUP(U2645,'Drop-down_menus'!$F$2:$G$16,2,FALSE),IF(_xlpm.x=0,"",_xlpm.x)))</f>
        <v>https://orcid.org/0000-0002-9708-1761</v>
      </c>
      <c r="Z2645" t="str">
        <f>IF(V2645="","",_xlfn.LET(_xlpm.x,VLOOKUP(V2645,'Drop-down_menus'!$F$2:$G$16,2,FALSE),IF(_xlpm.x=0,"",_xlpm.x)))</f>
        <v/>
      </c>
      <c r="AA2645" t="str">
        <f>IF(W2645="","",_xlfn.LET(_xlpm.x,VLOOKUP(W2645,'Drop-down_menus'!$F$2:$G$16,2,FALSE),IF(_xlpm.x=0,"",_xlpm.x)))</f>
        <v/>
      </c>
      <c r="AB2645" t="s">
        <v>702</v>
      </c>
      <c r="AE2645" t="s">
        <v>896</v>
      </c>
    </row>
    <row r="2646" spans="1:31" ht="15" hidden="1" x14ac:dyDescent="0.2">
      <c r="A2646" s="2" t="s">
        <v>298</v>
      </c>
      <c r="B2646">
        <v>2919</v>
      </c>
      <c r="C2646">
        <v>5272</v>
      </c>
      <c r="D2646" s="69" t="s">
        <v>700</v>
      </c>
      <c r="F2646" s="70"/>
      <c r="G2646" s="70">
        <v>1</v>
      </c>
      <c r="H2646" s="70"/>
      <c r="I2646" t="s">
        <v>2611</v>
      </c>
      <c r="J2646" t="str">
        <f>IF($I2646="","",_xlfn.LET(_xlpm.x,VLOOKUP($I2646,'taxon-match_2026-08-31'!$A$2:$N$122,6,FALSE),IF(_xlpm.x=0,"",_xlpm.x)))</f>
        <v/>
      </c>
      <c r="K2646" t="str">
        <f>IF($I2646="","",_xlfn.LET(_xlpm.x,VLOOKUP($I2646,'taxon-match_2026-08-31'!$A$2:$N$122,4,FALSE),IF(_xlpm.x=0,"",_xlpm.x)))</f>
        <v/>
      </c>
      <c r="L2646" t="str">
        <f>IF($I2646="","",_xlfn.LET(_xlpm.x,VLOOKUP($I2646,'taxon-match_2026-08-31'!$A$2:$N$122,7,FALSE),IF(_xlpm.x=0,"",_xlpm.x)))</f>
        <v/>
      </c>
      <c r="M2646" t="str">
        <f>IF($I2646="","",_xlfn.LET(_xlpm.x,VLOOKUP($I2646,'taxon-match_2026-08-31'!$A$2:$N$122,8,FALSE),IF(_xlpm.x=0,"",_xlpm.x)))</f>
        <v/>
      </c>
      <c r="N2646" t="str">
        <f>IF($I2646="","",_xlfn.LET(_xlpm.x,VLOOKUP($I2646,'taxon-match_2026-08-31'!$A$2:$N$122,9,FALSE),IF(_xlpm.x=0,"",_xlpm.x)))</f>
        <v/>
      </c>
      <c r="O2646" t="str">
        <f>IF($I2646="","",_xlfn.LET(_xlpm.x,VLOOKUP($I2646,'taxon-match_2026-08-31'!$A$2:$N$122,10,FALSE),IF(_xlpm.x=0,"",_xlpm.x)))</f>
        <v/>
      </c>
      <c r="P2646" t="str">
        <f>IF($I2646="","",_xlfn.LET(_xlpm.x,VLOOKUP($I2646,'taxon-match_2026-08-31'!$A$2:$N$122,11,FALSE),IF(_xlpm.x=0,"",_xlpm.x)))</f>
        <v/>
      </c>
      <c r="Q2646" t="str">
        <f>IF($I2646="","",_xlfn.LET(_xlpm.x,VLOOKUP($I2646,'taxon-match_2026-08-31'!$A$2:$N$122,12,FALSE),IF(_xlpm.x=0,"",_xlpm.x)))</f>
        <v/>
      </c>
      <c r="R2646" t="str">
        <f>IF($I2646="","",_xlfn.LET(_xlpm.x,VLOOKUP($I2646,'taxon-match_2026-08-31'!$A$2:$N$122,14,FALSE),IF(_xlpm.x=0,"",_xlpm.x)))</f>
        <v/>
      </c>
      <c r="T2646" s="69" t="s">
        <v>62</v>
      </c>
      <c r="U2646" s="69" t="s">
        <v>60</v>
      </c>
      <c r="X2646" t="str">
        <f>IF(T2646="","",_xlfn.LET(_xlpm.x,VLOOKUP(T2646,'Drop-down_menus'!$F$2:$G$16,2,FALSE),IF(_xlpm.x=0,"",_xlpm.x)))</f>
        <v>https://orcid.org/0000-0003-3696-4445</v>
      </c>
      <c r="Y2646" t="str">
        <f>IF(U2646="","",_xlfn.LET(_xlpm.x,VLOOKUP(U2646,'Drop-down_menus'!$F$2:$G$16,2,FALSE),IF(_xlpm.x=0,"",_xlpm.x)))</f>
        <v>https://orcid.org/0000-0002-9708-1761</v>
      </c>
      <c r="Z2646" t="str">
        <f>IF(V2646="","",_xlfn.LET(_xlpm.x,VLOOKUP(V2646,'Drop-down_menus'!$F$2:$G$16,2,FALSE),IF(_xlpm.x=0,"",_xlpm.x)))</f>
        <v/>
      </c>
      <c r="AA2646" t="str">
        <f>IF(W2646="","",_xlfn.LET(_xlpm.x,VLOOKUP(W2646,'Drop-down_menus'!$F$2:$G$16,2,FALSE),IF(_xlpm.x=0,"",_xlpm.x)))</f>
        <v/>
      </c>
      <c r="AB2646" t="s">
        <v>702</v>
      </c>
      <c r="AE2646" t="s">
        <v>896</v>
      </c>
    </row>
    <row r="2647" spans="1:31" ht="15" hidden="1" x14ac:dyDescent="0.2">
      <c r="A2647" s="2" t="s">
        <v>298</v>
      </c>
      <c r="B2647">
        <v>2920</v>
      </c>
      <c r="C2647">
        <v>5197</v>
      </c>
      <c r="D2647" s="69" t="s">
        <v>700</v>
      </c>
      <c r="F2647" s="70"/>
      <c r="G2647" s="70">
        <v>1</v>
      </c>
      <c r="H2647" s="70"/>
      <c r="I2647" t="s">
        <v>2611</v>
      </c>
      <c r="J2647" t="str">
        <f>IF($I2647="","",_xlfn.LET(_xlpm.x,VLOOKUP($I2647,'taxon-match_2026-08-31'!$A$2:$N$122,6,FALSE),IF(_xlpm.x=0,"",_xlpm.x)))</f>
        <v/>
      </c>
      <c r="K2647" t="str">
        <f>IF($I2647="","",_xlfn.LET(_xlpm.x,VLOOKUP($I2647,'taxon-match_2026-08-31'!$A$2:$N$122,4,FALSE),IF(_xlpm.x=0,"",_xlpm.x)))</f>
        <v/>
      </c>
      <c r="L2647" t="str">
        <f>IF($I2647="","",_xlfn.LET(_xlpm.x,VLOOKUP($I2647,'taxon-match_2026-08-31'!$A$2:$N$122,7,FALSE),IF(_xlpm.x=0,"",_xlpm.x)))</f>
        <v/>
      </c>
      <c r="M2647" t="str">
        <f>IF($I2647="","",_xlfn.LET(_xlpm.x,VLOOKUP($I2647,'taxon-match_2026-08-31'!$A$2:$N$122,8,FALSE),IF(_xlpm.x=0,"",_xlpm.x)))</f>
        <v/>
      </c>
      <c r="N2647" t="str">
        <f>IF($I2647="","",_xlfn.LET(_xlpm.x,VLOOKUP($I2647,'taxon-match_2026-08-31'!$A$2:$N$122,9,FALSE),IF(_xlpm.x=0,"",_xlpm.x)))</f>
        <v/>
      </c>
      <c r="O2647" t="str">
        <f>IF($I2647="","",_xlfn.LET(_xlpm.x,VLOOKUP($I2647,'taxon-match_2026-08-31'!$A$2:$N$122,10,FALSE),IF(_xlpm.x=0,"",_xlpm.x)))</f>
        <v/>
      </c>
      <c r="P2647" t="str">
        <f>IF($I2647="","",_xlfn.LET(_xlpm.x,VLOOKUP($I2647,'taxon-match_2026-08-31'!$A$2:$N$122,11,FALSE),IF(_xlpm.x=0,"",_xlpm.x)))</f>
        <v/>
      </c>
      <c r="Q2647" t="str">
        <f>IF($I2647="","",_xlfn.LET(_xlpm.x,VLOOKUP($I2647,'taxon-match_2026-08-31'!$A$2:$N$122,12,FALSE),IF(_xlpm.x=0,"",_xlpm.x)))</f>
        <v/>
      </c>
      <c r="R2647" t="str">
        <f>IF($I2647="","",_xlfn.LET(_xlpm.x,VLOOKUP($I2647,'taxon-match_2026-08-31'!$A$2:$N$122,14,FALSE),IF(_xlpm.x=0,"",_xlpm.x)))</f>
        <v/>
      </c>
      <c r="T2647" s="69" t="s">
        <v>62</v>
      </c>
      <c r="U2647" s="69" t="s">
        <v>60</v>
      </c>
      <c r="X2647" t="str">
        <f>IF(T2647="","",_xlfn.LET(_xlpm.x,VLOOKUP(T2647,'Drop-down_menus'!$F$2:$G$16,2,FALSE),IF(_xlpm.x=0,"",_xlpm.x)))</f>
        <v>https://orcid.org/0000-0003-3696-4445</v>
      </c>
      <c r="Y2647" t="str">
        <f>IF(U2647="","",_xlfn.LET(_xlpm.x,VLOOKUP(U2647,'Drop-down_menus'!$F$2:$G$16,2,FALSE),IF(_xlpm.x=0,"",_xlpm.x)))</f>
        <v>https://orcid.org/0000-0002-9708-1761</v>
      </c>
      <c r="Z2647" t="str">
        <f>IF(V2647="","",_xlfn.LET(_xlpm.x,VLOOKUP(V2647,'Drop-down_menus'!$F$2:$G$16,2,FALSE),IF(_xlpm.x=0,"",_xlpm.x)))</f>
        <v/>
      </c>
      <c r="AA2647" t="str">
        <f>IF(W2647="","",_xlfn.LET(_xlpm.x,VLOOKUP(W2647,'Drop-down_menus'!$F$2:$G$16,2,FALSE),IF(_xlpm.x=0,"",_xlpm.x)))</f>
        <v/>
      </c>
      <c r="AB2647" t="s">
        <v>702</v>
      </c>
      <c r="AE2647" t="s">
        <v>896</v>
      </c>
    </row>
    <row r="2648" spans="1:31" ht="15" hidden="1" x14ac:dyDescent="0.2">
      <c r="A2648" s="2" t="s">
        <v>475</v>
      </c>
      <c r="B2648">
        <v>5651</v>
      </c>
      <c r="C2648">
        <v>5200</v>
      </c>
      <c r="D2648" s="69" t="s">
        <v>700</v>
      </c>
      <c r="F2648" s="70"/>
      <c r="G2648" s="70">
        <v>1</v>
      </c>
      <c r="H2648" s="70"/>
      <c r="I2648" t="s">
        <v>2611</v>
      </c>
      <c r="J2648" t="str">
        <f>IF($I2648="","",_xlfn.LET(_xlpm.x,VLOOKUP($I2648,'taxon-match_2026-08-31'!$A$2:$N$122,6,FALSE),IF(_xlpm.x=0,"",_xlpm.x)))</f>
        <v/>
      </c>
      <c r="K2648" t="str">
        <f>IF($I2648="","",_xlfn.LET(_xlpm.x,VLOOKUP($I2648,'taxon-match_2026-08-31'!$A$2:$N$122,4,FALSE),IF(_xlpm.x=0,"",_xlpm.x)))</f>
        <v/>
      </c>
      <c r="L2648" t="str">
        <f>IF($I2648="","",_xlfn.LET(_xlpm.x,VLOOKUP($I2648,'taxon-match_2026-08-31'!$A$2:$N$122,7,FALSE),IF(_xlpm.x=0,"",_xlpm.x)))</f>
        <v/>
      </c>
      <c r="M2648" t="str">
        <f>IF($I2648="","",_xlfn.LET(_xlpm.x,VLOOKUP($I2648,'taxon-match_2026-08-31'!$A$2:$N$122,8,FALSE),IF(_xlpm.x=0,"",_xlpm.x)))</f>
        <v/>
      </c>
      <c r="N2648" t="str">
        <f>IF($I2648="","",_xlfn.LET(_xlpm.x,VLOOKUP($I2648,'taxon-match_2026-08-31'!$A$2:$N$122,9,FALSE),IF(_xlpm.x=0,"",_xlpm.x)))</f>
        <v/>
      </c>
      <c r="O2648" t="str">
        <f>IF($I2648="","",_xlfn.LET(_xlpm.x,VLOOKUP($I2648,'taxon-match_2026-08-31'!$A$2:$N$122,10,FALSE),IF(_xlpm.x=0,"",_xlpm.x)))</f>
        <v/>
      </c>
      <c r="P2648" t="str">
        <f>IF($I2648="","",_xlfn.LET(_xlpm.x,VLOOKUP($I2648,'taxon-match_2026-08-31'!$A$2:$N$122,11,FALSE),IF(_xlpm.x=0,"",_xlpm.x)))</f>
        <v/>
      </c>
      <c r="Q2648" t="str">
        <f>IF($I2648="","",_xlfn.LET(_xlpm.x,VLOOKUP($I2648,'taxon-match_2026-08-31'!$A$2:$N$122,12,FALSE),IF(_xlpm.x=0,"",_xlpm.x)))</f>
        <v/>
      </c>
      <c r="R2648" t="str">
        <f>IF($I2648="","",_xlfn.LET(_xlpm.x,VLOOKUP($I2648,'taxon-match_2026-08-31'!$A$2:$N$122,14,FALSE),IF(_xlpm.x=0,"",_xlpm.x)))</f>
        <v/>
      </c>
      <c r="T2648" s="69" t="s">
        <v>62</v>
      </c>
      <c r="U2648" s="69" t="s">
        <v>60</v>
      </c>
      <c r="X2648" t="str">
        <f>IF(T2648="","",_xlfn.LET(_xlpm.x,VLOOKUP(T2648,'Drop-down_menus'!$F$2:$G$16,2,FALSE),IF(_xlpm.x=0,"",_xlpm.x)))</f>
        <v>https://orcid.org/0000-0003-3696-4445</v>
      </c>
      <c r="Y2648" t="str">
        <f>IF(U2648="","",_xlfn.LET(_xlpm.x,VLOOKUP(U2648,'Drop-down_menus'!$F$2:$G$16,2,FALSE),IF(_xlpm.x=0,"",_xlpm.x)))</f>
        <v>https://orcid.org/0000-0002-9708-1761</v>
      </c>
      <c r="Z2648" t="str">
        <f>IF(V2648="","",_xlfn.LET(_xlpm.x,VLOOKUP(V2648,'Drop-down_menus'!$F$2:$G$16,2,FALSE),IF(_xlpm.x=0,"",_xlpm.x)))</f>
        <v/>
      </c>
      <c r="AA2648" t="str">
        <f>IF(W2648="","",_xlfn.LET(_xlpm.x,VLOOKUP(W2648,'Drop-down_menus'!$F$2:$G$16,2,FALSE),IF(_xlpm.x=0,"",_xlpm.x)))</f>
        <v/>
      </c>
      <c r="AB2648" t="s">
        <v>702</v>
      </c>
      <c r="AE2648" t="s">
        <v>896</v>
      </c>
    </row>
    <row r="2649" spans="1:31" ht="15" hidden="1" x14ac:dyDescent="0.2">
      <c r="A2649" s="2" t="s">
        <v>475</v>
      </c>
      <c r="B2649">
        <v>5652</v>
      </c>
      <c r="C2649">
        <v>5201</v>
      </c>
      <c r="D2649" s="69" t="s">
        <v>700</v>
      </c>
      <c r="F2649" s="70"/>
      <c r="G2649" s="70">
        <v>1</v>
      </c>
      <c r="H2649" s="70"/>
      <c r="I2649" t="s">
        <v>2611</v>
      </c>
      <c r="J2649" t="str">
        <f>IF($I2649="","",_xlfn.LET(_xlpm.x,VLOOKUP($I2649,'taxon-match_2026-08-31'!$A$2:$N$122,6,FALSE),IF(_xlpm.x=0,"",_xlpm.x)))</f>
        <v/>
      </c>
      <c r="K2649" t="str">
        <f>IF($I2649="","",_xlfn.LET(_xlpm.x,VLOOKUP($I2649,'taxon-match_2026-08-31'!$A$2:$N$122,4,FALSE),IF(_xlpm.x=0,"",_xlpm.x)))</f>
        <v/>
      </c>
      <c r="L2649" t="str">
        <f>IF($I2649="","",_xlfn.LET(_xlpm.x,VLOOKUP($I2649,'taxon-match_2026-08-31'!$A$2:$N$122,7,FALSE),IF(_xlpm.x=0,"",_xlpm.x)))</f>
        <v/>
      </c>
      <c r="M2649" t="str">
        <f>IF($I2649="","",_xlfn.LET(_xlpm.x,VLOOKUP($I2649,'taxon-match_2026-08-31'!$A$2:$N$122,8,FALSE),IF(_xlpm.x=0,"",_xlpm.x)))</f>
        <v/>
      </c>
      <c r="N2649" t="str">
        <f>IF($I2649="","",_xlfn.LET(_xlpm.x,VLOOKUP($I2649,'taxon-match_2026-08-31'!$A$2:$N$122,9,FALSE),IF(_xlpm.x=0,"",_xlpm.x)))</f>
        <v/>
      </c>
      <c r="O2649" t="str">
        <f>IF($I2649="","",_xlfn.LET(_xlpm.x,VLOOKUP($I2649,'taxon-match_2026-08-31'!$A$2:$N$122,10,FALSE),IF(_xlpm.x=0,"",_xlpm.x)))</f>
        <v/>
      </c>
      <c r="P2649" t="str">
        <f>IF($I2649="","",_xlfn.LET(_xlpm.x,VLOOKUP($I2649,'taxon-match_2026-08-31'!$A$2:$N$122,11,FALSE),IF(_xlpm.x=0,"",_xlpm.x)))</f>
        <v/>
      </c>
      <c r="Q2649" t="str">
        <f>IF($I2649="","",_xlfn.LET(_xlpm.x,VLOOKUP($I2649,'taxon-match_2026-08-31'!$A$2:$N$122,12,FALSE),IF(_xlpm.x=0,"",_xlpm.x)))</f>
        <v/>
      </c>
      <c r="R2649" t="str">
        <f>IF($I2649="","",_xlfn.LET(_xlpm.x,VLOOKUP($I2649,'taxon-match_2026-08-31'!$A$2:$N$122,14,FALSE),IF(_xlpm.x=0,"",_xlpm.x)))</f>
        <v/>
      </c>
      <c r="T2649" s="69" t="s">
        <v>62</v>
      </c>
      <c r="U2649" s="69" t="s">
        <v>60</v>
      </c>
      <c r="X2649" t="str">
        <f>IF(T2649="","",_xlfn.LET(_xlpm.x,VLOOKUP(T2649,'Drop-down_menus'!$F$2:$G$16,2,FALSE),IF(_xlpm.x=0,"",_xlpm.x)))</f>
        <v>https://orcid.org/0000-0003-3696-4445</v>
      </c>
      <c r="Y2649" t="str">
        <f>IF(U2649="","",_xlfn.LET(_xlpm.x,VLOOKUP(U2649,'Drop-down_menus'!$F$2:$G$16,2,FALSE),IF(_xlpm.x=0,"",_xlpm.x)))</f>
        <v>https://orcid.org/0000-0002-9708-1761</v>
      </c>
      <c r="Z2649" t="str">
        <f>IF(V2649="","",_xlfn.LET(_xlpm.x,VLOOKUP(V2649,'Drop-down_menus'!$F$2:$G$16,2,FALSE),IF(_xlpm.x=0,"",_xlpm.x)))</f>
        <v/>
      </c>
      <c r="AA2649" t="str">
        <f>IF(W2649="","",_xlfn.LET(_xlpm.x,VLOOKUP(W2649,'Drop-down_menus'!$F$2:$G$16,2,FALSE),IF(_xlpm.x=0,"",_xlpm.x)))</f>
        <v/>
      </c>
      <c r="AB2649" t="s">
        <v>702</v>
      </c>
      <c r="AE2649" t="s">
        <v>896</v>
      </c>
    </row>
    <row r="2650" spans="1:31" ht="15" hidden="1" x14ac:dyDescent="0.2">
      <c r="A2650" s="2" t="s">
        <v>475</v>
      </c>
      <c r="B2650">
        <v>5660</v>
      </c>
      <c r="C2650">
        <v>5202</v>
      </c>
      <c r="D2650" s="69" t="s">
        <v>700</v>
      </c>
      <c r="F2650" s="70" t="s">
        <v>906</v>
      </c>
      <c r="G2650" s="70">
        <v>1</v>
      </c>
      <c r="H2650" s="70" t="s">
        <v>906</v>
      </c>
      <c r="I2650" t="s">
        <v>906</v>
      </c>
      <c r="J2650" t="str">
        <f>IF($I2650="","",_xlfn.LET(_xlpm.x,VLOOKUP($I2650,'taxon-match_2026-08-31'!$A$2:$N$122,6,FALSE),IF(_xlpm.x=0,"",_xlpm.x)))</f>
        <v>Ryckholt, 1851</v>
      </c>
      <c r="K2650" t="str">
        <f>IF($I2650="","",_xlfn.LET(_xlpm.x,VLOOKUP($I2650,'taxon-match_2026-08-31'!$A$2:$N$122,4,FALSE),IF(_xlpm.x=0,"",_xlpm.x)))</f>
        <v>urn:lsid:marinespecies.org:taxname:919</v>
      </c>
      <c r="L2650" t="str">
        <f>IF($I2650="","",_xlfn.LET(_xlpm.x,VLOOKUP($I2650,'taxon-match_2026-08-31'!$A$2:$N$122,7,FALSE),IF(_xlpm.x=0,"",_xlpm.x)))</f>
        <v>Animalia</v>
      </c>
      <c r="M2650" t="str">
        <f>IF($I2650="","",_xlfn.LET(_xlpm.x,VLOOKUP($I2650,'taxon-match_2026-08-31'!$A$2:$N$122,8,FALSE),IF(_xlpm.x=0,"",_xlpm.x)))</f>
        <v>Annelida</v>
      </c>
      <c r="N2650" t="str">
        <f>IF($I2650="","",_xlfn.LET(_xlpm.x,VLOOKUP($I2650,'taxon-match_2026-08-31'!$A$2:$N$122,9,FALSE),IF(_xlpm.x=0,"",_xlpm.x)))</f>
        <v>Polychaeta</v>
      </c>
      <c r="O2650" t="str">
        <f>IF($I2650="","",_xlfn.LET(_xlpm.x,VLOOKUP($I2650,'taxon-match_2026-08-31'!$A$2:$N$122,10,FALSE),IF(_xlpm.x=0,"",_xlpm.x)))</f>
        <v>Terebellida</v>
      </c>
      <c r="P2650" t="str">
        <f>IF($I2650="","",_xlfn.LET(_xlpm.x,VLOOKUP($I2650,'taxon-match_2026-08-31'!$A$2:$N$122,11,FALSE),IF(_xlpm.x=0,"",_xlpm.x)))</f>
        <v>Cirratulidae</v>
      </c>
      <c r="Q2650" t="str">
        <f>IF($I2650="","",_xlfn.LET(_xlpm.x,VLOOKUP($I2650,'taxon-match_2026-08-31'!$A$2:$N$122,12,FALSE),IF(_xlpm.x=0,"",_xlpm.x)))</f>
        <v/>
      </c>
      <c r="R2650" t="str">
        <f>IF($I2650="","",_xlfn.LET(_xlpm.x,VLOOKUP($I2650,'taxon-match_2026-08-31'!$A$2:$N$122,14,FALSE),IF(_xlpm.x=0,"",_xlpm.x)))</f>
        <v/>
      </c>
      <c r="S2650" s="2" t="s">
        <v>2360</v>
      </c>
      <c r="T2650" s="69" t="s">
        <v>62</v>
      </c>
      <c r="U2650" s="69" t="s">
        <v>60</v>
      </c>
      <c r="X2650" t="str">
        <f>IF(T2650="","",_xlfn.LET(_xlpm.x,VLOOKUP(T2650,'Drop-down_menus'!$F$2:$G$16,2,FALSE),IF(_xlpm.x=0,"",_xlpm.x)))</f>
        <v>https://orcid.org/0000-0003-3696-4445</v>
      </c>
      <c r="Y2650" t="str">
        <f>IF(U2650="","",_xlfn.LET(_xlpm.x,VLOOKUP(U2650,'Drop-down_menus'!$F$2:$G$16,2,FALSE),IF(_xlpm.x=0,"",_xlpm.x)))</f>
        <v>https://orcid.org/0000-0002-9708-1761</v>
      </c>
      <c r="Z2650" t="str">
        <f>IF(V2650="","",_xlfn.LET(_xlpm.x,VLOOKUP(V2650,'Drop-down_menus'!$F$2:$G$16,2,FALSE),IF(_xlpm.x=0,"",_xlpm.x)))</f>
        <v/>
      </c>
      <c r="AA2650" t="str">
        <f>IF(W2650="","",_xlfn.LET(_xlpm.x,VLOOKUP(W2650,'Drop-down_menus'!$F$2:$G$16,2,FALSE),IF(_xlpm.x=0,"",_xlpm.x)))</f>
        <v/>
      </c>
      <c r="AB2650" t="s">
        <v>702</v>
      </c>
      <c r="AE2650" t="s">
        <v>896</v>
      </c>
    </row>
    <row r="2651" spans="1:31" ht="15" hidden="1" x14ac:dyDescent="0.2">
      <c r="A2651" s="2" t="s">
        <v>475</v>
      </c>
      <c r="B2651">
        <v>5661</v>
      </c>
      <c r="C2651">
        <v>5203</v>
      </c>
      <c r="D2651" s="69" t="s">
        <v>700</v>
      </c>
      <c r="F2651" s="70" t="s">
        <v>906</v>
      </c>
      <c r="G2651" s="70">
        <v>1</v>
      </c>
      <c r="H2651" s="70" t="s">
        <v>906</v>
      </c>
      <c r="I2651" t="s">
        <v>906</v>
      </c>
      <c r="J2651" t="str">
        <f>IF($I2651="","",_xlfn.LET(_xlpm.x,VLOOKUP($I2651,'taxon-match_2026-08-31'!$A$2:$N$122,6,FALSE),IF(_xlpm.x=0,"",_xlpm.x)))</f>
        <v>Ryckholt, 1851</v>
      </c>
      <c r="K2651" t="str">
        <f>IF($I2651="","",_xlfn.LET(_xlpm.x,VLOOKUP($I2651,'taxon-match_2026-08-31'!$A$2:$N$122,4,FALSE),IF(_xlpm.x=0,"",_xlpm.x)))</f>
        <v>urn:lsid:marinespecies.org:taxname:919</v>
      </c>
      <c r="L2651" t="str">
        <f>IF($I2651="","",_xlfn.LET(_xlpm.x,VLOOKUP($I2651,'taxon-match_2026-08-31'!$A$2:$N$122,7,FALSE),IF(_xlpm.x=0,"",_xlpm.x)))</f>
        <v>Animalia</v>
      </c>
      <c r="M2651" t="str">
        <f>IF($I2651="","",_xlfn.LET(_xlpm.x,VLOOKUP($I2651,'taxon-match_2026-08-31'!$A$2:$N$122,8,FALSE),IF(_xlpm.x=0,"",_xlpm.x)))</f>
        <v>Annelida</v>
      </c>
      <c r="N2651" t="str">
        <f>IF($I2651="","",_xlfn.LET(_xlpm.x,VLOOKUP($I2651,'taxon-match_2026-08-31'!$A$2:$N$122,9,FALSE),IF(_xlpm.x=0,"",_xlpm.x)))</f>
        <v>Polychaeta</v>
      </c>
      <c r="O2651" t="str">
        <f>IF($I2651="","",_xlfn.LET(_xlpm.x,VLOOKUP($I2651,'taxon-match_2026-08-31'!$A$2:$N$122,10,FALSE),IF(_xlpm.x=0,"",_xlpm.x)))</f>
        <v>Terebellida</v>
      </c>
      <c r="P2651" t="str">
        <f>IF($I2651="","",_xlfn.LET(_xlpm.x,VLOOKUP($I2651,'taxon-match_2026-08-31'!$A$2:$N$122,11,FALSE),IF(_xlpm.x=0,"",_xlpm.x)))</f>
        <v>Cirratulidae</v>
      </c>
      <c r="Q2651" t="str">
        <f>IF($I2651="","",_xlfn.LET(_xlpm.x,VLOOKUP($I2651,'taxon-match_2026-08-31'!$A$2:$N$122,12,FALSE),IF(_xlpm.x=0,"",_xlpm.x)))</f>
        <v/>
      </c>
      <c r="R2651" t="str">
        <f>IF($I2651="","",_xlfn.LET(_xlpm.x,VLOOKUP($I2651,'taxon-match_2026-08-31'!$A$2:$N$122,14,FALSE),IF(_xlpm.x=0,"",_xlpm.x)))</f>
        <v/>
      </c>
      <c r="S2651" s="2" t="s">
        <v>2360</v>
      </c>
      <c r="T2651" s="69" t="s">
        <v>62</v>
      </c>
      <c r="U2651" s="69" t="s">
        <v>60</v>
      </c>
      <c r="X2651" t="str">
        <f>IF(T2651="","",_xlfn.LET(_xlpm.x,VLOOKUP(T2651,'Drop-down_menus'!$F$2:$G$16,2,FALSE),IF(_xlpm.x=0,"",_xlpm.x)))</f>
        <v>https://orcid.org/0000-0003-3696-4445</v>
      </c>
      <c r="Y2651" t="str">
        <f>IF(U2651="","",_xlfn.LET(_xlpm.x,VLOOKUP(U2651,'Drop-down_menus'!$F$2:$G$16,2,FALSE),IF(_xlpm.x=0,"",_xlpm.x)))</f>
        <v>https://orcid.org/0000-0002-9708-1761</v>
      </c>
      <c r="Z2651" t="str">
        <f>IF(V2651="","",_xlfn.LET(_xlpm.x,VLOOKUP(V2651,'Drop-down_menus'!$F$2:$G$16,2,FALSE),IF(_xlpm.x=0,"",_xlpm.x)))</f>
        <v/>
      </c>
      <c r="AA2651" t="str">
        <f>IF(W2651="","",_xlfn.LET(_xlpm.x,VLOOKUP(W2651,'Drop-down_menus'!$F$2:$G$16,2,FALSE),IF(_xlpm.x=0,"",_xlpm.x)))</f>
        <v/>
      </c>
      <c r="AB2651" t="s">
        <v>702</v>
      </c>
      <c r="AE2651" t="s">
        <v>896</v>
      </c>
    </row>
    <row r="2652" spans="1:31" ht="15" hidden="1" x14ac:dyDescent="0.2">
      <c r="A2652" s="2" t="s">
        <v>181</v>
      </c>
      <c r="B2652">
        <v>1029</v>
      </c>
      <c r="C2652">
        <v>5188</v>
      </c>
      <c r="D2652" s="69" t="s">
        <v>700</v>
      </c>
      <c r="F2652" s="69" t="s">
        <v>690</v>
      </c>
      <c r="G2652" s="69">
        <v>1</v>
      </c>
      <c r="H2652" s="69" t="s">
        <v>690</v>
      </c>
      <c r="I2652" t="s">
        <v>690</v>
      </c>
      <c r="J2652" t="str">
        <f>IF($I2652="","",_xlfn.LET(_xlpm.x,VLOOKUP($I2652,'taxon-match_2026-08-31'!$A$2:$N$122,6,FALSE),IF(_xlpm.x=0,"",_xlpm.x)))</f>
        <v>Grube, 1850</v>
      </c>
      <c r="K2652" t="str">
        <f>IF($I2652="","",_xlfn.LET(_xlpm.x,VLOOKUP($I2652,'taxon-match_2026-08-31'!$A$2:$N$122,4,FALSE),IF(_xlpm.x=0,"",_xlpm.x)))</f>
        <v>urn:lsid:marinespecies.org:taxname:883</v>
      </c>
      <c r="L2652" t="str">
        <f>IF($I2652="","",_xlfn.LET(_xlpm.x,VLOOKUP($I2652,'taxon-match_2026-08-31'!$A$2:$N$122,7,FALSE),IF(_xlpm.x=0,"",_xlpm.x)))</f>
        <v>Animalia</v>
      </c>
      <c r="M2652" t="str">
        <f>IF($I2652="","",_xlfn.LET(_xlpm.x,VLOOKUP($I2652,'taxon-match_2026-08-31'!$A$2:$N$122,8,FALSE),IF(_xlpm.x=0,"",_xlpm.x)))</f>
        <v>Annelida</v>
      </c>
      <c r="N2652" t="str">
        <f>IF($I2652="","",_xlfn.LET(_xlpm.x,VLOOKUP($I2652,'taxon-match_2026-08-31'!$A$2:$N$122,9,FALSE),IF(_xlpm.x=0,"",_xlpm.x)))</f>
        <v>Polychaeta</v>
      </c>
      <c r="O2652" t="str">
        <f>IF($I2652="","",_xlfn.LET(_xlpm.x,VLOOKUP($I2652,'taxon-match_2026-08-31'!$A$2:$N$122,10,FALSE),IF(_xlpm.x=0,"",_xlpm.x)))</f>
        <v/>
      </c>
      <c r="P2652" t="str">
        <f>IF($I2652="","",_xlfn.LET(_xlpm.x,VLOOKUP($I2652,'taxon-match_2026-08-31'!$A$2:$N$122,11,FALSE),IF(_xlpm.x=0,"",_xlpm.x)))</f>
        <v/>
      </c>
      <c r="Q2652" t="str">
        <f>IF($I2652="","",_xlfn.LET(_xlpm.x,VLOOKUP($I2652,'taxon-match_2026-08-31'!$A$2:$N$122,12,FALSE),IF(_xlpm.x=0,"",_xlpm.x)))</f>
        <v/>
      </c>
      <c r="R2652" t="str">
        <f>IF($I2652="","",_xlfn.LET(_xlpm.x,VLOOKUP($I2652,'taxon-match_2026-08-31'!$A$2:$N$122,14,FALSE),IF(_xlpm.x=0,"",_xlpm.x)))</f>
        <v/>
      </c>
      <c r="S2652" s="2" t="s">
        <v>2358</v>
      </c>
      <c r="T2652" s="69" t="s">
        <v>62</v>
      </c>
      <c r="U2652" s="69" t="s">
        <v>60</v>
      </c>
      <c r="X2652" t="str">
        <f>IF(T2652="","",_xlfn.LET(_xlpm.x,VLOOKUP(T2652,'Drop-down_menus'!$F$2:$G$16,2,FALSE),IF(_xlpm.x=0,"",_xlpm.x)))</f>
        <v>https://orcid.org/0000-0003-3696-4445</v>
      </c>
      <c r="Y2652" t="str">
        <f>IF(U2652="","",_xlfn.LET(_xlpm.x,VLOOKUP(U2652,'Drop-down_menus'!$F$2:$G$16,2,FALSE),IF(_xlpm.x=0,"",_xlpm.x)))</f>
        <v>https://orcid.org/0000-0002-9708-1761</v>
      </c>
      <c r="Z2652" t="str">
        <f>IF(V2652="","",_xlfn.LET(_xlpm.x,VLOOKUP(V2652,'Drop-down_menus'!$F$2:$G$16,2,FALSE),IF(_xlpm.x=0,"",_xlpm.x)))</f>
        <v/>
      </c>
      <c r="AA2652" t="str">
        <f>IF(W2652="","",_xlfn.LET(_xlpm.x,VLOOKUP(W2652,'Drop-down_menus'!$F$2:$G$16,2,FALSE),IF(_xlpm.x=0,"",_xlpm.x)))</f>
        <v/>
      </c>
      <c r="AB2652" t="s">
        <v>702</v>
      </c>
      <c r="AE2652" t="s">
        <v>896</v>
      </c>
    </row>
    <row r="2653" spans="1:31" ht="15" hidden="1" x14ac:dyDescent="0.2">
      <c r="A2653" s="2" t="s">
        <v>181</v>
      </c>
      <c r="B2653">
        <v>1030</v>
      </c>
      <c r="C2653">
        <v>5189</v>
      </c>
      <c r="D2653" s="69" t="s">
        <v>700</v>
      </c>
      <c r="F2653" s="69" t="s">
        <v>690</v>
      </c>
      <c r="G2653" s="69">
        <v>1</v>
      </c>
      <c r="H2653" s="69" t="s">
        <v>690</v>
      </c>
      <c r="I2653" t="s">
        <v>690</v>
      </c>
      <c r="J2653" t="str">
        <f>IF($I2653="","",_xlfn.LET(_xlpm.x,VLOOKUP($I2653,'taxon-match_2026-08-31'!$A$2:$N$122,6,FALSE),IF(_xlpm.x=0,"",_xlpm.x)))</f>
        <v>Grube, 1850</v>
      </c>
      <c r="K2653" t="str">
        <f>IF($I2653="","",_xlfn.LET(_xlpm.x,VLOOKUP($I2653,'taxon-match_2026-08-31'!$A$2:$N$122,4,FALSE),IF(_xlpm.x=0,"",_xlpm.x)))</f>
        <v>urn:lsid:marinespecies.org:taxname:883</v>
      </c>
      <c r="L2653" t="str">
        <f>IF($I2653="","",_xlfn.LET(_xlpm.x,VLOOKUP($I2653,'taxon-match_2026-08-31'!$A$2:$N$122,7,FALSE),IF(_xlpm.x=0,"",_xlpm.x)))</f>
        <v>Animalia</v>
      </c>
      <c r="M2653" t="str">
        <f>IF($I2653="","",_xlfn.LET(_xlpm.x,VLOOKUP($I2653,'taxon-match_2026-08-31'!$A$2:$N$122,8,FALSE),IF(_xlpm.x=0,"",_xlpm.x)))</f>
        <v>Annelida</v>
      </c>
      <c r="N2653" t="str">
        <f>IF($I2653="","",_xlfn.LET(_xlpm.x,VLOOKUP($I2653,'taxon-match_2026-08-31'!$A$2:$N$122,9,FALSE),IF(_xlpm.x=0,"",_xlpm.x)))</f>
        <v>Polychaeta</v>
      </c>
      <c r="O2653" t="str">
        <f>IF($I2653="","",_xlfn.LET(_xlpm.x,VLOOKUP($I2653,'taxon-match_2026-08-31'!$A$2:$N$122,10,FALSE),IF(_xlpm.x=0,"",_xlpm.x)))</f>
        <v/>
      </c>
      <c r="P2653" t="str">
        <f>IF($I2653="","",_xlfn.LET(_xlpm.x,VLOOKUP($I2653,'taxon-match_2026-08-31'!$A$2:$N$122,11,FALSE),IF(_xlpm.x=0,"",_xlpm.x)))</f>
        <v/>
      </c>
      <c r="Q2653" t="str">
        <f>IF($I2653="","",_xlfn.LET(_xlpm.x,VLOOKUP($I2653,'taxon-match_2026-08-31'!$A$2:$N$122,12,FALSE),IF(_xlpm.x=0,"",_xlpm.x)))</f>
        <v/>
      </c>
      <c r="R2653" t="str">
        <f>IF($I2653="","",_xlfn.LET(_xlpm.x,VLOOKUP($I2653,'taxon-match_2026-08-31'!$A$2:$N$122,14,FALSE),IF(_xlpm.x=0,"",_xlpm.x)))</f>
        <v/>
      </c>
      <c r="S2653" s="2" t="s">
        <v>2358</v>
      </c>
      <c r="T2653" s="69" t="s">
        <v>62</v>
      </c>
      <c r="U2653" s="69" t="s">
        <v>60</v>
      </c>
      <c r="X2653" t="str">
        <f>IF(T2653="","",_xlfn.LET(_xlpm.x,VLOOKUP(T2653,'Drop-down_menus'!$F$2:$G$16,2,FALSE),IF(_xlpm.x=0,"",_xlpm.x)))</f>
        <v>https://orcid.org/0000-0003-3696-4445</v>
      </c>
      <c r="Y2653" t="str">
        <f>IF(U2653="","",_xlfn.LET(_xlpm.x,VLOOKUP(U2653,'Drop-down_menus'!$F$2:$G$16,2,FALSE),IF(_xlpm.x=0,"",_xlpm.x)))</f>
        <v>https://orcid.org/0000-0002-9708-1761</v>
      </c>
      <c r="Z2653" t="str">
        <f>IF(V2653="","",_xlfn.LET(_xlpm.x,VLOOKUP(V2653,'Drop-down_menus'!$F$2:$G$16,2,FALSE),IF(_xlpm.x=0,"",_xlpm.x)))</f>
        <v/>
      </c>
      <c r="AA2653" t="str">
        <f>IF(W2653="","",_xlfn.LET(_xlpm.x,VLOOKUP(W2653,'Drop-down_menus'!$F$2:$G$16,2,FALSE),IF(_xlpm.x=0,"",_xlpm.x)))</f>
        <v/>
      </c>
      <c r="AB2653" t="s">
        <v>702</v>
      </c>
      <c r="AE2653" t="s">
        <v>896</v>
      </c>
    </row>
    <row r="2654" spans="1:31" ht="15" hidden="1" x14ac:dyDescent="0.2">
      <c r="A2654" s="2" t="s">
        <v>181</v>
      </c>
      <c r="B2654">
        <v>1031</v>
      </c>
      <c r="C2654">
        <v>5190</v>
      </c>
      <c r="D2654" s="69" t="s">
        <v>700</v>
      </c>
      <c r="F2654" s="69" t="s">
        <v>690</v>
      </c>
      <c r="G2654" s="69">
        <v>1</v>
      </c>
      <c r="H2654" s="69" t="s">
        <v>690</v>
      </c>
      <c r="I2654" t="s">
        <v>690</v>
      </c>
      <c r="J2654" t="str">
        <f>IF($I2654="","",_xlfn.LET(_xlpm.x,VLOOKUP($I2654,'taxon-match_2026-08-31'!$A$2:$N$122,6,FALSE),IF(_xlpm.x=0,"",_xlpm.x)))</f>
        <v>Grube, 1850</v>
      </c>
      <c r="K2654" t="str">
        <f>IF($I2654="","",_xlfn.LET(_xlpm.x,VLOOKUP($I2654,'taxon-match_2026-08-31'!$A$2:$N$122,4,FALSE),IF(_xlpm.x=0,"",_xlpm.x)))</f>
        <v>urn:lsid:marinespecies.org:taxname:883</v>
      </c>
      <c r="L2654" t="str">
        <f>IF($I2654="","",_xlfn.LET(_xlpm.x,VLOOKUP($I2654,'taxon-match_2026-08-31'!$A$2:$N$122,7,FALSE),IF(_xlpm.x=0,"",_xlpm.x)))</f>
        <v>Animalia</v>
      </c>
      <c r="M2654" t="str">
        <f>IF($I2654="","",_xlfn.LET(_xlpm.x,VLOOKUP($I2654,'taxon-match_2026-08-31'!$A$2:$N$122,8,FALSE),IF(_xlpm.x=0,"",_xlpm.x)))</f>
        <v>Annelida</v>
      </c>
      <c r="N2654" t="str">
        <f>IF($I2654="","",_xlfn.LET(_xlpm.x,VLOOKUP($I2654,'taxon-match_2026-08-31'!$A$2:$N$122,9,FALSE),IF(_xlpm.x=0,"",_xlpm.x)))</f>
        <v>Polychaeta</v>
      </c>
      <c r="O2654" t="str">
        <f>IF($I2654="","",_xlfn.LET(_xlpm.x,VLOOKUP($I2654,'taxon-match_2026-08-31'!$A$2:$N$122,10,FALSE),IF(_xlpm.x=0,"",_xlpm.x)))</f>
        <v/>
      </c>
      <c r="P2654" t="str">
        <f>IF($I2654="","",_xlfn.LET(_xlpm.x,VLOOKUP($I2654,'taxon-match_2026-08-31'!$A$2:$N$122,11,FALSE),IF(_xlpm.x=0,"",_xlpm.x)))</f>
        <v/>
      </c>
      <c r="Q2654" t="str">
        <f>IF($I2654="","",_xlfn.LET(_xlpm.x,VLOOKUP($I2654,'taxon-match_2026-08-31'!$A$2:$N$122,12,FALSE),IF(_xlpm.x=0,"",_xlpm.x)))</f>
        <v/>
      </c>
      <c r="R2654" t="str">
        <f>IF($I2654="","",_xlfn.LET(_xlpm.x,VLOOKUP($I2654,'taxon-match_2026-08-31'!$A$2:$N$122,14,FALSE),IF(_xlpm.x=0,"",_xlpm.x)))</f>
        <v/>
      </c>
      <c r="S2654" s="2" t="s">
        <v>2358</v>
      </c>
      <c r="T2654" s="69" t="s">
        <v>62</v>
      </c>
      <c r="U2654" s="69" t="s">
        <v>60</v>
      </c>
      <c r="X2654" t="str">
        <f>IF(T2654="","",_xlfn.LET(_xlpm.x,VLOOKUP(T2654,'Drop-down_menus'!$F$2:$G$16,2,FALSE),IF(_xlpm.x=0,"",_xlpm.x)))</f>
        <v>https://orcid.org/0000-0003-3696-4445</v>
      </c>
      <c r="Y2654" t="str">
        <f>IF(U2654="","",_xlfn.LET(_xlpm.x,VLOOKUP(U2654,'Drop-down_menus'!$F$2:$G$16,2,FALSE),IF(_xlpm.x=0,"",_xlpm.x)))</f>
        <v>https://orcid.org/0000-0002-9708-1761</v>
      </c>
      <c r="Z2654" t="str">
        <f>IF(V2654="","",_xlfn.LET(_xlpm.x,VLOOKUP(V2654,'Drop-down_menus'!$F$2:$G$16,2,FALSE),IF(_xlpm.x=0,"",_xlpm.x)))</f>
        <v/>
      </c>
      <c r="AA2654" t="str">
        <f>IF(W2654="","",_xlfn.LET(_xlpm.x,VLOOKUP(W2654,'Drop-down_menus'!$F$2:$G$16,2,FALSE),IF(_xlpm.x=0,"",_xlpm.x)))</f>
        <v/>
      </c>
      <c r="AB2654" t="s">
        <v>702</v>
      </c>
      <c r="AE2654" t="s">
        <v>896</v>
      </c>
    </row>
    <row r="2655" spans="1:31" ht="15" hidden="1" x14ac:dyDescent="0.2">
      <c r="A2655" s="2" t="s">
        <v>181</v>
      </c>
      <c r="B2655">
        <v>1032</v>
      </c>
      <c r="C2655">
        <v>5191</v>
      </c>
      <c r="D2655" s="69" t="s">
        <v>700</v>
      </c>
      <c r="F2655" s="69" t="s">
        <v>690</v>
      </c>
      <c r="G2655" s="69">
        <v>1</v>
      </c>
      <c r="H2655" s="69" t="s">
        <v>690</v>
      </c>
      <c r="I2655" t="s">
        <v>690</v>
      </c>
      <c r="J2655" t="str">
        <f>IF($I2655="","",_xlfn.LET(_xlpm.x,VLOOKUP($I2655,'taxon-match_2026-08-31'!$A$2:$N$122,6,FALSE),IF(_xlpm.x=0,"",_xlpm.x)))</f>
        <v>Grube, 1850</v>
      </c>
      <c r="K2655" t="str">
        <f>IF($I2655="","",_xlfn.LET(_xlpm.x,VLOOKUP($I2655,'taxon-match_2026-08-31'!$A$2:$N$122,4,FALSE),IF(_xlpm.x=0,"",_xlpm.x)))</f>
        <v>urn:lsid:marinespecies.org:taxname:883</v>
      </c>
      <c r="L2655" t="str">
        <f>IF($I2655="","",_xlfn.LET(_xlpm.x,VLOOKUP($I2655,'taxon-match_2026-08-31'!$A$2:$N$122,7,FALSE),IF(_xlpm.x=0,"",_xlpm.x)))</f>
        <v>Animalia</v>
      </c>
      <c r="M2655" t="str">
        <f>IF($I2655="","",_xlfn.LET(_xlpm.x,VLOOKUP($I2655,'taxon-match_2026-08-31'!$A$2:$N$122,8,FALSE),IF(_xlpm.x=0,"",_xlpm.x)))</f>
        <v>Annelida</v>
      </c>
      <c r="N2655" t="str">
        <f>IF($I2655="","",_xlfn.LET(_xlpm.x,VLOOKUP($I2655,'taxon-match_2026-08-31'!$A$2:$N$122,9,FALSE),IF(_xlpm.x=0,"",_xlpm.x)))</f>
        <v>Polychaeta</v>
      </c>
      <c r="O2655" t="str">
        <f>IF($I2655="","",_xlfn.LET(_xlpm.x,VLOOKUP($I2655,'taxon-match_2026-08-31'!$A$2:$N$122,10,FALSE),IF(_xlpm.x=0,"",_xlpm.x)))</f>
        <v/>
      </c>
      <c r="P2655" t="str">
        <f>IF($I2655="","",_xlfn.LET(_xlpm.x,VLOOKUP($I2655,'taxon-match_2026-08-31'!$A$2:$N$122,11,FALSE),IF(_xlpm.x=0,"",_xlpm.x)))</f>
        <v/>
      </c>
      <c r="Q2655" t="str">
        <f>IF($I2655="","",_xlfn.LET(_xlpm.x,VLOOKUP($I2655,'taxon-match_2026-08-31'!$A$2:$N$122,12,FALSE),IF(_xlpm.x=0,"",_xlpm.x)))</f>
        <v/>
      </c>
      <c r="R2655" t="str">
        <f>IF($I2655="","",_xlfn.LET(_xlpm.x,VLOOKUP($I2655,'taxon-match_2026-08-31'!$A$2:$N$122,14,FALSE),IF(_xlpm.x=0,"",_xlpm.x)))</f>
        <v/>
      </c>
      <c r="S2655" s="2" t="s">
        <v>2358</v>
      </c>
      <c r="T2655" s="69" t="s">
        <v>62</v>
      </c>
      <c r="U2655" s="69" t="s">
        <v>60</v>
      </c>
      <c r="X2655" t="str">
        <f>IF(T2655="","",_xlfn.LET(_xlpm.x,VLOOKUP(T2655,'Drop-down_menus'!$F$2:$G$16,2,FALSE),IF(_xlpm.x=0,"",_xlpm.x)))</f>
        <v>https://orcid.org/0000-0003-3696-4445</v>
      </c>
      <c r="Y2655" t="str">
        <f>IF(U2655="","",_xlfn.LET(_xlpm.x,VLOOKUP(U2655,'Drop-down_menus'!$F$2:$G$16,2,FALSE),IF(_xlpm.x=0,"",_xlpm.x)))</f>
        <v>https://orcid.org/0000-0002-9708-1761</v>
      </c>
      <c r="Z2655" t="str">
        <f>IF(V2655="","",_xlfn.LET(_xlpm.x,VLOOKUP(V2655,'Drop-down_menus'!$F$2:$G$16,2,FALSE),IF(_xlpm.x=0,"",_xlpm.x)))</f>
        <v/>
      </c>
      <c r="AA2655" t="str">
        <f>IF(W2655="","",_xlfn.LET(_xlpm.x,VLOOKUP(W2655,'Drop-down_menus'!$F$2:$G$16,2,FALSE),IF(_xlpm.x=0,"",_xlpm.x)))</f>
        <v/>
      </c>
      <c r="AB2655" t="s">
        <v>702</v>
      </c>
      <c r="AE2655" t="s">
        <v>896</v>
      </c>
    </row>
    <row r="2656" spans="1:31" ht="15" hidden="1" x14ac:dyDescent="0.2">
      <c r="A2656" s="2" t="s">
        <v>181</v>
      </c>
      <c r="B2656">
        <v>1060</v>
      </c>
      <c r="C2656">
        <v>5194</v>
      </c>
      <c r="D2656" s="69" t="s">
        <v>700</v>
      </c>
      <c r="F2656" s="69" t="s">
        <v>690</v>
      </c>
      <c r="G2656" s="69">
        <v>1</v>
      </c>
      <c r="H2656" s="69" t="s">
        <v>690</v>
      </c>
      <c r="I2656" t="s">
        <v>690</v>
      </c>
      <c r="J2656" t="str">
        <f>IF($I2656="","",_xlfn.LET(_xlpm.x,VLOOKUP($I2656,'taxon-match_2026-08-31'!$A$2:$N$122,6,FALSE),IF(_xlpm.x=0,"",_xlpm.x)))</f>
        <v>Grube, 1850</v>
      </c>
      <c r="K2656" t="str">
        <f>IF($I2656="","",_xlfn.LET(_xlpm.x,VLOOKUP($I2656,'taxon-match_2026-08-31'!$A$2:$N$122,4,FALSE),IF(_xlpm.x=0,"",_xlpm.x)))</f>
        <v>urn:lsid:marinespecies.org:taxname:883</v>
      </c>
      <c r="L2656" t="str">
        <f>IF($I2656="","",_xlfn.LET(_xlpm.x,VLOOKUP($I2656,'taxon-match_2026-08-31'!$A$2:$N$122,7,FALSE),IF(_xlpm.x=0,"",_xlpm.x)))</f>
        <v>Animalia</v>
      </c>
      <c r="M2656" t="str">
        <f>IF($I2656="","",_xlfn.LET(_xlpm.x,VLOOKUP($I2656,'taxon-match_2026-08-31'!$A$2:$N$122,8,FALSE),IF(_xlpm.x=0,"",_xlpm.x)))</f>
        <v>Annelida</v>
      </c>
      <c r="N2656" t="str">
        <f>IF($I2656="","",_xlfn.LET(_xlpm.x,VLOOKUP($I2656,'taxon-match_2026-08-31'!$A$2:$N$122,9,FALSE),IF(_xlpm.x=0,"",_xlpm.x)))</f>
        <v>Polychaeta</v>
      </c>
      <c r="O2656" t="str">
        <f>IF($I2656="","",_xlfn.LET(_xlpm.x,VLOOKUP($I2656,'taxon-match_2026-08-31'!$A$2:$N$122,10,FALSE),IF(_xlpm.x=0,"",_xlpm.x)))</f>
        <v/>
      </c>
      <c r="P2656" t="str">
        <f>IF($I2656="","",_xlfn.LET(_xlpm.x,VLOOKUP($I2656,'taxon-match_2026-08-31'!$A$2:$N$122,11,FALSE),IF(_xlpm.x=0,"",_xlpm.x)))</f>
        <v/>
      </c>
      <c r="Q2656" t="str">
        <f>IF($I2656="","",_xlfn.LET(_xlpm.x,VLOOKUP($I2656,'taxon-match_2026-08-31'!$A$2:$N$122,12,FALSE),IF(_xlpm.x=0,"",_xlpm.x)))</f>
        <v/>
      </c>
      <c r="R2656" t="str">
        <f>IF($I2656="","",_xlfn.LET(_xlpm.x,VLOOKUP($I2656,'taxon-match_2026-08-31'!$A$2:$N$122,14,FALSE),IF(_xlpm.x=0,"",_xlpm.x)))</f>
        <v/>
      </c>
      <c r="S2656" s="2" t="s">
        <v>2358</v>
      </c>
      <c r="T2656" s="69" t="s">
        <v>62</v>
      </c>
      <c r="U2656" s="69" t="s">
        <v>60</v>
      </c>
      <c r="X2656" t="str">
        <f>IF(T2656="","",_xlfn.LET(_xlpm.x,VLOOKUP(T2656,'Drop-down_menus'!$F$2:$G$16,2,FALSE),IF(_xlpm.x=0,"",_xlpm.x)))</f>
        <v>https://orcid.org/0000-0003-3696-4445</v>
      </c>
      <c r="Y2656" t="str">
        <f>IF(U2656="","",_xlfn.LET(_xlpm.x,VLOOKUP(U2656,'Drop-down_menus'!$F$2:$G$16,2,FALSE),IF(_xlpm.x=0,"",_xlpm.x)))</f>
        <v>https://orcid.org/0000-0002-9708-1761</v>
      </c>
      <c r="Z2656" t="str">
        <f>IF(V2656="","",_xlfn.LET(_xlpm.x,VLOOKUP(V2656,'Drop-down_menus'!$F$2:$G$16,2,FALSE),IF(_xlpm.x=0,"",_xlpm.x)))</f>
        <v/>
      </c>
      <c r="AA2656" t="str">
        <f>IF(W2656="","",_xlfn.LET(_xlpm.x,VLOOKUP(W2656,'Drop-down_menus'!$F$2:$G$16,2,FALSE),IF(_xlpm.x=0,"",_xlpm.x)))</f>
        <v/>
      </c>
      <c r="AB2656" t="s">
        <v>702</v>
      </c>
      <c r="AE2656" t="s">
        <v>896</v>
      </c>
    </row>
    <row r="2657" spans="1:31" ht="15" hidden="1" x14ac:dyDescent="0.2">
      <c r="A2657" s="2" t="s">
        <v>181</v>
      </c>
      <c r="B2657">
        <v>1061</v>
      </c>
      <c r="C2657">
        <v>5225</v>
      </c>
      <c r="D2657" s="69" t="s">
        <v>700</v>
      </c>
      <c r="F2657" s="69" t="s">
        <v>690</v>
      </c>
      <c r="G2657" s="69">
        <v>1</v>
      </c>
      <c r="H2657" s="69" t="s">
        <v>690</v>
      </c>
      <c r="I2657" t="s">
        <v>690</v>
      </c>
      <c r="J2657" t="str">
        <f>IF($I2657="","",_xlfn.LET(_xlpm.x,VLOOKUP($I2657,'taxon-match_2026-08-31'!$A$2:$N$122,6,FALSE),IF(_xlpm.x=0,"",_xlpm.x)))</f>
        <v>Grube, 1850</v>
      </c>
      <c r="K2657" t="str">
        <f>IF($I2657="","",_xlfn.LET(_xlpm.x,VLOOKUP($I2657,'taxon-match_2026-08-31'!$A$2:$N$122,4,FALSE),IF(_xlpm.x=0,"",_xlpm.x)))</f>
        <v>urn:lsid:marinespecies.org:taxname:883</v>
      </c>
      <c r="L2657" t="str">
        <f>IF($I2657="","",_xlfn.LET(_xlpm.x,VLOOKUP($I2657,'taxon-match_2026-08-31'!$A$2:$N$122,7,FALSE),IF(_xlpm.x=0,"",_xlpm.x)))</f>
        <v>Animalia</v>
      </c>
      <c r="M2657" t="str">
        <f>IF($I2657="","",_xlfn.LET(_xlpm.x,VLOOKUP($I2657,'taxon-match_2026-08-31'!$A$2:$N$122,8,FALSE),IF(_xlpm.x=0,"",_xlpm.x)))</f>
        <v>Annelida</v>
      </c>
      <c r="N2657" t="str">
        <f>IF($I2657="","",_xlfn.LET(_xlpm.x,VLOOKUP($I2657,'taxon-match_2026-08-31'!$A$2:$N$122,9,FALSE),IF(_xlpm.x=0,"",_xlpm.x)))</f>
        <v>Polychaeta</v>
      </c>
      <c r="O2657" t="str">
        <f>IF($I2657="","",_xlfn.LET(_xlpm.x,VLOOKUP($I2657,'taxon-match_2026-08-31'!$A$2:$N$122,10,FALSE),IF(_xlpm.x=0,"",_xlpm.x)))</f>
        <v/>
      </c>
      <c r="P2657" t="str">
        <f>IF($I2657="","",_xlfn.LET(_xlpm.x,VLOOKUP($I2657,'taxon-match_2026-08-31'!$A$2:$N$122,11,FALSE),IF(_xlpm.x=0,"",_xlpm.x)))</f>
        <v/>
      </c>
      <c r="Q2657" t="str">
        <f>IF($I2657="","",_xlfn.LET(_xlpm.x,VLOOKUP($I2657,'taxon-match_2026-08-31'!$A$2:$N$122,12,FALSE),IF(_xlpm.x=0,"",_xlpm.x)))</f>
        <v/>
      </c>
      <c r="R2657" t="str">
        <f>IF($I2657="","",_xlfn.LET(_xlpm.x,VLOOKUP($I2657,'taxon-match_2026-08-31'!$A$2:$N$122,14,FALSE),IF(_xlpm.x=0,"",_xlpm.x)))</f>
        <v/>
      </c>
      <c r="S2657" s="2" t="s">
        <v>2358</v>
      </c>
      <c r="T2657" s="69" t="s">
        <v>62</v>
      </c>
      <c r="U2657" s="69" t="s">
        <v>60</v>
      </c>
      <c r="X2657" t="str">
        <f>IF(T2657="","",_xlfn.LET(_xlpm.x,VLOOKUP(T2657,'Drop-down_menus'!$F$2:$G$16,2,FALSE),IF(_xlpm.x=0,"",_xlpm.x)))</f>
        <v>https://orcid.org/0000-0003-3696-4445</v>
      </c>
      <c r="Y2657" t="str">
        <f>IF(U2657="","",_xlfn.LET(_xlpm.x,VLOOKUP(U2657,'Drop-down_menus'!$F$2:$G$16,2,FALSE),IF(_xlpm.x=0,"",_xlpm.x)))</f>
        <v>https://orcid.org/0000-0002-9708-1761</v>
      </c>
      <c r="Z2657" t="str">
        <f>IF(V2657="","",_xlfn.LET(_xlpm.x,VLOOKUP(V2657,'Drop-down_menus'!$F$2:$G$16,2,FALSE),IF(_xlpm.x=0,"",_xlpm.x)))</f>
        <v/>
      </c>
      <c r="AA2657" t="str">
        <f>IF(W2657="","",_xlfn.LET(_xlpm.x,VLOOKUP(W2657,'Drop-down_menus'!$F$2:$G$16,2,FALSE),IF(_xlpm.x=0,"",_xlpm.x)))</f>
        <v/>
      </c>
      <c r="AB2657" t="s">
        <v>702</v>
      </c>
      <c r="AE2657" t="s">
        <v>896</v>
      </c>
    </row>
    <row r="2658" spans="1:31" ht="15" hidden="1" x14ac:dyDescent="0.2">
      <c r="A2658" s="2" t="s">
        <v>207</v>
      </c>
      <c r="B2658">
        <v>1265</v>
      </c>
      <c r="C2658">
        <v>5226</v>
      </c>
      <c r="D2658" s="69" t="s">
        <v>700</v>
      </c>
      <c r="F2658" s="69" t="s">
        <v>690</v>
      </c>
      <c r="G2658" s="69">
        <v>1</v>
      </c>
      <c r="H2658" s="69" t="s">
        <v>690</v>
      </c>
      <c r="I2658" t="s">
        <v>690</v>
      </c>
      <c r="J2658" t="str">
        <f>IF($I2658="","",_xlfn.LET(_xlpm.x,VLOOKUP($I2658,'taxon-match_2026-08-31'!$A$2:$N$122,6,FALSE),IF(_xlpm.x=0,"",_xlpm.x)))</f>
        <v>Grube, 1850</v>
      </c>
      <c r="K2658" t="str">
        <f>IF($I2658="","",_xlfn.LET(_xlpm.x,VLOOKUP($I2658,'taxon-match_2026-08-31'!$A$2:$N$122,4,FALSE),IF(_xlpm.x=0,"",_xlpm.x)))</f>
        <v>urn:lsid:marinespecies.org:taxname:883</v>
      </c>
      <c r="L2658" t="str">
        <f>IF($I2658="","",_xlfn.LET(_xlpm.x,VLOOKUP($I2658,'taxon-match_2026-08-31'!$A$2:$N$122,7,FALSE),IF(_xlpm.x=0,"",_xlpm.x)))</f>
        <v>Animalia</v>
      </c>
      <c r="M2658" t="str">
        <f>IF($I2658="","",_xlfn.LET(_xlpm.x,VLOOKUP($I2658,'taxon-match_2026-08-31'!$A$2:$N$122,8,FALSE),IF(_xlpm.x=0,"",_xlpm.x)))</f>
        <v>Annelida</v>
      </c>
      <c r="N2658" t="str">
        <f>IF($I2658="","",_xlfn.LET(_xlpm.x,VLOOKUP($I2658,'taxon-match_2026-08-31'!$A$2:$N$122,9,FALSE),IF(_xlpm.x=0,"",_xlpm.x)))</f>
        <v>Polychaeta</v>
      </c>
      <c r="O2658" t="str">
        <f>IF($I2658="","",_xlfn.LET(_xlpm.x,VLOOKUP($I2658,'taxon-match_2026-08-31'!$A$2:$N$122,10,FALSE),IF(_xlpm.x=0,"",_xlpm.x)))</f>
        <v/>
      </c>
      <c r="P2658" t="str">
        <f>IF($I2658="","",_xlfn.LET(_xlpm.x,VLOOKUP($I2658,'taxon-match_2026-08-31'!$A$2:$N$122,11,FALSE),IF(_xlpm.x=0,"",_xlpm.x)))</f>
        <v/>
      </c>
      <c r="Q2658" t="str">
        <f>IF($I2658="","",_xlfn.LET(_xlpm.x,VLOOKUP($I2658,'taxon-match_2026-08-31'!$A$2:$N$122,12,FALSE),IF(_xlpm.x=0,"",_xlpm.x)))</f>
        <v/>
      </c>
      <c r="R2658" t="str">
        <f>IF($I2658="","",_xlfn.LET(_xlpm.x,VLOOKUP($I2658,'taxon-match_2026-08-31'!$A$2:$N$122,14,FALSE),IF(_xlpm.x=0,"",_xlpm.x)))</f>
        <v/>
      </c>
      <c r="S2658" s="2" t="s">
        <v>2358</v>
      </c>
      <c r="T2658" s="69" t="s">
        <v>62</v>
      </c>
      <c r="U2658" s="69" t="s">
        <v>60</v>
      </c>
      <c r="X2658" t="str">
        <f>IF(T2658="","",_xlfn.LET(_xlpm.x,VLOOKUP(T2658,'Drop-down_menus'!$F$2:$G$16,2,FALSE),IF(_xlpm.x=0,"",_xlpm.x)))</f>
        <v>https://orcid.org/0000-0003-3696-4445</v>
      </c>
      <c r="Y2658" t="str">
        <f>IF(U2658="","",_xlfn.LET(_xlpm.x,VLOOKUP(U2658,'Drop-down_menus'!$F$2:$G$16,2,FALSE),IF(_xlpm.x=0,"",_xlpm.x)))</f>
        <v>https://orcid.org/0000-0002-9708-1761</v>
      </c>
      <c r="Z2658" t="str">
        <f>IF(V2658="","",_xlfn.LET(_xlpm.x,VLOOKUP(V2658,'Drop-down_menus'!$F$2:$G$16,2,FALSE),IF(_xlpm.x=0,"",_xlpm.x)))</f>
        <v/>
      </c>
      <c r="AA2658" t="str">
        <f>IF(W2658="","",_xlfn.LET(_xlpm.x,VLOOKUP(W2658,'Drop-down_menus'!$F$2:$G$16,2,FALSE),IF(_xlpm.x=0,"",_xlpm.x)))</f>
        <v/>
      </c>
      <c r="AB2658" t="s">
        <v>702</v>
      </c>
      <c r="AE2658" t="s">
        <v>896</v>
      </c>
    </row>
    <row r="2659" spans="1:31" ht="15" hidden="1" x14ac:dyDescent="0.2">
      <c r="A2659" s="2" t="s">
        <v>207</v>
      </c>
      <c r="B2659">
        <v>1266</v>
      </c>
      <c r="C2659">
        <v>5192</v>
      </c>
      <c r="D2659" s="69" t="s">
        <v>700</v>
      </c>
      <c r="F2659" s="69" t="s">
        <v>690</v>
      </c>
      <c r="G2659" s="69">
        <v>1</v>
      </c>
      <c r="H2659" s="69" t="s">
        <v>690</v>
      </c>
      <c r="I2659" t="s">
        <v>690</v>
      </c>
      <c r="J2659" t="str">
        <f>IF($I2659="","",_xlfn.LET(_xlpm.x,VLOOKUP($I2659,'taxon-match_2026-08-31'!$A$2:$N$122,6,FALSE),IF(_xlpm.x=0,"",_xlpm.x)))</f>
        <v>Grube, 1850</v>
      </c>
      <c r="K2659" t="str">
        <f>IF($I2659="","",_xlfn.LET(_xlpm.x,VLOOKUP($I2659,'taxon-match_2026-08-31'!$A$2:$N$122,4,FALSE),IF(_xlpm.x=0,"",_xlpm.x)))</f>
        <v>urn:lsid:marinespecies.org:taxname:883</v>
      </c>
      <c r="L2659" t="str">
        <f>IF($I2659="","",_xlfn.LET(_xlpm.x,VLOOKUP($I2659,'taxon-match_2026-08-31'!$A$2:$N$122,7,FALSE),IF(_xlpm.x=0,"",_xlpm.x)))</f>
        <v>Animalia</v>
      </c>
      <c r="M2659" t="str">
        <f>IF($I2659="","",_xlfn.LET(_xlpm.x,VLOOKUP($I2659,'taxon-match_2026-08-31'!$A$2:$N$122,8,FALSE),IF(_xlpm.x=0,"",_xlpm.x)))</f>
        <v>Annelida</v>
      </c>
      <c r="N2659" t="str">
        <f>IF($I2659="","",_xlfn.LET(_xlpm.x,VLOOKUP($I2659,'taxon-match_2026-08-31'!$A$2:$N$122,9,FALSE),IF(_xlpm.x=0,"",_xlpm.x)))</f>
        <v>Polychaeta</v>
      </c>
      <c r="O2659" t="str">
        <f>IF($I2659="","",_xlfn.LET(_xlpm.x,VLOOKUP($I2659,'taxon-match_2026-08-31'!$A$2:$N$122,10,FALSE),IF(_xlpm.x=0,"",_xlpm.x)))</f>
        <v/>
      </c>
      <c r="P2659" t="str">
        <f>IF($I2659="","",_xlfn.LET(_xlpm.x,VLOOKUP($I2659,'taxon-match_2026-08-31'!$A$2:$N$122,11,FALSE),IF(_xlpm.x=0,"",_xlpm.x)))</f>
        <v/>
      </c>
      <c r="Q2659" t="str">
        <f>IF($I2659="","",_xlfn.LET(_xlpm.x,VLOOKUP($I2659,'taxon-match_2026-08-31'!$A$2:$N$122,12,FALSE),IF(_xlpm.x=0,"",_xlpm.x)))</f>
        <v/>
      </c>
      <c r="R2659" t="str">
        <f>IF($I2659="","",_xlfn.LET(_xlpm.x,VLOOKUP($I2659,'taxon-match_2026-08-31'!$A$2:$N$122,14,FALSE),IF(_xlpm.x=0,"",_xlpm.x)))</f>
        <v/>
      </c>
      <c r="S2659" s="2" t="s">
        <v>2358</v>
      </c>
      <c r="T2659" s="69" t="s">
        <v>62</v>
      </c>
      <c r="U2659" s="69" t="s">
        <v>60</v>
      </c>
      <c r="X2659" t="str">
        <f>IF(T2659="","",_xlfn.LET(_xlpm.x,VLOOKUP(T2659,'Drop-down_menus'!$F$2:$G$16,2,FALSE),IF(_xlpm.x=0,"",_xlpm.x)))</f>
        <v>https://orcid.org/0000-0003-3696-4445</v>
      </c>
      <c r="Y2659" t="str">
        <f>IF(U2659="","",_xlfn.LET(_xlpm.x,VLOOKUP(U2659,'Drop-down_menus'!$F$2:$G$16,2,FALSE),IF(_xlpm.x=0,"",_xlpm.x)))</f>
        <v>https://orcid.org/0000-0002-9708-1761</v>
      </c>
      <c r="Z2659" t="str">
        <f>IF(V2659="","",_xlfn.LET(_xlpm.x,VLOOKUP(V2659,'Drop-down_menus'!$F$2:$G$16,2,FALSE),IF(_xlpm.x=0,"",_xlpm.x)))</f>
        <v/>
      </c>
      <c r="AA2659" t="str">
        <f>IF(W2659="","",_xlfn.LET(_xlpm.x,VLOOKUP(W2659,'Drop-down_menus'!$F$2:$G$16,2,FALSE),IF(_xlpm.x=0,"",_xlpm.x)))</f>
        <v/>
      </c>
      <c r="AB2659" t="s">
        <v>702</v>
      </c>
      <c r="AE2659" t="s">
        <v>896</v>
      </c>
    </row>
    <row r="2660" spans="1:31" ht="15" hidden="1" x14ac:dyDescent="0.2">
      <c r="A2660" s="2" t="s">
        <v>207</v>
      </c>
      <c r="B2660">
        <v>1267</v>
      </c>
      <c r="C2660">
        <v>5239</v>
      </c>
      <c r="D2660" s="69" t="s">
        <v>700</v>
      </c>
      <c r="F2660" s="69" t="s">
        <v>690</v>
      </c>
      <c r="G2660" s="69">
        <v>1</v>
      </c>
      <c r="H2660" s="69" t="s">
        <v>690</v>
      </c>
      <c r="I2660" t="s">
        <v>690</v>
      </c>
      <c r="J2660" t="str">
        <f>IF($I2660="","",_xlfn.LET(_xlpm.x,VLOOKUP($I2660,'taxon-match_2026-08-31'!$A$2:$N$122,6,FALSE),IF(_xlpm.x=0,"",_xlpm.x)))</f>
        <v>Grube, 1850</v>
      </c>
      <c r="K2660" t="str">
        <f>IF($I2660="","",_xlfn.LET(_xlpm.x,VLOOKUP($I2660,'taxon-match_2026-08-31'!$A$2:$N$122,4,FALSE),IF(_xlpm.x=0,"",_xlpm.x)))</f>
        <v>urn:lsid:marinespecies.org:taxname:883</v>
      </c>
      <c r="L2660" t="str">
        <f>IF($I2660="","",_xlfn.LET(_xlpm.x,VLOOKUP($I2660,'taxon-match_2026-08-31'!$A$2:$N$122,7,FALSE),IF(_xlpm.x=0,"",_xlpm.x)))</f>
        <v>Animalia</v>
      </c>
      <c r="M2660" t="str">
        <f>IF($I2660="","",_xlfn.LET(_xlpm.x,VLOOKUP($I2660,'taxon-match_2026-08-31'!$A$2:$N$122,8,FALSE),IF(_xlpm.x=0,"",_xlpm.x)))</f>
        <v>Annelida</v>
      </c>
      <c r="N2660" t="str">
        <f>IF($I2660="","",_xlfn.LET(_xlpm.x,VLOOKUP($I2660,'taxon-match_2026-08-31'!$A$2:$N$122,9,FALSE),IF(_xlpm.x=0,"",_xlpm.x)))</f>
        <v>Polychaeta</v>
      </c>
      <c r="O2660" t="str">
        <f>IF($I2660="","",_xlfn.LET(_xlpm.x,VLOOKUP($I2660,'taxon-match_2026-08-31'!$A$2:$N$122,10,FALSE),IF(_xlpm.x=0,"",_xlpm.x)))</f>
        <v/>
      </c>
      <c r="P2660" t="str">
        <f>IF($I2660="","",_xlfn.LET(_xlpm.x,VLOOKUP($I2660,'taxon-match_2026-08-31'!$A$2:$N$122,11,FALSE),IF(_xlpm.x=0,"",_xlpm.x)))</f>
        <v/>
      </c>
      <c r="Q2660" t="str">
        <f>IF($I2660="","",_xlfn.LET(_xlpm.x,VLOOKUP($I2660,'taxon-match_2026-08-31'!$A$2:$N$122,12,FALSE),IF(_xlpm.x=0,"",_xlpm.x)))</f>
        <v/>
      </c>
      <c r="R2660" t="str">
        <f>IF($I2660="","",_xlfn.LET(_xlpm.x,VLOOKUP($I2660,'taxon-match_2026-08-31'!$A$2:$N$122,14,FALSE),IF(_xlpm.x=0,"",_xlpm.x)))</f>
        <v/>
      </c>
      <c r="S2660" s="2" t="s">
        <v>2358</v>
      </c>
      <c r="T2660" s="69" t="s">
        <v>62</v>
      </c>
      <c r="U2660" s="69" t="s">
        <v>60</v>
      </c>
      <c r="X2660" t="str">
        <f>IF(T2660="","",_xlfn.LET(_xlpm.x,VLOOKUP(T2660,'Drop-down_menus'!$F$2:$G$16,2,FALSE),IF(_xlpm.x=0,"",_xlpm.x)))</f>
        <v>https://orcid.org/0000-0003-3696-4445</v>
      </c>
      <c r="Y2660" t="str">
        <f>IF(U2660="","",_xlfn.LET(_xlpm.x,VLOOKUP(U2660,'Drop-down_menus'!$F$2:$G$16,2,FALSE),IF(_xlpm.x=0,"",_xlpm.x)))</f>
        <v>https://orcid.org/0000-0002-9708-1761</v>
      </c>
      <c r="Z2660" t="str">
        <f>IF(V2660="","",_xlfn.LET(_xlpm.x,VLOOKUP(V2660,'Drop-down_menus'!$F$2:$G$16,2,FALSE),IF(_xlpm.x=0,"",_xlpm.x)))</f>
        <v/>
      </c>
      <c r="AA2660" t="str">
        <f>IF(W2660="","",_xlfn.LET(_xlpm.x,VLOOKUP(W2660,'Drop-down_menus'!$F$2:$G$16,2,FALSE),IF(_xlpm.x=0,"",_xlpm.x)))</f>
        <v/>
      </c>
      <c r="AB2660" t="s">
        <v>702</v>
      </c>
      <c r="AE2660" t="s">
        <v>896</v>
      </c>
    </row>
    <row r="2661" spans="1:31" ht="15" hidden="1" x14ac:dyDescent="0.2">
      <c r="A2661" s="2" t="s">
        <v>207</v>
      </c>
      <c r="B2661">
        <v>1268</v>
      </c>
      <c r="C2661">
        <v>5240</v>
      </c>
      <c r="D2661" s="69" t="s">
        <v>700</v>
      </c>
      <c r="F2661" s="69" t="s">
        <v>690</v>
      </c>
      <c r="G2661" s="69">
        <v>1</v>
      </c>
      <c r="H2661" s="69" t="s">
        <v>690</v>
      </c>
      <c r="I2661" t="s">
        <v>690</v>
      </c>
      <c r="J2661" t="str">
        <f>IF($I2661="","",_xlfn.LET(_xlpm.x,VLOOKUP($I2661,'taxon-match_2026-08-31'!$A$2:$N$122,6,FALSE),IF(_xlpm.x=0,"",_xlpm.x)))</f>
        <v>Grube, 1850</v>
      </c>
      <c r="K2661" t="str">
        <f>IF($I2661="","",_xlfn.LET(_xlpm.x,VLOOKUP($I2661,'taxon-match_2026-08-31'!$A$2:$N$122,4,FALSE),IF(_xlpm.x=0,"",_xlpm.x)))</f>
        <v>urn:lsid:marinespecies.org:taxname:883</v>
      </c>
      <c r="L2661" t="str">
        <f>IF($I2661="","",_xlfn.LET(_xlpm.x,VLOOKUP($I2661,'taxon-match_2026-08-31'!$A$2:$N$122,7,FALSE),IF(_xlpm.x=0,"",_xlpm.x)))</f>
        <v>Animalia</v>
      </c>
      <c r="M2661" t="str">
        <f>IF($I2661="","",_xlfn.LET(_xlpm.x,VLOOKUP($I2661,'taxon-match_2026-08-31'!$A$2:$N$122,8,FALSE),IF(_xlpm.x=0,"",_xlpm.x)))</f>
        <v>Annelida</v>
      </c>
      <c r="N2661" t="str">
        <f>IF($I2661="","",_xlfn.LET(_xlpm.x,VLOOKUP($I2661,'taxon-match_2026-08-31'!$A$2:$N$122,9,FALSE),IF(_xlpm.x=0,"",_xlpm.x)))</f>
        <v>Polychaeta</v>
      </c>
      <c r="O2661" t="str">
        <f>IF($I2661="","",_xlfn.LET(_xlpm.x,VLOOKUP($I2661,'taxon-match_2026-08-31'!$A$2:$N$122,10,FALSE),IF(_xlpm.x=0,"",_xlpm.x)))</f>
        <v/>
      </c>
      <c r="P2661" t="str">
        <f>IF($I2661="","",_xlfn.LET(_xlpm.x,VLOOKUP($I2661,'taxon-match_2026-08-31'!$A$2:$N$122,11,FALSE),IF(_xlpm.x=0,"",_xlpm.x)))</f>
        <v/>
      </c>
      <c r="Q2661" t="str">
        <f>IF($I2661="","",_xlfn.LET(_xlpm.x,VLOOKUP($I2661,'taxon-match_2026-08-31'!$A$2:$N$122,12,FALSE),IF(_xlpm.x=0,"",_xlpm.x)))</f>
        <v/>
      </c>
      <c r="R2661" t="str">
        <f>IF($I2661="","",_xlfn.LET(_xlpm.x,VLOOKUP($I2661,'taxon-match_2026-08-31'!$A$2:$N$122,14,FALSE),IF(_xlpm.x=0,"",_xlpm.x)))</f>
        <v/>
      </c>
      <c r="S2661" s="2" t="s">
        <v>2358</v>
      </c>
      <c r="T2661" s="69" t="s">
        <v>62</v>
      </c>
      <c r="U2661" s="69" t="s">
        <v>60</v>
      </c>
      <c r="X2661" t="str">
        <f>IF(T2661="","",_xlfn.LET(_xlpm.x,VLOOKUP(T2661,'Drop-down_menus'!$F$2:$G$16,2,FALSE),IF(_xlpm.x=0,"",_xlpm.x)))</f>
        <v>https://orcid.org/0000-0003-3696-4445</v>
      </c>
      <c r="Y2661" t="str">
        <f>IF(U2661="","",_xlfn.LET(_xlpm.x,VLOOKUP(U2661,'Drop-down_menus'!$F$2:$G$16,2,FALSE),IF(_xlpm.x=0,"",_xlpm.x)))</f>
        <v>https://orcid.org/0000-0002-9708-1761</v>
      </c>
      <c r="Z2661" t="str">
        <f>IF(V2661="","",_xlfn.LET(_xlpm.x,VLOOKUP(V2661,'Drop-down_menus'!$F$2:$G$16,2,FALSE),IF(_xlpm.x=0,"",_xlpm.x)))</f>
        <v/>
      </c>
      <c r="AA2661" t="str">
        <f>IF(W2661="","",_xlfn.LET(_xlpm.x,VLOOKUP(W2661,'Drop-down_menus'!$F$2:$G$16,2,FALSE),IF(_xlpm.x=0,"",_xlpm.x)))</f>
        <v/>
      </c>
      <c r="AB2661" t="s">
        <v>702</v>
      </c>
      <c r="AE2661" t="s">
        <v>896</v>
      </c>
    </row>
    <row r="2662" spans="1:31" ht="15" hidden="1" x14ac:dyDescent="0.2">
      <c r="A2662" s="2" t="s">
        <v>207</v>
      </c>
      <c r="B2662">
        <v>1269</v>
      </c>
      <c r="C2662">
        <v>5257</v>
      </c>
      <c r="D2662" s="69" t="s">
        <v>700</v>
      </c>
      <c r="F2662" s="69" t="s">
        <v>690</v>
      </c>
      <c r="G2662" s="69">
        <v>1</v>
      </c>
      <c r="H2662" s="69" t="s">
        <v>690</v>
      </c>
      <c r="I2662" t="s">
        <v>690</v>
      </c>
      <c r="J2662" t="str">
        <f>IF($I2662="","",_xlfn.LET(_xlpm.x,VLOOKUP($I2662,'taxon-match_2026-08-31'!$A$2:$N$122,6,FALSE),IF(_xlpm.x=0,"",_xlpm.x)))</f>
        <v>Grube, 1850</v>
      </c>
      <c r="K2662" t="str">
        <f>IF($I2662="","",_xlfn.LET(_xlpm.x,VLOOKUP($I2662,'taxon-match_2026-08-31'!$A$2:$N$122,4,FALSE),IF(_xlpm.x=0,"",_xlpm.x)))</f>
        <v>urn:lsid:marinespecies.org:taxname:883</v>
      </c>
      <c r="L2662" t="str">
        <f>IF($I2662="","",_xlfn.LET(_xlpm.x,VLOOKUP($I2662,'taxon-match_2026-08-31'!$A$2:$N$122,7,FALSE),IF(_xlpm.x=0,"",_xlpm.x)))</f>
        <v>Animalia</v>
      </c>
      <c r="M2662" t="str">
        <f>IF($I2662="","",_xlfn.LET(_xlpm.x,VLOOKUP($I2662,'taxon-match_2026-08-31'!$A$2:$N$122,8,FALSE),IF(_xlpm.x=0,"",_xlpm.x)))</f>
        <v>Annelida</v>
      </c>
      <c r="N2662" t="str">
        <f>IF($I2662="","",_xlfn.LET(_xlpm.x,VLOOKUP($I2662,'taxon-match_2026-08-31'!$A$2:$N$122,9,FALSE),IF(_xlpm.x=0,"",_xlpm.x)))</f>
        <v>Polychaeta</v>
      </c>
      <c r="O2662" t="str">
        <f>IF($I2662="","",_xlfn.LET(_xlpm.x,VLOOKUP($I2662,'taxon-match_2026-08-31'!$A$2:$N$122,10,FALSE),IF(_xlpm.x=0,"",_xlpm.x)))</f>
        <v/>
      </c>
      <c r="P2662" t="str">
        <f>IF($I2662="","",_xlfn.LET(_xlpm.x,VLOOKUP($I2662,'taxon-match_2026-08-31'!$A$2:$N$122,11,FALSE),IF(_xlpm.x=0,"",_xlpm.x)))</f>
        <v/>
      </c>
      <c r="Q2662" t="str">
        <f>IF($I2662="","",_xlfn.LET(_xlpm.x,VLOOKUP($I2662,'taxon-match_2026-08-31'!$A$2:$N$122,12,FALSE),IF(_xlpm.x=0,"",_xlpm.x)))</f>
        <v/>
      </c>
      <c r="R2662" t="str">
        <f>IF($I2662="","",_xlfn.LET(_xlpm.x,VLOOKUP($I2662,'taxon-match_2026-08-31'!$A$2:$N$122,14,FALSE),IF(_xlpm.x=0,"",_xlpm.x)))</f>
        <v/>
      </c>
      <c r="S2662" s="2" t="s">
        <v>2358</v>
      </c>
      <c r="T2662" s="69" t="s">
        <v>62</v>
      </c>
      <c r="U2662" s="69" t="s">
        <v>60</v>
      </c>
      <c r="X2662" t="str">
        <f>IF(T2662="","",_xlfn.LET(_xlpm.x,VLOOKUP(T2662,'Drop-down_menus'!$F$2:$G$16,2,FALSE),IF(_xlpm.x=0,"",_xlpm.x)))</f>
        <v>https://orcid.org/0000-0003-3696-4445</v>
      </c>
      <c r="Y2662" t="str">
        <f>IF(U2662="","",_xlfn.LET(_xlpm.x,VLOOKUP(U2662,'Drop-down_menus'!$F$2:$G$16,2,FALSE),IF(_xlpm.x=0,"",_xlpm.x)))</f>
        <v>https://orcid.org/0000-0002-9708-1761</v>
      </c>
      <c r="Z2662" t="str">
        <f>IF(V2662="","",_xlfn.LET(_xlpm.x,VLOOKUP(V2662,'Drop-down_menus'!$F$2:$G$16,2,FALSE),IF(_xlpm.x=0,"",_xlpm.x)))</f>
        <v/>
      </c>
      <c r="AA2662" t="str">
        <f>IF(W2662="","",_xlfn.LET(_xlpm.x,VLOOKUP(W2662,'Drop-down_menus'!$F$2:$G$16,2,FALSE),IF(_xlpm.x=0,"",_xlpm.x)))</f>
        <v/>
      </c>
      <c r="AB2662" t="s">
        <v>702</v>
      </c>
      <c r="AE2662" t="s">
        <v>896</v>
      </c>
    </row>
    <row r="2663" spans="1:31" ht="15" hidden="1" x14ac:dyDescent="0.2">
      <c r="A2663" s="2" t="s">
        <v>298</v>
      </c>
      <c r="B2663">
        <v>2883</v>
      </c>
      <c r="C2663">
        <v>5268</v>
      </c>
      <c r="D2663" s="69" t="s">
        <v>700</v>
      </c>
      <c r="F2663" s="69" t="s">
        <v>690</v>
      </c>
      <c r="G2663" s="70">
        <v>1</v>
      </c>
      <c r="H2663" s="69" t="s">
        <v>690</v>
      </c>
      <c r="I2663" t="s">
        <v>690</v>
      </c>
      <c r="J2663" t="str">
        <f>IF($I2663="","",_xlfn.LET(_xlpm.x,VLOOKUP($I2663,'taxon-match_2026-08-31'!$A$2:$N$122,6,FALSE),IF(_xlpm.x=0,"",_xlpm.x)))</f>
        <v>Grube, 1850</v>
      </c>
      <c r="K2663" t="str">
        <f>IF($I2663="","",_xlfn.LET(_xlpm.x,VLOOKUP($I2663,'taxon-match_2026-08-31'!$A$2:$N$122,4,FALSE),IF(_xlpm.x=0,"",_xlpm.x)))</f>
        <v>urn:lsid:marinespecies.org:taxname:883</v>
      </c>
      <c r="L2663" t="str">
        <f>IF($I2663="","",_xlfn.LET(_xlpm.x,VLOOKUP($I2663,'taxon-match_2026-08-31'!$A$2:$N$122,7,FALSE),IF(_xlpm.x=0,"",_xlpm.x)))</f>
        <v>Animalia</v>
      </c>
      <c r="M2663" t="str">
        <f>IF($I2663="","",_xlfn.LET(_xlpm.x,VLOOKUP($I2663,'taxon-match_2026-08-31'!$A$2:$N$122,8,FALSE),IF(_xlpm.x=0,"",_xlpm.x)))</f>
        <v>Annelida</v>
      </c>
      <c r="N2663" t="str">
        <f>IF($I2663="","",_xlfn.LET(_xlpm.x,VLOOKUP($I2663,'taxon-match_2026-08-31'!$A$2:$N$122,9,FALSE),IF(_xlpm.x=0,"",_xlpm.x)))</f>
        <v>Polychaeta</v>
      </c>
      <c r="O2663" t="str">
        <f>IF($I2663="","",_xlfn.LET(_xlpm.x,VLOOKUP($I2663,'taxon-match_2026-08-31'!$A$2:$N$122,10,FALSE),IF(_xlpm.x=0,"",_xlpm.x)))</f>
        <v/>
      </c>
      <c r="P2663" t="str">
        <f>IF($I2663="","",_xlfn.LET(_xlpm.x,VLOOKUP($I2663,'taxon-match_2026-08-31'!$A$2:$N$122,11,FALSE),IF(_xlpm.x=0,"",_xlpm.x)))</f>
        <v/>
      </c>
      <c r="Q2663" t="str">
        <f>IF($I2663="","",_xlfn.LET(_xlpm.x,VLOOKUP($I2663,'taxon-match_2026-08-31'!$A$2:$N$122,12,FALSE),IF(_xlpm.x=0,"",_xlpm.x)))</f>
        <v/>
      </c>
      <c r="R2663" t="str">
        <f>IF($I2663="","",_xlfn.LET(_xlpm.x,VLOOKUP($I2663,'taxon-match_2026-08-31'!$A$2:$N$122,14,FALSE),IF(_xlpm.x=0,"",_xlpm.x)))</f>
        <v/>
      </c>
      <c r="S2663" s="2" t="s">
        <v>2358</v>
      </c>
      <c r="T2663" s="69" t="s">
        <v>62</v>
      </c>
      <c r="U2663" s="69" t="s">
        <v>60</v>
      </c>
      <c r="X2663" t="str">
        <f>IF(T2663="","",_xlfn.LET(_xlpm.x,VLOOKUP(T2663,'Drop-down_menus'!$F$2:$G$16,2,FALSE),IF(_xlpm.x=0,"",_xlpm.x)))</f>
        <v>https://orcid.org/0000-0003-3696-4445</v>
      </c>
      <c r="Y2663" t="str">
        <f>IF(U2663="","",_xlfn.LET(_xlpm.x,VLOOKUP(U2663,'Drop-down_menus'!$F$2:$G$16,2,FALSE),IF(_xlpm.x=0,"",_xlpm.x)))</f>
        <v>https://orcid.org/0000-0002-9708-1761</v>
      </c>
      <c r="Z2663" t="str">
        <f>IF(V2663="","",_xlfn.LET(_xlpm.x,VLOOKUP(V2663,'Drop-down_menus'!$F$2:$G$16,2,FALSE),IF(_xlpm.x=0,"",_xlpm.x)))</f>
        <v/>
      </c>
      <c r="AA2663" t="str">
        <f>IF(W2663="","",_xlfn.LET(_xlpm.x,VLOOKUP(W2663,'Drop-down_menus'!$F$2:$G$16,2,FALSE),IF(_xlpm.x=0,"",_xlpm.x)))</f>
        <v/>
      </c>
      <c r="AB2663" t="s">
        <v>702</v>
      </c>
      <c r="AE2663" t="s">
        <v>896</v>
      </c>
    </row>
    <row r="2664" spans="1:31" ht="15" hidden="1" x14ac:dyDescent="0.2">
      <c r="A2664" s="2" t="s">
        <v>117</v>
      </c>
      <c r="B2664">
        <v>580</v>
      </c>
      <c r="C2664">
        <v>5269</v>
      </c>
      <c r="D2664" s="69" t="s">
        <v>700</v>
      </c>
      <c r="F2664" s="69" t="s">
        <v>690</v>
      </c>
      <c r="G2664" s="69">
        <v>1</v>
      </c>
      <c r="H2664" s="69" t="s">
        <v>690</v>
      </c>
      <c r="I2664" t="s">
        <v>690</v>
      </c>
      <c r="J2664" t="str">
        <f>IF($I2664="","",_xlfn.LET(_xlpm.x,VLOOKUP($I2664,'taxon-match_2026-08-31'!$A$2:$N$122,6,FALSE),IF(_xlpm.x=0,"",_xlpm.x)))</f>
        <v>Grube, 1850</v>
      </c>
      <c r="K2664" t="str">
        <f>IF($I2664="","",_xlfn.LET(_xlpm.x,VLOOKUP($I2664,'taxon-match_2026-08-31'!$A$2:$N$122,4,FALSE),IF(_xlpm.x=0,"",_xlpm.x)))</f>
        <v>urn:lsid:marinespecies.org:taxname:883</v>
      </c>
      <c r="L2664" t="str">
        <f>IF($I2664="","",_xlfn.LET(_xlpm.x,VLOOKUP($I2664,'taxon-match_2026-08-31'!$A$2:$N$122,7,FALSE),IF(_xlpm.x=0,"",_xlpm.x)))</f>
        <v>Animalia</v>
      </c>
      <c r="M2664" t="str">
        <f>IF($I2664="","",_xlfn.LET(_xlpm.x,VLOOKUP($I2664,'taxon-match_2026-08-31'!$A$2:$N$122,8,FALSE),IF(_xlpm.x=0,"",_xlpm.x)))</f>
        <v>Annelida</v>
      </c>
      <c r="N2664" t="str">
        <f>IF($I2664="","",_xlfn.LET(_xlpm.x,VLOOKUP($I2664,'taxon-match_2026-08-31'!$A$2:$N$122,9,FALSE),IF(_xlpm.x=0,"",_xlpm.x)))</f>
        <v>Polychaeta</v>
      </c>
      <c r="O2664" t="str">
        <f>IF($I2664="","",_xlfn.LET(_xlpm.x,VLOOKUP($I2664,'taxon-match_2026-08-31'!$A$2:$N$122,10,FALSE),IF(_xlpm.x=0,"",_xlpm.x)))</f>
        <v/>
      </c>
      <c r="P2664" t="str">
        <f>IF($I2664="","",_xlfn.LET(_xlpm.x,VLOOKUP($I2664,'taxon-match_2026-08-31'!$A$2:$N$122,11,FALSE),IF(_xlpm.x=0,"",_xlpm.x)))</f>
        <v/>
      </c>
      <c r="Q2664" t="str">
        <f>IF($I2664="","",_xlfn.LET(_xlpm.x,VLOOKUP($I2664,'taxon-match_2026-08-31'!$A$2:$N$122,12,FALSE),IF(_xlpm.x=0,"",_xlpm.x)))</f>
        <v/>
      </c>
      <c r="R2664" t="str">
        <f>IF($I2664="","",_xlfn.LET(_xlpm.x,VLOOKUP($I2664,'taxon-match_2026-08-31'!$A$2:$N$122,14,FALSE),IF(_xlpm.x=0,"",_xlpm.x)))</f>
        <v/>
      </c>
      <c r="S2664" s="2" t="s">
        <v>2358</v>
      </c>
      <c r="T2664" s="69" t="s">
        <v>62</v>
      </c>
      <c r="U2664" s="69" t="s">
        <v>60</v>
      </c>
      <c r="X2664" t="str">
        <f>IF(T2664="","",_xlfn.LET(_xlpm.x,VLOOKUP(T2664,'Drop-down_menus'!$F$2:$G$16,2,FALSE),IF(_xlpm.x=0,"",_xlpm.x)))</f>
        <v>https://orcid.org/0000-0003-3696-4445</v>
      </c>
      <c r="Y2664" t="str">
        <f>IF(U2664="","",_xlfn.LET(_xlpm.x,VLOOKUP(U2664,'Drop-down_menus'!$F$2:$G$16,2,FALSE),IF(_xlpm.x=0,"",_xlpm.x)))</f>
        <v>https://orcid.org/0000-0002-9708-1761</v>
      </c>
      <c r="Z2664" t="str">
        <f>IF(V2664="","",_xlfn.LET(_xlpm.x,VLOOKUP(V2664,'Drop-down_menus'!$F$2:$G$16,2,FALSE),IF(_xlpm.x=0,"",_xlpm.x)))</f>
        <v/>
      </c>
      <c r="AA2664" t="str">
        <f>IF(W2664="","",_xlfn.LET(_xlpm.x,VLOOKUP(W2664,'Drop-down_menus'!$F$2:$G$16,2,FALSE),IF(_xlpm.x=0,"",_xlpm.x)))</f>
        <v/>
      </c>
      <c r="AB2664" t="s">
        <v>702</v>
      </c>
      <c r="AE2664" t="s">
        <v>896</v>
      </c>
    </row>
    <row r="2665" spans="1:31" ht="15" hidden="1" x14ac:dyDescent="0.2">
      <c r="A2665" s="2" t="s">
        <v>117</v>
      </c>
      <c r="B2665">
        <v>581</v>
      </c>
      <c r="C2665">
        <v>5204</v>
      </c>
      <c r="D2665" s="69" t="s">
        <v>700</v>
      </c>
      <c r="F2665" s="69" t="s">
        <v>690</v>
      </c>
      <c r="G2665" s="69">
        <v>1</v>
      </c>
      <c r="H2665" s="69" t="s">
        <v>690</v>
      </c>
      <c r="I2665" t="s">
        <v>690</v>
      </c>
      <c r="J2665" t="str">
        <f>IF($I2665="","",_xlfn.LET(_xlpm.x,VLOOKUP($I2665,'taxon-match_2026-08-31'!$A$2:$N$122,6,FALSE),IF(_xlpm.x=0,"",_xlpm.x)))</f>
        <v>Grube, 1850</v>
      </c>
      <c r="K2665" t="str">
        <f>IF($I2665="","",_xlfn.LET(_xlpm.x,VLOOKUP($I2665,'taxon-match_2026-08-31'!$A$2:$N$122,4,FALSE),IF(_xlpm.x=0,"",_xlpm.x)))</f>
        <v>urn:lsid:marinespecies.org:taxname:883</v>
      </c>
      <c r="L2665" t="str">
        <f>IF($I2665="","",_xlfn.LET(_xlpm.x,VLOOKUP($I2665,'taxon-match_2026-08-31'!$A$2:$N$122,7,FALSE),IF(_xlpm.x=0,"",_xlpm.x)))</f>
        <v>Animalia</v>
      </c>
      <c r="M2665" t="str">
        <f>IF($I2665="","",_xlfn.LET(_xlpm.x,VLOOKUP($I2665,'taxon-match_2026-08-31'!$A$2:$N$122,8,FALSE),IF(_xlpm.x=0,"",_xlpm.x)))</f>
        <v>Annelida</v>
      </c>
      <c r="N2665" t="str">
        <f>IF($I2665="","",_xlfn.LET(_xlpm.x,VLOOKUP($I2665,'taxon-match_2026-08-31'!$A$2:$N$122,9,FALSE),IF(_xlpm.x=0,"",_xlpm.x)))</f>
        <v>Polychaeta</v>
      </c>
      <c r="O2665" t="str">
        <f>IF($I2665="","",_xlfn.LET(_xlpm.x,VLOOKUP($I2665,'taxon-match_2026-08-31'!$A$2:$N$122,10,FALSE),IF(_xlpm.x=0,"",_xlpm.x)))</f>
        <v/>
      </c>
      <c r="P2665" t="str">
        <f>IF($I2665="","",_xlfn.LET(_xlpm.x,VLOOKUP($I2665,'taxon-match_2026-08-31'!$A$2:$N$122,11,FALSE),IF(_xlpm.x=0,"",_xlpm.x)))</f>
        <v/>
      </c>
      <c r="Q2665" t="str">
        <f>IF($I2665="","",_xlfn.LET(_xlpm.x,VLOOKUP($I2665,'taxon-match_2026-08-31'!$A$2:$N$122,12,FALSE),IF(_xlpm.x=0,"",_xlpm.x)))</f>
        <v/>
      </c>
      <c r="R2665" t="str">
        <f>IF($I2665="","",_xlfn.LET(_xlpm.x,VLOOKUP($I2665,'taxon-match_2026-08-31'!$A$2:$N$122,14,FALSE),IF(_xlpm.x=0,"",_xlpm.x)))</f>
        <v/>
      </c>
      <c r="S2665" s="2" t="s">
        <v>2358</v>
      </c>
      <c r="T2665" s="69" t="s">
        <v>62</v>
      </c>
      <c r="U2665" s="69" t="s">
        <v>60</v>
      </c>
      <c r="X2665" t="str">
        <f>IF(T2665="","",_xlfn.LET(_xlpm.x,VLOOKUP(T2665,'Drop-down_menus'!$F$2:$G$16,2,FALSE),IF(_xlpm.x=0,"",_xlpm.x)))</f>
        <v>https://orcid.org/0000-0003-3696-4445</v>
      </c>
      <c r="Y2665" t="str">
        <f>IF(U2665="","",_xlfn.LET(_xlpm.x,VLOOKUP(U2665,'Drop-down_menus'!$F$2:$G$16,2,FALSE),IF(_xlpm.x=0,"",_xlpm.x)))</f>
        <v>https://orcid.org/0000-0002-9708-1761</v>
      </c>
      <c r="Z2665" t="str">
        <f>IF(V2665="","",_xlfn.LET(_xlpm.x,VLOOKUP(V2665,'Drop-down_menus'!$F$2:$G$16,2,FALSE),IF(_xlpm.x=0,"",_xlpm.x)))</f>
        <v/>
      </c>
      <c r="AA2665" t="str">
        <f>IF(W2665="","",_xlfn.LET(_xlpm.x,VLOOKUP(W2665,'Drop-down_menus'!$F$2:$G$16,2,FALSE),IF(_xlpm.x=0,"",_xlpm.x)))</f>
        <v/>
      </c>
      <c r="AB2665" t="s">
        <v>702</v>
      </c>
      <c r="AE2665" t="s">
        <v>896</v>
      </c>
    </row>
    <row r="2666" spans="1:31" ht="15" hidden="1" x14ac:dyDescent="0.2">
      <c r="A2666" s="2" t="s">
        <v>253</v>
      </c>
      <c r="B2666">
        <v>1755</v>
      </c>
      <c r="C2666">
        <v>5205</v>
      </c>
      <c r="D2666" s="69" t="s">
        <v>700</v>
      </c>
      <c r="F2666" s="70"/>
      <c r="G2666" s="70">
        <v>1</v>
      </c>
      <c r="H2666" s="70"/>
      <c r="I2666" t="s">
        <v>2611</v>
      </c>
      <c r="J2666" t="str">
        <f>IF($I2666="","",_xlfn.LET(_xlpm.x,VLOOKUP($I2666,'taxon-match_2026-08-31'!$A$2:$N$122,6,FALSE),IF(_xlpm.x=0,"",_xlpm.x)))</f>
        <v/>
      </c>
      <c r="K2666" t="str">
        <f>IF($I2666="","",_xlfn.LET(_xlpm.x,VLOOKUP($I2666,'taxon-match_2026-08-31'!$A$2:$N$122,4,FALSE),IF(_xlpm.x=0,"",_xlpm.x)))</f>
        <v/>
      </c>
      <c r="L2666" t="str">
        <f>IF($I2666="","",_xlfn.LET(_xlpm.x,VLOOKUP($I2666,'taxon-match_2026-08-31'!$A$2:$N$122,7,FALSE),IF(_xlpm.x=0,"",_xlpm.x)))</f>
        <v/>
      </c>
      <c r="M2666" t="str">
        <f>IF($I2666="","",_xlfn.LET(_xlpm.x,VLOOKUP($I2666,'taxon-match_2026-08-31'!$A$2:$N$122,8,FALSE),IF(_xlpm.x=0,"",_xlpm.x)))</f>
        <v/>
      </c>
      <c r="N2666" t="str">
        <f>IF($I2666="","",_xlfn.LET(_xlpm.x,VLOOKUP($I2666,'taxon-match_2026-08-31'!$A$2:$N$122,9,FALSE),IF(_xlpm.x=0,"",_xlpm.x)))</f>
        <v/>
      </c>
      <c r="O2666" t="str">
        <f>IF($I2666="","",_xlfn.LET(_xlpm.x,VLOOKUP($I2666,'taxon-match_2026-08-31'!$A$2:$N$122,10,FALSE),IF(_xlpm.x=0,"",_xlpm.x)))</f>
        <v/>
      </c>
      <c r="P2666" t="str">
        <f>IF($I2666="","",_xlfn.LET(_xlpm.x,VLOOKUP($I2666,'taxon-match_2026-08-31'!$A$2:$N$122,11,FALSE),IF(_xlpm.x=0,"",_xlpm.x)))</f>
        <v/>
      </c>
      <c r="Q2666" t="str">
        <f>IF($I2666="","",_xlfn.LET(_xlpm.x,VLOOKUP($I2666,'taxon-match_2026-08-31'!$A$2:$N$122,12,FALSE),IF(_xlpm.x=0,"",_xlpm.x)))</f>
        <v/>
      </c>
      <c r="R2666" t="str">
        <f>IF($I2666="","",_xlfn.LET(_xlpm.x,VLOOKUP($I2666,'taxon-match_2026-08-31'!$A$2:$N$122,14,FALSE),IF(_xlpm.x=0,"",_xlpm.x)))</f>
        <v/>
      </c>
      <c r="T2666" s="69" t="s">
        <v>62</v>
      </c>
      <c r="U2666" s="69" t="s">
        <v>60</v>
      </c>
      <c r="X2666" t="str">
        <f>IF(T2666="","",_xlfn.LET(_xlpm.x,VLOOKUP(T2666,'Drop-down_menus'!$F$2:$G$16,2,FALSE),IF(_xlpm.x=0,"",_xlpm.x)))</f>
        <v>https://orcid.org/0000-0003-3696-4445</v>
      </c>
      <c r="Y2666" t="str">
        <f>IF(U2666="","",_xlfn.LET(_xlpm.x,VLOOKUP(U2666,'Drop-down_menus'!$F$2:$G$16,2,FALSE),IF(_xlpm.x=0,"",_xlpm.x)))</f>
        <v>https://orcid.org/0000-0002-9708-1761</v>
      </c>
      <c r="Z2666" t="str">
        <f>IF(V2666="","",_xlfn.LET(_xlpm.x,VLOOKUP(V2666,'Drop-down_menus'!$F$2:$G$16,2,FALSE),IF(_xlpm.x=0,"",_xlpm.x)))</f>
        <v/>
      </c>
      <c r="AA2666" t="str">
        <f>IF(W2666="","",_xlfn.LET(_xlpm.x,VLOOKUP(W2666,'Drop-down_menus'!$F$2:$G$16,2,FALSE),IF(_xlpm.x=0,"",_xlpm.x)))</f>
        <v/>
      </c>
      <c r="AB2666" t="s">
        <v>702</v>
      </c>
      <c r="AE2666" t="s">
        <v>896</v>
      </c>
    </row>
    <row r="2667" spans="1:31" ht="15" hidden="1" x14ac:dyDescent="0.2">
      <c r="A2667" s="2" t="s">
        <v>253</v>
      </c>
      <c r="B2667">
        <v>1756</v>
      </c>
      <c r="C2667">
        <v>5206</v>
      </c>
      <c r="D2667" s="69" t="s">
        <v>700</v>
      </c>
      <c r="F2667" s="70"/>
      <c r="G2667" s="70">
        <v>1</v>
      </c>
      <c r="H2667" s="70"/>
      <c r="I2667" t="s">
        <v>2611</v>
      </c>
      <c r="J2667" t="str">
        <f>IF($I2667="","",_xlfn.LET(_xlpm.x,VLOOKUP($I2667,'taxon-match_2026-08-31'!$A$2:$N$122,6,FALSE),IF(_xlpm.x=0,"",_xlpm.x)))</f>
        <v/>
      </c>
      <c r="K2667" t="str">
        <f>IF($I2667="","",_xlfn.LET(_xlpm.x,VLOOKUP($I2667,'taxon-match_2026-08-31'!$A$2:$N$122,4,FALSE),IF(_xlpm.x=0,"",_xlpm.x)))</f>
        <v/>
      </c>
      <c r="L2667" t="str">
        <f>IF($I2667="","",_xlfn.LET(_xlpm.x,VLOOKUP($I2667,'taxon-match_2026-08-31'!$A$2:$N$122,7,FALSE),IF(_xlpm.x=0,"",_xlpm.x)))</f>
        <v/>
      </c>
      <c r="M2667" t="str">
        <f>IF($I2667="","",_xlfn.LET(_xlpm.x,VLOOKUP($I2667,'taxon-match_2026-08-31'!$A$2:$N$122,8,FALSE),IF(_xlpm.x=0,"",_xlpm.x)))</f>
        <v/>
      </c>
      <c r="N2667" t="str">
        <f>IF($I2667="","",_xlfn.LET(_xlpm.x,VLOOKUP($I2667,'taxon-match_2026-08-31'!$A$2:$N$122,9,FALSE),IF(_xlpm.x=0,"",_xlpm.x)))</f>
        <v/>
      </c>
      <c r="O2667" t="str">
        <f>IF($I2667="","",_xlfn.LET(_xlpm.x,VLOOKUP($I2667,'taxon-match_2026-08-31'!$A$2:$N$122,10,FALSE),IF(_xlpm.x=0,"",_xlpm.x)))</f>
        <v/>
      </c>
      <c r="P2667" t="str">
        <f>IF($I2667="","",_xlfn.LET(_xlpm.x,VLOOKUP($I2667,'taxon-match_2026-08-31'!$A$2:$N$122,11,FALSE),IF(_xlpm.x=0,"",_xlpm.x)))</f>
        <v/>
      </c>
      <c r="Q2667" t="str">
        <f>IF($I2667="","",_xlfn.LET(_xlpm.x,VLOOKUP($I2667,'taxon-match_2026-08-31'!$A$2:$N$122,12,FALSE),IF(_xlpm.x=0,"",_xlpm.x)))</f>
        <v/>
      </c>
      <c r="R2667" t="str">
        <f>IF($I2667="","",_xlfn.LET(_xlpm.x,VLOOKUP($I2667,'taxon-match_2026-08-31'!$A$2:$N$122,14,FALSE),IF(_xlpm.x=0,"",_xlpm.x)))</f>
        <v/>
      </c>
      <c r="T2667" s="69" t="s">
        <v>62</v>
      </c>
      <c r="U2667" s="69" t="s">
        <v>60</v>
      </c>
      <c r="X2667" t="str">
        <f>IF(T2667="","",_xlfn.LET(_xlpm.x,VLOOKUP(T2667,'Drop-down_menus'!$F$2:$G$16,2,FALSE),IF(_xlpm.x=0,"",_xlpm.x)))</f>
        <v>https://orcid.org/0000-0003-3696-4445</v>
      </c>
      <c r="Y2667" t="str">
        <f>IF(U2667="","",_xlfn.LET(_xlpm.x,VLOOKUP(U2667,'Drop-down_menus'!$F$2:$G$16,2,FALSE),IF(_xlpm.x=0,"",_xlpm.x)))</f>
        <v>https://orcid.org/0000-0002-9708-1761</v>
      </c>
      <c r="Z2667" t="str">
        <f>IF(V2667="","",_xlfn.LET(_xlpm.x,VLOOKUP(V2667,'Drop-down_menus'!$F$2:$G$16,2,FALSE),IF(_xlpm.x=0,"",_xlpm.x)))</f>
        <v/>
      </c>
      <c r="AA2667" t="str">
        <f>IF(W2667="","",_xlfn.LET(_xlpm.x,VLOOKUP(W2667,'Drop-down_menus'!$F$2:$G$16,2,FALSE),IF(_xlpm.x=0,"",_xlpm.x)))</f>
        <v/>
      </c>
      <c r="AB2667" t="s">
        <v>702</v>
      </c>
      <c r="AE2667" t="s">
        <v>896</v>
      </c>
    </row>
    <row r="2668" spans="1:31" ht="15" hidden="1" x14ac:dyDescent="0.2">
      <c r="A2668" s="2" t="s">
        <v>253</v>
      </c>
      <c r="B2668">
        <v>1757</v>
      </c>
      <c r="C2668">
        <v>5241</v>
      </c>
      <c r="D2668" s="69" t="s">
        <v>700</v>
      </c>
      <c r="F2668" s="70"/>
      <c r="G2668" s="70">
        <v>1</v>
      </c>
      <c r="H2668" s="70"/>
      <c r="I2668" t="s">
        <v>2611</v>
      </c>
      <c r="J2668" t="str">
        <f>IF($I2668="","",_xlfn.LET(_xlpm.x,VLOOKUP($I2668,'taxon-match_2026-08-31'!$A$2:$N$122,6,FALSE),IF(_xlpm.x=0,"",_xlpm.x)))</f>
        <v/>
      </c>
      <c r="K2668" t="str">
        <f>IF($I2668="","",_xlfn.LET(_xlpm.x,VLOOKUP($I2668,'taxon-match_2026-08-31'!$A$2:$N$122,4,FALSE),IF(_xlpm.x=0,"",_xlpm.x)))</f>
        <v/>
      </c>
      <c r="L2668" t="str">
        <f>IF($I2668="","",_xlfn.LET(_xlpm.x,VLOOKUP($I2668,'taxon-match_2026-08-31'!$A$2:$N$122,7,FALSE),IF(_xlpm.x=0,"",_xlpm.x)))</f>
        <v/>
      </c>
      <c r="M2668" t="str">
        <f>IF($I2668="","",_xlfn.LET(_xlpm.x,VLOOKUP($I2668,'taxon-match_2026-08-31'!$A$2:$N$122,8,FALSE),IF(_xlpm.x=0,"",_xlpm.x)))</f>
        <v/>
      </c>
      <c r="N2668" t="str">
        <f>IF($I2668="","",_xlfn.LET(_xlpm.x,VLOOKUP($I2668,'taxon-match_2026-08-31'!$A$2:$N$122,9,FALSE),IF(_xlpm.x=0,"",_xlpm.x)))</f>
        <v/>
      </c>
      <c r="O2668" t="str">
        <f>IF($I2668="","",_xlfn.LET(_xlpm.x,VLOOKUP($I2668,'taxon-match_2026-08-31'!$A$2:$N$122,10,FALSE),IF(_xlpm.x=0,"",_xlpm.x)))</f>
        <v/>
      </c>
      <c r="P2668" t="str">
        <f>IF($I2668="","",_xlfn.LET(_xlpm.x,VLOOKUP($I2668,'taxon-match_2026-08-31'!$A$2:$N$122,11,FALSE),IF(_xlpm.x=0,"",_xlpm.x)))</f>
        <v/>
      </c>
      <c r="Q2668" t="str">
        <f>IF($I2668="","",_xlfn.LET(_xlpm.x,VLOOKUP($I2668,'taxon-match_2026-08-31'!$A$2:$N$122,12,FALSE),IF(_xlpm.x=0,"",_xlpm.x)))</f>
        <v/>
      </c>
      <c r="R2668" t="str">
        <f>IF($I2668="","",_xlfn.LET(_xlpm.x,VLOOKUP($I2668,'taxon-match_2026-08-31'!$A$2:$N$122,14,FALSE),IF(_xlpm.x=0,"",_xlpm.x)))</f>
        <v/>
      </c>
      <c r="T2668" s="69" t="s">
        <v>62</v>
      </c>
      <c r="U2668" s="69" t="s">
        <v>60</v>
      </c>
      <c r="X2668" t="str">
        <f>IF(T2668="","",_xlfn.LET(_xlpm.x,VLOOKUP(T2668,'Drop-down_menus'!$F$2:$G$16,2,FALSE),IF(_xlpm.x=0,"",_xlpm.x)))</f>
        <v>https://orcid.org/0000-0003-3696-4445</v>
      </c>
      <c r="Y2668" t="str">
        <f>IF(U2668="","",_xlfn.LET(_xlpm.x,VLOOKUP(U2668,'Drop-down_menus'!$F$2:$G$16,2,FALSE),IF(_xlpm.x=0,"",_xlpm.x)))</f>
        <v>https://orcid.org/0000-0002-9708-1761</v>
      </c>
      <c r="Z2668" t="str">
        <f>IF(V2668="","",_xlfn.LET(_xlpm.x,VLOOKUP(V2668,'Drop-down_menus'!$F$2:$G$16,2,FALSE),IF(_xlpm.x=0,"",_xlpm.x)))</f>
        <v/>
      </c>
      <c r="AA2668" t="str">
        <f>IF(W2668="","",_xlfn.LET(_xlpm.x,VLOOKUP(W2668,'Drop-down_menus'!$F$2:$G$16,2,FALSE),IF(_xlpm.x=0,"",_xlpm.x)))</f>
        <v/>
      </c>
      <c r="AB2668" t="s">
        <v>702</v>
      </c>
      <c r="AE2668" t="s">
        <v>896</v>
      </c>
    </row>
    <row r="2669" spans="1:31" ht="15" hidden="1" x14ac:dyDescent="0.2">
      <c r="A2669" s="2" t="s">
        <v>253</v>
      </c>
      <c r="B2669">
        <v>1758</v>
      </c>
      <c r="C2669">
        <v>5242</v>
      </c>
      <c r="D2669" s="69" t="s">
        <v>700</v>
      </c>
      <c r="F2669" s="70"/>
      <c r="G2669" s="70">
        <v>1</v>
      </c>
      <c r="H2669" s="70"/>
      <c r="I2669" t="s">
        <v>2611</v>
      </c>
      <c r="J2669" t="str">
        <f>IF($I2669="","",_xlfn.LET(_xlpm.x,VLOOKUP($I2669,'taxon-match_2026-08-31'!$A$2:$N$122,6,FALSE),IF(_xlpm.x=0,"",_xlpm.x)))</f>
        <v/>
      </c>
      <c r="K2669" t="str">
        <f>IF($I2669="","",_xlfn.LET(_xlpm.x,VLOOKUP($I2669,'taxon-match_2026-08-31'!$A$2:$N$122,4,FALSE),IF(_xlpm.x=0,"",_xlpm.x)))</f>
        <v/>
      </c>
      <c r="L2669" t="str">
        <f>IF($I2669="","",_xlfn.LET(_xlpm.x,VLOOKUP($I2669,'taxon-match_2026-08-31'!$A$2:$N$122,7,FALSE),IF(_xlpm.x=0,"",_xlpm.x)))</f>
        <v/>
      </c>
      <c r="M2669" t="str">
        <f>IF($I2669="","",_xlfn.LET(_xlpm.x,VLOOKUP($I2669,'taxon-match_2026-08-31'!$A$2:$N$122,8,FALSE),IF(_xlpm.x=0,"",_xlpm.x)))</f>
        <v/>
      </c>
      <c r="N2669" t="str">
        <f>IF($I2669="","",_xlfn.LET(_xlpm.x,VLOOKUP($I2669,'taxon-match_2026-08-31'!$A$2:$N$122,9,FALSE),IF(_xlpm.x=0,"",_xlpm.x)))</f>
        <v/>
      </c>
      <c r="O2669" t="str">
        <f>IF($I2669="","",_xlfn.LET(_xlpm.x,VLOOKUP($I2669,'taxon-match_2026-08-31'!$A$2:$N$122,10,FALSE),IF(_xlpm.x=0,"",_xlpm.x)))</f>
        <v/>
      </c>
      <c r="P2669" t="str">
        <f>IF($I2669="","",_xlfn.LET(_xlpm.x,VLOOKUP($I2669,'taxon-match_2026-08-31'!$A$2:$N$122,11,FALSE),IF(_xlpm.x=0,"",_xlpm.x)))</f>
        <v/>
      </c>
      <c r="Q2669" t="str">
        <f>IF($I2669="","",_xlfn.LET(_xlpm.x,VLOOKUP($I2669,'taxon-match_2026-08-31'!$A$2:$N$122,12,FALSE),IF(_xlpm.x=0,"",_xlpm.x)))</f>
        <v/>
      </c>
      <c r="R2669" t="str">
        <f>IF($I2669="","",_xlfn.LET(_xlpm.x,VLOOKUP($I2669,'taxon-match_2026-08-31'!$A$2:$N$122,14,FALSE),IF(_xlpm.x=0,"",_xlpm.x)))</f>
        <v/>
      </c>
      <c r="T2669" s="69" t="s">
        <v>62</v>
      </c>
      <c r="U2669" s="69" t="s">
        <v>60</v>
      </c>
      <c r="X2669" t="str">
        <f>IF(T2669="","",_xlfn.LET(_xlpm.x,VLOOKUP(T2669,'Drop-down_menus'!$F$2:$G$16,2,FALSE),IF(_xlpm.x=0,"",_xlpm.x)))</f>
        <v>https://orcid.org/0000-0003-3696-4445</v>
      </c>
      <c r="Y2669" t="str">
        <f>IF(U2669="","",_xlfn.LET(_xlpm.x,VLOOKUP(U2669,'Drop-down_menus'!$F$2:$G$16,2,FALSE),IF(_xlpm.x=0,"",_xlpm.x)))</f>
        <v>https://orcid.org/0000-0002-9708-1761</v>
      </c>
      <c r="Z2669" t="str">
        <f>IF(V2669="","",_xlfn.LET(_xlpm.x,VLOOKUP(V2669,'Drop-down_menus'!$F$2:$G$16,2,FALSE),IF(_xlpm.x=0,"",_xlpm.x)))</f>
        <v/>
      </c>
      <c r="AA2669" t="str">
        <f>IF(W2669="","",_xlfn.LET(_xlpm.x,VLOOKUP(W2669,'Drop-down_menus'!$F$2:$G$16,2,FALSE),IF(_xlpm.x=0,"",_xlpm.x)))</f>
        <v/>
      </c>
      <c r="AB2669" t="s">
        <v>702</v>
      </c>
      <c r="AE2669" t="s">
        <v>896</v>
      </c>
    </row>
    <row r="2670" spans="1:31" ht="15" hidden="1" x14ac:dyDescent="0.2">
      <c r="A2670" s="2" t="s">
        <v>253</v>
      </c>
      <c r="B2670">
        <v>1759</v>
      </c>
      <c r="C2670">
        <v>5243</v>
      </c>
      <c r="D2670" s="69" t="s">
        <v>700</v>
      </c>
      <c r="F2670" s="70"/>
      <c r="G2670" s="70">
        <v>1</v>
      </c>
      <c r="H2670" s="70"/>
      <c r="I2670" t="s">
        <v>2611</v>
      </c>
      <c r="J2670" t="str">
        <f>IF($I2670="","",_xlfn.LET(_xlpm.x,VLOOKUP($I2670,'taxon-match_2026-08-31'!$A$2:$N$122,6,FALSE),IF(_xlpm.x=0,"",_xlpm.x)))</f>
        <v/>
      </c>
      <c r="K2670" t="str">
        <f>IF($I2670="","",_xlfn.LET(_xlpm.x,VLOOKUP($I2670,'taxon-match_2026-08-31'!$A$2:$N$122,4,FALSE),IF(_xlpm.x=0,"",_xlpm.x)))</f>
        <v/>
      </c>
      <c r="L2670" t="str">
        <f>IF($I2670="","",_xlfn.LET(_xlpm.x,VLOOKUP($I2670,'taxon-match_2026-08-31'!$A$2:$N$122,7,FALSE),IF(_xlpm.x=0,"",_xlpm.x)))</f>
        <v/>
      </c>
      <c r="M2670" t="str">
        <f>IF($I2670="","",_xlfn.LET(_xlpm.x,VLOOKUP($I2670,'taxon-match_2026-08-31'!$A$2:$N$122,8,FALSE),IF(_xlpm.x=0,"",_xlpm.x)))</f>
        <v/>
      </c>
      <c r="N2670" t="str">
        <f>IF($I2670="","",_xlfn.LET(_xlpm.x,VLOOKUP($I2670,'taxon-match_2026-08-31'!$A$2:$N$122,9,FALSE),IF(_xlpm.x=0,"",_xlpm.x)))</f>
        <v/>
      </c>
      <c r="O2670" t="str">
        <f>IF($I2670="","",_xlfn.LET(_xlpm.x,VLOOKUP($I2670,'taxon-match_2026-08-31'!$A$2:$N$122,10,FALSE),IF(_xlpm.x=0,"",_xlpm.x)))</f>
        <v/>
      </c>
      <c r="P2670" t="str">
        <f>IF($I2670="","",_xlfn.LET(_xlpm.x,VLOOKUP($I2670,'taxon-match_2026-08-31'!$A$2:$N$122,11,FALSE),IF(_xlpm.x=0,"",_xlpm.x)))</f>
        <v/>
      </c>
      <c r="Q2670" t="str">
        <f>IF($I2670="","",_xlfn.LET(_xlpm.x,VLOOKUP($I2670,'taxon-match_2026-08-31'!$A$2:$N$122,12,FALSE),IF(_xlpm.x=0,"",_xlpm.x)))</f>
        <v/>
      </c>
      <c r="R2670" t="str">
        <f>IF($I2670="","",_xlfn.LET(_xlpm.x,VLOOKUP($I2670,'taxon-match_2026-08-31'!$A$2:$N$122,14,FALSE),IF(_xlpm.x=0,"",_xlpm.x)))</f>
        <v/>
      </c>
      <c r="T2670" s="69" t="s">
        <v>62</v>
      </c>
      <c r="U2670" s="69" t="s">
        <v>60</v>
      </c>
      <c r="X2670" t="str">
        <f>IF(T2670="","",_xlfn.LET(_xlpm.x,VLOOKUP(T2670,'Drop-down_menus'!$F$2:$G$16,2,FALSE),IF(_xlpm.x=0,"",_xlpm.x)))</f>
        <v>https://orcid.org/0000-0003-3696-4445</v>
      </c>
      <c r="Y2670" t="str">
        <f>IF(U2670="","",_xlfn.LET(_xlpm.x,VLOOKUP(U2670,'Drop-down_menus'!$F$2:$G$16,2,FALSE),IF(_xlpm.x=0,"",_xlpm.x)))</f>
        <v>https://orcid.org/0000-0002-9708-1761</v>
      </c>
      <c r="Z2670" t="str">
        <f>IF(V2670="","",_xlfn.LET(_xlpm.x,VLOOKUP(V2670,'Drop-down_menus'!$F$2:$G$16,2,FALSE),IF(_xlpm.x=0,"",_xlpm.x)))</f>
        <v/>
      </c>
      <c r="AA2670" t="str">
        <f>IF(W2670="","",_xlfn.LET(_xlpm.x,VLOOKUP(W2670,'Drop-down_menus'!$F$2:$G$16,2,FALSE),IF(_xlpm.x=0,"",_xlpm.x)))</f>
        <v/>
      </c>
      <c r="AB2670" t="s">
        <v>702</v>
      </c>
      <c r="AE2670" t="s">
        <v>896</v>
      </c>
    </row>
    <row r="2671" spans="1:31" ht="15" hidden="1" x14ac:dyDescent="0.2">
      <c r="A2671" s="2" t="s">
        <v>253</v>
      </c>
      <c r="B2671">
        <v>1760</v>
      </c>
      <c r="C2671">
        <v>5207</v>
      </c>
      <c r="D2671" s="69" t="s">
        <v>700</v>
      </c>
      <c r="F2671" s="70"/>
      <c r="G2671" s="70">
        <v>1</v>
      </c>
      <c r="H2671" s="70"/>
      <c r="I2671" t="s">
        <v>2611</v>
      </c>
      <c r="J2671" t="str">
        <f>IF($I2671="","",_xlfn.LET(_xlpm.x,VLOOKUP($I2671,'taxon-match_2026-08-31'!$A$2:$N$122,6,FALSE),IF(_xlpm.x=0,"",_xlpm.x)))</f>
        <v/>
      </c>
      <c r="K2671" t="str">
        <f>IF($I2671="","",_xlfn.LET(_xlpm.x,VLOOKUP($I2671,'taxon-match_2026-08-31'!$A$2:$N$122,4,FALSE),IF(_xlpm.x=0,"",_xlpm.x)))</f>
        <v/>
      </c>
      <c r="L2671" t="str">
        <f>IF($I2671="","",_xlfn.LET(_xlpm.x,VLOOKUP($I2671,'taxon-match_2026-08-31'!$A$2:$N$122,7,FALSE),IF(_xlpm.x=0,"",_xlpm.x)))</f>
        <v/>
      </c>
      <c r="M2671" t="str">
        <f>IF($I2671="","",_xlfn.LET(_xlpm.x,VLOOKUP($I2671,'taxon-match_2026-08-31'!$A$2:$N$122,8,FALSE),IF(_xlpm.x=0,"",_xlpm.x)))</f>
        <v/>
      </c>
      <c r="N2671" t="str">
        <f>IF($I2671="","",_xlfn.LET(_xlpm.x,VLOOKUP($I2671,'taxon-match_2026-08-31'!$A$2:$N$122,9,FALSE),IF(_xlpm.x=0,"",_xlpm.x)))</f>
        <v/>
      </c>
      <c r="O2671" t="str">
        <f>IF($I2671="","",_xlfn.LET(_xlpm.x,VLOOKUP($I2671,'taxon-match_2026-08-31'!$A$2:$N$122,10,FALSE),IF(_xlpm.x=0,"",_xlpm.x)))</f>
        <v/>
      </c>
      <c r="P2671" t="str">
        <f>IF($I2671="","",_xlfn.LET(_xlpm.x,VLOOKUP($I2671,'taxon-match_2026-08-31'!$A$2:$N$122,11,FALSE),IF(_xlpm.x=0,"",_xlpm.x)))</f>
        <v/>
      </c>
      <c r="Q2671" t="str">
        <f>IF($I2671="","",_xlfn.LET(_xlpm.x,VLOOKUP($I2671,'taxon-match_2026-08-31'!$A$2:$N$122,12,FALSE),IF(_xlpm.x=0,"",_xlpm.x)))</f>
        <v/>
      </c>
      <c r="R2671" t="str">
        <f>IF($I2671="","",_xlfn.LET(_xlpm.x,VLOOKUP($I2671,'taxon-match_2026-08-31'!$A$2:$N$122,14,FALSE),IF(_xlpm.x=0,"",_xlpm.x)))</f>
        <v/>
      </c>
      <c r="T2671" s="69" t="s">
        <v>62</v>
      </c>
      <c r="U2671" s="69" t="s">
        <v>60</v>
      </c>
      <c r="X2671" t="str">
        <f>IF(T2671="","",_xlfn.LET(_xlpm.x,VLOOKUP(T2671,'Drop-down_menus'!$F$2:$G$16,2,FALSE),IF(_xlpm.x=0,"",_xlpm.x)))</f>
        <v>https://orcid.org/0000-0003-3696-4445</v>
      </c>
      <c r="Y2671" t="str">
        <f>IF(U2671="","",_xlfn.LET(_xlpm.x,VLOOKUP(U2671,'Drop-down_menus'!$F$2:$G$16,2,FALSE),IF(_xlpm.x=0,"",_xlpm.x)))</f>
        <v>https://orcid.org/0000-0002-9708-1761</v>
      </c>
      <c r="Z2671" t="str">
        <f>IF(V2671="","",_xlfn.LET(_xlpm.x,VLOOKUP(V2671,'Drop-down_menus'!$F$2:$G$16,2,FALSE),IF(_xlpm.x=0,"",_xlpm.x)))</f>
        <v/>
      </c>
      <c r="AA2671" t="str">
        <f>IF(W2671="","",_xlfn.LET(_xlpm.x,VLOOKUP(W2671,'Drop-down_menus'!$F$2:$G$16,2,FALSE),IF(_xlpm.x=0,"",_xlpm.x)))</f>
        <v/>
      </c>
      <c r="AB2671" t="s">
        <v>702</v>
      </c>
      <c r="AE2671" t="s">
        <v>896</v>
      </c>
    </row>
    <row r="2672" spans="1:31" ht="15" hidden="1" x14ac:dyDescent="0.2">
      <c r="A2672" s="2" t="s">
        <v>253</v>
      </c>
      <c r="B2672">
        <v>1773</v>
      </c>
      <c r="C2672">
        <v>5208</v>
      </c>
      <c r="D2672" s="69" t="s">
        <v>700</v>
      </c>
      <c r="F2672" s="70"/>
      <c r="G2672" s="70">
        <v>1</v>
      </c>
      <c r="H2672" s="70"/>
      <c r="I2672" t="s">
        <v>2611</v>
      </c>
      <c r="J2672" t="str">
        <f>IF($I2672="","",_xlfn.LET(_xlpm.x,VLOOKUP($I2672,'taxon-match_2026-08-31'!$A$2:$N$122,6,FALSE),IF(_xlpm.x=0,"",_xlpm.x)))</f>
        <v/>
      </c>
      <c r="K2672" t="str">
        <f>IF($I2672="","",_xlfn.LET(_xlpm.x,VLOOKUP($I2672,'taxon-match_2026-08-31'!$A$2:$N$122,4,FALSE),IF(_xlpm.x=0,"",_xlpm.x)))</f>
        <v/>
      </c>
      <c r="L2672" t="str">
        <f>IF($I2672="","",_xlfn.LET(_xlpm.x,VLOOKUP($I2672,'taxon-match_2026-08-31'!$A$2:$N$122,7,FALSE),IF(_xlpm.x=0,"",_xlpm.x)))</f>
        <v/>
      </c>
      <c r="M2672" t="str">
        <f>IF($I2672="","",_xlfn.LET(_xlpm.x,VLOOKUP($I2672,'taxon-match_2026-08-31'!$A$2:$N$122,8,FALSE),IF(_xlpm.x=0,"",_xlpm.x)))</f>
        <v/>
      </c>
      <c r="N2672" t="str">
        <f>IF($I2672="","",_xlfn.LET(_xlpm.x,VLOOKUP($I2672,'taxon-match_2026-08-31'!$A$2:$N$122,9,FALSE),IF(_xlpm.x=0,"",_xlpm.x)))</f>
        <v/>
      </c>
      <c r="O2672" t="str">
        <f>IF($I2672="","",_xlfn.LET(_xlpm.x,VLOOKUP($I2672,'taxon-match_2026-08-31'!$A$2:$N$122,10,FALSE),IF(_xlpm.x=0,"",_xlpm.x)))</f>
        <v/>
      </c>
      <c r="P2672" t="str">
        <f>IF($I2672="","",_xlfn.LET(_xlpm.x,VLOOKUP($I2672,'taxon-match_2026-08-31'!$A$2:$N$122,11,FALSE),IF(_xlpm.x=0,"",_xlpm.x)))</f>
        <v/>
      </c>
      <c r="Q2672" t="str">
        <f>IF($I2672="","",_xlfn.LET(_xlpm.x,VLOOKUP($I2672,'taxon-match_2026-08-31'!$A$2:$N$122,12,FALSE),IF(_xlpm.x=0,"",_xlpm.x)))</f>
        <v/>
      </c>
      <c r="R2672" t="str">
        <f>IF($I2672="","",_xlfn.LET(_xlpm.x,VLOOKUP($I2672,'taxon-match_2026-08-31'!$A$2:$N$122,14,FALSE),IF(_xlpm.x=0,"",_xlpm.x)))</f>
        <v/>
      </c>
      <c r="T2672" s="69" t="s">
        <v>62</v>
      </c>
      <c r="U2672" s="69" t="s">
        <v>60</v>
      </c>
      <c r="X2672" t="str">
        <f>IF(T2672="","",_xlfn.LET(_xlpm.x,VLOOKUP(T2672,'Drop-down_menus'!$F$2:$G$16,2,FALSE),IF(_xlpm.x=0,"",_xlpm.x)))</f>
        <v>https://orcid.org/0000-0003-3696-4445</v>
      </c>
      <c r="Y2672" t="str">
        <f>IF(U2672="","",_xlfn.LET(_xlpm.x,VLOOKUP(U2672,'Drop-down_menus'!$F$2:$G$16,2,FALSE),IF(_xlpm.x=0,"",_xlpm.x)))</f>
        <v>https://orcid.org/0000-0002-9708-1761</v>
      </c>
      <c r="Z2672" t="str">
        <f>IF(V2672="","",_xlfn.LET(_xlpm.x,VLOOKUP(V2672,'Drop-down_menus'!$F$2:$G$16,2,FALSE),IF(_xlpm.x=0,"",_xlpm.x)))</f>
        <v/>
      </c>
      <c r="AA2672" t="str">
        <f>IF(W2672="","",_xlfn.LET(_xlpm.x,VLOOKUP(W2672,'Drop-down_menus'!$F$2:$G$16,2,FALSE),IF(_xlpm.x=0,"",_xlpm.x)))</f>
        <v/>
      </c>
      <c r="AB2672" t="s">
        <v>702</v>
      </c>
      <c r="AE2672" t="s">
        <v>896</v>
      </c>
    </row>
    <row r="2673" spans="1:31" ht="15" hidden="1" x14ac:dyDescent="0.2">
      <c r="A2673" s="2" t="s">
        <v>253</v>
      </c>
      <c r="B2673">
        <v>1774</v>
      </c>
      <c r="C2673">
        <v>5209</v>
      </c>
      <c r="D2673" s="69" t="s">
        <v>700</v>
      </c>
      <c r="F2673" s="70"/>
      <c r="G2673" s="70">
        <v>1</v>
      </c>
      <c r="H2673" s="70"/>
      <c r="I2673" t="s">
        <v>2611</v>
      </c>
      <c r="J2673" t="str">
        <f>IF($I2673="","",_xlfn.LET(_xlpm.x,VLOOKUP($I2673,'taxon-match_2026-08-31'!$A$2:$N$122,6,FALSE),IF(_xlpm.x=0,"",_xlpm.x)))</f>
        <v/>
      </c>
      <c r="K2673" t="str">
        <f>IF($I2673="","",_xlfn.LET(_xlpm.x,VLOOKUP($I2673,'taxon-match_2026-08-31'!$A$2:$N$122,4,FALSE),IF(_xlpm.x=0,"",_xlpm.x)))</f>
        <v/>
      </c>
      <c r="L2673" t="str">
        <f>IF($I2673="","",_xlfn.LET(_xlpm.x,VLOOKUP($I2673,'taxon-match_2026-08-31'!$A$2:$N$122,7,FALSE),IF(_xlpm.x=0,"",_xlpm.x)))</f>
        <v/>
      </c>
      <c r="M2673" t="str">
        <f>IF($I2673="","",_xlfn.LET(_xlpm.x,VLOOKUP($I2673,'taxon-match_2026-08-31'!$A$2:$N$122,8,FALSE),IF(_xlpm.x=0,"",_xlpm.x)))</f>
        <v/>
      </c>
      <c r="N2673" t="str">
        <f>IF($I2673="","",_xlfn.LET(_xlpm.x,VLOOKUP($I2673,'taxon-match_2026-08-31'!$A$2:$N$122,9,FALSE),IF(_xlpm.x=0,"",_xlpm.x)))</f>
        <v/>
      </c>
      <c r="O2673" t="str">
        <f>IF($I2673="","",_xlfn.LET(_xlpm.x,VLOOKUP($I2673,'taxon-match_2026-08-31'!$A$2:$N$122,10,FALSE),IF(_xlpm.x=0,"",_xlpm.x)))</f>
        <v/>
      </c>
      <c r="P2673" t="str">
        <f>IF($I2673="","",_xlfn.LET(_xlpm.x,VLOOKUP($I2673,'taxon-match_2026-08-31'!$A$2:$N$122,11,FALSE),IF(_xlpm.x=0,"",_xlpm.x)))</f>
        <v/>
      </c>
      <c r="Q2673" t="str">
        <f>IF($I2673="","",_xlfn.LET(_xlpm.x,VLOOKUP($I2673,'taxon-match_2026-08-31'!$A$2:$N$122,12,FALSE),IF(_xlpm.x=0,"",_xlpm.x)))</f>
        <v/>
      </c>
      <c r="R2673" t="str">
        <f>IF($I2673="","",_xlfn.LET(_xlpm.x,VLOOKUP($I2673,'taxon-match_2026-08-31'!$A$2:$N$122,14,FALSE),IF(_xlpm.x=0,"",_xlpm.x)))</f>
        <v/>
      </c>
      <c r="T2673" s="69" t="s">
        <v>62</v>
      </c>
      <c r="U2673" s="69" t="s">
        <v>60</v>
      </c>
      <c r="X2673" t="str">
        <f>IF(T2673="","",_xlfn.LET(_xlpm.x,VLOOKUP(T2673,'Drop-down_menus'!$F$2:$G$16,2,FALSE),IF(_xlpm.x=0,"",_xlpm.x)))</f>
        <v>https://orcid.org/0000-0003-3696-4445</v>
      </c>
      <c r="Y2673" t="str">
        <f>IF(U2673="","",_xlfn.LET(_xlpm.x,VLOOKUP(U2673,'Drop-down_menus'!$F$2:$G$16,2,FALSE),IF(_xlpm.x=0,"",_xlpm.x)))</f>
        <v>https://orcid.org/0000-0002-9708-1761</v>
      </c>
      <c r="Z2673" t="str">
        <f>IF(V2673="","",_xlfn.LET(_xlpm.x,VLOOKUP(V2673,'Drop-down_menus'!$F$2:$G$16,2,FALSE),IF(_xlpm.x=0,"",_xlpm.x)))</f>
        <v/>
      </c>
      <c r="AA2673" t="str">
        <f>IF(W2673="","",_xlfn.LET(_xlpm.x,VLOOKUP(W2673,'Drop-down_menus'!$F$2:$G$16,2,FALSE),IF(_xlpm.x=0,"",_xlpm.x)))</f>
        <v/>
      </c>
      <c r="AB2673" t="s">
        <v>702</v>
      </c>
      <c r="AE2673" t="s">
        <v>896</v>
      </c>
    </row>
    <row r="2674" spans="1:31" ht="15" hidden="1" x14ac:dyDescent="0.2">
      <c r="A2674" s="2" t="s">
        <v>253</v>
      </c>
      <c r="B2674">
        <v>1775</v>
      </c>
      <c r="C2674">
        <v>5210</v>
      </c>
      <c r="D2674" s="69" t="s">
        <v>700</v>
      </c>
      <c r="F2674" s="70"/>
      <c r="G2674" s="70">
        <v>1</v>
      </c>
      <c r="H2674" s="70"/>
      <c r="I2674" t="s">
        <v>2611</v>
      </c>
      <c r="J2674" t="str">
        <f>IF($I2674="","",_xlfn.LET(_xlpm.x,VLOOKUP($I2674,'taxon-match_2026-08-31'!$A$2:$N$122,6,FALSE),IF(_xlpm.x=0,"",_xlpm.x)))</f>
        <v/>
      </c>
      <c r="K2674" t="str">
        <f>IF($I2674="","",_xlfn.LET(_xlpm.x,VLOOKUP($I2674,'taxon-match_2026-08-31'!$A$2:$N$122,4,FALSE),IF(_xlpm.x=0,"",_xlpm.x)))</f>
        <v/>
      </c>
      <c r="L2674" t="str">
        <f>IF($I2674="","",_xlfn.LET(_xlpm.x,VLOOKUP($I2674,'taxon-match_2026-08-31'!$A$2:$N$122,7,FALSE),IF(_xlpm.x=0,"",_xlpm.x)))</f>
        <v/>
      </c>
      <c r="M2674" t="str">
        <f>IF($I2674="","",_xlfn.LET(_xlpm.x,VLOOKUP($I2674,'taxon-match_2026-08-31'!$A$2:$N$122,8,FALSE),IF(_xlpm.x=0,"",_xlpm.x)))</f>
        <v/>
      </c>
      <c r="N2674" t="str">
        <f>IF($I2674="","",_xlfn.LET(_xlpm.x,VLOOKUP($I2674,'taxon-match_2026-08-31'!$A$2:$N$122,9,FALSE),IF(_xlpm.x=0,"",_xlpm.x)))</f>
        <v/>
      </c>
      <c r="O2674" t="str">
        <f>IF($I2674="","",_xlfn.LET(_xlpm.x,VLOOKUP($I2674,'taxon-match_2026-08-31'!$A$2:$N$122,10,FALSE),IF(_xlpm.x=0,"",_xlpm.x)))</f>
        <v/>
      </c>
      <c r="P2674" t="str">
        <f>IF($I2674="","",_xlfn.LET(_xlpm.x,VLOOKUP($I2674,'taxon-match_2026-08-31'!$A$2:$N$122,11,FALSE),IF(_xlpm.x=0,"",_xlpm.x)))</f>
        <v/>
      </c>
      <c r="Q2674" t="str">
        <f>IF($I2674="","",_xlfn.LET(_xlpm.x,VLOOKUP($I2674,'taxon-match_2026-08-31'!$A$2:$N$122,12,FALSE),IF(_xlpm.x=0,"",_xlpm.x)))</f>
        <v/>
      </c>
      <c r="R2674" t="str">
        <f>IF($I2674="","",_xlfn.LET(_xlpm.x,VLOOKUP($I2674,'taxon-match_2026-08-31'!$A$2:$N$122,14,FALSE),IF(_xlpm.x=0,"",_xlpm.x)))</f>
        <v/>
      </c>
      <c r="T2674" s="69" t="s">
        <v>62</v>
      </c>
      <c r="U2674" s="69" t="s">
        <v>60</v>
      </c>
      <c r="X2674" t="str">
        <f>IF(T2674="","",_xlfn.LET(_xlpm.x,VLOOKUP(T2674,'Drop-down_menus'!$F$2:$G$16,2,FALSE),IF(_xlpm.x=0,"",_xlpm.x)))</f>
        <v>https://orcid.org/0000-0003-3696-4445</v>
      </c>
      <c r="Y2674" t="str">
        <f>IF(U2674="","",_xlfn.LET(_xlpm.x,VLOOKUP(U2674,'Drop-down_menus'!$F$2:$G$16,2,FALSE),IF(_xlpm.x=0,"",_xlpm.x)))</f>
        <v>https://orcid.org/0000-0002-9708-1761</v>
      </c>
      <c r="Z2674" t="str">
        <f>IF(V2674="","",_xlfn.LET(_xlpm.x,VLOOKUP(V2674,'Drop-down_menus'!$F$2:$G$16,2,FALSE),IF(_xlpm.x=0,"",_xlpm.x)))</f>
        <v/>
      </c>
      <c r="AA2674" t="str">
        <f>IF(W2674="","",_xlfn.LET(_xlpm.x,VLOOKUP(W2674,'Drop-down_menus'!$F$2:$G$16,2,FALSE),IF(_xlpm.x=0,"",_xlpm.x)))</f>
        <v/>
      </c>
      <c r="AB2674" t="s">
        <v>702</v>
      </c>
      <c r="AE2674" t="s">
        <v>896</v>
      </c>
    </row>
    <row r="2675" spans="1:31" ht="15" hidden="1" x14ac:dyDescent="0.2">
      <c r="A2675" s="2" t="s">
        <v>253</v>
      </c>
      <c r="B2675">
        <v>1776</v>
      </c>
      <c r="C2675">
        <v>5244</v>
      </c>
      <c r="D2675" s="69" t="s">
        <v>700</v>
      </c>
      <c r="F2675" s="70"/>
      <c r="G2675" s="70">
        <v>1</v>
      </c>
      <c r="H2675" s="70"/>
      <c r="I2675" t="s">
        <v>2611</v>
      </c>
      <c r="J2675" t="str">
        <f>IF($I2675="","",_xlfn.LET(_xlpm.x,VLOOKUP($I2675,'taxon-match_2026-08-31'!$A$2:$N$122,6,FALSE),IF(_xlpm.x=0,"",_xlpm.x)))</f>
        <v/>
      </c>
      <c r="K2675" t="str">
        <f>IF($I2675="","",_xlfn.LET(_xlpm.x,VLOOKUP($I2675,'taxon-match_2026-08-31'!$A$2:$N$122,4,FALSE),IF(_xlpm.x=0,"",_xlpm.x)))</f>
        <v/>
      </c>
      <c r="L2675" t="str">
        <f>IF($I2675="","",_xlfn.LET(_xlpm.x,VLOOKUP($I2675,'taxon-match_2026-08-31'!$A$2:$N$122,7,FALSE),IF(_xlpm.x=0,"",_xlpm.x)))</f>
        <v/>
      </c>
      <c r="M2675" t="str">
        <f>IF($I2675="","",_xlfn.LET(_xlpm.x,VLOOKUP($I2675,'taxon-match_2026-08-31'!$A$2:$N$122,8,FALSE),IF(_xlpm.x=0,"",_xlpm.x)))</f>
        <v/>
      </c>
      <c r="N2675" t="str">
        <f>IF($I2675="","",_xlfn.LET(_xlpm.x,VLOOKUP($I2675,'taxon-match_2026-08-31'!$A$2:$N$122,9,FALSE),IF(_xlpm.x=0,"",_xlpm.x)))</f>
        <v/>
      </c>
      <c r="O2675" t="str">
        <f>IF($I2675="","",_xlfn.LET(_xlpm.x,VLOOKUP($I2675,'taxon-match_2026-08-31'!$A$2:$N$122,10,FALSE),IF(_xlpm.x=0,"",_xlpm.x)))</f>
        <v/>
      </c>
      <c r="P2675" t="str">
        <f>IF($I2675="","",_xlfn.LET(_xlpm.x,VLOOKUP($I2675,'taxon-match_2026-08-31'!$A$2:$N$122,11,FALSE),IF(_xlpm.x=0,"",_xlpm.x)))</f>
        <v/>
      </c>
      <c r="Q2675" t="str">
        <f>IF($I2675="","",_xlfn.LET(_xlpm.x,VLOOKUP($I2675,'taxon-match_2026-08-31'!$A$2:$N$122,12,FALSE),IF(_xlpm.x=0,"",_xlpm.x)))</f>
        <v/>
      </c>
      <c r="R2675" t="str">
        <f>IF($I2675="","",_xlfn.LET(_xlpm.x,VLOOKUP($I2675,'taxon-match_2026-08-31'!$A$2:$N$122,14,FALSE),IF(_xlpm.x=0,"",_xlpm.x)))</f>
        <v/>
      </c>
      <c r="T2675" s="69" t="s">
        <v>62</v>
      </c>
      <c r="U2675" s="69" t="s">
        <v>60</v>
      </c>
      <c r="X2675" t="str">
        <f>IF(T2675="","",_xlfn.LET(_xlpm.x,VLOOKUP(T2675,'Drop-down_menus'!$F$2:$G$16,2,FALSE),IF(_xlpm.x=0,"",_xlpm.x)))</f>
        <v>https://orcid.org/0000-0003-3696-4445</v>
      </c>
      <c r="Y2675" t="str">
        <f>IF(U2675="","",_xlfn.LET(_xlpm.x,VLOOKUP(U2675,'Drop-down_menus'!$F$2:$G$16,2,FALSE),IF(_xlpm.x=0,"",_xlpm.x)))</f>
        <v>https://orcid.org/0000-0002-9708-1761</v>
      </c>
      <c r="Z2675" t="str">
        <f>IF(V2675="","",_xlfn.LET(_xlpm.x,VLOOKUP(V2675,'Drop-down_menus'!$F$2:$G$16,2,FALSE),IF(_xlpm.x=0,"",_xlpm.x)))</f>
        <v/>
      </c>
      <c r="AA2675" t="str">
        <f>IF(W2675="","",_xlfn.LET(_xlpm.x,VLOOKUP(W2675,'Drop-down_menus'!$F$2:$G$16,2,FALSE),IF(_xlpm.x=0,"",_xlpm.x)))</f>
        <v/>
      </c>
      <c r="AB2675" t="s">
        <v>702</v>
      </c>
      <c r="AE2675" t="s">
        <v>896</v>
      </c>
    </row>
    <row r="2676" spans="1:31" ht="15" hidden="1" x14ac:dyDescent="0.2">
      <c r="A2676" s="2" t="s">
        <v>253</v>
      </c>
      <c r="B2676">
        <v>1777</v>
      </c>
      <c r="C2676">
        <v>5245</v>
      </c>
      <c r="D2676" s="69" t="s">
        <v>700</v>
      </c>
      <c r="F2676" s="70"/>
      <c r="G2676" s="70">
        <v>1</v>
      </c>
      <c r="H2676" s="70"/>
      <c r="I2676" t="s">
        <v>2611</v>
      </c>
      <c r="J2676" t="str">
        <f>IF($I2676="","",_xlfn.LET(_xlpm.x,VLOOKUP($I2676,'taxon-match_2026-08-31'!$A$2:$N$122,6,FALSE),IF(_xlpm.x=0,"",_xlpm.x)))</f>
        <v/>
      </c>
      <c r="K2676" t="str">
        <f>IF($I2676="","",_xlfn.LET(_xlpm.x,VLOOKUP($I2676,'taxon-match_2026-08-31'!$A$2:$N$122,4,FALSE),IF(_xlpm.x=0,"",_xlpm.x)))</f>
        <v/>
      </c>
      <c r="L2676" t="str">
        <f>IF($I2676="","",_xlfn.LET(_xlpm.x,VLOOKUP($I2676,'taxon-match_2026-08-31'!$A$2:$N$122,7,FALSE),IF(_xlpm.x=0,"",_xlpm.x)))</f>
        <v/>
      </c>
      <c r="M2676" t="str">
        <f>IF($I2676="","",_xlfn.LET(_xlpm.x,VLOOKUP($I2676,'taxon-match_2026-08-31'!$A$2:$N$122,8,FALSE),IF(_xlpm.x=0,"",_xlpm.x)))</f>
        <v/>
      </c>
      <c r="N2676" t="str">
        <f>IF($I2676="","",_xlfn.LET(_xlpm.x,VLOOKUP($I2676,'taxon-match_2026-08-31'!$A$2:$N$122,9,FALSE),IF(_xlpm.x=0,"",_xlpm.x)))</f>
        <v/>
      </c>
      <c r="O2676" t="str">
        <f>IF($I2676="","",_xlfn.LET(_xlpm.x,VLOOKUP($I2676,'taxon-match_2026-08-31'!$A$2:$N$122,10,FALSE),IF(_xlpm.x=0,"",_xlpm.x)))</f>
        <v/>
      </c>
      <c r="P2676" t="str">
        <f>IF($I2676="","",_xlfn.LET(_xlpm.x,VLOOKUP($I2676,'taxon-match_2026-08-31'!$A$2:$N$122,11,FALSE),IF(_xlpm.x=0,"",_xlpm.x)))</f>
        <v/>
      </c>
      <c r="Q2676" t="str">
        <f>IF($I2676="","",_xlfn.LET(_xlpm.x,VLOOKUP($I2676,'taxon-match_2026-08-31'!$A$2:$N$122,12,FALSE),IF(_xlpm.x=0,"",_xlpm.x)))</f>
        <v/>
      </c>
      <c r="R2676" t="str">
        <f>IF($I2676="","",_xlfn.LET(_xlpm.x,VLOOKUP($I2676,'taxon-match_2026-08-31'!$A$2:$N$122,14,FALSE),IF(_xlpm.x=0,"",_xlpm.x)))</f>
        <v/>
      </c>
      <c r="T2676" s="69" t="s">
        <v>62</v>
      </c>
      <c r="U2676" s="69" t="s">
        <v>60</v>
      </c>
      <c r="X2676" t="str">
        <f>IF(T2676="","",_xlfn.LET(_xlpm.x,VLOOKUP(T2676,'Drop-down_menus'!$F$2:$G$16,2,FALSE),IF(_xlpm.x=0,"",_xlpm.x)))</f>
        <v>https://orcid.org/0000-0003-3696-4445</v>
      </c>
      <c r="Y2676" t="str">
        <f>IF(U2676="","",_xlfn.LET(_xlpm.x,VLOOKUP(U2676,'Drop-down_menus'!$F$2:$G$16,2,FALSE),IF(_xlpm.x=0,"",_xlpm.x)))</f>
        <v>https://orcid.org/0000-0002-9708-1761</v>
      </c>
      <c r="Z2676" t="str">
        <f>IF(V2676="","",_xlfn.LET(_xlpm.x,VLOOKUP(V2676,'Drop-down_menus'!$F$2:$G$16,2,FALSE),IF(_xlpm.x=0,"",_xlpm.x)))</f>
        <v/>
      </c>
      <c r="AA2676" t="str">
        <f>IF(W2676="","",_xlfn.LET(_xlpm.x,VLOOKUP(W2676,'Drop-down_menus'!$F$2:$G$16,2,FALSE),IF(_xlpm.x=0,"",_xlpm.x)))</f>
        <v/>
      </c>
      <c r="AB2676" t="s">
        <v>702</v>
      </c>
      <c r="AE2676" t="s">
        <v>896</v>
      </c>
    </row>
    <row r="2677" spans="1:31" ht="15" hidden="1" x14ac:dyDescent="0.2">
      <c r="A2677" s="2" t="s">
        <v>253</v>
      </c>
      <c r="B2677">
        <v>1778</v>
      </c>
      <c r="C2677">
        <v>5258</v>
      </c>
      <c r="D2677" s="69" t="s">
        <v>700</v>
      </c>
      <c r="F2677" s="70"/>
      <c r="G2677" s="70">
        <v>1</v>
      </c>
      <c r="H2677" s="70"/>
      <c r="I2677" t="s">
        <v>2611</v>
      </c>
      <c r="J2677" t="str">
        <f>IF($I2677="","",_xlfn.LET(_xlpm.x,VLOOKUP($I2677,'taxon-match_2026-08-31'!$A$2:$N$122,6,FALSE),IF(_xlpm.x=0,"",_xlpm.x)))</f>
        <v/>
      </c>
      <c r="K2677" t="str">
        <f>IF($I2677="","",_xlfn.LET(_xlpm.x,VLOOKUP($I2677,'taxon-match_2026-08-31'!$A$2:$N$122,4,FALSE),IF(_xlpm.x=0,"",_xlpm.x)))</f>
        <v/>
      </c>
      <c r="L2677" t="str">
        <f>IF($I2677="","",_xlfn.LET(_xlpm.x,VLOOKUP($I2677,'taxon-match_2026-08-31'!$A$2:$N$122,7,FALSE),IF(_xlpm.x=0,"",_xlpm.x)))</f>
        <v/>
      </c>
      <c r="M2677" t="str">
        <f>IF($I2677="","",_xlfn.LET(_xlpm.x,VLOOKUP($I2677,'taxon-match_2026-08-31'!$A$2:$N$122,8,FALSE),IF(_xlpm.x=0,"",_xlpm.x)))</f>
        <v/>
      </c>
      <c r="N2677" t="str">
        <f>IF($I2677="","",_xlfn.LET(_xlpm.x,VLOOKUP($I2677,'taxon-match_2026-08-31'!$A$2:$N$122,9,FALSE),IF(_xlpm.x=0,"",_xlpm.x)))</f>
        <v/>
      </c>
      <c r="O2677" t="str">
        <f>IF($I2677="","",_xlfn.LET(_xlpm.x,VLOOKUP($I2677,'taxon-match_2026-08-31'!$A$2:$N$122,10,FALSE),IF(_xlpm.x=0,"",_xlpm.x)))</f>
        <v/>
      </c>
      <c r="P2677" t="str">
        <f>IF($I2677="","",_xlfn.LET(_xlpm.x,VLOOKUP($I2677,'taxon-match_2026-08-31'!$A$2:$N$122,11,FALSE),IF(_xlpm.x=0,"",_xlpm.x)))</f>
        <v/>
      </c>
      <c r="Q2677" t="str">
        <f>IF($I2677="","",_xlfn.LET(_xlpm.x,VLOOKUP($I2677,'taxon-match_2026-08-31'!$A$2:$N$122,12,FALSE),IF(_xlpm.x=0,"",_xlpm.x)))</f>
        <v/>
      </c>
      <c r="R2677" t="str">
        <f>IF($I2677="","",_xlfn.LET(_xlpm.x,VLOOKUP($I2677,'taxon-match_2026-08-31'!$A$2:$N$122,14,FALSE),IF(_xlpm.x=0,"",_xlpm.x)))</f>
        <v/>
      </c>
      <c r="T2677" s="69" t="s">
        <v>62</v>
      </c>
      <c r="U2677" s="69" t="s">
        <v>60</v>
      </c>
      <c r="X2677" t="str">
        <f>IF(T2677="","",_xlfn.LET(_xlpm.x,VLOOKUP(T2677,'Drop-down_menus'!$F$2:$G$16,2,FALSE),IF(_xlpm.x=0,"",_xlpm.x)))</f>
        <v>https://orcid.org/0000-0003-3696-4445</v>
      </c>
      <c r="Y2677" t="str">
        <f>IF(U2677="","",_xlfn.LET(_xlpm.x,VLOOKUP(U2677,'Drop-down_menus'!$F$2:$G$16,2,FALSE),IF(_xlpm.x=0,"",_xlpm.x)))</f>
        <v>https://orcid.org/0000-0002-9708-1761</v>
      </c>
      <c r="Z2677" t="str">
        <f>IF(V2677="","",_xlfn.LET(_xlpm.x,VLOOKUP(V2677,'Drop-down_menus'!$F$2:$G$16,2,FALSE),IF(_xlpm.x=0,"",_xlpm.x)))</f>
        <v/>
      </c>
      <c r="AA2677" t="str">
        <f>IF(W2677="","",_xlfn.LET(_xlpm.x,VLOOKUP(W2677,'Drop-down_menus'!$F$2:$G$16,2,FALSE),IF(_xlpm.x=0,"",_xlpm.x)))</f>
        <v/>
      </c>
      <c r="AB2677" t="s">
        <v>702</v>
      </c>
      <c r="AE2677" t="s">
        <v>896</v>
      </c>
    </row>
    <row r="2678" spans="1:31" ht="15" hidden="1" x14ac:dyDescent="0.2">
      <c r="A2678" s="2" t="s">
        <v>328</v>
      </c>
      <c r="B2678">
        <v>3267</v>
      </c>
      <c r="C2678">
        <v>5259</v>
      </c>
      <c r="D2678" s="69" t="s">
        <v>700</v>
      </c>
      <c r="F2678" s="70"/>
      <c r="G2678" s="70">
        <v>1</v>
      </c>
      <c r="H2678" s="70"/>
      <c r="I2678" t="s">
        <v>2611</v>
      </c>
      <c r="J2678" t="str">
        <f>IF($I2678="","",_xlfn.LET(_xlpm.x,VLOOKUP($I2678,'taxon-match_2026-08-31'!$A$2:$N$122,6,FALSE),IF(_xlpm.x=0,"",_xlpm.x)))</f>
        <v/>
      </c>
      <c r="K2678" t="str">
        <f>IF($I2678="","",_xlfn.LET(_xlpm.x,VLOOKUP($I2678,'taxon-match_2026-08-31'!$A$2:$N$122,4,FALSE),IF(_xlpm.x=0,"",_xlpm.x)))</f>
        <v/>
      </c>
      <c r="L2678" t="str">
        <f>IF($I2678="","",_xlfn.LET(_xlpm.x,VLOOKUP($I2678,'taxon-match_2026-08-31'!$A$2:$N$122,7,FALSE),IF(_xlpm.x=0,"",_xlpm.x)))</f>
        <v/>
      </c>
      <c r="M2678" t="str">
        <f>IF($I2678="","",_xlfn.LET(_xlpm.x,VLOOKUP($I2678,'taxon-match_2026-08-31'!$A$2:$N$122,8,FALSE),IF(_xlpm.x=0,"",_xlpm.x)))</f>
        <v/>
      </c>
      <c r="N2678" t="str">
        <f>IF($I2678="","",_xlfn.LET(_xlpm.x,VLOOKUP($I2678,'taxon-match_2026-08-31'!$A$2:$N$122,9,FALSE),IF(_xlpm.x=0,"",_xlpm.x)))</f>
        <v/>
      </c>
      <c r="O2678" t="str">
        <f>IF($I2678="","",_xlfn.LET(_xlpm.x,VLOOKUP($I2678,'taxon-match_2026-08-31'!$A$2:$N$122,10,FALSE),IF(_xlpm.x=0,"",_xlpm.x)))</f>
        <v/>
      </c>
      <c r="P2678" t="str">
        <f>IF($I2678="","",_xlfn.LET(_xlpm.x,VLOOKUP($I2678,'taxon-match_2026-08-31'!$A$2:$N$122,11,FALSE),IF(_xlpm.x=0,"",_xlpm.x)))</f>
        <v/>
      </c>
      <c r="Q2678" t="str">
        <f>IF($I2678="","",_xlfn.LET(_xlpm.x,VLOOKUP($I2678,'taxon-match_2026-08-31'!$A$2:$N$122,12,FALSE),IF(_xlpm.x=0,"",_xlpm.x)))</f>
        <v/>
      </c>
      <c r="R2678" t="str">
        <f>IF($I2678="","",_xlfn.LET(_xlpm.x,VLOOKUP($I2678,'taxon-match_2026-08-31'!$A$2:$N$122,14,FALSE),IF(_xlpm.x=0,"",_xlpm.x)))</f>
        <v/>
      </c>
      <c r="T2678" s="69" t="s">
        <v>62</v>
      </c>
      <c r="U2678" s="69" t="s">
        <v>60</v>
      </c>
      <c r="X2678" t="str">
        <f>IF(T2678="","",_xlfn.LET(_xlpm.x,VLOOKUP(T2678,'Drop-down_menus'!$F$2:$G$16,2,FALSE),IF(_xlpm.x=0,"",_xlpm.x)))</f>
        <v>https://orcid.org/0000-0003-3696-4445</v>
      </c>
      <c r="Y2678" t="str">
        <f>IF(U2678="","",_xlfn.LET(_xlpm.x,VLOOKUP(U2678,'Drop-down_menus'!$F$2:$G$16,2,FALSE),IF(_xlpm.x=0,"",_xlpm.x)))</f>
        <v>https://orcid.org/0000-0002-9708-1761</v>
      </c>
      <c r="Z2678" t="str">
        <f>IF(V2678="","",_xlfn.LET(_xlpm.x,VLOOKUP(V2678,'Drop-down_menus'!$F$2:$G$16,2,FALSE),IF(_xlpm.x=0,"",_xlpm.x)))</f>
        <v/>
      </c>
      <c r="AA2678" t="str">
        <f>IF(W2678="","",_xlfn.LET(_xlpm.x,VLOOKUP(W2678,'Drop-down_menus'!$F$2:$G$16,2,FALSE),IF(_xlpm.x=0,"",_xlpm.x)))</f>
        <v/>
      </c>
      <c r="AB2678" t="s">
        <v>702</v>
      </c>
      <c r="AE2678" t="s">
        <v>896</v>
      </c>
    </row>
    <row r="2679" spans="1:31" ht="15" hidden="1" x14ac:dyDescent="0.2">
      <c r="A2679" s="2" t="s">
        <v>328</v>
      </c>
      <c r="B2679">
        <v>3287</v>
      </c>
      <c r="C2679">
        <v>5260</v>
      </c>
      <c r="D2679" s="69" t="s">
        <v>700</v>
      </c>
      <c r="F2679" s="70"/>
      <c r="G2679" s="70">
        <v>1</v>
      </c>
      <c r="H2679" s="70"/>
      <c r="I2679" t="s">
        <v>2611</v>
      </c>
      <c r="J2679" t="str">
        <f>IF($I2679="","",_xlfn.LET(_xlpm.x,VLOOKUP($I2679,'taxon-match_2026-08-31'!$A$2:$N$122,6,FALSE),IF(_xlpm.x=0,"",_xlpm.x)))</f>
        <v/>
      </c>
      <c r="K2679" t="str">
        <f>IF($I2679="","",_xlfn.LET(_xlpm.x,VLOOKUP($I2679,'taxon-match_2026-08-31'!$A$2:$N$122,4,FALSE),IF(_xlpm.x=0,"",_xlpm.x)))</f>
        <v/>
      </c>
      <c r="L2679" t="str">
        <f>IF($I2679="","",_xlfn.LET(_xlpm.x,VLOOKUP($I2679,'taxon-match_2026-08-31'!$A$2:$N$122,7,FALSE),IF(_xlpm.x=0,"",_xlpm.x)))</f>
        <v/>
      </c>
      <c r="M2679" t="str">
        <f>IF($I2679="","",_xlfn.LET(_xlpm.x,VLOOKUP($I2679,'taxon-match_2026-08-31'!$A$2:$N$122,8,FALSE),IF(_xlpm.x=0,"",_xlpm.x)))</f>
        <v/>
      </c>
      <c r="N2679" t="str">
        <f>IF($I2679="","",_xlfn.LET(_xlpm.x,VLOOKUP($I2679,'taxon-match_2026-08-31'!$A$2:$N$122,9,FALSE),IF(_xlpm.x=0,"",_xlpm.x)))</f>
        <v/>
      </c>
      <c r="O2679" t="str">
        <f>IF($I2679="","",_xlfn.LET(_xlpm.x,VLOOKUP($I2679,'taxon-match_2026-08-31'!$A$2:$N$122,10,FALSE),IF(_xlpm.x=0,"",_xlpm.x)))</f>
        <v/>
      </c>
      <c r="P2679" t="str">
        <f>IF($I2679="","",_xlfn.LET(_xlpm.x,VLOOKUP($I2679,'taxon-match_2026-08-31'!$A$2:$N$122,11,FALSE),IF(_xlpm.x=0,"",_xlpm.x)))</f>
        <v/>
      </c>
      <c r="Q2679" t="str">
        <f>IF($I2679="","",_xlfn.LET(_xlpm.x,VLOOKUP($I2679,'taxon-match_2026-08-31'!$A$2:$N$122,12,FALSE),IF(_xlpm.x=0,"",_xlpm.x)))</f>
        <v/>
      </c>
      <c r="R2679" t="str">
        <f>IF($I2679="","",_xlfn.LET(_xlpm.x,VLOOKUP($I2679,'taxon-match_2026-08-31'!$A$2:$N$122,14,FALSE),IF(_xlpm.x=0,"",_xlpm.x)))</f>
        <v/>
      </c>
      <c r="T2679" s="69" t="s">
        <v>62</v>
      </c>
      <c r="U2679" s="69" t="s">
        <v>60</v>
      </c>
      <c r="X2679" t="str">
        <f>IF(T2679="","",_xlfn.LET(_xlpm.x,VLOOKUP(T2679,'Drop-down_menus'!$F$2:$G$16,2,FALSE),IF(_xlpm.x=0,"",_xlpm.x)))</f>
        <v>https://orcid.org/0000-0003-3696-4445</v>
      </c>
      <c r="Y2679" t="str">
        <f>IF(U2679="","",_xlfn.LET(_xlpm.x,VLOOKUP(U2679,'Drop-down_menus'!$F$2:$G$16,2,FALSE),IF(_xlpm.x=0,"",_xlpm.x)))</f>
        <v>https://orcid.org/0000-0002-9708-1761</v>
      </c>
      <c r="Z2679" t="str">
        <f>IF(V2679="","",_xlfn.LET(_xlpm.x,VLOOKUP(V2679,'Drop-down_menus'!$F$2:$G$16,2,FALSE),IF(_xlpm.x=0,"",_xlpm.x)))</f>
        <v/>
      </c>
      <c r="AA2679" t="str">
        <f>IF(W2679="","",_xlfn.LET(_xlpm.x,VLOOKUP(W2679,'Drop-down_menus'!$F$2:$G$16,2,FALSE),IF(_xlpm.x=0,"",_xlpm.x)))</f>
        <v/>
      </c>
      <c r="AB2679" t="s">
        <v>702</v>
      </c>
      <c r="AE2679" t="s">
        <v>896</v>
      </c>
    </row>
    <row r="2680" spans="1:31" ht="15" hidden="1" x14ac:dyDescent="0.2">
      <c r="A2680" s="2" t="s">
        <v>328</v>
      </c>
      <c r="B2680">
        <v>3288</v>
      </c>
      <c r="C2680">
        <v>5444</v>
      </c>
      <c r="D2680" s="69" t="s">
        <v>700</v>
      </c>
      <c r="F2680" s="70"/>
      <c r="G2680" s="70">
        <v>1</v>
      </c>
      <c r="H2680" s="70"/>
      <c r="I2680" t="s">
        <v>2611</v>
      </c>
      <c r="J2680" t="str">
        <f>IF($I2680="","",_xlfn.LET(_xlpm.x,VLOOKUP($I2680,'taxon-match_2026-08-31'!$A$2:$N$122,6,FALSE),IF(_xlpm.x=0,"",_xlpm.x)))</f>
        <v/>
      </c>
      <c r="K2680" t="str">
        <f>IF($I2680="","",_xlfn.LET(_xlpm.x,VLOOKUP($I2680,'taxon-match_2026-08-31'!$A$2:$N$122,4,FALSE),IF(_xlpm.x=0,"",_xlpm.x)))</f>
        <v/>
      </c>
      <c r="L2680" t="str">
        <f>IF($I2680="","",_xlfn.LET(_xlpm.x,VLOOKUP($I2680,'taxon-match_2026-08-31'!$A$2:$N$122,7,FALSE),IF(_xlpm.x=0,"",_xlpm.x)))</f>
        <v/>
      </c>
      <c r="M2680" t="str">
        <f>IF($I2680="","",_xlfn.LET(_xlpm.x,VLOOKUP($I2680,'taxon-match_2026-08-31'!$A$2:$N$122,8,FALSE),IF(_xlpm.x=0,"",_xlpm.x)))</f>
        <v/>
      </c>
      <c r="N2680" t="str">
        <f>IF($I2680="","",_xlfn.LET(_xlpm.x,VLOOKUP($I2680,'taxon-match_2026-08-31'!$A$2:$N$122,9,FALSE),IF(_xlpm.x=0,"",_xlpm.x)))</f>
        <v/>
      </c>
      <c r="O2680" t="str">
        <f>IF($I2680="","",_xlfn.LET(_xlpm.x,VLOOKUP($I2680,'taxon-match_2026-08-31'!$A$2:$N$122,10,FALSE),IF(_xlpm.x=0,"",_xlpm.x)))</f>
        <v/>
      </c>
      <c r="P2680" t="str">
        <f>IF($I2680="","",_xlfn.LET(_xlpm.x,VLOOKUP($I2680,'taxon-match_2026-08-31'!$A$2:$N$122,11,FALSE),IF(_xlpm.x=0,"",_xlpm.x)))</f>
        <v/>
      </c>
      <c r="Q2680" t="str">
        <f>IF($I2680="","",_xlfn.LET(_xlpm.x,VLOOKUP($I2680,'taxon-match_2026-08-31'!$A$2:$N$122,12,FALSE),IF(_xlpm.x=0,"",_xlpm.x)))</f>
        <v/>
      </c>
      <c r="R2680" t="str">
        <f>IF($I2680="","",_xlfn.LET(_xlpm.x,VLOOKUP($I2680,'taxon-match_2026-08-31'!$A$2:$N$122,14,FALSE),IF(_xlpm.x=0,"",_xlpm.x)))</f>
        <v/>
      </c>
      <c r="T2680" s="69" t="s">
        <v>62</v>
      </c>
      <c r="U2680" s="69" t="s">
        <v>60</v>
      </c>
      <c r="X2680" t="str">
        <f>IF(T2680="","",_xlfn.LET(_xlpm.x,VLOOKUP(T2680,'Drop-down_menus'!$F$2:$G$16,2,FALSE),IF(_xlpm.x=0,"",_xlpm.x)))</f>
        <v>https://orcid.org/0000-0003-3696-4445</v>
      </c>
      <c r="Y2680" t="str">
        <f>IF(U2680="","",_xlfn.LET(_xlpm.x,VLOOKUP(U2680,'Drop-down_menus'!$F$2:$G$16,2,FALSE),IF(_xlpm.x=0,"",_xlpm.x)))</f>
        <v>https://orcid.org/0000-0002-9708-1761</v>
      </c>
      <c r="Z2680" t="str">
        <f>IF(V2680="","",_xlfn.LET(_xlpm.x,VLOOKUP(V2680,'Drop-down_menus'!$F$2:$G$16,2,FALSE),IF(_xlpm.x=0,"",_xlpm.x)))</f>
        <v/>
      </c>
      <c r="AA2680" t="str">
        <f>IF(W2680="","",_xlfn.LET(_xlpm.x,VLOOKUP(W2680,'Drop-down_menus'!$F$2:$G$16,2,FALSE),IF(_xlpm.x=0,"",_xlpm.x)))</f>
        <v/>
      </c>
      <c r="AB2680" t="s">
        <v>702</v>
      </c>
      <c r="AE2680" t="s">
        <v>896</v>
      </c>
    </row>
    <row r="2681" spans="1:31" ht="15" hidden="1" x14ac:dyDescent="0.2">
      <c r="A2681" s="2" t="s">
        <v>328</v>
      </c>
      <c r="B2681">
        <v>3289</v>
      </c>
      <c r="C2681">
        <v>5494</v>
      </c>
      <c r="D2681" s="69" t="s">
        <v>700</v>
      </c>
      <c r="F2681" s="70"/>
      <c r="G2681" s="70">
        <v>1</v>
      </c>
      <c r="H2681" s="70"/>
      <c r="I2681" t="s">
        <v>2611</v>
      </c>
      <c r="J2681" t="str">
        <f>IF($I2681="","",_xlfn.LET(_xlpm.x,VLOOKUP($I2681,'taxon-match_2026-08-31'!$A$2:$N$122,6,FALSE),IF(_xlpm.x=0,"",_xlpm.x)))</f>
        <v/>
      </c>
      <c r="K2681" t="str">
        <f>IF($I2681="","",_xlfn.LET(_xlpm.x,VLOOKUP($I2681,'taxon-match_2026-08-31'!$A$2:$N$122,4,FALSE),IF(_xlpm.x=0,"",_xlpm.x)))</f>
        <v/>
      </c>
      <c r="L2681" t="str">
        <f>IF($I2681="","",_xlfn.LET(_xlpm.x,VLOOKUP($I2681,'taxon-match_2026-08-31'!$A$2:$N$122,7,FALSE),IF(_xlpm.x=0,"",_xlpm.x)))</f>
        <v/>
      </c>
      <c r="M2681" t="str">
        <f>IF($I2681="","",_xlfn.LET(_xlpm.x,VLOOKUP($I2681,'taxon-match_2026-08-31'!$A$2:$N$122,8,FALSE),IF(_xlpm.x=0,"",_xlpm.x)))</f>
        <v/>
      </c>
      <c r="N2681" t="str">
        <f>IF($I2681="","",_xlfn.LET(_xlpm.x,VLOOKUP($I2681,'taxon-match_2026-08-31'!$A$2:$N$122,9,FALSE),IF(_xlpm.x=0,"",_xlpm.x)))</f>
        <v/>
      </c>
      <c r="O2681" t="str">
        <f>IF($I2681="","",_xlfn.LET(_xlpm.x,VLOOKUP($I2681,'taxon-match_2026-08-31'!$A$2:$N$122,10,FALSE),IF(_xlpm.x=0,"",_xlpm.x)))</f>
        <v/>
      </c>
      <c r="P2681" t="str">
        <f>IF($I2681="","",_xlfn.LET(_xlpm.x,VLOOKUP($I2681,'taxon-match_2026-08-31'!$A$2:$N$122,11,FALSE),IF(_xlpm.x=0,"",_xlpm.x)))</f>
        <v/>
      </c>
      <c r="Q2681" t="str">
        <f>IF($I2681="","",_xlfn.LET(_xlpm.x,VLOOKUP($I2681,'taxon-match_2026-08-31'!$A$2:$N$122,12,FALSE),IF(_xlpm.x=0,"",_xlpm.x)))</f>
        <v/>
      </c>
      <c r="R2681" t="str">
        <f>IF($I2681="","",_xlfn.LET(_xlpm.x,VLOOKUP($I2681,'taxon-match_2026-08-31'!$A$2:$N$122,14,FALSE),IF(_xlpm.x=0,"",_xlpm.x)))</f>
        <v/>
      </c>
      <c r="T2681" s="69" t="s">
        <v>62</v>
      </c>
      <c r="U2681" s="69" t="s">
        <v>60</v>
      </c>
      <c r="X2681" t="str">
        <f>IF(T2681="","",_xlfn.LET(_xlpm.x,VLOOKUP(T2681,'Drop-down_menus'!$F$2:$G$16,2,FALSE),IF(_xlpm.x=0,"",_xlpm.x)))</f>
        <v>https://orcid.org/0000-0003-3696-4445</v>
      </c>
      <c r="Y2681" t="str">
        <f>IF(U2681="","",_xlfn.LET(_xlpm.x,VLOOKUP(U2681,'Drop-down_menus'!$F$2:$G$16,2,FALSE),IF(_xlpm.x=0,"",_xlpm.x)))</f>
        <v>https://orcid.org/0000-0002-9708-1761</v>
      </c>
      <c r="Z2681" t="str">
        <f>IF(V2681="","",_xlfn.LET(_xlpm.x,VLOOKUP(V2681,'Drop-down_menus'!$F$2:$G$16,2,FALSE),IF(_xlpm.x=0,"",_xlpm.x)))</f>
        <v/>
      </c>
      <c r="AA2681" t="str">
        <f>IF(W2681="","",_xlfn.LET(_xlpm.x,VLOOKUP(W2681,'Drop-down_menus'!$F$2:$G$16,2,FALSE),IF(_xlpm.x=0,"",_xlpm.x)))</f>
        <v/>
      </c>
      <c r="AB2681" t="s">
        <v>702</v>
      </c>
      <c r="AE2681" t="s">
        <v>896</v>
      </c>
    </row>
    <row r="2682" spans="1:31" ht="15" hidden="1" x14ac:dyDescent="0.2">
      <c r="A2682" s="2" t="s">
        <v>328</v>
      </c>
      <c r="B2682">
        <v>3290</v>
      </c>
      <c r="C2682">
        <v>5528</v>
      </c>
      <c r="D2682" s="69" t="s">
        <v>700</v>
      </c>
      <c r="F2682" s="70"/>
      <c r="G2682" s="70">
        <v>1</v>
      </c>
      <c r="H2682" s="70"/>
      <c r="I2682" t="s">
        <v>2611</v>
      </c>
      <c r="J2682" t="str">
        <f>IF($I2682="","",_xlfn.LET(_xlpm.x,VLOOKUP($I2682,'taxon-match_2026-08-31'!$A$2:$N$122,6,FALSE),IF(_xlpm.x=0,"",_xlpm.x)))</f>
        <v/>
      </c>
      <c r="K2682" t="str">
        <f>IF($I2682="","",_xlfn.LET(_xlpm.x,VLOOKUP($I2682,'taxon-match_2026-08-31'!$A$2:$N$122,4,FALSE),IF(_xlpm.x=0,"",_xlpm.x)))</f>
        <v/>
      </c>
      <c r="L2682" t="str">
        <f>IF($I2682="","",_xlfn.LET(_xlpm.x,VLOOKUP($I2682,'taxon-match_2026-08-31'!$A$2:$N$122,7,FALSE),IF(_xlpm.x=0,"",_xlpm.x)))</f>
        <v/>
      </c>
      <c r="M2682" t="str">
        <f>IF($I2682="","",_xlfn.LET(_xlpm.x,VLOOKUP($I2682,'taxon-match_2026-08-31'!$A$2:$N$122,8,FALSE),IF(_xlpm.x=0,"",_xlpm.x)))</f>
        <v/>
      </c>
      <c r="N2682" t="str">
        <f>IF($I2682="","",_xlfn.LET(_xlpm.x,VLOOKUP($I2682,'taxon-match_2026-08-31'!$A$2:$N$122,9,FALSE),IF(_xlpm.x=0,"",_xlpm.x)))</f>
        <v/>
      </c>
      <c r="O2682" t="str">
        <f>IF($I2682="","",_xlfn.LET(_xlpm.x,VLOOKUP($I2682,'taxon-match_2026-08-31'!$A$2:$N$122,10,FALSE),IF(_xlpm.x=0,"",_xlpm.x)))</f>
        <v/>
      </c>
      <c r="P2682" t="str">
        <f>IF($I2682="","",_xlfn.LET(_xlpm.x,VLOOKUP($I2682,'taxon-match_2026-08-31'!$A$2:$N$122,11,FALSE),IF(_xlpm.x=0,"",_xlpm.x)))</f>
        <v/>
      </c>
      <c r="Q2682" t="str">
        <f>IF($I2682="","",_xlfn.LET(_xlpm.x,VLOOKUP($I2682,'taxon-match_2026-08-31'!$A$2:$N$122,12,FALSE),IF(_xlpm.x=0,"",_xlpm.x)))</f>
        <v/>
      </c>
      <c r="R2682" t="str">
        <f>IF($I2682="","",_xlfn.LET(_xlpm.x,VLOOKUP($I2682,'taxon-match_2026-08-31'!$A$2:$N$122,14,FALSE),IF(_xlpm.x=0,"",_xlpm.x)))</f>
        <v/>
      </c>
      <c r="T2682" s="69" t="s">
        <v>62</v>
      </c>
      <c r="U2682" s="69" t="s">
        <v>60</v>
      </c>
      <c r="X2682" t="str">
        <f>IF(T2682="","",_xlfn.LET(_xlpm.x,VLOOKUP(T2682,'Drop-down_menus'!$F$2:$G$16,2,FALSE),IF(_xlpm.x=0,"",_xlpm.x)))</f>
        <v>https://orcid.org/0000-0003-3696-4445</v>
      </c>
      <c r="Y2682" t="str">
        <f>IF(U2682="","",_xlfn.LET(_xlpm.x,VLOOKUP(U2682,'Drop-down_menus'!$F$2:$G$16,2,FALSE),IF(_xlpm.x=0,"",_xlpm.x)))</f>
        <v>https://orcid.org/0000-0002-9708-1761</v>
      </c>
      <c r="Z2682" t="str">
        <f>IF(V2682="","",_xlfn.LET(_xlpm.x,VLOOKUP(V2682,'Drop-down_menus'!$F$2:$G$16,2,FALSE),IF(_xlpm.x=0,"",_xlpm.x)))</f>
        <v/>
      </c>
      <c r="AA2682" t="str">
        <f>IF(W2682="","",_xlfn.LET(_xlpm.x,VLOOKUP(W2682,'Drop-down_menus'!$F$2:$G$16,2,FALSE),IF(_xlpm.x=0,"",_xlpm.x)))</f>
        <v/>
      </c>
      <c r="AB2682" t="s">
        <v>702</v>
      </c>
      <c r="AE2682" t="s">
        <v>896</v>
      </c>
    </row>
    <row r="2683" spans="1:31" ht="15" hidden="1" x14ac:dyDescent="0.2">
      <c r="A2683" s="2" t="s">
        <v>328</v>
      </c>
      <c r="B2683">
        <v>3291</v>
      </c>
      <c r="C2683">
        <v>5514</v>
      </c>
      <c r="D2683" s="69" t="s">
        <v>700</v>
      </c>
      <c r="F2683" s="70"/>
      <c r="G2683" s="70">
        <v>1</v>
      </c>
      <c r="H2683" s="70"/>
      <c r="I2683" t="s">
        <v>2611</v>
      </c>
      <c r="J2683" t="str">
        <f>IF($I2683="","",_xlfn.LET(_xlpm.x,VLOOKUP($I2683,'taxon-match_2026-08-31'!$A$2:$N$122,6,FALSE),IF(_xlpm.x=0,"",_xlpm.x)))</f>
        <v/>
      </c>
      <c r="K2683" t="str">
        <f>IF($I2683="","",_xlfn.LET(_xlpm.x,VLOOKUP($I2683,'taxon-match_2026-08-31'!$A$2:$N$122,4,FALSE),IF(_xlpm.x=0,"",_xlpm.x)))</f>
        <v/>
      </c>
      <c r="L2683" t="str">
        <f>IF($I2683="","",_xlfn.LET(_xlpm.x,VLOOKUP($I2683,'taxon-match_2026-08-31'!$A$2:$N$122,7,FALSE),IF(_xlpm.x=0,"",_xlpm.x)))</f>
        <v/>
      </c>
      <c r="M2683" t="str">
        <f>IF($I2683="","",_xlfn.LET(_xlpm.x,VLOOKUP($I2683,'taxon-match_2026-08-31'!$A$2:$N$122,8,FALSE),IF(_xlpm.x=0,"",_xlpm.x)))</f>
        <v/>
      </c>
      <c r="N2683" t="str">
        <f>IF($I2683="","",_xlfn.LET(_xlpm.x,VLOOKUP($I2683,'taxon-match_2026-08-31'!$A$2:$N$122,9,FALSE),IF(_xlpm.x=0,"",_xlpm.x)))</f>
        <v/>
      </c>
      <c r="O2683" t="str">
        <f>IF($I2683="","",_xlfn.LET(_xlpm.x,VLOOKUP($I2683,'taxon-match_2026-08-31'!$A$2:$N$122,10,FALSE),IF(_xlpm.x=0,"",_xlpm.x)))</f>
        <v/>
      </c>
      <c r="P2683" t="str">
        <f>IF($I2683="","",_xlfn.LET(_xlpm.x,VLOOKUP($I2683,'taxon-match_2026-08-31'!$A$2:$N$122,11,FALSE),IF(_xlpm.x=0,"",_xlpm.x)))</f>
        <v/>
      </c>
      <c r="Q2683" t="str">
        <f>IF($I2683="","",_xlfn.LET(_xlpm.x,VLOOKUP($I2683,'taxon-match_2026-08-31'!$A$2:$N$122,12,FALSE),IF(_xlpm.x=0,"",_xlpm.x)))</f>
        <v/>
      </c>
      <c r="R2683" t="str">
        <f>IF($I2683="","",_xlfn.LET(_xlpm.x,VLOOKUP($I2683,'taxon-match_2026-08-31'!$A$2:$N$122,14,FALSE),IF(_xlpm.x=0,"",_xlpm.x)))</f>
        <v/>
      </c>
      <c r="T2683" s="69" t="s">
        <v>62</v>
      </c>
      <c r="U2683" s="69" t="s">
        <v>60</v>
      </c>
      <c r="X2683" t="str">
        <f>IF(T2683="","",_xlfn.LET(_xlpm.x,VLOOKUP(T2683,'Drop-down_menus'!$F$2:$G$16,2,FALSE),IF(_xlpm.x=0,"",_xlpm.x)))</f>
        <v>https://orcid.org/0000-0003-3696-4445</v>
      </c>
      <c r="Y2683" t="str">
        <f>IF(U2683="","",_xlfn.LET(_xlpm.x,VLOOKUP(U2683,'Drop-down_menus'!$F$2:$G$16,2,FALSE),IF(_xlpm.x=0,"",_xlpm.x)))</f>
        <v>https://orcid.org/0000-0002-9708-1761</v>
      </c>
      <c r="Z2683" t="str">
        <f>IF(V2683="","",_xlfn.LET(_xlpm.x,VLOOKUP(V2683,'Drop-down_menus'!$F$2:$G$16,2,FALSE),IF(_xlpm.x=0,"",_xlpm.x)))</f>
        <v/>
      </c>
      <c r="AA2683" t="str">
        <f>IF(W2683="","",_xlfn.LET(_xlpm.x,VLOOKUP(W2683,'Drop-down_menus'!$F$2:$G$16,2,FALSE),IF(_xlpm.x=0,"",_xlpm.x)))</f>
        <v/>
      </c>
      <c r="AB2683" t="s">
        <v>702</v>
      </c>
      <c r="AE2683" t="s">
        <v>896</v>
      </c>
    </row>
    <row r="2684" spans="1:31" ht="15" hidden="1" x14ac:dyDescent="0.2">
      <c r="A2684" s="2" t="s">
        <v>441</v>
      </c>
      <c r="B2684">
        <v>5207</v>
      </c>
      <c r="C2684">
        <v>5496</v>
      </c>
      <c r="D2684" s="69" t="s">
        <v>700</v>
      </c>
      <c r="F2684" s="70"/>
      <c r="G2684" s="70">
        <v>1</v>
      </c>
      <c r="H2684" s="70"/>
      <c r="I2684" t="s">
        <v>2611</v>
      </c>
      <c r="J2684" t="str">
        <f>IF($I2684="","",_xlfn.LET(_xlpm.x,VLOOKUP($I2684,'taxon-match_2026-08-31'!$A$2:$N$122,6,FALSE),IF(_xlpm.x=0,"",_xlpm.x)))</f>
        <v/>
      </c>
      <c r="K2684" t="str">
        <f>IF($I2684="","",_xlfn.LET(_xlpm.x,VLOOKUP($I2684,'taxon-match_2026-08-31'!$A$2:$N$122,4,FALSE),IF(_xlpm.x=0,"",_xlpm.x)))</f>
        <v/>
      </c>
      <c r="L2684" t="str">
        <f>IF($I2684="","",_xlfn.LET(_xlpm.x,VLOOKUP($I2684,'taxon-match_2026-08-31'!$A$2:$N$122,7,FALSE),IF(_xlpm.x=0,"",_xlpm.x)))</f>
        <v/>
      </c>
      <c r="M2684" t="str">
        <f>IF($I2684="","",_xlfn.LET(_xlpm.x,VLOOKUP($I2684,'taxon-match_2026-08-31'!$A$2:$N$122,8,FALSE),IF(_xlpm.x=0,"",_xlpm.x)))</f>
        <v/>
      </c>
      <c r="N2684" t="str">
        <f>IF($I2684="","",_xlfn.LET(_xlpm.x,VLOOKUP($I2684,'taxon-match_2026-08-31'!$A$2:$N$122,9,FALSE),IF(_xlpm.x=0,"",_xlpm.x)))</f>
        <v/>
      </c>
      <c r="O2684" t="str">
        <f>IF($I2684="","",_xlfn.LET(_xlpm.x,VLOOKUP($I2684,'taxon-match_2026-08-31'!$A$2:$N$122,10,FALSE),IF(_xlpm.x=0,"",_xlpm.x)))</f>
        <v/>
      </c>
      <c r="P2684" t="str">
        <f>IF($I2684="","",_xlfn.LET(_xlpm.x,VLOOKUP($I2684,'taxon-match_2026-08-31'!$A$2:$N$122,11,FALSE),IF(_xlpm.x=0,"",_xlpm.x)))</f>
        <v/>
      </c>
      <c r="Q2684" t="str">
        <f>IF($I2684="","",_xlfn.LET(_xlpm.x,VLOOKUP($I2684,'taxon-match_2026-08-31'!$A$2:$N$122,12,FALSE),IF(_xlpm.x=0,"",_xlpm.x)))</f>
        <v/>
      </c>
      <c r="R2684" t="str">
        <f>IF($I2684="","",_xlfn.LET(_xlpm.x,VLOOKUP($I2684,'taxon-match_2026-08-31'!$A$2:$N$122,14,FALSE),IF(_xlpm.x=0,"",_xlpm.x)))</f>
        <v/>
      </c>
      <c r="T2684" s="69" t="s">
        <v>62</v>
      </c>
      <c r="U2684" s="69" t="s">
        <v>60</v>
      </c>
      <c r="X2684" t="str">
        <f>IF(T2684="","",_xlfn.LET(_xlpm.x,VLOOKUP(T2684,'Drop-down_menus'!$F$2:$G$16,2,FALSE),IF(_xlpm.x=0,"",_xlpm.x)))</f>
        <v>https://orcid.org/0000-0003-3696-4445</v>
      </c>
      <c r="Y2684" t="str">
        <f>IF(U2684="","",_xlfn.LET(_xlpm.x,VLOOKUP(U2684,'Drop-down_menus'!$F$2:$G$16,2,FALSE),IF(_xlpm.x=0,"",_xlpm.x)))</f>
        <v>https://orcid.org/0000-0002-9708-1761</v>
      </c>
      <c r="Z2684" t="str">
        <f>IF(V2684="","",_xlfn.LET(_xlpm.x,VLOOKUP(V2684,'Drop-down_menus'!$F$2:$G$16,2,FALSE),IF(_xlpm.x=0,"",_xlpm.x)))</f>
        <v/>
      </c>
      <c r="AA2684" t="str">
        <f>IF(W2684="","",_xlfn.LET(_xlpm.x,VLOOKUP(W2684,'Drop-down_menus'!$F$2:$G$16,2,FALSE),IF(_xlpm.x=0,"",_xlpm.x)))</f>
        <v/>
      </c>
      <c r="AB2684" t="s">
        <v>702</v>
      </c>
      <c r="AE2684" t="s">
        <v>896</v>
      </c>
    </row>
    <row r="2685" spans="1:31" ht="15" hidden="1" x14ac:dyDescent="0.2">
      <c r="A2685" s="2" t="s">
        <v>441</v>
      </c>
      <c r="B2685">
        <v>5208</v>
      </c>
      <c r="C2685">
        <v>5497</v>
      </c>
      <c r="D2685" s="69" t="s">
        <v>700</v>
      </c>
      <c r="F2685" s="70"/>
      <c r="G2685" s="70">
        <v>1</v>
      </c>
      <c r="H2685" s="70"/>
      <c r="I2685" t="s">
        <v>2611</v>
      </c>
      <c r="J2685" t="str">
        <f>IF($I2685="","",_xlfn.LET(_xlpm.x,VLOOKUP($I2685,'taxon-match_2026-08-31'!$A$2:$N$122,6,FALSE),IF(_xlpm.x=0,"",_xlpm.x)))</f>
        <v/>
      </c>
      <c r="K2685" t="str">
        <f>IF($I2685="","",_xlfn.LET(_xlpm.x,VLOOKUP($I2685,'taxon-match_2026-08-31'!$A$2:$N$122,4,FALSE),IF(_xlpm.x=0,"",_xlpm.x)))</f>
        <v/>
      </c>
      <c r="L2685" t="str">
        <f>IF($I2685="","",_xlfn.LET(_xlpm.x,VLOOKUP($I2685,'taxon-match_2026-08-31'!$A$2:$N$122,7,FALSE),IF(_xlpm.x=0,"",_xlpm.x)))</f>
        <v/>
      </c>
      <c r="M2685" t="str">
        <f>IF($I2685="","",_xlfn.LET(_xlpm.x,VLOOKUP($I2685,'taxon-match_2026-08-31'!$A$2:$N$122,8,FALSE),IF(_xlpm.x=0,"",_xlpm.x)))</f>
        <v/>
      </c>
      <c r="N2685" t="str">
        <f>IF($I2685="","",_xlfn.LET(_xlpm.x,VLOOKUP($I2685,'taxon-match_2026-08-31'!$A$2:$N$122,9,FALSE),IF(_xlpm.x=0,"",_xlpm.x)))</f>
        <v/>
      </c>
      <c r="O2685" t="str">
        <f>IF($I2685="","",_xlfn.LET(_xlpm.x,VLOOKUP($I2685,'taxon-match_2026-08-31'!$A$2:$N$122,10,FALSE),IF(_xlpm.x=0,"",_xlpm.x)))</f>
        <v/>
      </c>
      <c r="P2685" t="str">
        <f>IF($I2685="","",_xlfn.LET(_xlpm.x,VLOOKUP($I2685,'taxon-match_2026-08-31'!$A$2:$N$122,11,FALSE),IF(_xlpm.x=0,"",_xlpm.x)))</f>
        <v/>
      </c>
      <c r="Q2685" t="str">
        <f>IF($I2685="","",_xlfn.LET(_xlpm.x,VLOOKUP($I2685,'taxon-match_2026-08-31'!$A$2:$N$122,12,FALSE),IF(_xlpm.x=0,"",_xlpm.x)))</f>
        <v/>
      </c>
      <c r="R2685" t="str">
        <f>IF($I2685="","",_xlfn.LET(_xlpm.x,VLOOKUP($I2685,'taxon-match_2026-08-31'!$A$2:$N$122,14,FALSE),IF(_xlpm.x=0,"",_xlpm.x)))</f>
        <v/>
      </c>
      <c r="T2685" s="69" t="s">
        <v>62</v>
      </c>
      <c r="U2685" s="69" t="s">
        <v>60</v>
      </c>
      <c r="X2685" t="str">
        <f>IF(T2685="","",_xlfn.LET(_xlpm.x,VLOOKUP(T2685,'Drop-down_menus'!$F$2:$G$16,2,FALSE),IF(_xlpm.x=0,"",_xlpm.x)))</f>
        <v>https://orcid.org/0000-0003-3696-4445</v>
      </c>
      <c r="Y2685" t="str">
        <f>IF(U2685="","",_xlfn.LET(_xlpm.x,VLOOKUP(U2685,'Drop-down_menus'!$F$2:$G$16,2,FALSE),IF(_xlpm.x=0,"",_xlpm.x)))</f>
        <v>https://orcid.org/0000-0002-9708-1761</v>
      </c>
      <c r="Z2685" t="str">
        <f>IF(V2685="","",_xlfn.LET(_xlpm.x,VLOOKUP(V2685,'Drop-down_menus'!$F$2:$G$16,2,FALSE),IF(_xlpm.x=0,"",_xlpm.x)))</f>
        <v/>
      </c>
      <c r="AA2685" t="str">
        <f>IF(W2685="","",_xlfn.LET(_xlpm.x,VLOOKUP(W2685,'Drop-down_menus'!$F$2:$G$16,2,FALSE),IF(_xlpm.x=0,"",_xlpm.x)))</f>
        <v/>
      </c>
      <c r="AB2685" t="s">
        <v>702</v>
      </c>
      <c r="AE2685" t="s">
        <v>896</v>
      </c>
    </row>
    <row r="2686" spans="1:31" ht="15" hidden="1" x14ac:dyDescent="0.2">
      <c r="A2686" s="2" t="s">
        <v>441</v>
      </c>
      <c r="B2686">
        <v>5209</v>
      </c>
      <c r="C2686">
        <v>5498</v>
      </c>
      <c r="D2686" s="69" t="s">
        <v>700</v>
      </c>
      <c r="F2686" s="70"/>
      <c r="G2686" s="70">
        <v>1</v>
      </c>
      <c r="H2686" s="70"/>
      <c r="I2686" t="s">
        <v>2611</v>
      </c>
      <c r="J2686" t="str">
        <f>IF($I2686="","",_xlfn.LET(_xlpm.x,VLOOKUP($I2686,'taxon-match_2026-08-31'!$A$2:$N$122,6,FALSE),IF(_xlpm.x=0,"",_xlpm.x)))</f>
        <v/>
      </c>
      <c r="K2686" t="str">
        <f>IF($I2686="","",_xlfn.LET(_xlpm.x,VLOOKUP($I2686,'taxon-match_2026-08-31'!$A$2:$N$122,4,FALSE),IF(_xlpm.x=0,"",_xlpm.x)))</f>
        <v/>
      </c>
      <c r="L2686" t="str">
        <f>IF($I2686="","",_xlfn.LET(_xlpm.x,VLOOKUP($I2686,'taxon-match_2026-08-31'!$A$2:$N$122,7,FALSE),IF(_xlpm.x=0,"",_xlpm.x)))</f>
        <v/>
      </c>
      <c r="M2686" t="str">
        <f>IF($I2686="","",_xlfn.LET(_xlpm.x,VLOOKUP($I2686,'taxon-match_2026-08-31'!$A$2:$N$122,8,FALSE),IF(_xlpm.x=0,"",_xlpm.x)))</f>
        <v/>
      </c>
      <c r="N2686" t="str">
        <f>IF($I2686="","",_xlfn.LET(_xlpm.x,VLOOKUP($I2686,'taxon-match_2026-08-31'!$A$2:$N$122,9,FALSE),IF(_xlpm.x=0,"",_xlpm.x)))</f>
        <v/>
      </c>
      <c r="O2686" t="str">
        <f>IF($I2686="","",_xlfn.LET(_xlpm.x,VLOOKUP($I2686,'taxon-match_2026-08-31'!$A$2:$N$122,10,FALSE),IF(_xlpm.x=0,"",_xlpm.x)))</f>
        <v/>
      </c>
      <c r="P2686" t="str">
        <f>IF($I2686="","",_xlfn.LET(_xlpm.x,VLOOKUP($I2686,'taxon-match_2026-08-31'!$A$2:$N$122,11,FALSE),IF(_xlpm.x=0,"",_xlpm.x)))</f>
        <v/>
      </c>
      <c r="Q2686" t="str">
        <f>IF($I2686="","",_xlfn.LET(_xlpm.x,VLOOKUP($I2686,'taxon-match_2026-08-31'!$A$2:$N$122,12,FALSE),IF(_xlpm.x=0,"",_xlpm.x)))</f>
        <v/>
      </c>
      <c r="R2686" t="str">
        <f>IF($I2686="","",_xlfn.LET(_xlpm.x,VLOOKUP($I2686,'taxon-match_2026-08-31'!$A$2:$N$122,14,FALSE),IF(_xlpm.x=0,"",_xlpm.x)))</f>
        <v/>
      </c>
      <c r="T2686" s="69" t="s">
        <v>62</v>
      </c>
      <c r="U2686" s="69" t="s">
        <v>60</v>
      </c>
      <c r="X2686" t="str">
        <f>IF(T2686="","",_xlfn.LET(_xlpm.x,VLOOKUP(T2686,'Drop-down_menus'!$F$2:$G$16,2,FALSE),IF(_xlpm.x=0,"",_xlpm.x)))</f>
        <v>https://orcid.org/0000-0003-3696-4445</v>
      </c>
      <c r="Y2686" t="str">
        <f>IF(U2686="","",_xlfn.LET(_xlpm.x,VLOOKUP(U2686,'Drop-down_menus'!$F$2:$G$16,2,FALSE),IF(_xlpm.x=0,"",_xlpm.x)))</f>
        <v>https://orcid.org/0000-0002-9708-1761</v>
      </c>
      <c r="Z2686" t="str">
        <f>IF(V2686="","",_xlfn.LET(_xlpm.x,VLOOKUP(V2686,'Drop-down_menus'!$F$2:$G$16,2,FALSE),IF(_xlpm.x=0,"",_xlpm.x)))</f>
        <v/>
      </c>
      <c r="AA2686" t="str">
        <f>IF(W2686="","",_xlfn.LET(_xlpm.x,VLOOKUP(W2686,'Drop-down_menus'!$F$2:$G$16,2,FALSE),IF(_xlpm.x=0,"",_xlpm.x)))</f>
        <v/>
      </c>
      <c r="AB2686" t="s">
        <v>702</v>
      </c>
      <c r="AE2686" t="s">
        <v>896</v>
      </c>
    </row>
    <row r="2687" spans="1:31" ht="15" hidden="1" x14ac:dyDescent="0.2">
      <c r="A2687" s="2" t="s">
        <v>441</v>
      </c>
      <c r="B2687">
        <v>5210</v>
      </c>
      <c r="C2687">
        <v>5504</v>
      </c>
      <c r="D2687" s="69" t="s">
        <v>700</v>
      </c>
      <c r="F2687" s="70"/>
      <c r="G2687" s="70">
        <v>1</v>
      </c>
      <c r="H2687" s="70"/>
      <c r="I2687" t="s">
        <v>2611</v>
      </c>
      <c r="J2687" t="str">
        <f>IF($I2687="","",_xlfn.LET(_xlpm.x,VLOOKUP($I2687,'taxon-match_2026-08-31'!$A$2:$N$122,6,FALSE),IF(_xlpm.x=0,"",_xlpm.x)))</f>
        <v/>
      </c>
      <c r="K2687" t="str">
        <f>IF($I2687="","",_xlfn.LET(_xlpm.x,VLOOKUP($I2687,'taxon-match_2026-08-31'!$A$2:$N$122,4,FALSE),IF(_xlpm.x=0,"",_xlpm.x)))</f>
        <v/>
      </c>
      <c r="L2687" t="str">
        <f>IF($I2687="","",_xlfn.LET(_xlpm.x,VLOOKUP($I2687,'taxon-match_2026-08-31'!$A$2:$N$122,7,FALSE),IF(_xlpm.x=0,"",_xlpm.x)))</f>
        <v/>
      </c>
      <c r="M2687" t="str">
        <f>IF($I2687="","",_xlfn.LET(_xlpm.x,VLOOKUP($I2687,'taxon-match_2026-08-31'!$A$2:$N$122,8,FALSE),IF(_xlpm.x=0,"",_xlpm.x)))</f>
        <v/>
      </c>
      <c r="N2687" t="str">
        <f>IF($I2687="","",_xlfn.LET(_xlpm.x,VLOOKUP($I2687,'taxon-match_2026-08-31'!$A$2:$N$122,9,FALSE),IF(_xlpm.x=0,"",_xlpm.x)))</f>
        <v/>
      </c>
      <c r="O2687" t="str">
        <f>IF($I2687="","",_xlfn.LET(_xlpm.x,VLOOKUP($I2687,'taxon-match_2026-08-31'!$A$2:$N$122,10,FALSE),IF(_xlpm.x=0,"",_xlpm.x)))</f>
        <v/>
      </c>
      <c r="P2687" t="str">
        <f>IF($I2687="","",_xlfn.LET(_xlpm.x,VLOOKUP($I2687,'taxon-match_2026-08-31'!$A$2:$N$122,11,FALSE),IF(_xlpm.x=0,"",_xlpm.x)))</f>
        <v/>
      </c>
      <c r="Q2687" t="str">
        <f>IF($I2687="","",_xlfn.LET(_xlpm.x,VLOOKUP($I2687,'taxon-match_2026-08-31'!$A$2:$N$122,12,FALSE),IF(_xlpm.x=0,"",_xlpm.x)))</f>
        <v/>
      </c>
      <c r="R2687" t="str">
        <f>IF($I2687="","",_xlfn.LET(_xlpm.x,VLOOKUP($I2687,'taxon-match_2026-08-31'!$A$2:$N$122,14,FALSE),IF(_xlpm.x=0,"",_xlpm.x)))</f>
        <v/>
      </c>
      <c r="T2687" s="69" t="s">
        <v>62</v>
      </c>
      <c r="U2687" s="69" t="s">
        <v>60</v>
      </c>
      <c r="X2687" t="str">
        <f>IF(T2687="","",_xlfn.LET(_xlpm.x,VLOOKUP(T2687,'Drop-down_menus'!$F$2:$G$16,2,FALSE),IF(_xlpm.x=0,"",_xlpm.x)))</f>
        <v>https://orcid.org/0000-0003-3696-4445</v>
      </c>
      <c r="Y2687" t="str">
        <f>IF(U2687="","",_xlfn.LET(_xlpm.x,VLOOKUP(U2687,'Drop-down_menus'!$F$2:$G$16,2,FALSE),IF(_xlpm.x=0,"",_xlpm.x)))</f>
        <v>https://orcid.org/0000-0002-9708-1761</v>
      </c>
      <c r="Z2687" t="str">
        <f>IF(V2687="","",_xlfn.LET(_xlpm.x,VLOOKUP(V2687,'Drop-down_menus'!$F$2:$G$16,2,FALSE),IF(_xlpm.x=0,"",_xlpm.x)))</f>
        <v/>
      </c>
      <c r="AA2687" t="str">
        <f>IF(W2687="","",_xlfn.LET(_xlpm.x,VLOOKUP(W2687,'Drop-down_menus'!$F$2:$G$16,2,FALSE),IF(_xlpm.x=0,"",_xlpm.x)))</f>
        <v/>
      </c>
      <c r="AB2687" t="s">
        <v>702</v>
      </c>
      <c r="AE2687" t="s">
        <v>896</v>
      </c>
    </row>
    <row r="2688" spans="1:31" ht="15" hidden="1" x14ac:dyDescent="0.2">
      <c r="A2688" s="2" t="s">
        <v>441</v>
      </c>
      <c r="B2688">
        <v>5244</v>
      </c>
      <c r="C2688">
        <v>5505</v>
      </c>
      <c r="D2688" s="69" t="s">
        <v>700</v>
      </c>
      <c r="F2688" s="70"/>
      <c r="G2688" s="70">
        <v>1</v>
      </c>
      <c r="H2688" s="70"/>
      <c r="I2688" t="s">
        <v>2611</v>
      </c>
      <c r="J2688" t="str">
        <f>IF($I2688="","",_xlfn.LET(_xlpm.x,VLOOKUP($I2688,'taxon-match_2026-08-31'!$A$2:$N$122,6,FALSE),IF(_xlpm.x=0,"",_xlpm.x)))</f>
        <v/>
      </c>
      <c r="K2688" t="str">
        <f>IF($I2688="","",_xlfn.LET(_xlpm.x,VLOOKUP($I2688,'taxon-match_2026-08-31'!$A$2:$N$122,4,FALSE),IF(_xlpm.x=0,"",_xlpm.x)))</f>
        <v/>
      </c>
      <c r="L2688" t="str">
        <f>IF($I2688="","",_xlfn.LET(_xlpm.x,VLOOKUP($I2688,'taxon-match_2026-08-31'!$A$2:$N$122,7,FALSE),IF(_xlpm.x=0,"",_xlpm.x)))</f>
        <v/>
      </c>
      <c r="M2688" t="str">
        <f>IF($I2688="","",_xlfn.LET(_xlpm.x,VLOOKUP($I2688,'taxon-match_2026-08-31'!$A$2:$N$122,8,FALSE),IF(_xlpm.x=0,"",_xlpm.x)))</f>
        <v/>
      </c>
      <c r="N2688" t="str">
        <f>IF($I2688="","",_xlfn.LET(_xlpm.x,VLOOKUP($I2688,'taxon-match_2026-08-31'!$A$2:$N$122,9,FALSE),IF(_xlpm.x=0,"",_xlpm.x)))</f>
        <v/>
      </c>
      <c r="O2688" t="str">
        <f>IF($I2688="","",_xlfn.LET(_xlpm.x,VLOOKUP($I2688,'taxon-match_2026-08-31'!$A$2:$N$122,10,FALSE),IF(_xlpm.x=0,"",_xlpm.x)))</f>
        <v/>
      </c>
      <c r="P2688" t="str">
        <f>IF($I2688="","",_xlfn.LET(_xlpm.x,VLOOKUP($I2688,'taxon-match_2026-08-31'!$A$2:$N$122,11,FALSE),IF(_xlpm.x=0,"",_xlpm.x)))</f>
        <v/>
      </c>
      <c r="Q2688" t="str">
        <f>IF($I2688="","",_xlfn.LET(_xlpm.x,VLOOKUP($I2688,'taxon-match_2026-08-31'!$A$2:$N$122,12,FALSE),IF(_xlpm.x=0,"",_xlpm.x)))</f>
        <v/>
      </c>
      <c r="R2688" t="str">
        <f>IF($I2688="","",_xlfn.LET(_xlpm.x,VLOOKUP($I2688,'taxon-match_2026-08-31'!$A$2:$N$122,14,FALSE),IF(_xlpm.x=0,"",_xlpm.x)))</f>
        <v/>
      </c>
      <c r="T2688" s="69" t="s">
        <v>62</v>
      </c>
      <c r="U2688" s="69" t="s">
        <v>60</v>
      </c>
      <c r="X2688" t="str">
        <f>IF(T2688="","",_xlfn.LET(_xlpm.x,VLOOKUP(T2688,'Drop-down_menus'!$F$2:$G$16,2,FALSE),IF(_xlpm.x=0,"",_xlpm.x)))</f>
        <v>https://orcid.org/0000-0003-3696-4445</v>
      </c>
      <c r="Y2688" t="str">
        <f>IF(U2688="","",_xlfn.LET(_xlpm.x,VLOOKUP(U2688,'Drop-down_menus'!$F$2:$G$16,2,FALSE),IF(_xlpm.x=0,"",_xlpm.x)))</f>
        <v>https://orcid.org/0000-0002-9708-1761</v>
      </c>
      <c r="Z2688" t="str">
        <f>IF(V2688="","",_xlfn.LET(_xlpm.x,VLOOKUP(V2688,'Drop-down_menus'!$F$2:$G$16,2,FALSE),IF(_xlpm.x=0,"",_xlpm.x)))</f>
        <v/>
      </c>
      <c r="AA2688" t="str">
        <f>IF(W2688="","",_xlfn.LET(_xlpm.x,VLOOKUP(W2688,'Drop-down_menus'!$F$2:$G$16,2,FALSE),IF(_xlpm.x=0,"",_xlpm.x)))</f>
        <v/>
      </c>
      <c r="AB2688" t="s">
        <v>702</v>
      </c>
      <c r="AE2688" t="s">
        <v>896</v>
      </c>
    </row>
    <row r="2689" spans="1:31" ht="15" hidden="1" x14ac:dyDescent="0.2">
      <c r="A2689" s="2" t="s">
        <v>441</v>
      </c>
      <c r="B2689">
        <v>5245</v>
      </c>
      <c r="C2689">
        <v>5506</v>
      </c>
      <c r="D2689" s="69" t="s">
        <v>700</v>
      </c>
      <c r="F2689" s="70"/>
      <c r="G2689" s="70">
        <v>1</v>
      </c>
      <c r="H2689" s="70"/>
      <c r="I2689" t="s">
        <v>2611</v>
      </c>
      <c r="J2689" t="str">
        <f>IF($I2689="","",_xlfn.LET(_xlpm.x,VLOOKUP($I2689,'taxon-match_2026-08-31'!$A$2:$N$122,6,FALSE),IF(_xlpm.x=0,"",_xlpm.x)))</f>
        <v/>
      </c>
      <c r="K2689" t="str">
        <f>IF($I2689="","",_xlfn.LET(_xlpm.x,VLOOKUP($I2689,'taxon-match_2026-08-31'!$A$2:$N$122,4,FALSE),IF(_xlpm.x=0,"",_xlpm.x)))</f>
        <v/>
      </c>
      <c r="L2689" t="str">
        <f>IF($I2689="","",_xlfn.LET(_xlpm.x,VLOOKUP($I2689,'taxon-match_2026-08-31'!$A$2:$N$122,7,FALSE),IF(_xlpm.x=0,"",_xlpm.x)))</f>
        <v/>
      </c>
      <c r="M2689" t="str">
        <f>IF($I2689="","",_xlfn.LET(_xlpm.x,VLOOKUP($I2689,'taxon-match_2026-08-31'!$A$2:$N$122,8,FALSE),IF(_xlpm.x=0,"",_xlpm.x)))</f>
        <v/>
      </c>
      <c r="N2689" t="str">
        <f>IF($I2689="","",_xlfn.LET(_xlpm.x,VLOOKUP($I2689,'taxon-match_2026-08-31'!$A$2:$N$122,9,FALSE),IF(_xlpm.x=0,"",_xlpm.x)))</f>
        <v/>
      </c>
      <c r="O2689" t="str">
        <f>IF($I2689="","",_xlfn.LET(_xlpm.x,VLOOKUP($I2689,'taxon-match_2026-08-31'!$A$2:$N$122,10,FALSE),IF(_xlpm.x=0,"",_xlpm.x)))</f>
        <v/>
      </c>
      <c r="P2689" t="str">
        <f>IF($I2689="","",_xlfn.LET(_xlpm.x,VLOOKUP($I2689,'taxon-match_2026-08-31'!$A$2:$N$122,11,FALSE),IF(_xlpm.x=0,"",_xlpm.x)))</f>
        <v/>
      </c>
      <c r="Q2689" t="str">
        <f>IF($I2689="","",_xlfn.LET(_xlpm.x,VLOOKUP($I2689,'taxon-match_2026-08-31'!$A$2:$N$122,12,FALSE),IF(_xlpm.x=0,"",_xlpm.x)))</f>
        <v/>
      </c>
      <c r="R2689" t="str">
        <f>IF($I2689="","",_xlfn.LET(_xlpm.x,VLOOKUP($I2689,'taxon-match_2026-08-31'!$A$2:$N$122,14,FALSE),IF(_xlpm.x=0,"",_xlpm.x)))</f>
        <v/>
      </c>
      <c r="T2689" s="69" t="s">
        <v>62</v>
      </c>
      <c r="U2689" s="69" t="s">
        <v>60</v>
      </c>
      <c r="X2689" t="str">
        <f>IF(T2689="","",_xlfn.LET(_xlpm.x,VLOOKUP(T2689,'Drop-down_menus'!$F$2:$G$16,2,FALSE),IF(_xlpm.x=0,"",_xlpm.x)))</f>
        <v>https://orcid.org/0000-0003-3696-4445</v>
      </c>
      <c r="Y2689" t="str">
        <f>IF(U2689="","",_xlfn.LET(_xlpm.x,VLOOKUP(U2689,'Drop-down_menus'!$F$2:$G$16,2,FALSE),IF(_xlpm.x=0,"",_xlpm.x)))</f>
        <v>https://orcid.org/0000-0002-9708-1761</v>
      </c>
      <c r="Z2689" t="str">
        <f>IF(V2689="","",_xlfn.LET(_xlpm.x,VLOOKUP(V2689,'Drop-down_menus'!$F$2:$G$16,2,FALSE),IF(_xlpm.x=0,"",_xlpm.x)))</f>
        <v/>
      </c>
      <c r="AA2689" t="str">
        <f>IF(W2689="","",_xlfn.LET(_xlpm.x,VLOOKUP(W2689,'Drop-down_menus'!$F$2:$G$16,2,FALSE),IF(_xlpm.x=0,"",_xlpm.x)))</f>
        <v/>
      </c>
      <c r="AB2689" t="s">
        <v>702</v>
      </c>
      <c r="AE2689" t="s">
        <v>896</v>
      </c>
    </row>
    <row r="2690" spans="1:31" ht="15" hidden="1" x14ac:dyDescent="0.2">
      <c r="A2690" s="2" t="s">
        <v>475</v>
      </c>
      <c r="B2690">
        <v>5643</v>
      </c>
      <c r="C2690">
        <v>5468</v>
      </c>
      <c r="D2690" s="69" t="s">
        <v>700</v>
      </c>
      <c r="F2690" s="70"/>
      <c r="G2690" s="70">
        <v>1</v>
      </c>
      <c r="H2690" s="70"/>
      <c r="I2690" t="s">
        <v>2611</v>
      </c>
      <c r="J2690" t="str">
        <f>IF($I2690="","",_xlfn.LET(_xlpm.x,VLOOKUP($I2690,'taxon-match_2026-08-31'!$A$2:$N$122,6,FALSE),IF(_xlpm.x=0,"",_xlpm.x)))</f>
        <v/>
      </c>
      <c r="K2690" t="str">
        <f>IF($I2690="","",_xlfn.LET(_xlpm.x,VLOOKUP($I2690,'taxon-match_2026-08-31'!$A$2:$N$122,4,FALSE),IF(_xlpm.x=0,"",_xlpm.x)))</f>
        <v/>
      </c>
      <c r="L2690" t="str">
        <f>IF($I2690="","",_xlfn.LET(_xlpm.x,VLOOKUP($I2690,'taxon-match_2026-08-31'!$A$2:$N$122,7,FALSE),IF(_xlpm.x=0,"",_xlpm.x)))</f>
        <v/>
      </c>
      <c r="M2690" t="str">
        <f>IF($I2690="","",_xlfn.LET(_xlpm.x,VLOOKUP($I2690,'taxon-match_2026-08-31'!$A$2:$N$122,8,FALSE),IF(_xlpm.x=0,"",_xlpm.x)))</f>
        <v/>
      </c>
      <c r="N2690" t="str">
        <f>IF($I2690="","",_xlfn.LET(_xlpm.x,VLOOKUP($I2690,'taxon-match_2026-08-31'!$A$2:$N$122,9,FALSE),IF(_xlpm.x=0,"",_xlpm.x)))</f>
        <v/>
      </c>
      <c r="O2690" t="str">
        <f>IF($I2690="","",_xlfn.LET(_xlpm.x,VLOOKUP($I2690,'taxon-match_2026-08-31'!$A$2:$N$122,10,FALSE),IF(_xlpm.x=0,"",_xlpm.x)))</f>
        <v/>
      </c>
      <c r="P2690" t="str">
        <f>IF($I2690="","",_xlfn.LET(_xlpm.x,VLOOKUP($I2690,'taxon-match_2026-08-31'!$A$2:$N$122,11,FALSE),IF(_xlpm.x=0,"",_xlpm.x)))</f>
        <v/>
      </c>
      <c r="Q2690" t="str">
        <f>IF($I2690="","",_xlfn.LET(_xlpm.x,VLOOKUP($I2690,'taxon-match_2026-08-31'!$A$2:$N$122,12,FALSE),IF(_xlpm.x=0,"",_xlpm.x)))</f>
        <v/>
      </c>
      <c r="R2690" t="str">
        <f>IF($I2690="","",_xlfn.LET(_xlpm.x,VLOOKUP($I2690,'taxon-match_2026-08-31'!$A$2:$N$122,14,FALSE),IF(_xlpm.x=0,"",_xlpm.x)))</f>
        <v/>
      </c>
      <c r="T2690" s="69" t="s">
        <v>62</v>
      </c>
      <c r="U2690" s="69" t="s">
        <v>60</v>
      </c>
      <c r="X2690" t="str">
        <f>IF(T2690="","",_xlfn.LET(_xlpm.x,VLOOKUP(T2690,'Drop-down_menus'!$F$2:$G$16,2,FALSE),IF(_xlpm.x=0,"",_xlpm.x)))</f>
        <v>https://orcid.org/0000-0003-3696-4445</v>
      </c>
      <c r="Y2690" t="str">
        <f>IF(U2690="","",_xlfn.LET(_xlpm.x,VLOOKUP(U2690,'Drop-down_menus'!$F$2:$G$16,2,FALSE),IF(_xlpm.x=0,"",_xlpm.x)))</f>
        <v>https://orcid.org/0000-0002-9708-1761</v>
      </c>
      <c r="Z2690" t="str">
        <f>IF(V2690="","",_xlfn.LET(_xlpm.x,VLOOKUP(V2690,'Drop-down_menus'!$F$2:$G$16,2,FALSE),IF(_xlpm.x=0,"",_xlpm.x)))</f>
        <v/>
      </c>
      <c r="AA2690" t="str">
        <f>IF(W2690="","",_xlfn.LET(_xlpm.x,VLOOKUP(W2690,'Drop-down_menus'!$F$2:$G$16,2,FALSE),IF(_xlpm.x=0,"",_xlpm.x)))</f>
        <v/>
      </c>
      <c r="AB2690" t="s">
        <v>702</v>
      </c>
      <c r="AE2690" t="s">
        <v>896</v>
      </c>
    </row>
    <row r="2691" spans="1:31" ht="15" hidden="1" x14ac:dyDescent="0.2">
      <c r="A2691" s="2" t="s">
        <v>475</v>
      </c>
      <c r="B2691">
        <v>5644</v>
      </c>
      <c r="C2691">
        <v>5501</v>
      </c>
      <c r="D2691" s="69" t="s">
        <v>700</v>
      </c>
      <c r="F2691" s="70"/>
      <c r="G2691" s="70">
        <v>1</v>
      </c>
      <c r="H2691" s="70"/>
      <c r="I2691" t="s">
        <v>2611</v>
      </c>
      <c r="J2691" t="str">
        <f>IF($I2691="","",_xlfn.LET(_xlpm.x,VLOOKUP($I2691,'taxon-match_2026-08-31'!$A$2:$N$122,6,FALSE),IF(_xlpm.x=0,"",_xlpm.x)))</f>
        <v/>
      </c>
      <c r="K2691" t="str">
        <f>IF($I2691="","",_xlfn.LET(_xlpm.x,VLOOKUP($I2691,'taxon-match_2026-08-31'!$A$2:$N$122,4,FALSE),IF(_xlpm.x=0,"",_xlpm.x)))</f>
        <v/>
      </c>
      <c r="L2691" t="str">
        <f>IF($I2691="","",_xlfn.LET(_xlpm.x,VLOOKUP($I2691,'taxon-match_2026-08-31'!$A$2:$N$122,7,FALSE),IF(_xlpm.x=0,"",_xlpm.x)))</f>
        <v/>
      </c>
      <c r="M2691" t="str">
        <f>IF($I2691="","",_xlfn.LET(_xlpm.x,VLOOKUP($I2691,'taxon-match_2026-08-31'!$A$2:$N$122,8,FALSE),IF(_xlpm.x=0,"",_xlpm.x)))</f>
        <v/>
      </c>
      <c r="N2691" t="str">
        <f>IF($I2691="","",_xlfn.LET(_xlpm.x,VLOOKUP($I2691,'taxon-match_2026-08-31'!$A$2:$N$122,9,FALSE),IF(_xlpm.x=0,"",_xlpm.x)))</f>
        <v/>
      </c>
      <c r="O2691" t="str">
        <f>IF($I2691="","",_xlfn.LET(_xlpm.x,VLOOKUP($I2691,'taxon-match_2026-08-31'!$A$2:$N$122,10,FALSE),IF(_xlpm.x=0,"",_xlpm.x)))</f>
        <v/>
      </c>
      <c r="P2691" t="str">
        <f>IF($I2691="","",_xlfn.LET(_xlpm.x,VLOOKUP($I2691,'taxon-match_2026-08-31'!$A$2:$N$122,11,FALSE),IF(_xlpm.x=0,"",_xlpm.x)))</f>
        <v/>
      </c>
      <c r="Q2691" t="str">
        <f>IF($I2691="","",_xlfn.LET(_xlpm.x,VLOOKUP($I2691,'taxon-match_2026-08-31'!$A$2:$N$122,12,FALSE),IF(_xlpm.x=0,"",_xlpm.x)))</f>
        <v/>
      </c>
      <c r="R2691" t="str">
        <f>IF($I2691="","",_xlfn.LET(_xlpm.x,VLOOKUP($I2691,'taxon-match_2026-08-31'!$A$2:$N$122,14,FALSE),IF(_xlpm.x=0,"",_xlpm.x)))</f>
        <v/>
      </c>
      <c r="T2691" s="69" t="s">
        <v>62</v>
      </c>
      <c r="U2691" s="69" t="s">
        <v>60</v>
      </c>
      <c r="X2691" t="str">
        <f>IF(T2691="","",_xlfn.LET(_xlpm.x,VLOOKUP(T2691,'Drop-down_menus'!$F$2:$G$16,2,FALSE),IF(_xlpm.x=0,"",_xlpm.x)))</f>
        <v>https://orcid.org/0000-0003-3696-4445</v>
      </c>
      <c r="Y2691" t="str">
        <f>IF(U2691="","",_xlfn.LET(_xlpm.x,VLOOKUP(U2691,'Drop-down_menus'!$F$2:$G$16,2,FALSE),IF(_xlpm.x=0,"",_xlpm.x)))</f>
        <v>https://orcid.org/0000-0002-9708-1761</v>
      </c>
      <c r="Z2691" t="str">
        <f>IF(V2691="","",_xlfn.LET(_xlpm.x,VLOOKUP(V2691,'Drop-down_menus'!$F$2:$G$16,2,FALSE),IF(_xlpm.x=0,"",_xlpm.x)))</f>
        <v/>
      </c>
      <c r="AA2691" t="str">
        <f>IF(W2691="","",_xlfn.LET(_xlpm.x,VLOOKUP(W2691,'Drop-down_menus'!$F$2:$G$16,2,FALSE),IF(_xlpm.x=0,"",_xlpm.x)))</f>
        <v/>
      </c>
      <c r="AB2691" t="s">
        <v>702</v>
      </c>
      <c r="AE2691" t="s">
        <v>896</v>
      </c>
    </row>
    <row r="2692" spans="1:31" ht="15" hidden="1" x14ac:dyDescent="0.2">
      <c r="A2692" s="2" t="s">
        <v>475</v>
      </c>
      <c r="B2692">
        <v>5645</v>
      </c>
      <c r="C2692">
        <v>5664</v>
      </c>
      <c r="D2692" s="69" t="s">
        <v>700</v>
      </c>
      <c r="F2692" s="70"/>
      <c r="G2692" s="70">
        <v>1</v>
      </c>
      <c r="H2692" s="70"/>
      <c r="I2692" t="s">
        <v>2611</v>
      </c>
      <c r="J2692" t="str">
        <f>IF($I2692="","",_xlfn.LET(_xlpm.x,VLOOKUP($I2692,'taxon-match_2026-08-31'!$A$2:$N$122,6,FALSE),IF(_xlpm.x=0,"",_xlpm.x)))</f>
        <v/>
      </c>
      <c r="K2692" t="str">
        <f>IF($I2692="","",_xlfn.LET(_xlpm.x,VLOOKUP($I2692,'taxon-match_2026-08-31'!$A$2:$N$122,4,FALSE),IF(_xlpm.x=0,"",_xlpm.x)))</f>
        <v/>
      </c>
      <c r="L2692" t="str">
        <f>IF($I2692="","",_xlfn.LET(_xlpm.x,VLOOKUP($I2692,'taxon-match_2026-08-31'!$A$2:$N$122,7,FALSE),IF(_xlpm.x=0,"",_xlpm.x)))</f>
        <v/>
      </c>
      <c r="M2692" t="str">
        <f>IF($I2692="","",_xlfn.LET(_xlpm.x,VLOOKUP($I2692,'taxon-match_2026-08-31'!$A$2:$N$122,8,FALSE),IF(_xlpm.x=0,"",_xlpm.x)))</f>
        <v/>
      </c>
      <c r="N2692" t="str">
        <f>IF($I2692="","",_xlfn.LET(_xlpm.x,VLOOKUP($I2692,'taxon-match_2026-08-31'!$A$2:$N$122,9,FALSE),IF(_xlpm.x=0,"",_xlpm.x)))</f>
        <v/>
      </c>
      <c r="O2692" t="str">
        <f>IF($I2692="","",_xlfn.LET(_xlpm.x,VLOOKUP($I2692,'taxon-match_2026-08-31'!$A$2:$N$122,10,FALSE),IF(_xlpm.x=0,"",_xlpm.x)))</f>
        <v/>
      </c>
      <c r="P2692" t="str">
        <f>IF($I2692="","",_xlfn.LET(_xlpm.x,VLOOKUP($I2692,'taxon-match_2026-08-31'!$A$2:$N$122,11,FALSE),IF(_xlpm.x=0,"",_xlpm.x)))</f>
        <v/>
      </c>
      <c r="Q2692" t="str">
        <f>IF($I2692="","",_xlfn.LET(_xlpm.x,VLOOKUP($I2692,'taxon-match_2026-08-31'!$A$2:$N$122,12,FALSE),IF(_xlpm.x=0,"",_xlpm.x)))</f>
        <v/>
      </c>
      <c r="R2692" t="str">
        <f>IF($I2692="","",_xlfn.LET(_xlpm.x,VLOOKUP($I2692,'taxon-match_2026-08-31'!$A$2:$N$122,14,FALSE),IF(_xlpm.x=0,"",_xlpm.x)))</f>
        <v/>
      </c>
      <c r="T2692" s="69" t="s">
        <v>62</v>
      </c>
      <c r="U2692" s="69" t="s">
        <v>60</v>
      </c>
      <c r="X2692" t="str">
        <f>IF(T2692="","",_xlfn.LET(_xlpm.x,VLOOKUP(T2692,'Drop-down_menus'!$F$2:$G$16,2,FALSE),IF(_xlpm.x=0,"",_xlpm.x)))</f>
        <v>https://orcid.org/0000-0003-3696-4445</v>
      </c>
      <c r="Y2692" t="str">
        <f>IF(U2692="","",_xlfn.LET(_xlpm.x,VLOOKUP(U2692,'Drop-down_menus'!$F$2:$G$16,2,FALSE),IF(_xlpm.x=0,"",_xlpm.x)))</f>
        <v>https://orcid.org/0000-0002-9708-1761</v>
      </c>
      <c r="Z2692" t="str">
        <f>IF(V2692="","",_xlfn.LET(_xlpm.x,VLOOKUP(V2692,'Drop-down_menus'!$F$2:$G$16,2,FALSE),IF(_xlpm.x=0,"",_xlpm.x)))</f>
        <v/>
      </c>
      <c r="AA2692" t="str">
        <f>IF(W2692="","",_xlfn.LET(_xlpm.x,VLOOKUP(W2692,'Drop-down_menus'!$F$2:$G$16,2,FALSE),IF(_xlpm.x=0,"",_xlpm.x)))</f>
        <v/>
      </c>
      <c r="AB2692" t="s">
        <v>702</v>
      </c>
      <c r="AE2692" t="s">
        <v>896</v>
      </c>
    </row>
    <row r="2693" spans="1:31" ht="15" hidden="1" x14ac:dyDescent="0.2">
      <c r="A2693" s="2" t="s">
        <v>207</v>
      </c>
      <c r="B2693">
        <v>1313</v>
      </c>
      <c r="C2693">
        <v>5466</v>
      </c>
      <c r="D2693" s="69" t="s">
        <v>700</v>
      </c>
      <c r="F2693" s="70" t="s">
        <v>907</v>
      </c>
      <c r="G2693" s="69">
        <v>1</v>
      </c>
      <c r="H2693" s="70" t="s">
        <v>907</v>
      </c>
      <c r="I2693" t="s">
        <v>907</v>
      </c>
      <c r="J2693" t="str">
        <f>IF($I2693="","",_xlfn.LET(_xlpm.x,VLOOKUP($I2693,'taxon-match_2026-08-31'!$A$2:$N$122,6,FALSE),IF(_xlpm.x=0,"",_xlpm.x)))</f>
        <v>Blainville, 1824</v>
      </c>
      <c r="K2693" t="str">
        <f>IF($I2693="","",_xlfn.LET(_xlpm.x,VLOOKUP($I2693,'taxon-match_2026-08-31'!$A$2:$N$122,4,FALSE),IF(_xlpm.x=0,"",_xlpm.x)))</f>
        <v>urn:lsid:marinespecies.org:taxname:1839</v>
      </c>
      <c r="L2693" t="str">
        <f>IF($I2693="","",_xlfn.LET(_xlpm.x,VLOOKUP($I2693,'taxon-match_2026-08-31'!$A$2:$N$122,7,FALSE),IF(_xlpm.x=0,"",_xlpm.x)))</f>
        <v>Animalia</v>
      </c>
      <c r="M2693" t="str">
        <f>IF($I2693="","",_xlfn.LET(_xlpm.x,VLOOKUP($I2693,'taxon-match_2026-08-31'!$A$2:$N$122,8,FALSE),IF(_xlpm.x=0,"",_xlpm.x)))</f>
        <v>Chordata</v>
      </c>
      <c r="N2693" t="str">
        <f>IF($I2693="","",_xlfn.LET(_xlpm.x,VLOOKUP($I2693,'taxon-match_2026-08-31'!$A$2:$N$122,9,FALSE),IF(_xlpm.x=0,"",_xlpm.x)))</f>
        <v>Ascidiacea</v>
      </c>
      <c r="O2693" t="str">
        <f>IF($I2693="","",_xlfn.LET(_xlpm.x,VLOOKUP($I2693,'taxon-match_2026-08-31'!$A$2:$N$122,10,FALSE),IF(_xlpm.x=0,"",_xlpm.x)))</f>
        <v/>
      </c>
      <c r="P2693" t="str">
        <f>IF($I2693="","",_xlfn.LET(_xlpm.x,VLOOKUP($I2693,'taxon-match_2026-08-31'!$A$2:$N$122,11,FALSE),IF(_xlpm.x=0,"",_xlpm.x)))</f>
        <v/>
      </c>
      <c r="Q2693" t="str">
        <f>IF($I2693="","",_xlfn.LET(_xlpm.x,VLOOKUP($I2693,'taxon-match_2026-08-31'!$A$2:$N$122,12,FALSE),IF(_xlpm.x=0,"",_xlpm.x)))</f>
        <v/>
      </c>
      <c r="R2693" t="str">
        <f>IF($I2693="","",_xlfn.LET(_xlpm.x,VLOOKUP($I2693,'taxon-match_2026-08-31'!$A$2:$N$122,14,FALSE),IF(_xlpm.x=0,"",_xlpm.x)))</f>
        <v/>
      </c>
      <c r="S2693" s="2" t="s">
        <v>2358</v>
      </c>
      <c r="T2693" s="69" t="s">
        <v>62</v>
      </c>
      <c r="U2693" s="69" t="s">
        <v>60</v>
      </c>
      <c r="X2693" t="str">
        <f>IF(T2693="","",_xlfn.LET(_xlpm.x,VLOOKUP(T2693,'Drop-down_menus'!$F$2:$G$16,2,FALSE),IF(_xlpm.x=0,"",_xlpm.x)))</f>
        <v>https://orcid.org/0000-0003-3696-4445</v>
      </c>
      <c r="Y2693" t="str">
        <f>IF(U2693="","",_xlfn.LET(_xlpm.x,VLOOKUP(U2693,'Drop-down_menus'!$F$2:$G$16,2,FALSE),IF(_xlpm.x=0,"",_xlpm.x)))</f>
        <v>https://orcid.org/0000-0002-9708-1761</v>
      </c>
      <c r="Z2693" t="str">
        <f>IF(V2693="","",_xlfn.LET(_xlpm.x,VLOOKUP(V2693,'Drop-down_menus'!$F$2:$G$16,2,FALSE),IF(_xlpm.x=0,"",_xlpm.x)))</f>
        <v/>
      </c>
      <c r="AA2693" t="str">
        <f>IF(W2693="","",_xlfn.LET(_xlpm.x,VLOOKUP(W2693,'Drop-down_menus'!$F$2:$G$16,2,FALSE),IF(_xlpm.x=0,"",_xlpm.x)))</f>
        <v/>
      </c>
      <c r="AB2693" t="s">
        <v>702</v>
      </c>
      <c r="AE2693" t="s">
        <v>896</v>
      </c>
    </row>
    <row r="2694" spans="1:31" ht="15" hidden="1" x14ac:dyDescent="0.2">
      <c r="A2694" s="2" t="s">
        <v>207</v>
      </c>
      <c r="B2694">
        <v>1314</v>
      </c>
      <c r="C2694">
        <v>5467</v>
      </c>
      <c r="D2694" s="69" t="s">
        <v>700</v>
      </c>
      <c r="F2694" s="70" t="s">
        <v>907</v>
      </c>
      <c r="G2694" s="69">
        <v>1</v>
      </c>
      <c r="H2694" s="70" t="s">
        <v>907</v>
      </c>
      <c r="I2694" t="s">
        <v>907</v>
      </c>
      <c r="J2694" t="str">
        <f>IF($I2694="","",_xlfn.LET(_xlpm.x,VLOOKUP($I2694,'taxon-match_2026-08-31'!$A$2:$N$122,6,FALSE),IF(_xlpm.x=0,"",_xlpm.x)))</f>
        <v>Blainville, 1824</v>
      </c>
      <c r="K2694" t="str">
        <f>IF($I2694="","",_xlfn.LET(_xlpm.x,VLOOKUP($I2694,'taxon-match_2026-08-31'!$A$2:$N$122,4,FALSE),IF(_xlpm.x=0,"",_xlpm.x)))</f>
        <v>urn:lsid:marinespecies.org:taxname:1839</v>
      </c>
      <c r="L2694" t="str">
        <f>IF($I2694="","",_xlfn.LET(_xlpm.x,VLOOKUP($I2694,'taxon-match_2026-08-31'!$A$2:$N$122,7,FALSE),IF(_xlpm.x=0,"",_xlpm.x)))</f>
        <v>Animalia</v>
      </c>
      <c r="M2694" t="str">
        <f>IF($I2694="","",_xlfn.LET(_xlpm.x,VLOOKUP($I2694,'taxon-match_2026-08-31'!$A$2:$N$122,8,FALSE),IF(_xlpm.x=0,"",_xlpm.x)))</f>
        <v>Chordata</v>
      </c>
      <c r="N2694" t="str">
        <f>IF($I2694="","",_xlfn.LET(_xlpm.x,VLOOKUP($I2694,'taxon-match_2026-08-31'!$A$2:$N$122,9,FALSE),IF(_xlpm.x=0,"",_xlpm.x)))</f>
        <v>Ascidiacea</v>
      </c>
      <c r="O2694" t="str">
        <f>IF($I2694="","",_xlfn.LET(_xlpm.x,VLOOKUP($I2694,'taxon-match_2026-08-31'!$A$2:$N$122,10,FALSE),IF(_xlpm.x=0,"",_xlpm.x)))</f>
        <v/>
      </c>
      <c r="P2694" t="str">
        <f>IF($I2694="","",_xlfn.LET(_xlpm.x,VLOOKUP($I2694,'taxon-match_2026-08-31'!$A$2:$N$122,11,FALSE),IF(_xlpm.x=0,"",_xlpm.x)))</f>
        <v/>
      </c>
      <c r="Q2694" t="str">
        <f>IF($I2694="","",_xlfn.LET(_xlpm.x,VLOOKUP($I2694,'taxon-match_2026-08-31'!$A$2:$N$122,12,FALSE),IF(_xlpm.x=0,"",_xlpm.x)))</f>
        <v/>
      </c>
      <c r="R2694" t="str">
        <f>IF($I2694="","",_xlfn.LET(_xlpm.x,VLOOKUP($I2694,'taxon-match_2026-08-31'!$A$2:$N$122,14,FALSE),IF(_xlpm.x=0,"",_xlpm.x)))</f>
        <v/>
      </c>
      <c r="S2694" s="2" t="s">
        <v>2358</v>
      </c>
      <c r="T2694" s="69" t="s">
        <v>62</v>
      </c>
      <c r="U2694" s="69" t="s">
        <v>60</v>
      </c>
      <c r="X2694" t="str">
        <f>IF(T2694="","",_xlfn.LET(_xlpm.x,VLOOKUP(T2694,'Drop-down_menus'!$F$2:$G$16,2,FALSE),IF(_xlpm.x=0,"",_xlpm.x)))</f>
        <v>https://orcid.org/0000-0003-3696-4445</v>
      </c>
      <c r="Y2694" t="str">
        <f>IF(U2694="","",_xlfn.LET(_xlpm.x,VLOOKUP(U2694,'Drop-down_menus'!$F$2:$G$16,2,FALSE),IF(_xlpm.x=0,"",_xlpm.x)))</f>
        <v>https://orcid.org/0000-0002-9708-1761</v>
      </c>
      <c r="Z2694" t="str">
        <f>IF(V2694="","",_xlfn.LET(_xlpm.x,VLOOKUP(V2694,'Drop-down_menus'!$F$2:$G$16,2,FALSE),IF(_xlpm.x=0,"",_xlpm.x)))</f>
        <v/>
      </c>
      <c r="AA2694" t="str">
        <f>IF(W2694="","",_xlfn.LET(_xlpm.x,VLOOKUP(W2694,'Drop-down_menus'!$F$2:$G$16,2,FALSE),IF(_xlpm.x=0,"",_xlpm.x)))</f>
        <v/>
      </c>
      <c r="AB2694" t="s">
        <v>702</v>
      </c>
      <c r="AE2694" t="s">
        <v>896</v>
      </c>
    </row>
    <row r="2695" spans="1:31" ht="15" hidden="1" x14ac:dyDescent="0.2">
      <c r="A2695" s="2" t="s">
        <v>253</v>
      </c>
      <c r="B2695">
        <v>1795</v>
      </c>
      <c r="C2695">
        <v>5475</v>
      </c>
      <c r="D2695" s="69" t="s">
        <v>700</v>
      </c>
      <c r="F2695" s="70" t="s">
        <v>907</v>
      </c>
      <c r="G2695" s="70">
        <v>1</v>
      </c>
      <c r="H2695" s="70" t="s">
        <v>907</v>
      </c>
      <c r="I2695" t="s">
        <v>907</v>
      </c>
      <c r="J2695" t="str">
        <f>IF($I2695="","",_xlfn.LET(_xlpm.x,VLOOKUP($I2695,'taxon-match_2026-08-31'!$A$2:$N$122,6,FALSE),IF(_xlpm.x=0,"",_xlpm.x)))</f>
        <v>Blainville, 1824</v>
      </c>
      <c r="K2695" t="str">
        <f>IF($I2695="","",_xlfn.LET(_xlpm.x,VLOOKUP($I2695,'taxon-match_2026-08-31'!$A$2:$N$122,4,FALSE),IF(_xlpm.x=0,"",_xlpm.x)))</f>
        <v>urn:lsid:marinespecies.org:taxname:1839</v>
      </c>
      <c r="L2695" t="str">
        <f>IF($I2695="","",_xlfn.LET(_xlpm.x,VLOOKUP($I2695,'taxon-match_2026-08-31'!$A$2:$N$122,7,FALSE),IF(_xlpm.x=0,"",_xlpm.x)))</f>
        <v>Animalia</v>
      </c>
      <c r="M2695" t="str">
        <f>IF($I2695="","",_xlfn.LET(_xlpm.x,VLOOKUP($I2695,'taxon-match_2026-08-31'!$A$2:$N$122,8,FALSE),IF(_xlpm.x=0,"",_xlpm.x)))</f>
        <v>Chordata</v>
      </c>
      <c r="N2695" t="str">
        <f>IF($I2695="","",_xlfn.LET(_xlpm.x,VLOOKUP($I2695,'taxon-match_2026-08-31'!$A$2:$N$122,9,FALSE),IF(_xlpm.x=0,"",_xlpm.x)))</f>
        <v>Ascidiacea</v>
      </c>
      <c r="O2695" t="str">
        <f>IF($I2695="","",_xlfn.LET(_xlpm.x,VLOOKUP($I2695,'taxon-match_2026-08-31'!$A$2:$N$122,10,FALSE),IF(_xlpm.x=0,"",_xlpm.x)))</f>
        <v/>
      </c>
      <c r="P2695" t="str">
        <f>IF($I2695="","",_xlfn.LET(_xlpm.x,VLOOKUP($I2695,'taxon-match_2026-08-31'!$A$2:$N$122,11,FALSE),IF(_xlpm.x=0,"",_xlpm.x)))</f>
        <v/>
      </c>
      <c r="Q2695" t="str">
        <f>IF($I2695="","",_xlfn.LET(_xlpm.x,VLOOKUP($I2695,'taxon-match_2026-08-31'!$A$2:$N$122,12,FALSE),IF(_xlpm.x=0,"",_xlpm.x)))</f>
        <v/>
      </c>
      <c r="R2695" t="str">
        <f>IF($I2695="","",_xlfn.LET(_xlpm.x,VLOOKUP($I2695,'taxon-match_2026-08-31'!$A$2:$N$122,14,FALSE),IF(_xlpm.x=0,"",_xlpm.x)))</f>
        <v/>
      </c>
      <c r="S2695" s="2" t="s">
        <v>2358</v>
      </c>
      <c r="T2695" s="69" t="s">
        <v>62</v>
      </c>
      <c r="U2695" s="69" t="s">
        <v>60</v>
      </c>
      <c r="X2695" t="str">
        <f>IF(T2695="","",_xlfn.LET(_xlpm.x,VLOOKUP(T2695,'Drop-down_menus'!$F$2:$G$16,2,FALSE),IF(_xlpm.x=0,"",_xlpm.x)))</f>
        <v>https://orcid.org/0000-0003-3696-4445</v>
      </c>
      <c r="Y2695" t="str">
        <f>IF(U2695="","",_xlfn.LET(_xlpm.x,VLOOKUP(U2695,'Drop-down_menus'!$F$2:$G$16,2,FALSE),IF(_xlpm.x=0,"",_xlpm.x)))</f>
        <v>https://orcid.org/0000-0002-9708-1761</v>
      </c>
      <c r="Z2695" t="str">
        <f>IF(V2695="","",_xlfn.LET(_xlpm.x,VLOOKUP(V2695,'Drop-down_menus'!$F$2:$G$16,2,FALSE),IF(_xlpm.x=0,"",_xlpm.x)))</f>
        <v/>
      </c>
      <c r="AA2695" t="str">
        <f>IF(W2695="","",_xlfn.LET(_xlpm.x,VLOOKUP(W2695,'Drop-down_menus'!$F$2:$G$16,2,FALSE),IF(_xlpm.x=0,"",_xlpm.x)))</f>
        <v/>
      </c>
      <c r="AB2695" t="s">
        <v>702</v>
      </c>
      <c r="AE2695" t="s">
        <v>896</v>
      </c>
    </row>
    <row r="2696" spans="1:31" ht="15" hidden="1" x14ac:dyDescent="0.2">
      <c r="A2696" s="2" t="s">
        <v>441</v>
      </c>
      <c r="B2696">
        <v>5248</v>
      </c>
      <c r="C2696">
        <v>5656</v>
      </c>
      <c r="D2696" s="69" t="s">
        <v>700</v>
      </c>
      <c r="F2696" s="70" t="s">
        <v>907</v>
      </c>
      <c r="G2696" s="70">
        <v>1</v>
      </c>
      <c r="H2696" s="70" t="s">
        <v>907</v>
      </c>
      <c r="I2696" t="s">
        <v>907</v>
      </c>
      <c r="J2696" t="str">
        <f>IF($I2696="","",_xlfn.LET(_xlpm.x,VLOOKUP($I2696,'taxon-match_2026-08-31'!$A$2:$N$122,6,FALSE),IF(_xlpm.x=0,"",_xlpm.x)))</f>
        <v>Blainville, 1824</v>
      </c>
      <c r="K2696" t="str">
        <f>IF($I2696="","",_xlfn.LET(_xlpm.x,VLOOKUP($I2696,'taxon-match_2026-08-31'!$A$2:$N$122,4,FALSE),IF(_xlpm.x=0,"",_xlpm.x)))</f>
        <v>urn:lsid:marinespecies.org:taxname:1839</v>
      </c>
      <c r="L2696" t="str">
        <f>IF($I2696="","",_xlfn.LET(_xlpm.x,VLOOKUP($I2696,'taxon-match_2026-08-31'!$A$2:$N$122,7,FALSE),IF(_xlpm.x=0,"",_xlpm.x)))</f>
        <v>Animalia</v>
      </c>
      <c r="M2696" t="str">
        <f>IF($I2696="","",_xlfn.LET(_xlpm.x,VLOOKUP($I2696,'taxon-match_2026-08-31'!$A$2:$N$122,8,FALSE),IF(_xlpm.x=0,"",_xlpm.x)))</f>
        <v>Chordata</v>
      </c>
      <c r="N2696" t="str">
        <f>IF($I2696="","",_xlfn.LET(_xlpm.x,VLOOKUP($I2696,'taxon-match_2026-08-31'!$A$2:$N$122,9,FALSE),IF(_xlpm.x=0,"",_xlpm.x)))</f>
        <v>Ascidiacea</v>
      </c>
      <c r="O2696" t="str">
        <f>IF($I2696="","",_xlfn.LET(_xlpm.x,VLOOKUP($I2696,'taxon-match_2026-08-31'!$A$2:$N$122,10,FALSE),IF(_xlpm.x=0,"",_xlpm.x)))</f>
        <v/>
      </c>
      <c r="P2696" t="str">
        <f>IF($I2696="","",_xlfn.LET(_xlpm.x,VLOOKUP($I2696,'taxon-match_2026-08-31'!$A$2:$N$122,11,FALSE),IF(_xlpm.x=0,"",_xlpm.x)))</f>
        <v/>
      </c>
      <c r="Q2696" t="str">
        <f>IF($I2696="","",_xlfn.LET(_xlpm.x,VLOOKUP($I2696,'taxon-match_2026-08-31'!$A$2:$N$122,12,FALSE),IF(_xlpm.x=0,"",_xlpm.x)))</f>
        <v/>
      </c>
      <c r="R2696" t="str">
        <f>IF($I2696="","",_xlfn.LET(_xlpm.x,VLOOKUP($I2696,'taxon-match_2026-08-31'!$A$2:$N$122,14,FALSE),IF(_xlpm.x=0,"",_xlpm.x)))</f>
        <v/>
      </c>
      <c r="S2696" s="2" t="s">
        <v>2358</v>
      </c>
      <c r="T2696" s="69" t="s">
        <v>62</v>
      </c>
      <c r="U2696" s="69" t="s">
        <v>60</v>
      </c>
      <c r="X2696" t="str">
        <f>IF(T2696="","",_xlfn.LET(_xlpm.x,VLOOKUP(T2696,'Drop-down_menus'!$F$2:$G$16,2,FALSE),IF(_xlpm.x=0,"",_xlpm.x)))</f>
        <v>https://orcid.org/0000-0003-3696-4445</v>
      </c>
      <c r="Y2696" t="str">
        <f>IF(U2696="","",_xlfn.LET(_xlpm.x,VLOOKUP(U2696,'Drop-down_menus'!$F$2:$G$16,2,FALSE),IF(_xlpm.x=0,"",_xlpm.x)))</f>
        <v>https://orcid.org/0000-0002-9708-1761</v>
      </c>
      <c r="Z2696" t="str">
        <f>IF(V2696="","",_xlfn.LET(_xlpm.x,VLOOKUP(V2696,'Drop-down_menus'!$F$2:$G$16,2,FALSE),IF(_xlpm.x=0,"",_xlpm.x)))</f>
        <v/>
      </c>
      <c r="AA2696" t="str">
        <f>IF(W2696="","",_xlfn.LET(_xlpm.x,VLOOKUP(W2696,'Drop-down_menus'!$F$2:$G$16,2,FALSE),IF(_xlpm.x=0,"",_xlpm.x)))</f>
        <v/>
      </c>
      <c r="AB2696" t="s">
        <v>702</v>
      </c>
      <c r="AE2696" t="s">
        <v>896</v>
      </c>
    </row>
    <row r="2697" spans="1:31" ht="15" hidden="1" x14ac:dyDescent="0.2">
      <c r="A2697" s="2" t="s">
        <v>441</v>
      </c>
      <c r="B2697">
        <v>5249</v>
      </c>
      <c r="C2697">
        <v>5657</v>
      </c>
      <c r="D2697" s="69" t="s">
        <v>700</v>
      </c>
      <c r="F2697" s="70" t="s">
        <v>907</v>
      </c>
      <c r="G2697" s="70">
        <v>1</v>
      </c>
      <c r="H2697" s="70" t="s">
        <v>907</v>
      </c>
      <c r="I2697" t="s">
        <v>907</v>
      </c>
      <c r="J2697" t="str">
        <f>IF($I2697="","",_xlfn.LET(_xlpm.x,VLOOKUP($I2697,'taxon-match_2026-08-31'!$A$2:$N$122,6,FALSE),IF(_xlpm.x=0,"",_xlpm.x)))</f>
        <v>Blainville, 1824</v>
      </c>
      <c r="K2697" t="str">
        <f>IF($I2697="","",_xlfn.LET(_xlpm.x,VLOOKUP($I2697,'taxon-match_2026-08-31'!$A$2:$N$122,4,FALSE),IF(_xlpm.x=0,"",_xlpm.x)))</f>
        <v>urn:lsid:marinespecies.org:taxname:1839</v>
      </c>
      <c r="L2697" t="str">
        <f>IF($I2697="","",_xlfn.LET(_xlpm.x,VLOOKUP($I2697,'taxon-match_2026-08-31'!$A$2:$N$122,7,FALSE),IF(_xlpm.x=0,"",_xlpm.x)))</f>
        <v>Animalia</v>
      </c>
      <c r="M2697" t="str">
        <f>IF($I2697="","",_xlfn.LET(_xlpm.x,VLOOKUP($I2697,'taxon-match_2026-08-31'!$A$2:$N$122,8,FALSE),IF(_xlpm.x=0,"",_xlpm.x)))</f>
        <v>Chordata</v>
      </c>
      <c r="N2697" t="str">
        <f>IF($I2697="","",_xlfn.LET(_xlpm.x,VLOOKUP($I2697,'taxon-match_2026-08-31'!$A$2:$N$122,9,FALSE),IF(_xlpm.x=0,"",_xlpm.x)))</f>
        <v>Ascidiacea</v>
      </c>
      <c r="O2697" t="str">
        <f>IF($I2697="","",_xlfn.LET(_xlpm.x,VLOOKUP($I2697,'taxon-match_2026-08-31'!$A$2:$N$122,10,FALSE),IF(_xlpm.x=0,"",_xlpm.x)))</f>
        <v/>
      </c>
      <c r="P2697" t="str">
        <f>IF($I2697="","",_xlfn.LET(_xlpm.x,VLOOKUP($I2697,'taxon-match_2026-08-31'!$A$2:$N$122,11,FALSE),IF(_xlpm.x=0,"",_xlpm.x)))</f>
        <v/>
      </c>
      <c r="Q2697" t="str">
        <f>IF($I2697="","",_xlfn.LET(_xlpm.x,VLOOKUP($I2697,'taxon-match_2026-08-31'!$A$2:$N$122,12,FALSE),IF(_xlpm.x=0,"",_xlpm.x)))</f>
        <v/>
      </c>
      <c r="R2697" t="str">
        <f>IF($I2697="","",_xlfn.LET(_xlpm.x,VLOOKUP($I2697,'taxon-match_2026-08-31'!$A$2:$N$122,14,FALSE),IF(_xlpm.x=0,"",_xlpm.x)))</f>
        <v/>
      </c>
      <c r="S2697" s="2" t="s">
        <v>2358</v>
      </c>
      <c r="T2697" s="69" t="s">
        <v>62</v>
      </c>
      <c r="U2697" s="69" t="s">
        <v>60</v>
      </c>
      <c r="X2697" t="str">
        <f>IF(T2697="","",_xlfn.LET(_xlpm.x,VLOOKUP(T2697,'Drop-down_menus'!$F$2:$G$16,2,FALSE),IF(_xlpm.x=0,"",_xlpm.x)))</f>
        <v>https://orcid.org/0000-0003-3696-4445</v>
      </c>
      <c r="Y2697" t="str">
        <f>IF(U2697="","",_xlfn.LET(_xlpm.x,VLOOKUP(U2697,'Drop-down_menus'!$F$2:$G$16,2,FALSE),IF(_xlpm.x=0,"",_xlpm.x)))</f>
        <v>https://orcid.org/0000-0002-9708-1761</v>
      </c>
      <c r="Z2697" t="str">
        <f>IF(V2697="","",_xlfn.LET(_xlpm.x,VLOOKUP(V2697,'Drop-down_menus'!$F$2:$G$16,2,FALSE),IF(_xlpm.x=0,"",_xlpm.x)))</f>
        <v/>
      </c>
      <c r="AA2697" t="str">
        <f>IF(W2697="","",_xlfn.LET(_xlpm.x,VLOOKUP(W2697,'Drop-down_menus'!$F$2:$G$16,2,FALSE),IF(_xlpm.x=0,"",_xlpm.x)))</f>
        <v/>
      </c>
      <c r="AB2697" t="s">
        <v>702</v>
      </c>
      <c r="AE2697" t="s">
        <v>896</v>
      </c>
    </row>
    <row r="2698" spans="1:31" ht="15" hidden="1" x14ac:dyDescent="0.2">
      <c r="A2698" s="2" t="s">
        <v>441</v>
      </c>
      <c r="B2698">
        <v>5250</v>
      </c>
      <c r="C2698">
        <v>5658</v>
      </c>
      <c r="D2698" s="69" t="s">
        <v>700</v>
      </c>
      <c r="F2698" s="70" t="s">
        <v>907</v>
      </c>
      <c r="G2698" s="70">
        <v>1</v>
      </c>
      <c r="H2698" s="70" t="s">
        <v>907</v>
      </c>
      <c r="I2698" t="s">
        <v>907</v>
      </c>
      <c r="J2698" t="str">
        <f>IF($I2698="","",_xlfn.LET(_xlpm.x,VLOOKUP($I2698,'taxon-match_2026-08-31'!$A$2:$N$122,6,FALSE),IF(_xlpm.x=0,"",_xlpm.x)))</f>
        <v>Blainville, 1824</v>
      </c>
      <c r="K2698" t="str">
        <f>IF($I2698="","",_xlfn.LET(_xlpm.x,VLOOKUP($I2698,'taxon-match_2026-08-31'!$A$2:$N$122,4,FALSE),IF(_xlpm.x=0,"",_xlpm.x)))</f>
        <v>urn:lsid:marinespecies.org:taxname:1839</v>
      </c>
      <c r="L2698" t="str">
        <f>IF($I2698="","",_xlfn.LET(_xlpm.x,VLOOKUP($I2698,'taxon-match_2026-08-31'!$A$2:$N$122,7,FALSE),IF(_xlpm.x=0,"",_xlpm.x)))</f>
        <v>Animalia</v>
      </c>
      <c r="M2698" t="str">
        <f>IF($I2698="","",_xlfn.LET(_xlpm.x,VLOOKUP($I2698,'taxon-match_2026-08-31'!$A$2:$N$122,8,FALSE),IF(_xlpm.x=0,"",_xlpm.x)))</f>
        <v>Chordata</v>
      </c>
      <c r="N2698" t="str">
        <f>IF($I2698="","",_xlfn.LET(_xlpm.x,VLOOKUP($I2698,'taxon-match_2026-08-31'!$A$2:$N$122,9,FALSE),IF(_xlpm.x=0,"",_xlpm.x)))</f>
        <v>Ascidiacea</v>
      </c>
      <c r="O2698" t="str">
        <f>IF($I2698="","",_xlfn.LET(_xlpm.x,VLOOKUP($I2698,'taxon-match_2026-08-31'!$A$2:$N$122,10,FALSE),IF(_xlpm.x=0,"",_xlpm.x)))</f>
        <v/>
      </c>
      <c r="P2698" t="str">
        <f>IF($I2698="","",_xlfn.LET(_xlpm.x,VLOOKUP($I2698,'taxon-match_2026-08-31'!$A$2:$N$122,11,FALSE),IF(_xlpm.x=0,"",_xlpm.x)))</f>
        <v/>
      </c>
      <c r="Q2698" t="str">
        <f>IF($I2698="","",_xlfn.LET(_xlpm.x,VLOOKUP($I2698,'taxon-match_2026-08-31'!$A$2:$N$122,12,FALSE),IF(_xlpm.x=0,"",_xlpm.x)))</f>
        <v/>
      </c>
      <c r="R2698" t="str">
        <f>IF($I2698="","",_xlfn.LET(_xlpm.x,VLOOKUP($I2698,'taxon-match_2026-08-31'!$A$2:$N$122,14,FALSE),IF(_xlpm.x=0,"",_xlpm.x)))</f>
        <v/>
      </c>
      <c r="S2698" s="2" t="s">
        <v>2358</v>
      </c>
      <c r="T2698" s="69" t="s">
        <v>62</v>
      </c>
      <c r="U2698" s="69" t="s">
        <v>60</v>
      </c>
      <c r="X2698" t="str">
        <f>IF(T2698="","",_xlfn.LET(_xlpm.x,VLOOKUP(T2698,'Drop-down_menus'!$F$2:$G$16,2,FALSE),IF(_xlpm.x=0,"",_xlpm.x)))</f>
        <v>https://orcid.org/0000-0003-3696-4445</v>
      </c>
      <c r="Y2698" t="str">
        <f>IF(U2698="","",_xlfn.LET(_xlpm.x,VLOOKUP(U2698,'Drop-down_menus'!$F$2:$G$16,2,FALSE),IF(_xlpm.x=0,"",_xlpm.x)))</f>
        <v>https://orcid.org/0000-0002-9708-1761</v>
      </c>
      <c r="Z2698" t="str">
        <f>IF(V2698="","",_xlfn.LET(_xlpm.x,VLOOKUP(V2698,'Drop-down_menus'!$F$2:$G$16,2,FALSE),IF(_xlpm.x=0,"",_xlpm.x)))</f>
        <v/>
      </c>
      <c r="AA2698" t="str">
        <f>IF(W2698="","",_xlfn.LET(_xlpm.x,VLOOKUP(W2698,'Drop-down_menus'!$F$2:$G$16,2,FALSE),IF(_xlpm.x=0,"",_xlpm.x)))</f>
        <v/>
      </c>
      <c r="AB2698" t="s">
        <v>702</v>
      </c>
      <c r="AE2698" t="s">
        <v>896</v>
      </c>
    </row>
    <row r="2699" spans="1:31" ht="15" hidden="1" x14ac:dyDescent="0.2">
      <c r="A2699" s="2" t="s">
        <v>441</v>
      </c>
      <c r="B2699">
        <v>5251</v>
      </c>
      <c r="C2699">
        <v>5659</v>
      </c>
      <c r="D2699" s="69" t="s">
        <v>700</v>
      </c>
      <c r="F2699" s="70" t="s">
        <v>907</v>
      </c>
      <c r="G2699" s="70">
        <v>1</v>
      </c>
      <c r="H2699" s="70" t="s">
        <v>907</v>
      </c>
      <c r="I2699" t="s">
        <v>907</v>
      </c>
      <c r="J2699" t="str">
        <f>IF($I2699="","",_xlfn.LET(_xlpm.x,VLOOKUP($I2699,'taxon-match_2026-08-31'!$A$2:$N$122,6,FALSE),IF(_xlpm.x=0,"",_xlpm.x)))</f>
        <v>Blainville, 1824</v>
      </c>
      <c r="K2699" t="str">
        <f>IF($I2699="","",_xlfn.LET(_xlpm.x,VLOOKUP($I2699,'taxon-match_2026-08-31'!$A$2:$N$122,4,FALSE),IF(_xlpm.x=0,"",_xlpm.x)))</f>
        <v>urn:lsid:marinespecies.org:taxname:1839</v>
      </c>
      <c r="L2699" t="str">
        <f>IF($I2699="","",_xlfn.LET(_xlpm.x,VLOOKUP($I2699,'taxon-match_2026-08-31'!$A$2:$N$122,7,FALSE),IF(_xlpm.x=0,"",_xlpm.x)))</f>
        <v>Animalia</v>
      </c>
      <c r="M2699" t="str">
        <f>IF($I2699="","",_xlfn.LET(_xlpm.x,VLOOKUP($I2699,'taxon-match_2026-08-31'!$A$2:$N$122,8,FALSE),IF(_xlpm.x=0,"",_xlpm.x)))</f>
        <v>Chordata</v>
      </c>
      <c r="N2699" t="str">
        <f>IF($I2699="","",_xlfn.LET(_xlpm.x,VLOOKUP($I2699,'taxon-match_2026-08-31'!$A$2:$N$122,9,FALSE),IF(_xlpm.x=0,"",_xlpm.x)))</f>
        <v>Ascidiacea</v>
      </c>
      <c r="O2699" t="str">
        <f>IF($I2699="","",_xlfn.LET(_xlpm.x,VLOOKUP($I2699,'taxon-match_2026-08-31'!$A$2:$N$122,10,FALSE),IF(_xlpm.x=0,"",_xlpm.x)))</f>
        <v/>
      </c>
      <c r="P2699" t="str">
        <f>IF($I2699="","",_xlfn.LET(_xlpm.x,VLOOKUP($I2699,'taxon-match_2026-08-31'!$A$2:$N$122,11,FALSE),IF(_xlpm.x=0,"",_xlpm.x)))</f>
        <v/>
      </c>
      <c r="Q2699" t="str">
        <f>IF($I2699="","",_xlfn.LET(_xlpm.x,VLOOKUP($I2699,'taxon-match_2026-08-31'!$A$2:$N$122,12,FALSE),IF(_xlpm.x=0,"",_xlpm.x)))</f>
        <v/>
      </c>
      <c r="R2699" t="str">
        <f>IF($I2699="","",_xlfn.LET(_xlpm.x,VLOOKUP($I2699,'taxon-match_2026-08-31'!$A$2:$N$122,14,FALSE),IF(_xlpm.x=0,"",_xlpm.x)))</f>
        <v/>
      </c>
      <c r="S2699" s="2" t="s">
        <v>2358</v>
      </c>
      <c r="T2699" s="69" t="s">
        <v>62</v>
      </c>
      <c r="U2699" s="69" t="s">
        <v>60</v>
      </c>
      <c r="X2699" t="str">
        <f>IF(T2699="","",_xlfn.LET(_xlpm.x,VLOOKUP(T2699,'Drop-down_menus'!$F$2:$G$16,2,FALSE),IF(_xlpm.x=0,"",_xlpm.x)))</f>
        <v>https://orcid.org/0000-0003-3696-4445</v>
      </c>
      <c r="Y2699" t="str">
        <f>IF(U2699="","",_xlfn.LET(_xlpm.x,VLOOKUP(U2699,'Drop-down_menus'!$F$2:$G$16,2,FALSE),IF(_xlpm.x=0,"",_xlpm.x)))</f>
        <v>https://orcid.org/0000-0002-9708-1761</v>
      </c>
      <c r="Z2699" t="str">
        <f>IF(V2699="","",_xlfn.LET(_xlpm.x,VLOOKUP(V2699,'Drop-down_menus'!$F$2:$G$16,2,FALSE),IF(_xlpm.x=0,"",_xlpm.x)))</f>
        <v/>
      </c>
      <c r="AA2699" t="str">
        <f>IF(W2699="","",_xlfn.LET(_xlpm.x,VLOOKUP(W2699,'Drop-down_menus'!$F$2:$G$16,2,FALSE),IF(_xlpm.x=0,"",_xlpm.x)))</f>
        <v/>
      </c>
      <c r="AB2699" t="s">
        <v>702</v>
      </c>
      <c r="AE2699" t="s">
        <v>896</v>
      </c>
    </row>
    <row r="2700" spans="1:31" ht="15" hidden="1" x14ac:dyDescent="0.2">
      <c r="A2700" s="2" t="s">
        <v>441</v>
      </c>
      <c r="B2700">
        <v>5252</v>
      </c>
      <c r="C2700">
        <v>5530</v>
      </c>
      <c r="D2700" s="69" t="s">
        <v>700</v>
      </c>
      <c r="F2700" s="70" t="s">
        <v>907</v>
      </c>
      <c r="G2700" s="70">
        <v>1</v>
      </c>
      <c r="H2700" s="70" t="s">
        <v>907</v>
      </c>
      <c r="I2700" t="s">
        <v>907</v>
      </c>
      <c r="J2700" t="str">
        <f>IF($I2700="","",_xlfn.LET(_xlpm.x,VLOOKUP($I2700,'taxon-match_2026-08-31'!$A$2:$N$122,6,FALSE),IF(_xlpm.x=0,"",_xlpm.x)))</f>
        <v>Blainville, 1824</v>
      </c>
      <c r="K2700" t="str">
        <f>IF($I2700="","",_xlfn.LET(_xlpm.x,VLOOKUP($I2700,'taxon-match_2026-08-31'!$A$2:$N$122,4,FALSE),IF(_xlpm.x=0,"",_xlpm.x)))</f>
        <v>urn:lsid:marinespecies.org:taxname:1839</v>
      </c>
      <c r="L2700" t="str">
        <f>IF($I2700="","",_xlfn.LET(_xlpm.x,VLOOKUP($I2700,'taxon-match_2026-08-31'!$A$2:$N$122,7,FALSE),IF(_xlpm.x=0,"",_xlpm.x)))</f>
        <v>Animalia</v>
      </c>
      <c r="M2700" t="str">
        <f>IF($I2700="","",_xlfn.LET(_xlpm.x,VLOOKUP($I2700,'taxon-match_2026-08-31'!$A$2:$N$122,8,FALSE),IF(_xlpm.x=0,"",_xlpm.x)))</f>
        <v>Chordata</v>
      </c>
      <c r="N2700" t="str">
        <f>IF($I2700="","",_xlfn.LET(_xlpm.x,VLOOKUP($I2700,'taxon-match_2026-08-31'!$A$2:$N$122,9,FALSE),IF(_xlpm.x=0,"",_xlpm.x)))</f>
        <v>Ascidiacea</v>
      </c>
      <c r="O2700" t="str">
        <f>IF($I2700="","",_xlfn.LET(_xlpm.x,VLOOKUP($I2700,'taxon-match_2026-08-31'!$A$2:$N$122,10,FALSE),IF(_xlpm.x=0,"",_xlpm.x)))</f>
        <v/>
      </c>
      <c r="P2700" t="str">
        <f>IF($I2700="","",_xlfn.LET(_xlpm.x,VLOOKUP($I2700,'taxon-match_2026-08-31'!$A$2:$N$122,11,FALSE),IF(_xlpm.x=0,"",_xlpm.x)))</f>
        <v/>
      </c>
      <c r="Q2700" t="str">
        <f>IF($I2700="","",_xlfn.LET(_xlpm.x,VLOOKUP($I2700,'taxon-match_2026-08-31'!$A$2:$N$122,12,FALSE),IF(_xlpm.x=0,"",_xlpm.x)))</f>
        <v/>
      </c>
      <c r="R2700" t="str">
        <f>IF($I2700="","",_xlfn.LET(_xlpm.x,VLOOKUP($I2700,'taxon-match_2026-08-31'!$A$2:$N$122,14,FALSE),IF(_xlpm.x=0,"",_xlpm.x)))</f>
        <v/>
      </c>
      <c r="S2700" s="2" t="s">
        <v>2358</v>
      </c>
      <c r="T2700" s="69" t="s">
        <v>62</v>
      </c>
      <c r="U2700" s="69" t="s">
        <v>60</v>
      </c>
      <c r="X2700" t="str">
        <f>IF(T2700="","",_xlfn.LET(_xlpm.x,VLOOKUP(T2700,'Drop-down_menus'!$F$2:$G$16,2,FALSE),IF(_xlpm.x=0,"",_xlpm.x)))</f>
        <v>https://orcid.org/0000-0003-3696-4445</v>
      </c>
      <c r="Y2700" t="str">
        <f>IF(U2700="","",_xlfn.LET(_xlpm.x,VLOOKUP(U2700,'Drop-down_menus'!$F$2:$G$16,2,FALSE),IF(_xlpm.x=0,"",_xlpm.x)))</f>
        <v>https://orcid.org/0000-0002-9708-1761</v>
      </c>
      <c r="Z2700" t="str">
        <f>IF(V2700="","",_xlfn.LET(_xlpm.x,VLOOKUP(V2700,'Drop-down_menus'!$F$2:$G$16,2,FALSE),IF(_xlpm.x=0,"",_xlpm.x)))</f>
        <v/>
      </c>
      <c r="AA2700" t="str">
        <f>IF(W2700="","",_xlfn.LET(_xlpm.x,VLOOKUP(W2700,'Drop-down_menus'!$F$2:$G$16,2,FALSE),IF(_xlpm.x=0,"",_xlpm.x)))</f>
        <v/>
      </c>
      <c r="AB2700" t="s">
        <v>702</v>
      </c>
      <c r="AE2700" t="s">
        <v>896</v>
      </c>
    </row>
    <row r="2701" spans="1:31" ht="15" hidden="1" x14ac:dyDescent="0.2">
      <c r="A2701" s="2" t="s">
        <v>441</v>
      </c>
      <c r="B2701">
        <v>5253</v>
      </c>
      <c r="C2701">
        <v>5660</v>
      </c>
      <c r="D2701" s="69" t="s">
        <v>700</v>
      </c>
      <c r="F2701" s="70" t="s">
        <v>907</v>
      </c>
      <c r="G2701" s="70">
        <v>1</v>
      </c>
      <c r="H2701" s="70" t="s">
        <v>907</v>
      </c>
      <c r="I2701" t="s">
        <v>907</v>
      </c>
      <c r="J2701" t="str">
        <f>IF($I2701="","",_xlfn.LET(_xlpm.x,VLOOKUP($I2701,'taxon-match_2026-08-31'!$A$2:$N$122,6,FALSE),IF(_xlpm.x=0,"",_xlpm.x)))</f>
        <v>Blainville, 1824</v>
      </c>
      <c r="K2701" t="str">
        <f>IF($I2701="","",_xlfn.LET(_xlpm.x,VLOOKUP($I2701,'taxon-match_2026-08-31'!$A$2:$N$122,4,FALSE),IF(_xlpm.x=0,"",_xlpm.x)))</f>
        <v>urn:lsid:marinespecies.org:taxname:1839</v>
      </c>
      <c r="L2701" t="str">
        <f>IF($I2701="","",_xlfn.LET(_xlpm.x,VLOOKUP($I2701,'taxon-match_2026-08-31'!$A$2:$N$122,7,FALSE),IF(_xlpm.x=0,"",_xlpm.x)))</f>
        <v>Animalia</v>
      </c>
      <c r="M2701" t="str">
        <f>IF($I2701="","",_xlfn.LET(_xlpm.x,VLOOKUP($I2701,'taxon-match_2026-08-31'!$A$2:$N$122,8,FALSE),IF(_xlpm.x=0,"",_xlpm.x)))</f>
        <v>Chordata</v>
      </c>
      <c r="N2701" t="str">
        <f>IF($I2701="","",_xlfn.LET(_xlpm.x,VLOOKUP($I2701,'taxon-match_2026-08-31'!$A$2:$N$122,9,FALSE),IF(_xlpm.x=0,"",_xlpm.x)))</f>
        <v>Ascidiacea</v>
      </c>
      <c r="O2701" t="str">
        <f>IF($I2701="","",_xlfn.LET(_xlpm.x,VLOOKUP($I2701,'taxon-match_2026-08-31'!$A$2:$N$122,10,FALSE),IF(_xlpm.x=0,"",_xlpm.x)))</f>
        <v/>
      </c>
      <c r="P2701" t="str">
        <f>IF($I2701="","",_xlfn.LET(_xlpm.x,VLOOKUP($I2701,'taxon-match_2026-08-31'!$A$2:$N$122,11,FALSE),IF(_xlpm.x=0,"",_xlpm.x)))</f>
        <v/>
      </c>
      <c r="Q2701" t="str">
        <f>IF($I2701="","",_xlfn.LET(_xlpm.x,VLOOKUP($I2701,'taxon-match_2026-08-31'!$A$2:$N$122,12,FALSE),IF(_xlpm.x=0,"",_xlpm.x)))</f>
        <v/>
      </c>
      <c r="R2701" t="str">
        <f>IF($I2701="","",_xlfn.LET(_xlpm.x,VLOOKUP($I2701,'taxon-match_2026-08-31'!$A$2:$N$122,14,FALSE),IF(_xlpm.x=0,"",_xlpm.x)))</f>
        <v/>
      </c>
      <c r="S2701" s="2" t="s">
        <v>2358</v>
      </c>
      <c r="T2701" s="69" t="s">
        <v>62</v>
      </c>
      <c r="U2701" s="69" t="s">
        <v>60</v>
      </c>
      <c r="X2701" t="str">
        <f>IF(T2701="","",_xlfn.LET(_xlpm.x,VLOOKUP(T2701,'Drop-down_menus'!$F$2:$G$16,2,FALSE),IF(_xlpm.x=0,"",_xlpm.x)))</f>
        <v>https://orcid.org/0000-0003-3696-4445</v>
      </c>
      <c r="Y2701" t="str">
        <f>IF(U2701="","",_xlfn.LET(_xlpm.x,VLOOKUP(U2701,'Drop-down_menus'!$F$2:$G$16,2,FALSE),IF(_xlpm.x=0,"",_xlpm.x)))</f>
        <v>https://orcid.org/0000-0002-9708-1761</v>
      </c>
      <c r="Z2701" t="str">
        <f>IF(V2701="","",_xlfn.LET(_xlpm.x,VLOOKUP(V2701,'Drop-down_menus'!$F$2:$G$16,2,FALSE),IF(_xlpm.x=0,"",_xlpm.x)))</f>
        <v/>
      </c>
      <c r="AA2701" t="str">
        <f>IF(W2701="","",_xlfn.LET(_xlpm.x,VLOOKUP(W2701,'Drop-down_menus'!$F$2:$G$16,2,FALSE),IF(_xlpm.x=0,"",_xlpm.x)))</f>
        <v/>
      </c>
      <c r="AB2701" t="s">
        <v>702</v>
      </c>
      <c r="AE2701" t="s">
        <v>896</v>
      </c>
    </row>
    <row r="2702" spans="1:31" ht="15" hidden="1" x14ac:dyDescent="0.2">
      <c r="A2702" s="2" t="s">
        <v>328</v>
      </c>
      <c r="B2702">
        <v>3276</v>
      </c>
      <c r="C2702">
        <v>5661</v>
      </c>
      <c r="D2702" s="69" t="s">
        <v>700</v>
      </c>
      <c r="F2702" s="70" t="s">
        <v>820</v>
      </c>
      <c r="G2702" s="70">
        <v>1</v>
      </c>
      <c r="H2702" s="70" t="s">
        <v>820</v>
      </c>
      <c r="I2702" t="s">
        <v>820</v>
      </c>
      <c r="J2702" t="str">
        <f>IF($I2702="","",_xlfn.LET(_xlpm.x,VLOOKUP($I2702,'taxon-match_2026-08-31'!$A$2:$N$122,6,FALSE),IF(_xlpm.x=0,"",_xlpm.x)))</f>
        <v>Duméril, 1805</v>
      </c>
      <c r="K2702" t="str">
        <f>IF($I2702="","",_xlfn.LET(_xlpm.x,VLOOKUP($I2702,'taxon-match_2026-08-31'!$A$2:$N$122,4,FALSE),IF(_xlpm.x=0,"",_xlpm.x)))</f>
        <v>urn:lsid:marinespecies.org:taxname:1803</v>
      </c>
      <c r="L2702" t="str">
        <f>IF($I2702="","",_xlfn.LET(_xlpm.x,VLOOKUP($I2702,'taxon-match_2026-08-31'!$A$2:$N$122,7,FALSE),IF(_xlpm.x=0,"",_xlpm.x)))</f>
        <v>Animalia</v>
      </c>
      <c r="M2702" t="str">
        <f>IF($I2702="","",_xlfn.LET(_xlpm.x,VLOOKUP($I2702,'taxon-match_2026-08-31'!$A$2:$N$122,8,FALSE),IF(_xlpm.x=0,"",_xlpm.x)))</f>
        <v>Brachiopoda</v>
      </c>
      <c r="N2702" t="str">
        <f>IF($I2702="","",_xlfn.LET(_xlpm.x,VLOOKUP($I2702,'taxon-match_2026-08-31'!$A$2:$N$122,9,FALSE),IF(_xlpm.x=0,"",_xlpm.x)))</f>
        <v/>
      </c>
      <c r="O2702" t="str">
        <f>IF($I2702="","",_xlfn.LET(_xlpm.x,VLOOKUP($I2702,'taxon-match_2026-08-31'!$A$2:$N$122,10,FALSE),IF(_xlpm.x=0,"",_xlpm.x)))</f>
        <v/>
      </c>
      <c r="P2702" t="str">
        <f>IF($I2702="","",_xlfn.LET(_xlpm.x,VLOOKUP($I2702,'taxon-match_2026-08-31'!$A$2:$N$122,11,FALSE),IF(_xlpm.x=0,"",_xlpm.x)))</f>
        <v/>
      </c>
      <c r="Q2702" t="str">
        <f>IF($I2702="","",_xlfn.LET(_xlpm.x,VLOOKUP($I2702,'taxon-match_2026-08-31'!$A$2:$N$122,12,FALSE),IF(_xlpm.x=0,"",_xlpm.x)))</f>
        <v/>
      </c>
      <c r="R2702" t="str">
        <f>IF($I2702="","",_xlfn.LET(_xlpm.x,VLOOKUP($I2702,'taxon-match_2026-08-31'!$A$2:$N$122,14,FALSE),IF(_xlpm.x=0,"",_xlpm.x)))</f>
        <v/>
      </c>
      <c r="S2702" s="2" t="s">
        <v>2357</v>
      </c>
      <c r="T2702" s="69" t="s">
        <v>62</v>
      </c>
      <c r="U2702" s="69" t="s">
        <v>60</v>
      </c>
      <c r="X2702" t="str">
        <f>IF(T2702="","",_xlfn.LET(_xlpm.x,VLOOKUP(T2702,'Drop-down_menus'!$F$2:$G$16,2,FALSE),IF(_xlpm.x=0,"",_xlpm.x)))</f>
        <v>https://orcid.org/0000-0003-3696-4445</v>
      </c>
      <c r="Y2702" t="str">
        <f>IF(U2702="","",_xlfn.LET(_xlpm.x,VLOOKUP(U2702,'Drop-down_menus'!$F$2:$G$16,2,FALSE),IF(_xlpm.x=0,"",_xlpm.x)))</f>
        <v>https://orcid.org/0000-0002-9708-1761</v>
      </c>
      <c r="Z2702" t="str">
        <f>IF(V2702="","",_xlfn.LET(_xlpm.x,VLOOKUP(V2702,'Drop-down_menus'!$F$2:$G$16,2,FALSE),IF(_xlpm.x=0,"",_xlpm.x)))</f>
        <v/>
      </c>
      <c r="AA2702" t="str">
        <f>IF(W2702="","",_xlfn.LET(_xlpm.x,VLOOKUP(W2702,'Drop-down_menus'!$F$2:$G$16,2,FALSE),IF(_xlpm.x=0,"",_xlpm.x)))</f>
        <v/>
      </c>
      <c r="AB2702" t="s">
        <v>702</v>
      </c>
      <c r="AE2702" t="s">
        <v>896</v>
      </c>
    </row>
    <row r="2703" spans="1:31" ht="15" hidden="1" x14ac:dyDescent="0.2">
      <c r="A2703" s="2" t="s">
        <v>475</v>
      </c>
      <c r="B2703">
        <v>5514</v>
      </c>
      <c r="C2703">
        <v>5435</v>
      </c>
      <c r="D2703" s="69" t="s">
        <v>700</v>
      </c>
      <c r="F2703" s="70" t="s">
        <v>820</v>
      </c>
      <c r="G2703" s="70">
        <v>1</v>
      </c>
      <c r="H2703" s="70" t="s">
        <v>820</v>
      </c>
      <c r="I2703" t="s">
        <v>820</v>
      </c>
      <c r="J2703" t="str">
        <f>IF($I2703="","",_xlfn.LET(_xlpm.x,VLOOKUP($I2703,'taxon-match_2026-08-31'!$A$2:$N$122,6,FALSE),IF(_xlpm.x=0,"",_xlpm.x)))</f>
        <v>Duméril, 1805</v>
      </c>
      <c r="K2703" t="str">
        <f>IF($I2703="","",_xlfn.LET(_xlpm.x,VLOOKUP($I2703,'taxon-match_2026-08-31'!$A$2:$N$122,4,FALSE),IF(_xlpm.x=0,"",_xlpm.x)))</f>
        <v>urn:lsid:marinespecies.org:taxname:1803</v>
      </c>
      <c r="L2703" t="str">
        <f>IF($I2703="","",_xlfn.LET(_xlpm.x,VLOOKUP($I2703,'taxon-match_2026-08-31'!$A$2:$N$122,7,FALSE),IF(_xlpm.x=0,"",_xlpm.x)))</f>
        <v>Animalia</v>
      </c>
      <c r="M2703" t="str">
        <f>IF($I2703="","",_xlfn.LET(_xlpm.x,VLOOKUP($I2703,'taxon-match_2026-08-31'!$A$2:$N$122,8,FALSE),IF(_xlpm.x=0,"",_xlpm.x)))</f>
        <v>Brachiopoda</v>
      </c>
      <c r="N2703" t="str">
        <f>IF($I2703="","",_xlfn.LET(_xlpm.x,VLOOKUP($I2703,'taxon-match_2026-08-31'!$A$2:$N$122,9,FALSE),IF(_xlpm.x=0,"",_xlpm.x)))</f>
        <v/>
      </c>
      <c r="O2703" t="str">
        <f>IF($I2703="","",_xlfn.LET(_xlpm.x,VLOOKUP($I2703,'taxon-match_2026-08-31'!$A$2:$N$122,10,FALSE),IF(_xlpm.x=0,"",_xlpm.x)))</f>
        <v/>
      </c>
      <c r="P2703" t="str">
        <f>IF($I2703="","",_xlfn.LET(_xlpm.x,VLOOKUP($I2703,'taxon-match_2026-08-31'!$A$2:$N$122,11,FALSE),IF(_xlpm.x=0,"",_xlpm.x)))</f>
        <v/>
      </c>
      <c r="Q2703" t="str">
        <f>IF($I2703="","",_xlfn.LET(_xlpm.x,VLOOKUP($I2703,'taxon-match_2026-08-31'!$A$2:$N$122,12,FALSE),IF(_xlpm.x=0,"",_xlpm.x)))</f>
        <v/>
      </c>
      <c r="R2703" t="str">
        <f>IF($I2703="","",_xlfn.LET(_xlpm.x,VLOOKUP($I2703,'taxon-match_2026-08-31'!$A$2:$N$122,14,FALSE),IF(_xlpm.x=0,"",_xlpm.x)))</f>
        <v/>
      </c>
      <c r="S2703" s="2" t="s">
        <v>2357</v>
      </c>
      <c r="T2703" s="69" t="s">
        <v>62</v>
      </c>
      <c r="U2703" s="69" t="s">
        <v>60</v>
      </c>
      <c r="X2703" t="str">
        <f>IF(T2703="","",_xlfn.LET(_xlpm.x,VLOOKUP(T2703,'Drop-down_menus'!$F$2:$G$16,2,FALSE),IF(_xlpm.x=0,"",_xlpm.x)))</f>
        <v>https://orcid.org/0000-0003-3696-4445</v>
      </c>
      <c r="Y2703" t="str">
        <f>IF(U2703="","",_xlfn.LET(_xlpm.x,VLOOKUP(U2703,'Drop-down_menus'!$F$2:$G$16,2,FALSE),IF(_xlpm.x=0,"",_xlpm.x)))</f>
        <v>https://orcid.org/0000-0002-9708-1761</v>
      </c>
      <c r="Z2703" t="str">
        <f>IF(V2703="","",_xlfn.LET(_xlpm.x,VLOOKUP(V2703,'Drop-down_menus'!$F$2:$G$16,2,FALSE),IF(_xlpm.x=0,"",_xlpm.x)))</f>
        <v/>
      </c>
      <c r="AA2703" t="str">
        <f>IF(W2703="","",_xlfn.LET(_xlpm.x,VLOOKUP(W2703,'Drop-down_menus'!$F$2:$G$16,2,FALSE),IF(_xlpm.x=0,"",_xlpm.x)))</f>
        <v/>
      </c>
      <c r="AB2703" t="s">
        <v>702</v>
      </c>
      <c r="AE2703" t="s">
        <v>896</v>
      </c>
    </row>
    <row r="2704" spans="1:31" ht="15" hidden="1" x14ac:dyDescent="0.2">
      <c r="A2704" s="2" t="s">
        <v>181</v>
      </c>
      <c r="B2704">
        <v>1136</v>
      </c>
      <c r="C2704">
        <v>5436</v>
      </c>
      <c r="D2704" s="69" t="s">
        <v>700</v>
      </c>
      <c r="F2704" s="70" t="s">
        <v>809</v>
      </c>
      <c r="G2704" s="69">
        <v>1</v>
      </c>
      <c r="H2704" s="70" t="s">
        <v>809</v>
      </c>
      <c r="I2704" t="s">
        <v>809</v>
      </c>
      <c r="J2704" t="str">
        <f>IF($I2704="","",_xlfn.LET(_xlpm.x,VLOOKUP($I2704,'taxon-match_2026-08-31'!$A$2:$N$122,6,FALSE),IF(_xlpm.x=0,"",_xlpm.x)))</f>
        <v/>
      </c>
      <c r="K2704" t="str">
        <f>IF($I2704="","",_xlfn.LET(_xlpm.x,VLOOKUP($I2704,'taxon-match_2026-08-31'!$A$2:$N$122,4,FALSE),IF(_xlpm.x=0,"",_xlpm.x)))</f>
        <v>urn:lsid:marinespecies.org:taxname:146142</v>
      </c>
      <c r="L2704" t="str">
        <f>IF($I2704="","",_xlfn.LET(_xlpm.x,VLOOKUP($I2704,'taxon-match_2026-08-31'!$A$2:$N$122,7,FALSE),IF(_xlpm.x=0,"",_xlpm.x)))</f>
        <v>Animalia</v>
      </c>
      <c r="M2704" t="str">
        <f>IF($I2704="","",_xlfn.LET(_xlpm.x,VLOOKUP($I2704,'taxon-match_2026-08-31'!$A$2:$N$122,8,FALSE),IF(_xlpm.x=0,"",_xlpm.x)))</f>
        <v>Bryozoa</v>
      </c>
      <c r="N2704" t="str">
        <f>IF($I2704="","",_xlfn.LET(_xlpm.x,VLOOKUP($I2704,'taxon-match_2026-08-31'!$A$2:$N$122,9,FALSE),IF(_xlpm.x=0,"",_xlpm.x)))</f>
        <v/>
      </c>
      <c r="O2704" t="str">
        <f>IF($I2704="","",_xlfn.LET(_xlpm.x,VLOOKUP($I2704,'taxon-match_2026-08-31'!$A$2:$N$122,10,FALSE),IF(_xlpm.x=0,"",_xlpm.x)))</f>
        <v/>
      </c>
      <c r="P2704" t="str">
        <f>IF($I2704="","",_xlfn.LET(_xlpm.x,VLOOKUP($I2704,'taxon-match_2026-08-31'!$A$2:$N$122,11,FALSE),IF(_xlpm.x=0,"",_xlpm.x)))</f>
        <v/>
      </c>
      <c r="Q2704" t="str">
        <f>IF($I2704="","",_xlfn.LET(_xlpm.x,VLOOKUP($I2704,'taxon-match_2026-08-31'!$A$2:$N$122,12,FALSE),IF(_xlpm.x=0,"",_xlpm.x)))</f>
        <v/>
      </c>
      <c r="R2704" t="str">
        <f>IF($I2704="","",_xlfn.LET(_xlpm.x,VLOOKUP($I2704,'taxon-match_2026-08-31'!$A$2:$N$122,14,FALSE),IF(_xlpm.x=0,"",_xlpm.x)))</f>
        <v/>
      </c>
      <c r="S2704" s="2" t="s">
        <v>2357</v>
      </c>
      <c r="T2704" s="69" t="s">
        <v>62</v>
      </c>
      <c r="U2704" s="69" t="s">
        <v>60</v>
      </c>
      <c r="X2704" t="str">
        <f>IF(T2704="","",_xlfn.LET(_xlpm.x,VLOOKUP(T2704,'Drop-down_menus'!$F$2:$G$16,2,FALSE),IF(_xlpm.x=0,"",_xlpm.x)))</f>
        <v>https://orcid.org/0000-0003-3696-4445</v>
      </c>
      <c r="Y2704" t="str">
        <f>IF(U2704="","",_xlfn.LET(_xlpm.x,VLOOKUP(U2704,'Drop-down_menus'!$F$2:$G$16,2,FALSE),IF(_xlpm.x=0,"",_xlpm.x)))</f>
        <v>https://orcid.org/0000-0002-9708-1761</v>
      </c>
      <c r="Z2704" t="str">
        <f>IF(V2704="","",_xlfn.LET(_xlpm.x,VLOOKUP(V2704,'Drop-down_menus'!$F$2:$G$16,2,FALSE),IF(_xlpm.x=0,"",_xlpm.x)))</f>
        <v/>
      </c>
      <c r="AA2704" t="str">
        <f>IF(W2704="","",_xlfn.LET(_xlpm.x,VLOOKUP(W2704,'Drop-down_menus'!$F$2:$G$16,2,FALSE),IF(_xlpm.x=0,"",_xlpm.x)))</f>
        <v/>
      </c>
      <c r="AB2704" t="s">
        <v>702</v>
      </c>
      <c r="AE2704" t="s">
        <v>896</v>
      </c>
    </row>
    <row r="2705" spans="1:31" ht="15" x14ac:dyDescent="0.2">
      <c r="A2705" s="2" t="s">
        <v>282</v>
      </c>
      <c r="B2705">
        <v>2491</v>
      </c>
      <c r="C2705">
        <v>5437</v>
      </c>
      <c r="D2705" s="69" t="s">
        <v>700</v>
      </c>
      <c r="F2705" s="70" t="s">
        <v>887</v>
      </c>
      <c r="G2705" s="69">
        <v>1</v>
      </c>
      <c r="H2705" s="70" t="s">
        <v>887</v>
      </c>
      <c r="I2705" t="s">
        <v>887</v>
      </c>
      <c r="J2705" t="str">
        <f>IF($I2705="","",_xlfn.LET(_xlpm.x,VLOOKUP($I2705,'taxon-match_2026-08-31'!$A$2:$N$122,6,FALSE),IF(_xlpm.x=0,"",_xlpm.x)))</f>
        <v>(Jäderholm, 1904)</v>
      </c>
      <c r="K2705" t="str">
        <f>IF($I2705="","",_xlfn.LET(_xlpm.x,VLOOKUP($I2705,'taxon-match_2026-08-31'!$A$2:$N$122,4,FALSE),IF(_xlpm.x=0,"",_xlpm.x)))</f>
        <v>urn:lsid:marinespecies.org:taxname:231611</v>
      </c>
      <c r="L2705" t="str">
        <f>IF($I2705="","",_xlfn.LET(_xlpm.x,VLOOKUP($I2705,'taxon-match_2026-08-31'!$A$2:$N$122,7,FALSE),IF(_xlpm.x=0,"",_xlpm.x)))</f>
        <v>Animalia</v>
      </c>
      <c r="M2705" t="str">
        <f>IF($I2705="","",_xlfn.LET(_xlpm.x,VLOOKUP($I2705,'taxon-match_2026-08-31'!$A$2:$N$122,8,FALSE),IF(_xlpm.x=0,"",_xlpm.x)))</f>
        <v>Cnidaria</v>
      </c>
      <c r="N2705" t="str">
        <f>IF($I2705="","",_xlfn.LET(_xlpm.x,VLOOKUP($I2705,'taxon-match_2026-08-31'!$A$2:$N$122,9,FALSE),IF(_xlpm.x=0,"",_xlpm.x)))</f>
        <v>Hydrozoa</v>
      </c>
      <c r="O2705" t="str">
        <f>IF($I2705="","",_xlfn.LET(_xlpm.x,VLOOKUP($I2705,'taxon-match_2026-08-31'!$A$2:$N$122,10,FALSE),IF(_xlpm.x=0,"",_xlpm.x)))</f>
        <v>Anthoathecata</v>
      </c>
      <c r="P2705" t="str">
        <f>IF($I2705="","",_xlfn.LET(_xlpm.x,VLOOKUP($I2705,'taxon-match_2026-08-31'!$A$2:$N$122,11,FALSE),IF(_xlpm.x=0,"",_xlpm.x)))</f>
        <v>Candelabridae</v>
      </c>
      <c r="Q2705" t="str">
        <f>IF($I2705="","",_xlfn.LET(_xlpm.x,VLOOKUP($I2705,'taxon-match_2026-08-31'!$A$2:$N$122,12,FALSE),IF(_xlpm.x=0,"",_xlpm.x)))</f>
        <v>Candelabrum</v>
      </c>
      <c r="R2705" t="str">
        <f>IF($I2705="","",_xlfn.LET(_xlpm.x,VLOOKUP($I2705,'taxon-match_2026-08-31'!$A$2:$N$122,14,FALSE),IF(_xlpm.x=0,"",_xlpm.x)))</f>
        <v>austrogeorgiae</v>
      </c>
      <c r="S2705" s="2" t="s">
        <v>2609</v>
      </c>
      <c r="T2705" s="69" t="s">
        <v>62</v>
      </c>
      <c r="U2705" s="69" t="s">
        <v>60</v>
      </c>
      <c r="X2705" t="str">
        <f>IF(T2705="","",_xlfn.LET(_xlpm.x,VLOOKUP(T2705,'Drop-down_menus'!$F$2:$G$16,2,FALSE),IF(_xlpm.x=0,"",_xlpm.x)))</f>
        <v>https://orcid.org/0000-0003-3696-4445</v>
      </c>
      <c r="Y2705" t="str">
        <f>IF(U2705="","",_xlfn.LET(_xlpm.x,VLOOKUP(U2705,'Drop-down_menus'!$F$2:$G$16,2,FALSE),IF(_xlpm.x=0,"",_xlpm.x)))</f>
        <v>https://orcid.org/0000-0002-9708-1761</v>
      </c>
      <c r="Z2705" t="str">
        <f>IF(V2705="","",_xlfn.LET(_xlpm.x,VLOOKUP(V2705,'Drop-down_menus'!$F$2:$G$16,2,FALSE),IF(_xlpm.x=0,"",_xlpm.x)))</f>
        <v/>
      </c>
      <c r="AA2705" t="str">
        <f>IF(W2705="","",_xlfn.LET(_xlpm.x,VLOOKUP(W2705,'Drop-down_menus'!$F$2:$G$16,2,FALSE),IF(_xlpm.x=0,"",_xlpm.x)))</f>
        <v/>
      </c>
      <c r="AB2705" t="s">
        <v>702</v>
      </c>
      <c r="AE2705" t="s">
        <v>896</v>
      </c>
    </row>
    <row r="2706" spans="1:31" ht="15" x14ac:dyDescent="0.2">
      <c r="A2706" s="2" t="s">
        <v>282</v>
      </c>
      <c r="B2706">
        <v>2492</v>
      </c>
      <c r="C2706">
        <v>5438</v>
      </c>
      <c r="D2706" s="69" t="s">
        <v>700</v>
      </c>
      <c r="F2706" s="70" t="s">
        <v>887</v>
      </c>
      <c r="G2706" s="70">
        <v>1</v>
      </c>
      <c r="H2706" s="70" t="s">
        <v>887</v>
      </c>
      <c r="I2706" t="s">
        <v>887</v>
      </c>
      <c r="J2706" t="str">
        <f>IF($I2706="","",_xlfn.LET(_xlpm.x,VLOOKUP($I2706,'taxon-match_2026-08-31'!$A$2:$N$122,6,FALSE),IF(_xlpm.x=0,"",_xlpm.x)))</f>
        <v>(Jäderholm, 1904)</v>
      </c>
      <c r="K2706" t="str">
        <f>IF($I2706="","",_xlfn.LET(_xlpm.x,VLOOKUP($I2706,'taxon-match_2026-08-31'!$A$2:$N$122,4,FALSE),IF(_xlpm.x=0,"",_xlpm.x)))</f>
        <v>urn:lsid:marinespecies.org:taxname:231611</v>
      </c>
      <c r="L2706" t="str">
        <f>IF($I2706="","",_xlfn.LET(_xlpm.x,VLOOKUP($I2706,'taxon-match_2026-08-31'!$A$2:$N$122,7,FALSE),IF(_xlpm.x=0,"",_xlpm.x)))</f>
        <v>Animalia</v>
      </c>
      <c r="M2706" t="str">
        <f>IF($I2706="","",_xlfn.LET(_xlpm.x,VLOOKUP($I2706,'taxon-match_2026-08-31'!$A$2:$N$122,8,FALSE),IF(_xlpm.x=0,"",_xlpm.x)))</f>
        <v>Cnidaria</v>
      </c>
      <c r="N2706" t="str">
        <f>IF($I2706="","",_xlfn.LET(_xlpm.x,VLOOKUP($I2706,'taxon-match_2026-08-31'!$A$2:$N$122,9,FALSE),IF(_xlpm.x=0,"",_xlpm.x)))</f>
        <v>Hydrozoa</v>
      </c>
      <c r="O2706" t="str">
        <f>IF($I2706="","",_xlfn.LET(_xlpm.x,VLOOKUP($I2706,'taxon-match_2026-08-31'!$A$2:$N$122,10,FALSE),IF(_xlpm.x=0,"",_xlpm.x)))</f>
        <v>Anthoathecata</v>
      </c>
      <c r="P2706" t="str">
        <f>IF($I2706="","",_xlfn.LET(_xlpm.x,VLOOKUP($I2706,'taxon-match_2026-08-31'!$A$2:$N$122,11,FALSE),IF(_xlpm.x=0,"",_xlpm.x)))</f>
        <v>Candelabridae</v>
      </c>
      <c r="Q2706" t="str">
        <f>IF($I2706="","",_xlfn.LET(_xlpm.x,VLOOKUP($I2706,'taxon-match_2026-08-31'!$A$2:$N$122,12,FALSE),IF(_xlpm.x=0,"",_xlpm.x)))</f>
        <v>Candelabrum</v>
      </c>
      <c r="R2706" t="str">
        <f>IF($I2706="","",_xlfn.LET(_xlpm.x,VLOOKUP($I2706,'taxon-match_2026-08-31'!$A$2:$N$122,14,FALSE),IF(_xlpm.x=0,"",_xlpm.x)))</f>
        <v>austrogeorgiae</v>
      </c>
      <c r="S2706" s="2" t="s">
        <v>2609</v>
      </c>
      <c r="T2706" s="69" t="s">
        <v>62</v>
      </c>
      <c r="U2706" s="69" t="s">
        <v>60</v>
      </c>
      <c r="X2706" t="str">
        <f>IF(T2706="","",_xlfn.LET(_xlpm.x,VLOOKUP(T2706,'Drop-down_menus'!$F$2:$G$16,2,FALSE),IF(_xlpm.x=0,"",_xlpm.x)))</f>
        <v>https://orcid.org/0000-0003-3696-4445</v>
      </c>
      <c r="Y2706" t="str">
        <f>IF(U2706="","",_xlfn.LET(_xlpm.x,VLOOKUP(U2706,'Drop-down_menus'!$F$2:$G$16,2,FALSE),IF(_xlpm.x=0,"",_xlpm.x)))</f>
        <v>https://orcid.org/0000-0002-9708-1761</v>
      </c>
      <c r="Z2706" t="str">
        <f>IF(V2706="","",_xlfn.LET(_xlpm.x,VLOOKUP(V2706,'Drop-down_menus'!$F$2:$G$16,2,FALSE),IF(_xlpm.x=0,"",_xlpm.x)))</f>
        <v/>
      </c>
      <c r="AA2706" t="str">
        <f>IF(W2706="","",_xlfn.LET(_xlpm.x,VLOOKUP(W2706,'Drop-down_menus'!$F$2:$G$16,2,FALSE),IF(_xlpm.x=0,"",_xlpm.x)))</f>
        <v/>
      </c>
      <c r="AB2706" t="s">
        <v>702</v>
      </c>
      <c r="AE2706" t="s">
        <v>896</v>
      </c>
    </row>
    <row r="2707" spans="1:31" ht="15" x14ac:dyDescent="0.2">
      <c r="A2707" s="2" t="s">
        <v>282</v>
      </c>
      <c r="B2707">
        <v>2503</v>
      </c>
      <c r="C2707">
        <v>5439</v>
      </c>
      <c r="D2707" s="69" t="s">
        <v>700</v>
      </c>
      <c r="F2707" s="70" t="s">
        <v>887</v>
      </c>
      <c r="G2707" s="69">
        <v>1</v>
      </c>
      <c r="H2707" s="70" t="s">
        <v>887</v>
      </c>
      <c r="I2707" t="s">
        <v>887</v>
      </c>
      <c r="J2707" t="str">
        <f>IF($I2707="","",_xlfn.LET(_xlpm.x,VLOOKUP($I2707,'taxon-match_2026-08-31'!$A$2:$N$122,6,FALSE),IF(_xlpm.x=0,"",_xlpm.x)))</f>
        <v>(Jäderholm, 1904)</v>
      </c>
      <c r="K2707" t="str">
        <f>IF($I2707="","",_xlfn.LET(_xlpm.x,VLOOKUP($I2707,'taxon-match_2026-08-31'!$A$2:$N$122,4,FALSE),IF(_xlpm.x=0,"",_xlpm.x)))</f>
        <v>urn:lsid:marinespecies.org:taxname:231611</v>
      </c>
      <c r="L2707" t="str">
        <f>IF($I2707="","",_xlfn.LET(_xlpm.x,VLOOKUP($I2707,'taxon-match_2026-08-31'!$A$2:$N$122,7,FALSE),IF(_xlpm.x=0,"",_xlpm.x)))</f>
        <v>Animalia</v>
      </c>
      <c r="M2707" t="str">
        <f>IF($I2707="","",_xlfn.LET(_xlpm.x,VLOOKUP($I2707,'taxon-match_2026-08-31'!$A$2:$N$122,8,FALSE),IF(_xlpm.x=0,"",_xlpm.x)))</f>
        <v>Cnidaria</v>
      </c>
      <c r="N2707" t="str">
        <f>IF($I2707="","",_xlfn.LET(_xlpm.x,VLOOKUP($I2707,'taxon-match_2026-08-31'!$A$2:$N$122,9,FALSE),IF(_xlpm.x=0,"",_xlpm.x)))</f>
        <v>Hydrozoa</v>
      </c>
      <c r="O2707" t="str">
        <f>IF($I2707="","",_xlfn.LET(_xlpm.x,VLOOKUP($I2707,'taxon-match_2026-08-31'!$A$2:$N$122,10,FALSE),IF(_xlpm.x=0,"",_xlpm.x)))</f>
        <v>Anthoathecata</v>
      </c>
      <c r="P2707" t="str">
        <f>IF($I2707="","",_xlfn.LET(_xlpm.x,VLOOKUP($I2707,'taxon-match_2026-08-31'!$A$2:$N$122,11,FALSE),IF(_xlpm.x=0,"",_xlpm.x)))</f>
        <v>Candelabridae</v>
      </c>
      <c r="Q2707" t="str">
        <f>IF($I2707="","",_xlfn.LET(_xlpm.x,VLOOKUP($I2707,'taxon-match_2026-08-31'!$A$2:$N$122,12,FALSE),IF(_xlpm.x=0,"",_xlpm.x)))</f>
        <v>Candelabrum</v>
      </c>
      <c r="R2707" t="str">
        <f>IF($I2707="","",_xlfn.LET(_xlpm.x,VLOOKUP($I2707,'taxon-match_2026-08-31'!$A$2:$N$122,14,FALSE),IF(_xlpm.x=0,"",_xlpm.x)))</f>
        <v>austrogeorgiae</v>
      </c>
      <c r="S2707" s="2" t="s">
        <v>2609</v>
      </c>
      <c r="T2707" s="69" t="s">
        <v>62</v>
      </c>
      <c r="U2707" s="69" t="s">
        <v>60</v>
      </c>
      <c r="X2707" t="str">
        <f>IF(T2707="","",_xlfn.LET(_xlpm.x,VLOOKUP(T2707,'Drop-down_menus'!$F$2:$G$16,2,FALSE),IF(_xlpm.x=0,"",_xlpm.x)))</f>
        <v>https://orcid.org/0000-0003-3696-4445</v>
      </c>
      <c r="Y2707" t="str">
        <f>IF(U2707="","",_xlfn.LET(_xlpm.x,VLOOKUP(U2707,'Drop-down_menus'!$F$2:$G$16,2,FALSE),IF(_xlpm.x=0,"",_xlpm.x)))</f>
        <v>https://orcid.org/0000-0002-9708-1761</v>
      </c>
      <c r="Z2707" t="str">
        <f>IF(V2707="","",_xlfn.LET(_xlpm.x,VLOOKUP(V2707,'Drop-down_menus'!$F$2:$G$16,2,FALSE),IF(_xlpm.x=0,"",_xlpm.x)))</f>
        <v/>
      </c>
      <c r="AA2707" t="str">
        <f>IF(W2707="","",_xlfn.LET(_xlpm.x,VLOOKUP(W2707,'Drop-down_menus'!$F$2:$G$16,2,FALSE),IF(_xlpm.x=0,"",_xlpm.x)))</f>
        <v/>
      </c>
      <c r="AB2707" t="s">
        <v>702</v>
      </c>
      <c r="AE2707" t="s">
        <v>896</v>
      </c>
    </row>
    <row r="2708" spans="1:31" ht="15" x14ac:dyDescent="0.2">
      <c r="A2708" s="2" t="s">
        <v>282</v>
      </c>
      <c r="B2708">
        <v>2520</v>
      </c>
      <c r="C2708">
        <v>5440</v>
      </c>
      <c r="D2708" s="69" t="s">
        <v>700</v>
      </c>
      <c r="F2708" s="70" t="s">
        <v>887</v>
      </c>
      <c r="G2708" s="70">
        <v>1</v>
      </c>
      <c r="H2708" s="70" t="s">
        <v>887</v>
      </c>
      <c r="I2708" t="s">
        <v>887</v>
      </c>
      <c r="J2708" t="str">
        <f>IF($I2708="","",_xlfn.LET(_xlpm.x,VLOOKUP($I2708,'taxon-match_2026-08-31'!$A$2:$N$122,6,FALSE),IF(_xlpm.x=0,"",_xlpm.x)))</f>
        <v>(Jäderholm, 1904)</v>
      </c>
      <c r="K2708" t="str">
        <f>IF($I2708="","",_xlfn.LET(_xlpm.x,VLOOKUP($I2708,'taxon-match_2026-08-31'!$A$2:$N$122,4,FALSE),IF(_xlpm.x=0,"",_xlpm.x)))</f>
        <v>urn:lsid:marinespecies.org:taxname:231611</v>
      </c>
      <c r="L2708" t="str">
        <f>IF($I2708="","",_xlfn.LET(_xlpm.x,VLOOKUP($I2708,'taxon-match_2026-08-31'!$A$2:$N$122,7,FALSE),IF(_xlpm.x=0,"",_xlpm.x)))</f>
        <v>Animalia</v>
      </c>
      <c r="M2708" t="str">
        <f>IF($I2708="","",_xlfn.LET(_xlpm.x,VLOOKUP($I2708,'taxon-match_2026-08-31'!$A$2:$N$122,8,FALSE),IF(_xlpm.x=0,"",_xlpm.x)))</f>
        <v>Cnidaria</v>
      </c>
      <c r="N2708" t="str">
        <f>IF($I2708="","",_xlfn.LET(_xlpm.x,VLOOKUP($I2708,'taxon-match_2026-08-31'!$A$2:$N$122,9,FALSE),IF(_xlpm.x=0,"",_xlpm.x)))</f>
        <v>Hydrozoa</v>
      </c>
      <c r="O2708" t="str">
        <f>IF($I2708="","",_xlfn.LET(_xlpm.x,VLOOKUP($I2708,'taxon-match_2026-08-31'!$A$2:$N$122,10,FALSE),IF(_xlpm.x=0,"",_xlpm.x)))</f>
        <v>Anthoathecata</v>
      </c>
      <c r="P2708" t="str">
        <f>IF($I2708="","",_xlfn.LET(_xlpm.x,VLOOKUP($I2708,'taxon-match_2026-08-31'!$A$2:$N$122,11,FALSE),IF(_xlpm.x=0,"",_xlpm.x)))</f>
        <v>Candelabridae</v>
      </c>
      <c r="Q2708" t="str">
        <f>IF($I2708="","",_xlfn.LET(_xlpm.x,VLOOKUP($I2708,'taxon-match_2026-08-31'!$A$2:$N$122,12,FALSE),IF(_xlpm.x=0,"",_xlpm.x)))</f>
        <v>Candelabrum</v>
      </c>
      <c r="R2708" t="str">
        <f>IF($I2708="","",_xlfn.LET(_xlpm.x,VLOOKUP($I2708,'taxon-match_2026-08-31'!$A$2:$N$122,14,FALSE),IF(_xlpm.x=0,"",_xlpm.x)))</f>
        <v>austrogeorgiae</v>
      </c>
      <c r="S2708" s="2" t="s">
        <v>2609</v>
      </c>
      <c r="T2708" s="69" t="s">
        <v>62</v>
      </c>
      <c r="U2708" s="69" t="s">
        <v>60</v>
      </c>
      <c r="X2708" t="str">
        <f>IF(T2708="","",_xlfn.LET(_xlpm.x,VLOOKUP(T2708,'Drop-down_menus'!$F$2:$G$16,2,FALSE),IF(_xlpm.x=0,"",_xlpm.x)))</f>
        <v>https://orcid.org/0000-0003-3696-4445</v>
      </c>
      <c r="Y2708" t="str">
        <f>IF(U2708="","",_xlfn.LET(_xlpm.x,VLOOKUP(U2708,'Drop-down_menus'!$F$2:$G$16,2,FALSE),IF(_xlpm.x=0,"",_xlpm.x)))</f>
        <v>https://orcid.org/0000-0002-9708-1761</v>
      </c>
      <c r="Z2708" t="str">
        <f>IF(V2708="","",_xlfn.LET(_xlpm.x,VLOOKUP(V2708,'Drop-down_menus'!$F$2:$G$16,2,FALSE),IF(_xlpm.x=0,"",_xlpm.x)))</f>
        <v/>
      </c>
      <c r="AA2708" t="str">
        <f>IF(W2708="","",_xlfn.LET(_xlpm.x,VLOOKUP(W2708,'Drop-down_menus'!$F$2:$G$16,2,FALSE),IF(_xlpm.x=0,"",_xlpm.x)))</f>
        <v/>
      </c>
      <c r="AB2708" t="s">
        <v>702</v>
      </c>
      <c r="AE2708" t="s">
        <v>896</v>
      </c>
    </row>
    <row r="2709" spans="1:31" ht="15" x14ac:dyDescent="0.2">
      <c r="A2709" s="2" t="s">
        <v>282</v>
      </c>
      <c r="B2709">
        <v>2521</v>
      </c>
      <c r="C2709">
        <v>5515</v>
      </c>
      <c r="D2709" s="69" t="s">
        <v>700</v>
      </c>
      <c r="F2709" s="70" t="s">
        <v>887</v>
      </c>
      <c r="G2709" s="69">
        <v>1</v>
      </c>
      <c r="H2709" s="70" t="s">
        <v>887</v>
      </c>
      <c r="I2709" t="s">
        <v>887</v>
      </c>
      <c r="J2709" t="str">
        <f>IF($I2709="","",_xlfn.LET(_xlpm.x,VLOOKUP($I2709,'taxon-match_2026-08-31'!$A$2:$N$122,6,FALSE),IF(_xlpm.x=0,"",_xlpm.x)))</f>
        <v>(Jäderholm, 1904)</v>
      </c>
      <c r="K2709" t="str">
        <f>IF($I2709="","",_xlfn.LET(_xlpm.x,VLOOKUP($I2709,'taxon-match_2026-08-31'!$A$2:$N$122,4,FALSE),IF(_xlpm.x=0,"",_xlpm.x)))</f>
        <v>urn:lsid:marinespecies.org:taxname:231611</v>
      </c>
      <c r="L2709" t="str">
        <f>IF($I2709="","",_xlfn.LET(_xlpm.x,VLOOKUP($I2709,'taxon-match_2026-08-31'!$A$2:$N$122,7,FALSE),IF(_xlpm.x=0,"",_xlpm.x)))</f>
        <v>Animalia</v>
      </c>
      <c r="M2709" t="str">
        <f>IF($I2709="","",_xlfn.LET(_xlpm.x,VLOOKUP($I2709,'taxon-match_2026-08-31'!$A$2:$N$122,8,FALSE),IF(_xlpm.x=0,"",_xlpm.x)))</f>
        <v>Cnidaria</v>
      </c>
      <c r="N2709" t="str">
        <f>IF($I2709="","",_xlfn.LET(_xlpm.x,VLOOKUP($I2709,'taxon-match_2026-08-31'!$A$2:$N$122,9,FALSE),IF(_xlpm.x=0,"",_xlpm.x)))</f>
        <v>Hydrozoa</v>
      </c>
      <c r="O2709" t="str">
        <f>IF($I2709="","",_xlfn.LET(_xlpm.x,VLOOKUP($I2709,'taxon-match_2026-08-31'!$A$2:$N$122,10,FALSE),IF(_xlpm.x=0,"",_xlpm.x)))</f>
        <v>Anthoathecata</v>
      </c>
      <c r="P2709" t="str">
        <f>IF($I2709="","",_xlfn.LET(_xlpm.x,VLOOKUP($I2709,'taxon-match_2026-08-31'!$A$2:$N$122,11,FALSE),IF(_xlpm.x=0,"",_xlpm.x)))</f>
        <v>Candelabridae</v>
      </c>
      <c r="Q2709" t="str">
        <f>IF($I2709="","",_xlfn.LET(_xlpm.x,VLOOKUP($I2709,'taxon-match_2026-08-31'!$A$2:$N$122,12,FALSE),IF(_xlpm.x=0,"",_xlpm.x)))</f>
        <v>Candelabrum</v>
      </c>
      <c r="R2709" t="str">
        <f>IF($I2709="","",_xlfn.LET(_xlpm.x,VLOOKUP($I2709,'taxon-match_2026-08-31'!$A$2:$N$122,14,FALSE),IF(_xlpm.x=0,"",_xlpm.x)))</f>
        <v>austrogeorgiae</v>
      </c>
      <c r="S2709" s="2" t="s">
        <v>2609</v>
      </c>
      <c r="T2709" s="69" t="s">
        <v>62</v>
      </c>
      <c r="U2709" s="69" t="s">
        <v>60</v>
      </c>
      <c r="X2709" t="str">
        <f>IF(T2709="","",_xlfn.LET(_xlpm.x,VLOOKUP(T2709,'Drop-down_menus'!$F$2:$G$16,2,FALSE),IF(_xlpm.x=0,"",_xlpm.x)))</f>
        <v>https://orcid.org/0000-0003-3696-4445</v>
      </c>
      <c r="Y2709" t="str">
        <f>IF(U2709="","",_xlfn.LET(_xlpm.x,VLOOKUP(U2709,'Drop-down_menus'!$F$2:$G$16,2,FALSE),IF(_xlpm.x=0,"",_xlpm.x)))</f>
        <v>https://orcid.org/0000-0002-9708-1761</v>
      </c>
      <c r="Z2709" t="str">
        <f>IF(V2709="","",_xlfn.LET(_xlpm.x,VLOOKUP(V2709,'Drop-down_menus'!$F$2:$G$16,2,FALSE),IF(_xlpm.x=0,"",_xlpm.x)))</f>
        <v/>
      </c>
      <c r="AA2709" t="str">
        <f>IF(W2709="","",_xlfn.LET(_xlpm.x,VLOOKUP(W2709,'Drop-down_menus'!$F$2:$G$16,2,FALSE),IF(_xlpm.x=0,"",_xlpm.x)))</f>
        <v/>
      </c>
      <c r="AB2709" t="s">
        <v>702</v>
      </c>
      <c r="AE2709" t="s">
        <v>896</v>
      </c>
    </row>
    <row r="2710" spans="1:31" ht="15" hidden="1" x14ac:dyDescent="0.2">
      <c r="A2710" s="2" t="s">
        <v>181</v>
      </c>
      <c r="B2710">
        <v>1062</v>
      </c>
      <c r="C2710">
        <v>5516</v>
      </c>
      <c r="D2710" s="69" t="s">
        <v>700</v>
      </c>
      <c r="F2710" s="70" t="s">
        <v>2313</v>
      </c>
      <c r="G2710" s="69">
        <v>1</v>
      </c>
      <c r="H2710" s="70" t="s">
        <v>2313</v>
      </c>
      <c r="I2710" t="s">
        <v>2313</v>
      </c>
      <c r="J2710" t="str">
        <f>IF($I2710="","",_xlfn.LET(_xlpm.x,VLOOKUP($I2710,'taxon-match_2026-08-31'!$A$2:$N$122,6,FALSE),IF(_xlpm.x=0,"",_xlpm.x)))</f>
        <v>Rafinesque, 1815</v>
      </c>
      <c r="K2710" t="str">
        <f>IF($I2710="","",_xlfn.LET(_xlpm.x,VLOOKUP($I2710,'taxon-match_2026-08-31'!$A$2:$N$122,4,FALSE),IF(_xlpm.x=0,"",_xlpm.x)))</f>
        <v>urn:lsid:marinespecies.org:taxname:64</v>
      </c>
      <c r="L2710" t="str">
        <f>IF($I2710="","",_xlfn.LET(_xlpm.x,VLOOKUP($I2710,'taxon-match_2026-08-31'!$A$2:$N$122,7,FALSE),IF(_xlpm.x=0,"",_xlpm.x)))</f>
        <v>Animalia</v>
      </c>
      <c r="M2710" t="str">
        <f>IF($I2710="","",_xlfn.LET(_xlpm.x,VLOOKUP($I2710,'taxon-match_2026-08-31'!$A$2:$N$122,8,FALSE),IF(_xlpm.x=0,"",_xlpm.x)))</f>
        <v>Mollusca</v>
      </c>
      <c r="N2710" t="str">
        <f>IF($I2710="","",_xlfn.LET(_xlpm.x,VLOOKUP($I2710,'taxon-match_2026-08-31'!$A$2:$N$122,9,FALSE),IF(_xlpm.x=0,"",_xlpm.x)))</f>
        <v>Polyplacophora</v>
      </c>
      <c r="O2710" t="str">
        <f>IF($I2710="","",_xlfn.LET(_xlpm.x,VLOOKUP($I2710,'taxon-match_2026-08-31'!$A$2:$N$122,10,FALSE),IF(_xlpm.x=0,"",_xlpm.x)))</f>
        <v>Chitonida</v>
      </c>
      <c r="P2710" t="str">
        <f>IF($I2710="","",_xlfn.LET(_xlpm.x,VLOOKUP($I2710,'taxon-match_2026-08-31'!$A$2:$N$122,11,FALSE),IF(_xlpm.x=0,"",_xlpm.x)))</f>
        <v>Chitonidae</v>
      </c>
      <c r="Q2710" t="str">
        <f>IF($I2710="","",_xlfn.LET(_xlpm.x,VLOOKUP($I2710,'taxon-match_2026-08-31'!$A$2:$N$122,12,FALSE),IF(_xlpm.x=0,"",_xlpm.x)))</f>
        <v/>
      </c>
      <c r="R2710" t="str">
        <f>IF($I2710="","",_xlfn.LET(_xlpm.x,VLOOKUP($I2710,'taxon-match_2026-08-31'!$A$2:$N$122,14,FALSE),IF(_xlpm.x=0,"",_xlpm.x)))</f>
        <v/>
      </c>
      <c r="S2710" s="2" t="s">
        <v>2360</v>
      </c>
      <c r="T2710" s="69" t="s">
        <v>62</v>
      </c>
      <c r="U2710" s="69" t="s">
        <v>60</v>
      </c>
      <c r="X2710" t="str">
        <f>IF(T2710="","",_xlfn.LET(_xlpm.x,VLOOKUP(T2710,'Drop-down_menus'!$F$2:$G$16,2,FALSE),IF(_xlpm.x=0,"",_xlpm.x)))</f>
        <v>https://orcid.org/0000-0003-3696-4445</v>
      </c>
      <c r="Y2710" t="str">
        <f>IF(U2710="","",_xlfn.LET(_xlpm.x,VLOOKUP(U2710,'Drop-down_menus'!$F$2:$G$16,2,FALSE),IF(_xlpm.x=0,"",_xlpm.x)))</f>
        <v>https://orcid.org/0000-0002-9708-1761</v>
      </c>
      <c r="Z2710" t="str">
        <f>IF(V2710="","",_xlfn.LET(_xlpm.x,VLOOKUP(V2710,'Drop-down_menus'!$F$2:$G$16,2,FALSE),IF(_xlpm.x=0,"",_xlpm.x)))</f>
        <v/>
      </c>
      <c r="AA2710" t="str">
        <f>IF(W2710="","",_xlfn.LET(_xlpm.x,VLOOKUP(W2710,'Drop-down_menus'!$F$2:$G$16,2,FALSE),IF(_xlpm.x=0,"",_xlpm.x)))</f>
        <v/>
      </c>
      <c r="AB2710" t="s">
        <v>702</v>
      </c>
      <c r="AE2710" t="s">
        <v>896</v>
      </c>
    </row>
    <row r="2711" spans="1:31" ht="15" hidden="1" x14ac:dyDescent="0.2">
      <c r="A2711" s="2" t="s">
        <v>181</v>
      </c>
      <c r="B2711">
        <v>1063</v>
      </c>
      <c r="C2711">
        <v>5517</v>
      </c>
      <c r="D2711" s="69" t="s">
        <v>700</v>
      </c>
      <c r="F2711" s="70" t="s">
        <v>2313</v>
      </c>
      <c r="G2711" s="69">
        <v>1</v>
      </c>
      <c r="H2711" s="70" t="s">
        <v>2313</v>
      </c>
      <c r="I2711" t="s">
        <v>2313</v>
      </c>
      <c r="J2711" t="str">
        <f>IF($I2711="","",_xlfn.LET(_xlpm.x,VLOOKUP($I2711,'taxon-match_2026-08-31'!$A$2:$N$122,6,FALSE),IF(_xlpm.x=0,"",_xlpm.x)))</f>
        <v>Rafinesque, 1815</v>
      </c>
      <c r="K2711" t="str">
        <f>IF($I2711="","",_xlfn.LET(_xlpm.x,VLOOKUP($I2711,'taxon-match_2026-08-31'!$A$2:$N$122,4,FALSE),IF(_xlpm.x=0,"",_xlpm.x)))</f>
        <v>urn:lsid:marinespecies.org:taxname:64</v>
      </c>
      <c r="L2711" t="str">
        <f>IF($I2711="","",_xlfn.LET(_xlpm.x,VLOOKUP($I2711,'taxon-match_2026-08-31'!$A$2:$N$122,7,FALSE),IF(_xlpm.x=0,"",_xlpm.x)))</f>
        <v>Animalia</v>
      </c>
      <c r="M2711" t="str">
        <f>IF($I2711="","",_xlfn.LET(_xlpm.x,VLOOKUP($I2711,'taxon-match_2026-08-31'!$A$2:$N$122,8,FALSE),IF(_xlpm.x=0,"",_xlpm.x)))</f>
        <v>Mollusca</v>
      </c>
      <c r="N2711" t="str">
        <f>IF($I2711="","",_xlfn.LET(_xlpm.x,VLOOKUP($I2711,'taxon-match_2026-08-31'!$A$2:$N$122,9,FALSE),IF(_xlpm.x=0,"",_xlpm.x)))</f>
        <v>Polyplacophora</v>
      </c>
      <c r="O2711" t="str">
        <f>IF($I2711="","",_xlfn.LET(_xlpm.x,VLOOKUP($I2711,'taxon-match_2026-08-31'!$A$2:$N$122,10,FALSE),IF(_xlpm.x=0,"",_xlpm.x)))</f>
        <v>Chitonida</v>
      </c>
      <c r="P2711" t="str">
        <f>IF($I2711="","",_xlfn.LET(_xlpm.x,VLOOKUP($I2711,'taxon-match_2026-08-31'!$A$2:$N$122,11,FALSE),IF(_xlpm.x=0,"",_xlpm.x)))</f>
        <v>Chitonidae</v>
      </c>
      <c r="Q2711" t="str">
        <f>IF($I2711="","",_xlfn.LET(_xlpm.x,VLOOKUP($I2711,'taxon-match_2026-08-31'!$A$2:$N$122,12,FALSE),IF(_xlpm.x=0,"",_xlpm.x)))</f>
        <v/>
      </c>
      <c r="R2711" t="str">
        <f>IF($I2711="","",_xlfn.LET(_xlpm.x,VLOOKUP($I2711,'taxon-match_2026-08-31'!$A$2:$N$122,14,FALSE),IF(_xlpm.x=0,"",_xlpm.x)))</f>
        <v/>
      </c>
      <c r="S2711" s="2" t="s">
        <v>2360</v>
      </c>
      <c r="T2711" s="69" t="s">
        <v>62</v>
      </c>
      <c r="U2711" s="69" t="s">
        <v>60</v>
      </c>
      <c r="X2711" t="str">
        <f>IF(T2711="","",_xlfn.LET(_xlpm.x,VLOOKUP(T2711,'Drop-down_menus'!$F$2:$G$16,2,FALSE),IF(_xlpm.x=0,"",_xlpm.x)))</f>
        <v>https://orcid.org/0000-0003-3696-4445</v>
      </c>
      <c r="Y2711" t="str">
        <f>IF(U2711="","",_xlfn.LET(_xlpm.x,VLOOKUP(U2711,'Drop-down_menus'!$F$2:$G$16,2,FALSE),IF(_xlpm.x=0,"",_xlpm.x)))</f>
        <v>https://orcid.org/0000-0002-9708-1761</v>
      </c>
      <c r="Z2711" t="str">
        <f>IF(V2711="","",_xlfn.LET(_xlpm.x,VLOOKUP(V2711,'Drop-down_menus'!$F$2:$G$16,2,FALSE),IF(_xlpm.x=0,"",_xlpm.x)))</f>
        <v/>
      </c>
      <c r="AA2711" t="str">
        <f>IF(W2711="","",_xlfn.LET(_xlpm.x,VLOOKUP(W2711,'Drop-down_menus'!$F$2:$G$16,2,FALSE),IF(_xlpm.x=0,"",_xlpm.x)))</f>
        <v/>
      </c>
      <c r="AB2711" t="s">
        <v>702</v>
      </c>
      <c r="AE2711" t="s">
        <v>896</v>
      </c>
    </row>
    <row r="2712" spans="1:31" ht="15" hidden="1" x14ac:dyDescent="0.2">
      <c r="A2712" s="2" t="s">
        <v>181</v>
      </c>
      <c r="B2712">
        <v>1133</v>
      </c>
      <c r="C2712">
        <v>5518</v>
      </c>
      <c r="D2712" s="69" t="s">
        <v>700</v>
      </c>
      <c r="F2712" s="70" t="s">
        <v>2313</v>
      </c>
      <c r="G2712" s="69">
        <v>1</v>
      </c>
      <c r="H2712" s="70" t="s">
        <v>2313</v>
      </c>
      <c r="I2712" t="s">
        <v>2313</v>
      </c>
      <c r="J2712" t="str">
        <f>IF($I2712="","",_xlfn.LET(_xlpm.x,VLOOKUP($I2712,'taxon-match_2026-08-31'!$A$2:$N$122,6,FALSE),IF(_xlpm.x=0,"",_xlpm.x)))</f>
        <v>Rafinesque, 1815</v>
      </c>
      <c r="K2712" t="str">
        <f>IF($I2712="","",_xlfn.LET(_xlpm.x,VLOOKUP($I2712,'taxon-match_2026-08-31'!$A$2:$N$122,4,FALSE),IF(_xlpm.x=0,"",_xlpm.x)))</f>
        <v>urn:lsid:marinespecies.org:taxname:64</v>
      </c>
      <c r="L2712" t="str">
        <f>IF($I2712="","",_xlfn.LET(_xlpm.x,VLOOKUP($I2712,'taxon-match_2026-08-31'!$A$2:$N$122,7,FALSE),IF(_xlpm.x=0,"",_xlpm.x)))</f>
        <v>Animalia</v>
      </c>
      <c r="M2712" t="str">
        <f>IF($I2712="","",_xlfn.LET(_xlpm.x,VLOOKUP($I2712,'taxon-match_2026-08-31'!$A$2:$N$122,8,FALSE),IF(_xlpm.x=0,"",_xlpm.x)))</f>
        <v>Mollusca</v>
      </c>
      <c r="N2712" t="str">
        <f>IF($I2712="","",_xlfn.LET(_xlpm.x,VLOOKUP($I2712,'taxon-match_2026-08-31'!$A$2:$N$122,9,FALSE),IF(_xlpm.x=0,"",_xlpm.x)))</f>
        <v>Polyplacophora</v>
      </c>
      <c r="O2712" t="str">
        <f>IF($I2712="","",_xlfn.LET(_xlpm.x,VLOOKUP($I2712,'taxon-match_2026-08-31'!$A$2:$N$122,10,FALSE),IF(_xlpm.x=0,"",_xlpm.x)))</f>
        <v>Chitonida</v>
      </c>
      <c r="P2712" t="str">
        <f>IF($I2712="","",_xlfn.LET(_xlpm.x,VLOOKUP($I2712,'taxon-match_2026-08-31'!$A$2:$N$122,11,FALSE),IF(_xlpm.x=0,"",_xlpm.x)))</f>
        <v>Chitonidae</v>
      </c>
      <c r="Q2712" t="str">
        <f>IF($I2712="","",_xlfn.LET(_xlpm.x,VLOOKUP($I2712,'taxon-match_2026-08-31'!$A$2:$N$122,12,FALSE),IF(_xlpm.x=0,"",_xlpm.x)))</f>
        <v/>
      </c>
      <c r="R2712" t="str">
        <f>IF($I2712="","",_xlfn.LET(_xlpm.x,VLOOKUP($I2712,'taxon-match_2026-08-31'!$A$2:$N$122,14,FALSE),IF(_xlpm.x=0,"",_xlpm.x)))</f>
        <v/>
      </c>
      <c r="S2712" s="2" t="s">
        <v>2360</v>
      </c>
      <c r="T2712" s="69" t="s">
        <v>62</v>
      </c>
      <c r="U2712" s="69" t="s">
        <v>60</v>
      </c>
      <c r="X2712" t="str">
        <f>IF(T2712="","",_xlfn.LET(_xlpm.x,VLOOKUP(T2712,'Drop-down_menus'!$F$2:$G$16,2,FALSE),IF(_xlpm.x=0,"",_xlpm.x)))</f>
        <v>https://orcid.org/0000-0003-3696-4445</v>
      </c>
      <c r="Y2712" t="str">
        <f>IF(U2712="","",_xlfn.LET(_xlpm.x,VLOOKUP(U2712,'Drop-down_menus'!$F$2:$G$16,2,FALSE),IF(_xlpm.x=0,"",_xlpm.x)))</f>
        <v>https://orcid.org/0000-0002-9708-1761</v>
      </c>
      <c r="Z2712" t="str">
        <f>IF(V2712="","",_xlfn.LET(_xlpm.x,VLOOKUP(V2712,'Drop-down_menus'!$F$2:$G$16,2,FALSE),IF(_xlpm.x=0,"",_xlpm.x)))</f>
        <v/>
      </c>
      <c r="AA2712" t="str">
        <f>IF(W2712="","",_xlfn.LET(_xlpm.x,VLOOKUP(W2712,'Drop-down_menus'!$F$2:$G$16,2,FALSE),IF(_xlpm.x=0,"",_xlpm.x)))</f>
        <v/>
      </c>
      <c r="AB2712" t="s">
        <v>702</v>
      </c>
      <c r="AE2712" t="s">
        <v>896</v>
      </c>
    </row>
    <row r="2713" spans="1:31" ht="15" hidden="1" x14ac:dyDescent="0.2">
      <c r="A2713" s="2" t="s">
        <v>181</v>
      </c>
      <c r="B2713">
        <v>1134</v>
      </c>
      <c r="C2713">
        <v>5519</v>
      </c>
      <c r="D2713" s="69" t="s">
        <v>700</v>
      </c>
      <c r="F2713" s="70" t="s">
        <v>2313</v>
      </c>
      <c r="G2713" s="69">
        <v>1</v>
      </c>
      <c r="H2713" s="70" t="s">
        <v>2313</v>
      </c>
      <c r="I2713" t="s">
        <v>2313</v>
      </c>
      <c r="J2713" t="str">
        <f>IF($I2713="","",_xlfn.LET(_xlpm.x,VLOOKUP($I2713,'taxon-match_2026-08-31'!$A$2:$N$122,6,FALSE),IF(_xlpm.x=0,"",_xlpm.x)))</f>
        <v>Rafinesque, 1815</v>
      </c>
      <c r="K2713" t="str">
        <f>IF($I2713="","",_xlfn.LET(_xlpm.x,VLOOKUP($I2713,'taxon-match_2026-08-31'!$A$2:$N$122,4,FALSE),IF(_xlpm.x=0,"",_xlpm.x)))</f>
        <v>urn:lsid:marinespecies.org:taxname:64</v>
      </c>
      <c r="L2713" t="str">
        <f>IF($I2713="","",_xlfn.LET(_xlpm.x,VLOOKUP($I2713,'taxon-match_2026-08-31'!$A$2:$N$122,7,FALSE),IF(_xlpm.x=0,"",_xlpm.x)))</f>
        <v>Animalia</v>
      </c>
      <c r="M2713" t="str">
        <f>IF($I2713="","",_xlfn.LET(_xlpm.x,VLOOKUP($I2713,'taxon-match_2026-08-31'!$A$2:$N$122,8,FALSE),IF(_xlpm.x=0,"",_xlpm.x)))</f>
        <v>Mollusca</v>
      </c>
      <c r="N2713" t="str">
        <f>IF($I2713="","",_xlfn.LET(_xlpm.x,VLOOKUP($I2713,'taxon-match_2026-08-31'!$A$2:$N$122,9,FALSE),IF(_xlpm.x=0,"",_xlpm.x)))</f>
        <v>Polyplacophora</v>
      </c>
      <c r="O2713" t="str">
        <f>IF($I2713="","",_xlfn.LET(_xlpm.x,VLOOKUP($I2713,'taxon-match_2026-08-31'!$A$2:$N$122,10,FALSE),IF(_xlpm.x=0,"",_xlpm.x)))</f>
        <v>Chitonida</v>
      </c>
      <c r="P2713" t="str">
        <f>IF($I2713="","",_xlfn.LET(_xlpm.x,VLOOKUP($I2713,'taxon-match_2026-08-31'!$A$2:$N$122,11,FALSE),IF(_xlpm.x=0,"",_xlpm.x)))</f>
        <v>Chitonidae</v>
      </c>
      <c r="Q2713" t="str">
        <f>IF($I2713="","",_xlfn.LET(_xlpm.x,VLOOKUP($I2713,'taxon-match_2026-08-31'!$A$2:$N$122,12,FALSE),IF(_xlpm.x=0,"",_xlpm.x)))</f>
        <v/>
      </c>
      <c r="R2713" t="str">
        <f>IF($I2713="","",_xlfn.LET(_xlpm.x,VLOOKUP($I2713,'taxon-match_2026-08-31'!$A$2:$N$122,14,FALSE),IF(_xlpm.x=0,"",_xlpm.x)))</f>
        <v/>
      </c>
      <c r="S2713" s="2" t="s">
        <v>2360</v>
      </c>
      <c r="T2713" s="69" t="s">
        <v>62</v>
      </c>
      <c r="U2713" s="69" t="s">
        <v>60</v>
      </c>
      <c r="X2713" t="str">
        <f>IF(T2713="","",_xlfn.LET(_xlpm.x,VLOOKUP(T2713,'Drop-down_menus'!$F$2:$G$16,2,FALSE),IF(_xlpm.x=0,"",_xlpm.x)))</f>
        <v>https://orcid.org/0000-0003-3696-4445</v>
      </c>
      <c r="Y2713" t="str">
        <f>IF(U2713="","",_xlfn.LET(_xlpm.x,VLOOKUP(U2713,'Drop-down_menus'!$F$2:$G$16,2,FALSE),IF(_xlpm.x=0,"",_xlpm.x)))</f>
        <v>https://orcid.org/0000-0002-9708-1761</v>
      </c>
      <c r="Z2713" t="str">
        <f>IF(V2713="","",_xlfn.LET(_xlpm.x,VLOOKUP(V2713,'Drop-down_menus'!$F$2:$G$16,2,FALSE),IF(_xlpm.x=0,"",_xlpm.x)))</f>
        <v/>
      </c>
      <c r="AA2713" t="str">
        <f>IF(W2713="","",_xlfn.LET(_xlpm.x,VLOOKUP(W2713,'Drop-down_menus'!$F$2:$G$16,2,FALSE),IF(_xlpm.x=0,"",_xlpm.x)))</f>
        <v/>
      </c>
      <c r="AB2713" t="s">
        <v>702</v>
      </c>
      <c r="AE2713" t="s">
        <v>896</v>
      </c>
    </row>
    <row r="2714" spans="1:31" ht="15" hidden="1" x14ac:dyDescent="0.2">
      <c r="A2714" s="2" t="s">
        <v>253</v>
      </c>
      <c r="B2714">
        <v>1729</v>
      </c>
      <c r="C2714">
        <v>5520</v>
      </c>
      <c r="D2714" s="69" t="s">
        <v>700</v>
      </c>
      <c r="F2714" s="70" t="s">
        <v>2313</v>
      </c>
      <c r="G2714" s="70">
        <v>1</v>
      </c>
      <c r="H2714" s="70" t="s">
        <v>2313</v>
      </c>
      <c r="I2714" t="s">
        <v>2313</v>
      </c>
      <c r="J2714" t="str">
        <f>IF($I2714="","",_xlfn.LET(_xlpm.x,VLOOKUP($I2714,'taxon-match_2026-08-31'!$A$2:$N$122,6,FALSE),IF(_xlpm.x=0,"",_xlpm.x)))</f>
        <v>Rafinesque, 1815</v>
      </c>
      <c r="K2714" t="str">
        <f>IF($I2714="","",_xlfn.LET(_xlpm.x,VLOOKUP($I2714,'taxon-match_2026-08-31'!$A$2:$N$122,4,FALSE),IF(_xlpm.x=0,"",_xlpm.x)))</f>
        <v>urn:lsid:marinespecies.org:taxname:64</v>
      </c>
      <c r="L2714" t="str">
        <f>IF($I2714="","",_xlfn.LET(_xlpm.x,VLOOKUP($I2714,'taxon-match_2026-08-31'!$A$2:$N$122,7,FALSE),IF(_xlpm.x=0,"",_xlpm.x)))</f>
        <v>Animalia</v>
      </c>
      <c r="M2714" t="str">
        <f>IF($I2714="","",_xlfn.LET(_xlpm.x,VLOOKUP($I2714,'taxon-match_2026-08-31'!$A$2:$N$122,8,FALSE),IF(_xlpm.x=0,"",_xlpm.x)))</f>
        <v>Mollusca</v>
      </c>
      <c r="N2714" t="str">
        <f>IF($I2714="","",_xlfn.LET(_xlpm.x,VLOOKUP($I2714,'taxon-match_2026-08-31'!$A$2:$N$122,9,FALSE),IF(_xlpm.x=0,"",_xlpm.x)))</f>
        <v>Polyplacophora</v>
      </c>
      <c r="O2714" t="str">
        <f>IF($I2714="","",_xlfn.LET(_xlpm.x,VLOOKUP($I2714,'taxon-match_2026-08-31'!$A$2:$N$122,10,FALSE),IF(_xlpm.x=0,"",_xlpm.x)))</f>
        <v>Chitonida</v>
      </c>
      <c r="P2714" t="str">
        <f>IF($I2714="","",_xlfn.LET(_xlpm.x,VLOOKUP($I2714,'taxon-match_2026-08-31'!$A$2:$N$122,11,FALSE),IF(_xlpm.x=0,"",_xlpm.x)))</f>
        <v>Chitonidae</v>
      </c>
      <c r="Q2714" t="str">
        <f>IF($I2714="","",_xlfn.LET(_xlpm.x,VLOOKUP($I2714,'taxon-match_2026-08-31'!$A$2:$N$122,12,FALSE),IF(_xlpm.x=0,"",_xlpm.x)))</f>
        <v/>
      </c>
      <c r="R2714" t="str">
        <f>IF($I2714="","",_xlfn.LET(_xlpm.x,VLOOKUP($I2714,'taxon-match_2026-08-31'!$A$2:$N$122,14,FALSE),IF(_xlpm.x=0,"",_xlpm.x)))</f>
        <v/>
      </c>
      <c r="S2714" s="2" t="s">
        <v>2360</v>
      </c>
      <c r="T2714" s="69" t="s">
        <v>62</v>
      </c>
      <c r="U2714" s="69" t="s">
        <v>60</v>
      </c>
      <c r="X2714" t="str">
        <f>IF(T2714="","",_xlfn.LET(_xlpm.x,VLOOKUP(T2714,'Drop-down_menus'!$F$2:$G$16,2,FALSE),IF(_xlpm.x=0,"",_xlpm.x)))</f>
        <v>https://orcid.org/0000-0003-3696-4445</v>
      </c>
      <c r="Y2714" t="str">
        <f>IF(U2714="","",_xlfn.LET(_xlpm.x,VLOOKUP(U2714,'Drop-down_menus'!$F$2:$G$16,2,FALSE),IF(_xlpm.x=0,"",_xlpm.x)))</f>
        <v>https://orcid.org/0000-0002-9708-1761</v>
      </c>
      <c r="Z2714" t="str">
        <f>IF(V2714="","",_xlfn.LET(_xlpm.x,VLOOKUP(V2714,'Drop-down_menus'!$F$2:$G$16,2,FALSE),IF(_xlpm.x=0,"",_xlpm.x)))</f>
        <v/>
      </c>
      <c r="AA2714" t="str">
        <f>IF(W2714="","",_xlfn.LET(_xlpm.x,VLOOKUP(W2714,'Drop-down_menus'!$F$2:$G$16,2,FALSE),IF(_xlpm.x=0,"",_xlpm.x)))</f>
        <v/>
      </c>
      <c r="AB2714" t="s">
        <v>702</v>
      </c>
      <c r="AE2714" t="s">
        <v>896</v>
      </c>
    </row>
    <row r="2715" spans="1:31" ht="15" hidden="1" x14ac:dyDescent="0.2">
      <c r="A2715" s="2" t="s">
        <v>253</v>
      </c>
      <c r="B2715">
        <v>1730</v>
      </c>
      <c r="C2715">
        <v>5667</v>
      </c>
      <c r="D2715" s="69" t="s">
        <v>700</v>
      </c>
      <c r="F2715" s="70" t="s">
        <v>2313</v>
      </c>
      <c r="G2715" s="70">
        <v>1</v>
      </c>
      <c r="H2715" s="70" t="s">
        <v>2313</v>
      </c>
      <c r="I2715" t="s">
        <v>2313</v>
      </c>
      <c r="J2715" t="str">
        <f>IF($I2715="","",_xlfn.LET(_xlpm.x,VLOOKUP($I2715,'taxon-match_2026-08-31'!$A$2:$N$122,6,FALSE),IF(_xlpm.x=0,"",_xlpm.x)))</f>
        <v>Rafinesque, 1815</v>
      </c>
      <c r="K2715" t="str">
        <f>IF($I2715="","",_xlfn.LET(_xlpm.x,VLOOKUP($I2715,'taxon-match_2026-08-31'!$A$2:$N$122,4,FALSE),IF(_xlpm.x=0,"",_xlpm.x)))</f>
        <v>urn:lsid:marinespecies.org:taxname:64</v>
      </c>
      <c r="L2715" t="str">
        <f>IF($I2715="","",_xlfn.LET(_xlpm.x,VLOOKUP($I2715,'taxon-match_2026-08-31'!$A$2:$N$122,7,FALSE),IF(_xlpm.x=0,"",_xlpm.x)))</f>
        <v>Animalia</v>
      </c>
      <c r="M2715" t="str">
        <f>IF($I2715="","",_xlfn.LET(_xlpm.x,VLOOKUP($I2715,'taxon-match_2026-08-31'!$A$2:$N$122,8,FALSE),IF(_xlpm.x=0,"",_xlpm.x)))</f>
        <v>Mollusca</v>
      </c>
      <c r="N2715" t="str">
        <f>IF($I2715="","",_xlfn.LET(_xlpm.x,VLOOKUP($I2715,'taxon-match_2026-08-31'!$A$2:$N$122,9,FALSE),IF(_xlpm.x=0,"",_xlpm.x)))</f>
        <v>Polyplacophora</v>
      </c>
      <c r="O2715" t="str">
        <f>IF($I2715="","",_xlfn.LET(_xlpm.x,VLOOKUP($I2715,'taxon-match_2026-08-31'!$A$2:$N$122,10,FALSE),IF(_xlpm.x=0,"",_xlpm.x)))</f>
        <v>Chitonida</v>
      </c>
      <c r="P2715" t="str">
        <f>IF($I2715="","",_xlfn.LET(_xlpm.x,VLOOKUP($I2715,'taxon-match_2026-08-31'!$A$2:$N$122,11,FALSE),IF(_xlpm.x=0,"",_xlpm.x)))</f>
        <v>Chitonidae</v>
      </c>
      <c r="Q2715" t="str">
        <f>IF($I2715="","",_xlfn.LET(_xlpm.x,VLOOKUP($I2715,'taxon-match_2026-08-31'!$A$2:$N$122,12,FALSE),IF(_xlpm.x=0,"",_xlpm.x)))</f>
        <v/>
      </c>
      <c r="R2715" t="str">
        <f>IF($I2715="","",_xlfn.LET(_xlpm.x,VLOOKUP($I2715,'taxon-match_2026-08-31'!$A$2:$N$122,14,FALSE),IF(_xlpm.x=0,"",_xlpm.x)))</f>
        <v/>
      </c>
      <c r="S2715" s="2" t="s">
        <v>2360</v>
      </c>
      <c r="T2715" s="69" t="s">
        <v>62</v>
      </c>
      <c r="U2715" s="69" t="s">
        <v>60</v>
      </c>
      <c r="X2715" t="str">
        <f>IF(T2715="","",_xlfn.LET(_xlpm.x,VLOOKUP(T2715,'Drop-down_menus'!$F$2:$G$16,2,FALSE),IF(_xlpm.x=0,"",_xlpm.x)))</f>
        <v>https://orcid.org/0000-0003-3696-4445</v>
      </c>
      <c r="Y2715" t="str">
        <f>IF(U2715="","",_xlfn.LET(_xlpm.x,VLOOKUP(U2715,'Drop-down_menus'!$F$2:$G$16,2,FALSE),IF(_xlpm.x=0,"",_xlpm.x)))</f>
        <v>https://orcid.org/0000-0002-9708-1761</v>
      </c>
      <c r="Z2715" t="str">
        <f>IF(V2715="","",_xlfn.LET(_xlpm.x,VLOOKUP(V2715,'Drop-down_menus'!$F$2:$G$16,2,FALSE),IF(_xlpm.x=0,"",_xlpm.x)))</f>
        <v/>
      </c>
      <c r="AA2715" t="str">
        <f>IF(W2715="","",_xlfn.LET(_xlpm.x,VLOOKUP(W2715,'Drop-down_menus'!$F$2:$G$16,2,FALSE),IF(_xlpm.x=0,"",_xlpm.x)))</f>
        <v/>
      </c>
      <c r="AB2715" t="s">
        <v>702</v>
      </c>
      <c r="AE2715" t="s">
        <v>896</v>
      </c>
    </row>
    <row r="2716" spans="1:31" ht="15" hidden="1" x14ac:dyDescent="0.2">
      <c r="A2716" s="2" t="s">
        <v>253</v>
      </c>
      <c r="B2716">
        <v>1782</v>
      </c>
      <c r="C2716">
        <v>5668</v>
      </c>
      <c r="D2716" s="69" t="s">
        <v>700</v>
      </c>
      <c r="F2716" s="70" t="s">
        <v>2313</v>
      </c>
      <c r="G2716" s="70">
        <v>1</v>
      </c>
      <c r="H2716" s="70" t="s">
        <v>2313</v>
      </c>
      <c r="I2716" t="s">
        <v>2313</v>
      </c>
      <c r="J2716" t="str">
        <f>IF($I2716="","",_xlfn.LET(_xlpm.x,VLOOKUP($I2716,'taxon-match_2026-08-31'!$A$2:$N$122,6,FALSE),IF(_xlpm.x=0,"",_xlpm.x)))</f>
        <v>Rafinesque, 1815</v>
      </c>
      <c r="K2716" t="str">
        <f>IF($I2716="","",_xlfn.LET(_xlpm.x,VLOOKUP($I2716,'taxon-match_2026-08-31'!$A$2:$N$122,4,FALSE),IF(_xlpm.x=0,"",_xlpm.x)))</f>
        <v>urn:lsid:marinespecies.org:taxname:64</v>
      </c>
      <c r="L2716" t="str">
        <f>IF($I2716="","",_xlfn.LET(_xlpm.x,VLOOKUP($I2716,'taxon-match_2026-08-31'!$A$2:$N$122,7,FALSE),IF(_xlpm.x=0,"",_xlpm.x)))</f>
        <v>Animalia</v>
      </c>
      <c r="M2716" t="str">
        <f>IF($I2716="","",_xlfn.LET(_xlpm.x,VLOOKUP($I2716,'taxon-match_2026-08-31'!$A$2:$N$122,8,FALSE),IF(_xlpm.x=0,"",_xlpm.x)))</f>
        <v>Mollusca</v>
      </c>
      <c r="N2716" t="str">
        <f>IF($I2716="","",_xlfn.LET(_xlpm.x,VLOOKUP($I2716,'taxon-match_2026-08-31'!$A$2:$N$122,9,FALSE),IF(_xlpm.x=0,"",_xlpm.x)))</f>
        <v>Polyplacophora</v>
      </c>
      <c r="O2716" t="str">
        <f>IF($I2716="","",_xlfn.LET(_xlpm.x,VLOOKUP($I2716,'taxon-match_2026-08-31'!$A$2:$N$122,10,FALSE),IF(_xlpm.x=0,"",_xlpm.x)))</f>
        <v>Chitonida</v>
      </c>
      <c r="P2716" t="str">
        <f>IF($I2716="","",_xlfn.LET(_xlpm.x,VLOOKUP($I2716,'taxon-match_2026-08-31'!$A$2:$N$122,11,FALSE),IF(_xlpm.x=0,"",_xlpm.x)))</f>
        <v>Chitonidae</v>
      </c>
      <c r="Q2716" t="str">
        <f>IF($I2716="","",_xlfn.LET(_xlpm.x,VLOOKUP($I2716,'taxon-match_2026-08-31'!$A$2:$N$122,12,FALSE),IF(_xlpm.x=0,"",_xlpm.x)))</f>
        <v/>
      </c>
      <c r="R2716" t="str">
        <f>IF($I2716="","",_xlfn.LET(_xlpm.x,VLOOKUP($I2716,'taxon-match_2026-08-31'!$A$2:$N$122,14,FALSE),IF(_xlpm.x=0,"",_xlpm.x)))</f>
        <v/>
      </c>
      <c r="S2716" s="2" t="s">
        <v>2360</v>
      </c>
      <c r="T2716" s="69" t="s">
        <v>62</v>
      </c>
      <c r="U2716" s="69" t="s">
        <v>60</v>
      </c>
      <c r="X2716" t="str">
        <f>IF(T2716="","",_xlfn.LET(_xlpm.x,VLOOKUP(T2716,'Drop-down_menus'!$F$2:$G$16,2,FALSE),IF(_xlpm.x=0,"",_xlpm.x)))</f>
        <v>https://orcid.org/0000-0003-3696-4445</v>
      </c>
      <c r="Y2716" t="str">
        <f>IF(U2716="","",_xlfn.LET(_xlpm.x,VLOOKUP(U2716,'Drop-down_menus'!$F$2:$G$16,2,FALSE),IF(_xlpm.x=0,"",_xlpm.x)))</f>
        <v>https://orcid.org/0000-0002-9708-1761</v>
      </c>
      <c r="Z2716" t="str">
        <f>IF(V2716="","",_xlfn.LET(_xlpm.x,VLOOKUP(V2716,'Drop-down_menus'!$F$2:$G$16,2,FALSE),IF(_xlpm.x=0,"",_xlpm.x)))</f>
        <v/>
      </c>
      <c r="AA2716" t="str">
        <f>IF(W2716="","",_xlfn.LET(_xlpm.x,VLOOKUP(W2716,'Drop-down_menus'!$F$2:$G$16,2,FALSE),IF(_xlpm.x=0,"",_xlpm.x)))</f>
        <v/>
      </c>
      <c r="AB2716" t="s">
        <v>702</v>
      </c>
      <c r="AE2716" t="s">
        <v>896</v>
      </c>
    </row>
    <row r="2717" spans="1:31" ht="15" hidden="1" x14ac:dyDescent="0.2">
      <c r="A2717" s="2" t="s">
        <v>253</v>
      </c>
      <c r="B2717">
        <v>1783</v>
      </c>
      <c r="C2717">
        <v>5669</v>
      </c>
      <c r="D2717" s="69" t="s">
        <v>700</v>
      </c>
      <c r="F2717" s="70" t="s">
        <v>2313</v>
      </c>
      <c r="G2717" s="70">
        <v>1</v>
      </c>
      <c r="H2717" s="70" t="s">
        <v>2313</v>
      </c>
      <c r="I2717" t="s">
        <v>2313</v>
      </c>
      <c r="J2717" t="str">
        <f>IF($I2717="","",_xlfn.LET(_xlpm.x,VLOOKUP($I2717,'taxon-match_2026-08-31'!$A$2:$N$122,6,FALSE),IF(_xlpm.x=0,"",_xlpm.x)))</f>
        <v>Rafinesque, 1815</v>
      </c>
      <c r="K2717" t="str">
        <f>IF($I2717="","",_xlfn.LET(_xlpm.x,VLOOKUP($I2717,'taxon-match_2026-08-31'!$A$2:$N$122,4,FALSE),IF(_xlpm.x=0,"",_xlpm.x)))</f>
        <v>urn:lsid:marinespecies.org:taxname:64</v>
      </c>
      <c r="L2717" t="str">
        <f>IF($I2717="","",_xlfn.LET(_xlpm.x,VLOOKUP($I2717,'taxon-match_2026-08-31'!$A$2:$N$122,7,FALSE),IF(_xlpm.x=0,"",_xlpm.x)))</f>
        <v>Animalia</v>
      </c>
      <c r="M2717" t="str">
        <f>IF($I2717="","",_xlfn.LET(_xlpm.x,VLOOKUP($I2717,'taxon-match_2026-08-31'!$A$2:$N$122,8,FALSE),IF(_xlpm.x=0,"",_xlpm.x)))</f>
        <v>Mollusca</v>
      </c>
      <c r="N2717" t="str">
        <f>IF($I2717="","",_xlfn.LET(_xlpm.x,VLOOKUP($I2717,'taxon-match_2026-08-31'!$A$2:$N$122,9,FALSE),IF(_xlpm.x=0,"",_xlpm.x)))</f>
        <v>Polyplacophora</v>
      </c>
      <c r="O2717" t="str">
        <f>IF($I2717="","",_xlfn.LET(_xlpm.x,VLOOKUP($I2717,'taxon-match_2026-08-31'!$A$2:$N$122,10,FALSE),IF(_xlpm.x=0,"",_xlpm.x)))</f>
        <v>Chitonida</v>
      </c>
      <c r="P2717" t="str">
        <f>IF($I2717="","",_xlfn.LET(_xlpm.x,VLOOKUP($I2717,'taxon-match_2026-08-31'!$A$2:$N$122,11,FALSE),IF(_xlpm.x=0,"",_xlpm.x)))</f>
        <v>Chitonidae</v>
      </c>
      <c r="Q2717" t="str">
        <f>IF($I2717="","",_xlfn.LET(_xlpm.x,VLOOKUP($I2717,'taxon-match_2026-08-31'!$A$2:$N$122,12,FALSE),IF(_xlpm.x=0,"",_xlpm.x)))</f>
        <v/>
      </c>
      <c r="R2717" t="str">
        <f>IF($I2717="","",_xlfn.LET(_xlpm.x,VLOOKUP($I2717,'taxon-match_2026-08-31'!$A$2:$N$122,14,FALSE),IF(_xlpm.x=0,"",_xlpm.x)))</f>
        <v/>
      </c>
      <c r="S2717" s="2" t="s">
        <v>2360</v>
      </c>
      <c r="T2717" s="69" t="s">
        <v>62</v>
      </c>
      <c r="U2717" s="69" t="s">
        <v>60</v>
      </c>
      <c r="X2717" t="str">
        <f>IF(T2717="","",_xlfn.LET(_xlpm.x,VLOOKUP(T2717,'Drop-down_menus'!$F$2:$G$16,2,FALSE),IF(_xlpm.x=0,"",_xlpm.x)))</f>
        <v>https://orcid.org/0000-0003-3696-4445</v>
      </c>
      <c r="Y2717" t="str">
        <f>IF(U2717="","",_xlfn.LET(_xlpm.x,VLOOKUP(U2717,'Drop-down_menus'!$F$2:$G$16,2,FALSE),IF(_xlpm.x=0,"",_xlpm.x)))</f>
        <v>https://orcid.org/0000-0002-9708-1761</v>
      </c>
      <c r="Z2717" t="str">
        <f>IF(V2717="","",_xlfn.LET(_xlpm.x,VLOOKUP(V2717,'Drop-down_menus'!$F$2:$G$16,2,FALSE),IF(_xlpm.x=0,"",_xlpm.x)))</f>
        <v/>
      </c>
      <c r="AA2717" t="str">
        <f>IF(W2717="","",_xlfn.LET(_xlpm.x,VLOOKUP(W2717,'Drop-down_menus'!$F$2:$G$16,2,FALSE),IF(_xlpm.x=0,"",_xlpm.x)))</f>
        <v/>
      </c>
      <c r="AB2717" t="s">
        <v>702</v>
      </c>
      <c r="AE2717" t="s">
        <v>896</v>
      </c>
    </row>
    <row r="2718" spans="1:31" ht="15" hidden="1" x14ac:dyDescent="0.2">
      <c r="A2718" s="2" t="s">
        <v>253</v>
      </c>
      <c r="B2718">
        <v>1786</v>
      </c>
      <c r="C2718">
        <v>5676</v>
      </c>
      <c r="D2718" s="69" t="s">
        <v>700</v>
      </c>
      <c r="F2718" s="70" t="s">
        <v>2313</v>
      </c>
      <c r="G2718" s="70">
        <v>1</v>
      </c>
      <c r="H2718" s="70" t="s">
        <v>2313</v>
      </c>
      <c r="I2718" t="s">
        <v>2313</v>
      </c>
      <c r="J2718" t="str">
        <f>IF($I2718="","",_xlfn.LET(_xlpm.x,VLOOKUP($I2718,'taxon-match_2026-08-31'!$A$2:$N$122,6,FALSE),IF(_xlpm.x=0,"",_xlpm.x)))</f>
        <v>Rafinesque, 1815</v>
      </c>
      <c r="K2718" t="str">
        <f>IF($I2718="","",_xlfn.LET(_xlpm.x,VLOOKUP($I2718,'taxon-match_2026-08-31'!$A$2:$N$122,4,FALSE),IF(_xlpm.x=0,"",_xlpm.x)))</f>
        <v>urn:lsid:marinespecies.org:taxname:64</v>
      </c>
      <c r="L2718" t="str">
        <f>IF($I2718="","",_xlfn.LET(_xlpm.x,VLOOKUP($I2718,'taxon-match_2026-08-31'!$A$2:$N$122,7,FALSE),IF(_xlpm.x=0,"",_xlpm.x)))</f>
        <v>Animalia</v>
      </c>
      <c r="M2718" t="str">
        <f>IF($I2718="","",_xlfn.LET(_xlpm.x,VLOOKUP($I2718,'taxon-match_2026-08-31'!$A$2:$N$122,8,FALSE),IF(_xlpm.x=0,"",_xlpm.x)))</f>
        <v>Mollusca</v>
      </c>
      <c r="N2718" t="str">
        <f>IF($I2718="","",_xlfn.LET(_xlpm.x,VLOOKUP($I2718,'taxon-match_2026-08-31'!$A$2:$N$122,9,FALSE),IF(_xlpm.x=0,"",_xlpm.x)))</f>
        <v>Polyplacophora</v>
      </c>
      <c r="O2718" t="str">
        <f>IF($I2718="","",_xlfn.LET(_xlpm.x,VLOOKUP($I2718,'taxon-match_2026-08-31'!$A$2:$N$122,10,FALSE),IF(_xlpm.x=0,"",_xlpm.x)))</f>
        <v>Chitonida</v>
      </c>
      <c r="P2718" t="str">
        <f>IF($I2718="","",_xlfn.LET(_xlpm.x,VLOOKUP($I2718,'taxon-match_2026-08-31'!$A$2:$N$122,11,FALSE),IF(_xlpm.x=0,"",_xlpm.x)))</f>
        <v>Chitonidae</v>
      </c>
      <c r="Q2718" t="str">
        <f>IF($I2718="","",_xlfn.LET(_xlpm.x,VLOOKUP($I2718,'taxon-match_2026-08-31'!$A$2:$N$122,12,FALSE),IF(_xlpm.x=0,"",_xlpm.x)))</f>
        <v/>
      </c>
      <c r="R2718" t="str">
        <f>IF($I2718="","",_xlfn.LET(_xlpm.x,VLOOKUP($I2718,'taxon-match_2026-08-31'!$A$2:$N$122,14,FALSE),IF(_xlpm.x=0,"",_xlpm.x)))</f>
        <v/>
      </c>
      <c r="S2718" s="2" t="s">
        <v>2360</v>
      </c>
      <c r="T2718" s="69" t="s">
        <v>62</v>
      </c>
      <c r="U2718" s="69" t="s">
        <v>60</v>
      </c>
      <c r="X2718" t="str">
        <f>IF(T2718="","",_xlfn.LET(_xlpm.x,VLOOKUP(T2718,'Drop-down_menus'!$F$2:$G$16,2,FALSE),IF(_xlpm.x=0,"",_xlpm.x)))</f>
        <v>https://orcid.org/0000-0003-3696-4445</v>
      </c>
      <c r="Y2718" t="str">
        <f>IF(U2718="","",_xlfn.LET(_xlpm.x,VLOOKUP(U2718,'Drop-down_menus'!$F$2:$G$16,2,FALSE),IF(_xlpm.x=0,"",_xlpm.x)))</f>
        <v>https://orcid.org/0000-0002-9708-1761</v>
      </c>
      <c r="Z2718" t="str">
        <f>IF(V2718="","",_xlfn.LET(_xlpm.x,VLOOKUP(V2718,'Drop-down_menus'!$F$2:$G$16,2,FALSE),IF(_xlpm.x=0,"",_xlpm.x)))</f>
        <v/>
      </c>
      <c r="AA2718" t="str">
        <f>IF(W2718="","",_xlfn.LET(_xlpm.x,VLOOKUP(W2718,'Drop-down_menus'!$F$2:$G$16,2,FALSE),IF(_xlpm.x=0,"",_xlpm.x)))</f>
        <v/>
      </c>
      <c r="AB2718" t="s">
        <v>702</v>
      </c>
      <c r="AE2718" t="s">
        <v>896</v>
      </c>
    </row>
    <row r="2719" spans="1:31" ht="15" hidden="1" x14ac:dyDescent="0.2">
      <c r="A2719" s="2" t="s">
        <v>253</v>
      </c>
      <c r="B2719">
        <v>1787</v>
      </c>
      <c r="C2719">
        <v>5677</v>
      </c>
      <c r="D2719" s="69" t="s">
        <v>700</v>
      </c>
      <c r="F2719" s="70" t="s">
        <v>2313</v>
      </c>
      <c r="G2719" s="70">
        <v>1</v>
      </c>
      <c r="H2719" s="70" t="s">
        <v>2313</v>
      </c>
      <c r="I2719" t="s">
        <v>2313</v>
      </c>
      <c r="J2719" t="str">
        <f>IF($I2719="","",_xlfn.LET(_xlpm.x,VLOOKUP($I2719,'taxon-match_2026-08-31'!$A$2:$N$122,6,FALSE),IF(_xlpm.x=0,"",_xlpm.x)))</f>
        <v>Rafinesque, 1815</v>
      </c>
      <c r="K2719" t="str">
        <f>IF($I2719="","",_xlfn.LET(_xlpm.x,VLOOKUP($I2719,'taxon-match_2026-08-31'!$A$2:$N$122,4,FALSE),IF(_xlpm.x=0,"",_xlpm.x)))</f>
        <v>urn:lsid:marinespecies.org:taxname:64</v>
      </c>
      <c r="L2719" t="str">
        <f>IF($I2719="","",_xlfn.LET(_xlpm.x,VLOOKUP($I2719,'taxon-match_2026-08-31'!$A$2:$N$122,7,FALSE),IF(_xlpm.x=0,"",_xlpm.x)))</f>
        <v>Animalia</v>
      </c>
      <c r="M2719" t="str">
        <f>IF($I2719="","",_xlfn.LET(_xlpm.x,VLOOKUP($I2719,'taxon-match_2026-08-31'!$A$2:$N$122,8,FALSE),IF(_xlpm.x=0,"",_xlpm.x)))</f>
        <v>Mollusca</v>
      </c>
      <c r="N2719" t="str">
        <f>IF($I2719="","",_xlfn.LET(_xlpm.x,VLOOKUP($I2719,'taxon-match_2026-08-31'!$A$2:$N$122,9,FALSE),IF(_xlpm.x=0,"",_xlpm.x)))</f>
        <v>Polyplacophora</v>
      </c>
      <c r="O2719" t="str">
        <f>IF($I2719="","",_xlfn.LET(_xlpm.x,VLOOKUP($I2719,'taxon-match_2026-08-31'!$A$2:$N$122,10,FALSE),IF(_xlpm.x=0,"",_xlpm.x)))</f>
        <v>Chitonida</v>
      </c>
      <c r="P2719" t="str">
        <f>IF($I2719="","",_xlfn.LET(_xlpm.x,VLOOKUP($I2719,'taxon-match_2026-08-31'!$A$2:$N$122,11,FALSE),IF(_xlpm.x=0,"",_xlpm.x)))</f>
        <v>Chitonidae</v>
      </c>
      <c r="Q2719" t="str">
        <f>IF($I2719="","",_xlfn.LET(_xlpm.x,VLOOKUP($I2719,'taxon-match_2026-08-31'!$A$2:$N$122,12,FALSE),IF(_xlpm.x=0,"",_xlpm.x)))</f>
        <v/>
      </c>
      <c r="R2719" t="str">
        <f>IF($I2719="","",_xlfn.LET(_xlpm.x,VLOOKUP($I2719,'taxon-match_2026-08-31'!$A$2:$N$122,14,FALSE),IF(_xlpm.x=0,"",_xlpm.x)))</f>
        <v/>
      </c>
      <c r="S2719" s="2" t="s">
        <v>2360</v>
      </c>
      <c r="T2719" s="69" t="s">
        <v>62</v>
      </c>
      <c r="U2719" s="69" t="s">
        <v>60</v>
      </c>
      <c r="X2719" t="str">
        <f>IF(T2719="","",_xlfn.LET(_xlpm.x,VLOOKUP(T2719,'Drop-down_menus'!$F$2:$G$16,2,FALSE),IF(_xlpm.x=0,"",_xlpm.x)))</f>
        <v>https://orcid.org/0000-0003-3696-4445</v>
      </c>
      <c r="Y2719" t="str">
        <f>IF(U2719="","",_xlfn.LET(_xlpm.x,VLOOKUP(U2719,'Drop-down_menus'!$F$2:$G$16,2,FALSE),IF(_xlpm.x=0,"",_xlpm.x)))</f>
        <v>https://orcid.org/0000-0002-9708-1761</v>
      </c>
      <c r="Z2719" t="str">
        <f>IF(V2719="","",_xlfn.LET(_xlpm.x,VLOOKUP(V2719,'Drop-down_menus'!$F$2:$G$16,2,FALSE),IF(_xlpm.x=0,"",_xlpm.x)))</f>
        <v/>
      </c>
      <c r="AA2719" t="str">
        <f>IF(W2719="","",_xlfn.LET(_xlpm.x,VLOOKUP(W2719,'Drop-down_menus'!$F$2:$G$16,2,FALSE),IF(_xlpm.x=0,"",_xlpm.x)))</f>
        <v/>
      </c>
      <c r="AB2719" t="s">
        <v>702</v>
      </c>
      <c r="AE2719" t="s">
        <v>896</v>
      </c>
    </row>
    <row r="2720" spans="1:31" ht="15" hidden="1" x14ac:dyDescent="0.2">
      <c r="A2720" s="2" t="s">
        <v>253</v>
      </c>
      <c r="B2720">
        <v>1864</v>
      </c>
      <c r="C2720">
        <v>5678</v>
      </c>
      <c r="D2720" s="69" t="s">
        <v>700</v>
      </c>
      <c r="F2720" s="70" t="s">
        <v>2313</v>
      </c>
      <c r="G2720" s="70">
        <v>1</v>
      </c>
      <c r="H2720" s="70" t="s">
        <v>2313</v>
      </c>
      <c r="I2720" t="s">
        <v>2313</v>
      </c>
      <c r="J2720" t="str">
        <f>IF($I2720="","",_xlfn.LET(_xlpm.x,VLOOKUP($I2720,'taxon-match_2026-08-31'!$A$2:$N$122,6,FALSE),IF(_xlpm.x=0,"",_xlpm.x)))</f>
        <v>Rafinesque, 1815</v>
      </c>
      <c r="K2720" t="str">
        <f>IF($I2720="","",_xlfn.LET(_xlpm.x,VLOOKUP($I2720,'taxon-match_2026-08-31'!$A$2:$N$122,4,FALSE),IF(_xlpm.x=0,"",_xlpm.x)))</f>
        <v>urn:lsid:marinespecies.org:taxname:64</v>
      </c>
      <c r="L2720" t="str">
        <f>IF($I2720="","",_xlfn.LET(_xlpm.x,VLOOKUP($I2720,'taxon-match_2026-08-31'!$A$2:$N$122,7,FALSE),IF(_xlpm.x=0,"",_xlpm.x)))</f>
        <v>Animalia</v>
      </c>
      <c r="M2720" t="str">
        <f>IF($I2720="","",_xlfn.LET(_xlpm.x,VLOOKUP($I2720,'taxon-match_2026-08-31'!$A$2:$N$122,8,FALSE),IF(_xlpm.x=0,"",_xlpm.x)))</f>
        <v>Mollusca</v>
      </c>
      <c r="N2720" t="str">
        <f>IF($I2720="","",_xlfn.LET(_xlpm.x,VLOOKUP($I2720,'taxon-match_2026-08-31'!$A$2:$N$122,9,FALSE),IF(_xlpm.x=0,"",_xlpm.x)))</f>
        <v>Polyplacophora</v>
      </c>
      <c r="O2720" t="str">
        <f>IF($I2720="","",_xlfn.LET(_xlpm.x,VLOOKUP($I2720,'taxon-match_2026-08-31'!$A$2:$N$122,10,FALSE),IF(_xlpm.x=0,"",_xlpm.x)))</f>
        <v>Chitonida</v>
      </c>
      <c r="P2720" t="str">
        <f>IF($I2720="","",_xlfn.LET(_xlpm.x,VLOOKUP($I2720,'taxon-match_2026-08-31'!$A$2:$N$122,11,FALSE),IF(_xlpm.x=0,"",_xlpm.x)))</f>
        <v>Chitonidae</v>
      </c>
      <c r="Q2720" t="str">
        <f>IF($I2720="","",_xlfn.LET(_xlpm.x,VLOOKUP($I2720,'taxon-match_2026-08-31'!$A$2:$N$122,12,FALSE),IF(_xlpm.x=0,"",_xlpm.x)))</f>
        <v/>
      </c>
      <c r="R2720" t="str">
        <f>IF($I2720="","",_xlfn.LET(_xlpm.x,VLOOKUP($I2720,'taxon-match_2026-08-31'!$A$2:$N$122,14,FALSE),IF(_xlpm.x=0,"",_xlpm.x)))</f>
        <v/>
      </c>
      <c r="S2720" s="2" t="s">
        <v>2360</v>
      </c>
      <c r="T2720" s="69" t="s">
        <v>62</v>
      </c>
      <c r="U2720" s="69" t="s">
        <v>60</v>
      </c>
      <c r="X2720" t="str">
        <f>IF(T2720="","",_xlfn.LET(_xlpm.x,VLOOKUP(T2720,'Drop-down_menus'!$F$2:$G$16,2,FALSE),IF(_xlpm.x=0,"",_xlpm.x)))</f>
        <v>https://orcid.org/0000-0003-3696-4445</v>
      </c>
      <c r="Y2720" t="str">
        <f>IF(U2720="","",_xlfn.LET(_xlpm.x,VLOOKUP(U2720,'Drop-down_menus'!$F$2:$G$16,2,FALSE),IF(_xlpm.x=0,"",_xlpm.x)))</f>
        <v>https://orcid.org/0000-0002-9708-1761</v>
      </c>
      <c r="Z2720" t="str">
        <f>IF(V2720="","",_xlfn.LET(_xlpm.x,VLOOKUP(V2720,'Drop-down_menus'!$F$2:$G$16,2,FALSE),IF(_xlpm.x=0,"",_xlpm.x)))</f>
        <v/>
      </c>
      <c r="AA2720" t="str">
        <f>IF(W2720="","",_xlfn.LET(_xlpm.x,VLOOKUP(W2720,'Drop-down_menus'!$F$2:$G$16,2,FALSE),IF(_xlpm.x=0,"",_xlpm.x)))</f>
        <v/>
      </c>
      <c r="AB2720" t="s">
        <v>702</v>
      </c>
      <c r="AE2720" t="s">
        <v>896</v>
      </c>
    </row>
    <row r="2721" spans="1:31" ht="15" hidden="1" x14ac:dyDescent="0.2">
      <c r="A2721" s="2" t="s">
        <v>298</v>
      </c>
      <c r="B2721">
        <v>2866</v>
      </c>
      <c r="C2721">
        <v>5679</v>
      </c>
      <c r="D2721" s="69" t="s">
        <v>700</v>
      </c>
      <c r="F2721" s="70" t="s">
        <v>2313</v>
      </c>
      <c r="G2721" s="70">
        <v>1</v>
      </c>
      <c r="H2721" s="70" t="s">
        <v>2313</v>
      </c>
      <c r="I2721" t="s">
        <v>2313</v>
      </c>
      <c r="J2721" t="str">
        <f>IF($I2721="","",_xlfn.LET(_xlpm.x,VLOOKUP($I2721,'taxon-match_2026-08-31'!$A$2:$N$122,6,FALSE),IF(_xlpm.x=0,"",_xlpm.x)))</f>
        <v>Rafinesque, 1815</v>
      </c>
      <c r="K2721" t="str">
        <f>IF($I2721="","",_xlfn.LET(_xlpm.x,VLOOKUP($I2721,'taxon-match_2026-08-31'!$A$2:$N$122,4,FALSE),IF(_xlpm.x=0,"",_xlpm.x)))</f>
        <v>urn:lsid:marinespecies.org:taxname:64</v>
      </c>
      <c r="L2721" t="str">
        <f>IF($I2721="","",_xlfn.LET(_xlpm.x,VLOOKUP($I2721,'taxon-match_2026-08-31'!$A$2:$N$122,7,FALSE),IF(_xlpm.x=0,"",_xlpm.x)))</f>
        <v>Animalia</v>
      </c>
      <c r="M2721" t="str">
        <f>IF($I2721="","",_xlfn.LET(_xlpm.x,VLOOKUP($I2721,'taxon-match_2026-08-31'!$A$2:$N$122,8,FALSE),IF(_xlpm.x=0,"",_xlpm.x)))</f>
        <v>Mollusca</v>
      </c>
      <c r="N2721" t="str">
        <f>IF($I2721="","",_xlfn.LET(_xlpm.x,VLOOKUP($I2721,'taxon-match_2026-08-31'!$A$2:$N$122,9,FALSE),IF(_xlpm.x=0,"",_xlpm.x)))</f>
        <v>Polyplacophora</v>
      </c>
      <c r="O2721" t="str">
        <f>IF($I2721="","",_xlfn.LET(_xlpm.x,VLOOKUP($I2721,'taxon-match_2026-08-31'!$A$2:$N$122,10,FALSE),IF(_xlpm.x=0,"",_xlpm.x)))</f>
        <v>Chitonida</v>
      </c>
      <c r="P2721" t="str">
        <f>IF($I2721="","",_xlfn.LET(_xlpm.x,VLOOKUP($I2721,'taxon-match_2026-08-31'!$A$2:$N$122,11,FALSE),IF(_xlpm.x=0,"",_xlpm.x)))</f>
        <v>Chitonidae</v>
      </c>
      <c r="Q2721" t="str">
        <f>IF($I2721="","",_xlfn.LET(_xlpm.x,VLOOKUP($I2721,'taxon-match_2026-08-31'!$A$2:$N$122,12,FALSE),IF(_xlpm.x=0,"",_xlpm.x)))</f>
        <v/>
      </c>
      <c r="R2721" t="str">
        <f>IF($I2721="","",_xlfn.LET(_xlpm.x,VLOOKUP($I2721,'taxon-match_2026-08-31'!$A$2:$N$122,14,FALSE),IF(_xlpm.x=0,"",_xlpm.x)))</f>
        <v/>
      </c>
      <c r="S2721" s="2" t="s">
        <v>2360</v>
      </c>
      <c r="T2721" s="69" t="s">
        <v>62</v>
      </c>
      <c r="U2721" s="69" t="s">
        <v>60</v>
      </c>
      <c r="X2721" t="str">
        <f>IF(T2721="","",_xlfn.LET(_xlpm.x,VLOOKUP(T2721,'Drop-down_menus'!$F$2:$G$16,2,FALSE),IF(_xlpm.x=0,"",_xlpm.x)))</f>
        <v>https://orcid.org/0000-0003-3696-4445</v>
      </c>
      <c r="Y2721" t="str">
        <f>IF(U2721="","",_xlfn.LET(_xlpm.x,VLOOKUP(U2721,'Drop-down_menus'!$F$2:$G$16,2,FALSE),IF(_xlpm.x=0,"",_xlpm.x)))</f>
        <v>https://orcid.org/0000-0002-9708-1761</v>
      </c>
      <c r="Z2721" t="str">
        <f>IF(V2721="","",_xlfn.LET(_xlpm.x,VLOOKUP(V2721,'Drop-down_menus'!$F$2:$G$16,2,FALSE),IF(_xlpm.x=0,"",_xlpm.x)))</f>
        <v/>
      </c>
      <c r="AA2721" t="str">
        <f>IF(W2721="","",_xlfn.LET(_xlpm.x,VLOOKUP(W2721,'Drop-down_menus'!$F$2:$G$16,2,FALSE),IF(_xlpm.x=0,"",_xlpm.x)))</f>
        <v/>
      </c>
      <c r="AB2721" t="s">
        <v>702</v>
      </c>
      <c r="AE2721" t="s">
        <v>896</v>
      </c>
    </row>
    <row r="2722" spans="1:31" ht="15" hidden="1" x14ac:dyDescent="0.2">
      <c r="A2722" s="2" t="s">
        <v>298</v>
      </c>
      <c r="B2722">
        <v>2867</v>
      </c>
      <c r="C2722">
        <v>5462</v>
      </c>
      <c r="D2722" s="69" t="s">
        <v>700</v>
      </c>
      <c r="F2722" s="70" t="s">
        <v>2313</v>
      </c>
      <c r="G2722" s="70">
        <v>1</v>
      </c>
      <c r="H2722" s="70" t="s">
        <v>2313</v>
      </c>
      <c r="I2722" t="s">
        <v>2313</v>
      </c>
      <c r="J2722" t="str">
        <f>IF($I2722="","",_xlfn.LET(_xlpm.x,VLOOKUP($I2722,'taxon-match_2026-08-31'!$A$2:$N$122,6,FALSE),IF(_xlpm.x=0,"",_xlpm.x)))</f>
        <v>Rafinesque, 1815</v>
      </c>
      <c r="K2722" t="str">
        <f>IF($I2722="","",_xlfn.LET(_xlpm.x,VLOOKUP($I2722,'taxon-match_2026-08-31'!$A$2:$N$122,4,FALSE),IF(_xlpm.x=0,"",_xlpm.x)))</f>
        <v>urn:lsid:marinespecies.org:taxname:64</v>
      </c>
      <c r="L2722" t="str">
        <f>IF($I2722="","",_xlfn.LET(_xlpm.x,VLOOKUP($I2722,'taxon-match_2026-08-31'!$A$2:$N$122,7,FALSE),IF(_xlpm.x=0,"",_xlpm.x)))</f>
        <v>Animalia</v>
      </c>
      <c r="M2722" t="str">
        <f>IF($I2722="","",_xlfn.LET(_xlpm.x,VLOOKUP($I2722,'taxon-match_2026-08-31'!$A$2:$N$122,8,FALSE),IF(_xlpm.x=0,"",_xlpm.x)))</f>
        <v>Mollusca</v>
      </c>
      <c r="N2722" t="str">
        <f>IF($I2722="","",_xlfn.LET(_xlpm.x,VLOOKUP($I2722,'taxon-match_2026-08-31'!$A$2:$N$122,9,FALSE),IF(_xlpm.x=0,"",_xlpm.x)))</f>
        <v>Polyplacophora</v>
      </c>
      <c r="O2722" t="str">
        <f>IF($I2722="","",_xlfn.LET(_xlpm.x,VLOOKUP($I2722,'taxon-match_2026-08-31'!$A$2:$N$122,10,FALSE),IF(_xlpm.x=0,"",_xlpm.x)))</f>
        <v>Chitonida</v>
      </c>
      <c r="P2722" t="str">
        <f>IF($I2722="","",_xlfn.LET(_xlpm.x,VLOOKUP($I2722,'taxon-match_2026-08-31'!$A$2:$N$122,11,FALSE),IF(_xlpm.x=0,"",_xlpm.x)))</f>
        <v>Chitonidae</v>
      </c>
      <c r="Q2722" t="str">
        <f>IF($I2722="","",_xlfn.LET(_xlpm.x,VLOOKUP($I2722,'taxon-match_2026-08-31'!$A$2:$N$122,12,FALSE),IF(_xlpm.x=0,"",_xlpm.x)))</f>
        <v/>
      </c>
      <c r="R2722" t="str">
        <f>IF($I2722="","",_xlfn.LET(_xlpm.x,VLOOKUP($I2722,'taxon-match_2026-08-31'!$A$2:$N$122,14,FALSE),IF(_xlpm.x=0,"",_xlpm.x)))</f>
        <v/>
      </c>
      <c r="S2722" s="2" t="s">
        <v>2360</v>
      </c>
      <c r="T2722" s="69" t="s">
        <v>62</v>
      </c>
      <c r="U2722" s="69" t="s">
        <v>60</v>
      </c>
      <c r="X2722" t="str">
        <f>IF(T2722="","",_xlfn.LET(_xlpm.x,VLOOKUP(T2722,'Drop-down_menus'!$F$2:$G$16,2,FALSE),IF(_xlpm.x=0,"",_xlpm.x)))</f>
        <v>https://orcid.org/0000-0003-3696-4445</v>
      </c>
      <c r="Y2722" t="str">
        <f>IF(U2722="","",_xlfn.LET(_xlpm.x,VLOOKUP(U2722,'Drop-down_menus'!$F$2:$G$16,2,FALSE),IF(_xlpm.x=0,"",_xlpm.x)))</f>
        <v>https://orcid.org/0000-0002-9708-1761</v>
      </c>
      <c r="Z2722" t="str">
        <f>IF(V2722="","",_xlfn.LET(_xlpm.x,VLOOKUP(V2722,'Drop-down_menus'!$F$2:$G$16,2,FALSE),IF(_xlpm.x=0,"",_xlpm.x)))</f>
        <v/>
      </c>
      <c r="AA2722" t="str">
        <f>IF(W2722="","",_xlfn.LET(_xlpm.x,VLOOKUP(W2722,'Drop-down_menus'!$F$2:$G$16,2,FALSE),IF(_xlpm.x=0,"",_xlpm.x)))</f>
        <v/>
      </c>
      <c r="AB2722" t="s">
        <v>702</v>
      </c>
      <c r="AE2722" t="s">
        <v>896</v>
      </c>
    </row>
    <row r="2723" spans="1:31" ht="15" hidden="1" x14ac:dyDescent="0.2">
      <c r="A2723" s="2" t="s">
        <v>298</v>
      </c>
      <c r="B2723">
        <v>2868</v>
      </c>
      <c r="C2723">
        <v>5526</v>
      </c>
      <c r="D2723" s="69" t="s">
        <v>700</v>
      </c>
      <c r="F2723" s="70" t="s">
        <v>2313</v>
      </c>
      <c r="G2723" s="70">
        <v>1</v>
      </c>
      <c r="H2723" s="70" t="s">
        <v>2313</v>
      </c>
      <c r="I2723" t="s">
        <v>2313</v>
      </c>
      <c r="J2723" t="str">
        <f>IF($I2723="","",_xlfn.LET(_xlpm.x,VLOOKUP($I2723,'taxon-match_2026-08-31'!$A$2:$N$122,6,FALSE),IF(_xlpm.x=0,"",_xlpm.x)))</f>
        <v>Rafinesque, 1815</v>
      </c>
      <c r="K2723" t="str">
        <f>IF($I2723="","",_xlfn.LET(_xlpm.x,VLOOKUP($I2723,'taxon-match_2026-08-31'!$A$2:$N$122,4,FALSE),IF(_xlpm.x=0,"",_xlpm.x)))</f>
        <v>urn:lsid:marinespecies.org:taxname:64</v>
      </c>
      <c r="L2723" t="str">
        <f>IF($I2723="","",_xlfn.LET(_xlpm.x,VLOOKUP($I2723,'taxon-match_2026-08-31'!$A$2:$N$122,7,FALSE),IF(_xlpm.x=0,"",_xlpm.x)))</f>
        <v>Animalia</v>
      </c>
      <c r="M2723" t="str">
        <f>IF($I2723="","",_xlfn.LET(_xlpm.x,VLOOKUP($I2723,'taxon-match_2026-08-31'!$A$2:$N$122,8,FALSE),IF(_xlpm.x=0,"",_xlpm.x)))</f>
        <v>Mollusca</v>
      </c>
      <c r="N2723" t="str">
        <f>IF($I2723="","",_xlfn.LET(_xlpm.x,VLOOKUP($I2723,'taxon-match_2026-08-31'!$A$2:$N$122,9,FALSE),IF(_xlpm.x=0,"",_xlpm.x)))</f>
        <v>Polyplacophora</v>
      </c>
      <c r="O2723" t="str">
        <f>IF($I2723="","",_xlfn.LET(_xlpm.x,VLOOKUP($I2723,'taxon-match_2026-08-31'!$A$2:$N$122,10,FALSE),IF(_xlpm.x=0,"",_xlpm.x)))</f>
        <v>Chitonida</v>
      </c>
      <c r="P2723" t="str">
        <f>IF($I2723="","",_xlfn.LET(_xlpm.x,VLOOKUP($I2723,'taxon-match_2026-08-31'!$A$2:$N$122,11,FALSE),IF(_xlpm.x=0,"",_xlpm.x)))</f>
        <v>Chitonidae</v>
      </c>
      <c r="Q2723" t="str">
        <f>IF($I2723="","",_xlfn.LET(_xlpm.x,VLOOKUP($I2723,'taxon-match_2026-08-31'!$A$2:$N$122,12,FALSE),IF(_xlpm.x=0,"",_xlpm.x)))</f>
        <v/>
      </c>
      <c r="R2723" t="str">
        <f>IF($I2723="","",_xlfn.LET(_xlpm.x,VLOOKUP($I2723,'taxon-match_2026-08-31'!$A$2:$N$122,14,FALSE),IF(_xlpm.x=0,"",_xlpm.x)))</f>
        <v/>
      </c>
      <c r="S2723" s="2" t="s">
        <v>2360</v>
      </c>
      <c r="T2723" s="69" t="s">
        <v>62</v>
      </c>
      <c r="U2723" s="69" t="s">
        <v>60</v>
      </c>
      <c r="X2723" t="str">
        <f>IF(T2723="","",_xlfn.LET(_xlpm.x,VLOOKUP(T2723,'Drop-down_menus'!$F$2:$G$16,2,FALSE),IF(_xlpm.x=0,"",_xlpm.x)))</f>
        <v>https://orcid.org/0000-0003-3696-4445</v>
      </c>
      <c r="Y2723" t="str">
        <f>IF(U2723="","",_xlfn.LET(_xlpm.x,VLOOKUP(U2723,'Drop-down_menus'!$F$2:$G$16,2,FALSE),IF(_xlpm.x=0,"",_xlpm.x)))</f>
        <v>https://orcid.org/0000-0002-9708-1761</v>
      </c>
      <c r="Z2723" t="str">
        <f>IF(V2723="","",_xlfn.LET(_xlpm.x,VLOOKUP(V2723,'Drop-down_menus'!$F$2:$G$16,2,FALSE),IF(_xlpm.x=0,"",_xlpm.x)))</f>
        <v/>
      </c>
      <c r="AA2723" t="str">
        <f>IF(W2723="","",_xlfn.LET(_xlpm.x,VLOOKUP(W2723,'Drop-down_menus'!$F$2:$G$16,2,FALSE),IF(_xlpm.x=0,"",_xlpm.x)))</f>
        <v/>
      </c>
      <c r="AB2723" t="s">
        <v>702</v>
      </c>
      <c r="AE2723" t="s">
        <v>896</v>
      </c>
    </row>
    <row r="2724" spans="1:31" ht="15" hidden="1" x14ac:dyDescent="0.2">
      <c r="A2724" s="2" t="s">
        <v>298</v>
      </c>
      <c r="B2724">
        <v>2869</v>
      </c>
      <c r="C2724">
        <v>5529</v>
      </c>
      <c r="D2724" s="69" t="s">
        <v>700</v>
      </c>
      <c r="F2724" s="70" t="s">
        <v>2313</v>
      </c>
      <c r="G2724" s="70">
        <v>1</v>
      </c>
      <c r="H2724" s="70" t="s">
        <v>2313</v>
      </c>
      <c r="I2724" t="s">
        <v>2313</v>
      </c>
      <c r="J2724" t="str">
        <f>IF($I2724="","",_xlfn.LET(_xlpm.x,VLOOKUP($I2724,'taxon-match_2026-08-31'!$A$2:$N$122,6,FALSE),IF(_xlpm.x=0,"",_xlpm.x)))</f>
        <v>Rafinesque, 1815</v>
      </c>
      <c r="K2724" t="str">
        <f>IF($I2724="","",_xlfn.LET(_xlpm.x,VLOOKUP($I2724,'taxon-match_2026-08-31'!$A$2:$N$122,4,FALSE),IF(_xlpm.x=0,"",_xlpm.x)))</f>
        <v>urn:lsid:marinespecies.org:taxname:64</v>
      </c>
      <c r="L2724" t="str">
        <f>IF($I2724="","",_xlfn.LET(_xlpm.x,VLOOKUP($I2724,'taxon-match_2026-08-31'!$A$2:$N$122,7,FALSE),IF(_xlpm.x=0,"",_xlpm.x)))</f>
        <v>Animalia</v>
      </c>
      <c r="M2724" t="str">
        <f>IF($I2724="","",_xlfn.LET(_xlpm.x,VLOOKUP($I2724,'taxon-match_2026-08-31'!$A$2:$N$122,8,FALSE),IF(_xlpm.x=0,"",_xlpm.x)))</f>
        <v>Mollusca</v>
      </c>
      <c r="N2724" t="str">
        <f>IF($I2724="","",_xlfn.LET(_xlpm.x,VLOOKUP($I2724,'taxon-match_2026-08-31'!$A$2:$N$122,9,FALSE),IF(_xlpm.x=0,"",_xlpm.x)))</f>
        <v>Polyplacophora</v>
      </c>
      <c r="O2724" t="str">
        <f>IF($I2724="","",_xlfn.LET(_xlpm.x,VLOOKUP($I2724,'taxon-match_2026-08-31'!$A$2:$N$122,10,FALSE),IF(_xlpm.x=0,"",_xlpm.x)))</f>
        <v>Chitonida</v>
      </c>
      <c r="P2724" t="str">
        <f>IF($I2724="","",_xlfn.LET(_xlpm.x,VLOOKUP($I2724,'taxon-match_2026-08-31'!$A$2:$N$122,11,FALSE),IF(_xlpm.x=0,"",_xlpm.x)))</f>
        <v>Chitonidae</v>
      </c>
      <c r="Q2724" t="str">
        <f>IF($I2724="","",_xlfn.LET(_xlpm.x,VLOOKUP($I2724,'taxon-match_2026-08-31'!$A$2:$N$122,12,FALSE),IF(_xlpm.x=0,"",_xlpm.x)))</f>
        <v/>
      </c>
      <c r="R2724" t="str">
        <f>IF($I2724="","",_xlfn.LET(_xlpm.x,VLOOKUP($I2724,'taxon-match_2026-08-31'!$A$2:$N$122,14,FALSE),IF(_xlpm.x=0,"",_xlpm.x)))</f>
        <v/>
      </c>
      <c r="S2724" s="2" t="s">
        <v>2360</v>
      </c>
      <c r="T2724" s="69" t="s">
        <v>62</v>
      </c>
      <c r="U2724" s="69" t="s">
        <v>60</v>
      </c>
      <c r="X2724" t="str">
        <f>IF(T2724="","",_xlfn.LET(_xlpm.x,VLOOKUP(T2724,'Drop-down_menus'!$F$2:$G$16,2,FALSE),IF(_xlpm.x=0,"",_xlpm.x)))</f>
        <v>https://orcid.org/0000-0003-3696-4445</v>
      </c>
      <c r="Y2724" t="str">
        <f>IF(U2724="","",_xlfn.LET(_xlpm.x,VLOOKUP(U2724,'Drop-down_menus'!$F$2:$G$16,2,FALSE),IF(_xlpm.x=0,"",_xlpm.x)))</f>
        <v>https://orcid.org/0000-0002-9708-1761</v>
      </c>
      <c r="Z2724" t="str">
        <f>IF(V2724="","",_xlfn.LET(_xlpm.x,VLOOKUP(V2724,'Drop-down_menus'!$F$2:$G$16,2,FALSE),IF(_xlpm.x=0,"",_xlpm.x)))</f>
        <v/>
      </c>
      <c r="AA2724" t="str">
        <f>IF(W2724="","",_xlfn.LET(_xlpm.x,VLOOKUP(W2724,'Drop-down_menus'!$F$2:$G$16,2,FALSE),IF(_xlpm.x=0,"",_xlpm.x)))</f>
        <v/>
      </c>
      <c r="AB2724" t="s">
        <v>702</v>
      </c>
      <c r="AE2724" t="s">
        <v>896</v>
      </c>
    </row>
    <row r="2725" spans="1:31" ht="15" hidden="1" x14ac:dyDescent="0.2">
      <c r="A2725" s="2" t="s">
        <v>298</v>
      </c>
      <c r="B2725">
        <v>2870</v>
      </c>
      <c r="C2725">
        <v>5441</v>
      </c>
      <c r="D2725" s="69" t="s">
        <v>700</v>
      </c>
      <c r="F2725" s="70" t="s">
        <v>2313</v>
      </c>
      <c r="G2725" s="70">
        <v>1</v>
      </c>
      <c r="H2725" s="70" t="s">
        <v>2313</v>
      </c>
      <c r="I2725" t="s">
        <v>2313</v>
      </c>
      <c r="J2725" t="str">
        <f>IF($I2725="","",_xlfn.LET(_xlpm.x,VLOOKUP($I2725,'taxon-match_2026-08-31'!$A$2:$N$122,6,FALSE),IF(_xlpm.x=0,"",_xlpm.x)))</f>
        <v>Rafinesque, 1815</v>
      </c>
      <c r="K2725" t="str">
        <f>IF($I2725="","",_xlfn.LET(_xlpm.x,VLOOKUP($I2725,'taxon-match_2026-08-31'!$A$2:$N$122,4,FALSE),IF(_xlpm.x=0,"",_xlpm.x)))</f>
        <v>urn:lsid:marinespecies.org:taxname:64</v>
      </c>
      <c r="L2725" t="str">
        <f>IF($I2725="","",_xlfn.LET(_xlpm.x,VLOOKUP($I2725,'taxon-match_2026-08-31'!$A$2:$N$122,7,FALSE),IF(_xlpm.x=0,"",_xlpm.x)))</f>
        <v>Animalia</v>
      </c>
      <c r="M2725" t="str">
        <f>IF($I2725="","",_xlfn.LET(_xlpm.x,VLOOKUP($I2725,'taxon-match_2026-08-31'!$A$2:$N$122,8,FALSE),IF(_xlpm.x=0,"",_xlpm.x)))</f>
        <v>Mollusca</v>
      </c>
      <c r="N2725" t="str">
        <f>IF($I2725="","",_xlfn.LET(_xlpm.x,VLOOKUP($I2725,'taxon-match_2026-08-31'!$A$2:$N$122,9,FALSE),IF(_xlpm.x=0,"",_xlpm.x)))</f>
        <v>Polyplacophora</v>
      </c>
      <c r="O2725" t="str">
        <f>IF($I2725="","",_xlfn.LET(_xlpm.x,VLOOKUP($I2725,'taxon-match_2026-08-31'!$A$2:$N$122,10,FALSE),IF(_xlpm.x=0,"",_xlpm.x)))</f>
        <v>Chitonida</v>
      </c>
      <c r="P2725" t="str">
        <f>IF($I2725="","",_xlfn.LET(_xlpm.x,VLOOKUP($I2725,'taxon-match_2026-08-31'!$A$2:$N$122,11,FALSE),IF(_xlpm.x=0,"",_xlpm.x)))</f>
        <v>Chitonidae</v>
      </c>
      <c r="Q2725" t="str">
        <f>IF($I2725="","",_xlfn.LET(_xlpm.x,VLOOKUP($I2725,'taxon-match_2026-08-31'!$A$2:$N$122,12,FALSE),IF(_xlpm.x=0,"",_xlpm.x)))</f>
        <v/>
      </c>
      <c r="R2725" t="str">
        <f>IF($I2725="","",_xlfn.LET(_xlpm.x,VLOOKUP($I2725,'taxon-match_2026-08-31'!$A$2:$N$122,14,FALSE),IF(_xlpm.x=0,"",_xlpm.x)))</f>
        <v/>
      </c>
      <c r="S2725" s="2" t="s">
        <v>2360</v>
      </c>
      <c r="T2725" s="69" t="s">
        <v>62</v>
      </c>
      <c r="U2725" s="69" t="s">
        <v>60</v>
      </c>
      <c r="X2725" t="str">
        <f>IF(T2725="","",_xlfn.LET(_xlpm.x,VLOOKUP(T2725,'Drop-down_menus'!$F$2:$G$16,2,FALSE),IF(_xlpm.x=0,"",_xlpm.x)))</f>
        <v>https://orcid.org/0000-0003-3696-4445</v>
      </c>
      <c r="Y2725" t="str">
        <f>IF(U2725="","",_xlfn.LET(_xlpm.x,VLOOKUP(U2725,'Drop-down_menus'!$F$2:$G$16,2,FALSE),IF(_xlpm.x=0,"",_xlpm.x)))</f>
        <v>https://orcid.org/0000-0002-9708-1761</v>
      </c>
      <c r="Z2725" t="str">
        <f>IF(V2725="","",_xlfn.LET(_xlpm.x,VLOOKUP(V2725,'Drop-down_menus'!$F$2:$G$16,2,FALSE),IF(_xlpm.x=0,"",_xlpm.x)))</f>
        <v/>
      </c>
      <c r="AA2725" t="str">
        <f>IF(W2725="","",_xlfn.LET(_xlpm.x,VLOOKUP(W2725,'Drop-down_menus'!$F$2:$G$16,2,FALSE),IF(_xlpm.x=0,"",_xlpm.x)))</f>
        <v/>
      </c>
      <c r="AB2725" t="s">
        <v>702</v>
      </c>
      <c r="AE2725" t="s">
        <v>896</v>
      </c>
    </row>
    <row r="2726" spans="1:31" ht="15" hidden="1" x14ac:dyDescent="0.2">
      <c r="A2726" s="2" t="s">
        <v>298</v>
      </c>
      <c r="B2726">
        <v>2871</v>
      </c>
      <c r="C2726">
        <v>5491</v>
      </c>
      <c r="D2726" s="69" t="s">
        <v>700</v>
      </c>
      <c r="F2726" s="70" t="s">
        <v>2313</v>
      </c>
      <c r="G2726" s="70">
        <v>1</v>
      </c>
      <c r="H2726" s="70" t="s">
        <v>2313</v>
      </c>
      <c r="I2726" t="s">
        <v>2313</v>
      </c>
      <c r="J2726" t="str">
        <f>IF($I2726="","",_xlfn.LET(_xlpm.x,VLOOKUP($I2726,'taxon-match_2026-08-31'!$A$2:$N$122,6,FALSE),IF(_xlpm.x=0,"",_xlpm.x)))</f>
        <v>Rafinesque, 1815</v>
      </c>
      <c r="K2726" t="str">
        <f>IF($I2726="","",_xlfn.LET(_xlpm.x,VLOOKUP($I2726,'taxon-match_2026-08-31'!$A$2:$N$122,4,FALSE),IF(_xlpm.x=0,"",_xlpm.x)))</f>
        <v>urn:lsid:marinespecies.org:taxname:64</v>
      </c>
      <c r="L2726" t="str">
        <f>IF($I2726="","",_xlfn.LET(_xlpm.x,VLOOKUP($I2726,'taxon-match_2026-08-31'!$A$2:$N$122,7,FALSE),IF(_xlpm.x=0,"",_xlpm.x)))</f>
        <v>Animalia</v>
      </c>
      <c r="M2726" t="str">
        <f>IF($I2726="","",_xlfn.LET(_xlpm.x,VLOOKUP($I2726,'taxon-match_2026-08-31'!$A$2:$N$122,8,FALSE),IF(_xlpm.x=0,"",_xlpm.x)))</f>
        <v>Mollusca</v>
      </c>
      <c r="N2726" t="str">
        <f>IF($I2726="","",_xlfn.LET(_xlpm.x,VLOOKUP($I2726,'taxon-match_2026-08-31'!$A$2:$N$122,9,FALSE),IF(_xlpm.x=0,"",_xlpm.x)))</f>
        <v>Polyplacophora</v>
      </c>
      <c r="O2726" t="str">
        <f>IF($I2726="","",_xlfn.LET(_xlpm.x,VLOOKUP($I2726,'taxon-match_2026-08-31'!$A$2:$N$122,10,FALSE),IF(_xlpm.x=0,"",_xlpm.x)))</f>
        <v>Chitonida</v>
      </c>
      <c r="P2726" t="str">
        <f>IF($I2726="","",_xlfn.LET(_xlpm.x,VLOOKUP($I2726,'taxon-match_2026-08-31'!$A$2:$N$122,11,FALSE),IF(_xlpm.x=0,"",_xlpm.x)))</f>
        <v>Chitonidae</v>
      </c>
      <c r="Q2726" t="str">
        <f>IF($I2726="","",_xlfn.LET(_xlpm.x,VLOOKUP($I2726,'taxon-match_2026-08-31'!$A$2:$N$122,12,FALSE),IF(_xlpm.x=0,"",_xlpm.x)))</f>
        <v/>
      </c>
      <c r="R2726" t="str">
        <f>IF($I2726="","",_xlfn.LET(_xlpm.x,VLOOKUP($I2726,'taxon-match_2026-08-31'!$A$2:$N$122,14,FALSE),IF(_xlpm.x=0,"",_xlpm.x)))</f>
        <v/>
      </c>
      <c r="S2726" s="2" t="s">
        <v>2360</v>
      </c>
      <c r="T2726" s="69" t="s">
        <v>62</v>
      </c>
      <c r="U2726" s="69" t="s">
        <v>60</v>
      </c>
      <c r="X2726" t="str">
        <f>IF(T2726="","",_xlfn.LET(_xlpm.x,VLOOKUP(T2726,'Drop-down_menus'!$F$2:$G$16,2,FALSE),IF(_xlpm.x=0,"",_xlpm.x)))</f>
        <v>https://orcid.org/0000-0003-3696-4445</v>
      </c>
      <c r="Y2726" t="str">
        <f>IF(U2726="","",_xlfn.LET(_xlpm.x,VLOOKUP(U2726,'Drop-down_menus'!$F$2:$G$16,2,FALSE),IF(_xlpm.x=0,"",_xlpm.x)))</f>
        <v>https://orcid.org/0000-0002-9708-1761</v>
      </c>
      <c r="Z2726" t="str">
        <f>IF(V2726="","",_xlfn.LET(_xlpm.x,VLOOKUP(V2726,'Drop-down_menus'!$F$2:$G$16,2,FALSE),IF(_xlpm.x=0,"",_xlpm.x)))</f>
        <v/>
      </c>
      <c r="AA2726" t="str">
        <f>IF(W2726="","",_xlfn.LET(_xlpm.x,VLOOKUP(W2726,'Drop-down_menus'!$F$2:$G$16,2,FALSE),IF(_xlpm.x=0,"",_xlpm.x)))</f>
        <v/>
      </c>
      <c r="AB2726" t="s">
        <v>702</v>
      </c>
      <c r="AE2726" t="s">
        <v>896</v>
      </c>
    </row>
    <row r="2727" spans="1:31" ht="15" hidden="1" x14ac:dyDescent="0.2">
      <c r="A2727" s="2" t="s">
        <v>460</v>
      </c>
      <c r="B2727">
        <v>5051</v>
      </c>
      <c r="C2727">
        <v>5492</v>
      </c>
      <c r="D2727" s="69" t="s">
        <v>700</v>
      </c>
      <c r="F2727" s="70" t="s">
        <v>2313</v>
      </c>
      <c r="G2727" s="69">
        <v>1</v>
      </c>
      <c r="H2727" s="70" t="s">
        <v>2313</v>
      </c>
      <c r="I2727" t="s">
        <v>2313</v>
      </c>
      <c r="J2727" t="str">
        <f>IF($I2727="","",_xlfn.LET(_xlpm.x,VLOOKUP($I2727,'taxon-match_2026-08-31'!$A$2:$N$122,6,FALSE),IF(_xlpm.x=0,"",_xlpm.x)))</f>
        <v>Rafinesque, 1815</v>
      </c>
      <c r="K2727" t="str">
        <f>IF($I2727="","",_xlfn.LET(_xlpm.x,VLOOKUP($I2727,'taxon-match_2026-08-31'!$A$2:$N$122,4,FALSE),IF(_xlpm.x=0,"",_xlpm.x)))</f>
        <v>urn:lsid:marinespecies.org:taxname:64</v>
      </c>
      <c r="L2727" t="str">
        <f>IF($I2727="","",_xlfn.LET(_xlpm.x,VLOOKUP($I2727,'taxon-match_2026-08-31'!$A$2:$N$122,7,FALSE),IF(_xlpm.x=0,"",_xlpm.x)))</f>
        <v>Animalia</v>
      </c>
      <c r="M2727" t="str">
        <f>IF($I2727="","",_xlfn.LET(_xlpm.x,VLOOKUP($I2727,'taxon-match_2026-08-31'!$A$2:$N$122,8,FALSE),IF(_xlpm.x=0,"",_xlpm.x)))</f>
        <v>Mollusca</v>
      </c>
      <c r="N2727" t="str">
        <f>IF($I2727="","",_xlfn.LET(_xlpm.x,VLOOKUP($I2727,'taxon-match_2026-08-31'!$A$2:$N$122,9,FALSE),IF(_xlpm.x=0,"",_xlpm.x)))</f>
        <v>Polyplacophora</v>
      </c>
      <c r="O2727" t="str">
        <f>IF($I2727="","",_xlfn.LET(_xlpm.x,VLOOKUP($I2727,'taxon-match_2026-08-31'!$A$2:$N$122,10,FALSE),IF(_xlpm.x=0,"",_xlpm.x)))</f>
        <v>Chitonida</v>
      </c>
      <c r="P2727" t="str">
        <f>IF($I2727="","",_xlfn.LET(_xlpm.x,VLOOKUP($I2727,'taxon-match_2026-08-31'!$A$2:$N$122,11,FALSE),IF(_xlpm.x=0,"",_xlpm.x)))</f>
        <v>Chitonidae</v>
      </c>
      <c r="Q2727" t="str">
        <f>IF($I2727="","",_xlfn.LET(_xlpm.x,VLOOKUP($I2727,'taxon-match_2026-08-31'!$A$2:$N$122,12,FALSE),IF(_xlpm.x=0,"",_xlpm.x)))</f>
        <v/>
      </c>
      <c r="R2727" t="str">
        <f>IF($I2727="","",_xlfn.LET(_xlpm.x,VLOOKUP($I2727,'taxon-match_2026-08-31'!$A$2:$N$122,14,FALSE),IF(_xlpm.x=0,"",_xlpm.x)))</f>
        <v/>
      </c>
      <c r="S2727" s="2" t="s">
        <v>2360</v>
      </c>
      <c r="T2727" s="69" t="s">
        <v>62</v>
      </c>
      <c r="U2727" s="69" t="s">
        <v>60</v>
      </c>
      <c r="X2727" t="str">
        <f>IF(T2727="","",_xlfn.LET(_xlpm.x,VLOOKUP(T2727,'Drop-down_menus'!$F$2:$G$16,2,FALSE),IF(_xlpm.x=0,"",_xlpm.x)))</f>
        <v>https://orcid.org/0000-0003-3696-4445</v>
      </c>
      <c r="Y2727" t="str">
        <f>IF(U2727="","",_xlfn.LET(_xlpm.x,VLOOKUP(U2727,'Drop-down_menus'!$F$2:$G$16,2,FALSE),IF(_xlpm.x=0,"",_xlpm.x)))</f>
        <v>https://orcid.org/0000-0002-9708-1761</v>
      </c>
      <c r="Z2727" t="str">
        <f>IF(V2727="","",_xlfn.LET(_xlpm.x,VLOOKUP(V2727,'Drop-down_menus'!$F$2:$G$16,2,FALSE),IF(_xlpm.x=0,"",_xlpm.x)))</f>
        <v/>
      </c>
      <c r="AA2727" t="str">
        <f>IF(W2727="","",_xlfn.LET(_xlpm.x,VLOOKUP(W2727,'Drop-down_menus'!$F$2:$G$16,2,FALSE),IF(_xlpm.x=0,"",_xlpm.x)))</f>
        <v/>
      </c>
      <c r="AB2727" t="s">
        <v>702</v>
      </c>
      <c r="AE2727" t="s">
        <v>896</v>
      </c>
    </row>
    <row r="2728" spans="1:31" ht="15" hidden="1" x14ac:dyDescent="0.2">
      <c r="A2728" s="2" t="s">
        <v>460</v>
      </c>
      <c r="B2728">
        <v>5052</v>
      </c>
      <c r="C2728">
        <v>5507</v>
      </c>
      <c r="D2728" s="69" t="s">
        <v>700</v>
      </c>
      <c r="F2728" s="70" t="s">
        <v>2313</v>
      </c>
      <c r="G2728" s="69">
        <v>1</v>
      </c>
      <c r="H2728" s="70" t="s">
        <v>2313</v>
      </c>
      <c r="I2728" t="s">
        <v>2313</v>
      </c>
      <c r="J2728" t="str">
        <f>IF($I2728="","",_xlfn.LET(_xlpm.x,VLOOKUP($I2728,'taxon-match_2026-08-31'!$A$2:$N$122,6,FALSE),IF(_xlpm.x=0,"",_xlpm.x)))</f>
        <v>Rafinesque, 1815</v>
      </c>
      <c r="K2728" t="str">
        <f>IF($I2728="","",_xlfn.LET(_xlpm.x,VLOOKUP($I2728,'taxon-match_2026-08-31'!$A$2:$N$122,4,FALSE),IF(_xlpm.x=0,"",_xlpm.x)))</f>
        <v>urn:lsid:marinespecies.org:taxname:64</v>
      </c>
      <c r="L2728" t="str">
        <f>IF($I2728="","",_xlfn.LET(_xlpm.x,VLOOKUP($I2728,'taxon-match_2026-08-31'!$A$2:$N$122,7,FALSE),IF(_xlpm.x=0,"",_xlpm.x)))</f>
        <v>Animalia</v>
      </c>
      <c r="M2728" t="str">
        <f>IF($I2728="","",_xlfn.LET(_xlpm.x,VLOOKUP($I2728,'taxon-match_2026-08-31'!$A$2:$N$122,8,FALSE),IF(_xlpm.x=0,"",_xlpm.x)))</f>
        <v>Mollusca</v>
      </c>
      <c r="N2728" t="str">
        <f>IF($I2728="","",_xlfn.LET(_xlpm.x,VLOOKUP($I2728,'taxon-match_2026-08-31'!$A$2:$N$122,9,FALSE),IF(_xlpm.x=0,"",_xlpm.x)))</f>
        <v>Polyplacophora</v>
      </c>
      <c r="O2728" t="str">
        <f>IF($I2728="","",_xlfn.LET(_xlpm.x,VLOOKUP($I2728,'taxon-match_2026-08-31'!$A$2:$N$122,10,FALSE),IF(_xlpm.x=0,"",_xlpm.x)))</f>
        <v>Chitonida</v>
      </c>
      <c r="P2728" t="str">
        <f>IF($I2728="","",_xlfn.LET(_xlpm.x,VLOOKUP($I2728,'taxon-match_2026-08-31'!$A$2:$N$122,11,FALSE),IF(_xlpm.x=0,"",_xlpm.x)))</f>
        <v>Chitonidae</v>
      </c>
      <c r="Q2728" t="str">
        <f>IF($I2728="","",_xlfn.LET(_xlpm.x,VLOOKUP($I2728,'taxon-match_2026-08-31'!$A$2:$N$122,12,FALSE),IF(_xlpm.x=0,"",_xlpm.x)))</f>
        <v/>
      </c>
      <c r="R2728" t="str">
        <f>IF($I2728="","",_xlfn.LET(_xlpm.x,VLOOKUP($I2728,'taxon-match_2026-08-31'!$A$2:$N$122,14,FALSE),IF(_xlpm.x=0,"",_xlpm.x)))</f>
        <v/>
      </c>
      <c r="S2728" s="2" t="s">
        <v>2360</v>
      </c>
      <c r="T2728" s="69" t="s">
        <v>62</v>
      </c>
      <c r="U2728" s="69" t="s">
        <v>60</v>
      </c>
      <c r="X2728" t="str">
        <f>IF(T2728="","",_xlfn.LET(_xlpm.x,VLOOKUP(T2728,'Drop-down_menus'!$F$2:$G$16,2,FALSE),IF(_xlpm.x=0,"",_xlpm.x)))</f>
        <v>https://orcid.org/0000-0003-3696-4445</v>
      </c>
      <c r="Y2728" t="str">
        <f>IF(U2728="","",_xlfn.LET(_xlpm.x,VLOOKUP(U2728,'Drop-down_menus'!$F$2:$G$16,2,FALSE),IF(_xlpm.x=0,"",_xlpm.x)))</f>
        <v>https://orcid.org/0000-0002-9708-1761</v>
      </c>
      <c r="Z2728" t="str">
        <f>IF(V2728="","",_xlfn.LET(_xlpm.x,VLOOKUP(V2728,'Drop-down_menus'!$F$2:$G$16,2,FALSE),IF(_xlpm.x=0,"",_xlpm.x)))</f>
        <v/>
      </c>
      <c r="AA2728" t="str">
        <f>IF(W2728="","",_xlfn.LET(_xlpm.x,VLOOKUP(W2728,'Drop-down_menus'!$F$2:$G$16,2,FALSE),IF(_xlpm.x=0,"",_xlpm.x)))</f>
        <v/>
      </c>
      <c r="AB2728" t="s">
        <v>702</v>
      </c>
      <c r="AE2728" t="s">
        <v>896</v>
      </c>
    </row>
    <row r="2729" spans="1:31" ht="15" hidden="1" x14ac:dyDescent="0.2">
      <c r="A2729" s="2" t="s">
        <v>475</v>
      </c>
      <c r="B2729">
        <v>5466</v>
      </c>
      <c r="C2729">
        <v>5508</v>
      </c>
      <c r="D2729" s="69" t="s">
        <v>700</v>
      </c>
      <c r="F2729" s="70" t="s">
        <v>2313</v>
      </c>
      <c r="G2729" s="70">
        <v>1</v>
      </c>
      <c r="H2729" s="70" t="s">
        <v>2313</v>
      </c>
      <c r="I2729" t="s">
        <v>2313</v>
      </c>
      <c r="J2729" t="str">
        <f>IF($I2729="","",_xlfn.LET(_xlpm.x,VLOOKUP($I2729,'taxon-match_2026-08-31'!$A$2:$N$122,6,FALSE),IF(_xlpm.x=0,"",_xlpm.x)))</f>
        <v>Rafinesque, 1815</v>
      </c>
      <c r="K2729" t="str">
        <f>IF($I2729="","",_xlfn.LET(_xlpm.x,VLOOKUP($I2729,'taxon-match_2026-08-31'!$A$2:$N$122,4,FALSE),IF(_xlpm.x=0,"",_xlpm.x)))</f>
        <v>urn:lsid:marinespecies.org:taxname:64</v>
      </c>
      <c r="L2729" t="str">
        <f>IF($I2729="","",_xlfn.LET(_xlpm.x,VLOOKUP($I2729,'taxon-match_2026-08-31'!$A$2:$N$122,7,FALSE),IF(_xlpm.x=0,"",_xlpm.x)))</f>
        <v>Animalia</v>
      </c>
      <c r="M2729" t="str">
        <f>IF($I2729="","",_xlfn.LET(_xlpm.x,VLOOKUP($I2729,'taxon-match_2026-08-31'!$A$2:$N$122,8,FALSE),IF(_xlpm.x=0,"",_xlpm.x)))</f>
        <v>Mollusca</v>
      </c>
      <c r="N2729" t="str">
        <f>IF($I2729="","",_xlfn.LET(_xlpm.x,VLOOKUP($I2729,'taxon-match_2026-08-31'!$A$2:$N$122,9,FALSE),IF(_xlpm.x=0,"",_xlpm.x)))</f>
        <v>Polyplacophora</v>
      </c>
      <c r="O2729" t="str">
        <f>IF($I2729="","",_xlfn.LET(_xlpm.x,VLOOKUP($I2729,'taxon-match_2026-08-31'!$A$2:$N$122,10,FALSE),IF(_xlpm.x=0,"",_xlpm.x)))</f>
        <v>Chitonida</v>
      </c>
      <c r="P2729" t="str">
        <f>IF($I2729="","",_xlfn.LET(_xlpm.x,VLOOKUP($I2729,'taxon-match_2026-08-31'!$A$2:$N$122,11,FALSE),IF(_xlpm.x=0,"",_xlpm.x)))</f>
        <v>Chitonidae</v>
      </c>
      <c r="Q2729" t="str">
        <f>IF($I2729="","",_xlfn.LET(_xlpm.x,VLOOKUP($I2729,'taxon-match_2026-08-31'!$A$2:$N$122,12,FALSE),IF(_xlpm.x=0,"",_xlpm.x)))</f>
        <v/>
      </c>
      <c r="R2729" t="str">
        <f>IF($I2729="","",_xlfn.LET(_xlpm.x,VLOOKUP($I2729,'taxon-match_2026-08-31'!$A$2:$N$122,14,FALSE),IF(_xlpm.x=0,"",_xlpm.x)))</f>
        <v/>
      </c>
      <c r="S2729" s="2" t="s">
        <v>2360</v>
      </c>
      <c r="T2729" s="69" t="s">
        <v>62</v>
      </c>
      <c r="U2729" s="69" t="s">
        <v>60</v>
      </c>
      <c r="X2729" t="str">
        <f>IF(T2729="","",_xlfn.LET(_xlpm.x,VLOOKUP(T2729,'Drop-down_menus'!$F$2:$G$16,2,FALSE),IF(_xlpm.x=0,"",_xlpm.x)))</f>
        <v>https://orcid.org/0000-0003-3696-4445</v>
      </c>
      <c r="Y2729" t="str">
        <f>IF(U2729="","",_xlfn.LET(_xlpm.x,VLOOKUP(U2729,'Drop-down_menus'!$F$2:$G$16,2,FALSE),IF(_xlpm.x=0,"",_xlpm.x)))</f>
        <v>https://orcid.org/0000-0002-9708-1761</v>
      </c>
      <c r="Z2729" t="str">
        <f>IF(V2729="","",_xlfn.LET(_xlpm.x,VLOOKUP(V2729,'Drop-down_menus'!$F$2:$G$16,2,FALSE),IF(_xlpm.x=0,"",_xlpm.x)))</f>
        <v/>
      </c>
      <c r="AA2729" t="str">
        <f>IF(W2729="","",_xlfn.LET(_xlpm.x,VLOOKUP(W2729,'Drop-down_menus'!$F$2:$G$16,2,FALSE),IF(_xlpm.x=0,"",_xlpm.x)))</f>
        <v/>
      </c>
      <c r="AB2729" t="s">
        <v>702</v>
      </c>
      <c r="AE2729" t="s">
        <v>896</v>
      </c>
    </row>
    <row r="2730" spans="1:31" ht="15" hidden="1" x14ac:dyDescent="0.2">
      <c r="A2730" s="2" t="s">
        <v>475</v>
      </c>
      <c r="B2730">
        <v>5467</v>
      </c>
      <c r="C2730">
        <v>5509</v>
      </c>
      <c r="D2730" s="69" t="s">
        <v>700</v>
      </c>
      <c r="F2730" s="70" t="s">
        <v>2313</v>
      </c>
      <c r="G2730" s="70">
        <v>1</v>
      </c>
      <c r="H2730" s="70" t="s">
        <v>2313</v>
      </c>
      <c r="I2730" t="s">
        <v>2313</v>
      </c>
      <c r="J2730" t="str">
        <f>IF($I2730="","",_xlfn.LET(_xlpm.x,VLOOKUP($I2730,'taxon-match_2026-08-31'!$A$2:$N$122,6,FALSE),IF(_xlpm.x=0,"",_xlpm.x)))</f>
        <v>Rafinesque, 1815</v>
      </c>
      <c r="K2730" t="str">
        <f>IF($I2730="","",_xlfn.LET(_xlpm.x,VLOOKUP($I2730,'taxon-match_2026-08-31'!$A$2:$N$122,4,FALSE),IF(_xlpm.x=0,"",_xlpm.x)))</f>
        <v>urn:lsid:marinespecies.org:taxname:64</v>
      </c>
      <c r="L2730" t="str">
        <f>IF($I2730="","",_xlfn.LET(_xlpm.x,VLOOKUP($I2730,'taxon-match_2026-08-31'!$A$2:$N$122,7,FALSE),IF(_xlpm.x=0,"",_xlpm.x)))</f>
        <v>Animalia</v>
      </c>
      <c r="M2730" t="str">
        <f>IF($I2730="","",_xlfn.LET(_xlpm.x,VLOOKUP($I2730,'taxon-match_2026-08-31'!$A$2:$N$122,8,FALSE),IF(_xlpm.x=0,"",_xlpm.x)))</f>
        <v>Mollusca</v>
      </c>
      <c r="N2730" t="str">
        <f>IF($I2730="","",_xlfn.LET(_xlpm.x,VLOOKUP($I2730,'taxon-match_2026-08-31'!$A$2:$N$122,9,FALSE),IF(_xlpm.x=0,"",_xlpm.x)))</f>
        <v>Polyplacophora</v>
      </c>
      <c r="O2730" t="str">
        <f>IF($I2730="","",_xlfn.LET(_xlpm.x,VLOOKUP($I2730,'taxon-match_2026-08-31'!$A$2:$N$122,10,FALSE),IF(_xlpm.x=0,"",_xlpm.x)))</f>
        <v>Chitonida</v>
      </c>
      <c r="P2730" t="str">
        <f>IF($I2730="","",_xlfn.LET(_xlpm.x,VLOOKUP($I2730,'taxon-match_2026-08-31'!$A$2:$N$122,11,FALSE),IF(_xlpm.x=0,"",_xlpm.x)))</f>
        <v>Chitonidae</v>
      </c>
      <c r="Q2730" t="str">
        <f>IF($I2730="","",_xlfn.LET(_xlpm.x,VLOOKUP($I2730,'taxon-match_2026-08-31'!$A$2:$N$122,12,FALSE),IF(_xlpm.x=0,"",_xlpm.x)))</f>
        <v/>
      </c>
      <c r="R2730" t="str">
        <f>IF($I2730="","",_xlfn.LET(_xlpm.x,VLOOKUP($I2730,'taxon-match_2026-08-31'!$A$2:$N$122,14,FALSE),IF(_xlpm.x=0,"",_xlpm.x)))</f>
        <v/>
      </c>
      <c r="S2730" s="2" t="s">
        <v>2360</v>
      </c>
      <c r="T2730" s="69" t="s">
        <v>62</v>
      </c>
      <c r="U2730" s="69" t="s">
        <v>60</v>
      </c>
      <c r="X2730" t="str">
        <f>IF(T2730="","",_xlfn.LET(_xlpm.x,VLOOKUP(T2730,'Drop-down_menus'!$F$2:$G$16,2,FALSE),IF(_xlpm.x=0,"",_xlpm.x)))</f>
        <v>https://orcid.org/0000-0003-3696-4445</v>
      </c>
      <c r="Y2730" t="str">
        <f>IF(U2730="","",_xlfn.LET(_xlpm.x,VLOOKUP(U2730,'Drop-down_menus'!$F$2:$G$16,2,FALSE),IF(_xlpm.x=0,"",_xlpm.x)))</f>
        <v>https://orcid.org/0000-0002-9708-1761</v>
      </c>
      <c r="Z2730" t="str">
        <f>IF(V2730="","",_xlfn.LET(_xlpm.x,VLOOKUP(V2730,'Drop-down_menus'!$F$2:$G$16,2,FALSE),IF(_xlpm.x=0,"",_xlpm.x)))</f>
        <v/>
      </c>
      <c r="AA2730" t="str">
        <f>IF(W2730="","",_xlfn.LET(_xlpm.x,VLOOKUP(W2730,'Drop-down_menus'!$F$2:$G$16,2,FALSE),IF(_xlpm.x=0,"",_xlpm.x)))</f>
        <v/>
      </c>
      <c r="AB2730" t="s">
        <v>702</v>
      </c>
      <c r="AE2730" t="s">
        <v>896</v>
      </c>
    </row>
    <row r="2731" spans="1:31" ht="15" hidden="1" x14ac:dyDescent="0.2">
      <c r="A2731" s="2" t="s">
        <v>475</v>
      </c>
      <c r="B2731">
        <v>5475</v>
      </c>
      <c r="C2731">
        <v>5443</v>
      </c>
      <c r="D2731" s="69" t="s">
        <v>700</v>
      </c>
      <c r="F2731" s="70" t="s">
        <v>2313</v>
      </c>
      <c r="G2731" s="70">
        <v>1</v>
      </c>
      <c r="H2731" s="70" t="s">
        <v>2313</v>
      </c>
      <c r="I2731" t="s">
        <v>2313</v>
      </c>
      <c r="J2731" t="str">
        <f>IF($I2731="","",_xlfn.LET(_xlpm.x,VLOOKUP($I2731,'taxon-match_2026-08-31'!$A$2:$N$122,6,FALSE),IF(_xlpm.x=0,"",_xlpm.x)))</f>
        <v>Rafinesque, 1815</v>
      </c>
      <c r="K2731" t="str">
        <f>IF($I2731="","",_xlfn.LET(_xlpm.x,VLOOKUP($I2731,'taxon-match_2026-08-31'!$A$2:$N$122,4,FALSE),IF(_xlpm.x=0,"",_xlpm.x)))</f>
        <v>urn:lsid:marinespecies.org:taxname:64</v>
      </c>
      <c r="L2731" t="str">
        <f>IF($I2731="","",_xlfn.LET(_xlpm.x,VLOOKUP($I2731,'taxon-match_2026-08-31'!$A$2:$N$122,7,FALSE),IF(_xlpm.x=0,"",_xlpm.x)))</f>
        <v>Animalia</v>
      </c>
      <c r="M2731" t="str">
        <f>IF($I2731="","",_xlfn.LET(_xlpm.x,VLOOKUP($I2731,'taxon-match_2026-08-31'!$A$2:$N$122,8,FALSE),IF(_xlpm.x=0,"",_xlpm.x)))</f>
        <v>Mollusca</v>
      </c>
      <c r="N2731" t="str">
        <f>IF($I2731="","",_xlfn.LET(_xlpm.x,VLOOKUP($I2731,'taxon-match_2026-08-31'!$A$2:$N$122,9,FALSE),IF(_xlpm.x=0,"",_xlpm.x)))</f>
        <v>Polyplacophora</v>
      </c>
      <c r="O2731" t="str">
        <f>IF($I2731="","",_xlfn.LET(_xlpm.x,VLOOKUP($I2731,'taxon-match_2026-08-31'!$A$2:$N$122,10,FALSE),IF(_xlpm.x=0,"",_xlpm.x)))</f>
        <v>Chitonida</v>
      </c>
      <c r="P2731" t="str">
        <f>IF($I2731="","",_xlfn.LET(_xlpm.x,VLOOKUP($I2731,'taxon-match_2026-08-31'!$A$2:$N$122,11,FALSE),IF(_xlpm.x=0,"",_xlpm.x)))</f>
        <v>Chitonidae</v>
      </c>
      <c r="Q2731" t="str">
        <f>IF($I2731="","",_xlfn.LET(_xlpm.x,VLOOKUP($I2731,'taxon-match_2026-08-31'!$A$2:$N$122,12,FALSE),IF(_xlpm.x=0,"",_xlpm.x)))</f>
        <v/>
      </c>
      <c r="R2731" t="str">
        <f>IF($I2731="","",_xlfn.LET(_xlpm.x,VLOOKUP($I2731,'taxon-match_2026-08-31'!$A$2:$N$122,14,FALSE),IF(_xlpm.x=0,"",_xlpm.x)))</f>
        <v/>
      </c>
      <c r="S2731" s="2" t="s">
        <v>2360</v>
      </c>
      <c r="T2731" s="69" t="s">
        <v>62</v>
      </c>
      <c r="U2731" s="69" t="s">
        <v>60</v>
      </c>
      <c r="X2731" t="str">
        <f>IF(T2731="","",_xlfn.LET(_xlpm.x,VLOOKUP(T2731,'Drop-down_menus'!$F$2:$G$16,2,FALSE),IF(_xlpm.x=0,"",_xlpm.x)))</f>
        <v>https://orcid.org/0000-0003-3696-4445</v>
      </c>
      <c r="Y2731" t="str">
        <f>IF(U2731="","",_xlfn.LET(_xlpm.x,VLOOKUP(U2731,'Drop-down_menus'!$F$2:$G$16,2,FALSE),IF(_xlpm.x=0,"",_xlpm.x)))</f>
        <v>https://orcid.org/0000-0002-9708-1761</v>
      </c>
      <c r="Z2731" t="str">
        <f>IF(V2731="","",_xlfn.LET(_xlpm.x,VLOOKUP(V2731,'Drop-down_menus'!$F$2:$G$16,2,FALSE),IF(_xlpm.x=0,"",_xlpm.x)))</f>
        <v/>
      </c>
      <c r="AA2731" t="str">
        <f>IF(W2731="","",_xlfn.LET(_xlpm.x,VLOOKUP(W2731,'Drop-down_menus'!$F$2:$G$16,2,FALSE),IF(_xlpm.x=0,"",_xlpm.x)))</f>
        <v/>
      </c>
      <c r="AB2731" t="s">
        <v>702</v>
      </c>
      <c r="AE2731" t="s">
        <v>896</v>
      </c>
    </row>
    <row r="2732" spans="1:31" ht="15" x14ac:dyDescent="0.2">
      <c r="A2732" s="2" t="s">
        <v>207</v>
      </c>
      <c r="B2732">
        <v>1300</v>
      </c>
      <c r="C2732">
        <v>5473</v>
      </c>
      <c r="D2732" s="69" t="s">
        <v>700</v>
      </c>
      <c r="F2732" s="70" t="s">
        <v>888</v>
      </c>
      <c r="G2732" s="69">
        <v>1</v>
      </c>
      <c r="H2732" s="70" t="s">
        <v>888</v>
      </c>
      <c r="I2732" t="s">
        <v>888</v>
      </c>
      <c r="J2732" t="str">
        <f>IF($I2732="","",_xlfn.LET(_xlpm.x,VLOOKUP($I2732,'taxon-match_2026-08-31'!$A$2:$N$122,6,FALSE),IF(_xlpm.x=0,"",_xlpm.x)))</f>
        <v>(Lesson, 1830)</v>
      </c>
      <c r="K2732" t="str">
        <f>IF($I2732="","",_xlfn.LET(_xlpm.x,VLOOKUP($I2732,'taxon-match_2026-08-31'!$A$2:$N$122,4,FALSE),IF(_xlpm.x=0,"",_xlpm.x)))</f>
        <v>urn:lsid:marinespecies.org:taxname:173893</v>
      </c>
      <c r="L2732" t="str">
        <f>IF($I2732="","",_xlfn.LET(_xlpm.x,VLOOKUP($I2732,'taxon-match_2026-08-31'!$A$2:$N$122,7,FALSE),IF(_xlpm.x=0,"",_xlpm.x)))</f>
        <v>Animalia</v>
      </c>
      <c r="M2732" t="str">
        <f>IF($I2732="","",_xlfn.LET(_xlpm.x,VLOOKUP($I2732,'taxon-match_2026-08-31'!$A$2:$N$122,8,FALSE),IF(_xlpm.x=0,"",_xlpm.x)))</f>
        <v>Chordata</v>
      </c>
      <c r="N2732" t="str">
        <f>IF($I2732="","",_xlfn.LET(_xlpm.x,VLOOKUP($I2732,'taxon-match_2026-08-31'!$A$2:$N$122,9,FALSE),IF(_xlpm.x=0,"",_xlpm.x)))</f>
        <v>Ascidiacea</v>
      </c>
      <c r="O2732" t="str">
        <f>IF($I2732="","",_xlfn.LET(_xlpm.x,VLOOKUP($I2732,'taxon-match_2026-08-31'!$A$2:$N$122,10,FALSE),IF(_xlpm.x=0,"",_xlpm.x)))</f>
        <v>Stolidobranchia</v>
      </c>
      <c r="P2732" t="str">
        <f>IF($I2732="","",_xlfn.LET(_xlpm.x,VLOOKUP($I2732,'taxon-match_2026-08-31'!$A$2:$N$122,11,FALSE),IF(_xlpm.x=0,"",_xlpm.x)))</f>
        <v>Styelidae</v>
      </c>
      <c r="Q2732" t="str">
        <f>IF($I2732="","",_xlfn.LET(_xlpm.x,VLOOKUP($I2732,'taxon-match_2026-08-31'!$A$2:$N$122,12,FALSE),IF(_xlpm.x=0,"",_xlpm.x)))</f>
        <v>Cnemidocarpa</v>
      </c>
      <c r="R2732" t="str">
        <f>IF($I2732="","",_xlfn.LET(_xlpm.x,VLOOKUP($I2732,'taxon-match_2026-08-31'!$A$2:$N$122,14,FALSE),IF(_xlpm.x=0,"",_xlpm.x)))</f>
        <v>verrucosa</v>
      </c>
      <c r="S2732" s="2" t="s">
        <v>2609</v>
      </c>
      <c r="T2732" s="69" t="s">
        <v>62</v>
      </c>
      <c r="U2732" s="69" t="s">
        <v>60</v>
      </c>
      <c r="X2732" t="str">
        <f>IF(T2732="","",_xlfn.LET(_xlpm.x,VLOOKUP(T2732,'Drop-down_menus'!$F$2:$G$16,2,FALSE),IF(_xlpm.x=0,"",_xlpm.x)))</f>
        <v>https://orcid.org/0000-0003-3696-4445</v>
      </c>
      <c r="Y2732" t="str">
        <f>IF(U2732="","",_xlfn.LET(_xlpm.x,VLOOKUP(U2732,'Drop-down_menus'!$F$2:$G$16,2,FALSE),IF(_xlpm.x=0,"",_xlpm.x)))</f>
        <v>https://orcid.org/0000-0002-9708-1761</v>
      </c>
      <c r="Z2732" t="str">
        <f>IF(V2732="","",_xlfn.LET(_xlpm.x,VLOOKUP(V2732,'Drop-down_menus'!$F$2:$G$16,2,FALSE),IF(_xlpm.x=0,"",_xlpm.x)))</f>
        <v/>
      </c>
      <c r="AA2732" t="str">
        <f>IF(W2732="","",_xlfn.LET(_xlpm.x,VLOOKUP(W2732,'Drop-down_menus'!$F$2:$G$16,2,FALSE),IF(_xlpm.x=0,"",_xlpm.x)))</f>
        <v/>
      </c>
      <c r="AB2732" t="s">
        <v>702</v>
      </c>
      <c r="AE2732" t="s">
        <v>896</v>
      </c>
    </row>
    <row r="2733" spans="1:31" ht="15" x14ac:dyDescent="0.2">
      <c r="A2733" s="2" t="s">
        <v>207</v>
      </c>
      <c r="B2733">
        <v>1301</v>
      </c>
      <c r="C2733">
        <v>5665</v>
      </c>
      <c r="D2733" s="69" t="s">
        <v>700</v>
      </c>
      <c r="F2733" s="70" t="s">
        <v>888</v>
      </c>
      <c r="G2733" s="69">
        <v>1</v>
      </c>
      <c r="H2733" s="70" t="s">
        <v>888</v>
      </c>
      <c r="I2733" t="s">
        <v>888</v>
      </c>
      <c r="J2733" t="str">
        <f>IF($I2733="","",_xlfn.LET(_xlpm.x,VLOOKUP($I2733,'taxon-match_2026-08-31'!$A$2:$N$122,6,FALSE),IF(_xlpm.x=0,"",_xlpm.x)))</f>
        <v>(Lesson, 1830)</v>
      </c>
      <c r="K2733" t="str">
        <f>IF($I2733="","",_xlfn.LET(_xlpm.x,VLOOKUP($I2733,'taxon-match_2026-08-31'!$A$2:$N$122,4,FALSE),IF(_xlpm.x=0,"",_xlpm.x)))</f>
        <v>urn:lsid:marinespecies.org:taxname:173893</v>
      </c>
      <c r="L2733" t="str">
        <f>IF($I2733="","",_xlfn.LET(_xlpm.x,VLOOKUP($I2733,'taxon-match_2026-08-31'!$A$2:$N$122,7,FALSE),IF(_xlpm.x=0,"",_xlpm.x)))</f>
        <v>Animalia</v>
      </c>
      <c r="M2733" t="str">
        <f>IF($I2733="","",_xlfn.LET(_xlpm.x,VLOOKUP($I2733,'taxon-match_2026-08-31'!$A$2:$N$122,8,FALSE),IF(_xlpm.x=0,"",_xlpm.x)))</f>
        <v>Chordata</v>
      </c>
      <c r="N2733" t="str">
        <f>IF($I2733="","",_xlfn.LET(_xlpm.x,VLOOKUP($I2733,'taxon-match_2026-08-31'!$A$2:$N$122,9,FALSE),IF(_xlpm.x=0,"",_xlpm.x)))</f>
        <v>Ascidiacea</v>
      </c>
      <c r="O2733" t="str">
        <f>IF($I2733="","",_xlfn.LET(_xlpm.x,VLOOKUP($I2733,'taxon-match_2026-08-31'!$A$2:$N$122,10,FALSE),IF(_xlpm.x=0,"",_xlpm.x)))</f>
        <v>Stolidobranchia</v>
      </c>
      <c r="P2733" t="str">
        <f>IF($I2733="","",_xlfn.LET(_xlpm.x,VLOOKUP($I2733,'taxon-match_2026-08-31'!$A$2:$N$122,11,FALSE),IF(_xlpm.x=0,"",_xlpm.x)))</f>
        <v>Styelidae</v>
      </c>
      <c r="Q2733" t="str">
        <f>IF($I2733="","",_xlfn.LET(_xlpm.x,VLOOKUP($I2733,'taxon-match_2026-08-31'!$A$2:$N$122,12,FALSE),IF(_xlpm.x=0,"",_xlpm.x)))</f>
        <v>Cnemidocarpa</v>
      </c>
      <c r="R2733" t="str">
        <f>IF($I2733="","",_xlfn.LET(_xlpm.x,VLOOKUP($I2733,'taxon-match_2026-08-31'!$A$2:$N$122,14,FALSE),IF(_xlpm.x=0,"",_xlpm.x)))</f>
        <v>verrucosa</v>
      </c>
      <c r="S2733" s="2" t="s">
        <v>2609</v>
      </c>
      <c r="T2733" s="69" t="s">
        <v>62</v>
      </c>
      <c r="U2733" s="69" t="s">
        <v>60</v>
      </c>
      <c r="X2733" t="str">
        <f>IF(T2733="","",_xlfn.LET(_xlpm.x,VLOOKUP(T2733,'Drop-down_menus'!$F$2:$G$16,2,FALSE),IF(_xlpm.x=0,"",_xlpm.x)))</f>
        <v>https://orcid.org/0000-0003-3696-4445</v>
      </c>
      <c r="Y2733" t="str">
        <f>IF(U2733="","",_xlfn.LET(_xlpm.x,VLOOKUP(U2733,'Drop-down_menus'!$F$2:$G$16,2,FALSE),IF(_xlpm.x=0,"",_xlpm.x)))</f>
        <v>https://orcid.org/0000-0002-9708-1761</v>
      </c>
      <c r="Z2733" t="str">
        <f>IF(V2733="","",_xlfn.LET(_xlpm.x,VLOOKUP(V2733,'Drop-down_menus'!$F$2:$G$16,2,FALSE),IF(_xlpm.x=0,"",_xlpm.x)))</f>
        <v/>
      </c>
      <c r="AA2733" t="str">
        <f>IF(W2733="","",_xlfn.LET(_xlpm.x,VLOOKUP(W2733,'Drop-down_menus'!$F$2:$G$16,2,FALSE),IF(_xlpm.x=0,"",_xlpm.x)))</f>
        <v/>
      </c>
      <c r="AB2733" t="s">
        <v>702</v>
      </c>
      <c r="AE2733" t="s">
        <v>896</v>
      </c>
    </row>
    <row r="2734" spans="1:31" ht="15" x14ac:dyDescent="0.2">
      <c r="A2734" s="2" t="s">
        <v>207</v>
      </c>
      <c r="B2734">
        <v>1302</v>
      </c>
      <c r="C2734">
        <v>5471</v>
      </c>
      <c r="D2734" s="69" t="s">
        <v>700</v>
      </c>
      <c r="F2734" s="70" t="s">
        <v>888</v>
      </c>
      <c r="G2734" s="69">
        <v>1</v>
      </c>
      <c r="H2734" s="70" t="s">
        <v>888</v>
      </c>
      <c r="I2734" t="s">
        <v>888</v>
      </c>
      <c r="J2734" t="str">
        <f>IF($I2734="","",_xlfn.LET(_xlpm.x,VLOOKUP($I2734,'taxon-match_2026-08-31'!$A$2:$N$122,6,FALSE),IF(_xlpm.x=0,"",_xlpm.x)))</f>
        <v>(Lesson, 1830)</v>
      </c>
      <c r="K2734" t="str">
        <f>IF($I2734="","",_xlfn.LET(_xlpm.x,VLOOKUP($I2734,'taxon-match_2026-08-31'!$A$2:$N$122,4,FALSE),IF(_xlpm.x=0,"",_xlpm.x)))</f>
        <v>urn:lsid:marinespecies.org:taxname:173893</v>
      </c>
      <c r="L2734" t="str">
        <f>IF($I2734="","",_xlfn.LET(_xlpm.x,VLOOKUP($I2734,'taxon-match_2026-08-31'!$A$2:$N$122,7,FALSE),IF(_xlpm.x=0,"",_xlpm.x)))</f>
        <v>Animalia</v>
      </c>
      <c r="M2734" t="str">
        <f>IF($I2734="","",_xlfn.LET(_xlpm.x,VLOOKUP($I2734,'taxon-match_2026-08-31'!$A$2:$N$122,8,FALSE),IF(_xlpm.x=0,"",_xlpm.x)))</f>
        <v>Chordata</v>
      </c>
      <c r="N2734" t="str">
        <f>IF($I2734="","",_xlfn.LET(_xlpm.x,VLOOKUP($I2734,'taxon-match_2026-08-31'!$A$2:$N$122,9,FALSE),IF(_xlpm.x=0,"",_xlpm.x)))</f>
        <v>Ascidiacea</v>
      </c>
      <c r="O2734" t="str">
        <f>IF($I2734="","",_xlfn.LET(_xlpm.x,VLOOKUP($I2734,'taxon-match_2026-08-31'!$A$2:$N$122,10,FALSE),IF(_xlpm.x=0,"",_xlpm.x)))</f>
        <v>Stolidobranchia</v>
      </c>
      <c r="P2734" t="str">
        <f>IF($I2734="","",_xlfn.LET(_xlpm.x,VLOOKUP($I2734,'taxon-match_2026-08-31'!$A$2:$N$122,11,FALSE),IF(_xlpm.x=0,"",_xlpm.x)))</f>
        <v>Styelidae</v>
      </c>
      <c r="Q2734" t="str">
        <f>IF($I2734="","",_xlfn.LET(_xlpm.x,VLOOKUP($I2734,'taxon-match_2026-08-31'!$A$2:$N$122,12,FALSE),IF(_xlpm.x=0,"",_xlpm.x)))</f>
        <v>Cnemidocarpa</v>
      </c>
      <c r="R2734" t="str">
        <f>IF($I2734="","",_xlfn.LET(_xlpm.x,VLOOKUP($I2734,'taxon-match_2026-08-31'!$A$2:$N$122,14,FALSE),IF(_xlpm.x=0,"",_xlpm.x)))</f>
        <v>verrucosa</v>
      </c>
      <c r="S2734" s="2" t="s">
        <v>2609</v>
      </c>
      <c r="T2734" s="69" t="s">
        <v>62</v>
      </c>
      <c r="U2734" s="69" t="s">
        <v>60</v>
      </c>
      <c r="X2734" t="str">
        <f>IF(T2734="","",_xlfn.LET(_xlpm.x,VLOOKUP(T2734,'Drop-down_menus'!$F$2:$G$16,2,FALSE),IF(_xlpm.x=0,"",_xlpm.x)))</f>
        <v>https://orcid.org/0000-0003-3696-4445</v>
      </c>
      <c r="Y2734" t="str">
        <f>IF(U2734="","",_xlfn.LET(_xlpm.x,VLOOKUP(U2734,'Drop-down_menus'!$F$2:$G$16,2,FALSE),IF(_xlpm.x=0,"",_xlpm.x)))</f>
        <v>https://orcid.org/0000-0002-9708-1761</v>
      </c>
      <c r="Z2734" t="str">
        <f>IF(V2734="","",_xlfn.LET(_xlpm.x,VLOOKUP(V2734,'Drop-down_menus'!$F$2:$G$16,2,FALSE),IF(_xlpm.x=0,"",_xlpm.x)))</f>
        <v/>
      </c>
      <c r="AA2734" t="str">
        <f>IF(W2734="","",_xlfn.LET(_xlpm.x,VLOOKUP(W2734,'Drop-down_menus'!$F$2:$G$16,2,FALSE),IF(_xlpm.x=0,"",_xlpm.x)))</f>
        <v/>
      </c>
      <c r="AB2734" t="s">
        <v>702</v>
      </c>
      <c r="AE2734" t="s">
        <v>896</v>
      </c>
    </row>
    <row r="2735" spans="1:31" ht="15" x14ac:dyDescent="0.2">
      <c r="A2735" s="2" t="s">
        <v>207</v>
      </c>
      <c r="B2735">
        <v>1303</v>
      </c>
      <c r="C2735">
        <v>5472</v>
      </c>
      <c r="D2735" s="69" t="s">
        <v>700</v>
      </c>
      <c r="F2735" s="70" t="s">
        <v>888</v>
      </c>
      <c r="G2735" s="69">
        <v>1</v>
      </c>
      <c r="H2735" s="70" t="s">
        <v>888</v>
      </c>
      <c r="I2735" t="s">
        <v>888</v>
      </c>
      <c r="J2735" t="str">
        <f>IF($I2735="","",_xlfn.LET(_xlpm.x,VLOOKUP($I2735,'taxon-match_2026-08-31'!$A$2:$N$122,6,FALSE),IF(_xlpm.x=0,"",_xlpm.x)))</f>
        <v>(Lesson, 1830)</v>
      </c>
      <c r="K2735" t="str">
        <f>IF($I2735="","",_xlfn.LET(_xlpm.x,VLOOKUP($I2735,'taxon-match_2026-08-31'!$A$2:$N$122,4,FALSE),IF(_xlpm.x=0,"",_xlpm.x)))</f>
        <v>urn:lsid:marinespecies.org:taxname:173893</v>
      </c>
      <c r="L2735" t="str">
        <f>IF($I2735="","",_xlfn.LET(_xlpm.x,VLOOKUP($I2735,'taxon-match_2026-08-31'!$A$2:$N$122,7,FALSE),IF(_xlpm.x=0,"",_xlpm.x)))</f>
        <v>Animalia</v>
      </c>
      <c r="M2735" t="str">
        <f>IF($I2735="","",_xlfn.LET(_xlpm.x,VLOOKUP($I2735,'taxon-match_2026-08-31'!$A$2:$N$122,8,FALSE),IF(_xlpm.x=0,"",_xlpm.x)))</f>
        <v>Chordata</v>
      </c>
      <c r="N2735" t="str">
        <f>IF($I2735="","",_xlfn.LET(_xlpm.x,VLOOKUP($I2735,'taxon-match_2026-08-31'!$A$2:$N$122,9,FALSE),IF(_xlpm.x=0,"",_xlpm.x)))</f>
        <v>Ascidiacea</v>
      </c>
      <c r="O2735" t="str">
        <f>IF($I2735="","",_xlfn.LET(_xlpm.x,VLOOKUP($I2735,'taxon-match_2026-08-31'!$A$2:$N$122,10,FALSE),IF(_xlpm.x=0,"",_xlpm.x)))</f>
        <v>Stolidobranchia</v>
      </c>
      <c r="P2735" t="str">
        <f>IF($I2735="","",_xlfn.LET(_xlpm.x,VLOOKUP($I2735,'taxon-match_2026-08-31'!$A$2:$N$122,11,FALSE),IF(_xlpm.x=0,"",_xlpm.x)))</f>
        <v>Styelidae</v>
      </c>
      <c r="Q2735" t="str">
        <f>IF($I2735="","",_xlfn.LET(_xlpm.x,VLOOKUP($I2735,'taxon-match_2026-08-31'!$A$2:$N$122,12,FALSE),IF(_xlpm.x=0,"",_xlpm.x)))</f>
        <v>Cnemidocarpa</v>
      </c>
      <c r="R2735" t="str">
        <f>IF($I2735="","",_xlfn.LET(_xlpm.x,VLOOKUP($I2735,'taxon-match_2026-08-31'!$A$2:$N$122,14,FALSE),IF(_xlpm.x=0,"",_xlpm.x)))</f>
        <v>verrucosa</v>
      </c>
      <c r="S2735" s="2" t="s">
        <v>2609</v>
      </c>
      <c r="T2735" s="69" t="s">
        <v>62</v>
      </c>
      <c r="U2735" s="69" t="s">
        <v>60</v>
      </c>
      <c r="X2735" t="str">
        <f>IF(T2735="","",_xlfn.LET(_xlpm.x,VLOOKUP(T2735,'Drop-down_menus'!$F$2:$G$16,2,FALSE),IF(_xlpm.x=0,"",_xlpm.x)))</f>
        <v>https://orcid.org/0000-0003-3696-4445</v>
      </c>
      <c r="Y2735" t="str">
        <f>IF(U2735="","",_xlfn.LET(_xlpm.x,VLOOKUP(U2735,'Drop-down_menus'!$F$2:$G$16,2,FALSE),IF(_xlpm.x=0,"",_xlpm.x)))</f>
        <v>https://orcid.org/0000-0002-9708-1761</v>
      </c>
      <c r="Z2735" t="str">
        <f>IF(V2735="","",_xlfn.LET(_xlpm.x,VLOOKUP(V2735,'Drop-down_menus'!$F$2:$G$16,2,FALSE),IF(_xlpm.x=0,"",_xlpm.x)))</f>
        <v/>
      </c>
      <c r="AA2735" t="str">
        <f>IF(W2735="","",_xlfn.LET(_xlpm.x,VLOOKUP(W2735,'Drop-down_menus'!$F$2:$G$16,2,FALSE),IF(_xlpm.x=0,"",_xlpm.x)))</f>
        <v/>
      </c>
      <c r="AB2735" t="s">
        <v>702</v>
      </c>
      <c r="AE2735" t="s">
        <v>896</v>
      </c>
    </row>
    <row r="2736" spans="1:31" ht="15" x14ac:dyDescent="0.2">
      <c r="A2736" s="2" t="s">
        <v>253</v>
      </c>
      <c r="B2736">
        <v>1753</v>
      </c>
      <c r="C2736">
        <v>5666</v>
      </c>
      <c r="D2736" s="69" t="s">
        <v>700</v>
      </c>
      <c r="F2736" s="70" t="s">
        <v>888</v>
      </c>
      <c r="G2736" s="70">
        <v>1</v>
      </c>
      <c r="H2736" s="70" t="s">
        <v>888</v>
      </c>
      <c r="I2736" t="s">
        <v>888</v>
      </c>
      <c r="J2736" t="str">
        <f>IF($I2736="","",_xlfn.LET(_xlpm.x,VLOOKUP($I2736,'taxon-match_2026-08-31'!$A$2:$N$122,6,FALSE),IF(_xlpm.x=0,"",_xlpm.x)))</f>
        <v>(Lesson, 1830)</v>
      </c>
      <c r="K2736" t="str">
        <f>IF($I2736="","",_xlfn.LET(_xlpm.x,VLOOKUP($I2736,'taxon-match_2026-08-31'!$A$2:$N$122,4,FALSE),IF(_xlpm.x=0,"",_xlpm.x)))</f>
        <v>urn:lsid:marinespecies.org:taxname:173893</v>
      </c>
      <c r="L2736" t="str">
        <f>IF($I2736="","",_xlfn.LET(_xlpm.x,VLOOKUP($I2736,'taxon-match_2026-08-31'!$A$2:$N$122,7,FALSE),IF(_xlpm.x=0,"",_xlpm.x)))</f>
        <v>Animalia</v>
      </c>
      <c r="M2736" t="str">
        <f>IF($I2736="","",_xlfn.LET(_xlpm.x,VLOOKUP($I2736,'taxon-match_2026-08-31'!$A$2:$N$122,8,FALSE),IF(_xlpm.x=0,"",_xlpm.x)))</f>
        <v>Chordata</v>
      </c>
      <c r="N2736" t="str">
        <f>IF($I2736="","",_xlfn.LET(_xlpm.x,VLOOKUP($I2736,'taxon-match_2026-08-31'!$A$2:$N$122,9,FALSE),IF(_xlpm.x=0,"",_xlpm.x)))</f>
        <v>Ascidiacea</v>
      </c>
      <c r="O2736" t="str">
        <f>IF($I2736="","",_xlfn.LET(_xlpm.x,VLOOKUP($I2736,'taxon-match_2026-08-31'!$A$2:$N$122,10,FALSE),IF(_xlpm.x=0,"",_xlpm.x)))</f>
        <v>Stolidobranchia</v>
      </c>
      <c r="P2736" t="str">
        <f>IF($I2736="","",_xlfn.LET(_xlpm.x,VLOOKUP($I2736,'taxon-match_2026-08-31'!$A$2:$N$122,11,FALSE),IF(_xlpm.x=0,"",_xlpm.x)))</f>
        <v>Styelidae</v>
      </c>
      <c r="Q2736" t="str">
        <f>IF($I2736="","",_xlfn.LET(_xlpm.x,VLOOKUP($I2736,'taxon-match_2026-08-31'!$A$2:$N$122,12,FALSE),IF(_xlpm.x=0,"",_xlpm.x)))</f>
        <v>Cnemidocarpa</v>
      </c>
      <c r="R2736" t="str">
        <f>IF($I2736="","",_xlfn.LET(_xlpm.x,VLOOKUP($I2736,'taxon-match_2026-08-31'!$A$2:$N$122,14,FALSE),IF(_xlpm.x=0,"",_xlpm.x)))</f>
        <v>verrucosa</v>
      </c>
      <c r="S2736" s="2" t="s">
        <v>2609</v>
      </c>
      <c r="T2736" s="69" t="s">
        <v>62</v>
      </c>
      <c r="U2736" s="69" t="s">
        <v>60</v>
      </c>
      <c r="X2736" t="str">
        <f>IF(T2736="","",_xlfn.LET(_xlpm.x,VLOOKUP(T2736,'Drop-down_menus'!$F$2:$G$16,2,FALSE),IF(_xlpm.x=0,"",_xlpm.x)))</f>
        <v>https://orcid.org/0000-0003-3696-4445</v>
      </c>
      <c r="Y2736" t="str">
        <f>IF(U2736="","",_xlfn.LET(_xlpm.x,VLOOKUP(U2736,'Drop-down_menus'!$F$2:$G$16,2,FALSE),IF(_xlpm.x=0,"",_xlpm.x)))</f>
        <v>https://orcid.org/0000-0002-9708-1761</v>
      </c>
      <c r="Z2736" t="str">
        <f>IF(V2736="","",_xlfn.LET(_xlpm.x,VLOOKUP(V2736,'Drop-down_menus'!$F$2:$G$16,2,FALSE),IF(_xlpm.x=0,"",_xlpm.x)))</f>
        <v/>
      </c>
      <c r="AA2736" t="str">
        <f>IF(W2736="","",_xlfn.LET(_xlpm.x,VLOOKUP(W2736,'Drop-down_menus'!$F$2:$G$16,2,FALSE),IF(_xlpm.x=0,"",_xlpm.x)))</f>
        <v/>
      </c>
      <c r="AB2736" t="s">
        <v>702</v>
      </c>
      <c r="AE2736" t="s">
        <v>896</v>
      </c>
    </row>
    <row r="2737" spans="1:31" ht="15" x14ac:dyDescent="0.2">
      <c r="A2737" s="2" t="s">
        <v>253</v>
      </c>
      <c r="B2737">
        <v>1822</v>
      </c>
      <c r="C2737">
        <v>5493</v>
      </c>
      <c r="D2737" s="69" t="s">
        <v>700</v>
      </c>
      <c r="F2737" s="70" t="s">
        <v>888</v>
      </c>
      <c r="G2737" s="70">
        <v>1</v>
      </c>
      <c r="H2737" s="70" t="s">
        <v>888</v>
      </c>
      <c r="I2737" t="s">
        <v>888</v>
      </c>
      <c r="J2737" t="str">
        <f>IF($I2737="","",_xlfn.LET(_xlpm.x,VLOOKUP($I2737,'taxon-match_2026-08-31'!$A$2:$N$122,6,FALSE),IF(_xlpm.x=0,"",_xlpm.x)))</f>
        <v>(Lesson, 1830)</v>
      </c>
      <c r="K2737" t="str">
        <f>IF($I2737="","",_xlfn.LET(_xlpm.x,VLOOKUP($I2737,'taxon-match_2026-08-31'!$A$2:$N$122,4,FALSE),IF(_xlpm.x=0,"",_xlpm.x)))</f>
        <v>urn:lsid:marinespecies.org:taxname:173893</v>
      </c>
      <c r="L2737" t="str">
        <f>IF($I2737="","",_xlfn.LET(_xlpm.x,VLOOKUP($I2737,'taxon-match_2026-08-31'!$A$2:$N$122,7,FALSE),IF(_xlpm.x=0,"",_xlpm.x)))</f>
        <v>Animalia</v>
      </c>
      <c r="M2737" t="str">
        <f>IF($I2737="","",_xlfn.LET(_xlpm.x,VLOOKUP($I2737,'taxon-match_2026-08-31'!$A$2:$N$122,8,FALSE),IF(_xlpm.x=0,"",_xlpm.x)))</f>
        <v>Chordata</v>
      </c>
      <c r="N2737" t="str">
        <f>IF($I2737="","",_xlfn.LET(_xlpm.x,VLOOKUP($I2737,'taxon-match_2026-08-31'!$A$2:$N$122,9,FALSE),IF(_xlpm.x=0,"",_xlpm.x)))</f>
        <v>Ascidiacea</v>
      </c>
      <c r="O2737" t="str">
        <f>IF($I2737="","",_xlfn.LET(_xlpm.x,VLOOKUP($I2737,'taxon-match_2026-08-31'!$A$2:$N$122,10,FALSE),IF(_xlpm.x=0,"",_xlpm.x)))</f>
        <v>Stolidobranchia</v>
      </c>
      <c r="P2737" t="str">
        <f>IF($I2737="","",_xlfn.LET(_xlpm.x,VLOOKUP($I2737,'taxon-match_2026-08-31'!$A$2:$N$122,11,FALSE),IF(_xlpm.x=0,"",_xlpm.x)))</f>
        <v>Styelidae</v>
      </c>
      <c r="Q2737" t="str">
        <f>IF($I2737="","",_xlfn.LET(_xlpm.x,VLOOKUP($I2737,'taxon-match_2026-08-31'!$A$2:$N$122,12,FALSE),IF(_xlpm.x=0,"",_xlpm.x)))</f>
        <v>Cnemidocarpa</v>
      </c>
      <c r="R2737" t="str">
        <f>IF($I2737="","",_xlfn.LET(_xlpm.x,VLOOKUP($I2737,'taxon-match_2026-08-31'!$A$2:$N$122,14,FALSE),IF(_xlpm.x=0,"",_xlpm.x)))</f>
        <v>verrucosa</v>
      </c>
      <c r="S2737" s="2" t="s">
        <v>2609</v>
      </c>
      <c r="T2737" s="69" t="s">
        <v>62</v>
      </c>
      <c r="U2737" s="69" t="s">
        <v>60</v>
      </c>
      <c r="X2737" t="str">
        <f>IF(T2737="","",_xlfn.LET(_xlpm.x,VLOOKUP(T2737,'Drop-down_menus'!$F$2:$G$16,2,FALSE),IF(_xlpm.x=0,"",_xlpm.x)))</f>
        <v>https://orcid.org/0000-0003-3696-4445</v>
      </c>
      <c r="Y2737" t="str">
        <f>IF(U2737="","",_xlfn.LET(_xlpm.x,VLOOKUP(U2737,'Drop-down_menus'!$F$2:$G$16,2,FALSE),IF(_xlpm.x=0,"",_xlpm.x)))</f>
        <v>https://orcid.org/0000-0002-9708-1761</v>
      </c>
      <c r="Z2737" t="str">
        <f>IF(V2737="","",_xlfn.LET(_xlpm.x,VLOOKUP(V2737,'Drop-down_menus'!$F$2:$G$16,2,FALSE),IF(_xlpm.x=0,"",_xlpm.x)))</f>
        <v/>
      </c>
      <c r="AA2737" t="str">
        <f>IF(W2737="","",_xlfn.LET(_xlpm.x,VLOOKUP(W2737,'Drop-down_menus'!$F$2:$G$16,2,FALSE),IF(_xlpm.x=0,"",_xlpm.x)))</f>
        <v/>
      </c>
      <c r="AB2737" t="s">
        <v>702</v>
      </c>
      <c r="AE2737" t="s">
        <v>896</v>
      </c>
    </row>
    <row r="2738" spans="1:31" ht="15" x14ac:dyDescent="0.2">
      <c r="A2738" s="2" t="s">
        <v>282</v>
      </c>
      <c r="B2738">
        <v>2500</v>
      </c>
      <c r="C2738">
        <v>5527</v>
      </c>
      <c r="D2738" s="69" t="s">
        <v>700</v>
      </c>
      <c r="F2738" s="70" t="s">
        <v>888</v>
      </c>
      <c r="G2738" s="70">
        <v>1</v>
      </c>
      <c r="H2738" s="70" t="s">
        <v>888</v>
      </c>
      <c r="I2738" t="s">
        <v>888</v>
      </c>
      <c r="J2738" t="str">
        <f>IF($I2738="","",_xlfn.LET(_xlpm.x,VLOOKUP($I2738,'taxon-match_2026-08-31'!$A$2:$N$122,6,FALSE),IF(_xlpm.x=0,"",_xlpm.x)))</f>
        <v>(Lesson, 1830)</v>
      </c>
      <c r="K2738" t="str">
        <f>IF($I2738="","",_xlfn.LET(_xlpm.x,VLOOKUP($I2738,'taxon-match_2026-08-31'!$A$2:$N$122,4,FALSE),IF(_xlpm.x=0,"",_xlpm.x)))</f>
        <v>urn:lsid:marinespecies.org:taxname:173893</v>
      </c>
      <c r="L2738" t="str">
        <f>IF($I2738="","",_xlfn.LET(_xlpm.x,VLOOKUP($I2738,'taxon-match_2026-08-31'!$A$2:$N$122,7,FALSE),IF(_xlpm.x=0,"",_xlpm.x)))</f>
        <v>Animalia</v>
      </c>
      <c r="M2738" t="str">
        <f>IF($I2738="","",_xlfn.LET(_xlpm.x,VLOOKUP($I2738,'taxon-match_2026-08-31'!$A$2:$N$122,8,FALSE),IF(_xlpm.x=0,"",_xlpm.x)))</f>
        <v>Chordata</v>
      </c>
      <c r="N2738" t="str">
        <f>IF($I2738="","",_xlfn.LET(_xlpm.x,VLOOKUP($I2738,'taxon-match_2026-08-31'!$A$2:$N$122,9,FALSE),IF(_xlpm.x=0,"",_xlpm.x)))</f>
        <v>Ascidiacea</v>
      </c>
      <c r="O2738" t="str">
        <f>IF($I2738="","",_xlfn.LET(_xlpm.x,VLOOKUP($I2738,'taxon-match_2026-08-31'!$A$2:$N$122,10,FALSE),IF(_xlpm.x=0,"",_xlpm.x)))</f>
        <v>Stolidobranchia</v>
      </c>
      <c r="P2738" t="str">
        <f>IF($I2738="","",_xlfn.LET(_xlpm.x,VLOOKUP($I2738,'taxon-match_2026-08-31'!$A$2:$N$122,11,FALSE),IF(_xlpm.x=0,"",_xlpm.x)))</f>
        <v>Styelidae</v>
      </c>
      <c r="Q2738" t="str">
        <f>IF($I2738="","",_xlfn.LET(_xlpm.x,VLOOKUP($I2738,'taxon-match_2026-08-31'!$A$2:$N$122,12,FALSE),IF(_xlpm.x=0,"",_xlpm.x)))</f>
        <v>Cnemidocarpa</v>
      </c>
      <c r="R2738" t="str">
        <f>IF($I2738="","",_xlfn.LET(_xlpm.x,VLOOKUP($I2738,'taxon-match_2026-08-31'!$A$2:$N$122,14,FALSE),IF(_xlpm.x=0,"",_xlpm.x)))</f>
        <v>verrucosa</v>
      </c>
      <c r="S2738" s="2" t="s">
        <v>2609</v>
      </c>
      <c r="T2738" s="69" t="s">
        <v>62</v>
      </c>
      <c r="U2738" s="69" t="s">
        <v>60</v>
      </c>
      <c r="X2738" t="str">
        <f>IF(T2738="","",_xlfn.LET(_xlpm.x,VLOOKUP(T2738,'Drop-down_menus'!$F$2:$G$16,2,FALSE),IF(_xlpm.x=0,"",_xlpm.x)))</f>
        <v>https://orcid.org/0000-0003-3696-4445</v>
      </c>
      <c r="Y2738" t="str">
        <f>IF(U2738="","",_xlfn.LET(_xlpm.x,VLOOKUP(U2738,'Drop-down_menus'!$F$2:$G$16,2,FALSE),IF(_xlpm.x=0,"",_xlpm.x)))</f>
        <v>https://orcid.org/0000-0002-9708-1761</v>
      </c>
      <c r="Z2738" t="str">
        <f>IF(V2738="","",_xlfn.LET(_xlpm.x,VLOOKUP(V2738,'Drop-down_menus'!$F$2:$G$16,2,FALSE),IF(_xlpm.x=0,"",_xlpm.x)))</f>
        <v/>
      </c>
      <c r="AA2738" t="str">
        <f>IF(W2738="","",_xlfn.LET(_xlpm.x,VLOOKUP(W2738,'Drop-down_menus'!$F$2:$G$16,2,FALSE),IF(_xlpm.x=0,"",_xlpm.x)))</f>
        <v/>
      </c>
      <c r="AB2738" t="s">
        <v>702</v>
      </c>
      <c r="AE2738" t="s">
        <v>896</v>
      </c>
    </row>
    <row r="2739" spans="1:31" ht="15" x14ac:dyDescent="0.2">
      <c r="A2739" s="2" t="s">
        <v>282</v>
      </c>
      <c r="B2739">
        <v>2517</v>
      </c>
      <c r="C2739">
        <v>5521</v>
      </c>
      <c r="D2739" s="69" t="s">
        <v>700</v>
      </c>
      <c r="F2739" s="70" t="s">
        <v>888</v>
      </c>
      <c r="G2739" s="70">
        <v>1</v>
      </c>
      <c r="H2739" s="70" t="s">
        <v>888</v>
      </c>
      <c r="I2739" t="s">
        <v>888</v>
      </c>
      <c r="J2739" t="str">
        <f>IF($I2739="","",_xlfn.LET(_xlpm.x,VLOOKUP($I2739,'taxon-match_2026-08-31'!$A$2:$N$122,6,FALSE),IF(_xlpm.x=0,"",_xlpm.x)))</f>
        <v>(Lesson, 1830)</v>
      </c>
      <c r="K2739" t="str">
        <f>IF($I2739="","",_xlfn.LET(_xlpm.x,VLOOKUP($I2739,'taxon-match_2026-08-31'!$A$2:$N$122,4,FALSE),IF(_xlpm.x=0,"",_xlpm.x)))</f>
        <v>urn:lsid:marinespecies.org:taxname:173893</v>
      </c>
      <c r="L2739" t="str">
        <f>IF($I2739="","",_xlfn.LET(_xlpm.x,VLOOKUP($I2739,'taxon-match_2026-08-31'!$A$2:$N$122,7,FALSE),IF(_xlpm.x=0,"",_xlpm.x)))</f>
        <v>Animalia</v>
      </c>
      <c r="M2739" t="str">
        <f>IF($I2739="","",_xlfn.LET(_xlpm.x,VLOOKUP($I2739,'taxon-match_2026-08-31'!$A$2:$N$122,8,FALSE),IF(_xlpm.x=0,"",_xlpm.x)))</f>
        <v>Chordata</v>
      </c>
      <c r="N2739" t="str">
        <f>IF($I2739="","",_xlfn.LET(_xlpm.x,VLOOKUP($I2739,'taxon-match_2026-08-31'!$A$2:$N$122,9,FALSE),IF(_xlpm.x=0,"",_xlpm.x)))</f>
        <v>Ascidiacea</v>
      </c>
      <c r="O2739" t="str">
        <f>IF($I2739="","",_xlfn.LET(_xlpm.x,VLOOKUP($I2739,'taxon-match_2026-08-31'!$A$2:$N$122,10,FALSE),IF(_xlpm.x=0,"",_xlpm.x)))</f>
        <v>Stolidobranchia</v>
      </c>
      <c r="P2739" t="str">
        <f>IF($I2739="","",_xlfn.LET(_xlpm.x,VLOOKUP($I2739,'taxon-match_2026-08-31'!$A$2:$N$122,11,FALSE),IF(_xlpm.x=0,"",_xlpm.x)))</f>
        <v>Styelidae</v>
      </c>
      <c r="Q2739" t="str">
        <f>IF($I2739="","",_xlfn.LET(_xlpm.x,VLOOKUP($I2739,'taxon-match_2026-08-31'!$A$2:$N$122,12,FALSE),IF(_xlpm.x=0,"",_xlpm.x)))</f>
        <v>Cnemidocarpa</v>
      </c>
      <c r="R2739" t="str">
        <f>IF($I2739="","",_xlfn.LET(_xlpm.x,VLOOKUP($I2739,'taxon-match_2026-08-31'!$A$2:$N$122,14,FALSE),IF(_xlpm.x=0,"",_xlpm.x)))</f>
        <v>verrucosa</v>
      </c>
      <c r="S2739" s="2" t="s">
        <v>2609</v>
      </c>
      <c r="T2739" s="69" t="s">
        <v>62</v>
      </c>
      <c r="U2739" s="69" t="s">
        <v>60</v>
      </c>
      <c r="X2739" t="str">
        <f>IF(T2739="","",_xlfn.LET(_xlpm.x,VLOOKUP(T2739,'Drop-down_menus'!$F$2:$G$16,2,FALSE),IF(_xlpm.x=0,"",_xlpm.x)))</f>
        <v>https://orcid.org/0000-0003-3696-4445</v>
      </c>
      <c r="Y2739" t="str">
        <f>IF(U2739="","",_xlfn.LET(_xlpm.x,VLOOKUP(U2739,'Drop-down_menus'!$F$2:$G$16,2,FALSE),IF(_xlpm.x=0,"",_xlpm.x)))</f>
        <v>https://orcid.org/0000-0002-9708-1761</v>
      </c>
      <c r="Z2739" t="str">
        <f>IF(V2739="","",_xlfn.LET(_xlpm.x,VLOOKUP(V2739,'Drop-down_menus'!$F$2:$G$16,2,FALSE),IF(_xlpm.x=0,"",_xlpm.x)))</f>
        <v/>
      </c>
      <c r="AA2739" t="str">
        <f>IF(W2739="","",_xlfn.LET(_xlpm.x,VLOOKUP(W2739,'Drop-down_menus'!$F$2:$G$16,2,FALSE),IF(_xlpm.x=0,"",_xlpm.x)))</f>
        <v/>
      </c>
      <c r="AB2739" t="s">
        <v>702</v>
      </c>
      <c r="AE2739" t="s">
        <v>896</v>
      </c>
    </row>
    <row r="2740" spans="1:31" ht="15" x14ac:dyDescent="0.2">
      <c r="A2740" s="2" t="s">
        <v>282</v>
      </c>
      <c r="B2740">
        <v>2518</v>
      </c>
      <c r="C2740">
        <v>5522</v>
      </c>
      <c r="D2740" s="69" t="s">
        <v>700</v>
      </c>
      <c r="F2740" s="70" t="s">
        <v>888</v>
      </c>
      <c r="G2740" s="70">
        <v>1</v>
      </c>
      <c r="H2740" s="70" t="s">
        <v>888</v>
      </c>
      <c r="I2740" t="s">
        <v>888</v>
      </c>
      <c r="J2740" t="str">
        <f>IF($I2740="","",_xlfn.LET(_xlpm.x,VLOOKUP($I2740,'taxon-match_2026-08-31'!$A$2:$N$122,6,FALSE),IF(_xlpm.x=0,"",_xlpm.x)))</f>
        <v>(Lesson, 1830)</v>
      </c>
      <c r="K2740" t="str">
        <f>IF($I2740="","",_xlfn.LET(_xlpm.x,VLOOKUP($I2740,'taxon-match_2026-08-31'!$A$2:$N$122,4,FALSE),IF(_xlpm.x=0,"",_xlpm.x)))</f>
        <v>urn:lsid:marinespecies.org:taxname:173893</v>
      </c>
      <c r="L2740" t="str">
        <f>IF($I2740="","",_xlfn.LET(_xlpm.x,VLOOKUP($I2740,'taxon-match_2026-08-31'!$A$2:$N$122,7,FALSE),IF(_xlpm.x=0,"",_xlpm.x)))</f>
        <v>Animalia</v>
      </c>
      <c r="M2740" t="str">
        <f>IF($I2740="","",_xlfn.LET(_xlpm.x,VLOOKUP($I2740,'taxon-match_2026-08-31'!$A$2:$N$122,8,FALSE),IF(_xlpm.x=0,"",_xlpm.x)))</f>
        <v>Chordata</v>
      </c>
      <c r="N2740" t="str">
        <f>IF($I2740="","",_xlfn.LET(_xlpm.x,VLOOKUP($I2740,'taxon-match_2026-08-31'!$A$2:$N$122,9,FALSE),IF(_xlpm.x=0,"",_xlpm.x)))</f>
        <v>Ascidiacea</v>
      </c>
      <c r="O2740" t="str">
        <f>IF($I2740="","",_xlfn.LET(_xlpm.x,VLOOKUP($I2740,'taxon-match_2026-08-31'!$A$2:$N$122,10,FALSE),IF(_xlpm.x=0,"",_xlpm.x)))</f>
        <v>Stolidobranchia</v>
      </c>
      <c r="P2740" t="str">
        <f>IF($I2740="","",_xlfn.LET(_xlpm.x,VLOOKUP($I2740,'taxon-match_2026-08-31'!$A$2:$N$122,11,FALSE),IF(_xlpm.x=0,"",_xlpm.x)))</f>
        <v>Styelidae</v>
      </c>
      <c r="Q2740" t="str">
        <f>IF($I2740="","",_xlfn.LET(_xlpm.x,VLOOKUP($I2740,'taxon-match_2026-08-31'!$A$2:$N$122,12,FALSE),IF(_xlpm.x=0,"",_xlpm.x)))</f>
        <v>Cnemidocarpa</v>
      </c>
      <c r="R2740" t="str">
        <f>IF($I2740="","",_xlfn.LET(_xlpm.x,VLOOKUP($I2740,'taxon-match_2026-08-31'!$A$2:$N$122,14,FALSE),IF(_xlpm.x=0,"",_xlpm.x)))</f>
        <v>verrucosa</v>
      </c>
      <c r="S2740" s="2" t="s">
        <v>2609</v>
      </c>
      <c r="T2740" s="69" t="s">
        <v>62</v>
      </c>
      <c r="U2740" s="69" t="s">
        <v>60</v>
      </c>
      <c r="X2740" t="str">
        <f>IF(T2740="","",_xlfn.LET(_xlpm.x,VLOOKUP(T2740,'Drop-down_menus'!$F$2:$G$16,2,FALSE),IF(_xlpm.x=0,"",_xlpm.x)))</f>
        <v>https://orcid.org/0000-0003-3696-4445</v>
      </c>
      <c r="Y2740" t="str">
        <f>IF(U2740="","",_xlfn.LET(_xlpm.x,VLOOKUP(U2740,'Drop-down_menus'!$F$2:$G$16,2,FALSE),IF(_xlpm.x=0,"",_xlpm.x)))</f>
        <v>https://orcid.org/0000-0002-9708-1761</v>
      </c>
      <c r="Z2740" t="str">
        <f>IF(V2740="","",_xlfn.LET(_xlpm.x,VLOOKUP(V2740,'Drop-down_menus'!$F$2:$G$16,2,FALSE),IF(_xlpm.x=0,"",_xlpm.x)))</f>
        <v/>
      </c>
      <c r="AA2740" t="str">
        <f>IF(W2740="","",_xlfn.LET(_xlpm.x,VLOOKUP(W2740,'Drop-down_menus'!$F$2:$G$16,2,FALSE),IF(_xlpm.x=0,"",_xlpm.x)))</f>
        <v/>
      </c>
      <c r="AB2740" t="s">
        <v>702</v>
      </c>
      <c r="AE2740" t="s">
        <v>896</v>
      </c>
    </row>
    <row r="2741" spans="1:31" ht="15" x14ac:dyDescent="0.2">
      <c r="A2741" s="2" t="s">
        <v>282</v>
      </c>
      <c r="B2741">
        <v>2519</v>
      </c>
      <c r="C2741">
        <v>5523</v>
      </c>
      <c r="D2741" s="69" t="s">
        <v>700</v>
      </c>
      <c r="F2741" s="70" t="s">
        <v>888</v>
      </c>
      <c r="G2741" s="70">
        <v>1</v>
      </c>
      <c r="H2741" s="70" t="s">
        <v>888</v>
      </c>
      <c r="I2741" t="s">
        <v>888</v>
      </c>
      <c r="J2741" t="str">
        <f>IF($I2741="","",_xlfn.LET(_xlpm.x,VLOOKUP($I2741,'taxon-match_2026-08-31'!$A$2:$N$122,6,FALSE),IF(_xlpm.x=0,"",_xlpm.x)))</f>
        <v>(Lesson, 1830)</v>
      </c>
      <c r="K2741" t="str">
        <f>IF($I2741="","",_xlfn.LET(_xlpm.x,VLOOKUP($I2741,'taxon-match_2026-08-31'!$A$2:$N$122,4,FALSE),IF(_xlpm.x=0,"",_xlpm.x)))</f>
        <v>urn:lsid:marinespecies.org:taxname:173893</v>
      </c>
      <c r="L2741" t="str">
        <f>IF($I2741="","",_xlfn.LET(_xlpm.x,VLOOKUP($I2741,'taxon-match_2026-08-31'!$A$2:$N$122,7,FALSE),IF(_xlpm.x=0,"",_xlpm.x)))</f>
        <v>Animalia</v>
      </c>
      <c r="M2741" t="str">
        <f>IF($I2741="","",_xlfn.LET(_xlpm.x,VLOOKUP($I2741,'taxon-match_2026-08-31'!$A$2:$N$122,8,FALSE),IF(_xlpm.x=0,"",_xlpm.x)))</f>
        <v>Chordata</v>
      </c>
      <c r="N2741" t="str">
        <f>IF($I2741="","",_xlfn.LET(_xlpm.x,VLOOKUP($I2741,'taxon-match_2026-08-31'!$A$2:$N$122,9,FALSE),IF(_xlpm.x=0,"",_xlpm.x)))</f>
        <v>Ascidiacea</v>
      </c>
      <c r="O2741" t="str">
        <f>IF($I2741="","",_xlfn.LET(_xlpm.x,VLOOKUP($I2741,'taxon-match_2026-08-31'!$A$2:$N$122,10,FALSE),IF(_xlpm.x=0,"",_xlpm.x)))</f>
        <v>Stolidobranchia</v>
      </c>
      <c r="P2741" t="str">
        <f>IF($I2741="","",_xlfn.LET(_xlpm.x,VLOOKUP($I2741,'taxon-match_2026-08-31'!$A$2:$N$122,11,FALSE),IF(_xlpm.x=0,"",_xlpm.x)))</f>
        <v>Styelidae</v>
      </c>
      <c r="Q2741" t="str">
        <f>IF($I2741="","",_xlfn.LET(_xlpm.x,VLOOKUP($I2741,'taxon-match_2026-08-31'!$A$2:$N$122,12,FALSE),IF(_xlpm.x=0,"",_xlpm.x)))</f>
        <v>Cnemidocarpa</v>
      </c>
      <c r="R2741" t="str">
        <f>IF($I2741="","",_xlfn.LET(_xlpm.x,VLOOKUP($I2741,'taxon-match_2026-08-31'!$A$2:$N$122,14,FALSE),IF(_xlpm.x=0,"",_xlpm.x)))</f>
        <v>verrucosa</v>
      </c>
      <c r="S2741" s="2" t="s">
        <v>2609</v>
      </c>
      <c r="T2741" s="69" t="s">
        <v>62</v>
      </c>
      <c r="U2741" s="69" t="s">
        <v>60</v>
      </c>
      <c r="X2741" t="str">
        <f>IF(T2741="","",_xlfn.LET(_xlpm.x,VLOOKUP(T2741,'Drop-down_menus'!$F$2:$G$16,2,FALSE),IF(_xlpm.x=0,"",_xlpm.x)))</f>
        <v>https://orcid.org/0000-0003-3696-4445</v>
      </c>
      <c r="Y2741" t="str">
        <f>IF(U2741="","",_xlfn.LET(_xlpm.x,VLOOKUP(U2741,'Drop-down_menus'!$F$2:$G$16,2,FALSE),IF(_xlpm.x=0,"",_xlpm.x)))</f>
        <v>https://orcid.org/0000-0002-9708-1761</v>
      </c>
      <c r="Z2741" t="str">
        <f>IF(V2741="","",_xlfn.LET(_xlpm.x,VLOOKUP(V2741,'Drop-down_menus'!$F$2:$G$16,2,FALSE),IF(_xlpm.x=0,"",_xlpm.x)))</f>
        <v/>
      </c>
      <c r="AA2741" t="str">
        <f>IF(W2741="","",_xlfn.LET(_xlpm.x,VLOOKUP(W2741,'Drop-down_menus'!$F$2:$G$16,2,FALSE),IF(_xlpm.x=0,"",_xlpm.x)))</f>
        <v/>
      </c>
      <c r="AB2741" t="s">
        <v>702</v>
      </c>
      <c r="AE2741" t="s">
        <v>896</v>
      </c>
    </row>
    <row r="2742" spans="1:31" ht="15" x14ac:dyDescent="0.2">
      <c r="A2742" s="2" t="s">
        <v>282</v>
      </c>
      <c r="B2742">
        <v>2557</v>
      </c>
      <c r="C2742">
        <v>5524</v>
      </c>
      <c r="D2742" s="69" t="s">
        <v>700</v>
      </c>
      <c r="F2742" s="70" t="s">
        <v>888</v>
      </c>
      <c r="G2742" s="70">
        <v>1</v>
      </c>
      <c r="H2742" s="70" t="s">
        <v>888</v>
      </c>
      <c r="I2742" t="s">
        <v>888</v>
      </c>
      <c r="J2742" t="str">
        <f>IF($I2742="","",_xlfn.LET(_xlpm.x,VLOOKUP($I2742,'taxon-match_2026-08-31'!$A$2:$N$122,6,FALSE),IF(_xlpm.x=0,"",_xlpm.x)))</f>
        <v>(Lesson, 1830)</v>
      </c>
      <c r="K2742" t="str">
        <f>IF($I2742="","",_xlfn.LET(_xlpm.x,VLOOKUP($I2742,'taxon-match_2026-08-31'!$A$2:$N$122,4,FALSE),IF(_xlpm.x=0,"",_xlpm.x)))</f>
        <v>urn:lsid:marinespecies.org:taxname:173893</v>
      </c>
      <c r="L2742" t="str">
        <f>IF($I2742="","",_xlfn.LET(_xlpm.x,VLOOKUP($I2742,'taxon-match_2026-08-31'!$A$2:$N$122,7,FALSE),IF(_xlpm.x=0,"",_xlpm.x)))</f>
        <v>Animalia</v>
      </c>
      <c r="M2742" t="str">
        <f>IF($I2742="","",_xlfn.LET(_xlpm.x,VLOOKUP($I2742,'taxon-match_2026-08-31'!$A$2:$N$122,8,FALSE),IF(_xlpm.x=0,"",_xlpm.x)))</f>
        <v>Chordata</v>
      </c>
      <c r="N2742" t="str">
        <f>IF($I2742="","",_xlfn.LET(_xlpm.x,VLOOKUP($I2742,'taxon-match_2026-08-31'!$A$2:$N$122,9,FALSE),IF(_xlpm.x=0,"",_xlpm.x)))</f>
        <v>Ascidiacea</v>
      </c>
      <c r="O2742" t="str">
        <f>IF($I2742="","",_xlfn.LET(_xlpm.x,VLOOKUP($I2742,'taxon-match_2026-08-31'!$A$2:$N$122,10,FALSE),IF(_xlpm.x=0,"",_xlpm.x)))</f>
        <v>Stolidobranchia</v>
      </c>
      <c r="P2742" t="str">
        <f>IF($I2742="","",_xlfn.LET(_xlpm.x,VLOOKUP($I2742,'taxon-match_2026-08-31'!$A$2:$N$122,11,FALSE),IF(_xlpm.x=0,"",_xlpm.x)))</f>
        <v>Styelidae</v>
      </c>
      <c r="Q2742" t="str">
        <f>IF($I2742="","",_xlfn.LET(_xlpm.x,VLOOKUP($I2742,'taxon-match_2026-08-31'!$A$2:$N$122,12,FALSE),IF(_xlpm.x=0,"",_xlpm.x)))</f>
        <v>Cnemidocarpa</v>
      </c>
      <c r="R2742" t="str">
        <f>IF($I2742="","",_xlfn.LET(_xlpm.x,VLOOKUP($I2742,'taxon-match_2026-08-31'!$A$2:$N$122,14,FALSE),IF(_xlpm.x=0,"",_xlpm.x)))</f>
        <v>verrucosa</v>
      </c>
      <c r="S2742" s="2" t="s">
        <v>2609</v>
      </c>
      <c r="T2742" s="69" t="s">
        <v>62</v>
      </c>
      <c r="U2742" s="69" t="s">
        <v>60</v>
      </c>
      <c r="X2742" t="str">
        <f>IF(T2742="","",_xlfn.LET(_xlpm.x,VLOOKUP(T2742,'Drop-down_menus'!$F$2:$G$16,2,FALSE),IF(_xlpm.x=0,"",_xlpm.x)))</f>
        <v>https://orcid.org/0000-0003-3696-4445</v>
      </c>
      <c r="Y2742" t="str">
        <f>IF(U2742="","",_xlfn.LET(_xlpm.x,VLOOKUP(U2742,'Drop-down_menus'!$F$2:$G$16,2,FALSE),IF(_xlpm.x=0,"",_xlpm.x)))</f>
        <v>https://orcid.org/0000-0002-9708-1761</v>
      </c>
      <c r="Z2742" t="str">
        <f>IF(V2742="","",_xlfn.LET(_xlpm.x,VLOOKUP(V2742,'Drop-down_menus'!$F$2:$G$16,2,FALSE),IF(_xlpm.x=0,"",_xlpm.x)))</f>
        <v/>
      </c>
      <c r="AA2742" t="str">
        <f>IF(W2742="","",_xlfn.LET(_xlpm.x,VLOOKUP(W2742,'Drop-down_menus'!$F$2:$G$16,2,FALSE),IF(_xlpm.x=0,"",_xlpm.x)))</f>
        <v/>
      </c>
      <c r="AB2742" t="s">
        <v>702</v>
      </c>
      <c r="AE2742" t="s">
        <v>896</v>
      </c>
    </row>
    <row r="2743" spans="1:31" ht="15" x14ac:dyDescent="0.2">
      <c r="A2743" s="2" t="s">
        <v>282</v>
      </c>
      <c r="B2743">
        <v>2558</v>
      </c>
      <c r="C2743">
        <v>5463</v>
      </c>
      <c r="D2743" s="69" t="s">
        <v>700</v>
      </c>
      <c r="F2743" s="70" t="s">
        <v>888</v>
      </c>
      <c r="G2743" s="70">
        <v>1</v>
      </c>
      <c r="H2743" s="70" t="s">
        <v>888</v>
      </c>
      <c r="I2743" t="s">
        <v>888</v>
      </c>
      <c r="J2743" t="str">
        <f>IF($I2743="","",_xlfn.LET(_xlpm.x,VLOOKUP($I2743,'taxon-match_2026-08-31'!$A$2:$N$122,6,FALSE),IF(_xlpm.x=0,"",_xlpm.x)))</f>
        <v>(Lesson, 1830)</v>
      </c>
      <c r="K2743" t="str">
        <f>IF($I2743="","",_xlfn.LET(_xlpm.x,VLOOKUP($I2743,'taxon-match_2026-08-31'!$A$2:$N$122,4,FALSE),IF(_xlpm.x=0,"",_xlpm.x)))</f>
        <v>urn:lsid:marinespecies.org:taxname:173893</v>
      </c>
      <c r="L2743" t="str">
        <f>IF($I2743="","",_xlfn.LET(_xlpm.x,VLOOKUP($I2743,'taxon-match_2026-08-31'!$A$2:$N$122,7,FALSE),IF(_xlpm.x=0,"",_xlpm.x)))</f>
        <v>Animalia</v>
      </c>
      <c r="M2743" t="str">
        <f>IF($I2743="","",_xlfn.LET(_xlpm.x,VLOOKUP($I2743,'taxon-match_2026-08-31'!$A$2:$N$122,8,FALSE),IF(_xlpm.x=0,"",_xlpm.x)))</f>
        <v>Chordata</v>
      </c>
      <c r="N2743" t="str">
        <f>IF($I2743="","",_xlfn.LET(_xlpm.x,VLOOKUP($I2743,'taxon-match_2026-08-31'!$A$2:$N$122,9,FALSE),IF(_xlpm.x=0,"",_xlpm.x)))</f>
        <v>Ascidiacea</v>
      </c>
      <c r="O2743" t="str">
        <f>IF($I2743="","",_xlfn.LET(_xlpm.x,VLOOKUP($I2743,'taxon-match_2026-08-31'!$A$2:$N$122,10,FALSE),IF(_xlpm.x=0,"",_xlpm.x)))</f>
        <v>Stolidobranchia</v>
      </c>
      <c r="P2743" t="str">
        <f>IF($I2743="","",_xlfn.LET(_xlpm.x,VLOOKUP($I2743,'taxon-match_2026-08-31'!$A$2:$N$122,11,FALSE),IF(_xlpm.x=0,"",_xlpm.x)))</f>
        <v>Styelidae</v>
      </c>
      <c r="Q2743" t="str">
        <f>IF($I2743="","",_xlfn.LET(_xlpm.x,VLOOKUP($I2743,'taxon-match_2026-08-31'!$A$2:$N$122,12,FALSE),IF(_xlpm.x=0,"",_xlpm.x)))</f>
        <v>Cnemidocarpa</v>
      </c>
      <c r="R2743" t="str">
        <f>IF($I2743="","",_xlfn.LET(_xlpm.x,VLOOKUP($I2743,'taxon-match_2026-08-31'!$A$2:$N$122,14,FALSE),IF(_xlpm.x=0,"",_xlpm.x)))</f>
        <v>verrucosa</v>
      </c>
      <c r="S2743" s="2" t="s">
        <v>2609</v>
      </c>
      <c r="T2743" s="69" t="s">
        <v>62</v>
      </c>
      <c r="U2743" s="69" t="s">
        <v>60</v>
      </c>
      <c r="X2743" t="str">
        <f>IF(T2743="","",_xlfn.LET(_xlpm.x,VLOOKUP(T2743,'Drop-down_menus'!$F$2:$G$16,2,FALSE),IF(_xlpm.x=0,"",_xlpm.x)))</f>
        <v>https://orcid.org/0000-0003-3696-4445</v>
      </c>
      <c r="Y2743" t="str">
        <f>IF(U2743="","",_xlfn.LET(_xlpm.x,VLOOKUP(U2743,'Drop-down_menus'!$F$2:$G$16,2,FALSE),IF(_xlpm.x=0,"",_xlpm.x)))</f>
        <v>https://orcid.org/0000-0002-9708-1761</v>
      </c>
      <c r="Z2743" t="str">
        <f>IF(V2743="","",_xlfn.LET(_xlpm.x,VLOOKUP(V2743,'Drop-down_menus'!$F$2:$G$16,2,FALSE),IF(_xlpm.x=0,"",_xlpm.x)))</f>
        <v/>
      </c>
      <c r="AA2743" t="str">
        <f>IF(W2743="","",_xlfn.LET(_xlpm.x,VLOOKUP(W2743,'Drop-down_menus'!$F$2:$G$16,2,FALSE),IF(_xlpm.x=0,"",_xlpm.x)))</f>
        <v/>
      </c>
      <c r="AB2743" t="s">
        <v>702</v>
      </c>
      <c r="AE2743" t="s">
        <v>896</v>
      </c>
    </row>
    <row r="2744" spans="1:31" ht="15" x14ac:dyDescent="0.2">
      <c r="A2744" s="2" t="s">
        <v>328</v>
      </c>
      <c r="B2744">
        <v>3298</v>
      </c>
      <c r="C2744">
        <v>5464</v>
      </c>
      <c r="D2744" s="69" t="s">
        <v>700</v>
      </c>
      <c r="F2744" s="70" t="s">
        <v>888</v>
      </c>
      <c r="G2744" s="70">
        <v>1</v>
      </c>
      <c r="H2744" s="70" t="s">
        <v>888</v>
      </c>
      <c r="I2744" t="s">
        <v>888</v>
      </c>
      <c r="J2744" t="str">
        <f>IF($I2744="","",_xlfn.LET(_xlpm.x,VLOOKUP($I2744,'taxon-match_2026-08-31'!$A$2:$N$122,6,FALSE),IF(_xlpm.x=0,"",_xlpm.x)))</f>
        <v>(Lesson, 1830)</v>
      </c>
      <c r="K2744" t="str">
        <f>IF($I2744="","",_xlfn.LET(_xlpm.x,VLOOKUP($I2744,'taxon-match_2026-08-31'!$A$2:$N$122,4,FALSE),IF(_xlpm.x=0,"",_xlpm.x)))</f>
        <v>urn:lsid:marinespecies.org:taxname:173893</v>
      </c>
      <c r="L2744" t="str">
        <f>IF($I2744="","",_xlfn.LET(_xlpm.x,VLOOKUP($I2744,'taxon-match_2026-08-31'!$A$2:$N$122,7,FALSE),IF(_xlpm.x=0,"",_xlpm.x)))</f>
        <v>Animalia</v>
      </c>
      <c r="M2744" t="str">
        <f>IF($I2744="","",_xlfn.LET(_xlpm.x,VLOOKUP($I2744,'taxon-match_2026-08-31'!$A$2:$N$122,8,FALSE),IF(_xlpm.x=0,"",_xlpm.x)))</f>
        <v>Chordata</v>
      </c>
      <c r="N2744" t="str">
        <f>IF($I2744="","",_xlfn.LET(_xlpm.x,VLOOKUP($I2744,'taxon-match_2026-08-31'!$A$2:$N$122,9,FALSE),IF(_xlpm.x=0,"",_xlpm.x)))</f>
        <v>Ascidiacea</v>
      </c>
      <c r="O2744" t="str">
        <f>IF($I2744="","",_xlfn.LET(_xlpm.x,VLOOKUP($I2744,'taxon-match_2026-08-31'!$A$2:$N$122,10,FALSE),IF(_xlpm.x=0,"",_xlpm.x)))</f>
        <v>Stolidobranchia</v>
      </c>
      <c r="P2744" t="str">
        <f>IF($I2744="","",_xlfn.LET(_xlpm.x,VLOOKUP($I2744,'taxon-match_2026-08-31'!$A$2:$N$122,11,FALSE),IF(_xlpm.x=0,"",_xlpm.x)))</f>
        <v>Styelidae</v>
      </c>
      <c r="Q2744" t="str">
        <f>IF($I2744="","",_xlfn.LET(_xlpm.x,VLOOKUP($I2744,'taxon-match_2026-08-31'!$A$2:$N$122,12,FALSE),IF(_xlpm.x=0,"",_xlpm.x)))</f>
        <v>Cnemidocarpa</v>
      </c>
      <c r="R2744" t="str">
        <f>IF($I2744="","",_xlfn.LET(_xlpm.x,VLOOKUP($I2744,'taxon-match_2026-08-31'!$A$2:$N$122,14,FALSE),IF(_xlpm.x=0,"",_xlpm.x)))</f>
        <v>verrucosa</v>
      </c>
      <c r="S2744" s="2" t="s">
        <v>2609</v>
      </c>
      <c r="T2744" s="69" t="s">
        <v>62</v>
      </c>
      <c r="U2744" s="69" t="s">
        <v>60</v>
      </c>
      <c r="X2744" t="str">
        <f>IF(T2744="","",_xlfn.LET(_xlpm.x,VLOOKUP(T2744,'Drop-down_menus'!$F$2:$G$16,2,FALSE),IF(_xlpm.x=0,"",_xlpm.x)))</f>
        <v>https://orcid.org/0000-0003-3696-4445</v>
      </c>
      <c r="Y2744" t="str">
        <f>IF(U2744="","",_xlfn.LET(_xlpm.x,VLOOKUP(U2744,'Drop-down_menus'!$F$2:$G$16,2,FALSE),IF(_xlpm.x=0,"",_xlpm.x)))</f>
        <v>https://orcid.org/0000-0002-9708-1761</v>
      </c>
      <c r="Z2744" t="str">
        <f>IF(V2744="","",_xlfn.LET(_xlpm.x,VLOOKUP(V2744,'Drop-down_menus'!$F$2:$G$16,2,FALSE),IF(_xlpm.x=0,"",_xlpm.x)))</f>
        <v/>
      </c>
      <c r="AA2744" t="str">
        <f>IF(W2744="","",_xlfn.LET(_xlpm.x,VLOOKUP(W2744,'Drop-down_menus'!$F$2:$G$16,2,FALSE),IF(_xlpm.x=0,"",_xlpm.x)))</f>
        <v/>
      </c>
      <c r="AB2744" t="s">
        <v>702</v>
      </c>
      <c r="AE2744" t="s">
        <v>896</v>
      </c>
    </row>
    <row r="2745" spans="1:31" ht="15" x14ac:dyDescent="0.2">
      <c r="A2745" s="2" t="s">
        <v>328</v>
      </c>
      <c r="B2745">
        <v>3299</v>
      </c>
      <c r="C2745">
        <v>5465</v>
      </c>
      <c r="D2745" s="69" t="s">
        <v>700</v>
      </c>
      <c r="F2745" s="70" t="s">
        <v>888</v>
      </c>
      <c r="G2745" s="70">
        <v>1</v>
      </c>
      <c r="H2745" s="70" t="s">
        <v>888</v>
      </c>
      <c r="I2745" t="s">
        <v>888</v>
      </c>
      <c r="J2745" t="str">
        <f>IF($I2745="","",_xlfn.LET(_xlpm.x,VLOOKUP($I2745,'taxon-match_2026-08-31'!$A$2:$N$122,6,FALSE),IF(_xlpm.x=0,"",_xlpm.x)))</f>
        <v>(Lesson, 1830)</v>
      </c>
      <c r="K2745" t="str">
        <f>IF($I2745="","",_xlfn.LET(_xlpm.x,VLOOKUP($I2745,'taxon-match_2026-08-31'!$A$2:$N$122,4,FALSE),IF(_xlpm.x=0,"",_xlpm.x)))</f>
        <v>urn:lsid:marinespecies.org:taxname:173893</v>
      </c>
      <c r="L2745" t="str">
        <f>IF($I2745="","",_xlfn.LET(_xlpm.x,VLOOKUP($I2745,'taxon-match_2026-08-31'!$A$2:$N$122,7,FALSE),IF(_xlpm.x=0,"",_xlpm.x)))</f>
        <v>Animalia</v>
      </c>
      <c r="M2745" t="str">
        <f>IF($I2745="","",_xlfn.LET(_xlpm.x,VLOOKUP($I2745,'taxon-match_2026-08-31'!$A$2:$N$122,8,FALSE),IF(_xlpm.x=0,"",_xlpm.x)))</f>
        <v>Chordata</v>
      </c>
      <c r="N2745" t="str">
        <f>IF($I2745="","",_xlfn.LET(_xlpm.x,VLOOKUP($I2745,'taxon-match_2026-08-31'!$A$2:$N$122,9,FALSE),IF(_xlpm.x=0,"",_xlpm.x)))</f>
        <v>Ascidiacea</v>
      </c>
      <c r="O2745" t="str">
        <f>IF($I2745="","",_xlfn.LET(_xlpm.x,VLOOKUP($I2745,'taxon-match_2026-08-31'!$A$2:$N$122,10,FALSE),IF(_xlpm.x=0,"",_xlpm.x)))</f>
        <v>Stolidobranchia</v>
      </c>
      <c r="P2745" t="str">
        <f>IF($I2745="","",_xlfn.LET(_xlpm.x,VLOOKUP($I2745,'taxon-match_2026-08-31'!$A$2:$N$122,11,FALSE),IF(_xlpm.x=0,"",_xlpm.x)))</f>
        <v>Styelidae</v>
      </c>
      <c r="Q2745" t="str">
        <f>IF($I2745="","",_xlfn.LET(_xlpm.x,VLOOKUP($I2745,'taxon-match_2026-08-31'!$A$2:$N$122,12,FALSE),IF(_xlpm.x=0,"",_xlpm.x)))</f>
        <v>Cnemidocarpa</v>
      </c>
      <c r="R2745" t="str">
        <f>IF($I2745="","",_xlfn.LET(_xlpm.x,VLOOKUP($I2745,'taxon-match_2026-08-31'!$A$2:$N$122,14,FALSE),IF(_xlpm.x=0,"",_xlpm.x)))</f>
        <v>verrucosa</v>
      </c>
      <c r="S2745" s="2" t="s">
        <v>2609</v>
      </c>
      <c r="T2745" s="69" t="s">
        <v>62</v>
      </c>
      <c r="U2745" s="69" t="s">
        <v>60</v>
      </c>
      <c r="X2745" t="str">
        <f>IF(T2745="","",_xlfn.LET(_xlpm.x,VLOOKUP(T2745,'Drop-down_menus'!$F$2:$G$16,2,FALSE),IF(_xlpm.x=0,"",_xlpm.x)))</f>
        <v>https://orcid.org/0000-0003-3696-4445</v>
      </c>
      <c r="Y2745" t="str">
        <f>IF(U2745="","",_xlfn.LET(_xlpm.x,VLOOKUP(U2745,'Drop-down_menus'!$F$2:$G$16,2,FALSE),IF(_xlpm.x=0,"",_xlpm.x)))</f>
        <v>https://orcid.org/0000-0002-9708-1761</v>
      </c>
      <c r="Z2745" t="str">
        <f>IF(V2745="","",_xlfn.LET(_xlpm.x,VLOOKUP(V2745,'Drop-down_menus'!$F$2:$G$16,2,FALSE),IF(_xlpm.x=0,"",_xlpm.x)))</f>
        <v/>
      </c>
      <c r="AA2745" t="str">
        <f>IF(W2745="","",_xlfn.LET(_xlpm.x,VLOOKUP(W2745,'Drop-down_menus'!$F$2:$G$16,2,FALSE),IF(_xlpm.x=0,"",_xlpm.x)))</f>
        <v/>
      </c>
      <c r="AB2745" t="s">
        <v>702</v>
      </c>
      <c r="AE2745" t="s">
        <v>896</v>
      </c>
    </row>
    <row r="2746" spans="1:31" ht="15" x14ac:dyDescent="0.2">
      <c r="A2746" s="2" t="s">
        <v>328</v>
      </c>
      <c r="B2746">
        <v>3300</v>
      </c>
      <c r="C2746">
        <v>5476</v>
      </c>
      <c r="D2746" s="69" t="s">
        <v>700</v>
      </c>
      <c r="F2746" s="70" t="s">
        <v>888</v>
      </c>
      <c r="G2746" s="70">
        <v>1</v>
      </c>
      <c r="H2746" s="70" t="s">
        <v>888</v>
      </c>
      <c r="I2746" t="s">
        <v>888</v>
      </c>
      <c r="J2746" t="str">
        <f>IF($I2746="","",_xlfn.LET(_xlpm.x,VLOOKUP($I2746,'taxon-match_2026-08-31'!$A$2:$N$122,6,FALSE),IF(_xlpm.x=0,"",_xlpm.x)))</f>
        <v>(Lesson, 1830)</v>
      </c>
      <c r="K2746" t="str">
        <f>IF($I2746="","",_xlfn.LET(_xlpm.x,VLOOKUP($I2746,'taxon-match_2026-08-31'!$A$2:$N$122,4,FALSE),IF(_xlpm.x=0,"",_xlpm.x)))</f>
        <v>urn:lsid:marinespecies.org:taxname:173893</v>
      </c>
      <c r="L2746" t="str">
        <f>IF($I2746="","",_xlfn.LET(_xlpm.x,VLOOKUP($I2746,'taxon-match_2026-08-31'!$A$2:$N$122,7,FALSE),IF(_xlpm.x=0,"",_xlpm.x)))</f>
        <v>Animalia</v>
      </c>
      <c r="M2746" t="str">
        <f>IF($I2746="","",_xlfn.LET(_xlpm.x,VLOOKUP($I2746,'taxon-match_2026-08-31'!$A$2:$N$122,8,FALSE),IF(_xlpm.x=0,"",_xlpm.x)))</f>
        <v>Chordata</v>
      </c>
      <c r="N2746" t="str">
        <f>IF($I2746="","",_xlfn.LET(_xlpm.x,VLOOKUP($I2746,'taxon-match_2026-08-31'!$A$2:$N$122,9,FALSE),IF(_xlpm.x=0,"",_xlpm.x)))</f>
        <v>Ascidiacea</v>
      </c>
      <c r="O2746" t="str">
        <f>IF($I2746="","",_xlfn.LET(_xlpm.x,VLOOKUP($I2746,'taxon-match_2026-08-31'!$A$2:$N$122,10,FALSE),IF(_xlpm.x=0,"",_xlpm.x)))</f>
        <v>Stolidobranchia</v>
      </c>
      <c r="P2746" t="str">
        <f>IF($I2746="","",_xlfn.LET(_xlpm.x,VLOOKUP($I2746,'taxon-match_2026-08-31'!$A$2:$N$122,11,FALSE),IF(_xlpm.x=0,"",_xlpm.x)))</f>
        <v>Styelidae</v>
      </c>
      <c r="Q2746" t="str">
        <f>IF($I2746="","",_xlfn.LET(_xlpm.x,VLOOKUP($I2746,'taxon-match_2026-08-31'!$A$2:$N$122,12,FALSE),IF(_xlpm.x=0,"",_xlpm.x)))</f>
        <v>Cnemidocarpa</v>
      </c>
      <c r="R2746" t="str">
        <f>IF($I2746="","",_xlfn.LET(_xlpm.x,VLOOKUP($I2746,'taxon-match_2026-08-31'!$A$2:$N$122,14,FALSE),IF(_xlpm.x=0,"",_xlpm.x)))</f>
        <v>verrucosa</v>
      </c>
      <c r="S2746" s="2" t="s">
        <v>2609</v>
      </c>
      <c r="T2746" s="69" t="s">
        <v>62</v>
      </c>
      <c r="U2746" s="69" t="s">
        <v>60</v>
      </c>
      <c r="X2746" t="str">
        <f>IF(T2746="","",_xlfn.LET(_xlpm.x,VLOOKUP(T2746,'Drop-down_menus'!$F$2:$G$16,2,FALSE),IF(_xlpm.x=0,"",_xlpm.x)))</f>
        <v>https://orcid.org/0000-0003-3696-4445</v>
      </c>
      <c r="Y2746" t="str">
        <f>IF(U2746="","",_xlfn.LET(_xlpm.x,VLOOKUP(U2746,'Drop-down_menus'!$F$2:$G$16,2,FALSE),IF(_xlpm.x=0,"",_xlpm.x)))</f>
        <v>https://orcid.org/0000-0002-9708-1761</v>
      </c>
      <c r="Z2746" t="str">
        <f>IF(V2746="","",_xlfn.LET(_xlpm.x,VLOOKUP(V2746,'Drop-down_menus'!$F$2:$G$16,2,FALSE),IF(_xlpm.x=0,"",_xlpm.x)))</f>
        <v/>
      </c>
      <c r="AA2746" t="str">
        <f>IF(W2746="","",_xlfn.LET(_xlpm.x,VLOOKUP(W2746,'Drop-down_menus'!$F$2:$G$16,2,FALSE),IF(_xlpm.x=0,"",_xlpm.x)))</f>
        <v/>
      </c>
      <c r="AB2746" t="s">
        <v>702</v>
      </c>
      <c r="AE2746" t="s">
        <v>896</v>
      </c>
    </row>
    <row r="2747" spans="1:31" ht="15" x14ac:dyDescent="0.2">
      <c r="A2747" s="2" t="s">
        <v>328</v>
      </c>
      <c r="B2747">
        <v>3301</v>
      </c>
      <c r="C2747">
        <v>5477</v>
      </c>
      <c r="D2747" s="69" t="s">
        <v>700</v>
      </c>
      <c r="F2747" s="70" t="s">
        <v>888</v>
      </c>
      <c r="G2747" s="70">
        <v>1</v>
      </c>
      <c r="H2747" s="70" t="s">
        <v>888</v>
      </c>
      <c r="I2747" t="s">
        <v>888</v>
      </c>
      <c r="J2747" t="str">
        <f>IF($I2747="","",_xlfn.LET(_xlpm.x,VLOOKUP($I2747,'taxon-match_2026-08-31'!$A$2:$N$122,6,FALSE),IF(_xlpm.x=0,"",_xlpm.x)))</f>
        <v>(Lesson, 1830)</v>
      </c>
      <c r="K2747" t="str">
        <f>IF($I2747="","",_xlfn.LET(_xlpm.x,VLOOKUP($I2747,'taxon-match_2026-08-31'!$A$2:$N$122,4,FALSE),IF(_xlpm.x=0,"",_xlpm.x)))</f>
        <v>urn:lsid:marinespecies.org:taxname:173893</v>
      </c>
      <c r="L2747" t="str">
        <f>IF($I2747="","",_xlfn.LET(_xlpm.x,VLOOKUP($I2747,'taxon-match_2026-08-31'!$A$2:$N$122,7,FALSE),IF(_xlpm.x=0,"",_xlpm.x)))</f>
        <v>Animalia</v>
      </c>
      <c r="M2747" t="str">
        <f>IF($I2747="","",_xlfn.LET(_xlpm.x,VLOOKUP($I2747,'taxon-match_2026-08-31'!$A$2:$N$122,8,FALSE),IF(_xlpm.x=0,"",_xlpm.x)))</f>
        <v>Chordata</v>
      </c>
      <c r="N2747" t="str">
        <f>IF($I2747="","",_xlfn.LET(_xlpm.x,VLOOKUP($I2747,'taxon-match_2026-08-31'!$A$2:$N$122,9,FALSE),IF(_xlpm.x=0,"",_xlpm.x)))</f>
        <v>Ascidiacea</v>
      </c>
      <c r="O2747" t="str">
        <f>IF($I2747="","",_xlfn.LET(_xlpm.x,VLOOKUP($I2747,'taxon-match_2026-08-31'!$A$2:$N$122,10,FALSE),IF(_xlpm.x=0,"",_xlpm.x)))</f>
        <v>Stolidobranchia</v>
      </c>
      <c r="P2747" t="str">
        <f>IF($I2747="","",_xlfn.LET(_xlpm.x,VLOOKUP($I2747,'taxon-match_2026-08-31'!$A$2:$N$122,11,FALSE),IF(_xlpm.x=0,"",_xlpm.x)))</f>
        <v>Styelidae</v>
      </c>
      <c r="Q2747" t="str">
        <f>IF($I2747="","",_xlfn.LET(_xlpm.x,VLOOKUP($I2747,'taxon-match_2026-08-31'!$A$2:$N$122,12,FALSE),IF(_xlpm.x=0,"",_xlpm.x)))</f>
        <v>Cnemidocarpa</v>
      </c>
      <c r="R2747" t="str">
        <f>IF($I2747="","",_xlfn.LET(_xlpm.x,VLOOKUP($I2747,'taxon-match_2026-08-31'!$A$2:$N$122,14,FALSE),IF(_xlpm.x=0,"",_xlpm.x)))</f>
        <v>verrucosa</v>
      </c>
      <c r="S2747" s="2" t="s">
        <v>2609</v>
      </c>
      <c r="T2747" s="69" t="s">
        <v>62</v>
      </c>
      <c r="U2747" s="69" t="s">
        <v>60</v>
      </c>
      <c r="X2747" t="str">
        <f>IF(T2747="","",_xlfn.LET(_xlpm.x,VLOOKUP(T2747,'Drop-down_menus'!$F$2:$G$16,2,FALSE),IF(_xlpm.x=0,"",_xlpm.x)))</f>
        <v>https://orcid.org/0000-0003-3696-4445</v>
      </c>
      <c r="Y2747" t="str">
        <f>IF(U2747="","",_xlfn.LET(_xlpm.x,VLOOKUP(U2747,'Drop-down_menus'!$F$2:$G$16,2,FALSE),IF(_xlpm.x=0,"",_xlpm.x)))</f>
        <v>https://orcid.org/0000-0002-9708-1761</v>
      </c>
      <c r="Z2747" t="str">
        <f>IF(V2747="","",_xlfn.LET(_xlpm.x,VLOOKUP(V2747,'Drop-down_menus'!$F$2:$G$16,2,FALSE),IF(_xlpm.x=0,"",_xlpm.x)))</f>
        <v/>
      </c>
      <c r="AA2747" t="str">
        <f>IF(W2747="","",_xlfn.LET(_xlpm.x,VLOOKUP(W2747,'Drop-down_menus'!$F$2:$G$16,2,FALSE),IF(_xlpm.x=0,"",_xlpm.x)))</f>
        <v/>
      </c>
      <c r="AB2747" t="s">
        <v>702</v>
      </c>
      <c r="AE2747" t="s">
        <v>896</v>
      </c>
    </row>
    <row r="2748" spans="1:31" ht="15" x14ac:dyDescent="0.2">
      <c r="A2748" s="2" t="s">
        <v>328</v>
      </c>
      <c r="B2748">
        <v>3302</v>
      </c>
      <c r="C2748">
        <v>5478</v>
      </c>
      <c r="D2748" s="69" t="s">
        <v>700</v>
      </c>
      <c r="F2748" s="70" t="s">
        <v>888</v>
      </c>
      <c r="G2748" s="70">
        <v>1</v>
      </c>
      <c r="H2748" s="70" t="s">
        <v>888</v>
      </c>
      <c r="I2748" t="s">
        <v>888</v>
      </c>
      <c r="J2748" t="str">
        <f>IF($I2748="","",_xlfn.LET(_xlpm.x,VLOOKUP($I2748,'taxon-match_2026-08-31'!$A$2:$N$122,6,FALSE),IF(_xlpm.x=0,"",_xlpm.x)))</f>
        <v>(Lesson, 1830)</v>
      </c>
      <c r="K2748" t="str">
        <f>IF($I2748="","",_xlfn.LET(_xlpm.x,VLOOKUP($I2748,'taxon-match_2026-08-31'!$A$2:$N$122,4,FALSE),IF(_xlpm.x=0,"",_xlpm.x)))</f>
        <v>urn:lsid:marinespecies.org:taxname:173893</v>
      </c>
      <c r="L2748" t="str">
        <f>IF($I2748="","",_xlfn.LET(_xlpm.x,VLOOKUP($I2748,'taxon-match_2026-08-31'!$A$2:$N$122,7,FALSE),IF(_xlpm.x=0,"",_xlpm.x)))</f>
        <v>Animalia</v>
      </c>
      <c r="M2748" t="str">
        <f>IF($I2748="","",_xlfn.LET(_xlpm.x,VLOOKUP($I2748,'taxon-match_2026-08-31'!$A$2:$N$122,8,FALSE),IF(_xlpm.x=0,"",_xlpm.x)))</f>
        <v>Chordata</v>
      </c>
      <c r="N2748" t="str">
        <f>IF($I2748="","",_xlfn.LET(_xlpm.x,VLOOKUP($I2748,'taxon-match_2026-08-31'!$A$2:$N$122,9,FALSE),IF(_xlpm.x=0,"",_xlpm.x)))</f>
        <v>Ascidiacea</v>
      </c>
      <c r="O2748" t="str">
        <f>IF($I2748="","",_xlfn.LET(_xlpm.x,VLOOKUP($I2748,'taxon-match_2026-08-31'!$A$2:$N$122,10,FALSE),IF(_xlpm.x=0,"",_xlpm.x)))</f>
        <v>Stolidobranchia</v>
      </c>
      <c r="P2748" t="str">
        <f>IF($I2748="","",_xlfn.LET(_xlpm.x,VLOOKUP($I2748,'taxon-match_2026-08-31'!$A$2:$N$122,11,FALSE),IF(_xlpm.x=0,"",_xlpm.x)))</f>
        <v>Styelidae</v>
      </c>
      <c r="Q2748" t="str">
        <f>IF($I2748="","",_xlfn.LET(_xlpm.x,VLOOKUP($I2748,'taxon-match_2026-08-31'!$A$2:$N$122,12,FALSE),IF(_xlpm.x=0,"",_xlpm.x)))</f>
        <v>Cnemidocarpa</v>
      </c>
      <c r="R2748" t="str">
        <f>IF($I2748="","",_xlfn.LET(_xlpm.x,VLOOKUP($I2748,'taxon-match_2026-08-31'!$A$2:$N$122,14,FALSE),IF(_xlpm.x=0,"",_xlpm.x)))</f>
        <v>verrucosa</v>
      </c>
      <c r="S2748" s="2" t="s">
        <v>2609</v>
      </c>
      <c r="T2748" s="69" t="s">
        <v>62</v>
      </c>
      <c r="U2748" s="69" t="s">
        <v>60</v>
      </c>
      <c r="X2748" t="str">
        <f>IF(T2748="","",_xlfn.LET(_xlpm.x,VLOOKUP(T2748,'Drop-down_menus'!$F$2:$G$16,2,FALSE),IF(_xlpm.x=0,"",_xlpm.x)))</f>
        <v>https://orcid.org/0000-0003-3696-4445</v>
      </c>
      <c r="Y2748" t="str">
        <f>IF(U2748="","",_xlfn.LET(_xlpm.x,VLOOKUP(U2748,'Drop-down_menus'!$F$2:$G$16,2,FALSE),IF(_xlpm.x=0,"",_xlpm.x)))</f>
        <v>https://orcid.org/0000-0002-9708-1761</v>
      </c>
      <c r="Z2748" t="str">
        <f>IF(V2748="","",_xlfn.LET(_xlpm.x,VLOOKUP(V2748,'Drop-down_menus'!$F$2:$G$16,2,FALSE),IF(_xlpm.x=0,"",_xlpm.x)))</f>
        <v/>
      </c>
      <c r="AA2748" t="str">
        <f>IF(W2748="","",_xlfn.LET(_xlpm.x,VLOOKUP(W2748,'Drop-down_menus'!$F$2:$G$16,2,FALSE),IF(_xlpm.x=0,"",_xlpm.x)))</f>
        <v/>
      </c>
      <c r="AB2748" t="s">
        <v>702</v>
      </c>
      <c r="AE2748" t="s">
        <v>896</v>
      </c>
    </row>
    <row r="2749" spans="1:31" ht="15" x14ac:dyDescent="0.2">
      <c r="A2749" s="2" t="s">
        <v>328</v>
      </c>
      <c r="B2749">
        <v>3303</v>
      </c>
      <c r="C2749">
        <v>5479</v>
      </c>
      <c r="D2749" s="69" t="s">
        <v>700</v>
      </c>
      <c r="F2749" s="70" t="s">
        <v>888</v>
      </c>
      <c r="G2749" s="70">
        <v>1</v>
      </c>
      <c r="H2749" s="70" t="s">
        <v>888</v>
      </c>
      <c r="I2749" t="s">
        <v>888</v>
      </c>
      <c r="J2749" t="str">
        <f>IF($I2749="","",_xlfn.LET(_xlpm.x,VLOOKUP($I2749,'taxon-match_2026-08-31'!$A$2:$N$122,6,FALSE),IF(_xlpm.x=0,"",_xlpm.x)))</f>
        <v>(Lesson, 1830)</v>
      </c>
      <c r="K2749" t="str">
        <f>IF($I2749="","",_xlfn.LET(_xlpm.x,VLOOKUP($I2749,'taxon-match_2026-08-31'!$A$2:$N$122,4,FALSE),IF(_xlpm.x=0,"",_xlpm.x)))</f>
        <v>urn:lsid:marinespecies.org:taxname:173893</v>
      </c>
      <c r="L2749" t="str">
        <f>IF($I2749="","",_xlfn.LET(_xlpm.x,VLOOKUP($I2749,'taxon-match_2026-08-31'!$A$2:$N$122,7,FALSE),IF(_xlpm.x=0,"",_xlpm.x)))</f>
        <v>Animalia</v>
      </c>
      <c r="M2749" t="str">
        <f>IF($I2749="","",_xlfn.LET(_xlpm.x,VLOOKUP($I2749,'taxon-match_2026-08-31'!$A$2:$N$122,8,FALSE),IF(_xlpm.x=0,"",_xlpm.x)))</f>
        <v>Chordata</v>
      </c>
      <c r="N2749" t="str">
        <f>IF($I2749="","",_xlfn.LET(_xlpm.x,VLOOKUP($I2749,'taxon-match_2026-08-31'!$A$2:$N$122,9,FALSE),IF(_xlpm.x=0,"",_xlpm.x)))</f>
        <v>Ascidiacea</v>
      </c>
      <c r="O2749" t="str">
        <f>IF($I2749="","",_xlfn.LET(_xlpm.x,VLOOKUP($I2749,'taxon-match_2026-08-31'!$A$2:$N$122,10,FALSE),IF(_xlpm.x=0,"",_xlpm.x)))</f>
        <v>Stolidobranchia</v>
      </c>
      <c r="P2749" t="str">
        <f>IF($I2749="","",_xlfn.LET(_xlpm.x,VLOOKUP($I2749,'taxon-match_2026-08-31'!$A$2:$N$122,11,FALSE),IF(_xlpm.x=0,"",_xlpm.x)))</f>
        <v>Styelidae</v>
      </c>
      <c r="Q2749" t="str">
        <f>IF($I2749="","",_xlfn.LET(_xlpm.x,VLOOKUP($I2749,'taxon-match_2026-08-31'!$A$2:$N$122,12,FALSE),IF(_xlpm.x=0,"",_xlpm.x)))</f>
        <v>Cnemidocarpa</v>
      </c>
      <c r="R2749" t="str">
        <f>IF($I2749="","",_xlfn.LET(_xlpm.x,VLOOKUP($I2749,'taxon-match_2026-08-31'!$A$2:$N$122,14,FALSE),IF(_xlpm.x=0,"",_xlpm.x)))</f>
        <v>verrucosa</v>
      </c>
      <c r="S2749" s="2" t="s">
        <v>2609</v>
      </c>
      <c r="T2749" s="69" t="s">
        <v>62</v>
      </c>
      <c r="U2749" s="69" t="s">
        <v>60</v>
      </c>
      <c r="X2749" t="str">
        <f>IF(T2749="","",_xlfn.LET(_xlpm.x,VLOOKUP(T2749,'Drop-down_menus'!$F$2:$G$16,2,FALSE),IF(_xlpm.x=0,"",_xlpm.x)))</f>
        <v>https://orcid.org/0000-0003-3696-4445</v>
      </c>
      <c r="Y2749" t="str">
        <f>IF(U2749="","",_xlfn.LET(_xlpm.x,VLOOKUP(U2749,'Drop-down_menus'!$F$2:$G$16,2,FALSE),IF(_xlpm.x=0,"",_xlpm.x)))</f>
        <v>https://orcid.org/0000-0002-9708-1761</v>
      </c>
      <c r="Z2749" t="str">
        <f>IF(V2749="","",_xlfn.LET(_xlpm.x,VLOOKUP(V2749,'Drop-down_menus'!$F$2:$G$16,2,FALSE),IF(_xlpm.x=0,"",_xlpm.x)))</f>
        <v/>
      </c>
      <c r="AA2749" t="str">
        <f>IF(W2749="","",_xlfn.LET(_xlpm.x,VLOOKUP(W2749,'Drop-down_menus'!$F$2:$G$16,2,FALSE),IF(_xlpm.x=0,"",_xlpm.x)))</f>
        <v/>
      </c>
      <c r="AB2749" t="s">
        <v>702</v>
      </c>
      <c r="AE2749" t="s">
        <v>896</v>
      </c>
    </row>
    <row r="2750" spans="1:31" ht="15" x14ac:dyDescent="0.2">
      <c r="A2750" s="2" t="s">
        <v>441</v>
      </c>
      <c r="B2750">
        <v>5261</v>
      </c>
      <c r="C2750">
        <v>5531</v>
      </c>
      <c r="D2750" s="69" t="s">
        <v>700</v>
      </c>
      <c r="F2750" s="70" t="s">
        <v>888</v>
      </c>
      <c r="G2750" s="70">
        <v>1</v>
      </c>
      <c r="H2750" s="70" t="s">
        <v>888</v>
      </c>
      <c r="I2750" t="s">
        <v>888</v>
      </c>
      <c r="J2750" t="str">
        <f>IF($I2750="","",_xlfn.LET(_xlpm.x,VLOOKUP($I2750,'taxon-match_2026-08-31'!$A$2:$N$122,6,FALSE),IF(_xlpm.x=0,"",_xlpm.x)))</f>
        <v>(Lesson, 1830)</v>
      </c>
      <c r="K2750" t="str">
        <f>IF($I2750="","",_xlfn.LET(_xlpm.x,VLOOKUP($I2750,'taxon-match_2026-08-31'!$A$2:$N$122,4,FALSE),IF(_xlpm.x=0,"",_xlpm.x)))</f>
        <v>urn:lsid:marinespecies.org:taxname:173893</v>
      </c>
      <c r="L2750" t="str">
        <f>IF($I2750="","",_xlfn.LET(_xlpm.x,VLOOKUP($I2750,'taxon-match_2026-08-31'!$A$2:$N$122,7,FALSE),IF(_xlpm.x=0,"",_xlpm.x)))</f>
        <v>Animalia</v>
      </c>
      <c r="M2750" t="str">
        <f>IF($I2750="","",_xlfn.LET(_xlpm.x,VLOOKUP($I2750,'taxon-match_2026-08-31'!$A$2:$N$122,8,FALSE),IF(_xlpm.x=0,"",_xlpm.x)))</f>
        <v>Chordata</v>
      </c>
      <c r="N2750" t="str">
        <f>IF($I2750="","",_xlfn.LET(_xlpm.x,VLOOKUP($I2750,'taxon-match_2026-08-31'!$A$2:$N$122,9,FALSE),IF(_xlpm.x=0,"",_xlpm.x)))</f>
        <v>Ascidiacea</v>
      </c>
      <c r="O2750" t="str">
        <f>IF($I2750="","",_xlfn.LET(_xlpm.x,VLOOKUP($I2750,'taxon-match_2026-08-31'!$A$2:$N$122,10,FALSE),IF(_xlpm.x=0,"",_xlpm.x)))</f>
        <v>Stolidobranchia</v>
      </c>
      <c r="P2750" t="str">
        <f>IF($I2750="","",_xlfn.LET(_xlpm.x,VLOOKUP($I2750,'taxon-match_2026-08-31'!$A$2:$N$122,11,FALSE),IF(_xlpm.x=0,"",_xlpm.x)))</f>
        <v>Styelidae</v>
      </c>
      <c r="Q2750" t="str">
        <f>IF($I2750="","",_xlfn.LET(_xlpm.x,VLOOKUP($I2750,'taxon-match_2026-08-31'!$A$2:$N$122,12,FALSE),IF(_xlpm.x=0,"",_xlpm.x)))</f>
        <v>Cnemidocarpa</v>
      </c>
      <c r="R2750" t="str">
        <f>IF($I2750="","",_xlfn.LET(_xlpm.x,VLOOKUP($I2750,'taxon-match_2026-08-31'!$A$2:$N$122,14,FALSE),IF(_xlpm.x=0,"",_xlpm.x)))</f>
        <v>verrucosa</v>
      </c>
      <c r="S2750" s="2" t="s">
        <v>2609</v>
      </c>
      <c r="T2750" s="69" t="s">
        <v>62</v>
      </c>
      <c r="U2750" s="69" t="s">
        <v>60</v>
      </c>
      <c r="X2750" t="str">
        <f>IF(T2750="","",_xlfn.LET(_xlpm.x,VLOOKUP(T2750,'Drop-down_menus'!$F$2:$G$16,2,FALSE),IF(_xlpm.x=0,"",_xlpm.x)))</f>
        <v>https://orcid.org/0000-0003-3696-4445</v>
      </c>
      <c r="Y2750" t="str">
        <f>IF(U2750="","",_xlfn.LET(_xlpm.x,VLOOKUP(U2750,'Drop-down_menus'!$F$2:$G$16,2,FALSE),IF(_xlpm.x=0,"",_xlpm.x)))</f>
        <v>https://orcid.org/0000-0002-9708-1761</v>
      </c>
      <c r="Z2750" t="str">
        <f>IF(V2750="","",_xlfn.LET(_xlpm.x,VLOOKUP(V2750,'Drop-down_menus'!$F$2:$G$16,2,FALSE),IF(_xlpm.x=0,"",_xlpm.x)))</f>
        <v/>
      </c>
      <c r="AA2750" t="str">
        <f>IF(W2750="","",_xlfn.LET(_xlpm.x,VLOOKUP(W2750,'Drop-down_menus'!$F$2:$G$16,2,FALSE),IF(_xlpm.x=0,"",_xlpm.x)))</f>
        <v/>
      </c>
      <c r="AB2750" t="s">
        <v>702</v>
      </c>
      <c r="AE2750" t="s">
        <v>896</v>
      </c>
    </row>
    <row r="2751" spans="1:31" ht="15" x14ac:dyDescent="0.2">
      <c r="A2751" s="2" t="s">
        <v>441</v>
      </c>
      <c r="B2751">
        <v>5262</v>
      </c>
      <c r="C2751">
        <v>5532</v>
      </c>
      <c r="D2751" s="69" t="s">
        <v>700</v>
      </c>
      <c r="F2751" s="70" t="s">
        <v>888</v>
      </c>
      <c r="G2751" s="70">
        <v>1</v>
      </c>
      <c r="H2751" s="70" t="s">
        <v>888</v>
      </c>
      <c r="I2751" t="s">
        <v>888</v>
      </c>
      <c r="J2751" t="str">
        <f>IF($I2751="","",_xlfn.LET(_xlpm.x,VLOOKUP($I2751,'taxon-match_2026-08-31'!$A$2:$N$122,6,FALSE),IF(_xlpm.x=0,"",_xlpm.x)))</f>
        <v>(Lesson, 1830)</v>
      </c>
      <c r="K2751" t="str">
        <f>IF($I2751="","",_xlfn.LET(_xlpm.x,VLOOKUP($I2751,'taxon-match_2026-08-31'!$A$2:$N$122,4,FALSE),IF(_xlpm.x=0,"",_xlpm.x)))</f>
        <v>urn:lsid:marinespecies.org:taxname:173893</v>
      </c>
      <c r="L2751" t="str">
        <f>IF($I2751="","",_xlfn.LET(_xlpm.x,VLOOKUP($I2751,'taxon-match_2026-08-31'!$A$2:$N$122,7,FALSE),IF(_xlpm.x=0,"",_xlpm.x)))</f>
        <v>Animalia</v>
      </c>
      <c r="M2751" t="str">
        <f>IF($I2751="","",_xlfn.LET(_xlpm.x,VLOOKUP($I2751,'taxon-match_2026-08-31'!$A$2:$N$122,8,FALSE),IF(_xlpm.x=0,"",_xlpm.x)))</f>
        <v>Chordata</v>
      </c>
      <c r="N2751" t="str">
        <f>IF($I2751="","",_xlfn.LET(_xlpm.x,VLOOKUP($I2751,'taxon-match_2026-08-31'!$A$2:$N$122,9,FALSE),IF(_xlpm.x=0,"",_xlpm.x)))</f>
        <v>Ascidiacea</v>
      </c>
      <c r="O2751" t="str">
        <f>IF($I2751="","",_xlfn.LET(_xlpm.x,VLOOKUP($I2751,'taxon-match_2026-08-31'!$A$2:$N$122,10,FALSE),IF(_xlpm.x=0,"",_xlpm.x)))</f>
        <v>Stolidobranchia</v>
      </c>
      <c r="P2751" t="str">
        <f>IF($I2751="","",_xlfn.LET(_xlpm.x,VLOOKUP($I2751,'taxon-match_2026-08-31'!$A$2:$N$122,11,FALSE),IF(_xlpm.x=0,"",_xlpm.x)))</f>
        <v>Styelidae</v>
      </c>
      <c r="Q2751" t="str">
        <f>IF($I2751="","",_xlfn.LET(_xlpm.x,VLOOKUP($I2751,'taxon-match_2026-08-31'!$A$2:$N$122,12,FALSE),IF(_xlpm.x=0,"",_xlpm.x)))</f>
        <v>Cnemidocarpa</v>
      </c>
      <c r="R2751" t="str">
        <f>IF($I2751="","",_xlfn.LET(_xlpm.x,VLOOKUP($I2751,'taxon-match_2026-08-31'!$A$2:$N$122,14,FALSE),IF(_xlpm.x=0,"",_xlpm.x)))</f>
        <v>verrucosa</v>
      </c>
      <c r="S2751" s="2" t="s">
        <v>2609</v>
      </c>
      <c r="T2751" s="69" t="s">
        <v>62</v>
      </c>
      <c r="U2751" s="69" t="s">
        <v>60</v>
      </c>
      <c r="X2751" t="str">
        <f>IF(T2751="","",_xlfn.LET(_xlpm.x,VLOOKUP(T2751,'Drop-down_menus'!$F$2:$G$16,2,FALSE),IF(_xlpm.x=0,"",_xlpm.x)))</f>
        <v>https://orcid.org/0000-0003-3696-4445</v>
      </c>
      <c r="Y2751" t="str">
        <f>IF(U2751="","",_xlfn.LET(_xlpm.x,VLOOKUP(U2751,'Drop-down_menus'!$F$2:$G$16,2,FALSE),IF(_xlpm.x=0,"",_xlpm.x)))</f>
        <v>https://orcid.org/0000-0002-9708-1761</v>
      </c>
      <c r="Z2751" t="str">
        <f>IF(V2751="","",_xlfn.LET(_xlpm.x,VLOOKUP(V2751,'Drop-down_menus'!$F$2:$G$16,2,FALSE),IF(_xlpm.x=0,"",_xlpm.x)))</f>
        <v/>
      </c>
      <c r="AA2751" t="str">
        <f>IF(W2751="","",_xlfn.LET(_xlpm.x,VLOOKUP(W2751,'Drop-down_menus'!$F$2:$G$16,2,FALSE),IF(_xlpm.x=0,"",_xlpm.x)))</f>
        <v/>
      </c>
      <c r="AB2751" t="s">
        <v>702</v>
      </c>
      <c r="AE2751" t="s">
        <v>896</v>
      </c>
    </row>
    <row r="2752" spans="1:31" ht="15" x14ac:dyDescent="0.2">
      <c r="A2752" s="2" t="s">
        <v>441</v>
      </c>
      <c r="B2752">
        <v>5263</v>
      </c>
      <c r="C2752">
        <v>5533</v>
      </c>
      <c r="D2752" s="69" t="s">
        <v>700</v>
      </c>
      <c r="F2752" s="70" t="s">
        <v>888</v>
      </c>
      <c r="G2752" s="70">
        <v>1</v>
      </c>
      <c r="H2752" s="70" t="s">
        <v>888</v>
      </c>
      <c r="I2752" t="s">
        <v>888</v>
      </c>
      <c r="J2752" t="str">
        <f>IF($I2752="","",_xlfn.LET(_xlpm.x,VLOOKUP($I2752,'taxon-match_2026-08-31'!$A$2:$N$122,6,FALSE),IF(_xlpm.x=0,"",_xlpm.x)))</f>
        <v>(Lesson, 1830)</v>
      </c>
      <c r="K2752" t="str">
        <f>IF($I2752="","",_xlfn.LET(_xlpm.x,VLOOKUP($I2752,'taxon-match_2026-08-31'!$A$2:$N$122,4,FALSE),IF(_xlpm.x=0,"",_xlpm.x)))</f>
        <v>urn:lsid:marinespecies.org:taxname:173893</v>
      </c>
      <c r="L2752" t="str">
        <f>IF($I2752="","",_xlfn.LET(_xlpm.x,VLOOKUP($I2752,'taxon-match_2026-08-31'!$A$2:$N$122,7,FALSE),IF(_xlpm.x=0,"",_xlpm.x)))</f>
        <v>Animalia</v>
      </c>
      <c r="M2752" t="str">
        <f>IF($I2752="","",_xlfn.LET(_xlpm.x,VLOOKUP($I2752,'taxon-match_2026-08-31'!$A$2:$N$122,8,FALSE),IF(_xlpm.x=0,"",_xlpm.x)))</f>
        <v>Chordata</v>
      </c>
      <c r="N2752" t="str">
        <f>IF($I2752="","",_xlfn.LET(_xlpm.x,VLOOKUP($I2752,'taxon-match_2026-08-31'!$A$2:$N$122,9,FALSE),IF(_xlpm.x=0,"",_xlpm.x)))</f>
        <v>Ascidiacea</v>
      </c>
      <c r="O2752" t="str">
        <f>IF($I2752="","",_xlfn.LET(_xlpm.x,VLOOKUP($I2752,'taxon-match_2026-08-31'!$A$2:$N$122,10,FALSE),IF(_xlpm.x=0,"",_xlpm.x)))</f>
        <v>Stolidobranchia</v>
      </c>
      <c r="P2752" t="str">
        <f>IF($I2752="","",_xlfn.LET(_xlpm.x,VLOOKUP($I2752,'taxon-match_2026-08-31'!$A$2:$N$122,11,FALSE),IF(_xlpm.x=0,"",_xlpm.x)))</f>
        <v>Styelidae</v>
      </c>
      <c r="Q2752" t="str">
        <f>IF($I2752="","",_xlfn.LET(_xlpm.x,VLOOKUP($I2752,'taxon-match_2026-08-31'!$A$2:$N$122,12,FALSE),IF(_xlpm.x=0,"",_xlpm.x)))</f>
        <v>Cnemidocarpa</v>
      </c>
      <c r="R2752" t="str">
        <f>IF($I2752="","",_xlfn.LET(_xlpm.x,VLOOKUP($I2752,'taxon-match_2026-08-31'!$A$2:$N$122,14,FALSE),IF(_xlpm.x=0,"",_xlpm.x)))</f>
        <v>verrucosa</v>
      </c>
      <c r="S2752" s="2" t="s">
        <v>2609</v>
      </c>
      <c r="T2752" s="69" t="s">
        <v>62</v>
      </c>
      <c r="U2752" s="69" t="s">
        <v>60</v>
      </c>
      <c r="X2752" t="str">
        <f>IF(T2752="","",_xlfn.LET(_xlpm.x,VLOOKUP(T2752,'Drop-down_menus'!$F$2:$G$16,2,FALSE),IF(_xlpm.x=0,"",_xlpm.x)))</f>
        <v>https://orcid.org/0000-0003-3696-4445</v>
      </c>
      <c r="Y2752" t="str">
        <f>IF(U2752="","",_xlfn.LET(_xlpm.x,VLOOKUP(U2752,'Drop-down_menus'!$F$2:$G$16,2,FALSE),IF(_xlpm.x=0,"",_xlpm.x)))</f>
        <v>https://orcid.org/0000-0002-9708-1761</v>
      </c>
      <c r="Z2752" t="str">
        <f>IF(V2752="","",_xlfn.LET(_xlpm.x,VLOOKUP(V2752,'Drop-down_menus'!$F$2:$G$16,2,FALSE),IF(_xlpm.x=0,"",_xlpm.x)))</f>
        <v/>
      </c>
      <c r="AA2752" t="str">
        <f>IF(W2752="","",_xlfn.LET(_xlpm.x,VLOOKUP(W2752,'Drop-down_menus'!$F$2:$G$16,2,FALSE),IF(_xlpm.x=0,"",_xlpm.x)))</f>
        <v/>
      </c>
      <c r="AB2752" t="s">
        <v>702</v>
      </c>
      <c r="AE2752" t="s">
        <v>896</v>
      </c>
    </row>
    <row r="2753" spans="1:31" ht="15" x14ac:dyDescent="0.2">
      <c r="A2753" s="2" t="s">
        <v>441</v>
      </c>
      <c r="B2753">
        <v>5264</v>
      </c>
      <c r="C2753">
        <v>5447</v>
      </c>
      <c r="D2753" s="69" t="s">
        <v>700</v>
      </c>
      <c r="F2753" s="70" t="s">
        <v>888</v>
      </c>
      <c r="G2753" s="70">
        <v>1</v>
      </c>
      <c r="H2753" s="70" t="s">
        <v>888</v>
      </c>
      <c r="I2753" t="s">
        <v>888</v>
      </c>
      <c r="J2753" t="str">
        <f>IF($I2753="","",_xlfn.LET(_xlpm.x,VLOOKUP($I2753,'taxon-match_2026-08-31'!$A$2:$N$122,6,FALSE),IF(_xlpm.x=0,"",_xlpm.x)))</f>
        <v>(Lesson, 1830)</v>
      </c>
      <c r="K2753" t="str">
        <f>IF($I2753="","",_xlfn.LET(_xlpm.x,VLOOKUP($I2753,'taxon-match_2026-08-31'!$A$2:$N$122,4,FALSE),IF(_xlpm.x=0,"",_xlpm.x)))</f>
        <v>urn:lsid:marinespecies.org:taxname:173893</v>
      </c>
      <c r="L2753" t="str">
        <f>IF($I2753="","",_xlfn.LET(_xlpm.x,VLOOKUP($I2753,'taxon-match_2026-08-31'!$A$2:$N$122,7,FALSE),IF(_xlpm.x=0,"",_xlpm.x)))</f>
        <v>Animalia</v>
      </c>
      <c r="M2753" t="str">
        <f>IF($I2753="","",_xlfn.LET(_xlpm.x,VLOOKUP($I2753,'taxon-match_2026-08-31'!$A$2:$N$122,8,FALSE),IF(_xlpm.x=0,"",_xlpm.x)))</f>
        <v>Chordata</v>
      </c>
      <c r="N2753" t="str">
        <f>IF($I2753="","",_xlfn.LET(_xlpm.x,VLOOKUP($I2753,'taxon-match_2026-08-31'!$A$2:$N$122,9,FALSE),IF(_xlpm.x=0,"",_xlpm.x)))</f>
        <v>Ascidiacea</v>
      </c>
      <c r="O2753" t="str">
        <f>IF($I2753="","",_xlfn.LET(_xlpm.x,VLOOKUP($I2753,'taxon-match_2026-08-31'!$A$2:$N$122,10,FALSE),IF(_xlpm.x=0,"",_xlpm.x)))</f>
        <v>Stolidobranchia</v>
      </c>
      <c r="P2753" t="str">
        <f>IF($I2753="","",_xlfn.LET(_xlpm.x,VLOOKUP($I2753,'taxon-match_2026-08-31'!$A$2:$N$122,11,FALSE),IF(_xlpm.x=0,"",_xlpm.x)))</f>
        <v>Styelidae</v>
      </c>
      <c r="Q2753" t="str">
        <f>IF($I2753="","",_xlfn.LET(_xlpm.x,VLOOKUP($I2753,'taxon-match_2026-08-31'!$A$2:$N$122,12,FALSE),IF(_xlpm.x=0,"",_xlpm.x)))</f>
        <v>Cnemidocarpa</v>
      </c>
      <c r="R2753" t="str">
        <f>IF($I2753="","",_xlfn.LET(_xlpm.x,VLOOKUP($I2753,'taxon-match_2026-08-31'!$A$2:$N$122,14,FALSE),IF(_xlpm.x=0,"",_xlpm.x)))</f>
        <v>verrucosa</v>
      </c>
      <c r="S2753" s="2" t="s">
        <v>2609</v>
      </c>
      <c r="T2753" s="69" t="s">
        <v>62</v>
      </c>
      <c r="U2753" s="69" t="s">
        <v>60</v>
      </c>
      <c r="X2753" t="str">
        <f>IF(T2753="","",_xlfn.LET(_xlpm.x,VLOOKUP(T2753,'Drop-down_menus'!$F$2:$G$16,2,FALSE),IF(_xlpm.x=0,"",_xlpm.x)))</f>
        <v>https://orcid.org/0000-0003-3696-4445</v>
      </c>
      <c r="Y2753" t="str">
        <f>IF(U2753="","",_xlfn.LET(_xlpm.x,VLOOKUP(U2753,'Drop-down_menus'!$F$2:$G$16,2,FALSE),IF(_xlpm.x=0,"",_xlpm.x)))</f>
        <v>https://orcid.org/0000-0002-9708-1761</v>
      </c>
      <c r="Z2753" t="str">
        <f>IF(V2753="","",_xlfn.LET(_xlpm.x,VLOOKUP(V2753,'Drop-down_menus'!$F$2:$G$16,2,FALSE),IF(_xlpm.x=0,"",_xlpm.x)))</f>
        <v/>
      </c>
      <c r="AA2753" t="str">
        <f>IF(W2753="","",_xlfn.LET(_xlpm.x,VLOOKUP(W2753,'Drop-down_menus'!$F$2:$G$16,2,FALSE),IF(_xlpm.x=0,"",_xlpm.x)))</f>
        <v/>
      </c>
      <c r="AB2753" t="s">
        <v>702</v>
      </c>
      <c r="AE2753" t="s">
        <v>896</v>
      </c>
    </row>
    <row r="2754" spans="1:31" ht="15" x14ac:dyDescent="0.2">
      <c r="A2754" s="2" t="s">
        <v>441</v>
      </c>
      <c r="B2754">
        <v>5265</v>
      </c>
      <c r="C2754">
        <v>5448</v>
      </c>
      <c r="D2754" s="69" t="s">
        <v>700</v>
      </c>
      <c r="F2754" s="70" t="s">
        <v>888</v>
      </c>
      <c r="G2754" s="70">
        <v>1</v>
      </c>
      <c r="H2754" s="70" t="s">
        <v>888</v>
      </c>
      <c r="I2754" t="s">
        <v>888</v>
      </c>
      <c r="J2754" t="str">
        <f>IF($I2754="","",_xlfn.LET(_xlpm.x,VLOOKUP($I2754,'taxon-match_2026-08-31'!$A$2:$N$122,6,FALSE),IF(_xlpm.x=0,"",_xlpm.x)))</f>
        <v>(Lesson, 1830)</v>
      </c>
      <c r="K2754" t="str">
        <f>IF($I2754="","",_xlfn.LET(_xlpm.x,VLOOKUP($I2754,'taxon-match_2026-08-31'!$A$2:$N$122,4,FALSE),IF(_xlpm.x=0,"",_xlpm.x)))</f>
        <v>urn:lsid:marinespecies.org:taxname:173893</v>
      </c>
      <c r="L2754" t="str">
        <f>IF($I2754="","",_xlfn.LET(_xlpm.x,VLOOKUP($I2754,'taxon-match_2026-08-31'!$A$2:$N$122,7,FALSE),IF(_xlpm.x=0,"",_xlpm.x)))</f>
        <v>Animalia</v>
      </c>
      <c r="M2754" t="str">
        <f>IF($I2754="","",_xlfn.LET(_xlpm.x,VLOOKUP($I2754,'taxon-match_2026-08-31'!$A$2:$N$122,8,FALSE),IF(_xlpm.x=0,"",_xlpm.x)))</f>
        <v>Chordata</v>
      </c>
      <c r="N2754" t="str">
        <f>IF($I2754="","",_xlfn.LET(_xlpm.x,VLOOKUP($I2754,'taxon-match_2026-08-31'!$A$2:$N$122,9,FALSE),IF(_xlpm.x=0,"",_xlpm.x)))</f>
        <v>Ascidiacea</v>
      </c>
      <c r="O2754" t="str">
        <f>IF($I2754="","",_xlfn.LET(_xlpm.x,VLOOKUP($I2754,'taxon-match_2026-08-31'!$A$2:$N$122,10,FALSE),IF(_xlpm.x=0,"",_xlpm.x)))</f>
        <v>Stolidobranchia</v>
      </c>
      <c r="P2754" t="str">
        <f>IF($I2754="","",_xlfn.LET(_xlpm.x,VLOOKUP($I2754,'taxon-match_2026-08-31'!$A$2:$N$122,11,FALSE),IF(_xlpm.x=0,"",_xlpm.x)))</f>
        <v>Styelidae</v>
      </c>
      <c r="Q2754" t="str">
        <f>IF($I2754="","",_xlfn.LET(_xlpm.x,VLOOKUP($I2754,'taxon-match_2026-08-31'!$A$2:$N$122,12,FALSE),IF(_xlpm.x=0,"",_xlpm.x)))</f>
        <v>Cnemidocarpa</v>
      </c>
      <c r="R2754" t="str">
        <f>IF($I2754="","",_xlfn.LET(_xlpm.x,VLOOKUP($I2754,'taxon-match_2026-08-31'!$A$2:$N$122,14,FALSE),IF(_xlpm.x=0,"",_xlpm.x)))</f>
        <v>verrucosa</v>
      </c>
      <c r="S2754" s="2" t="s">
        <v>2609</v>
      </c>
      <c r="T2754" s="69" t="s">
        <v>62</v>
      </c>
      <c r="U2754" s="69" t="s">
        <v>60</v>
      </c>
      <c r="X2754" t="str">
        <f>IF(T2754="","",_xlfn.LET(_xlpm.x,VLOOKUP(T2754,'Drop-down_menus'!$F$2:$G$16,2,FALSE),IF(_xlpm.x=0,"",_xlpm.x)))</f>
        <v>https://orcid.org/0000-0003-3696-4445</v>
      </c>
      <c r="Y2754" t="str">
        <f>IF(U2754="","",_xlfn.LET(_xlpm.x,VLOOKUP(U2754,'Drop-down_menus'!$F$2:$G$16,2,FALSE),IF(_xlpm.x=0,"",_xlpm.x)))</f>
        <v>https://orcid.org/0000-0002-9708-1761</v>
      </c>
      <c r="Z2754" t="str">
        <f>IF(V2754="","",_xlfn.LET(_xlpm.x,VLOOKUP(V2754,'Drop-down_menus'!$F$2:$G$16,2,FALSE),IF(_xlpm.x=0,"",_xlpm.x)))</f>
        <v/>
      </c>
      <c r="AA2754" t="str">
        <f>IF(W2754="","",_xlfn.LET(_xlpm.x,VLOOKUP(W2754,'Drop-down_menus'!$F$2:$G$16,2,FALSE),IF(_xlpm.x=0,"",_xlpm.x)))</f>
        <v/>
      </c>
      <c r="AB2754" t="s">
        <v>702</v>
      </c>
      <c r="AE2754" t="s">
        <v>896</v>
      </c>
    </row>
    <row r="2755" spans="1:31" ht="15" x14ac:dyDescent="0.2">
      <c r="A2755" s="2" t="s">
        <v>441</v>
      </c>
      <c r="B2755">
        <v>5266</v>
      </c>
      <c r="C2755">
        <v>5449</v>
      </c>
      <c r="D2755" s="69" t="s">
        <v>700</v>
      </c>
      <c r="F2755" s="70" t="s">
        <v>888</v>
      </c>
      <c r="G2755" s="70">
        <v>1</v>
      </c>
      <c r="H2755" s="70" t="s">
        <v>888</v>
      </c>
      <c r="I2755" t="s">
        <v>888</v>
      </c>
      <c r="J2755" t="str">
        <f>IF($I2755="","",_xlfn.LET(_xlpm.x,VLOOKUP($I2755,'taxon-match_2026-08-31'!$A$2:$N$122,6,FALSE),IF(_xlpm.x=0,"",_xlpm.x)))</f>
        <v>(Lesson, 1830)</v>
      </c>
      <c r="K2755" t="str">
        <f>IF($I2755="","",_xlfn.LET(_xlpm.x,VLOOKUP($I2755,'taxon-match_2026-08-31'!$A$2:$N$122,4,FALSE),IF(_xlpm.x=0,"",_xlpm.x)))</f>
        <v>urn:lsid:marinespecies.org:taxname:173893</v>
      </c>
      <c r="L2755" t="str">
        <f>IF($I2755="","",_xlfn.LET(_xlpm.x,VLOOKUP($I2755,'taxon-match_2026-08-31'!$A$2:$N$122,7,FALSE),IF(_xlpm.x=0,"",_xlpm.x)))</f>
        <v>Animalia</v>
      </c>
      <c r="M2755" t="str">
        <f>IF($I2755="","",_xlfn.LET(_xlpm.x,VLOOKUP($I2755,'taxon-match_2026-08-31'!$A$2:$N$122,8,FALSE),IF(_xlpm.x=0,"",_xlpm.x)))</f>
        <v>Chordata</v>
      </c>
      <c r="N2755" t="str">
        <f>IF($I2755="","",_xlfn.LET(_xlpm.x,VLOOKUP($I2755,'taxon-match_2026-08-31'!$A$2:$N$122,9,FALSE),IF(_xlpm.x=0,"",_xlpm.x)))</f>
        <v>Ascidiacea</v>
      </c>
      <c r="O2755" t="str">
        <f>IF($I2755="","",_xlfn.LET(_xlpm.x,VLOOKUP($I2755,'taxon-match_2026-08-31'!$A$2:$N$122,10,FALSE),IF(_xlpm.x=0,"",_xlpm.x)))</f>
        <v>Stolidobranchia</v>
      </c>
      <c r="P2755" t="str">
        <f>IF($I2755="","",_xlfn.LET(_xlpm.x,VLOOKUP($I2755,'taxon-match_2026-08-31'!$A$2:$N$122,11,FALSE),IF(_xlpm.x=0,"",_xlpm.x)))</f>
        <v>Styelidae</v>
      </c>
      <c r="Q2755" t="str">
        <f>IF($I2755="","",_xlfn.LET(_xlpm.x,VLOOKUP($I2755,'taxon-match_2026-08-31'!$A$2:$N$122,12,FALSE),IF(_xlpm.x=0,"",_xlpm.x)))</f>
        <v>Cnemidocarpa</v>
      </c>
      <c r="R2755" t="str">
        <f>IF($I2755="","",_xlfn.LET(_xlpm.x,VLOOKUP($I2755,'taxon-match_2026-08-31'!$A$2:$N$122,14,FALSE),IF(_xlpm.x=0,"",_xlpm.x)))</f>
        <v>verrucosa</v>
      </c>
      <c r="S2755" s="2" t="s">
        <v>2609</v>
      </c>
      <c r="T2755" s="69" t="s">
        <v>62</v>
      </c>
      <c r="U2755" s="69" t="s">
        <v>60</v>
      </c>
      <c r="X2755" t="str">
        <f>IF(T2755="","",_xlfn.LET(_xlpm.x,VLOOKUP(T2755,'Drop-down_menus'!$F$2:$G$16,2,FALSE),IF(_xlpm.x=0,"",_xlpm.x)))</f>
        <v>https://orcid.org/0000-0003-3696-4445</v>
      </c>
      <c r="Y2755" t="str">
        <f>IF(U2755="","",_xlfn.LET(_xlpm.x,VLOOKUP(U2755,'Drop-down_menus'!$F$2:$G$16,2,FALSE),IF(_xlpm.x=0,"",_xlpm.x)))</f>
        <v>https://orcid.org/0000-0002-9708-1761</v>
      </c>
      <c r="Z2755" t="str">
        <f>IF(V2755="","",_xlfn.LET(_xlpm.x,VLOOKUP(V2755,'Drop-down_menus'!$F$2:$G$16,2,FALSE),IF(_xlpm.x=0,"",_xlpm.x)))</f>
        <v/>
      </c>
      <c r="AA2755" t="str">
        <f>IF(W2755="","",_xlfn.LET(_xlpm.x,VLOOKUP(W2755,'Drop-down_menus'!$F$2:$G$16,2,FALSE),IF(_xlpm.x=0,"",_xlpm.x)))</f>
        <v/>
      </c>
      <c r="AB2755" t="s">
        <v>702</v>
      </c>
      <c r="AE2755" t="s">
        <v>896</v>
      </c>
    </row>
    <row r="2756" spans="1:31" ht="15" x14ac:dyDescent="0.2">
      <c r="A2756" s="2" t="s">
        <v>475</v>
      </c>
      <c r="B2756">
        <v>5435</v>
      </c>
      <c r="C2756">
        <v>5450</v>
      </c>
      <c r="D2756" s="69" t="s">
        <v>700</v>
      </c>
      <c r="F2756" s="70" t="s">
        <v>888</v>
      </c>
      <c r="G2756" s="70">
        <v>1</v>
      </c>
      <c r="H2756" s="70" t="s">
        <v>888</v>
      </c>
      <c r="I2756" t="s">
        <v>888</v>
      </c>
      <c r="J2756" t="str">
        <f>IF($I2756="","",_xlfn.LET(_xlpm.x,VLOOKUP($I2756,'taxon-match_2026-08-31'!$A$2:$N$122,6,FALSE),IF(_xlpm.x=0,"",_xlpm.x)))</f>
        <v>(Lesson, 1830)</v>
      </c>
      <c r="K2756" t="str">
        <f>IF($I2756="","",_xlfn.LET(_xlpm.x,VLOOKUP($I2756,'taxon-match_2026-08-31'!$A$2:$N$122,4,FALSE),IF(_xlpm.x=0,"",_xlpm.x)))</f>
        <v>urn:lsid:marinespecies.org:taxname:173893</v>
      </c>
      <c r="L2756" t="str">
        <f>IF($I2756="","",_xlfn.LET(_xlpm.x,VLOOKUP($I2756,'taxon-match_2026-08-31'!$A$2:$N$122,7,FALSE),IF(_xlpm.x=0,"",_xlpm.x)))</f>
        <v>Animalia</v>
      </c>
      <c r="M2756" t="str">
        <f>IF($I2756="","",_xlfn.LET(_xlpm.x,VLOOKUP($I2756,'taxon-match_2026-08-31'!$A$2:$N$122,8,FALSE),IF(_xlpm.x=0,"",_xlpm.x)))</f>
        <v>Chordata</v>
      </c>
      <c r="N2756" t="str">
        <f>IF($I2756="","",_xlfn.LET(_xlpm.x,VLOOKUP($I2756,'taxon-match_2026-08-31'!$A$2:$N$122,9,FALSE),IF(_xlpm.x=0,"",_xlpm.x)))</f>
        <v>Ascidiacea</v>
      </c>
      <c r="O2756" t="str">
        <f>IF($I2756="","",_xlfn.LET(_xlpm.x,VLOOKUP($I2756,'taxon-match_2026-08-31'!$A$2:$N$122,10,FALSE),IF(_xlpm.x=0,"",_xlpm.x)))</f>
        <v>Stolidobranchia</v>
      </c>
      <c r="P2756" t="str">
        <f>IF($I2756="","",_xlfn.LET(_xlpm.x,VLOOKUP($I2756,'taxon-match_2026-08-31'!$A$2:$N$122,11,FALSE),IF(_xlpm.x=0,"",_xlpm.x)))</f>
        <v>Styelidae</v>
      </c>
      <c r="Q2756" t="str">
        <f>IF($I2756="","",_xlfn.LET(_xlpm.x,VLOOKUP($I2756,'taxon-match_2026-08-31'!$A$2:$N$122,12,FALSE),IF(_xlpm.x=0,"",_xlpm.x)))</f>
        <v>Cnemidocarpa</v>
      </c>
      <c r="R2756" t="str">
        <f>IF($I2756="","",_xlfn.LET(_xlpm.x,VLOOKUP($I2756,'taxon-match_2026-08-31'!$A$2:$N$122,14,FALSE),IF(_xlpm.x=0,"",_xlpm.x)))</f>
        <v>verrucosa</v>
      </c>
      <c r="S2756" s="2" t="s">
        <v>2609</v>
      </c>
      <c r="T2756" s="69" t="s">
        <v>62</v>
      </c>
      <c r="U2756" s="69" t="s">
        <v>60</v>
      </c>
      <c r="X2756" t="str">
        <f>IF(T2756="","",_xlfn.LET(_xlpm.x,VLOOKUP(T2756,'Drop-down_menus'!$F$2:$G$16,2,FALSE),IF(_xlpm.x=0,"",_xlpm.x)))</f>
        <v>https://orcid.org/0000-0003-3696-4445</v>
      </c>
      <c r="Y2756" t="str">
        <f>IF(U2756="","",_xlfn.LET(_xlpm.x,VLOOKUP(U2756,'Drop-down_menus'!$F$2:$G$16,2,FALSE),IF(_xlpm.x=0,"",_xlpm.x)))</f>
        <v>https://orcid.org/0000-0002-9708-1761</v>
      </c>
      <c r="Z2756" t="str">
        <f>IF(V2756="","",_xlfn.LET(_xlpm.x,VLOOKUP(V2756,'Drop-down_menus'!$F$2:$G$16,2,FALSE),IF(_xlpm.x=0,"",_xlpm.x)))</f>
        <v/>
      </c>
      <c r="AA2756" t="str">
        <f>IF(W2756="","",_xlfn.LET(_xlpm.x,VLOOKUP(W2756,'Drop-down_menus'!$F$2:$G$16,2,FALSE),IF(_xlpm.x=0,"",_xlpm.x)))</f>
        <v/>
      </c>
      <c r="AB2756" t="s">
        <v>702</v>
      </c>
      <c r="AE2756" t="s">
        <v>896</v>
      </c>
    </row>
    <row r="2757" spans="1:31" ht="15" x14ac:dyDescent="0.2">
      <c r="A2757" s="2" t="s">
        <v>475</v>
      </c>
      <c r="B2757">
        <v>5436</v>
      </c>
      <c r="C2757">
        <v>5451</v>
      </c>
      <c r="D2757" s="69" t="s">
        <v>700</v>
      </c>
      <c r="F2757" s="70" t="s">
        <v>888</v>
      </c>
      <c r="G2757" s="70">
        <v>1</v>
      </c>
      <c r="H2757" s="70" t="s">
        <v>888</v>
      </c>
      <c r="I2757" t="s">
        <v>888</v>
      </c>
      <c r="J2757" t="str">
        <f>IF($I2757="","",_xlfn.LET(_xlpm.x,VLOOKUP($I2757,'taxon-match_2026-08-31'!$A$2:$N$122,6,FALSE),IF(_xlpm.x=0,"",_xlpm.x)))</f>
        <v>(Lesson, 1830)</v>
      </c>
      <c r="K2757" t="str">
        <f>IF($I2757="","",_xlfn.LET(_xlpm.x,VLOOKUP($I2757,'taxon-match_2026-08-31'!$A$2:$N$122,4,FALSE),IF(_xlpm.x=0,"",_xlpm.x)))</f>
        <v>urn:lsid:marinespecies.org:taxname:173893</v>
      </c>
      <c r="L2757" t="str">
        <f>IF($I2757="","",_xlfn.LET(_xlpm.x,VLOOKUP($I2757,'taxon-match_2026-08-31'!$A$2:$N$122,7,FALSE),IF(_xlpm.x=0,"",_xlpm.x)))</f>
        <v>Animalia</v>
      </c>
      <c r="M2757" t="str">
        <f>IF($I2757="","",_xlfn.LET(_xlpm.x,VLOOKUP($I2757,'taxon-match_2026-08-31'!$A$2:$N$122,8,FALSE),IF(_xlpm.x=0,"",_xlpm.x)))</f>
        <v>Chordata</v>
      </c>
      <c r="N2757" t="str">
        <f>IF($I2757="","",_xlfn.LET(_xlpm.x,VLOOKUP($I2757,'taxon-match_2026-08-31'!$A$2:$N$122,9,FALSE),IF(_xlpm.x=0,"",_xlpm.x)))</f>
        <v>Ascidiacea</v>
      </c>
      <c r="O2757" t="str">
        <f>IF($I2757="","",_xlfn.LET(_xlpm.x,VLOOKUP($I2757,'taxon-match_2026-08-31'!$A$2:$N$122,10,FALSE),IF(_xlpm.x=0,"",_xlpm.x)))</f>
        <v>Stolidobranchia</v>
      </c>
      <c r="P2757" t="str">
        <f>IF($I2757="","",_xlfn.LET(_xlpm.x,VLOOKUP($I2757,'taxon-match_2026-08-31'!$A$2:$N$122,11,FALSE),IF(_xlpm.x=0,"",_xlpm.x)))</f>
        <v>Styelidae</v>
      </c>
      <c r="Q2757" t="str">
        <f>IF($I2757="","",_xlfn.LET(_xlpm.x,VLOOKUP($I2757,'taxon-match_2026-08-31'!$A$2:$N$122,12,FALSE),IF(_xlpm.x=0,"",_xlpm.x)))</f>
        <v>Cnemidocarpa</v>
      </c>
      <c r="R2757" t="str">
        <f>IF($I2757="","",_xlfn.LET(_xlpm.x,VLOOKUP($I2757,'taxon-match_2026-08-31'!$A$2:$N$122,14,FALSE),IF(_xlpm.x=0,"",_xlpm.x)))</f>
        <v>verrucosa</v>
      </c>
      <c r="S2757" s="2" t="s">
        <v>2609</v>
      </c>
      <c r="T2757" s="69" t="s">
        <v>62</v>
      </c>
      <c r="U2757" s="69" t="s">
        <v>60</v>
      </c>
      <c r="X2757" t="str">
        <f>IF(T2757="","",_xlfn.LET(_xlpm.x,VLOOKUP(T2757,'Drop-down_menus'!$F$2:$G$16,2,FALSE),IF(_xlpm.x=0,"",_xlpm.x)))</f>
        <v>https://orcid.org/0000-0003-3696-4445</v>
      </c>
      <c r="Y2757" t="str">
        <f>IF(U2757="","",_xlfn.LET(_xlpm.x,VLOOKUP(U2757,'Drop-down_menus'!$F$2:$G$16,2,FALSE),IF(_xlpm.x=0,"",_xlpm.x)))</f>
        <v>https://orcid.org/0000-0002-9708-1761</v>
      </c>
      <c r="Z2757" t="str">
        <f>IF(V2757="","",_xlfn.LET(_xlpm.x,VLOOKUP(V2757,'Drop-down_menus'!$F$2:$G$16,2,FALSE),IF(_xlpm.x=0,"",_xlpm.x)))</f>
        <v/>
      </c>
      <c r="AA2757" t="str">
        <f>IF(W2757="","",_xlfn.LET(_xlpm.x,VLOOKUP(W2757,'Drop-down_menus'!$F$2:$G$16,2,FALSE),IF(_xlpm.x=0,"",_xlpm.x)))</f>
        <v/>
      </c>
      <c r="AB2757" t="s">
        <v>702</v>
      </c>
      <c r="AE2757" t="s">
        <v>896</v>
      </c>
    </row>
    <row r="2758" spans="1:31" ht="15" x14ac:dyDescent="0.2">
      <c r="A2758" s="2" t="s">
        <v>475</v>
      </c>
      <c r="B2758">
        <v>5437</v>
      </c>
      <c r="C2758">
        <v>5502</v>
      </c>
      <c r="D2758" s="69" t="s">
        <v>700</v>
      </c>
      <c r="F2758" s="70" t="s">
        <v>888</v>
      </c>
      <c r="G2758" s="70">
        <v>1</v>
      </c>
      <c r="H2758" s="70" t="s">
        <v>888</v>
      </c>
      <c r="I2758" t="s">
        <v>888</v>
      </c>
      <c r="J2758" t="str">
        <f>IF($I2758="","",_xlfn.LET(_xlpm.x,VLOOKUP($I2758,'taxon-match_2026-08-31'!$A$2:$N$122,6,FALSE),IF(_xlpm.x=0,"",_xlpm.x)))</f>
        <v>(Lesson, 1830)</v>
      </c>
      <c r="K2758" t="str">
        <f>IF($I2758="","",_xlfn.LET(_xlpm.x,VLOOKUP($I2758,'taxon-match_2026-08-31'!$A$2:$N$122,4,FALSE),IF(_xlpm.x=0,"",_xlpm.x)))</f>
        <v>urn:lsid:marinespecies.org:taxname:173893</v>
      </c>
      <c r="L2758" t="str">
        <f>IF($I2758="","",_xlfn.LET(_xlpm.x,VLOOKUP($I2758,'taxon-match_2026-08-31'!$A$2:$N$122,7,FALSE),IF(_xlpm.x=0,"",_xlpm.x)))</f>
        <v>Animalia</v>
      </c>
      <c r="M2758" t="str">
        <f>IF($I2758="","",_xlfn.LET(_xlpm.x,VLOOKUP($I2758,'taxon-match_2026-08-31'!$A$2:$N$122,8,FALSE),IF(_xlpm.x=0,"",_xlpm.x)))</f>
        <v>Chordata</v>
      </c>
      <c r="N2758" t="str">
        <f>IF($I2758="","",_xlfn.LET(_xlpm.x,VLOOKUP($I2758,'taxon-match_2026-08-31'!$A$2:$N$122,9,FALSE),IF(_xlpm.x=0,"",_xlpm.x)))</f>
        <v>Ascidiacea</v>
      </c>
      <c r="O2758" t="str">
        <f>IF($I2758="","",_xlfn.LET(_xlpm.x,VLOOKUP($I2758,'taxon-match_2026-08-31'!$A$2:$N$122,10,FALSE),IF(_xlpm.x=0,"",_xlpm.x)))</f>
        <v>Stolidobranchia</v>
      </c>
      <c r="P2758" t="str">
        <f>IF($I2758="","",_xlfn.LET(_xlpm.x,VLOOKUP($I2758,'taxon-match_2026-08-31'!$A$2:$N$122,11,FALSE),IF(_xlpm.x=0,"",_xlpm.x)))</f>
        <v>Styelidae</v>
      </c>
      <c r="Q2758" t="str">
        <f>IF($I2758="","",_xlfn.LET(_xlpm.x,VLOOKUP($I2758,'taxon-match_2026-08-31'!$A$2:$N$122,12,FALSE),IF(_xlpm.x=0,"",_xlpm.x)))</f>
        <v>Cnemidocarpa</v>
      </c>
      <c r="R2758" t="str">
        <f>IF($I2758="","",_xlfn.LET(_xlpm.x,VLOOKUP($I2758,'taxon-match_2026-08-31'!$A$2:$N$122,14,FALSE),IF(_xlpm.x=0,"",_xlpm.x)))</f>
        <v>verrucosa</v>
      </c>
      <c r="S2758" s="2" t="s">
        <v>2609</v>
      </c>
      <c r="T2758" s="69" t="s">
        <v>62</v>
      </c>
      <c r="U2758" s="69" t="s">
        <v>60</v>
      </c>
      <c r="X2758" t="str">
        <f>IF(T2758="","",_xlfn.LET(_xlpm.x,VLOOKUP(T2758,'Drop-down_menus'!$F$2:$G$16,2,FALSE),IF(_xlpm.x=0,"",_xlpm.x)))</f>
        <v>https://orcid.org/0000-0003-3696-4445</v>
      </c>
      <c r="Y2758" t="str">
        <f>IF(U2758="","",_xlfn.LET(_xlpm.x,VLOOKUP(U2758,'Drop-down_menus'!$F$2:$G$16,2,FALSE),IF(_xlpm.x=0,"",_xlpm.x)))</f>
        <v>https://orcid.org/0000-0002-9708-1761</v>
      </c>
      <c r="Z2758" t="str">
        <f>IF(V2758="","",_xlfn.LET(_xlpm.x,VLOOKUP(V2758,'Drop-down_menus'!$F$2:$G$16,2,FALSE),IF(_xlpm.x=0,"",_xlpm.x)))</f>
        <v/>
      </c>
      <c r="AA2758" t="str">
        <f>IF(W2758="","",_xlfn.LET(_xlpm.x,VLOOKUP(W2758,'Drop-down_menus'!$F$2:$G$16,2,FALSE),IF(_xlpm.x=0,"",_xlpm.x)))</f>
        <v/>
      </c>
      <c r="AB2758" t="s">
        <v>702</v>
      </c>
      <c r="AE2758" t="s">
        <v>896</v>
      </c>
    </row>
    <row r="2759" spans="1:31" ht="15" x14ac:dyDescent="0.2">
      <c r="A2759" s="2" t="s">
        <v>475</v>
      </c>
      <c r="B2759">
        <v>5438</v>
      </c>
      <c r="C2759">
        <v>5445</v>
      </c>
      <c r="D2759" s="69" t="s">
        <v>700</v>
      </c>
      <c r="F2759" s="70" t="s">
        <v>888</v>
      </c>
      <c r="G2759" s="70">
        <v>1</v>
      </c>
      <c r="H2759" s="70" t="s">
        <v>888</v>
      </c>
      <c r="I2759" t="s">
        <v>888</v>
      </c>
      <c r="J2759" t="str">
        <f>IF($I2759="","",_xlfn.LET(_xlpm.x,VLOOKUP($I2759,'taxon-match_2026-08-31'!$A$2:$N$122,6,FALSE),IF(_xlpm.x=0,"",_xlpm.x)))</f>
        <v>(Lesson, 1830)</v>
      </c>
      <c r="K2759" t="str">
        <f>IF($I2759="","",_xlfn.LET(_xlpm.x,VLOOKUP($I2759,'taxon-match_2026-08-31'!$A$2:$N$122,4,FALSE),IF(_xlpm.x=0,"",_xlpm.x)))</f>
        <v>urn:lsid:marinespecies.org:taxname:173893</v>
      </c>
      <c r="L2759" t="str">
        <f>IF($I2759="","",_xlfn.LET(_xlpm.x,VLOOKUP($I2759,'taxon-match_2026-08-31'!$A$2:$N$122,7,FALSE),IF(_xlpm.x=0,"",_xlpm.x)))</f>
        <v>Animalia</v>
      </c>
      <c r="M2759" t="str">
        <f>IF($I2759="","",_xlfn.LET(_xlpm.x,VLOOKUP($I2759,'taxon-match_2026-08-31'!$A$2:$N$122,8,FALSE),IF(_xlpm.x=0,"",_xlpm.x)))</f>
        <v>Chordata</v>
      </c>
      <c r="N2759" t="str">
        <f>IF($I2759="","",_xlfn.LET(_xlpm.x,VLOOKUP($I2759,'taxon-match_2026-08-31'!$A$2:$N$122,9,FALSE),IF(_xlpm.x=0,"",_xlpm.x)))</f>
        <v>Ascidiacea</v>
      </c>
      <c r="O2759" t="str">
        <f>IF($I2759="","",_xlfn.LET(_xlpm.x,VLOOKUP($I2759,'taxon-match_2026-08-31'!$A$2:$N$122,10,FALSE),IF(_xlpm.x=0,"",_xlpm.x)))</f>
        <v>Stolidobranchia</v>
      </c>
      <c r="P2759" t="str">
        <f>IF($I2759="","",_xlfn.LET(_xlpm.x,VLOOKUP($I2759,'taxon-match_2026-08-31'!$A$2:$N$122,11,FALSE),IF(_xlpm.x=0,"",_xlpm.x)))</f>
        <v>Styelidae</v>
      </c>
      <c r="Q2759" t="str">
        <f>IF($I2759="","",_xlfn.LET(_xlpm.x,VLOOKUP($I2759,'taxon-match_2026-08-31'!$A$2:$N$122,12,FALSE),IF(_xlpm.x=0,"",_xlpm.x)))</f>
        <v>Cnemidocarpa</v>
      </c>
      <c r="R2759" t="str">
        <f>IF($I2759="","",_xlfn.LET(_xlpm.x,VLOOKUP($I2759,'taxon-match_2026-08-31'!$A$2:$N$122,14,FALSE),IF(_xlpm.x=0,"",_xlpm.x)))</f>
        <v>verrucosa</v>
      </c>
      <c r="S2759" s="2" t="s">
        <v>2609</v>
      </c>
      <c r="T2759" s="69" t="s">
        <v>62</v>
      </c>
      <c r="U2759" s="69" t="s">
        <v>60</v>
      </c>
      <c r="X2759" t="str">
        <f>IF(T2759="","",_xlfn.LET(_xlpm.x,VLOOKUP(T2759,'Drop-down_menus'!$F$2:$G$16,2,FALSE),IF(_xlpm.x=0,"",_xlpm.x)))</f>
        <v>https://orcid.org/0000-0003-3696-4445</v>
      </c>
      <c r="Y2759" t="str">
        <f>IF(U2759="","",_xlfn.LET(_xlpm.x,VLOOKUP(U2759,'Drop-down_menus'!$F$2:$G$16,2,FALSE),IF(_xlpm.x=0,"",_xlpm.x)))</f>
        <v>https://orcid.org/0000-0002-9708-1761</v>
      </c>
      <c r="Z2759" t="str">
        <f>IF(V2759="","",_xlfn.LET(_xlpm.x,VLOOKUP(V2759,'Drop-down_menus'!$F$2:$G$16,2,FALSE),IF(_xlpm.x=0,"",_xlpm.x)))</f>
        <v/>
      </c>
      <c r="AA2759" t="str">
        <f>IF(W2759="","",_xlfn.LET(_xlpm.x,VLOOKUP(W2759,'Drop-down_menus'!$F$2:$G$16,2,FALSE),IF(_xlpm.x=0,"",_xlpm.x)))</f>
        <v/>
      </c>
      <c r="AB2759" t="s">
        <v>702</v>
      </c>
      <c r="AE2759" t="s">
        <v>896</v>
      </c>
    </row>
    <row r="2760" spans="1:31" ht="15" x14ac:dyDescent="0.2">
      <c r="A2760" s="2" t="s">
        <v>475</v>
      </c>
      <c r="B2760">
        <v>5439</v>
      </c>
      <c r="C2760">
        <v>5446</v>
      </c>
      <c r="D2760" s="69" t="s">
        <v>700</v>
      </c>
      <c r="F2760" s="70" t="s">
        <v>888</v>
      </c>
      <c r="G2760" s="70">
        <v>1</v>
      </c>
      <c r="H2760" s="70" t="s">
        <v>888</v>
      </c>
      <c r="I2760" t="s">
        <v>888</v>
      </c>
      <c r="J2760" t="str">
        <f>IF($I2760="","",_xlfn.LET(_xlpm.x,VLOOKUP($I2760,'taxon-match_2026-08-31'!$A$2:$N$122,6,FALSE),IF(_xlpm.x=0,"",_xlpm.x)))</f>
        <v>(Lesson, 1830)</v>
      </c>
      <c r="K2760" t="str">
        <f>IF($I2760="","",_xlfn.LET(_xlpm.x,VLOOKUP($I2760,'taxon-match_2026-08-31'!$A$2:$N$122,4,FALSE),IF(_xlpm.x=0,"",_xlpm.x)))</f>
        <v>urn:lsid:marinespecies.org:taxname:173893</v>
      </c>
      <c r="L2760" t="str">
        <f>IF($I2760="","",_xlfn.LET(_xlpm.x,VLOOKUP($I2760,'taxon-match_2026-08-31'!$A$2:$N$122,7,FALSE),IF(_xlpm.x=0,"",_xlpm.x)))</f>
        <v>Animalia</v>
      </c>
      <c r="M2760" t="str">
        <f>IF($I2760="","",_xlfn.LET(_xlpm.x,VLOOKUP($I2760,'taxon-match_2026-08-31'!$A$2:$N$122,8,FALSE),IF(_xlpm.x=0,"",_xlpm.x)))</f>
        <v>Chordata</v>
      </c>
      <c r="N2760" t="str">
        <f>IF($I2760="","",_xlfn.LET(_xlpm.x,VLOOKUP($I2760,'taxon-match_2026-08-31'!$A$2:$N$122,9,FALSE),IF(_xlpm.x=0,"",_xlpm.x)))</f>
        <v>Ascidiacea</v>
      </c>
      <c r="O2760" t="str">
        <f>IF($I2760="","",_xlfn.LET(_xlpm.x,VLOOKUP($I2760,'taxon-match_2026-08-31'!$A$2:$N$122,10,FALSE),IF(_xlpm.x=0,"",_xlpm.x)))</f>
        <v>Stolidobranchia</v>
      </c>
      <c r="P2760" t="str">
        <f>IF($I2760="","",_xlfn.LET(_xlpm.x,VLOOKUP($I2760,'taxon-match_2026-08-31'!$A$2:$N$122,11,FALSE),IF(_xlpm.x=0,"",_xlpm.x)))</f>
        <v>Styelidae</v>
      </c>
      <c r="Q2760" t="str">
        <f>IF($I2760="","",_xlfn.LET(_xlpm.x,VLOOKUP($I2760,'taxon-match_2026-08-31'!$A$2:$N$122,12,FALSE),IF(_xlpm.x=0,"",_xlpm.x)))</f>
        <v>Cnemidocarpa</v>
      </c>
      <c r="R2760" t="str">
        <f>IF($I2760="","",_xlfn.LET(_xlpm.x,VLOOKUP($I2760,'taxon-match_2026-08-31'!$A$2:$N$122,14,FALSE),IF(_xlpm.x=0,"",_xlpm.x)))</f>
        <v>verrucosa</v>
      </c>
      <c r="S2760" s="2" t="s">
        <v>2609</v>
      </c>
      <c r="T2760" s="69" t="s">
        <v>62</v>
      </c>
      <c r="U2760" s="69" t="s">
        <v>60</v>
      </c>
      <c r="X2760" t="str">
        <f>IF(T2760="","",_xlfn.LET(_xlpm.x,VLOOKUP(T2760,'Drop-down_menus'!$F$2:$G$16,2,FALSE),IF(_xlpm.x=0,"",_xlpm.x)))</f>
        <v>https://orcid.org/0000-0003-3696-4445</v>
      </c>
      <c r="Y2760" t="str">
        <f>IF(U2760="","",_xlfn.LET(_xlpm.x,VLOOKUP(U2760,'Drop-down_menus'!$F$2:$G$16,2,FALSE),IF(_xlpm.x=0,"",_xlpm.x)))</f>
        <v>https://orcid.org/0000-0002-9708-1761</v>
      </c>
      <c r="Z2760" t="str">
        <f>IF(V2760="","",_xlfn.LET(_xlpm.x,VLOOKUP(V2760,'Drop-down_menus'!$F$2:$G$16,2,FALSE),IF(_xlpm.x=0,"",_xlpm.x)))</f>
        <v/>
      </c>
      <c r="AA2760" t="str">
        <f>IF(W2760="","",_xlfn.LET(_xlpm.x,VLOOKUP(W2760,'Drop-down_menus'!$F$2:$G$16,2,FALSE),IF(_xlpm.x=0,"",_xlpm.x)))</f>
        <v/>
      </c>
      <c r="AB2760" t="s">
        <v>702</v>
      </c>
      <c r="AE2760" t="s">
        <v>896</v>
      </c>
    </row>
    <row r="2761" spans="1:31" ht="15" x14ac:dyDescent="0.2">
      <c r="A2761" s="2" t="s">
        <v>475</v>
      </c>
      <c r="B2761">
        <v>5440</v>
      </c>
      <c r="C2761">
        <v>5474</v>
      </c>
      <c r="D2761" s="69" t="s">
        <v>700</v>
      </c>
      <c r="F2761" s="70" t="s">
        <v>888</v>
      </c>
      <c r="G2761" s="70">
        <v>1</v>
      </c>
      <c r="H2761" s="70" t="s">
        <v>888</v>
      </c>
      <c r="I2761" t="s">
        <v>888</v>
      </c>
      <c r="J2761" t="str">
        <f>IF($I2761="","",_xlfn.LET(_xlpm.x,VLOOKUP($I2761,'taxon-match_2026-08-31'!$A$2:$N$122,6,FALSE),IF(_xlpm.x=0,"",_xlpm.x)))</f>
        <v>(Lesson, 1830)</v>
      </c>
      <c r="K2761" t="str">
        <f>IF($I2761="","",_xlfn.LET(_xlpm.x,VLOOKUP($I2761,'taxon-match_2026-08-31'!$A$2:$N$122,4,FALSE),IF(_xlpm.x=0,"",_xlpm.x)))</f>
        <v>urn:lsid:marinespecies.org:taxname:173893</v>
      </c>
      <c r="L2761" t="str">
        <f>IF($I2761="","",_xlfn.LET(_xlpm.x,VLOOKUP($I2761,'taxon-match_2026-08-31'!$A$2:$N$122,7,FALSE),IF(_xlpm.x=0,"",_xlpm.x)))</f>
        <v>Animalia</v>
      </c>
      <c r="M2761" t="str">
        <f>IF($I2761="","",_xlfn.LET(_xlpm.x,VLOOKUP($I2761,'taxon-match_2026-08-31'!$A$2:$N$122,8,FALSE),IF(_xlpm.x=0,"",_xlpm.x)))</f>
        <v>Chordata</v>
      </c>
      <c r="N2761" t="str">
        <f>IF($I2761="","",_xlfn.LET(_xlpm.x,VLOOKUP($I2761,'taxon-match_2026-08-31'!$A$2:$N$122,9,FALSE),IF(_xlpm.x=0,"",_xlpm.x)))</f>
        <v>Ascidiacea</v>
      </c>
      <c r="O2761" t="str">
        <f>IF($I2761="","",_xlfn.LET(_xlpm.x,VLOOKUP($I2761,'taxon-match_2026-08-31'!$A$2:$N$122,10,FALSE),IF(_xlpm.x=0,"",_xlpm.x)))</f>
        <v>Stolidobranchia</v>
      </c>
      <c r="P2761" t="str">
        <f>IF($I2761="","",_xlfn.LET(_xlpm.x,VLOOKUP($I2761,'taxon-match_2026-08-31'!$A$2:$N$122,11,FALSE),IF(_xlpm.x=0,"",_xlpm.x)))</f>
        <v>Styelidae</v>
      </c>
      <c r="Q2761" t="str">
        <f>IF($I2761="","",_xlfn.LET(_xlpm.x,VLOOKUP($I2761,'taxon-match_2026-08-31'!$A$2:$N$122,12,FALSE),IF(_xlpm.x=0,"",_xlpm.x)))</f>
        <v>Cnemidocarpa</v>
      </c>
      <c r="R2761" t="str">
        <f>IF($I2761="","",_xlfn.LET(_xlpm.x,VLOOKUP($I2761,'taxon-match_2026-08-31'!$A$2:$N$122,14,FALSE),IF(_xlpm.x=0,"",_xlpm.x)))</f>
        <v>verrucosa</v>
      </c>
      <c r="S2761" s="2" t="s">
        <v>2609</v>
      </c>
      <c r="T2761" s="69" t="s">
        <v>62</v>
      </c>
      <c r="U2761" s="69" t="s">
        <v>60</v>
      </c>
      <c r="X2761" t="str">
        <f>IF(T2761="","",_xlfn.LET(_xlpm.x,VLOOKUP(T2761,'Drop-down_menus'!$F$2:$G$16,2,FALSE),IF(_xlpm.x=0,"",_xlpm.x)))</f>
        <v>https://orcid.org/0000-0003-3696-4445</v>
      </c>
      <c r="Y2761" t="str">
        <f>IF(U2761="","",_xlfn.LET(_xlpm.x,VLOOKUP(U2761,'Drop-down_menus'!$F$2:$G$16,2,FALSE),IF(_xlpm.x=0,"",_xlpm.x)))</f>
        <v>https://orcid.org/0000-0002-9708-1761</v>
      </c>
      <c r="Z2761" t="str">
        <f>IF(V2761="","",_xlfn.LET(_xlpm.x,VLOOKUP(V2761,'Drop-down_menus'!$F$2:$G$16,2,FALSE),IF(_xlpm.x=0,"",_xlpm.x)))</f>
        <v/>
      </c>
      <c r="AA2761" t="str">
        <f>IF(W2761="","",_xlfn.LET(_xlpm.x,VLOOKUP(W2761,'Drop-down_menus'!$F$2:$G$16,2,FALSE),IF(_xlpm.x=0,"",_xlpm.x)))</f>
        <v/>
      </c>
      <c r="AB2761" t="s">
        <v>702</v>
      </c>
      <c r="AE2761" t="s">
        <v>896</v>
      </c>
    </row>
    <row r="2762" spans="1:31" ht="15" x14ac:dyDescent="0.2">
      <c r="A2762" s="2" t="s">
        <v>253</v>
      </c>
      <c r="B2762">
        <v>1863</v>
      </c>
      <c r="C2762">
        <v>5452</v>
      </c>
      <c r="D2762" s="69" t="s">
        <v>700</v>
      </c>
      <c r="F2762" s="70" t="s">
        <v>911</v>
      </c>
      <c r="G2762" s="70">
        <v>1</v>
      </c>
      <c r="H2762" s="70" t="s">
        <v>911</v>
      </c>
      <c r="I2762" t="s">
        <v>911</v>
      </c>
      <c r="J2762" t="str">
        <f>IF($I2762="","",_xlfn.LET(_xlpm.x,VLOOKUP($I2762,'taxon-match_2026-08-31'!$A$2:$N$122,6,FALSE),IF(_xlpm.x=0,"",_xlpm.x)))</f>
        <v>Sluiter, 1905</v>
      </c>
      <c r="K2762" t="str">
        <f>IF($I2762="","",_xlfn.LET(_xlpm.x,VLOOKUP($I2762,'taxon-match_2026-08-31'!$A$2:$N$122,4,FALSE),IF(_xlpm.x=0,"",_xlpm.x)))</f>
        <v>urn:lsid:marinespecies.org:taxname:252638</v>
      </c>
      <c r="L2762" t="str">
        <f>IF($I2762="","",_xlfn.LET(_xlpm.x,VLOOKUP($I2762,'taxon-match_2026-08-31'!$A$2:$N$122,7,FALSE),IF(_xlpm.x=0,"",_xlpm.x)))</f>
        <v>Animalia</v>
      </c>
      <c r="M2762" t="str">
        <f>IF($I2762="","",_xlfn.LET(_xlpm.x,VLOOKUP($I2762,'taxon-match_2026-08-31'!$A$2:$N$122,8,FALSE),IF(_xlpm.x=0,"",_xlpm.x)))</f>
        <v>Chordata</v>
      </c>
      <c r="N2762" t="str">
        <f>IF($I2762="","",_xlfn.LET(_xlpm.x,VLOOKUP($I2762,'taxon-match_2026-08-31'!$A$2:$N$122,9,FALSE),IF(_xlpm.x=0,"",_xlpm.x)))</f>
        <v>Ascidiacea</v>
      </c>
      <c r="O2762" t="str">
        <f>IF($I2762="","",_xlfn.LET(_xlpm.x,VLOOKUP($I2762,'taxon-match_2026-08-31'!$A$2:$N$122,10,FALSE),IF(_xlpm.x=0,"",_xlpm.x)))</f>
        <v>Phlebobranchia</v>
      </c>
      <c r="P2762" t="str">
        <f>IF($I2762="","",_xlfn.LET(_xlpm.x,VLOOKUP($I2762,'taxon-match_2026-08-31'!$A$2:$N$122,11,FALSE),IF(_xlpm.x=0,"",_xlpm.x)))</f>
        <v>Corellidae</v>
      </c>
      <c r="Q2762" t="str">
        <f>IF($I2762="","",_xlfn.LET(_xlpm.x,VLOOKUP($I2762,'taxon-match_2026-08-31'!$A$2:$N$122,12,FALSE),IF(_xlpm.x=0,"",_xlpm.x)))</f>
        <v>Corella</v>
      </c>
      <c r="R2762" t="str">
        <f>IF($I2762="","",_xlfn.LET(_xlpm.x,VLOOKUP($I2762,'taxon-match_2026-08-31'!$A$2:$N$122,14,FALSE),IF(_xlpm.x=0,"",_xlpm.x)))</f>
        <v>antarctica</v>
      </c>
      <c r="S2762" s="2" t="s">
        <v>2609</v>
      </c>
      <c r="T2762" s="69" t="s">
        <v>62</v>
      </c>
      <c r="U2762" s="69" t="s">
        <v>60</v>
      </c>
      <c r="X2762" t="str">
        <f>IF(T2762="","",_xlfn.LET(_xlpm.x,VLOOKUP(T2762,'Drop-down_menus'!$F$2:$G$16,2,FALSE),IF(_xlpm.x=0,"",_xlpm.x)))</f>
        <v>https://orcid.org/0000-0003-3696-4445</v>
      </c>
      <c r="Y2762" t="str">
        <f>IF(U2762="","",_xlfn.LET(_xlpm.x,VLOOKUP(U2762,'Drop-down_menus'!$F$2:$G$16,2,FALSE),IF(_xlpm.x=0,"",_xlpm.x)))</f>
        <v>https://orcid.org/0000-0002-9708-1761</v>
      </c>
      <c r="Z2762" t="str">
        <f>IF(V2762="","",_xlfn.LET(_xlpm.x,VLOOKUP(V2762,'Drop-down_menus'!$F$2:$G$16,2,FALSE),IF(_xlpm.x=0,"",_xlpm.x)))</f>
        <v/>
      </c>
      <c r="AA2762" t="str">
        <f>IF(W2762="","",_xlfn.LET(_xlpm.x,VLOOKUP(W2762,'Drop-down_menus'!$F$2:$G$16,2,FALSE),IF(_xlpm.x=0,"",_xlpm.x)))</f>
        <v/>
      </c>
      <c r="AB2762" t="s">
        <v>702</v>
      </c>
      <c r="AE2762" t="s">
        <v>896</v>
      </c>
    </row>
    <row r="2763" spans="1:31" ht="15" x14ac:dyDescent="0.2">
      <c r="A2763" s="2" t="s">
        <v>253</v>
      </c>
      <c r="B2763">
        <v>1988</v>
      </c>
      <c r="C2763">
        <v>5453</v>
      </c>
      <c r="D2763" s="69" t="s">
        <v>700</v>
      </c>
      <c r="F2763" s="70" t="s">
        <v>911</v>
      </c>
      <c r="G2763" s="70">
        <v>1</v>
      </c>
      <c r="H2763" s="70" t="s">
        <v>911</v>
      </c>
      <c r="I2763" t="s">
        <v>911</v>
      </c>
      <c r="J2763" t="str">
        <f>IF($I2763="","",_xlfn.LET(_xlpm.x,VLOOKUP($I2763,'taxon-match_2026-08-31'!$A$2:$N$122,6,FALSE),IF(_xlpm.x=0,"",_xlpm.x)))</f>
        <v>Sluiter, 1905</v>
      </c>
      <c r="K2763" t="str">
        <f>IF($I2763="","",_xlfn.LET(_xlpm.x,VLOOKUP($I2763,'taxon-match_2026-08-31'!$A$2:$N$122,4,FALSE),IF(_xlpm.x=0,"",_xlpm.x)))</f>
        <v>urn:lsid:marinespecies.org:taxname:252638</v>
      </c>
      <c r="L2763" t="str">
        <f>IF($I2763="","",_xlfn.LET(_xlpm.x,VLOOKUP($I2763,'taxon-match_2026-08-31'!$A$2:$N$122,7,FALSE),IF(_xlpm.x=0,"",_xlpm.x)))</f>
        <v>Animalia</v>
      </c>
      <c r="M2763" t="str">
        <f>IF($I2763="","",_xlfn.LET(_xlpm.x,VLOOKUP($I2763,'taxon-match_2026-08-31'!$A$2:$N$122,8,FALSE),IF(_xlpm.x=0,"",_xlpm.x)))</f>
        <v>Chordata</v>
      </c>
      <c r="N2763" t="str">
        <f>IF($I2763="","",_xlfn.LET(_xlpm.x,VLOOKUP($I2763,'taxon-match_2026-08-31'!$A$2:$N$122,9,FALSE),IF(_xlpm.x=0,"",_xlpm.x)))</f>
        <v>Ascidiacea</v>
      </c>
      <c r="O2763" t="str">
        <f>IF($I2763="","",_xlfn.LET(_xlpm.x,VLOOKUP($I2763,'taxon-match_2026-08-31'!$A$2:$N$122,10,FALSE),IF(_xlpm.x=0,"",_xlpm.x)))</f>
        <v>Phlebobranchia</v>
      </c>
      <c r="P2763" t="str">
        <f>IF($I2763="","",_xlfn.LET(_xlpm.x,VLOOKUP($I2763,'taxon-match_2026-08-31'!$A$2:$N$122,11,FALSE),IF(_xlpm.x=0,"",_xlpm.x)))</f>
        <v>Corellidae</v>
      </c>
      <c r="Q2763" t="str">
        <f>IF($I2763="","",_xlfn.LET(_xlpm.x,VLOOKUP($I2763,'taxon-match_2026-08-31'!$A$2:$N$122,12,FALSE),IF(_xlpm.x=0,"",_xlpm.x)))</f>
        <v>Corella</v>
      </c>
      <c r="R2763" t="str">
        <f>IF($I2763="","",_xlfn.LET(_xlpm.x,VLOOKUP($I2763,'taxon-match_2026-08-31'!$A$2:$N$122,14,FALSE),IF(_xlpm.x=0,"",_xlpm.x)))</f>
        <v>antarctica</v>
      </c>
      <c r="S2763" s="2" t="s">
        <v>2609</v>
      </c>
      <c r="T2763" s="69" t="s">
        <v>62</v>
      </c>
      <c r="U2763" s="69" t="s">
        <v>60</v>
      </c>
      <c r="X2763" t="str">
        <f>IF(T2763="","",_xlfn.LET(_xlpm.x,VLOOKUP(T2763,'Drop-down_menus'!$F$2:$G$16,2,FALSE),IF(_xlpm.x=0,"",_xlpm.x)))</f>
        <v>https://orcid.org/0000-0003-3696-4445</v>
      </c>
      <c r="Y2763" t="str">
        <f>IF(U2763="","",_xlfn.LET(_xlpm.x,VLOOKUP(U2763,'Drop-down_menus'!$F$2:$G$16,2,FALSE),IF(_xlpm.x=0,"",_xlpm.x)))</f>
        <v>https://orcid.org/0000-0002-9708-1761</v>
      </c>
      <c r="Z2763" t="str">
        <f>IF(V2763="","",_xlfn.LET(_xlpm.x,VLOOKUP(V2763,'Drop-down_menus'!$F$2:$G$16,2,FALSE),IF(_xlpm.x=0,"",_xlpm.x)))</f>
        <v/>
      </c>
      <c r="AA2763" t="str">
        <f>IF(W2763="","",_xlfn.LET(_xlpm.x,VLOOKUP(W2763,'Drop-down_menus'!$F$2:$G$16,2,FALSE),IF(_xlpm.x=0,"",_xlpm.x)))</f>
        <v/>
      </c>
      <c r="AB2763" t="s">
        <v>702</v>
      </c>
      <c r="AE2763" t="s">
        <v>896</v>
      </c>
    </row>
    <row r="2764" spans="1:31" ht="15" x14ac:dyDescent="0.2">
      <c r="A2764" s="2" t="s">
        <v>282</v>
      </c>
      <c r="B2764">
        <v>2525</v>
      </c>
      <c r="C2764">
        <v>5454</v>
      </c>
      <c r="D2764" s="69" t="s">
        <v>700</v>
      </c>
      <c r="F2764" s="70" t="s">
        <v>911</v>
      </c>
      <c r="G2764" s="70">
        <v>1</v>
      </c>
      <c r="H2764" s="70" t="s">
        <v>911</v>
      </c>
      <c r="I2764" t="s">
        <v>911</v>
      </c>
      <c r="J2764" t="str">
        <f>IF($I2764="","",_xlfn.LET(_xlpm.x,VLOOKUP($I2764,'taxon-match_2026-08-31'!$A$2:$N$122,6,FALSE),IF(_xlpm.x=0,"",_xlpm.x)))</f>
        <v>Sluiter, 1905</v>
      </c>
      <c r="K2764" t="str">
        <f>IF($I2764="","",_xlfn.LET(_xlpm.x,VLOOKUP($I2764,'taxon-match_2026-08-31'!$A$2:$N$122,4,FALSE),IF(_xlpm.x=0,"",_xlpm.x)))</f>
        <v>urn:lsid:marinespecies.org:taxname:252638</v>
      </c>
      <c r="L2764" t="str">
        <f>IF($I2764="","",_xlfn.LET(_xlpm.x,VLOOKUP($I2764,'taxon-match_2026-08-31'!$A$2:$N$122,7,FALSE),IF(_xlpm.x=0,"",_xlpm.x)))</f>
        <v>Animalia</v>
      </c>
      <c r="M2764" t="str">
        <f>IF($I2764="","",_xlfn.LET(_xlpm.x,VLOOKUP($I2764,'taxon-match_2026-08-31'!$A$2:$N$122,8,FALSE),IF(_xlpm.x=0,"",_xlpm.x)))</f>
        <v>Chordata</v>
      </c>
      <c r="N2764" t="str">
        <f>IF($I2764="","",_xlfn.LET(_xlpm.x,VLOOKUP($I2764,'taxon-match_2026-08-31'!$A$2:$N$122,9,FALSE),IF(_xlpm.x=0,"",_xlpm.x)))</f>
        <v>Ascidiacea</v>
      </c>
      <c r="O2764" t="str">
        <f>IF($I2764="","",_xlfn.LET(_xlpm.x,VLOOKUP($I2764,'taxon-match_2026-08-31'!$A$2:$N$122,10,FALSE),IF(_xlpm.x=0,"",_xlpm.x)))</f>
        <v>Phlebobranchia</v>
      </c>
      <c r="P2764" t="str">
        <f>IF($I2764="","",_xlfn.LET(_xlpm.x,VLOOKUP($I2764,'taxon-match_2026-08-31'!$A$2:$N$122,11,FALSE),IF(_xlpm.x=0,"",_xlpm.x)))</f>
        <v>Corellidae</v>
      </c>
      <c r="Q2764" t="str">
        <f>IF($I2764="","",_xlfn.LET(_xlpm.x,VLOOKUP($I2764,'taxon-match_2026-08-31'!$A$2:$N$122,12,FALSE),IF(_xlpm.x=0,"",_xlpm.x)))</f>
        <v>Corella</v>
      </c>
      <c r="R2764" t="str">
        <f>IF($I2764="","",_xlfn.LET(_xlpm.x,VLOOKUP($I2764,'taxon-match_2026-08-31'!$A$2:$N$122,14,FALSE),IF(_xlpm.x=0,"",_xlpm.x)))</f>
        <v>antarctica</v>
      </c>
      <c r="S2764" s="2" t="s">
        <v>2609</v>
      </c>
      <c r="T2764" s="69" t="s">
        <v>62</v>
      </c>
      <c r="U2764" s="69" t="s">
        <v>60</v>
      </c>
      <c r="X2764" t="str">
        <f>IF(T2764="","",_xlfn.LET(_xlpm.x,VLOOKUP(T2764,'Drop-down_menus'!$F$2:$G$16,2,FALSE),IF(_xlpm.x=0,"",_xlpm.x)))</f>
        <v>https://orcid.org/0000-0003-3696-4445</v>
      </c>
      <c r="Y2764" t="str">
        <f>IF(U2764="","",_xlfn.LET(_xlpm.x,VLOOKUP(U2764,'Drop-down_menus'!$F$2:$G$16,2,FALSE),IF(_xlpm.x=0,"",_xlpm.x)))</f>
        <v>https://orcid.org/0000-0002-9708-1761</v>
      </c>
      <c r="Z2764" t="str">
        <f>IF(V2764="","",_xlfn.LET(_xlpm.x,VLOOKUP(V2764,'Drop-down_menus'!$F$2:$G$16,2,FALSE),IF(_xlpm.x=0,"",_xlpm.x)))</f>
        <v/>
      </c>
      <c r="AA2764" t="str">
        <f>IF(W2764="","",_xlfn.LET(_xlpm.x,VLOOKUP(W2764,'Drop-down_menus'!$F$2:$G$16,2,FALSE),IF(_xlpm.x=0,"",_xlpm.x)))</f>
        <v/>
      </c>
      <c r="AB2764" t="s">
        <v>702</v>
      </c>
      <c r="AE2764" t="s">
        <v>896</v>
      </c>
    </row>
    <row r="2765" spans="1:31" ht="15" x14ac:dyDescent="0.2">
      <c r="A2765" s="2" t="s">
        <v>282</v>
      </c>
      <c r="B2765">
        <v>2526</v>
      </c>
      <c r="C2765">
        <v>5455</v>
      </c>
      <c r="D2765" s="69" t="s">
        <v>700</v>
      </c>
      <c r="F2765" s="70" t="s">
        <v>911</v>
      </c>
      <c r="G2765" s="70">
        <v>1</v>
      </c>
      <c r="H2765" s="70" t="s">
        <v>911</v>
      </c>
      <c r="I2765" t="s">
        <v>911</v>
      </c>
      <c r="J2765" t="str">
        <f>IF($I2765="","",_xlfn.LET(_xlpm.x,VLOOKUP($I2765,'taxon-match_2026-08-31'!$A$2:$N$122,6,FALSE),IF(_xlpm.x=0,"",_xlpm.x)))</f>
        <v>Sluiter, 1905</v>
      </c>
      <c r="K2765" t="str">
        <f>IF($I2765="","",_xlfn.LET(_xlpm.x,VLOOKUP($I2765,'taxon-match_2026-08-31'!$A$2:$N$122,4,FALSE),IF(_xlpm.x=0,"",_xlpm.x)))</f>
        <v>urn:lsid:marinespecies.org:taxname:252638</v>
      </c>
      <c r="L2765" t="str">
        <f>IF($I2765="","",_xlfn.LET(_xlpm.x,VLOOKUP($I2765,'taxon-match_2026-08-31'!$A$2:$N$122,7,FALSE),IF(_xlpm.x=0,"",_xlpm.x)))</f>
        <v>Animalia</v>
      </c>
      <c r="M2765" t="str">
        <f>IF($I2765="","",_xlfn.LET(_xlpm.x,VLOOKUP($I2765,'taxon-match_2026-08-31'!$A$2:$N$122,8,FALSE),IF(_xlpm.x=0,"",_xlpm.x)))</f>
        <v>Chordata</v>
      </c>
      <c r="N2765" t="str">
        <f>IF($I2765="","",_xlfn.LET(_xlpm.x,VLOOKUP($I2765,'taxon-match_2026-08-31'!$A$2:$N$122,9,FALSE),IF(_xlpm.x=0,"",_xlpm.x)))</f>
        <v>Ascidiacea</v>
      </c>
      <c r="O2765" t="str">
        <f>IF($I2765="","",_xlfn.LET(_xlpm.x,VLOOKUP($I2765,'taxon-match_2026-08-31'!$A$2:$N$122,10,FALSE),IF(_xlpm.x=0,"",_xlpm.x)))</f>
        <v>Phlebobranchia</v>
      </c>
      <c r="P2765" t="str">
        <f>IF($I2765="","",_xlfn.LET(_xlpm.x,VLOOKUP($I2765,'taxon-match_2026-08-31'!$A$2:$N$122,11,FALSE),IF(_xlpm.x=0,"",_xlpm.x)))</f>
        <v>Corellidae</v>
      </c>
      <c r="Q2765" t="str">
        <f>IF($I2765="","",_xlfn.LET(_xlpm.x,VLOOKUP($I2765,'taxon-match_2026-08-31'!$A$2:$N$122,12,FALSE),IF(_xlpm.x=0,"",_xlpm.x)))</f>
        <v>Corella</v>
      </c>
      <c r="R2765" t="str">
        <f>IF($I2765="","",_xlfn.LET(_xlpm.x,VLOOKUP($I2765,'taxon-match_2026-08-31'!$A$2:$N$122,14,FALSE),IF(_xlpm.x=0,"",_xlpm.x)))</f>
        <v>antarctica</v>
      </c>
      <c r="S2765" s="2" t="s">
        <v>2609</v>
      </c>
      <c r="T2765" s="69" t="s">
        <v>62</v>
      </c>
      <c r="U2765" s="69" t="s">
        <v>60</v>
      </c>
      <c r="X2765" t="str">
        <f>IF(T2765="","",_xlfn.LET(_xlpm.x,VLOOKUP(T2765,'Drop-down_menus'!$F$2:$G$16,2,FALSE),IF(_xlpm.x=0,"",_xlpm.x)))</f>
        <v>https://orcid.org/0000-0003-3696-4445</v>
      </c>
      <c r="Y2765" t="str">
        <f>IF(U2765="","",_xlfn.LET(_xlpm.x,VLOOKUP(U2765,'Drop-down_menus'!$F$2:$G$16,2,FALSE),IF(_xlpm.x=0,"",_xlpm.x)))</f>
        <v>https://orcid.org/0000-0002-9708-1761</v>
      </c>
      <c r="Z2765" t="str">
        <f>IF(V2765="","",_xlfn.LET(_xlpm.x,VLOOKUP(V2765,'Drop-down_menus'!$F$2:$G$16,2,FALSE),IF(_xlpm.x=0,"",_xlpm.x)))</f>
        <v/>
      </c>
      <c r="AA2765" t="str">
        <f>IF(W2765="","",_xlfn.LET(_xlpm.x,VLOOKUP(W2765,'Drop-down_menus'!$F$2:$G$16,2,FALSE),IF(_xlpm.x=0,"",_xlpm.x)))</f>
        <v/>
      </c>
      <c r="AB2765" t="s">
        <v>702</v>
      </c>
      <c r="AE2765" t="s">
        <v>896</v>
      </c>
    </row>
    <row r="2766" spans="1:31" ht="15" x14ac:dyDescent="0.2">
      <c r="A2766" s="2" t="s">
        <v>282</v>
      </c>
      <c r="B2766">
        <v>2527</v>
      </c>
      <c r="C2766">
        <v>5456</v>
      </c>
      <c r="D2766" s="69" t="s">
        <v>700</v>
      </c>
      <c r="F2766" s="70" t="s">
        <v>911</v>
      </c>
      <c r="G2766" s="70">
        <v>1</v>
      </c>
      <c r="H2766" s="70" t="s">
        <v>911</v>
      </c>
      <c r="I2766" t="s">
        <v>911</v>
      </c>
      <c r="J2766" t="str">
        <f>IF($I2766="","",_xlfn.LET(_xlpm.x,VLOOKUP($I2766,'taxon-match_2026-08-31'!$A$2:$N$122,6,FALSE),IF(_xlpm.x=0,"",_xlpm.x)))</f>
        <v>Sluiter, 1905</v>
      </c>
      <c r="K2766" t="str">
        <f>IF($I2766="","",_xlfn.LET(_xlpm.x,VLOOKUP($I2766,'taxon-match_2026-08-31'!$A$2:$N$122,4,FALSE),IF(_xlpm.x=0,"",_xlpm.x)))</f>
        <v>urn:lsid:marinespecies.org:taxname:252638</v>
      </c>
      <c r="L2766" t="str">
        <f>IF($I2766="","",_xlfn.LET(_xlpm.x,VLOOKUP($I2766,'taxon-match_2026-08-31'!$A$2:$N$122,7,FALSE),IF(_xlpm.x=0,"",_xlpm.x)))</f>
        <v>Animalia</v>
      </c>
      <c r="M2766" t="str">
        <f>IF($I2766="","",_xlfn.LET(_xlpm.x,VLOOKUP($I2766,'taxon-match_2026-08-31'!$A$2:$N$122,8,FALSE),IF(_xlpm.x=0,"",_xlpm.x)))</f>
        <v>Chordata</v>
      </c>
      <c r="N2766" t="str">
        <f>IF($I2766="","",_xlfn.LET(_xlpm.x,VLOOKUP($I2766,'taxon-match_2026-08-31'!$A$2:$N$122,9,FALSE),IF(_xlpm.x=0,"",_xlpm.x)))</f>
        <v>Ascidiacea</v>
      </c>
      <c r="O2766" t="str">
        <f>IF($I2766="","",_xlfn.LET(_xlpm.x,VLOOKUP($I2766,'taxon-match_2026-08-31'!$A$2:$N$122,10,FALSE),IF(_xlpm.x=0,"",_xlpm.x)))</f>
        <v>Phlebobranchia</v>
      </c>
      <c r="P2766" t="str">
        <f>IF($I2766="","",_xlfn.LET(_xlpm.x,VLOOKUP($I2766,'taxon-match_2026-08-31'!$A$2:$N$122,11,FALSE),IF(_xlpm.x=0,"",_xlpm.x)))</f>
        <v>Corellidae</v>
      </c>
      <c r="Q2766" t="str">
        <f>IF($I2766="","",_xlfn.LET(_xlpm.x,VLOOKUP($I2766,'taxon-match_2026-08-31'!$A$2:$N$122,12,FALSE),IF(_xlpm.x=0,"",_xlpm.x)))</f>
        <v>Corella</v>
      </c>
      <c r="R2766" t="str">
        <f>IF($I2766="","",_xlfn.LET(_xlpm.x,VLOOKUP($I2766,'taxon-match_2026-08-31'!$A$2:$N$122,14,FALSE),IF(_xlpm.x=0,"",_xlpm.x)))</f>
        <v>antarctica</v>
      </c>
      <c r="S2766" s="2" t="s">
        <v>2609</v>
      </c>
      <c r="T2766" s="69" t="s">
        <v>62</v>
      </c>
      <c r="U2766" s="69" t="s">
        <v>60</v>
      </c>
      <c r="X2766" t="str">
        <f>IF(T2766="","",_xlfn.LET(_xlpm.x,VLOOKUP(T2766,'Drop-down_menus'!$F$2:$G$16,2,FALSE),IF(_xlpm.x=0,"",_xlpm.x)))</f>
        <v>https://orcid.org/0000-0003-3696-4445</v>
      </c>
      <c r="Y2766" t="str">
        <f>IF(U2766="","",_xlfn.LET(_xlpm.x,VLOOKUP(U2766,'Drop-down_menus'!$F$2:$G$16,2,FALSE),IF(_xlpm.x=0,"",_xlpm.x)))</f>
        <v>https://orcid.org/0000-0002-9708-1761</v>
      </c>
      <c r="Z2766" t="str">
        <f>IF(V2766="","",_xlfn.LET(_xlpm.x,VLOOKUP(V2766,'Drop-down_menus'!$F$2:$G$16,2,FALSE),IF(_xlpm.x=0,"",_xlpm.x)))</f>
        <v/>
      </c>
      <c r="AA2766" t="str">
        <f>IF(W2766="","",_xlfn.LET(_xlpm.x,VLOOKUP(W2766,'Drop-down_menus'!$F$2:$G$16,2,FALSE),IF(_xlpm.x=0,"",_xlpm.x)))</f>
        <v/>
      </c>
      <c r="AB2766" t="s">
        <v>702</v>
      </c>
      <c r="AE2766" t="s">
        <v>896</v>
      </c>
    </row>
    <row r="2767" spans="1:31" ht="15" x14ac:dyDescent="0.2">
      <c r="A2767" s="2" t="s">
        <v>282</v>
      </c>
      <c r="B2767">
        <v>2528</v>
      </c>
      <c r="C2767">
        <v>5646</v>
      </c>
      <c r="D2767" s="69" t="s">
        <v>700</v>
      </c>
      <c r="F2767" s="70" t="s">
        <v>911</v>
      </c>
      <c r="G2767" s="70">
        <v>1</v>
      </c>
      <c r="H2767" s="70" t="s">
        <v>911</v>
      </c>
      <c r="I2767" t="s">
        <v>911</v>
      </c>
      <c r="J2767" t="str">
        <f>IF($I2767="","",_xlfn.LET(_xlpm.x,VLOOKUP($I2767,'taxon-match_2026-08-31'!$A$2:$N$122,6,FALSE),IF(_xlpm.x=0,"",_xlpm.x)))</f>
        <v>Sluiter, 1905</v>
      </c>
      <c r="K2767" t="str">
        <f>IF($I2767="","",_xlfn.LET(_xlpm.x,VLOOKUP($I2767,'taxon-match_2026-08-31'!$A$2:$N$122,4,FALSE),IF(_xlpm.x=0,"",_xlpm.x)))</f>
        <v>urn:lsid:marinespecies.org:taxname:252638</v>
      </c>
      <c r="L2767" t="str">
        <f>IF($I2767="","",_xlfn.LET(_xlpm.x,VLOOKUP($I2767,'taxon-match_2026-08-31'!$A$2:$N$122,7,FALSE),IF(_xlpm.x=0,"",_xlpm.x)))</f>
        <v>Animalia</v>
      </c>
      <c r="M2767" t="str">
        <f>IF($I2767="","",_xlfn.LET(_xlpm.x,VLOOKUP($I2767,'taxon-match_2026-08-31'!$A$2:$N$122,8,FALSE),IF(_xlpm.x=0,"",_xlpm.x)))</f>
        <v>Chordata</v>
      </c>
      <c r="N2767" t="str">
        <f>IF($I2767="","",_xlfn.LET(_xlpm.x,VLOOKUP($I2767,'taxon-match_2026-08-31'!$A$2:$N$122,9,FALSE),IF(_xlpm.x=0,"",_xlpm.x)))</f>
        <v>Ascidiacea</v>
      </c>
      <c r="O2767" t="str">
        <f>IF($I2767="","",_xlfn.LET(_xlpm.x,VLOOKUP($I2767,'taxon-match_2026-08-31'!$A$2:$N$122,10,FALSE),IF(_xlpm.x=0,"",_xlpm.x)))</f>
        <v>Phlebobranchia</v>
      </c>
      <c r="P2767" t="str">
        <f>IF($I2767="","",_xlfn.LET(_xlpm.x,VLOOKUP($I2767,'taxon-match_2026-08-31'!$A$2:$N$122,11,FALSE),IF(_xlpm.x=0,"",_xlpm.x)))</f>
        <v>Corellidae</v>
      </c>
      <c r="Q2767" t="str">
        <f>IF($I2767="","",_xlfn.LET(_xlpm.x,VLOOKUP($I2767,'taxon-match_2026-08-31'!$A$2:$N$122,12,FALSE),IF(_xlpm.x=0,"",_xlpm.x)))</f>
        <v>Corella</v>
      </c>
      <c r="R2767" t="str">
        <f>IF($I2767="","",_xlfn.LET(_xlpm.x,VLOOKUP($I2767,'taxon-match_2026-08-31'!$A$2:$N$122,14,FALSE),IF(_xlpm.x=0,"",_xlpm.x)))</f>
        <v>antarctica</v>
      </c>
      <c r="S2767" s="2" t="s">
        <v>2609</v>
      </c>
      <c r="T2767" s="69" t="s">
        <v>62</v>
      </c>
      <c r="U2767" s="69" t="s">
        <v>60</v>
      </c>
      <c r="X2767" t="str">
        <f>IF(T2767="","",_xlfn.LET(_xlpm.x,VLOOKUP(T2767,'Drop-down_menus'!$F$2:$G$16,2,FALSE),IF(_xlpm.x=0,"",_xlpm.x)))</f>
        <v>https://orcid.org/0000-0003-3696-4445</v>
      </c>
      <c r="Y2767" t="str">
        <f>IF(U2767="","",_xlfn.LET(_xlpm.x,VLOOKUP(U2767,'Drop-down_menus'!$F$2:$G$16,2,FALSE),IF(_xlpm.x=0,"",_xlpm.x)))</f>
        <v>https://orcid.org/0000-0002-9708-1761</v>
      </c>
      <c r="Z2767" t="str">
        <f>IF(V2767="","",_xlfn.LET(_xlpm.x,VLOOKUP(V2767,'Drop-down_menus'!$F$2:$G$16,2,FALSE),IF(_xlpm.x=0,"",_xlpm.x)))</f>
        <v/>
      </c>
      <c r="AA2767" t="str">
        <f>IF(W2767="","",_xlfn.LET(_xlpm.x,VLOOKUP(W2767,'Drop-down_menus'!$F$2:$G$16,2,FALSE),IF(_xlpm.x=0,"",_xlpm.x)))</f>
        <v/>
      </c>
      <c r="AB2767" t="s">
        <v>702</v>
      </c>
      <c r="AE2767" t="s">
        <v>896</v>
      </c>
    </row>
    <row r="2768" spans="1:31" ht="15" x14ac:dyDescent="0.2">
      <c r="A2768" s="2" t="s">
        <v>282</v>
      </c>
      <c r="B2768">
        <v>2529</v>
      </c>
      <c r="C2768">
        <v>5647</v>
      </c>
      <c r="D2768" s="69" t="s">
        <v>700</v>
      </c>
      <c r="F2768" s="70" t="s">
        <v>911</v>
      </c>
      <c r="G2768" s="70">
        <v>1</v>
      </c>
      <c r="H2768" s="70" t="s">
        <v>911</v>
      </c>
      <c r="I2768" t="s">
        <v>911</v>
      </c>
      <c r="J2768" t="str">
        <f>IF($I2768="","",_xlfn.LET(_xlpm.x,VLOOKUP($I2768,'taxon-match_2026-08-31'!$A$2:$N$122,6,FALSE),IF(_xlpm.x=0,"",_xlpm.x)))</f>
        <v>Sluiter, 1905</v>
      </c>
      <c r="K2768" t="str">
        <f>IF($I2768="","",_xlfn.LET(_xlpm.x,VLOOKUP($I2768,'taxon-match_2026-08-31'!$A$2:$N$122,4,FALSE),IF(_xlpm.x=0,"",_xlpm.x)))</f>
        <v>urn:lsid:marinespecies.org:taxname:252638</v>
      </c>
      <c r="L2768" t="str">
        <f>IF($I2768="","",_xlfn.LET(_xlpm.x,VLOOKUP($I2768,'taxon-match_2026-08-31'!$A$2:$N$122,7,FALSE),IF(_xlpm.x=0,"",_xlpm.x)))</f>
        <v>Animalia</v>
      </c>
      <c r="M2768" t="str">
        <f>IF($I2768="","",_xlfn.LET(_xlpm.x,VLOOKUP($I2768,'taxon-match_2026-08-31'!$A$2:$N$122,8,FALSE),IF(_xlpm.x=0,"",_xlpm.x)))</f>
        <v>Chordata</v>
      </c>
      <c r="N2768" t="str">
        <f>IF($I2768="","",_xlfn.LET(_xlpm.x,VLOOKUP($I2768,'taxon-match_2026-08-31'!$A$2:$N$122,9,FALSE),IF(_xlpm.x=0,"",_xlpm.x)))</f>
        <v>Ascidiacea</v>
      </c>
      <c r="O2768" t="str">
        <f>IF($I2768="","",_xlfn.LET(_xlpm.x,VLOOKUP($I2768,'taxon-match_2026-08-31'!$A$2:$N$122,10,FALSE),IF(_xlpm.x=0,"",_xlpm.x)))</f>
        <v>Phlebobranchia</v>
      </c>
      <c r="P2768" t="str">
        <f>IF($I2768="","",_xlfn.LET(_xlpm.x,VLOOKUP($I2768,'taxon-match_2026-08-31'!$A$2:$N$122,11,FALSE),IF(_xlpm.x=0,"",_xlpm.x)))</f>
        <v>Corellidae</v>
      </c>
      <c r="Q2768" t="str">
        <f>IF($I2768="","",_xlfn.LET(_xlpm.x,VLOOKUP($I2768,'taxon-match_2026-08-31'!$A$2:$N$122,12,FALSE),IF(_xlpm.x=0,"",_xlpm.x)))</f>
        <v>Corella</v>
      </c>
      <c r="R2768" t="str">
        <f>IF($I2768="","",_xlfn.LET(_xlpm.x,VLOOKUP($I2768,'taxon-match_2026-08-31'!$A$2:$N$122,14,FALSE),IF(_xlpm.x=0,"",_xlpm.x)))</f>
        <v>antarctica</v>
      </c>
      <c r="S2768" s="2" t="s">
        <v>2609</v>
      </c>
      <c r="T2768" s="69" t="s">
        <v>62</v>
      </c>
      <c r="U2768" s="69" t="s">
        <v>60</v>
      </c>
      <c r="X2768" t="str">
        <f>IF(T2768="","",_xlfn.LET(_xlpm.x,VLOOKUP(T2768,'Drop-down_menus'!$F$2:$G$16,2,FALSE),IF(_xlpm.x=0,"",_xlpm.x)))</f>
        <v>https://orcid.org/0000-0003-3696-4445</v>
      </c>
      <c r="Y2768" t="str">
        <f>IF(U2768="","",_xlfn.LET(_xlpm.x,VLOOKUP(U2768,'Drop-down_menus'!$F$2:$G$16,2,FALSE),IF(_xlpm.x=0,"",_xlpm.x)))</f>
        <v>https://orcid.org/0000-0002-9708-1761</v>
      </c>
      <c r="Z2768" t="str">
        <f>IF(V2768="","",_xlfn.LET(_xlpm.x,VLOOKUP(V2768,'Drop-down_menus'!$F$2:$G$16,2,FALSE),IF(_xlpm.x=0,"",_xlpm.x)))</f>
        <v/>
      </c>
      <c r="AA2768" t="str">
        <f>IF(W2768="","",_xlfn.LET(_xlpm.x,VLOOKUP(W2768,'Drop-down_menus'!$F$2:$G$16,2,FALSE),IF(_xlpm.x=0,"",_xlpm.x)))</f>
        <v/>
      </c>
      <c r="AB2768" t="s">
        <v>702</v>
      </c>
      <c r="AE2768" t="s">
        <v>896</v>
      </c>
    </row>
    <row r="2769" spans="1:31" ht="15" x14ac:dyDescent="0.2">
      <c r="A2769" s="2" t="s">
        <v>282</v>
      </c>
      <c r="B2769">
        <v>2530</v>
      </c>
      <c r="C2769">
        <v>5648</v>
      </c>
      <c r="D2769" s="69" t="s">
        <v>700</v>
      </c>
      <c r="F2769" s="70" t="s">
        <v>911</v>
      </c>
      <c r="G2769" s="70">
        <v>1</v>
      </c>
      <c r="H2769" s="70" t="s">
        <v>911</v>
      </c>
      <c r="I2769" t="s">
        <v>911</v>
      </c>
      <c r="J2769" t="str">
        <f>IF($I2769="","",_xlfn.LET(_xlpm.x,VLOOKUP($I2769,'taxon-match_2026-08-31'!$A$2:$N$122,6,FALSE),IF(_xlpm.x=0,"",_xlpm.x)))</f>
        <v>Sluiter, 1905</v>
      </c>
      <c r="K2769" t="str">
        <f>IF($I2769="","",_xlfn.LET(_xlpm.x,VLOOKUP($I2769,'taxon-match_2026-08-31'!$A$2:$N$122,4,FALSE),IF(_xlpm.x=0,"",_xlpm.x)))</f>
        <v>urn:lsid:marinespecies.org:taxname:252638</v>
      </c>
      <c r="L2769" t="str">
        <f>IF($I2769="","",_xlfn.LET(_xlpm.x,VLOOKUP($I2769,'taxon-match_2026-08-31'!$A$2:$N$122,7,FALSE),IF(_xlpm.x=0,"",_xlpm.x)))</f>
        <v>Animalia</v>
      </c>
      <c r="M2769" t="str">
        <f>IF($I2769="","",_xlfn.LET(_xlpm.x,VLOOKUP($I2769,'taxon-match_2026-08-31'!$A$2:$N$122,8,FALSE),IF(_xlpm.x=0,"",_xlpm.x)))</f>
        <v>Chordata</v>
      </c>
      <c r="N2769" t="str">
        <f>IF($I2769="","",_xlfn.LET(_xlpm.x,VLOOKUP($I2769,'taxon-match_2026-08-31'!$A$2:$N$122,9,FALSE),IF(_xlpm.x=0,"",_xlpm.x)))</f>
        <v>Ascidiacea</v>
      </c>
      <c r="O2769" t="str">
        <f>IF($I2769="","",_xlfn.LET(_xlpm.x,VLOOKUP($I2769,'taxon-match_2026-08-31'!$A$2:$N$122,10,FALSE),IF(_xlpm.x=0,"",_xlpm.x)))</f>
        <v>Phlebobranchia</v>
      </c>
      <c r="P2769" t="str">
        <f>IF($I2769="","",_xlfn.LET(_xlpm.x,VLOOKUP($I2769,'taxon-match_2026-08-31'!$A$2:$N$122,11,FALSE),IF(_xlpm.x=0,"",_xlpm.x)))</f>
        <v>Corellidae</v>
      </c>
      <c r="Q2769" t="str">
        <f>IF($I2769="","",_xlfn.LET(_xlpm.x,VLOOKUP($I2769,'taxon-match_2026-08-31'!$A$2:$N$122,12,FALSE),IF(_xlpm.x=0,"",_xlpm.x)))</f>
        <v>Corella</v>
      </c>
      <c r="R2769" t="str">
        <f>IF($I2769="","",_xlfn.LET(_xlpm.x,VLOOKUP($I2769,'taxon-match_2026-08-31'!$A$2:$N$122,14,FALSE),IF(_xlpm.x=0,"",_xlpm.x)))</f>
        <v>antarctica</v>
      </c>
      <c r="S2769" s="2" t="s">
        <v>2609</v>
      </c>
      <c r="T2769" s="69" t="s">
        <v>62</v>
      </c>
      <c r="U2769" s="69" t="s">
        <v>60</v>
      </c>
      <c r="X2769" t="str">
        <f>IF(T2769="","",_xlfn.LET(_xlpm.x,VLOOKUP(T2769,'Drop-down_menus'!$F$2:$G$16,2,FALSE),IF(_xlpm.x=0,"",_xlpm.x)))</f>
        <v>https://orcid.org/0000-0003-3696-4445</v>
      </c>
      <c r="Y2769" t="str">
        <f>IF(U2769="","",_xlfn.LET(_xlpm.x,VLOOKUP(U2769,'Drop-down_menus'!$F$2:$G$16,2,FALSE),IF(_xlpm.x=0,"",_xlpm.x)))</f>
        <v>https://orcid.org/0000-0002-9708-1761</v>
      </c>
      <c r="Z2769" t="str">
        <f>IF(V2769="","",_xlfn.LET(_xlpm.x,VLOOKUP(V2769,'Drop-down_menus'!$F$2:$G$16,2,FALSE),IF(_xlpm.x=0,"",_xlpm.x)))</f>
        <v/>
      </c>
      <c r="AA2769" t="str">
        <f>IF(W2769="","",_xlfn.LET(_xlpm.x,VLOOKUP(W2769,'Drop-down_menus'!$F$2:$G$16,2,FALSE),IF(_xlpm.x=0,"",_xlpm.x)))</f>
        <v/>
      </c>
      <c r="AB2769" t="s">
        <v>702</v>
      </c>
      <c r="AE2769" t="s">
        <v>896</v>
      </c>
    </row>
    <row r="2770" spans="1:31" ht="15" x14ac:dyDescent="0.2">
      <c r="A2770" s="2" t="s">
        <v>84</v>
      </c>
      <c r="B2770">
        <v>327</v>
      </c>
      <c r="C2770">
        <v>5649</v>
      </c>
      <c r="D2770" s="69" t="s">
        <v>700</v>
      </c>
      <c r="F2770" s="70" t="s">
        <v>911</v>
      </c>
      <c r="G2770" s="69">
        <v>1</v>
      </c>
      <c r="H2770" s="70" t="s">
        <v>911</v>
      </c>
      <c r="I2770" t="s">
        <v>911</v>
      </c>
      <c r="J2770" t="str">
        <f>IF($I2770="","",_xlfn.LET(_xlpm.x,VLOOKUP($I2770,'taxon-match_2026-08-31'!$A$2:$N$122,6,FALSE),IF(_xlpm.x=0,"",_xlpm.x)))</f>
        <v>Sluiter, 1905</v>
      </c>
      <c r="K2770" t="str">
        <f>IF($I2770="","",_xlfn.LET(_xlpm.x,VLOOKUP($I2770,'taxon-match_2026-08-31'!$A$2:$N$122,4,FALSE),IF(_xlpm.x=0,"",_xlpm.x)))</f>
        <v>urn:lsid:marinespecies.org:taxname:252638</v>
      </c>
      <c r="L2770" t="str">
        <f>IF($I2770="","",_xlfn.LET(_xlpm.x,VLOOKUP($I2770,'taxon-match_2026-08-31'!$A$2:$N$122,7,FALSE),IF(_xlpm.x=0,"",_xlpm.x)))</f>
        <v>Animalia</v>
      </c>
      <c r="M2770" t="str">
        <f>IF($I2770="","",_xlfn.LET(_xlpm.x,VLOOKUP($I2770,'taxon-match_2026-08-31'!$A$2:$N$122,8,FALSE),IF(_xlpm.x=0,"",_xlpm.x)))</f>
        <v>Chordata</v>
      </c>
      <c r="N2770" t="str">
        <f>IF($I2770="","",_xlfn.LET(_xlpm.x,VLOOKUP($I2770,'taxon-match_2026-08-31'!$A$2:$N$122,9,FALSE),IF(_xlpm.x=0,"",_xlpm.x)))</f>
        <v>Ascidiacea</v>
      </c>
      <c r="O2770" t="str">
        <f>IF($I2770="","",_xlfn.LET(_xlpm.x,VLOOKUP($I2770,'taxon-match_2026-08-31'!$A$2:$N$122,10,FALSE),IF(_xlpm.x=0,"",_xlpm.x)))</f>
        <v>Phlebobranchia</v>
      </c>
      <c r="P2770" t="str">
        <f>IF($I2770="","",_xlfn.LET(_xlpm.x,VLOOKUP($I2770,'taxon-match_2026-08-31'!$A$2:$N$122,11,FALSE),IF(_xlpm.x=0,"",_xlpm.x)))</f>
        <v>Corellidae</v>
      </c>
      <c r="Q2770" t="str">
        <f>IF($I2770="","",_xlfn.LET(_xlpm.x,VLOOKUP($I2770,'taxon-match_2026-08-31'!$A$2:$N$122,12,FALSE),IF(_xlpm.x=0,"",_xlpm.x)))</f>
        <v>Corella</v>
      </c>
      <c r="R2770" t="str">
        <f>IF($I2770="","",_xlfn.LET(_xlpm.x,VLOOKUP($I2770,'taxon-match_2026-08-31'!$A$2:$N$122,14,FALSE),IF(_xlpm.x=0,"",_xlpm.x)))</f>
        <v>antarctica</v>
      </c>
      <c r="S2770" s="2" t="s">
        <v>2609</v>
      </c>
      <c r="T2770" s="69" t="s">
        <v>62</v>
      </c>
      <c r="U2770" s="69" t="s">
        <v>60</v>
      </c>
      <c r="X2770" t="str">
        <f>IF(T2770="","",_xlfn.LET(_xlpm.x,VLOOKUP(T2770,'Drop-down_menus'!$F$2:$G$16,2,FALSE),IF(_xlpm.x=0,"",_xlpm.x)))</f>
        <v>https://orcid.org/0000-0003-3696-4445</v>
      </c>
      <c r="Y2770" t="str">
        <f>IF(U2770="","",_xlfn.LET(_xlpm.x,VLOOKUP(U2770,'Drop-down_menus'!$F$2:$G$16,2,FALSE),IF(_xlpm.x=0,"",_xlpm.x)))</f>
        <v>https://orcid.org/0000-0002-9708-1761</v>
      </c>
      <c r="Z2770" t="str">
        <f>IF(V2770="","",_xlfn.LET(_xlpm.x,VLOOKUP(V2770,'Drop-down_menus'!$F$2:$G$16,2,FALSE),IF(_xlpm.x=0,"",_xlpm.x)))</f>
        <v/>
      </c>
      <c r="AA2770" t="str">
        <f>IF(W2770="","",_xlfn.LET(_xlpm.x,VLOOKUP(W2770,'Drop-down_menus'!$F$2:$G$16,2,FALSE),IF(_xlpm.x=0,"",_xlpm.x)))</f>
        <v/>
      </c>
      <c r="AB2770" t="s">
        <v>702</v>
      </c>
      <c r="AE2770" t="s">
        <v>896</v>
      </c>
    </row>
    <row r="2771" spans="1:31" ht="15" x14ac:dyDescent="0.2">
      <c r="A2771" s="2" t="s">
        <v>84</v>
      </c>
      <c r="B2771">
        <v>352</v>
      </c>
      <c r="C2771">
        <v>5650</v>
      </c>
      <c r="D2771" s="69" t="s">
        <v>700</v>
      </c>
      <c r="F2771" s="70" t="s">
        <v>911</v>
      </c>
      <c r="G2771" s="69">
        <v>1</v>
      </c>
      <c r="H2771" s="70" t="s">
        <v>911</v>
      </c>
      <c r="I2771" t="s">
        <v>911</v>
      </c>
      <c r="J2771" t="str">
        <f>IF($I2771="","",_xlfn.LET(_xlpm.x,VLOOKUP($I2771,'taxon-match_2026-08-31'!$A$2:$N$122,6,FALSE),IF(_xlpm.x=0,"",_xlpm.x)))</f>
        <v>Sluiter, 1905</v>
      </c>
      <c r="K2771" t="str">
        <f>IF($I2771="","",_xlfn.LET(_xlpm.x,VLOOKUP($I2771,'taxon-match_2026-08-31'!$A$2:$N$122,4,FALSE),IF(_xlpm.x=0,"",_xlpm.x)))</f>
        <v>urn:lsid:marinespecies.org:taxname:252638</v>
      </c>
      <c r="L2771" t="str">
        <f>IF($I2771="","",_xlfn.LET(_xlpm.x,VLOOKUP($I2771,'taxon-match_2026-08-31'!$A$2:$N$122,7,FALSE),IF(_xlpm.x=0,"",_xlpm.x)))</f>
        <v>Animalia</v>
      </c>
      <c r="M2771" t="str">
        <f>IF($I2771="","",_xlfn.LET(_xlpm.x,VLOOKUP($I2771,'taxon-match_2026-08-31'!$A$2:$N$122,8,FALSE),IF(_xlpm.x=0,"",_xlpm.x)))</f>
        <v>Chordata</v>
      </c>
      <c r="N2771" t="str">
        <f>IF($I2771="","",_xlfn.LET(_xlpm.x,VLOOKUP($I2771,'taxon-match_2026-08-31'!$A$2:$N$122,9,FALSE),IF(_xlpm.x=0,"",_xlpm.x)))</f>
        <v>Ascidiacea</v>
      </c>
      <c r="O2771" t="str">
        <f>IF($I2771="","",_xlfn.LET(_xlpm.x,VLOOKUP($I2771,'taxon-match_2026-08-31'!$A$2:$N$122,10,FALSE),IF(_xlpm.x=0,"",_xlpm.x)))</f>
        <v>Phlebobranchia</v>
      </c>
      <c r="P2771" t="str">
        <f>IF($I2771="","",_xlfn.LET(_xlpm.x,VLOOKUP($I2771,'taxon-match_2026-08-31'!$A$2:$N$122,11,FALSE),IF(_xlpm.x=0,"",_xlpm.x)))</f>
        <v>Corellidae</v>
      </c>
      <c r="Q2771" t="str">
        <f>IF($I2771="","",_xlfn.LET(_xlpm.x,VLOOKUP($I2771,'taxon-match_2026-08-31'!$A$2:$N$122,12,FALSE),IF(_xlpm.x=0,"",_xlpm.x)))</f>
        <v>Corella</v>
      </c>
      <c r="R2771" t="str">
        <f>IF($I2771="","",_xlfn.LET(_xlpm.x,VLOOKUP($I2771,'taxon-match_2026-08-31'!$A$2:$N$122,14,FALSE),IF(_xlpm.x=0,"",_xlpm.x)))</f>
        <v>antarctica</v>
      </c>
      <c r="S2771" s="2" t="s">
        <v>2609</v>
      </c>
      <c r="T2771" s="69" t="s">
        <v>62</v>
      </c>
      <c r="U2771" s="69" t="s">
        <v>60</v>
      </c>
      <c r="X2771" t="str">
        <f>IF(T2771="","",_xlfn.LET(_xlpm.x,VLOOKUP(T2771,'Drop-down_menus'!$F$2:$G$16,2,FALSE),IF(_xlpm.x=0,"",_xlpm.x)))</f>
        <v>https://orcid.org/0000-0003-3696-4445</v>
      </c>
      <c r="Y2771" t="str">
        <f>IF(U2771="","",_xlfn.LET(_xlpm.x,VLOOKUP(U2771,'Drop-down_menus'!$F$2:$G$16,2,FALSE),IF(_xlpm.x=0,"",_xlpm.x)))</f>
        <v>https://orcid.org/0000-0002-9708-1761</v>
      </c>
      <c r="Z2771" t="str">
        <f>IF(V2771="","",_xlfn.LET(_xlpm.x,VLOOKUP(V2771,'Drop-down_menus'!$F$2:$G$16,2,FALSE),IF(_xlpm.x=0,"",_xlpm.x)))</f>
        <v/>
      </c>
      <c r="AA2771" t="str">
        <f>IF(W2771="","",_xlfn.LET(_xlpm.x,VLOOKUP(W2771,'Drop-down_menus'!$F$2:$G$16,2,FALSE),IF(_xlpm.x=0,"",_xlpm.x)))</f>
        <v/>
      </c>
      <c r="AB2771" t="s">
        <v>702</v>
      </c>
      <c r="AE2771" t="s">
        <v>896</v>
      </c>
    </row>
    <row r="2772" spans="1:31" ht="15" x14ac:dyDescent="0.2">
      <c r="A2772" s="2" t="s">
        <v>441</v>
      </c>
      <c r="B2772">
        <v>5219</v>
      </c>
      <c r="C2772">
        <v>5442</v>
      </c>
      <c r="D2772" s="69" t="s">
        <v>700</v>
      </c>
      <c r="F2772" s="70" t="s">
        <v>911</v>
      </c>
      <c r="G2772" s="70">
        <v>1</v>
      </c>
      <c r="H2772" s="70" t="s">
        <v>911</v>
      </c>
      <c r="I2772" t="s">
        <v>911</v>
      </c>
      <c r="J2772" t="str">
        <f>IF($I2772="","",_xlfn.LET(_xlpm.x,VLOOKUP($I2772,'taxon-match_2026-08-31'!$A$2:$N$122,6,FALSE),IF(_xlpm.x=0,"",_xlpm.x)))</f>
        <v>Sluiter, 1905</v>
      </c>
      <c r="K2772" t="str">
        <f>IF($I2772="","",_xlfn.LET(_xlpm.x,VLOOKUP($I2772,'taxon-match_2026-08-31'!$A$2:$N$122,4,FALSE),IF(_xlpm.x=0,"",_xlpm.x)))</f>
        <v>urn:lsid:marinespecies.org:taxname:252638</v>
      </c>
      <c r="L2772" t="str">
        <f>IF($I2772="","",_xlfn.LET(_xlpm.x,VLOOKUP($I2772,'taxon-match_2026-08-31'!$A$2:$N$122,7,FALSE),IF(_xlpm.x=0,"",_xlpm.x)))</f>
        <v>Animalia</v>
      </c>
      <c r="M2772" t="str">
        <f>IF($I2772="","",_xlfn.LET(_xlpm.x,VLOOKUP($I2772,'taxon-match_2026-08-31'!$A$2:$N$122,8,FALSE),IF(_xlpm.x=0,"",_xlpm.x)))</f>
        <v>Chordata</v>
      </c>
      <c r="N2772" t="str">
        <f>IF($I2772="","",_xlfn.LET(_xlpm.x,VLOOKUP($I2772,'taxon-match_2026-08-31'!$A$2:$N$122,9,FALSE),IF(_xlpm.x=0,"",_xlpm.x)))</f>
        <v>Ascidiacea</v>
      </c>
      <c r="O2772" t="str">
        <f>IF($I2772="","",_xlfn.LET(_xlpm.x,VLOOKUP($I2772,'taxon-match_2026-08-31'!$A$2:$N$122,10,FALSE),IF(_xlpm.x=0,"",_xlpm.x)))</f>
        <v>Phlebobranchia</v>
      </c>
      <c r="P2772" t="str">
        <f>IF($I2772="","",_xlfn.LET(_xlpm.x,VLOOKUP($I2772,'taxon-match_2026-08-31'!$A$2:$N$122,11,FALSE),IF(_xlpm.x=0,"",_xlpm.x)))</f>
        <v>Corellidae</v>
      </c>
      <c r="Q2772" t="str">
        <f>IF($I2772="","",_xlfn.LET(_xlpm.x,VLOOKUP($I2772,'taxon-match_2026-08-31'!$A$2:$N$122,12,FALSE),IF(_xlpm.x=0,"",_xlpm.x)))</f>
        <v>Corella</v>
      </c>
      <c r="R2772" t="str">
        <f>IF($I2772="","",_xlfn.LET(_xlpm.x,VLOOKUP($I2772,'taxon-match_2026-08-31'!$A$2:$N$122,14,FALSE),IF(_xlpm.x=0,"",_xlpm.x)))</f>
        <v>antarctica</v>
      </c>
      <c r="S2772" s="2" t="s">
        <v>2609</v>
      </c>
      <c r="T2772" s="69" t="s">
        <v>62</v>
      </c>
      <c r="U2772" s="69" t="s">
        <v>60</v>
      </c>
      <c r="X2772" t="str">
        <f>IF(T2772="","",_xlfn.LET(_xlpm.x,VLOOKUP(T2772,'Drop-down_menus'!$F$2:$G$16,2,FALSE),IF(_xlpm.x=0,"",_xlpm.x)))</f>
        <v>https://orcid.org/0000-0003-3696-4445</v>
      </c>
      <c r="Y2772" t="str">
        <f>IF(U2772="","",_xlfn.LET(_xlpm.x,VLOOKUP(U2772,'Drop-down_menus'!$F$2:$G$16,2,FALSE),IF(_xlpm.x=0,"",_xlpm.x)))</f>
        <v>https://orcid.org/0000-0002-9708-1761</v>
      </c>
      <c r="Z2772" t="str">
        <f>IF(V2772="","",_xlfn.LET(_xlpm.x,VLOOKUP(V2772,'Drop-down_menus'!$F$2:$G$16,2,FALSE),IF(_xlpm.x=0,"",_xlpm.x)))</f>
        <v/>
      </c>
      <c r="AA2772" t="str">
        <f>IF(W2772="","",_xlfn.LET(_xlpm.x,VLOOKUP(W2772,'Drop-down_menus'!$F$2:$G$16,2,FALSE),IF(_xlpm.x=0,"",_xlpm.x)))</f>
        <v/>
      </c>
      <c r="AB2772" t="s">
        <v>702</v>
      </c>
      <c r="AE2772" t="s">
        <v>896</v>
      </c>
    </row>
    <row r="2773" spans="1:31" ht="15" x14ac:dyDescent="0.2">
      <c r="A2773" s="2" t="s">
        <v>441</v>
      </c>
      <c r="B2773">
        <v>5220</v>
      </c>
      <c r="C2773">
        <v>5480</v>
      </c>
      <c r="D2773" s="69" t="s">
        <v>700</v>
      </c>
      <c r="F2773" s="70" t="s">
        <v>911</v>
      </c>
      <c r="G2773" s="70">
        <v>1</v>
      </c>
      <c r="H2773" s="70" t="s">
        <v>911</v>
      </c>
      <c r="I2773" t="s">
        <v>911</v>
      </c>
      <c r="J2773" t="str">
        <f>IF($I2773="","",_xlfn.LET(_xlpm.x,VLOOKUP($I2773,'taxon-match_2026-08-31'!$A$2:$N$122,6,FALSE),IF(_xlpm.x=0,"",_xlpm.x)))</f>
        <v>Sluiter, 1905</v>
      </c>
      <c r="K2773" t="str">
        <f>IF($I2773="","",_xlfn.LET(_xlpm.x,VLOOKUP($I2773,'taxon-match_2026-08-31'!$A$2:$N$122,4,FALSE),IF(_xlpm.x=0,"",_xlpm.x)))</f>
        <v>urn:lsid:marinespecies.org:taxname:252638</v>
      </c>
      <c r="L2773" t="str">
        <f>IF($I2773="","",_xlfn.LET(_xlpm.x,VLOOKUP($I2773,'taxon-match_2026-08-31'!$A$2:$N$122,7,FALSE),IF(_xlpm.x=0,"",_xlpm.x)))</f>
        <v>Animalia</v>
      </c>
      <c r="M2773" t="str">
        <f>IF($I2773="","",_xlfn.LET(_xlpm.x,VLOOKUP($I2773,'taxon-match_2026-08-31'!$A$2:$N$122,8,FALSE),IF(_xlpm.x=0,"",_xlpm.x)))</f>
        <v>Chordata</v>
      </c>
      <c r="N2773" t="str">
        <f>IF($I2773="","",_xlfn.LET(_xlpm.x,VLOOKUP($I2773,'taxon-match_2026-08-31'!$A$2:$N$122,9,FALSE),IF(_xlpm.x=0,"",_xlpm.x)))</f>
        <v>Ascidiacea</v>
      </c>
      <c r="O2773" t="str">
        <f>IF($I2773="","",_xlfn.LET(_xlpm.x,VLOOKUP($I2773,'taxon-match_2026-08-31'!$A$2:$N$122,10,FALSE),IF(_xlpm.x=0,"",_xlpm.x)))</f>
        <v>Phlebobranchia</v>
      </c>
      <c r="P2773" t="str">
        <f>IF($I2773="","",_xlfn.LET(_xlpm.x,VLOOKUP($I2773,'taxon-match_2026-08-31'!$A$2:$N$122,11,FALSE),IF(_xlpm.x=0,"",_xlpm.x)))</f>
        <v>Corellidae</v>
      </c>
      <c r="Q2773" t="str">
        <f>IF($I2773="","",_xlfn.LET(_xlpm.x,VLOOKUP($I2773,'taxon-match_2026-08-31'!$A$2:$N$122,12,FALSE),IF(_xlpm.x=0,"",_xlpm.x)))</f>
        <v>Corella</v>
      </c>
      <c r="R2773" t="str">
        <f>IF($I2773="","",_xlfn.LET(_xlpm.x,VLOOKUP($I2773,'taxon-match_2026-08-31'!$A$2:$N$122,14,FALSE),IF(_xlpm.x=0,"",_xlpm.x)))</f>
        <v>antarctica</v>
      </c>
      <c r="S2773" s="2" t="s">
        <v>2609</v>
      </c>
      <c r="T2773" s="69" t="s">
        <v>62</v>
      </c>
      <c r="U2773" s="69" t="s">
        <v>60</v>
      </c>
      <c r="X2773" t="str">
        <f>IF(T2773="","",_xlfn.LET(_xlpm.x,VLOOKUP(T2773,'Drop-down_menus'!$F$2:$G$16,2,FALSE),IF(_xlpm.x=0,"",_xlpm.x)))</f>
        <v>https://orcid.org/0000-0003-3696-4445</v>
      </c>
      <c r="Y2773" t="str">
        <f>IF(U2773="","",_xlfn.LET(_xlpm.x,VLOOKUP(U2773,'Drop-down_menus'!$F$2:$G$16,2,FALSE),IF(_xlpm.x=0,"",_xlpm.x)))</f>
        <v>https://orcid.org/0000-0002-9708-1761</v>
      </c>
      <c r="Z2773" t="str">
        <f>IF(V2773="","",_xlfn.LET(_xlpm.x,VLOOKUP(V2773,'Drop-down_menus'!$F$2:$G$16,2,FALSE),IF(_xlpm.x=0,"",_xlpm.x)))</f>
        <v/>
      </c>
      <c r="AA2773" t="str">
        <f>IF(W2773="","",_xlfn.LET(_xlpm.x,VLOOKUP(W2773,'Drop-down_menus'!$F$2:$G$16,2,FALSE),IF(_xlpm.x=0,"",_xlpm.x)))</f>
        <v/>
      </c>
      <c r="AB2773" t="s">
        <v>702</v>
      </c>
      <c r="AE2773" t="s">
        <v>896</v>
      </c>
    </row>
    <row r="2774" spans="1:31" ht="15" x14ac:dyDescent="0.2">
      <c r="A2774" s="2" t="s">
        <v>441</v>
      </c>
      <c r="B2774">
        <v>5221</v>
      </c>
      <c r="C2774">
        <v>5481</v>
      </c>
      <c r="D2774" s="69" t="s">
        <v>700</v>
      </c>
      <c r="F2774" s="70" t="s">
        <v>911</v>
      </c>
      <c r="G2774" s="70">
        <v>1</v>
      </c>
      <c r="H2774" s="70" t="s">
        <v>911</v>
      </c>
      <c r="I2774" t="s">
        <v>911</v>
      </c>
      <c r="J2774" t="str">
        <f>IF($I2774="","",_xlfn.LET(_xlpm.x,VLOOKUP($I2774,'taxon-match_2026-08-31'!$A$2:$N$122,6,FALSE),IF(_xlpm.x=0,"",_xlpm.x)))</f>
        <v>Sluiter, 1905</v>
      </c>
      <c r="K2774" t="str">
        <f>IF($I2774="","",_xlfn.LET(_xlpm.x,VLOOKUP($I2774,'taxon-match_2026-08-31'!$A$2:$N$122,4,FALSE),IF(_xlpm.x=0,"",_xlpm.x)))</f>
        <v>urn:lsid:marinespecies.org:taxname:252638</v>
      </c>
      <c r="L2774" t="str">
        <f>IF($I2774="","",_xlfn.LET(_xlpm.x,VLOOKUP($I2774,'taxon-match_2026-08-31'!$A$2:$N$122,7,FALSE),IF(_xlpm.x=0,"",_xlpm.x)))</f>
        <v>Animalia</v>
      </c>
      <c r="M2774" t="str">
        <f>IF($I2774="","",_xlfn.LET(_xlpm.x,VLOOKUP($I2774,'taxon-match_2026-08-31'!$A$2:$N$122,8,FALSE),IF(_xlpm.x=0,"",_xlpm.x)))</f>
        <v>Chordata</v>
      </c>
      <c r="N2774" t="str">
        <f>IF($I2774="","",_xlfn.LET(_xlpm.x,VLOOKUP($I2774,'taxon-match_2026-08-31'!$A$2:$N$122,9,FALSE),IF(_xlpm.x=0,"",_xlpm.x)))</f>
        <v>Ascidiacea</v>
      </c>
      <c r="O2774" t="str">
        <f>IF($I2774="","",_xlfn.LET(_xlpm.x,VLOOKUP($I2774,'taxon-match_2026-08-31'!$A$2:$N$122,10,FALSE),IF(_xlpm.x=0,"",_xlpm.x)))</f>
        <v>Phlebobranchia</v>
      </c>
      <c r="P2774" t="str">
        <f>IF($I2774="","",_xlfn.LET(_xlpm.x,VLOOKUP($I2774,'taxon-match_2026-08-31'!$A$2:$N$122,11,FALSE),IF(_xlpm.x=0,"",_xlpm.x)))</f>
        <v>Corellidae</v>
      </c>
      <c r="Q2774" t="str">
        <f>IF($I2774="","",_xlfn.LET(_xlpm.x,VLOOKUP($I2774,'taxon-match_2026-08-31'!$A$2:$N$122,12,FALSE),IF(_xlpm.x=0,"",_xlpm.x)))</f>
        <v>Corella</v>
      </c>
      <c r="R2774" t="str">
        <f>IF($I2774="","",_xlfn.LET(_xlpm.x,VLOOKUP($I2774,'taxon-match_2026-08-31'!$A$2:$N$122,14,FALSE),IF(_xlpm.x=0,"",_xlpm.x)))</f>
        <v>antarctica</v>
      </c>
      <c r="S2774" s="2" t="s">
        <v>2609</v>
      </c>
      <c r="T2774" s="69" t="s">
        <v>62</v>
      </c>
      <c r="U2774" s="69" t="s">
        <v>60</v>
      </c>
      <c r="X2774" t="str">
        <f>IF(T2774="","",_xlfn.LET(_xlpm.x,VLOOKUP(T2774,'Drop-down_menus'!$F$2:$G$16,2,FALSE),IF(_xlpm.x=0,"",_xlpm.x)))</f>
        <v>https://orcid.org/0000-0003-3696-4445</v>
      </c>
      <c r="Y2774" t="str">
        <f>IF(U2774="","",_xlfn.LET(_xlpm.x,VLOOKUP(U2774,'Drop-down_menus'!$F$2:$G$16,2,FALSE),IF(_xlpm.x=0,"",_xlpm.x)))</f>
        <v>https://orcid.org/0000-0002-9708-1761</v>
      </c>
      <c r="Z2774" t="str">
        <f>IF(V2774="","",_xlfn.LET(_xlpm.x,VLOOKUP(V2774,'Drop-down_menus'!$F$2:$G$16,2,FALSE),IF(_xlpm.x=0,"",_xlpm.x)))</f>
        <v/>
      </c>
      <c r="AA2774" t="str">
        <f>IF(W2774="","",_xlfn.LET(_xlpm.x,VLOOKUP(W2774,'Drop-down_menus'!$F$2:$G$16,2,FALSE),IF(_xlpm.x=0,"",_xlpm.x)))</f>
        <v/>
      </c>
      <c r="AB2774" t="s">
        <v>702</v>
      </c>
      <c r="AE2774" t="s">
        <v>896</v>
      </c>
    </row>
    <row r="2775" spans="1:31" ht="15" x14ac:dyDescent="0.2">
      <c r="A2775" s="2" t="s">
        <v>441</v>
      </c>
      <c r="B2775">
        <v>5222</v>
      </c>
      <c r="C2775">
        <v>5482</v>
      </c>
      <c r="D2775" s="69" t="s">
        <v>700</v>
      </c>
      <c r="F2775" s="70" t="s">
        <v>911</v>
      </c>
      <c r="G2775" s="70">
        <v>1</v>
      </c>
      <c r="H2775" s="70" t="s">
        <v>911</v>
      </c>
      <c r="I2775" t="s">
        <v>911</v>
      </c>
      <c r="J2775" t="str">
        <f>IF($I2775="","",_xlfn.LET(_xlpm.x,VLOOKUP($I2775,'taxon-match_2026-08-31'!$A$2:$N$122,6,FALSE),IF(_xlpm.x=0,"",_xlpm.x)))</f>
        <v>Sluiter, 1905</v>
      </c>
      <c r="K2775" t="str">
        <f>IF($I2775="","",_xlfn.LET(_xlpm.x,VLOOKUP($I2775,'taxon-match_2026-08-31'!$A$2:$N$122,4,FALSE),IF(_xlpm.x=0,"",_xlpm.x)))</f>
        <v>urn:lsid:marinespecies.org:taxname:252638</v>
      </c>
      <c r="L2775" t="str">
        <f>IF($I2775="","",_xlfn.LET(_xlpm.x,VLOOKUP($I2775,'taxon-match_2026-08-31'!$A$2:$N$122,7,FALSE),IF(_xlpm.x=0,"",_xlpm.x)))</f>
        <v>Animalia</v>
      </c>
      <c r="M2775" t="str">
        <f>IF($I2775="","",_xlfn.LET(_xlpm.x,VLOOKUP($I2775,'taxon-match_2026-08-31'!$A$2:$N$122,8,FALSE),IF(_xlpm.x=0,"",_xlpm.x)))</f>
        <v>Chordata</v>
      </c>
      <c r="N2775" t="str">
        <f>IF($I2775="","",_xlfn.LET(_xlpm.x,VLOOKUP($I2775,'taxon-match_2026-08-31'!$A$2:$N$122,9,FALSE),IF(_xlpm.x=0,"",_xlpm.x)))</f>
        <v>Ascidiacea</v>
      </c>
      <c r="O2775" t="str">
        <f>IF($I2775="","",_xlfn.LET(_xlpm.x,VLOOKUP($I2775,'taxon-match_2026-08-31'!$A$2:$N$122,10,FALSE),IF(_xlpm.x=0,"",_xlpm.x)))</f>
        <v>Phlebobranchia</v>
      </c>
      <c r="P2775" t="str">
        <f>IF($I2775="","",_xlfn.LET(_xlpm.x,VLOOKUP($I2775,'taxon-match_2026-08-31'!$A$2:$N$122,11,FALSE),IF(_xlpm.x=0,"",_xlpm.x)))</f>
        <v>Corellidae</v>
      </c>
      <c r="Q2775" t="str">
        <f>IF($I2775="","",_xlfn.LET(_xlpm.x,VLOOKUP($I2775,'taxon-match_2026-08-31'!$A$2:$N$122,12,FALSE),IF(_xlpm.x=0,"",_xlpm.x)))</f>
        <v>Corella</v>
      </c>
      <c r="R2775" t="str">
        <f>IF($I2775="","",_xlfn.LET(_xlpm.x,VLOOKUP($I2775,'taxon-match_2026-08-31'!$A$2:$N$122,14,FALSE),IF(_xlpm.x=0,"",_xlpm.x)))</f>
        <v>antarctica</v>
      </c>
      <c r="S2775" s="2" t="s">
        <v>2609</v>
      </c>
      <c r="T2775" s="69" t="s">
        <v>62</v>
      </c>
      <c r="U2775" s="69" t="s">
        <v>60</v>
      </c>
      <c r="X2775" t="str">
        <f>IF(T2775="","",_xlfn.LET(_xlpm.x,VLOOKUP(T2775,'Drop-down_menus'!$F$2:$G$16,2,FALSE),IF(_xlpm.x=0,"",_xlpm.x)))</f>
        <v>https://orcid.org/0000-0003-3696-4445</v>
      </c>
      <c r="Y2775" t="str">
        <f>IF(U2775="","",_xlfn.LET(_xlpm.x,VLOOKUP(U2775,'Drop-down_menus'!$F$2:$G$16,2,FALSE),IF(_xlpm.x=0,"",_xlpm.x)))</f>
        <v>https://orcid.org/0000-0002-9708-1761</v>
      </c>
      <c r="Z2775" t="str">
        <f>IF(V2775="","",_xlfn.LET(_xlpm.x,VLOOKUP(V2775,'Drop-down_menus'!$F$2:$G$16,2,FALSE),IF(_xlpm.x=0,"",_xlpm.x)))</f>
        <v/>
      </c>
      <c r="AA2775" t="str">
        <f>IF(W2775="","",_xlfn.LET(_xlpm.x,VLOOKUP(W2775,'Drop-down_menus'!$F$2:$G$16,2,FALSE),IF(_xlpm.x=0,"",_xlpm.x)))</f>
        <v/>
      </c>
      <c r="AB2775" t="s">
        <v>702</v>
      </c>
      <c r="AE2775" t="s">
        <v>896</v>
      </c>
    </row>
    <row r="2776" spans="1:31" ht="15" x14ac:dyDescent="0.2">
      <c r="A2776" s="2" t="s">
        <v>441</v>
      </c>
      <c r="B2776">
        <v>5223</v>
      </c>
      <c r="C2776">
        <v>5483</v>
      </c>
      <c r="D2776" s="69" t="s">
        <v>700</v>
      </c>
      <c r="F2776" s="70" t="s">
        <v>911</v>
      </c>
      <c r="G2776" s="70">
        <v>1</v>
      </c>
      <c r="H2776" s="70" t="s">
        <v>911</v>
      </c>
      <c r="I2776" t="s">
        <v>911</v>
      </c>
      <c r="J2776" t="str">
        <f>IF($I2776="","",_xlfn.LET(_xlpm.x,VLOOKUP($I2776,'taxon-match_2026-08-31'!$A$2:$N$122,6,FALSE),IF(_xlpm.x=0,"",_xlpm.x)))</f>
        <v>Sluiter, 1905</v>
      </c>
      <c r="K2776" t="str">
        <f>IF($I2776="","",_xlfn.LET(_xlpm.x,VLOOKUP($I2776,'taxon-match_2026-08-31'!$A$2:$N$122,4,FALSE),IF(_xlpm.x=0,"",_xlpm.x)))</f>
        <v>urn:lsid:marinespecies.org:taxname:252638</v>
      </c>
      <c r="L2776" t="str">
        <f>IF($I2776="","",_xlfn.LET(_xlpm.x,VLOOKUP($I2776,'taxon-match_2026-08-31'!$A$2:$N$122,7,FALSE),IF(_xlpm.x=0,"",_xlpm.x)))</f>
        <v>Animalia</v>
      </c>
      <c r="M2776" t="str">
        <f>IF($I2776="","",_xlfn.LET(_xlpm.x,VLOOKUP($I2776,'taxon-match_2026-08-31'!$A$2:$N$122,8,FALSE),IF(_xlpm.x=0,"",_xlpm.x)))</f>
        <v>Chordata</v>
      </c>
      <c r="N2776" t="str">
        <f>IF($I2776="","",_xlfn.LET(_xlpm.x,VLOOKUP($I2776,'taxon-match_2026-08-31'!$A$2:$N$122,9,FALSE),IF(_xlpm.x=0,"",_xlpm.x)))</f>
        <v>Ascidiacea</v>
      </c>
      <c r="O2776" t="str">
        <f>IF($I2776="","",_xlfn.LET(_xlpm.x,VLOOKUP($I2776,'taxon-match_2026-08-31'!$A$2:$N$122,10,FALSE),IF(_xlpm.x=0,"",_xlpm.x)))</f>
        <v>Phlebobranchia</v>
      </c>
      <c r="P2776" t="str">
        <f>IF($I2776="","",_xlfn.LET(_xlpm.x,VLOOKUP($I2776,'taxon-match_2026-08-31'!$A$2:$N$122,11,FALSE),IF(_xlpm.x=0,"",_xlpm.x)))</f>
        <v>Corellidae</v>
      </c>
      <c r="Q2776" t="str">
        <f>IF($I2776="","",_xlfn.LET(_xlpm.x,VLOOKUP($I2776,'taxon-match_2026-08-31'!$A$2:$N$122,12,FALSE),IF(_xlpm.x=0,"",_xlpm.x)))</f>
        <v>Corella</v>
      </c>
      <c r="R2776" t="str">
        <f>IF($I2776="","",_xlfn.LET(_xlpm.x,VLOOKUP($I2776,'taxon-match_2026-08-31'!$A$2:$N$122,14,FALSE),IF(_xlpm.x=0,"",_xlpm.x)))</f>
        <v>antarctica</v>
      </c>
      <c r="S2776" s="2" t="s">
        <v>2609</v>
      </c>
      <c r="T2776" s="69" t="s">
        <v>62</v>
      </c>
      <c r="U2776" s="69" t="s">
        <v>60</v>
      </c>
      <c r="X2776" t="str">
        <f>IF(T2776="","",_xlfn.LET(_xlpm.x,VLOOKUP(T2776,'Drop-down_menus'!$F$2:$G$16,2,FALSE),IF(_xlpm.x=0,"",_xlpm.x)))</f>
        <v>https://orcid.org/0000-0003-3696-4445</v>
      </c>
      <c r="Y2776" t="str">
        <f>IF(U2776="","",_xlfn.LET(_xlpm.x,VLOOKUP(U2776,'Drop-down_menus'!$F$2:$G$16,2,FALSE),IF(_xlpm.x=0,"",_xlpm.x)))</f>
        <v>https://orcid.org/0000-0002-9708-1761</v>
      </c>
      <c r="Z2776" t="str">
        <f>IF(V2776="","",_xlfn.LET(_xlpm.x,VLOOKUP(V2776,'Drop-down_menus'!$F$2:$G$16,2,FALSE),IF(_xlpm.x=0,"",_xlpm.x)))</f>
        <v/>
      </c>
      <c r="AA2776" t="str">
        <f>IF(W2776="","",_xlfn.LET(_xlpm.x,VLOOKUP(W2776,'Drop-down_menus'!$F$2:$G$16,2,FALSE),IF(_xlpm.x=0,"",_xlpm.x)))</f>
        <v/>
      </c>
      <c r="AB2776" t="s">
        <v>702</v>
      </c>
      <c r="AE2776" t="s">
        <v>896</v>
      </c>
    </row>
    <row r="2777" spans="1:31" ht="15" x14ac:dyDescent="0.2">
      <c r="A2777" s="2" t="s">
        <v>441</v>
      </c>
      <c r="B2777">
        <v>5224</v>
      </c>
      <c r="C2777">
        <v>5484</v>
      </c>
      <c r="D2777" s="69" t="s">
        <v>700</v>
      </c>
      <c r="F2777" s="70" t="s">
        <v>911</v>
      </c>
      <c r="G2777" s="70">
        <v>1</v>
      </c>
      <c r="H2777" s="70" t="s">
        <v>911</v>
      </c>
      <c r="I2777" t="s">
        <v>911</v>
      </c>
      <c r="J2777" t="str">
        <f>IF($I2777="","",_xlfn.LET(_xlpm.x,VLOOKUP($I2777,'taxon-match_2026-08-31'!$A$2:$N$122,6,FALSE),IF(_xlpm.x=0,"",_xlpm.x)))</f>
        <v>Sluiter, 1905</v>
      </c>
      <c r="K2777" t="str">
        <f>IF($I2777="","",_xlfn.LET(_xlpm.x,VLOOKUP($I2777,'taxon-match_2026-08-31'!$A$2:$N$122,4,FALSE),IF(_xlpm.x=0,"",_xlpm.x)))</f>
        <v>urn:lsid:marinespecies.org:taxname:252638</v>
      </c>
      <c r="L2777" t="str">
        <f>IF($I2777="","",_xlfn.LET(_xlpm.x,VLOOKUP($I2777,'taxon-match_2026-08-31'!$A$2:$N$122,7,FALSE),IF(_xlpm.x=0,"",_xlpm.x)))</f>
        <v>Animalia</v>
      </c>
      <c r="M2777" t="str">
        <f>IF($I2777="","",_xlfn.LET(_xlpm.x,VLOOKUP($I2777,'taxon-match_2026-08-31'!$A$2:$N$122,8,FALSE),IF(_xlpm.x=0,"",_xlpm.x)))</f>
        <v>Chordata</v>
      </c>
      <c r="N2777" t="str">
        <f>IF($I2777="","",_xlfn.LET(_xlpm.x,VLOOKUP($I2777,'taxon-match_2026-08-31'!$A$2:$N$122,9,FALSE),IF(_xlpm.x=0,"",_xlpm.x)))</f>
        <v>Ascidiacea</v>
      </c>
      <c r="O2777" t="str">
        <f>IF($I2777="","",_xlfn.LET(_xlpm.x,VLOOKUP($I2777,'taxon-match_2026-08-31'!$A$2:$N$122,10,FALSE),IF(_xlpm.x=0,"",_xlpm.x)))</f>
        <v>Phlebobranchia</v>
      </c>
      <c r="P2777" t="str">
        <f>IF($I2777="","",_xlfn.LET(_xlpm.x,VLOOKUP($I2777,'taxon-match_2026-08-31'!$A$2:$N$122,11,FALSE),IF(_xlpm.x=0,"",_xlpm.x)))</f>
        <v>Corellidae</v>
      </c>
      <c r="Q2777" t="str">
        <f>IF($I2777="","",_xlfn.LET(_xlpm.x,VLOOKUP($I2777,'taxon-match_2026-08-31'!$A$2:$N$122,12,FALSE),IF(_xlpm.x=0,"",_xlpm.x)))</f>
        <v>Corella</v>
      </c>
      <c r="R2777" t="str">
        <f>IF($I2777="","",_xlfn.LET(_xlpm.x,VLOOKUP($I2777,'taxon-match_2026-08-31'!$A$2:$N$122,14,FALSE),IF(_xlpm.x=0,"",_xlpm.x)))</f>
        <v>antarctica</v>
      </c>
      <c r="S2777" s="2" t="s">
        <v>2609</v>
      </c>
      <c r="T2777" s="69" t="s">
        <v>62</v>
      </c>
      <c r="U2777" s="69" t="s">
        <v>60</v>
      </c>
      <c r="X2777" t="str">
        <f>IF(T2777="","",_xlfn.LET(_xlpm.x,VLOOKUP(T2777,'Drop-down_menus'!$F$2:$G$16,2,FALSE),IF(_xlpm.x=0,"",_xlpm.x)))</f>
        <v>https://orcid.org/0000-0003-3696-4445</v>
      </c>
      <c r="Y2777" t="str">
        <f>IF(U2777="","",_xlfn.LET(_xlpm.x,VLOOKUP(U2777,'Drop-down_menus'!$F$2:$G$16,2,FALSE),IF(_xlpm.x=0,"",_xlpm.x)))</f>
        <v>https://orcid.org/0000-0002-9708-1761</v>
      </c>
      <c r="Z2777" t="str">
        <f>IF(V2777="","",_xlfn.LET(_xlpm.x,VLOOKUP(V2777,'Drop-down_menus'!$F$2:$G$16,2,FALSE),IF(_xlpm.x=0,"",_xlpm.x)))</f>
        <v/>
      </c>
      <c r="AA2777" t="str">
        <f>IF(W2777="","",_xlfn.LET(_xlpm.x,VLOOKUP(W2777,'Drop-down_menus'!$F$2:$G$16,2,FALSE),IF(_xlpm.x=0,"",_xlpm.x)))</f>
        <v/>
      </c>
      <c r="AB2777" t="s">
        <v>702</v>
      </c>
      <c r="AE2777" t="s">
        <v>896</v>
      </c>
    </row>
    <row r="2778" spans="1:31" ht="15" x14ac:dyDescent="0.2">
      <c r="A2778" s="2" t="s">
        <v>475</v>
      </c>
      <c r="B2778">
        <v>5515</v>
      </c>
      <c r="C2778">
        <v>5525</v>
      </c>
      <c r="D2778" s="69" t="s">
        <v>700</v>
      </c>
      <c r="F2778" s="70" t="s">
        <v>911</v>
      </c>
      <c r="G2778" s="70">
        <v>1</v>
      </c>
      <c r="H2778" s="70" t="s">
        <v>911</v>
      </c>
      <c r="I2778" t="s">
        <v>911</v>
      </c>
      <c r="J2778" t="str">
        <f>IF($I2778="","",_xlfn.LET(_xlpm.x,VLOOKUP($I2778,'taxon-match_2026-08-31'!$A$2:$N$122,6,FALSE),IF(_xlpm.x=0,"",_xlpm.x)))</f>
        <v>Sluiter, 1905</v>
      </c>
      <c r="K2778" t="str">
        <f>IF($I2778="","",_xlfn.LET(_xlpm.x,VLOOKUP($I2778,'taxon-match_2026-08-31'!$A$2:$N$122,4,FALSE),IF(_xlpm.x=0,"",_xlpm.x)))</f>
        <v>urn:lsid:marinespecies.org:taxname:252638</v>
      </c>
      <c r="L2778" t="str">
        <f>IF($I2778="","",_xlfn.LET(_xlpm.x,VLOOKUP($I2778,'taxon-match_2026-08-31'!$A$2:$N$122,7,FALSE),IF(_xlpm.x=0,"",_xlpm.x)))</f>
        <v>Animalia</v>
      </c>
      <c r="M2778" t="str">
        <f>IF($I2778="","",_xlfn.LET(_xlpm.x,VLOOKUP($I2778,'taxon-match_2026-08-31'!$A$2:$N$122,8,FALSE),IF(_xlpm.x=0,"",_xlpm.x)))</f>
        <v>Chordata</v>
      </c>
      <c r="N2778" t="str">
        <f>IF($I2778="","",_xlfn.LET(_xlpm.x,VLOOKUP($I2778,'taxon-match_2026-08-31'!$A$2:$N$122,9,FALSE),IF(_xlpm.x=0,"",_xlpm.x)))</f>
        <v>Ascidiacea</v>
      </c>
      <c r="O2778" t="str">
        <f>IF($I2778="","",_xlfn.LET(_xlpm.x,VLOOKUP($I2778,'taxon-match_2026-08-31'!$A$2:$N$122,10,FALSE),IF(_xlpm.x=0,"",_xlpm.x)))</f>
        <v>Phlebobranchia</v>
      </c>
      <c r="P2778" t="str">
        <f>IF($I2778="","",_xlfn.LET(_xlpm.x,VLOOKUP($I2778,'taxon-match_2026-08-31'!$A$2:$N$122,11,FALSE),IF(_xlpm.x=0,"",_xlpm.x)))</f>
        <v>Corellidae</v>
      </c>
      <c r="Q2778" t="str">
        <f>IF($I2778="","",_xlfn.LET(_xlpm.x,VLOOKUP($I2778,'taxon-match_2026-08-31'!$A$2:$N$122,12,FALSE),IF(_xlpm.x=0,"",_xlpm.x)))</f>
        <v>Corella</v>
      </c>
      <c r="R2778" t="str">
        <f>IF($I2778="","",_xlfn.LET(_xlpm.x,VLOOKUP($I2778,'taxon-match_2026-08-31'!$A$2:$N$122,14,FALSE),IF(_xlpm.x=0,"",_xlpm.x)))</f>
        <v>antarctica</v>
      </c>
      <c r="S2778" s="2" t="s">
        <v>2609</v>
      </c>
      <c r="T2778" s="69" t="s">
        <v>62</v>
      </c>
      <c r="U2778" s="69" t="s">
        <v>60</v>
      </c>
      <c r="X2778" t="str">
        <f>IF(T2778="","",_xlfn.LET(_xlpm.x,VLOOKUP(T2778,'Drop-down_menus'!$F$2:$G$16,2,FALSE),IF(_xlpm.x=0,"",_xlpm.x)))</f>
        <v>https://orcid.org/0000-0003-3696-4445</v>
      </c>
      <c r="Y2778" t="str">
        <f>IF(U2778="","",_xlfn.LET(_xlpm.x,VLOOKUP(U2778,'Drop-down_menus'!$F$2:$G$16,2,FALSE),IF(_xlpm.x=0,"",_xlpm.x)))</f>
        <v>https://orcid.org/0000-0002-9708-1761</v>
      </c>
      <c r="Z2778" t="str">
        <f>IF(V2778="","",_xlfn.LET(_xlpm.x,VLOOKUP(V2778,'Drop-down_menus'!$F$2:$G$16,2,FALSE),IF(_xlpm.x=0,"",_xlpm.x)))</f>
        <v/>
      </c>
      <c r="AA2778" t="str">
        <f>IF(W2778="","",_xlfn.LET(_xlpm.x,VLOOKUP(W2778,'Drop-down_menus'!$F$2:$G$16,2,FALSE),IF(_xlpm.x=0,"",_xlpm.x)))</f>
        <v/>
      </c>
      <c r="AB2778" t="s">
        <v>702</v>
      </c>
      <c r="AE2778" t="s">
        <v>896</v>
      </c>
    </row>
    <row r="2779" spans="1:31" ht="15" x14ac:dyDescent="0.2">
      <c r="A2779" s="2" t="s">
        <v>475</v>
      </c>
      <c r="B2779">
        <v>5516</v>
      </c>
      <c r="C2779">
        <v>5458</v>
      </c>
      <c r="D2779" s="69" t="s">
        <v>700</v>
      </c>
      <c r="F2779" s="70" t="s">
        <v>911</v>
      </c>
      <c r="G2779" s="70">
        <v>1</v>
      </c>
      <c r="H2779" s="70" t="s">
        <v>911</v>
      </c>
      <c r="I2779" t="s">
        <v>911</v>
      </c>
      <c r="J2779" t="str">
        <f>IF($I2779="","",_xlfn.LET(_xlpm.x,VLOOKUP($I2779,'taxon-match_2026-08-31'!$A$2:$N$122,6,FALSE),IF(_xlpm.x=0,"",_xlpm.x)))</f>
        <v>Sluiter, 1905</v>
      </c>
      <c r="K2779" t="str">
        <f>IF($I2779="","",_xlfn.LET(_xlpm.x,VLOOKUP($I2779,'taxon-match_2026-08-31'!$A$2:$N$122,4,FALSE),IF(_xlpm.x=0,"",_xlpm.x)))</f>
        <v>urn:lsid:marinespecies.org:taxname:252638</v>
      </c>
      <c r="L2779" t="str">
        <f>IF($I2779="","",_xlfn.LET(_xlpm.x,VLOOKUP($I2779,'taxon-match_2026-08-31'!$A$2:$N$122,7,FALSE),IF(_xlpm.x=0,"",_xlpm.x)))</f>
        <v>Animalia</v>
      </c>
      <c r="M2779" t="str">
        <f>IF($I2779="","",_xlfn.LET(_xlpm.x,VLOOKUP($I2779,'taxon-match_2026-08-31'!$A$2:$N$122,8,FALSE),IF(_xlpm.x=0,"",_xlpm.x)))</f>
        <v>Chordata</v>
      </c>
      <c r="N2779" t="str">
        <f>IF($I2779="","",_xlfn.LET(_xlpm.x,VLOOKUP($I2779,'taxon-match_2026-08-31'!$A$2:$N$122,9,FALSE),IF(_xlpm.x=0,"",_xlpm.x)))</f>
        <v>Ascidiacea</v>
      </c>
      <c r="O2779" t="str">
        <f>IF($I2779="","",_xlfn.LET(_xlpm.x,VLOOKUP($I2779,'taxon-match_2026-08-31'!$A$2:$N$122,10,FALSE),IF(_xlpm.x=0,"",_xlpm.x)))</f>
        <v>Phlebobranchia</v>
      </c>
      <c r="P2779" t="str">
        <f>IF($I2779="","",_xlfn.LET(_xlpm.x,VLOOKUP($I2779,'taxon-match_2026-08-31'!$A$2:$N$122,11,FALSE),IF(_xlpm.x=0,"",_xlpm.x)))</f>
        <v>Corellidae</v>
      </c>
      <c r="Q2779" t="str">
        <f>IF($I2779="","",_xlfn.LET(_xlpm.x,VLOOKUP($I2779,'taxon-match_2026-08-31'!$A$2:$N$122,12,FALSE),IF(_xlpm.x=0,"",_xlpm.x)))</f>
        <v>Corella</v>
      </c>
      <c r="R2779" t="str">
        <f>IF($I2779="","",_xlfn.LET(_xlpm.x,VLOOKUP($I2779,'taxon-match_2026-08-31'!$A$2:$N$122,14,FALSE),IF(_xlpm.x=0,"",_xlpm.x)))</f>
        <v>antarctica</v>
      </c>
      <c r="S2779" s="2" t="s">
        <v>2609</v>
      </c>
      <c r="T2779" s="69" t="s">
        <v>62</v>
      </c>
      <c r="U2779" s="69" t="s">
        <v>60</v>
      </c>
      <c r="X2779" t="str">
        <f>IF(T2779="","",_xlfn.LET(_xlpm.x,VLOOKUP(T2779,'Drop-down_menus'!$F$2:$G$16,2,FALSE),IF(_xlpm.x=0,"",_xlpm.x)))</f>
        <v>https://orcid.org/0000-0003-3696-4445</v>
      </c>
      <c r="Y2779" t="str">
        <f>IF(U2779="","",_xlfn.LET(_xlpm.x,VLOOKUP(U2779,'Drop-down_menus'!$F$2:$G$16,2,FALSE),IF(_xlpm.x=0,"",_xlpm.x)))</f>
        <v>https://orcid.org/0000-0002-9708-1761</v>
      </c>
      <c r="Z2779" t="str">
        <f>IF(V2779="","",_xlfn.LET(_xlpm.x,VLOOKUP(V2779,'Drop-down_menus'!$F$2:$G$16,2,FALSE),IF(_xlpm.x=0,"",_xlpm.x)))</f>
        <v/>
      </c>
      <c r="AA2779" t="str">
        <f>IF(W2779="","",_xlfn.LET(_xlpm.x,VLOOKUP(W2779,'Drop-down_menus'!$F$2:$G$16,2,FALSE),IF(_xlpm.x=0,"",_xlpm.x)))</f>
        <v/>
      </c>
      <c r="AB2779" t="s">
        <v>702</v>
      </c>
      <c r="AE2779" t="s">
        <v>896</v>
      </c>
    </row>
    <row r="2780" spans="1:31" ht="15" x14ac:dyDescent="0.2">
      <c r="A2780" s="2" t="s">
        <v>475</v>
      </c>
      <c r="B2780">
        <v>5517</v>
      </c>
      <c r="C2780">
        <v>5459</v>
      </c>
      <c r="D2780" s="69" t="s">
        <v>700</v>
      </c>
      <c r="F2780" s="70" t="s">
        <v>911</v>
      </c>
      <c r="G2780" s="70">
        <v>1</v>
      </c>
      <c r="H2780" s="70" t="s">
        <v>911</v>
      </c>
      <c r="I2780" t="s">
        <v>911</v>
      </c>
      <c r="J2780" t="str">
        <f>IF($I2780="","",_xlfn.LET(_xlpm.x,VLOOKUP($I2780,'taxon-match_2026-08-31'!$A$2:$N$122,6,FALSE),IF(_xlpm.x=0,"",_xlpm.x)))</f>
        <v>Sluiter, 1905</v>
      </c>
      <c r="K2780" t="str">
        <f>IF($I2780="","",_xlfn.LET(_xlpm.x,VLOOKUP($I2780,'taxon-match_2026-08-31'!$A$2:$N$122,4,FALSE),IF(_xlpm.x=0,"",_xlpm.x)))</f>
        <v>urn:lsid:marinespecies.org:taxname:252638</v>
      </c>
      <c r="L2780" t="str">
        <f>IF($I2780="","",_xlfn.LET(_xlpm.x,VLOOKUP($I2780,'taxon-match_2026-08-31'!$A$2:$N$122,7,FALSE),IF(_xlpm.x=0,"",_xlpm.x)))</f>
        <v>Animalia</v>
      </c>
      <c r="M2780" t="str">
        <f>IF($I2780="","",_xlfn.LET(_xlpm.x,VLOOKUP($I2780,'taxon-match_2026-08-31'!$A$2:$N$122,8,FALSE),IF(_xlpm.x=0,"",_xlpm.x)))</f>
        <v>Chordata</v>
      </c>
      <c r="N2780" t="str">
        <f>IF($I2780="","",_xlfn.LET(_xlpm.x,VLOOKUP($I2780,'taxon-match_2026-08-31'!$A$2:$N$122,9,FALSE),IF(_xlpm.x=0,"",_xlpm.x)))</f>
        <v>Ascidiacea</v>
      </c>
      <c r="O2780" t="str">
        <f>IF($I2780="","",_xlfn.LET(_xlpm.x,VLOOKUP($I2780,'taxon-match_2026-08-31'!$A$2:$N$122,10,FALSE),IF(_xlpm.x=0,"",_xlpm.x)))</f>
        <v>Phlebobranchia</v>
      </c>
      <c r="P2780" t="str">
        <f>IF($I2780="","",_xlfn.LET(_xlpm.x,VLOOKUP($I2780,'taxon-match_2026-08-31'!$A$2:$N$122,11,FALSE),IF(_xlpm.x=0,"",_xlpm.x)))</f>
        <v>Corellidae</v>
      </c>
      <c r="Q2780" t="str">
        <f>IF($I2780="","",_xlfn.LET(_xlpm.x,VLOOKUP($I2780,'taxon-match_2026-08-31'!$A$2:$N$122,12,FALSE),IF(_xlpm.x=0,"",_xlpm.x)))</f>
        <v>Corella</v>
      </c>
      <c r="R2780" t="str">
        <f>IF($I2780="","",_xlfn.LET(_xlpm.x,VLOOKUP($I2780,'taxon-match_2026-08-31'!$A$2:$N$122,14,FALSE),IF(_xlpm.x=0,"",_xlpm.x)))</f>
        <v>antarctica</v>
      </c>
      <c r="S2780" s="2" t="s">
        <v>2609</v>
      </c>
      <c r="T2780" s="69" t="s">
        <v>62</v>
      </c>
      <c r="U2780" s="69" t="s">
        <v>60</v>
      </c>
      <c r="X2780" t="str">
        <f>IF(T2780="","",_xlfn.LET(_xlpm.x,VLOOKUP(T2780,'Drop-down_menus'!$F$2:$G$16,2,FALSE),IF(_xlpm.x=0,"",_xlpm.x)))</f>
        <v>https://orcid.org/0000-0003-3696-4445</v>
      </c>
      <c r="Y2780" t="str">
        <f>IF(U2780="","",_xlfn.LET(_xlpm.x,VLOOKUP(U2780,'Drop-down_menus'!$F$2:$G$16,2,FALSE),IF(_xlpm.x=0,"",_xlpm.x)))</f>
        <v>https://orcid.org/0000-0002-9708-1761</v>
      </c>
      <c r="Z2780" t="str">
        <f>IF(V2780="","",_xlfn.LET(_xlpm.x,VLOOKUP(V2780,'Drop-down_menus'!$F$2:$G$16,2,FALSE),IF(_xlpm.x=0,"",_xlpm.x)))</f>
        <v/>
      </c>
      <c r="AA2780" t="str">
        <f>IF(W2780="","",_xlfn.LET(_xlpm.x,VLOOKUP(W2780,'Drop-down_menus'!$F$2:$G$16,2,FALSE),IF(_xlpm.x=0,"",_xlpm.x)))</f>
        <v/>
      </c>
      <c r="AB2780" t="s">
        <v>702</v>
      </c>
      <c r="AE2780" t="s">
        <v>896</v>
      </c>
    </row>
    <row r="2781" spans="1:31" ht="15" x14ac:dyDescent="0.2">
      <c r="A2781" s="2" t="s">
        <v>475</v>
      </c>
      <c r="B2781">
        <v>5518</v>
      </c>
      <c r="C2781">
        <v>5460</v>
      </c>
      <c r="D2781" s="69" t="s">
        <v>700</v>
      </c>
      <c r="F2781" s="70" t="s">
        <v>911</v>
      </c>
      <c r="G2781" s="70">
        <v>1</v>
      </c>
      <c r="H2781" s="70" t="s">
        <v>911</v>
      </c>
      <c r="I2781" t="s">
        <v>911</v>
      </c>
      <c r="J2781" t="str">
        <f>IF($I2781="","",_xlfn.LET(_xlpm.x,VLOOKUP($I2781,'taxon-match_2026-08-31'!$A$2:$N$122,6,FALSE),IF(_xlpm.x=0,"",_xlpm.x)))</f>
        <v>Sluiter, 1905</v>
      </c>
      <c r="K2781" t="str">
        <f>IF($I2781="","",_xlfn.LET(_xlpm.x,VLOOKUP($I2781,'taxon-match_2026-08-31'!$A$2:$N$122,4,FALSE),IF(_xlpm.x=0,"",_xlpm.x)))</f>
        <v>urn:lsid:marinespecies.org:taxname:252638</v>
      </c>
      <c r="L2781" t="str">
        <f>IF($I2781="","",_xlfn.LET(_xlpm.x,VLOOKUP($I2781,'taxon-match_2026-08-31'!$A$2:$N$122,7,FALSE),IF(_xlpm.x=0,"",_xlpm.x)))</f>
        <v>Animalia</v>
      </c>
      <c r="M2781" t="str">
        <f>IF($I2781="","",_xlfn.LET(_xlpm.x,VLOOKUP($I2781,'taxon-match_2026-08-31'!$A$2:$N$122,8,FALSE),IF(_xlpm.x=0,"",_xlpm.x)))</f>
        <v>Chordata</v>
      </c>
      <c r="N2781" t="str">
        <f>IF($I2781="","",_xlfn.LET(_xlpm.x,VLOOKUP($I2781,'taxon-match_2026-08-31'!$A$2:$N$122,9,FALSE),IF(_xlpm.x=0,"",_xlpm.x)))</f>
        <v>Ascidiacea</v>
      </c>
      <c r="O2781" t="str">
        <f>IF($I2781="","",_xlfn.LET(_xlpm.x,VLOOKUP($I2781,'taxon-match_2026-08-31'!$A$2:$N$122,10,FALSE),IF(_xlpm.x=0,"",_xlpm.x)))</f>
        <v>Phlebobranchia</v>
      </c>
      <c r="P2781" t="str">
        <f>IF($I2781="","",_xlfn.LET(_xlpm.x,VLOOKUP($I2781,'taxon-match_2026-08-31'!$A$2:$N$122,11,FALSE),IF(_xlpm.x=0,"",_xlpm.x)))</f>
        <v>Corellidae</v>
      </c>
      <c r="Q2781" t="str">
        <f>IF($I2781="","",_xlfn.LET(_xlpm.x,VLOOKUP($I2781,'taxon-match_2026-08-31'!$A$2:$N$122,12,FALSE),IF(_xlpm.x=0,"",_xlpm.x)))</f>
        <v>Corella</v>
      </c>
      <c r="R2781" t="str">
        <f>IF($I2781="","",_xlfn.LET(_xlpm.x,VLOOKUP($I2781,'taxon-match_2026-08-31'!$A$2:$N$122,14,FALSE),IF(_xlpm.x=0,"",_xlpm.x)))</f>
        <v>antarctica</v>
      </c>
      <c r="S2781" s="2" t="s">
        <v>2609</v>
      </c>
      <c r="T2781" s="69" t="s">
        <v>62</v>
      </c>
      <c r="U2781" s="69" t="s">
        <v>60</v>
      </c>
      <c r="X2781" t="str">
        <f>IF(T2781="","",_xlfn.LET(_xlpm.x,VLOOKUP(T2781,'Drop-down_menus'!$F$2:$G$16,2,FALSE),IF(_xlpm.x=0,"",_xlpm.x)))</f>
        <v>https://orcid.org/0000-0003-3696-4445</v>
      </c>
      <c r="Y2781" t="str">
        <f>IF(U2781="","",_xlfn.LET(_xlpm.x,VLOOKUP(U2781,'Drop-down_menus'!$F$2:$G$16,2,FALSE),IF(_xlpm.x=0,"",_xlpm.x)))</f>
        <v>https://orcid.org/0000-0002-9708-1761</v>
      </c>
      <c r="Z2781" t="str">
        <f>IF(V2781="","",_xlfn.LET(_xlpm.x,VLOOKUP(V2781,'Drop-down_menus'!$F$2:$G$16,2,FALSE),IF(_xlpm.x=0,"",_xlpm.x)))</f>
        <v/>
      </c>
      <c r="AA2781" t="str">
        <f>IF(W2781="","",_xlfn.LET(_xlpm.x,VLOOKUP(W2781,'Drop-down_menus'!$F$2:$G$16,2,FALSE),IF(_xlpm.x=0,"",_xlpm.x)))</f>
        <v/>
      </c>
      <c r="AB2781" t="s">
        <v>702</v>
      </c>
      <c r="AE2781" t="s">
        <v>896</v>
      </c>
    </row>
    <row r="2782" spans="1:31" ht="15" x14ac:dyDescent="0.2">
      <c r="A2782" s="2" t="s">
        <v>475</v>
      </c>
      <c r="B2782">
        <v>5519</v>
      </c>
      <c r="C2782">
        <v>5485</v>
      </c>
      <c r="D2782" s="69" t="s">
        <v>700</v>
      </c>
      <c r="F2782" s="70" t="s">
        <v>911</v>
      </c>
      <c r="G2782" s="70">
        <v>1</v>
      </c>
      <c r="H2782" s="70" t="s">
        <v>911</v>
      </c>
      <c r="I2782" t="s">
        <v>911</v>
      </c>
      <c r="J2782" t="str">
        <f>IF($I2782="","",_xlfn.LET(_xlpm.x,VLOOKUP($I2782,'taxon-match_2026-08-31'!$A$2:$N$122,6,FALSE),IF(_xlpm.x=0,"",_xlpm.x)))</f>
        <v>Sluiter, 1905</v>
      </c>
      <c r="K2782" t="str">
        <f>IF($I2782="","",_xlfn.LET(_xlpm.x,VLOOKUP($I2782,'taxon-match_2026-08-31'!$A$2:$N$122,4,FALSE),IF(_xlpm.x=0,"",_xlpm.x)))</f>
        <v>urn:lsid:marinespecies.org:taxname:252638</v>
      </c>
      <c r="L2782" t="str">
        <f>IF($I2782="","",_xlfn.LET(_xlpm.x,VLOOKUP($I2782,'taxon-match_2026-08-31'!$A$2:$N$122,7,FALSE),IF(_xlpm.x=0,"",_xlpm.x)))</f>
        <v>Animalia</v>
      </c>
      <c r="M2782" t="str">
        <f>IF($I2782="","",_xlfn.LET(_xlpm.x,VLOOKUP($I2782,'taxon-match_2026-08-31'!$A$2:$N$122,8,FALSE),IF(_xlpm.x=0,"",_xlpm.x)))</f>
        <v>Chordata</v>
      </c>
      <c r="N2782" t="str">
        <f>IF($I2782="","",_xlfn.LET(_xlpm.x,VLOOKUP($I2782,'taxon-match_2026-08-31'!$A$2:$N$122,9,FALSE),IF(_xlpm.x=0,"",_xlpm.x)))</f>
        <v>Ascidiacea</v>
      </c>
      <c r="O2782" t="str">
        <f>IF($I2782="","",_xlfn.LET(_xlpm.x,VLOOKUP($I2782,'taxon-match_2026-08-31'!$A$2:$N$122,10,FALSE),IF(_xlpm.x=0,"",_xlpm.x)))</f>
        <v>Phlebobranchia</v>
      </c>
      <c r="P2782" t="str">
        <f>IF($I2782="","",_xlfn.LET(_xlpm.x,VLOOKUP($I2782,'taxon-match_2026-08-31'!$A$2:$N$122,11,FALSE),IF(_xlpm.x=0,"",_xlpm.x)))</f>
        <v>Corellidae</v>
      </c>
      <c r="Q2782" t="str">
        <f>IF($I2782="","",_xlfn.LET(_xlpm.x,VLOOKUP($I2782,'taxon-match_2026-08-31'!$A$2:$N$122,12,FALSE),IF(_xlpm.x=0,"",_xlpm.x)))</f>
        <v>Corella</v>
      </c>
      <c r="R2782" t="str">
        <f>IF($I2782="","",_xlfn.LET(_xlpm.x,VLOOKUP($I2782,'taxon-match_2026-08-31'!$A$2:$N$122,14,FALSE),IF(_xlpm.x=0,"",_xlpm.x)))</f>
        <v>antarctica</v>
      </c>
      <c r="S2782" s="2" t="s">
        <v>2609</v>
      </c>
      <c r="T2782" s="69" t="s">
        <v>62</v>
      </c>
      <c r="U2782" s="69" t="s">
        <v>60</v>
      </c>
      <c r="X2782" t="str">
        <f>IF(T2782="","",_xlfn.LET(_xlpm.x,VLOOKUP(T2782,'Drop-down_menus'!$F$2:$G$16,2,FALSE),IF(_xlpm.x=0,"",_xlpm.x)))</f>
        <v>https://orcid.org/0000-0003-3696-4445</v>
      </c>
      <c r="Y2782" t="str">
        <f>IF(U2782="","",_xlfn.LET(_xlpm.x,VLOOKUP(U2782,'Drop-down_menus'!$F$2:$G$16,2,FALSE),IF(_xlpm.x=0,"",_xlpm.x)))</f>
        <v>https://orcid.org/0000-0002-9708-1761</v>
      </c>
      <c r="Z2782" t="str">
        <f>IF(V2782="","",_xlfn.LET(_xlpm.x,VLOOKUP(V2782,'Drop-down_menus'!$F$2:$G$16,2,FALSE),IF(_xlpm.x=0,"",_xlpm.x)))</f>
        <v/>
      </c>
      <c r="AA2782" t="str">
        <f>IF(W2782="","",_xlfn.LET(_xlpm.x,VLOOKUP(W2782,'Drop-down_menus'!$F$2:$G$16,2,FALSE),IF(_xlpm.x=0,"",_xlpm.x)))</f>
        <v/>
      </c>
      <c r="AB2782" t="s">
        <v>702</v>
      </c>
      <c r="AE2782" t="s">
        <v>896</v>
      </c>
    </row>
    <row r="2783" spans="1:31" ht="15" x14ac:dyDescent="0.2">
      <c r="A2783" s="2" t="s">
        <v>475</v>
      </c>
      <c r="B2783">
        <v>5520</v>
      </c>
      <c r="C2783">
        <v>5486</v>
      </c>
      <c r="D2783" s="69" t="s">
        <v>700</v>
      </c>
      <c r="F2783" s="70" t="s">
        <v>911</v>
      </c>
      <c r="G2783" s="70">
        <v>1</v>
      </c>
      <c r="H2783" s="70" t="s">
        <v>911</v>
      </c>
      <c r="I2783" t="s">
        <v>911</v>
      </c>
      <c r="J2783" t="str">
        <f>IF($I2783="","",_xlfn.LET(_xlpm.x,VLOOKUP($I2783,'taxon-match_2026-08-31'!$A$2:$N$122,6,FALSE),IF(_xlpm.x=0,"",_xlpm.x)))</f>
        <v>Sluiter, 1905</v>
      </c>
      <c r="K2783" t="str">
        <f>IF($I2783="","",_xlfn.LET(_xlpm.x,VLOOKUP($I2783,'taxon-match_2026-08-31'!$A$2:$N$122,4,FALSE),IF(_xlpm.x=0,"",_xlpm.x)))</f>
        <v>urn:lsid:marinespecies.org:taxname:252638</v>
      </c>
      <c r="L2783" t="str">
        <f>IF($I2783="","",_xlfn.LET(_xlpm.x,VLOOKUP($I2783,'taxon-match_2026-08-31'!$A$2:$N$122,7,FALSE),IF(_xlpm.x=0,"",_xlpm.x)))</f>
        <v>Animalia</v>
      </c>
      <c r="M2783" t="str">
        <f>IF($I2783="","",_xlfn.LET(_xlpm.x,VLOOKUP($I2783,'taxon-match_2026-08-31'!$A$2:$N$122,8,FALSE),IF(_xlpm.x=0,"",_xlpm.x)))</f>
        <v>Chordata</v>
      </c>
      <c r="N2783" t="str">
        <f>IF($I2783="","",_xlfn.LET(_xlpm.x,VLOOKUP($I2783,'taxon-match_2026-08-31'!$A$2:$N$122,9,FALSE),IF(_xlpm.x=0,"",_xlpm.x)))</f>
        <v>Ascidiacea</v>
      </c>
      <c r="O2783" t="str">
        <f>IF($I2783="","",_xlfn.LET(_xlpm.x,VLOOKUP($I2783,'taxon-match_2026-08-31'!$A$2:$N$122,10,FALSE),IF(_xlpm.x=0,"",_xlpm.x)))</f>
        <v>Phlebobranchia</v>
      </c>
      <c r="P2783" t="str">
        <f>IF($I2783="","",_xlfn.LET(_xlpm.x,VLOOKUP($I2783,'taxon-match_2026-08-31'!$A$2:$N$122,11,FALSE),IF(_xlpm.x=0,"",_xlpm.x)))</f>
        <v>Corellidae</v>
      </c>
      <c r="Q2783" t="str">
        <f>IF($I2783="","",_xlfn.LET(_xlpm.x,VLOOKUP($I2783,'taxon-match_2026-08-31'!$A$2:$N$122,12,FALSE),IF(_xlpm.x=0,"",_xlpm.x)))</f>
        <v>Corella</v>
      </c>
      <c r="R2783" t="str">
        <f>IF($I2783="","",_xlfn.LET(_xlpm.x,VLOOKUP($I2783,'taxon-match_2026-08-31'!$A$2:$N$122,14,FALSE),IF(_xlpm.x=0,"",_xlpm.x)))</f>
        <v>antarctica</v>
      </c>
      <c r="S2783" s="2" t="s">
        <v>2609</v>
      </c>
      <c r="T2783" s="69" t="s">
        <v>62</v>
      </c>
      <c r="U2783" s="69" t="s">
        <v>60</v>
      </c>
      <c r="X2783" t="str">
        <f>IF(T2783="","",_xlfn.LET(_xlpm.x,VLOOKUP(T2783,'Drop-down_menus'!$F$2:$G$16,2,FALSE),IF(_xlpm.x=0,"",_xlpm.x)))</f>
        <v>https://orcid.org/0000-0003-3696-4445</v>
      </c>
      <c r="Y2783" t="str">
        <f>IF(U2783="","",_xlfn.LET(_xlpm.x,VLOOKUP(U2783,'Drop-down_menus'!$F$2:$G$16,2,FALSE),IF(_xlpm.x=0,"",_xlpm.x)))</f>
        <v>https://orcid.org/0000-0002-9708-1761</v>
      </c>
      <c r="Z2783" t="str">
        <f>IF(V2783="","",_xlfn.LET(_xlpm.x,VLOOKUP(V2783,'Drop-down_menus'!$F$2:$G$16,2,FALSE),IF(_xlpm.x=0,"",_xlpm.x)))</f>
        <v/>
      </c>
      <c r="AA2783" t="str">
        <f>IF(W2783="","",_xlfn.LET(_xlpm.x,VLOOKUP(W2783,'Drop-down_menus'!$F$2:$G$16,2,FALSE),IF(_xlpm.x=0,"",_xlpm.x)))</f>
        <v/>
      </c>
      <c r="AB2783" t="s">
        <v>702</v>
      </c>
      <c r="AE2783" t="s">
        <v>896</v>
      </c>
    </row>
    <row r="2784" spans="1:31" ht="15" x14ac:dyDescent="0.2">
      <c r="A2784" s="2" t="s">
        <v>117</v>
      </c>
      <c r="B2784">
        <v>572</v>
      </c>
      <c r="C2784">
        <v>5487</v>
      </c>
      <c r="D2784" s="69" t="s">
        <v>700</v>
      </c>
      <c r="F2784" s="70" t="s">
        <v>911</v>
      </c>
      <c r="G2784" s="70">
        <v>1</v>
      </c>
      <c r="H2784" s="70" t="s">
        <v>911</v>
      </c>
      <c r="I2784" t="s">
        <v>911</v>
      </c>
      <c r="J2784" t="str">
        <f>IF($I2784="","",_xlfn.LET(_xlpm.x,VLOOKUP($I2784,'taxon-match_2026-08-31'!$A$2:$N$122,6,FALSE),IF(_xlpm.x=0,"",_xlpm.x)))</f>
        <v>Sluiter, 1905</v>
      </c>
      <c r="K2784" t="str">
        <f>IF($I2784="","",_xlfn.LET(_xlpm.x,VLOOKUP($I2784,'taxon-match_2026-08-31'!$A$2:$N$122,4,FALSE),IF(_xlpm.x=0,"",_xlpm.x)))</f>
        <v>urn:lsid:marinespecies.org:taxname:252638</v>
      </c>
      <c r="L2784" t="str">
        <f>IF($I2784="","",_xlfn.LET(_xlpm.x,VLOOKUP($I2784,'taxon-match_2026-08-31'!$A$2:$N$122,7,FALSE),IF(_xlpm.x=0,"",_xlpm.x)))</f>
        <v>Animalia</v>
      </c>
      <c r="M2784" t="str">
        <f>IF($I2784="","",_xlfn.LET(_xlpm.x,VLOOKUP($I2784,'taxon-match_2026-08-31'!$A$2:$N$122,8,FALSE),IF(_xlpm.x=0,"",_xlpm.x)))</f>
        <v>Chordata</v>
      </c>
      <c r="N2784" t="str">
        <f>IF($I2784="","",_xlfn.LET(_xlpm.x,VLOOKUP($I2784,'taxon-match_2026-08-31'!$A$2:$N$122,9,FALSE),IF(_xlpm.x=0,"",_xlpm.x)))</f>
        <v>Ascidiacea</v>
      </c>
      <c r="O2784" t="str">
        <f>IF($I2784="","",_xlfn.LET(_xlpm.x,VLOOKUP($I2784,'taxon-match_2026-08-31'!$A$2:$N$122,10,FALSE),IF(_xlpm.x=0,"",_xlpm.x)))</f>
        <v>Phlebobranchia</v>
      </c>
      <c r="P2784" t="str">
        <f>IF($I2784="","",_xlfn.LET(_xlpm.x,VLOOKUP($I2784,'taxon-match_2026-08-31'!$A$2:$N$122,11,FALSE),IF(_xlpm.x=0,"",_xlpm.x)))</f>
        <v>Corellidae</v>
      </c>
      <c r="Q2784" t="str">
        <f>IF($I2784="","",_xlfn.LET(_xlpm.x,VLOOKUP($I2784,'taxon-match_2026-08-31'!$A$2:$N$122,12,FALSE),IF(_xlpm.x=0,"",_xlpm.x)))</f>
        <v>Corella</v>
      </c>
      <c r="R2784" t="str">
        <f>IF($I2784="","",_xlfn.LET(_xlpm.x,VLOOKUP($I2784,'taxon-match_2026-08-31'!$A$2:$N$122,14,FALSE),IF(_xlpm.x=0,"",_xlpm.x)))</f>
        <v>antarctica</v>
      </c>
      <c r="S2784" s="2" t="s">
        <v>2609</v>
      </c>
      <c r="T2784" s="69" t="s">
        <v>62</v>
      </c>
      <c r="U2784" s="69" t="s">
        <v>60</v>
      </c>
      <c r="X2784" t="str">
        <f>IF(T2784="","",_xlfn.LET(_xlpm.x,VLOOKUP(T2784,'Drop-down_menus'!$F$2:$G$16,2,FALSE),IF(_xlpm.x=0,"",_xlpm.x)))</f>
        <v>https://orcid.org/0000-0003-3696-4445</v>
      </c>
      <c r="Y2784" t="str">
        <f>IF(U2784="","",_xlfn.LET(_xlpm.x,VLOOKUP(U2784,'Drop-down_menus'!$F$2:$G$16,2,FALSE),IF(_xlpm.x=0,"",_xlpm.x)))</f>
        <v>https://orcid.org/0000-0002-9708-1761</v>
      </c>
      <c r="Z2784" t="str">
        <f>IF(V2784="","",_xlfn.LET(_xlpm.x,VLOOKUP(V2784,'Drop-down_menus'!$F$2:$G$16,2,FALSE),IF(_xlpm.x=0,"",_xlpm.x)))</f>
        <v/>
      </c>
      <c r="AA2784" t="str">
        <f>IF(W2784="","",_xlfn.LET(_xlpm.x,VLOOKUP(W2784,'Drop-down_menus'!$F$2:$G$16,2,FALSE),IF(_xlpm.x=0,"",_xlpm.x)))</f>
        <v/>
      </c>
      <c r="AB2784" t="s">
        <v>702</v>
      </c>
      <c r="AE2784" t="s">
        <v>896</v>
      </c>
    </row>
    <row r="2785" spans="1:31" ht="15" x14ac:dyDescent="0.2">
      <c r="A2785" s="2" t="s">
        <v>117</v>
      </c>
      <c r="B2785">
        <v>573</v>
      </c>
      <c r="C2785">
        <v>5488</v>
      </c>
      <c r="D2785" s="69" t="s">
        <v>700</v>
      </c>
      <c r="F2785" s="70" t="s">
        <v>911</v>
      </c>
      <c r="G2785" s="70">
        <v>1</v>
      </c>
      <c r="H2785" s="70" t="s">
        <v>911</v>
      </c>
      <c r="I2785" t="s">
        <v>911</v>
      </c>
      <c r="J2785" t="str">
        <f>IF($I2785="","",_xlfn.LET(_xlpm.x,VLOOKUP($I2785,'taxon-match_2026-08-31'!$A$2:$N$122,6,FALSE),IF(_xlpm.x=0,"",_xlpm.x)))</f>
        <v>Sluiter, 1905</v>
      </c>
      <c r="K2785" t="str">
        <f>IF($I2785="","",_xlfn.LET(_xlpm.x,VLOOKUP($I2785,'taxon-match_2026-08-31'!$A$2:$N$122,4,FALSE),IF(_xlpm.x=0,"",_xlpm.x)))</f>
        <v>urn:lsid:marinespecies.org:taxname:252638</v>
      </c>
      <c r="L2785" t="str">
        <f>IF($I2785="","",_xlfn.LET(_xlpm.x,VLOOKUP($I2785,'taxon-match_2026-08-31'!$A$2:$N$122,7,FALSE),IF(_xlpm.x=0,"",_xlpm.x)))</f>
        <v>Animalia</v>
      </c>
      <c r="M2785" t="str">
        <f>IF($I2785="","",_xlfn.LET(_xlpm.x,VLOOKUP($I2785,'taxon-match_2026-08-31'!$A$2:$N$122,8,FALSE),IF(_xlpm.x=0,"",_xlpm.x)))</f>
        <v>Chordata</v>
      </c>
      <c r="N2785" t="str">
        <f>IF($I2785="","",_xlfn.LET(_xlpm.x,VLOOKUP($I2785,'taxon-match_2026-08-31'!$A$2:$N$122,9,FALSE),IF(_xlpm.x=0,"",_xlpm.x)))</f>
        <v>Ascidiacea</v>
      </c>
      <c r="O2785" t="str">
        <f>IF($I2785="","",_xlfn.LET(_xlpm.x,VLOOKUP($I2785,'taxon-match_2026-08-31'!$A$2:$N$122,10,FALSE),IF(_xlpm.x=0,"",_xlpm.x)))</f>
        <v>Phlebobranchia</v>
      </c>
      <c r="P2785" t="str">
        <f>IF($I2785="","",_xlfn.LET(_xlpm.x,VLOOKUP($I2785,'taxon-match_2026-08-31'!$A$2:$N$122,11,FALSE),IF(_xlpm.x=0,"",_xlpm.x)))</f>
        <v>Corellidae</v>
      </c>
      <c r="Q2785" t="str">
        <f>IF($I2785="","",_xlfn.LET(_xlpm.x,VLOOKUP($I2785,'taxon-match_2026-08-31'!$A$2:$N$122,12,FALSE),IF(_xlpm.x=0,"",_xlpm.x)))</f>
        <v>Corella</v>
      </c>
      <c r="R2785" t="str">
        <f>IF($I2785="","",_xlfn.LET(_xlpm.x,VLOOKUP($I2785,'taxon-match_2026-08-31'!$A$2:$N$122,14,FALSE),IF(_xlpm.x=0,"",_xlpm.x)))</f>
        <v>antarctica</v>
      </c>
      <c r="S2785" s="2" t="s">
        <v>2609</v>
      </c>
      <c r="T2785" s="69" t="s">
        <v>62</v>
      </c>
      <c r="U2785" s="69" t="s">
        <v>60</v>
      </c>
      <c r="X2785" t="str">
        <f>IF(T2785="","",_xlfn.LET(_xlpm.x,VLOOKUP(T2785,'Drop-down_menus'!$F$2:$G$16,2,FALSE),IF(_xlpm.x=0,"",_xlpm.x)))</f>
        <v>https://orcid.org/0000-0003-3696-4445</v>
      </c>
      <c r="Y2785" t="str">
        <f>IF(U2785="","",_xlfn.LET(_xlpm.x,VLOOKUP(U2785,'Drop-down_menus'!$F$2:$G$16,2,FALSE),IF(_xlpm.x=0,"",_xlpm.x)))</f>
        <v>https://orcid.org/0000-0002-9708-1761</v>
      </c>
      <c r="Z2785" t="str">
        <f>IF(V2785="","",_xlfn.LET(_xlpm.x,VLOOKUP(V2785,'Drop-down_menus'!$F$2:$G$16,2,FALSE),IF(_xlpm.x=0,"",_xlpm.x)))</f>
        <v/>
      </c>
      <c r="AA2785" t="str">
        <f>IF(W2785="","",_xlfn.LET(_xlpm.x,VLOOKUP(W2785,'Drop-down_menus'!$F$2:$G$16,2,FALSE),IF(_xlpm.x=0,"",_xlpm.x)))</f>
        <v/>
      </c>
      <c r="AB2785" t="s">
        <v>702</v>
      </c>
      <c r="AE2785" t="s">
        <v>896</v>
      </c>
    </row>
    <row r="2786" spans="1:31" ht="15" x14ac:dyDescent="0.2">
      <c r="A2786" s="2" t="s">
        <v>117</v>
      </c>
      <c r="B2786">
        <v>574</v>
      </c>
      <c r="C2786">
        <v>5489</v>
      </c>
      <c r="D2786" s="69" t="s">
        <v>700</v>
      </c>
      <c r="F2786" s="70" t="s">
        <v>911</v>
      </c>
      <c r="G2786" s="70">
        <v>1</v>
      </c>
      <c r="H2786" s="70" t="s">
        <v>911</v>
      </c>
      <c r="I2786" t="s">
        <v>911</v>
      </c>
      <c r="J2786" t="str">
        <f>IF($I2786="","",_xlfn.LET(_xlpm.x,VLOOKUP($I2786,'taxon-match_2026-08-31'!$A$2:$N$122,6,FALSE),IF(_xlpm.x=0,"",_xlpm.x)))</f>
        <v>Sluiter, 1905</v>
      </c>
      <c r="K2786" t="str">
        <f>IF($I2786="","",_xlfn.LET(_xlpm.x,VLOOKUP($I2786,'taxon-match_2026-08-31'!$A$2:$N$122,4,FALSE),IF(_xlpm.x=0,"",_xlpm.x)))</f>
        <v>urn:lsid:marinespecies.org:taxname:252638</v>
      </c>
      <c r="L2786" t="str">
        <f>IF($I2786="","",_xlfn.LET(_xlpm.x,VLOOKUP($I2786,'taxon-match_2026-08-31'!$A$2:$N$122,7,FALSE),IF(_xlpm.x=0,"",_xlpm.x)))</f>
        <v>Animalia</v>
      </c>
      <c r="M2786" t="str">
        <f>IF($I2786="","",_xlfn.LET(_xlpm.x,VLOOKUP($I2786,'taxon-match_2026-08-31'!$A$2:$N$122,8,FALSE),IF(_xlpm.x=0,"",_xlpm.x)))</f>
        <v>Chordata</v>
      </c>
      <c r="N2786" t="str">
        <f>IF($I2786="","",_xlfn.LET(_xlpm.x,VLOOKUP($I2786,'taxon-match_2026-08-31'!$A$2:$N$122,9,FALSE),IF(_xlpm.x=0,"",_xlpm.x)))</f>
        <v>Ascidiacea</v>
      </c>
      <c r="O2786" t="str">
        <f>IF($I2786="","",_xlfn.LET(_xlpm.x,VLOOKUP($I2786,'taxon-match_2026-08-31'!$A$2:$N$122,10,FALSE),IF(_xlpm.x=0,"",_xlpm.x)))</f>
        <v>Phlebobranchia</v>
      </c>
      <c r="P2786" t="str">
        <f>IF($I2786="","",_xlfn.LET(_xlpm.x,VLOOKUP($I2786,'taxon-match_2026-08-31'!$A$2:$N$122,11,FALSE),IF(_xlpm.x=0,"",_xlpm.x)))</f>
        <v>Corellidae</v>
      </c>
      <c r="Q2786" t="str">
        <f>IF($I2786="","",_xlfn.LET(_xlpm.x,VLOOKUP($I2786,'taxon-match_2026-08-31'!$A$2:$N$122,12,FALSE),IF(_xlpm.x=0,"",_xlpm.x)))</f>
        <v>Corella</v>
      </c>
      <c r="R2786" t="str">
        <f>IF($I2786="","",_xlfn.LET(_xlpm.x,VLOOKUP($I2786,'taxon-match_2026-08-31'!$A$2:$N$122,14,FALSE),IF(_xlpm.x=0,"",_xlpm.x)))</f>
        <v>antarctica</v>
      </c>
      <c r="S2786" s="2" t="s">
        <v>2609</v>
      </c>
      <c r="T2786" s="69" t="s">
        <v>62</v>
      </c>
      <c r="U2786" s="69" t="s">
        <v>60</v>
      </c>
      <c r="X2786" t="str">
        <f>IF(T2786="","",_xlfn.LET(_xlpm.x,VLOOKUP(T2786,'Drop-down_menus'!$F$2:$G$16,2,FALSE),IF(_xlpm.x=0,"",_xlpm.x)))</f>
        <v>https://orcid.org/0000-0003-3696-4445</v>
      </c>
      <c r="Y2786" t="str">
        <f>IF(U2786="","",_xlfn.LET(_xlpm.x,VLOOKUP(U2786,'Drop-down_menus'!$F$2:$G$16,2,FALSE),IF(_xlpm.x=0,"",_xlpm.x)))</f>
        <v>https://orcid.org/0000-0002-9708-1761</v>
      </c>
      <c r="Z2786" t="str">
        <f>IF(V2786="","",_xlfn.LET(_xlpm.x,VLOOKUP(V2786,'Drop-down_menus'!$F$2:$G$16,2,FALSE),IF(_xlpm.x=0,"",_xlpm.x)))</f>
        <v/>
      </c>
      <c r="AA2786" t="str">
        <f>IF(W2786="","",_xlfn.LET(_xlpm.x,VLOOKUP(W2786,'Drop-down_menus'!$F$2:$G$16,2,FALSE),IF(_xlpm.x=0,"",_xlpm.x)))</f>
        <v/>
      </c>
      <c r="AB2786" t="s">
        <v>702</v>
      </c>
      <c r="AE2786" t="s">
        <v>896</v>
      </c>
    </row>
    <row r="2787" spans="1:31" ht="15" x14ac:dyDescent="0.2">
      <c r="A2787" s="2" t="s">
        <v>117</v>
      </c>
      <c r="B2787">
        <v>575</v>
      </c>
      <c r="C2787">
        <v>5490</v>
      </c>
      <c r="D2787" s="69" t="s">
        <v>700</v>
      </c>
      <c r="F2787" s="70" t="s">
        <v>911</v>
      </c>
      <c r="G2787" s="70">
        <v>1</v>
      </c>
      <c r="H2787" s="70" t="s">
        <v>911</v>
      </c>
      <c r="I2787" t="s">
        <v>911</v>
      </c>
      <c r="J2787" t="str">
        <f>IF($I2787="","",_xlfn.LET(_xlpm.x,VLOOKUP($I2787,'taxon-match_2026-08-31'!$A$2:$N$122,6,FALSE),IF(_xlpm.x=0,"",_xlpm.x)))</f>
        <v>Sluiter, 1905</v>
      </c>
      <c r="K2787" t="str">
        <f>IF($I2787="","",_xlfn.LET(_xlpm.x,VLOOKUP($I2787,'taxon-match_2026-08-31'!$A$2:$N$122,4,FALSE),IF(_xlpm.x=0,"",_xlpm.x)))</f>
        <v>urn:lsid:marinespecies.org:taxname:252638</v>
      </c>
      <c r="L2787" t="str">
        <f>IF($I2787="","",_xlfn.LET(_xlpm.x,VLOOKUP($I2787,'taxon-match_2026-08-31'!$A$2:$N$122,7,FALSE),IF(_xlpm.x=0,"",_xlpm.x)))</f>
        <v>Animalia</v>
      </c>
      <c r="M2787" t="str">
        <f>IF($I2787="","",_xlfn.LET(_xlpm.x,VLOOKUP($I2787,'taxon-match_2026-08-31'!$A$2:$N$122,8,FALSE),IF(_xlpm.x=0,"",_xlpm.x)))</f>
        <v>Chordata</v>
      </c>
      <c r="N2787" t="str">
        <f>IF($I2787="","",_xlfn.LET(_xlpm.x,VLOOKUP($I2787,'taxon-match_2026-08-31'!$A$2:$N$122,9,FALSE),IF(_xlpm.x=0,"",_xlpm.x)))</f>
        <v>Ascidiacea</v>
      </c>
      <c r="O2787" t="str">
        <f>IF($I2787="","",_xlfn.LET(_xlpm.x,VLOOKUP($I2787,'taxon-match_2026-08-31'!$A$2:$N$122,10,FALSE),IF(_xlpm.x=0,"",_xlpm.x)))</f>
        <v>Phlebobranchia</v>
      </c>
      <c r="P2787" t="str">
        <f>IF($I2787="","",_xlfn.LET(_xlpm.x,VLOOKUP($I2787,'taxon-match_2026-08-31'!$A$2:$N$122,11,FALSE),IF(_xlpm.x=0,"",_xlpm.x)))</f>
        <v>Corellidae</v>
      </c>
      <c r="Q2787" t="str">
        <f>IF($I2787="","",_xlfn.LET(_xlpm.x,VLOOKUP($I2787,'taxon-match_2026-08-31'!$A$2:$N$122,12,FALSE),IF(_xlpm.x=0,"",_xlpm.x)))</f>
        <v>Corella</v>
      </c>
      <c r="R2787" t="str">
        <f>IF($I2787="","",_xlfn.LET(_xlpm.x,VLOOKUP($I2787,'taxon-match_2026-08-31'!$A$2:$N$122,14,FALSE),IF(_xlpm.x=0,"",_xlpm.x)))</f>
        <v>antarctica</v>
      </c>
      <c r="S2787" s="2" t="s">
        <v>2609</v>
      </c>
      <c r="T2787" s="69" t="s">
        <v>62</v>
      </c>
      <c r="U2787" s="69" t="s">
        <v>60</v>
      </c>
      <c r="X2787" t="str">
        <f>IF(T2787="","",_xlfn.LET(_xlpm.x,VLOOKUP(T2787,'Drop-down_menus'!$F$2:$G$16,2,FALSE),IF(_xlpm.x=0,"",_xlpm.x)))</f>
        <v>https://orcid.org/0000-0003-3696-4445</v>
      </c>
      <c r="Y2787" t="str">
        <f>IF(U2787="","",_xlfn.LET(_xlpm.x,VLOOKUP(U2787,'Drop-down_menus'!$F$2:$G$16,2,FALSE),IF(_xlpm.x=0,"",_xlpm.x)))</f>
        <v>https://orcid.org/0000-0002-9708-1761</v>
      </c>
      <c r="Z2787" t="str">
        <f>IF(V2787="","",_xlfn.LET(_xlpm.x,VLOOKUP(V2787,'Drop-down_menus'!$F$2:$G$16,2,FALSE),IF(_xlpm.x=0,"",_xlpm.x)))</f>
        <v/>
      </c>
      <c r="AA2787" t="str">
        <f>IF(W2787="","",_xlfn.LET(_xlpm.x,VLOOKUP(W2787,'Drop-down_menus'!$F$2:$G$16,2,FALSE),IF(_xlpm.x=0,"",_xlpm.x)))</f>
        <v/>
      </c>
      <c r="AB2787" t="s">
        <v>702</v>
      </c>
      <c r="AE2787" t="s">
        <v>896</v>
      </c>
    </row>
    <row r="2788" spans="1:31" ht="15" x14ac:dyDescent="0.2">
      <c r="A2788" s="2" t="s">
        <v>298</v>
      </c>
      <c r="B2788">
        <v>2890</v>
      </c>
      <c r="C2788">
        <v>5510</v>
      </c>
      <c r="D2788" s="69" t="s">
        <v>700</v>
      </c>
      <c r="F2788" s="70" t="s">
        <v>912</v>
      </c>
      <c r="G2788" s="70">
        <v>1</v>
      </c>
      <c r="H2788" s="70" t="s">
        <v>1490</v>
      </c>
      <c r="I2788" t="s">
        <v>1490</v>
      </c>
      <c r="J2788" t="str">
        <f>IF($I2788="","",_xlfn.LET(_xlpm.x,VLOOKUP($I2788,'taxon-match_2026-08-31'!$A$2:$N$122,6,FALSE),IF(_xlpm.x=0,"",_xlpm.x)))</f>
        <v>(E. Lamy, 1906)</v>
      </c>
      <c r="K2788" t="str">
        <f>IF($I2788="","",_xlfn.LET(_xlpm.x,VLOOKUP($I2788,'taxon-match_2026-08-31'!$A$2:$N$122,4,FALSE),IF(_xlpm.x=0,"",_xlpm.x)))</f>
        <v>urn:lsid:marinespecies.org:taxname:197130</v>
      </c>
      <c r="L2788" t="str">
        <f>IF($I2788="","",_xlfn.LET(_xlpm.x,VLOOKUP($I2788,'taxon-match_2026-08-31'!$A$2:$N$122,7,FALSE),IF(_xlpm.x=0,"",_xlpm.x)))</f>
        <v>Animalia</v>
      </c>
      <c r="M2788" t="str">
        <f>IF($I2788="","",_xlfn.LET(_xlpm.x,VLOOKUP($I2788,'taxon-match_2026-08-31'!$A$2:$N$122,8,FALSE),IF(_xlpm.x=0,"",_xlpm.x)))</f>
        <v>Mollusca</v>
      </c>
      <c r="N2788" t="str">
        <f>IF($I2788="","",_xlfn.LET(_xlpm.x,VLOOKUP($I2788,'taxon-match_2026-08-31'!$A$2:$N$122,9,FALSE),IF(_xlpm.x=0,"",_xlpm.x)))</f>
        <v>Bivalvia</v>
      </c>
      <c r="O2788" t="str">
        <f>IF($I2788="","",_xlfn.LET(_xlpm.x,VLOOKUP($I2788,'taxon-match_2026-08-31'!$A$2:$N$122,10,FALSE),IF(_xlpm.x=0,"",_xlpm.x)))</f>
        <v/>
      </c>
      <c r="P2788" t="str">
        <f>IF($I2788="","",_xlfn.LET(_xlpm.x,VLOOKUP($I2788,'taxon-match_2026-08-31'!$A$2:$N$122,11,FALSE),IF(_xlpm.x=0,"",_xlpm.x)))</f>
        <v>Cyamiidae</v>
      </c>
      <c r="Q2788" t="str">
        <f>IF($I2788="","",_xlfn.LET(_xlpm.x,VLOOKUP($I2788,'taxon-match_2026-08-31'!$A$2:$N$122,12,FALSE),IF(_xlpm.x=0,"",_xlpm.x)))</f>
        <v>Cyamiomactra</v>
      </c>
      <c r="R2788" t="str">
        <f>IF($I2788="","",_xlfn.LET(_xlpm.x,VLOOKUP($I2788,'taxon-match_2026-08-31'!$A$2:$N$122,14,FALSE),IF(_xlpm.x=0,"",_xlpm.x)))</f>
        <v>laminifera</v>
      </c>
      <c r="S2788" s="2" t="s">
        <v>2609</v>
      </c>
      <c r="T2788" s="69" t="s">
        <v>62</v>
      </c>
      <c r="U2788" s="69" t="s">
        <v>60</v>
      </c>
      <c r="X2788" t="str">
        <f>IF(T2788="","",_xlfn.LET(_xlpm.x,VLOOKUP(T2788,'Drop-down_menus'!$F$2:$G$16,2,FALSE),IF(_xlpm.x=0,"",_xlpm.x)))</f>
        <v>https://orcid.org/0000-0003-3696-4445</v>
      </c>
      <c r="Y2788" t="str">
        <f>IF(U2788="","",_xlfn.LET(_xlpm.x,VLOOKUP(U2788,'Drop-down_menus'!$F$2:$G$16,2,FALSE),IF(_xlpm.x=0,"",_xlpm.x)))</f>
        <v>https://orcid.org/0000-0002-9708-1761</v>
      </c>
      <c r="Z2788" t="str">
        <f>IF(V2788="","",_xlfn.LET(_xlpm.x,VLOOKUP(V2788,'Drop-down_menus'!$F$2:$G$16,2,FALSE),IF(_xlpm.x=0,"",_xlpm.x)))</f>
        <v/>
      </c>
      <c r="AA2788" t="str">
        <f>IF(W2788="","",_xlfn.LET(_xlpm.x,VLOOKUP(W2788,'Drop-down_menus'!$F$2:$G$16,2,FALSE),IF(_xlpm.x=0,"",_xlpm.x)))</f>
        <v/>
      </c>
      <c r="AB2788" t="s">
        <v>702</v>
      </c>
      <c r="AE2788" t="s">
        <v>896</v>
      </c>
    </row>
    <row r="2789" spans="1:31" ht="15" x14ac:dyDescent="0.2">
      <c r="A2789" s="2" t="s">
        <v>117</v>
      </c>
      <c r="B2789">
        <v>564</v>
      </c>
      <c r="C2789">
        <v>5511</v>
      </c>
      <c r="D2789" s="69" t="s">
        <v>700</v>
      </c>
      <c r="F2789" s="70" t="s">
        <v>760</v>
      </c>
      <c r="G2789" s="70">
        <v>1</v>
      </c>
      <c r="H2789" s="70" t="s">
        <v>760</v>
      </c>
      <c r="I2789" t="s">
        <v>760</v>
      </c>
      <c r="J2789" t="str">
        <f>IF($I2789="","",_xlfn.LET(_xlpm.x,VLOOKUP($I2789,'taxon-match_2026-08-31'!$A$2:$N$122,6,FALSE),IF(_xlpm.x=0,"",_xlpm.x)))</f>
        <v>Topsent, 1905</v>
      </c>
      <c r="K2789" t="str">
        <f>IF($I2789="","",_xlfn.LET(_xlpm.x,VLOOKUP($I2789,'taxon-match_2026-08-31'!$A$2:$N$122,4,FALSE),IF(_xlpm.x=0,"",_xlpm.x)))</f>
        <v>urn:lsid:marinespecies.org:taxname:164875</v>
      </c>
      <c r="L2789" t="str">
        <f>IF($I2789="","",_xlfn.LET(_xlpm.x,VLOOKUP($I2789,'taxon-match_2026-08-31'!$A$2:$N$122,7,FALSE),IF(_xlpm.x=0,"",_xlpm.x)))</f>
        <v>Animalia</v>
      </c>
      <c r="M2789" t="str">
        <f>IF($I2789="","",_xlfn.LET(_xlpm.x,VLOOKUP($I2789,'taxon-match_2026-08-31'!$A$2:$N$122,8,FALSE),IF(_xlpm.x=0,"",_xlpm.x)))</f>
        <v>Porifera</v>
      </c>
      <c r="N2789" t="str">
        <f>IF($I2789="","",_xlfn.LET(_xlpm.x,VLOOKUP($I2789,'taxon-match_2026-08-31'!$A$2:$N$122,9,FALSE),IF(_xlpm.x=0,"",_xlpm.x)))</f>
        <v>Demospongiae</v>
      </c>
      <c r="O2789" t="str">
        <f>IF($I2789="","",_xlfn.LET(_xlpm.x,VLOOKUP($I2789,'taxon-match_2026-08-31'!$A$2:$N$122,10,FALSE),IF(_xlpm.x=0,"",_xlpm.x)))</f>
        <v>Dendroceratida</v>
      </c>
      <c r="P2789" t="str">
        <f>IF($I2789="","",_xlfn.LET(_xlpm.x,VLOOKUP($I2789,'taxon-match_2026-08-31'!$A$2:$N$122,11,FALSE),IF(_xlpm.x=0,"",_xlpm.x)))</f>
        <v>Darwinellidae</v>
      </c>
      <c r="Q2789" t="str">
        <f>IF($I2789="","",_xlfn.LET(_xlpm.x,VLOOKUP($I2789,'taxon-match_2026-08-31'!$A$2:$N$122,12,FALSE),IF(_xlpm.x=0,"",_xlpm.x)))</f>
        <v>Dendrilla</v>
      </c>
      <c r="R2789" t="str">
        <f>IF($I2789="","",_xlfn.LET(_xlpm.x,VLOOKUP($I2789,'taxon-match_2026-08-31'!$A$2:$N$122,14,FALSE),IF(_xlpm.x=0,"",_xlpm.x)))</f>
        <v>antarctica</v>
      </c>
      <c r="S2789" s="2" t="s">
        <v>2609</v>
      </c>
      <c r="T2789" s="69" t="s">
        <v>62</v>
      </c>
      <c r="U2789" s="69" t="s">
        <v>60</v>
      </c>
      <c r="X2789" t="str">
        <f>IF(T2789="","",_xlfn.LET(_xlpm.x,VLOOKUP(T2789,'Drop-down_menus'!$F$2:$G$16,2,FALSE),IF(_xlpm.x=0,"",_xlpm.x)))</f>
        <v>https://orcid.org/0000-0003-3696-4445</v>
      </c>
      <c r="Y2789" t="str">
        <f>IF(U2789="","",_xlfn.LET(_xlpm.x,VLOOKUP(U2789,'Drop-down_menus'!$F$2:$G$16,2,FALSE),IF(_xlpm.x=0,"",_xlpm.x)))</f>
        <v>https://orcid.org/0000-0002-9708-1761</v>
      </c>
      <c r="Z2789" t="str">
        <f>IF(V2789="","",_xlfn.LET(_xlpm.x,VLOOKUP(V2789,'Drop-down_menus'!$F$2:$G$16,2,FALSE),IF(_xlpm.x=0,"",_xlpm.x)))</f>
        <v/>
      </c>
      <c r="AA2789" t="str">
        <f>IF(W2789="","",_xlfn.LET(_xlpm.x,VLOOKUP(W2789,'Drop-down_menus'!$F$2:$G$16,2,FALSE),IF(_xlpm.x=0,"",_xlpm.x)))</f>
        <v/>
      </c>
      <c r="AB2789" t="s">
        <v>702</v>
      </c>
      <c r="AE2789" t="s">
        <v>896</v>
      </c>
    </row>
    <row r="2790" spans="1:31" ht="15" x14ac:dyDescent="0.2">
      <c r="A2790" s="2" t="s">
        <v>117</v>
      </c>
      <c r="B2790">
        <v>565</v>
      </c>
      <c r="C2790">
        <v>5512</v>
      </c>
      <c r="D2790" s="69" t="s">
        <v>700</v>
      </c>
      <c r="F2790" s="70" t="s">
        <v>760</v>
      </c>
      <c r="G2790" s="70">
        <v>1</v>
      </c>
      <c r="H2790" s="70" t="s">
        <v>760</v>
      </c>
      <c r="I2790" t="s">
        <v>760</v>
      </c>
      <c r="J2790" t="str">
        <f>IF($I2790="","",_xlfn.LET(_xlpm.x,VLOOKUP($I2790,'taxon-match_2026-08-31'!$A$2:$N$122,6,FALSE),IF(_xlpm.x=0,"",_xlpm.x)))</f>
        <v>Topsent, 1905</v>
      </c>
      <c r="K2790" t="str">
        <f>IF($I2790="","",_xlfn.LET(_xlpm.x,VLOOKUP($I2790,'taxon-match_2026-08-31'!$A$2:$N$122,4,FALSE),IF(_xlpm.x=0,"",_xlpm.x)))</f>
        <v>urn:lsid:marinespecies.org:taxname:164875</v>
      </c>
      <c r="L2790" t="str">
        <f>IF($I2790="","",_xlfn.LET(_xlpm.x,VLOOKUP($I2790,'taxon-match_2026-08-31'!$A$2:$N$122,7,FALSE),IF(_xlpm.x=0,"",_xlpm.x)))</f>
        <v>Animalia</v>
      </c>
      <c r="M2790" t="str">
        <f>IF($I2790="","",_xlfn.LET(_xlpm.x,VLOOKUP($I2790,'taxon-match_2026-08-31'!$A$2:$N$122,8,FALSE),IF(_xlpm.x=0,"",_xlpm.x)))</f>
        <v>Porifera</v>
      </c>
      <c r="N2790" t="str">
        <f>IF($I2790="","",_xlfn.LET(_xlpm.x,VLOOKUP($I2790,'taxon-match_2026-08-31'!$A$2:$N$122,9,FALSE),IF(_xlpm.x=0,"",_xlpm.x)))</f>
        <v>Demospongiae</v>
      </c>
      <c r="O2790" t="str">
        <f>IF($I2790="","",_xlfn.LET(_xlpm.x,VLOOKUP($I2790,'taxon-match_2026-08-31'!$A$2:$N$122,10,FALSE),IF(_xlpm.x=0,"",_xlpm.x)))</f>
        <v>Dendroceratida</v>
      </c>
      <c r="P2790" t="str">
        <f>IF($I2790="","",_xlfn.LET(_xlpm.x,VLOOKUP($I2790,'taxon-match_2026-08-31'!$A$2:$N$122,11,FALSE),IF(_xlpm.x=0,"",_xlpm.x)))</f>
        <v>Darwinellidae</v>
      </c>
      <c r="Q2790" t="str">
        <f>IF($I2790="","",_xlfn.LET(_xlpm.x,VLOOKUP($I2790,'taxon-match_2026-08-31'!$A$2:$N$122,12,FALSE),IF(_xlpm.x=0,"",_xlpm.x)))</f>
        <v>Dendrilla</v>
      </c>
      <c r="R2790" t="str">
        <f>IF($I2790="","",_xlfn.LET(_xlpm.x,VLOOKUP($I2790,'taxon-match_2026-08-31'!$A$2:$N$122,14,FALSE),IF(_xlpm.x=0,"",_xlpm.x)))</f>
        <v>antarctica</v>
      </c>
      <c r="S2790" s="2" t="s">
        <v>2609</v>
      </c>
      <c r="T2790" s="69" t="s">
        <v>62</v>
      </c>
      <c r="U2790" s="69" t="s">
        <v>60</v>
      </c>
      <c r="X2790" t="str">
        <f>IF(T2790="","",_xlfn.LET(_xlpm.x,VLOOKUP(T2790,'Drop-down_menus'!$F$2:$G$16,2,FALSE),IF(_xlpm.x=0,"",_xlpm.x)))</f>
        <v>https://orcid.org/0000-0003-3696-4445</v>
      </c>
      <c r="Y2790" t="str">
        <f>IF(U2790="","",_xlfn.LET(_xlpm.x,VLOOKUP(U2790,'Drop-down_menus'!$F$2:$G$16,2,FALSE),IF(_xlpm.x=0,"",_xlpm.x)))</f>
        <v>https://orcid.org/0000-0002-9708-1761</v>
      </c>
      <c r="Z2790" t="str">
        <f>IF(V2790="","",_xlfn.LET(_xlpm.x,VLOOKUP(V2790,'Drop-down_menus'!$F$2:$G$16,2,FALSE),IF(_xlpm.x=0,"",_xlpm.x)))</f>
        <v/>
      </c>
      <c r="AA2790" t="str">
        <f>IF(W2790="","",_xlfn.LET(_xlpm.x,VLOOKUP(W2790,'Drop-down_menus'!$F$2:$G$16,2,FALSE),IF(_xlpm.x=0,"",_xlpm.x)))</f>
        <v/>
      </c>
      <c r="AB2790" t="s">
        <v>702</v>
      </c>
      <c r="AE2790" t="s">
        <v>896</v>
      </c>
    </row>
    <row r="2791" spans="1:31" ht="15" x14ac:dyDescent="0.2">
      <c r="A2791" s="2" t="s">
        <v>207</v>
      </c>
      <c r="B2791">
        <v>1304</v>
      </c>
      <c r="C2791">
        <v>5513</v>
      </c>
      <c r="D2791" s="69" t="s">
        <v>700</v>
      </c>
      <c r="F2791" s="70" t="s">
        <v>889</v>
      </c>
      <c r="G2791" s="69">
        <v>1</v>
      </c>
      <c r="H2791" s="70" t="s">
        <v>889</v>
      </c>
      <c r="I2791" t="s">
        <v>889</v>
      </c>
      <c r="J2791" t="str">
        <f>IF($I2791="","",_xlfn.LET(_xlpm.x,VLOOKUP($I2791,'taxon-match_2026-08-31'!$A$2:$N$122,6,FALSE),IF(_xlpm.x=0,"",_xlpm.x)))</f>
        <v>(Bergh, 1884)</v>
      </c>
      <c r="K2791" t="str">
        <f>IF($I2791="","",_xlfn.LET(_xlpm.x,VLOOKUP($I2791,'taxon-match_2026-08-31'!$A$2:$N$122,4,FALSE),IF(_xlpm.x=0,"",_xlpm.x)))</f>
        <v>urn:lsid:marinespecies.org:taxname:411132</v>
      </c>
      <c r="L2791" t="str">
        <f>IF($I2791="","",_xlfn.LET(_xlpm.x,VLOOKUP($I2791,'taxon-match_2026-08-31'!$A$2:$N$122,7,FALSE),IF(_xlpm.x=0,"",_xlpm.x)))</f>
        <v>Animalia</v>
      </c>
      <c r="M2791" t="str">
        <f>IF($I2791="","",_xlfn.LET(_xlpm.x,VLOOKUP($I2791,'taxon-match_2026-08-31'!$A$2:$N$122,8,FALSE),IF(_xlpm.x=0,"",_xlpm.x)))</f>
        <v>Mollusca</v>
      </c>
      <c r="N2791" t="str">
        <f>IF($I2791="","",_xlfn.LET(_xlpm.x,VLOOKUP($I2791,'taxon-match_2026-08-31'!$A$2:$N$122,9,FALSE),IF(_xlpm.x=0,"",_xlpm.x)))</f>
        <v>Gastropoda</v>
      </c>
      <c r="O2791" t="str">
        <f>IF($I2791="","",_xlfn.LET(_xlpm.x,VLOOKUP($I2791,'taxon-match_2026-08-31'!$A$2:$N$122,10,FALSE),IF(_xlpm.x=0,"",_xlpm.x)))</f>
        <v>Doridida</v>
      </c>
      <c r="P2791" t="str">
        <f>IF($I2791="","",_xlfn.LET(_xlpm.x,VLOOKUP($I2791,'taxon-match_2026-08-31'!$A$2:$N$122,11,FALSE),IF(_xlpm.x=0,"",_xlpm.x)))</f>
        <v>Dorididae</v>
      </c>
      <c r="Q2791" t="str">
        <f>IF($I2791="","",_xlfn.LET(_xlpm.x,VLOOKUP($I2791,'taxon-match_2026-08-31'!$A$2:$N$122,12,FALSE),IF(_xlpm.x=0,"",_xlpm.x)))</f>
        <v>Doris</v>
      </c>
      <c r="R2791" t="str">
        <f>IF($I2791="","",_xlfn.LET(_xlpm.x,VLOOKUP($I2791,'taxon-match_2026-08-31'!$A$2:$N$122,14,FALSE),IF(_xlpm.x=0,"",_xlpm.x)))</f>
        <v>kerguelenensis</v>
      </c>
      <c r="S2791" s="2" t="s">
        <v>2609</v>
      </c>
      <c r="T2791" s="69" t="s">
        <v>62</v>
      </c>
      <c r="U2791" s="69" t="s">
        <v>60</v>
      </c>
      <c r="X2791" t="str">
        <f>IF(T2791="","",_xlfn.LET(_xlpm.x,VLOOKUP(T2791,'Drop-down_menus'!$F$2:$G$16,2,FALSE),IF(_xlpm.x=0,"",_xlpm.x)))</f>
        <v>https://orcid.org/0000-0003-3696-4445</v>
      </c>
      <c r="Y2791" t="str">
        <f>IF(U2791="","",_xlfn.LET(_xlpm.x,VLOOKUP(U2791,'Drop-down_menus'!$F$2:$G$16,2,FALSE),IF(_xlpm.x=0,"",_xlpm.x)))</f>
        <v>https://orcid.org/0000-0002-9708-1761</v>
      </c>
      <c r="Z2791" t="str">
        <f>IF(V2791="","",_xlfn.LET(_xlpm.x,VLOOKUP(V2791,'Drop-down_menus'!$F$2:$G$16,2,FALSE),IF(_xlpm.x=0,"",_xlpm.x)))</f>
        <v/>
      </c>
      <c r="AA2791" t="str">
        <f>IF(W2791="","",_xlfn.LET(_xlpm.x,VLOOKUP(W2791,'Drop-down_menus'!$F$2:$G$16,2,FALSE),IF(_xlpm.x=0,"",_xlpm.x)))</f>
        <v/>
      </c>
      <c r="AB2791" t="s">
        <v>702</v>
      </c>
      <c r="AE2791" t="s">
        <v>896</v>
      </c>
    </row>
    <row r="2792" spans="1:31" ht="15" x14ac:dyDescent="0.2">
      <c r="A2792" s="2" t="s">
        <v>207</v>
      </c>
      <c r="B2792">
        <v>1305</v>
      </c>
      <c r="C2792">
        <v>5461</v>
      </c>
      <c r="D2792" s="69" t="s">
        <v>700</v>
      </c>
      <c r="F2792" s="70" t="s">
        <v>889</v>
      </c>
      <c r="G2792" s="69">
        <v>1</v>
      </c>
      <c r="H2792" s="70" t="s">
        <v>889</v>
      </c>
      <c r="I2792" t="s">
        <v>889</v>
      </c>
      <c r="J2792" t="str">
        <f>IF($I2792="","",_xlfn.LET(_xlpm.x,VLOOKUP($I2792,'taxon-match_2026-08-31'!$A$2:$N$122,6,FALSE),IF(_xlpm.x=0,"",_xlpm.x)))</f>
        <v>(Bergh, 1884)</v>
      </c>
      <c r="K2792" t="str">
        <f>IF($I2792="","",_xlfn.LET(_xlpm.x,VLOOKUP($I2792,'taxon-match_2026-08-31'!$A$2:$N$122,4,FALSE),IF(_xlpm.x=0,"",_xlpm.x)))</f>
        <v>urn:lsid:marinespecies.org:taxname:411132</v>
      </c>
      <c r="L2792" t="str">
        <f>IF($I2792="","",_xlfn.LET(_xlpm.x,VLOOKUP($I2792,'taxon-match_2026-08-31'!$A$2:$N$122,7,FALSE),IF(_xlpm.x=0,"",_xlpm.x)))</f>
        <v>Animalia</v>
      </c>
      <c r="M2792" t="str">
        <f>IF($I2792="","",_xlfn.LET(_xlpm.x,VLOOKUP($I2792,'taxon-match_2026-08-31'!$A$2:$N$122,8,FALSE),IF(_xlpm.x=0,"",_xlpm.x)))</f>
        <v>Mollusca</v>
      </c>
      <c r="N2792" t="str">
        <f>IF($I2792="","",_xlfn.LET(_xlpm.x,VLOOKUP($I2792,'taxon-match_2026-08-31'!$A$2:$N$122,9,FALSE),IF(_xlpm.x=0,"",_xlpm.x)))</f>
        <v>Gastropoda</v>
      </c>
      <c r="O2792" t="str">
        <f>IF($I2792="","",_xlfn.LET(_xlpm.x,VLOOKUP($I2792,'taxon-match_2026-08-31'!$A$2:$N$122,10,FALSE),IF(_xlpm.x=0,"",_xlpm.x)))</f>
        <v>Doridida</v>
      </c>
      <c r="P2792" t="str">
        <f>IF($I2792="","",_xlfn.LET(_xlpm.x,VLOOKUP($I2792,'taxon-match_2026-08-31'!$A$2:$N$122,11,FALSE),IF(_xlpm.x=0,"",_xlpm.x)))</f>
        <v>Dorididae</v>
      </c>
      <c r="Q2792" t="str">
        <f>IF($I2792="","",_xlfn.LET(_xlpm.x,VLOOKUP($I2792,'taxon-match_2026-08-31'!$A$2:$N$122,12,FALSE),IF(_xlpm.x=0,"",_xlpm.x)))</f>
        <v>Doris</v>
      </c>
      <c r="R2792" t="str">
        <f>IF($I2792="","",_xlfn.LET(_xlpm.x,VLOOKUP($I2792,'taxon-match_2026-08-31'!$A$2:$N$122,14,FALSE),IF(_xlpm.x=0,"",_xlpm.x)))</f>
        <v>kerguelenensis</v>
      </c>
      <c r="S2792" s="2" t="s">
        <v>2609</v>
      </c>
      <c r="T2792" s="69" t="s">
        <v>62</v>
      </c>
      <c r="U2792" s="69" t="s">
        <v>60</v>
      </c>
      <c r="X2792" t="str">
        <f>IF(T2792="","",_xlfn.LET(_xlpm.x,VLOOKUP(T2792,'Drop-down_menus'!$F$2:$G$16,2,FALSE),IF(_xlpm.x=0,"",_xlpm.x)))</f>
        <v>https://orcid.org/0000-0003-3696-4445</v>
      </c>
      <c r="Y2792" t="str">
        <f>IF(U2792="","",_xlfn.LET(_xlpm.x,VLOOKUP(U2792,'Drop-down_menus'!$F$2:$G$16,2,FALSE),IF(_xlpm.x=0,"",_xlpm.x)))</f>
        <v>https://orcid.org/0000-0002-9708-1761</v>
      </c>
      <c r="Z2792" t="str">
        <f>IF(V2792="","",_xlfn.LET(_xlpm.x,VLOOKUP(V2792,'Drop-down_menus'!$F$2:$G$16,2,FALSE),IF(_xlpm.x=0,"",_xlpm.x)))</f>
        <v/>
      </c>
      <c r="AA2792" t="str">
        <f>IF(W2792="","",_xlfn.LET(_xlpm.x,VLOOKUP(W2792,'Drop-down_menus'!$F$2:$G$16,2,FALSE),IF(_xlpm.x=0,"",_xlpm.x)))</f>
        <v/>
      </c>
      <c r="AB2792" t="s">
        <v>702</v>
      </c>
      <c r="AE2792" t="s">
        <v>896</v>
      </c>
    </row>
    <row r="2793" spans="1:31" ht="15" x14ac:dyDescent="0.2">
      <c r="A2793" s="2" t="s">
        <v>84</v>
      </c>
      <c r="B2793">
        <v>318</v>
      </c>
      <c r="C2793">
        <v>5662</v>
      </c>
      <c r="D2793" s="69" t="s">
        <v>700</v>
      </c>
      <c r="F2793" s="70" t="s">
        <v>889</v>
      </c>
      <c r="G2793" s="69">
        <v>1</v>
      </c>
      <c r="H2793" s="70" t="s">
        <v>889</v>
      </c>
      <c r="I2793" t="s">
        <v>889</v>
      </c>
      <c r="J2793" t="str">
        <f>IF($I2793="","",_xlfn.LET(_xlpm.x,VLOOKUP($I2793,'taxon-match_2026-08-31'!$A$2:$N$122,6,FALSE),IF(_xlpm.x=0,"",_xlpm.x)))</f>
        <v>(Bergh, 1884)</v>
      </c>
      <c r="K2793" t="str">
        <f>IF($I2793="","",_xlfn.LET(_xlpm.x,VLOOKUP($I2793,'taxon-match_2026-08-31'!$A$2:$N$122,4,FALSE),IF(_xlpm.x=0,"",_xlpm.x)))</f>
        <v>urn:lsid:marinespecies.org:taxname:411132</v>
      </c>
      <c r="L2793" t="str">
        <f>IF($I2793="","",_xlfn.LET(_xlpm.x,VLOOKUP($I2793,'taxon-match_2026-08-31'!$A$2:$N$122,7,FALSE),IF(_xlpm.x=0,"",_xlpm.x)))</f>
        <v>Animalia</v>
      </c>
      <c r="M2793" t="str">
        <f>IF($I2793="","",_xlfn.LET(_xlpm.x,VLOOKUP($I2793,'taxon-match_2026-08-31'!$A$2:$N$122,8,FALSE),IF(_xlpm.x=0,"",_xlpm.x)))</f>
        <v>Mollusca</v>
      </c>
      <c r="N2793" t="str">
        <f>IF($I2793="","",_xlfn.LET(_xlpm.x,VLOOKUP($I2793,'taxon-match_2026-08-31'!$A$2:$N$122,9,FALSE),IF(_xlpm.x=0,"",_xlpm.x)))</f>
        <v>Gastropoda</v>
      </c>
      <c r="O2793" t="str">
        <f>IF($I2793="","",_xlfn.LET(_xlpm.x,VLOOKUP($I2793,'taxon-match_2026-08-31'!$A$2:$N$122,10,FALSE),IF(_xlpm.x=0,"",_xlpm.x)))</f>
        <v>Doridida</v>
      </c>
      <c r="P2793" t="str">
        <f>IF($I2793="","",_xlfn.LET(_xlpm.x,VLOOKUP($I2793,'taxon-match_2026-08-31'!$A$2:$N$122,11,FALSE),IF(_xlpm.x=0,"",_xlpm.x)))</f>
        <v>Dorididae</v>
      </c>
      <c r="Q2793" t="str">
        <f>IF($I2793="","",_xlfn.LET(_xlpm.x,VLOOKUP($I2793,'taxon-match_2026-08-31'!$A$2:$N$122,12,FALSE),IF(_xlpm.x=0,"",_xlpm.x)))</f>
        <v>Doris</v>
      </c>
      <c r="R2793" t="str">
        <f>IF($I2793="","",_xlfn.LET(_xlpm.x,VLOOKUP($I2793,'taxon-match_2026-08-31'!$A$2:$N$122,14,FALSE),IF(_xlpm.x=0,"",_xlpm.x)))</f>
        <v>kerguelenensis</v>
      </c>
      <c r="S2793" s="2" t="s">
        <v>2609</v>
      </c>
      <c r="T2793" s="69" t="s">
        <v>62</v>
      </c>
      <c r="U2793" s="69" t="s">
        <v>60</v>
      </c>
      <c r="X2793" t="str">
        <f>IF(T2793="","",_xlfn.LET(_xlpm.x,VLOOKUP(T2793,'Drop-down_menus'!$F$2:$G$16,2,FALSE),IF(_xlpm.x=0,"",_xlpm.x)))</f>
        <v>https://orcid.org/0000-0003-3696-4445</v>
      </c>
      <c r="Y2793" t="str">
        <f>IF(U2793="","",_xlfn.LET(_xlpm.x,VLOOKUP(U2793,'Drop-down_menus'!$F$2:$G$16,2,FALSE),IF(_xlpm.x=0,"",_xlpm.x)))</f>
        <v>https://orcid.org/0000-0002-9708-1761</v>
      </c>
      <c r="Z2793" t="str">
        <f>IF(V2793="","",_xlfn.LET(_xlpm.x,VLOOKUP(V2793,'Drop-down_menus'!$F$2:$G$16,2,FALSE),IF(_xlpm.x=0,"",_xlpm.x)))</f>
        <v/>
      </c>
      <c r="AA2793" t="str">
        <f>IF(W2793="","",_xlfn.LET(_xlpm.x,VLOOKUP(W2793,'Drop-down_menus'!$F$2:$G$16,2,FALSE),IF(_xlpm.x=0,"",_xlpm.x)))</f>
        <v/>
      </c>
      <c r="AB2793" t="s">
        <v>702</v>
      </c>
      <c r="AE2793" t="s">
        <v>896</v>
      </c>
    </row>
    <row r="2794" spans="1:31" ht="15" x14ac:dyDescent="0.2">
      <c r="A2794" s="2" t="s">
        <v>84</v>
      </c>
      <c r="B2794">
        <v>326</v>
      </c>
      <c r="C2794">
        <v>5663</v>
      </c>
      <c r="D2794" s="69" t="s">
        <v>700</v>
      </c>
      <c r="F2794" s="70" t="s">
        <v>889</v>
      </c>
      <c r="G2794" s="69">
        <v>1</v>
      </c>
      <c r="H2794" s="70" t="s">
        <v>889</v>
      </c>
      <c r="I2794" t="s">
        <v>889</v>
      </c>
      <c r="J2794" t="str">
        <f>IF($I2794="","",_xlfn.LET(_xlpm.x,VLOOKUP($I2794,'taxon-match_2026-08-31'!$A$2:$N$122,6,FALSE),IF(_xlpm.x=0,"",_xlpm.x)))</f>
        <v>(Bergh, 1884)</v>
      </c>
      <c r="K2794" t="str">
        <f>IF($I2794="","",_xlfn.LET(_xlpm.x,VLOOKUP($I2794,'taxon-match_2026-08-31'!$A$2:$N$122,4,FALSE),IF(_xlpm.x=0,"",_xlpm.x)))</f>
        <v>urn:lsid:marinespecies.org:taxname:411132</v>
      </c>
      <c r="L2794" t="str">
        <f>IF($I2794="","",_xlfn.LET(_xlpm.x,VLOOKUP($I2794,'taxon-match_2026-08-31'!$A$2:$N$122,7,FALSE),IF(_xlpm.x=0,"",_xlpm.x)))</f>
        <v>Animalia</v>
      </c>
      <c r="M2794" t="str">
        <f>IF($I2794="","",_xlfn.LET(_xlpm.x,VLOOKUP($I2794,'taxon-match_2026-08-31'!$A$2:$N$122,8,FALSE),IF(_xlpm.x=0,"",_xlpm.x)))</f>
        <v>Mollusca</v>
      </c>
      <c r="N2794" t="str">
        <f>IF($I2794="","",_xlfn.LET(_xlpm.x,VLOOKUP($I2794,'taxon-match_2026-08-31'!$A$2:$N$122,9,FALSE),IF(_xlpm.x=0,"",_xlpm.x)))</f>
        <v>Gastropoda</v>
      </c>
      <c r="O2794" t="str">
        <f>IF($I2794="","",_xlfn.LET(_xlpm.x,VLOOKUP($I2794,'taxon-match_2026-08-31'!$A$2:$N$122,10,FALSE),IF(_xlpm.x=0,"",_xlpm.x)))</f>
        <v>Doridida</v>
      </c>
      <c r="P2794" t="str">
        <f>IF($I2794="","",_xlfn.LET(_xlpm.x,VLOOKUP($I2794,'taxon-match_2026-08-31'!$A$2:$N$122,11,FALSE),IF(_xlpm.x=0,"",_xlpm.x)))</f>
        <v>Dorididae</v>
      </c>
      <c r="Q2794" t="str">
        <f>IF($I2794="","",_xlfn.LET(_xlpm.x,VLOOKUP($I2794,'taxon-match_2026-08-31'!$A$2:$N$122,12,FALSE),IF(_xlpm.x=0,"",_xlpm.x)))</f>
        <v>Doris</v>
      </c>
      <c r="R2794" t="str">
        <f>IF($I2794="","",_xlfn.LET(_xlpm.x,VLOOKUP($I2794,'taxon-match_2026-08-31'!$A$2:$N$122,14,FALSE),IF(_xlpm.x=0,"",_xlpm.x)))</f>
        <v>kerguelenensis</v>
      </c>
      <c r="S2794" s="2" t="s">
        <v>2609</v>
      </c>
      <c r="T2794" s="69" t="s">
        <v>62</v>
      </c>
      <c r="U2794" s="69" t="s">
        <v>60</v>
      </c>
      <c r="X2794" t="str">
        <f>IF(T2794="","",_xlfn.LET(_xlpm.x,VLOOKUP(T2794,'Drop-down_menus'!$F$2:$G$16,2,FALSE),IF(_xlpm.x=0,"",_xlpm.x)))</f>
        <v>https://orcid.org/0000-0003-3696-4445</v>
      </c>
      <c r="Y2794" t="str">
        <f>IF(U2794="","",_xlfn.LET(_xlpm.x,VLOOKUP(U2794,'Drop-down_menus'!$F$2:$G$16,2,FALSE),IF(_xlpm.x=0,"",_xlpm.x)))</f>
        <v>https://orcid.org/0000-0002-9708-1761</v>
      </c>
      <c r="Z2794" t="str">
        <f>IF(V2794="","",_xlfn.LET(_xlpm.x,VLOOKUP(V2794,'Drop-down_menus'!$F$2:$G$16,2,FALSE),IF(_xlpm.x=0,"",_xlpm.x)))</f>
        <v/>
      </c>
      <c r="AA2794" t="str">
        <f>IF(W2794="","",_xlfn.LET(_xlpm.x,VLOOKUP(W2794,'Drop-down_menus'!$F$2:$G$16,2,FALSE),IF(_xlpm.x=0,"",_xlpm.x)))</f>
        <v/>
      </c>
      <c r="AB2794" t="s">
        <v>702</v>
      </c>
      <c r="AE2794" t="s">
        <v>896</v>
      </c>
    </row>
    <row r="2795" spans="1:31" ht="15" x14ac:dyDescent="0.2">
      <c r="A2795" s="2" t="s">
        <v>84</v>
      </c>
      <c r="B2795">
        <v>346</v>
      </c>
      <c r="C2795">
        <v>5653</v>
      </c>
      <c r="D2795" s="69" t="s">
        <v>700</v>
      </c>
      <c r="F2795" s="70" t="s">
        <v>889</v>
      </c>
      <c r="G2795" s="69">
        <v>1</v>
      </c>
      <c r="H2795" s="70" t="s">
        <v>889</v>
      </c>
      <c r="I2795" t="s">
        <v>889</v>
      </c>
      <c r="J2795" t="str">
        <f>IF($I2795="","",_xlfn.LET(_xlpm.x,VLOOKUP($I2795,'taxon-match_2026-08-31'!$A$2:$N$122,6,FALSE),IF(_xlpm.x=0,"",_xlpm.x)))</f>
        <v>(Bergh, 1884)</v>
      </c>
      <c r="K2795" t="str">
        <f>IF($I2795="","",_xlfn.LET(_xlpm.x,VLOOKUP($I2795,'taxon-match_2026-08-31'!$A$2:$N$122,4,FALSE),IF(_xlpm.x=0,"",_xlpm.x)))</f>
        <v>urn:lsid:marinespecies.org:taxname:411132</v>
      </c>
      <c r="L2795" t="str">
        <f>IF($I2795="","",_xlfn.LET(_xlpm.x,VLOOKUP($I2795,'taxon-match_2026-08-31'!$A$2:$N$122,7,FALSE),IF(_xlpm.x=0,"",_xlpm.x)))</f>
        <v>Animalia</v>
      </c>
      <c r="M2795" t="str">
        <f>IF($I2795="","",_xlfn.LET(_xlpm.x,VLOOKUP($I2795,'taxon-match_2026-08-31'!$A$2:$N$122,8,FALSE),IF(_xlpm.x=0,"",_xlpm.x)))</f>
        <v>Mollusca</v>
      </c>
      <c r="N2795" t="str">
        <f>IF($I2795="","",_xlfn.LET(_xlpm.x,VLOOKUP($I2795,'taxon-match_2026-08-31'!$A$2:$N$122,9,FALSE),IF(_xlpm.x=0,"",_xlpm.x)))</f>
        <v>Gastropoda</v>
      </c>
      <c r="O2795" t="str">
        <f>IF($I2795="","",_xlfn.LET(_xlpm.x,VLOOKUP($I2795,'taxon-match_2026-08-31'!$A$2:$N$122,10,FALSE),IF(_xlpm.x=0,"",_xlpm.x)))</f>
        <v>Doridida</v>
      </c>
      <c r="P2795" t="str">
        <f>IF($I2795="","",_xlfn.LET(_xlpm.x,VLOOKUP($I2795,'taxon-match_2026-08-31'!$A$2:$N$122,11,FALSE),IF(_xlpm.x=0,"",_xlpm.x)))</f>
        <v>Dorididae</v>
      </c>
      <c r="Q2795" t="str">
        <f>IF($I2795="","",_xlfn.LET(_xlpm.x,VLOOKUP($I2795,'taxon-match_2026-08-31'!$A$2:$N$122,12,FALSE),IF(_xlpm.x=0,"",_xlpm.x)))</f>
        <v>Doris</v>
      </c>
      <c r="R2795" t="str">
        <f>IF($I2795="","",_xlfn.LET(_xlpm.x,VLOOKUP($I2795,'taxon-match_2026-08-31'!$A$2:$N$122,14,FALSE),IF(_xlpm.x=0,"",_xlpm.x)))</f>
        <v>kerguelenensis</v>
      </c>
      <c r="S2795" s="2" t="s">
        <v>2609</v>
      </c>
      <c r="T2795" s="69" t="s">
        <v>62</v>
      </c>
      <c r="U2795" s="69" t="s">
        <v>60</v>
      </c>
      <c r="X2795" t="str">
        <f>IF(T2795="","",_xlfn.LET(_xlpm.x,VLOOKUP(T2795,'Drop-down_menus'!$F$2:$G$16,2,FALSE),IF(_xlpm.x=0,"",_xlpm.x)))</f>
        <v>https://orcid.org/0000-0003-3696-4445</v>
      </c>
      <c r="Y2795" t="str">
        <f>IF(U2795="","",_xlfn.LET(_xlpm.x,VLOOKUP(U2795,'Drop-down_menus'!$F$2:$G$16,2,FALSE),IF(_xlpm.x=0,"",_xlpm.x)))</f>
        <v>https://orcid.org/0000-0002-9708-1761</v>
      </c>
      <c r="Z2795" t="str">
        <f>IF(V2795="","",_xlfn.LET(_xlpm.x,VLOOKUP(V2795,'Drop-down_menus'!$F$2:$G$16,2,FALSE),IF(_xlpm.x=0,"",_xlpm.x)))</f>
        <v/>
      </c>
      <c r="AA2795" t="str">
        <f>IF(W2795="","",_xlfn.LET(_xlpm.x,VLOOKUP(W2795,'Drop-down_menus'!$F$2:$G$16,2,FALSE),IF(_xlpm.x=0,"",_xlpm.x)))</f>
        <v/>
      </c>
      <c r="AB2795" t="s">
        <v>702</v>
      </c>
      <c r="AE2795" t="s">
        <v>896</v>
      </c>
    </row>
    <row r="2796" spans="1:31" ht="15" x14ac:dyDescent="0.2">
      <c r="A2796" s="2" t="s">
        <v>441</v>
      </c>
      <c r="B2796">
        <v>5213</v>
      </c>
      <c r="C2796">
        <v>5654</v>
      </c>
      <c r="D2796" s="69" t="s">
        <v>700</v>
      </c>
      <c r="F2796" s="70" t="s">
        <v>889</v>
      </c>
      <c r="G2796" s="69">
        <v>1</v>
      </c>
      <c r="H2796" s="70" t="s">
        <v>889</v>
      </c>
      <c r="I2796" t="s">
        <v>889</v>
      </c>
      <c r="J2796" t="str">
        <f>IF($I2796="","",_xlfn.LET(_xlpm.x,VLOOKUP($I2796,'taxon-match_2026-08-31'!$A$2:$N$122,6,FALSE),IF(_xlpm.x=0,"",_xlpm.x)))</f>
        <v>(Bergh, 1884)</v>
      </c>
      <c r="K2796" t="str">
        <f>IF($I2796="","",_xlfn.LET(_xlpm.x,VLOOKUP($I2796,'taxon-match_2026-08-31'!$A$2:$N$122,4,FALSE),IF(_xlpm.x=0,"",_xlpm.x)))</f>
        <v>urn:lsid:marinespecies.org:taxname:411132</v>
      </c>
      <c r="L2796" t="str">
        <f>IF($I2796="","",_xlfn.LET(_xlpm.x,VLOOKUP($I2796,'taxon-match_2026-08-31'!$A$2:$N$122,7,FALSE),IF(_xlpm.x=0,"",_xlpm.x)))</f>
        <v>Animalia</v>
      </c>
      <c r="M2796" t="str">
        <f>IF($I2796="","",_xlfn.LET(_xlpm.x,VLOOKUP($I2796,'taxon-match_2026-08-31'!$A$2:$N$122,8,FALSE),IF(_xlpm.x=0,"",_xlpm.x)))</f>
        <v>Mollusca</v>
      </c>
      <c r="N2796" t="str">
        <f>IF($I2796="","",_xlfn.LET(_xlpm.x,VLOOKUP($I2796,'taxon-match_2026-08-31'!$A$2:$N$122,9,FALSE),IF(_xlpm.x=0,"",_xlpm.x)))</f>
        <v>Gastropoda</v>
      </c>
      <c r="O2796" t="str">
        <f>IF($I2796="","",_xlfn.LET(_xlpm.x,VLOOKUP($I2796,'taxon-match_2026-08-31'!$A$2:$N$122,10,FALSE),IF(_xlpm.x=0,"",_xlpm.x)))</f>
        <v>Doridida</v>
      </c>
      <c r="P2796" t="str">
        <f>IF($I2796="","",_xlfn.LET(_xlpm.x,VLOOKUP($I2796,'taxon-match_2026-08-31'!$A$2:$N$122,11,FALSE),IF(_xlpm.x=0,"",_xlpm.x)))</f>
        <v>Dorididae</v>
      </c>
      <c r="Q2796" t="str">
        <f>IF($I2796="","",_xlfn.LET(_xlpm.x,VLOOKUP($I2796,'taxon-match_2026-08-31'!$A$2:$N$122,12,FALSE),IF(_xlpm.x=0,"",_xlpm.x)))</f>
        <v>Doris</v>
      </c>
      <c r="R2796" t="str">
        <f>IF($I2796="","",_xlfn.LET(_xlpm.x,VLOOKUP($I2796,'taxon-match_2026-08-31'!$A$2:$N$122,14,FALSE),IF(_xlpm.x=0,"",_xlpm.x)))</f>
        <v>kerguelenensis</v>
      </c>
      <c r="S2796" s="2" t="s">
        <v>2609</v>
      </c>
      <c r="T2796" s="69" t="s">
        <v>62</v>
      </c>
      <c r="U2796" s="69" t="s">
        <v>60</v>
      </c>
      <c r="X2796" t="str">
        <f>IF(T2796="","",_xlfn.LET(_xlpm.x,VLOOKUP(T2796,'Drop-down_menus'!$F$2:$G$16,2,FALSE),IF(_xlpm.x=0,"",_xlpm.x)))</f>
        <v>https://orcid.org/0000-0003-3696-4445</v>
      </c>
      <c r="Y2796" t="str">
        <f>IF(U2796="","",_xlfn.LET(_xlpm.x,VLOOKUP(U2796,'Drop-down_menus'!$F$2:$G$16,2,FALSE),IF(_xlpm.x=0,"",_xlpm.x)))</f>
        <v>https://orcid.org/0000-0002-9708-1761</v>
      </c>
      <c r="Z2796" t="str">
        <f>IF(V2796="","",_xlfn.LET(_xlpm.x,VLOOKUP(V2796,'Drop-down_menus'!$F$2:$G$16,2,FALSE),IF(_xlpm.x=0,"",_xlpm.x)))</f>
        <v/>
      </c>
      <c r="AA2796" t="str">
        <f>IF(W2796="","",_xlfn.LET(_xlpm.x,VLOOKUP(W2796,'Drop-down_menus'!$F$2:$G$16,2,FALSE),IF(_xlpm.x=0,"",_xlpm.x)))</f>
        <v/>
      </c>
      <c r="AB2796" t="s">
        <v>702</v>
      </c>
      <c r="AE2796" t="s">
        <v>896</v>
      </c>
    </row>
    <row r="2797" spans="1:31" ht="15" x14ac:dyDescent="0.2">
      <c r="A2797" s="2" t="s">
        <v>441</v>
      </c>
      <c r="B2797">
        <v>5214</v>
      </c>
      <c r="C2797">
        <v>5655</v>
      </c>
      <c r="D2797" s="69" t="s">
        <v>700</v>
      </c>
      <c r="F2797" s="70" t="s">
        <v>889</v>
      </c>
      <c r="G2797" s="69">
        <v>1</v>
      </c>
      <c r="H2797" s="70" t="s">
        <v>889</v>
      </c>
      <c r="I2797" t="s">
        <v>889</v>
      </c>
      <c r="J2797" t="str">
        <f>IF($I2797="","",_xlfn.LET(_xlpm.x,VLOOKUP($I2797,'taxon-match_2026-08-31'!$A$2:$N$122,6,FALSE),IF(_xlpm.x=0,"",_xlpm.x)))</f>
        <v>(Bergh, 1884)</v>
      </c>
      <c r="K2797" t="str">
        <f>IF($I2797="","",_xlfn.LET(_xlpm.x,VLOOKUP($I2797,'taxon-match_2026-08-31'!$A$2:$N$122,4,FALSE),IF(_xlpm.x=0,"",_xlpm.x)))</f>
        <v>urn:lsid:marinespecies.org:taxname:411132</v>
      </c>
      <c r="L2797" t="str">
        <f>IF($I2797="","",_xlfn.LET(_xlpm.x,VLOOKUP($I2797,'taxon-match_2026-08-31'!$A$2:$N$122,7,FALSE),IF(_xlpm.x=0,"",_xlpm.x)))</f>
        <v>Animalia</v>
      </c>
      <c r="M2797" t="str">
        <f>IF($I2797="","",_xlfn.LET(_xlpm.x,VLOOKUP($I2797,'taxon-match_2026-08-31'!$A$2:$N$122,8,FALSE),IF(_xlpm.x=0,"",_xlpm.x)))</f>
        <v>Mollusca</v>
      </c>
      <c r="N2797" t="str">
        <f>IF($I2797="","",_xlfn.LET(_xlpm.x,VLOOKUP($I2797,'taxon-match_2026-08-31'!$A$2:$N$122,9,FALSE),IF(_xlpm.x=0,"",_xlpm.x)))</f>
        <v>Gastropoda</v>
      </c>
      <c r="O2797" t="str">
        <f>IF($I2797="","",_xlfn.LET(_xlpm.x,VLOOKUP($I2797,'taxon-match_2026-08-31'!$A$2:$N$122,10,FALSE),IF(_xlpm.x=0,"",_xlpm.x)))</f>
        <v>Doridida</v>
      </c>
      <c r="P2797" t="str">
        <f>IF($I2797="","",_xlfn.LET(_xlpm.x,VLOOKUP($I2797,'taxon-match_2026-08-31'!$A$2:$N$122,11,FALSE),IF(_xlpm.x=0,"",_xlpm.x)))</f>
        <v>Dorididae</v>
      </c>
      <c r="Q2797" t="str">
        <f>IF($I2797="","",_xlfn.LET(_xlpm.x,VLOOKUP($I2797,'taxon-match_2026-08-31'!$A$2:$N$122,12,FALSE),IF(_xlpm.x=0,"",_xlpm.x)))</f>
        <v>Doris</v>
      </c>
      <c r="R2797" t="str">
        <f>IF($I2797="","",_xlfn.LET(_xlpm.x,VLOOKUP($I2797,'taxon-match_2026-08-31'!$A$2:$N$122,14,FALSE),IF(_xlpm.x=0,"",_xlpm.x)))</f>
        <v>kerguelenensis</v>
      </c>
      <c r="S2797" s="2" t="s">
        <v>2609</v>
      </c>
      <c r="T2797" s="69" t="s">
        <v>62</v>
      </c>
      <c r="U2797" s="69" t="s">
        <v>60</v>
      </c>
      <c r="X2797" t="str">
        <f>IF(T2797="","",_xlfn.LET(_xlpm.x,VLOOKUP(T2797,'Drop-down_menus'!$F$2:$G$16,2,FALSE),IF(_xlpm.x=0,"",_xlpm.x)))</f>
        <v>https://orcid.org/0000-0003-3696-4445</v>
      </c>
      <c r="Y2797" t="str">
        <f>IF(U2797="","",_xlfn.LET(_xlpm.x,VLOOKUP(U2797,'Drop-down_menus'!$F$2:$G$16,2,FALSE),IF(_xlpm.x=0,"",_xlpm.x)))</f>
        <v>https://orcid.org/0000-0002-9708-1761</v>
      </c>
      <c r="Z2797" t="str">
        <f>IF(V2797="","",_xlfn.LET(_xlpm.x,VLOOKUP(V2797,'Drop-down_menus'!$F$2:$G$16,2,FALSE),IF(_xlpm.x=0,"",_xlpm.x)))</f>
        <v/>
      </c>
      <c r="AA2797" t="str">
        <f>IF(W2797="","",_xlfn.LET(_xlpm.x,VLOOKUP(W2797,'Drop-down_menus'!$F$2:$G$16,2,FALSE),IF(_xlpm.x=0,"",_xlpm.x)))</f>
        <v/>
      </c>
      <c r="AB2797" t="s">
        <v>702</v>
      </c>
      <c r="AE2797" t="s">
        <v>896</v>
      </c>
    </row>
    <row r="2798" spans="1:31" ht="15" x14ac:dyDescent="0.2">
      <c r="A2798" s="2" t="s">
        <v>441</v>
      </c>
      <c r="B2798">
        <v>5215</v>
      </c>
      <c r="C2798">
        <v>5470</v>
      </c>
      <c r="D2798" s="69" t="s">
        <v>700</v>
      </c>
      <c r="F2798" s="70" t="s">
        <v>889</v>
      </c>
      <c r="G2798" s="69">
        <v>1</v>
      </c>
      <c r="H2798" s="70" t="s">
        <v>889</v>
      </c>
      <c r="I2798" t="s">
        <v>889</v>
      </c>
      <c r="J2798" t="str">
        <f>IF($I2798="","",_xlfn.LET(_xlpm.x,VLOOKUP($I2798,'taxon-match_2026-08-31'!$A$2:$N$122,6,FALSE),IF(_xlpm.x=0,"",_xlpm.x)))</f>
        <v>(Bergh, 1884)</v>
      </c>
      <c r="K2798" t="str">
        <f>IF($I2798="","",_xlfn.LET(_xlpm.x,VLOOKUP($I2798,'taxon-match_2026-08-31'!$A$2:$N$122,4,FALSE),IF(_xlpm.x=0,"",_xlpm.x)))</f>
        <v>urn:lsid:marinespecies.org:taxname:411132</v>
      </c>
      <c r="L2798" t="str">
        <f>IF($I2798="","",_xlfn.LET(_xlpm.x,VLOOKUP($I2798,'taxon-match_2026-08-31'!$A$2:$N$122,7,FALSE),IF(_xlpm.x=0,"",_xlpm.x)))</f>
        <v>Animalia</v>
      </c>
      <c r="M2798" t="str">
        <f>IF($I2798="","",_xlfn.LET(_xlpm.x,VLOOKUP($I2798,'taxon-match_2026-08-31'!$A$2:$N$122,8,FALSE),IF(_xlpm.x=0,"",_xlpm.x)))</f>
        <v>Mollusca</v>
      </c>
      <c r="N2798" t="str">
        <f>IF($I2798="","",_xlfn.LET(_xlpm.x,VLOOKUP($I2798,'taxon-match_2026-08-31'!$A$2:$N$122,9,FALSE),IF(_xlpm.x=0,"",_xlpm.x)))</f>
        <v>Gastropoda</v>
      </c>
      <c r="O2798" t="str">
        <f>IF($I2798="","",_xlfn.LET(_xlpm.x,VLOOKUP($I2798,'taxon-match_2026-08-31'!$A$2:$N$122,10,FALSE),IF(_xlpm.x=0,"",_xlpm.x)))</f>
        <v>Doridida</v>
      </c>
      <c r="P2798" t="str">
        <f>IF($I2798="","",_xlfn.LET(_xlpm.x,VLOOKUP($I2798,'taxon-match_2026-08-31'!$A$2:$N$122,11,FALSE),IF(_xlpm.x=0,"",_xlpm.x)))</f>
        <v>Dorididae</v>
      </c>
      <c r="Q2798" t="str">
        <f>IF($I2798="","",_xlfn.LET(_xlpm.x,VLOOKUP($I2798,'taxon-match_2026-08-31'!$A$2:$N$122,12,FALSE),IF(_xlpm.x=0,"",_xlpm.x)))</f>
        <v>Doris</v>
      </c>
      <c r="R2798" t="str">
        <f>IF($I2798="","",_xlfn.LET(_xlpm.x,VLOOKUP($I2798,'taxon-match_2026-08-31'!$A$2:$N$122,14,FALSE),IF(_xlpm.x=0,"",_xlpm.x)))</f>
        <v>kerguelenensis</v>
      </c>
      <c r="S2798" s="2" t="s">
        <v>2609</v>
      </c>
      <c r="T2798" s="69" t="s">
        <v>62</v>
      </c>
      <c r="U2798" s="69" t="s">
        <v>60</v>
      </c>
      <c r="X2798" t="str">
        <f>IF(T2798="","",_xlfn.LET(_xlpm.x,VLOOKUP(T2798,'Drop-down_menus'!$F$2:$G$16,2,FALSE),IF(_xlpm.x=0,"",_xlpm.x)))</f>
        <v>https://orcid.org/0000-0003-3696-4445</v>
      </c>
      <c r="Y2798" t="str">
        <f>IF(U2798="","",_xlfn.LET(_xlpm.x,VLOOKUP(U2798,'Drop-down_menus'!$F$2:$G$16,2,FALSE),IF(_xlpm.x=0,"",_xlpm.x)))</f>
        <v>https://orcid.org/0000-0002-9708-1761</v>
      </c>
      <c r="Z2798" t="str">
        <f>IF(V2798="","",_xlfn.LET(_xlpm.x,VLOOKUP(V2798,'Drop-down_menus'!$F$2:$G$16,2,FALSE),IF(_xlpm.x=0,"",_xlpm.x)))</f>
        <v/>
      </c>
      <c r="AA2798" t="str">
        <f>IF(W2798="","",_xlfn.LET(_xlpm.x,VLOOKUP(W2798,'Drop-down_menus'!$F$2:$G$16,2,FALSE),IF(_xlpm.x=0,"",_xlpm.x)))</f>
        <v/>
      </c>
      <c r="AB2798" t="s">
        <v>702</v>
      </c>
      <c r="AE2798" t="s">
        <v>896</v>
      </c>
    </row>
    <row r="2799" spans="1:31" ht="15" x14ac:dyDescent="0.2">
      <c r="A2799" s="2" t="s">
        <v>441</v>
      </c>
      <c r="B2799">
        <v>5216</v>
      </c>
      <c r="C2799">
        <v>5495</v>
      </c>
      <c r="D2799" s="69" t="s">
        <v>700</v>
      </c>
      <c r="F2799" s="70" t="s">
        <v>889</v>
      </c>
      <c r="G2799" s="69">
        <v>1</v>
      </c>
      <c r="H2799" s="70" t="s">
        <v>889</v>
      </c>
      <c r="I2799" t="s">
        <v>889</v>
      </c>
      <c r="J2799" t="str">
        <f>IF($I2799="","",_xlfn.LET(_xlpm.x,VLOOKUP($I2799,'taxon-match_2026-08-31'!$A$2:$N$122,6,FALSE),IF(_xlpm.x=0,"",_xlpm.x)))</f>
        <v>(Bergh, 1884)</v>
      </c>
      <c r="K2799" t="str">
        <f>IF($I2799="","",_xlfn.LET(_xlpm.x,VLOOKUP($I2799,'taxon-match_2026-08-31'!$A$2:$N$122,4,FALSE),IF(_xlpm.x=0,"",_xlpm.x)))</f>
        <v>urn:lsid:marinespecies.org:taxname:411132</v>
      </c>
      <c r="L2799" t="str">
        <f>IF($I2799="","",_xlfn.LET(_xlpm.x,VLOOKUP($I2799,'taxon-match_2026-08-31'!$A$2:$N$122,7,FALSE),IF(_xlpm.x=0,"",_xlpm.x)))</f>
        <v>Animalia</v>
      </c>
      <c r="M2799" t="str">
        <f>IF($I2799="","",_xlfn.LET(_xlpm.x,VLOOKUP($I2799,'taxon-match_2026-08-31'!$A$2:$N$122,8,FALSE),IF(_xlpm.x=0,"",_xlpm.x)))</f>
        <v>Mollusca</v>
      </c>
      <c r="N2799" t="str">
        <f>IF($I2799="","",_xlfn.LET(_xlpm.x,VLOOKUP($I2799,'taxon-match_2026-08-31'!$A$2:$N$122,9,FALSE),IF(_xlpm.x=0,"",_xlpm.x)))</f>
        <v>Gastropoda</v>
      </c>
      <c r="O2799" t="str">
        <f>IF($I2799="","",_xlfn.LET(_xlpm.x,VLOOKUP($I2799,'taxon-match_2026-08-31'!$A$2:$N$122,10,FALSE),IF(_xlpm.x=0,"",_xlpm.x)))</f>
        <v>Doridida</v>
      </c>
      <c r="P2799" t="str">
        <f>IF($I2799="","",_xlfn.LET(_xlpm.x,VLOOKUP($I2799,'taxon-match_2026-08-31'!$A$2:$N$122,11,FALSE),IF(_xlpm.x=0,"",_xlpm.x)))</f>
        <v>Dorididae</v>
      </c>
      <c r="Q2799" t="str">
        <f>IF($I2799="","",_xlfn.LET(_xlpm.x,VLOOKUP($I2799,'taxon-match_2026-08-31'!$A$2:$N$122,12,FALSE),IF(_xlpm.x=0,"",_xlpm.x)))</f>
        <v>Doris</v>
      </c>
      <c r="R2799" t="str">
        <f>IF($I2799="","",_xlfn.LET(_xlpm.x,VLOOKUP($I2799,'taxon-match_2026-08-31'!$A$2:$N$122,14,FALSE),IF(_xlpm.x=0,"",_xlpm.x)))</f>
        <v>kerguelenensis</v>
      </c>
      <c r="S2799" s="2" t="s">
        <v>2609</v>
      </c>
      <c r="T2799" s="69" t="s">
        <v>62</v>
      </c>
      <c r="U2799" s="69" t="s">
        <v>60</v>
      </c>
      <c r="X2799" t="str">
        <f>IF(T2799="","",_xlfn.LET(_xlpm.x,VLOOKUP(T2799,'Drop-down_menus'!$F$2:$G$16,2,FALSE),IF(_xlpm.x=0,"",_xlpm.x)))</f>
        <v>https://orcid.org/0000-0003-3696-4445</v>
      </c>
      <c r="Y2799" t="str">
        <f>IF(U2799="","",_xlfn.LET(_xlpm.x,VLOOKUP(U2799,'Drop-down_menus'!$F$2:$G$16,2,FALSE),IF(_xlpm.x=0,"",_xlpm.x)))</f>
        <v>https://orcid.org/0000-0002-9708-1761</v>
      </c>
      <c r="Z2799" t="str">
        <f>IF(V2799="","",_xlfn.LET(_xlpm.x,VLOOKUP(V2799,'Drop-down_menus'!$F$2:$G$16,2,FALSE),IF(_xlpm.x=0,"",_xlpm.x)))</f>
        <v/>
      </c>
      <c r="AA2799" t="str">
        <f>IF(W2799="","",_xlfn.LET(_xlpm.x,VLOOKUP(W2799,'Drop-down_menus'!$F$2:$G$16,2,FALSE),IF(_xlpm.x=0,"",_xlpm.x)))</f>
        <v/>
      </c>
      <c r="AB2799" t="s">
        <v>702</v>
      </c>
      <c r="AE2799" t="s">
        <v>896</v>
      </c>
    </row>
    <row r="2800" spans="1:31" ht="15" x14ac:dyDescent="0.2">
      <c r="A2800" s="2" t="s">
        <v>441</v>
      </c>
      <c r="B2800">
        <v>5217</v>
      </c>
      <c r="C2800">
        <v>5670</v>
      </c>
      <c r="D2800" s="69" t="s">
        <v>700</v>
      </c>
      <c r="F2800" s="70" t="s">
        <v>889</v>
      </c>
      <c r="G2800" s="69">
        <v>1</v>
      </c>
      <c r="H2800" s="70" t="s">
        <v>889</v>
      </c>
      <c r="I2800" t="s">
        <v>889</v>
      </c>
      <c r="J2800" t="str">
        <f>IF($I2800="","",_xlfn.LET(_xlpm.x,VLOOKUP($I2800,'taxon-match_2026-08-31'!$A$2:$N$122,6,FALSE),IF(_xlpm.x=0,"",_xlpm.x)))</f>
        <v>(Bergh, 1884)</v>
      </c>
      <c r="K2800" t="str">
        <f>IF($I2800="","",_xlfn.LET(_xlpm.x,VLOOKUP($I2800,'taxon-match_2026-08-31'!$A$2:$N$122,4,FALSE),IF(_xlpm.x=0,"",_xlpm.x)))</f>
        <v>urn:lsid:marinespecies.org:taxname:411132</v>
      </c>
      <c r="L2800" t="str">
        <f>IF($I2800="","",_xlfn.LET(_xlpm.x,VLOOKUP($I2800,'taxon-match_2026-08-31'!$A$2:$N$122,7,FALSE),IF(_xlpm.x=0,"",_xlpm.x)))</f>
        <v>Animalia</v>
      </c>
      <c r="M2800" t="str">
        <f>IF($I2800="","",_xlfn.LET(_xlpm.x,VLOOKUP($I2800,'taxon-match_2026-08-31'!$A$2:$N$122,8,FALSE),IF(_xlpm.x=0,"",_xlpm.x)))</f>
        <v>Mollusca</v>
      </c>
      <c r="N2800" t="str">
        <f>IF($I2800="","",_xlfn.LET(_xlpm.x,VLOOKUP($I2800,'taxon-match_2026-08-31'!$A$2:$N$122,9,FALSE),IF(_xlpm.x=0,"",_xlpm.x)))</f>
        <v>Gastropoda</v>
      </c>
      <c r="O2800" t="str">
        <f>IF($I2800="","",_xlfn.LET(_xlpm.x,VLOOKUP($I2800,'taxon-match_2026-08-31'!$A$2:$N$122,10,FALSE),IF(_xlpm.x=0,"",_xlpm.x)))</f>
        <v>Doridida</v>
      </c>
      <c r="P2800" t="str">
        <f>IF($I2800="","",_xlfn.LET(_xlpm.x,VLOOKUP($I2800,'taxon-match_2026-08-31'!$A$2:$N$122,11,FALSE),IF(_xlpm.x=0,"",_xlpm.x)))</f>
        <v>Dorididae</v>
      </c>
      <c r="Q2800" t="str">
        <f>IF($I2800="","",_xlfn.LET(_xlpm.x,VLOOKUP($I2800,'taxon-match_2026-08-31'!$A$2:$N$122,12,FALSE),IF(_xlpm.x=0,"",_xlpm.x)))</f>
        <v>Doris</v>
      </c>
      <c r="R2800" t="str">
        <f>IF($I2800="","",_xlfn.LET(_xlpm.x,VLOOKUP($I2800,'taxon-match_2026-08-31'!$A$2:$N$122,14,FALSE),IF(_xlpm.x=0,"",_xlpm.x)))</f>
        <v>kerguelenensis</v>
      </c>
      <c r="S2800" s="2" t="s">
        <v>2609</v>
      </c>
      <c r="T2800" s="69" t="s">
        <v>62</v>
      </c>
      <c r="U2800" s="69" t="s">
        <v>60</v>
      </c>
      <c r="X2800" t="str">
        <f>IF(T2800="","",_xlfn.LET(_xlpm.x,VLOOKUP(T2800,'Drop-down_menus'!$F$2:$G$16,2,FALSE),IF(_xlpm.x=0,"",_xlpm.x)))</f>
        <v>https://orcid.org/0000-0003-3696-4445</v>
      </c>
      <c r="Y2800" t="str">
        <f>IF(U2800="","",_xlfn.LET(_xlpm.x,VLOOKUP(U2800,'Drop-down_menus'!$F$2:$G$16,2,FALSE),IF(_xlpm.x=0,"",_xlpm.x)))</f>
        <v>https://orcid.org/0000-0002-9708-1761</v>
      </c>
      <c r="Z2800" t="str">
        <f>IF(V2800="","",_xlfn.LET(_xlpm.x,VLOOKUP(V2800,'Drop-down_menus'!$F$2:$G$16,2,FALSE),IF(_xlpm.x=0,"",_xlpm.x)))</f>
        <v/>
      </c>
      <c r="AA2800" t="str">
        <f>IF(W2800="","",_xlfn.LET(_xlpm.x,VLOOKUP(W2800,'Drop-down_menus'!$F$2:$G$16,2,FALSE),IF(_xlpm.x=0,"",_xlpm.x)))</f>
        <v/>
      </c>
      <c r="AB2800" t="s">
        <v>702</v>
      </c>
      <c r="AE2800" t="s">
        <v>896</v>
      </c>
    </row>
    <row r="2801" spans="1:31" ht="15" x14ac:dyDescent="0.2">
      <c r="A2801" s="2" t="s">
        <v>441</v>
      </c>
      <c r="B2801">
        <v>5218</v>
      </c>
      <c r="C2801">
        <v>5671</v>
      </c>
      <c r="D2801" s="69" t="s">
        <v>700</v>
      </c>
      <c r="F2801" s="70" t="s">
        <v>889</v>
      </c>
      <c r="G2801" s="69">
        <v>1</v>
      </c>
      <c r="H2801" s="70" t="s">
        <v>889</v>
      </c>
      <c r="I2801" t="s">
        <v>889</v>
      </c>
      <c r="J2801" t="str">
        <f>IF($I2801="","",_xlfn.LET(_xlpm.x,VLOOKUP($I2801,'taxon-match_2026-08-31'!$A$2:$N$122,6,FALSE),IF(_xlpm.x=0,"",_xlpm.x)))</f>
        <v>(Bergh, 1884)</v>
      </c>
      <c r="K2801" t="str">
        <f>IF($I2801="","",_xlfn.LET(_xlpm.x,VLOOKUP($I2801,'taxon-match_2026-08-31'!$A$2:$N$122,4,FALSE),IF(_xlpm.x=0,"",_xlpm.x)))</f>
        <v>urn:lsid:marinespecies.org:taxname:411132</v>
      </c>
      <c r="L2801" t="str">
        <f>IF($I2801="","",_xlfn.LET(_xlpm.x,VLOOKUP($I2801,'taxon-match_2026-08-31'!$A$2:$N$122,7,FALSE),IF(_xlpm.x=0,"",_xlpm.x)))</f>
        <v>Animalia</v>
      </c>
      <c r="M2801" t="str">
        <f>IF($I2801="","",_xlfn.LET(_xlpm.x,VLOOKUP($I2801,'taxon-match_2026-08-31'!$A$2:$N$122,8,FALSE),IF(_xlpm.x=0,"",_xlpm.x)))</f>
        <v>Mollusca</v>
      </c>
      <c r="N2801" t="str">
        <f>IF($I2801="","",_xlfn.LET(_xlpm.x,VLOOKUP($I2801,'taxon-match_2026-08-31'!$A$2:$N$122,9,FALSE),IF(_xlpm.x=0,"",_xlpm.x)))</f>
        <v>Gastropoda</v>
      </c>
      <c r="O2801" t="str">
        <f>IF($I2801="","",_xlfn.LET(_xlpm.x,VLOOKUP($I2801,'taxon-match_2026-08-31'!$A$2:$N$122,10,FALSE),IF(_xlpm.x=0,"",_xlpm.x)))</f>
        <v>Doridida</v>
      </c>
      <c r="P2801" t="str">
        <f>IF($I2801="","",_xlfn.LET(_xlpm.x,VLOOKUP($I2801,'taxon-match_2026-08-31'!$A$2:$N$122,11,FALSE),IF(_xlpm.x=0,"",_xlpm.x)))</f>
        <v>Dorididae</v>
      </c>
      <c r="Q2801" t="str">
        <f>IF($I2801="","",_xlfn.LET(_xlpm.x,VLOOKUP($I2801,'taxon-match_2026-08-31'!$A$2:$N$122,12,FALSE),IF(_xlpm.x=0,"",_xlpm.x)))</f>
        <v>Doris</v>
      </c>
      <c r="R2801" t="str">
        <f>IF($I2801="","",_xlfn.LET(_xlpm.x,VLOOKUP($I2801,'taxon-match_2026-08-31'!$A$2:$N$122,14,FALSE),IF(_xlpm.x=0,"",_xlpm.x)))</f>
        <v>kerguelenensis</v>
      </c>
      <c r="S2801" s="2" t="s">
        <v>2609</v>
      </c>
      <c r="T2801" s="69" t="s">
        <v>62</v>
      </c>
      <c r="U2801" s="69" t="s">
        <v>60</v>
      </c>
      <c r="X2801" t="str">
        <f>IF(T2801="","",_xlfn.LET(_xlpm.x,VLOOKUP(T2801,'Drop-down_menus'!$F$2:$G$16,2,FALSE),IF(_xlpm.x=0,"",_xlpm.x)))</f>
        <v>https://orcid.org/0000-0003-3696-4445</v>
      </c>
      <c r="Y2801" t="str">
        <f>IF(U2801="","",_xlfn.LET(_xlpm.x,VLOOKUP(U2801,'Drop-down_menus'!$F$2:$G$16,2,FALSE),IF(_xlpm.x=0,"",_xlpm.x)))</f>
        <v>https://orcid.org/0000-0002-9708-1761</v>
      </c>
      <c r="Z2801" t="str">
        <f>IF(V2801="","",_xlfn.LET(_xlpm.x,VLOOKUP(V2801,'Drop-down_menus'!$F$2:$G$16,2,FALSE),IF(_xlpm.x=0,"",_xlpm.x)))</f>
        <v/>
      </c>
      <c r="AA2801" t="str">
        <f>IF(W2801="","",_xlfn.LET(_xlpm.x,VLOOKUP(W2801,'Drop-down_menus'!$F$2:$G$16,2,FALSE),IF(_xlpm.x=0,"",_xlpm.x)))</f>
        <v/>
      </c>
      <c r="AB2801" t="s">
        <v>702</v>
      </c>
      <c r="AE2801" t="s">
        <v>896</v>
      </c>
    </row>
    <row r="2802" spans="1:31" ht="15" x14ac:dyDescent="0.2">
      <c r="A2802" s="2" t="s">
        <v>117</v>
      </c>
      <c r="B2802">
        <v>619</v>
      </c>
      <c r="C2802">
        <v>5672</v>
      </c>
      <c r="D2802" s="69" t="s">
        <v>700</v>
      </c>
      <c r="F2802" s="70" t="s">
        <v>889</v>
      </c>
      <c r="G2802" s="69">
        <v>1</v>
      </c>
      <c r="H2802" s="70" t="s">
        <v>889</v>
      </c>
      <c r="I2802" t="s">
        <v>889</v>
      </c>
      <c r="J2802" t="str">
        <f>IF($I2802="","",_xlfn.LET(_xlpm.x,VLOOKUP($I2802,'taxon-match_2026-08-31'!$A$2:$N$122,6,FALSE),IF(_xlpm.x=0,"",_xlpm.x)))</f>
        <v>(Bergh, 1884)</v>
      </c>
      <c r="K2802" t="str">
        <f>IF($I2802="","",_xlfn.LET(_xlpm.x,VLOOKUP($I2802,'taxon-match_2026-08-31'!$A$2:$N$122,4,FALSE),IF(_xlpm.x=0,"",_xlpm.x)))</f>
        <v>urn:lsid:marinespecies.org:taxname:411132</v>
      </c>
      <c r="L2802" t="str">
        <f>IF($I2802="","",_xlfn.LET(_xlpm.x,VLOOKUP($I2802,'taxon-match_2026-08-31'!$A$2:$N$122,7,FALSE),IF(_xlpm.x=0,"",_xlpm.x)))</f>
        <v>Animalia</v>
      </c>
      <c r="M2802" t="str">
        <f>IF($I2802="","",_xlfn.LET(_xlpm.x,VLOOKUP($I2802,'taxon-match_2026-08-31'!$A$2:$N$122,8,FALSE),IF(_xlpm.x=0,"",_xlpm.x)))</f>
        <v>Mollusca</v>
      </c>
      <c r="N2802" t="str">
        <f>IF($I2802="","",_xlfn.LET(_xlpm.x,VLOOKUP($I2802,'taxon-match_2026-08-31'!$A$2:$N$122,9,FALSE),IF(_xlpm.x=0,"",_xlpm.x)))</f>
        <v>Gastropoda</v>
      </c>
      <c r="O2802" t="str">
        <f>IF($I2802="","",_xlfn.LET(_xlpm.x,VLOOKUP($I2802,'taxon-match_2026-08-31'!$A$2:$N$122,10,FALSE),IF(_xlpm.x=0,"",_xlpm.x)))</f>
        <v>Doridida</v>
      </c>
      <c r="P2802" t="str">
        <f>IF($I2802="","",_xlfn.LET(_xlpm.x,VLOOKUP($I2802,'taxon-match_2026-08-31'!$A$2:$N$122,11,FALSE),IF(_xlpm.x=0,"",_xlpm.x)))</f>
        <v>Dorididae</v>
      </c>
      <c r="Q2802" t="str">
        <f>IF($I2802="","",_xlfn.LET(_xlpm.x,VLOOKUP($I2802,'taxon-match_2026-08-31'!$A$2:$N$122,12,FALSE),IF(_xlpm.x=0,"",_xlpm.x)))</f>
        <v>Doris</v>
      </c>
      <c r="R2802" t="str">
        <f>IF($I2802="","",_xlfn.LET(_xlpm.x,VLOOKUP($I2802,'taxon-match_2026-08-31'!$A$2:$N$122,14,FALSE),IF(_xlpm.x=0,"",_xlpm.x)))</f>
        <v>kerguelenensis</v>
      </c>
      <c r="S2802" s="2" t="s">
        <v>2609</v>
      </c>
      <c r="T2802" s="69" t="s">
        <v>62</v>
      </c>
      <c r="U2802" s="69" t="s">
        <v>60</v>
      </c>
      <c r="X2802" t="str">
        <f>IF(T2802="","",_xlfn.LET(_xlpm.x,VLOOKUP(T2802,'Drop-down_menus'!$F$2:$G$16,2,FALSE),IF(_xlpm.x=0,"",_xlpm.x)))</f>
        <v>https://orcid.org/0000-0003-3696-4445</v>
      </c>
      <c r="Y2802" t="str">
        <f>IF(U2802="","",_xlfn.LET(_xlpm.x,VLOOKUP(U2802,'Drop-down_menus'!$F$2:$G$16,2,FALSE),IF(_xlpm.x=0,"",_xlpm.x)))</f>
        <v>https://orcid.org/0000-0002-9708-1761</v>
      </c>
      <c r="Z2802" t="str">
        <f>IF(V2802="","",_xlfn.LET(_xlpm.x,VLOOKUP(V2802,'Drop-down_menus'!$F$2:$G$16,2,FALSE),IF(_xlpm.x=0,"",_xlpm.x)))</f>
        <v/>
      </c>
      <c r="AA2802" t="str">
        <f>IF(W2802="","",_xlfn.LET(_xlpm.x,VLOOKUP(W2802,'Drop-down_menus'!$F$2:$G$16,2,FALSE),IF(_xlpm.x=0,"",_xlpm.x)))</f>
        <v/>
      </c>
      <c r="AB2802" t="s">
        <v>702</v>
      </c>
      <c r="AE2802" t="s">
        <v>896</v>
      </c>
    </row>
    <row r="2803" spans="1:31" ht="15" x14ac:dyDescent="0.2">
      <c r="A2803" s="2" t="s">
        <v>117</v>
      </c>
      <c r="B2803">
        <v>620</v>
      </c>
      <c r="C2803">
        <v>5457</v>
      </c>
      <c r="D2803" s="69" t="s">
        <v>700</v>
      </c>
      <c r="F2803" s="70" t="s">
        <v>889</v>
      </c>
      <c r="G2803" s="69">
        <v>1</v>
      </c>
      <c r="H2803" s="70" t="s">
        <v>889</v>
      </c>
      <c r="I2803" t="s">
        <v>889</v>
      </c>
      <c r="J2803" t="str">
        <f>IF($I2803="","",_xlfn.LET(_xlpm.x,VLOOKUP($I2803,'taxon-match_2026-08-31'!$A$2:$N$122,6,FALSE),IF(_xlpm.x=0,"",_xlpm.x)))</f>
        <v>(Bergh, 1884)</v>
      </c>
      <c r="K2803" t="str">
        <f>IF($I2803="","",_xlfn.LET(_xlpm.x,VLOOKUP($I2803,'taxon-match_2026-08-31'!$A$2:$N$122,4,FALSE),IF(_xlpm.x=0,"",_xlpm.x)))</f>
        <v>urn:lsid:marinespecies.org:taxname:411132</v>
      </c>
      <c r="L2803" t="str">
        <f>IF($I2803="","",_xlfn.LET(_xlpm.x,VLOOKUP($I2803,'taxon-match_2026-08-31'!$A$2:$N$122,7,FALSE),IF(_xlpm.x=0,"",_xlpm.x)))</f>
        <v>Animalia</v>
      </c>
      <c r="M2803" t="str">
        <f>IF($I2803="","",_xlfn.LET(_xlpm.x,VLOOKUP($I2803,'taxon-match_2026-08-31'!$A$2:$N$122,8,FALSE),IF(_xlpm.x=0,"",_xlpm.x)))</f>
        <v>Mollusca</v>
      </c>
      <c r="N2803" t="str">
        <f>IF($I2803="","",_xlfn.LET(_xlpm.x,VLOOKUP($I2803,'taxon-match_2026-08-31'!$A$2:$N$122,9,FALSE),IF(_xlpm.x=0,"",_xlpm.x)))</f>
        <v>Gastropoda</v>
      </c>
      <c r="O2803" t="str">
        <f>IF($I2803="","",_xlfn.LET(_xlpm.x,VLOOKUP($I2803,'taxon-match_2026-08-31'!$A$2:$N$122,10,FALSE),IF(_xlpm.x=0,"",_xlpm.x)))</f>
        <v>Doridida</v>
      </c>
      <c r="P2803" t="str">
        <f>IF($I2803="","",_xlfn.LET(_xlpm.x,VLOOKUP($I2803,'taxon-match_2026-08-31'!$A$2:$N$122,11,FALSE),IF(_xlpm.x=0,"",_xlpm.x)))</f>
        <v>Dorididae</v>
      </c>
      <c r="Q2803" t="str">
        <f>IF($I2803="","",_xlfn.LET(_xlpm.x,VLOOKUP($I2803,'taxon-match_2026-08-31'!$A$2:$N$122,12,FALSE),IF(_xlpm.x=0,"",_xlpm.x)))</f>
        <v>Doris</v>
      </c>
      <c r="R2803" t="str">
        <f>IF($I2803="","",_xlfn.LET(_xlpm.x,VLOOKUP($I2803,'taxon-match_2026-08-31'!$A$2:$N$122,14,FALSE),IF(_xlpm.x=0,"",_xlpm.x)))</f>
        <v>kerguelenensis</v>
      </c>
      <c r="S2803" s="2" t="s">
        <v>2609</v>
      </c>
      <c r="T2803" s="69" t="s">
        <v>62</v>
      </c>
      <c r="U2803" s="69" t="s">
        <v>60</v>
      </c>
      <c r="X2803" t="str">
        <f>IF(T2803="","",_xlfn.LET(_xlpm.x,VLOOKUP(T2803,'Drop-down_menus'!$F$2:$G$16,2,FALSE),IF(_xlpm.x=0,"",_xlpm.x)))</f>
        <v>https://orcid.org/0000-0003-3696-4445</v>
      </c>
      <c r="Y2803" t="str">
        <f>IF(U2803="","",_xlfn.LET(_xlpm.x,VLOOKUP(U2803,'Drop-down_menus'!$F$2:$G$16,2,FALSE),IF(_xlpm.x=0,"",_xlpm.x)))</f>
        <v>https://orcid.org/0000-0002-9708-1761</v>
      </c>
      <c r="Z2803" t="str">
        <f>IF(V2803="","",_xlfn.LET(_xlpm.x,VLOOKUP(V2803,'Drop-down_menus'!$F$2:$G$16,2,FALSE),IF(_xlpm.x=0,"",_xlpm.x)))</f>
        <v/>
      </c>
      <c r="AA2803" t="str">
        <f>IF(W2803="","",_xlfn.LET(_xlpm.x,VLOOKUP(W2803,'Drop-down_menus'!$F$2:$G$16,2,FALSE),IF(_xlpm.x=0,"",_xlpm.x)))</f>
        <v/>
      </c>
      <c r="AB2803" t="s">
        <v>702</v>
      </c>
      <c r="AE2803" t="s">
        <v>896</v>
      </c>
    </row>
    <row r="2804" spans="1:31" ht="15" x14ac:dyDescent="0.2">
      <c r="A2804" s="2" t="s">
        <v>117</v>
      </c>
      <c r="B2804">
        <v>621</v>
      </c>
      <c r="C2804">
        <v>5469</v>
      </c>
      <c r="D2804" s="69" t="s">
        <v>700</v>
      </c>
      <c r="F2804" s="70" t="s">
        <v>889</v>
      </c>
      <c r="G2804" s="69">
        <v>1</v>
      </c>
      <c r="H2804" s="70" t="s">
        <v>889</v>
      </c>
      <c r="I2804" t="s">
        <v>889</v>
      </c>
      <c r="J2804" t="str">
        <f>IF($I2804="","",_xlfn.LET(_xlpm.x,VLOOKUP($I2804,'taxon-match_2026-08-31'!$A$2:$N$122,6,FALSE),IF(_xlpm.x=0,"",_xlpm.x)))</f>
        <v>(Bergh, 1884)</v>
      </c>
      <c r="K2804" t="str">
        <f>IF($I2804="","",_xlfn.LET(_xlpm.x,VLOOKUP($I2804,'taxon-match_2026-08-31'!$A$2:$N$122,4,FALSE),IF(_xlpm.x=0,"",_xlpm.x)))</f>
        <v>urn:lsid:marinespecies.org:taxname:411132</v>
      </c>
      <c r="L2804" t="str">
        <f>IF($I2804="","",_xlfn.LET(_xlpm.x,VLOOKUP($I2804,'taxon-match_2026-08-31'!$A$2:$N$122,7,FALSE),IF(_xlpm.x=0,"",_xlpm.x)))</f>
        <v>Animalia</v>
      </c>
      <c r="M2804" t="str">
        <f>IF($I2804="","",_xlfn.LET(_xlpm.x,VLOOKUP($I2804,'taxon-match_2026-08-31'!$A$2:$N$122,8,FALSE),IF(_xlpm.x=0,"",_xlpm.x)))</f>
        <v>Mollusca</v>
      </c>
      <c r="N2804" t="str">
        <f>IF($I2804="","",_xlfn.LET(_xlpm.x,VLOOKUP($I2804,'taxon-match_2026-08-31'!$A$2:$N$122,9,FALSE),IF(_xlpm.x=0,"",_xlpm.x)))</f>
        <v>Gastropoda</v>
      </c>
      <c r="O2804" t="str">
        <f>IF($I2804="","",_xlfn.LET(_xlpm.x,VLOOKUP($I2804,'taxon-match_2026-08-31'!$A$2:$N$122,10,FALSE),IF(_xlpm.x=0,"",_xlpm.x)))</f>
        <v>Doridida</v>
      </c>
      <c r="P2804" t="str">
        <f>IF($I2804="","",_xlfn.LET(_xlpm.x,VLOOKUP($I2804,'taxon-match_2026-08-31'!$A$2:$N$122,11,FALSE),IF(_xlpm.x=0,"",_xlpm.x)))</f>
        <v>Dorididae</v>
      </c>
      <c r="Q2804" t="str">
        <f>IF($I2804="","",_xlfn.LET(_xlpm.x,VLOOKUP($I2804,'taxon-match_2026-08-31'!$A$2:$N$122,12,FALSE),IF(_xlpm.x=0,"",_xlpm.x)))</f>
        <v>Doris</v>
      </c>
      <c r="R2804" t="str">
        <f>IF($I2804="","",_xlfn.LET(_xlpm.x,VLOOKUP($I2804,'taxon-match_2026-08-31'!$A$2:$N$122,14,FALSE),IF(_xlpm.x=0,"",_xlpm.x)))</f>
        <v>kerguelenensis</v>
      </c>
      <c r="S2804" s="2" t="s">
        <v>2609</v>
      </c>
      <c r="T2804" s="69" t="s">
        <v>62</v>
      </c>
      <c r="U2804" s="69" t="s">
        <v>60</v>
      </c>
      <c r="X2804" t="str">
        <f>IF(T2804="","",_xlfn.LET(_xlpm.x,VLOOKUP(T2804,'Drop-down_menus'!$F$2:$G$16,2,FALSE),IF(_xlpm.x=0,"",_xlpm.x)))</f>
        <v>https://orcid.org/0000-0003-3696-4445</v>
      </c>
      <c r="Y2804" t="str">
        <f>IF(U2804="","",_xlfn.LET(_xlpm.x,VLOOKUP(U2804,'Drop-down_menus'!$F$2:$G$16,2,FALSE),IF(_xlpm.x=0,"",_xlpm.x)))</f>
        <v>https://orcid.org/0000-0002-9708-1761</v>
      </c>
      <c r="Z2804" t="str">
        <f>IF(V2804="","",_xlfn.LET(_xlpm.x,VLOOKUP(V2804,'Drop-down_menus'!$F$2:$G$16,2,FALSE),IF(_xlpm.x=0,"",_xlpm.x)))</f>
        <v/>
      </c>
      <c r="AA2804" t="str">
        <f>IF(W2804="","",_xlfn.LET(_xlpm.x,VLOOKUP(W2804,'Drop-down_menus'!$F$2:$G$16,2,FALSE),IF(_xlpm.x=0,"",_xlpm.x)))</f>
        <v/>
      </c>
      <c r="AB2804" t="s">
        <v>702</v>
      </c>
      <c r="AE2804" t="s">
        <v>896</v>
      </c>
    </row>
    <row r="2805" spans="1:31" ht="15" x14ac:dyDescent="0.2">
      <c r="A2805" s="2" t="s">
        <v>282</v>
      </c>
      <c r="B2805">
        <v>2480</v>
      </c>
      <c r="C2805">
        <v>5503</v>
      </c>
      <c r="D2805" s="69" t="s">
        <v>700</v>
      </c>
      <c r="F2805" s="70" t="s">
        <v>759</v>
      </c>
      <c r="G2805" s="69">
        <v>1</v>
      </c>
      <c r="H2805" s="70" t="s">
        <v>759</v>
      </c>
      <c r="I2805" t="s">
        <v>759</v>
      </c>
      <c r="J2805" t="str">
        <f>IF($I2805="","",_xlfn.LET(_xlpm.x,VLOOKUP($I2805,'taxon-match_2026-08-31'!$A$2:$N$122,6,FALSE),IF(_xlpm.x=0,"",_xlpm.x)))</f>
        <v>Roule, 1909</v>
      </c>
      <c r="K2805" t="str">
        <f>IF($I2805="","",_xlfn.LET(_xlpm.x,VLOOKUP($I2805,'taxon-match_2026-08-31'!$A$2:$N$122,4,FALSE),IF(_xlpm.x=0,"",_xlpm.x)))</f>
        <v>urn:lsid:marinespecies.org:taxname:172898</v>
      </c>
      <c r="L2805" t="str">
        <f>IF($I2805="","",_xlfn.LET(_xlpm.x,VLOOKUP($I2805,'taxon-match_2026-08-31'!$A$2:$N$122,7,FALSE),IF(_xlpm.x=0,"",_xlpm.x)))</f>
        <v>Animalia</v>
      </c>
      <c r="M2805" t="str">
        <f>IF($I2805="","",_xlfn.LET(_xlpm.x,VLOOKUP($I2805,'taxon-match_2026-08-31'!$A$2:$N$122,8,FALSE),IF(_xlpm.x=0,"",_xlpm.x)))</f>
        <v>Cnidaria</v>
      </c>
      <c r="N2805" t="str">
        <f>IF($I2805="","",_xlfn.LET(_xlpm.x,VLOOKUP($I2805,'taxon-match_2026-08-31'!$A$2:$N$122,9,FALSE),IF(_xlpm.x=0,"",_xlpm.x)))</f>
        <v>Hexacorallia</v>
      </c>
      <c r="O2805" t="str">
        <f>IF($I2805="","",_xlfn.LET(_xlpm.x,VLOOKUP($I2805,'taxon-match_2026-08-31'!$A$2:$N$122,10,FALSE),IF(_xlpm.x=0,"",_xlpm.x)))</f>
        <v>Actiniaria</v>
      </c>
      <c r="P2805" t="str">
        <f>IF($I2805="","",_xlfn.LET(_xlpm.x,VLOOKUP($I2805,'taxon-match_2026-08-31'!$A$2:$N$122,11,FALSE),IF(_xlpm.x=0,"",_xlpm.x)))</f>
        <v>Actiniidae</v>
      </c>
      <c r="Q2805" t="str">
        <f>IF($I2805="","",_xlfn.LET(_xlpm.x,VLOOKUP($I2805,'taxon-match_2026-08-31'!$A$2:$N$122,12,FALSE),IF(_xlpm.x=0,"",_xlpm.x)))</f>
        <v>Glyphoperidium</v>
      </c>
      <c r="R2805" t="str">
        <f>IF($I2805="","",_xlfn.LET(_xlpm.x,VLOOKUP($I2805,'taxon-match_2026-08-31'!$A$2:$N$122,14,FALSE),IF(_xlpm.x=0,"",_xlpm.x)))</f>
        <v>bursa</v>
      </c>
      <c r="S2805" s="2" t="s">
        <v>2609</v>
      </c>
      <c r="T2805" s="69" t="s">
        <v>62</v>
      </c>
      <c r="U2805" s="69" t="s">
        <v>60</v>
      </c>
      <c r="X2805" t="str">
        <f>IF(T2805="","",_xlfn.LET(_xlpm.x,VLOOKUP(T2805,'Drop-down_menus'!$F$2:$G$16,2,FALSE),IF(_xlpm.x=0,"",_xlpm.x)))</f>
        <v>https://orcid.org/0000-0003-3696-4445</v>
      </c>
      <c r="Y2805" t="str">
        <f>IF(U2805="","",_xlfn.LET(_xlpm.x,VLOOKUP(U2805,'Drop-down_menus'!$F$2:$G$16,2,FALSE),IF(_xlpm.x=0,"",_xlpm.x)))</f>
        <v>https://orcid.org/0000-0002-9708-1761</v>
      </c>
      <c r="Z2805" t="str">
        <f>IF(V2805="","",_xlfn.LET(_xlpm.x,VLOOKUP(V2805,'Drop-down_menus'!$F$2:$G$16,2,FALSE),IF(_xlpm.x=0,"",_xlpm.x)))</f>
        <v/>
      </c>
      <c r="AA2805" t="str">
        <f>IF(W2805="","",_xlfn.LET(_xlpm.x,VLOOKUP(W2805,'Drop-down_menus'!$F$2:$G$16,2,FALSE),IF(_xlpm.x=0,"",_xlpm.x)))</f>
        <v/>
      </c>
      <c r="AB2805" t="s">
        <v>702</v>
      </c>
      <c r="AE2805" t="s">
        <v>896</v>
      </c>
    </row>
    <row r="2806" spans="1:31" ht="15" x14ac:dyDescent="0.2">
      <c r="A2806" s="2" t="s">
        <v>282</v>
      </c>
      <c r="B2806">
        <v>2481</v>
      </c>
      <c r="C2806">
        <v>5637</v>
      </c>
      <c r="D2806" s="69" t="s">
        <v>700</v>
      </c>
      <c r="F2806" s="70" t="s">
        <v>759</v>
      </c>
      <c r="G2806" s="69">
        <v>1</v>
      </c>
      <c r="H2806" s="70" t="s">
        <v>759</v>
      </c>
      <c r="I2806" t="s">
        <v>759</v>
      </c>
      <c r="J2806" t="str">
        <f>IF($I2806="","",_xlfn.LET(_xlpm.x,VLOOKUP($I2806,'taxon-match_2026-08-31'!$A$2:$N$122,6,FALSE),IF(_xlpm.x=0,"",_xlpm.x)))</f>
        <v>Roule, 1909</v>
      </c>
      <c r="K2806" t="str">
        <f>IF($I2806="","",_xlfn.LET(_xlpm.x,VLOOKUP($I2806,'taxon-match_2026-08-31'!$A$2:$N$122,4,FALSE),IF(_xlpm.x=0,"",_xlpm.x)))</f>
        <v>urn:lsid:marinespecies.org:taxname:172898</v>
      </c>
      <c r="L2806" t="str">
        <f>IF($I2806="","",_xlfn.LET(_xlpm.x,VLOOKUP($I2806,'taxon-match_2026-08-31'!$A$2:$N$122,7,FALSE),IF(_xlpm.x=0,"",_xlpm.x)))</f>
        <v>Animalia</v>
      </c>
      <c r="M2806" t="str">
        <f>IF($I2806="","",_xlfn.LET(_xlpm.x,VLOOKUP($I2806,'taxon-match_2026-08-31'!$A$2:$N$122,8,FALSE),IF(_xlpm.x=0,"",_xlpm.x)))</f>
        <v>Cnidaria</v>
      </c>
      <c r="N2806" t="str">
        <f>IF($I2806="","",_xlfn.LET(_xlpm.x,VLOOKUP($I2806,'taxon-match_2026-08-31'!$A$2:$N$122,9,FALSE),IF(_xlpm.x=0,"",_xlpm.x)))</f>
        <v>Hexacorallia</v>
      </c>
      <c r="O2806" t="str">
        <f>IF($I2806="","",_xlfn.LET(_xlpm.x,VLOOKUP($I2806,'taxon-match_2026-08-31'!$A$2:$N$122,10,FALSE),IF(_xlpm.x=0,"",_xlpm.x)))</f>
        <v>Actiniaria</v>
      </c>
      <c r="P2806" t="str">
        <f>IF($I2806="","",_xlfn.LET(_xlpm.x,VLOOKUP($I2806,'taxon-match_2026-08-31'!$A$2:$N$122,11,FALSE),IF(_xlpm.x=0,"",_xlpm.x)))</f>
        <v>Actiniidae</v>
      </c>
      <c r="Q2806" t="str">
        <f>IF($I2806="","",_xlfn.LET(_xlpm.x,VLOOKUP($I2806,'taxon-match_2026-08-31'!$A$2:$N$122,12,FALSE),IF(_xlpm.x=0,"",_xlpm.x)))</f>
        <v>Glyphoperidium</v>
      </c>
      <c r="R2806" t="str">
        <f>IF($I2806="","",_xlfn.LET(_xlpm.x,VLOOKUP($I2806,'taxon-match_2026-08-31'!$A$2:$N$122,14,FALSE),IF(_xlpm.x=0,"",_xlpm.x)))</f>
        <v>bursa</v>
      </c>
      <c r="S2806" s="2" t="s">
        <v>2609</v>
      </c>
      <c r="T2806" s="69" t="s">
        <v>62</v>
      </c>
      <c r="U2806" s="69" t="s">
        <v>60</v>
      </c>
      <c r="X2806" t="str">
        <f>IF(T2806="","",_xlfn.LET(_xlpm.x,VLOOKUP(T2806,'Drop-down_menus'!$F$2:$G$16,2,FALSE),IF(_xlpm.x=0,"",_xlpm.x)))</f>
        <v>https://orcid.org/0000-0003-3696-4445</v>
      </c>
      <c r="Y2806" t="str">
        <f>IF(U2806="","",_xlfn.LET(_xlpm.x,VLOOKUP(U2806,'Drop-down_menus'!$F$2:$G$16,2,FALSE),IF(_xlpm.x=0,"",_xlpm.x)))</f>
        <v>https://orcid.org/0000-0002-9708-1761</v>
      </c>
      <c r="Z2806" t="str">
        <f>IF(V2806="","",_xlfn.LET(_xlpm.x,VLOOKUP(V2806,'Drop-down_menus'!$F$2:$G$16,2,FALSE),IF(_xlpm.x=0,"",_xlpm.x)))</f>
        <v/>
      </c>
      <c r="AA2806" t="str">
        <f>IF(W2806="","",_xlfn.LET(_xlpm.x,VLOOKUP(W2806,'Drop-down_menus'!$F$2:$G$16,2,FALSE),IF(_xlpm.x=0,"",_xlpm.x)))</f>
        <v/>
      </c>
      <c r="AB2806" t="s">
        <v>702</v>
      </c>
      <c r="AE2806" t="s">
        <v>896</v>
      </c>
    </row>
    <row r="2807" spans="1:31" ht="15" x14ac:dyDescent="0.2">
      <c r="A2807" s="2" t="s">
        <v>282</v>
      </c>
      <c r="B2807">
        <v>2482</v>
      </c>
      <c r="C2807">
        <v>5638</v>
      </c>
      <c r="D2807" s="69" t="s">
        <v>700</v>
      </c>
      <c r="F2807" s="70" t="s">
        <v>759</v>
      </c>
      <c r="G2807" s="69">
        <v>1</v>
      </c>
      <c r="H2807" s="70" t="s">
        <v>759</v>
      </c>
      <c r="I2807" t="s">
        <v>759</v>
      </c>
      <c r="J2807" t="str">
        <f>IF($I2807="","",_xlfn.LET(_xlpm.x,VLOOKUP($I2807,'taxon-match_2026-08-31'!$A$2:$N$122,6,FALSE),IF(_xlpm.x=0,"",_xlpm.x)))</f>
        <v>Roule, 1909</v>
      </c>
      <c r="K2807" t="str">
        <f>IF($I2807="","",_xlfn.LET(_xlpm.x,VLOOKUP($I2807,'taxon-match_2026-08-31'!$A$2:$N$122,4,FALSE),IF(_xlpm.x=0,"",_xlpm.x)))</f>
        <v>urn:lsid:marinespecies.org:taxname:172898</v>
      </c>
      <c r="L2807" t="str">
        <f>IF($I2807="","",_xlfn.LET(_xlpm.x,VLOOKUP($I2807,'taxon-match_2026-08-31'!$A$2:$N$122,7,FALSE),IF(_xlpm.x=0,"",_xlpm.x)))</f>
        <v>Animalia</v>
      </c>
      <c r="M2807" t="str">
        <f>IF($I2807="","",_xlfn.LET(_xlpm.x,VLOOKUP($I2807,'taxon-match_2026-08-31'!$A$2:$N$122,8,FALSE),IF(_xlpm.x=0,"",_xlpm.x)))</f>
        <v>Cnidaria</v>
      </c>
      <c r="N2807" t="str">
        <f>IF($I2807="","",_xlfn.LET(_xlpm.x,VLOOKUP($I2807,'taxon-match_2026-08-31'!$A$2:$N$122,9,FALSE),IF(_xlpm.x=0,"",_xlpm.x)))</f>
        <v>Hexacorallia</v>
      </c>
      <c r="O2807" t="str">
        <f>IF($I2807="","",_xlfn.LET(_xlpm.x,VLOOKUP($I2807,'taxon-match_2026-08-31'!$A$2:$N$122,10,FALSE),IF(_xlpm.x=0,"",_xlpm.x)))</f>
        <v>Actiniaria</v>
      </c>
      <c r="P2807" t="str">
        <f>IF($I2807="","",_xlfn.LET(_xlpm.x,VLOOKUP($I2807,'taxon-match_2026-08-31'!$A$2:$N$122,11,FALSE),IF(_xlpm.x=0,"",_xlpm.x)))</f>
        <v>Actiniidae</v>
      </c>
      <c r="Q2807" t="str">
        <f>IF($I2807="","",_xlfn.LET(_xlpm.x,VLOOKUP($I2807,'taxon-match_2026-08-31'!$A$2:$N$122,12,FALSE),IF(_xlpm.x=0,"",_xlpm.x)))</f>
        <v>Glyphoperidium</v>
      </c>
      <c r="R2807" t="str">
        <f>IF($I2807="","",_xlfn.LET(_xlpm.x,VLOOKUP($I2807,'taxon-match_2026-08-31'!$A$2:$N$122,14,FALSE),IF(_xlpm.x=0,"",_xlpm.x)))</f>
        <v>bursa</v>
      </c>
      <c r="S2807" s="2" t="s">
        <v>2609</v>
      </c>
      <c r="T2807" s="69" t="s">
        <v>62</v>
      </c>
      <c r="U2807" s="69" t="s">
        <v>60</v>
      </c>
      <c r="X2807" t="str">
        <f>IF(T2807="","",_xlfn.LET(_xlpm.x,VLOOKUP(T2807,'Drop-down_menus'!$F$2:$G$16,2,FALSE),IF(_xlpm.x=0,"",_xlpm.x)))</f>
        <v>https://orcid.org/0000-0003-3696-4445</v>
      </c>
      <c r="Y2807" t="str">
        <f>IF(U2807="","",_xlfn.LET(_xlpm.x,VLOOKUP(U2807,'Drop-down_menus'!$F$2:$G$16,2,FALSE),IF(_xlpm.x=0,"",_xlpm.x)))</f>
        <v>https://orcid.org/0000-0002-9708-1761</v>
      </c>
      <c r="Z2807" t="str">
        <f>IF(V2807="","",_xlfn.LET(_xlpm.x,VLOOKUP(V2807,'Drop-down_menus'!$F$2:$G$16,2,FALSE),IF(_xlpm.x=0,"",_xlpm.x)))</f>
        <v/>
      </c>
      <c r="AA2807" t="str">
        <f>IF(W2807="","",_xlfn.LET(_xlpm.x,VLOOKUP(W2807,'Drop-down_menus'!$F$2:$G$16,2,FALSE),IF(_xlpm.x=0,"",_xlpm.x)))</f>
        <v/>
      </c>
      <c r="AB2807" t="s">
        <v>702</v>
      </c>
      <c r="AE2807" t="s">
        <v>896</v>
      </c>
    </row>
    <row r="2808" spans="1:31" ht="15" x14ac:dyDescent="0.2">
      <c r="A2808" s="2" t="s">
        <v>282</v>
      </c>
      <c r="B2808">
        <v>2514</v>
      </c>
      <c r="C2808">
        <v>5642</v>
      </c>
      <c r="D2808" s="69" t="s">
        <v>700</v>
      </c>
      <c r="F2808" s="70" t="s">
        <v>759</v>
      </c>
      <c r="G2808" s="69">
        <v>1</v>
      </c>
      <c r="H2808" s="70" t="s">
        <v>759</v>
      </c>
      <c r="I2808" t="s">
        <v>759</v>
      </c>
      <c r="J2808" t="str">
        <f>IF($I2808="","",_xlfn.LET(_xlpm.x,VLOOKUP($I2808,'taxon-match_2026-08-31'!$A$2:$N$122,6,FALSE),IF(_xlpm.x=0,"",_xlpm.x)))</f>
        <v>Roule, 1909</v>
      </c>
      <c r="K2808" t="str">
        <f>IF($I2808="","",_xlfn.LET(_xlpm.x,VLOOKUP($I2808,'taxon-match_2026-08-31'!$A$2:$N$122,4,FALSE),IF(_xlpm.x=0,"",_xlpm.x)))</f>
        <v>urn:lsid:marinespecies.org:taxname:172898</v>
      </c>
      <c r="L2808" t="str">
        <f>IF($I2808="","",_xlfn.LET(_xlpm.x,VLOOKUP($I2808,'taxon-match_2026-08-31'!$A$2:$N$122,7,FALSE),IF(_xlpm.x=0,"",_xlpm.x)))</f>
        <v>Animalia</v>
      </c>
      <c r="M2808" t="str">
        <f>IF($I2808="","",_xlfn.LET(_xlpm.x,VLOOKUP($I2808,'taxon-match_2026-08-31'!$A$2:$N$122,8,FALSE),IF(_xlpm.x=0,"",_xlpm.x)))</f>
        <v>Cnidaria</v>
      </c>
      <c r="N2808" t="str">
        <f>IF($I2808="","",_xlfn.LET(_xlpm.x,VLOOKUP($I2808,'taxon-match_2026-08-31'!$A$2:$N$122,9,FALSE),IF(_xlpm.x=0,"",_xlpm.x)))</f>
        <v>Hexacorallia</v>
      </c>
      <c r="O2808" t="str">
        <f>IF($I2808="","",_xlfn.LET(_xlpm.x,VLOOKUP($I2808,'taxon-match_2026-08-31'!$A$2:$N$122,10,FALSE),IF(_xlpm.x=0,"",_xlpm.x)))</f>
        <v>Actiniaria</v>
      </c>
      <c r="P2808" t="str">
        <f>IF($I2808="","",_xlfn.LET(_xlpm.x,VLOOKUP($I2808,'taxon-match_2026-08-31'!$A$2:$N$122,11,FALSE),IF(_xlpm.x=0,"",_xlpm.x)))</f>
        <v>Actiniidae</v>
      </c>
      <c r="Q2808" t="str">
        <f>IF($I2808="","",_xlfn.LET(_xlpm.x,VLOOKUP($I2808,'taxon-match_2026-08-31'!$A$2:$N$122,12,FALSE),IF(_xlpm.x=0,"",_xlpm.x)))</f>
        <v>Glyphoperidium</v>
      </c>
      <c r="R2808" t="str">
        <f>IF($I2808="","",_xlfn.LET(_xlpm.x,VLOOKUP($I2808,'taxon-match_2026-08-31'!$A$2:$N$122,14,FALSE),IF(_xlpm.x=0,"",_xlpm.x)))</f>
        <v>bursa</v>
      </c>
      <c r="S2808" s="2" t="s">
        <v>2609</v>
      </c>
      <c r="T2808" s="69" t="s">
        <v>62</v>
      </c>
      <c r="U2808" s="69" t="s">
        <v>60</v>
      </c>
      <c r="X2808" t="str">
        <f>IF(T2808="","",_xlfn.LET(_xlpm.x,VLOOKUP(T2808,'Drop-down_menus'!$F$2:$G$16,2,FALSE),IF(_xlpm.x=0,"",_xlpm.x)))</f>
        <v>https://orcid.org/0000-0003-3696-4445</v>
      </c>
      <c r="Y2808" t="str">
        <f>IF(U2808="","",_xlfn.LET(_xlpm.x,VLOOKUP(U2808,'Drop-down_menus'!$F$2:$G$16,2,FALSE),IF(_xlpm.x=0,"",_xlpm.x)))</f>
        <v>https://orcid.org/0000-0002-9708-1761</v>
      </c>
      <c r="Z2808" t="str">
        <f>IF(V2808="","",_xlfn.LET(_xlpm.x,VLOOKUP(V2808,'Drop-down_menus'!$F$2:$G$16,2,FALSE),IF(_xlpm.x=0,"",_xlpm.x)))</f>
        <v/>
      </c>
      <c r="AA2808" t="str">
        <f>IF(W2808="","",_xlfn.LET(_xlpm.x,VLOOKUP(W2808,'Drop-down_menus'!$F$2:$G$16,2,FALSE),IF(_xlpm.x=0,"",_xlpm.x)))</f>
        <v/>
      </c>
      <c r="AB2808" t="s">
        <v>702</v>
      </c>
      <c r="AE2808" t="s">
        <v>896</v>
      </c>
    </row>
    <row r="2809" spans="1:31" ht="15" x14ac:dyDescent="0.2">
      <c r="A2809" s="2" t="s">
        <v>282</v>
      </c>
      <c r="B2809">
        <v>2515</v>
      </c>
      <c r="C2809">
        <v>5651</v>
      </c>
      <c r="D2809" s="69" t="s">
        <v>700</v>
      </c>
      <c r="F2809" s="70" t="s">
        <v>759</v>
      </c>
      <c r="G2809" s="69">
        <v>1</v>
      </c>
      <c r="H2809" s="70" t="s">
        <v>759</v>
      </c>
      <c r="I2809" t="s">
        <v>759</v>
      </c>
      <c r="J2809" t="str">
        <f>IF($I2809="","",_xlfn.LET(_xlpm.x,VLOOKUP($I2809,'taxon-match_2026-08-31'!$A$2:$N$122,6,FALSE),IF(_xlpm.x=0,"",_xlpm.x)))</f>
        <v>Roule, 1909</v>
      </c>
      <c r="K2809" t="str">
        <f>IF($I2809="","",_xlfn.LET(_xlpm.x,VLOOKUP($I2809,'taxon-match_2026-08-31'!$A$2:$N$122,4,FALSE),IF(_xlpm.x=0,"",_xlpm.x)))</f>
        <v>urn:lsid:marinespecies.org:taxname:172898</v>
      </c>
      <c r="L2809" t="str">
        <f>IF($I2809="","",_xlfn.LET(_xlpm.x,VLOOKUP($I2809,'taxon-match_2026-08-31'!$A$2:$N$122,7,FALSE),IF(_xlpm.x=0,"",_xlpm.x)))</f>
        <v>Animalia</v>
      </c>
      <c r="M2809" t="str">
        <f>IF($I2809="","",_xlfn.LET(_xlpm.x,VLOOKUP($I2809,'taxon-match_2026-08-31'!$A$2:$N$122,8,FALSE),IF(_xlpm.x=0,"",_xlpm.x)))</f>
        <v>Cnidaria</v>
      </c>
      <c r="N2809" t="str">
        <f>IF($I2809="","",_xlfn.LET(_xlpm.x,VLOOKUP($I2809,'taxon-match_2026-08-31'!$A$2:$N$122,9,FALSE),IF(_xlpm.x=0,"",_xlpm.x)))</f>
        <v>Hexacorallia</v>
      </c>
      <c r="O2809" t="str">
        <f>IF($I2809="","",_xlfn.LET(_xlpm.x,VLOOKUP($I2809,'taxon-match_2026-08-31'!$A$2:$N$122,10,FALSE),IF(_xlpm.x=0,"",_xlpm.x)))</f>
        <v>Actiniaria</v>
      </c>
      <c r="P2809" t="str">
        <f>IF($I2809="","",_xlfn.LET(_xlpm.x,VLOOKUP($I2809,'taxon-match_2026-08-31'!$A$2:$N$122,11,FALSE),IF(_xlpm.x=0,"",_xlpm.x)))</f>
        <v>Actiniidae</v>
      </c>
      <c r="Q2809" t="str">
        <f>IF($I2809="","",_xlfn.LET(_xlpm.x,VLOOKUP($I2809,'taxon-match_2026-08-31'!$A$2:$N$122,12,FALSE),IF(_xlpm.x=0,"",_xlpm.x)))</f>
        <v>Glyphoperidium</v>
      </c>
      <c r="R2809" t="str">
        <f>IF($I2809="","",_xlfn.LET(_xlpm.x,VLOOKUP($I2809,'taxon-match_2026-08-31'!$A$2:$N$122,14,FALSE),IF(_xlpm.x=0,"",_xlpm.x)))</f>
        <v>bursa</v>
      </c>
      <c r="S2809" s="2" t="s">
        <v>2609</v>
      </c>
      <c r="T2809" s="69" t="s">
        <v>62</v>
      </c>
      <c r="U2809" s="69" t="s">
        <v>60</v>
      </c>
      <c r="X2809" t="str">
        <f>IF(T2809="","",_xlfn.LET(_xlpm.x,VLOOKUP(T2809,'Drop-down_menus'!$F$2:$G$16,2,FALSE),IF(_xlpm.x=0,"",_xlpm.x)))</f>
        <v>https://orcid.org/0000-0003-3696-4445</v>
      </c>
      <c r="Y2809" t="str">
        <f>IF(U2809="","",_xlfn.LET(_xlpm.x,VLOOKUP(U2809,'Drop-down_menus'!$F$2:$G$16,2,FALSE),IF(_xlpm.x=0,"",_xlpm.x)))</f>
        <v>https://orcid.org/0000-0002-9708-1761</v>
      </c>
      <c r="Z2809" t="str">
        <f>IF(V2809="","",_xlfn.LET(_xlpm.x,VLOOKUP(V2809,'Drop-down_menus'!$F$2:$G$16,2,FALSE),IF(_xlpm.x=0,"",_xlpm.x)))</f>
        <v/>
      </c>
      <c r="AA2809" t="str">
        <f>IF(W2809="","",_xlfn.LET(_xlpm.x,VLOOKUP(W2809,'Drop-down_menus'!$F$2:$G$16,2,FALSE),IF(_xlpm.x=0,"",_xlpm.x)))</f>
        <v/>
      </c>
      <c r="AB2809" t="s">
        <v>702</v>
      </c>
      <c r="AE2809" t="s">
        <v>896</v>
      </c>
    </row>
    <row r="2810" spans="1:31" ht="15" x14ac:dyDescent="0.2">
      <c r="A2810" s="2" t="s">
        <v>282</v>
      </c>
      <c r="B2810">
        <v>2516</v>
      </c>
      <c r="C2810">
        <v>5652</v>
      </c>
      <c r="D2810" s="69" t="s">
        <v>700</v>
      </c>
      <c r="F2810" s="70" t="s">
        <v>759</v>
      </c>
      <c r="G2810" s="69">
        <v>1</v>
      </c>
      <c r="H2810" s="70" t="s">
        <v>759</v>
      </c>
      <c r="I2810" t="s">
        <v>759</v>
      </c>
      <c r="J2810" t="str">
        <f>IF($I2810="","",_xlfn.LET(_xlpm.x,VLOOKUP($I2810,'taxon-match_2026-08-31'!$A$2:$N$122,6,FALSE),IF(_xlpm.x=0,"",_xlpm.x)))</f>
        <v>Roule, 1909</v>
      </c>
      <c r="K2810" t="str">
        <f>IF($I2810="","",_xlfn.LET(_xlpm.x,VLOOKUP($I2810,'taxon-match_2026-08-31'!$A$2:$N$122,4,FALSE),IF(_xlpm.x=0,"",_xlpm.x)))</f>
        <v>urn:lsid:marinespecies.org:taxname:172898</v>
      </c>
      <c r="L2810" t="str">
        <f>IF($I2810="","",_xlfn.LET(_xlpm.x,VLOOKUP($I2810,'taxon-match_2026-08-31'!$A$2:$N$122,7,FALSE),IF(_xlpm.x=0,"",_xlpm.x)))</f>
        <v>Animalia</v>
      </c>
      <c r="M2810" t="str">
        <f>IF($I2810="","",_xlfn.LET(_xlpm.x,VLOOKUP($I2810,'taxon-match_2026-08-31'!$A$2:$N$122,8,FALSE),IF(_xlpm.x=0,"",_xlpm.x)))</f>
        <v>Cnidaria</v>
      </c>
      <c r="N2810" t="str">
        <f>IF($I2810="","",_xlfn.LET(_xlpm.x,VLOOKUP($I2810,'taxon-match_2026-08-31'!$A$2:$N$122,9,FALSE),IF(_xlpm.x=0,"",_xlpm.x)))</f>
        <v>Hexacorallia</v>
      </c>
      <c r="O2810" t="str">
        <f>IF($I2810="","",_xlfn.LET(_xlpm.x,VLOOKUP($I2810,'taxon-match_2026-08-31'!$A$2:$N$122,10,FALSE),IF(_xlpm.x=0,"",_xlpm.x)))</f>
        <v>Actiniaria</v>
      </c>
      <c r="P2810" t="str">
        <f>IF($I2810="","",_xlfn.LET(_xlpm.x,VLOOKUP($I2810,'taxon-match_2026-08-31'!$A$2:$N$122,11,FALSE),IF(_xlpm.x=0,"",_xlpm.x)))</f>
        <v>Actiniidae</v>
      </c>
      <c r="Q2810" t="str">
        <f>IF($I2810="","",_xlfn.LET(_xlpm.x,VLOOKUP($I2810,'taxon-match_2026-08-31'!$A$2:$N$122,12,FALSE),IF(_xlpm.x=0,"",_xlpm.x)))</f>
        <v>Glyphoperidium</v>
      </c>
      <c r="R2810" t="str">
        <f>IF($I2810="","",_xlfn.LET(_xlpm.x,VLOOKUP($I2810,'taxon-match_2026-08-31'!$A$2:$N$122,14,FALSE),IF(_xlpm.x=0,"",_xlpm.x)))</f>
        <v>bursa</v>
      </c>
      <c r="S2810" s="2" t="s">
        <v>2609</v>
      </c>
      <c r="T2810" s="69" t="s">
        <v>62</v>
      </c>
      <c r="U2810" s="69" t="s">
        <v>60</v>
      </c>
      <c r="X2810" t="str">
        <f>IF(T2810="","",_xlfn.LET(_xlpm.x,VLOOKUP(T2810,'Drop-down_menus'!$F$2:$G$16,2,FALSE),IF(_xlpm.x=0,"",_xlpm.x)))</f>
        <v>https://orcid.org/0000-0003-3696-4445</v>
      </c>
      <c r="Y2810" t="str">
        <f>IF(U2810="","",_xlfn.LET(_xlpm.x,VLOOKUP(U2810,'Drop-down_menus'!$F$2:$G$16,2,FALSE),IF(_xlpm.x=0,"",_xlpm.x)))</f>
        <v>https://orcid.org/0000-0002-9708-1761</v>
      </c>
      <c r="Z2810" t="str">
        <f>IF(V2810="","",_xlfn.LET(_xlpm.x,VLOOKUP(V2810,'Drop-down_menus'!$F$2:$G$16,2,FALSE),IF(_xlpm.x=0,"",_xlpm.x)))</f>
        <v/>
      </c>
      <c r="AA2810" t="str">
        <f>IF(W2810="","",_xlfn.LET(_xlpm.x,VLOOKUP(W2810,'Drop-down_menus'!$F$2:$G$16,2,FALSE),IF(_xlpm.x=0,"",_xlpm.x)))</f>
        <v/>
      </c>
      <c r="AB2810" t="s">
        <v>702</v>
      </c>
      <c r="AE2810" t="s">
        <v>896</v>
      </c>
    </row>
    <row r="2811" spans="1:31" ht="15" x14ac:dyDescent="0.2">
      <c r="A2811" s="2" t="s">
        <v>441</v>
      </c>
      <c r="B2811">
        <v>5195</v>
      </c>
      <c r="C2811">
        <v>5643</v>
      </c>
      <c r="D2811" s="69" t="s">
        <v>700</v>
      </c>
      <c r="F2811" s="70" t="s">
        <v>759</v>
      </c>
      <c r="G2811" s="69">
        <v>1</v>
      </c>
      <c r="H2811" s="70" t="s">
        <v>759</v>
      </c>
      <c r="I2811" t="s">
        <v>759</v>
      </c>
      <c r="J2811" t="str">
        <f>IF($I2811="","",_xlfn.LET(_xlpm.x,VLOOKUP($I2811,'taxon-match_2026-08-31'!$A$2:$N$122,6,FALSE),IF(_xlpm.x=0,"",_xlpm.x)))</f>
        <v>Roule, 1909</v>
      </c>
      <c r="K2811" t="str">
        <f>IF($I2811="","",_xlfn.LET(_xlpm.x,VLOOKUP($I2811,'taxon-match_2026-08-31'!$A$2:$N$122,4,FALSE),IF(_xlpm.x=0,"",_xlpm.x)))</f>
        <v>urn:lsid:marinespecies.org:taxname:172898</v>
      </c>
      <c r="L2811" t="str">
        <f>IF($I2811="","",_xlfn.LET(_xlpm.x,VLOOKUP($I2811,'taxon-match_2026-08-31'!$A$2:$N$122,7,FALSE),IF(_xlpm.x=0,"",_xlpm.x)))</f>
        <v>Animalia</v>
      </c>
      <c r="M2811" t="str">
        <f>IF($I2811="","",_xlfn.LET(_xlpm.x,VLOOKUP($I2811,'taxon-match_2026-08-31'!$A$2:$N$122,8,FALSE),IF(_xlpm.x=0,"",_xlpm.x)))</f>
        <v>Cnidaria</v>
      </c>
      <c r="N2811" t="str">
        <f>IF($I2811="","",_xlfn.LET(_xlpm.x,VLOOKUP($I2811,'taxon-match_2026-08-31'!$A$2:$N$122,9,FALSE),IF(_xlpm.x=0,"",_xlpm.x)))</f>
        <v>Hexacorallia</v>
      </c>
      <c r="O2811" t="str">
        <f>IF($I2811="","",_xlfn.LET(_xlpm.x,VLOOKUP($I2811,'taxon-match_2026-08-31'!$A$2:$N$122,10,FALSE),IF(_xlpm.x=0,"",_xlpm.x)))</f>
        <v>Actiniaria</v>
      </c>
      <c r="P2811" t="str">
        <f>IF($I2811="","",_xlfn.LET(_xlpm.x,VLOOKUP($I2811,'taxon-match_2026-08-31'!$A$2:$N$122,11,FALSE),IF(_xlpm.x=0,"",_xlpm.x)))</f>
        <v>Actiniidae</v>
      </c>
      <c r="Q2811" t="str">
        <f>IF($I2811="","",_xlfn.LET(_xlpm.x,VLOOKUP($I2811,'taxon-match_2026-08-31'!$A$2:$N$122,12,FALSE),IF(_xlpm.x=0,"",_xlpm.x)))</f>
        <v>Glyphoperidium</v>
      </c>
      <c r="R2811" t="str">
        <f>IF($I2811="","",_xlfn.LET(_xlpm.x,VLOOKUP($I2811,'taxon-match_2026-08-31'!$A$2:$N$122,14,FALSE),IF(_xlpm.x=0,"",_xlpm.x)))</f>
        <v>bursa</v>
      </c>
      <c r="S2811" s="2" t="s">
        <v>2609</v>
      </c>
      <c r="T2811" s="69" t="s">
        <v>62</v>
      </c>
      <c r="U2811" s="69" t="s">
        <v>60</v>
      </c>
      <c r="X2811" t="str">
        <f>IF(T2811="","",_xlfn.LET(_xlpm.x,VLOOKUP(T2811,'Drop-down_menus'!$F$2:$G$16,2,FALSE),IF(_xlpm.x=0,"",_xlpm.x)))</f>
        <v>https://orcid.org/0000-0003-3696-4445</v>
      </c>
      <c r="Y2811" t="str">
        <f>IF(U2811="","",_xlfn.LET(_xlpm.x,VLOOKUP(U2811,'Drop-down_menus'!$F$2:$G$16,2,FALSE),IF(_xlpm.x=0,"",_xlpm.x)))</f>
        <v>https://orcid.org/0000-0002-9708-1761</v>
      </c>
      <c r="Z2811" t="str">
        <f>IF(V2811="","",_xlfn.LET(_xlpm.x,VLOOKUP(V2811,'Drop-down_menus'!$F$2:$G$16,2,FALSE),IF(_xlpm.x=0,"",_xlpm.x)))</f>
        <v/>
      </c>
      <c r="AA2811" t="str">
        <f>IF(W2811="","",_xlfn.LET(_xlpm.x,VLOOKUP(W2811,'Drop-down_menus'!$F$2:$G$16,2,FALSE),IF(_xlpm.x=0,"",_xlpm.x)))</f>
        <v/>
      </c>
      <c r="AB2811" t="s">
        <v>702</v>
      </c>
      <c r="AE2811" t="s">
        <v>896</v>
      </c>
    </row>
    <row r="2812" spans="1:31" ht="15" x14ac:dyDescent="0.2">
      <c r="A2812" s="2" t="s">
        <v>441</v>
      </c>
      <c r="B2812">
        <v>5196</v>
      </c>
      <c r="C2812">
        <v>5644</v>
      </c>
      <c r="D2812" s="69" t="s">
        <v>700</v>
      </c>
      <c r="F2812" s="70" t="s">
        <v>759</v>
      </c>
      <c r="G2812" s="69">
        <v>1</v>
      </c>
      <c r="H2812" s="70" t="s">
        <v>759</v>
      </c>
      <c r="I2812" t="s">
        <v>759</v>
      </c>
      <c r="J2812" t="str">
        <f>IF($I2812="","",_xlfn.LET(_xlpm.x,VLOOKUP($I2812,'taxon-match_2026-08-31'!$A$2:$N$122,6,FALSE),IF(_xlpm.x=0,"",_xlpm.x)))</f>
        <v>Roule, 1909</v>
      </c>
      <c r="K2812" t="str">
        <f>IF($I2812="","",_xlfn.LET(_xlpm.x,VLOOKUP($I2812,'taxon-match_2026-08-31'!$A$2:$N$122,4,FALSE),IF(_xlpm.x=0,"",_xlpm.x)))</f>
        <v>urn:lsid:marinespecies.org:taxname:172898</v>
      </c>
      <c r="L2812" t="str">
        <f>IF($I2812="","",_xlfn.LET(_xlpm.x,VLOOKUP($I2812,'taxon-match_2026-08-31'!$A$2:$N$122,7,FALSE),IF(_xlpm.x=0,"",_xlpm.x)))</f>
        <v>Animalia</v>
      </c>
      <c r="M2812" t="str">
        <f>IF($I2812="","",_xlfn.LET(_xlpm.x,VLOOKUP($I2812,'taxon-match_2026-08-31'!$A$2:$N$122,8,FALSE),IF(_xlpm.x=0,"",_xlpm.x)))</f>
        <v>Cnidaria</v>
      </c>
      <c r="N2812" t="str">
        <f>IF($I2812="","",_xlfn.LET(_xlpm.x,VLOOKUP($I2812,'taxon-match_2026-08-31'!$A$2:$N$122,9,FALSE),IF(_xlpm.x=0,"",_xlpm.x)))</f>
        <v>Hexacorallia</v>
      </c>
      <c r="O2812" t="str">
        <f>IF($I2812="","",_xlfn.LET(_xlpm.x,VLOOKUP($I2812,'taxon-match_2026-08-31'!$A$2:$N$122,10,FALSE),IF(_xlpm.x=0,"",_xlpm.x)))</f>
        <v>Actiniaria</v>
      </c>
      <c r="P2812" t="str">
        <f>IF($I2812="","",_xlfn.LET(_xlpm.x,VLOOKUP($I2812,'taxon-match_2026-08-31'!$A$2:$N$122,11,FALSE),IF(_xlpm.x=0,"",_xlpm.x)))</f>
        <v>Actiniidae</v>
      </c>
      <c r="Q2812" t="str">
        <f>IF($I2812="","",_xlfn.LET(_xlpm.x,VLOOKUP($I2812,'taxon-match_2026-08-31'!$A$2:$N$122,12,FALSE),IF(_xlpm.x=0,"",_xlpm.x)))</f>
        <v>Glyphoperidium</v>
      </c>
      <c r="R2812" t="str">
        <f>IF($I2812="","",_xlfn.LET(_xlpm.x,VLOOKUP($I2812,'taxon-match_2026-08-31'!$A$2:$N$122,14,FALSE),IF(_xlpm.x=0,"",_xlpm.x)))</f>
        <v>bursa</v>
      </c>
      <c r="S2812" s="2" t="s">
        <v>2609</v>
      </c>
      <c r="T2812" s="69" t="s">
        <v>62</v>
      </c>
      <c r="U2812" s="69" t="s">
        <v>60</v>
      </c>
      <c r="X2812" t="str">
        <f>IF(T2812="","",_xlfn.LET(_xlpm.x,VLOOKUP(T2812,'Drop-down_menus'!$F$2:$G$16,2,FALSE),IF(_xlpm.x=0,"",_xlpm.x)))</f>
        <v>https://orcid.org/0000-0003-3696-4445</v>
      </c>
      <c r="Y2812" t="str">
        <f>IF(U2812="","",_xlfn.LET(_xlpm.x,VLOOKUP(U2812,'Drop-down_menus'!$F$2:$G$16,2,FALSE),IF(_xlpm.x=0,"",_xlpm.x)))</f>
        <v>https://orcid.org/0000-0002-9708-1761</v>
      </c>
      <c r="Z2812" t="str">
        <f>IF(V2812="","",_xlfn.LET(_xlpm.x,VLOOKUP(V2812,'Drop-down_menus'!$F$2:$G$16,2,FALSE),IF(_xlpm.x=0,"",_xlpm.x)))</f>
        <v/>
      </c>
      <c r="AA2812" t="str">
        <f>IF(W2812="","",_xlfn.LET(_xlpm.x,VLOOKUP(W2812,'Drop-down_menus'!$F$2:$G$16,2,FALSE),IF(_xlpm.x=0,"",_xlpm.x)))</f>
        <v/>
      </c>
      <c r="AB2812" t="s">
        <v>702</v>
      </c>
      <c r="AE2812" t="s">
        <v>896</v>
      </c>
    </row>
    <row r="2813" spans="1:31" ht="15" x14ac:dyDescent="0.2">
      <c r="A2813" s="2" t="s">
        <v>475</v>
      </c>
      <c r="B2813">
        <v>5529</v>
      </c>
      <c r="C2813">
        <v>5645</v>
      </c>
      <c r="D2813" s="69" t="s">
        <v>700</v>
      </c>
      <c r="F2813" s="70" t="s">
        <v>759</v>
      </c>
      <c r="G2813" s="70">
        <v>1</v>
      </c>
      <c r="H2813" s="70" t="s">
        <v>759</v>
      </c>
      <c r="I2813" t="s">
        <v>759</v>
      </c>
      <c r="J2813" t="str">
        <f>IF($I2813="","",_xlfn.LET(_xlpm.x,VLOOKUP($I2813,'taxon-match_2026-08-31'!$A$2:$N$122,6,FALSE),IF(_xlpm.x=0,"",_xlpm.x)))</f>
        <v>Roule, 1909</v>
      </c>
      <c r="K2813" t="str">
        <f>IF($I2813="","",_xlfn.LET(_xlpm.x,VLOOKUP($I2813,'taxon-match_2026-08-31'!$A$2:$N$122,4,FALSE),IF(_xlpm.x=0,"",_xlpm.x)))</f>
        <v>urn:lsid:marinespecies.org:taxname:172898</v>
      </c>
      <c r="L2813" t="str">
        <f>IF($I2813="","",_xlfn.LET(_xlpm.x,VLOOKUP($I2813,'taxon-match_2026-08-31'!$A$2:$N$122,7,FALSE),IF(_xlpm.x=0,"",_xlpm.x)))</f>
        <v>Animalia</v>
      </c>
      <c r="M2813" t="str">
        <f>IF($I2813="","",_xlfn.LET(_xlpm.x,VLOOKUP($I2813,'taxon-match_2026-08-31'!$A$2:$N$122,8,FALSE),IF(_xlpm.x=0,"",_xlpm.x)))</f>
        <v>Cnidaria</v>
      </c>
      <c r="N2813" t="str">
        <f>IF($I2813="","",_xlfn.LET(_xlpm.x,VLOOKUP($I2813,'taxon-match_2026-08-31'!$A$2:$N$122,9,FALSE),IF(_xlpm.x=0,"",_xlpm.x)))</f>
        <v>Hexacorallia</v>
      </c>
      <c r="O2813" t="str">
        <f>IF($I2813="","",_xlfn.LET(_xlpm.x,VLOOKUP($I2813,'taxon-match_2026-08-31'!$A$2:$N$122,10,FALSE),IF(_xlpm.x=0,"",_xlpm.x)))</f>
        <v>Actiniaria</v>
      </c>
      <c r="P2813" t="str">
        <f>IF($I2813="","",_xlfn.LET(_xlpm.x,VLOOKUP($I2813,'taxon-match_2026-08-31'!$A$2:$N$122,11,FALSE),IF(_xlpm.x=0,"",_xlpm.x)))</f>
        <v>Actiniidae</v>
      </c>
      <c r="Q2813" t="str">
        <f>IF($I2813="","",_xlfn.LET(_xlpm.x,VLOOKUP($I2813,'taxon-match_2026-08-31'!$A$2:$N$122,12,FALSE),IF(_xlpm.x=0,"",_xlpm.x)))</f>
        <v>Glyphoperidium</v>
      </c>
      <c r="R2813" t="str">
        <f>IF($I2813="","",_xlfn.LET(_xlpm.x,VLOOKUP($I2813,'taxon-match_2026-08-31'!$A$2:$N$122,14,FALSE),IF(_xlpm.x=0,"",_xlpm.x)))</f>
        <v>bursa</v>
      </c>
      <c r="S2813" s="2" t="s">
        <v>2609</v>
      </c>
      <c r="T2813" s="69" t="s">
        <v>62</v>
      </c>
      <c r="U2813" s="69" t="s">
        <v>60</v>
      </c>
      <c r="X2813" t="str">
        <f>IF(T2813="","",_xlfn.LET(_xlpm.x,VLOOKUP(T2813,'Drop-down_menus'!$F$2:$G$16,2,FALSE),IF(_xlpm.x=0,"",_xlpm.x)))</f>
        <v>https://orcid.org/0000-0003-3696-4445</v>
      </c>
      <c r="Y2813" t="str">
        <f>IF(U2813="","",_xlfn.LET(_xlpm.x,VLOOKUP(U2813,'Drop-down_menus'!$F$2:$G$16,2,FALSE),IF(_xlpm.x=0,"",_xlpm.x)))</f>
        <v>https://orcid.org/0000-0002-9708-1761</v>
      </c>
      <c r="Z2813" t="str">
        <f>IF(V2813="","",_xlfn.LET(_xlpm.x,VLOOKUP(V2813,'Drop-down_menus'!$F$2:$G$16,2,FALSE),IF(_xlpm.x=0,"",_xlpm.x)))</f>
        <v/>
      </c>
      <c r="AA2813" t="str">
        <f>IF(W2813="","",_xlfn.LET(_xlpm.x,VLOOKUP(W2813,'Drop-down_menus'!$F$2:$G$16,2,FALSE),IF(_xlpm.x=0,"",_xlpm.x)))</f>
        <v/>
      </c>
      <c r="AB2813" t="s">
        <v>702</v>
      </c>
      <c r="AE2813" t="s">
        <v>896</v>
      </c>
    </row>
    <row r="2814" spans="1:31" ht="15" x14ac:dyDescent="0.2">
      <c r="A2814" s="2" t="s">
        <v>489</v>
      </c>
      <c r="B2814">
        <v>5823</v>
      </c>
      <c r="C2814">
        <v>5499</v>
      </c>
      <c r="D2814" s="69" t="s">
        <v>700</v>
      </c>
      <c r="F2814" s="70" t="s">
        <v>759</v>
      </c>
      <c r="G2814" s="70">
        <v>1</v>
      </c>
      <c r="H2814" s="70" t="s">
        <v>759</v>
      </c>
      <c r="I2814" t="s">
        <v>759</v>
      </c>
      <c r="J2814" t="str">
        <f>IF($I2814="","",_xlfn.LET(_xlpm.x,VLOOKUP($I2814,'taxon-match_2026-08-31'!$A$2:$N$122,6,FALSE),IF(_xlpm.x=0,"",_xlpm.x)))</f>
        <v>Roule, 1909</v>
      </c>
      <c r="K2814" t="str">
        <f>IF($I2814="","",_xlfn.LET(_xlpm.x,VLOOKUP($I2814,'taxon-match_2026-08-31'!$A$2:$N$122,4,FALSE),IF(_xlpm.x=0,"",_xlpm.x)))</f>
        <v>urn:lsid:marinespecies.org:taxname:172898</v>
      </c>
      <c r="L2814" t="str">
        <f>IF($I2814="","",_xlfn.LET(_xlpm.x,VLOOKUP($I2814,'taxon-match_2026-08-31'!$A$2:$N$122,7,FALSE),IF(_xlpm.x=0,"",_xlpm.x)))</f>
        <v>Animalia</v>
      </c>
      <c r="M2814" t="str">
        <f>IF($I2814="","",_xlfn.LET(_xlpm.x,VLOOKUP($I2814,'taxon-match_2026-08-31'!$A$2:$N$122,8,FALSE),IF(_xlpm.x=0,"",_xlpm.x)))</f>
        <v>Cnidaria</v>
      </c>
      <c r="N2814" t="str">
        <f>IF($I2814="","",_xlfn.LET(_xlpm.x,VLOOKUP($I2814,'taxon-match_2026-08-31'!$A$2:$N$122,9,FALSE),IF(_xlpm.x=0,"",_xlpm.x)))</f>
        <v>Hexacorallia</v>
      </c>
      <c r="O2814" t="str">
        <f>IF($I2814="","",_xlfn.LET(_xlpm.x,VLOOKUP($I2814,'taxon-match_2026-08-31'!$A$2:$N$122,10,FALSE),IF(_xlpm.x=0,"",_xlpm.x)))</f>
        <v>Actiniaria</v>
      </c>
      <c r="P2814" t="str">
        <f>IF($I2814="","",_xlfn.LET(_xlpm.x,VLOOKUP($I2814,'taxon-match_2026-08-31'!$A$2:$N$122,11,FALSE),IF(_xlpm.x=0,"",_xlpm.x)))</f>
        <v>Actiniidae</v>
      </c>
      <c r="Q2814" t="str">
        <f>IF($I2814="","",_xlfn.LET(_xlpm.x,VLOOKUP($I2814,'taxon-match_2026-08-31'!$A$2:$N$122,12,FALSE),IF(_xlpm.x=0,"",_xlpm.x)))</f>
        <v>Glyphoperidium</v>
      </c>
      <c r="R2814" t="str">
        <f>IF($I2814="","",_xlfn.LET(_xlpm.x,VLOOKUP($I2814,'taxon-match_2026-08-31'!$A$2:$N$122,14,FALSE),IF(_xlpm.x=0,"",_xlpm.x)))</f>
        <v>bursa</v>
      </c>
      <c r="S2814" s="2" t="s">
        <v>2609</v>
      </c>
      <c r="T2814" s="69" t="s">
        <v>62</v>
      </c>
      <c r="U2814" s="69" t="s">
        <v>60</v>
      </c>
      <c r="X2814" t="str">
        <f>IF(T2814="","",_xlfn.LET(_xlpm.x,VLOOKUP(T2814,'Drop-down_menus'!$F$2:$G$16,2,FALSE),IF(_xlpm.x=0,"",_xlpm.x)))</f>
        <v>https://orcid.org/0000-0003-3696-4445</v>
      </c>
      <c r="Y2814" t="str">
        <f>IF(U2814="","",_xlfn.LET(_xlpm.x,VLOOKUP(U2814,'Drop-down_menus'!$F$2:$G$16,2,FALSE),IF(_xlpm.x=0,"",_xlpm.x)))</f>
        <v>https://orcid.org/0000-0002-9708-1761</v>
      </c>
      <c r="Z2814" t="str">
        <f>IF(V2814="","",_xlfn.LET(_xlpm.x,VLOOKUP(V2814,'Drop-down_menus'!$F$2:$G$16,2,FALSE),IF(_xlpm.x=0,"",_xlpm.x)))</f>
        <v/>
      </c>
      <c r="AA2814" t="str">
        <f>IF(W2814="","",_xlfn.LET(_xlpm.x,VLOOKUP(W2814,'Drop-down_menus'!$F$2:$G$16,2,FALSE),IF(_xlpm.x=0,"",_xlpm.x)))</f>
        <v/>
      </c>
      <c r="AB2814" t="s">
        <v>702</v>
      </c>
      <c r="AE2814" t="s">
        <v>896</v>
      </c>
    </row>
    <row r="2815" spans="1:31" ht="15" x14ac:dyDescent="0.2">
      <c r="A2815" s="2" t="s">
        <v>489</v>
      </c>
      <c r="B2815">
        <v>5824</v>
      </c>
      <c r="C2815">
        <v>5500</v>
      </c>
      <c r="D2815" s="69" t="s">
        <v>700</v>
      </c>
      <c r="F2815" s="70" t="s">
        <v>759</v>
      </c>
      <c r="G2815" s="70">
        <v>1</v>
      </c>
      <c r="H2815" s="70" t="s">
        <v>759</v>
      </c>
      <c r="I2815" t="s">
        <v>759</v>
      </c>
      <c r="J2815" t="str">
        <f>IF($I2815="","",_xlfn.LET(_xlpm.x,VLOOKUP($I2815,'taxon-match_2026-08-31'!$A$2:$N$122,6,FALSE),IF(_xlpm.x=0,"",_xlpm.x)))</f>
        <v>Roule, 1909</v>
      </c>
      <c r="K2815" t="str">
        <f>IF($I2815="","",_xlfn.LET(_xlpm.x,VLOOKUP($I2815,'taxon-match_2026-08-31'!$A$2:$N$122,4,FALSE),IF(_xlpm.x=0,"",_xlpm.x)))</f>
        <v>urn:lsid:marinespecies.org:taxname:172898</v>
      </c>
      <c r="L2815" t="str">
        <f>IF($I2815="","",_xlfn.LET(_xlpm.x,VLOOKUP($I2815,'taxon-match_2026-08-31'!$A$2:$N$122,7,FALSE),IF(_xlpm.x=0,"",_xlpm.x)))</f>
        <v>Animalia</v>
      </c>
      <c r="M2815" t="str">
        <f>IF($I2815="","",_xlfn.LET(_xlpm.x,VLOOKUP($I2815,'taxon-match_2026-08-31'!$A$2:$N$122,8,FALSE),IF(_xlpm.x=0,"",_xlpm.x)))</f>
        <v>Cnidaria</v>
      </c>
      <c r="N2815" t="str">
        <f>IF($I2815="","",_xlfn.LET(_xlpm.x,VLOOKUP($I2815,'taxon-match_2026-08-31'!$A$2:$N$122,9,FALSE),IF(_xlpm.x=0,"",_xlpm.x)))</f>
        <v>Hexacorallia</v>
      </c>
      <c r="O2815" t="str">
        <f>IF($I2815="","",_xlfn.LET(_xlpm.x,VLOOKUP($I2815,'taxon-match_2026-08-31'!$A$2:$N$122,10,FALSE),IF(_xlpm.x=0,"",_xlpm.x)))</f>
        <v>Actiniaria</v>
      </c>
      <c r="P2815" t="str">
        <f>IF($I2815="","",_xlfn.LET(_xlpm.x,VLOOKUP($I2815,'taxon-match_2026-08-31'!$A$2:$N$122,11,FALSE),IF(_xlpm.x=0,"",_xlpm.x)))</f>
        <v>Actiniidae</v>
      </c>
      <c r="Q2815" t="str">
        <f>IF($I2815="","",_xlfn.LET(_xlpm.x,VLOOKUP($I2815,'taxon-match_2026-08-31'!$A$2:$N$122,12,FALSE),IF(_xlpm.x=0,"",_xlpm.x)))</f>
        <v>Glyphoperidium</v>
      </c>
      <c r="R2815" t="str">
        <f>IF($I2815="","",_xlfn.LET(_xlpm.x,VLOOKUP($I2815,'taxon-match_2026-08-31'!$A$2:$N$122,14,FALSE),IF(_xlpm.x=0,"",_xlpm.x)))</f>
        <v>bursa</v>
      </c>
      <c r="S2815" s="2" t="s">
        <v>2609</v>
      </c>
      <c r="T2815" s="69" t="s">
        <v>62</v>
      </c>
      <c r="U2815" s="69" t="s">
        <v>60</v>
      </c>
      <c r="X2815" t="str">
        <f>IF(T2815="","",_xlfn.LET(_xlpm.x,VLOOKUP(T2815,'Drop-down_menus'!$F$2:$G$16,2,FALSE),IF(_xlpm.x=0,"",_xlpm.x)))</f>
        <v>https://orcid.org/0000-0003-3696-4445</v>
      </c>
      <c r="Y2815" t="str">
        <f>IF(U2815="","",_xlfn.LET(_xlpm.x,VLOOKUP(U2815,'Drop-down_menus'!$F$2:$G$16,2,FALSE),IF(_xlpm.x=0,"",_xlpm.x)))</f>
        <v>https://orcid.org/0000-0002-9708-1761</v>
      </c>
      <c r="Z2815" t="str">
        <f>IF(V2815="","",_xlfn.LET(_xlpm.x,VLOOKUP(V2815,'Drop-down_menus'!$F$2:$G$16,2,FALSE),IF(_xlpm.x=0,"",_xlpm.x)))</f>
        <v/>
      </c>
      <c r="AA2815" t="str">
        <f>IF(W2815="","",_xlfn.LET(_xlpm.x,VLOOKUP(W2815,'Drop-down_menus'!$F$2:$G$16,2,FALSE),IF(_xlpm.x=0,"",_xlpm.x)))</f>
        <v/>
      </c>
      <c r="AB2815" t="s">
        <v>702</v>
      </c>
      <c r="AE2815" t="s">
        <v>896</v>
      </c>
    </row>
    <row r="2816" spans="1:31" ht="15" x14ac:dyDescent="0.2">
      <c r="A2816" s="2" t="s">
        <v>489</v>
      </c>
      <c r="B2816">
        <v>5825</v>
      </c>
      <c r="C2816">
        <v>5673</v>
      </c>
      <c r="D2816" s="69" t="s">
        <v>700</v>
      </c>
      <c r="F2816" s="70" t="s">
        <v>759</v>
      </c>
      <c r="G2816" s="70">
        <v>1</v>
      </c>
      <c r="H2816" s="70" t="s">
        <v>759</v>
      </c>
      <c r="I2816" t="s">
        <v>759</v>
      </c>
      <c r="J2816" t="str">
        <f>IF($I2816="","",_xlfn.LET(_xlpm.x,VLOOKUP($I2816,'taxon-match_2026-08-31'!$A$2:$N$122,6,FALSE),IF(_xlpm.x=0,"",_xlpm.x)))</f>
        <v>Roule, 1909</v>
      </c>
      <c r="K2816" t="str">
        <f>IF($I2816="","",_xlfn.LET(_xlpm.x,VLOOKUP($I2816,'taxon-match_2026-08-31'!$A$2:$N$122,4,FALSE),IF(_xlpm.x=0,"",_xlpm.x)))</f>
        <v>urn:lsid:marinespecies.org:taxname:172898</v>
      </c>
      <c r="L2816" t="str">
        <f>IF($I2816="","",_xlfn.LET(_xlpm.x,VLOOKUP($I2816,'taxon-match_2026-08-31'!$A$2:$N$122,7,FALSE),IF(_xlpm.x=0,"",_xlpm.x)))</f>
        <v>Animalia</v>
      </c>
      <c r="M2816" t="str">
        <f>IF($I2816="","",_xlfn.LET(_xlpm.x,VLOOKUP($I2816,'taxon-match_2026-08-31'!$A$2:$N$122,8,FALSE),IF(_xlpm.x=0,"",_xlpm.x)))</f>
        <v>Cnidaria</v>
      </c>
      <c r="N2816" t="str">
        <f>IF($I2816="","",_xlfn.LET(_xlpm.x,VLOOKUP($I2816,'taxon-match_2026-08-31'!$A$2:$N$122,9,FALSE),IF(_xlpm.x=0,"",_xlpm.x)))</f>
        <v>Hexacorallia</v>
      </c>
      <c r="O2816" t="str">
        <f>IF($I2816="","",_xlfn.LET(_xlpm.x,VLOOKUP($I2816,'taxon-match_2026-08-31'!$A$2:$N$122,10,FALSE),IF(_xlpm.x=0,"",_xlpm.x)))</f>
        <v>Actiniaria</v>
      </c>
      <c r="P2816" t="str">
        <f>IF($I2816="","",_xlfn.LET(_xlpm.x,VLOOKUP($I2816,'taxon-match_2026-08-31'!$A$2:$N$122,11,FALSE),IF(_xlpm.x=0,"",_xlpm.x)))</f>
        <v>Actiniidae</v>
      </c>
      <c r="Q2816" t="str">
        <f>IF($I2816="","",_xlfn.LET(_xlpm.x,VLOOKUP($I2816,'taxon-match_2026-08-31'!$A$2:$N$122,12,FALSE),IF(_xlpm.x=0,"",_xlpm.x)))</f>
        <v>Glyphoperidium</v>
      </c>
      <c r="R2816" t="str">
        <f>IF($I2816="","",_xlfn.LET(_xlpm.x,VLOOKUP($I2816,'taxon-match_2026-08-31'!$A$2:$N$122,14,FALSE),IF(_xlpm.x=0,"",_xlpm.x)))</f>
        <v>bursa</v>
      </c>
      <c r="S2816" s="2" t="s">
        <v>2609</v>
      </c>
      <c r="T2816" s="69" t="s">
        <v>62</v>
      </c>
      <c r="U2816" s="69" t="s">
        <v>60</v>
      </c>
      <c r="X2816" t="str">
        <f>IF(T2816="","",_xlfn.LET(_xlpm.x,VLOOKUP(T2816,'Drop-down_menus'!$F$2:$G$16,2,FALSE),IF(_xlpm.x=0,"",_xlpm.x)))</f>
        <v>https://orcid.org/0000-0003-3696-4445</v>
      </c>
      <c r="Y2816" t="str">
        <f>IF(U2816="","",_xlfn.LET(_xlpm.x,VLOOKUP(U2816,'Drop-down_menus'!$F$2:$G$16,2,FALSE),IF(_xlpm.x=0,"",_xlpm.x)))</f>
        <v>https://orcid.org/0000-0002-9708-1761</v>
      </c>
      <c r="Z2816" t="str">
        <f>IF(V2816="","",_xlfn.LET(_xlpm.x,VLOOKUP(V2816,'Drop-down_menus'!$F$2:$G$16,2,FALSE),IF(_xlpm.x=0,"",_xlpm.x)))</f>
        <v/>
      </c>
      <c r="AA2816" t="str">
        <f>IF(W2816="","",_xlfn.LET(_xlpm.x,VLOOKUP(W2816,'Drop-down_menus'!$F$2:$G$16,2,FALSE),IF(_xlpm.x=0,"",_xlpm.x)))</f>
        <v/>
      </c>
      <c r="AB2816" t="s">
        <v>702</v>
      </c>
      <c r="AE2816" t="s">
        <v>896</v>
      </c>
    </row>
    <row r="2817" spans="1:31" ht="15" x14ac:dyDescent="0.2">
      <c r="A2817" s="2" t="s">
        <v>489</v>
      </c>
      <c r="B2817">
        <v>5842</v>
      </c>
      <c r="C2817">
        <v>5674</v>
      </c>
      <c r="D2817" s="69" t="s">
        <v>700</v>
      </c>
      <c r="F2817" s="70" t="s">
        <v>759</v>
      </c>
      <c r="G2817" s="70">
        <v>1</v>
      </c>
      <c r="H2817" s="70" t="s">
        <v>759</v>
      </c>
      <c r="I2817" t="s">
        <v>759</v>
      </c>
      <c r="J2817" t="str">
        <f>IF($I2817="","",_xlfn.LET(_xlpm.x,VLOOKUP($I2817,'taxon-match_2026-08-31'!$A$2:$N$122,6,FALSE),IF(_xlpm.x=0,"",_xlpm.x)))</f>
        <v>Roule, 1909</v>
      </c>
      <c r="K2817" t="str">
        <f>IF($I2817="","",_xlfn.LET(_xlpm.x,VLOOKUP($I2817,'taxon-match_2026-08-31'!$A$2:$N$122,4,FALSE),IF(_xlpm.x=0,"",_xlpm.x)))</f>
        <v>urn:lsid:marinespecies.org:taxname:172898</v>
      </c>
      <c r="L2817" t="str">
        <f>IF($I2817="","",_xlfn.LET(_xlpm.x,VLOOKUP($I2817,'taxon-match_2026-08-31'!$A$2:$N$122,7,FALSE),IF(_xlpm.x=0,"",_xlpm.x)))</f>
        <v>Animalia</v>
      </c>
      <c r="M2817" t="str">
        <f>IF($I2817="","",_xlfn.LET(_xlpm.x,VLOOKUP($I2817,'taxon-match_2026-08-31'!$A$2:$N$122,8,FALSE),IF(_xlpm.x=0,"",_xlpm.x)))</f>
        <v>Cnidaria</v>
      </c>
      <c r="N2817" t="str">
        <f>IF($I2817="","",_xlfn.LET(_xlpm.x,VLOOKUP($I2817,'taxon-match_2026-08-31'!$A$2:$N$122,9,FALSE),IF(_xlpm.x=0,"",_xlpm.x)))</f>
        <v>Hexacorallia</v>
      </c>
      <c r="O2817" t="str">
        <f>IF($I2817="","",_xlfn.LET(_xlpm.x,VLOOKUP($I2817,'taxon-match_2026-08-31'!$A$2:$N$122,10,FALSE),IF(_xlpm.x=0,"",_xlpm.x)))</f>
        <v>Actiniaria</v>
      </c>
      <c r="P2817" t="str">
        <f>IF($I2817="","",_xlfn.LET(_xlpm.x,VLOOKUP($I2817,'taxon-match_2026-08-31'!$A$2:$N$122,11,FALSE),IF(_xlpm.x=0,"",_xlpm.x)))</f>
        <v>Actiniidae</v>
      </c>
      <c r="Q2817" t="str">
        <f>IF($I2817="","",_xlfn.LET(_xlpm.x,VLOOKUP($I2817,'taxon-match_2026-08-31'!$A$2:$N$122,12,FALSE),IF(_xlpm.x=0,"",_xlpm.x)))</f>
        <v>Glyphoperidium</v>
      </c>
      <c r="R2817" t="str">
        <f>IF($I2817="","",_xlfn.LET(_xlpm.x,VLOOKUP($I2817,'taxon-match_2026-08-31'!$A$2:$N$122,14,FALSE),IF(_xlpm.x=0,"",_xlpm.x)))</f>
        <v>bursa</v>
      </c>
      <c r="S2817" s="2" t="s">
        <v>2609</v>
      </c>
      <c r="T2817" s="69" t="s">
        <v>62</v>
      </c>
      <c r="U2817" s="69" t="s">
        <v>60</v>
      </c>
      <c r="X2817" t="str">
        <f>IF(T2817="","",_xlfn.LET(_xlpm.x,VLOOKUP(T2817,'Drop-down_menus'!$F$2:$G$16,2,FALSE),IF(_xlpm.x=0,"",_xlpm.x)))</f>
        <v>https://orcid.org/0000-0003-3696-4445</v>
      </c>
      <c r="Y2817" t="str">
        <f>IF(U2817="","",_xlfn.LET(_xlpm.x,VLOOKUP(U2817,'Drop-down_menus'!$F$2:$G$16,2,FALSE),IF(_xlpm.x=0,"",_xlpm.x)))</f>
        <v>https://orcid.org/0000-0002-9708-1761</v>
      </c>
      <c r="Z2817" t="str">
        <f>IF(V2817="","",_xlfn.LET(_xlpm.x,VLOOKUP(V2817,'Drop-down_menus'!$F$2:$G$16,2,FALSE),IF(_xlpm.x=0,"",_xlpm.x)))</f>
        <v/>
      </c>
      <c r="AA2817" t="str">
        <f>IF(W2817="","",_xlfn.LET(_xlpm.x,VLOOKUP(W2817,'Drop-down_menus'!$F$2:$G$16,2,FALSE),IF(_xlpm.x=0,"",_xlpm.x)))</f>
        <v/>
      </c>
      <c r="AB2817" t="s">
        <v>702</v>
      </c>
      <c r="AE2817" t="s">
        <v>896</v>
      </c>
    </row>
    <row r="2818" spans="1:31" ht="15" x14ac:dyDescent="0.2">
      <c r="A2818" s="2" t="s">
        <v>489</v>
      </c>
      <c r="B2818">
        <v>5843</v>
      </c>
      <c r="C2818">
        <v>5675</v>
      </c>
      <c r="D2818" s="69" t="s">
        <v>700</v>
      </c>
      <c r="F2818" s="70" t="s">
        <v>759</v>
      </c>
      <c r="G2818" s="70">
        <v>1</v>
      </c>
      <c r="H2818" s="70" t="s">
        <v>759</v>
      </c>
      <c r="I2818" t="s">
        <v>759</v>
      </c>
      <c r="J2818" t="str">
        <f>IF($I2818="","",_xlfn.LET(_xlpm.x,VLOOKUP($I2818,'taxon-match_2026-08-31'!$A$2:$N$122,6,FALSE),IF(_xlpm.x=0,"",_xlpm.x)))</f>
        <v>Roule, 1909</v>
      </c>
      <c r="K2818" t="str">
        <f>IF($I2818="","",_xlfn.LET(_xlpm.x,VLOOKUP($I2818,'taxon-match_2026-08-31'!$A$2:$N$122,4,FALSE),IF(_xlpm.x=0,"",_xlpm.x)))</f>
        <v>urn:lsid:marinespecies.org:taxname:172898</v>
      </c>
      <c r="L2818" t="str">
        <f>IF($I2818="","",_xlfn.LET(_xlpm.x,VLOOKUP($I2818,'taxon-match_2026-08-31'!$A$2:$N$122,7,FALSE),IF(_xlpm.x=0,"",_xlpm.x)))</f>
        <v>Animalia</v>
      </c>
      <c r="M2818" t="str">
        <f>IF($I2818="","",_xlfn.LET(_xlpm.x,VLOOKUP($I2818,'taxon-match_2026-08-31'!$A$2:$N$122,8,FALSE),IF(_xlpm.x=0,"",_xlpm.x)))</f>
        <v>Cnidaria</v>
      </c>
      <c r="N2818" t="str">
        <f>IF($I2818="","",_xlfn.LET(_xlpm.x,VLOOKUP($I2818,'taxon-match_2026-08-31'!$A$2:$N$122,9,FALSE),IF(_xlpm.x=0,"",_xlpm.x)))</f>
        <v>Hexacorallia</v>
      </c>
      <c r="O2818" t="str">
        <f>IF($I2818="","",_xlfn.LET(_xlpm.x,VLOOKUP($I2818,'taxon-match_2026-08-31'!$A$2:$N$122,10,FALSE),IF(_xlpm.x=0,"",_xlpm.x)))</f>
        <v>Actiniaria</v>
      </c>
      <c r="P2818" t="str">
        <f>IF($I2818="","",_xlfn.LET(_xlpm.x,VLOOKUP($I2818,'taxon-match_2026-08-31'!$A$2:$N$122,11,FALSE),IF(_xlpm.x=0,"",_xlpm.x)))</f>
        <v>Actiniidae</v>
      </c>
      <c r="Q2818" t="str">
        <f>IF($I2818="","",_xlfn.LET(_xlpm.x,VLOOKUP($I2818,'taxon-match_2026-08-31'!$A$2:$N$122,12,FALSE),IF(_xlpm.x=0,"",_xlpm.x)))</f>
        <v>Glyphoperidium</v>
      </c>
      <c r="R2818" t="str">
        <f>IF($I2818="","",_xlfn.LET(_xlpm.x,VLOOKUP($I2818,'taxon-match_2026-08-31'!$A$2:$N$122,14,FALSE),IF(_xlpm.x=0,"",_xlpm.x)))</f>
        <v>bursa</v>
      </c>
      <c r="S2818" s="2" t="s">
        <v>2609</v>
      </c>
      <c r="T2818" s="69" t="s">
        <v>62</v>
      </c>
      <c r="U2818" s="69" t="s">
        <v>60</v>
      </c>
      <c r="X2818" t="str">
        <f>IF(T2818="","",_xlfn.LET(_xlpm.x,VLOOKUP(T2818,'Drop-down_menus'!$F$2:$G$16,2,FALSE),IF(_xlpm.x=0,"",_xlpm.x)))</f>
        <v>https://orcid.org/0000-0003-3696-4445</v>
      </c>
      <c r="Y2818" t="str">
        <f>IF(U2818="","",_xlfn.LET(_xlpm.x,VLOOKUP(U2818,'Drop-down_menus'!$F$2:$G$16,2,FALSE),IF(_xlpm.x=0,"",_xlpm.x)))</f>
        <v>https://orcid.org/0000-0002-9708-1761</v>
      </c>
      <c r="Z2818" t="str">
        <f>IF(V2818="","",_xlfn.LET(_xlpm.x,VLOOKUP(V2818,'Drop-down_menus'!$F$2:$G$16,2,FALSE),IF(_xlpm.x=0,"",_xlpm.x)))</f>
        <v/>
      </c>
      <c r="AA2818" t="str">
        <f>IF(W2818="","",_xlfn.LET(_xlpm.x,VLOOKUP(W2818,'Drop-down_menus'!$F$2:$G$16,2,FALSE),IF(_xlpm.x=0,"",_xlpm.x)))</f>
        <v/>
      </c>
      <c r="AB2818" t="s">
        <v>702</v>
      </c>
      <c r="AE2818" t="s">
        <v>896</v>
      </c>
    </row>
    <row r="2819" spans="1:31" ht="15" x14ac:dyDescent="0.2">
      <c r="A2819" s="2" t="s">
        <v>489</v>
      </c>
      <c r="B2819">
        <v>5852</v>
      </c>
      <c r="C2819">
        <v>5832</v>
      </c>
      <c r="D2819" s="69" t="s">
        <v>700</v>
      </c>
      <c r="F2819" s="70" t="s">
        <v>759</v>
      </c>
      <c r="G2819" s="70">
        <v>1</v>
      </c>
      <c r="H2819" s="70" t="s">
        <v>759</v>
      </c>
      <c r="I2819" t="s">
        <v>759</v>
      </c>
      <c r="J2819" t="str">
        <f>IF($I2819="","",_xlfn.LET(_xlpm.x,VLOOKUP($I2819,'taxon-match_2026-08-31'!$A$2:$N$122,6,FALSE),IF(_xlpm.x=0,"",_xlpm.x)))</f>
        <v>Roule, 1909</v>
      </c>
      <c r="K2819" t="str">
        <f>IF($I2819="","",_xlfn.LET(_xlpm.x,VLOOKUP($I2819,'taxon-match_2026-08-31'!$A$2:$N$122,4,FALSE),IF(_xlpm.x=0,"",_xlpm.x)))</f>
        <v>urn:lsid:marinespecies.org:taxname:172898</v>
      </c>
      <c r="L2819" t="str">
        <f>IF($I2819="","",_xlfn.LET(_xlpm.x,VLOOKUP($I2819,'taxon-match_2026-08-31'!$A$2:$N$122,7,FALSE),IF(_xlpm.x=0,"",_xlpm.x)))</f>
        <v>Animalia</v>
      </c>
      <c r="M2819" t="str">
        <f>IF($I2819="","",_xlfn.LET(_xlpm.x,VLOOKUP($I2819,'taxon-match_2026-08-31'!$A$2:$N$122,8,FALSE),IF(_xlpm.x=0,"",_xlpm.x)))</f>
        <v>Cnidaria</v>
      </c>
      <c r="N2819" t="str">
        <f>IF($I2819="","",_xlfn.LET(_xlpm.x,VLOOKUP($I2819,'taxon-match_2026-08-31'!$A$2:$N$122,9,FALSE),IF(_xlpm.x=0,"",_xlpm.x)))</f>
        <v>Hexacorallia</v>
      </c>
      <c r="O2819" t="str">
        <f>IF($I2819="","",_xlfn.LET(_xlpm.x,VLOOKUP($I2819,'taxon-match_2026-08-31'!$A$2:$N$122,10,FALSE),IF(_xlpm.x=0,"",_xlpm.x)))</f>
        <v>Actiniaria</v>
      </c>
      <c r="P2819" t="str">
        <f>IF($I2819="","",_xlfn.LET(_xlpm.x,VLOOKUP($I2819,'taxon-match_2026-08-31'!$A$2:$N$122,11,FALSE),IF(_xlpm.x=0,"",_xlpm.x)))</f>
        <v>Actiniidae</v>
      </c>
      <c r="Q2819" t="str">
        <f>IF($I2819="","",_xlfn.LET(_xlpm.x,VLOOKUP($I2819,'taxon-match_2026-08-31'!$A$2:$N$122,12,FALSE),IF(_xlpm.x=0,"",_xlpm.x)))</f>
        <v>Glyphoperidium</v>
      </c>
      <c r="R2819" t="str">
        <f>IF($I2819="","",_xlfn.LET(_xlpm.x,VLOOKUP($I2819,'taxon-match_2026-08-31'!$A$2:$N$122,14,FALSE),IF(_xlpm.x=0,"",_xlpm.x)))</f>
        <v>bursa</v>
      </c>
      <c r="S2819" s="2" t="s">
        <v>2609</v>
      </c>
      <c r="T2819" s="69" t="s">
        <v>62</v>
      </c>
      <c r="U2819" s="69" t="s">
        <v>60</v>
      </c>
      <c r="X2819" t="str">
        <f>IF(T2819="","",_xlfn.LET(_xlpm.x,VLOOKUP(T2819,'Drop-down_menus'!$F$2:$G$16,2,FALSE),IF(_xlpm.x=0,"",_xlpm.x)))</f>
        <v>https://orcid.org/0000-0003-3696-4445</v>
      </c>
      <c r="Y2819" t="str">
        <f>IF(U2819="","",_xlfn.LET(_xlpm.x,VLOOKUP(U2819,'Drop-down_menus'!$F$2:$G$16,2,FALSE),IF(_xlpm.x=0,"",_xlpm.x)))</f>
        <v>https://orcid.org/0000-0002-9708-1761</v>
      </c>
      <c r="Z2819" t="str">
        <f>IF(V2819="","",_xlfn.LET(_xlpm.x,VLOOKUP(V2819,'Drop-down_menus'!$F$2:$G$16,2,FALSE),IF(_xlpm.x=0,"",_xlpm.x)))</f>
        <v/>
      </c>
      <c r="AA2819" t="str">
        <f>IF(W2819="","",_xlfn.LET(_xlpm.x,VLOOKUP(W2819,'Drop-down_menus'!$F$2:$G$16,2,FALSE),IF(_xlpm.x=0,"",_xlpm.x)))</f>
        <v/>
      </c>
      <c r="AB2819" t="s">
        <v>702</v>
      </c>
      <c r="AE2819" t="s">
        <v>896</v>
      </c>
    </row>
    <row r="2820" spans="1:31" ht="15" x14ac:dyDescent="0.2">
      <c r="A2820" s="2" t="s">
        <v>489</v>
      </c>
      <c r="B2820">
        <v>5853</v>
      </c>
      <c r="C2820">
        <v>5826</v>
      </c>
      <c r="D2820" s="69" t="s">
        <v>700</v>
      </c>
      <c r="F2820" s="70" t="s">
        <v>759</v>
      </c>
      <c r="G2820" s="70">
        <v>1</v>
      </c>
      <c r="H2820" s="70" t="s">
        <v>759</v>
      </c>
      <c r="I2820" t="s">
        <v>759</v>
      </c>
      <c r="J2820" t="str">
        <f>IF($I2820="","",_xlfn.LET(_xlpm.x,VLOOKUP($I2820,'taxon-match_2026-08-31'!$A$2:$N$122,6,FALSE),IF(_xlpm.x=0,"",_xlpm.x)))</f>
        <v>Roule, 1909</v>
      </c>
      <c r="K2820" t="str">
        <f>IF($I2820="","",_xlfn.LET(_xlpm.x,VLOOKUP($I2820,'taxon-match_2026-08-31'!$A$2:$N$122,4,FALSE),IF(_xlpm.x=0,"",_xlpm.x)))</f>
        <v>urn:lsid:marinespecies.org:taxname:172898</v>
      </c>
      <c r="L2820" t="str">
        <f>IF($I2820="","",_xlfn.LET(_xlpm.x,VLOOKUP($I2820,'taxon-match_2026-08-31'!$A$2:$N$122,7,FALSE),IF(_xlpm.x=0,"",_xlpm.x)))</f>
        <v>Animalia</v>
      </c>
      <c r="M2820" t="str">
        <f>IF($I2820="","",_xlfn.LET(_xlpm.x,VLOOKUP($I2820,'taxon-match_2026-08-31'!$A$2:$N$122,8,FALSE),IF(_xlpm.x=0,"",_xlpm.x)))</f>
        <v>Cnidaria</v>
      </c>
      <c r="N2820" t="str">
        <f>IF($I2820="","",_xlfn.LET(_xlpm.x,VLOOKUP($I2820,'taxon-match_2026-08-31'!$A$2:$N$122,9,FALSE),IF(_xlpm.x=0,"",_xlpm.x)))</f>
        <v>Hexacorallia</v>
      </c>
      <c r="O2820" t="str">
        <f>IF($I2820="","",_xlfn.LET(_xlpm.x,VLOOKUP($I2820,'taxon-match_2026-08-31'!$A$2:$N$122,10,FALSE),IF(_xlpm.x=0,"",_xlpm.x)))</f>
        <v>Actiniaria</v>
      </c>
      <c r="P2820" t="str">
        <f>IF($I2820="","",_xlfn.LET(_xlpm.x,VLOOKUP($I2820,'taxon-match_2026-08-31'!$A$2:$N$122,11,FALSE),IF(_xlpm.x=0,"",_xlpm.x)))</f>
        <v>Actiniidae</v>
      </c>
      <c r="Q2820" t="str">
        <f>IF($I2820="","",_xlfn.LET(_xlpm.x,VLOOKUP($I2820,'taxon-match_2026-08-31'!$A$2:$N$122,12,FALSE),IF(_xlpm.x=0,"",_xlpm.x)))</f>
        <v>Glyphoperidium</v>
      </c>
      <c r="R2820" t="str">
        <f>IF($I2820="","",_xlfn.LET(_xlpm.x,VLOOKUP($I2820,'taxon-match_2026-08-31'!$A$2:$N$122,14,FALSE),IF(_xlpm.x=0,"",_xlpm.x)))</f>
        <v>bursa</v>
      </c>
      <c r="S2820" s="2" t="s">
        <v>2609</v>
      </c>
      <c r="T2820" s="69" t="s">
        <v>62</v>
      </c>
      <c r="U2820" s="69" t="s">
        <v>60</v>
      </c>
      <c r="X2820" t="str">
        <f>IF(T2820="","",_xlfn.LET(_xlpm.x,VLOOKUP(T2820,'Drop-down_menus'!$F$2:$G$16,2,FALSE),IF(_xlpm.x=0,"",_xlpm.x)))</f>
        <v>https://orcid.org/0000-0003-3696-4445</v>
      </c>
      <c r="Y2820" t="str">
        <f>IF(U2820="","",_xlfn.LET(_xlpm.x,VLOOKUP(U2820,'Drop-down_menus'!$F$2:$G$16,2,FALSE),IF(_xlpm.x=0,"",_xlpm.x)))</f>
        <v>https://orcid.org/0000-0002-9708-1761</v>
      </c>
      <c r="Z2820" t="str">
        <f>IF(V2820="","",_xlfn.LET(_xlpm.x,VLOOKUP(V2820,'Drop-down_menus'!$F$2:$G$16,2,FALSE),IF(_xlpm.x=0,"",_xlpm.x)))</f>
        <v/>
      </c>
      <c r="AA2820" t="str">
        <f>IF(W2820="","",_xlfn.LET(_xlpm.x,VLOOKUP(W2820,'Drop-down_menus'!$F$2:$G$16,2,FALSE),IF(_xlpm.x=0,"",_xlpm.x)))</f>
        <v/>
      </c>
      <c r="AB2820" t="s">
        <v>702</v>
      </c>
      <c r="AE2820" t="s">
        <v>896</v>
      </c>
    </row>
    <row r="2821" spans="1:31" ht="15" x14ac:dyDescent="0.2">
      <c r="A2821" s="2" t="s">
        <v>489</v>
      </c>
      <c r="B2821">
        <v>5854</v>
      </c>
      <c r="C2821">
        <v>5841</v>
      </c>
      <c r="D2821" s="69" t="s">
        <v>700</v>
      </c>
      <c r="F2821" s="70" t="s">
        <v>759</v>
      </c>
      <c r="G2821" s="70">
        <v>1</v>
      </c>
      <c r="H2821" s="70" t="s">
        <v>759</v>
      </c>
      <c r="I2821" t="s">
        <v>759</v>
      </c>
      <c r="J2821" t="str">
        <f>IF($I2821="","",_xlfn.LET(_xlpm.x,VLOOKUP($I2821,'taxon-match_2026-08-31'!$A$2:$N$122,6,FALSE),IF(_xlpm.x=0,"",_xlpm.x)))</f>
        <v>Roule, 1909</v>
      </c>
      <c r="K2821" t="str">
        <f>IF($I2821="","",_xlfn.LET(_xlpm.x,VLOOKUP($I2821,'taxon-match_2026-08-31'!$A$2:$N$122,4,FALSE),IF(_xlpm.x=0,"",_xlpm.x)))</f>
        <v>urn:lsid:marinespecies.org:taxname:172898</v>
      </c>
      <c r="L2821" t="str">
        <f>IF($I2821="","",_xlfn.LET(_xlpm.x,VLOOKUP($I2821,'taxon-match_2026-08-31'!$A$2:$N$122,7,FALSE),IF(_xlpm.x=0,"",_xlpm.x)))</f>
        <v>Animalia</v>
      </c>
      <c r="M2821" t="str">
        <f>IF($I2821="","",_xlfn.LET(_xlpm.x,VLOOKUP($I2821,'taxon-match_2026-08-31'!$A$2:$N$122,8,FALSE),IF(_xlpm.x=0,"",_xlpm.x)))</f>
        <v>Cnidaria</v>
      </c>
      <c r="N2821" t="str">
        <f>IF($I2821="","",_xlfn.LET(_xlpm.x,VLOOKUP($I2821,'taxon-match_2026-08-31'!$A$2:$N$122,9,FALSE),IF(_xlpm.x=0,"",_xlpm.x)))</f>
        <v>Hexacorallia</v>
      </c>
      <c r="O2821" t="str">
        <f>IF($I2821="","",_xlfn.LET(_xlpm.x,VLOOKUP($I2821,'taxon-match_2026-08-31'!$A$2:$N$122,10,FALSE),IF(_xlpm.x=0,"",_xlpm.x)))</f>
        <v>Actiniaria</v>
      </c>
      <c r="P2821" t="str">
        <f>IF($I2821="","",_xlfn.LET(_xlpm.x,VLOOKUP($I2821,'taxon-match_2026-08-31'!$A$2:$N$122,11,FALSE),IF(_xlpm.x=0,"",_xlpm.x)))</f>
        <v>Actiniidae</v>
      </c>
      <c r="Q2821" t="str">
        <f>IF($I2821="","",_xlfn.LET(_xlpm.x,VLOOKUP($I2821,'taxon-match_2026-08-31'!$A$2:$N$122,12,FALSE),IF(_xlpm.x=0,"",_xlpm.x)))</f>
        <v>Glyphoperidium</v>
      </c>
      <c r="R2821" t="str">
        <f>IF($I2821="","",_xlfn.LET(_xlpm.x,VLOOKUP($I2821,'taxon-match_2026-08-31'!$A$2:$N$122,14,FALSE),IF(_xlpm.x=0,"",_xlpm.x)))</f>
        <v>bursa</v>
      </c>
      <c r="S2821" s="2" t="s">
        <v>2609</v>
      </c>
      <c r="T2821" s="69" t="s">
        <v>62</v>
      </c>
      <c r="U2821" s="69" t="s">
        <v>60</v>
      </c>
      <c r="X2821" t="str">
        <f>IF(T2821="","",_xlfn.LET(_xlpm.x,VLOOKUP(T2821,'Drop-down_menus'!$F$2:$G$16,2,FALSE),IF(_xlpm.x=0,"",_xlpm.x)))</f>
        <v>https://orcid.org/0000-0003-3696-4445</v>
      </c>
      <c r="Y2821" t="str">
        <f>IF(U2821="","",_xlfn.LET(_xlpm.x,VLOOKUP(U2821,'Drop-down_menus'!$F$2:$G$16,2,FALSE),IF(_xlpm.x=0,"",_xlpm.x)))</f>
        <v>https://orcid.org/0000-0002-9708-1761</v>
      </c>
      <c r="Z2821" t="str">
        <f>IF(V2821="","",_xlfn.LET(_xlpm.x,VLOOKUP(V2821,'Drop-down_menus'!$F$2:$G$16,2,FALSE),IF(_xlpm.x=0,"",_xlpm.x)))</f>
        <v/>
      </c>
      <c r="AA2821" t="str">
        <f>IF(W2821="","",_xlfn.LET(_xlpm.x,VLOOKUP(W2821,'Drop-down_menus'!$F$2:$G$16,2,FALSE),IF(_xlpm.x=0,"",_xlpm.x)))</f>
        <v/>
      </c>
      <c r="AB2821" t="s">
        <v>702</v>
      </c>
      <c r="AE2821" t="s">
        <v>896</v>
      </c>
    </row>
    <row r="2822" spans="1:31" ht="15" x14ac:dyDescent="0.2">
      <c r="A2822" s="2" t="s">
        <v>117</v>
      </c>
      <c r="B2822">
        <v>557</v>
      </c>
      <c r="C2822">
        <v>5848</v>
      </c>
      <c r="D2822" s="69" t="s">
        <v>700</v>
      </c>
      <c r="F2822" s="70" t="s">
        <v>759</v>
      </c>
      <c r="G2822" s="70">
        <v>1</v>
      </c>
      <c r="H2822" s="70" t="s">
        <v>759</v>
      </c>
      <c r="I2822" t="s">
        <v>759</v>
      </c>
      <c r="J2822" t="str">
        <f>IF($I2822="","",_xlfn.LET(_xlpm.x,VLOOKUP($I2822,'taxon-match_2026-08-31'!$A$2:$N$122,6,FALSE),IF(_xlpm.x=0,"",_xlpm.x)))</f>
        <v>Roule, 1909</v>
      </c>
      <c r="K2822" t="str">
        <f>IF($I2822="","",_xlfn.LET(_xlpm.x,VLOOKUP($I2822,'taxon-match_2026-08-31'!$A$2:$N$122,4,FALSE),IF(_xlpm.x=0,"",_xlpm.x)))</f>
        <v>urn:lsid:marinespecies.org:taxname:172898</v>
      </c>
      <c r="L2822" t="str">
        <f>IF($I2822="","",_xlfn.LET(_xlpm.x,VLOOKUP($I2822,'taxon-match_2026-08-31'!$A$2:$N$122,7,FALSE),IF(_xlpm.x=0,"",_xlpm.x)))</f>
        <v>Animalia</v>
      </c>
      <c r="M2822" t="str">
        <f>IF($I2822="","",_xlfn.LET(_xlpm.x,VLOOKUP($I2822,'taxon-match_2026-08-31'!$A$2:$N$122,8,FALSE),IF(_xlpm.x=0,"",_xlpm.x)))</f>
        <v>Cnidaria</v>
      </c>
      <c r="N2822" t="str">
        <f>IF($I2822="","",_xlfn.LET(_xlpm.x,VLOOKUP($I2822,'taxon-match_2026-08-31'!$A$2:$N$122,9,FALSE),IF(_xlpm.x=0,"",_xlpm.x)))</f>
        <v>Hexacorallia</v>
      </c>
      <c r="O2822" t="str">
        <f>IF($I2822="","",_xlfn.LET(_xlpm.x,VLOOKUP($I2822,'taxon-match_2026-08-31'!$A$2:$N$122,10,FALSE),IF(_xlpm.x=0,"",_xlpm.x)))</f>
        <v>Actiniaria</v>
      </c>
      <c r="P2822" t="str">
        <f>IF($I2822="","",_xlfn.LET(_xlpm.x,VLOOKUP($I2822,'taxon-match_2026-08-31'!$A$2:$N$122,11,FALSE),IF(_xlpm.x=0,"",_xlpm.x)))</f>
        <v>Actiniidae</v>
      </c>
      <c r="Q2822" t="str">
        <f>IF($I2822="","",_xlfn.LET(_xlpm.x,VLOOKUP($I2822,'taxon-match_2026-08-31'!$A$2:$N$122,12,FALSE),IF(_xlpm.x=0,"",_xlpm.x)))</f>
        <v>Glyphoperidium</v>
      </c>
      <c r="R2822" t="str">
        <f>IF($I2822="","",_xlfn.LET(_xlpm.x,VLOOKUP($I2822,'taxon-match_2026-08-31'!$A$2:$N$122,14,FALSE),IF(_xlpm.x=0,"",_xlpm.x)))</f>
        <v>bursa</v>
      </c>
      <c r="S2822" s="2" t="s">
        <v>2609</v>
      </c>
      <c r="T2822" s="69" t="s">
        <v>62</v>
      </c>
      <c r="U2822" s="69" t="s">
        <v>60</v>
      </c>
      <c r="X2822" t="str">
        <f>IF(T2822="","",_xlfn.LET(_xlpm.x,VLOOKUP(T2822,'Drop-down_menus'!$F$2:$G$16,2,FALSE),IF(_xlpm.x=0,"",_xlpm.x)))</f>
        <v>https://orcid.org/0000-0003-3696-4445</v>
      </c>
      <c r="Y2822" t="str">
        <f>IF(U2822="","",_xlfn.LET(_xlpm.x,VLOOKUP(U2822,'Drop-down_menus'!$F$2:$G$16,2,FALSE),IF(_xlpm.x=0,"",_xlpm.x)))</f>
        <v>https://orcid.org/0000-0002-9708-1761</v>
      </c>
      <c r="Z2822" t="str">
        <f>IF(V2822="","",_xlfn.LET(_xlpm.x,VLOOKUP(V2822,'Drop-down_menus'!$F$2:$G$16,2,FALSE),IF(_xlpm.x=0,"",_xlpm.x)))</f>
        <v/>
      </c>
      <c r="AA2822" t="str">
        <f>IF(W2822="","",_xlfn.LET(_xlpm.x,VLOOKUP(W2822,'Drop-down_menus'!$F$2:$G$16,2,FALSE),IF(_xlpm.x=0,"",_xlpm.x)))</f>
        <v/>
      </c>
      <c r="AB2822" t="s">
        <v>702</v>
      </c>
      <c r="AE2822" t="s">
        <v>896</v>
      </c>
    </row>
    <row r="2823" spans="1:31" ht="15" x14ac:dyDescent="0.2">
      <c r="A2823" s="2" t="s">
        <v>117</v>
      </c>
      <c r="B2823">
        <v>586</v>
      </c>
      <c r="C2823">
        <v>5829</v>
      </c>
      <c r="D2823" s="69" t="s">
        <v>700</v>
      </c>
      <c r="F2823" s="70" t="s">
        <v>759</v>
      </c>
      <c r="G2823" s="69">
        <v>1</v>
      </c>
      <c r="H2823" s="70" t="s">
        <v>759</v>
      </c>
      <c r="I2823" t="s">
        <v>759</v>
      </c>
      <c r="J2823" t="str">
        <f>IF($I2823="","",_xlfn.LET(_xlpm.x,VLOOKUP($I2823,'taxon-match_2026-08-31'!$A$2:$N$122,6,FALSE),IF(_xlpm.x=0,"",_xlpm.x)))</f>
        <v>Roule, 1909</v>
      </c>
      <c r="K2823" t="str">
        <f>IF($I2823="","",_xlfn.LET(_xlpm.x,VLOOKUP($I2823,'taxon-match_2026-08-31'!$A$2:$N$122,4,FALSE),IF(_xlpm.x=0,"",_xlpm.x)))</f>
        <v>urn:lsid:marinespecies.org:taxname:172898</v>
      </c>
      <c r="L2823" t="str">
        <f>IF($I2823="","",_xlfn.LET(_xlpm.x,VLOOKUP($I2823,'taxon-match_2026-08-31'!$A$2:$N$122,7,FALSE),IF(_xlpm.x=0,"",_xlpm.x)))</f>
        <v>Animalia</v>
      </c>
      <c r="M2823" t="str">
        <f>IF($I2823="","",_xlfn.LET(_xlpm.x,VLOOKUP($I2823,'taxon-match_2026-08-31'!$A$2:$N$122,8,FALSE),IF(_xlpm.x=0,"",_xlpm.x)))</f>
        <v>Cnidaria</v>
      </c>
      <c r="N2823" t="str">
        <f>IF($I2823="","",_xlfn.LET(_xlpm.x,VLOOKUP($I2823,'taxon-match_2026-08-31'!$A$2:$N$122,9,FALSE),IF(_xlpm.x=0,"",_xlpm.x)))</f>
        <v>Hexacorallia</v>
      </c>
      <c r="O2823" t="str">
        <f>IF($I2823="","",_xlfn.LET(_xlpm.x,VLOOKUP($I2823,'taxon-match_2026-08-31'!$A$2:$N$122,10,FALSE),IF(_xlpm.x=0,"",_xlpm.x)))</f>
        <v>Actiniaria</v>
      </c>
      <c r="P2823" t="str">
        <f>IF($I2823="","",_xlfn.LET(_xlpm.x,VLOOKUP($I2823,'taxon-match_2026-08-31'!$A$2:$N$122,11,FALSE),IF(_xlpm.x=0,"",_xlpm.x)))</f>
        <v>Actiniidae</v>
      </c>
      <c r="Q2823" t="str">
        <f>IF($I2823="","",_xlfn.LET(_xlpm.x,VLOOKUP($I2823,'taxon-match_2026-08-31'!$A$2:$N$122,12,FALSE),IF(_xlpm.x=0,"",_xlpm.x)))</f>
        <v>Glyphoperidium</v>
      </c>
      <c r="R2823" t="str">
        <f>IF($I2823="","",_xlfn.LET(_xlpm.x,VLOOKUP($I2823,'taxon-match_2026-08-31'!$A$2:$N$122,14,FALSE),IF(_xlpm.x=0,"",_xlpm.x)))</f>
        <v>bursa</v>
      </c>
      <c r="S2823" s="2" t="s">
        <v>2609</v>
      </c>
      <c r="T2823" s="69" t="s">
        <v>62</v>
      </c>
      <c r="U2823" s="69" t="s">
        <v>60</v>
      </c>
      <c r="X2823" t="str">
        <f>IF(T2823="","",_xlfn.LET(_xlpm.x,VLOOKUP(T2823,'Drop-down_menus'!$F$2:$G$16,2,FALSE),IF(_xlpm.x=0,"",_xlpm.x)))</f>
        <v>https://orcid.org/0000-0003-3696-4445</v>
      </c>
      <c r="Y2823" t="str">
        <f>IF(U2823="","",_xlfn.LET(_xlpm.x,VLOOKUP(U2823,'Drop-down_menus'!$F$2:$G$16,2,FALSE),IF(_xlpm.x=0,"",_xlpm.x)))</f>
        <v>https://orcid.org/0000-0002-9708-1761</v>
      </c>
      <c r="Z2823" t="str">
        <f>IF(V2823="","",_xlfn.LET(_xlpm.x,VLOOKUP(V2823,'Drop-down_menus'!$F$2:$G$16,2,FALSE),IF(_xlpm.x=0,"",_xlpm.x)))</f>
        <v/>
      </c>
      <c r="AA2823" t="str">
        <f>IF(W2823="","",_xlfn.LET(_xlpm.x,VLOOKUP(W2823,'Drop-down_menus'!$F$2:$G$16,2,FALSE),IF(_xlpm.x=0,"",_xlpm.x)))</f>
        <v/>
      </c>
      <c r="AB2823" t="s">
        <v>702</v>
      </c>
      <c r="AE2823" t="s">
        <v>896</v>
      </c>
    </row>
    <row r="2824" spans="1:31" ht="15" x14ac:dyDescent="0.2">
      <c r="A2824" s="2" t="s">
        <v>117</v>
      </c>
      <c r="B2824">
        <v>613</v>
      </c>
      <c r="C2824">
        <v>5830</v>
      </c>
      <c r="D2824" s="69" t="s">
        <v>700</v>
      </c>
      <c r="F2824" s="70" t="s">
        <v>759</v>
      </c>
      <c r="G2824" s="69">
        <v>1</v>
      </c>
      <c r="H2824" s="70" t="s">
        <v>759</v>
      </c>
      <c r="I2824" t="s">
        <v>759</v>
      </c>
      <c r="J2824" t="str">
        <f>IF($I2824="","",_xlfn.LET(_xlpm.x,VLOOKUP($I2824,'taxon-match_2026-08-31'!$A$2:$N$122,6,FALSE),IF(_xlpm.x=0,"",_xlpm.x)))</f>
        <v>Roule, 1909</v>
      </c>
      <c r="K2824" t="str">
        <f>IF($I2824="","",_xlfn.LET(_xlpm.x,VLOOKUP($I2824,'taxon-match_2026-08-31'!$A$2:$N$122,4,FALSE),IF(_xlpm.x=0,"",_xlpm.x)))</f>
        <v>urn:lsid:marinespecies.org:taxname:172898</v>
      </c>
      <c r="L2824" t="str">
        <f>IF($I2824="","",_xlfn.LET(_xlpm.x,VLOOKUP($I2824,'taxon-match_2026-08-31'!$A$2:$N$122,7,FALSE),IF(_xlpm.x=0,"",_xlpm.x)))</f>
        <v>Animalia</v>
      </c>
      <c r="M2824" t="str">
        <f>IF($I2824="","",_xlfn.LET(_xlpm.x,VLOOKUP($I2824,'taxon-match_2026-08-31'!$A$2:$N$122,8,FALSE),IF(_xlpm.x=0,"",_xlpm.x)))</f>
        <v>Cnidaria</v>
      </c>
      <c r="N2824" t="str">
        <f>IF($I2824="","",_xlfn.LET(_xlpm.x,VLOOKUP($I2824,'taxon-match_2026-08-31'!$A$2:$N$122,9,FALSE),IF(_xlpm.x=0,"",_xlpm.x)))</f>
        <v>Hexacorallia</v>
      </c>
      <c r="O2824" t="str">
        <f>IF($I2824="","",_xlfn.LET(_xlpm.x,VLOOKUP($I2824,'taxon-match_2026-08-31'!$A$2:$N$122,10,FALSE),IF(_xlpm.x=0,"",_xlpm.x)))</f>
        <v>Actiniaria</v>
      </c>
      <c r="P2824" t="str">
        <f>IF($I2824="","",_xlfn.LET(_xlpm.x,VLOOKUP($I2824,'taxon-match_2026-08-31'!$A$2:$N$122,11,FALSE),IF(_xlpm.x=0,"",_xlpm.x)))</f>
        <v>Actiniidae</v>
      </c>
      <c r="Q2824" t="str">
        <f>IF($I2824="","",_xlfn.LET(_xlpm.x,VLOOKUP($I2824,'taxon-match_2026-08-31'!$A$2:$N$122,12,FALSE),IF(_xlpm.x=0,"",_xlpm.x)))</f>
        <v>Glyphoperidium</v>
      </c>
      <c r="R2824" t="str">
        <f>IF($I2824="","",_xlfn.LET(_xlpm.x,VLOOKUP($I2824,'taxon-match_2026-08-31'!$A$2:$N$122,14,FALSE),IF(_xlpm.x=0,"",_xlpm.x)))</f>
        <v>bursa</v>
      </c>
      <c r="S2824" s="2" t="s">
        <v>2609</v>
      </c>
      <c r="T2824" s="69" t="s">
        <v>62</v>
      </c>
      <c r="U2824" s="69" t="s">
        <v>60</v>
      </c>
      <c r="X2824" t="str">
        <f>IF(T2824="","",_xlfn.LET(_xlpm.x,VLOOKUP(T2824,'Drop-down_menus'!$F$2:$G$16,2,FALSE),IF(_xlpm.x=0,"",_xlpm.x)))</f>
        <v>https://orcid.org/0000-0003-3696-4445</v>
      </c>
      <c r="Y2824" t="str">
        <f>IF(U2824="","",_xlfn.LET(_xlpm.x,VLOOKUP(U2824,'Drop-down_menus'!$F$2:$G$16,2,FALSE),IF(_xlpm.x=0,"",_xlpm.x)))</f>
        <v>https://orcid.org/0000-0002-9708-1761</v>
      </c>
      <c r="Z2824" t="str">
        <f>IF(V2824="","",_xlfn.LET(_xlpm.x,VLOOKUP(V2824,'Drop-down_menus'!$F$2:$G$16,2,FALSE),IF(_xlpm.x=0,"",_xlpm.x)))</f>
        <v/>
      </c>
      <c r="AA2824" t="str">
        <f>IF(W2824="","",_xlfn.LET(_xlpm.x,VLOOKUP(W2824,'Drop-down_menus'!$F$2:$G$16,2,FALSE),IF(_xlpm.x=0,"",_xlpm.x)))</f>
        <v/>
      </c>
      <c r="AB2824" t="s">
        <v>702</v>
      </c>
      <c r="AE2824" t="s">
        <v>896</v>
      </c>
    </row>
    <row r="2825" spans="1:31" ht="15" x14ac:dyDescent="0.2">
      <c r="A2825" s="2" t="s">
        <v>181</v>
      </c>
      <c r="B2825">
        <v>1124</v>
      </c>
      <c r="C2825">
        <v>5831</v>
      </c>
      <c r="D2825" s="69" t="s">
        <v>700</v>
      </c>
      <c r="F2825" s="70" t="s">
        <v>832</v>
      </c>
      <c r="G2825" s="69">
        <v>1</v>
      </c>
      <c r="H2825" s="70" t="s">
        <v>832</v>
      </c>
      <c r="I2825" t="s">
        <v>832</v>
      </c>
      <c r="J2825" t="str">
        <f>IF($I2825="","",_xlfn.LET(_xlpm.x,VLOOKUP($I2825,'taxon-match_2026-08-31'!$A$2:$N$122,6,FALSE),IF(_xlpm.x=0,"",_xlpm.x)))</f>
        <v>Eights, 1852</v>
      </c>
      <c r="K2825" t="str">
        <f>IF($I2825="","",_xlfn.LET(_xlpm.x,VLOOKUP($I2825,'taxon-match_2026-08-31'!$A$2:$N$122,4,FALSE),IF(_xlpm.x=0,"",_xlpm.x)))</f>
        <v>urn:lsid:marinespecies.org:taxname:174803</v>
      </c>
      <c r="L2825" t="str">
        <f>IF($I2825="","",_xlfn.LET(_xlpm.x,VLOOKUP($I2825,'taxon-match_2026-08-31'!$A$2:$N$122,7,FALSE),IF(_xlpm.x=0,"",_xlpm.x)))</f>
        <v>Animalia</v>
      </c>
      <c r="M2825" t="str">
        <f>IF($I2825="","",_xlfn.LET(_xlpm.x,VLOOKUP($I2825,'taxon-match_2026-08-31'!$A$2:$N$122,8,FALSE),IF(_xlpm.x=0,"",_xlpm.x)))</f>
        <v>Arthropoda</v>
      </c>
      <c r="N2825" t="str">
        <f>IF($I2825="","",_xlfn.LET(_xlpm.x,VLOOKUP($I2825,'taxon-match_2026-08-31'!$A$2:$N$122,9,FALSE),IF(_xlpm.x=0,"",_xlpm.x)))</f>
        <v>Malacostraca</v>
      </c>
      <c r="O2825" t="str">
        <f>IF($I2825="","",_xlfn.LET(_xlpm.x,VLOOKUP($I2825,'taxon-match_2026-08-31'!$A$2:$N$122,10,FALSE),IF(_xlpm.x=0,"",_xlpm.x)))</f>
        <v>Isopoda</v>
      </c>
      <c r="P2825" t="str">
        <f>IF($I2825="","",_xlfn.LET(_xlpm.x,VLOOKUP($I2825,'taxon-match_2026-08-31'!$A$2:$N$122,11,FALSE),IF(_xlpm.x=0,"",_xlpm.x)))</f>
        <v>Chaetiliidae</v>
      </c>
      <c r="Q2825" t="str">
        <f>IF($I2825="","",_xlfn.LET(_xlpm.x,VLOOKUP($I2825,'taxon-match_2026-08-31'!$A$2:$N$122,12,FALSE),IF(_xlpm.x=0,"",_xlpm.x)))</f>
        <v>Glyptonotus</v>
      </c>
      <c r="R2825" t="str">
        <f>IF($I2825="","",_xlfn.LET(_xlpm.x,VLOOKUP($I2825,'taxon-match_2026-08-31'!$A$2:$N$122,14,FALSE),IF(_xlpm.x=0,"",_xlpm.x)))</f>
        <v>antarcticus</v>
      </c>
      <c r="S2825" s="2" t="s">
        <v>2609</v>
      </c>
      <c r="T2825" s="69" t="s">
        <v>62</v>
      </c>
      <c r="U2825" s="69" t="s">
        <v>60</v>
      </c>
      <c r="X2825" t="str">
        <f>IF(T2825="","",_xlfn.LET(_xlpm.x,VLOOKUP(T2825,'Drop-down_menus'!$F$2:$G$16,2,FALSE),IF(_xlpm.x=0,"",_xlpm.x)))</f>
        <v>https://orcid.org/0000-0003-3696-4445</v>
      </c>
      <c r="Y2825" t="str">
        <f>IF(U2825="","",_xlfn.LET(_xlpm.x,VLOOKUP(U2825,'Drop-down_menus'!$F$2:$G$16,2,FALSE),IF(_xlpm.x=0,"",_xlpm.x)))</f>
        <v>https://orcid.org/0000-0002-9708-1761</v>
      </c>
      <c r="Z2825" t="str">
        <f>IF(V2825="","",_xlfn.LET(_xlpm.x,VLOOKUP(V2825,'Drop-down_menus'!$F$2:$G$16,2,FALSE),IF(_xlpm.x=0,"",_xlpm.x)))</f>
        <v/>
      </c>
      <c r="AA2825" t="str">
        <f>IF(W2825="","",_xlfn.LET(_xlpm.x,VLOOKUP(W2825,'Drop-down_menus'!$F$2:$G$16,2,FALSE),IF(_xlpm.x=0,"",_xlpm.x)))</f>
        <v/>
      </c>
      <c r="AB2825" t="s">
        <v>702</v>
      </c>
      <c r="AE2825" t="s">
        <v>896</v>
      </c>
    </row>
    <row r="2826" spans="1:31" ht="15" x14ac:dyDescent="0.2">
      <c r="A2826" s="2" t="s">
        <v>253</v>
      </c>
      <c r="B2826">
        <v>1722</v>
      </c>
      <c r="C2826">
        <v>5857</v>
      </c>
      <c r="D2826" s="69" t="s">
        <v>700</v>
      </c>
      <c r="F2826" s="70" t="s">
        <v>832</v>
      </c>
      <c r="G2826" s="69">
        <v>1</v>
      </c>
      <c r="H2826" s="70" t="s">
        <v>832</v>
      </c>
      <c r="I2826" t="s">
        <v>832</v>
      </c>
      <c r="J2826" t="str">
        <f>IF($I2826="","",_xlfn.LET(_xlpm.x,VLOOKUP($I2826,'taxon-match_2026-08-31'!$A$2:$N$122,6,FALSE),IF(_xlpm.x=0,"",_xlpm.x)))</f>
        <v>Eights, 1852</v>
      </c>
      <c r="K2826" t="str">
        <f>IF($I2826="","",_xlfn.LET(_xlpm.x,VLOOKUP($I2826,'taxon-match_2026-08-31'!$A$2:$N$122,4,FALSE),IF(_xlpm.x=0,"",_xlpm.x)))</f>
        <v>urn:lsid:marinespecies.org:taxname:174803</v>
      </c>
      <c r="L2826" t="str">
        <f>IF($I2826="","",_xlfn.LET(_xlpm.x,VLOOKUP($I2826,'taxon-match_2026-08-31'!$A$2:$N$122,7,FALSE),IF(_xlpm.x=0,"",_xlpm.x)))</f>
        <v>Animalia</v>
      </c>
      <c r="M2826" t="str">
        <f>IF($I2826="","",_xlfn.LET(_xlpm.x,VLOOKUP($I2826,'taxon-match_2026-08-31'!$A$2:$N$122,8,FALSE),IF(_xlpm.x=0,"",_xlpm.x)))</f>
        <v>Arthropoda</v>
      </c>
      <c r="N2826" t="str">
        <f>IF($I2826="","",_xlfn.LET(_xlpm.x,VLOOKUP($I2826,'taxon-match_2026-08-31'!$A$2:$N$122,9,FALSE),IF(_xlpm.x=0,"",_xlpm.x)))</f>
        <v>Malacostraca</v>
      </c>
      <c r="O2826" t="str">
        <f>IF($I2826="","",_xlfn.LET(_xlpm.x,VLOOKUP($I2826,'taxon-match_2026-08-31'!$A$2:$N$122,10,FALSE),IF(_xlpm.x=0,"",_xlpm.x)))</f>
        <v>Isopoda</v>
      </c>
      <c r="P2826" t="str">
        <f>IF($I2826="","",_xlfn.LET(_xlpm.x,VLOOKUP($I2826,'taxon-match_2026-08-31'!$A$2:$N$122,11,FALSE),IF(_xlpm.x=0,"",_xlpm.x)))</f>
        <v>Chaetiliidae</v>
      </c>
      <c r="Q2826" t="str">
        <f>IF($I2826="","",_xlfn.LET(_xlpm.x,VLOOKUP($I2826,'taxon-match_2026-08-31'!$A$2:$N$122,12,FALSE),IF(_xlpm.x=0,"",_xlpm.x)))</f>
        <v>Glyptonotus</v>
      </c>
      <c r="R2826" t="str">
        <f>IF($I2826="","",_xlfn.LET(_xlpm.x,VLOOKUP($I2826,'taxon-match_2026-08-31'!$A$2:$N$122,14,FALSE),IF(_xlpm.x=0,"",_xlpm.x)))</f>
        <v>antarcticus</v>
      </c>
      <c r="S2826" s="2" t="s">
        <v>2609</v>
      </c>
      <c r="T2826" s="69" t="s">
        <v>62</v>
      </c>
      <c r="U2826" s="69" t="s">
        <v>60</v>
      </c>
      <c r="X2826" t="str">
        <f>IF(T2826="","",_xlfn.LET(_xlpm.x,VLOOKUP(T2826,'Drop-down_menus'!$F$2:$G$16,2,FALSE),IF(_xlpm.x=0,"",_xlpm.x)))</f>
        <v>https://orcid.org/0000-0003-3696-4445</v>
      </c>
      <c r="Y2826" t="str">
        <f>IF(U2826="","",_xlfn.LET(_xlpm.x,VLOOKUP(U2826,'Drop-down_menus'!$F$2:$G$16,2,FALSE),IF(_xlpm.x=0,"",_xlpm.x)))</f>
        <v>https://orcid.org/0000-0002-9708-1761</v>
      </c>
      <c r="Z2826" t="str">
        <f>IF(V2826="","",_xlfn.LET(_xlpm.x,VLOOKUP(V2826,'Drop-down_menus'!$F$2:$G$16,2,FALSE),IF(_xlpm.x=0,"",_xlpm.x)))</f>
        <v/>
      </c>
      <c r="AA2826" t="str">
        <f>IF(W2826="","",_xlfn.LET(_xlpm.x,VLOOKUP(W2826,'Drop-down_menus'!$F$2:$G$16,2,FALSE),IF(_xlpm.x=0,"",_xlpm.x)))</f>
        <v/>
      </c>
      <c r="AB2826" t="s">
        <v>702</v>
      </c>
      <c r="AE2826" t="s">
        <v>896</v>
      </c>
    </row>
    <row r="2827" spans="1:31" ht="15" x14ac:dyDescent="0.2">
      <c r="A2827" s="2" t="s">
        <v>282</v>
      </c>
      <c r="B2827">
        <v>2501</v>
      </c>
      <c r="C2827">
        <v>5840</v>
      </c>
      <c r="D2827" s="69" t="s">
        <v>700</v>
      </c>
      <c r="F2827" s="70" t="s">
        <v>832</v>
      </c>
      <c r="G2827" s="69">
        <v>1</v>
      </c>
      <c r="H2827" s="70" t="s">
        <v>832</v>
      </c>
      <c r="I2827" t="s">
        <v>832</v>
      </c>
      <c r="J2827" t="str">
        <f>IF($I2827="","",_xlfn.LET(_xlpm.x,VLOOKUP($I2827,'taxon-match_2026-08-31'!$A$2:$N$122,6,FALSE),IF(_xlpm.x=0,"",_xlpm.x)))</f>
        <v>Eights, 1852</v>
      </c>
      <c r="K2827" t="str">
        <f>IF($I2827="","",_xlfn.LET(_xlpm.x,VLOOKUP($I2827,'taxon-match_2026-08-31'!$A$2:$N$122,4,FALSE),IF(_xlpm.x=0,"",_xlpm.x)))</f>
        <v>urn:lsid:marinespecies.org:taxname:174803</v>
      </c>
      <c r="L2827" t="str">
        <f>IF($I2827="","",_xlfn.LET(_xlpm.x,VLOOKUP($I2827,'taxon-match_2026-08-31'!$A$2:$N$122,7,FALSE),IF(_xlpm.x=0,"",_xlpm.x)))</f>
        <v>Animalia</v>
      </c>
      <c r="M2827" t="str">
        <f>IF($I2827="","",_xlfn.LET(_xlpm.x,VLOOKUP($I2827,'taxon-match_2026-08-31'!$A$2:$N$122,8,FALSE),IF(_xlpm.x=0,"",_xlpm.x)))</f>
        <v>Arthropoda</v>
      </c>
      <c r="N2827" t="str">
        <f>IF($I2827="","",_xlfn.LET(_xlpm.x,VLOOKUP($I2827,'taxon-match_2026-08-31'!$A$2:$N$122,9,FALSE),IF(_xlpm.x=0,"",_xlpm.x)))</f>
        <v>Malacostraca</v>
      </c>
      <c r="O2827" t="str">
        <f>IF($I2827="","",_xlfn.LET(_xlpm.x,VLOOKUP($I2827,'taxon-match_2026-08-31'!$A$2:$N$122,10,FALSE),IF(_xlpm.x=0,"",_xlpm.x)))</f>
        <v>Isopoda</v>
      </c>
      <c r="P2827" t="str">
        <f>IF($I2827="","",_xlfn.LET(_xlpm.x,VLOOKUP($I2827,'taxon-match_2026-08-31'!$A$2:$N$122,11,FALSE),IF(_xlpm.x=0,"",_xlpm.x)))</f>
        <v>Chaetiliidae</v>
      </c>
      <c r="Q2827" t="str">
        <f>IF($I2827="","",_xlfn.LET(_xlpm.x,VLOOKUP($I2827,'taxon-match_2026-08-31'!$A$2:$N$122,12,FALSE),IF(_xlpm.x=0,"",_xlpm.x)))</f>
        <v>Glyptonotus</v>
      </c>
      <c r="R2827" t="str">
        <f>IF($I2827="","",_xlfn.LET(_xlpm.x,VLOOKUP($I2827,'taxon-match_2026-08-31'!$A$2:$N$122,14,FALSE),IF(_xlpm.x=0,"",_xlpm.x)))</f>
        <v>antarcticus</v>
      </c>
      <c r="S2827" s="2" t="s">
        <v>2609</v>
      </c>
      <c r="T2827" s="69" t="s">
        <v>62</v>
      </c>
      <c r="U2827" s="69" t="s">
        <v>60</v>
      </c>
      <c r="X2827" t="str">
        <f>IF(T2827="","",_xlfn.LET(_xlpm.x,VLOOKUP(T2827,'Drop-down_menus'!$F$2:$G$16,2,FALSE),IF(_xlpm.x=0,"",_xlpm.x)))</f>
        <v>https://orcid.org/0000-0003-3696-4445</v>
      </c>
      <c r="Y2827" t="str">
        <f>IF(U2827="","",_xlfn.LET(_xlpm.x,VLOOKUP(U2827,'Drop-down_menus'!$F$2:$G$16,2,FALSE),IF(_xlpm.x=0,"",_xlpm.x)))</f>
        <v>https://orcid.org/0000-0002-9708-1761</v>
      </c>
      <c r="Z2827" t="str">
        <f>IF(V2827="","",_xlfn.LET(_xlpm.x,VLOOKUP(V2827,'Drop-down_menus'!$F$2:$G$16,2,FALSE),IF(_xlpm.x=0,"",_xlpm.x)))</f>
        <v/>
      </c>
      <c r="AA2827" t="str">
        <f>IF(W2827="","",_xlfn.LET(_xlpm.x,VLOOKUP(W2827,'Drop-down_menus'!$F$2:$G$16,2,FALSE),IF(_xlpm.x=0,"",_xlpm.x)))</f>
        <v/>
      </c>
      <c r="AB2827" t="s">
        <v>702</v>
      </c>
      <c r="AE2827" t="s">
        <v>896</v>
      </c>
    </row>
    <row r="2828" spans="1:31" ht="15" x14ac:dyDescent="0.2">
      <c r="A2828" s="2" t="s">
        <v>282</v>
      </c>
      <c r="B2828">
        <v>2534</v>
      </c>
      <c r="C2828">
        <v>5859</v>
      </c>
      <c r="D2828" s="69" t="s">
        <v>700</v>
      </c>
      <c r="F2828" s="70" t="s">
        <v>832</v>
      </c>
      <c r="G2828" s="69">
        <v>1</v>
      </c>
      <c r="H2828" s="70" t="s">
        <v>832</v>
      </c>
      <c r="I2828" t="s">
        <v>832</v>
      </c>
      <c r="J2828" t="str">
        <f>IF($I2828="","",_xlfn.LET(_xlpm.x,VLOOKUP($I2828,'taxon-match_2026-08-31'!$A$2:$N$122,6,FALSE),IF(_xlpm.x=0,"",_xlpm.x)))</f>
        <v>Eights, 1852</v>
      </c>
      <c r="K2828" t="str">
        <f>IF($I2828="","",_xlfn.LET(_xlpm.x,VLOOKUP($I2828,'taxon-match_2026-08-31'!$A$2:$N$122,4,FALSE),IF(_xlpm.x=0,"",_xlpm.x)))</f>
        <v>urn:lsid:marinespecies.org:taxname:174803</v>
      </c>
      <c r="L2828" t="str">
        <f>IF($I2828="","",_xlfn.LET(_xlpm.x,VLOOKUP($I2828,'taxon-match_2026-08-31'!$A$2:$N$122,7,FALSE),IF(_xlpm.x=0,"",_xlpm.x)))</f>
        <v>Animalia</v>
      </c>
      <c r="M2828" t="str">
        <f>IF($I2828="","",_xlfn.LET(_xlpm.x,VLOOKUP($I2828,'taxon-match_2026-08-31'!$A$2:$N$122,8,FALSE),IF(_xlpm.x=0,"",_xlpm.x)))</f>
        <v>Arthropoda</v>
      </c>
      <c r="N2828" t="str">
        <f>IF($I2828="","",_xlfn.LET(_xlpm.x,VLOOKUP($I2828,'taxon-match_2026-08-31'!$A$2:$N$122,9,FALSE),IF(_xlpm.x=0,"",_xlpm.x)))</f>
        <v>Malacostraca</v>
      </c>
      <c r="O2828" t="str">
        <f>IF($I2828="","",_xlfn.LET(_xlpm.x,VLOOKUP($I2828,'taxon-match_2026-08-31'!$A$2:$N$122,10,FALSE),IF(_xlpm.x=0,"",_xlpm.x)))</f>
        <v>Isopoda</v>
      </c>
      <c r="P2828" t="str">
        <f>IF($I2828="","",_xlfn.LET(_xlpm.x,VLOOKUP($I2828,'taxon-match_2026-08-31'!$A$2:$N$122,11,FALSE),IF(_xlpm.x=0,"",_xlpm.x)))</f>
        <v>Chaetiliidae</v>
      </c>
      <c r="Q2828" t="str">
        <f>IF($I2828="","",_xlfn.LET(_xlpm.x,VLOOKUP($I2828,'taxon-match_2026-08-31'!$A$2:$N$122,12,FALSE),IF(_xlpm.x=0,"",_xlpm.x)))</f>
        <v>Glyptonotus</v>
      </c>
      <c r="R2828" t="str">
        <f>IF($I2828="","",_xlfn.LET(_xlpm.x,VLOOKUP($I2828,'taxon-match_2026-08-31'!$A$2:$N$122,14,FALSE),IF(_xlpm.x=0,"",_xlpm.x)))</f>
        <v>antarcticus</v>
      </c>
      <c r="S2828" s="2" t="s">
        <v>2609</v>
      </c>
      <c r="T2828" s="69" t="s">
        <v>62</v>
      </c>
      <c r="U2828" s="69" t="s">
        <v>60</v>
      </c>
      <c r="X2828" t="str">
        <f>IF(T2828="","",_xlfn.LET(_xlpm.x,VLOOKUP(T2828,'Drop-down_menus'!$F$2:$G$16,2,FALSE),IF(_xlpm.x=0,"",_xlpm.x)))</f>
        <v>https://orcid.org/0000-0003-3696-4445</v>
      </c>
      <c r="Y2828" t="str">
        <f>IF(U2828="","",_xlfn.LET(_xlpm.x,VLOOKUP(U2828,'Drop-down_menus'!$F$2:$G$16,2,FALSE),IF(_xlpm.x=0,"",_xlpm.x)))</f>
        <v>https://orcid.org/0000-0002-9708-1761</v>
      </c>
      <c r="Z2828" t="str">
        <f>IF(V2828="","",_xlfn.LET(_xlpm.x,VLOOKUP(V2828,'Drop-down_menus'!$F$2:$G$16,2,FALSE),IF(_xlpm.x=0,"",_xlpm.x)))</f>
        <v/>
      </c>
      <c r="AA2828" t="str">
        <f>IF(W2828="","",_xlfn.LET(_xlpm.x,VLOOKUP(W2828,'Drop-down_menus'!$F$2:$G$16,2,FALSE),IF(_xlpm.x=0,"",_xlpm.x)))</f>
        <v/>
      </c>
      <c r="AB2828" t="s">
        <v>702</v>
      </c>
      <c r="AE2828" t="s">
        <v>896</v>
      </c>
    </row>
    <row r="2829" spans="1:31" ht="15" x14ac:dyDescent="0.2">
      <c r="A2829" s="2" t="s">
        <v>282</v>
      </c>
      <c r="B2829">
        <v>2554</v>
      </c>
      <c r="C2829">
        <v>5823</v>
      </c>
      <c r="D2829" s="69" t="s">
        <v>700</v>
      </c>
      <c r="F2829" s="70" t="s">
        <v>832</v>
      </c>
      <c r="G2829" s="69">
        <v>1</v>
      </c>
      <c r="H2829" s="70" t="s">
        <v>832</v>
      </c>
      <c r="I2829" t="s">
        <v>832</v>
      </c>
      <c r="J2829" t="str">
        <f>IF($I2829="","",_xlfn.LET(_xlpm.x,VLOOKUP($I2829,'taxon-match_2026-08-31'!$A$2:$N$122,6,FALSE),IF(_xlpm.x=0,"",_xlpm.x)))</f>
        <v>Eights, 1852</v>
      </c>
      <c r="K2829" t="str">
        <f>IF($I2829="","",_xlfn.LET(_xlpm.x,VLOOKUP($I2829,'taxon-match_2026-08-31'!$A$2:$N$122,4,FALSE),IF(_xlpm.x=0,"",_xlpm.x)))</f>
        <v>urn:lsid:marinespecies.org:taxname:174803</v>
      </c>
      <c r="L2829" t="str">
        <f>IF($I2829="","",_xlfn.LET(_xlpm.x,VLOOKUP($I2829,'taxon-match_2026-08-31'!$A$2:$N$122,7,FALSE),IF(_xlpm.x=0,"",_xlpm.x)))</f>
        <v>Animalia</v>
      </c>
      <c r="M2829" t="str">
        <f>IF($I2829="","",_xlfn.LET(_xlpm.x,VLOOKUP($I2829,'taxon-match_2026-08-31'!$A$2:$N$122,8,FALSE),IF(_xlpm.x=0,"",_xlpm.x)))</f>
        <v>Arthropoda</v>
      </c>
      <c r="N2829" t="str">
        <f>IF($I2829="","",_xlfn.LET(_xlpm.x,VLOOKUP($I2829,'taxon-match_2026-08-31'!$A$2:$N$122,9,FALSE),IF(_xlpm.x=0,"",_xlpm.x)))</f>
        <v>Malacostraca</v>
      </c>
      <c r="O2829" t="str">
        <f>IF($I2829="","",_xlfn.LET(_xlpm.x,VLOOKUP($I2829,'taxon-match_2026-08-31'!$A$2:$N$122,10,FALSE),IF(_xlpm.x=0,"",_xlpm.x)))</f>
        <v>Isopoda</v>
      </c>
      <c r="P2829" t="str">
        <f>IF($I2829="","",_xlfn.LET(_xlpm.x,VLOOKUP($I2829,'taxon-match_2026-08-31'!$A$2:$N$122,11,FALSE),IF(_xlpm.x=0,"",_xlpm.x)))</f>
        <v>Chaetiliidae</v>
      </c>
      <c r="Q2829" t="str">
        <f>IF($I2829="","",_xlfn.LET(_xlpm.x,VLOOKUP($I2829,'taxon-match_2026-08-31'!$A$2:$N$122,12,FALSE),IF(_xlpm.x=0,"",_xlpm.x)))</f>
        <v>Glyptonotus</v>
      </c>
      <c r="R2829" t="str">
        <f>IF($I2829="","",_xlfn.LET(_xlpm.x,VLOOKUP($I2829,'taxon-match_2026-08-31'!$A$2:$N$122,14,FALSE),IF(_xlpm.x=0,"",_xlpm.x)))</f>
        <v>antarcticus</v>
      </c>
      <c r="S2829" s="2" t="s">
        <v>2609</v>
      </c>
      <c r="T2829" s="69" t="s">
        <v>62</v>
      </c>
      <c r="U2829" s="69" t="s">
        <v>60</v>
      </c>
      <c r="X2829" t="str">
        <f>IF(T2829="","",_xlfn.LET(_xlpm.x,VLOOKUP(T2829,'Drop-down_menus'!$F$2:$G$16,2,FALSE),IF(_xlpm.x=0,"",_xlpm.x)))</f>
        <v>https://orcid.org/0000-0003-3696-4445</v>
      </c>
      <c r="Y2829" t="str">
        <f>IF(U2829="","",_xlfn.LET(_xlpm.x,VLOOKUP(U2829,'Drop-down_menus'!$F$2:$G$16,2,FALSE),IF(_xlpm.x=0,"",_xlpm.x)))</f>
        <v>https://orcid.org/0000-0002-9708-1761</v>
      </c>
      <c r="Z2829" t="str">
        <f>IF(V2829="","",_xlfn.LET(_xlpm.x,VLOOKUP(V2829,'Drop-down_menus'!$F$2:$G$16,2,FALSE),IF(_xlpm.x=0,"",_xlpm.x)))</f>
        <v/>
      </c>
      <c r="AA2829" t="str">
        <f>IF(W2829="","",_xlfn.LET(_xlpm.x,VLOOKUP(W2829,'Drop-down_menus'!$F$2:$G$16,2,FALSE),IF(_xlpm.x=0,"",_xlpm.x)))</f>
        <v/>
      </c>
      <c r="AB2829" t="s">
        <v>702</v>
      </c>
      <c r="AE2829" t="s">
        <v>896</v>
      </c>
    </row>
    <row r="2830" spans="1:31" ht="15" x14ac:dyDescent="0.2">
      <c r="A2830" s="2" t="s">
        <v>282</v>
      </c>
      <c r="B2830">
        <v>2555</v>
      </c>
      <c r="C2830">
        <v>5824</v>
      </c>
      <c r="D2830" s="69" t="s">
        <v>700</v>
      </c>
      <c r="F2830" s="70" t="s">
        <v>832</v>
      </c>
      <c r="G2830" s="69">
        <v>1</v>
      </c>
      <c r="H2830" s="70" t="s">
        <v>832</v>
      </c>
      <c r="I2830" t="s">
        <v>832</v>
      </c>
      <c r="J2830" t="str">
        <f>IF($I2830="","",_xlfn.LET(_xlpm.x,VLOOKUP($I2830,'taxon-match_2026-08-31'!$A$2:$N$122,6,FALSE),IF(_xlpm.x=0,"",_xlpm.x)))</f>
        <v>Eights, 1852</v>
      </c>
      <c r="K2830" t="str">
        <f>IF($I2830="","",_xlfn.LET(_xlpm.x,VLOOKUP($I2830,'taxon-match_2026-08-31'!$A$2:$N$122,4,FALSE),IF(_xlpm.x=0,"",_xlpm.x)))</f>
        <v>urn:lsid:marinespecies.org:taxname:174803</v>
      </c>
      <c r="L2830" t="str">
        <f>IF($I2830="","",_xlfn.LET(_xlpm.x,VLOOKUP($I2830,'taxon-match_2026-08-31'!$A$2:$N$122,7,FALSE),IF(_xlpm.x=0,"",_xlpm.x)))</f>
        <v>Animalia</v>
      </c>
      <c r="M2830" t="str">
        <f>IF($I2830="","",_xlfn.LET(_xlpm.x,VLOOKUP($I2830,'taxon-match_2026-08-31'!$A$2:$N$122,8,FALSE),IF(_xlpm.x=0,"",_xlpm.x)))</f>
        <v>Arthropoda</v>
      </c>
      <c r="N2830" t="str">
        <f>IF($I2830="","",_xlfn.LET(_xlpm.x,VLOOKUP($I2830,'taxon-match_2026-08-31'!$A$2:$N$122,9,FALSE),IF(_xlpm.x=0,"",_xlpm.x)))</f>
        <v>Malacostraca</v>
      </c>
      <c r="O2830" t="str">
        <f>IF($I2830="","",_xlfn.LET(_xlpm.x,VLOOKUP($I2830,'taxon-match_2026-08-31'!$A$2:$N$122,10,FALSE),IF(_xlpm.x=0,"",_xlpm.x)))</f>
        <v>Isopoda</v>
      </c>
      <c r="P2830" t="str">
        <f>IF($I2830="","",_xlfn.LET(_xlpm.x,VLOOKUP($I2830,'taxon-match_2026-08-31'!$A$2:$N$122,11,FALSE),IF(_xlpm.x=0,"",_xlpm.x)))</f>
        <v>Chaetiliidae</v>
      </c>
      <c r="Q2830" t="str">
        <f>IF($I2830="","",_xlfn.LET(_xlpm.x,VLOOKUP($I2830,'taxon-match_2026-08-31'!$A$2:$N$122,12,FALSE),IF(_xlpm.x=0,"",_xlpm.x)))</f>
        <v>Glyptonotus</v>
      </c>
      <c r="R2830" t="str">
        <f>IF($I2830="","",_xlfn.LET(_xlpm.x,VLOOKUP($I2830,'taxon-match_2026-08-31'!$A$2:$N$122,14,FALSE),IF(_xlpm.x=0,"",_xlpm.x)))</f>
        <v>antarcticus</v>
      </c>
      <c r="S2830" s="2" t="s">
        <v>2609</v>
      </c>
      <c r="T2830" s="69" t="s">
        <v>62</v>
      </c>
      <c r="U2830" s="69" t="s">
        <v>60</v>
      </c>
      <c r="X2830" t="str">
        <f>IF(T2830="","",_xlfn.LET(_xlpm.x,VLOOKUP(T2830,'Drop-down_menus'!$F$2:$G$16,2,FALSE),IF(_xlpm.x=0,"",_xlpm.x)))</f>
        <v>https://orcid.org/0000-0003-3696-4445</v>
      </c>
      <c r="Y2830" t="str">
        <f>IF(U2830="","",_xlfn.LET(_xlpm.x,VLOOKUP(U2830,'Drop-down_menus'!$F$2:$G$16,2,FALSE),IF(_xlpm.x=0,"",_xlpm.x)))</f>
        <v>https://orcid.org/0000-0002-9708-1761</v>
      </c>
      <c r="Z2830" t="str">
        <f>IF(V2830="","",_xlfn.LET(_xlpm.x,VLOOKUP(V2830,'Drop-down_menus'!$F$2:$G$16,2,FALSE),IF(_xlpm.x=0,"",_xlpm.x)))</f>
        <v/>
      </c>
      <c r="AA2830" t="str">
        <f>IF(W2830="","",_xlfn.LET(_xlpm.x,VLOOKUP(W2830,'Drop-down_menus'!$F$2:$G$16,2,FALSE),IF(_xlpm.x=0,"",_xlpm.x)))</f>
        <v/>
      </c>
      <c r="AB2830" t="s">
        <v>702</v>
      </c>
      <c r="AE2830" t="s">
        <v>896</v>
      </c>
    </row>
    <row r="2831" spans="1:31" ht="15" x14ac:dyDescent="0.2">
      <c r="A2831" s="2" t="s">
        <v>298</v>
      </c>
      <c r="B2831">
        <v>2819</v>
      </c>
      <c r="C2831">
        <v>5825</v>
      </c>
      <c r="D2831" s="69" t="s">
        <v>700</v>
      </c>
      <c r="F2831" s="70" t="s">
        <v>832</v>
      </c>
      <c r="G2831" s="69">
        <v>1</v>
      </c>
      <c r="H2831" s="70" t="s">
        <v>832</v>
      </c>
      <c r="I2831" t="s">
        <v>832</v>
      </c>
      <c r="J2831" t="str">
        <f>IF($I2831="","",_xlfn.LET(_xlpm.x,VLOOKUP($I2831,'taxon-match_2026-08-31'!$A$2:$N$122,6,FALSE),IF(_xlpm.x=0,"",_xlpm.x)))</f>
        <v>Eights, 1852</v>
      </c>
      <c r="K2831" t="str">
        <f>IF($I2831="","",_xlfn.LET(_xlpm.x,VLOOKUP($I2831,'taxon-match_2026-08-31'!$A$2:$N$122,4,FALSE),IF(_xlpm.x=0,"",_xlpm.x)))</f>
        <v>urn:lsid:marinespecies.org:taxname:174803</v>
      </c>
      <c r="L2831" t="str">
        <f>IF($I2831="","",_xlfn.LET(_xlpm.x,VLOOKUP($I2831,'taxon-match_2026-08-31'!$A$2:$N$122,7,FALSE),IF(_xlpm.x=0,"",_xlpm.x)))</f>
        <v>Animalia</v>
      </c>
      <c r="M2831" t="str">
        <f>IF($I2831="","",_xlfn.LET(_xlpm.x,VLOOKUP($I2831,'taxon-match_2026-08-31'!$A$2:$N$122,8,FALSE),IF(_xlpm.x=0,"",_xlpm.x)))</f>
        <v>Arthropoda</v>
      </c>
      <c r="N2831" t="str">
        <f>IF($I2831="","",_xlfn.LET(_xlpm.x,VLOOKUP($I2831,'taxon-match_2026-08-31'!$A$2:$N$122,9,FALSE),IF(_xlpm.x=0,"",_xlpm.x)))</f>
        <v>Malacostraca</v>
      </c>
      <c r="O2831" t="str">
        <f>IF($I2831="","",_xlfn.LET(_xlpm.x,VLOOKUP($I2831,'taxon-match_2026-08-31'!$A$2:$N$122,10,FALSE),IF(_xlpm.x=0,"",_xlpm.x)))</f>
        <v>Isopoda</v>
      </c>
      <c r="P2831" t="str">
        <f>IF($I2831="","",_xlfn.LET(_xlpm.x,VLOOKUP($I2831,'taxon-match_2026-08-31'!$A$2:$N$122,11,FALSE),IF(_xlpm.x=0,"",_xlpm.x)))</f>
        <v>Chaetiliidae</v>
      </c>
      <c r="Q2831" t="str">
        <f>IF($I2831="","",_xlfn.LET(_xlpm.x,VLOOKUP($I2831,'taxon-match_2026-08-31'!$A$2:$N$122,12,FALSE),IF(_xlpm.x=0,"",_xlpm.x)))</f>
        <v>Glyptonotus</v>
      </c>
      <c r="R2831" t="str">
        <f>IF($I2831="","",_xlfn.LET(_xlpm.x,VLOOKUP($I2831,'taxon-match_2026-08-31'!$A$2:$N$122,14,FALSE),IF(_xlpm.x=0,"",_xlpm.x)))</f>
        <v>antarcticus</v>
      </c>
      <c r="S2831" s="2" t="s">
        <v>2609</v>
      </c>
      <c r="T2831" s="69" t="s">
        <v>62</v>
      </c>
      <c r="U2831" s="69" t="s">
        <v>60</v>
      </c>
      <c r="X2831" t="str">
        <f>IF(T2831="","",_xlfn.LET(_xlpm.x,VLOOKUP(T2831,'Drop-down_menus'!$F$2:$G$16,2,FALSE),IF(_xlpm.x=0,"",_xlpm.x)))</f>
        <v>https://orcid.org/0000-0003-3696-4445</v>
      </c>
      <c r="Y2831" t="str">
        <f>IF(U2831="","",_xlfn.LET(_xlpm.x,VLOOKUP(U2831,'Drop-down_menus'!$F$2:$G$16,2,FALSE),IF(_xlpm.x=0,"",_xlpm.x)))</f>
        <v>https://orcid.org/0000-0002-9708-1761</v>
      </c>
      <c r="Z2831" t="str">
        <f>IF(V2831="","",_xlfn.LET(_xlpm.x,VLOOKUP(V2831,'Drop-down_menus'!$F$2:$G$16,2,FALSE),IF(_xlpm.x=0,"",_xlpm.x)))</f>
        <v/>
      </c>
      <c r="AA2831" t="str">
        <f>IF(W2831="","",_xlfn.LET(_xlpm.x,VLOOKUP(W2831,'Drop-down_menus'!$F$2:$G$16,2,FALSE),IF(_xlpm.x=0,"",_xlpm.x)))</f>
        <v/>
      </c>
      <c r="AB2831" t="s">
        <v>702</v>
      </c>
      <c r="AE2831" t="s">
        <v>896</v>
      </c>
    </row>
    <row r="2832" spans="1:31" ht="15" x14ac:dyDescent="0.2">
      <c r="A2832" s="2" t="s">
        <v>298</v>
      </c>
      <c r="B2832">
        <v>2820</v>
      </c>
      <c r="C2832">
        <v>5842</v>
      </c>
      <c r="D2832" s="69" t="s">
        <v>700</v>
      </c>
      <c r="F2832" s="70" t="s">
        <v>832</v>
      </c>
      <c r="G2832" s="69">
        <v>1</v>
      </c>
      <c r="H2832" s="70" t="s">
        <v>832</v>
      </c>
      <c r="I2832" t="s">
        <v>832</v>
      </c>
      <c r="J2832" t="str">
        <f>IF($I2832="","",_xlfn.LET(_xlpm.x,VLOOKUP($I2832,'taxon-match_2026-08-31'!$A$2:$N$122,6,FALSE),IF(_xlpm.x=0,"",_xlpm.x)))</f>
        <v>Eights, 1852</v>
      </c>
      <c r="K2832" t="str">
        <f>IF($I2832="","",_xlfn.LET(_xlpm.x,VLOOKUP($I2832,'taxon-match_2026-08-31'!$A$2:$N$122,4,FALSE),IF(_xlpm.x=0,"",_xlpm.x)))</f>
        <v>urn:lsid:marinespecies.org:taxname:174803</v>
      </c>
      <c r="L2832" t="str">
        <f>IF($I2832="","",_xlfn.LET(_xlpm.x,VLOOKUP($I2832,'taxon-match_2026-08-31'!$A$2:$N$122,7,FALSE),IF(_xlpm.x=0,"",_xlpm.x)))</f>
        <v>Animalia</v>
      </c>
      <c r="M2832" t="str">
        <f>IF($I2832="","",_xlfn.LET(_xlpm.x,VLOOKUP($I2832,'taxon-match_2026-08-31'!$A$2:$N$122,8,FALSE),IF(_xlpm.x=0,"",_xlpm.x)))</f>
        <v>Arthropoda</v>
      </c>
      <c r="N2832" t="str">
        <f>IF($I2832="","",_xlfn.LET(_xlpm.x,VLOOKUP($I2832,'taxon-match_2026-08-31'!$A$2:$N$122,9,FALSE),IF(_xlpm.x=0,"",_xlpm.x)))</f>
        <v>Malacostraca</v>
      </c>
      <c r="O2832" t="str">
        <f>IF($I2832="","",_xlfn.LET(_xlpm.x,VLOOKUP($I2832,'taxon-match_2026-08-31'!$A$2:$N$122,10,FALSE),IF(_xlpm.x=0,"",_xlpm.x)))</f>
        <v>Isopoda</v>
      </c>
      <c r="P2832" t="str">
        <f>IF($I2832="","",_xlfn.LET(_xlpm.x,VLOOKUP($I2832,'taxon-match_2026-08-31'!$A$2:$N$122,11,FALSE),IF(_xlpm.x=0,"",_xlpm.x)))</f>
        <v>Chaetiliidae</v>
      </c>
      <c r="Q2832" t="str">
        <f>IF($I2832="","",_xlfn.LET(_xlpm.x,VLOOKUP($I2832,'taxon-match_2026-08-31'!$A$2:$N$122,12,FALSE),IF(_xlpm.x=0,"",_xlpm.x)))</f>
        <v>Glyptonotus</v>
      </c>
      <c r="R2832" t="str">
        <f>IF($I2832="","",_xlfn.LET(_xlpm.x,VLOOKUP($I2832,'taxon-match_2026-08-31'!$A$2:$N$122,14,FALSE),IF(_xlpm.x=0,"",_xlpm.x)))</f>
        <v>antarcticus</v>
      </c>
      <c r="S2832" s="2" t="s">
        <v>2609</v>
      </c>
      <c r="T2832" s="69" t="s">
        <v>62</v>
      </c>
      <c r="U2832" s="69" t="s">
        <v>60</v>
      </c>
      <c r="X2832" t="str">
        <f>IF(T2832="","",_xlfn.LET(_xlpm.x,VLOOKUP(T2832,'Drop-down_menus'!$F$2:$G$16,2,FALSE),IF(_xlpm.x=0,"",_xlpm.x)))</f>
        <v>https://orcid.org/0000-0003-3696-4445</v>
      </c>
      <c r="Y2832" t="str">
        <f>IF(U2832="","",_xlfn.LET(_xlpm.x,VLOOKUP(U2832,'Drop-down_menus'!$F$2:$G$16,2,FALSE),IF(_xlpm.x=0,"",_xlpm.x)))</f>
        <v>https://orcid.org/0000-0002-9708-1761</v>
      </c>
      <c r="Z2832" t="str">
        <f>IF(V2832="","",_xlfn.LET(_xlpm.x,VLOOKUP(V2832,'Drop-down_menus'!$F$2:$G$16,2,FALSE),IF(_xlpm.x=0,"",_xlpm.x)))</f>
        <v/>
      </c>
      <c r="AA2832" t="str">
        <f>IF(W2832="","",_xlfn.LET(_xlpm.x,VLOOKUP(W2832,'Drop-down_menus'!$F$2:$G$16,2,FALSE),IF(_xlpm.x=0,"",_xlpm.x)))</f>
        <v/>
      </c>
      <c r="AB2832" t="s">
        <v>702</v>
      </c>
      <c r="AE2832" t="s">
        <v>896</v>
      </c>
    </row>
    <row r="2833" spans="1:31" ht="15" x14ac:dyDescent="0.2">
      <c r="A2833" s="2" t="s">
        <v>298</v>
      </c>
      <c r="B2833">
        <v>2821</v>
      </c>
      <c r="C2833">
        <v>5843</v>
      </c>
      <c r="D2833" s="69" t="s">
        <v>700</v>
      </c>
      <c r="F2833" s="70" t="s">
        <v>832</v>
      </c>
      <c r="G2833" s="69">
        <v>1</v>
      </c>
      <c r="H2833" s="70" t="s">
        <v>832</v>
      </c>
      <c r="I2833" t="s">
        <v>832</v>
      </c>
      <c r="J2833" t="str">
        <f>IF($I2833="","",_xlfn.LET(_xlpm.x,VLOOKUP($I2833,'taxon-match_2026-08-31'!$A$2:$N$122,6,FALSE),IF(_xlpm.x=0,"",_xlpm.x)))</f>
        <v>Eights, 1852</v>
      </c>
      <c r="K2833" t="str">
        <f>IF($I2833="","",_xlfn.LET(_xlpm.x,VLOOKUP($I2833,'taxon-match_2026-08-31'!$A$2:$N$122,4,FALSE),IF(_xlpm.x=0,"",_xlpm.x)))</f>
        <v>urn:lsid:marinespecies.org:taxname:174803</v>
      </c>
      <c r="L2833" t="str">
        <f>IF($I2833="","",_xlfn.LET(_xlpm.x,VLOOKUP($I2833,'taxon-match_2026-08-31'!$A$2:$N$122,7,FALSE),IF(_xlpm.x=0,"",_xlpm.x)))</f>
        <v>Animalia</v>
      </c>
      <c r="M2833" t="str">
        <f>IF($I2833="","",_xlfn.LET(_xlpm.x,VLOOKUP($I2833,'taxon-match_2026-08-31'!$A$2:$N$122,8,FALSE),IF(_xlpm.x=0,"",_xlpm.x)))</f>
        <v>Arthropoda</v>
      </c>
      <c r="N2833" t="str">
        <f>IF($I2833="","",_xlfn.LET(_xlpm.x,VLOOKUP($I2833,'taxon-match_2026-08-31'!$A$2:$N$122,9,FALSE),IF(_xlpm.x=0,"",_xlpm.x)))</f>
        <v>Malacostraca</v>
      </c>
      <c r="O2833" t="str">
        <f>IF($I2833="","",_xlfn.LET(_xlpm.x,VLOOKUP($I2833,'taxon-match_2026-08-31'!$A$2:$N$122,10,FALSE),IF(_xlpm.x=0,"",_xlpm.x)))</f>
        <v>Isopoda</v>
      </c>
      <c r="P2833" t="str">
        <f>IF($I2833="","",_xlfn.LET(_xlpm.x,VLOOKUP($I2833,'taxon-match_2026-08-31'!$A$2:$N$122,11,FALSE),IF(_xlpm.x=0,"",_xlpm.x)))</f>
        <v>Chaetiliidae</v>
      </c>
      <c r="Q2833" t="str">
        <f>IF($I2833="","",_xlfn.LET(_xlpm.x,VLOOKUP($I2833,'taxon-match_2026-08-31'!$A$2:$N$122,12,FALSE),IF(_xlpm.x=0,"",_xlpm.x)))</f>
        <v>Glyptonotus</v>
      </c>
      <c r="R2833" t="str">
        <f>IF($I2833="","",_xlfn.LET(_xlpm.x,VLOOKUP($I2833,'taxon-match_2026-08-31'!$A$2:$N$122,14,FALSE),IF(_xlpm.x=0,"",_xlpm.x)))</f>
        <v>antarcticus</v>
      </c>
      <c r="S2833" s="2" t="s">
        <v>2609</v>
      </c>
      <c r="T2833" s="69" t="s">
        <v>62</v>
      </c>
      <c r="U2833" s="69" t="s">
        <v>60</v>
      </c>
      <c r="X2833" t="str">
        <f>IF(T2833="","",_xlfn.LET(_xlpm.x,VLOOKUP(T2833,'Drop-down_menus'!$F$2:$G$16,2,FALSE),IF(_xlpm.x=0,"",_xlpm.x)))</f>
        <v>https://orcid.org/0000-0003-3696-4445</v>
      </c>
      <c r="Y2833" t="str">
        <f>IF(U2833="","",_xlfn.LET(_xlpm.x,VLOOKUP(U2833,'Drop-down_menus'!$F$2:$G$16,2,FALSE),IF(_xlpm.x=0,"",_xlpm.x)))</f>
        <v>https://orcid.org/0000-0002-9708-1761</v>
      </c>
      <c r="Z2833" t="str">
        <f>IF(V2833="","",_xlfn.LET(_xlpm.x,VLOOKUP(V2833,'Drop-down_menus'!$F$2:$G$16,2,FALSE),IF(_xlpm.x=0,"",_xlpm.x)))</f>
        <v/>
      </c>
      <c r="AA2833" t="str">
        <f>IF(W2833="","",_xlfn.LET(_xlpm.x,VLOOKUP(W2833,'Drop-down_menus'!$F$2:$G$16,2,FALSE),IF(_xlpm.x=0,"",_xlpm.x)))</f>
        <v/>
      </c>
      <c r="AB2833" t="s">
        <v>702</v>
      </c>
      <c r="AE2833" t="s">
        <v>896</v>
      </c>
    </row>
    <row r="2834" spans="1:31" ht="15" x14ac:dyDescent="0.2">
      <c r="A2834" s="2" t="s">
        <v>298</v>
      </c>
      <c r="B2834">
        <v>2822</v>
      </c>
      <c r="C2834">
        <v>5852</v>
      </c>
      <c r="D2834" s="69" t="s">
        <v>700</v>
      </c>
      <c r="F2834" s="70" t="s">
        <v>832</v>
      </c>
      <c r="G2834" s="69">
        <v>1</v>
      </c>
      <c r="H2834" s="70" t="s">
        <v>832</v>
      </c>
      <c r="I2834" t="s">
        <v>832</v>
      </c>
      <c r="J2834" t="str">
        <f>IF($I2834="","",_xlfn.LET(_xlpm.x,VLOOKUP($I2834,'taxon-match_2026-08-31'!$A$2:$N$122,6,FALSE),IF(_xlpm.x=0,"",_xlpm.x)))</f>
        <v>Eights, 1852</v>
      </c>
      <c r="K2834" t="str">
        <f>IF($I2834="","",_xlfn.LET(_xlpm.x,VLOOKUP($I2834,'taxon-match_2026-08-31'!$A$2:$N$122,4,FALSE),IF(_xlpm.x=0,"",_xlpm.x)))</f>
        <v>urn:lsid:marinespecies.org:taxname:174803</v>
      </c>
      <c r="L2834" t="str">
        <f>IF($I2834="","",_xlfn.LET(_xlpm.x,VLOOKUP($I2834,'taxon-match_2026-08-31'!$A$2:$N$122,7,FALSE),IF(_xlpm.x=0,"",_xlpm.x)))</f>
        <v>Animalia</v>
      </c>
      <c r="M2834" t="str">
        <f>IF($I2834="","",_xlfn.LET(_xlpm.x,VLOOKUP($I2834,'taxon-match_2026-08-31'!$A$2:$N$122,8,FALSE),IF(_xlpm.x=0,"",_xlpm.x)))</f>
        <v>Arthropoda</v>
      </c>
      <c r="N2834" t="str">
        <f>IF($I2834="","",_xlfn.LET(_xlpm.x,VLOOKUP($I2834,'taxon-match_2026-08-31'!$A$2:$N$122,9,FALSE),IF(_xlpm.x=0,"",_xlpm.x)))</f>
        <v>Malacostraca</v>
      </c>
      <c r="O2834" t="str">
        <f>IF($I2834="","",_xlfn.LET(_xlpm.x,VLOOKUP($I2834,'taxon-match_2026-08-31'!$A$2:$N$122,10,FALSE),IF(_xlpm.x=0,"",_xlpm.x)))</f>
        <v>Isopoda</v>
      </c>
      <c r="P2834" t="str">
        <f>IF($I2834="","",_xlfn.LET(_xlpm.x,VLOOKUP($I2834,'taxon-match_2026-08-31'!$A$2:$N$122,11,FALSE),IF(_xlpm.x=0,"",_xlpm.x)))</f>
        <v>Chaetiliidae</v>
      </c>
      <c r="Q2834" t="str">
        <f>IF($I2834="","",_xlfn.LET(_xlpm.x,VLOOKUP($I2834,'taxon-match_2026-08-31'!$A$2:$N$122,12,FALSE),IF(_xlpm.x=0,"",_xlpm.x)))</f>
        <v>Glyptonotus</v>
      </c>
      <c r="R2834" t="str">
        <f>IF($I2834="","",_xlfn.LET(_xlpm.x,VLOOKUP($I2834,'taxon-match_2026-08-31'!$A$2:$N$122,14,FALSE),IF(_xlpm.x=0,"",_xlpm.x)))</f>
        <v>antarcticus</v>
      </c>
      <c r="S2834" s="2" t="s">
        <v>2609</v>
      </c>
      <c r="T2834" s="69" t="s">
        <v>62</v>
      </c>
      <c r="U2834" s="69" t="s">
        <v>60</v>
      </c>
      <c r="X2834" t="str">
        <f>IF(T2834="","",_xlfn.LET(_xlpm.x,VLOOKUP(T2834,'Drop-down_menus'!$F$2:$G$16,2,FALSE),IF(_xlpm.x=0,"",_xlpm.x)))</f>
        <v>https://orcid.org/0000-0003-3696-4445</v>
      </c>
      <c r="Y2834" t="str">
        <f>IF(U2834="","",_xlfn.LET(_xlpm.x,VLOOKUP(U2834,'Drop-down_menus'!$F$2:$G$16,2,FALSE),IF(_xlpm.x=0,"",_xlpm.x)))</f>
        <v>https://orcid.org/0000-0002-9708-1761</v>
      </c>
      <c r="Z2834" t="str">
        <f>IF(V2834="","",_xlfn.LET(_xlpm.x,VLOOKUP(V2834,'Drop-down_menus'!$F$2:$G$16,2,FALSE),IF(_xlpm.x=0,"",_xlpm.x)))</f>
        <v/>
      </c>
      <c r="AA2834" t="str">
        <f>IF(W2834="","",_xlfn.LET(_xlpm.x,VLOOKUP(W2834,'Drop-down_menus'!$F$2:$G$16,2,FALSE),IF(_xlpm.x=0,"",_xlpm.x)))</f>
        <v/>
      </c>
      <c r="AB2834" t="s">
        <v>702</v>
      </c>
      <c r="AE2834" t="s">
        <v>896</v>
      </c>
    </row>
    <row r="2835" spans="1:31" ht="15" x14ac:dyDescent="0.2">
      <c r="A2835" s="2" t="s">
        <v>298</v>
      </c>
      <c r="B2835">
        <v>2823</v>
      </c>
      <c r="C2835">
        <v>5853</v>
      </c>
      <c r="D2835" s="69" t="s">
        <v>700</v>
      </c>
      <c r="F2835" s="70" t="s">
        <v>832</v>
      </c>
      <c r="G2835" s="69">
        <v>1</v>
      </c>
      <c r="H2835" s="70" t="s">
        <v>832</v>
      </c>
      <c r="I2835" t="s">
        <v>832</v>
      </c>
      <c r="J2835" t="str">
        <f>IF($I2835="","",_xlfn.LET(_xlpm.x,VLOOKUP($I2835,'taxon-match_2026-08-31'!$A$2:$N$122,6,FALSE),IF(_xlpm.x=0,"",_xlpm.x)))</f>
        <v>Eights, 1852</v>
      </c>
      <c r="K2835" t="str">
        <f>IF($I2835="","",_xlfn.LET(_xlpm.x,VLOOKUP($I2835,'taxon-match_2026-08-31'!$A$2:$N$122,4,FALSE),IF(_xlpm.x=0,"",_xlpm.x)))</f>
        <v>urn:lsid:marinespecies.org:taxname:174803</v>
      </c>
      <c r="L2835" t="str">
        <f>IF($I2835="","",_xlfn.LET(_xlpm.x,VLOOKUP($I2835,'taxon-match_2026-08-31'!$A$2:$N$122,7,FALSE),IF(_xlpm.x=0,"",_xlpm.x)))</f>
        <v>Animalia</v>
      </c>
      <c r="M2835" t="str">
        <f>IF($I2835="","",_xlfn.LET(_xlpm.x,VLOOKUP($I2835,'taxon-match_2026-08-31'!$A$2:$N$122,8,FALSE),IF(_xlpm.x=0,"",_xlpm.x)))</f>
        <v>Arthropoda</v>
      </c>
      <c r="N2835" t="str">
        <f>IF($I2835="","",_xlfn.LET(_xlpm.x,VLOOKUP($I2835,'taxon-match_2026-08-31'!$A$2:$N$122,9,FALSE),IF(_xlpm.x=0,"",_xlpm.x)))</f>
        <v>Malacostraca</v>
      </c>
      <c r="O2835" t="str">
        <f>IF($I2835="","",_xlfn.LET(_xlpm.x,VLOOKUP($I2835,'taxon-match_2026-08-31'!$A$2:$N$122,10,FALSE),IF(_xlpm.x=0,"",_xlpm.x)))</f>
        <v>Isopoda</v>
      </c>
      <c r="P2835" t="str">
        <f>IF($I2835="","",_xlfn.LET(_xlpm.x,VLOOKUP($I2835,'taxon-match_2026-08-31'!$A$2:$N$122,11,FALSE),IF(_xlpm.x=0,"",_xlpm.x)))</f>
        <v>Chaetiliidae</v>
      </c>
      <c r="Q2835" t="str">
        <f>IF($I2835="","",_xlfn.LET(_xlpm.x,VLOOKUP($I2835,'taxon-match_2026-08-31'!$A$2:$N$122,12,FALSE),IF(_xlpm.x=0,"",_xlpm.x)))</f>
        <v>Glyptonotus</v>
      </c>
      <c r="R2835" t="str">
        <f>IF($I2835="","",_xlfn.LET(_xlpm.x,VLOOKUP($I2835,'taxon-match_2026-08-31'!$A$2:$N$122,14,FALSE),IF(_xlpm.x=0,"",_xlpm.x)))</f>
        <v>antarcticus</v>
      </c>
      <c r="S2835" s="2" t="s">
        <v>2609</v>
      </c>
      <c r="T2835" s="69" t="s">
        <v>62</v>
      </c>
      <c r="U2835" s="69" t="s">
        <v>60</v>
      </c>
      <c r="X2835" t="str">
        <f>IF(T2835="","",_xlfn.LET(_xlpm.x,VLOOKUP(T2835,'Drop-down_menus'!$F$2:$G$16,2,FALSE),IF(_xlpm.x=0,"",_xlpm.x)))</f>
        <v>https://orcid.org/0000-0003-3696-4445</v>
      </c>
      <c r="Y2835" t="str">
        <f>IF(U2835="","",_xlfn.LET(_xlpm.x,VLOOKUP(U2835,'Drop-down_menus'!$F$2:$G$16,2,FALSE),IF(_xlpm.x=0,"",_xlpm.x)))</f>
        <v>https://orcid.org/0000-0002-9708-1761</v>
      </c>
      <c r="Z2835" t="str">
        <f>IF(V2835="","",_xlfn.LET(_xlpm.x,VLOOKUP(V2835,'Drop-down_menus'!$F$2:$G$16,2,FALSE),IF(_xlpm.x=0,"",_xlpm.x)))</f>
        <v/>
      </c>
      <c r="AA2835" t="str">
        <f>IF(W2835="","",_xlfn.LET(_xlpm.x,VLOOKUP(W2835,'Drop-down_menus'!$F$2:$G$16,2,FALSE),IF(_xlpm.x=0,"",_xlpm.x)))</f>
        <v/>
      </c>
      <c r="AB2835" t="s">
        <v>702</v>
      </c>
      <c r="AE2835" t="s">
        <v>896</v>
      </c>
    </row>
    <row r="2836" spans="1:31" ht="15" x14ac:dyDescent="0.2">
      <c r="A2836" s="2" t="s">
        <v>298</v>
      </c>
      <c r="B2836">
        <v>2888</v>
      </c>
      <c r="C2836">
        <v>5854</v>
      </c>
      <c r="D2836" s="69" t="s">
        <v>700</v>
      </c>
      <c r="F2836" s="70" t="s">
        <v>832</v>
      </c>
      <c r="G2836" s="69">
        <v>1</v>
      </c>
      <c r="H2836" s="70" t="s">
        <v>832</v>
      </c>
      <c r="I2836" t="s">
        <v>832</v>
      </c>
      <c r="J2836" t="str">
        <f>IF($I2836="","",_xlfn.LET(_xlpm.x,VLOOKUP($I2836,'taxon-match_2026-08-31'!$A$2:$N$122,6,FALSE),IF(_xlpm.x=0,"",_xlpm.x)))</f>
        <v>Eights, 1852</v>
      </c>
      <c r="K2836" t="str">
        <f>IF($I2836="","",_xlfn.LET(_xlpm.x,VLOOKUP($I2836,'taxon-match_2026-08-31'!$A$2:$N$122,4,FALSE),IF(_xlpm.x=0,"",_xlpm.x)))</f>
        <v>urn:lsid:marinespecies.org:taxname:174803</v>
      </c>
      <c r="L2836" t="str">
        <f>IF($I2836="","",_xlfn.LET(_xlpm.x,VLOOKUP($I2836,'taxon-match_2026-08-31'!$A$2:$N$122,7,FALSE),IF(_xlpm.x=0,"",_xlpm.x)))</f>
        <v>Animalia</v>
      </c>
      <c r="M2836" t="str">
        <f>IF($I2836="","",_xlfn.LET(_xlpm.x,VLOOKUP($I2836,'taxon-match_2026-08-31'!$A$2:$N$122,8,FALSE),IF(_xlpm.x=0,"",_xlpm.x)))</f>
        <v>Arthropoda</v>
      </c>
      <c r="N2836" t="str">
        <f>IF($I2836="","",_xlfn.LET(_xlpm.x,VLOOKUP($I2836,'taxon-match_2026-08-31'!$A$2:$N$122,9,FALSE),IF(_xlpm.x=0,"",_xlpm.x)))</f>
        <v>Malacostraca</v>
      </c>
      <c r="O2836" t="str">
        <f>IF($I2836="","",_xlfn.LET(_xlpm.x,VLOOKUP($I2836,'taxon-match_2026-08-31'!$A$2:$N$122,10,FALSE),IF(_xlpm.x=0,"",_xlpm.x)))</f>
        <v>Isopoda</v>
      </c>
      <c r="P2836" t="str">
        <f>IF($I2836="","",_xlfn.LET(_xlpm.x,VLOOKUP($I2836,'taxon-match_2026-08-31'!$A$2:$N$122,11,FALSE),IF(_xlpm.x=0,"",_xlpm.x)))</f>
        <v>Chaetiliidae</v>
      </c>
      <c r="Q2836" t="str">
        <f>IF($I2836="","",_xlfn.LET(_xlpm.x,VLOOKUP($I2836,'taxon-match_2026-08-31'!$A$2:$N$122,12,FALSE),IF(_xlpm.x=0,"",_xlpm.x)))</f>
        <v>Glyptonotus</v>
      </c>
      <c r="R2836" t="str">
        <f>IF($I2836="","",_xlfn.LET(_xlpm.x,VLOOKUP($I2836,'taxon-match_2026-08-31'!$A$2:$N$122,14,FALSE),IF(_xlpm.x=0,"",_xlpm.x)))</f>
        <v>antarcticus</v>
      </c>
      <c r="S2836" s="2" t="s">
        <v>2609</v>
      </c>
      <c r="T2836" s="69" t="s">
        <v>62</v>
      </c>
      <c r="U2836" s="69" t="s">
        <v>60</v>
      </c>
      <c r="X2836" t="str">
        <f>IF(T2836="","",_xlfn.LET(_xlpm.x,VLOOKUP(T2836,'Drop-down_menus'!$F$2:$G$16,2,FALSE),IF(_xlpm.x=0,"",_xlpm.x)))</f>
        <v>https://orcid.org/0000-0003-3696-4445</v>
      </c>
      <c r="Y2836" t="str">
        <f>IF(U2836="","",_xlfn.LET(_xlpm.x,VLOOKUP(U2836,'Drop-down_menus'!$F$2:$G$16,2,FALSE),IF(_xlpm.x=0,"",_xlpm.x)))</f>
        <v>https://orcid.org/0000-0002-9708-1761</v>
      </c>
      <c r="Z2836" t="str">
        <f>IF(V2836="","",_xlfn.LET(_xlpm.x,VLOOKUP(V2836,'Drop-down_menus'!$F$2:$G$16,2,FALSE),IF(_xlpm.x=0,"",_xlpm.x)))</f>
        <v/>
      </c>
      <c r="AA2836" t="str">
        <f>IF(W2836="","",_xlfn.LET(_xlpm.x,VLOOKUP(W2836,'Drop-down_menus'!$F$2:$G$16,2,FALSE),IF(_xlpm.x=0,"",_xlpm.x)))</f>
        <v/>
      </c>
      <c r="AB2836" t="s">
        <v>702</v>
      </c>
      <c r="AE2836" t="s">
        <v>896</v>
      </c>
    </row>
    <row r="2837" spans="1:31" ht="15" x14ac:dyDescent="0.2">
      <c r="A2837" s="2" t="s">
        <v>328</v>
      </c>
      <c r="B2837">
        <v>3273</v>
      </c>
      <c r="C2837">
        <v>5821</v>
      </c>
      <c r="D2837" s="69" t="s">
        <v>700</v>
      </c>
      <c r="F2837" s="70" t="s">
        <v>832</v>
      </c>
      <c r="G2837" s="69">
        <v>1</v>
      </c>
      <c r="H2837" s="70" t="s">
        <v>832</v>
      </c>
      <c r="I2837" t="s">
        <v>832</v>
      </c>
      <c r="J2837" t="str">
        <f>IF($I2837="","",_xlfn.LET(_xlpm.x,VLOOKUP($I2837,'taxon-match_2026-08-31'!$A$2:$N$122,6,FALSE),IF(_xlpm.x=0,"",_xlpm.x)))</f>
        <v>Eights, 1852</v>
      </c>
      <c r="K2837" t="str">
        <f>IF($I2837="","",_xlfn.LET(_xlpm.x,VLOOKUP($I2837,'taxon-match_2026-08-31'!$A$2:$N$122,4,FALSE),IF(_xlpm.x=0,"",_xlpm.x)))</f>
        <v>urn:lsid:marinespecies.org:taxname:174803</v>
      </c>
      <c r="L2837" t="str">
        <f>IF($I2837="","",_xlfn.LET(_xlpm.x,VLOOKUP($I2837,'taxon-match_2026-08-31'!$A$2:$N$122,7,FALSE),IF(_xlpm.x=0,"",_xlpm.x)))</f>
        <v>Animalia</v>
      </c>
      <c r="M2837" t="str">
        <f>IF($I2837="","",_xlfn.LET(_xlpm.x,VLOOKUP($I2837,'taxon-match_2026-08-31'!$A$2:$N$122,8,FALSE),IF(_xlpm.x=0,"",_xlpm.x)))</f>
        <v>Arthropoda</v>
      </c>
      <c r="N2837" t="str">
        <f>IF($I2837="","",_xlfn.LET(_xlpm.x,VLOOKUP($I2837,'taxon-match_2026-08-31'!$A$2:$N$122,9,FALSE),IF(_xlpm.x=0,"",_xlpm.x)))</f>
        <v>Malacostraca</v>
      </c>
      <c r="O2837" t="str">
        <f>IF($I2837="","",_xlfn.LET(_xlpm.x,VLOOKUP($I2837,'taxon-match_2026-08-31'!$A$2:$N$122,10,FALSE),IF(_xlpm.x=0,"",_xlpm.x)))</f>
        <v>Isopoda</v>
      </c>
      <c r="P2837" t="str">
        <f>IF($I2837="","",_xlfn.LET(_xlpm.x,VLOOKUP($I2837,'taxon-match_2026-08-31'!$A$2:$N$122,11,FALSE),IF(_xlpm.x=0,"",_xlpm.x)))</f>
        <v>Chaetiliidae</v>
      </c>
      <c r="Q2837" t="str">
        <f>IF($I2837="","",_xlfn.LET(_xlpm.x,VLOOKUP($I2837,'taxon-match_2026-08-31'!$A$2:$N$122,12,FALSE),IF(_xlpm.x=0,"",_xlpm.x)))</f>
        <v>Glyptonotus</v>
      </c>
      <c r="R2837" t="str">
        <f>IF($I2837="","",_xlfn.LET(_xlpm.x,VLOOKUP($I2837,'taxon-match_2026-08-31'!$A$2:$N$122,14,FALSE),IF(_xlpm.x=0,"",_xlpm.x)))</f>
        <v>antarcticus</v>
      </c>
      <c r="S2837" s="2" t="s">
        <v>2609</v>
      </c>
      <c r="T2837" s="69" t="s">
        <v>62</v>
      </c>
      <c r="U2837" s="69" t="s">
        <v>60</v>
      </c>
      <c r="X2837" t="str">
        <f>IF(T2837="","",_xlfn.LET(_xlpm.x,VLOOKUP(T2837,'Drop-down_menus'!$F$2:$G$16,2,FALSE),IF(_xlpm.x=0,"",_xlpm.x)))</f>
        <v>https://orcid.org/0000-0003-3696-4445</v>
      </c>
      <c r="Y2837" t="str">
        <f>IF(U2837="","",_xlfn.LET(_xlpm.x,VLOOKUP(U2837,'Drop-down_menus'!$F$2:$G$16,2,FALSE),IF(_xlpm.x=0,"",_xlpm.x)))</f>
        <v>https://orcid.org/0000-0002-9708-1761</v>
      </c>
      <c r="Z2837" t="str">
        <f>IF(V2837="","",_xlfn.LET(_xlpm.x,VLOOKUP(V2837,'Drop-down_menus'!$F$2:$G$16,2,FALSE),IF(_xlpm.x=0,"",_xlpm.x)))</f>
        <v/>
      </c>
      <c r="AA2837" t="str">
        <f>IF(W2837="","",_xlfn.LET(_xlpm.x,VLOOKUP(W2837,'Drop-down_menus'!$F$2:$G$16,2,FALSE),IF(_xlpm.x=0,"",_xlpm.x)))</f>
        <v/>
      </c>
      <c r="AB2837" t="s">
        <v>702</v>
      </c>
      <c r="AE2837" t="s">
        <v>896</v>
      </c>
    </row>
    <row r="2838" spans="1:31" ht="15" x14ac:dyDescent="0.2">
      <c r="A2838" s="2" t="s">
        <v>328</v>
      </c>
      <c r="B2838">
        <v>3274</v>
      </c>
      <c r="C2838">
        <v>5822</v>
      </c>
      <c r="D2838" s="69" t="s">
        <v>700</v>
      </c>
      <c r="F2838" s="70" t="s">
        <v>832</v>
      </c>
      <c r="G2838" s="69">
        <v>1</v>
      </c>
      <c r="H2838" s="70" t="s">
        <v>832</v>
      </c>
      <c r="I2838" t="s">
        <v>832</v>
      </c>
      <c r="J2838" t="str">
        <f>IF($I2838="","",_xlfn.LET(_xlpm.x,VLOOKUP($I2838,'taxon-match_2026-08-31'!$A$2:$N$122,6,FALSE),IF(_xlpm.x=0,"",_xlpm.x)))</f>
        <v>Eights, 1852</v>
      </c>
      <c r="K2838" t="str">
        <f>IF($I2838="","",_xlfn.LET(_xlpm.x,VLOOKUP($I2838,'taxon-match_2026-08-31'!$A$2:$N$122,4,FALSE),IF(_xlpm.x=0,"",_xlpm.x)))</f>
        <v>urn:lsid:marinespecies.org:taxname:174803</v>
      </c>
      <c r="L2838" t="str">
        <f>IF($I2838="","",_xlfn.LET(_xlpm.x,VLOOKUP($I2838,'taxon-match_2026-08-31'!$A$2:$N$122,7,FALSE),IF(_xlpm.x=0,"",_xlpm.x)))</f>
        <v>Animalia</v>
      </c>
      <c r="M2838" t="str">
        <f>IF($I2838="","",_xlfn.LET(_xlpm.x,VLOOKUP($I2838,'taxon-match_2026-08-31'!$A$2:$N$122,8,FALSE),IF(_xlpm.x=0,"",_xlpm.x)))</f>
        <v>Arthropoda</v>
      </c>
      <c r="N2838" t="str">
        <f>IF($I2838="","",_xlfn.LET(_xlpm.x,VLOOKUP($I2838,'taxon-match_2026-08-31'!$A$2:$N$122,9,FALSE),IF(_xlpm.x=0,"",_xlpm.x)))</f>
        <v>Malacostraca</v>
      </c>
      <c r="O2838" t="str">
        <f>IF($I2838="","",_xlfn.LET(_xlpm.x,VLOOKUP($I2838,'taxon-match_2026-08-31'!$A$2:$N$122,10,FALSE),IF(_xlpm.x=0,"",_xlpm.x)))</f>
        <v>Isopoda</v>
      </c>
      <c r="P2838" t="str">
        <f>IF($I2838="","",_xlfn.LET(_xlpm.x,VLOOKUP($I2838,'taxon-match_2026-08-31'!$A$2:$N$122,11,FALSE),IF(_xlpm.x=0,"",_xlpm.x)))</f>
        <v>Chaetiliidae</v>
      </c>
      <c r="Q2838" t="str">
        <f>IF($I2838="","",_xlfn.LET(_xlpm.x,VLOOKUP($I2838,'taxon-match_2026-08-31'!$A$2:$N$122,12,FALSE),IF(_xlpm.x=0,"",_xlpm.x)))</f>
        <v>Glyptonotus</v>
      </c>
      <c r="R2838" t="str">
        <f>IF($I2838="","",_xlfn.LET(_xlpm.x,VLOOKUP($I2838,'taxon-match_2026-08-31'!$A$2:$N$122,14,FALSE),IF(_xlpm.x=0,"",_xlpm.x)))</f>
        <v>antarcticus</v>
      </c>
      <c r="S2838" s="2" t="s">
        <v>2609</v>
      </c>
      <c r="T2838" s="69" t="s">
        <v>62</v>
      </c>
      <c r="U2838" s="69" t="s">
        <v>60</v>
      </c>
      <c r="X2838" t="str">
        <f>IF(T2838="","",_xlfn.LET(_xlpm.x,VLOOKUP(T2838,'Drop-down_menus'!$F$2:$G$16,2,FALSE),IF(_xlpm.x=0,"",_xlpm.x)))</f>
        <v>https://orcid.org/0000-0003-3696-4445</v>
      </c>
      <c r="Y2838" t="str">
        <f>IF(U2838="","",_xlfn.LET(_xlpm.x,VLOOKUP(U2838,'Drop-down_menus'!$F$2:$G$16,2,FALSE),IF(_xlpm.x=0,"",_xlpm.x)))</f>
        <v>https://orcid.org/0000-0002-9708-1761</v>
      </c>
      <c r="Z2838" t="str">
        <f>IF(V2838="","",_xlfn.LET(_xlpm.x,VLOOKUP(V2838,'Drop-down_menus'!$F$2:$G$16,2,FALSE),IF(_xlpm.x=0,"",_xlpm.x)))</f>
        <v/>
      </c>
      <c r="AA2838" t="str">
        <f>IF(W2838="","",_xlfn.LET(_xlpm.x,VLOOKUP(W2838,'Drop-down_menus'!$F$2:$G$16,2,FALSE),IF(_xlpm.x=0,"",_xlpm.x)))</f>
        <v/>
      </c>
      <c r="AB2838" t="s">
        <v>702</v>
      </c>
      <c r="AE2838" t="s">
        <v>896</v>
      </c>
    </row>
    <row r="2839" spans="1:31" ht="15" x14ac:dyDescent="0.2">
      <c r="A2839" s="2" t="s">
        <v>460</v>
      </c>
      <c r="B2839">
        <v>5007</v>
      </c>
      <c r="C2839">
        <v>5837</v>
      </c>
      <c r="D2839" s="69" t="s">
        <v>700</v>
      </c>
      <c r="F2839" s="70" t="s">
        <v>832</v>
      </c>
      <c r="G2839" s="69">
        <v>1</v>
      </c>
      <c r="H2839" s="70" t="s">
        <v>832</v>
      </c>
      <c r="I2839" t="s">
        <v>832</v>
      </c>
      <c r="J2839" t="str">
        <f>IF($I2839="","",_xlfn.LET(_xlpm.x,VLOOKUP($I2839,'taxon-match_2026-08-31'!$A$2:$N$122,6,FALSE),IF(_xlpm.x=0,"",_xlpm.x)))</f>
        <v>Eights, 1852</v>
      </c>
      <c r="K2839" t="str">
        <f>IF($I2839="","",_xlfn.LET(_xlpm.x,VLOOKUP($I2839,'taxon-match_2026-08-31'!$A$2:$N$122,4,FALSE),IF(_xlpm.x=0,"",_xlpm.x)))</f>
        <v>urn:lsid:marinespecies.org:taxname:174803</v>
      </c>
      <c r="L2839" t="str">
        <f>IF($I2839="","",_xlfn.LET(_xlpm.x,VLOOKUP($I2839,'taxon-match_2026-08-31'!$A$2:$N$122,7,FALSE),IF(_xlpm.x=0,"",_xlpm.x)))</f>
        <v>Animalia</v>
      </c>
      <c r="M2839" t="str">
        <f>IF($I2839="","",_xlfn.LET(_xlpm.x,VLOOKUP($I2839,'taxon-match_2026-08-31'!$A$2:$N$122,8,FALSE),IF(_xlpm.x=0,"",_xlpm.x)))</f>
        <v>Arthropoda</v>
      </c>
      <c r="N2839" t="str">
        <f>IF($I2839="","",_xlfn.LET(_xlpm.x,VLOOKUP($I2839,'taxon-match_2026-08-31'!$A$2:$N$122,9,FALSE),IF(_xlpm.x=0,"",_xlpm.x)))</f>
        <v>Malacostraca</v>
      </c>
      <c r="O2839" t="str">
        <f>IF($I2839="","",_xlfn.LET(_xlpm.x,VLOOKUP($I2839,'taxon-match_2026-08-31'!$A$2:$N$122,10,FALSE),IF(_xlpm.x=0,"",_xlpm.x)))</f>
        <v>Isopoda</v>
      </c>
      <c r="P2839" t="str">
        <f>IF($I2839="","",_xlfn.LET(_xlpm.x,VLOOKUP($I2839,'taxon-match_2026-08-31'!$A$2:$N$122,11,FALSE),IF(_xlpm.x=0,"",_xlpm.x)))</f>
        <v>Chaetiliidae</v>
      </c>
      <c r="Q2839" t="str">
        <f>IF($I2839="","",_xlfn.LET(_xlpm.x,VLOOKUP($I2839,'taxon-match_2026-08-31'!$A$2:$N$122,12,FALSE),IF(_xlpm.x=0,"",_xlpm.x)))</f>
        <v>Glyptonotus</v>
      </c>
      <c r="R2839" t="str">
        <f>IF($I2839="","",_xlfn.LET(_xlpm.x,VLOOKUP($I2839,'taxon-match_2026-08-31'!$A$2:$N$122,14,FALSE),IF(_xlpm.x=0,"",_xlpm.x)))</f>
        <v>antarcticus</v>
      </c>
      <c r="S2839" s="2" t="s">
        <v>2609</v>
      </c>
      <c r="T2839" s="69" t="s">
        <v>62</v>
      </c>
      <c r="U2839" s="69" t="s">
        <v>60</v>
      </c>
      <c r="X2839" t="str">
        <f>IF(T2839="","",_xlfn.LET(_xlpm.x,VLOOKUP(T2839,'Drop-down_menus'!$F$2:$G$16,2,FALSE),IF(_xlpm.x=0,"",_xlpm.x)))</f>
        <v>https://orcid.org/0000-0003-3696-4445</v>
      </c>
      <c r="Y2839" t="str">
        <f>IF(U2839="","",_xlfn.LET(_xlpm.x,VLOOKUP(U2839,'Drop-down_menus'!$F$2:$G$16,2,FALSE),IF(_xlpm.x=0,"",_xlpm.x)))</f>
        <v>https://orcid.org/0000-0002-9708-1761</v>
      </c>
      <c r="Z2839" t="str">
        <f>IF(V2839="","",_xlfn.LET(_xlpm.x,VLOOKUP(V2839,'Drop-down_menus'!$F$2:$G$16,2,FALSE),IF(_xlpm.x=0,"",_xlpm.x)))</f>
        <v/>
      </c>
      <c r="AA2839" t="str">
        <f>IF(W2839="","",_xlfn.LET(_xlpm.x,VLOOKUP(W2839,'Drop-down_menus'!$F$2:$G$16,2,FALSE),IF(_xlpm.x=0,"",_xlpm.x)))</f>
        <v/>
      </c>
      <c r="AB2839" t="s">
        <v>702</v>
      </c>
      <c r="AE2839" t="s">
        <v>896</v>
      </c>
    </row>
    <row r="2840" spans="1:31" ht="15" x14ac:dyDescent="0.2">
      <c r="A2840" s="2" t="s">
        <v>460</v>
      </c>
      <c r="B2840">
        <v>5008</v>
      </c>
      <c r="C2840">
        <v>5838</v>
      </c>
      <c r="D2840" s="69" t="s">
        <v>700</v>
      </c>
      <c r="F2840" s="70" t="s">
        <v>832</v>
      </c>
      <c r="G2840" s="69">
        <v>1</v>
      </c>
      <c r="H2840" s="70" t="s">
        <v>832</v>
      </c>
      <c r="I2840" t="s">
        <v>832</v>
      </c>
      <c r="J2840" t="str">
        <f>IF($I2840="","",_xlfn.LET(_xlpm.x,VLOOKUP($I2840,'taxon-match_2026-08-31'!$A$2:$N$122,6,FALSE),IF(_xlpm.x=0,"",_xlpm.x)))</f>
        <v>Eights, 1852</v>
      </c>
      <c r="K2840" t="str">
        <f>IF($I2840="","",_xlfn.LET(_xlpm.x,VLOOKUP($I2840,'taxon-match_2026-08-31'!$A$2:$N$122,4,FALSE),IF(_xlpm.x=0,"",_xlpm.x)))</f>
        <v>urn:lsid:marinespecies.org:taxname:174803</v>
      </c>
      <c r="L2840" t="str">
        <f>IF($I2840="","",_xlfn.LET(_xlpm.x,VLOOKUP($I2840,'taxon-match_2026-08-31'!$A$2:$N$122,7,FALSE),IF(_xlpm.x=0,"",_xlpm.x)))</f>
        <v>Animalia</v>
      </c>
      <c r="M2840" t="str">
        <f>IF($I2840="","",_xlfn.LET(_xlpm.x,VLOOKUP($I2840,'taxon-match_2026-08-31'!$A$2:$N$122,8,FALSE),IF(_xlpm.x=0,"",_xlpm.x)))</f>
        <v>Arthropoda</v>
      </c>
      <c r="N2840" t="str">
        <f>IF($I2840="","",_xlfn.LET(_xlpm.x,VLOOKUP($I2840,'taxon-match_2026-08-31'!$A$2:$N$122,9,FALSE),IF(_xlpm.x=0,"",_xlpm.x)))</f>
        <v>Malacostraca</v>
      </c>
      <c r="O2840" t="str">
        <f>IF($I2840="","",_xlfn.LET(_xlpm.x,VLOOKUP($I2840,'taxon-match_2026-08-31'!$A$2:$N$122,10,FALSE),IF(_xlpm.x=0,"",_xlpm.x)))</f>
        <v>Isopoda</v>
      </c>
      <c r="P2840" t="str">
        <f>IF($I2840="","",_xlfn.LET(_xlpm.x,VLOOKUP($I2840,'taxon-match_2026-08-31'!$A$2:$N$122,11,FALSE),IF(_xlpm.x=0,"",_xlpm.x)))</f>
        <v>Chaetiliidae</v>
      </c>
      <c r="Q2840" t="str">
        <f>IF($I2840="","",_xlfn.LET(_xlpm.x,VLOOKUP($I2840,'taxon-match_2026-08-31'!$A$2:$N$122,12,FALSE),IF(_xlpm.x=0,"",_xlpm.x)))</f>
        <v>Glyptonotus</v>
      </c>
      <c r="R2840" t="str">
        <f>IF($I2840="","",_xlfn.LET(_xlpm.x,VLOOKUP($I2840,'taxon-match_2026-08-31'!$A$2:$N$122,14,FALSE),IF(_xlpm.x=0,"",_xlpm.x)))</f>
        <v>antarcticus</v>
      </c>
      <c r="S2840" s="2" t="s">
        <v>2609</v>
      </c>
      <c r="T2840" s="69" t="s">
        <v>62</v>
      </c>
      <c r="U2840" s="69" t="s">
        <v>60</v>
      </c>
      <c r="X2840" t="str">
        <f>IF(T2840="","",_xlfn.LET(_xlpm.x,VLOOKUP(T2840,'Drop-down_menus'!$F$2:$G$16,2,FALSE),IF(_xlpm.x=0,"",_xlpm.x)))</f>
        <v>https://orcid.org/0000-0003-3696-4445</v>
      </c>
      <c r="Y2840" t="str">
        <f>IF(U2840="","",_xlfn.LET(_xlpm.x,VLOOKUP(U2840,'Drop-down_menus'!$F$2:$G$16,2,FALSE),IF(_xlpm.x=0,"",_xlpm.x)))</f>
        <v>https://orcid.org/0000-0002-9708-1761</v>
      </c>
      <c r="Z2840" t="str">
        <f>IF(V2840="","",_xlfn.LET(_xlpm.x,VLOOKUP(V2840,'Drop-down_menus'!$F$2:$G$16,2,FALSE),IF(_xlpm.x=0,"",_xlpm.x)))</f>
        <v/>
      </c>
      <c r="AA2840" t="str">
        <f>IF(W2840="","",_xlfn.LET(_xlpm.x,VLOOKUP(W2840,'Drop-down_menus'!$F$2:$G$16,2,FALSE),IF(_xlpm.x=0,"",_xlpm.x)))</f>
        <v/>
      </c>
      <c r="AB2840" t="s">
        <v>702</v>
      </c>
      <c r="AE2840" t="s">
        <v>896</v>
      </c>
    </row>
    <row r="2841" spans="1:31" ht="15" x14ac:dyDescent="0.2">
      <c r="A2841" s="2" t="s">
        <v>460</v>
      </c>
      <c r="B2841">
        <v>5047</v>
      </c>
      <c r="C2841">
        <v>5849</v>
      </c>
      <c r="D2841" s="69" t="s">
        <v>700</v>
      </c>
      <c r="F2841" s="70" t="s">
        <v>832</v>
      </c>
      <c r="G2841" s="69">
        <v>1</v>
      </c>
      <c r="H2841" s="70" t="s">
        <v>832</v>
      </c>
      <c r="I2841" t="s">
        <v>832</v>
      </c>
      <c r="J2841" t="str">
        <f>IF($I2841="","",_xlfn.LET(_xlpm.x,VLOOKUP($I2841,'taxon-match_2026-08-31'!$A$2:$N$122,6,FALSE),IF(_xlpm.x=0,"",_xlpm.x)))</f>
        <v>Eights, 1852</v>
      </c>
      <c r="K2841" t="str">
        <f>IF($I2841="","",_xlfn.LET(_xlpm.x,VLOOKUP($I2841,'taxon-match_2026-08-31'!$A$2:$N$122,4,FALSE),IF(_xlpm.x=0,"",_xlpm.x)))</f>
        <v>urn:lsid:marinespecies.org:taxname:174803</v>
      </c>
      <c r="L2841" t="str">
        <f>IF($I2841="","",_xlfn.LET(_xlpm.x,VLOOKUP($I2841,'taxon-match_2026-08-31'!$A$2:$N$122,7,FALSE),IF(_xlpm.x=0,"",_xlpm.x)))</f>
        <v>Animalia</v>
      </c>
      <c r="M2841" t="str">
        <f>IF($I2841="","",_xlfn.LET(_xlpm.x,VLOOKUP($I2841,'taxon-match_2026-08-31'!$A$2:$N$122,8,FALSE),IF(_xlpm.x=0,"",_xlpm.x)))</f>
        <v>Arthropoda</v>
      </c>
      <c r="N2841" t="str">
        <f>IF($I2841="","",_xlfn.LET(_xlpm.x,VLOOKUP($I2841,'taxon-match_2026-08-31'!$A$2:$N$122,9,FALSE),IF(_xlpm.x=0,"",_xlpm.x)))</f>
        <v>Malacostraca</v>
      </c>
      <c r="O2841" t="str">
        <f>IF($I2841="","",_xlfn.LET(_xlpm.x,VLOOKUP($I2841,'taxon-match_2026-08-31'!$A$2:$N$122,10,FALSE),IF(_xlpm.x=0,"",_xlpm.x)))</f>
        <v>Isopoda</v>
      </c>
      <c r="P2841" t="str">
        <f>IF($I2841="","",_xlfn.LET(_xlpm.x,VLOOKUP($I2841,'taxon-match_2026-08-31'!$A$2:$N$122,11,FALSE),IF(_xlpm.x=0,"",_xlpm.x)))</f>
        <v>Chaetiliidae</v>
      </c>
      <c r="Q2841" t="str">
        <f>IF($I2841="","",_xlfn.LET(_xlpm.x,VLOOKUP($I2841,'taxon-match_2026-08-31'!$A$2:$N$122,12,FALSE),IF(_xlpm.x=0,"",_xlpm.x)))</f>
        <v>Glyptonotus</v>
      </c>
      <c r="R2841" t="str">
        <f>IF($I2841="","",_xlfn.LET(_xlpm.x,VLOOKUP($I2841,'taxon-match_2026-08-31'!$A$2:$N$122,14,FALSE),IF(_xlpm.x=0,"",_xlpm.x)))</f>
        <v>antarcticus</v>
      </c>
      <c r="S2841" s="2" t="s">
        <v>2609</v>
      </c>
      <c r="T2841" s="69" t="s">
        <v>62</v>
      </c>
      <c r="U2841" s="69" t="s">
        <v>60</v>
      </c>
      <c r="X2841" t="str">
        <f>IF(T2841="","",_xlfn.LET(_xlpm.x,VLOOKUP(T2841,'Drop-down_menus'!$F$2:$G$16,2,FALSE),IF(_xlpm.x=0,"",_xlpm.x)))</f>
        <v>https://orcid.org/0000-0003-3696-4445</v>
      </c>
      <c r="Y2841" t="str">
        <f>IF(U2841="","",_xlfn.LET(_xlpm.x,VLOOKUP(U2841,'Drop-down_menus'!$F$2:$G$16,2,FALSE),IF(_xlpm.x=0,"",_xlpm.x)))</f>
        <v>https://orcid.org/0000-0002-9708-1761</v>
      </c>
      <c r="Z2841" t="str">
        <f>IF(V2841="","",_xlfn.LET(_xlpm.x,VLOOKUP(V2841,'Drop-down_menus'!$F$2:$G$16,2,FALSE),IF(_xlpm.x=0,"",_xlpm.x)))</f>
        <v/>
      </c>
      <c r="AA2841" t="str">
        <f>IF(W2841="","",_xlfn.LET(_xlpm.x,VLOOKUP(W2841,'Drop-down_menus'!$F$2:$G$16,2,FALSE),IF(_xlpm.x=0,"",_xlpm.x)))</f>
        <v/>
      </c>
      <c r="AB2841" t="s">
        <v>702</v>
      </c>
      <c r="AE2841" t="s">
        <v>896</v>
      </c>
    </row>
    <row r="2842" spans="1:31" ht="15" x14ac:dyDescent="0.2">
      <c r="A2842" s="2" t="s">
        <v>441</v>
      </c>
      <c r="B2842">
        <v>5193</v>
      </c>
      <c r="C2842">
        <v>5850</v>
      </c>
      <c r="D2842" s="69" t="s">
        <v>700</v>
      </c>
      <c r="F2842" s="70" t="s">
        <v>832</v>
      </c>
      <c r="G2842" s="69">
        <v>1</v>
      </c>
      <c r="H2842" s="70" t="s">
        <v>832</v>
      </c>
      <c r="I2842" t="s">
        <v>832</v>
      </c>
      <c r="J2842" t="str">
        <f>IF($I2842="","",_xlfn.LET(_xlpm.x,VLOOKUP($I2842,'taxon-match_2026-08-31'!$A$2:$N$122,6,FALSE),IF(_xlpm.x=0,"",_xlpm.x)))</f>
        <v>Eights, 1852</v>
      </c>
      <c r="K2842" t="str">
        <f>IF($I2842="","",_xlfn.LET(_xlpm.x,VLOOKUP($I2842,'taxon-match_2026-08-31'!$A$2:$N$122,4,FALSE),IF(_xlpm.x=0,"",_xlpm.x)))</f>
        <v>urn:lsid:marinespecies.org:taxname:174803</v>
      </c>
      <c r="L2842" t="str">
        <f>IF($I2842="","",_xlfn.LET(_xlpm.x,VLOOKUP($I2842,'taxon-match_2026-08-31'!$A$2:$N$122,7,FALSE),IF(_xlpm.x=0,"",_xlpm.x)))</f>
        <v>Animalia</v>
      </c>
      <c r="M2842" t="str">
        <f>IF($I2842="","",_xlfn.LET(_xlpm.x,VLOOKUP($I2842,'taxon-match_2026-08-31'!$A$2:$N$122,8,FALSE),IF(_xlpm.x=0,"",_xlpm.x)))</f>
        <v>Arthropoda</v>
      </c>
      <c r="N2842" t="str">
        <f>IF($I2842="","",_xlfn.LET(_xlpm.x,VLOOKUP($I2842,'taxon-match_2026-08-31'!$A$2:$N$122,9,FALSE),IF(_xlpm.x=0,"",_xlpm.x)))</f>
        <v>Malacostraca</v>
      </c>
      <c r="O2842" t="str">
        <f>IF($I2842="","",_xlfn.LET(_xlpm.x,VLOOKUP($I2842,'taxon-match_2026-08-31'!$A$2:$N$122,10,FALSE),IF(_xlpm.x=0,"",_xlpm.x)))</f>
        <v>Isopoda</v>
      </c>
      <c r="P2842" t="str">
        <f>IF($I2842="","",_xlfn.LET(_xlpm.x,VLOOKUP($I2842,'taxon-match_2026-08-31'!$A$2:$N$122,11,FALSE),IF(_xlpm.x=0,"",_xlpm.x)))</f>
        <v>Chaetiliidae</v>
      </c>
      <c r="Q2842" t="str">
        <f>IF($I2842="","",_xlfn.LET(_xlpm.x,VLOOKUP($I2842,'taxon-match_2026-08-31'!$A$2:$N$122,12,FALSE),IF(_xlpm.x=0,"",_xlpm.x)))</f>
        <v>Glyptonotus</v>
      </c>
      <c r="R2842" t="str">
        <f>IF($I2842="","",_xlfn.LET(_xlpm.x,VLOOKUP($I2842,'taxon-match_2026-08-31'!$A$2:$N$122,14,FALSE),IF(_xlpm.x=0,"",_xlpm.x)))</f>
        <v>antarcticus</v>
      </c>
      <c r="S2842" s="2" t="s">
        <v>2609</v>
      </c>
      <c r="T2842" s="69" t="s">
        <v>62</v>
      </c>
      <c r="U2842" s="69" t="s">
        <v>60</v>
      </c>
      <c r="X2842" t="str">
        <f>IF(T2842="","",_xlfn.LET(_xlpm.x,VLOOKUP(T2842,'Drop-down_menus'!$F$2:$G$16,2,FALSE),IF(_xlpm.x=0,"",_xlpm.x)))</f>
        <v>https://orcid.org/0000-0003-3696-4445</v>
      </c>
      <c r="Y2842" t="str">
        <f>IF(U2842="","",_xlfn.LET(_xlpm.x,VLOOKUP(U2842,'Drop-down_menus'!$F$2:$G$16,2,FALSE),IF(_xlpm.x=0,"",_xlpm.x)))</f>
        <v>https://orcid.org/0000-0002-9708-1761</v>
      </c>
      <c r="Z2842" t="str">
        <f>IF(V2842="","",_xlfn.LET(_xlpm.x,VLOOKUP(V2842,'Drop-down_menus'!$F$2:$G$16,2,FALSE),IF(_xlpm.x=0,"",_xlpm.x)))</f>
        <v/>
      </c>
      <c r="AA2842" t="str">
        <f>IF(W2842="","",_xlfn.LET(_xlpm.x,VLOOKUP(W2842,'Drop-down_menus'!$F$2:$G$16,2,FALSE),IF(_xlpm.x=0,"",_xlpm.x)))</f>
        <v/>
      </c>
      <c r="AB2842" t="s">
        <v>702</v>
      </c>
      <c r="AE2842" t="s">
        <v>896</v>
      </c>
    </row>
    <row r="2843" spans="1:31" ht="15" x14ac:dyDescent="0.2">
      <c r="A2843" s="2" t="s">
        <v>441</v>
      </c>
      <c r="B2843">
        <v>5211</v>
      </c>
      <c r="C2843">
        <v>5851</v>
      </c>
      <c r="D2843" s="69" t="s">
        <v>700</v>
      </c>
      <c r="F2843" s="70" t="s">
        <v>832</v>
      </c>
      <c r="G2843" s="69">
        <v>1</v>
      </c>
      <c r="H2843" s="70" t="s">
        <v>832</v>
      </c>
      <c r="I2843" t="s">
        <v>832</v>
      </c>
      <c r="J2843" t="str">
        <f>IF($I2843="","",_xlfn.LET(_xlpm.x,VLOOKUP($I2843,'taxon-match_2026-08-31'!$A$2:$N$122,6,FALSE),IF(_xlpm.x=0,"",_xlpm.x)))</f>
        <v>Eights, 1852</v>
      </c>
      <c r="K2843" t="str">
        <f>IF($I2843="","",_xlfn.LET(_xlpm.x,VLOOKUP($I2843,'taxon-match_2026-08-31'!$A$2:$N$122,4,FALSE),IF(_xlpm.x=0,"",_xlpm.x)))</f>
        <v>urn:lsid:marinespecies.org:taxname:174803</v>
      </c>
      <c r="L2843" t="str">
        <f>IF($I2843="","",_xlfn.LET(_xlpm.x,VLOOKUP($I2843,'taxon-match_2026-08-31'!$A$2:$N$122,7,FALSE),IF(_xlpm.x=0,"",_xlpm.x)))</f>
        <v>Animalia</v>
      </c>
      <c r="M2843" t="str">
        <f>IF($I2843="","",_xlfn.LET(_xlpm.x,VLOOKUP($I2843,'taxon-match_2026-08-31'!$A$2:$N$122,8,FALSE),IF(_xlpm.x=0,"",_xlpm.x)))</f>
        <v>Arthropoda</v>
      </c>
      <c r="N2843" t="str">
        <f>IF($I2843="","",_xlfn.LET(_xlpm.x,VLOOKUP($I2843,'taxon-match_2026-08-31'!$A$2:$N$122,9,FALSE),IF(_xlpm.x=0,"",_xlpm.x)))</f>
        <v>Malacostraca</v>
      </c>
      <c r="O2843" t="str">
        <f>IF($I2843="","",_xlfn.LET(_xlpm.x,VLOOKUP($I2843,'taxon-match_2026-08-31'!$A$2:$N$122,10,FALSE),IF(_xlpm.x=0,"",_xlpm.x)))</f>
        <v>Isopoda</v>
      </c>
      <c r="P2843" t="str">
        <f>IF($I2843="","",_xlfn.LET(_xlpm.x,VLOOKUP($I2843,'taxon-match_2026-08-31'!$A$2:$N$122,11,FALSE),IF(_xlpm.x=0,"",_xlpm.x)))</f>
        <v>Chaetiliidae</v>
      </c>
      <c r="Q2843" t="str">
        <f>IF($I2843="","",_xlfn.LET(_xlpm.x,VLOOKUP($I2843,'taxon-match_2026-08-31'!$A$2:$N$122,12,FALSE),IF(_xlpm.x=0,"",_xlpm.x)))</f>
        <v>Glyptonotus</v>
      </c>
      <c r="R2843" t="str">
        <f>IF($I2843="","",_xlfn.LET(_xlpm.x,VLOOKUP($I2843,'taxon-match_2026-08-31'!$A$2:$N$122,14,FALSE),IF(_xlpm.x=0,"",_xlpm.x)))</f>
        <v>antarcticus</v>
      </c>
      <c r="S2843" s="2" t="s">
        <v>2609</v>
      </c>
      <c r="T2843" s="69" t="s">
        <v>62</v>
      </c>
      <c r="U2843" s="69" t="s">
        <v>60</v>
      </c>
      <c r="X2843" t="str">
        <f>IF(T2843="","",_xlfn.LET(_xlpm.x,VLOOKUP(T2843,'Drop-down_menus'!$F$2:$G$16,2,FALSE),IF(_xlpm.x=0,"",_xlpm.x)))</f>
        <v>https://orcid.org/0000-0003-3696-4445</v>
      </c>
      <c r="Y2843" t="str">
        <f>IF(U2843="","",_xlfn.LET(_xlpm.x,VLOOKUP(U2843,'Drop-down_menus'!$F$2:$G$16,2,FALSE),IF(_xlpm.x=0,"",_xlpm.x)))</f>
        <v>https://orcid.org/0000-0002-9708-1761</v>
      </c>
      <c r="Z2843" t="str">
        <f>IF(V2843="","",_xlfn.LET(_xlpm.x,VLOOKUP(V2843,'Drop-down_menus'!$F$2:$G$16,2,FALSE),IF(_xlpm.x=0,"",_xlpm.x)))</f>
        <v/>
      </c>
      <c r="AA2843" t="str">
        <f>IF(W2843="","",_xlfn.LET(_xlpm.x,VLOOKUP(W2843,'Drop-down_menus'!$F$2:$G$16,2,FALSE),IF(_xlpm.x=0,"",_xlpm.x)))</f>
        <v/>
      </c>
      <c r="AB2843" t="s">
        <v>702</v>
      </c>
      <c r="AE2843" t="s">
        <v>896</v>
      </c>
    </row>
    <row r="2844" spans="1:31" ht="15" x14ac:dyDescent="0.2">
      <c r="A2844" s="2" t="s">
        <v>441</v>
      </c>
      <c r="B2844">
        <v>5212</v>
      </c>
      <c r="C2844">
        <v>5858</v>
      </c>
      <c r="D2844" s="69" t="s">
        <v>700</v>
      </c>
      <c r="F2844" s="70" t="s">
        <v>832</v>
      </c>
      <c r="G2844" s="69">
        <v>1</v>
      </c>
      <c r="H2844" s="70" t="s">
        <v>832</v>
      </c>
      <c r="I2844" t="s">
        <v>832</v>
      </c>
      <c r="J2844" t="str">
        <f>IF($I2844="","",_xlfn.LET(_xlpm.x,VLOOKUP($I2844,'taxon-match_2026-08-31'!$A$2:$N$122,6,FALSE),IF(_xlpm.x=0,"",_xlpm.x)))</f>
        <v>Eights, 1852</v>
      </c>
      <c r="K2844" t="str">
        <f>IF($I2844="","",_xlfn.LET(_xlpm.x,VLOOKUP($I2844,'taxon-match_2026-08-31'!$A$2:$N$122,4,FALSE),IF(_xlpm.x=0,"",_xlpm.x)))</f>
        <v>urn:lsid:marinespecies.org:taxname:174803</v>
      </c>
      <c r="L2844" t="str">
        <f>IF($I2844="","",_xlfn.LET(_xlpm.x,VLOOKUP($I2844,'taxon-match_2026-08-31'!$A$2:$N$122,7,FALSE),IF(_xlpm.x=0,"",_xlpm.x)))</f>
        <v>Animalia</v>
      </c>
      <c r="M2844" t="str">
        <f>IF($I2844="","",_xlfn.LET(_xlpm.x,VLOOKUP($I2844,'taxon-match_2026-08-31'!$A$2:$N$122,8,FALSE),IF(_xlpm.x=0,"",_xlpm.x)))</f>
        <v>Arthropoda</v>
      </c>
      <c r="N2844" t="str">
        <f>IF($I2844="","",_xlfn.LET(_xlpm.x,VLOOKUP($I2844,'taxon-match_2026-08-31'!$A$2:$N$122,9,FALSE),IF(_xlpm.x=0,"",_xlpm.x)))</f>
        <v>Malacostraca</v>
      </c>
      <c r="O2844" t="str">
        <f>IF($I2844="","",_xlfn.LET(_xlpm.x,VLOOKUP($I2844,'taxon-match_2026-08-31'!$A$2:$N$122,10,FALSE),IF(_xlpm.x=0,"",_xlpm.x)))</f>
        <v>Isopoda</v>
      </c>
      <c r="P2844" t="str">
        <f>IF($I2844="","",_xlfn.LET(_xlpm.x,VLOOKUP($I2844,'taxon-match_2026-08-31'!$A$2:$N$122,11,FALSE),IF(_xlpm.x=0,"",_xlpm.x)))</f>
        <v>Chaetiliidae</v>
      </c>
      <c r="Q2844" t="str">
        <f>IF($I2844="","",_xlfn.LET(_xlpm.x,VLOOKUP($I2844,'taxon-match_2026-08-31'!$A$2:$N$122,12,FALSE),IF(_xlpm.x=0,"",_xlpm.x)))</f>
        <v>Glyptonotus</v>
      </c>
      <c r="R2844" t="str">
        <f>IF($I2844="","",_xlfn.LET(_xlpm.x,VLOOKUP($I2844,'taxon-match_2026-08-31'!$A$2:$N$122,14,FALSE),IF(_xlpm.x=0,"",_xlpm.x)))</f>
        <v>antarcticus</v>
      </c>
      <c r="S2844" s="2" t="s">
        <v>2609</v>
      </c>
      <c r="T2844" s="69" t="s">
        <v>62</v>
      </c>
      <c r="U2844" s="69" t="s">
        <v>60</v>
      </c>
      <c r="X2844" t="str">
        <f>IF(T2844="","",_xlfn.LET(_xlpm.x,VLOOKUP(T2844,'Drop-down_menus'!$F$2:$G$16,2,FALSE),IF(_xlpm.x=0,"",_xlpm.x)))</f>
        <v>https://orcid.org/0000-0003-3696-4445</v>
      </c>
      <c r="Y2844" t="str">
        <f>IF(U2844="","",_xlfn.LET(_xlpm.x,VLOOKUP(U2844,'Drop-down_menus'!$F$2:$G$16,2,FALSE),IF(_xlpm.x=0,"",_xlpm.x)))</f>
        <v>https://orcid.org/0000-0002-9708-1761</v>
      </c>
      <c r="Z2844" t="str">
        <f>IF(V2844="","",_xlfn.LET(_xlpm.x,VLOOKUP(V2844,'Drop-down_menus'!$F$2:$G$16,2,FALSE),IF(_xlpm.x=0,"",_xlpm.x)))</f>
        <v/>
      </c>
      <c r="AA2844" t="str">
        <f>IF(W2844="","",_xlfn.LET(_xlpm.x,VLOOKUP(W2844,'Drop-down_menus'!$F$2:$G$16,2,FALSE),IF(_xlpm.x=0,"",_xlpm.x)))</f>
        <v/>
      </c>
      <c r="AB2844" t="s">
        <v>702</v>
      </c>
      <c r="AE2844" t="s">
        <v>896</v>
      </c>
    </row>
    <row r="2845" spans="1:31" ht="15" x14ac:dyDescent="0.2">
      <c r="A2845" s="2" t="s">
        <v>441</v>
      </c>
      <c r="B2845">
        <v>5273</v>
      </c>
      <c r="C2845">
        <v>5860</v>
      </c>
      <c r="D2845" s="69" t="s">
        <v>700</v>
      </c>
      <c r="F2845" s="70" t="s">
        <v>832</v>
      </c>
      <c r="G2845" s="69">
        <v>1</v>
      </c>
      <c r="H2845" s="70" t="s">
        <v>832</v>
      </c>
      <c r="I2845" t="s">
        <v>832</v>
      </c>
      <c r="J2845" t="str">
        <f>IF($I2845="","",_xlfn.LET(_xlpm.x,VLOOKUP($I2845,'taxon-match_2026-08-31'!$A$2:$N$122,6,FALSE),IF(_xlpm.x=0,"",_xlpm.x)))</f>
        <v>Eights, 1852</v>
      </c>
      <c r="K2845" t="str">
        <f>IF($I2845="","",_xlfn.LET(_xlpm.x,VLOOKUP($I2845,'taxon-match_2026-08-31'!$A$2:$N$122,4,FALSE),IF(_xlpm.x=0,"",_xlpm.x)))</f>
        <v>urn:lsid:marinespecies.org:taxname:174803</v>
      </c>
      <c r="L2845" t="str">
        <f>IF($I2845="","",_xlfn.LET(_xlpm.x,VLOOKUP($I2845,'taxon-match_2026-08-31'!$A$2:$N$122,7,FALSE),IF(_xlpm.x=0,"",_xlpm.x)))</f>
        <v>Animalia</v>
      </c>
      <c r="M2845" t="str">
        <f>IF($I2845="","",_xlfn.LET(_xlpm.x,VLOOKUP($I2845,'taxon-match_2026-08-31'!$A$2:$N$122,8,FALSE),IF(_xlpm.x=0,"",_xlpm.x)))</f>
        <v>Arthropoda</v>
      </c>
      <c r="N2845" t="str">
        <f>IF($I2845="","",_xlfn.LET(_xlpm.x,VLOOKUP($I2845,'taxon-match_2026-08-31'!$A$2:$N$122,9,FALSE),IF(_xlpm.x=0,"",_xlpm.x)))</f>
        <v>Malacostraca</v>
      </c>
      <c r="O2845" t="str">
        <f>IF($I2845="","",_xlfn.LET(_xlpm.x,VLOOKUP($I2845,'taxon-match_2026-08-31'!$A$2:$N$122,10,FALSE),IF(_xlpm.x=0,"",_xlpm.x)))</f>
        <v>Isopoda</v>
      </c>
      <c r="P2845" t="str">
        <f>IF($I2845="","",_xlfn.LET(_xlpm.x,VLOOKUP($I2845,'taxon-match_2026-08-31'!$A$2:$N$122,11,FALSE),IF(_xlpm.x=0,"",_xlpm.x)))</f>
        <v>Chaetiliidae</v>
      </c>
      <c r="Q2845" t="str">
        <f>IF($I2845="","",_xlfn.LET(_xlpm.x,VLOOKUP($I2845,'taxon-match_2026-08-31'!$A$2:$N$122,12,FALSE),IF(_xlpm.x=0,"",_xlpm.x)))</f>
        <v>Glyptonotus</v>
      </c>
      <c r="R2845" t="str">
        <f>IF($I2845="","",_xlfn.LET(_xlpm.x,VLOOKUP($I2845,'taxon-match_2026-08-31'!$A$2:$N$122,14,FALSE),IF(_xlpm.x=0,"",_xlpm.x)))</f>
        <v>antarcticus</v>
      </c>
      <c r="S2845" s="2" t="s">
        <v>2609</v>
      </c>
      <c r="T2845" s="69" t="s">
        <v>62</v>
      </c>
      <c r="U2845" s="69" t="s">
        <v>60</v>
      </c>
      <c r="X2845" t="str">
        <f>IF(T2845="","",_xlfn.LET(_xlpm.x,VLOOKUP(T2845,'Drop-down_menus'!$F$2:$G$16,2,FALSE),IF(_xlpm.x=0,"",_xlpm.x)))</f>
        <v>https://orcid.org/0000-0003-3696-4445</v>
      </c>
      <c r="Y2845" t="str">
        <f>IF(U2845="","",_xlfn.LET(_xlpm.x,VLOOKUP(U2845,'Drop-down_menus'!$F$2:$G$16,2,FALSE),IF(_xlpm.x=0,"",_xlpm.x)))</f>
        <v>https://orcid.org/0000-0002-9708-1761</v>
      </c>
      <c r="Z2845" t="str">
        <f>IF(V2845="","",_xlfn.LET(_xlpm.x,VLOOKUP(V2845,'Drop-down_menus'!$F$2:$G$16,2,FALSE),IF(_xlpm.x=0,"",_xlpm.x)))</f>
        <v/>
      </c>
      <c r="AA2845" t="str">
        <f>IF(W2845="","",_xlfn.LET(_xlpm.x,VLOOKUP(W2845,'Drop-down_menus'!$F$2:$G$16,2,FALSE),IF(_xlpm.x=0,"",_xlpm.x)))</f>
        <v/>
      </c>
      <c r="AB2845" t="s">
        <v>702</v>
      </c>
      <c r="AE2845" t="s">
        <v>896</v>
      </c>
    </row>
    <row r="2846" spans="1:31" ht="15" x14ac:dyDescent="0.2">
      <c r="A2846" s="2" t="s">
        <v>475</v>
      </c>
      <c r="B2846">
        <v>5441</v>
      </c>
      <c r="C2846">
        <v>5861</v>
      </c>
      <c r="D2846" s="69" t="s">
        <v>700</v>
      </c>
      <c r="F2846" s="70" t="s">
        <v>832</v>
      </c>
      <c r="G2846" s="69">
        <v>1</v>
      </c>
      <c r="H2846" s="70" t="s">
        <v>832</v>
      </c>
      <c r="I2846" t="s">
        <v>832</v>
      </c>
      <c r="J2846" t="str">
        <f>IF($I2846="","",_xlfn.LET(_xlpm.x,VLOOKUP($I2846,'taxon-match_2026-08-31'!$A$2:$N$122,6,FALSE),IF(_xlpm.x=0,"",_xlpm.x)))</f>
        <v>Eights, 1852</v>
      </c>
      <c r="K2846" t="str">
        <f>IF($I2846="","",_xlfn.LET(_xlpm.x,VLOOKUP($I2846,'taxon-match_2026-08-31'!$A$2:$N$122,4,FALSE),IF(_xlpm.x=0,"",_xlpm.x)))</f>
        <v>urn:lsid:marinespecies.org:taxname:174803</v>
      </c>
      <c r="L2846" t="str">
        <f>IF($I2846="","",_xlfn.LET(_xlpm.x,VLOOKUP($I2846,'taxon-match_2026-08-31'!$A$2:$N$122,7,FALSE),IF(_xlpm.x=0,"",_xlpm.x)))</f>
        <v>Animalia</v>
      </c>
      <c r="M2846" t="str">
        <f>IF($I2846="","",_xlfn.LET(_xlpm.x,VLOOKUP($I2846,'taxon-match_2026-08-31'!$A$2:$N$122,8,FALSE),IF(_xlpm.x=0,"",_xlpm.x)))</f>
        <v>Arthropoda</v>
      </c>
      <c r="N2846" t="str">
        <f>IF($I2846="","",_xlfn.LET(_xlpm.x,VLOOKUP($I2846,'taxon-match_2026-08-31'!$A$2:$N$122,9,FALSE),IF(_xlpm.x=0,"",_xlpm.x)))</f>
        <v>Malacostraca</v>
      </c>
      <c r="O2846" t="str">
        <f>IF($I2846="","",_xlfn.LET(_xlpm.x,VLOOKUP($I2846,'taxon-match_2026-08-31'!$A$2:$N$122,10,FALSE),IF(_xlpm.x=0,"",_xlpm.x)))</f>
        <v>Isopoda</v>
      </c>
      <c r="P2846" t="str">
        <f>IF($I2846="","",_xlfn.LET(_xlpm.x,VLOOKUP($I2846,'taxon-match_2026-08-31'!$A$2:$N$122,11,FALSE),IF(_xlpm.x=0,"",_xlpm.x)))</f>
        <v>Chaetiliidae</v>
      </c>
      <c r="Q2846" t="str">
        <f>IF($I2846="","",_xlfn.LET(_xlpm.x,VLOOKUP($I2846,'taxon-match_2026-08-31'!$A$2:$N$122,12,FALSE),IF(_xlpm.x=0,"",_xlpm.x)))</f>
        <v>Glyptonotus</v>
      </c>
      <c r="R2846" t="str">
        <f>IF($I2846="","",_xlfn.LET(_xlpm.x,VLOOKUP($I2846,'taxon-match_2026-08-31'!$A$2:$N$122,14,FALSE),IF(_xlpm.x=0,"",_xlpm.x)))</f>
        <v>antarcticus</v>
      </c>
      <c r="S2846" s="2" t="s">
        <v>2609</v>
      </c>
      <c r="T2846" s="69" t="s">
        <v>62</v>
      </c>
      <c r="U2846" s="69" t="s">
        <v>60</v>
      </c>
      <c r="X2846" t="str">
        <f>IF(T2846="","",_xlfn.LET(_xlpm.x,VLOOKUP(T2846,'Drop-down_menus'!$F$2:$G$16,2,FALSE),IF(_xlpm.x=0,"",_xlpm.x)))</f>
        <v>https://orcid.org/0000-0003-3696-4445</v>
      </c>
      <c r="Y2846" t="str">
        <f>IF(U2846="","",_xlfn.LET(_xlpm.x,VLOOKUP(U2846,'Drop-down_menus'!$F$2:$G$16,2,FALSE),IF(_xlpm.x=0,"",_xlpm.x)))</f>
        <v>https://orcid.org/0000-0002-9708-1761</v>
      </c>
      <c r="Z2846" t="str">
        <f>IF(V2846="","",_xlfn.LET(_xlpm.x,VLOOKUP(V2846,'Drop-down_menus'!$F$2:$G$16,2,FALSE),IF(_xlpm.x=0,"",_xlpm.x)))</f>
        <v/>
      </c>
      <c r="AA2846" t="str">
        <f>IF(W2846="","",_xlfn.LET(_xlpm.x,VLOOKUP(W2846,'Drop-down_menus'!$F$2:$G$16,2,FALSE),IF(_xlpm.x=0,"",_xlpm.x)))</f>
        <v/>
      </c>
      <c r="AB2846" t="s">
        <v>702</v>
      </c>
      <c r="AE2846" t="s">
        <v>896</v>
      </c>
    </row>
    <row r="2847" spans="1:31" ht="15" x14ac:dyDescent="0.2">
      <c r="A2847" s="2" t="s">
        <v>475</v>
      </c>
      <c r="B2847">
        <v>5491</v>
      </c>
      <c r="C2847">
        <v>5862</v>
      </c>
      <c r="D2847" s="69" t="s">
        <v>700</v>
      </c>
      <c r="F2847" s="70" t="s">
        <v>832</v>
      </c>
      <c r="G2847" s="69">
        <v>1</v>
      </c>
      <c r="H2847" s="70" t="s">
        <v>832</v>
      </c>
      <c r="I2847" t="s">
        <v>832</v>
      </c>
      <c r="J2847" t="str">
        <f>IF($I2847="","",_xlfn.LET(_xlpm.x,VLOOKUP($I2847,'taxon-match_2026-08-31'!$A$2:$N$122,6,FALSE),IF(_xlpm.x=0,"",_xlpm.x)))</f>
        <v>Eights, 1852</v>
      </c>
      <c r="K2847" t="str">
        <f>IF($I2847="","",_xlfn.LET(_xlpm.x,VLOOKUP($I2847,'taxon-match_2026-08-31'!$A$2:$N$122,4,FALSE),IF(_xlpm.x=0,"",_xlpm.x)))</f>
        <v>urn:lsid:marinespecies.org:taxname:174803</v>
      </c>
      <c r="L2847" t="str">
        <f>IF($I2847="","",_xlfn.LET(_xlpm.x,VLOOKUP($I2847,'taxon-match_2026-08-31'!$A$2:$N$122,7,FALSE),IF(_xlpm.x=0,"",_xlpm.x)))</f>
        <v>Animalia</v>
      </c>
      <c r="M2847" t="str">
        <f>IF($I2847="","",_xlfn.LET(_xlpm.x,VLOOKUP($I2847,'taxon-match_2026-08-31'!$A$2:$N$122,8,FALSE),IF(_xlpm.x=0,"",_xlpm.x)))</f>
        <v>Arthropoda</v>
      </c>
      <c r="N2847" t="str">
        <f>IF($I2847="","",_xlfn.LET(_xlpm.x,VLOOKUP($I2847,'taxon-match_2026-08-31'!$A$2:$N$122,9,FALSE),IF(_xlpm.x=0,"",_xlpm.x)))</f>
        <v>Malacostraca</v>
      </c>
      <c r="O2847" t="str">
        <f>IF($I2847="","",_xlfn.LET(_xlpm.x,VLOOKUP($I2847,'taxon-match_2026-08-31'!$A$2:$N$122,10,FALSE),IF(_xlpm.x=0,"",_xlpm.x)))</f>
        <v>Isopoda</v>
      </c>
      <c r="P2847" t="str">
        <f>IF($I2847="","",_xlfn.LET(_xlpm.x,VLOOKUP($I2847,'taxon-match_2026-08-31'!$A$2:$N$122,11,FALSE),IF(_xlpm.x=0,"",_xlpm.x)))</f>
        <v>Chaetiliidae</v>
      </c>
      <c r="Q2847" t="str">
        <f>IF($I2847="","",_xlfn.LET(_xlpm.x,VLOOKUP($I2847,'taxon-match_2026-08-31'!$A$2:$N$122,12,FALSE),IF(_xlpm.x=0,"",_xlpm.x)))</f>
        <v>Glyptonotus</v>
      </c>
      <c r="R2847" t="str">
        <f>IF($I2847="","",_xlfn.LET(_xlpm.x,VLOOKUP($I2847,'taxon-match_2026-08-31'!$A$2:$N$122,14,FALSE),IF(_xlpm.x=0,"",_xlpm.x)))</f>
        <v>antarcticus</v>
      </c>
      <c r="S2847" s="2" t="s">
        <v>2609</v>
      </c>
      <c r="T2847" s="69" t="s">
        <v>62</v>
      </c>
      <c r="U2847" s="69" t="s">
        <v>60</v>
      </c>
      <c r="X2847" t="str">
        <f>IF(T2847="","",_xlfn.LET(_xlpm.x,VLOOKUP(T2847,'Drop-down_menus'!$F$2:$G$16,2,FALSE),IF(_xlpm.x=0,"",_xlpm.x)))</f>
        <v>https://orcid.org/0000-0003-3696-4445</v>
      </c>
      <c r="Y2847" t="str">
        <f>IF(U2847="","",_xlfn.LET(_xlpm.x,VLOOKUP(U2847,'Drop-down_menus'!$F$2:$G$16,2,FALSE),IF(_xlpm.x=0,"",_xlpm.x)))</f>
        <v>https://orcid.org/0000-0002-9708-1761</v>
      </c>
      <c r="Z2847" t="str">
        <f>IF(V2847="","",_xlfn.LET(_xlpm.x,VLOOKUP(V2847,'Drop-down_menus'!$F$2:$G$16,2,FALSE),IF(_xlpm.x=0,"",_xlpm.x)))</f>
        <v/>
      </c>
      <c r="AA2847" t="str">
        <f>IF(W2847="","",_xlfn.LET(_xlpm.x,VLOOKUP(W2847,'Drop-down_menus'!$F$2:$G$16,2,FALSE),IF(_xlpm.x=0,"",_xlpm.x)))</f>
        <v/>
      </c>
      <c r="AB2847" t="s">
        <v>702</v>
      </c>
      <c r="AE2847" t="s">
        <v>896</v>
      </c>
    </row>
    <row r="2848" spans="1:31" ht="15" x14ac:dyDescent="0.2">
      <c r="A2848" s="2" t="s">
        <v>475</v>
      </c>
      <c r="B2848">
        <v>5492</v>
      </c>
      <c r="C2848">
        <v>5810</v>
      </c>
      <c r="D2848" s="69" t="s">
        <v>700</v>
      </c>
      <c r="F2848" s="70" t="s">
        <v>832</v>
      </c>
      <c r="G2848" s="69">
        <v>1</v>
      </c>
      <c r="H2848" s="70" t="s">
        <v>832</v>
      </c>
      <c r="I2848" t="s">
        <v>832</v>
      </c>
      <c r="J2848" t="str">
        <f>IF($I2848="","",_xlfn.LET(_xlpm.x,VLOOKUP($I2848,'taxon-match_2026-08-31'!$A$2:$N$122,6,FALSE),IF(_xlpm.x=0,"",_xlpm.x)))</f>
        <v>Eights, 1852</v>
      </c>
      <c r="K2848" t="str">
        <f>IF($I2848="","",_xlfn.LET(_xlpm.x,VLOOKUP($I2848,'taxon-match_2026-08-31'!$A$2:$N$122,4,FALSE),IF(_xlpm.x=0,"",_xlpm.x)))</f>
        <v>urn:lsid:marinespecies.org:taxname:174803</v>
      </c>
      <c r="L2848" t="str">
        <f>IF($I2848="","",_xlfn.LET(_xlpm.x,VLOOKUP($I2848,'taxon-match_2026-08-31'!$A$2:$N$122,7,FALSE),IF(_xlpm.x=0,"",_xlpm.x)))</f>
        <v>Animalia</v>
      </c>
      <c r="M2848" t="str">
        <f>IF($I2848="","",_xlfn.LET(_xlpm.x,VLOOKUP($I2848,'taxon-match_2026-08-31'!$A$2:$N$122,8,FALSE),IF(_xlpm.x=0,"",_xlpm.x)))</f>
        <v>Arthropoda</v>
      </c>
      <c r="N2848" t="str">
        <f>IF($I2848="","",_xlfn.LET(_xlpm.x,VLOOKUP($I2848,'taxon-match_2026-08-31'!$A$2:$N$122,9,FALSE),IF(_xlpm.x=0,"",_xlpm.x)))</f>
        <v>Malacostraca</v>
      </c>
      <c r="O2848" t="str">
        <f>IF($I2848="","",_xlfn.LET(_xlpm.x,VLOOKUP($I2848,'taxon-match_2026-08-31'!$A$2:$N$122,10,FALSE),IF(_xlpm.x=0,"",_xlpm.x)))</f>
        <v>Isopoda</v>
      </c>
      <c r="P2848" t="str">
        <f>IF($I2848="","",_xlfn.LET(_xlpm.x,VLOOKUP($I2848,'taxon-match_2026-08-31'!$A$2:$N$122,11,FALSE),IF(_xlpm.x=0,"",_xlpm.x)))</f>
        <v>Chaetiliidae</v>
      </c>
      <c r="Q2848" t="str">
        <f>IF($I2848="","",_xlfn.LET(_xlpm.x,VLOOKUP($I2848,'taxon-match_2026-08-31'!$A$2:$N$122,12,FALSE),IF(_xlpm.x=0,"",_xlpm.x)))</f>
        <v>Glyptonotus</v>
      </c>
      <c r="R2848" t="str">
        <f>IF($I2848="","",_xlfn.LET(_xlpm.x,VLOOKUP($I2848,'taxon-match_2026-08-31'!$A$2:$N$122,14,FALSE),IF(_xlpm.x=0,"",_xlpm.x)))</f>
        <v>antarcticus</v>
      </c>
      <c r="S2848" s="2" t="s">
        <v>2609</v>
      </c>
      <c r="T2848" s="69" t="s">
        <v>62</v>
      </c>
      <c r="U2848" s="69" t="s">
        <v>60</v>
      </c>
      <c r="X2848" t="str">
        <f>IF(T2848="","",_xlfn.LET(_xlpm.x,VLOOKUP(T2848,'Drop-down_menus'!$F$2:$G$16,2,FALSE),IF(_xlpm.x=0,"",_xlpm.x)))</f>
        <v>https://orcid.org/0000-0003-3696-4445</v>
      </c>
      <c r="Y2848" t="str">
        <f>IF(U2848="","",_xlfn.LET(_xlpm.x,VLOOKUP(U2848,'Drop-down_menus'!$F$2:$G$16,2,FALSE),IF(_xlpm.x=0,"",_xlpm.x)))</f>
        <v>https://orcid.org/0000-0002-9708-1761</v>
      </c>
      <c r="Z2848" t="str">
        <f>IF(V2848="","",_xlfn.LET(_xlpm.x,VLOOKUP(V2848,'Drop-down_menus'!$F$2:$G$16,2,FALSE),IF(_xlpm.x=0,"",_xlpm.x)))</f>
        <v/>
      </c>
      <c r="AA2848" t="str">
        <f>IF(W2848="","",_xlfn.LET(_xlpm.x,VLOOKUP(W2848,'Drop-down_menus'!$F$2:$G$16,2,FALSE),IF(_xlpm.x=0,"",_xlpm.x)))</f>
        <v/>
      </c>
      <c r="AB2848" t="s">
        <v>702</v>
      </c>
      <c r="AE2848" t="s">
        <v>896</v>
      </c>
    </row>
    <row r="2849" spans="1:31" ht="15" x14ac:dyDescent="0.2">
      <c r="A2849" s="2" t="s">
        <v>475</v>
      </c>
      <c r="B2849">
        <v>5507</v>
      </c>
      <c r="C2849">
        <v>5811</v>
      </c>
      <c r="D2849" s="69" t="s">
        <v>700</v>
      </c>
      <c r="F2849" s="70" t="s">
        <v>832</v>
      </c>
      <c r="G2849" s="69">
        <v>1</v>
      </c>
      <c r="H2849" s="70" t="s">
        <v>832</v>
      </c>
      <c r="I2849" t="s">
        <v>832</v>
      </c>
      <c r="J2849" t="str">
        <f>IF($I2849="","",_xlfn.LET(_xlpm.x,VLOOKUP($I2849,'taxon-match_2026-08-31'!$A$2:$N$122,6,FALSE),IF(_xlpm.x=0,"",_xlpm.x)))</f>
        <v>Eights, 1852</v>
      </c>
      <c r="K2849" t="str">
        <f>IF($I2849="","",_xlfn.LET(_xlpm.x,VLOOKUP($I2849,'taxon-match_2026-08-31'!$A$2:$N$122,4,FALSE),IF(_xlpm.x=0,"",_xlpm.x)))</f>
        <v>urn:lsid:marinespecies.org:taxname:174803</v>
      </c>
      <c r="L2849" t="str">
        <f>IF($I2849="","",_xlfn.LET(_xlpm.x,VLOOKUP($I2849,'taxon-match_2026-08-31'!$A$2:$N$122,7,FALSE),IF(_xlpm.x=0,"",_xlpm.x)))</f>
        <v>Animalia</v>
      </c>
      <c r="M2849" t="str">
        <f>IF($I2849="","",_xlfn.LET(_xlpm.x,VLOOKUP($I2849,'taxon-match_2026-08-31'!$A$2:$N$122,8,FALSE),IF(_xlpm.x=0,"",_xlpm.x)))</f>
        <v>Arthropoda</v>
      </c>
      <c r="N2849" t="str">
        <f>IF($I2849="","",_xlfn.LET(_xlpm.x,VLOOKUP($I2849,'taxon-match_2026-08-31'!$A$2:$N$122,9,FALSE),IF(_xlpm.x=0,"",_xlpm.x)))</f>
        <v>Malacostraca</v>
      </c>
      <c r="O2849" t="str">
        <f>IF($I2849="","",_xlfn.LET(_xlpm.x,VLOOKUP($I2849,'taxon-match_2026-08-31'!$A$2:$N$122,10,FALSE),IF(_xlpm.x=0,"",_xlpm.x)))</f>
        <v>Isopoda</v>
      </c>
      <c r="P2849" t="str">
        <f>IF($I2849="","",_xlfn.LET(_xlpm.x,VLOOKUP($I2849,'taxon-match_2026-08-31'!$A$2:$N$122,11,FALSE),IF(_xlpm.x=0,"",_xlpm.x)))</f>
        <v>Chaetiliidae</v>
      </c>
      <c r="Q2849" t="str">
        <f>IF($I2849="","",_xlfn.LET(_xlpm.x,VLOOKUP($I2849,'taxon-match_2026-08-31'!$A$2:$N$122,12,FALSE),IF(_xlpm.x=0,"",_xlpm.x)))</f>
        <v>Glyptonotus</v>
      </c>
      <c r="R2849" t="str">
        <f>IF($I2849="","",_xlfn.LET(_xlpm.x,VLOOKUP($I2849,'taxon-match_2026-08-31'!$A$2:$N$122,14,FALSE),IF(_xlpm.x=0,"",_xlpm.x)))</f>
        <v>antarcticus</v>
      </c>
      <c r="S2849" s="2" t="s">
        <v>2609</v>
      </c>
      <c r="T2849" s="69" t="s">
        <v>62</v>
      </c>
      <c r="U2849" s="69" t="s">
        <v>60</v>
      </c>
      <c r="X2849" t="str">
        <f>IF(T2849="","",_xlfn.LET(_xlpm.x,VLOOKUP(T2849,'Drop-down_menus'!$F$2:$G$16,2,FALSE),IF(_xlpm.x=0,"",_xlpm.x)))</f>
        <v>https://orcid.org/0000-0003-3696-4445</v>
      </c>
      <c r="Y2849" t="str">
        <f>IF(U2849="","",_xlfn.LET(_xlpm.x,VLOOKUP(U2849,'Drop-down_menus'!$F$2:$G$16,2,FALSE),IF(_xlpm.x=0,"",_xlpm.x)))</f>
        <v>https://orcid.org/0000-0002-9708-1761</v>
      </c>
      <c r="Z2849" t="str">
        <f>IF(V2849="","",_xlfn.LET(_xlpm.x,VLOOKUP(V2849,'Drop-down_menus'!$F$2:$G$16,2,FALSE),IF(_xlpm.x=0,"",_xlpm.x)))</f>
        <v/>
      </c>
      <c r="AA2849" t="str">
        <f>IF(W2849="","",_xlfn.LET(_xlpm.x,VLOOKUP(W2849,'Drop-down_menus'!$F$2:$G$16,2,FALSE),IF(_xlpm.x=0,"",_xlpm.x)))</f>
        <v/>
      </c>
      <c r="AB2849" t="s">
        <v>702</v>
      </c>
      <c r="AE2849" t="s">
        <v>896</v>
      </c>
    </row>
    <row r="2850" spans="1:31" ht="15" x14ac:dyDescent="0.2">
      <c r="A2850" s="2" t="s">
        <v>475</v>
      </c>
      <c r="B2850">
        <v>5508</v>
      </c>
      <c r="C2850">
        <v>5812</v>
      </c>
      <c r="D2850" s="69" t="s">
        <v>700</v>
      </c>
      <c r="F2850" s="70" t="s">
        <v>832</v>
      </c>
      <c r="G2850" s="69">
        <v>1</v>
      </c>
      <c r="H2850" s="70" t="s">
        <v>832</v>
      </c>
      <c r="I2850" t="s">
        <v>832</v>
      </c>
      <c r="J2850" t="str">
        <f>IF($I2850="","",_xlfn.LET(_xlpm.x,VLOOKUP($I2850,'taxon-match_2026-08-31'!$A$2:$N$122,6,FALSE),IF(_xlpm.x=0,"",_xlpm.x)))</f>
        <v>Eights, 1852</v>
      </c>
      <c r="K2850" t="str">
        <f>IF($I2850="","",_xlfn.LET(_xlpm.x,VLOOKUP($I2850,'taxon-match_2026-08-31'!$A$2:$N$122,4,FALSE),IF(_xlpm.x=0,"",_xlpm.x)))</f>
        <v>urn:lsid:marinespecies.org:taxname:174803</v>
      </c>
      <c r="L2850" t="str">
        <f>IF($I2850="","",_xlfn.LET(_xlpm.x,VLOOKUP($I2850,'taxon-match_2026-08-31'!$A$2:$N$122,7,FALSE),IF(_xlpm.x=0,"",_xlpm.x)))</f>
        <v>Animalia</v>
      </c>
      <c r="M2850" t="str">
        <f>IF($I2850="","",_xlfn.LET(_xlpm.x,VLOOKUP($I2850,'taxon-match_2026-08-31'!$A$2:$N$122,8,FALSE),IF(_xlpm.x=0,"",_xlpm.x)))</f>
        <v>Arthropoda</v>
      </c>
      <c r="N2850" t="str">
        <f>IF($I2850="","",_xlfn.LET(_xlpm.x,VLOOKUP($I2850,'taxon-match_2026-08-31'!$A$2:$N$122,9,FALSE),IF(_xlpm.x=0,"",_xlpm.x)))</f>
        <v>Malacostraca</v>
      </c>
      <c r="O2850" t="str">
        <f>IF($I2850="","",_xlfn.LET(_xlpm.x,VLOOKUP($I2850,'taxon-match_2026-08-31'!$A$2:$N$122,10,FALSE),IF(_xlpm.x=0,"",_xlpm.x)))</f>
        <v>Isopoda</v>
      </c>
      <c r="P2850" t="str">
        <f>IF($I2850="","",_xlfn.LET(_xlpm.x,VLOOKUP($I2850,'taxon-match_2026-08-31'!$A$2:$N$122,11,FALSE),IF(_xlpm.x=0,"",_xlpm.x)))</f>
        <v>Chaetiliidae</v>
      </c>
      <c r="Q2850" t="str">
        <f>IF($I2850="","",_xlfn.LET(_xlpm.x,VLOOKUP($I2850,'taxon-match_2026-08-31'!$A$2:$N$122,12,FALSE),IF(_xlpm.x=0,"",_xlpm.x)))</f>
        <v>Glyptonotus</v>
      </c>
      <c r="R2850" t="str">
        <f>IF($I2850="","",_xlfn.LET(_xlpm.x,VLOOKUP($I2850,'taxon-match_2026-08-31'!$A$2:$N$122,14,FALSE),IF(_xlpm.x=0,"",_xlpm.x)))</f>
        <v>antarcticus</v>
      </c>
      <c r="S2850" s="2" t="s">
        <v>2609</v>
      </c>
      <c r="T2850" s="69" t="s">
        <v>62</v>
      </c>
      <c r="U2850" s="69" t="s">
        <v>60</v>
      </c>
      <c r="X2850" t="str">
        <f>IF(T2850="","",_xlfn.LET(_xlpm.x,VLOOKUP(T2850,'Drop-down_menus'!$F$2:$G$16,2,FALSE),IF(_xlpm.x=0,"",_xlpm.x)))</f>
        <v>https://orcid.org/0000-0003-3696-4445</v>
      </c>
      <c r="Y2850" t="str">
        <f>IF(U2850="","",_xlfn.LET(_xlpm.x,VLOOKUP(U2850,'Drop-down_menus'!$F$2:$G$16,2,FALSE),IF(_xlpm.x=0,"",_xlpm.x)))</f>
        <v>https://orcid.org/0000-0002-9708-1761</v>
      </c>
      <c r="Z2850" t="str">
        <f>IF(V2850="","",_xlfn.LET(_xlpm.x,VLOOKUP(V2850,'Drop-down_menus'!$F$2:$G$16,2,FALSE),IF(_xlpm.x=0,"",_xlpm.x)))</f>
        <v/>
      </c>
      <c r="AA2850" t="str">
        <f>IF(W2850="","",_xlfn.LET(_xlpm.x,VLOOKUP(W2850,'Drop-down_menus'!$F$2:$G$16,2,FALSE),IF(_xlpm.x=0,"",_xlpm.x)))</f>
        <v/>
      </c>
      <c r="AB2850" t="s">
        <v>702</v>
      </c>
      <c r="AE2850" t="s">
        <v>896</v>
      </c>
    </row>
    <row r="2851" spans="1:31" ht="15" x14ac:dyDescent="0.2">
      <c r="A2851" s="2" t="s">
        <v>475</v>
      </c>
      <c r="B2851">
        <v>5509</v>
      </c>
      <c r="C2851">
        <v>5813</v>
      </c>
      <c r="D2851" s="69" t="s">
        <v>700</v>
      </c>
      <c r="F2851" s="70" t="s">
        <v>832</v>
      </c>
      <c r="G2851" s="69">
        <v>1</v>
      </c>
      <c r="H2851" s="70" t="s">
        <v>832</v>
      </c>
      <c r="I2851" t="s">
        <v>832</v>
      </c>
      <c r="J2851" t="str">
        <f>IF($I2851="","",_xlfn.LET(_xlpm.x,VLOOKUP($I2851,'taxon-match_2026-08-31'!$A$2:$N$122,6,FALSE),IF(_xlpm.x=0,"",_xlpm.x)))</f>
        <v>Eights, 1852</v>
      </c>
      <c r="K2851" t="str">
        <f>IF($I2851="","",_xlfn.LET(_xlpm.x,VLOOKUP($I2851,'taxon-match_2026-08-31'!$A$2:$N$122,4,FALSE),IF(_xlpm.x=0,"",_xlpm.x)))</f>
        <v>urn:lsid:marinespecies.org:taxname:174803</v>
      </c>
      <c r="L2851" t="str">
        <f>IF($I2851="","",_xlfn.LET(_xlpm.x,VLOOKUP($I2851,'taxon-match_2026-08-31'!$A$2:$N$122,7,FALSE),IF(_xlpm.x=0,"",_xlpm.x)))</f>
        <v>Animalia</v>
      </c>
      <c r="M2851" t="str">
        <f>IF($I2851="","",_xlfn.LET(_xlpm.x,VLOOKUP($I2851,'taxon-match_2026-08-31'!$A$2:$N$122,8,FALSE),IF(_xlpm.x=0,"",_xlpm.x)))</f>
        <v>Arthropoda</v>
      </c>
      <c r="N2851" t="str">
        <f>IF($I2851="","",_xlfn.LET(_xlpm.x,VLOOKUP($I2851,'taxon-match_2026-08-31'!$A$2:$N$122,9,FALSE),IF(_xlpm.x=0,"",_xlpm.x)))</f>
        <v>Malacostraca</v>
      </c>
      <c r="O2851" t="str">
        <f>IF($I2851="","",_xlfn.LET(_xlpm.x,VLOOKUP($I2851,'taxon-match_2026-08-31'!$A$2:$N$122,10,FALSE),IF(_xlpm.x=0,"",_xlpm.x)))</f>
        <v>Isopoda</v>
      </c>
      <c r="P2851" t="str">
        <f>IF($I2851="","",_xlfn.LET(_xlpm.x,VLOOKUP($I2851,'taxon-match_2026-08-31'!$A$2:$N$122,11,FALSE),IF(_xlpm.x=0,"",_xlpm.x)))</f>
        <v>Chaetiliidae</v>
      </c>
      <c r="Q2851" t="str">
        <f>IF($I2851="","",_xlfn.LET(_xlpm.x,VLOOKUP($I2851,'taxon-match_2026-08-31'!$A$2:$N$122,12,FALSE),IF(_xlpm.x=0,"",_xlpm.x)))</f>
        <v>Glyptonotus</v>
      </c>
      <c r="R2851" t="str">
        <f>IF($I2851="","",_xlfn.LET(_xlpm.x,VLOOKUP($I2851,'taxon-match_2026-08-31'!$A$2:$N$122,14,FALSE),IF(_xlpm.x=0,"",_xlpm.x)))</f>
        <v>antarcticus</v>
      </c>
      <c r="S2851" s="2" t="s">
        <v>2609</v>
      </c>
      <c r="T2851" s="69" t="s">
        <v>62</v>
      </c>
      <c r="U2851" s="69" t="s">
        <v>60</v>
      </c>
      <c r="X2851" t="str">
        <f>IF(T2851="","",_xlfn.LET(_xlpm.x,VLOOKUP(T2851,'Drop-down_menus'!$F$2:$G$16,2,FALSE),IF(_xlpm.x=0,"",_xlpm.x)))</f>
        <v>https://orcid.org/0000-0003-3696-4445</v>
      </c>
      <c r="Y2851" t="str">
        <f>IF(U2851="","",_xlfn.LET(_xlpm.x,VLOOKUP(U2851,'Drop-down_menus'!$F$2:$G$16,2,FALSE),IF(_xlpm.x=0,"",_xlpm.x)))</f>
        <v>https://orcid.org/0000-0002-9708-1761</v>
      </c>
      <c r="Z2851" t="str">
        <f>IF(V2851="","",_xlfn.LET(_xlpm.x,VLOOKUP(V2851,'Drop-down_menus'!$F$2:$G$16,2,FALSE),IF(_xlpm.x=0,"",_xlpm.x)))</f>
        <v/>
      </c>
      <c r="AA2851" t="str">
        <f>IF(W2851="","",_xlfn.LET(_xlpm.x,VLOOKUP(W2851,'Drop-down_menus'!$F$2:$G$16,2,FALSE),IF(_xlpm.x=0,"",_xlpm.x)))</f>
        <v/>
      </c>
      <c r="AB2851" t="s">
        <v>702</v>
      </c>
      <c r="AE2851" t="s">
        <v>896</v>
      </c>
    </row>
    <row r="2852" spans="1:31" ht="15" x14ac:dyDescent="0.2">
      <c r="A2852" s="2" t="s">
        <v>489</v>
      </c>
      <c r="B2852">
        <v>5821</v>
      </c>
      <c r="C2852">
        <v>5814</v>
      </c>
      <c r="D2852" s="69" t="s">
        <v>700</v>
      </c>
      <c r="F2852" s="70" t="s">
        <v>832</v>
      </c>
      <c r="G2852" s="70">
        <v>1</v>
      </c>
      <c r="H2852" s="70" t="s">
        <v>832</v>
      </c>
      <c r="I2852" t="s">
        <v>832</v>
      </c>
      <c r="J2852" t="str">
        <f>IF($I2852="","",_xlfn.LET(_xlpm.x,VLOOKUP($I2852,'taxon-match_2026-08-31'!$A$2:$N$122,6,FALSE),IF(_xlpm.x=0,"",_xlpm.x)))</f>
        <v>Eights, 1852</v>
      </c>
      <c r="K2852" t="str">
        <f>IF($I2852="","",_xlfn.LET(_xlpm.x,VLOOKUP($I2852,'taxon-match_2026-08-31'!$A$2:$N$122,4,FALSE),IF(_xlpm.x=0,"",_xlpm.x)))</f>
        <v>urn:lsid:marinespecies.org:taxname:174803</v>
      </c>
      <c r="L2852" t="str">
        <f>IF($I2852="","",_xlfn.LET(_xlpm.x,VLOOKUP($I2852,'taxon-match_2026-08-31'!$A$2:$N$122,7,FALSE),IF(_xlpm.x=0,"",_xlpm.x)))</f>
        <v>Animalia</v>
      </c>
      <c r="M2852" t="str">
        <f>IF($I2852="","",_xlfn.LET(_xlpm.x,VLOOKUP($I2852,'taxon-match_2026-08-31'!$A$2:$N$122,8,FALSE),IF(_xlpm.x=0,"",_xlpm.x)))</f>
        <v>Arthropoda</v>
      </c>
      <c r="N2852" t="str">
        <f>IF($I2852="","",_xlfn.LET(_xlpm.x,VLOOKUP($I2852,'taxon-match_2026-08-31'!$A$2:$N$122,9,FALSE),IF(_xlpm.x=0,"",_xlpm.x)))</f>
        <v>Malacostraca</v>
      </c>
      <c r="O2852" t="str">
        <f>IF($I2852="","",_xlfn.LET(_xlpm.x,VLOOKUP($I2852,'taxon-match_2026-08-31'!$A$2:$N$122,10,FALSE),IF(_xlpm.x=0,"",_xlpm.x)))</f>
        <v>Isopoda</v>
      </c>
      <c r="P2852" t="str">
        <f>IF($I2852="","",_xlfn.LET(_xlpm.x,VLOOKUP($I2852,'taxon-match_2026-08-31'!$A$2:$N$122,11,FALSE),IF(_xlpm.x=0,"",_xlpm.x)))</f>
        <v>Chaetiliidae</v>
      </c>
      <c r="Q2852" t="str">
        <f>IF($I2852="","",_xlfn.LET(_xlpm.x,VLOOKUP($I2852,'taxon-match_2026-08-31'!$A$2:$N$122,12,FALSE),IF(_xlpm.x=0,"",_xlpm.x)))</f>
        <v>Glyptonotus</v>
      </c>
      <c r="R2852" t="str">
        <f>IF($I2852="","",_xlfn.LET(_xlpm.x,VLOOKUP($I2852,'taxon-match_2026-08-31'!$A$2:$N$122,14,FALSE),IF(_xlpm.x=0,"",_xlpm.x)))</f>
        <v>antarcticus</v>
      </c>
      <c r="S2852" s="2" t="s">
        <v>2609</v>
      </c>
      <c r="T2852" s="69" t="s">
        <v>62</v>
      </c>
      <c r="U2852" s="69" t="s">
        <v>60</v>
      </c>
      <c r="X2852" t="str">
        <f>IF(T2852="","",_xlfn.LET(_xlpm.x,VLOOKUP(T2852,'Drop-down_menus'!$F$2:$G$16,2,FALSE),IF(_xlpm.x=0,"",_xlpm.x)))</f>
        <v>https://orcid.org/0000-0003-3696-4445</v>
      </c>
      <c r="Y2852" t="str">
        <f>IF(U2852="","",_xlfn.LET(_xlpm.x,VLOOKUP(U2852,'Drop-down_menus'!$F$2:$G$16,2,FALSE),IF(_xlpm.x=0,"",_xlpm.x)))</f>
        <v>https://orcid.org/0000-0002-9708-1761</v>
      </c>
      <c r="Z2852" t="str">
        <f>IF(V2852="","",_xlfn.LET(_xlpm.x,VLOOKUP(V2852,'Drop-down_menus'!$F$2:$G$16,2,FALSE),IF(_xlpm.x=0,"",_xlpm.x)))</f>
        <v/>
      </c>
      <c r="AA2852" t="str">
        <f>IF(W2852="","",_xlfn.LET(_xlpm.x,VLOOKUP(W2852,'Drop-down_menus'!$F$2:$G$16,2,FALSE),IF(_xlpm.x=0,"",_xlpm.x)))</f>
        <v/>
      </c>
      <c r="AB2852" t="s">
        <v>702</v>
      </c>
      <c r="AE2852" t="s">
        <v>896</v>
      </c>
    </row>
    <row r="2853" spans="1:31" ht="15" x14ac:dyDescent="0.2">
      <c r="A2853" s="2" t="s">
        <v>489</v>
      </c>
      <c r="B2853">
        <v>5822</v>
      </c>
      <c r="C2853">
        <v>5815</v>
      </c>
      <c r="D2853" s="69" t="s">
        <v>700</v>
      </c>
      <c r="F2853" s="70" t="s">
        <v>832</v>
      </c>
      <c r="G2853" s="70">
        <v>1</v>
      </c>
      <c r="H2853" s="70" t="s">
        <v>832</v>
      </c>
      <c r="I2853" t="s">
        <v>832</v>
      </c>
      <c r="J2853" t="str">
        <f>IF($I2853="","",_xlfn.LET(_xlpm.x,VLOOKUP($I2853,'taxon-match_2026-08-31'!$A$2:$N$122,6,FALSE),IF(_xlpm.x=0,"",_xlpm.x)))</f>
        <v>Eights, 1852</v>
      </c>
      <c r="K2853" t="str">
        <f>IF($I2853="","",_xlfn.LET(_xlpm.x,VLOOKUP($I2853,'taxon-match_2026-08-31'!$A$2:$N$122,4,FALSE),IF(_xlpm.x=0,"",_xlpm.x)))</f>
        <v>urn:lsid:marinespecies.org:taxname:174803</v>
      </c>
      <c r="L2853" t="str">
        <f>IF($I2853="","",_xlfn.LET(_xlpm.x,VLOOKUP($I2853,'taxon-match_2026-08-31'!$A$2:$N$122,7,FALSE),IF(_xlpm.x=0,"",_xlpm.x)))</f>
        <v>Animalia</v>
      </c>
      <c r="M2853" t="str">
        <f>IF($I2853="","",_xlfn.LET(_xlpm.x,VLOOKUP($I2853,'taxon-match_2026-08-31'!$A$2:$N$122,8,FALSE),IF(_xlpm.x=0,"",_xlpm.x)))</f>
        <v>Arthropoda</v>
      </c>
      <c r="N2853" t="str">
        <f>IF($I2853="","",_xlfn.LET(_xlpm.x,VLOOKUP($I2853,'taxon-match_2026-08-31'!$A$2:$N$122,9,FALSE),IF(_xlpm.x=0,"",_xlpm.x)))</f>
        <v>Malacostraca</v>
      </c>
      <c r="O2853" t="str">
        <f>IF($I2853="","",_xlfn.LET(_xlpm.x,VLOOKUP($I2853,'taxon-match_2026-08-31'!$A$2:$N$122,10,FALSE),IF(_xlpm.x=0,"",_xlpm.x)))</f>
        <v>Isopoda</v>
      </c>
      <c r="P2853" t="str">
        <f>IF($I2853="","",_xlfn.LET(_xlpm.x,VLOOKUP($I2853,'taxon-match_2026-08-31'!$A$2:$N$122,11,FALSE),IF(_xlpm.x=0,"",_xlpm.x)))</f>
        <v>Chaetiliidae</v>
      </c>
      <c r="Q2853" t="str">
        <f>IF($I2853="","",_xlfn.LET(_xlpm.x,VLOOKUP($I2853,'taxon-match_2026-08-31'!$A$2:$N$122,12,FALSE),IF(_xlpm.x=0,"",_xlpm.x)))</f>
        <v>Glyptonotus</v>
      </c>
      <c r="R2853" t="str">
        <f>IF($I2853="","",_xlfn.LET(_xlpm.x,VLOOKUP($I2853,'taxon-match_2026-08-31'!$A$2:$N$122,14,FALSE),IF(_xlpm.x=0,"",_xlpm.x)))</f>
        <v>antarcticus</v>
      </c>
      <c r="S2853" s="2" t="s">
        <v>2609</v>
      </c>
      <c r="T2853" s="69" t="s">
        <v>62</v>
      </c>
      <c r="U2853" s="69" t="s">
        <v>60</v>
      </c>
      <c r="X2853" t="str">
        <f>IF(T2853="","",_xlfn.LET(_xlpm.x,VLOOKUP(T2853,'Drop-down_menus'!$F$2:$G$16,2,FALSE),IF(_xlpm.x=0,"",_xlpm.x)))</f>
        <v>https://orcid.org/0000-0003-3696-4445</v>
      </c>
      <c r="Y2853" t="str">
        <f>IF(U2853="","",_xlfn.LET(_xlpm.x,VLOOKUP(U2853,'Drop-down_menus'!$F$2:$G$16,2,FALSE),IF(_xlpm.x=0,"",_xlpm.x)))</f>
        <v>https://orcid.org/0000-0002-9708-1761</v>
      </c>
      <c r="Z2853" t="str">
        <f>IF(V2853="","",_xlfn.LET(_xlpm.x,VLOOKUP(V2853,'Drop-down_menus'!$F$2:$G$16,2,FALSE),IF(_xlpm.x=0,"",_xlpm.x)))</f>
        <v/>
      </c>
      <c r="AA2853" t="str">
        <f>IF(W2853="","",_xlfn.LET(_xlpm.x,VLOOKUP(W2853,'Drop-down_menus'!$F$2:$G$16,2,FALSE),IF(_xlpm.x=0,"",_xlpm.x)))</f>
        <v/>
      </c>
      <c r="AB2853" t="s">
        <v>702</v>
      </c>
      <c r="AE2853" t="s">
        <v>896</v>
      </c>
    </row>
    <row r="2854" spans="1:31" ht="15" x14ac:dyDescent="0.2">
      <c r="A2854" s="2" t="s">
        <v>489</v>
      </c>
      <c r="B2854">
        <v>5837</v>
      </c>
      <c r="C2854">
        <v>5833</v>
      </c>
      <c r="D2854" s="69" t="s">
        <v>700</v>
      </c>
      <c r="F2854" s="70" t="s">
        <v>832</v>
      </c>
      <c r="G2854" s="70">
        <v>1</v>
      </c>
      <c r="H2854" s="70" t="s">
        <v>832</v>
      </c>
      <c r="I2854" t="s">
        <v>832</v>
      </c>
      <c r="J2854" t="str">
        <f>IF($I2854="","",_xlfn.LET(_xlpm.x,VLOOKUP($I2854,'taxon-match_2026-08-31'!$A$2:$N$122,6,FALSE),IF(_xlpm.x=0,"",_xlpm.x)))</f>
        <v>Eights, 1852</v>
      </c>
      <c r="K2854" t="str">
        <f>IF($I2854="","",_xlfn.LET(_xlpm.x,VLOOKUP($I2854,'taxon-match_2026-08-31'!$A$2:$N$122,4,FALSE),IF(_xlpm.x=0,"",_xlpm.x)))</f>
        <v>urn:lsid:marinespecies.org:taxname:174803</v>
      </c>
      <c r="L2854" t="str">
        <f>IF($I2854="","",_xlfn.LET(_xlpm.x,VLOOKUP($I2854,'taxon-match_2026-08-31'!$A$2:$N$122,7,FALSE),IF(_xlpm.x=0,"",_xlpm.x)))</f>
        <v>Animalia</v>
      </c>
      <c r="M2854" t="str">
        <f>IF($I2854="","",_xlfn.LET(_xlpm.x,VLOOKUP($I2854,'taxon-match_2026-08-31'!$A$2:$N$122,8,FALSE),IF(_xlpm.x=0,"",_xlpm.x)))</f>
        <v>Arthropoda</v>
      </c>
      <c r="N2854" t="str">
        <f>IF($I2854="","",_xlfn.LET(_xlpm.x,VLOOKUP($I2854,'taxon-match_2026-08-31'!$A$2:$N$122,9,FALSE),IF(_xlpm.x=0,"",_xlpm.x)))</f>
        <v>Malacostraca</v>
      </c>
      <c r="O2854" t="str">
        <f>IF($I2854="","",_xlfn.LET(_xlpm.x,VLOOKUP($I2854,'taxon-match_2026-08-31'!$A$2:$N$122,10,FALSE),IF(_xlpm.x=0,"",_xlpm.x)))</f>
        <v>Isopoda</v>
      </c>
      <c r="P2854" t="str">
        <f>IF($I2854="","",_xlfn.LET(_xlpm.x,VLOOKUP($I2854,'taxon-match_2026-08-31'!$A$2:$N$122,11,FALSE),IF(_xlpm.x=0,"",_xlpm.x)))</f>
        <v>Chaetiliidae</v>
      </c>
      <c r="Q2854" t="str">
        <f>IF($I2854="","",_xlfn.LET(_xlpm.x,VLOOKUP($I2854,'taxon-match_2026-08-31'!$A$2:$N$122,12,FALSE),IF(_xlpm.x=0,"",_xlpm.x)))</f>
        <v>Glyptonotus</v>
      </c>
      <c r="R2854" t="str">
        <f>IF($I2854="","",_xlfn.LET(_xlpm.x,VLOOKUP($I2854,'taxon-match_2026-08-31'!$A$2:$N$122,14,FALSE),IF(_xlpm.x=0,"",_xlpm.x)))</f>
        <v>antarcticus</v>
      </c>
      <c r="S2854" s="2" t="s">
        <v>2609</v>
      </c>
      <c r="T2854" s="69" t="s">
        <v>62</v>
      </c>
      <c r="U2854" s="69" t="s">
        <v>60</v>
      </c>
      <c r="X2854" t="str">
        <f>IF(T2854="","",_xlfn.LET(_xlpm.x,VLOOKUP(T2854,'Drop-down_menus'!$F$2:$G$16,2,FALSE),IF(_xlpm.x=0,"",_xlpm.x)))</f>
        <v>https://orcid.org/0000-0003-3696-4445</v>
      </c>
      <c r="Y2854" t="str">
        <f>IF(U2854="","",_xlfn.LET(_xlpm.x,VLOOKUP(U2854,'Drop-down_menus'!$F$2:$G$16,2,FALSE),IF(_xlpm.x=0,"",_xlpm.x)))</f>
        <v>https://orcid.org/0000-0002-9708-1761</v>
      </c>
      <c r="Z2854" t="str">
        <f>IF(V2854="","",_xlfn.LET(_xlpm.x,VLOOKUP(V2854,'Drop-down_menus'!$F$2:$G$16,2,FALSE),IF(_xlpm.x=0,"",_xlpm.x)))</f>
        <v/>
      </c>
      <c r="AA2854" t="str">
        <f>IF(W2854="","",_xlfn.LET(_xlpm.x,VLOOKUP(W2854,'Drop-down_menus'!$F$2:$G$16,2,FALSE),IF(_xlpm.x=0,"",_xlpm.x)))</f>
        <v/>
      </c>
      <c r="AB2854" t="s">
        <v>702</v>
      </c>
      <c r="AE2854" t="s">
        <v>896</v>
      </c>
    </row>
    <row r="2855" spans="1:31" ht="15" x14ac:dyDescent="0.2">
      <c r="A2855" s="2" t="s">
        <v>489</v>
      </c>
      <c r="B2855">
        <v>5838</v>
      </c>
      <c r="C2855">
        <v>5834</v>
      </c>
      <c r="D2855" s="69" t="s">
        <v>700</v>
      </c>
      <c r="F2855" s="70" t="s">
        <v>832</v>
      </c>
      <c r="G2855" s="70">
        <v>1</v>
      </c>
      <c r="H2855" s="70" t="s">
        <v>832</v>
      </c>
      <c r="I2855" t="s">
        <v>832</v>
      </c>
      <c r="J2855" t="str">
        <f>IF($I2855="","",_xlfn.LET(_xlpm.x,VLOOKUP($I2855,'taxon-match_2026-08-31'!$A$2:$N$122,6,FALSE),IF(_xlpm.x=0,"",_xlpm.x)))</f>
        <v>Eights, 1852</v>
      </c>
      <c r="K2855" t="str">
        <f>IF($I2855="","",_xlfn.LET(_xlpm.x,VLOOKUP($I2855,'taxon-match_2026-08-31'!$A$2:$N$122,4,FALSE),IF(_xlpm.x=0,"",_xlpm.x)))</f>
        <v>urn:lsid:marinespecies.org:taxname:174803</v>
      </c>
      <c r="L2855" t="str">
        <f>IF($I2855="","",_xlfn.LET(_xlpm.x,VLOOKUP($I2855,'taxon-match_2026-08-31'!$A$2:$N$122,7,FALSE),IF(_xlpm.x=0,"",_xlpm.x)))</f>
        <v>Animalia</v>
      </c>
      <c r="M2855" t="str">
        <f>IF($I2855="","",_xlfn.LET(_xlpm.x,VLOOKUP($I2855,'taxon-match_2026-08-31'!$A$2:$N$122,8,FALSE),IF(_xlpm.x=0,"",_xlpm.x)))</f>
        <v>Arthropoda</v>
      </c>
      <c r="N2855" t="str">
        <f>IF($I2855="","",_xlfn.LET(_xlpm.x,VLOOKUP($I2855,'taxon-match_2026-08-31'!$A$2:$N$122,9,FALSE),IF(_xlpm.x=0,"",_xlpm.x)))</f>
        <v>Malacostraca</v>
      </c>
      <c r="O2855" t="str">
        <f>IF($I2855="","",_xlfn.LET(_xlpm.x,VLOOKUP($I2855,'taxon-match_2026-08-31'!$A$2:$N$122,10,FALSE),IF(_xlpm.x=0,"",_xlpm.x)))</f>
        <v>Isopoda</v>
      </c>
      <c r="P2855" t="str">
        <f>IF($I2855="","",_xlfn.LET(_xlpm.x,VLOOKUP($I2855,'taxon-match_2026-08-31'!$A$2:$N$122,11,FALSE),IF(_xlpm.x=0,"",_xlpm.x)))</f>
        <v>Chaetiliidae</v>
      </c>
      <c r="Q2855" t="str">
        <f>IF($I2855="","",_xlfn.LET(_xlpm.x,VLOOKUP($I2855,'taxon-match_2026-08-31'!$A$2:$N$122,12,FALSE),IF(_xlpm.x=0,"",_xlpm.x)))</f>
        <v>Glyptonotus</v>
      </c>
      <c r="R2855" t="str">
        <f>IF($I2855="","",_xlfn.LET(_xlpm.x,VLOOKUP($I2855,'taxon-match_2026-08-31'!$A$2:$N$122,14,FALSE),IF(_xlpm.x=0,"",_xlpm.x)))</f>
        <v>antarcticus</v>
      </c>
      <c r="S2855" s="2" t="s">
        <v>2609</v>
      </c>
      <c r="T2855" s="69" t="s">
        <v>62</v>
      </c>
      <c r="U2855" s="69" t="s">
        <v>60</v>
      </c>
      <c r="X2855" t="str">
        <f>IF(T2855="","",_xlfn.LET(_xlpm.x,VLOOKUP(T2855,'Drop-down_menus'!$F$2:$G$16,2,FALSE),IF(_xlpm.x=0,"",_xlpm.x)))</f>
        <v>https://orcid.org/0000-0003-3696-4445</v>
      </c>
      <c r="Y2855" t="str">
        <f>IF(U2855="","",_xlfn.LET(_xlpm.x,VLOOKUP(U2855,'Drop-down_menus'!$F$2:$G$16,2,FALSE),IF(_xlpm.x=0,"",_xlpm.x)))</f>
        <v>https://orcid.org/0000-0002-9708-1761</v>
      </c>
      <c r="Z2855" t="str">
        <f>IF(V2855="","",_xlfn.LET(_xlpm.x,VLOOKUP(V2855,'Drop-down_menus'!$F$2:$G$16,2,FALSE),IF(_xlpm.x=0,"",_xlpm.x)))</f>
        <v/>
      </c>
      <c r="AA2855" t="str">
        <f>IF(W2855="","",_xlfn.LET(_xlpm.x,VLOOKUP(W2855,'Drop-down_menus'!$F$2:$G$16,2,FALSE),IF(_xlpm.x=0,"",_xlpm.x)))</f>
        <v/>
      </c>
      <c r="AB2855" t="s">
        <v>702</v>
      </c>
      <c r="AE2855" t="s">
        <v>896</v>
      </c>
    </row>
    <row r="2856" spans="1:31" ht="15" x14ac:dyDescent="0.2">
      <c r="A2856" s="2" t="s">
        <v>489</v>
      </c>
      <c r="B2856">
        <v>5849</v>
      </c>
      <c r="C2856">
        <v>5835</v>
      </c>
      <c r="D2856" s="69" t="s">
        <v>700</v>
      </c>
      <c r="F2856" s="70" t="s">
        <v>832</v>
      </c>
      <c r="G2856" s="70">
        <v>1</v>
      </c>
      <c r="H2856" s="70" t="s">
        <v>832</v>
      </c>
      <c r="I2856" t="s">
        <v>832</v>
      </c>
      <c r="J2856" t="str">
        <f>IF($I2856="","",_xlfn.LET(_xlpm.x,VLOOKUP($I2856,'taxon-match_2026-08-31'!$A$2:$N$122,6,FALSE),IF(_xlpm.x=0,"",_xlpm.x)))</f>
        <v>Eights, 1852</v>
      </c>
      <c r="K2856" t="str">
        <f>IF($I2856="","",_xlfn.LET(_xlpm.x,VLOOKUP($I2856,'taxon-match_2026-08-31'!$A$2:$N$122,4,FALSE),IF(_xlpm.x=0,"",_xlpm.x)))</f>
        <v>urn:lsid:marinespecies.org:taxname:174803</v>
      </c>
      <c r="L2856" t="str">
        <f>IF($I2856="","",_xlfn.LET(_xlpm.x,VLOOKUP($I2856,'taxon-match_2026-08-31'!$A$2:$N$122,7,FALSE),IF(_xlpm.x=0,"",_xlpm.x)))</f>
        <v>Animalia</v>
      </c>
      <c r="M2856" t="str">
        <f>IF($I2856="","",_xlfn.LET(_xlpm.x,VLOOKUP($I2856,'taxon-match_2026-08-31'!$A$2:$N$122,8,FALSE),IF(_xlpm.x=0,"",_xlpm.x)))</f>
        <v>Arthropoda</v>
      </c>
      <c r="N2856" t="str">
        <f>IF($I2856="","",_xlfn.LET(_xlpm.x,VLOOKUP($I2856,'taxon-match_2026-08-31'!$A$2:$N$122,9,FALSE),IF(_xlpm.x=0,"",_xlpm.x)))</f>
        <v>Malacostraca</v>
      </c>
      <c r="O2856" t="str">
        <f>IF($I2856="","",_xlfn.LET(_xlpm.x,VLOOKUP($I2856,'taxon-match_2026-08-31'!$A$2:$N$122,10,FALSE),IF(_xlpm.x=0,"",_xlpm.x)))</f>
        <v>Isopoda</v>
      </c>
      <c r="P2856" t="str">
        <f>IF($I2856="","",_xlfn.LET(_xlpm.x,VLOOKUP($I2856,'taxon-match_2026-08-31'!$A$2:$N$122,11,FALSE),IF(_xlpm.x=0,"",_xlpm.x)))</f>
        <v>Chaetiliidae</v>
      </c>
      <c r="Q2856" t="str">
        <f>IF($I2856="","",_xlfn.LET(_xlpm.x,VLOOKUP($I2856,'taxon-match_2026-08-31'!$A$2:$N$122,12,FALSE),IF(_xlpm.x=0,"",_xlpm.x)))</f>
        <v>Glyptonotus</v>
      </c>
      <c r="R2856" t="str">
        <f>IF($I2856="","",_xlfn.LET(_xlpm.x,VLOOKUP($I2856,'taxon-match_2026-08-31'!$A$2:$N$122,14,FALSE),IF(_xlpm.x=0,"",_xlpm.x)))</f>
        <v>antarcticus</v>
      </c>
      <c r="S2856" s="2" t="s">
        <v>2609</v>
      </c>
      <c r="T2856" s="69" t="s">
        <v>62</v>
      </c>
      <c r="U2856" s="69" t="s">
        <v>60</v>
      </c>
      <c r="X2856" t="str">
        <f>IF(T2856="","",_xlfn.LET(_xlpm.x,VLOOKUP(T2856,'Drop-down_menus'!$F$2:$G$16,2,FALSE),IF(_xlpm.x=0,"",_xlpm.x)))</f>
        <v>https://orcid.org/0000-0003-3696-4445</v>
      </c>
      <c r="Y2856" t="str">
        <f>IF(U2856="","",_xlfn.LET(_xlpm.x,VLOOKUP(U2856,'Drop-down_menus'!$F$2:$G$16,2,FALSE),IF(_xlpm.x=0,"",_xlpm.x)))</f>
        <v>https://orcid.org/0000-0002-9708-1761</v>
      </c>
      <c r="Z2856" t="str">
        <f>IF(V2856="","",_xlfn.LET(_xlpm.x,VLOOKUP(V2856,'Drop-down_menus'!$F$2:$G$16,2,FALSE),IF(_xlpm.x=0,"",_xlpm.x)))</f>
        <v/>
      </c>
      <c r="AA2856" t="str">
        <f>IF(W2856="","",_xlfn.LET(_xlpm.x,VLOOKUP(W2856,'Drop-down_menus'!$F$2:$G$16,2,FALSE),IF(_xlpm.x=0,"",_xlpm.x)))</f>
        <v/>
      </c>
      <c r="AB2856" t="s">
        <v>702</v>
      </c>
      <c r="AE2856" t="s">
        <v>896</v>
      </c>
    </row>
    <row r="2857" spans="1:31" ht="15" x14ac:dyDescent="0.2">
      <c r="A2857" s="2" t="s">
        <v>489</v>
      </c>
      <c r="B2857">
        <v>5850</v>
      </c>
      <c r="C2857">
        <v>5836</v>
      </c>
      <c r="D2857" s="69" t="s">
        <v>700</v>
      </c>
      <c r="F2857" s="70" t="s">
        <v>832</v>
      </c>
      <c r="G2857" s="70">
        <v>1</v>
      </c>
      <c r="H2857" s="70" t="s">
        <v>832</v>
      </c>
      <c r="I2857" t="s">
        <v>832</v>
      </c>
      <c r="J2857" t="str">
        <f>IF($I2857="","",_xlfn.LET(_xlpm.x,VLOOKUP($I2857,'taxon-match_2026-08-31'!$A$2:$N$122,6,FALSE),IF(_xlpm.x=0,"",_xlpm.x)))</f>
        <v>Eights, 1852</v>
      </c>
      <c r="K2857" t="str">
        <f>IF($I2857="","",_xlfn.LET(_xlpm.x,VLOOKUP($I2857,'taxon-match_2026-08-31'!$A$2:$N$122,4,FALSE),IF(_xlpm.x=0,"",_xlpm.x)))</f>
        <v>urn:lsid:marinespecies.org:taxname:174803</v>
      </c>
      <c r="L2857" t="str">
        <f>IF($I2857="","",_xlfn.LET(_xlpm.x,VLOOKUP($I2857,'taxon-match_2026-08-31'!$A$2:$N$122,7,FALSE),IF(_xlpm.x=0,"",_xlpm.x)))</f>
        <v>Animalia</v>
      </c>
      <c r="M2857" t="str">
        <f>IF($I2857="","",_xlfn.LET(_xlpm.x,VLOOKUP($I2857,'taxon-match_2026-08-31'!$A$2:$N$122,8,FALSE),IF(_xlpm.x=0,"",_xlpm.x)))</f>
        <v>Arthropoda</v>
      </c>
      <c r="N2857" t="str">
        <f>IF($I2857="","",_xlfn.LET(_xlpm.x,VLOOKUP($I2857,'taxon-match_2026-08-31'!$A$2:$N$122,9,FALSE),IF(_xlpm.x=0,"",_xlpm.x)))</f>
        <v>Malacostraca</v>
      </c>
      <c r="O2857" t="str">
        <f>IF($I2857="","",_xlfn.LET(_xlpm.x,VLOOKUP($I2857,'taxon-match_2026-08-31'!$A$2:$N$122,10,FALSE),IF(_xlpm.x=0,"",_xlpm.x)))</f>
        <v>Isopoda</v>
      </c>
      <c r="P2857" t="str">
        <f>IF($I2857="","",_xlfn.LET(_xlpm.x,VLOOKUP($I2857,'taxon-match_2026-08-31'!$A$2:$N$122,11,FALSE),IF(_xlpm.x=0,"",_xlpm.x)))</f>
        <v>Chaetiliidae</v>
      </c>
      <c r="Q2857" t="str">
        <f>IF($I2857="","",_xlfn.LET(_xlpm.x,VLOOKUP($I2857,'taxon-match_2026-08-31'!$A$2:$N$122,12,FALSE),IF(_xlpm.x=0,"",_xlpm.x)))</f>
        <v>Glyptonotus</v>
      </c>
      <c r="R2857" t="str">
        <f>IF($I2857="","",_xlfn.LET(_xlpm.x,VLOOKUP($I2857,'taxon-match_2026-08-31'!$A$2:$N$122,14,FALSE),IF(_xlpm.x=0,"",_xlpm.x)))</f>
        <v>antarcticus</v>
      </c>
      <c r="S2857" s="2" t="s">
        <v>2609</v>
      </c>
      <c r="T2857" s="69" t="s">
        <v>62</v>
      </c>
      <c r="U2857" s="69" t="s">
        <v>60</v>
      </c>
      <c r="X2857" t="str">
        <f>IF(T2857="","",_xlfn.LET(_xlpm.x,VLOOKUP(T2857,'Drop-down_menus'!$F$2:$G$16,2,FALSE),IF(_xlpm.x=0,"",_xlpm.x)))</f>
        <v>https://orcid.org/0000-0003-3696-4445</v>
      </c>
      <c r="Y2857" t="str">
        <f>IF(U2857="","",_xlfn.LET(_xlpm.x,VLOOKUP(U2857,'Drop-down_menus'!$F$2:$G$16,2,FALSE),IF(_xlpm.x=0,"",_xlpm.x)))</f>
        <v>https://orcid.org/0000-0002-9708-1761</v>
      </c>
      <c r="Z2857" t="str">
        <f>IF(V2857="","",_xlfn.LET(_xlpm.x,VLOOKUP(V2857,'Drop-down_menus'!$F$2:$G$16,2,FALSE),IF(_xlpm.x=0,"",_xlpm.x)))</f>
        <v/>
      </c>
      <c r="AA2857" t="str">
        <f>IF(W2857="","",_xlfn.LET(_xlpm.x,VLOOKUP(W2857,'Drop-down_menus'!$F$2:$G$16,2,FALSE),IF(_xlpm.x=0,"",_xlpm.x)))</f>
        <v/>
      </c>
      <c r="AB2857" t="s">
        <v>702</v>
      </c>
      <c r="AE2857" t="s">
        <v>896</v>
      </c>
    </row>
    <row r="2858" spans="1:31" ht="15" x14ac:dyDescent="0.2">
      <c r="A2858" s="2" t="s">
        <v>489</v>
      </c>
      <c r="B2858">
        <v>5851</v>
      </c>
      <c r="C2858">
        <v>5816</v>
      </c>
      <c r="D2858" s="69" t="s">
        <v>700</v>
      </c>
      <c r="F2858" s="70" t="s">
        <v>832</v>
      </c>
      <c r="G2858" s="70">
        <v>1</v>
      </c>
      <c r="H2858" s="70" t="s">
        <v>832</v>
      </c>
      <c r="I2858" t="s">
        <v>832</v>
      </c>
      <c r="J2858" t="str">
        <f>IF($I2858="","",_xlfn.LET(_xlpm.x,VLOOKUP($I2858,'taxon-match_2026-08-31'!$A$2:$N$122,6,FALSE),IF(_xlpm.x=0,"",_xlpm.x)))</f>
        <v>Eights, 1852</v>
      </c>
      <c r="K2858" t="str">
        <f>IF($I2858="","",_xlfn.LET(_xlpm.x,VLOOKUP($I2858,'taxon-match_2026-08-31'!$A$2:$N$122,4,FALSE),IF(_xlpm.x=0,"",_xlpm.x)))</f>
        <v>urn:lsid:marinespecies.org:taxname:174803</v>
      </c>
      <c r="L2858" t="str">
        <f>IF($I2858="","",_xlfn.LET(_xlpm.x,VLOOKUP($I2858,'taxon-match_2026-08-31'!$A$2:$N$122,7,FALSE),IF(_xlpm.x=0,"",_xlpm.x)))</f>
        <v>Animalia</v>
      </c>
      <c r="M2858" t="str">
        <f>IF($I2858="","",_xlfn.LET(_xlpm.x,VLOOKUP($I2858,'taxon-match_2026-08-31'!$A$2:$N$122,8,FALSE),IF(_xlpm.x=0,"",_xlpm.x)))</f>
        <v>Arthropoda</v>
      </c>
      <c r="N2858" t="str">
        <f>IF($I2858="","",_xlfn.LET(_xlpm.x,VLOOKUP($I2858,'taxon-match_2026-08-31'!$A$2:$N$122,9,FALSE),IF(_xlpm.x=0,"",_xlpm.x)))</f>
        <v>Malacostraca</v>
      </c>
      <c r="O2858" t="str">
        <f>IF($I2858="","",_xlfn.LET(_xlpm.x,VLOOKUP($I2858,'taxon-match_2026-08-31'!$A$2:$N$122,10,FALSE),IF(_xlpm.x=0,"",_xlpm.x)))</f>
        <v>Isopoda</v>
      </c>
      <c r="P2858" t="str">
        <f>IF($I2858="","",_xlfn.LET(_xlpm.x,VLOOKUP($I2858,'taxon-match_2026-08-31'!$A$2:$N$122,11,FALSE),IF(_xlpm.x=0,"",_xlpm.x)))</f>
        <v>Chaetiliidae</v>
      </c>
      <c r="Q2858" t="str">
        <f>IF($I2858="","",_xlfn.LET(_xlpm.x,VLOOKUP($I2858,'taxon-match_2026-08-31'!$A$2:$N$122,12,FALSE),IF(_xlpm.x=0,"",_xlpm.x)))</f>
        <v>Glyptonotus</v>
      </c>
      <c r="R2858" t="str">
        <f>IF($I2858="","",_xlfn.LET(_xlpm.x,VLOOKUP($I2858,'taxon-match_2026-08-31'!$A$2:$N$122,14,FALSE),IF(_xlpm.x=0,"",_xlpm.x)))</f>
        <v>antarcticus</v>
      </c>
      <c r="S2858" s="2" t="s">
        <v>2609</v>
      </c>
      <c r="T2858" s="69" t="s">
        <v>62</v>
      </c>
      <c r="U2858" s="69" t="s">
        <v>60</v>
      </c>
      <c r="X2858" t="str">
        <f>IF(T2858="","",_xlfn.LET(_xlpm.x,VLOOKUP(T2858,'Drop-down_menus'!$F$2:$G$16,2,FALSE),IF(_xlpm.x=0,"",_xlpm.x)))</f>
        <v>https://orcid.org/0000-0003-3696-4445</v>
      </c>
      <c r="Y2858" t="str">
        <f>IF(U2858="","",_xlfn.LET(_xlpm.x,VLOOKUP(U2858,'Drop-down_menus'!$F$2:$G$16,2,FALSE),IF(_xlpm.x=0,"",_xlpm.x)))</f>
        <v>https://orcid.org/0000-0002-9708-1761</v>
      </c>
      <c r="Z2858" t="str">
        <f>IF(V2858="","",_xlfn.LET(_xlpm.x,VLOOKUP(V2858,'Drop-down_menus'!$F$2:$G$16,2,FALSE),IF(_xlpm.x=0,"",_xlpm.x)))</f>
        <v/>
      </c>
      <c r="AA2858" t="str">
        <f>IF(W2858="","",_xlfn.LET(_xlpm.x,VLOOKUP(W2858,'Drop-down_menus'!$F$2:$G$16,2,FALSE),IF(_xlpm.x=0,"",_xlpm.x)))</f>
        <v/>
      </c>
      <c r="AB2858" t="s">
        <v>702</v>
      </c>
      <c r="AE2858" t="s">
        <v>896</v>
      </c>
    </row>
    <row r="2859" spans="1:31" ht="15" x14ac:dyDescent="0.2">
      <c r="A2859" s="2" t="s">
        <v>282</v>
      </c>
      <c r="B2859">
        <v>2502</v>
      </c>
      <c r="C2859">
        <v>5817</v>
      </c>
      <c r="D2859" s="69" t="s">
        <v>700</v>
      </c>
      <c r="F2859" s="70" t="s">
        <v>890</v>
      </c>
      <c r="G2859" s="70">
        <v>1</v>
      </c>
      <c r="H2859" s="70" t="s">
        <v>890</v>
      </c>
      <c r="I2859" t="s">
        <v>890</v>
      </c>
      <c r="J2859" t="str">
        <f>IF($I2859="","",_xlfn.LET(_xlpm.x,VLOOKUP($I2859,'taxon-match_2026-08-31'!$A$2:$N$122,6,FALSE),IF(_xlpm.x=0,"",_xlpm.x)))</f>
        <v>(Ludwig, 1898)</v>
      </c>
      <c r="K2859" t="str">
        <f>IF($I2859="","",_xlfn.LET(_xlpm.x,VLOOKUP($I2859,'taxon-match_2026-08-31'!$A$2:$N$122,4,FALSE),IF(_xlpm.x=0,"",_xlpm.x)))</f>
        <v>urn:lsid:marinespecies.org:taxname:174085</v>
      </c>
      <c r="L2859" t="str">
        <f>IF($I2859="","",_xlfn.LET(_xlpm.x,VLOOKUP($I2859,'taxon-match_2026-08-31'!$A$2:$N$122,7,FALSE),IF(_xlpm.x=0,"",_xlpm.x)))</f>
        <v>Animalia</v>
      </c>
      <c r="M2859" t="str">
        <f>IF($I2859="","",_xlfn.LET(_xlpm.x,VLOOKUP($I2859,'taxon-match_2026-08-31'!$A$2:$N$122,8,FALSE),IF(_xlpm.x=0,"",_xlpm.x)))</f>
        <v>Echinodermata</v>
      </c>
      <c r="N2859" t="str">
        <f>IF($I2859="","",_xlfn.LET(_xlpm.x,VLOOKUP($I2859,'taxon-match_2026-08-31'!$A$2:$N$122,9,FALSE),IF(_xlpm.x=0,"",_xlpm.x)))</f>
        <v>Holothuroidea</v>
      </c>
      <c r="O2859" t="str">
        <f>IF($I2859="","",_xlfn.LET(_xlpm.x,VLOOKUP($I2859,'taxon-match_2026-08-31'!$A$2:$N$122,10,FALSE),IF(_xlpm.x=0,"",_xlpm.x)))</f>
        <v>Dendrochirotida</v>
      </c>
      <c r="P2859" t="str">
        <f>IF($I2859="","",_xlfn.LET(_xlpm.x,VLOOKUP($I2859,'taxon-match_2026-08-31'!$A$2:$N$122,11,FALSE),IF(_xlpm.x=0,"",_xlpm.x)))</f>
        <v>Cucumariidae</v>
      </c>
      <c r="Q2859" t="str">
        <f>IF($I2859="","",_xlfn.LET(_xlpm.x,VLOOKUP($I2859,'taxon-match_2026-08-31'!$A$2:$N$122,12,FALSE),IF(_xlpm.x=0,"",_xlpm.x)))</f>
        <v>Heterocucumis</v>
      </c>
      <c r="R2859" t="str">
        <f>IF($I2859="","",_xlfn.LET(_xlpm.x,VLOOKUP($I2859,'taxon-match_2026-08-31'!$A$2:$N$122,14,FALSE),IF(_xlpm.x=0,"",_xlpm.x)))</f>
        <v>steineni</v>
      </c>
      <c r="S2859" s="2" t="s">
        <v>2609</v>
      </c>
      <c r="T2859" s="69" t="s">
        <v>62</v>
      </c>
      <c r="U2859" s="69" t="s">
        <v>60</v>
      </c>
      <c r="X2859" t="str">
        <f>IF(T2859="","",_xlfn.LET(_xlpm.x,VLOOKUP(T2859,'Drop-down_menus'!$F$2:$G$16,2,FALSE),IF(_xlpm.x=0,"",_xlpm.x)))</f>
        <v>https://orcid.org/0000-0003-3696-4445</v>
      </c>
      <c r="Y2859" t="str">
        <f>IF(U2859="","",_xlfn.LET(_xlpm.x,VLOOKUP(U2859,'Drop-down_menus'!$F$2:$G$16,2,FALSE),IF(_xlpm.x=0,"",_xlpm.x)))</f>
        <v>https://orcid.org/0000-0002-9708-1761</v>
      </c>
      <c r="Z2859" t="str">
        <f>IF(V2859="","",_xlfn.LET(_xlpm.x,VLOOKUP(V2859,'Drop-down_menus'!$F$2:$G$16,2,FALSE),IF(_xlpm.x=0,"",_xlpm.x)))</f>
        <v/>
      </c>
      <c r="AA2859" t="str">
        <f>IF(W2859="","",_xlfn.LET(_xlpm.x,VLOOKUP(W2859,'Drop-down_menus'!$F$2:$G$16,2,FALSE),IF(_xlpm.x=0,"",_xlpm.x)))</f>
        <v/>
      </c>
      <c r="AB2859" t="s">
        <v>702</v>
      </c>
      <c r="AE2859" t="s">
        <v>896</v>
      </c>
    </row>
    <row r="2860" spans="1:31" ht="15" x14ac:dyDescent="0.2">
      <c r="A2860" s="2" t="s">
        <v>328</v>
      </c>
      <c r="B2860">
        <v>3251</v>
      </c>
      <c r="C2860">
        <v>5846</v>
      </c>
      <c r="D2860" s="69" t="s">
        <v>700</v>
      </c>
      <c r="F2860" s="70" t="s">
        <v>890</v>
      </c>
      <c r="G2860" s="70">
        <v>1</v>
      </c>
      <c r="H2860" s="70" t="s">
        <v>890</v>
      </c>
      <c r="I2860" t="s">
        <v>890</v>
      </c>
      <c r="J2860" t="str">
        <f>IF($I2860="","",_xlfn.LET(_xlpm.x,VLOOKUP($I2860,'taxon-match_2026-08-31'!$A$2:$N$122,6,FALSE),IF(_xlpm.x=0,"",_xlpm.x)))</f>
        <v>(Ludwig, 1898)</v>
      </c>
      <c r="K2860" t="str">
        <f>IF($I2860="","",_xlfn.LET(_xlpm.x,VLOOKUP($I2860,'taxon-match_2026-08-31'!$A$2:$N$122,4,FALSE),IF(_xlpm.x=0,"",_xlpm.x)))</f>
        <v>urn:lsid:marinespecies.org:taxname:174085</v>
      </c>
      <c r="L2860" t="str">
        <f>IF($I2860="","",_xlfn.LET(_xlpm.x,VLOOKUP($I2860,'taxon-match_2026-08-31'!$A$2:$N$122,7,FALSE),IF(_xlpm.x=0,"",_xlpm.x)))</f>
        <v>Animalia</v>
      </c>
      <c r="M2860" t="str">
        <f>IF($I2860="","",_xlfn.LET(_xlpm.x,VLOOKUP($I2860,'taxon-match_2026-08-31'!$A$2:$N$122,8,FALSE),IF(_xlpm.x=0,"",_xlpm.x)))</f>
        <v>Echinodermata</v>
      </c>
      <c r="N2860" t="str">
        <f>IF($I2860="","",_xlfn.LET(_xlpm.x,VLOOKUP($I2860,'taxon-match_2026-08-31'!$A$2:$N$122,9,FALSE),IF(_xlpm.x=0,"",_xlpm.x)))</f>
        <v>Holothuroidea</v>
      </c>
      <c r="O2860" t="str">
        <f>IF($I2860="","",_xlfn.LET(_xlpm.x,VLOOKUP($I2860,'taxon-match_2026-08-31'!$A$2:$N$122,10,FALSE),IF(_xlpm.x=0,"",_xlpm.x)))</f>
        <v>Dendrochirotida</v>
      </c>
      <c r="P2860" t="str">
        <f>IF($I2860="","",_xlfn.LET(_xlpm.x,VLOOKUP($I2860,'taxon-match_2026-08-31'!$A$2:$N$122,11,FALSE),IF(_xlpm.x=0,"",_xlpm.x)))</f>
        <v>Cucumariidae</v>
      </c>
      <c r="Q2860" t="str">
        <f>IF($I2860="","",_xlfn.LET(_xlpm.x,VLOOKUP($I2860,'taxon-match_2026-08-31'!$A$2:$N$122,12,FALSE),IF(_xlpm.x=0,"",_xlpm.x)))</f>
        <v>Heterocucumis</v>
      </c>
      <c r="R2860" t="str">
        <f>IF($I2860="","",_xlfn.LET(_xlpm.x,VLOOKUP($I2860,'taxon-match_2026-08-31'!$A$2:$N$122,14,FALSE),IF(_xlpm.x=0,"",_xlpm.x)))</f>
        <v>steineni</v>
      </c>
      <c r="S2860" s="2" t="s">
        <v>2609</v>
      </c>
      <c r="T2860" s="69" t="s">
        <v>62</v>
      </c>
      <c r="U2860" s="69" t="s">
        <v>60</v>
      </c>
      <c r="X2860" t="str">
        <f>IF(T2860="","",_xlfn.LET(_xlpm.x,VLOOKUP(T2860,'Drop-down_menus'!$F$2:$G$16,2,FALSE),IF(_xlpm.x=0,"",_xlpm.x)))</f>
        <v>https://orcid.org/0000-0003-3696-4445</v>
      </c>
      <c r="Y2860" t="str">
        <f>IF(U2860="","",_xlfn.LET(_xlpm.x,VLOOKUP(U2860,'Drop-down_menus'!$F$2:$G$16,2,FALSE),IF(_xlpm.x=0,"",_xlpm.x)))</f>
        <v>https://orcid.org/0000-0002-9708-1761</v>
      </c>
      <c r="Z2860" t="str">
        <f>IF(V2860="","",_xlfn.LET(_xlpm.x,VLOOKUP(V2860,'Drop-down_menus'!$F$2:$G$16,2,FALSE),IF(_xlpm.x=0,"",_xlpm.x)))</f>
        <v/>
      </c>
      <c r="AA2860" t="str">
        <f>IF(W2860="","",_xlfn.LET(_xlpm.x,VLOOKUP(W2860,'Drop-down_menus'!$F$2:$G$16,2,FALSE),IF(_xlpm.x=0,"",_xlpm.x)))</f>
        <v/>
      </c>
      <c r="AB2860" t="s">
        <v>702</v>
      </c>
      <c r="AE2860" t="s">
        <v>896</v>
      </c>
    </row>
    <row r="2861" spans="1:31" ht="15" x14ac:dyDescent="0.2">
      <c r="A2861" s="2" t="s">
        <v>328</v>
      </c>
      <c r="B2861">
        <v>3257</v>
      </c>
      <c r="C2861">
        <v>5847</v>
      </c>
      <c r="D2861" s="69" t="s">
        <v>700</v>
      </c>
      <c r="F2861" s="70" t="s">
        <v>890</v>
      </c>
      <c r="G2861" s="70">
        <v>1</v>
      </c>
      <c r="H2861" s="70" t="s">
        <v>890</v>
      </c>
      <c r="I2861" t="s">
        <v>890</v>
      </c>
      <c r="J2861" t="str">
        <f>IF($I2861="","",_xlfn.LET(_xlpm.x,VLOOKUP($I2861,'taxon-match_2026-08-31'!$A$2:$N$122,6,FALSE),IF(_xlpm.x=0,"",_xlpm.x)))</f>
        <v>(Ludwig, 1898)</v>
      </c>
      <c r="K2861" t="str">
        <f>IF($I2861="","",_xlfn.LET(_xlpm.x,VLOOKUP($I2861,'taxon-match_2026-08-31'!$A$2:$N$122,4,FALSE),IF(_xlpm.x=0,"",_xlpm.x)))</f>
        <v>urn:lsid:marinespecies.org:taxname:174085</v>
      </c>
      <c r="L2861" t="str">
        <f>IF($I2861="","",_xlfn.LET(_xlpm.x,VLOOKUP($I2861,'taxon-match_2026-08-31'!$A$2:$N$122,7,FALSE),IF(_xlpm.x=0,"",_xlpm.x)))</f>
        <v>Animalia</v>
      </c>
      <c r="M2861" t="str">
        <f>IF($I2861="","",_xlfn.LET(_xlpm.x,VLOOKUP($I2861,'taxon-match_2026-08-31'!$A$2:$N$122,8,FALSE),IF(_xlpm.x=0,"",_xlpm.x)))</f>
        <v>Echinodermata</v>
      </c>
      <c r="N2861" t="str">
        <f>IF($I2861="","",_xlfn.LET(_xlpm.x,VLOOKUP($I2861,'taxon-match_2026-08-31'!$A$2:$N$122,9,FALSE),IF(_xlpm.x=0,"",_xlpm.x)))</f>
        <v>Holothuroidea</v>
      </c>
      <c r="O2861" t="str">
        <f>IF($I2861="","",_xlfn.LET(_xlpm.x,VLOOKUP($I2861,'taxon-match_2026-08-31'!$A$2:$N$122,10,FALSE),IF(_xlpm.x=0,"",_xlpm.x)))</f>
        <v>Dendrochirotida</v>
      </c>
      <c r="P2861" t="str">
        <f>IF($I2861="","",_xlfn.LET(_xlpm.x,VLOOKUP($I2861,'taxon-match_2026-08-31'!$A$2:$N$122,11,FALSE),IF(_xlpm.x=0,"",_xlpm.x)))</f>
        <v>Cucumariidae</v>
      </c>
      <c r="Q2861" t="str">
        <f>IF($I2861="","",_xlfn.LET(_xlpm.x,VLOOKUP($I2861,'taxon-match_2026-08-31'!$A$2:$N$122,12,FALSE),IF(_xlpm.x=0,"",_xlpm.x)))</f>
        <v>Heterocucumis</v>
      </c>
      <c r="R2861" t="str">
        <f>IF($I2861="","",_xlfn.LET(_xlpm.x,VLOOKUP($I2861,'taxon-match_2026-08-31'!$A$2:$N$122,14,FALSE),IF(_xlpm.x=0,"",_xlpm.x)))</f>
        <v>steineni</v>
      </c>
      <c r="S2861" s="2" t="s">
        <v>2609</v>
      </c>
      <c r="T2861" s="69" t="s">
        <v>62</v>
      </c>
      <c r="U2861" s="69" t="s">
        <v>60</v>
      </c>
      <c r="X2861" t="str">
        <f>IF(T2861="","",_xlfn.LET(_xlpm.x,VLOOKUP(T2861,'Drop-down_menus'!$F$2:$G$16,2,FALSE),IF(_xlpm.x=0,"",_xlpm.x)))</f>
        <v>https://orcid.org/0000-0003-3696-4445</v>
      </c>
      <c r="Y2861" t="str">
        <f>IF(U2861="","",_xlfn.LET(_xlpm.x,VLOOKUP(U2861,'Drop-down_menus'!$F$2:$G$16,2,FALSE),IF(_xlpm.x=0,"",_xlpm.x)))</f>
        <v>https://orcid.org/0000-0002-9708-1761</v>
      </c>
      <c r="Z2861" t="str">
        <f>IF(V2861="","",_xlfn.LET(_xlpm.x,VLOOKUP(V2861,'Drop-down_menus'!$F$2:$G$16,2,FALSE),IF(_xlpm.x=0,"",_xlpm.x)))</f>
        <v/>
      </c>
      <c r="AA2861" t="str">
        <f>IF(W2861="","",_xlfn.LET(_xlpm.x,VLOOKUP(W2861,'Drop-down_menus'!$F$2:$G$16,2,FALSE),IF(_xlpm.x=0,"",_xlpm.x)))</f>
        <v/>
      </c>
      <c r="AB2861" t="s">
        <v>702</v>
      </c>
      <c r="AE2861" t="s">
        <v>896</v>
      </c>
    </row>
    <row r="2862" spans="1:31" ht="15" x14ac:dyDescent="0.2">
      <c r="A2862" s="2" t="s">
        <v>328</v>
      </c>
      <c r="B2862">
        <v>3258</v>
      </c>
      <c r="C2862">
        <v>5855</v>
      </c>
      <c r="D2862" s="69" t="s">
        <v>700</v>
      </c>
      <c r="F2862" s="70" t="s">
        <v>890</v>
      </c>
      <c r="G2862" s="70">
        <v>1</v>
      </c>
      <c r="H2862" s="70" t="s">
        <v>890</v>
      </c>
      <c r="I2862" t="s">
        <v>890</v>
      </c>
      <c r="J2862" t="str">
        <f>IF($I2862="","",_xlfn.LET(_xlpm.x,VLOOKUP($I2862,'taxon-match_2026-08-31'!$A$2:$N$122,6,FALSE),IF(_xlpm.x=0,"",_xlpm.x)))</f>
        <v>(Ludwig, 1898)</v>
      </c>
      <c r="K2862" t="str">
        <f>IF($I2862="","",_xlfn.LET(_xlpm.x,VLOOKUP($I2862,'taxon-match_2026-08-31'!$A$2:$N$122,4,FALSE),IF(_xlpm.x=0,"",_xlpm.x)))</f>
        <v>urn:lsid:marinespecies.org:taxname:174085</v>
      </c>
      <c r="L2862" t="str">
        <f>IF($I2862="","",_xlfn.LET(_xlpm.x,VLOOKUP($I2862,'taxon-match_2026-08-31'!$A$2:$N$122,7,FALSE),IF(_xlpm.x=0,"",_xlpm.x)))</f>
        <v>Animalia</v>
      </c>
      <c r="M2862" t="str">
        <f>IF($I2862="","",_xlfn.LET(_xlpm.x,VLOOKUP($I2862,'taxon-match_2026-08-31'!$A$2:$N$122,8,FALSE),IF(_xlpm.x=0,"",_xlpm.x)))</f>
        <v>Echinodermata</v>
      </c>
      <c r="N2862" t="str">
        <f>IF($I2862="","",_xlfn.LET(_xlpm.x,VLOOKUP($I2862,'taxon-match_2026-08-31'!$A$2:$N$122,9,FALSE),IF(_xlpm.x=0,"",_xlpm.x)))</f>
        <v>Holothuroidea</v>
      </c>
      <c r="O2862" t="str">
        <f>IF($I2862="","",_xlfn.LET(_xlpm.x,VLOOKUP($I2862,'taxon-match_2026-08-31'!$A$2:$N$122,10,FALSE),IF(_xlpm.x=0,"",_xlpm.x)))</f>
        <v>Dendrochirotida</v>
      </c>
      <c r="P2862" t="str">
        <f>IF($I2862="","",_xlfn.LET(_xlpm.x,VLOOKUP($I2862,'taxon-match_2026-08-31'!$A$2:$N$122,11,FALSE),IF(_xlpm.x=0,"",_xlpm.x)))</f>
        <v>Cucumariidae</v>
      </c>
      <c r="Q2862" t="str">
        <f>IF($I2862="","",_xlfn.LET(_xlpm.x,VLOOKUP($I2862,'taxon-match_2026-08-31'!$A$2:$N$122,12,FALSE),IF(_xlpm.x=0,"",_xlpm.x)))</f>
        <v>Heterocucumis</v>
      </c>
      <c r="R2862" t="str">
        <f>IF($I2862="","",_xlfn.LET(_xlpm.x,VLOOKUP($I2862,'taxon-match_2026-08-31'!$A$2:$N$122,14,FALSE),IF(_xlpm.x=0,"",_xlpm.x)))</f>
        <v>steineni</v>
      </c>
      <c r="S2862" s="2" t="s">
        <v>2609</v>
      </c>
      <c r="T2862" s="69" t="s">
        <v>62</v>
      </c>
      <c r="U2862" s="69" t="s">
        <v>60</v>
      </c>
      <c r="X2862" t="str">
        <f>IF(T2862="","",_xlfn.LET(_xlpm.x,VLOOKUP(T2862,'Drop-down_menus'!$F$2:$G$16,2,FALSE),IF(_xlpm.x=0,"",_xlpm.x)))</f>
        <v>https://orcid.org/0000-0003-3696-4445</v>
      </c>
      <c r="Y2862" t="str">
        <f>IF(U2862="","",_xlfn.LET(_xlpm.x,VLOOKUP(U2862,'Drop-down_menus'!$F$2:$G$16,2,FALSE),IF(_xlpm.x=0,"",_xlpm.x)))</f>
        <v>https://orcid.org/0000-0002-9708-1761</v>
      </c>
      <c r="Z2862" t="str">
        <f>IF(V2862="","",_xlfn.LET(_xlpm.x,VLOOKUP(V2862,'Drop-down_menus'!$F$2:$G$16,2,FALSE),IF(_xlpm.x=0,"",_xlpm.x)))</f>
        <v/>
      </c>
      <c r="AA2862" t="str">
        <f>IF(W2862="","",_xlfn.LET(_xlpm.x,VLOOKUP(W2862,'Drop-down_menus'!$F$2:$G$16,2,FALSE),IF(_xlpm.x=0,"",_xlpm.x)))</f>
        <v/>
      </c>
      <c r="AB2862" t="s">
        <v>702</v>
      </c>
      <c r="AE2862" t="s">
        <v>896</v>
      </c>
    </row>
    <row r="2863" spans="1:31" ht="15" x14ac:dyDescent="0.2">
      <c r="A2863" s="2" t="s">
        <v>328</v>
      </c>
      <c r="B2863">
        <v>3259</v>
      </c>
      <c r="C2863">
        <v>5820</v>
      </c>
      <c r="D2863" s="69" t="s">
        <v>700</v>
      </c>
      <c r="F2863" s="70" t="s">
        <v>890</v>
      </c>
      <c r="G2863" s="70">
        <v>1</v>
      </c>
      <c r="H2863" s="70" t="s">
        <v>890</v>
      </c>
      <c r="I2863" t="s">
        <v>890</v>
      </c>
      <c r="J2863" t="str">
        <f>IF($I2863="","",_xlfn.LET(_xlpm.x,VLOOKUP($I2863,'taxon-match_2026-08-31'!$A$2:$N$122,6,FALSE),IF(_xlpm.x=0,"",_xlpm.x)))</f>
        <v>(Ludwig, 1898)</v>
      </c>
      <c r="K2863" t="str">
        <f>IF($I2863="","",_xlfn.LET(_xlpm.x,VLOOKUP($I2863,'taxon-match_2026-08-31'!$A$2:$N$122,4,FALSE),IF(_xlpm.x=0,"",_xlpm.x)))</f>
        <v>urn:lsid:marinespecies.org:taxname:174085</v>
      </c>
      <c r="L2863" t="str">
        <f>IF($I2863="","",_xlfn.LET(_xlpm.x,VLOOKUP($I2863,'taxon-match_2026-08-31'!$A$2:$N$122,7,FALSE),IF(_xlpm.x=0,"",_xlpm.x)))</f>
        <v>Animalia</v>
      </c>
      <c r="M2863" t="str">
        <f>IF($I2863="","",_xlfn.LET(_xlpm.x,VLOOKUP($I2863,'taxon-match_2026-08-31'!$A$2:$N$122,8,FALSE),IF(_xlpm.x=0,"",_xlpm.x)))</f>
        <v>Echinodermata</v>
      </c>
      <c r="N2863" t="str">
        <f>IF($I2863="","",_xlfn.LET(_xlpm.x,VLOOKUP($I2863,'taxon-match_2026-08-31'!$A$2:$N$122,9,FALSE),IF(_xlpm.x=0,"",_xlpm.x)))</f>
        <v>Holothuroidea</v>
      </c>
      <c r="O2863" t="str">
        <f>IF($I2863="","",_xlfn.LET(_xlpm.x,VLOOKUP($I2863,'taxon-match_2026-08-31'!$A$2:$N$122,10,FALSE),IF(_xlpm.x=0,"",_xlpm.x)))</f>
        <v>Dendrochirotida</v>
      </c>
      <c r="P2863" t="str">
        <f>IF($I2863="","",_xlfn.LET(_xlpm.x,VLOOKUP($I2863,'taxon-match_2026-08-31'!$A$2:$N$122,11,FALSE),IF(_xlpm.x=0,"",_xlpm.x)))</f>
        <v>Cucumariidae</v>
      </c>
      <c r="Q2863" t="str">
        <f>IF($I2863="","",_xlfn.LET(_xlpm.x,VLOOKUP($I2863,'taxon-match_2026-08-31'!$A$2:$N$122,12,FALSE),IF(_xlpm.x=0,"",_xlpm.x)))</f>
        <v>Heterocucumis</v>
      </c>
      <c r="R2863" t="str">
        <f>IF($I2863="","",_xlfn.LET(_xlpm.x,VLOOKUP($I2863,'taxon-match_2026-08-31'!$A$2:$N$122,14,FALSE),IF(_xlpm.x=0,"",_xlpm.x)))</f>
        <v>steineni</v>
      </c>
      <c r="S2863" s="2" t="s">
        <v>2609</v>
      </c>
      <c r="T2863" s="69" t="s">
        <v>62</v>
      </c>
      <c r="U2863" s="69" t="s">
        <v>60</v>
      </c>
      <c r="X2863" t="str">
        <f>IF(T2863="","",_xlfn.LET(_xlpm.x,VLOOKUP(T2863,'Drop-down_menus'!$F$2:$G$16,2,FALSE),IF(_xlpm.x=0,"",_xlpm.x)))</f>
        <v>https://orcid.org/0000-0003-3696-4445</v>
      </c>
      <c r="Y2863" t="str">
        <f>IF(U2863="","",_xlfn.LET(_xlpm.x,VLOOKUP(U2863,'Drop-down_menus'!$F$2:$G$16,2,FALSE),IF(_xlpm.x=0,"",_xlpm.x)))</f>
        <v>https://orcid.org/0000-0002-9708-1761</v>
      </c>
      <c r="Z2863" t="str">
        <f>IF(V2863="","",_xlfn.LET(_xlpm.x,VLOOKUP(V2863,'Drop-down_menus'!$F$2:$G$16,2,FALSE),IF(_xlpm.x=0,"",_xlpm.x)))</f>
        <v/>
      </c>
      <c r="AA2863" t="str">
        <f>IF(W2863="","",_xlfn.LET(_xlpm.x,VLOOKUP(W2863,'Drop-down_menus'!$F$2:$G$16,2,FALSE),IF(_xlpm.x=0,"",_xlpm.x)))</f>
        <v/>
      </c>
      <c r="AB2863" t="s">
        <v>702</v>
      </c>
      <c r="AE2863" t="s">
        <v>896</v>
      </c>
    </row>
    <row r="2864" spans="1:31" ht="15" x14ac:dyDescent="0.2">
      <c r="A2864" s="2" t="s">
        <v>328</v>
      </c>
      <c r="B2864">
        <v>3260</v>
      </c>
      <c r="C2864">
        <v>5680</v>
      </c>
      <c r="D2864" s="69" t="s">
        <v>700</v>
      </c>
      <c r="F2864" s="70" t="s">
        <v>890</v>
      </c>
      <c r="G2864" s="70">
        <v>1</v>
      </c>
      <c r="H2864" s="70" t="s">
        <v>890</v>
      </c>
      <c r="I2864" t="s">
        <v>890</v>
      </c>
      <c r="J2864" t="str">
        <f>IF($I2864="","",_xlfn.LET(_xlpm.x,VLOOKUP($I2864,'taxon-match_2026-08-31'!$A$2:$N$122,6,FALSE),IF(_xlpm.x=0,"",_xlpm.x)))</f>
        <v>(Ludwig, 1898)</v>
      </c>
      <c r="K2864" t="str">
        <f>IF($I2864="","",_xlfn.LET(_xlpm.x,VLOOKUP($I2864,'taxon-match_2026-08-31'!$A$2:$N$122,4,FALSE),IF(_xlpm.x=0,"",_xlpm.x)))</f>
        <v>urn:lsid:marinespecies.org:taxname:174085</v>
      </c>
      <c r="L2864" t="str">
        <f>IF($I2864="","",_xlfn.LET(_xlpm.x,VLOOKUP($I2864,'taxon-match_2026-08-31'!$A$2:$N$122,7,FALSE),IF(_xlpm.x=0,"",_xlpm.x)))</f>
        <v>Animalia</v>
      </c>
      <c r="M2864" t="str">
        <f>IF($I2864="","",_xlfn.LET(_xlpm.x,VLOOKUP($I2864,'taxon-match_2026-08-31'!$A$2:$N$122,8,FALSE),IF(_xlpm.x=0,"",_xlpm.x)))</f>
        <v>Echinodermata</v>
      </c>
      <c r="N2864" t="str">
        <f>IF($I2864="","",_xlfn.LET(_xlpm.x,VLOOKUP($I2864,'taxon-match_2026-08-31'!$A$2:$N$122,9,FALSE),IF(_xlpm.x=0,"",_xlpm.x)))</f>
        <v>Holothuroidea</v>
      </c>
      <c r="O2864" t="str">
        <f>IF($I2864="","",_xlfn.LET(_xlpm.x,VLOOKUP($I2864,'taxon-match_2026-08-31'!$A$2:$N$122,10,FALSE),IF(_xlpm.x=0,"",_xlpm.x)))</f>
        <v>Dendrochirotida</v>
      </c>
      <c r="P2864" t="str">
        <f>IF($I2864="","",_xlfn.LET(_xlpm.x,VLOOKUP($I2864,'taxon-match_2026-08-31'!$A$2:$N$122,11,FALSE),IF(_xlpm.x=0,"",_xlpm.x)))</f>
        <v>Cucumariidae</v>
      </c>
      <c r="Q2864" t="str">
        <f>IF($I2864="","",_xlfn.LET(_xlpm.x,VLOOKUP($I2864,'taxon-match_2026-08-31'!$A$2:$N$122,12,FALSE),IF(_xlpm.x=0,"",_xlpm.x)))</f>
        <v>Heterocucumis</v>
      </c>
      <c r="R2864" t="str">
        <f>IF($I2864="","",_xlfn.LET(_xlpm.x,VLOOKUP($I2864,'taxon-match_2026-08-31'!$A$2:$N$122,14,FALSE),IF(_xlpm.x=0,"",_xlpm.x)))</f>
        <v>steineni</v>
      </c>
      <c r="S2864" s="2" t="s">
        <v>2609</v>
      </c>
      <c r="T2864" s="69" t="s">
        <v>62</v>
      </c>
      <c r="U2864" s="69" t="s">
        <v>60</v>
      </c>
      <c r="X2864" t="str">
        <f>IF(T2864="","",_xlfn.LET(_xlpm.x,VLOOKUP(T2864,'Drop-down_menus'!$F$2:$G$16,2,FALSE),IF(_xlpm.x=0,"",_xlpm.x)))</f>
        <v>https://orcid.org/0000-0003-3696-4445</v>
      </c>
      <c r="Y2864" t="str">
        <f>IF(U2864="","",_xlfn.LET(_xlpm.x,VLOOKUP(U2864,'Drop-down_menus'!$F$2:$G$16,2,FALSE),IF(_xlpm.x=0,"",_xlpm.x)))</f>
        <v>https://orcid.org/0000-0002-9708-1761</v>
      </c>
      <c r="Z2864" t="str">
        <f>IF(V2864="","",_xlfn.LET(_xlpm.x,VLOOKUP(V2864,'Drop-down_menus'!$F$2:$G$16,2,FALSE),IF(_xlpm.x=0,"",_xlpm.x)))</f>
        <v/>
      </c>
      <c r="AA2864" t="str">
        <f>IF(W2864="","",_xlfn.LET(_xlpm.x,VLOOKUP(W2864,'Drop-down_menus'!$F$2:$G$16,2,FALSE),IF(_xlpm.x=0,"",_xlpm.x)))</f>
        <v/>
      </c>
      <c r="AB2864" t="s">
        <v>702</v>
      </c>
      <c r="AE2864" t="s">
        <v>896</v>
      </c>
    </row>
    <row r="2865" spans="1:31" ht="15" x14ac:dyDescent="0.2">
      <c r="A2865" s="2" t="s">
        <v>328</v>
      </c>
      <c r="B2865">
        <v>3275</v>
      </c>
      <c r="C2865">
        <v>5827</v>
      </c>
      <c r="D2865" s="69" t="s">
        <v>700</v>
      </c>
      <c r="F2865" s="70" t="s">
        <v>890</v>
      </c>
      <c r="G2865" s="70">
        <v>1</v>
      </c>
      <c r="H2865" s="70" t="s">
        <v>890</v>
      </c>
      <c r="I2865" t="s">
        <v>890</v>
      </c>
      <c r="J2865" t="str">
        <f>IF($I2865="","",_xlfn.LET(_xlpm.x,VLOOKUP($I2865,'taxon-match_2026-08-31'!$A$2:$N$122,6,FALSE),IF(_xlpm.x=0,"",_xlpm.x)))</f>
        <v>(Ludwig, 1898)</v>
      </c>
      <c r="K2865" t="str">
        <f>IF($I2865="","",_xlfn.LET(_xlpm.x,VLOOKUP($I2865,'taxon-match_2026-08-31'!$A$2:$N$122,4,FALSE),IF(_xlpm.x=0,"",_xlpm.x)))</f>
        <v>urn:lsid:marinespecies.org:taxname:174085</v>
      </c>
      <c r="L2865" t="str">
        <f>IF($I2865="","",_xlfn.LET(_xlpm.x,VLOOKUP($I2865,'taxon-match_2026-08-31'!$A$2:$N$122,7,FALSE),IF(_xlpm.x=0,"",_xlpm.x)))</f>
        <v>Animalia</v>
      </c>
      <c r="M2865" t="str">
        <f>IF($I2865="","",_xlfn.LET(_xlpm.x,VLOOKUP($I2865,'taxon-match_2026-08-31'!$A$2:$N$122,8,FALSE),IF(_xlpm.x=0,"",_xlpm.x)))</f>
        <v>Echinodermata</v>
      </c>
      <c r="N2865" t="str">
        <f>IF($I2865="","",_xlfn.LET(_xlpm.x,VLOOKUP($I2865,'taxon-match_2026-08-31'!$A$2:$N$122,9,FALSE),IF(_xlpm.x=0,"",_xlpm.x)))</f>
        <v>Holothuroidea</v>
      </c>
      <c r="O2865" t="str">
        <f>IF($I2865="","",_xlfn.LET(_xlpm.x,VLOOKUP($I2865,'taxon-match_2026-08-31'!$A$2:$N$122,10,FALSE),IF(_xlpm.x=0,"",_xlpm.x)))</f>
        <v>Dendrochirotida</v>
      </c>
      <c r="P2865" t="str">
        <f>IF($I2865="","",_xlfn.LET(_xlpm.x,VLOOKUP($I2865,'taxon-match_2026-08-31'!$A$2:$N$122,11,FALSE),IF(_xlpm.x=0,"",_xlpm.x)))</f>
        <v>Cucumariidae</v>
      </c>
      <c r="Q2865" t="str">
        <f>IF($I2865="","",_xlfn.LET(_xlpm.x,VLOOKUP($I2865,'taxon-match_2026-08-31'!$A$2:$N$122,12,FALSE),IF(_xlpm.x=0,"",_xlpm.x)))</f>
        <v>Heterocucumis</v>
      </c>
      <c r="R2865" t="str">
        <f>IF($I2865="","",_xlfn.LET(_xlpm.x,VLOOKUP($I2865,'taxon-match_2026-08-31'!$A$2:$N$122,14,FALSE),IF(_xlpm.x=0,"",_xlpm.x)))</f>
        <v>steineni</v>
      </c>
      <c r="S2865" s="2" t="s">
        <v>2609</v>
      </c>
      <c r="T2865" s="69" t="s">
        <v>62</v>
      </c>
      <c r="U2865" s="69" t="s">
        <v>60</v>
      </c>
      <c r="X2865" t="str">
        <f>IF(T2865="","",_xlfn.LET(_xlpm.x,VLOOKUP(T2865,'Drop-down_menus'!$F$2:$G$16,2,FALSE),IF(_xlpm.x=0,"",_xlpm.x)))</f>
        <v>https://orcid.org/0000-0003-3696-4445</v>
      </c>
      <c r="Y2865" t="str">
        <f>IF(U2865="","",_xlfn.LET(_xlpm.x,VLOOKUP(U2865,'Drop-down_menus'!$F$2:$G$16,2,FALSE),IF(_xlpm.x=0,"",_xlpm.x)))</f>
        <v>https://orcid.org/0000-0002-9708-1761</v>
      </c>
      <c r="Z2865" t="str">
        <f>IF(V2865="","",_xlfn.LET(_xlpm.x,VLOOKUP(V2865,'Drop-down_menus'!$F$2:$G$16,2,FALSE),IF(_xlpm.x=0,"",_xlpm.x)))</f>
        <v/>
      </c>
      <c r="AA2865" t="str">
        <f>IF(W2865="","",_xlfn.LET(_xlpm.x,VLOOKUP(W2865,'Drop-down_menus'!$F$2:$G$16,2,FALSE),IF(_xlpm.x=0,"",_xlpm.x)))</f>
        <v/>
      </c>
      <c r="AB2865" t="s">
        <v>702</v>
      </c>
      <c r="AE2865" t="s">
        <v>896</v>
      </c>
    </row>
    <row r="2866" spans="1:31" ht="15" hidden="1" x14ac:dyDescent="0.2">
      <c r="A2866" s="2" t="s">
        <v>328</v>
      </c>
      <c r="B2866">
        <v>3284</v>
      </c>
      <c r="C2866">
        <v>5818</v>
      </c>
      <c r="D2866" s="69" t="s">
        <v>700</v>
      </c>
      <c r="F2866" s="70" t="s">
        <v>905</v>
      </c>
      <c r="G2866" s="69">
        <v>1</v>
      </c>
      <c r="H2866" s="70" t="s">
        <v>905</v>
      </c>
      <c r="I2866" t="s">
        <v>905</v>
      </c>
      <c r="J2866" t="str">
        <f>IF($I2866="","",_xlfn.LET(_xlpm.x,VLOOKUP($I2866,'taxon-match_2026-08-31'!$A$2:$N$122,6,FALSE),IF(_xlpm.x=0,"",_xlpm.x)))</f>
        <v>Hubrecht, 1879</v>
      </c>
      <c r="K2866" t="str">
        <f>IF($I2866="","",_xlfn.LET(_xlpm.x,VLOOKUP($I2866,'taxon-match_2026-08-31'!$A$2:$N$122,4,FALSE),IF(_xlpm.x=0,"",_xlpm.x)))</f>
        <v>urn:lsid:marinespecies.org:taxname:122309</v>
      </c>
      <c r="L2866" t="str">
        <f>IF($I2866="","",_xlfn.LET(_xlpm.x,VLOOKUP($I2866,'taxon-match_2026-08-31'!$A$2:$N$122,7,FALSE),IF(_xlpm.x=0,"",_xlpm.x)))</f>
        <v>Animalia</v>
      </c>
      <c r="M2866" t="str">
        <f>IF($I2866="","",_xlfn.LET(_xlpm.x,VLOOKUP($I2866,'taxon-match_2026-08-31'!$A$2:$N$122,8,FALSE),IF(_xlpm.x=0,"",_xlpm.x)))</f>
        <v>Nemertea</v>
      </c>
      <c r="N2866" t="str">
        <f>IF($I2866="","",_xlfn.LET(_xlpm.x,VLOOKUP($I2866,'taxon-match_2026-08-31'!$A$2:$N$122,9,FALSE),IF(_xlpm.x=0,"",_xlpm.x)))</f>
        <v>Hoplonemertea</v>
      </c>
      <c r="O2866" t="str">
        <f>IF($I2866="","",_xlfn.LET(_xlpm.x,VLOOKUP($I2866,'taxon-match_2026-08-31'!$A$2:$N$122,10,FALSE),IF(_xlpm.x=0,"",_xlpm.x)))</f>
        <v/>
      </c>
      <c r="P2866" t="str">
        <f>IF($I2866="","",_xlfn.LET(_xlpm.x,VLOOKUP($I2866,'taxon-match_2026-08-31'!$A$2:$N$122,11,FALSE),IF(_xlpm.x=0,"",_xlpm.x)))</f>
        <v/>
      </c>
      <c r="Q2866" t="str">
        <f>IF($I2866="","",_xlfn.LET(_xlpm.x,VLOOKUP($I2866,'taxon-match_2026-08-31'!$A$2:$N$122,12,FALSE),IF(_xlpm.x=0,"",_xlpm.x)))</f>
        <v/>
      </c>
      <c r="R2866" t="str">
        <f>IF($I2866="","",_xlfn.LET(_xlpm.x,VLOOKUP($I2866,'taxon-match_2026-08-31'!$A$2:$N$122,14,FALSE),IF(_xlpm.x=0,"",_xlpm.x)))</f>
        <v/>
      </c>
      <c r="S2866" s="2" t="s">
        <v>2358</v>
      </c>
      <c r="T2866" s="69" t="s">
        <v>62</v>
      </c>
      <c r="U2866" s="69" t="s">
        <v>60</v>
      </c>
      <c r="X2866" t="str">
        <f>IF(T2866="","",_xlfn.LET(_xlpm.x,VLOOKUP(T2866,'Drop-down_menus'!$F$2:$G$16,2,FALSE),IF(_xlpm.x=0,"",_xlpm.x)))</f>
        <v>https://orcid.org/0000-0003-3696-4445</v>
      </c>
      <c r="Y2866" t="str">
        <f>IF(U2866="","",_xlfn.LET(_xlpm.x,VLOOKUP(U2866,'Drop-down_menus'!$F$2:$G$16,2,FALSE),IF(_xlpm.x=0,"",_xlpm.x)))</f>
        <v>https://orcid.org/0000-0002-9708-1761</v>
      </c>
      <c r="Z2866" t="str">
        <f>IF(V2866="","",_xlfn.LET(_xlpm.x,VLOOKUP(V2866,'Drop-down_menus'!$F$2:$G$16,2,FALSE),IF(_xlpm.x=0,"",_xlpm.x)))</f>
        <v/>
      </c>
      <c r="AA2866" t="str">
        <f>IF(W2866="","",_xlfn.LET(_xlpm.x,VLOOKUP(W2866,'Drop-down_menus'!$F$2:$G$16,2,FALSE),IF(_xlpm.x=0,"",_xlpm.x)))</f>
        <v/>
      </c>
      <c r="AB2866" t="s">
        <v>702</v>
      </c>
      <c r="AE2866" t="s">
        <v>896</v>
      </c>
    </row>
    <row r="2867" spans="1:31" ht="15" hidden="1" x14ac:dyDescent="0.2">
      <c r="A2867" s="2" t="s">
        <v>328</v>
      </c>
      <c r="B2867">
        <v>3285</v>
      </c>
      <c r="C2867">
        <v>5819</v>
      </c>
      <c r="D2867" s="69" t="s">
        <v>700</v>
      </c>
      <c r="F2867" s="70" t="s">
        <v>905</v>
      </c>
      <c r="G2867" s="70">
        <v>1</v>
      </c>
      <c r="H2867" s="70" t="s">
        <v>905</v>
      </c>
      <c r="I2867" t="s">
        <v>905</v>
      </c>
      <c r="J2867" t="str">
        <f>IF($I2867="","",_xlfn.LET(_xlpm.x,VLOOKUP($I2867,'taxon-match_2026-08-31'!$A$2:$N$122,6,FALSE),IF(_xlpm.x=0,"",_xlpm.x)))</f>
        <v>Hubrecht, 1879</v>
      </c>
      <c r="K2867" t="str">
        <f>IF($I2867="","",_xlfn.LET(_xlpm.x,VLOOKUP($I2867,'taxon-match_2026-08-31'!$A$2:$N$122,4,FALSE),IF(_xlpm.x=0,"",_xlpm.x)))</f>
        <v>urn:lsid:marinespecies.org:taxname:122309</v>
      </c>
      <c r="L2867" t="str">
        <f>IF($I2867="","",_xlfn.LET(_xlpm.x,VLOOKUP($I2867,'taxon-match_2026-08-31'!$A$2:$N$122,7,FALSE),IF(_xlpm.x=0,"",_xlpm.x)))</f>
        <v>Animalia</v>
      </c>
      <c r="M2867" t="str">
        <f>IF($I2867="","",_xlfn.LET(_xlpm.x,VLOOKUP($I2867,'taxon-match_2026-08-31'!$A$2:$N$122,8,FALSE),IF(_xlpm.x=0,"",_xlpm.x)))</f>
        <v>Nemertea</v>
      </c>
      <c r="N2867" t="str">
        <f>IF($I2867="","",_xlfn.LET(_xlpm.x,VLOOKUP($I2867,'taxon-match_2026-08-31'!$A$2:$N$122,9,FALSE),IF(_xlpm.x=0,"",_xlpm.x)))</f>
        <v>Hoplonemertea</v>
      </c>
      <c r="O2867" t="str">
        <f>IF($I2867="","",_xlfn.LET(_xlpm.x,VLOOKUP($I2867,'taxon-match_2026-08-31'!$A$2:$N$122,10,FALSE),IF(_xlpm.x=0,"",_xlpm.x)))</f>
        <v/>
      </c>
      <c r="P2867" t="str">
        <f>IF($I2867="","",_xlfn.LET(_xlpm.x,VLOOKUP($I2867,'taxon-match_2026-08-31'!$A$2:$N$122,11,FALSE),IF(_xlpm.x=0,"",_xlpm.x)))</f>
        <v/>
      </c>
      <c r="Q2867" t="str">
        <f>IF($I2867="","",_xlfn.LET(_xlpm.x,VLOOKUP($I2867,'taxon-match_2026-08-31'!$A$2:$N$122,12,FALSE),IF(_xlpm.x=0,"",_xlpm.x)))</f>
        <v/>
      </c>
      <c r="R2867" t="str">
        <f>IF($I2867="","",_xlfn.LET(_xlpm.x,VLOOKUP($I2867,'taxon-match_2026-08-31'!$A$2:$N$122,14,FALSE),IF(_xlpm.x=0,"",_xlpm.x)))</f>
        <v/>
      </c>
      <c r="S2867" s="2" t="s">
        <v>2358</v>
      </c>
      <c r="T2867" s="69" t="s">
        <v>62</v>
      </c>
      <c r="U2867" s="69" t="s">
        <v>60</v>
      </c>
      <c r="X2867" t="str">
        <f>IF(T2867="","",_xlfn.LET(_xlpm.x,VLOOKUP(T2867,'Drop-down_menus'!$F$2:$G$16,2,FALSE),IF(_xlpm.x=0,"",_xlpm.x)))</f>
        <v>https://orcid.org/0000-0003-3696-4445</v>
      </c>
      <c r="Y2867" t="str">
        <f>IF(U2867="","",_xlfn.LET(_xlpm.x,VLOOKUP(U2867,'Drop-down_menus'!$F$2:$G$16,2,FALSE),IF(_xlpm.x=0,"",_xlpm.x)))</f>
        <v>https://orcid.org/0000-0002-9708-1761</v>
      </c>
      <c r="Z2867" t="str">
        <f>IF(V2867="","",_xlfn.LET(_xlpm.x,VLOOKUP(V2867,'Drop-down_menus'!$F$2:$G$16,2,FALSE),IF(_xlpm.x=0,"",_xlpm.x)))</f>
        <v/>
      </c>
      <c r="AA2867" t="str">
        <f>IF(W2867="","",_xlfn.LET(_xlpm.x,VLOOKUP(W2867,'Drop-down_menus'!$F$2:$G$16,2,FALSE),IF(_xlpm.x=0,"",_xlpm.x)))</f>
        <v/>
      </c>
      <c r="AB2867" t="s">
        <v>702</v>
      </c>
      <c r="AE2867" t="s">
        <v>896</v>
      </c>
    </row>
    <row r="2868" spans="1:31" ht="15" hidden="1" x14ac:dyDescent="0.2">
      <c r="A2868" s="2" t="s">
        <v>460</v>
      </c>
      <c r="B2868">
        <v>5016</v>
      </c>
      <c r="C2868">
        <v>5844</v>
      </c>
      <c r="D2868" s="69" t="s">
        <v>700</v>
      </c>
      <c r="F2868" s="70" t="s">
        <v>905</v>
      </c>
      <c r="G2868" s="69">
        <v>1</v>
      </c>
      <c r="H2868" s="70" t="s">
        <v>905</v>
      </c>
      <c r="I2868" t="s">
        <v>905</v>
      </c>
      <c r="J2868" t="str">
        <f>IF($I2868="","",_xlfn.LET(_xlpm.x,VLOOKUP($I2868,'taxon-match_2026-08-31'!$A$2:$N$122,6,FALSE),IF(_xlpm.x=0,"",_xlpm.x)))</f>
        <v>Hubrecht, 1879</v>
      </c>
      <c r="K2868" t="str">
        <f>IF($I2868="","",_xlfn.LET(_xlpm.x,VLOOKUP($I2868,'taxon-match_2026-08-31'!$A$2:$N$122,4,FALSE),IF(_xlpm.x=0,"",_xlpm.x)))</f>
        <v>urn:lsid:marinespecies.org:taxname:122309</v>
      </c>
      <c r="L2868" t="str">
        <f>IF($I2868="","",_xlfn.LET(_xlpm.x,VLOOKUP($I2868,'taxon-match_2026-08-31'!$A$2:$N$122,7,FALSE),IF(_xlpm.x=0,"",_xlpm.x)))</f>
        <v>Animalia</v>
      </c>
      <c r="M2868" t="str">
        <f>IF($I2868="","",_xlfn.LET(_xlpm.x,VLOOKUP($I2868,'taxon-match_2026-08-31'!$A$2:$N$122,8,FALSE),IF(_xlpm.x=0,"",_xlpm.x)))</f>
        <v>Nemertea</v>
      </c>
      <c r="N2868" t="str">
        <f>IF($I2868="","",_xlfn.LET(_xlpm.x,VLOOKUP($I2868,'taxon-match_2026-08-31'!$A$2:$N$122,9,FALSE),IF(_xlpm.x=0,"",_xlpm.x)))</f>
        <v>Hoplonemertea</v>
      </c>
      <c r="O2868" t="str">
        <f>IF($I2868="","",_xlfn.LET(_xlpm.x,VLOOKUP($I2868,'taxon-match_2026-08-31'!$A$2:$N$122,10,FALSE),IF(_xlpm.x=0,"",_xlpm.x)))</f>
        <v/>
      </c>
      <c r="P2868" t="str">
        <f>IF($I2868="","",_xlfn.LET(_xlpm.x,VLOOKUP($I2868,'taxon-match_2026-08-31'!$A$2:$N$122,11,FALSE),IF(_xlpm.x=0,"",_xlpm.x)))</f>
        <v/>
      </c>
      <c r="Q2868" t="str">
        <f>IF($I2868="","",_xlfn.LET(_xlpm.x,VLOOKUP($I2868,'taxon-match_2026-08-31'!$A$2:$N$122,12,FALSE),IF(_xlpm.x=0,"",_xlpm.x)))</f>
        <v/>
      </c>
      <c r="R2868" t="str">
        <f>IF($I2868="","",_xlfn.LET(_xlpm.x,VLOOKUP($I2868,'taxon-match_2026-08-31'!$A$2:$N$122,14,FALSE),IF(_xlpm.x=0,"",_xlpm.x)))</f>
        <v/>
      </c>
      <c r="S2868" s="2" t="s">
        <v>2358</v>
      </c>
      <c r="T2868" s="69" t="s">
        <v>62</v>
      </c>
      <c r="U2868" s="69" t="s">
        <v>60</v>
      </c>
      <c r="X2868" t="str">
        <f>IF(T2868="","",_xlfn.LET(_xlpm.x,VLOOKUP(T2868,'Drop-down_menus'!$F$2:$G$16,2,FALSE),IF(_xlpm.x=0,"",_xlpm.x)))</f>
        <v>https://orcid.org/0000-0003-3696-4445</v>
      </c>
      <c r="Y2868" t="str">
        <f>IF(U2868="","",_xlfn.LET(_xlpm.x,VLOOKUP(U2868,'Drop-down_menus'!$F$2:$G$16,2,FALSE),IF(_xlpm.x=0,"",_xlpm.x)))</f>
        <v>https://orcid.org/0000-0002-9708-1761</v>
      </c>
      <c r="Z2868" t="str">
        <f>IF(V2868="","",_xlfn.LET(_xlpm.x,VLOOKUP(V2868,'Drop-down_menus'!$F$2:$G$16,2,FALSE),IF(_xlpm.x=0,"",_xlpm.x)))</f>
        <v/>
      </c>
      <c r="AA2868" t="str">
        <f>IF(W2868="","",_xlfn.LET(_xlpm.x,VLOOKUP(W2868,'Drop-down_menus'!$F$2:$G$16,2,FALSE),IF(_xlpm.x=0,"",_xlpm.x)))</f>
        <v/>
      </c>
      <c r="AB2868" t="s">
        <v>702</v>
      </c>
      <c r="AE2868" t="s">
        <v>896</v>
      </c>
    </row>
    <row r="2869" spans="1:31" ht="15" hidden="1" x14ac:dyDescent="0.2">
      <c r="A2869" s="2" t="s">
        <v>460</v>
      </c>
      <c r="B2869">
        <v>5017</v>
      </c>
      <c r="C2869">
        <v>5845</v>
      </c>
      <c r="D2869" s="69" t="s">
        <v>700</v>
      </c>
      <c r="F2869" s="70" t="s">
        <v>905</v>
      </c>
      <c r="G2869" s="69">
        <v>1</v>
      </c>
      <c r="H2869" s="70" t="s">
        <v>905</v>
      </c>
      <c r="I2869" t="s">
        <v>905</v>
      </c>
      <c r="J2869" t="str">
        <f>IF($I2869="","",_xlfn.LET(_xlpm.x,VLOOKUP($I2869,'taxon-match_2026-08-31'!$A$2:$N$122,6,FALSE),IF(_xlpm.x=0,"",_xlpm.x)))</f>
        <v>Hubrecht, 1879</v>
      </c>
      <c r="K2869" t="str">
        <f>IF($I2869="","",_xlfn.LET(_xlpm.x,VLOOKUP($I2869,'taxon-match_2026-08-31'!$A$2:$N$122,4,FALSE),IF(_xlpm.x=0,"",_xlpm.x)))</f>
        <v>urn:lsid:marinespecies.org:taxname:122309</v>
      </c>
      <c r="L2869" t="str">
        <f>IF($I2869="","",_xlfn.LET(_xlpm.x,VLOOKUP($I2869,'taxon-match_2026-08-31'!$A$2:$N$122,7,FALSE),IF(_xlpm.x=0,"",_xlpm.x)))</f>
        <v>Animalia</v>
      </c>
      <c r="M2869" t="str">
        <f>IF($I2869="","",_xlfn.LET(_xlpm.x,VLOOKUP($I2869,'taxon-match_2026-08-31'!$A$2:$N$122,8,FALSE),IF(_xlpm.x=0,"",_xlpm.x)))</f>
        <v>Nemertea</v>
      </c>
      <c r="N2869" t="str">
        <f>IF($I2869="","",_xlfn.LET(_xlpm.x,VLOOKUP($I2869,'taxon-match_2026-08-31'!$A$2:$N$122,9,FALSE),IF(_xlpm.x=0,"",_xlpm.x)))</f>
        <v>Hoplonemertea</v>
      </c>
      <c r="O2869" t="str">
        <f>IF($I2869="","",_xlfn.LET(_xlpm.x,VLOOKUP($I2869,'taxon-match_2026-08-31'!$A$2:$N$122,10,FALSE),IF(_xlpm.x=0,"",_xlpm.x)))</f>
        <v/>
      </c>
      <c r="P2869" t="str">
        <f>IF($I2869="","",_xlfn.LET(_xlpm.x,VLOOKUP($I2869,'taxon-match_2026-08-31'!$A$2:$N$122,11,FALSE),IF(_xlpm.x=0,"",_xlpm.x)))</f>
        <v/>
      </c>
      <c r="Q2869" t="str">
        <f>IF($I2869="","",_xlfn.LET(_xlpm.x,VLOOKUP($I2869,'taxon-match_2026-08-31'!$A$2:$N$122,12,FALSE),IF(_xlpm.x=0,"",_xlpm.x)))</f>
        <v/>
      </c>
      <c r="R2869" t="str">
        <f>IF($I2869="","",_xlfn.LET(_xlpm.x,VLOOKUP($I2869,'taxon-match_2026-08-31'!$A$2:$N$122,14,FALSE),IF(_xlpm.x=0,"",_xlpm.x)))</f>
        <v/>
      </c>
      <c r="S2869" s="2" t="s">
        <v>2358</v>
      </c>
      <c r="T2869" s="69" t="s">
        <v>62</v>
      </c>
      <c r="U2869" s="69" t="s">
        <v>60</v>
      </c>
      <c r="X2869" t="str">
        <f>IF(T2869="","",_xlfn.LET(_xlpm.x,VLOOKUP(T2869,'Drop-down_menus'!$F$2:$G$16,2,FALSE),IF(_xlpm.x=0,"",_xlpm.x)))</f>
        <v>https://orcid.org/0000-0003-3696-4445</v>
      </c>
      <c r="Y2869" t="str">
        <f>IF(U2869="","",_xlfn.LET(_xlpm.x,VLOOKUP(U2869,'Drop-down_menus'!$F$2:$G$16,2,FALSE),IF(_xlpm.x=0,"",_xlpm.x)))</f>
        <v>https://orcid.org/0000-0002-9708-1761</v>
      </c>
      <c r="Z2869" t="str">
        <f>IF(V2869="","",_xlfn.LET(_xlpm.x,VLOOKUP(V2869,'Drop-down_menus'!$F$2:$G$16,2,FALSE),IF(_xlpm.x=0,"",_xlpm.x)))</f>
        <v/>
      </c>
      <c r="AA2869" t="str">
        <f>IF(W2869="","",_xlfn.LET(_xlpm.x,VLOOKUP(W2869,'Drop-down_menus'!$F$2:$G$16,2,FALSE),IF(_xlpm.x=0,"",_xlpm.x)))</f>
        <v/>
      </c>
      <c r="AB2869" t="s">
        <v>702</v>
      </c>
      <c r="AE2869" t="s">
        <v>896</v>
      </c>
    </row>
    <row r="2870" spans="1:31" ht="15" hidden="1" x14ac:dyDescent="0.2">
      <c r="A2870" s="2" t="s">
        <v>460</v>
      </c>
      <c r="B2870">
        <v>5060</v>
      </c>
      <c r="C2870">
        <v>5856</v>
      </c>
      <c r="D2870" s="69" t="s">
        <v>700</v>
      </c>
      <c r="F2870" s="70" t="s">
        <v>905</v>
      </c>
      <c r="G2870" s="69">
        <v>1</v>
      </c>
      <c r="H2870" s="70" t="s">
        <v>905</v>
      </c>
      <c r="I2870" t="s">
        <v>905</v>
      </c>
      <c r="J2870" t="str">
        <f>IF($I2870="","",_xlfn.LET(_xlpm.x,VLOOKUP($I2870,'taxon-match_2026-08-31'!$A$2:$N$122,6,FALSE),IF(_xlpm.x=0,"",_xlpm.x)))</f>
        <v>Hubrecht, 1879</v>
      </c>
      <c r="K2870" t="str">
        <f>IF($I2870="","",_xlfn.LET(_xlpm.x,VLOOKUP($I2870,'taxon-match_2026-08-31'!$A$2:$N$122,4,FALSE),IF(_xlpm.x=0,"",_xlpm.x)))</f>
        <v>urn:lsid:marinespecies.org:taxname:122309</v>
      </c>
      <c r="L2870" t="str">
        <f>IF($I2870="","",_xlfn.LET(_xlpm.x,VLOOKUP($I2870,'taxon-match_2026-08-31'!$A$2:$N$122,7,FALSE),IF(_xlpm.x=0,"",_xlpm.x)))</f>
        <v>Animalia</v>
      </c>
      <c r="M2870" t="str">
        <f>IF($I2870="","",_xlfn.LET(_xlpm.x,VLOOKUP($I2870,'taxon-match_2026-08-31'!$A$2:$N$122,8,FALSE),IF(_xlpm.x=0,"",_xlpm.x)))</f>
        <v>Nemertea</v>
      </c>
      <c r="N2870" t="str">
        <f>IF($I2870="","",_xlfn.LET(_xlpm.x,VLOOKUP($I2870,'taxon-match_2026-08-31'!$A$2:$N$122,9,FALSE),IF(_xlpm.x=0,"",_xlpm.x)))</f>
        <v>Hoplonemertea</v>
      </c>
      <c r="O2870" t="str">
        <f>IF($I2870="","",_xlfn.LET(_xlpm.x,VLOOKUP($I2870,'taxon-match_2026-08-31'!$A$2:$N$122,10,FALSE),IF(_xlpm.x=0,"",_xlpm.x)))</f>
        <v/>
      </c>
      <c r="P2870" t="str">
        <f>IF($I2870="","",_xlfn.LET(_xlpm.x,VLOOKUP($I2870,'taxon-match_2026-08-31'!$A$2:$N$122,11,FALSE),IF(_xlpm.x=0,"",_xlpm.x)))</f>
        <v/>
      </c>
      <c r="Q2870" t="str">
        <f>IF($I2870="","",_xlfn.LET(_xlpm.x,VLOOKUP($I2870,'taxon-match_2026-08-31'!$A$2:$N$122,12,FALSE),IF(_xlpm.x=0,"",_xlpm.x)))</f>
        <v/>
      </c>
      <c r="R2870" t="str">
        <f>IF($I2870="","",_xlfn.LET(_xlpm.x,VLOOKUP($I2870,'taxon-match_2026-08-31'!$A$2:$N$122,14,FALSE),IF(_xlpm.x=0,"",_xlpm.x)))</f>
        <v/>
      </c>
      <c r="S2870" s="2" t="s">
        <v>2358</v>
      </c>
      <c r="T2870" s="69" t="s">
        <v>62</v>
      </c>
      <c r="U2870" s="69" t="s">
        <v>60</v>
      </c>
      <c r="X2870" t="str">
        <f>IF(T2870="","",_xlfn.LET(_xlpm.x,VLOOKUP(T2870,'Drop-down_menus'!$F$2:$G$16,2,FALSE),IF(_xlpm.x=0,"",_xlpm.x)))</f>
        <v>https://orcid.org/0000-0003-3696-4445</v>
      </c>
      <c r="Y2870" t="str">
        <f>IF(U2870="","",_xlfn.LET(_xlpm.x,VLOOKUP(U2870,'Drop-down_menus'!$F$2:$G$16,2,FALSE),IF(_xlpm.x=0,"",_xlpm.x)))</f>
        <v>https://orcid.org/0000-0002-9708-1761</v>
      </c>
      <c r="Z2870" t="str">
        <f>IF(V2870="","",_xlfn.LET(_xlpm.x,VLOOKUP(V2870,'Drop-down_menus'!$F$2:$G$16,2,FALSE),IF(_xlpm.x=0,"",_xlpm.x)))</f>
        <v/>
      </c>
      <c r="AA2870" t="str">
        <f>IF(W2870="","",_xlfn.LET(_xlpm.x,VLOOKUP(W2870,'Drop-down_menus'!$F$2:$G$16,2,FALSE),IF(_xlpm.x=0,"",_xlpm.x)))</f>
        <v/>
      </c>
      <c r="AB2870" t="s">
        <v>702</v>
      </c>
      <c r="AE2870" t="s">
        <v>896</v>
      </c>
    </row>
    <row r="2871" spans="1:31" ht="15" hidden="1" x14ac:dyDescent="0.2">
      <c r="A2871" s="2" t="s">
        <v>460</v>
      </c>
      <c r="B2871">
        <v>5061</v>
      </c>
      <c r="C2871">
        <v>5839</v>
      </c>
      <c r="D2871" s="69" t="s">
        <v>700</v>
      </c>
      <c r="F2871" s="70" t="s">
        <v>905</v>
      </c>
      <c r="G2871" s="69">
        <v>1</v>
      </c>
      <c r="H2871" s="70" t="s">
        <v>905</v>
      </c>
      <c r="I2871" t="s">
        <v>905</v>
      </c>
      <c r="J2871" t="str">
        <f>IF($I2871="","",_xlfn.LET(_xlpm.x,VLOOKUP($I2871,'taxon-match_2026-08-31'!$A$2:$N$122,6,FALSE),IF(_xlpm.x=0,"",_xlpm.x)))</f>
        <v>Hubrecht, 1879</v>
      </c>
      <c r="K2871" t="str">
        <f>IF($I2871="","",_xlfn.LET(_xlpm.x,VLOOKUP($I2871,'taxon-match_2026-08-31'!$A$2:$N$122,4,FALSE),IF(_xlpm.x=0,"",_xlpm.x)))</f>
        <v>urn:lsid:marinespecies.org:taxname:122309</v>
      </c>
      <c r="L2871" t="str">
        <f>IF($I2871="","",_xlfn.LET(_xlpm.x,VLOOKUP($I2871,'taxon-match_2026-08-31'!$A$2:$N$122,7,FALSE),IF(_xlpm.x=0,"",_xlpm.x)))</f>
        <v>Animalia</v>
      </c>
      <c r="M2871" t="str">
        <f>IF($I2871="","",_xlfn.LET(_xlpm.x,VLOOKUP($I2871,'taxon-match_2026-08-31'!$A$2:$N$122,8,FALSE),IF(_xlpm.x=0,"",_xlpm.x)))</f>
        <v>Nemertea</v>
      </c>
      <c r="N2871" t="str">
        <f>IF($I2871="","",_xlfn.LET(_xlpm.x,VLOOKUP($I2871,'taxon-match_2026-08-31'!$A$2:$N$122,9,FALSE),IF(_xlpm.x=0,"",_xlpm.x)))</f>
        <v>Hoplonemertea</v>
      </c>
      <c r="O2871" t="str">
        <f>IF($I2871="","",_xlfn.LET(_xlpm.x,VLOOKUP($I2871,'taxon-match_2026-08-31'!$A$2:$N$122,10,FALSE),IF(_xlpm.x=0,"",_xlpm.x)))</f>
        <v/>
      </c>
      <c r="P2871" t="str">
        <f>IF($I2871="","",_xlfn.LET(_xlpm.x,VLOOKUP($I2871,'taxon-match_2026-08-31'!$A$2:$N$122,11,FALSE),IF(_xlpm.x=0,"",_xlpm.x)))</f>
        <v/>
      </c>
      <c r="Q2871" t="str">
        <f>IF($I2871="","",_xlfn.LET(_xlpm.x,VLOOKUP($I2871,'taxon-match_2026-08-31'!$A$2:$N$122,12,FALSE),IF(_xlpm.x=0,"",_xlpm.x)))</f>
        <v/>
      </c>
      <c r="R2871" t="str">
        <f>IF($I2871="","",_xlfn.LET(_xlpm.x,VLOOKUP($I2871,'taxon-match_2026-08-31'!$A$2:$N$122,14,FALSE),IF(_xlpm.x=0,"",_xlpm.x)))</f>
        <v/>
      </c>
      <c r="S2871" s="2" t="s">
        <v>2358</v>
      </c>
      <c r="T2871" s="69" t="s">
        <v>62</v>
      </c>
      <c r="U2871" s="69" t="s">
        <v>60</v>
      </c>
      <c r="X2871" t="str">
        <f>IF(T2871="","",_xlfn.LET(_xlpm.x,VLOOKUP(T2871,'Drop-down_menus'!$F$2:$G$16,2,FALSE),IF(_xlpm.x=0,"",_xlpm.x)))</f>
        <v>https://orcid.org/0000-0003-3696-4445</v>
      </c>
      <c r="Y2871" t="str">
        <f>IF(U2871="","",_xlfn.LET(_xlpm.x,VLOOKUP(U2871,'Drop-down_menus'!$F$2:$G$16,2,FALSE),IF(_xlpm.x=0,"",_xlpm.x)))</f>
        <v>https://orcid.org/0000-0002-9708-1761</v>
      </c>
      <c r="Z2871" t="str">
        <f>IF(V2871="","",_xlfn.LET(_xlpm.x,VLOOKUP(V2871,'Drop-down_menus'!$F$2:$G$16,2,FALSE),IF(_xlpm.x=0,"",_xlpm.x)))</f>
        <v/>
      </c>
      <c r="AA2871" t="str">
        <f>IF(W2871="","",_xlfn.LET(_xlpm.x,VLOOKUP(W2871,'Drop-down_menus'!$F$2:$G$16,2,FALSE),IF(_xlpm.x=0,"",_xlpm.x)))</f>
        <v/>
      </c>
      <c r="AB2871" t="s">
        <v>702</v>
      </c>
      <c r="AE2871" t="s">
        <v>896</v>
      </c>
    </row>
    <row r="2872" spans="1:31" ht="15" x14ac:dyDescent="0.2">
      <c r="A2872" s="2" t="s">
        <v>282</v>
      </c>
      <c r="B2872">
        <v>2483</v>
      </c>
      <c r="C2872">
        <v>5828</v>
      </c>
      <c r="D2872" s="69" t="s">
        <v>700</v>
      </c>
      <c r="F2872" s="70" t="s">
        <v>913</v>
      </c>
      <c r="G2872" s="70">
        <v>1</v>
      </c>
      <c r="H2872" s="70" t="s">
        <v>913</v>
      </c>
      <c r="I2872" t="s">
        <v>913</v>
      </c>
      <c r="J2872" t="str">
        <f>IF($I2872="","",_xlfn.LET(_xlpm.x,VLOOKUP($I2872,'taxon-match_2026-08-31'!$A$2:$N$122,6,FALSE),IF(_xlpm.x=0,"",_xlpm.x)))</f>
        <v>Stephenson, 1918</v>
      </c>
      <c r="K2872" t="str">
        <f>IF($I2872="","",_xlfn.LET(_xlpm.x,VLOOKUP($I2872,'taxon-match_2026-08-31'!$A$2:$N$122,4,FALSE),IF(_xlpm.x=0,"",_xlpm.x)))</f>
        <v>urn:lsid:marinespecies.org:taxname:172929</v>
      </c>
      <c r="L2872" t="str">
        <f>IF($I2872="","",_xlfn.LET(_xlpm.x,VLOOKUP($I2872,'taxon-match_2026-08-31'!$A$2:$N$122,7,FALSE),IF(_xlpm.x=0,"",_xlpm.x)))</f>
        <v>Animalia</v>
      </c>
      <c r="M2872" t="str">
        <f>IF($I2872="","",_xlfn.LET(_xlpm.x,VLOOKUP($I2872,'taxon-match_2026-08-31'!$A$2:$N$122,8,FALSE),IF(_xlpm.x=0,"",_xlpm.x)))</f>
        <v>Cnidaria</v>
      </c>
      <c r="N2872" t="str">
        <f>IF($I2872="","",_xlfn.LET(_xlpm.x,VLOOKUP($I2872,'taxon-match_2026-08-31'!$A$2:$N$122,9,FALSE),IF(_xlpm.x=0,"",_xlpm.x)))</f>
        <v>Hexacorallia</v>
      </c>
      <c r="O2872" t="str">
        <f>IF($I2872="","",_xlfn.LET(_xlpm.x,VLOOKUP($I2872,'taxon-match_2026-08-31'!$A$2:$N$122,10,FALSE),IF(_xlpm.x=0,"",_xlpm.x)))</f>
        <v>Actiniaria</v>
      </c>
      <c r="P2872" t="str">
        <f>IF($I2872="","",_xlfn.LET(_xlpm.x,VLOOKUP($I2872,'taxon-match_2026-08-31'!$A$2:$N$122,11,FALSE),IF(_xlpm.x=0,"",_xlpm.x)))</f>
        <v>Anthosactinidae</v>
      </c>
      <c r="Q2872" t="str">
        <f>IF($I2872="","",_xlfn.LET(_xlpm.x,VLOOKUP($I2872,'taxon-match_2026-08-31'!$A$2:$N$122,12,FALSE),IF(_xlpm.x=0,"",_xlpm.x)))</f>
        <v>Hormosoma</v>
      </c>
      <c r="R2872" t="str">
        <f>IF($I2872="","",_xlfn.LET(_xlpm.x,VLOOKUP($I2872,'taxon-match_2026-08-31'!$A$2:$N$122,14,FALSE),IF(_xlpm.x=0,"",_xlpm.x)))</f>
        <v>scotti</v>
      </c>
      <c r="S2872" s="2" t="s">
        <v>2609</v>
      </c>
      <c r="T2872" s="69" t="s">
        <v>62</v>
      </c>
      <c r="U2872" s="69" t="s">
        <v>60</v>
      </c>
      <c r="X2872" t="str">
        <f>IF(T2872="","",_xlfn.LET(_xlpm.x,VLOOKUP(T2872,'Drop-down_menus'!$F$2:$G$16,2,FALSE),IF(_xlpm.x=0,"",_xlpm.x)))</f>
        <v>https://orcid.org/0000-0003-3696-4445</v>
      </c>
      <c r="Y2872" t="str">
        <f>IF(U2872="","",_xlfn.LET(_xlpm.x,VLOOKUP(U2872,'Drop-down_menus'!$F$2:$G$16,2,FALSE),IF(_xlpm.x=0,"",_xlpm.x)))</f>
        <v>https://orcid.org/0000-0002-9708-1761</v>
      </c>
      <c r="Z2872" t="str">
        <f>IF(V2872="","",_xlfn.LET(_xlpm.x,VLOOKUP(V2872,'Drop-down_menus'!$F$2:$G$16,2,FALSE),IF(_xlpm.x=0,"",_xlpm.x)))</f>
        <v/>
      </c>
      <c r="AA2872" t="str">
        <f>IF(W2872="","",_xlfn.LET(_xlpm.x,VLOOKUP(W2872,'Drop-down_menus'!$F$2:$G$16,2,FALSE),IF(_xlpm.x=0,"",_xlpm.x)))</f>
        <v/>
      </c>
      <c r="AB2872" t="s">
        <v>702</v>
      </c>
      <c r="AE2872" t="s">
        <v>896</v>
      </c>
    </row>
    <row r="2873" spans="1:31" ht="15" x14ac:dyDescent="0.2">
      <c r="A2873" s="2" t="s">
        <v>282</v>
      </c>
      <c r="B2873">
        <v>2484</v>
      </c>
      <c r="C2873">
        <v>5863</v>
      </c>
      <c r="D2873" s="69" t="s">
        <v>700</v>
      </c>
      <c r="F2873" s="70" t="s">
        <v>913</v>
      </c>
      <c r="G2873" s="70">
        <v>1</v>
      </c>
      <c r="H2873" s="70" t="s">
        <v>913</v>
      </c>
      <c r="I2873" t="s">
        <v>913</v>
      </c>
      <c r="J2873" t="str">
        <f>IF($I2873="","",_xlfn.LET(_xlpm.x,VLOOKUP($I2873,'taxon-match_2026-08-31'!$A$2:$N$122,6,FALSE),IF(_xlpm.x=0,"",_xlpm.x)))</f>
        <v>Stephenson, 1918</v>
      </c>
      <c r="K2873" t="str">
        <f>IF($I2873="","",_xlfn.LET(_xlpm.x,VLOOKUP($I2873,'taxon-match_2026-08-31'!$A$2:$N$122,4,FALSE),IF(_xlpm.x=0,"",_xlpm.x)))</f>
        <v>urn:lsid:marinespecies.org:taxname:172929</v>
      </c>
      <c r="L2873" t="str">
        <f>IF($I2873="","",_xlfn.LET(_xlpm.x,VLOOKUP($I2873,'taxon-match_2026-08-31'!$A$2:$N$122,7,FALSE),IF(_xlpm.x=0,"",_xlpm.x)))</f>
        <v>Animalia</v>
      </c>
      <c r="M2873" t="str">
        <f>IF($I2873="","",_xlfn.LET(_xlpm.x,VLOOKUP($I2873,'taxon-match_2026-08-31'!$A$2:$N$122,8,FALSE),IF(_xlpm.x=0,"",_xlpm.x)))</f>
        <v>Cnidaria</v>
      </c>
      <c r="N2873" t="str">
        <f>IF($I2873="","",_xlfn.LET(_xlpm.x,VLOOKUP($I2873,'taxon-match_2026-08-31'!$A$2:$N$122,9,FALSE),IF(_xlpm.x=0,"",_xlpm.x)))</f>
        <v>Hexacorallia</v>
      </c>
      <c r="O2873" t="str">
        <f>IF($I2873="","",_xlfn.LET(_xlpm.x,VLOOKUP($I2873,'taxon-match_2026-08-31'!$A$2:$N$122,10,FALSE),IF(_xlpm.x=0,"",_xlpm.x)))</f>
        <v>Actiniaria</v>
      </c>
      <c r="P2873" t="str">
        <f>IF($I2873="","",_xlfn.LET(_xlpm.x,VLOOKUP($I2873,'taxon-match_2026-08-31'!$A$2:$N$122,11,FALSE),IF(_xlpm.x=0,"",_xlpm.x)))</f>
        <v>Anthosactinidae</v>
      </c>
      <c r="Q2873" t="str">
        <f>IF($I2873="","",_xlfn.LET(_xlpm.x,VLOOKUP($I2873,'taxon-match_2026-08-31'!$A$2:$N$122,12,FALSE),IF(_xlpm.x=0,"",_xlpm.x)))</f>
        <v>Hormosoma</v>
      </c>
      <c r="R2873" t="str">
        <f>IF($I2873="","",_xlfn.LET(_xlpm.x,VLOOKUP($I2873,'taxon-match_2026-08-31'!$A$2:$N$122,14,FALSE),IF(_xlpm.x=0,"",_xlpm.x)))</f>
        <v>scotti</v>
      </c>
      <c r="S2873" s="2" t="s">
        <v>2609</v>
      </c>
      <c r="T2873" s="69" t="s">
        <v>62</v>
      </c>
      <c r="U2873" s="69" t="s">
        <v>60</v>
      </c>
      <c r="X2873" t="str">
        <f>IF(T2873="","",_xlfn.LET(_xlpm.x,VLOOKUP(T2873,'Drop-down_menus'!$F$2:$G$16,2,FALSE),IF(_xlpm.x=0,"",_xlpm.x)))</f>
        <v>https://orcid.org/0000-0003-3696-4445</v>
      </c>
      <c r="Y2873" t="str">
        <f>IF(U2873="","",_xlfn.LET(_xlpm.x,VLOOKUP(U2873,'Drop-down_menus'!$F$2:$G$16,2,FALSE),IF(_xlpm.x=0,"",_xlpm.x)))</f>
        <v>https://orcid.org/0000-0002-9708-1761</v>
      </c>
      <c r="Z2873" t="str">
        <f>IF(V2873="","",_xlfn.LET(_xlpm.x,VLOOKUP(V2873,'Drop-down_menus'!$F$2:$G$16,2,FALSE),IF(_xlpm.x=0,"",_xlpm.x)))</f>
        <v/>
      </c>
      <c r="AA2873" t="str">
        <f>IF(W2873="","",_xlfn.LET(_xlpm.x,VLOOKUP(W2873,'Drop-down_menus'!$F$2:$G$16,2,FALSE),IF(_xlpm.x=0,"",_xlpm.x)))</f>
        <v/>
      </c>
      <c r="AB2873" t="s">
        <v>702</v>
      </c>
      <c r="AE2873" t="s">
        <v>896</v>
      </c>
    </row>
    <row r="2874" spans="1:31" ht="15" x14ac:dyDescent="0.2">
      <c r="A2874" s="2" t="s">
        <v>282</v>
      </c>
      <c r="B2874">
        <v>2485</v>
      </c>
      <c r="C2874">
        <v>5864</v>
      </c>
      <c r="D2874" s="69" t="s">
        <v>700</v>
      </c>
      <c r="F2874" s="70" t="s">
        <v>913</v>
      </c>
      <c r="G2874" s="70">
        <v>1</v>
      </c>
      <c r="H2874" s="70" t="s">
        <v>913</v>
      </c>
      <c r="I2874" t="s">
        <v>913</v>
      </c>
      <c r="J2874" t="str">
        <f>IF($I2874="","",_xlfn.LET(_xlpm.x,VLOOKUP($I2874,'taxon-match_2026-08-31'!$A$2:$N$122,6,FALSE),IF(_xlpm.x=0,"",_xlpm.x)))</f>
        <v>Stephenson, 1918</v>
      </c>
      <c r="K2874" t="str">
        <f>IF($I2874="","",_xlfn.LET(_xlpm.x,VLOOKUP($I2874,'taxon-match_2026-08-31'!$A$2:$N$122,4,FALSE),IF(_xlpm.x=0,"",_xlpm.x)))</f>
        <v>urn:lsid:marinespecies.org:taxname:172929</v>
      </c>
      <c r="L2874" t="str">
        <f>IF($I2874="","",_xlfn.LET(_xlpm.x,VLOOKUP($I2874,'taxon-match_2026-08-31'!$A$2:$N$122,7,FALSE),IF(_xlpm.x=0,"",_xlpm.x)))</f>
        <v>Animalia</v>
      </c>
      <c r="M2874" t="str">
        <f>IF($I2874="","",_xlfn.LET(_xlpm.x,VLOOKUP($I2874,'taxon-match_2026-08-31'!$A$2:$N$122,8,FALSE),IF(_xlpm.x=0,"",_xlpm.x)))</f>
        <v>Cnidaria</v>
      </c>
      <c r="N2874" t="str">
        <f>IF($I2874="","",_xlfn.LET(_xlpm.x,VLOOKUP($I2874,'taxon-match_2026-08-31'!$A$2:$N$122,9,FALSE),IF(_xlpm.x=0,"",_xlpm.x)))</f>
        <v>Hexacorallia</v>
      </c>
      <c r="O2874" t="str">
        <f>IF($I2874="","",_xlfn.LET(_xlpm.x,VLOOKUP($I2874,'taxon-match_2026-08-31'!$A$2:$N$122,10,FALSE),IF(_xlpm.x=0,"",_xlpm.x)))</f>
        <v>Actiniaria</v>
      </c>
      <c r="P2874" t="str">
        <f>IF($I2874="","",_xlfn.LET(_xlpm.x,VLOOKUP($I2874,'taxon-match_2026-08-31'!$A$2:$N$122,11,FALSE),IF(_xlpm.x=0,"",_xlpm.x)))</f>
        <v>Anthosactinidae</v>
      </c>
      <c r="Q2874" t="str">
        <f>IF($I2874="","",_xlfn.LET(_xlpm.x,VLOOKUP($I2874,'taxon-match_2026-08-31'!$A$2:$N$122,12,FALSE),IF(_xlpm.x=0,"",_xlpm.x)))</f>
        <v>Hormosoma</v>
      </c>
      <c r="R2874" t="str">
        <f>IF($I2874="","",_xlfn.LET(_xlpm.x,VLOOKUP($I2874,'taxon-match_2026-08-31'!$A$2:$N$122,14,FALSE),IF(_xlpm.x=0,"",_xlpm.x)))</f>
        <v>scotti</v>
      </c>
      <c r="S2874" s="2" t="s">
        <v>2609</v>
      </c>
      <c r="T2874" s="69" t="s">
        <v>62</v>
      </c>
      <c r="U2874" s="69" t="s">
        <v>60</v>
      </c>
      <c r="X2874" t="str">
        <f>IF(T2874="","",_xlfn.LET(_xlpm.x,VLOOKUP(T2874,'Drop-down_menus'!$F$2:$G$16,2,FALSE),IF(_xlpm.x=0,"",_xlpm.x)))</f>
        <v>https://orcid.org/0000-0003-3696-4445</v>
      </c>
      <c r="Y2874" t="str">
        <f>IF(U2874="","",_xlfn.LET(_xlpm.x,VLOOKUP(U2874,'Drop-down_menus'!$F$2:$G$16,2,FALSE),IF(_xlpm.x=0,"",_xlpm.x)))</f>
        <v>https://orcid.org/0000-0002-9708-1761</v>
      </c>
      <c r="Z2874" t="str">
        <f>IF(V2874="","",_xlfn.LET(_xlpm.x,VLOOKUP(V2874,'Drop-down_menus'!$F$2:$G$16,2,FALSE),IF(_xlpm.x=0,"",_xlpm.x)))</f>
        <v/>
      </c>
      <c r="AA2874" t="str">
        <f>IF(W2874="","",_xlfn.LET(_xlpm.x,VLOOKUP(W2874,'Drop-down_menus'!$F$2:$G$16,2,FALSE),IF(_xlpm.x=0,"",_xlpm.x)))</f>
        <v/>
      </c>
      <c r="AB2874" t="s">
        <v>702</v>
      </c>
      <c r="AE2874" t="s">
        <v>896</v>
      </c>
    </row>
    <row r="2875" spans="1:31" ht="15" x14ac:dyDescent="0.2">
      <c r="A2875" s="2" t="s">
        <v>282</v>
      </c>
      <c r="B2875">
        <v>2508</v>
      </c>
      <c r="C2875">
        <v>616</v>
      </c>
      <c r="D2875" s="69" t="s">
        <v>700</v>
      </c>
      <c r="F2875" s="70" t="s">
        <v>913</v>
      </c>
      <c r="G2875" s="70">
        <v>1</v>
      </c>
      <c r="H2875" s="70" t="s">
        <v>913</v>
      </c>
      <c r="I2875" t="s">
        <v>913</v>
      </c>
      <c r="J2875" t="str">
        <f>IF($I2875="","",_xlfn.LET(_xlpm.x,VLOOKUP($I2875,'taxon-match_2026-08-31'!$A$2:$N$122,6,FALSE),IF(_xlpm.x=0,"",_xlpm.x)))</f>
        <v>Stephenson, 1918</v>
      </c>
      <c r="K2875" t="str">
        <f>IF($I2875="","",_xlfn.LET(_xlpm.x,VLOOKUP($I2875,'taxon-match_2026-08-31'!$A$2:$N$122,4,FALSE),IF(_xlpm.x=0,"",_xlpm.x)))</f>
        <v>urn:lsid:marinespecies.org:taxname:172929</v>
      </c>
      <c r="L2875" t="str">
        <f>IF($I2875="","",_xlfn.LET(_xlpm.x,VLOOKUP($I2875,'taxon-match_2026-08-31'!$A$2:$N$122,7,FALSE),IF(_xlpm.x=0,"",_xlpm.x)))</f>
        <v>Animalia</v>
      </c>
      <c r="M2875" t="str">
        <f>IF($I2875="","",_xlfn.LET(_xlpm.x,VLOOKUP($I2875,'taxon-match_2026-08-31'!$A$2:$N$122,8,FALSE),IF(_xlpm.x=0,"",_xlpm.x)))</f>
        <v>Cnidaria</v>
      </c>
      <c r="N2875" t="str">
        <f>IF($I2875="","",_xlfn.LET(_xlpm.x,VLOOKUP($I2875,'taxon-match_2026-08-31'!$A$2:$N$122,9,FALSE),IF(_xlpm.x=0,"",_xlpm.x)))</f>
        <v>Hexacorallia</v>
      </c>
      <c r="O2875" t="str">
        <f>IF($I2875="","",_xlfn.LET(_xlpm.x,VLOOKUP($I2875,'taxon-match_2026-08-31'!$A$2:$N$122,10,FALSE),IF(_xlpm.x=0,"",_xlpm.x)))</f>
        <v>Actiniaria</v>
      </c>
      <c r="P2875" t="str">
        <f>IF($I2875="","",_xlfn.LET(_xlpm.x,VLOOKUP($I2875,'taxon-match_2026-08-31'!$A$2:$N$122,11,FALSE),IF(_xlpm.x=0,"",_xlpm.x)))</f>
        <v>Anthosactinidae</v>
      </c>
      <c r="Q2875" t="str">
        <f>IF($I2875="","",_xlfn.LET(_xlpm.x,VLOOKUP($I2875,'taxon-match_2026-08-31'!$A$2:$N$122,12,FALSE),IF(_xlpm.x=0,"",_xlpm.x)))</f>
        <v>Hormosoma</v>
      </c>
      <c r="R2875" t="str">
        <f>IF($I2875="","",_xlfn.LET(_xlpm.x,VLOOKUP($I2875,'taxon-match_2026-08-31'!$A$2:$N$122,14,FALSE),IF(_xlpm.x=0,"",_xlpm.x)))</f>
        <v>scotti</v>
      </c>
      <c r="S2875" s="2" t="s">
        <v>2609</v>
      </c>
      <c r="T2875" s="69" t="s">
        <v>62</v>
      </c>
      <c r="U2875" s="69" t="s">
        <v>60</v>
      </c>
      <c r="X2875" t="str">
        <f>IF(T2875="","",_xlfn.LET(_xlpm.x,VLOOKUP(T2875,'Drop-down_menus'!$F$2:$G$16,2,FALSE),IF(_xlpm.x=0,"",_xlpm.x)))</f>
        <v>https://orcid.org/0000-0003-3696-4445</v>
      </c>
      <c r="Y2875" t="str">
        <f>IF(U2875="","",_xlfn.LET(_xlpm.x,VLOOKUP(U2875,'Drop-down_menus'!$F$2:$G$16,2,FALSE),IF(_xlpm.x=0,"",_xlpm.x)))</f>
        <v>https://orcid.org/0000-0002-9708-1761</v>
      </c>
      <c r="Z2875" t="str">
        <f>IF(V2875="","",_xlfn.LET(_xlpm.x,VLOOKUP(V2875,'Drop-down_menus'!$F$2:$G$16,2,FALSE),IF(_xlpm.x=0,"",_xlpm.x)))</f>
        <v/>
      </c>
      <c r="AA2875" t="str">
        <f>IF(W2875="","",_xlfn.LET(_xlpm.x,VLOOKUP(W2875,'Drop-down_menus'!$F$2:$G$16,2,FALSE),IF(_xlpm.x=0,"",_xlpm.x)))</f>
        <v/>
      </c>
      <c r="AB2875" t="s">
        <v>702</v>
      </c>
      <c r="AE2875" t="s">
        <v>896</v>
      </c>
    </row>
    <row r="2876" spans="1:31" ht="15" x14ac:dyDescent="0.2">
      <c r="A2876" s="2" t="s">
        <v>282</v>
      </c>
      <c r="B2876">
        <v>2509</v>
      </c>
      <c r="C2876">
        <v>571</v>
      </c>
      <c r="D2876" s="69" t="s">
        <v>700</v>
      </c>
      <c r="F2876" s="70" t="s">
        <v>913</v>
      </c>
      <c r="G2876" s="69">
        <v>1</v>
      </c>
      <c r="H2876" s="70" t="s">
        <v>913</v>
      </c>
      <c r="I2876" t="s">
        <v>913</v>
      </c>
      <c r="J2876" t="str">
        <f>IF($I2876="","",_xlfn.LET(_xlpm.x,VLOOKUP($I2876,'taxon-match_2026-08-31'!$A$2:$N$122,6,FALSE),IF(_xlpm.x=0,"",_xlpm.x)))</f>
        <v>Stephenson, 1918</v>
      </c>
      <c r="K2876" t="str">
        <f>IF($I2876="","",_xlfn.LET(_xlpm.x,VLOOKUP($I2876,'taxon-match_2026-08-31'!$A$2:$N$122,4,FALSE),IF(_xlpm.x=0,"",_xlpm.x)))</f>
        <v>urn:lsid:marinespecies.org:taxname:172929</v>
      </c>
      <c r="L2876" t="str">
        <f>IF($I2876="","",_xlfn.LET(_xlpm.x,VLOOKUP($I2876,'taxon-match_2026-08-31'!$A$2:$N$122,7,FALSE),IF(_xlpm.x=0,"",_xlpm.x)))</f>
        <v>Animalia</v>
      </c>
      <c r="M2876" t="str">
        <f>IF($I2876="","",_xlfn.LET(_xlpm.x,VLOOKUP($I2876,'taxon-match_2026-08-31'!$A$2:$N$122,8,FALSE),IF(_xlpm.x=0,"",_xlpm.x)))</f>
        <v>Cnidaria</v>
      </c>
      <c r="N2876" t="str">
        <f>IF($I2876="","",_xlfn.LET(_xlpm.x,VLOOKUP($I2876,'taxon-match_2026-08-31'!$A$2:$N$122,9,FALSE),IF(_xlpm.x=0,"",_xlpm.x)))</f>
        <v>Hexacorallia</v>
      </c>
      <c r="O2876" t="str">
        <f>IF($I2876="","",_xlfn.LET(_xlpm.x,VLOOKUP($I2876,'taxon-match_2026-08-31'!$A$2:$N$122,10,FALSE),IF(_xlpm.x=0,"",_xlpm.x)))</f>
        <v>Actiniaria</v>
      </c>
      <c r="P2876" t="str">
        <f>IF($I2876="","",_xlfn.LET(_xlpm.x,VLOOKUP($I2876,'taxon-match_2026-08-31'!$A$2:$N$122,11,FALSE),IF(_xlpm.x=0,"",_xlpm.x)))</f>
        <v>Anthosactinidae</v>
      </c>
      <c r="Q2876" t="str">
        <f>IF($I2876="","",_xlfn.LET(_xlpm.x,VLOOKUP($I2876,'taxon-match_2026-08-31'!$A$2:$N$122,12,FALSE),IF(_xlpm.x=0,"",_xlpm.x)))</f>
        <v>Hormosoma</v>
      </c>
      <c r="R2876" t="str">
        <f>IF($I2876="","",_xlfn.LET(_xlpm.x,VLOOKUP($I2876,'taxon-match_2026-08-31'!$A$2:$N$122,14,FALSE),IF(_xlpm.x=0,"",_xlpm.x)))</f>
        <v>scotti</v>
      </c>
      <c r="S2876" s="2" t="s">
        <v>2609</v>
      </c>
      <c r="T2876" s="69" t="s">
        <v>62</v>
      </c>
      <c r="U2876" s="69" t="s">
        <v>60</v>
      </c>
      <c r="X2876" t="str">
        <f>IF(T2876="","",_xlfn.LET(_xlpm.x,VLOOKUP(T2876,'Drop-down_menus'!$F$2:$G$16,2,FALSE),IF(_xlpm.x=0,"",_xlpm.x)))</f>
        <v>https://orcid.org/0000-0003-3696-4445</v>
      </c>
      <c r="Y2876" t="str">
        <f>IF(U2876="","",_xlfn.LET(_xlpm.x,VLOOKUP(U2876,'Drop-down_menus'!$F$2:$G$16,2,FALSE),IF(_xlpm.x=0,"",_xlpm.x)))</f>
        <v>https://orcid.org/0000-0002-9708-1761</v>
      </c>
      <c r="Z2876" t="str">
        <f>IF(V2876="","",_xlfn.LET(_xlpm.x,VLOOKUP(V2876,'Drop-down_menus'!$F$2:$G$16,2,FALSE),IF(_xlpm.x=0,"",_xlpm.x)))</f>
        <v/>
      </c>
      <c r="AA2876" t="str">
        <f>IF(W2876="","",_xlfn.LET(_xlpm.x,VLOOKUP(W2876,'Drop-down_menus'!$F$2:$G$16,2,FALSE),IF(_xlpm.x=0,"",_xlpm.x)))</f>
        <v/>
      </c>
      <c r="AB2876" t="s">
        <v>702</v>
      </c>
      <c r="AE2876" t="s">
        <v>896</v>
      </c>
    </row>
    <row r="2877" spans="1:31" ht="15" x14ac:dyDescent="0.2">
      <c r="A2877" s="2" t="s">
        <v>282</v>
      </c>
      <c r="B2877">
        <v>2510</v>
      </c>
      <c r="C2877">
        <v>592</v>
      </c>
      <c r="D2877" s="69" t="s">
        <v>700</v>
      </c>
      <c r="F2877" s="70" t="s">
        <v>913</v>
      </c>
      <c r="G2877" s="70">
        <v>1</v>
      </c>
      <c r="H2877" s="70" t="s">
        <v>913</v>
      </c>
      <c r="I2877" t="s">
        <v>913</v>
      </c>
      <c r="J2877" t="str">
        <f>IF($I2877="","",_xlfn.LET(_xlpm.x,VLOOKUP($I2877,'taxon-match_2026-08-31'!$A$2:$N$122,6,FALSE),IF(_xlpm.x=0,"",_xlpm.x)))</f>
        <v>Stephenson, 1918</v>
      </c>
      <c r="K2877" t="str">
        <f>IF($I2877="","",_xlfn.LET(_xlpm.x,VLOOKUP($I2877,'taxon-match_2026-08-31'!$A$2:$N$122,4,FALSE),IF(_xlpm.x=0,"",_xlpm.x)))</f>
        <v>urn:lsid:marinespecies.org:taxname:172929</v>
      </c>
      <c r="L2877" t="str">
        <f>IF($I2877="","",_xlfn.LET(_xlpm.x,VLOOKUP($I2877,'taxon-match_2026-08-31'!$A$2:$N$122,7,FALSE),IF(_xlpm.x=0,"",_xlpm.x)))</f>
        <v>Animalia</v>
      </c>
      <c r="M2877" t="str">
        <f>IF($I2877="","",_xlfn.LET(_xlpm.x,VLOOKUP($I2877,'taxon-match_2026-08-31'!$A$2:$N$122,8,FALSE),IF(_xlpm.x=0,"",_xlpm.x)))</f>
        <v>Cnidaria</v>
      </c>
      <c r="N2877" t="str">
        <f>IF($I2877="","",_xlfn.LET(_xlpm.x,VLOOKUP($I2877,'taxon-match_2026-08-31'!$A$2:$N$122,9,FALSE),IF(_xlpm.x=0,"",_xlpm.x)))</f>
        <v>Hexacorallia</v>
      </c>
      <c r="O2877" t="str">
        <f>IF($I2877="","",_xlfn.LET(_xlpm.x,VLOOKUP($I2877,'taxon-match_2026-08-31'!$A$2:$N$122,10,FALSE),IF(_xlpm.x=0,"",_xlpm.x)))</f>
        <v>Actiniaria</v>
      </c>
      <c r="P2877" t="str">
        <f>IF($I2877="","",_xlfn.LET(_xlpm.x,VLOOKUP($I2877,'taxon-match_2026-08-31'!$A$2:$N$122,11,FALSE),IF(_xlpm.x=0,"",_xlpm.x)))</f>
        <v>Anthosactinidae</v>
      </c>
      <c r="Q2877" t="str">
        <f>IF($I2877="","",_xlfn.LET(_xlpm.x,VLOOKUP($I2877,'taxon-match_2026-08-31'!$A$2:$N$122,12,FALSE),IF(_xlpm.x=0,"",_xlpm.x)))</f>
        <v>Hormosoma</v>
      </c>
      <c r="R2877" t="str">
        <f>IF($I2877="","",_xlfn.LET(_xlpm.x,VLOOKUP($I2877,'taxon-match_2026-08-31'!$A$2:$N$122,14,FALSE),IF(_xlpm.x=0,"",_xlpm.x)))</f>
        <v>scotti</v>
      </c>
      <c r="S2877" s="2" t="s">
        <v>2609</v>
      </c>
      <c r="T2877" s="69" t="s">
        <v>62</v>
      </c>
      <c r="U2877" s="69" t="s">
        <v>60</v>
      </c>
      <c r="X2877" t="str">
        <f>IF(T2877="","",_xlfn.LET(_xlpm.x,VLOOKUP(T2877,'Drop-down_menus'!$F$2:$G$16,2,FALSE),IF(_xlpm.x=0,"",_xlpm.x)))</f>
        <v>https://orcid.org/0000-0003-3696-4445</v>
      </c>
      <c r="Y2877" t="str">
        <f>IF(U2877="","",_xlfn.LET(_xlpm.x,VLOOKUP(U2877,'Drop-down_menus'!$F$2:$G$16,2,FALSE),IF(_xlpm.x=0,"",_xlpm.x)))</f>
        <v>https://orcid.org/0000-0002-9708-1761</v>
      </c>
      <c r="Z2877" t="str">
        <f>IF(V2877="","",_xlfn.LET(_xlpm.x,VLOOKUP(V2877,'Drop-down_menus'!$F$2:$G$16,2,FALSE),IF(_xlpm.x=0,"",_xlpm.x)))</f>
        <v/>
      </c>
      <c r="AA2877" t="str">
        <f>IF(W2877="","",_xlfn.LET(_xlpm.x,VLOOKUP(W2877,'Drop-down_menus'!$F$2:$G$16,2,FALSE),IF(_xlpm.x=0,"",_xlpm.x)))</f>
        <v/>
      </c>
      <c r="AB2877" t="s">
        <v>702</v>
      </c>
      <c r="AE2877" t="s">
        <v>896</v>
      </c>
    </row>
    <row r="2878" spans="1:31" ht="15" x14ac:dyDescent="0.2">
      <c r="A2878" s="2" t="s">
        <v>441</v>
      </c>
      <c r="B2878">
        <v>5232</v>
      </c>
      <c r="C2878">
        <v>593</v>
      </c>
      <c r="D2878" s="69" t="s">
        <v>700</v>
      </c>
      <c r="F2878" s="70" t="s">
        <v>913</v>
      </c>
      <c r="G2878" s="70">
        <v>1</v>
      </c>
      <c r="H2878" s="70" t="s">
        <v>913</v>
      </c>
      <c r="I2878" t="s">
        <v>913</v>
      </c>
      <c r="J2878" t="str">
        <f>IF($I2878="","",_xlfn.LET(_xlpm.x,VLOOKUP($I2878,'taxon-match_2026-08-31'!$A$2:$N$122,6,FALSE),IF(_xlpm.x=0,"",_xlpm.x)))</f>
        <v>Stephenson, 1918</v>
      </c>
      <c r="K2878" t="str">
        <f>IF($I2878="","",_xlfn.LET(_xlpm.x,VLOOKUP($I2878,'taxon-match_2026-08-31'!$A$2:$N$122,4,FALSE),IF(_xlpm.x=0,"",_xlpm.x)))</f>
        <v>urn:lsid:marinespecies.org:taxname:172929</v>
      </c>
      <c r="L2878" t="str">
        <f>IF($I2878="","",_xlfn.LET(_xlpm.x,VLOOKUP($I2878,'taxon-match_2026-08-31'!$A$2:$N$122,7,FALSE),IF(_xlpm.x=0,"",_xlpm.x)))</f>
        <v>Animalia</v>
      </c>
      <c r="M2878" t="str">
        <f>IF($I2878="","",_xlfn.LET(_xlpm.x,VLOOKUP($I2878,'taxon-match_2026-08-31'!$A$2:$N$122,8,FALSE),IF(_xlpm.x=0,"",_xlpm.x)))</f>
        <v>Cnidaria</v>
      </c>
      <c r="N2878" t="str">
        <f>IF($I2878="","",_xlfn.LET(_xlpm.x,VLOOKUP($I2878,'taxon-match_2026-08-31'!$A$2:$N$122,9,FALSE),IF(_xlpm.x=0,"",_xlpm.x)))</f>
        <v>Hexacorallia</v>
      </c>
      <c r="O2878" t="str">
        <f>IF($I2878="","",_xlfn.LET(_xlpm.x,VLOOKUP($I2878,'taxon-match_2026-08-31'!$A$2:$N$122,10,FALSE),IF(_xlpm.x=0,"",_xlpm.x)))</f>
        <v>Actiniaria</v>
      </c>
      <c r="P2878" t="str">
        <f>IF($I2878="","",_xlfn.LET(_xlpm.x,VLOOKUP($I2878,'taxon-match_2026-08-31'!$A$2:$N$122,11,FALSE),IF(_xlpm.x=0,"",_xlpm.x)))</f>
        <v>Anthosactinidae</v>
      </c>
      <c r="Q2878" t="str">
        <f>IF($I2878="","",_xlfn.LET(_xlpm.x,VLOOKUP($I2878,'taxon-match_2026-08-31'!$A$2:$N$122,12,FALSE),IF(_xlpm.x=0,"",_xlpm.x)))</f>
        <v>Hormosoma</v>
      </c>
      <c r="R2878" t="str">
        <f>IF($I2878="","",_xlfn.LET(_xlpm.x,VLOOKUP($I2878,'taxon-match_2026-08-31'!$A$2:$N$122,14,FALSE),IF(_xlpm.x=0,"",_xlpm.x)))</f>
        <v>scotti</v>
      </c>
      <c r="S2878" s="2" t="s">
        <v>2609</v>
      </c>
      <c r="T2878" s="69" t="s">
        <v>62</v>
      </c>
      <c r="U2878" s="69" t="s">
        <v>60</v>
      </c>
      <c r="X2878" t="str">
        <f>IF(T2878="","",_xlfn.LET(_xlpm.x,VLOOKUP(T2878,'Drop-down_menus'!$F$2:$G$16,2,FALSE),IF(_xlpm.x=0,"",_xlpm.x)))</f>
        <v>https://orcid.org/0000-0003-3696-4445</v>
      </c>
      <c r="Y2878" t="str">
        <f>IF(U2878="","",_xlfn.LET(_xlpm.x,VLOOKUP(U2878,'Drop-down_menus'!$F$2:$G$16,2,FALSE),IF(_xlpm.x=0,"",_xlpm.x)))</f>
        <v>https://orcid.org/0000-0002-9708-1761</v>
      </c>
      <c r="Z2878" t="str">
        <f>IF(V2878="","",_xlfn.LET(_xlpm.x,VLOOKUP(V2878,'Drop-down_menus'!$F$2:$G$16,2,FALSE),IF(_xlpm.x=0,"",_xlpm.x)))</f>
        <v/>
      </c>
      <c r="AA2878" t="str">
        <f>IF(W2878="","",_xlfn.LET(_xlpm.x,VLOOKUP(W2878,'Drop-down_menus'!$F$2:$G$16,2,FALSE),IF(_xlpm.x=0,"",_xlpm.x)))</f>
        <v/>
      </c>
      <c r="AB2878" t="s">
        <v>702</v>
      </c>
      <c r="AE2878" t="s">
        <v>896</v>
      </c>
    </row>
    <row r="2879" spans="1:31" ht="15" x14ac:dyDescent="0.2">
      <c r="A2879" s="2" t="s">
        <v>441</v>
      </c>
      <c r="B2879">
        <v>5233</v>
      </c>
      <c r="C2879">
        <v>594</v>
      </c>
      <c r="D2879" s="69" t="s">
        <v>700</v>
      </c>
      <c r="F2879" s="70" t="s">
        <v>913</v>
      </c>
      <c r="G2879" s="70">
        <v>1</v>
      </c>
      <c r="H2879" s="70" t="s">
        <v>913</v>
      </c>
      <c r="I2879" t="s">
        <v>913</v>
      </c>
      <c r="J2879" t="str">
        <f>IF($I2879="","",_xlfn.LET(_xlpm.x,VLOOKUP($I2879,'taxon-match_2026-08-31'!$A$2:$N$122,6,FALSE),IF(_xlpm.x=0,"",_xlpm.x)))</f>
        <v>Stephenson, 1918</v>
      </c>
      <c r="K2879" t="str">
        <f>IF($I2879="","",_xlfn.LET(_xlpm.x,VLOOKUP($I2879,'taxon-match_2026-08-31'!$A$2:$N$122,4,FALSE),IF(_xlpm.x=0,"",_xlpm.x)))</f>
        <v>urn:lsid:marinespecies.org:taxname:172929</v>
      </c>
      <c r="L2879" t="str">
        <f>IF($I2879="","",_xlfn.LET(_xlpm.x,VLOOKUP($I2879,'taxon-match_2026-08-31'!$A$2:$N$122,7,FALSE),IF(_xlpm.x=0,"",_xlpm.x)))</f>
        <v>Animalia</v>
      </c>
      <c r="M2879" t="str">
        <f>IF($I2879="","",_xlfn.LET(_xlpm.x,VLOOKUP($I2879,'taxon-match_2026-08-31'!$A$2:$N$122,8,FALSE),IF(_xlpm.x=0,"",_xlpm.x)))</f>
        <v>Cnidaria</v>
      </c>
      <c r="N2879" t="str">
        <f>IF($I2879="","",_xlfn.LET(_xlpm.x,VLOOKUP($I2879,'taxon-match_2026-08-31'!$A$2:$N$122,9,FALSE),IF(_xlpm.x=0,"",_xlpm.x)))</f>
        <v>Hexacorallia</v>
      </c>
      <c r="O2879" t="str">
        <f>IF($I2879="","",_xlfn.LET(_xlpm.x,VLOOKUP($I2879,'taxon-match_2026-08-31'!$A$2:$N$122,10,FALSE),IF(_xlpm.x=0,"",_xlpm.x)))</f>
        <v>Actiniaria</v>
      </c>
      <c r="P2879" t="str">
        <f>IF($I2879="","",_xlfn.LET(_xlpm.x,VLOOKUP($I2879,'taxon-match_2026-08-31'!$A$2:$N$122,11,FALSE),IF(_xlpm.x=0,"",_xlpm.x)))</f>
        <v>Anthosactinidae</v>
      </c>
      <c r="Q2879" t="str">
        <f>IF($I2879="","",_xlfn.LET(_xlpm.x,VLOOKUP($I2879,'taxon-match_2026-08-31'!$A$2:$N$122,12,FALSE),IF(_xlpm.x=0,"",_xlpm.x)))</f>
        <v>Hormosoma</v>
      </c>
      <c r="R2879" t="str">
        <f>IF($I2879="","",_xlfn.LET(_xlpm.x,VLOOKUP($I2879,'taxon-match_2026-08-31'!$A$2:$N$122,14,FALSE),IF(_xlpm.x=0,"",_xlpm.x)))</f>
        <v>scotti</v>
      </c>
      <c r="S2879" s="2" t="s">
        <v>2609</v>
      </c>
      <c r="T2879" s="69" t="s">
        <v>62</v>
      </c>
      <c r="U2879" s="69" t="s">
        <v>60</v>
      </c>
      <c r="X2879" t="str">
        <f>IF(T2879="","",_xlfn.LET(_xlpm.x,VLOOKUP(T2879,'Drop-down_menus'!$F$2:$G$16,2,FALSE),IF(_xlpm.x=0,"",_xlpm.x)))</f>
        <v>https://orcid.org/0000-0003-3696-4445</v>
      </c>
      <c r="Y2879" t="str">
        <f>IF(U2879="","",_xlfn.LET(_xlpm.x,VLOOKUP(U2879,'Drop-down_menus'!$F$2:$G$16,2,FALSE),IF(_xlpm.x=0,"",_xlpm.x)))</f>
        <v>https://orcid.org/0000-0002-9708-1761</v>
      </c>
      <c r="Z2879" t="str">
        <f>IF(V2879="","",_xlfn.LET(_xlpm.x,VLOOKUP(V2879,'Drop-down_menus'!$F$2:$G$16,2,FALSE),IF(_xlpm.x=0,"",_xlpm.x)))</f>
        <v/>
      </c>
      <c r="AA2879" t="str">
        <f>IF(W2879="","",_xlfn.LET(_xlpm.x,VLOOKUP(W2879,'Drop-down_menus'!$F$2:$G$16,2,FALSE),IF(_xlpm.x=0,"",_xlpm.x)))</f>
        <v/>
      </c>
      <c r="AB2879" t="s">
        <v>702</v>
      </c>
      <c r="AE2879" t="s">
        <v>896</v>
      </c>
    </row>
    <row r="2880" spans="1:31" ht="15" x14ac:dyDescent="0.2">
      <c r="A2880" s="2" t="s">
        <v>441</v>
      </c>
      <c r="B2880">
        <v>5234</v>
      </c>
      <c r="C2880">
        <v>595</v>
      </c>
      <c r="D2880" s="69" t="s">
        <v>700</v>
      </c>
      <c r="F2880" s="70" t="s">
        <v>913</v>
      </c>
      <c r="G2880" s="70">
        <v>1</v>
      </c>
      <c r="H2880" s="70" t="s">
        <v>913</v>
      </c>
      <c r="I2880" t="s">
        <v>913</v>
      </c>
      <c r="J2880" t="str">
        <f>IF($I2880="","",_xlfn.LET(_xlpm.x,VLOOKUP($I2880,'taxon-match_2026-08-31'!$A$2:$N$122,6,FALSE),IF(_xlpm.x=0,"",_xlpm.x)))</f>
        <v>Stephenson, 1918</v>
      </c>
      <c r="K2880" t="str">
        <f>IF($I2880="","",_xlfn.LET(_xlpm.x,VLOOKUP($I2880,'taxon-match_2026-08-31'!$A$2:$N$122,4,FALSE),IF(_xlpm.x=0,"",_xlpm.x)))</f>
        <v>urn:lsid:marinespecies.org:taxname:172929</v>
      </c>
      <c r="L2880" t="str">
        <f>IF($I2880="","",_xlfn.LET(_xlpm.x,VLOOKUP($I2880,'taxon-match_2026-08-31'!$A$2:$N$122,7,FALSE),IF(_xlpm.x=0,"",_xlpm.x)))</f>
        <v>Animalia</v>
      </c>
      <c r="M2880" t="str">
        <f>IF($I2880="","",_xlfn.LET(_xlpm.x,VLOOKUP($I2880,'taxon-match_2026-08-31'!$A$2:$N$122,8,FALSE),IF(_xlpm.x=0,"",_xlpm.x)))</f>
        <v>Cnidaria</v>
      </c>
      <c r="N2880" t="str">
        <f>IF($I2880="","",_xlfn.LET(_xlpm.x,VLOOKUP($I2880,'taxon-match_2026-08-31'!$A$2:$N$122,9,FALSE),IF(_xlpm.x=0,"",_xlpm.x)))</f>
        <v>Hexacorallia</v>
      </c>
      <c r="O2880" t="str">
        <f>IF($I2880="","",_xlfn.LET(_xlpm.x,VLOOKUP($I2880,'taxon-match_2026-08-31'!$A$2:$N$122,10,FALSE),IF(_xlpm.x=0,"",_xlpm.x)))</f>
        <v>Actiniaria</v>
      </c>
      <c r="P2880" t="str">
        <f>IF($I2880="","",_xlfn.LET(_xlpm.x,VLOOKUP($I2880,'taxon-match_2026-08-31'!$A$2:$N$122,11,FALSE),IF(_xlpm.x=0,"",_xlpm.x)))</f>
        <v>Anthosactinidae</v>
      </c>
      <c r="Q2880" t="str">
        <f>IF($I2880="","",_xlfn.LET(_xlpm.x,VLOOKUP($I2880,'taxon-match_2026-08-31'!$A$2:$N$122,12,FALSE),IF(_xlpm.x=0,"",_xlpm.x)))</f>
        <v>Hormosoma</v>
      </c>
      <c r="R2880" t="str">
        <f>IF($I2880="","",_xlfn.LET(_xlpm.x,VLOOKUP($I2880,'taxon-match_2026-08-31'!$A$2:$N$122,14,FALSE),IF(_xlpm.x=0,"",_xlpm.x)))</f>
        <v>scotti</v>
      </c>
      <c r="S2880" s="2" t="s">
        <v>2609</v>
      </c>
      <c r="T2880" s="69" t="s">
        <v>62</v>
      </c>
      <c r="U2880" s="69" t="s">
        <v>60</v>
      </c>
      <c r="X2880" t="str">
        <f>IF(T2880="","",_xlfn.LET(_xlpm.x,VLOOKUP(T2880,'Drop-down_menus'!$F$2:$G$16,2,FALSE),IF(_xlpm.x=0,"",_xlpm.x)))</f>
        <v>https://orcid.org/0000-0003-3696-4445</v>
      </c>
      <c r="Y2880" t="str">
        <f>IF(U2880="","",_xlfn.LET(_xlpm.x,VLOOKUP(U2880,'Drop-down_menus'!$F$2:$G$16,2,FALSE),IF(_xlpm.x=0,"",_xlpm.x)))</f>
        <v>https://orcid.org/0000-0002-9708-1761</v>
      </c>
      <c r="Z2880" t="str">
        <f>IF(V2880="","",_xlfn.LET(_xlpm.x,VLOOKUP(V2880,'Drop-down_menus'!$F$2:$G$16,2,FALSE),IF(_xlpm.x=0,"",_xlpm.x)))</f>
        <v/>
      </c>
      <c r="AA2880" t="str">
        <f>IF(W2880="","",_xlfn.LET(_xlpm.x,VLOOKUP(W2880,'Drop-down_menus'!$F$2:$G$16,2,FALSE),IF(_xlpm.x=0,"",_xlpm.x)))</f>
        <v/>
      </c>
      <c r="AB2880" t="s">
        <v>702</v>
      </c>
      <c r="AE2880" t="s">
        <v>896</v>
      </c>
    </row>
    <row r="2881" spans="1:31" ht="15" x14ac:dyDescent="0.2">
      <c r="A2881" s="2" t="s">
        <v>441</v>
      </c>
      <c r="B2881">
        <v>5235</v>
      </c>
      <c r="C2881">
        <v>618</v>
      </c>
      <c r="D2881" s="69" t="s">
        <v>700</v>
      </c>
      <c r="F2881" s="70" t="s">
        <v>913</v>
      </c>
      <c r="G2881" s="70">
        <v>1</v>
      </c>
      <c r="H2881" s="70" t="s">
        <v>913</v>
      </c>
      <c r="I2881" t="s">
        <v>913</v>
      </c>
      <c r="J2881" t="str">
        <f>IF($I2881="","",_xlfn.LET(_xlpm.x,VLOOKUP($I2881,'taxon-match_2026-08-31'!$A$2:$N$122,6,FALSE),IF(_xlpm.x=0,"",_xlpm.x)))</f>
        <v>Stephenson, 1918</v>
      </c>
      <c r="K2881" t="str">
        <f>IF($I2881="","",_xlfn.LET(_xlpm.x,VLOOKUP($I2881,'taxon-match_2026-08-31'!$A$2:$N$122,4,FALSE),IF(_xlpm.x=0,"",_xlpm.x)))</f>
        <v>urn:lsid:marinespecies.org:taxname:172929</v>
      </c>
      <c r="L2881" t="str">
        <f>IF($I2881="","",_xlfn.LET(_xlpm.x,VLOOKUP($I2881,'taxon-match_2026-08-31'!$A$2:$N$122,7,FALSE),IF(_xlpm.x=0,"",_xlpm.x)))</f>
        <v>Animalia</v>
      </c>
      <c r="M2881" t="str">
        <f>IF($I2881="","",_xlfn.LET(_xlpm.x,VLOOKUP($I2881,'taxon-match_2026-08-31'!$A$2:$N$122,8,FALSE),IF(_xlpm.x=0,"",_xlpm.x)))</f>
        <v>Cnidaria</v>
      </c>
      <c r="N2881" t="str">
        <f>IF($I2881="","",_xlfn.LET(_xlpm.x,VLOOKUP($I2881,'taxon-match_2026-08-31'!$A$2:$N$122,9,FALSE),IF(_xlpm.x=0,"",_xlpm.x)))</f>
        <v>Hexacorallia</v>
      </c>
      <c r="O2881" t="str">
        <f>IF($I2881="","",_xlfn.LET(_xlpm.x,VLOOKUP($I2881,'taxon-match_2026-08-31'!$A$2:$N$122,10,FALSE),IF(_xlpm.x=0,"",_xlpm.x)))</f>
        <v>Actiniaria</v>
      </c>
      <c r="P2881" t="str">
        <f>IF($I2881="","",_xlfn.LET(_xlpm.x,VLOOKUP($I2881,'taxon-match_2026-08-31'!$A$2:$N$122,11,FALSE),IF(_xlpm.x=0,"",_xlpm.x)))</f>
        <v>Anthosactinidae</v>
      </c>
      <c r="Q2881" t="str">
        <f>IF($I2881="","",_xlfn.LET(_xlpm.x,VLOOKUP($I2881,'taxon-match_2026-08-31'!$A$2:$N$122,12,FALSE),IF(_xlpm.x=0,"",_xlpm.x)))</f>
        <v>Hormosoma</v>
      </c>
      <c r="R2881" t="str">
        <f>IF($I2881="","",_xlfn.LET(_xlpm.x,VLOOKUP($I2881,'taxon-match_2026-08-31'!$A$2:$N$122,14,FALSE),IF(_xlpm.x=0,"",_xlpm.x)))</f>
        <v>scotti</v>
      </c>
      <c r="S2881" s="2" t="s">
        <v>2609</v>
      </c>
      <c r="T2881" s="69" t="s">
        <v>62</v>
      </c>
      <c r="U2881" s="69" t="s">
        <v>60</v>
      </c>
      <c r="X2881" t="str">
        <f>IF(T2881="","",_xlfn.LET(_xlpm.x,VLOOKUP(T2881,'Drop-down_menus'!$F$2:$G$16,2,FALSE),IF(_xlpm.x=0,"",_xlpm.x)))</f>
        <v>https://orcid.org/0000-0003-3696-4445</v>
      </c>
      <c r="Y2881" t="str">
        <f>IF(U2881="","",_xlfn.LET(_xlpm.x,VLOOKUP(U2881,'Drop-down_menus'!$F$2:$G$16,2,FALSE),IF(_xlpm.x=0,"",_xlpm.x)))</f>
        <v>https://orcid.org/0000-0002-9708-1761</v>
      </c>
      <c r="Z2881" t="str">
        <f>IF(V2881="","",_xlfn.LET(_xlpm.x,VLOOKUP(V2881,'Drop-down_menus'!$F$2:$G$16,2,FALSE),IF(_xlpm.x=0,"",_xlpm.x)))</f>
        <v/>
      </c>
      <c r="AA2881" t="str">
        <f>IF(W2881="","",_xlfn.LET(_xlpm.x,VLOOKUP(W2881,'Drop-down_menus'!$F$2:$G$16,2,FALSE),IF(_xlpm.x=0,"",_xlpm.x)))</f>
        <v/>
      </c>
      <c r="AB2881" t="s">
        <v>702</v>
      </c>
      <c r="AE2881" t="s">
        <v>896</v>
      </c>
    </row>
    <row r="2882" spans="1:31" ht="15" x14ac:dyDescent="0.2">
      <c r="A2882" s="2" t="s">
        <v>298</v>
      </c>
      <c r="B2882">
        <v>2850</v>
      </c>
      <c r="C2882">
        <v>578</v>
      </c>
      <c r="D2882" s="69" t="s">
        <v>700</v>
      </c>
      <c r="F2882" s="69" t="s">
        <v>898</v>
      </c>
      <c r="G2882" s="70">
        <v>1</v>
      </c>
      <c r="H2882" s="69" t="s">
        <v>898</v>
      </c>
      <c r="I2882" t="s">
        <v>898</v>
      </c>
      <c r="J2882" t="str">
        <f>IF($I2882="","",_xlfn.LET(_xlpm.x,VLOOKUP($I2882,'taxon-match_2026-08-31'!$A$2:$N$122,6,FALSE),IF(_xlpm.x=0,"",_xlpm.x)))</f>
        <v>(E. von Martens, 1885)</v>
      </c>
      <c r="K2882" t="str">
        <f>IF($I2882="","",_xlfn.LET(_xlpm.x,VLOOKUP($I2882,'taxon-match_2026-08-31'!$A$2:$N$122,4,FALSE),IF(_xlpm.x=0,"",_xlpm.x)))</f>
        <v>urn:lsid:marinespecies.org:taxname:713998</v>
      </c>
      <c r="L2882" t="str">
        <f>IF($I2882="","",_xlfn.LET(_xlpm.x,VLOOKUP($I2882,'taxon-match_2026-08-31'!$A$2:$N$122,7,FALSE),IF(_xlpm.x=0,"",_xlpm.x)))</f>
        <v>Animalia</v>
      </c>
      <c r="M2882" t="str">
        <f>IF($I2882="","",_xlfn.LET(_xlpm.x,VLOOKUP($I2882,'taxon-match_2026-08-31'!$A$2:$N$122,8,FALSE),IF(_xlpm.x=0,"",_xlpm.x)))</f>
        <v>Mollusca</v>
      </c>
      <c r="N2882" t="str">
        <f>IF($I2882="","",_xlfn.LET(_xlpm.x,VLOOKUP($I2882,'taxon-match_2026-08-31'!$A$2:$N$122,9,FALSE),IF(_xlpm.x=0,"",_xlpm.x)))</f>
        <v>Gastropoda</v>
      </c>
      <c r="O2882" t="str">
        <f>IF($I2882="","",_xlfn.LET(_xlpm.x,VLOOKUP($I2882,'taxon-match_2026-08-31'!$A$2:$N$122,10,FALSE),IF(_xlpm.x=0,"",_xlpm.x)))</f>
        <v>Littorinimorpha</v>
      </c>
      <c r="P2882" t="str">
        <f>IF($I2882="","",_xlfn.LET(_xlpm.x,VLOOKUP($I2882,'taxon-match_2026-08-31'!$A$2:$N$122,11,FALSE),IF(_xlpm.x=0,"",_xlpm.x)))</f>
        <v>Littorinidae</v>
      </c>
      <c r="Q2882" t="str">
        <f>IF($I2882="","",_xlfn.LET(_xlpm.x,VLOOKUP($I2882,'taxon-match_2026-08-31'!$A$2:$N$122,12,FALSE),IF(_xlpm.x=0,"",_xlpm.x)))</f>
        <v>Laevilacunaria</v>
      </c>
      <c r="R2882" t="str">
        <f>IF($I2882="","",_xlfn.LET(_xlpm.x,VLOOKUP($I2882,'taxon-match_2026-08-31'!$A$2:$N$122,14,FALSE),IF(_xlpm.x=0,"",_xlpm.x)))</f>
        <v>antarctica</v>
      </c>
      <c r="S2882" s="2" t="s">
        <v>2609</v>
      </c>
      <c r="T2882" s="69" t="s">
        <v>62</v>
      </c>
      <c r="U2882" s="69" t="s">
        <v>60</v>
      </c>
      <c r="X2882" t="str">
        <f>IF(T2882="","",_xlfn.LET(_xlpm.x,VLOOKUP(T2882,'Drop-down_menus'!$F$2:$G$16,2,FALSE),IF(_xlpm.x=0,"",_xlpm.x)))</f>
        <v>https://orcid.org/0000-0003-3696-4445</v>
      </c>
      <c r="Y2882" t="str">
        <f>IF(U2882="","",_xlfn.LET(_xlpm.x,VLOOKUP(U2882,'Drop-down_menus'!$F$2:$G$16,2,FALSE),IF(_xlpm.x=0,"",_xlpm.x)))</f>
        <v>https://orcid.org/0000-0002-9708-1761</v>
      </c>
      <c r="Z2882" t="str">
        <f>IF(V2882="","",_xlfn.LET(_xlpm.x,VLOOKUP(V2882,'Drop-down_menus'!$F$2:$G$16,2,FALSE),IF(_xlpm.x=0,"",_xlpm.x)))</f>
        <v/>
      </c>
      <c r="AA2882" t="str">
        <f>IF(W2882="","",_xlfn.LET(_xlpm.x,VLOOKUP(W2882,'Drop-down_menus'!$F$2:$G$16,2,FALSE),IF(_xlpm.x=0,"",_xlpm.x)))</f>
        <v/>
      </c>
      <c r="AB2882" t="s">
        <v>702</v>
      </c>
      <c r="AE2882" t="s">
        <v>896</v>
      </c>
    </row>
    <row r="2883" spans="1:31" ht="15" x14ac:dyDescent="0.2">
      <c r="A2883" s="2" t="s">
        <v>298</v>
      </c>
      <c r="B2883">
        <v>2873</v>
      </c>
      <c r="C2883">
        <v>579</v>
      </c>
      <c r="D2883" s="69" t="s">
        <v>700</v>
      </c>
      <c r="F2883" s="69" t="s">
        <v>898</v>
      </c>
      <c r="G2883" s="70">
        <v>1</v>
      </c>
      <c r="H2883" s="69" t="s">
        <v>898</v>
      </c>
      <c r="I2883" t="s">
        <v>898</v>
      </c>
      <c r="J2883" t="str">
        <f>IF($I2883="","",_xlfn.LET(_xlpm.x,VLOOKUP($I2883,'taxon-match_2026-08-31'!$A$2:$N$122,6,FALSE),IF(_xlpm.x=0,"",_xlpm.x)))</f>
        <v>(E. von Martens, 1885)</v>
      </c>
      <c r="K2883" t="str">
        <f>IF($I2883="","",_xlfn.LET(_xlpm.x,VLOOKUP($I2883,'taxon-match_2026-08-31'!$A$2:$N$122,4,FALSE),IF(_xlpm.x=0,"",_xlpm.x)))</f>
        <v>urn:lsid:marinespecies.org:taxname:713998</v>
      </c>
      <c r="L2883" t="str">
        <f>IF($I2883="","",_xlfn.LET(_xlpm.x,VLOOKUP($I2883,'taxon-match_2026-08-31'!$A$2:$N$122,7,FALSE),IF(_xlpm.x=0,"",_xlpm.x)))</f>
        <v>Animalia</v>
      </c>
      <c r="M2883" t="str">
        <f>IF($I2883="","",_xlfn.LET(_xlpm.x,VLOOKUP($I2883,'taxon-match_2026-08-31'!$A$2:$N$122,8,FALSE),IF(_xlpm.x=0,"",_xlpm.x)))</f>
        <v>Mollusca</v>
      </c>
      <c r="N2883" t="str">
        <f>IF($I2883="","",_xlfn.LET(_xlpm.x,VLOOKUP($I2883,'taxon-match_2026-08-31'!$A$2:$N$122,9,FALSE),IF(_xlpm.x=0,"",_xlpm.x)))</f>
        <v>Gastropoda</v>
      </c>
      <c r="O2883" t="str">
        <f>IF($I2883="","",_xlfn.LET(_xlpm.x,VLOOKUP($I2883,'taxon-match_2026-08-31'!$A$2:$N$122,10,FALSE),IF(_xlpm.x=0,"",_xlpm.x)))</f>
        <v>Littorinimorpha</v>
      </c>
      <c r="P2883" t="str">
        <f>IF($I2883="","",_xlfn.LET(_xlpm.x,VLOOKUP($I2883,'taxon-match_2026-08-31'!$A$2:$N$122,11,FALSE),IF(_xlpm.x=0,"",_xlpm.x)))</f>
        <v>Littorinidae</v>
      </c>
      <c r="Q2883" t="str">
        <f>IF($I2883="","",_xlfn.LET(_xlpm.x,VLOOKUP($I2883,'taxon-match_2026-08-31'!$A$2:$N$122,12,FALSE),IF(_xlpm.x=0,"",_xlpm.x)))</f>
        <v>Laevilacunaria</v>
      </c>
      <c r="R2883" t="str">
        <f>IF($I2883="","",_xlfn.LET(_xlpm.x,VLOOKUP($I2883,'taxon-match_2026-08-31'!$A$2:$N$122,14,FALSE),IF(_xlpm.x=0,"",_xlpm.x)))</f>
        <v>antarctica</v>
      </c>
      <c r="S2883" s="2" t="s">
        <v>2609</v>
      </c>
      <c r="T2883" s="69" t="s">
        <v>62</v>
      </c>
      <c r="U2883" s="69" t="s">
        <v>60</v>
      </c>
      <c r="X2883" t="str">
        <f>IF(T2883="","",_xlfn.LET(_xlpm.x,VLOOKUP(T2883,'Drop-down_menus'!$F$2:$G$16,2,FALSE),IF(_xlpm.x=0,"",_xlpm.x)))</f>
        <v>https://orcid.org/0000-0003-3696-4445</v>
      </c>
      <c r="Y2883" t="str">
        <f>IF(U2883="","",_xlfn.LET(_xlpm.x,VLOOKUP(U2883,'Drop-down_menus'!$F$2:$G$16,2,FALSE),IF(_xlpm.x=0,"",_xlpm.x)))</f>
        <v>https://orcid.org/0000-0002-9708-1761</v>
      </c>
      <c r="Z2883" t="str">
        <f>IF(V2883="","",_xlfn.LET(_xlpm.x,VLOOKUP(V2883,'Drop-down_menus'!$F$2:$G$16,2,FALSE),IF(_xlpm.x=0,"",_xlpm.x)))</f>
        <v/>
      </c>
      <c r="AA2883" t="str">
        <f>IF(W2883="","",_xlfn.LET(_xlpm.x,VLOOKUP(W2883,'Drop-down_menus'!$F$2:$G$16,2,FALSE),IF(_xlpm.x=0,"",_xlpm.x)))</f>
        <v/>
      </c>
      <c r="AB2883" t="s">
        <v>702</v>
      </c>
      <c r="AE2883" t="s">
        <v>896</v>
      </c>
    </row>
    <row r="2884" spans="1:31" ht="15" x14ac:dyDescent="0.2">
      <c r="A2884" s="2" t="s">
        <v>298</v>
      </c>
      <c r="B2884">
        <v>2874</v>
      </c>
      <c r="C2884">
        <v>604</v>
      </c>
      <c r="D2884" s="69" t="s">
        <v>700</v>
      </c>
      <c r="F2884" s="69" t="s">
        <v>898</v>
      </c>
      <c r="G2884" s="70">
        <v>1</v>
      </c>
      <c r="H2884" s="69" t="s">
        <v>898</v>
      </c>
      <c r="I2884" t="s">
        <v>898</v>
      </c>
      <c r="J2884" t="str">
        <f>IF($I2884="","",_xlfn.LET(_xlpm.x,VLOOKUP($I2884,'taxon-match_2026-08-31'!$A$2:$N$122,6,FALSE),IF(_xlpm.x=0,"",_xlpm.x)))</f>
        <v>(E. von Martens, 1885)</v>
      </c>
      <c r="K2884" t="str">
        <f>IF($I2884="","",_xlfn.LET(_xlpm.x,VLOOKUP($I2884,'taxon-match_2026-08-31'!$A$2:$N$122,4,FALSE),IF(_xlpm.x=0,"",_xlpm.x)))</f>
        <v>urn:lsid:marinespecies.org:taxname:713998</v>
      </c>
      <c r="L2884" t="str">
        <f>IF($I2884="","",_xlfn.LET(_xlpm.x,VLOOKUP($I2884,'taxon-match_2026-08-31'!$A$2:$N$122,7,FALSE),IF(_xlpm.x=0,"",_xlpm.x)))</f>
        <v>Animalia</v>
      </c>
      <c r="M2884" t="str">
        <f>IF($I2884="","",_xlfn.LET(_xlpm.x,VLOOKUP($I2884,'taxon-match_2026-08-31'!$A$2:$N$122,8,FALSE),IF(_xlpm.x=0,"",_xlpm.x)))</f>
        <v>Mollusca</v>
      </c>
      <c r="N2884" t="str">
        <f>IF($I2884="","",_xlfn.LET(_xlpm.x,VLOOKUP($I2884,'taxon-match_2026-08-31'!$A$2:$N$122,9,FALSE),IF(_xlpm.x=0,"",_xlpm.x)))</f>
        <v>Gastropoda</v>
      </c>
      <c r="O2884" t="str">
        <f>IF($I2884="","",_xlfn.LET(_xlpm.x,VLOOKUP($I2884,'taxon-match_2026-08-31'!$A$2:$N$122,10,FALSE),IF(_xlpm.x=0,"",_xlpm.x)))</f>
        <v>Littorinimorpha</v>
      </c>
      <c r="P2884" t="str">
        <f>IF($I2884="","",_xlfn.LET(_xlpm.x,VLOOKUP($I2884,'taxon-match_2026-08-31'!$A$2:$N$122,11,FALSE),IF(_xlpm.x=0,"",_xlpm.x)))</f>
        <v>Littorinidae</v>
      </c>
      <c r="Q2884" t="str">
        <f>IF($I2884="","",_xlfn.LET(_xlpm.x,VLOOKUP($I2884,'taxon-match_2026-08-31'!$A$2:$N$122,12,FALSE),IF(_xlpm.x=0,"",_xlpm.x)))</f>
        <v>Laevilacunaria</v>
      </c>
      <c r="R2884" t="str">
        <f>IF($I2884="","",_xlfn.LET(_xlpm.x,VLOOKUP($I2884,'taxon-match_2026-08-31'!$A$2:$N$122,14,FALSE),IF(_xlpm.x=0,"",_xlpm.x)))</f>
        <v>antarctica</v>
      </c>
      <c r="S2884" s="2" t="s">
        <v>2609</v>
      </c>
      <c r="T2884" s="69" t="s">
        <v>62</v>
      </c>
      <c r="U2884" s="69" t="s">
        <v>60</v>
      </c>
      <c r="X2884" t="str">
        <f>IF(T2884="","",_xlfn.LET(_xlpm.x,VLOOKUP(T2884,'Drop-down_menus'!$F$2:$G$16,2,FALSE),IF(_xlpm.x=0,"",_xlpm.x)))</f>
        <v>https://orcid.org/0000-0003-3696-4445</v>
      </c>
      <c r="Y2884" t="str">
        <f>IF(U2884="","",_xlfn.LET(_xlpm.x,VLOOKUP(U2884,'Drop-down_menus'!$F$2:$G$16,2,FALSE),IF(_xlpm.x=0,"",_xlpm.x)))</f>
        <v>https://orcid.org/0000-0002-9708-1761</v>
      </c>
      <c r="Z2884" t="str">
        <f>IF(V2884="","",_xlfn.LET(_xlpm.x,VLOOKUP(V2884,'Drop-down_menus'!$F$2:$G$16,2,FALSE),IF(_xlpm.x=0,"",_xlpm.x)))</f>
        <v/>
      </c>
      <c r="AA2884" t="str">
        <f>IF(W2884="","",_xlfn.LET(_xlpm.x,VLOOKUP(W2884,'Drop-down_menus'!$F$2:$G$16,2,FALSE),IF(_xlpm.x=0,"",_xlpm.x)))</f>
        <v/>
      </c>
      <c r="AB2884" t="s">
        <v>702</v>
      </c>
      <c r="AE2884" t="s">
        <v>896</v>
      </c>
    </row>
    <row r="2885" spans="1:31" ht="15" x14ac:dyDescent="0.2">
      <c r="A2885" s="2" t="s">
        <v>298</v>
      </c>
      <c r="B2885">
        <v>2891</v>
      </c>
      <c r="C2885">
        <v>572</v>
      </c>
      <c r="D2885" s="69" t="s">
        <v>700</v>
      </c>
      <c r="F2885" s="69" t="s">
        <v>898</v>
      </c>
      <c r="G2885" s="70">
        <v>1</v>
      </c>
      <c r="H2885" s="69" t="s">
        <v>898</v>
      </c>
      <c r="I2885" t="s">
        <v>898</v>
      </c>
      <c r="J2885" t="str">
        <f>IF($I2885="","",_xlfn.LET(_xlpm.x,VLOOKUP($I2885,'taxon-match_2026-08-31'!$A$2:$N$122,6,FALSE),IF(_xlpm.x=0,"",_xlpm.x)))</f>
        <v>(E. von Martens, 1885)</v>
      </c>
      <c r="K2885" t="str">
        <f>IF($I2885="","",_xlfn.LET(_xlpm.x,VLOOKUP($I2885,'taxon-match_2026-08-31'!$A$2:$N$122,4,FALSE),IF(_xlpm.x=0,"",_xlpm.x)))</f>
        <v>urn:lsid:marinespecies.org:taxname:713998</v>
      </c>
      <c r="L2885" t="str">
        <f>IF($I2885="","",_xlfn.LET(_xlpm.x,VLOOKUP($I2885,'taxon-match_2026-08-31'!$A$2:$N$122,7,FALSE),IF(_xlpm.x=0,"",_xlpm.x)))</f>
        <v>Animalia</v>
      </c>
      <c r="M2885" t="str">
        <f>IF($I2885="","",_xlfn.LET(_xlpm.x,VLOOKUP($I2885,'taxon-match_2026-08-31'!$A$2:$N$122,8,FALSE),IF(_xlpm.x=0,"",_xlpm.x)))</f>
        <v>Mollusca</v>
      </c>
      <c r="N2885" t="str">
        <f>IF($I2885="","",_xlfn.LET(_xlpm.x,VLOOKUP($I2885,'taxon-match_2026-08-31'!$A$2:$N$122,9,FALSE),IF(_xlpm.x=0,"",_xlpm.x)))</f>
        <v>Gastropoda</v>
      </c>
      <c r="O2885" t="str">
        <f>IF($I2885="","",_xlfn.LET(_xlpm.x,VLOOKUP($I2885,'taxon-match_2026-08-31'!$A$2:$N$122,10,FALSE),IF(_xlpm.x=0,"",_xlpm.x)))</f>
        <v>Littorinimorpha</v>
      </c>
      <c r="P2885" t="str">
        <f>IF($I2885="","",_xlfn.LET(_xlpm.x,VLOOKUP($I2885,'taxon-match_2026-08-31'!$A$2:$N$122,11,FALSE),IF(_xlpm.x=0,"",_xlpm.x)))</f>
        <v>Littorinidae</v>
      </c>
      <c r="Q2885" t="str">
        <f>IF($I2885="","",_xlfn.LET(_xlpm.x,VLOOKUP($I2885,'taxon-match_2026-08-31'!$A$2:$N$122,12,FALSE),IF(_xlpm.x=0,"",_xlpm.x)))</f>
        <v>Laevilacunaria</v>
      </c>
      <c r="R2885" t="str">
        <f>IF($I2885="","",_xlfn.LET(_xlpm.x,VLOOKUP($I2885,'taxon-match_2026-08-31'!$A$2:$N$122,14,FALSE),IF(_xlpm.x=0,"",_xlpm.x)))</f>
        <v>antarctica</v>
      </c>
      <c r="S2885" s="2" t="s">
        <v>2609</v>
      </c>
      <c r="T2885" s="69" t="s">
        <v>62</v>
      </c>
      <c r="U2885" s="69" t="s">
        <v>60</v>
      </c>
      <c r="X2885" t="str">
        <f>IF(T2885="","",_xlfn.LET(_xlpm.x,VLOOKUP(T2885,'Drop-down_menus'!$F$2:$G$16,2,FALSE),IF(_xlpm.x=0,"",_xlpm.x)))</f>
        <v>https://orcid.org/0000-0003-3696-4445</v>
      </c>
      <c r="Y2885" t="str">
        <f>IF(U2885="","",_xlfn.LET(_xlpm.x,VLOOKUP(U2885,'Drop-down_menus'!$F$2:$G$16,2,FALSE),IF(_xlpm.x=0,"",_xlpm.x)))</f>
        <v>https://orcid.org/0000-0002-9708-1761</v>
      </c>
      <c r="Z2885" t="str">
        <f>IF(V2885="","",_xlfn.LET(_xlpm.x,VLOOKUP(V2885,'Drop-down_menus'!$F$2:$G$16,2,FALSE),IF(_xlpm.x=0,"",_xlpm.x)))</f>
        <v/>
      </c>
      <c r="AA2885" t="str">
        <f>IF(W2885="","",_xlfn.LET(_xlpm.x,VLOOKUP(W2885,'Drop-down_menus'!$F$2:$G$16,2,FALSE),IF(_xlpm.x=0,"",_xlpm.x)))</f>
        <v/>
      </c>
      <c r="AB2885" t="s">
        <v>702</v>
      </c>
      <c r="AE2885" t="s">
        <v>896</v>
      </c>
    </row>
    <row r="2886" spans="1:31" ht="15" x14ac:dyDescent="0.2">
      <c r="A2886" s="2" t="s">
        <v>298</v>
      </c>
      <c r="B2886">
        <v>2892</v>
      </c>
      <c r="C2886">
        <v>573</v>
      </c>
      <c r="D2886" s="69" t="s">
        <v>700</v>
      </c>
      <c r="F2886" s="69" t="s">
        <v>898</v>
      </c>
      <c r="G2886" s="70">
        <v>1</v>
      </c>
      <c r="H2886" s="69" t="s">
        <v>898</v>
      </c>
      <c r="I2886" t="s">
        <v>898</v>
      </c>
      <c r="J2886" t="str">
        <f>IF($I2886="","",_xlfn.LET(_xlpm.x,VLOOKUP($I2886,'taxon-match_2026-08-31'!$A$2:$N$122,6,FALSE),IF(_xlpm.x=0,"",_xlpm.x)))</f>
        <v>(E. von Martens, 1885)</v>
      </c>
      <c r="K2886" t="str">
        <f>IF($I2886="","",_xlfn.LET(_xlpm.x,VLOOKUP($I2886,'taxon-match_2026-08-31'!$A$2:$N$122,4,FALSE),IF(_xlpm.x=0,"",_xlpm.x)))</f>
        <v>urn:lsid:marinespecies.org:taxname:713998</v>
      </c>
      <c r="L2886" t="str">
        <f>IF($I2886="","",_xlfn.LET(_xlpm.x,VLOOKUP($I2886,'taxon-match_2026-08-31'!$A$2:$N$122,7,FALSE),IF(_xlpm.x=0,"",_xlpm.x)))</f>
        <v>Animalia</v>
      </c>
      <c r="M2886" t="str">
        <f>IF($I2886="","",_xlfn.LET(_xlpm.x,VLOOKUP($I2886,'taxon-match_2026-08-31'!$A$2:$N$122,8,FALSE),IF(_xlpm.x=0,"",_xlpm.x)))</f>
        <v>Mollusca</v>
      </c>
      <c r="N2886" t="str">
        <f>IF($I2886="","",_xlfn.LET(_xlpm.x,VLOOKUP($I2886,'taxon-match_2026-08-31'!$A$2:$N$122,9,FALSE),IF(_xlpm.x=0,"",_xlpm.x)))</f>
        <v>Gastropoda</v>
      </c>
      <c r="O2886" t="str">
        <f>IF($I2886="","",_xlfn.LET(_xlpm.x,VLOOKUP($I2886,'taxon-match_2026-08-31'!$A$2:$N$122,10,FALSE),IF(_xlpm.x=0,"",_xlpm.x)))</f>
        <v>Littorinimorpha</v>
      </c>
      <c r="P2886" t="str">
        <f>IF($I2886="","",_xlfn.LET(_xlpm.x,VLOOKUP($I2886,'taxon-match_2026-08-31'!$A$2:$N$122,11,FALSE),IF(_xlpm.x=0,"",_xlpm.x)))</f>
        <v>Littorinidae</v>
      </c>
      <c r="Q2886" t="str">
        <f>IF($I2886="","",_xlfn.LET(_xlpm.x,VLOOKUP($I2886,'taxon-match_2026-08-31'!$A$2:$N$122,12,FALSE),IF(_xlpm.x=0,"",_xlpm.x)))</f>
        <v>Laevilacunaria</v>
      </c>
      <c r="R2886" t="str">
        <f>IF($I2886="","",_xlfn.LET(_xlpm.x,VLOOKUP($I2886,'taxon-match_2026-08-31'!$A$2:$N$122,14,FALSE),IF(_xlpm.x=0,"",_xlpm.x)))</f>
        <v>antarctica</v>
      </c>
      <c r="S2886" s="2" t="s">
        <v>2609</v>
      </c>
      <c r="T2886" s="69" t="s">
        <v>62</v>
      </c>
      <c r="U2886" s="69" t="s">
        <v>60</v>
      </c>
      <c r="X2886" t="str">
        <f>IF(T2886="","",_xlfn.LET(_xlpm.x,VLOOKUP(T2886,'Drop-down_menus'!$F$2:$G$16,2,FALSE),IF(_xlpm.x=0,"",_xlpm.x)))</f>
        <v>https://orcid.org/0000-0003-3696-4445</v>
      </c>
      <c r="Y2886" t="str">
        <f>IF(U2886="","",_xlfn.LET(_xlpm.x,VLOOKUP(U2886,'Drop-down_menus'!$F$2:$G$16,2,FALSE),IF(_xlpm.x=0,"",_xlpm.x)))</f>
        <v>https://orcid.org/0000-0002-9708-1761</v>
      </c>
      <c r="Z2886" t="str">
        <f>IF(V2886="","",_xlfn.LET(_xlpm.x,VLOOKUP(V2886,'Drop-down_menus'!$F$2:$G$16,2,FALSE),IF(_xlpm.x=0,"",_xlpm.x)))</f>
        <v/>
      </c>
      <c r="AA2886" t="str">
        <f>IF(W2886="","",_xlfn.LET(_xlpm.x,VLOOKUP(W2886,'Drop-down_menus'!$F$2:$G$16,2,FALSE),IF(_xlpm.x=0,"",_xlpm.x)))</f>
        <v/>
      </c>
      <c r="AB2886" t="s">
        <v>702</v>
      </c>
      <c r="AE2886" t="s">
        <v>896</v>
      </c>
    </row>
    <row r="2887" spans="1:31" ht="15" x14ac:dyDescent="0.2">
      <c r="A2887" s="2" t="s">
        <v>298</v>
      </c>
      <c r="B2887">
        <v>2893</v>
      </c>
      <c r="C2887">
        <v>574</v>
      </c>
      <c r="D2887" s="69" t="s">
        <v>700</v>
      </c>
      <c r="F2887" s="69" t="s">
        <v>898</v>
      </c>
      <c r="G2887" s="70">
        <v>1</v>
      </c>
      <c r="H2887" s="69" t="s">
        <v>898</v>
      </c>
      <c r="I2887" t="s">
        <v>898</v>
      </c>
      <c r="J2887" t="str">
        <f>IF($I2887="","",_xlfn.LET(_xlpm.x,VLOOKUP($I2887,'taxon-match_2026-08-31'!$A$2:$N$122,6,FALSE),IF(_xlpm.x=0,"",_xlpm.x)))</f>
        <v>(E. von Martens, 1885)</v>
      </c>
      <c r="K2887" t="str">
        <f>IF($I2887="","",_xlfn.LET(_xlpm.x,VLOOKUP($I2887,'taxon-match_2026-08-31'!$A$2:$N$122,4,FALSE),IF(_xlpm.x=0,"",_xlpm.x)))</f>
        <v>urn:lsid:marinespecies.org:taxname:713998</v>
      </c>
      <c r="L2887" t="str">
        <f>IF($I2887="","",_xlfn.LET(_xlpm.x,VLOOKUP($I2887,'taxon-match_2026-08-31'!$A$2:$N$122,7,FALSE),IF(_xlpm.x=0,"",_xlpm.x)))</f>
        <v>Animalia</v>
      </c>
      <c r="M2887" t="str">
        <f>IF($I2887="","",_xlfn.LET(_xlpm.x,VLOOKUP($I2887,'taxon-match_2026-08-31'!$A$2:$N$122,8,FALSE),IF(_xlpm.x=0,"",_xlpm.x)))</f>
        <v>Mollusca</v>
      </c>
      <c r="N2887" t="str">
        <f>IF($I2887="","",_xlfn.LET(_xlpm.x,VLOOKUP($I2887,'taxon-match_2026-08-31'!$A$2:$N$122,9,FALSE),IF(_xlpm.x=0,"",_xlpm.x)))</f>
        <v>Gastropoda</v>
      </c>
      <c r="O2887" t="str">
        <f>IF($I2887="","",_xlfn.LET(_xlpm.x,VLOOKUP($I2887,'taxon-match_2026-08-31'!$A$2:$N$122,10,FALSE),IF(_xlpm.x=0,"",_xlpm.x)))</f>
        <v>Littorinimorpha</v>
      </c>
      <c r="P2887" t="str">
        <f>IF($I2887="","",_xlfn.LET(_xlpm.x,VLOOKUP($I2887,'taxon-match_2026-08-31'!$A$2:$N$122,11,FALSE),IF(_xlpm.x=0,"",_xlpm.x)))</f>
        <v>Littorinidae</v>
      </c>
      <c r="Q2887" t="str">
        <f>IF($I2887="","",_xlfn.LET(_xlpm.x,VLOOKUP($I2887,'taxon-match_2026-08-31'!$A$2:$N$122,12,FALSE),IF(_xlpm.x=0,"",_xlpm.x)))</f>
        <v>Laevilacunaria</v>
      </c>
      <c r="R2887" t="str">
        <f>IF($I2887="","",_xlfn.LET(_xlpm.x,VLOOKUP($I2887,'taxon-match_2026-08-31'!$A$2:$N$122,14,FALSE),IF(_xlpm.x=0,"",_xlpm.x)))</f>
        <v>antarctica</v>
      </c>
      <c r="S2887" s="2" t="s">
        <v>2609</v>
      </c>
      <c r="T2887" s="69" t="s">
        <v>62</v>
      </c>
      <c r="U2887" s="69" t="s">
        <v>60</v>
      </c>
      <c r="X2887" t="str">
        <f>IF(T2887="","",_xlfn.LET(_xlpm.x,VLOOKUP(T2887,'Drop-down_menus'!$F$2:$G$16,2,FALSE),IF(_xlpm.x=0,"",_xlpm.x)))</f>
        <v>https://orcid.org/0000-0003-3696-4445</v>
      </c>
      <c r="Y2887" t="str">
        <f>IF(U2887="","",_xlfn.LET(_xlpm.x,VLOOKUP(U2887,'Drop-down_menus'!$F$2:$G$16,2,FALSE),IF(_xlpm.x=0,"",_xlpm.x)))</f>
        <v>https://orcid.org/0000-0002-9708-1761</v>
      </c>
      <c r="Z2887" t="str">
        <f>IF(V2887="","",_xlfn.LET(_xlpm.x,VLOOKUP(V2887,'Drop-down_menus'!$F$2:$G$16,2,FALSE),IF(_xlpm.x=0,"",_xlpm.x)))</f>
        <v/>
      </c>
      <c r="AA2887" t="str">
        <f>IF(W2887="","",_xlfn.LET(_xlpm.x,VLOOKUP(W2887,'Drop-down_menus'!$F$2:$G$16,2,FALSE),IF(_xlpm.x=0,"",_xlpm.x)))</f>
        <v/>
      </c>
      <c r="AB2887" t="s">
        <v>702</v>
      </c>
      <c r="AE2887" t="s">
        <v>896</v>
      </c>
    </row>
    <row r="2888" spans="1:31" ht="15" x14ac:dyDescent="0.2">
      <c r="A2888" s="2" t="s">
        <v>298</v>
      </c>
      <c r="B2888">
        <v>2921</v>
      </c>
      <c r="C2888">
        <v>575</v>
      </c>
      <c r="D2888" s="69" t="s">
        <v>700</v>
      </c>
      <c r="F2888" s="69" t="s">
        <v>898</v>
      </c>
      <c r="G2888" s="70">
        <v>1</v>
      </c>
      <c r="H2888" s="69" t="s">
        <v>898</v>
      </c>
      <c r="I2888" t="s">
        <v>898</v>
      </c>
      <c r="J2888" t="str">
        <f>IF($I2888="","",_xlfn.LET(_xlpm.x,VLOOKUP($I2888,'taxon-match_2026-08-31'!$A$2:$N$122,6,FALSE),IF(_xlpm.x=0,"",_xlpm.x)))</f>
        <v>(E. von Martens, 1885)</v>
      </c>
      <c r="K2888" t="str">
        <f>IF($I2888="","",_xlfn.LET(_xlpm.x,VLOOKUP($I2888,'taxon-match_2026-08-31'!$A$2:$N$122,4,FALSE),IF(_xlpm.x=0,"",_xlpm.x)))</f>
        <v>urn:lsid:marinespecies.org:taxname:713998</v>
      </c>
      <c r="L2888" t="str">
        <f>IF($I2888="","",_xlfn.LET(_xlpm.x,VLOOKUP($I2888,'taxon-match_2026-08-31'!$A$2:$N$122,7,FALSE),IF(_xlpm.x=0,"",_xlpm.x)))</f>
        <v>Animalia</v>
      </c>
      <c r="M2888" t="str">
        <f>IF($I2888="","",_xlfn.LET(_xlpm.x,VLOOKUP($I2888,'taxon-match_2026-08-31'!$A$2:$N$122,8,FALSE),IF(_xlpm.x=0,"",_xlpm.x)))</f>
        <v>Mollusca</v>
      </c>
      <c r="N2888" t="str">
        <f>IF($I2888="","",_xlfn.LET(_xlpm.x,VLOOKUP($I2888,'taxon-match_2026-08-31'!$A$2:$N$122,9,FALSE),IF(_xlpm.x=0,"",_xlpm.x)))</f>
        <v>Gastropoda</v>
      </c>
      <c r="O2888" t="str">
        <f>IF($I2888="","",_xlfn.LET(_xlpm.x,VLOOKUP($I2888,'taxon-match_2026-08-31'!$A$2:$N$122,10,FALSE),IF(_xlpm.x=0,"",_xlpm.x)))</f>
        <v>Littorinimorpha</v>
      </c>
      <c r="P2888" t="str">
        <f>IF($I2888="","",_xlfn.LET(_xlpm.x,VLOOKUP($I2888,'taxon-match_2026-08-31'!$A$2:$N$122,11,FALSE),IF(_xlpm.x=0,"",_xlpm.x)))</f>
        <v>Littorinidae</v>
      </c>
      <c r="Q2888" t="str">
        <f>IF($I2888="","",_xlfn.LET(_xlpm.x,VLOOKUP($I2888,'taxon-match_2026-08-31'!$A$2:$N$122,12,FALSE),IF(_xlpm.x=0,"",_xlpm.x)))</f>
        <v>Laevilacunaria</v>
      </c>
      <c r="R2888" t="str">
        <f>IF($I2888="","",_xlfn.LET(_xlpm.x,VLOOKUP($I2888,'taxon-match_2026-08-31'!$A$2:$N$122,14,FALSE),IF(_xlpm.x=0,"",_xlpm.x)))</f>
        <v>antarctica</v>
      </c>
      <c r="S2888" s="2" t="s">
        <v>2609</v>
      </c>
      <c r="T2888" s="69" t="s">
        <v>62</v>
      </c>
      <c r="U2888" s="69" t="s">
        <v>60</v>
      </c>
      <c r="X2888" t="str">
        <f>IF(T2888="","",_xlfn.LET(_xlpm.x,VLOOKUP(T2888,'Drop-down_menus'!$F$2:$G$16,2,FALSE),IF(_xlpm.x=0,"",_xlpm.x)))</f>
        <v>https://orcid.org/0000-0003-3696-4445</v>
      </c>
      <c r="Y2888" t="str">
        <f>IF(U2888="","",_xlfn.LET(_xlpm.x,VLOOKUP(U2888,'Drop-down_menus'!$F$2:$G$16,2,FALSE),IF(_xlpm.x=0,"",_xlpm.x)))</f>
        <v>https://orcid.org/0000-0002-9708-1761</v>
      </c>
      <c r="Z2888" t="str">
        <f>IF(V2888="","",_xlfn.LET(_xlpm.x,VLOOKUP(V2888,'Drop-down_menus'!$F$2:$G$16,2,FALSE),IF(_xlpm.x=0,"",_xlpm.x)))</f>
        <v/>
      </c>
      <c r="AA2888" t="str">
        <f>IF(W2888="","",_xlfn.LET(_xlpm.x,VLOOKUP(W2888,'Drop-down_menus'!$F$2:$G$16,2,FALSE),IF(_xlpm.x=0,"",_xlpm.x)))</f>
        <v/>
      </c>
      <c r="AB2888" t="s">
        <v>702</v>
      </c>
      <c r="AE2888" t="s">
        <v>896</v>
      </c>
    </row>
    <row r="2889" spans="1:31" ht="15" x14ac:dyDescent="0.2">
      <c r="A2889" s="2" t="s">
        <v>460</v>
      </c>
      <c r="B2889">
        <v>5032</v>
      </c>
      <c r="C2889">
        <v>605</v>
      </c>
      <c r="D2889" s="69" t="s">
        <v>700</v>
      </c>
      <c r="F2889" s="69" t="s">
        <v>898</v>
      </c>
      <c r="G2889" s="69">
        <v>1</v>
      </c>
      <c r="H2889" s="69" t="s">
        <v>898</v>
      </c>
      <c r="I2889" t="s">
        <v>898</v>
      </c>
      <c r="J2889" t="str">
        <f>IF($I2889="","",_xlfn.LET(_xlpm.x,VLOOKUP($I2889,'taxon-match_2026-08-31'!$A$2:$N$122,6,FALSE),IF(_xlpm.x=0,"",_xlpm.x)))</f>
        <v>(E. von Martens, 1885)</v>
      </c>
      <c r="K2889" t="str">
        <f>IF($I2889="","",_xlfn.LET(_xlpm.x,VLOOKUP($I2889,'taxon-match_2026-08-31'!$A$2:$N$122,4,FALSE),IF(_xlpm.x=0,"",_xlpm.x)))</f>
        <v>urn:lsid:marinespecies.org:taxname:713998</v>
      </c>
      <c r="L2889" t="str">
        <f>IF($I2889="","",_xlfn.LET(_xlpm.x,VLOOKUP($I2889,'taxon-match_2026-08-31'!$A$2:$N$122,7,FALSE),IF(_xlpm.x=0,"",_xlpm.x)))</f>
        <v>Animalia</v>
      </c>
      <c r="M2889" t="str">
        <f>IF($I2889="","",_xlfn.LET(_xlpm.x,VLOOKUP($I2889,'taxon-match_2026-08-31'!$A$2:$N$122,8,FALSE),IF(_xlpm.x=0,"",_xlpm.x)))</f>
        <v>Mollusca</v>
      </c>
      <c r="N2889" t="str">
        <f>IF($I2889="","",_xlfn.LET(_xlpm.x,VLOOKUP($I2889,'taxon-match_2026-08-31'!$A$2:$N$122,9,FALSE),IF(_xlpm.x=0,"",_xlpm.x)))</f>
        <v>Gastropoda</v>
      </c>
      <c r="O2889" t="str">
        <f>IF($I2889="","",_xlfn.LET(_xlpm.x,VLOOKUP($I2889,'taxon-match_2026-08-31'!$A$2:$N$122,10,FALSE),IF(_xlpm.x=0,"",_xlpm.x)))</f>
        <v>Littorinimorpha</v>
      </c>
      <c r="P2889" t="str">
        <f>IF($I2889="","",_xlfn.LET(_xlpm.x,VLOOKUP($I2889,'taxon-match_2026-08-31'!$A$2:$N$122,11,FALSE),IF(_xlpm.x=0,"",_xlpm.x)))</f>
        <v>Littorinidae</v>
      </c>
      <c r="Q2889" t="str">
        <f>IF($I2889="","",_xlfn.LET(_xlpm.x,VLOOKUP($I2889,'taxon-match_2026-08-31'!$A$2:$N$122,12,FALSE),IF(_xlpm.x=0,"",_xlpm.x)))</f>
        <v>Laevilacunaria</v>
      </c>
      <c r="R2889" t="str">
        <f>IF($I2889="","",_xlfn.LET(_xlpm.x,VLOOKUP($I2889,'taxon-match_2026-08-31'!$A$2:$N$122,14,FALSE),IF(_xlpm.x=0,"",_xlpm.x)))</f>
        <v>antarctica</v>
      </c>
      <c r="S2889" s="2" t="s">
        <v>2609</v>
      </c>
      <c r="T2889" s="69" t="s">
        <v>62</v>
      </c>
      <c r="U2889" s="69" t="s">
        <v>60</v>
      </c>
      <c r="X2889" t="str">
        <f>IF(T2889="","",_xlfn.LET(_xlpm.x,VLOOKUP(T2889,'Drop-down_menus'!$F$2:$G$16,2,FALSE),IF(_xlpm.x=0,"",_xlpm.x)))</f>
        <v>https://orcid.org/0000-0003-3696-4445</v>
      </c>
      <c r="Y2889" t="str">
        <f>IF(U2889="","",_xlfn.LET(_xlpm.x,VLOOKUP(U2889,'Drop-down_menus'!$F$2:$G$16,2,FALSE),IF(_xlpm.x=0,"",_xlpm.x)))</f>
        <v>https://orcid.org/0000-0002-9708-1761</v>
      </c>
      <c r="Z2889" t="str">
        <f>IF(V2889="","",_xlfn.LET(_xlpm.x,VLOOKUP(V2889,'Drop-down_menus'!$F$2:$G$16,2,FALSE),IF(_xlpm.x=0,"",_xlpm.x)))</f>
        <v/>
      </c>
      <c r="AA2889" t="str">
        <f>IF(W2889="","",_xlfn.LET(_xlpm.x,VLOOKUP(W2889,'Drop-down_menus'!$F$2:$G$16,2,FALSE),IF(_xlpm.x=0,"",_xlpm.x)))</f>
        <v/>
      </c>
      <c r="AB2889" t="s">
        <v>702</v>
      </c>
      <c r="AE2889" t="s">
        <v>896</v>
      </c>
    </row>
    <row r="2890" spans="1:31" ht="15" x14ac:dyDescent="0.2">
      <c r="A2890" s="2" t="s">
        <v>460</v>
      </c>
      <c r="B2890">
        <v>5053</v>
      </c>
      <c r="C2890">
        <v>614</v>
      </c>
      <c r="D2890" s="69" t="s">
        <v>700</v>
      </c>
      <c r="F2890" s="69" t="s">
        <v>898</v>
      </c>
      <c r="G2890" s="69">
        <v>1</v>
      </c>
      <c r="H2890" s="69" t="s">
        <v>898</v>
      </c>
      <c r="I2890" t="s">
        <v>898</v>
      </c>
      <c r="J2890" t="str">
        <f>IF($I2890="","",_xlfn.LET(_xlpm.x,VLOOKUP($I2890,'taxon-match_2026-08-31'!$A$2:$N$122,6,FALSE),IF(_xlpm.x=0,"",_xlpm.x)))</f>
        <v>(E. von Martens, 1885)</v>
      </c>
      <c r="K2890" t="str">
        <f>IF($I2890="","",_xlfn.LET(_xlpm.x,VLOOKUP($I2890,'taxon-match_2026-08-31'!$A$2:$N$122,4,FALSE),IF(_xlpm.x=0,"",_xlpm.x)))</f>
        <v>urn:lsid:marinespecies.org:taxname:713998</v>
      </c>
      <c r="L2890" t="str">
        <f>IF($I2890="","",_xlfn.LET(_xlpm.x,VLOOKUP($I2890,'taxon-match_2026-08-31'!$A$2:$N$122,7,FALSE),IF(_xlpm.x=0,"",_xlpm.x)))</f>
        <v>Animalia</v>
      </c>
      <c r="M2890" t="str">
        <f>IF($I2890="","",_xlfn.LET(_xlpm.x,VLOOKUP($I2890,'taxon-match_2026-08-31'!$A$2:$N$122,8,FALSE),IF(_xlpm.x=0,"",_xlpm.x)))</f>
        <v>Mollusca</v>
      </c>
      <c r="N2890" t="str">
        <f>IF($I2890="","",_xlfn.LET(_xlpm.x,VLOOKUP($I2890,'taxon-match_2026-08-31'!$A$2:$N$122,9,FALSE),IF(_xlpm.x=0,"",_xlpm.x)))</f>
        <v>Gastropoda</v>
      </c>
      <c r="O2890" t="str">
        <f>IF($I2890="","",_xlfn.LET(_xlpm.x,VLOOKUP($I2890,'taxon-match_2026-08-31'!$A$2:$N$122,10,FALSE),IF(_xlpm.x=0,"",_xlpm.x)))</f>
        <v>Littorinimorpha</v>
      </c>
      <c r="P2890" t="str">
        <f>IF($I2890="","",_xlfn.LET(_xlpm.x,VLOOKUP($I2890,'taxon-match_2026-08-31'!$A$2:$N$122,11,FALSE),IF(_xlpm.x=0,"",_xlpm.x)))</f>
        <v>Littorinidae</v>
      </c>
      <c r="Q2890" t="str">
        <f>IF($I2890="","",_xlfn.LET(_xlpm.x,VLOOKUP($I2890,'taxon-match_2026-08-31'!$A$2:$N$122,12,FALSE),IF(_xlpm.x=0,"",_xlpm.x)))</f>
        <v>Laevilacunaria</v>
      </c>
      <c r="R2890" t="str">
        <f>IF($I2890="","",_xlfn.LET(_xlpm.x,VLOOKUP($I2890,'taxon-match_2026-08-31'!$A$2:$N$122,14,FALSE),IF(_xlpm.x=0,"",_xlpm.x)))</f>
        <v>antarctica</v>
      </c>
      <c r="S2890" s="2" t="s">
        <v>2609</v>
      </c>
      <c r="T2890" s="69" t="s">
        <v>62</v>
      </c>
      <c r="U2890" s="69" t="s">
        <v>60</v>
      </c>
      <c r="X2890" t="str">
        <f>IF(T2890="","",_xlfn.LET(_xlpm.x,VLOOKUP(T2890,'Drop-down_menus'!$F$2:$G$16,2,FALSE),IF(_xlpm.x=0,"",_xlpm.x)))</f>
        <v>https://orcid.org/0000-0003-3696-4445</v>
      </c>
      <c r="Y2890" t="str">
        <f>IF(U2890="","",_xlfn.LET(_xlpm.x,VLOOKUP(U2890,'Drop-down_menus'!$F$2:$G$16,2,FALSE),IF(_xlpm.x=0,"",_xlpm.x)))</f>
        <v>https://orcid.org/0000-0002-9708-1761</v>
      </c>
      <c r="Z2890" t="str">
        <f>IF(V2890="","",_xlfn.LET(_xlpm.x,VLOOKUP(V2890,'Drop-down_menus'!$F$2:$G$16,2,FALSE),IF(_xlpm.x=0,"",_xlpm.x)))</f>
        <v/>
      </c>
      <c r="AA2890" t="str">
        <f>IF(W2890="","",_xlfn.LET(_xlpm.x,VLOOKUP(W2890,'Drop-down_menus'!$F$2:$G$16,2,FALSE),IF(_xlpm.x=0,"",_xlpm.x)))</f>
        <v/>
      </c>
      <c r="AB2890" t="s">
        <v>702</v>
      </c>
      <c r="AE2890" t="s">
        <v>896</v>
      </c>
    </row>
    <row r="2891" spans="1:31" ht="15" x14ac:dyDescent="0.2">
      <c r="A2891" s="2" t="s">
        <v>460</v>
      </c>
      <c r="B2891">
        <v>5054</v>
      </c>
      <c r="C2891">
        <v>564</v>
      </c>
      <c r="D2891" s="69" t="s">
        <v>700</v>
      </c>
      <c r="F2891" s="69" t="s">
        <v>898</v>
      </c>
      <c r="G2891" s="69">
        <v>1</v>
      </c>
      <c r="H2891" s="69" t="s">
        <v>898</v>
      </c>
      <c r="I2891" t="s">
        <v>898</v>
      </c>
      <c r="J2891" t="str">
        <f>IF($I2891="","",_xlfn.LET(_xlpm.x,VLOOKUP($I2891,'taxon-match_2026-08-31'!$A$2:$N$122,6,FALSE),IF(_xlpm.x=0,"",_xlpm.x)))</f>
        <v>(E. von Martens, 1885)</v>
      </c>
      <c r="K2891" t="str">
        <f>IF($I2891="","",_xlfn.LET(_xlpm.x,VLOOKUP($I2891,'taxon-match_2026-08-31'!$A$2:$N$122,4,FALSE),IF(_xlpm.x=0,"",_xlpm.x)))</f>
        <v>urn:lsid:marinespecies.org:taxname:713998</v>
      </c>
      <c r="L2891" t="str">
        <f>IF($I2891="","",_xlfn.LET(_xlpm.x,VLOOKUP($I2891,'taxon-match_2026-08-31'!$A$2:$N$122,7,FALSE),IF(_xlpm.x=0,"",_xlpm.x)))</f>
        <v>Animalia</v>
      </c>
      <c r="M2891" t="str">
        <f>IF($I2891="","",_xlfn.LET(_xlpm.x,VLOOKUP($I2891,'taxon-match_2026-08-31'!$A$2:$N$122,8,FALSE),IF(_xlpm.x=0,"",_xlpm.x)))</f>
        <v>Mollusca</v>
      </c>
      <c r="N2891" t="str">
        <f>IF($I2891="","",_xlfn.LET(_xlpm.x,VLOOKUP($I2891,'taxon-match_2026-08-31'!$A$2:$N$122,9,FALSE),IF(_xlpm.x=0,"",_xlpm.x)))</f>
        <v>Gastropoda</v>
      </c>
      <c r="O2891" t="str">
        <f>IF($I2891="","",_xlfn.LET(_xlpm.x,VLOOKUP($I2891,'taxon-match_2026-08-31'!$A$2:$N$122,10,FALSE),IF(_xlpm.x=0,"",_xlpm.x)))</f>
        <v>Littorinimorpha</v>
      </c>
      <c r="P2891" t="str">
        <f>IF($I2891="","",_xlfn.LET(_xlpm.x,VLOOKUP($I2891,'taxon-match_2026-08-31'!$A$2:$N$122,11,FALSE),IF(_xlpm.x=0,"",_xlpm.x)))</f>
        <v>Littorinidae</v>
      </c>
      <c r="Q2891" t="str">
        <f>IF($I2891="","",_xlfn.LET(_xlpm.x,VLOOKUP($I2891,'taxon-match_2026-08-31'!$A$2:$N$122,12,FALSE),IF(_xlpm.x=0,"",_xlpm.x)))</f>
        <v>Laevilacunaria</v>
      </c>
      <c r="R2891" t="str">
        <f>IF($I2891="","",_xlfn.LET(_xlpm.x,VLOOKUP($I2891,'taxon-match_2026-08-31'!$A$2:$N$122,14,FALSE),IF(_xlpm.x=0,"",_xlpm.x)))</f>
        <v>antarctica</v>
      </c>
      <c r="S2891" s="2" t="s">
        <v>2609</v>
      </c>
      <c r="T2891" s="69" t="s">
        <v>62</v>
      </c>
      <c r="U2891" s="69" t="s">
        <v>60</v>
      </c>
      <c r="X2891" t="str">
        <f>IF(T2891="","",_xlfn.LET(_xlpm.x,VLOOKUP(T2891,'Drop-down_menus'!$F$2:$G$16,2,FALSE),IF(_xlpm.x=0,"",_xlpm.x)))</f>
        <v>https://orcid.org/0000-0003-3696-4445</v>
      </c>
      <c r="Y2891" t="str">
        <f>IF(U2891="","",_xlfn.LET(_xlpm.x,VLOOKUP(U2891,'Drop-down_menus'!$F$2:$G$16,2,FALSE),IF(_xlpm.x=0,"",_xlpm.x)))</f>
        <v>https://orcid.org/0000-0002-9708-1761</v>
      </c>
      <c r="Z2891" t="str">
        <f>IF(V2891="","",_xlfn.LET(_xlpm.x,VLOOKUP(V2891,'Drop-down_menus'!$F$2:$G$16,2,FALSE),IF(_xlpm.x=0,"",_xlpm.x)))</f>
        <v/>
      </c>
      <c r="AA2891" t="str">
        <f>IF(W2891="","",_xlfn.LET(_xlpm.x,VLOOKUP(W2891,'Drop-down_menus'!$F$2:$G$16,2,FALSE),IF(_xlpm.x=0,"",_xlpm.x)))</f>
        <v/>
      </c>
      <c r="AB2891" t="s">
        <v>702</v>
      </c>
      <c r="AE2891" t="s">
        <v>896</v>
      </c>
    </row>
    <row r="2892" spans="1:31" ht="15" x14ac:dyDescent="0.2">
      <c r="A2892" s="2" t="s">
        <v>460</v>
      </c>
      <c r="B2892">
        <v>5055</v>
      </c>
      <c r="C2892">
        <v>565</v>
      </c>
      <c r="D2892" s="69" t="s">
        <v>700</v>
      </c>
      <c r="F2892" s="69" t="s">
        <v>898</v>
      </c>
      <c r="G2892" s="69">
        <v>1</v>
      </c>
      <c r="H2892" s="69" t="s">
        <v>898</v>
      </c>
      <c r="I2892" t="s">
        <v>898</v>
      </c>
      <c r="J2892" t="str">
        <f>IF($I2892="","",_xlfn.LET(_xlpm.x,VLOOKUP($I2892,'taxon-match_2026-08-31'!$A$2:$N$122,6,FALSE),IF(_xlpm.x=0,"",_xlpm.x)))</f>
        <v>(E. von Martens, 1885)</v>
      </c>
      <c r="K2892" t="str">
        <f>IF($I2892="","",_xlfn.LET(_xlpm.x,VLOOKUP($I2892,'taxon-match_2026-08-31'!$A$2:$N$122,4,FALSE),IF(_xlpm.x=0,"",_xlpm.x)))</f>
        <v>urn:lsid:marinespecies.org:taxname:713998</v>
      </c>
      <c r="L2892" t="str">
        <f>IF($I2892="","",_xlfn.LET(_xlpm.x,VLOOKUP($I2892,'taxon-match_2026-08-31'!$A$2:$N$122,7,FALSE),IF(_xlpm.x=0,"",_xlpm.x)))</f>
        <v>Animalia</v>
      </c>
      <c r="M2892" t="str">
        <f>IF($I2892="","",_xlfn.LET(_xlpm.x,VLOOKUP($I2892,'taxon-match_2026-08-31'!$A$2:$N$122,8,FALSE),IF(_xlpm.x=0,"",_xlpm.x)))</f>
        <v>Mollusca</v>
      </c>
      <c r="N2892" t="str">
        <f>IF($I2892="","",_xlfn.LET(_xlpm.x,VLOOKUP($I2892,'taxon-match_2026-08-31'!$A$2:$N$122,9,FALSE),IF(_xlpm.x=0,"",_xlpm.x)))</f>
        <v>Gastropoda</v>
      </c>
      <c r="O2892" t="str">
        <f>IF($I2892="","",_xlfn.LET(_xlpm.x,VLOOKUP($I2892,'taxon-match_2026-08-31'!$A$2:$N$122,10,FALSE),IF(_xlpm.x=0,"",_xlpm.x)))</f>
        <v>Littorinimorpha</v>
      </c>
      <c r="P2892" t="str">
        <f>IF($I2892="","",_xlfn.LET(_xlpm.x,VLOOKUP($I2892,'taxon-match_2026-08-31'!$A$2:$N$122,11,FALSE),IF(_xlpm.x=0,"",_xlpm.x)))</f>
        <v>Littorinidae</v>
      </c>
      <c r="Q2892" t="str">
        <f>IF($I2892="","",_xlfn.LET(_xlpm.x,VLOOKUP($I2892,'taxon-match_2026-08-31'!$A$2:$N$122,12,FALSE),IF(_xlpm.x=0,"",_xlpm.x)))</f>
        <v>Laevilacunaria</v>
      </c>
      <c r="R2892" t="str">
        <f>IF($I2892="","",_xlfn.LET(_xlpm.x,VLOOKUP($I2892,'taxon-match_2026-08-31'!$A$2:$N$122,14,FALSE),IF(_xlpm.x=0,"",_xlpm.x)))</f>
        <v>antarctica</v>
      </c>
      <c r="S2892" s="2" t="s">
        <v>2609</v>
      </c>
      <c r="T2892" s="69" t="s">
        <v>62</v>
      </c>
      <c r="U2892" s="69" t="s">
        <v>60</v>
      </c>
      <c r="X2892" t="str">
        <f>IF(T2892="","",_xlfn.LET(_xlpm.x,VLOOKUP(T2892,'Drop-down_menus'!$F$2:$G$16,2,FALSE),IF(_xlpm.x=0,"",_xlpm.x)))</f>
        <v>https://orcid.org/0000-0003-3696-4445</v>
      </c>
      <c r="Y2892" t="str">
        <f>IF(U2892="","",_xlfn.LET(_xlpm.x,VLOOKUP(U2892,'Drop-down_menus'!$F$2:$G$16,2,FALSE),IF(_xlpm.x=0,"",_xlpm.x)))</f>
        <v>https://orcid.org/0000-0002-9708-1761</v>
      </c>
      <c r="Z2892" t="str">
        <f>IF(V2892="","",_xlfn.LET(_xlpm.x,VLOOKUP(V2892,'Drop-down_menus'!$F$2:$G$16,2,FALSE),IF(_xlpm.x=0,"",_xlpm.x)))</f>
        <v/>
      </c>
      <c r="AA2892" t="str">
        <f>IF(W2892="","",_xlfn.LET(_xlpm.x,VLOOKUP(W2892,'Drop-down_menus'!$F$2:$G$16,2,FALSE),IF(_xlpm.x=0,"",_xlpm.x)))</f>
        <v/>
      </c>
      <c r="AB2892" t="s">
        <v>702</v>
      </c>
      <c r="AE2892" t="s">
        <v>896</v>
      </c>
    </row>
    <row r="2893" spans="1:31" ht="15" x14ac:dyDescent="0.2">
      <c r="A2893" s="2" t="s">
        <v>460</v>
      </c>
      <c r="B2893">
        <v>5056</v>
      </c>
      <c r="C2893">
        <v>582</v>
      </c>
      <c r="D2893" s="69" t="s">
        <v>700</v>
      </c>
      <c r="F2893" s="69" t="s">
        <v>898</v>
      </c>
      <c r="G2893" s="69">
        <v>1</v>
      </c>
      <c r="H2893" s="69" t="s">
        <v>898</v>
      </c>
      <c r="I2893" t="s">
        <v>898</v>
      </c>
      <c r="J2893" t="str">
        <f>IF($I2893="","",_xlfn.LET(_xlpm.x,VLOOKUP($I2893,'taxon-match_2026-08-31'!$A$2:$N$122,6,FALSE),IF(_xlpm.x=0,"",_xlpm.x)))</f>
        <v>(E. von Martens, 1885)</v>
      </c>
      <c r="K2893" t="str">
        <f>IF($I2893="","",_xlfn.LET(_xlpm.x,VLOOKUP($I2893,'taxon-match_2026-08-31'!$A$2:$N$122,4,FALSE),IF(_xlpm.x=0,"",_xlpm.x)))</f>
        <v>urn:lsid:marinespecies.org:taxname:713998</v>
      </c>
      <c r="L2893" t="str">
        <f>IF($I2893="","",_xlfn.LET(_xlpm.x,VLOOKUP($I2893,'taxon-match_2026-08-31'!$A$2:$N$122,7,FALSE),IF(_xlpm.x=0,"",_xlpm.x)))</f>
        <v>Animalia</v>
      </c>
      <c r="M2893" t="str">
        <f>IF($I2893="","",_xlfn.LET(_xlpm.x,VLOOKUP($I2893,'taxon-match_2026-08-31'!$A$2:$N$122,8,FALSE),IF(_xlpm.x=0,"",_xlpm.x)))</f>
        <v>Mollusca</v>
      </c>
      <c r="N2893" t="str">
        <f>IF($I2893="","",_xlfn.LET(_xlpm.x,VLOOKUP($I2893,'taxon-match_2026-08-31'!$A$2:$N$122,9,FALSE),IF(_xlpm.x=0,"",_xlpm.x)))</f>
        <v>Gastropoda</v>
      </c>
      <c r="O2893" t="str">
        <f>IF($I2893="","",_xlfn.LET(_xlpm.x,VLOOKUP($I2893,'taxon-match_2026-08-31'!$A$2:$N$122,10,FALSE),IF(_xlpm.x=0,"",_xlpm.x)))</f>
        <v>Littorinimorpha</v>
      </c>
      <c r="P2893" t="str">
        <f>IF($I2893="","",_xlfn.LET(_xlpm.x,VLOOKUP($I2893,'taxon-match_2026-08-31'!$A$2:$N$122,11,FALSE),IF(_xlpm.x=0,"",_xlpm.x)))</f>
        <v>Littorinidae</v>
      </c>
      <c r="Q2893" t="str">
        <f>IF($I2893="","",_xlfn.LET(_xlpm.x,VLOOKUP($I2893,'taxon-match_2026-08-31'!$A$2:$N$122,12,FALSE),IF(_xlpm.x=0,"",_xlpm.x)))</f>
        <v>Laevilacunaria</v>
      </c>
      <c r="R2893" t="str">
        <f>IF($I2893="","",_xlfn.LET(_xlpm.x,VLOOKUP($I2893,'taxon-match_2026-08-31'!$A$2:$N$122,14,FALSE),IF(_xlpm.x=0,"",_xlpm.x)))</f>
        <v>antarctica</v>
      </c>
      <c r="S2893" s="2" t="s">
        <v>2609</v>
      </c>
      <c r="T2893" s="69" t="s">
        <v>62</v>
      </c>
      <c r="U2893" s="69" t="s">
        <v>60</v>
      </c>
      <c r="X2893" t="str">
        <f>IF(T2893="","",_xlfn.LET(_xlpm.x,VLOOKUP(T2893,'Drop-down_menus'!$F$2:$G$16,2,FALSE),IF(_xlpm.x=0,"",_xlpm.x)))</f>
        <v>https://orcid.org/0000-0003-3696-4445</v>
      </c>
      <c r="Y2893" t="str">
        <f>IF(U2893="","",_xlfn.LET(_xlpm.x,VLOOKUP(U2893,'Drop-down_menus'!$F$2:$G$16,2,FALSE),IF(_xlpm.x=0,"",_xlpm.x)))</f>
        <v>https://orcid.org/0000-0002-9708-1761</v>
      </c>
      <c r="Z2893" t="str">
        <f>IF(V2893="","",_xlfn.LET(_xlpm.x,VLOOKUP(V2893,'Drop-down_menus'!$F$2:$G$16,2,FALSE),IF(_xlpm.x=0,"",_xlpm.x)))</f>
        <v/>
      </c>
      <c r="AA2893" t="str">
        <f>IF(W2893="","",_xlfn.LET(_xlpm.x,VLOOKUP(W2893,'Drop-down_menus'!$F$2:$G$16,2,FALSE),IF(_xlpm.x=0,"",_xlpm.x)))</f>
        <v/>
      </c>
      <c r="AB2893" t="s">
        <v>702</v>
      </c>
      <c r="AE2893" t="s">
        <v>896</v>
      </c>
    </row>
    <row r="2894" spans="1:31" ht="15" x14ac:dyDescent="0.2">
      <c r="A2894" s="2" t="s">
        <v>460</v>
      </c>
      <c r="B2894">
        <v>5057</v>
      </c>
      <c r="C2894">
        <v>583</v>
      </c>
      <c r="D2894" s="69" t="s">
        <v>700</v>
      </c>
      <c r="F2894" s="69" t="s">
        <v>898</v>
      </c>
      <c r="G2894" s="69">
        <v>1</v>
      </c>
      <c r="H2894" s="69" t="s">
        <v>898</v>
      </c>
      <c r="I2894" t="s">
        <v>898</v>
      </c>
      <c r="J2894" t="str">
        <f>IF($I2894="","",_xlfn.LET(_xlpm.x,VLOOKUP($I2894,'taxon-match_2026-08-31'!$A$2:$N$122,6,FALSE),IF(_xlpm.x=0,"",_xlpm.x)))</f>
        <v>(E. von Martens, 1885)</v>
      </c>
      <c r="K2894" t="str">
        <f>IF($I2894="","",_xlfn.LET(_xlpm.x,VLOOKUP($I2894,'taxon-match_2026-08-31'!$A$2:$N$122,4,FALSE),IF(_xlpm.x=0,"",_xlpm.x)))</f>
        <v>urn:lsid:marinespecies.org:taxname:713998</v>
      </c>
      <c r="L2894" t="str">
        <f>IF($I2894="","",_xlfn.LET(_xlpm.x,VLOOKUP($I2894,'taxon-match_2026-08-31'!$A$2:$N$122,7,FALSE),IF(_xlpm.x=0,"",_xlpm.x)))</f>
        <v>Animalia</v>
      </c>
      <c r="M2894" t="str">
        <f>IF($I2894="","",_xlfn.LET(_xlpm.x,VLOOKUP($I2894,'taxon-match_2026-08-31'!$A$2:$N$122,8,FALSE),IF(_xlpm.x=0,"",_xlpm.x)))</f>
        <v>Mollusca</v>
      </c>
      <c r="N2894" t="str">
        <f>IF($I2894="","",_xlfn.LET(_xlpm.x,VLOOKUP($I2894,'taxon-match_2026-08-31'!$A$2:$N$122,9,FALSE),IF(_xlpm.x=0,"",_xlpm.x)))</f>
        <v>Gastropoda</v>
      </c>
      <c r="O2894" t="str">
        <f>IF($I2894="","",_xlfn.LET(_xlpm.x,VLOOKUP($I2894,'taxon-match_2026-08-31'!$A$2:$N$122,10,FALSE),IF(_xlpm.x=0,"",_xlpm.x)))</f>
        <v>Littorinimorpha</v>
      </c>
      <c r="P2894" t="str">
        <f>IF($I2894="","",_xlfn.LET(_xlpm.x,VLOOKUP($I2894,'taxon-match_2026-08-31'!$A$2:$N$122,11,FALSE),IF(_xlpm.x=0,"",_xlpm.x)))</f>
        <v>Littorinidae</v>
      </c>
      <c r="Q2894" t="str">
        <f>IF($I2894="","",_xlfn.LET(_xlpm.x,VLOOKUP($I2894,'taxon-match_2026-08-31'!$A$2:$N$122,12,FALSE),IF(_xlpm.x=0,"",_xlpm.x)))</f>
        <v>Laevilacunaria</v>
      </c>
      <c r="R2894" t="str">
        <f>IF($I2894="","",_xlfn.LET(_xlpm.x,VLOOKUP($I2894,'taxon-match_2026-08-31'!$A$2:$N$122,14,FALSE),IF(_xlpm.x=0,"",_xlpm.x)))</f>
        <v>antarctica</v>
      </c>
      <c r="S2894" s="2" t="s">
        <v>2609</v>
      </c>
      <c r="T2894" s="69" t="s">
        <v>62</v>
      </c>
      <c r="U2894" s="69" t="s">
        <v>60</v>
      </c>
      <c r="X2894" t="str">
        <f>IF(T2894="","",_xlfn.LET(_xlpm.x,VLOOKUP(T2894,'Drop-down_menus'!$F$2:$G$16,2,FALSE),IF(_xlpm.x=0,"",_xlpm.x)))</f>
        <v>https://orcid.org/0000-0003-3696-4445</v>
      </c>
      <c r="Y2894" t="str">
        <f>IF(U2894="","",_xlfn.LET(_xlpm.x,VLOOKUP(U2894,'Drop-down_menus'!$F$2:$G$16,2,FALSE),IF(_xlpm.x=0,"",_xlpm.x)))</f>
        <v>https://orcid.org/0000-0002-9708-1761</v>
      </c>
      <c r="Z2894" t="str">
        <f>IF(V2894="","",_xlfn.LET(_xlpm.x,VLOOKUP(V2894,'Drop-down_menus'!$F$2:$G$16,2,FALSE),IF(_xlpm.x=0,"",_xlpm.x)))</f>
        <v/>
      </c>
      <c r="AA2894" t="str">
        <f>IF(W2894="","",_xlfn.LET(_xlpm.x,VLOOKUP(W2894,'Drop-down_menus'!$F$2:$G$16,2,FALSE),IF(_xlpm.x=0,"",_xlpm.x)))</f>
        <v/>
      </c>
      <c r="AB2894" t="s">
        <v>702</v>
      </c>
      <c r="AE2894" t="s">
        <v>896</v>
      </c>
    </row>
    <row r="2895" spans="1:31" ht="15" x14ac:dyDescent="0.2">
      <c r="A2895" s="2" t="s">
        <v>475</v>
      </c>
      <c r="B2895">
        <v>5521</v>
      </c>
      <c r="C2895">
        <v>610</v>
      </c>
      <c r="D2895" s="69" t="s">
        <v>700</v>
      </c>
      <c r="F2895" s="69" t="s">
        <v>898</v>
      </c>
      <c r="G2895" s="70">
        <v>1</v>
      </c>
      <c r="H2895" s="69" t="s">
        <v>898</v>
      </c>
      <c r="I2895" t="s">
        <v>898</v>
      </c>
      <c r="J2895" t="str">
        <f>IF($I2895="","",_xlfn.LET(_xlpm.x,VLOOKUP($I2895,'taxon-match_2026-08-31'!$A$2:$N$122,6,FALSE),IF(_xlpm.x=0,"",_xlpm.x)))</f>
        <v>(E. von Martens, 1885)</v>
      </c>
      <c r="K2895" t="str">
        <f>IF($I2895="","",_xlfn.LET(_xlpm.x,VLOOKUP($I2895,'taxon-match_2026-08-31'!$A$2:$N$122,4,FALSE),IF(_xlpm.x=0,"",_xlpm.x)))</f>
        <v>urn:lsid:marinespecies.org:taxname:713998</v>
      </c>
      <c r="L2895" t="str">
        <f>IF($I2895="","",_xlfn.LET(_xlpm.x,VLOOKUP($I2895,'taxon-match_2026-08-31'!$A$2:$N$122,7,FALSE),IF(_xlpm.x=0,"",_xlpm.x)))</f>
        <v>Animalia</v>
      </c>
      <c r="M2895" t="str">
        <f>IF($I2895="","",_xlfn.LET(_xlpm.x,VLOOKUP($I2895,'taxon-match_2026-08-31'!$A$2:$N$122,8,FALSE),IF(_xlpm.x=0,"",_xlpm.x)))</f>
        <v>Mollusca</v>
      </c>
      <c r="N2895" t="str">
        <f>IF($I2895="","",_xlfn.LET(_xlpm.x,VLOOKUP($I2895,'taxon-match_2026-08-31'!$A$2:$N$122,9,FALSE),IF(_xlpm.x=0,"",_xlpm.x)))</f>
        <v>Gastropoda</v>
      </c>
      <c r="O2895" t="str">
        <f>IF($I2895="","",_xlfn.LET(_xlpm.x,VLOOKUP($I2895,'taxon-match_2026-08-31'!$A$2:$N$122,10,FALSE),IF(_xlpm.x=0,"",_xlpm.x)))</f>
        <v>Littorinimorpha</v>
      </c>
      <c r="P2895" t="str">
        <f>IF($I2895="","",_xlfn.LET(_xlpm.x,VLOOKUP($I2895,'taxon-match_2026-08-31'!$A$2:$N$122,11,FALSE),IF(_xlpm.x=0,"",_xlpm.x)))</f>
        <v>Littorinidae</v>
      </c>
      <c r="Q2895" t="str">
        <f>IF($I2895="","",_xlfn.LET(_xlpm.x,VLOOKUP($I2895,'taxon-match_2026-08-31'!$A$2:$N$122,12,FALSE),IF(_xlpm.x=0,"",_xlpm.x)))</f>
        <v>Laevilacunaria</v>
      </c>
      <c r="R2895" t="str">
        <f>IF($I2895="","",_xlfn.LET(_xlpm.x,VLOOKUP($I2895,'taxon-match_2026-08-31'!$A$2:$N$122,14,FALSE),IF(_xlpm.x=0,"",_xlpm.x)))</f>
        <v>antarctica</v>
      </c>
      <c r="S2895" s="2" t="s">
        <v>2609</v>
      </c>
      <c r="T2895" s="69" t="s">
        <v>62</v>
      </c>
      <c r="U2895" s="69" t="s">
        <v>60</v>
      </c>
      <c r="X2895" t="str">
        <f>IF(T2895="","",_xlfn.LET(_xlpm.x,VLOOKUP(T2895,'Drop-down_menus'!$F$2:$G$16,2,FALSE),IF(_xlpm.x=0,"",_xlpm.x)))</f>
        <v>https://orcid.org/0000-0003-3696-4445</v>
      </c>
      <c r="Y2895" t="str">
        <f>IF(U2895="","",_xlfn.LET(_xlpm.x,VLOOKUP(U2895,'Drop-down_menus'!$F$2:$G$16,2,FALSE),IF(_xlpm.x=0,"",_xlpm.x)))</f>
        <v>https://orcid.org/0000-0002-9708-1761</v>
      </c>
      <c r="Z2895" t="str">
        <f>IF(V2895="","",_xlfn.LET(_xlpm.x,VLOOKUP(V2895,'Drop-down_menus'!$F$2:$G$16,2,FALSE),IF(_xlpm.x=0,"",_xlpm.x)))</f>
        <v/>
      </c>
      <c r="AA2895" t="str">
        <f>IF(W2895="","",_xlfn.LET(_xlpm.x,VLOOKUP(W2895,'Drop-down_menus'!$F$2:$G$16,2,FALSE),IF(_xlpm.x=0,"",_xlpm.x)))</f>
        <v/>
      </c>
      <c r="AB2895" t="s">
        <v>702</v>
      </c>
      <c r="AE2895" t="s">
        <v>896</v>
      </c>
    </row>
    <row r="2896" spans="1:31" ht="15" x14ac:dyDescent="0.2">
      <c r="A2896" s="2" t="s">
        <v>475</v>
      </c>
      <c r="B2896">
        <v>5522</v>
      </c>
      <c r="C2896">
        <v>611</v>
      </c>
      <c r="D2896" s="69" t="s">
        <v>700</v>
      </c>
      <c r="F2896" s="69" t="s">
        <v>898</v>
      </c>
      <c r="G2896" s="70">
        <v>1</v>
      </c>
      <c r="H2896" s="69" t="s">
        <v>898</v>
      </c>
      <c r="I2896" t="s">
        <v>898</v>
      </c>
      <c r="J2896" t="str">
        <f>IF($I2896="","",_xlfn.LET(_xlpm.x,VLOOKUP($I2896,'taxon-match_2026-08-31'!$A$2:$N$122,6,FALSE),IF(_xlpm.x=0,"",_xlpm.x)))</f>
        <v>(E. von Martens, 1885)</v>
      </c>
      <c r="K2896" t="str">
        <f>IF($I2896="","",_xlfn.LET(_xlpm.x,VLOOKUP($I2896,'taxon-match_2026-08-31'!$A$2:$N$122,4,FALSE),IF(_xlpm.x=0,"",_xlpm.x)))</f>
        <v>urn:lsid:marinespecies.org:taxname:713998</v>
      </c>
      <c r="L2896" t="str">
        <f>IF($I2896="","",_xlfn.LET(_xlpm.x,VLOOKUP($I2896,'taxon-match_2026-08-31'!$A$2:$N$122,7,FALSE),IF(_xlpm.x=0,"",_xlpm.x)))</f>
        <v>Animalia</v>
      </c>
      <c r="M2896" t="str">
        <f>IF($I2896="","",_xlfn.LET(_xlpm.x,VLOOKUP($I2896,'taxon-match_2026-08-31'!$A$2:$N$122,8,FALSE),IF(_xlpm.x=0,"",_xlpm.x)))</f>
        <v>Mollusca</v>
      </c>
      <c r="N2896" t="str">
        <f>IF($I2896="","",_xlfn.LET(_xlpm.x,VLOOKUP($I2896,'taxon-match_2026-08-31'!$A$2:$N$122,9,FALSE),IF(_xlpm.x=0,"",_xlpm.x)))</f>
        <v>Gastropoda</v>
      </c>
      <c r="O2896" t="str">
        <f>IF($I2896="","",_xlfn.LET(_xlpm.x,VLOOKUP($I2896,'taxon-match_2026-08-31'!$A$2:$N$122,10,FALSE),IF(_xlpm.x=0,"",_xlpm.x)))</f>
        <v>Littorinimorpha</v>
      </c>
      <c r="P2896" t="str">
        <f>IF($I2896="","",_xlfn.LET(_xlpm.x,VLOOKUP($I2896,'taxon-match_2026-08-31'!$A$2:$N$122,11,FALSE),IF(_xlpm.x=0,"",_xlpm.x)))</f>
        <v>Littorinidae</v>
      </c>
      <c r="Q2896" t="str">
        <f>IF($I2896="","",_xlfn.LET(_xlpm.x,VLOOKUP($I2896,'taxon-match_2026-08-31'!$A$2:$N$122,12,FALSE),IF(_xlpm.x=0,"",_xlpm.x)))</f>
        <v>Laevilacunaria</v>
      </c>
      <c r="R2896" t="str">
        <f>IF($I2896="","",_xlfn.LET(_xlpm.x,VLOOKUP($I2896,'taxon-match_2026-08-31'!$A$2:$N$122,14,FALSE),IF(_xlpm.x=0,"",_xlpm.x)))</f>
        <v>antarctica</v>
      </c>
      <c r="S2896" s="2" t="s">
        <v>2609</v>
      </c>
      <c r="T2896" s="69" t="s">
        <v>62</v>
      </c>
      <c r="U2896" s="69" t="s">
        <v>60</v>
      </c>
      <c r="X2896" t="str">
        <f>IF(T2896="","",_xlfn.LET(_xlpm.x,VLOOKUP(T2896,'Drop-down_menus'!$F$2:$G$16,2,FALSE),IF(_xlpm.x=0,"",_xlpm.x)))</f>
        <v>https://orcid.org/0000-0003-3696-4445</v>
      </c>
      <c r="Y2896" t="str">
        <f>IF(U2896="","",_xlfn.LET(_xlpm.x,VLOOKUP(U2896,'Drop-down_menus'!$F$2:$G$16,2,FALSE),IF(_xlpm.x=0,"",_xlpm.x)))</f>
        <v>https://orcid.org/0000-0002-9708-1761</v>
      </c>
      <c r="Z2896" t="str">
        <f>IF(V2896="","",_xlfn.LET(_xlpm.x,VLOOKUP(V2896,'Drop-down_menus'!$F$2:$G$16,2,FALSE),IF(_xlpm.x=0,"",_xlpm.x)))</f>
        <v/>
      </c>
      <c r="AA2896" t="str">
        <f>IF(W2896="","",_xlfn.LET(_xlpm.x,VLOOKUP(W2896,'Drop-down_menus'!$F$2:$G$16,2,FALSE),IF(_xlpm.x=0,"",_xlpm.x)))</f>
        <v/>
      </c>
      <c r="AB2896" t="s">
        <v>702</v>
      </c>
      <c r="AE2896" t="s">
        <v>896</v>
      </c>
    </row>
    <row r="2897" spans="1:31" ht="15" x14ac:dyDescent="0.2">
      <c r="A2897" s="2" t="s">
        <v>475</v>
      </c>
      <c r="B2897">
        <v>5523</v>
      </c>
      <c r="C2897">
        <v>602</v>
      </c>
      <c r="D2897" s="69" t="s">
        <v>700</v>
      </c>
      <c r="F2897" s="69" t="s">
        <v>898</v>
      </c>
      <c r="G2897" s="70">
        <v>1</v>
      </c>
      <c r="H2897" s="69" t="s">
        <v>898</v>
      </c>
      <c r="I2897" t="s">
        <v>898</v>
      </c>
      <c r="J2897" t="str">
        <f>IF($I2897="","",_xlfn.LET(_xlpm.x,VLOOKUP($I2897,'taxon-match_2026-08-31'!$A$2:$N$122,6,FALSE),IF(_xlpm.x=0,"",_xlpm.x)))</f>
        <v>(E. von Martens, 1885)</v>
      </c>
      <c r="K2897" t="str">
        <f>IF($I2897="","",_xlfn.LET(_xlpm.x,VLOOKUP($I2897,'taxon-match_2026-08-31'!$A$2:$N$122,4,FALSE),IF(_xlpm.x=0,"",_xlpm.x)))</f>
        <v>urn:lsid:marinespecies.org:taxname:713998</v>
      </c>
      <c r="L2897" t="str">
        <f>IF($I2897="","",_xlfn.LET(_xlpm.x,VLOOKUP($I2897,'taxon-match_2026-08-31'!$A$2:$N$122,7,FALSE),IF(_xlpm.x=0,"",_xlpm.x)))</f>
        <v>Animalia</v>
      </c>
      <c r="M2897" t="str">
        <f>IF($I2897="","",_xlfn.LET(_xlpm.x,VLOOKUP($I2897,'taxon-match_2026-08-31'!$A$2:$N$122,8,FALSE),IF(_xlpm.x=0,"",_xlpm.x)))</f>
        <v>Mollusca</v>
      </c>
      <c r="N2897" t="str">
        <f>IF($I2897="","",_xlfn.LET(_xlpm.x,VLOOKUP($I2897,'taxon-match_2026-08-31'!$A$2:$N$122,9,FALSE),IF(_xlpm.x=0,"",_xlpm.x)))</f>
        <v>Gastropoda</v>
      </c>
      <c r="O2897" t="str">
        <f>IF($I2897="","",_xlfn.LET(_xlpm.x,VLOOKUP($I2897,'taxon-match_2026-08-31'!$A$2:$N$122,10,FALSE),IF(_xlpm.x=0,"",_xlpm.x)))</f>
        <v>Littorinimorpha</v>
      </c>
      <c r="P2897" t="str">
        <f>IF($I2897="","",_xlfn.LET(_xlpm.x,VLOOKUP($I2897,'taxon-match_2026-08-31'!$A$2:$N$122,11,FALSE),IF(_xlpm.x=0,"",_xlpm.x)))</f>
        <v>Littorinidae</v>
      </c>
      <c r="Q2897" t="str">
        <f>IF($I2897="","",_xlfn.LET(_xlpm.x,VLOOKUP($I2897,'taxon-match_2026-08-31'!$A$2:$N$122,12,FALSE),IF(_xlpm.x=0,"",_xlpm.x)))</f>
        <v>Laevilacunaria</v>
      </c>
      <c r="R2897" t="str">
        <f>IF($I2897="","",_xlfn.LET(_xlpm.x,VLOOKUP($I2897,'taxon-match_2026-08-31'!$A$2:$N$122,14,FALSE),IF(_xlpm.x=0,"",_xlpm.x)))</f>
        <v>antarctica</v>
      </c>
      <c r="S2897" s="2" t="s">
        <v>2609</v>
      </c>
      <c r="T2897" s="69" t="s">
        <v>62</v>
      </c>
      <c r="U2897" s="69" t="s">
        <v>60</v>
      </c>
      <c r="X2897" t="str">
        <f>IF(T2897="","",_xlfn.LET(_xlpm.x,VLOOKUP(T2897,'Drop-down_menus'!$F$2:$G$16,2,FALSE),IF(_xlpm.x=0,"",_xlpm.x)))</f>
        <v>https://orcid.org/0000-0003-3696-4445</v>
      </c>
      <c r="Y2897" t="str">
        <f>IF(U2897="","",_xlfn.LET(_xlpm.x,VLOOKUP(U2897,'Drop-down_menus'!$F$2:$G$16,2,FALSE),IF(_xlpm.x=0,"",_xlpm.x)))</f>
        <v>https://orcid.org/0000-0002-9708-1761</v>
      </c>
      <c r="Z2897" t="str">
        <f>IF(V2897="","",_xlfn.LET(_xlpm.x,VLOOKUP(V2897,'Drop-down_menus'!$F$2:$G$16,2,FALSE),IF(_xlpm.x=0,"",_xlpm.x)))</f>
        <v/>
      </c>
      <c r="AA2897" t="str">
        <f>IF(W2897="","",_xlfn.LET(_xlpm.x,VLOOKUP(W2897,'Drop-down_menus'!$F$2:$G$16,2,FALSE),IF(_xlpm.x=0,"",_xlpm.x)))</f>
        <v/>
      </c>
      <c r="AB2897" t="s">
        <v>702</v>
      </c>
      <c r="AE2897" t="s">
        <v>896</v>
      </c>
    </row>
    <row r="2898" spans="1:31" ht="15" x14ac:dyDescent="0.2">
      <c r="A2898" s="2" t="s">
        <v>475</v>
      </c>
      <c r="B2898">
        <v>5524</v>
      </c>
      <c r="C2898">
        <v>603</v>
      </c>
      <c r="D2898" s="69" t="s">
        <v>700</v>
      </c>
      <c r="F2898" s="69" t="s">
        <v>898</v>
      </c>
      <c r="G2898" s="70">
        <v>1</v>
      </c>
      <c r="H2898" s="69" t="s">
        <v>898</v>
      </c>
      <c r="I2898" t="s">
        <v>898</v>
      </c>
      <c r="J2898" t="str">
        <f>IF($I2898="","",_xlfn.LET(_xlpm.x,VLOOKUP($I2898,'taxon-match_2026-08-31'!$A$2:$N$122,6,FALSE),IF(_xlpm.x=0,"",_xlpm.x)))</f>
        <v>(E. von Martens, 1885)</v>
      </c>
      <c r="K2898" t="str">
        <f>IF($I2898="","",_xlfn.LET(_xlpm.x,VLOOKUP($I2898,'taxon-match_2026-08-31'!$A$2:$N$122,4,FALSE),IF(_xlpm.x=0,"",_xlpm.x)))</f>
        <v>urn:lsid:marinespecies.org:taxname:713998</v>
      </c>
      <c r="L2898" t="str">
        <f>IF($I2898="","",_xlfn.LET(_xlpm.x,VLOOKUP($I2898,'taxon-match_2026-08-31'!$A$2:$N$122,7,FALSE),IF(_xlpm.x=0,"",_xlpm.x)))</f>
        <v>Animalia</v>
      </c>
      <c r="M2898" t="str">
        <f>IF($I2898="","",_xlfn.LET(_xlpm.x,VLOOKUP($I2898,'taxon-match_2026-08-31'!$A$2:$N$122,8,FALSE),IF(_xlpm.x=0,"",_xlpm.x)))</f>
        <v>Mollusca</v>
      </c>
      <c r="N2898" t="str">
        <f>IF($I2898="","",_xlfn.LET(_xlpm.x,VLOOKUP($I2898,'taxon-match_2026-08-31'!$A$2:$N$122,9,FALSE),IF(_xlpm.x=0,"",_xlpm.x)))</f>
        <v>Gastropoda</v>
      </c>
      <c r="O2898" t="str">
        <f>IF($I2898="","",_xlfn.LET(_xlpm.x,VLOOKUP($I2898,'taxon-match_2026-08-31'!$A$2:$N$122,10,FALSE),IF(_xlpm.x=0,"",_xlpm.x)))</f>
        <v>Littorinimorpha</v>
      </c>
      <c r="P2898" t="str">
        <f>IF($I2898="","",_xlfn.LET(_xlpm.x,VLOOKUP($I2898,'taxon-match_2026-08-31'!$A$2:$N$122,11,FALSE),IF(_xlpm.x=0,"",_xlpm.x)))</f>
        <v>Littorinidae</v>
      </c>
      <c r="Q2898" t="str">
        <f>IF($I2898="","",_xlfn.LET(_xlpm.x,VLOOKUP($I2898,'taxon-match_2026-08-31'!$A$2:$N$122,12,FALSE),IF(_xlpm.x=0,"",_xlpm.x)))</f>
        <v>Laevilacunaria</v>
      </c>
      <c r="R2898" t="str">
        <f>IF($I2898="","",_xlfn.LET(_xlpm.x,VLOOKUP($I2898,'taxon-match_2026-08-31'!$A$2:$N$122,14,FALSE),IF(_xlpm.x=0,"",_xlpm.x)))</f>
        <v>antarctica</v>
      </c>
      <c r="S2898" s="2" t="s">
        <v>2609</v>
      </c>
      <c r="T2898" s="69" t="s">
        <v>62</v>
      </c>
      <c r="U2898" s="69" t="s">
        <v>60</v>
      </c>
      <c r="X2898" t="str">
        <f>IF(T2898="","",_xlfn.LET(_xlpm.x,VLOOKUP(T2898,'Drop-down_menus'!$F$2:$G$16,2,FALSE),IF(_xlpm.x=0,"",_xlpm.x)))</f>
        <v>https://orcid.org/0000-0003-3696-4445</v>
      </c>
      <c r="Y2898" t="str">
        <f>IF(U2898="","",_xlfn.LET(_xlpm.x,VLOOKUP(U2898,'Drop-down_menus'!$F$2:$G$16,2,FALSE),IF(_xlpm.x=0,"",_xlpm.x)))</f>
        <v>https://orcid.org/0000-0002-9708-1761</v>
      </c>
      <c r="Z2898" t="str">
        <f>IF(V2898="","",_xlfn.LET(_xlpm.x,VLOOKUP(V2898,'Drop-down_menus'!$F$2:$G$16,2,FALSE),IF(_xlpm.x=0,"",_xlpm.x)))</f>
        <v/>
      </c>
      <c r="AA2898" t="str">
        <f>IF(W2898="","",_xlfn.LET(_xlpm.x,VLOOKUP(W2898,'Drop-down_menus'!$F$2:$G$16,2,FALSE),IF(_xlpm.x=0,"",_xlpm.x)))</f>
        <v/>
      </c>
      <c r="AB2898" t="s">
        <v>702</v>
      </c>
      <c r="AE2898" t="s">
        <v>896</v>
      </c>
    </row>
    <row r="2899" spans="1:31" ht="15" x14ac:dyDescent="0.2">
      <c r="A2899" s="2" t="s">
        <v>253</v>
      </c>
      <c r="B2899">
        <v>1690</v>
      </c>
      <c r="C2899">
        <v>568</v>
      </c>
      <c r="D2899" s="69" t="s">
        <v>700</v>
      </c>
      <c r="F2899" s="70" t="s">
        <v>751</v>
      </c>
      <c r="G2899" s="70">
        <v>1</v>
      </c>
      <c r="H2899" s="70" t="s">
        <v>751</v>
      </c>
      <c r="I2899" t="s">
        <v>751</v>
      </c>
      <c r="J2899" t="str">
        <f>IF($I2899="","",_xlfn.LET(_xlpm.x,VLOOKUP($I2899,'taxon-match_2026-08-31'!$A$2:$N$122,6,FALSE),IF(_xlpm.x=0,"",_xlpm.x)))</f>
        <v>(P. P. King, 1832)</v>
      </c>
      <c r="K2899" t="str">
        <f>IF($I2899="","",_xlfn.LET(_xlpm.x,VLOOKUP($I2899,'taxon-match_2026-08-31'!$A$2:$N$122,4,FALSE),IF(_xlpm.x=0,"",_xlpm.x)))</f>
        <v>urn:lsid:marinespecies.org:taxname:197217</v>
      </c>
      <c r="L2899" t="str">
        <f>IF($I2899="","",_xlfn.LET(_xlpm.x,VLOOKUP($I2899,'taxon-match_2026-08-31'!$A$2:$N$122,7,FALSE),IF(_xlpm.x=0,"",_xlpm.x)))</f>
        <v>Animalia</v>
      </c>
      <c r="M2899" t="str">
        <f>IF($I2899="","",_xlfn.LET(_xlpm.x,VLOOKUP($I2899,'taxon-match_2026-08-31'!$A$2:$N$122,8,FALSE),IF(_xlpm.x=0,"",_xlpm.x)))</f>
        <v>Mollusca</v>
      </c>
      <c r="N2899" t="str">
        <f>IF($I2899="","",_xlfn.LET(_xlpm.x,VLOOKUP($I2899,'taxon-match_2026-08-31'!$A$2:$N$122,9,FALSE),IF(_xlpm.x=0,"",_xlpm.x)))</f>
        <v>Bivalvia</v>
      </c>
      <c r="O2899" t="str">
        <f>IF($I2899="","",_xlfn.LET(_xlpm.x,VLOOKUP($I2899,'taxon-match_2026-08-31'!$A$2:$N$122,10,FALSE),IF(_xlpm.x=0,"",_xlpm.x)))</f>
        <v/>
      </c>
      <c r="P2899" t="str">
        <f>IF($I2899="","",_xlfn.LET(_xlpm.x,VLOOKUP($I2899,'taxon-match_2026-08-31'!$A$2:$N$122,11,FALSE),IF(_xlpm.x=0,"",_xlpm.x)))</f>
        <v>Laternulidae</v>
      </c>
      <c r="Q2899" t="str">
        <f>IF($I2899="","",_xlfn.LET(_xlpm.x,VLOOKUP($I2899,'taxon-match_2026-08-31'!$A$2:$N$122,12,FALSE),IF(_xlpm.x=0,"",_xlpm.x)))</f>
        <v>Laternula</v>
      </c>
      <c r="R2899" t="str">
        <f>IF($I2899="","",_xlfn.LET(_xlpm.x,VLOOKUP($I2899,'taxon-match_2026-08-31'!$A$2:$N$122,14,FALSE),IF(_xlpm.x=0,"",_xlpm.x)))</f>
        <v>elliptica</v>
      </c>
      <c r="S2899" s="2" t="s">
        <v>2609</v>
      </c>
      <c r="T2899" s="69" t="s">
        <v>62</v>
      </c>
      <c r="U2899" s="69" t="s">
        <v>60</v>
      </c>
      <c r="X2899" t="str">
        <f>IF(T2899="","",_xlfn.LET(_xlpm.x,VLOOKUP(T2899,'Drop-down_menus'!$F$2:$G$16,2,FALSE),IF(_xlpm.x=0,"",_xlpm.x)))</f>
        <v>https://orcid.org/0000-0003-3696-4445</v>
      </c>
      <c r="Y2899" t="str">
        <f>IF(U2899="","",_xlfn.LET(_xlpm.x,VLOOKUP(U2899,'Drop-down_menus'!$F$2:$G$16,2,FALSE),IF(_xlpm.x=0,"",_xlpm.x)))</f>
        <v>https://orcid.org/0000-0002-9708-1761</v>
      </c>
      <c r="Z2899" t="str">
        <f>IF(V2899="","",_xlfn.LET(_xlpm.x,VLOOKUP(V2899,'Drop-down_menus'!$F$2:$G$16,2,FALSE),IF(_xlpm.x=0,"",_xlpm.x)))</f>
        <v/>
      </c>
      <c r="AA2899" t="str">
        <f>IF(W2899="","",_xlfn.LET(_xlpm.x,VLOOKUP(W2899,'Drop-down_menus'!$F$2:$G$16,2,FALSE),IF(_xlpm.x=0,"",_xlpm.x)))</f>
        <v/>
      </c>
      <c r="AB2899" t="s">
        <v>702</v>
      </c>
      <c r="AE2899" t="s">
        <v>896</v>
      </c>
    </row>
    <row r="2900" spans="1:31" ht="15" x14ac:dyDescent="0.2">
      <c r="A2900" s="2" t="s">
        <v>253</v>
      </c>
      <c r="B2900">
        <v>1691</v>
      </c>
      <c r="C2900">
        <v>569</v>
      </c>
      <c r="D2900" s="69" t="s">
        <v>700</v>
      </c>
      <c r="F2900" s="70" t="s">
        <v>751</v>
      </c>
      <c r="G2900" s="70">
        <v>1</v>
      </c>
      <c r="H2900" s="70" t="s">
        <v>751</v>
      </c>
      <c r="I2900" t="s">
        <v>751</v>
      </c>
      <c r="J2900" t="str">
        <f>IF($I2900="","",_xlfn.LET(_xlpm.x,VLOOKUP($I2900,'taxon-match_2026-08-31'!$A$2:$N$122,6,FALSE),IF(_xlpm.x=0,"",_xlpm.x)))</f>
        <v>(P. P. King, 1832)</v>
      </c>
      <c r="K2900" t="str">
        <f>IF($I2900="","",_xlfn.LET(_xlpm.x,VLOOKUP($I2900,'taxon-match_2026-08-31'!$A$2:$N$122,4,FALSE),IF(_xlpm.x=0,"",_xlpm.x)))</f>
        <v>urn:lsid:marinespecies.org:taxname:197217</v>
      </c>
      <c r="L2900" t="str">
        <f>IF($I2900="","",_xlfn.LET(_xlpm.x,VLOOKUP($I2900,'taxon-match_2026-08-31'!$A$2:$N$122,7,FALSE),IF(_xlpm.x=0,"",_xlpm.x)))</f>
        <v>Animalia</v>
      </c>
      <c r="M2900" t="str">
        <f>IF($I2900="","",_xlfn.LET(_xlpm.x,VLOOKUP($I2900,'taxon-match_2026-08-31'!$A$2:$N$122,8,FALSE),IF(_xlpm.x=0,"",_xlpm.x)))</f>
        <v>Mollusca</v>
      </c>
      <c r="N2900" t="str">
        <f>IF($I2900="","",_xlfn.LET(_xlpm.x,VLOOKUP($I2900,'taxon-match_2026-08-31'!$A$2:$N$122,9,FALSE),IF(_xlpm.x=0,"",_xlpm.x)))</f>
        <v>Bivalvia</v>
      </c>
      <c r="O2900" t="str">
        <f>IF($I2900="","",_xlfn.LET(_xlpm.x,VLOOKUP($I2900,'taxon-match_2026-08-31'!$A$2:$N$122,10,FALSE),IF(_xlpm.x=0,"",_xlpm.x)))</f>
        <v/>
      </c>
      <c r="P2900" t="str">
        <f>IF($I2900="","",_xlfn.LET(_xlpm.x,VLOOKUP($I2900,'taxon-match_2026-08-31'!$A$2:$N$122,11,FALSE),IF(_xlpm.x=0,"",_xlpm.x)))</f>
        <v>Laternulidae</v>
      </c>
      <c r="Q2900" t="str">
        <f>IF($I2900="","",_xlfn.LET(_xlpm.x,VLOOKUP($I2900,'taxon-match_2026-08-31'!$A$2:$N$122,12,FALSE),IF(_xlpm.x=0,"",_xlpm.x)))</f>
        <v>Laternula</v>
      </c>
      <c r="R2900" t="str">
        <f>IF($I2900="","",_xlfn.LET(_xlpm.x,VLOOKUP($I2900,'taxon-match_2026-08-31'!$A$2:$N$122,14,FALSE),IF(_xlpm.x=0,"",_xlpm.x)))</f>
        <v>elliptica</v>
      </c>
      <c r="S2900" s="2" t="s">
        <v>2609</v>
      </c>
      <c r="T2900" s="69" t="s">
        <v>62</v>
      </c>
      <c r="U2900" s="69" t="s">
        <v>60</v>
      </c>
      <c r="X2900" t="str">
        <f>IF(T2900="","",_xlfn.LET(_xlpm.x,VLOOKUP(T2900,'Drop-down_menus'!$F$2:$G$16,2,FALSE),IF(_xlpm.x=0,"",_xlpm.x)))</f>
        <v>https://orcid.org/0000-0003-3696-4445</v>
      </c>
      <c r="Y2900" t="str">
        <f>IF(U2900="","",_xlfn.LET(_xlpm.x,VLOOKUP(U2900,'Drop-down_menus'!$F$2:$G$16,2,FALSE),IF(_xlpm.x=0,"",_xlpm.x)))</f>
        <v>https://orcid.org/0000-0002-9708-1761</v>
      </c>
      <c r="Z2900" t="str">
        <f>IF(V2900="","",_xlfn.LET(_xlpm.x,VLOOKUP(V2900,'Drop-down_menus'!$F$2:$G$16,2,FALSE),IF(_xlpm.x=0,"",_xlpm.x)))</f>
        <v/>
      </c>
      <c r="AA2900" t="str">
        <f>IF(W2900="","",_xlfn.LET(_xlpm.x,VLOOKUP(W2900,'Drop-down_menus'!$F$2:$G$16,2,FALSE),IF(_xlpm.x=0,"",_xlpm.x)))</f>
        <v/>
      </c>
      <c r="AB2900" t="s">
        <v>702</v>
      </c>
      <c r="AE2900" t="s">
        <v>896</v>
      </c>
    </row>
    <row r="2901" spans="1:31" ht="15" x14ac:dyDescent="0.2">
      <c r="A2901" s="2" t="s">
        <v>253</v>
      </c>
      <c r="B2901">
        <v>1692</v>
      </c>
      <c r="C2901">
        <v>615</v>
      </c>
      <c r="D2901" s="69" t="s">
        <v>700</v>
      </c>
      <c r="F2901" s="70" t="s">
        <v>751</v>
      </c>
      <c r="G2901" s="70">
        <v>1</v>
      </c>
      <c r="H2901" s="70" t="s">
        <v>751</v>
      </c>
      <c r="I2901" t="s">
        <v>751</v>
      </c>
      <c r="J2901" t="str">
        <f>IF($I2901="","",_xlfn.LET(_xlpm.x,VLOOKUP($I2901,'taxon-match_2026-08-31'!$A$2:$N$122,6,FALSE),IF(_xlpm.x=0,"",_xlpm.x)))</f>
        <v>(P. P. King, 1832)</v>
      </c>
      <c r="K2901" t="str">
        <f>IF($I2901="","",_xlfn.LET(_xlpm.x,VLOOKUP($I2901,'taxon-match_2026-08-31'!$A$2:$N$122,4,FALSE),IF(_xlpm.x=0,"",_xlpm.x)))</f>
        <v>urn:lsid:marinespecies.org:taxname:197217</v>
      </c>
      <c r="L2901" t="str">
        <f>IF($I2901="","",_xlfn.LET(_xlpm.x,VLOOKUP($I2901,'taxon-match_2026-08-31'!$A$2:$N$122,7,FALSE),IF(_xlpm.x=0,"",_xlpm.x)))</f>
        <v>Animalia</v>
      </c>
      <c r="M2901" t="str">
        <f>IF($I2901="","",_xlfn.LET(_xlpm.x,VLOOKUP($I2901,'taxon-match_2026-08-31'!$A$2:$N$122,8,FALSE),IF(_xlpm.x=0,"",_xlpm.x)))</f>
        <v>Mollusca</v>
      </c>
      <c r="N2901" t="str">
        <f>IF($I2901="","",_xlfn.LET(_xlpm.x,VLOOKUP($I2901,'taxon-match_2026-08-31'!$A$2:$N$122,9,FALSE),IF(_xlpm.x=0,"",_xlpm.x)))</f>
        <v>Bivalvia</v>
      </c>
      <c r="O2901" t="str">
        <f>IF($I2901="","",_xlfn.LET(_xlpm.x,VLOOKUP($I2901,'taxon-match_2026-08-31'!$A$2:$N$122,10,FALSE),IF(_xlpm.x=0,"",_xlpm.x)))</f>
        <v/>
      </c>
      <c r="P2901" t="str">
        <f>IF($I2901="","",_xlfn.LET(_xlpm.x,VLOOKUP($I2901,'taxon-match_2026-08-31'!$A$2:$N$122,11,FALSE),IF(_xlpm.x=0,"",_xlpm.x)))</f>
        <v>Laternulidae</v>
      </c>
      <c r="Q2901" t="str">
        <f>IF($I2901="","",_xlfn.LET(_xlpm.x,VLOOKUP($I2901,'taxon-match_2026-08-31'!$A$2:$N$122,12,FALSE),IF(_xlpm.x=0,"",_xlpm.x)))</f>
        <v>Laternula</v>
      </c>
      <c r="R2901" t="str">
        <f>IF($I2901="","",_xlfn.LET(_xlpm.x,VLOOKUP($I2901,'taxon-match_2026-08-31'!$A$2:$N$122,14,FALSE),IF(_xlpm.x=0,"",_xlpm.x)))</f>
        <v>elliptica</v>
      </c>
      <c r="S2901" s="2" t="s">
        <v>2609</v>
      </c>
      <c r="T2901" s="69" t="s">
        <v>62</v>
      </c>
      <c r="U2901" s="69" t="s">
        <v>60</v>
      </c>
      <c r="X2901" t="str">
        <f>IF(T2901="","",_xlfn.LET(_xlpm.x,VLOOKUP(T2901,'Drop-down_menus'!$F$2:$G$16,2,FALSE),IF(_xlpm.x=0,"",_xlpm.x)))</f>
        <v>https://orcid.org/0000-0003-3696-4445</v>
      </c>
      <c r="Y2901" t="str">
        <f>IF(U2901="","",_xlfn.LET(_xlpm.x,VLOOKUP(U2901,'Drop-down_menus'!$F$2:$G$16,2,FALSE),IF(_xlpm.x=0,"",_xlpm.x)))</f>
        <v>https://orcid.org/0000-0002-9708-1761</v>
      </c>
      <c r="Z2901" t="str">
        <f>IF(V2901="","",_xlfn.LET(_xlpm.x,VLOOKUP(V2901,'Drop-down_menus'!$F$2:$G$16,2,FALSE),IF(_xlpm.x=0,"",_xlpm.x)))</f>
        <v/>
      </c>
      <c r="AA2901" t="str">
        <f>IF(W2901="","",_xlfn.LET(_xlpm.x,VLOOKUP(W2901,'Drop-down_menus'!$F$2:$G$16,2,FALSE),IF(_xlpm.x=0,"",_xlpm.x)))</f>
        <v/>
      </c>
      <c r="AB2901" t="s">
        <v>702</v>
      </c>
      <c r="AE2901" t="s">
        <v>896</v>
      </c>
    </row>
    <row r="2902" spans="1:31" ht="15" x14ac:dyDescent="0.2">
      <c r="A2902" s="2" t="s">
        <v>253</v>
      </c>
      <c r="B2902">
        <v>1693</v>
      </c>
      <c r="C2902">
        <v>619</v>
      </c>
      <c r="D2902" s="69" t="s">
        <v>700</v>
      </c>
      <c r="F2902" s="70" t="s">
        <v>751</v>
      </c>
      <c r="G2902" s="70">
        <v>1</v>
      </c>
      <c r="H2902" s="70" t="s">
        <v>751</v>
      </c>
      <c r="I2902" t="s">
        <v>751</v>
      </c>
      <c r="J2902" t="str">
        <f>IF($I2902="","",_xlfn.LET(_xlpm.x,VLOOKUP($I2902,'taxon-match_2026-08-31'!$A$2:$N$122,6,FALSE),IF(_xlpm.x=0,"",_xlpm.x)))</f>
        <v>(P. P. King, 1832)</v>
      </c>
      <c r="K2902" t="str">
        <f>IF($I2902="","",_xlfn.LET(_xlpm.x,VLOOKUP($I2902,'taxon-match_2026-08-31'!$A$2:$N$122,4,FALSE),IF(_xlpm.x=0,"",_xlpm.x)))</f>
        <v>urn:lsid:marinespecies.org:taxname:197217</v>
      </c>
      <c r="L2902" t="str">
        <f>IF($I2902="","",_xlfn.LET(_xlpm.x,VLOOKUP($I2902,'taxon-match_2026-08-31'!$A$2:$N$122,7,FALSE),IF(_xlpm.x=0,"",_xlpm.x)))</f>
        <v>Animalia</v>
      </c>
      <c r="M2902" t="str">
        <f>IF($I2902="","",_xlfn.LET(_xlpm.x,VLOOKUP($I2902,'taxon-match_2026-08-31'!$A$2:$N$122,8,FALSE),IF(_xlpm.x=0,"",_xlpm.x)))</f>
        <v>Mollusca</v>
      </c>
      <c r="N2902" t="str">
        <f>IF($I2902="","",_xlfn.LET(_xlpm.x,VLOOKUP($I2902,'taxon-match_2026-08-31'!$A$2:$N$122,9,FALSE),IF(_xlpm.x=0,"",_xlpm.x)))</f>
        <v>Bivalvia</v>
      </c>
      <c r="O2902" t="str">
        <f>IF($I2902="","",_xlfn.LET(_xlpm.x,VLOOKUP($I2902,'taxon-match_2026-08-31'!$A$2:$N$122,10,FALSE),IF(_xlpm.x=0,"",_xlpm.x)))</f>
        <v/>
      </c>
      <c r="P2902" t="str">
        <f>IF($I2902="","",_xlfn.LET(_xlpm.x,VLOOKUP($I2902,'taxon-match_2026-08-31'!$A$2:$N$122,11,FALSE),IF(_xlpm.x=0,"",_xlpm.x)))</f>
        <v>Laternulidae</v>
      </c>
      <c r="Q2902" t="str">
        <f>IF($I2902="","",_xlfn.LET(_xlpm.x,VLOOKUP($I2902,'taxon-match_2026-08-31'!$A$2:$N$122,12,FALSE),IF(_xlpm.x=0,"",_xlpm.x)))</f>
        <v>Laternula</v>
      </c>
      <c r="R2902" t="str">
        <f>IF($I2902="","",_xlfn.LET(_xlpm.x,VLOOKUP($I2902,'taxon-match_2026-08-31'!$A$2:$N$122,14,FALSE),IF(_xlpm.x=0,"",_xlpm.x)))</f>
        <v>elliptica</v>
      </c>
      <c r="S2902" s="2" t="s">
        <v>2609</v>
      </c>
      <c r="T2902" s="69" t="s">
        <v>62</v>
      </c>
      <c r="U2902" s="69" t="s">
        <v>60</v>
      </c>
      <c r="X2902" t="str">
        <f>IF(T2902="","",_xlfn.LET(_xlpm.x,VLOOKUP(T2902,'Drop-down_menus'!$F$2:$G$16,2,FALSE),IF(_xlpm.x=0,"",_xlpm.x)))</f>
        <v>https://orcid.org/0000-0003-3696-4445</v>
      </c>
      <c r="Y2902" t="str">
        <f>IF(U2902="","",_xlfn.LET(_xlpm.x,VLOOKUP(U2902,'Drop-down_menus'!$F$2:$G$16,2,FALSE),IF(_xlpm.x=0,"",_xlpm.x)))</f>
        <v>https://orcid.org/0000-0002-9708-1761</v>
      </c>
      <c r="Z2902" t="str">
        <f>IF(V2902="","",_xlfn.LET(_xlpm.x,VLOOKUP(V2902,'Drop-down_menus'!$F$2:$G$16,2,FALSE),IF(_xlpm.x=0,"",_xlpm.x)))</f>
        <v/>
      </c>
      <c r="AA2902" t="str">
        <f>IF(W2902="","",_xlfn.LET(_xlpm.x,VLOOKUP(W2902,'Drop-down_menus'!$F$2:$G$16,2,FALSE),IF(_xlpm.x=0,"",_xlpm.x)))</f>
        <v/>
      </c>
      <c r="AB2902" t="s">
        <v>702</v>
      </c>
      <c r="AE2902" t="s">
        <v>896</v>
      </c>
    </row>
    <row r="2903" spans="1:31" ht="15" x14ac:dyDescent="0.2">
      <c r="A2903" s="2" t="s">
        <v>253</v>
      </c>
      <c r="B2903">
        <v>1694</v>
      </c>
      <c r="C2903">
        <v>620</v>
      </c>
      <c r="D2903" s="69" t="s">
        <v>700</v>
      </c>
      <c r="F2903" s="70" t="s">
        <v>751</v>
      </c>
      <c r="G2903" s="70">
        <v>1</v>
      </c>
      <c r="H2903" s="70" t="s">
        <v>751</v>
      </c>
      <c r="I2903" t="s">
        <v>751</v>
      </c>
      <c r="J2903" t="str">
        <f>IF($I2903="","",_xlfn.LET(_xlpm.x,VLOOKUP($I2903,'taxon-match_2026-08-31'!$A$2:$N$122,6,FALSE),IF(_xlpm.x=0,"",_xlpm.x)))</f>
        <v>(P. P. King, 1832)</v>
      </c>
      <c r="K2903" t="str">
        <f>IF($I2903="","",_xlfn.LET(_xlpm.x,VLOOKUP($I2903,'taxon-match_2026-08-31'!$A$2:$N$122,4,FALSE),IF(_xlpm.x=0,"",_xlpm.x)))</f>
        <v>urn:lsid:marinespecies.org:taxname:197217</v>
      </c>
      <c r="L2903" t="str">
        <f>IF($I2903="","",_xlfn.LET(_xlpm.x,VLOOKUP($I2903,'taxon-match_2026-08-31'!$A$2:$N$122,7,FALSE),IF(_xlpm.x=0,"",_xlpm.x)))</f>
        <v>Animalia</v>
      </c>
      <c r="M2903" t="str">
        <f>IF($I2903="","",_xlfn.LET(_xlpm.x,VLOOKUP($I2903,'taxon-match_2026-08-31'!$A$2:$N$122,8,FALSE),IF(_xlpm.x=0,"",_xlpm.x)))</f>
        <v>Mollusca</v>
      </c>
      <c r="N2903" t="str">
        <f>IF($I2903="","",_xlfn.LET(_xlpm.x,VLOOKUP($I2903,'taxon-match_2026-08-31'!$A$2:$N$122,9,FALSE),IF(_xlpm.x=0,"",_xlpm.x)))</f>
        <v>Bivalvia</v>
      </c>
      <c r="O2903" t="str">
        <f>IF($I2903="","",_xlfn.LET(_xlpm.x,VLOOKUP($I2903,'taxon-match_2026-08-31'!$A$2:$N$122,10,FALSE),IF(_xlpm.x=0,"",_xlpm.x)))</f>
        <v/>
      </c>
      <c r="P2903" t="str">
        <f>IF($I2903="","",_xlfn.LET(_xlpm.x,VLOOKUP($I2903,'taxon-match_2026-08-31'!$A$2:$N$122,11,FALSE),IF(_xlpm.x=0,"",_xlpm.x)))</f>
        <v>Laternulidae</v>
      </c>
      <c r="Q2903" t="str">
        <f>IF($I2903="","",_xlfn.LET(_xlpm.x,VLOOKUP($I2903,'taxon-match_2026-08-31'!$A$2:$N$122,12,FALSE),IF(_xlpm.x=0,"",_xlpm.x)))</f>
        <v>Laternula</v>
      </c>
      <c r="R2903" t="str">
        <f>IF($I2903="","",_xlfn.LET(_xlpm.x,VLOOKUP($I2903,'taxon-match_2026-08-31'!$A$2:$N$122,14,FALSE),IF(_xlpm.x=0,"",_xlpm.x)))</f>
        <v>elliptica</v>
      </c>
      <c r="S2903" s="2" t="s">
        <v>2609</v>
      </c>
      <c r="T2903" s="69" t="s">
        <v>62</v>
      </c>
      <c r="U2903" s="69" t="s">
        <v>60</v>
      </c>
      <c r="X2903" t="str">
        <f>IF(T2903="","",_xlfn.LET(_xlpm.x,VLOOKUP(T2903,'Drop-down_menus'!$F$2:$G$16,2,FALSE),IF(_xlpm.x=0,"",_xlpm.x)))</f>
        <v>https://orcid.org/0000-0003-3696-4445</v>
      </c>
      <c r="Y2903" t="str">
        <f>IF(U2903="","",_xlfn.LET(_xlpm.x,VLOOKUP(U2903,'Drop-down_menus'!$F$2:$G$16,2,FALSE),IF(_xlpm.x=0,"",_xlpm.x)))</f>
        <v>https://orcid.org/0000-0002-9708-1761</v>
      </c>
      <c r="Z2903" t="str">
        <f>IF(V2903="","",_xlfn.LET(_xlpm.x,VLOOKUP(V2903,'Drop-down_menus'!$F$2:$G$16,2,FALSE),IF(_xlpm.x=0,"",_xlpm.x)))</f>
        <v/>
      </c>
      <c r="AA2903" t="str">
        <f>IF(W2903="","",_xlfn.LET(_xlpm.x,VLOOKUP(W2903,'Drop-down_menus'!$F$2:$G$16,2,FALSE),IF(_xlpm.x=0,"",_xlpm.x)))</f>
        <v/>
      </c>
      <c r="AB2903" t="s">
        <v>702</v>
      </c>
      <c r="AE2903" t="s">
        <v>896</v>
      </c>
    </row>
    <row r="2904" spans="1:31" ht="15" x14ac:dyDescent="0.2">
      <c r="A2904" s="2" t="s">
        <v>282</v>
      </c>
      <c r="B2904">
        <v>2556</v>
      </c>
      <c r="C2904">
        <v>621</v>
      </c>
      <c r="D2904" s="69" t="s">
        <v>700</v>
      </c>
      <c r="F2904" s="70" t="s">
        <v>751</v>
      </c>
      <c r="G2904" s="70">
        <v>1</v>
      </c>
      <c r="H2904" s="70" t="s">
        <v>751</v>
      </c>
      <c r="I2904" t="s">
        <v>751</v>
      </c>
      <c r="J2904" t="str">
        <f>IF($I2904="","",_xlfn.LET(_xlpm.x,VLOOKUP($I2904,'taxon-match_2026-08-31'!$A$2:$N$122,6,FALSE),IF(_xlpm.x=0,"",_xlpm.x)))</f>
        <v>(P. P. King, 1832)</v>
      </c>
      <c r="K2904" t="str">
        <f>IF($I2904="","",_xlfn.LET(_xlpm.x,VLOOKUP($I2904,'taxon-match_2026-08-31'!$A$2:$N$122,4,FALSE),IF(_xlpm.x=0,"",_xlpm.x)))</f>
        <v>urn:lsid:marinespecies.org:taxname:197217</v>
      </c>
      <c r="L2904" t="str">
        <f>IF($I2904="","",_xlfn.LET(_xlpm.x,VLOOKUP($I2904,'taxon-match_2026-08-31'!$A$2:$N$122,7,FALSE),IF(_xlpm.x=0,"",_xlpm.x)))</f>
        <v>Animalia</v>
      </c>
      <c r="M2904" t="str">
        <f>IF($I2904="","",_xlfn.LET(_xlpm.x,VLOOKUP($I2904,'taxon-match_2026-08-31'!$A$2:$N$122,8,FALSE),IF(_xlpm.x=0,"",_xlpm.x)))</f>
        <v>Mollusca</v>
      </c>
      <c r="N2904" t="str">
        <f>IF($I2904="","",_xlfn.LET(_xlpm.x,VLOOKUP($I2904,'taxon-match_2026-08-31'!$A$2:$N$122,9,FALSE),IF(_xlpm.x=0,"",_xlpm.x)))</f>
        <v>Bivalvia</v>
      </c>
      <c r="O2904" t="str">
        <f>IF($I2904="","",_xlfn.LET(_xlpm.x,VLOOKUP($I2904,'taxon-match_2026-08-31'!$A$2:$N$122,10,FALSE),IF(_xlpm.x=0,"",_xlpm.x)))</f>
        <v/>
      </c>
      <c r="P2904" t="str">
        <f>IF($I2904="","",_xlfn.LET(_xlpm.x,VLOOKUP($I2904,'taxon-match_2026-08-31'!$A$2:$N$122,11,FALSE),IF(_xlpm.x=0,"",_xlpm.x)))</f>
        <v>Laternulidae</v>
      </c>
      <c r="Q2904" t="str">
        <f>IF($I2904="","",_xlfn.LET(_xlpm.x,VLOOKUP($I2904,'taxon-match_2026-08-31'!$A$2:$N$122,12,FALSE),IF(_xlpm.x=0,"",_xlpm.x)))</f>
        <v>Laternula</v>
      </c>
      <c r="R2904" t="str">
        <f>IF($I2904="","",_xlfn.LET(_xlpm.x,VLOOKUP($I2904,'taxon-match_2026-08-31'!$A$2:$N$122,14,FALSE),IF(_xlpm.x=0,"",_xlpm.x)))</f>
        <v>elliptica</v>
      </c>
      <c r="S2904" s="2" t="s">
        <v>2609</v>
      </c>
      <c r="T2904" s="69" t="s">
        <v>62</v>
      </c>
      <c r="U2904" s="69" t="s">
        <v>60</v>
      </c>
      <c r="X2904" t="str">
        <f>IF(T2904="","",_xlfn.LET(_xlpm.x,VLOOKUP(T2904,'Drop-down_menus'!$F$2:$G$16,2,FALSE),IF(_xlpm.x=0,"",_xlpm.x)))</f>
        <v>https://orcid.org/0000-0003-3696-4445</v>
      </c>
      <c r="Y2904" t="str">
        <f>IF(U2904="","",_xlfn.LET(_xlpm.x,VLOOKUP(U2904,'Drop-down_menus'!$F$2:$G$16,2,FALSE),IF(_xlpm.x=0,"",_xlpm.x)))</f>
        <v>https://orcid.org/0000-0002-9708-1761</v>
      </c>
      <c r="Z2904" t="str">
        <f>IF(V2904="","",_xlfn.LET(_xlpm.x,VLOOKUP(V2904,'Drop-down_menus'!$F$2:$G$16,2,FALSE),IF(_xlpm.x=0,"",_xlpm.x)))</f>
        <v/>
      </c>
      <c r="AA2904" t="str">
        <f>IF(W2904="","",_xlfn.LET(_xlpm.x,VLOOKUP(W2904,'Drop-down_menus'!$F$2:$G$16,2,FALSE),IF(_xlpm.x=0,"",_xlpm.x)))</f>
        <v/>
      </c>
      <c r="AB2904" t="s">
        <v>702</v>
      </c>
      <c r="AE2904" t="s">
        <v>896</v>
      </c>
    </row>
    <row r="2905" spans="1:31" ht="15" x14ac:dyDescent="0.2">
      <c r="A2905" s="2" t="s">
        <v>460</v>
      </c>
      <c r="B2905">
        <v>5068</v>
      </c>
      <c r="C2905">
        <v>557</v>
      </c>
      <c r="D2905" s="69" t="s">
        <v>700</v>
      </c>
      <c r="F2905" s="70" t="s">
        <v>751</v>
      </c>
      <c r="G2905" s="69">
        <v>1</v>
      </c>
      <c r="H2905" s="70" t="s">
        <v>751</v>
      </c>
      <c r="I2905" t="s">
        <v>751</v>
      </c>
      <c r="J2905" t="str">
        <f>IF($I2905="","",_xlfn.LET(_xlpm.x,VLOOKUP($I2905,'taxon-match_2026-08-31'!$A$2:$N$122,6,FALSE),IF(_xlpm.x=0,"",_xlpm.x)))</f>
        <v>(P. P. King, 1832)</v>
      </c>
      <c r="K2905" t="str">
        <f>IF($I2905="","",_xlfn.LET(_xlpm.x,VLOOKUP($I2905,'taxon-match_2026-08-31'!$A$2:$N$122,4,FALSE),IF(_xlpm.x=0,"",_xlpm.x)))</f>
        <v>urn:lsid:marinespecies.org:taxname:197217</v>
      </c>
      <c r="L2905" t="str">
        <f>IF($I2905="","",_xlfn.LET(_xlpm.x,VLOOKUP($I2905,'taxon-match_2026-08-31'!$A$2:$N$122,7,FALSE),IF(_xlpm.x=0,"",_xlpm.x)))</f>
        <v>Animalia</v>
      </c>
      <c r="M2905" t="str">
        <f>IF($I2905="","",_xlfn.LET(_xlpm.x,VLOOKUP($I2905,'taxon-match_2026-08-31'!$A$2:$N$122,8,FALSE),IF(_xlpm.x=0,"",_xlpm.x)))</f>
        <v>Mollusca</v>
      </c>
      <c r="N2905" t="str">
        <f>IF($I2905="","",_xlfn.LET(_xlpm.x,VLOOKUP($I2905,'taxon-match_2026-08-31'!$A$2:$N$122,9,FALSE),IF(_xlpm.x=0,"",_xlpm.x)))</f>
        <v>Bivalvia</v>
      </c>
      <c r="O2905" t="str">
        <f>IF($I2905="","",_xlfn.LET(_xlpm.x,VLOOKUP($I2905,'taxon-match_2026-08-31'!$A$2:$N$122,10,FALSE),IF(_xlpm.x=0,"",_xlpm.x)))</f>
        <v/>
      </c>
      <c r="P2905" t="str">
        <f>IF($I2905="","",_xlfn.LET(_xlpm.x,VLOOKUP($I2905,'taxon-match_2026-08-31'!$A$2:$N$122,11,FALSE),IF(_xlpm.x=0,"",_xlpm.x)))</f>
        <v>Laternulidae</v>
      </c>
      <c r="Q2905" t="str">
        <f>IF($I2905="","",_xlfn.LET(_xlpm.x,VLOOKUP($I2905,'taxon-match_2026-08-31'!$A$2:$N$122,12,FALSE),IF(_xlpm.x=0,"",_xlpm.x)))</f>
        <v>Laternula</v>
      </c>
      <c r="R2905" t="str">
        <f>IF($I2905="","",_xlfn.LET(_xlpm.x,VLOOKUP($I2905,'taxon-match_2026-08-31'!$A$2:$N$122,14,FALSE),IF(_xlpm.x=0,"",_xlpm.x)))</f>
        <v>elliptica</v>
      </c>
      <c r="S2905" s="2" t="s">
        <v>2609</v>
      </c>
      <c r="T2905" s="69" t="s">
        <v>62</v>
      </c>
      <c r="U2905" s="69" t="s">
        <v>60</v>
      </c>
      <c r="X2905" t="str">
        <f>IF(T2905="","",_xlfn.LET(_xlpm.x,VLOOKUP(T2905,'Drop-down_menus'!$F$2:$G$16,2,FALSE),IF(_xlpm.x=0,"",_xlpm.x)))</f>
        <v>https://orcid.org/0000-0003-3696-4445</v>
      </c>
      <c r="Y2905" t="str">
        <f>IF(U2905="","",_xlfn.LET(_xlpm.x,VLOOKUP(U2905,'Drop-down_menus'!$F$2:$G$16,2,FALSE),IF(_xlpm.x=0,"",_xlpm.x)))</f>
        <v>https://orcid.org/0000-0002-9708-1761</v>
      </c>
      <c r="Z2905" t="str">
        <f>IF(V2905="","",_xlfn.LET(_xlpm.x,VLOOKUP(V2905,'Drop-down_menus'!$F$2:$G$16,2,FALSE),IF(_xlpm.x=0,"",_xlpm.x)))</f>
        <v/>
      </c>
      <c r="AA2905" t="str">
        <f>IF(W2905="","",_xlfn.LET(_xlpm.x,VLOOKUP(W2905,'Drop-down_menus'!$F$2:$G$16,2,FALSE),IF(_xlpm.x=0,"",_xlpm.x)))</f>
        <v/>
      </c>
      <c r="AB2905" t="s">
        <v>702</v>
      </c>
      <c r="AE2905" t="s">
        <v>896</v>
      </c>
    </row>
    <row r="2906" spans="1:31" ht="15" x14ac:dyDescent="0.2">
      <c r="A2906" s="2" t="s">
        <v>460</v>
      </c>
      <c r="B2906">
        <v>5069</v>
      </c>
      <c r="C2906">
        <v>586</v>
      </c>
      <c r="D2906" s="69" t="s">
        <v>700</v>
      </c>
      <c r="F2906" s="70" t="s">
        <v>751</v>
      </c>
      <c r="G2906" s="69">
        <v>1</v>
      </c>
      <c r="H2906" s="70" t="s">
        <v>751</v>
      </c>
      <c r="I2906" t="s">
        <v>751</v>
      </c>
      <c r="J2906" t="str">
        <f>IF($I2906="","",_xlfn.LET(_xlpm.x,VLOOKUP($I2906,'taxon-match_2026-08-31'!$A$2:$N$122,6,FALSE),IF(_xlpm.x=0,"",_xlpm.x)))</f>
        <v>(P. P. King, 1832)</v>
      </c>
      <c r="K2906" t="str">
        <f>IF($I2906="","",_xlfn.LET(_xlpm.x,VLOOKUP($I2906,'taxon-match_2026-08-31'!$A$2:$N$122,4,FALSE),IF(_xlpm.x=0,"",_xlpm.x)))</f>
        <v>urn:lsid:marinespecies.org:taxname:197217</v>
      </c>
      <c r="L2906" t="str">
        <f>IF($I2906="","",_xlfn.LET(_xlpm.x,VLOOKUP($I2906,'taxon-match_2026-08-31'!$A$2:$N$122,7,FALSE),IF(_xlpm.x=0,"",_xlpm.x)))</f>
        <v>Animalia</v>
      </c>
      <c r="M2906" t="str">
        <f>IF($I2906="","",_xlfn.LET(_xlpm.x,VLOOKUP($I2906,'taxon-match_2026-08-31'!$A$2:$N$122,8,FALSE),IF(_xlpm.x=0,"",_xlpm.x)))</f>
        <v>Mollusca</v>
      </c>
      <c r="N2906" t="str">
        <f>IF($I2906="","",_xlfn.LET(_xlpm.x,VLOOKUP($I2906,'taxon-match_2026-08-31'!$A$2:$N$122,9,FALSE),IF(_xlpm.x=0,"",_xlpm.x)))</f>
        <v>Bivalvia</v>
      </c>
      <c r="O2906" t="str">
        <f>IF($I2906="","",_xlfn.LET(_xlpm.x,VLOOKUP($I2906,'taxon-match_2026-08-31'!$A$2:$N$122,10,FALSE),IF(_xlpm.x=0,"",_xlpm.x)))</f>
        <v/>
      </c>
      <c r="P2906" t="str">
        <f>IF($I2906="","",_xlfn.LET(_xlpm.x,VLOOKUP($I2906,'taxon-match_2026-08-31'!$A$2:$N$122,11,FALSE),IF(_xlpm.x=0,"",_xlpm.x)))</f>
        <v>Laternulidae</v>
      </c>
      <c r="Q2906" t="str">
        <f>IF($I2906="","",_xlfn.LET(_xlpm.x,VLOOKUP($I2906,'taxon-match_2026-08-31'!$A$2:$N$122,12,FALSE),IF(_xlpm.x=0,"",_xlpm.x)))</f>
        <v>Laternula</v>
      </c>
      <c r="R2906" t="str">
        <f>IF($I2906="","",_xlfn.LET(_xlpm.x,VLOOKUP($I2906,'taxon-match_2026-08-31'!$A$2:$N$122,14,FALSE),IF(_xlpm.x=0,"",_xlpm.x)))</f>
        <v>elliptica</v>
      </c>
      <c r="S2906" s="2" t="s">
        <v>2609</v>
      </c>
      <c r="T2906" s="69" t="s">
        <v>62</v>
      </c>
      <c r="U2906" s="69" t="s">
        <v>60</v>
      </c>
      <c r="X2906" t="str">
        <f>IF(T2906="","",_xlfn.LET(_xlpm.x,VLOOKUP(T2906,'Drop-down_menus'!$F$2:$G$16,2,FALSE),IF(_xlpm.x=0,"",_xlpm.x)))</f>
        <v>https://orcid.org/0000-0003-3696-4445</v>
      </c>
      <c r="Y2906" t="str">
        <f>IF(U2906="","",_xlfn.LET(_xlpm.x,VLOOKUP(U2906,'Drop-down_menus'!$F$2:$G$16,2,FALSE),IF(_xlpm.x=0,"",_xlpm.x)))</f>
        <v>https://orcid.org/0000-0002-9708-1761</v>
      </c>
      <c r="Z2906" t="str">
        <f>IF(V2906="","",_xlfn.LET(_xlpm.x,VLOOKUP(V2906,'Drop-down_menus'!$F$2:$G$16,2,FALSE),IF(_xlpm.x=0,"",_xlpm.x)))</f>
        <v/>
      </c>
      <c r="AA2906" t="str">
        <f>IF(W2906="","",_xlfn.LET(_xlpm.x,VLOOKUP(W2906,'Drop-down_menus'!$F$2:$G$16,2,FALSE),IF(_xlpm.x=0,"",_xlpm.x)))</f>
        <v/>
      </c>
      <c r="AB2906" t="s">
        <v>702</v>
      </c>
      <c r="AE2906" t="s">
        <v>896</v>
      </c>
    </row>
    <row r="2907" spans="1:31" ht="15" x14ac:dyDescent="0.2">
      <c r="A2907" s="2" t="s">
        <v>460</v>
      </c>
      <c r="B2907">
        <v>5070</v>
      </c>
      <c r="C2907">
        <v>613</v>
      </c>
      <c r="D2907" s="69" t="s">
        <v>700</v>
      </c>
      <c r="F2907" s="70" t="s">
        <v>751</v>
      </c>
      <c r="G2907" s="69">
        <v>1</v>
      </c>
      <c r="H2907" s="70" t="s">
        <v>751</v>
      </c>
      <c r="I2907" t="s">
        <v>751</v>
      </c>
      <c r="J2907" t="str">
        <f>IF($I2907="","",_xlfn.LET(_xlpm.x,VLOOKUP($I2907,'taxon-match_2026-08-31'!$A$2:$N$122,6,FALSE),IF(_xlpm.x=0,"",_xlpm.x)))</f>
        <v>(P. P. King, 1832)</v>
      </c>
      <c r="K2907" t="str">
        <f>IF($I2907="","",_xlfn.LET(_xlpm.x,VLOOKUP($I2907,'taxon-match_2026-08-31'!$A$2:$N$122,4,FALSE),IF(_xlpm.x=0,"",_xlpm.x)))</f>
        <v>urn:lsid:marinespecies.org:taxname:197217</v>
      </c>
      <c r="L2907" t="str">
        <f>IF($I2907="","",_xlfn.LET(_xlpm.x,VLOOKUP($I2907,'taxon-match_2026-08-31'!$A$2:$N$122,7,FALSE),IF(_xlpm.x=0,"",_xlpm.x)))</f>
        <v>Animalia</v>
      </c>
      <c r="M2907" t="str">
        <f>IF($I2907="","",_xlfn.LET(_xlpm.x,VLOOKUP($I2907,'taxon-match_2026-08-31'!$A$2:$N$122,8,FALSE),IF(_xlpm.x=0,"",_xlpm.x)))</f>
        <v>Mollusca</v>
      </c>
      <c r="N2907" t="str">
        <f>IF($I2907="","",_xlfn.LET(_xlpm.x,VLOOKUP($I2907,'taxon-match_2026-08-31'!$A$2:$N$122,9,FALSE),IF(_xlpm.x=0,"",_xlpm.x)))</f>
        <v>Bivalvia</v>
      </c>
      <c r="O2907" t="str">
        <f>IF($I2907="","",_xlfn.LET(_xlpm.x,VLOOKUP($I2907,'taxon-match_2026-08-31'!$A$2:$N$122,10,FALSE),IF(_xlpm.x=0,"",_xlpm.x)))</f>
        <v/>
      </c>
      <c r="P2907" t="str">
        <f>IF($I2907="","",_xlfn.LET(_xlpm.x,VLOOKUP($I2907,'taxon-match_2026-08-31'!$A$2:$N$122,11,FALSE),IF(_xlpm.x=0,"",_xlpm.x)))</f>
        <v>Laternulidae</v>
      </c>
      <c r="Q2907" t="str">
        <f>IF($I2907="","",_xlfn.LET(_xlpm.x,VLOOKUP($I2907,'taxon-match_2026-08-31'!$A$2:$N$122,12,FALSE),IF(_xlpm.x=0,"",_xlpm.x)))</f>
        <v>Laternula</v>
      </c>
      <c r="R2907" t="str">
        <f>IF($I2907="","",_xlfn.LET(_xlpm.x,VLOOKUP($I2907,'taxon-match_2026-08-31'!$A$2:$N$122,14,FALSE),IF(_xlpm.x=0,"",_xlpm.x)))</f>
        <v>elliptica</v>
      </c>
      <c r="S2907" s="2" t="s">
        <v>2609</v>
      </c>
      <c r="T2907" s="69" t="s">
        <v>62</v>
      </c>
      <c r="U2907" s="69" t="s">
        <v>60</v>
      </c>
      <c r="X2907" t="str">
        <f>IF(T2907="","",_xlfn.LET(_xlpm.x,VLOOKUP(T2907,'Drop-down_menus'!$F$2:$G$16,2,FALSE),IF(_xlpm.x=0,"",_xlpm.x)))</f>
        <v>https://orcid.org/0000-0003-3696-4445</v>
      </c>
      <c r="Y2907" t="str">
        <f>IF(U2907="","",_xlfn.LET(_xlpm.x,VLOOKUP(U2907,'Drop-down_menus'!$F$2:$G$16,2,FALSE),IF(_xlpm.x=0,"",_xlpm.x)))</f>
        <v>https://orcid.org/0000-0002-9708-1761</v>
      </c>
      <c r="Z2907" t="str">
        <f>IF(V2907="","",_xlfn.LET(_xlpm.x,VLOOKUP(V2907,'Drop-down_menus'!$F$2:$G$16,2,FALSE),IF(_xlpm.x=0,"",_xlpm.x)))</f>
        <v/>
      </c>
      <c r="AA2907" t="str">
        <f>IF(W2907="","",_xlfn.LET(_xlpm.x,VLOOKUP(W2907,'Drop-down_menus'!$F$2:$G$16,2,FALSE),IF(_xlpm.x=0,"",_xlpm.x)))</f>
        <v/>
      </c>
      <c r="AB2907" t="s">
        <v>702</v>
      </c>
      <c r="AE2907" t="s">
        <v>896</v>
      </c>
    </row>
    <row r="2908" spans="1:31" ht="15" x14ac:dyDescent="0.2">
      <c r="A2908" s="2" t="s">
        <v>460</v>
      </c>
      <c r="B2908">
        <v>5071</v>
      </c>
      <c r="C2908">
        <v>554</v>
      </c>
      <c r="D2908" s="69" t="s">
        <v>700</v>
      </c>
      <c r="F2908" s="70" t="s">
        <v>751</v>
      </c>
      <c r="G2908" s="69">
        <v>1</v>
      </c>
      <c r="H2908" s="70" t="s">
        <v>751</v>
      </c>
      <c r="I2908" t="s">
        <v>751</v>
      </c>
      <c r="J2908" t="str">
        <f>IF($I2908="","",_xlfn.LET(_xlpm.x,VLOOKUP($I2908,'taxon-match_2026-08-31'!$A$2:$N$122,6,FALSE),IF(_xlpm.x=0,"",_xlpm.x)))</f>
        <v>(P. P. King, 1832)</v>
      </c>
      <c r="K2908" t="str">
        <f>IF($I2908="","",_xlfn.LET(_xlpm.x,VLOOKUP($I2908,'taxon-match_2026-08-31'!$A$2:$N$122,4,FALSE),IF(_xlpm.x=0,"",_xlpm.x)))</f>
        <v>urn:lsid:marinespecies.org:taxname:197217</v>
      </c>
      <c r="L2908" t="str">
        <f>IF($I2908="","",_xlfn.LET(_xlpm.x,VLOOKUP($I2908,'taxon-match_2026-08-31'!$A$2:$N$122,7,FALSE),IF(_xlpm.x=0,"",_xlpm.x)))</f>
        <v>Animalia</v>
      </c>
      <c r="M2908" t="str">
        <f>IF($I2908="","",_xlfn.LET(_xlpm.x,VLOOKUP($I2908,'taxon-match_2026-08-31'!$A$2:$N$122,8,FALSE),IF(_xlpm.x=0,"",_xlpm.x)))</f>
        <v>Mollusca</v>
      </c>
      <c r="N2908" t="str">
        <f>IF($I2908="","",_xlfn.LET(_xlpm.x,VLOOKUP($I2908,'taxon-match_2026-08-31'!$A$2:$N$122,9,FALSE),IF(_xlpm.x=0,"",_xlpm.x)))</f>
        <v>Bivalvia</v>
      </c>
      <c r="O2908" t="str">
        <f>IF($I2908="","",_xlfn.LET(_xlpm.x,VLOOKUP($I2908,'taxon-match_2026-08-31'!$A$2:$N$122,10,FALSE),IF(_xlpm.x=0,"",_xlpm.x)))</f>
        <v/>
      </c>
      <c r="P2908" t="str">
        <f>IF($I2908="","",_xlfn.LET(_xlpm.x,VLOOKUP($I2908,'taxon-match_2026-08-31'!$A$2:$N$122,11,FALSE),IF(_xlpm.x=0,"",_xlpm.x)))</f>
        <v>Laternulidae</v>
      </c>
      <c r="Q2908" t="str">
        <f>IF($I2908="","",_xlfn.LET(_xlpm.x,VLOOKUP($I2908,'taxon-match_2026-08-31'!$A$2:$N$122,12,FALSE),IF(_xlpm.x=0,"",_xlpm.x)))</f>
        <v>Laternula</v>
      </c>
      <c r="R2908" t="str">
        <f>IF($I2908="","",_xlfn.LET(_xlpm.x,VLOOKUP($I2908,'taxon-match_2026-08-31'!$A$2:$N$122,14,FALSE),IF(_xlpm.x=0,"",_xlpm.x)))</f>
        <v>elliptica</v>
      </c>
      <c r="S2908" s="2" t="s">
        <v>2609</v>
      </c>
      <c r="T2908" s="69" t="s">
        <v>62</v>
      </c>
      <c r="U2908" s="69" t="s">
        <v>60</v>
      </c>
      <c r="X2908" t="str">
        <f>IF(T2908="","",_xlfn.LET(_xlpm.x,VLOOKUP(T2908,'Drop-down_menus'!$F$2:$G$16,2,FALSE),IF(_xlpm.x=0,"",_xlpm.x)))</f>
        <v>https://orcid.org/0000-0003-3696-4445</v>
      </c>
      <c r="Y2908" t="str">
        <f>IF(U2908="","",_xlfn.LET(_xlpm.x,VLOOKUP(U2908,'Drop-down_menus'!$F$2:$G$16,2,FALSE),IF(_xlpm.x=0,"",_xlpm.x)))</f>
        <v>https://orcid.org/0000-0002-9708-1761</v>
      </c>
      <c r="Z2908" t="str">
        <f>IF(V2908="","",_xlfn.LET(_xlpm.x,VLOOKUP(V2908,'Drop-down_menus'!$F$2:$G$16,2,FALSE),IF(_xlpm.x=0,"",_xlpm.x)))</f>
        <v/>
      </c>
      <c r="AA2908" t="str">
        <f>IF(W2908="","",_xlfn.LET(_xlpm.x,VLOOKUP(W2908,'Drop-down_menus'!$F$2:$G$16,2,FALSE),IF(_xlpm.x=0,"",_xlpm.x)))</f>
        <v/>
      </c>
      <c r="AB2908" t="s">
        <v>702</v>
      </c>
      <c r="AE2908" t="s">
        <v>896</v>
      </c>
    </row>
    <row r="2909" spans="1:31" ht="15" x14ac:dyDescent="0.2">
      <c r="A2909" s="2" t="s">
        <v>460</v>
      </c>
      <c r="B2909">
        <v>5072</v>
      </c>
      <c r="C2909">
        <v>555</v>
      </c>
      <c r="D2909" s="69" t="s">
        <v>700</v>
      </c>
      <c r="F2909" s="70" t="s">
        <v>751</v>
      </c>
      <c r="G2909" s="69">
        <v>1</v>
      </c>
      <c r="H2909" s="70" t="s">
        <v>751</v>
      </c>
      <c r="I2909" t="s">
        <v>751</v>
      </c>
      <c r="J2909" t="str">
        <f>IF($I2909="","",_xlfn.LET(_xlpm.x,VLOOKUP($I2909,'taxon-match_2026-08-31'!$A$2:$N$122,6,FALSE),IF(_xlpm.x=0,"",_xlpm.x)))</f>
        <v>(P. P. King, 1832)</v>
      </c>
      <c r="K2909" t="str">
        <f>IF($I2909="","",_xlfn.LET(_xlpm.x,VLOOKUP($I2909,'taxon-match_2026-08-31'!$A$2:$N$122,4,FALSE),IF(_xlpm.x=0,"",_xlpm.x)))</f>
        <v>urn:lsid:marinespecies.org:taxname:197217</v>
      </c>
      <c r="L2909" t="str">
        <f>IF($I2909="","",_xlfn.LET(_xlpm.x,VLOOKUP($I2909,'taxon-match_2026-08-31'!$A$2:$N$122,7,FALSE),IF(_xlpm.x=0,"",_xlpm.x)))</f>
        <v>Animalia</v>
      </c>
      <c r="M2909" t="str">
        <f>IF($I2909="","",_xlfn.LET(_xlpm.x,VLOOKUP($I2909,'taxon-match_2026-08-31'!$A$2:$N$122,8,FALSE),IF(_xlpm.x=0,"",_xlpm.x)))</f>
        <v>Mollusca</v>
      </c>
      <c r="N2909" t="str">
        <f>IF($I2909="","",_xlfn.LET(_xlpm.x,VLOOKUP($I2909,'taxon-match_2026-08-31'!$A$2:$N$122,9,FALSE),IF(_xlpm.x=0,"",_xlpm.x)))</f>
        <v>Bivalvia</v>
      </c>
      <c r="O2909" t="str">
        <f>IF($I2909="","",_xlfn.LET(_xlpm.x,VLOOKUP($I2909,'taxon-match_2026-08-31'!$A$2:$N$122,10,FALSE),IF(_xlpm.x=0,"",_xlpm.x)))</f>
        <v/>
      </c>
      <c r="P2909" t="str">
        <f>IF($I2909="","",_xlfn.LET(_xlpm.x,VLOOKUP($I2909,'taxon-match_2026-08-31'!$A$2:$N$122,11,FALSE),IF(_xlpm.x=0,"",_xlpm.x)))</f>
        <v>Laternulidae</v>
      </c>
      <c r="Q2909" t="str">
        <f>IF($I2909="","",_xlfn.LET(_xlpm.x,VLOOKUP($I2909,'taxon-match_2026-08-31'!$A$2:$N$122,12,FALSE),IF(_xlpm.x=0,"",_xlpm.x)))</f>
        <v>Laternula</v>
      </c>
      <c r="R2909" t="str">
        <f>IF($I2909="","",_xlfn.LET(_xlpm.x,VLOOKUP($I2909,'taxon-match_2026-08-31'!$A$2:$N$122,14,FALSE),IF(_xlpm.x=0,"",_xlpm.x)))</f>
        <v>elliptica</v>
      </c>
      <c r="S2909" s="2" t="s">
        <v>2609</v>
      </c>
      <c r="T2909" s="69" t="s">
        <v>62</v>
      </c>
      <c r="U2909" s="69" t="s">
        <v>60</v>
      </c>
      <c r="X2909" t="str">
        <f>IF(T2909="","",_xlfn.LET(_xlpm.x,VLOOKUP(T2909,'Drop-down_menus'!$F$2:$G$16,2,FALSE),IF(_xlpm.x=0,"",_xlpm.x)))</f>
        <v>https://orcid.org/0000-0003-3696-4445</v>
      </c>
      <c r="Y2909" t="str">
        <f>IF(U2909="","",_xlfn.LET(_xlpm.x,VLOOKUP(U2909,'Drop-down_menus'!$F$2:$G$16,2,FALSE),IF(_xlpm.x=0,"",_xlpm.x)))</f>
        <v>https://orcid.org/0000-0002-9708-1761</v>
      </c>
      <c r="Z2909" t="str">
        <f>IF(V2909="","",_xlfn.LET(_xlpm.x,VLOOKUP(V2909,'Drop-down_menus'!$F$2:$G$16,2,FALSE),IF(_xlpm.x=0,"",_xlpm.x)))</f>
        <v/>
      </c>
      <c r="AA2909" t="str">
        <f>IF(W2909="","",_xlfn.LET(_xlpm.x,VLOOKUP(W2909,'Drop-down_menus'!$F$2:$G$16,2,FALSE),IF(_xlpm.x=0,"",_xlpm.x)))</f>
        <v/>
      </c>
      <c r="AB2909" t="s">
        <v>702</v>
      </c>
      <c r="AE2909" t="s">
        <v>896</v>
      </c>
    </row>
    <row r="2910" spans="1:31" ht="15" x14ac:dyDescent="0.2">
      <c r="A2910" s="2" t="s">
        <v>84</v>
      </c>
      <c r="B2910">
        <v>320</v>
      </c>
      <c r="C2910">
        <v>556</v>
      </c>
      <c r="D2910" s="69" t="s">
        <v>700</v>
      </c>
      <c r="F2910" s="70" t="s">
        <v>751</v>
      </c>
      <c r="G2910" s="69">
        <v>1</v>
      </c>
      <c r="H2910" s="70" t="s">
        <v>751</v>
      </c>
      <c r="I2910" t="s">
        <v>751</v>
      </c>
      <c r="J2910" t="str">
        <f>IF($I2910="","",_xlfn.LET(_xlpm.x,VLOOKUP($I2910,'taxon-match_2026-08-31'!$A$2:$N$122,6,FALSE),IF(_xlpm.x=0,"",_xlpm.x)))</f>
        <v>(P. P. King, 1832)</v>
      </c>
      <c r="K2910" t="str">
        <f>IF($I2910="","",_xlfn.LET(_xlpm.x,VLOOKUP($I2910,'taxon-match_2026-08-31'!$A$2:$N$122,4,FALSE),IF(_xlpm.x=0,"",_xlpm.x)))</f>
        <v>urn:lsid:marinespecies.org:taxname:197217</v>
      </c>
      <c r="L2910" t="str">
        <f>IF($I2910="","",_xlfn.LET(_xlpm.x,VLOOKUP($I2910,'taxon-match_2026-08-31'!$A$2:$N$122,7,FALSE),IF(_xlpm.x=0,"",_xlpm.x)))</f>
        <v>Animalia</v>
      </c>
      <c r="M2910" t="str">
        <f>IF($I2910="","",_xlfn.LET(_xlpm.x,VLOOKUP($I2910,'taxon-match_2026-08-31'!$A$2:$N$122,8,FALSE),IF(_xlpm.x=0,"",_xlpm.x)))</f>
        <v>Mollusca</v>
      </c>
      <c r="N2910" t="str">
        <f>IF($I2910="","",_xlfn.LET(_xlpm.x,VLOOKUP($I2910,'taxon-match_2026-08-31'!$A$2:$N$122,9,FALSE),IF(_xlpm.x=0,"",_xlpm.x)))</f>
        <v>Bivalvia</v>
      </c>
      <c r="O2910" t="str">
        <f>IF($I2910="","",_xlfn.LET(_xlpm.x,VLOOKUP($I2910,'taxon-match_2026-08-31'!$A$2:$N$122,10,FALSE),IF(_xlpm.x=0,"",_xlpm.x)))</f>
        <v/>
      </c>
      <c r="P2910" t="str">
        <f>IF($I2910="","",_xlfn.LET(_xlpm.x,VLOOKUP($I2910,'taxon-match_2026-08-31'!$A$2:$N$122,11,FALSE),IF(_xlpm.x=0,"",_xlpm.x)))</f>
        <v>Laternulidae</v>
      </c>
      <c r="Q2910" t="str">
        <f>IF($I2910="","",_xlfn.LET(_xlpm.x,VLOOKUP($I2910,'taxon-match_2026-08-31'!$A$2:$N$122,12,FALSE),IF(_xlpm.x=0,"",_xlpm.x)))</f>
        <v>Laternula</v>
      </c>
      <c r="R2910" t="str">
        <f>IF($I2910="","",_xlfn.LET(_xlpm.x,VLOOKUP($I2910,'taxon-match_2026-08-31'!$A$2:$N$122,14,FALSE),IF(_xlpm.x=0,"",_xlpm.x)))</f>
        <v>elliptica</v>
      </c>
      <c r="S2910" s="2" t="s">
        <v>2609</v>
      </c>
      <c r="T2910" s="69" t="s">
        <v>62</v>
      </c>
      <c r="U2910" s="69" t="s">
        <v>60</v>
      </c>
      <c r="X2910" t="str">
        <f>IF(T2910="","",_xlfn.LET(_xlpm.x,VLOOKUP(T2910,'Drop-down_menus'!$F$2:$G$16,2,FALSE),IF(_xlpm.x=0,"",_xlpm.x)))</f>
        <v>https://orcid.org/0000-0003-3696-4445</v>
      </c>
      <c r="Y2910" t="str">
        <f>IF(U2910="","",_xlfn.LET(_xlpm.x,VLOOKUP(U2910,'Drop-down_menus'!$F$2:$G$16,2,FALSE),IF(_xlpm.x=0,"",_xlpm.x)))</f>
        <v>https://orcid.org/0000-0002-9708-1761</v>
      </c>
      <c r="Z2910" t="str">
        <f>IF(V2910="","",_xlfn.LET(_xlpm.x,VLOOKUP(V2910,'Drop-down_menus'!$F$2:$G$16,2,FALSE),IF(_xlpm.x=0,"",_xlpm.x)))</f>
        <v/>
      </c>
      <c r="AA2910" t="str">
        <f>IF(W2910="","",_xlfn.LET(_xlpm.x,VLOOKUP(W2910,'Drop-down_menus'!$F$2:$G$16,2,FALSE),IF(_xlpm.x=0,"",_xlpm.x)))</f>
        <v/>
      </c>
      <c r="AB2910" t="s">
        <v>702</v>
      </c>
      <c r="AE2910" t="s">
        <v>896</v>
      </c>
    </row>
    <row r="2911" spans="1:31" ht="15" x14ac:dyDescent="0.2">
      <c r="A2911" s="2" t="s">
        <v>441</v>
      </c>
      <c r="B2911">
        <v>5267</v>
      </c>
      <c r="C2911">
        <v>622</v>
      </c>
      <c r="D2911" s="69" t="s">
        <v>700</v>
      </c>
      <c r="F2911" s="70" t="s">
        <v>751</v>
      </c>
      <c r="G2911" s="70">
        <v>1</v>
      </c>
      <c r="H2911" s="70" t="s">
        <v>751</v>
      </c>
      <c r="I2911" t="s">
        <v>751</v>
      </c>
      <c r="J2911" t="str">
        <f>IF($I2911="","",_xlfn.LET(_xlpm.x,VLOOKUP($I2911,'taxon-match_2026-08-31'!$A$2:$N$122,6,FALSE),IF(_xlpm.x=0,"",_xlpm.x)))</f>
        <v>(P. P. King, 1832)</v>
      </c>
      <c r="K2911" t="str">
        <f>IF($I2911="","",_xlfn.LET(_xlpm.x,VLOOKUP($I2911,'taxon-match_2026-08-31'!$A$2:$N$122,4,FALSE),IF(_xlpm.x=0,"",_xlpm.x)))</f>
        <v>urn:lsid:marinespecies.org:taxname:197217</v>
      </c>
      <c r="L2911" t="str">
        <f>IF($I2911="","",_xlfn.LET(_xlpm.x,VLOOKUP($I2911,'taxon-match_2026-08-31'!$A$2:$N$122,7,FALSE),IF(_xlpm.x=0,"",_xlpm.x)))</f>
        <v>Animalia</v>
      </c>
      <c r="M2911" t="str">
        <f>IF($I2911="","",_xlfn.LET(_xlpm.x,VLOOKUP($I2911,'taxon-match_2026-08-31'!$A$2:$N$122,8,FALSE),IF(_xlpm.x=0,"",_xlpm.x)))</f>
        <v>Mollusca</v>
      </c>
      <c r="N2911" t="str">
        <f>IF($I2911="","",_xlfn.LET(_xlpm.x,VLOOKUP($I2911,'taxon-match_2026-08-31'!$A$2:$N$122,9,FALSE),IF(_xlpm.x=0,"",_xlpm.x)))</f>
        <v>Bivalvia</v>
      </c>
      <c r="O2911" t="str">
        <f>IF($I2911="","",_xlfn.LET(_xlpm.x,VLOOKUP($I2911,'taxon-match_2026-08-31'!$A$2:$N$122,10,FALSE),IF(_xlpm.x=0,"",_xlpm.x)))</f>
        <v/>
      </c>
      <c r="P2911" t="str">
        <f>IF($I2911="","",_xlfn.LET(_xlpm.x,VLOOKUP($I2911,'taxon-match_2026-08-31'!$A$2:$N$122,11,FALSE),IF(_xlpm.x=0,"",_xlpm.x)))</f>
        <v>Laternulidae</v>
      </c>
      <c r="Q2911" t="str">
        <f>IF($I2911="","",_xlfn.LET(_xlpm.x,VLOOKUP($I2911,'taxon-match_2026-08-31'!$A$2:$N$122,12,FALSE),IF(_xlpm.x=0,"",_xlpm.x)))</f>
        <v>Laternula</v>
      </c>
      <c r="R2911" t="str">
        <f>IF($I2911="","",_xlfn.LET(_xlpm.x,VLOOKUP($I2911,'taxon-match_2026-08-31'!$A$2:$N$122,14,FALSE),IF(_xlpm.x=0,"",_xlpm.x)))</f>
        <v>elliptica</v>
      </c>
      <c r="S2911" s="2" t="s">
        <v>2609</v>
      </c>
      <c r="T2911" s="69" t="s">
        <v>62</v>
      </c>
      <c r="U2911" s="69" t="s">
        <v>60</v>
      </c>
      <c r="X2911" t="str">
        <f>IF(T2911="","",_xlfn.LET(_xlpm.x,VLOOKUP(T2911,'Drop-down_menus'!$F$2:$G$16,2,FALSE),IF(_xlpm.x=0,"",_xlpm.x)))</f>
        <v>https://orcid.org/0000-0003-3696-4445</v>
      </c>
      <c r="Y2911" t="str">
        <f>IF(U2911="","",_xlfn.LET(_xlpm.x,VLOOKUP(U2911,'Drop-down_menus'!$F$2:$G$16,2,FALSE),IF(_xlpm.x=0,"",_xlpm.x)))</f>
        <v>https://orcid.org/0000-0002-9708-1761</v>
      </c>
      <c r="Z2911" t="str">
        <f>IF(V2911="","",_xlfn.LET(_xlpm.x,VLOOKUP(V2911,'Drop-down_menus'!$F$2:$G$16,2,FALSE),IF(_xlpm.x=0,"",_xlpm.x)))</f>
        <v/>
      </c>
      <c r="AA2911" t="str">
        <f>IF(W2911="","",_xlfn.LET(_xlpm.x,VLOOKUP(W2911,'Drop-down_menus'!$F$2:$G$16,2,FALSE),IF(_xlpm.x=0,"",_xlpm.x)))</f>
        <v/>
      </c>
      <c r="AB2911" t="s">
        <v>702</v>
      </c>
      <c r="AE2911" t="s">
        <v>896</v>
      </c>
    </row>
    <row r="2912" spans="1:31" ht="15" x14ac:dyDescent="0.2">
      <c r="A2912" s="2" t="s">
        <v>489</v>
      </c>
      <c r="B2912">
        <v>5810</v>
      </c>
      <c r="C2912">
        <v>623</v>
      </c>
      <c r="D2912" s="69" t="s">
        <v>700</v>
      </c>
      <c r="F2912" s="70" t="s">
        <v>751</v>
      </c>
      <c r="G2912" s="70">
        <v>1</v>
      </c>
      <c r="H2912" s="70" t="s">
        <v>751</v>
      </c>
      <c r="I2912" t="s">
        <v>751</v>
      </c>
      <c r="J2912" t="str">
        <f>IF($I2912="","",_xlfn.LET(_xlpm.x,VLOOKUP($I2912,'taxon-match_2026-08-31'!$A$2:$N$122,6,FALSE),IF(_xlpm.x=0,"",_xlpm.x)))</f>
        <v>(P. P. King, 1832)</v>
      </c>
      <c r="K2912" t="str">
        <f>IF($I2912="","",_xlfn.LET(_xlpm.x,VLOOKUP($I2912,'taxon-match_2026-08-31'!$A$2:$N$122,4,FALSE),IF(_xlpm.x=0,"",_xlpm.x)))</f>
        <v>urn:lsid:marinespecies.org:taxname:197217</v>
      </c>
      <c r="L2912" t="str">
        <f>IF($I2912="","",_xlfn.LET(_xlpm.x,VLOOKUP($I2912,'taxon-match_2026-08-31'!$A$2:$N$122,7,FALSE),IF(_xlpm.x=0,"",_xlpm.x)))</f>
        <v>Animalia</v>
      </c>
      <c r="M2912" t="str">
        <f>IF($I2912="","",_xlfn.LET(_xlpm.x,VLOOKUP($I2912,'taxon-match_2026-08-31'!$A$2:$N$122,8,FALSE),IF(_xlpm.x=0,"",_xlpm.x)))</f>
        <v>Mollusca</v>
      </c>
      <c r="N2912" t="str">
        <f>IF($I2912="","",_xlfn.LET(_xlpm.x,VLOOKUP($I2912,'taxon-match_2026-08-31'!$A$2:$N$122,9,FALSE),IF(_xlpm.x=0,"",_xlpm.x)))</f>
        <v>Bivalvia</v>
      </c>
      <c r="O2912" t="str">
        <f>IF($I2912="","",_xlfn.LET(_xlpm.x,VLOOKUP($I2912,'taxon-match_2026-08-31'!$A$2:$N$122,10,FALSE),IF(_xlpm.x=0,"",_xlpm.x)))</f>
        <v/>
      </c>
      <c r="P2912" t="str">
        <f>IF($I2912="","",_xlfn.LET(_xlpm.x,VLOOKUP($I2912,'taxon-match_2026-08-31'!$A$2:$N$122,11,FALSE),IF(_xlpm.x=0,"",_xlpm.x)))</f>
        <v>Laternulidae</v>
      </c>
      <c r="Q2912" t="str">
        <f>IF($I2912="","",_xlfn.LET(_xlpm.x,VLOOKUP($I2912,'taxon-match_2026-08-31'!$A$2:$N$122,12,FALSE),IF(_xlpm.x=0,"",_xlpm.x)))</f>
        <v>Laternula</v>
      </c>
      <c r="R2912" t="str">
        <f>IF($I2912="","",_xlfn.LET(_xlpm.x,VLOOKUP($I2912,'taxon-match_2026-08-31'!$A$2:$N$122,14,FALSE),IF(_xlpm.x=0,"",_xlpm.x)))</f>
        <v>elliptica</v>
      </c>
      <c r="S2912" s="2" t="s">
        <v>2609</v>
      </c>
      <c r="T2912" s="69" t="s">
        <v>62</v>
      </c>
      <c r="U2912" s="69" t="s">
        <v>60</v>
      </c>
      <c r="X2912" t="str">
        <f>IF(T2912="","",_xlfn.LET(_xlpm.x,VLOOKUP(T2912,'Drop-down_menus'!$F$2:$G$16,2,FALSE),IF(_xlpm.x=0,"",_xlpm.x)))</f>
        <v>https://orcid.org/0000-0003-3696-4445</v>
      </c>
      <c r="Y2912" t="str">
        <f>IF(U2912="","",_xlfn.LET(_xlpm.x,VLOOKUP(U2912,'Drop-down_menus'!$F$2:$G$16,2,FALSE),IF(_xlpm.x=0,"",_xlpm.x)))</f>
        <v>https://orcid.org/0000-0002-9708-1761</v>
      </c>
      <c r="Z2912" t="str">
        <f>IF(V2912="","",_xlfn.LET(_xlpm.x,VLOOKUP(V2912,'Drop-down_menus'!$F$2:$G$16,2,FALSE),IF(_xlpm.x=0,"",_xlpm.x)))</f>
        <v/>
      </c>
      <c r="AA2912" t="str">
        <f>IF(W2912="","",_xlfn.LET(_xlpm.x,VLOOKUP(W2912,'Drop-down_menus'!$F$2:$G$16,2,FALSE),IF(_xlpm.x=0,"",_xlpm.x)))</f>
        <v/>
      </c>
      <c r="AB2912" t="s">
        <v>702</v>
      </c>
      <c r="AE2912" t="s">
        <v>896</v>
      </c>
    </row>
    <row r="2913" spans="1:31" ht="15" x14ac:dyDescent="0.2">
      <c r="A2913" s="2" t="s">
        <v>489</v>
      </c>
      <c r="B2913">
        <v>5811</v>
      </c>
      <c r="C2913">
        <v>624</v>
      </c>
      <c r="D2913" s="69" t="s">
        <v>700</v>
      </c>
      <c r="F2913" s="70" t="s">
        <v>751</v>
      </c>
      <c r="G2913" s="70">
        <v>1</v>
      </c>
      <c r="H2913" s="70" t="s">
        <v>751</v>
      </c>
      <c r="I2913" t="s">
        <v>751</v>
      </c>
      <c r="J2913" t="str">
        <f>IF($I2913="","",_xlfn.LET(_xlpm.x,VLOOKUP($I2913,'taxon-match_2026-08-31'!$A$2:$N$122,6,FALSE),IF(_xlpm.x=0,"",_xlpm.x)))</f>
        <v>(P. P. King, 1832)</v>
      </c>
      <c r="K2913" t="str">
        <f>IF($I2913="","",_xlfn.LET(_xlpm.x,VLOOKUP($I2913,'taxon-match_2026-08-31'!$A$2:$N$122,4,FALSE),IF(_xlpm.x=0,"",_xlpm.x)))</f>
        <v>urn:lsid:marinespecies.org:taxname:197217</v>
      </c>
      <c r="L2913" t="str">
        <f>IF($I2913="","",_xlfn.LET(_xlpm.x,VLOOKUP($I2913,'taxon-match_2026-08-31'!$A$2:$N$122,7,FALSE),IF(_xlpm.x=0,"",_xlpm.x)))</f>
        <v>Animalia</v>
      </c>
      <c r="M2913" t="str">
        <f>IF($I2913="","",_xlfn.LET(_xlpm.x,VLOOKUP($I2913,'taxon-match_2026-08-31'!$A$2:$N$122,8,FALSE),IF(_xlpm.x=0,"",_xlpm.x)))</f>
        <v>Mollusca</v>
      </c>
      <c r="N2913" t="str">
        <f>IF($I2913="","",_xlfn.LET(_xlpm.x,VLOOKUP($I2913,'taxon-match_2026-08-31'!$A$2:$N$122,9,FALSE),IF(_xlpm.x=0,"",_xlpm.x)))</f>
        <v>Bivalvia</v>
      </c>
      <c r="O2913" t="str">
        <f>IF($I2913="","",_xlfn.LET(_xlpm.x,VLOOKUP($I2913,'taxon-match_2026-08-31'!$A$2:$N$122,10,FALSE),IF(_xlpm.x=0,"",_xlpm.x)))</f>
        <v/>
      </c>
      <c r="P2913" t="str">
        <f>IF($I2913="","",_xlfn.LET(_xlpm.x,VLOOKUP($I2913,'taxon-match_2026-08-31'!$A$2:$N$122,11,FALSE),IF(_xlpm.x=0,"",_xlpm.x)))</f>
        <v>Laternulidae</v>
      </c>
      <c r="Q2913" t="str">
        <f>IF($I2913="","",_xlfn.LET(_xlpm.x,VLOOKUP($I2913,'taxon-match_2026-08-31'!$A$2:$N$122,12,FALSE),IF(_xlpm.x=0,"",_xlpm.x)))</f>
        <v>Laternula</v>
      </c>
      <c r="R2913" t="str">
        <f>IF($I2913="","",_xlfn.LET(_xlpm.x,VLOOKUP($I2913,'taxon-match_2026-08-31'!$A$2:$N$122,14,FALSE),IF(_xlpm.x=0,"",_xlpm.x)))</f>
        <v>elliptica</v>
      </c>
      <c r="S2913" s="2" t="s">
        <v>2609</v>
      </c>
      <c r="T2913" s="69" t="s">
        <v>62</v>
      </c>
      <c r="U2913" s="69" t="s">
        <v>60</v>
      </c>
      <c r="X2913" t="str">
        <f>IF(T2913="","",_xlfn.LET(_xlpm.x,VLOOKUP(T2913,'Drop-down_menus'!$F$2:$G$16,2,FALSE),IF(_xlpm.x=0,"",_xlpm.x)))</f>
        <v>https://orcid.org/0000-0003-3696-4445</v>
      </c>
      <c r="Y2913" t="str">
        <f>IF(U2913="","",_xlfn.LET(_xlpm.x,VLOOKUP(U2913,'Drop-down_menus'!$F$2:$G$16,2,FALSE),IF(_xlpm.x=0,"",_xlpm.x)))</f>
        <v>https://orcid.org/0000-0002-9708-1761</v>
      </c>
      <c r="Z2913" t="str">
        <f>IF(V2913="","",_xlfn.LET(_xlpm.x,VLOOKUP(V2913,'Drop-down_menus'!$F$2:$G$16,2,FALSE),IF(_xlpm.x=0,"",_xlpm.x)))</f>
        <v/>
      </c>
      <c r="AA2913" t="str">
        <f>IF(W2913="","",_xlfn.LET(_xlpm.x,VLOOKUP(W2913,'Drop-down_menus'!$F$2:$G$16,2,FALSE),IF(_xlpm.x=0,"",_xlpm.x)))</f>
        <v/>
      </c>
      <c r="AB2913" t="s">
        <v>702</v>
      </c>
      <c r="AE2913" t="s">
        <v>896</v>
      </c>
    </row>
    <row r="2914" spans="1:31" ht="15" x14ac:dyDescent="0.2">
      <c r="A2914" s="2" t="s">
        <v>489</v>
      </c>
      <c r="B2914">
        <v>5812</v>
      </c>
      <c r="C2914">
        <v>625</v>
      </c>
      <c r="D2914" s="69" t="s">
        <v>700</v>
      </c>
      <c r="F2914" s="70" t="s">
        <v>751</v>
      </c>
      <c r="G2914" s="70">
        <v>1</v>
      </c>
      <c r="H2914" s="70" t="s">
        <v>751</v>
      </c>
      <c r="I2914" t="s">
        <v>751</v>
      </c>
      <c r="J2914" t="str">
        <f>IF($I2914="","",_xlfn.LET(_xlpm.x,VLOOKUP($I2914,'taxon-match_2026-08-31'!$A$2:$N$122,6,FALSE),IF(_xlpm.x=0,"",_xlpm.x)))</f>
        <v>(P. P. King, 1832)</v>
      </c>
      <c r="K2914" t="str">
        <f>IF($I2914="","",_xlfn.LET(_xlpm.x,VLOOKUP($I2914,'taxon-match_2026-08-31'!$A$2:$N$122,4,FALSE),IF(_xlpm.x=0,"",_xlpm.x)))</f>
        <v>urn:lsid:marinespecies.org:taxname:197217</v>
      </c>
      <c r="L2914" t="str">
        <f>IF($I2914="","",_xlfn.LET(_xlpm.x,VLOOKUP($I2914,'taxon-match_2026-08-31'!$A$2:$N$122,7,FALSE),IF(_xlpm.x=0,"",_xlpm.x)))</f>
        <v>Animalia</v>
      </c>
      <c r="M2914" t="str">
        <f>IF($I2914="","",_xlfn.LET(_xlpm.x,VLOOKUP($I2914,'taxon-match_2026-08-31'!$A$2:$N$122,8,FALSE),IF(_xlpm.x=0,"",_xlpm.x)))</f>
        <v>Mollusca</v>
      </c>
      <c r="N2914" t="str">
        <f>IF($I2914="","",_xlfn.LET(_xlpm.x,VLOOKUP($I2914,'taxon-match_2026-08-31'!$A$2:$N$122,9,FALSE),IF(_xlpm.x=0,"",_xlpm.x)))</f>
        <v>Bivalvia</v>
      </c>
      <c r="O2914" t="str">
        <f>IF($I2914="","",_xlfn.LET(_xlpm.x,VLOOKUP($I2914,'taxon-match_2026-08-31'!$A$2:$N$122,10,FALSE),IF(_xlpm.x=0,"",_xlpm.x)))</f>
        <v/>
      </c>
      <c r="P2914" t="str">
        <f>IF($I2914="","",_xlfn.LET(_xlpm.x,VLOOKUP($I2914,'taxon-match_2026-08-31'!$A$2:$N$122,11,FALSE),IF(_xlpm.x=0,"",_xlpm.x)))</f>
        <v>Laternulidae</v>
      </c>
      <c r="Q2914" t="str">
        <f>IF($I2914="","",_xlfn.LET(_xlpm.x,VLOOKUP($I2914,'taxon-match_2026-08-31'!$A$2:$N$122,12,FALSE),IF(_xlpm.x=0,"",_xlpm.x)))</f>
        <v>Laternula</v>
      </c>
      <c r="R2914" t="str">
        <f>IF($I2914="","",_xlfn.LET(_xlpm.x,VLOOKUP($I2914,'taxon-match_2026-08-31'!$A$2:$N$122,14,FALSE),IF(_xlpm.x=0,"",_xlpm.x)))</f>
        <v>elliptica</v>
      </c>
      <c r="S2914" s="2" t="s">
        <v>2609</v>
      </c>
      <c r="T2914" s="69" t="s">
        <v>62</v>
      </c>
      <c r="U2914" s="69" t="s">
        <v>60</v>
      </c>
      <c r="X2914" t="str">
        <f>IF(T2914="","",_xlfn.LET(_xlpm.x,VLOOKUP(T2914,'Drop-down_menus'!$F$2:$G$16,2,FALSE),IF(_xlpm.x=0,"",_xlpm.x)))</f>
        <v>https://orcid.org/0000-0003-3696-4445</v>
      </c>
      <c r="Y2914" t="str">
        <f>IF(U2914="","",_xlfn.LET(_xlpm.x,VLOOKUP(U2914,'Drop-down_menus'!$F$2:$G$16,2,FALSE),IF(_xlpm.x=0,"",_xlpm.x)))</f>
        <v>https://orcid.org/0000-0002-9708-1761</v>
      </c>
      <c r="Z2914" t="str">
        <f>IF(V2914="","",_xlfn.LET(_xlpm.x,VLOOKUP(V2914,'Drop-down_menus'!$F$2:$G$16,2,FALSE),IF(_xlpm.x=0,"",_xlpm.x)))</f>
        <v/>
      </c>
      <c r="AA2914" t="str">
        <f>IF(W2914="","",_xlfn.LET(_xlpm.x,VLOOKUP(W2914,'Drop-down_menus'!$F$2:$G$16,2,FALSE),IF(_xlpm.x=0,"",_xlpm.x)))</f>
        <v/>
      </c>
      <c r="AB2914" t="s">
        <v>702</v>
      </c>
      <c r="AE2914" t="s">
        <v>896</v>
      </c>
    </row>
    <row r="2915" spans="1:31" ht="15" x14ac:dyDescent="0.2">
      <c r="A2915" s="2" t="s">
        <v>489</v>
      </c>
      <c r="B2915">
        <v>5813</v>
      </c>
      <c r="C2915">
        <v>626</v>
      </c>
      <c r="D2915" s="69" t="s">
        <v>700</v>
      </c>
      <c r="F2915" s="70" t="s">
        <v>751</v>
      </c>
      <c r="G2915" s="70">
        <v>1</v>
      </c>
      <c r="H2915" s="70" t="s">
        <v>751</v>
      </c>
      <c r="I2915" t="s">
        <v>751</v>
      </c>
      <c r="J2915" t="str">
        <f>IF($I2915="","",_xlfn.LET(_xlpm.x,VLOOKUP($I2915,'taxon-match_2026-08-31'!$A$2:$N$122,6,FALSE),IF(_xlpm.x=0,"",_xlpm.x)))</f>
        <v>(P. P. King, 1832)</v>
      </c>
      <c r="K2915" t="str">
        <f>IF($I2915="","",_xlfn.LET(_xlpm.x,VLOOKUP($I2915,'taxon-match_2026-08-31'!$A$2:$N$122,4,FALSE),IF(_xlpm.x=0,"",_xlpm.x)))</f>
        <v>urn:lsid:marinespecies.org:taxname:197217</v>
      </c>
      <c r="L2915" t="str">
        <f>IF($I2915="","",_xlfn.LET(_xlpm.x,VLOOKUP($I2915,'taxon-match_2026-08-31'!$A$2:$N$122,7,FALSE),IF(_xlpm.x=0,"",_xlpm.x)))</f>
        <v>Animalia</v>
      </c>
      <c r="M2915" t="str">
        <f>IF($I2915="","",_xlfn.LET(_xlpm.x,VLOOKUP($I2915,'taxon-match_2026-08-31'!$A$2:$N$122,8,FALSE),IF(_xlpm.x=0,"",_xlpm.x)))</f>
        <v>Mollusca</v>
      </c>
      <c r="N2915" t="str">
        <f>IF($I2915="","",_xlfn.LET(_xlpm.x,VLOOKUP($I2915,'taxon-match_2026-08-31'!$A$2:$N$122,9,FALSE),IF(_xlpm.x=0,"",_xlpm.x)))</f>
        <v>Bivalvia</v>
      </c>
      <c r="O2915" t="str">
        <f>IF($I2915="","",_xlfn.LET(_xlpm.x,VLOOKUP($I2915,'taxon-match_2026-08-31'!$A$2:$N$122,10,FALSE),IF(_xlpm.x=0,"",_xlpm.x)))</f>
        <v/>
      </c>
      <c r="P2915" t="str">
        <f>IF($I2915="","",_xlfn.LET(_xlpm.x,VLOOKUP($I2915,'taxon-match_2026-08-31'!$A$2:$N$122,11,FALSE),IF(_xlpm.x=0,"",_xlpm.x)))</f>
        <v>Laternulidae</v>
      </c>
      <c r="Q2915" t="str">
        <f>IF($I2915="","",_xlfn.LET(_xlpm.x,VLOOKUP($I2915,'taxon-match_2026-08-31'!$A$2:$N$122,12,FALSE),IF(_xlpm.x=0,"",_xlpm.x)))</f>
        <v>Laternula</v>
      </c>
      <c r="R2915" t="str">
        <f>IF($I2915="","",_xlfn.LET(_xlpm.x,VLOOKUP($I2915,'taxon-match_2026-08-31'!$A$2:$N$122,14,FALSE),IF(_xlpm.x=0,"",_xlpm.x)))</f>
        <v>elliptica</v>
      </c>
      <c r="S2915" s="2" t="s">
        <v>2609</v>
      </c>
      <c r="T2915" s="69" t="s">
        <v>62</v>
      </c>
      <c r="U2915" s="69" t="s">
        <v>60</v>
      </c>
      <c r="X2915" t="str">
        <f>IF(T2915="","",_xlfn.LET(_xlpm.x,VLOOKUP(T2915,'Drop-down_menus'!$F$2:$G$16,2,FALSE),IF(_xlpm.x=0,"",_xlpm.x)))</f>
        <v>https://orcid.org/0000-0003-3696-4445</v>
      </c>
      <c r="Y2915" t="str">
        <f>IF(U2915="","",_xlfn.LET(_xlpm.x,VLOOKUP(U2915,'Drop-down_menus'!$F$2:$G$16,2,FALSE),IF(_xlpm.x=0,"",_xlpm.x)))</f>
        <v>https://orcid.org/0000-0002-9708-1761</v>
      </c>
      <c r="Z2915" t="str">
        <f>IF(V2915="","",_xlfn.LET(_xlpm.x,VLOOKUP(V2915,'Drop-down_menus'!$F$2:$G$16,2,FALSE),IF(_xlpm.x=0,"",_xlpm.x)))</f>
        <v/>
      </c>
      <c r="AA2915" t="str">
        <f>IF(W2915="","",_xlfn.LET(_xlpm.x,VLOOKUP(W2915,'Drop-down_menus'!$F$2:$G$16,2,FALSE),IF(_xlpm.x=0,"",_xlpm.x)))</f>
        <v/>
      </c>
      <c r="AB2915" t="s">
        <v>702</v>
      </c>
      <c r="AE2915" t="s">
        <v>896</v>
      </c>
    </row>
    <row r="2916" spans="1:31" ht="15" x14ac:dyDescent="0.2">
      <c r="A2916" s="2" t="s">
        <v>489</v>
      </c>
      <c r="B2916">
        <v>5814</v>
      </c>
      <c r="C2916">
        <v>627</v>
      </c>
      <c r="D2916" s="69" t="s">
        <v>700</v>
      </c>
      <c r="F2916" s="70" t="s">
        <v>751</v>
      </c>
      <c r="G2916" s="70">
        <v>1</v>
      </c>
      <c r="H2916" s="70" t="s">
        <v>751</v>
      </c>
      <c r="I2916" t="s">
        <v>751</v>
      </c>
      <c r="J2916" t="str">
        <f>IF($I2916="","",_xlfn.LET(_xlpm.x,VLOOKUP($I2916,'taxon-match_2026-08-31'!$A$2:$N$122,6,FALSE),IF(_xlpm.x=0,"",_xlpm.x)))</f>
        <v>(P. P. King, 1832)</v>
      </c>
      <c r="K2916" t="str">
        <f>IF($I2916="","",_xlfn.LET(_xlpm.x,VLOOKUP($I2916,'taxon-match_2026-08-31'!$A$2:$N$122,4,FALSE),IF(_xlpm.x=0,"",_xlpm.x)))</f>
        <v>urn:lsid:marinespecies.org:taxname:197217</v>
      </c>
      <c r="L2916" t="str">
        <f>IF($I2916="","",_xlfn.LET(_xlpm.x,VLOOKUP($I2916,'taxon-match_2026-08-31'!$A$2:$N$122,7,FALSE),IF(_xlpm.x=0,"",_xlpm.x)))</f>
        <v>Animalia</v>
      </c>
      <c r="M2916" t="str">
        <f>IF($I2916="","",_xlfn.LET(_xlpm.x,VLOOKUP($I2916,'taxon-match_2026-08-31'!$A$2:$N$122,8,FALSE),IF(_xlpm.x=0,"",_xlpm.x)))</f>
        <v>Mollusca</v>
      </c>
      <c r="N2916" t="str">
        <f>IF($I2916="","",_xlfn.LET(_xlpm.x,VLOOKUP($I2916,'taxon-match_2026-08-31'!$A$2:$N$122,9,FALSE),IF(_xlpm.x=0,"",_xlpm.x)))</f>
        <v>Bivalvia</v>
      </c>
      <c r="O2916" t="str">
        <f>IF($I2916="","",_xlfn.LET(_xlpm.x,VLOOKUP($I2916,'taxon-match_2026-08-31'!$A$2:$N$122,10,FALSE),IF(_xlpm.x=0,"",_xlpm.x)))</f>
        <v/>
      </c>
      <c r="P2916" t="str">
        <f>IF($I2916="","",_xlfn.LET(_xlpm.x,VLOOKUP($I2916,'taxon-match_2026-08-31'!$A$2:$N$122,11,FALSE),IF(_xlpm.x=0,"",_xlpm.x)))</f>
        <v>Laternulidae</v>
      </c>
      <c r="Q2916" t="str">
        <f>IF($I2916="","",_xlfn.LET(_xlpm.x,VLOOKUP($I2916,'taxon-match_2026-08-31'!$A$2:$N$122,12,FALSE),IF(_xlpm.x=0,"",_xlpm.x)))</f>
        <v>Laternula</v>
      </c>
      <c r="R2916" t="str">
        <f>IF($I2916="","",_xlfn.LET(_xlpm.x,VLOOKUP($I2916,'taxon-match_2026-08-31'!$A$2:$N$122,14,FALSE),IF(_xlpm.x=0,"",_xlpm.x)))</f>
        <v>elliptica</v>
      </c>
      <c r="S2916" s="2" t="s">
        <v>2609</v>
      </c>
      <c r="T2916" s="69" t="s">
        <v>62</v>
      </c>
      <c r="U2916" s="69" t="s">
        <v>60</v>
      </c>
      <c r="X2916" t="str">
        <f>IF(T2916="","",_xlfn.LET(_xlpm.x,VLOOKUP(T2916,'Drop-down_menus'!$F$2:$G$16,2,FALSE),IF(_xlpm.x=0,"",_xlpm.x)))</f>
        <v>https://orcid.org/0000-0003-3696-4445</v>
      </c>
      <c r="Y2916" t="str">
        <f>IF(U2916="","",_xlfn.LET(_xlpm.x,VLOOKUP(U2916,'Drop-down_menus'!$F$2:$G$16,2,FALSE),IF(_xlpm.x=0,"",_xlpm.x)))</f>
        <v>https://orcid.org/0000-0002-9708-1761</v>
      </c>
      <c r="Z2916" t="str">
        <f>IF(V2916="","",_xlfn.LET(_xlpm.x,VLOOKUP(V2916,'Drop-down_menus'!$F$2:$G$16,2,FALSE),IF(_xlpm.x=0,"",_xlpm.x)))</f>
        <v/>
      </c>
      <c r="AA2916" t="str">
        <f>IF(W2916="","",_xlfn.LET(_xlpm.x,VLOOKUP(W2916,'Drop-down_menus'!$F$2:$G$16,2,FALSE),IF(_xlpm.x=0,"",_xlpm.x)))</f>
        <v/>
      </c>
      <c r="AB2916" t="s">
        <v>702</v>
      </c>
      <c r="AE2916" t="s">
        <v>896</v>
      </c>
    </row>
    <row r="2917" spans="1:31" ht="15" x14ac:dyDescent="0.2">
      <c r="A2917" s="2" t="s">
        <v>489</v>
      </c>
      <c r="B2917">
        <v>5815</v>
      </c>
      <c r="C2917">
        <v>584</v>
      </c>
      <c r="D2917" s="69" t="s">
        <v>700</v>
      </c>
      <c r="F2917" s="70" t="s">
        <v>751</v>
      </c>
      <c r="G2917" s="70">
        <v>1</v>
      </c>
      <c r="H2917" s="70" t="s">
        <v>751</v>
      </c>
      <c r="I2917" t="s">
        <v>751</v>
      </c>
      <c r="J2917" t="str">
        <f>IF($I2917="","",_xlfn.LET(_xlpm.x,VLOOKUP($I2917,'taxon-match_2026-08-31'!$A$2:$N$122,6,FALSE),IF(_xlpm.x=0,"",_xlpm.x)))</f>
        <v>(P. P. King, 1832)</v>
      </c>
      <c r="K2917" t="str">
        <f>IF($I2917="","",_xlfn.LET(_xlpm.x,VLOOKUP($I2917,'taxon-match_2026-08-31'!$A$2:$N$122,4,FALSE),IF(_xlpm.x=0,"",_xlpm.x)))</f>
        <v>urn:lsid:marinespecies.org:taxname:197217</v>
      </c>
      <c r="L2917" t="str">
        <f>IF($I2917="","",_xlfn.LET(_xlpm.x,VLOOKUP($I2917,'taxon-match_2026-08-31'!$A$2:$N$122,7,FALSE),IF(_xlpm.x=0,"",_xlpm.x)))</f>
        <v>Animalia</v>
      </c>
      <c r="M2917" t="str">
        <f>IF($I2917="","",_xlfn.LET(_xlpm.x,VLOOKUP($I2917,'taxon-match_2026-08-31'!$A$2:$N$122,8,FALSE),IF(_xlpm.x=0,"",_xlpm.x)))</f>
        <v>Mollusca</v>
      </c>
      <c r="N2917" t="str">
        <f>IF($I2917="","",_xlfn.LET(_xlpm.x,VLOOKUP($I2917,'taxon-match_2026-08-31'!$A$2:$N$122,9,FALSE),IF(_xlpm.x=0,"",_xlpm.x)))</f>
        <v>Bivalvia</v>
      </c>
      <c r="O2917" t="str">
        <f>IF($I2917="","",_xlfn.LET(_xlpm.x,VLOOKUP($I2917,'taxon-match_2026-08-31'!$A$2:$N$122,10,FALSE),IF(_xlpm.x=0,"",_xlpm.x)))</f>
        <v/>
      </c>
      <c r="P2917" t="str">
        <f>IF($I2917="","",_xlfn.LET(_xlpm.x,VLOOKUP($I2917,'taxon-match_2026-08-31'!$A$2:$N$122,11,FALSE),IF(_xlpm.x=0,"",_xlpm.x)))</f>
        <v>Laternulidae</v>
      </c>
      <c r="Q2917" t="str">
        <f>IF($I2917="","",_xlfn.LET(_xlpm.x,VLOOKUP($I2917,'taxon-match_2026-08-31'!$A$2:$N$122,12,FALSE),IF(_xlpm.x=0,"",_xlpm.x)))</f>
        <v>Laternula</v>
      </c>
      <c r="R2917" t="str">
        <f>IF($I2917="","",_xlfn.LET(_xlpm.x,VLOOKUP($I2917,'taxon-match_2026-08-31'!$A$2:$N$122,14,FALSE),IF(_xlpm.x=0,"",_xlpm.x)))</f>
        <v>elliptica</v>
      </c>
      <c r="S2917" s="2" t="s">
        <v>2609</v>
      </c>
      <c r="T2917" s="69" t="s">
        <v>62</v>
      </c>
      <c r="U2917" s="69" t="s">
        <v>60</v>
      </c>
      <c r="X2917" t="str">
        <f>IF(T2917="","",_xlfn.LET(_xlpm.x,VLOOKUP(T2917,'Drop-down_menus'!$F$2:$G$16,2,FALSE),IF(_xlpm.x=0,"",_xlpm.x)))</f>
        <v>https://orcid.org/0000-0003-3696-4445</v>
      </c>
      <c r="Y2917" t="str">
        <f>IF(U2917="","",_xlfn.LET(_xlpm.x,VLOOKUP(U2917,'Drop-down_menus'!$F$2:$G$16,2,FALSE),IF(_xlpm.x=0,"",_xlpm.x)))</f>
        <v>https://orcid.org/0000-0002-9708-1761</v>
      </c>
      <c r="Z2917" t="str">
        <f>IF(V2917="","",_xlfn.LET(_xlpm.x,VLOOKUP(V2917,'Drop-down_menus'!$F$2:$G$16,2,FALSE),IF(_xlpm.x=0,"",_xlpm.x)))</f>
        <v/>
      </c>
      <c r="AA2917" t="str">
        <f>IF(W2917="","",_xlfn.LET(_xlpm.x,VLOOKUP(W2917,'Drop-down_menus'!$F$2:$G$16,2,FALSE),IF(_xlpm.x=0,"",_xlpm.x)))</f>
        <v/>
      </c>
      <c r="AB2917" t="s">
        <v>702</v>
      </c>
      <c r="AE2917" t="s">
        <v>896</v>
      </c>
    </row>
    <row r="2918" spans="1:31" ht="15" x14ac:dyDescent="0.2">
      <c r="A2918" s="2" t="s">
        <v>117</v>
      </c>
      <c r="B2918">
        <v>554</v>
      </c>
      <c r="C2918">
        <v>585</v>
      </c>
      <c r="D2918" s="69" t="s">
        <v>700</v>
      </c>
      <c r="F2918" s="70" t="s">
        <v>751</v>
      </c>
      <c r="G2918" s="70">
        <v>1</v>
      </c>
      <c r="H2918" s="70" t="s">
        <v>751</v>
      </c>
      <c r="I2918" t="s">
        <v>751</v>
      </c>
      <c r="J2918" t="str">
        <f>IF($I2918="","",_xlfn.LET(_xlpm.x,VLOOKUP($I2918,'taxon-match_2026-08-31'!$A$2:$N$122,6,FALSE),IF(_xlpm.x=0,"",_xlpm.x)))</f>
        <v>(P. P. King, 1832)</v>
      </c>
      <c r="K2918" t="str">
        <f>IF($I2918="","",_xlfn.LET(_xlpm.x,VLOOKUP($I2918,'taxon-match_2026-08-31'!$A$2:$N$122,4,FALSE),IF(_xlpm.x=0,"",_xlpm.x)))</f>
        <v>urn:lsid:marinespecies.org:taxname:197217</v>
      </c>
      <c r="L2918" t="str">
        <f>IF($I2918="","",_xlfn.LET(_xlpm.x,VLOOKUP($I2918,'taxon-match_2026-08-31'!$A$2:$N$122,7,FALSE),IF(_xlpm.x=0,"",_xlpm.x)))</f>
        <v>Animalia</v>
      </c>
      <c r="M2918" t="str">
        <f>IF($I2918="","",_xlfn.LET(_xlpm.x,VLOOKUP($I2918,'taxon-match_2026-08-31'!$A$2:$N$122,8,FALSE),IF(_xlpm.x=0,"",_xlpm.x)))</f>
        <v>Mollusca</v>
      </c>
      <c r="N2918" t="str">
        <f>IF($I2918="","",_xlfn.LET(_xlpm.x,VLOOKUP($I2918,'taxon-match_2026-08-31'!$A$2:$N$122,9,FALSE),IF(_xlpm.x=0,"",_xlpm.x)))</f>
        <v>Bivalvia</v>
      </c>
      <c r="O2918" t="str">
        <f>IF($I2918="","",_xlfn.LET(_xlpm.x,VLOOKUP($I2918,'taxon-match_2026-08-31'!$A$2:$N$122,10,FALSE),IF(_xlpm.x=0,"",_xlpm.x)))</f>
        <v/>
      </c>
      <c r="P2918" t="str">
        <f>IF($I2918="","",_xlfn.LET(_xlpm.x,VLOOKUP($I2918,'taxon-match_2026-08-31'!$A$2:$N$122,11,FALSE),IF(_xlpm.x=0,"",_xlpm.x)))</f>
        <v>Laternulidae</v>
      </c>
      <c r="Q2918" t="str">
        <f>IF($I2918="","",_xlfn.LET(_xlpm.x,VLOOKUP($I2918,'taxon-match_2026-08-31'!$A$2:$N$122,12,FALSE),IF(_xlpm.x=0,"",_xlpm.x)))</f>
        <v>Laternula</v>
      </c>
      <c r="R2918" t="str">
        <f>IF($I2918="","",_xlfn.LET(_xlpm.x,VLOOKUP($I2918,'taxon-match_2026-08-31'!$A$2:$N$122,14,FALSE),IF(_xlpm.x=0,"",_xlpm.x)))</f>
        <v>elliptica</v>
      </c>
      <c r="S2918" s="2" t="s">
        <v>2609</v>
      </c>
      <c r="T2918" s="69" t="s">
        <v>62</v>
      </c>
      <c r="U2918" s="69" t="s">
        <v>60</v>
      </c>
      <c r="X2918" t="str">
        <f>IF(T2918="","",_xlfn.LET(_xlpm.x,VLOOKUP(T2918,'Drop-down_menus'!$F$2:$G$16,2,FALSE),IF(_xlpm.x=0,"",_xlpm.x)))</f>
        <v>https://orcid.org/0000-0003-3696-4445</v>
      </c>
      <c r="Y2918" t="str">
        <f>IF(U2918="","",_xlfn.LET(_xlpm.x,VLOOKUP(U2918,'Drop-down_menus'!$F$2:$G$16,2,FALSE),IF(_xlpm.x=0,"",_xlpm.x)))</f>
        <v>https://orcid.org/0000-0002-9708-1761</v>
      </c>
      <c r="Z2918" t="str">
        <f>IF(V2918="","",_xlfn.LET(_xlpm.x,VLOOKUP(V2918,'Drop-down_menus'!$F$2:$G$16,2,FALSE),IF(_xlpm.x=0,"",_xlpm.x)))</f>
        <v/>
      </c>
      <c r="AA2918" t="str">
        <f>IF(W2918="","",_xlfn.LET(_xlpm.x,VLOOKUP(W2918,'Drop-down_menus'!$F$2:$G$16,2,FALSE),IF(_xlpm.x=0,"",_xlpm.x)))</f>
        <v/>
      </c>
      <c r="AB2918" t="s">
        <v>702</v>
      </c>
      <c r="AE2918" t="s">
        <v>896</v>
      </c>
    </row>
    <row r="2919" spans="1:31" ht="15" x14ac:dyDescent="0.2">
      <c r="A2919" s="2" t="s">
        <v>117</v>
      </c>
      <c r="B2919">
        <v>555</v>
      </c>
      <c r="C2919">
        <v>612</v>
      </c>
      <c r="D2919" s="69" t="s">
        <v>700</v>
      </c>
      <c r="F2919" s="70" t="s">
        <v>751</v>
      </c>
      <c r="G2919" s="70">
        <v>1</v>
      </c>
      <c r="H2919" s="70" t="s">
        <v>751</v>
      </c>
      <c r="I2919" t="s">
        <v>751</v>
      </c>
      <c r="J2919" t="str">
        <f>IF($I2919="","",_xlfn.LET(_xlpm.x,VLOOKUP($I2919,'taxon-match_2026-08-31'!$A$2:$N$122,6,FALSE),IF(_xlpm.x=0,"",_xlpm.x)))</f>
        <v>(P. P. King, 1832)</v>
      </c>
      <c r="K2919" t="str">
        <f>IF($I2919="","",_xlfn.LET(_xlpm.x,VLOOKUP($I2919,'taxon-match_2026-08-31'!$A$2:$N$122,4,FALSE),IF(_xlpm.x=0,"",_xlpm.x)))</f>
        <v>urn:lsid:marinespecies.org:taxname:197217</v>
      </c>
      <c r="L2919" t="str">
        <f>IF($I2919="","",_xlfn.LET(_xlpm.x,VLOOKUP($I2919,'taxon-match_2026-08-31'!$A$2:$N$122,7,FALSE),IF(_xlpm.x=0,"",_xlpm.x)))</f>
        <v>Animalia</v>
      </c>
      <c r="M2919" t="str">
        <f>IF($I2919="","",_xlfn.LET(_xlpm.x,VLOOKUP($I2919,'taxon-match_2026-08-31'!$A$2:$N$122,8,FALSE),IF(_xlpm.x=0,"",_xlpm.x)))</f>
        <v>Mollusca</v>
      </c>
      <c r="N2919" t="str">
        <f>IF($I2919="","",_xlfn.LET(_xlpm.x,VLOOKUP($I2919,'taxon-match_2026-08-31'!$A$2:$N$122,9,FALSE),IF(_xlpm.x=0,"",_xlpm.x)))</f>
        <v>Bivalvia</v>
      </c>
      <c r="O2919" t="str">
        <f>IF($I2919="","",_xlfn.LET(_xlpm.x,VLOOKUP($I2919,'taxon-match_2026-08-31'!$A$2:$N$122,10,FALSE),IF(_xlpm.x=0,"",_xlpm.x)))</f>
        <v/>
      </c>
      <c r="P2919" t="str">
        <f>IF($I2919="","",_xlfn.LET(_xlpm.x,VLOOKUP($I2919,'taxon-match_2026-08-31'!$A$2:$N$122,11,FALSE),IF(_xlpm.x=0,"",_xlpm.x)))</f>
        <v>Laternulidae</v>
      </c>
      <c r="Q2919" t="str">
        <f>IF($I2919="","",_xlfn.LET(_xlpm.x,VLOOKUP($I2919,'taxon-match_2026-08-31'!$A$2:$N$122,12,FALSE),IF(_xlpm.x=0,"",_xlpm.x)))</f>
        <v>Laternula</v>
      </c>
      <c r="R2919" t="str">
        <f>IF($I2919="","",_xlfn.LET(_xlpm.x,VLOOKUP($I2919,'taxon-match_2026-08-31'!$A$2:$N$122,14,FALSE),IF(_xlpm.x=0,"",_xlpm.x)))</f>
        <v>elliptica</v>
      </c>
      <c r="S2919" s="2" t="s">
        <v>2609</v>
      </c>
      <c r="T2919" s="69" t="s">
        <v>62</v>
      </c>
      <c r="U2919" s="69" t="s">
        <v>60</v>
      </c>
      <c r="X2919" t="str">
        <f>IF(T2919="","",_xlfn.LET(_xlpm.x,VLOOKUP(T2919,'Drop-down_menus'!$F$2:$G$16,2,FALSE),IF(_xlpm.x=0,"",_xlpm.x)))</f>
        <v>https://orcid.org/0000-0003-3696-4445</v>
      </c>
      <c r="Y2919" t="str">
        <f>IF(U2919="","",_xlfn.LET(_xlpm.x,VLOOKUP(U2919,'Drop-down_menus'!$F$2:$G$16,2,FALSE),IF(_xlpm.x=0,"",_xlpm.x)))</f>
        <v>https://orcid.org/0000-0002-9708-1761</v>
      </c>
      <c r="Z2919" t="str">
        <f>IF(V2919="","",_xlfn.LET(_xlpm.x,VLOOKUP(V2919,'Drop-down_menus'!$F$2:$G$16,2,FALSE),IF(_xlpm.x=0,"",_xlpm.x)))</f>
        <v/>
      </c>
      <c r="AA2919" t="str">
        <f>IF(W2919="","",_xlfn.LET(_xlpm.x,VLOOKUP(W2919,'Drop-down_menus'!$F$2:$G$16,2,FALSE),IF(_xlpm.x=0,"",_xlpm.x)))</f>
        <v/>
      </c>
      <c r="AB2919" t="s">
        <v>702</v>
      </c>
      <c r="AE2919" t="s">
        <v>896</v>
      </c>
    </row>
    <row r="2920" spans="1:31" ht="15" x14ac:dyDescent="0.2">
      <c r="A2920" s="2" t="s">
        <v>117</v>
      </c>
      <c r="B2920">
        <v>556</v>
      </c>
      <c r="C2920">
        <v>723</v>
      </c>
      <c r="D2920" s="69" t="s">
        <v>700</v>
      </c>
      <c r="F2920" s="70" t="s">
        <v>751</v>
      </c>
      <c r="G2920" s="70">
        <v>1</v>
      </c>
      <c r="H2920" s="70" t="s">
        <v>751</v>
      </c>
      <c r="I2920" t="s">
        <v>751</v>
      </c>
      <c r="J2920" t="str">
        <f>IF($I2920="","",_xlfn.LET(_xlpm.x,VLOOKUP($I2920,'taxon-match_2026-08-31'!$A$2:$N$122,6,FALSE),IF(_xlpm.x=0,"",_xlpm.x)))</f>
        <v>(P. P. King, 1832)</v>
      </c>
      <c r="K2920" t="str">
        <f>IF($I2920="","",_xlfn.LET(_xlpm.x,VLOOKUP($I2920,'taxon-match_2026-08-31'!$A$2:$N$122,4,FALSE),IF(_xlpm.x=0,"",_xlpm.x)))</f>
        <v>urn:lsid:marinespecies.org:taxname:197217</v>
      </c>
      <c r="L2920" t="str">
        <f>IF($I2920="","",_xlfn.LET(_xlpm.x,VLOOKUP($I2920,'taxon-match_2026-08-31'!$A$2:$N$122,7,FALSE),IF(_xlpm.x=0,"",_xlpm.x)))</f>
        <v>Animalia</v>
      </c>
      <c r="M2920" t="str">
        <f>IF($I2920="","",_xlfn.LET(_xlpm.x,VLOOKUP($I2920,'taxon-match_2026-08-31'!$A$2:$N$122,8,FALSE),IF(_xlpm.x=0,"",_xlpm.x)))</f>
        <v>Mollusca</v>
      </c>
      <c r="N2920" t="str">
        <f>IF($I2920="","",_xlfn.LET(_xlpm.x,VLOOKUP($I2920,'taxon-match_2026-08-31'!$A$2:$N$122,9,FALSE),IF(_xlpm.x=0,"",_xlpm.x)))</f>
        <v>Bivalvia</v>
      </c>
      <c r="O2920" t="str">
        <f>IF($I2920="","",_xlfn.LET(_xlpm.x,VLOOKUP($I2920,'taxon-match_2026-08-31'!$A$2:$N$122,10,FALSE),IF(_xlpm.x=0,"",_xlpm.x)))</f>
        <v/>
      </c>
      <c r="P2920" t="str">
        <f>IF($I2920="","",_xlfn.LET(_xlpm.x,VLOOKUP($I2920,'taxon-match_2026-08-31'!$A$2:$N$122,11,FALSE),IF(_xlpm.x=0,"",_xlpm.x)))</f>
        <v>Laternulidae</v>
      </c>
      <c r="Q2920" t="str">
        <f>IF($I2920="","",_xlfn.LET(_xlpm.x,VLOOKUP($I2920,'taxon-match_2026-08-31'!$A$2:$N$122,12,FALSE),IF(_xlpm.x=0,"",_xlpm.x)))</f>
        <v>Laternula</v>
      </c>
      <c r="R2920" t="str">
        <f>IF($I2920="","",_xlfn.LET(_xlpm.x,VLOOKUP($I2920,'taxon-match_2026-08-31'!$A$2:$N$122,14,FALSE),IF(_xlpm.x=0,"",_xlpm.x)))</f>
        <v>elliptica</v>
      </c>
      <c r="S2920" s="2" t="s">
        <v>2609</v>
      </c>
      <c r="T2920" s="69" t="s">
        <v>62</v>
      </c>
      <c r="U2920" s="69" t="s">
        <v>60</v>
      </c>
      <c r="X2920" t="str">
        <f>IF(T2920="","",_xlfn.LET(_xlpm.x,VLOOKUP(T2920,'Drop-down_menus'!$F$2:$G$16,2,FALSE),IF(_xlpm.x=0,"",_xlpm.x)))</f>
        <v>https://orcid.org/0000-0003-3696-4445</v>
      </c>
      <c r="Y2920" t="str">
        <f>IF(U2920="","",_xlfn.LET(_xlpm.x,VLOOKUP(U2920,'Drop-down_menus'!$F$2:$G$16,2,FALSE),IF(_xlpm.x=0,"",_xlpm.x)))</f>
        <v>https://orcid.org/0000-0002-9708-1761</v>
      </c>
      <c r="Z2920" t="str">
        <f>IF(V2920="","",_xlfn.LET(_xlpm.x,VLOOKUP(V2920,'Drop-down_menus'!$F$2:$G$16,2,FALSE),IF(_xlpm.x=0,"",_xlpm.x)))</f>
        <v/>
      </c>
      <c r="AA2920" t="str">
        <f>IF(W2920="","",_xlfn.LET(_xlpm.x,VLOOKUP(W2920,'Drop-down_menus'!$F$2:$G$16,2,FALSE),IF(_xlpm.x=0,"",_xlpm.x)))</f>
        <v/>
      </c>
      <c r="AB2920" t="s">
        <v>702</v>
      </c>
      <c r="AE2920" t="s">
        <v>896</v>
      </c>
    </row>
    <row r="2921" spans="1:31" ht="15" x14ac:dyDescent="0.2">
      <c r="A2921" s="2" t="s">
        <v>117</v>
      </c>
      <c r="B2921">
        <v>622</v>
      </c>
      <c r="C2921">
        <v>724</v>
      </c>
      <c r="D2921" s="69" t="s">
        <v>700</v>
      </c>
      <c r="F2921" s="70" t="s">
        <v>751</v>
      </c>
      <c r="G2921" s="69">
        <v>1</v>
      </c>
      <c r="H2921" s="70" t="s">
        <v>751</v>
      </c>
      <c r="I2921" t="s">
        <v>751</v>
      </c>
      <c r="J2921" t="str">
        <f>IF($I2921="","",_xlfn.LET(_xlpm.x,VLOOKUP($I2921,'taxon-match_2026-08-31'!$A$2:$N$122,6,FALSE),IF(_xlpm.x=0,"",_xlpm.x)))</f>
        <v>(P. P. King, 1832)</v>
      </c>
      <c r="K2921" t="str">
        <f>IF($I2921="","",_xlfn.LET(_xlpm.x,VLOOKUP($I2921,'taxon-match_2026-08-31'!$A$2:$N$122,4,FALSE),IF(_xlpm.x=0,"",_xlpm.x)))</f>
        <v>urn:lsid:marinespecies.org:taxname:197217</v>
      </c>
      <c r="L2921" t="str">
        <f>IF($I2921="","",_xlfn.LET(_xlpm.x,VLOOKUP($I2921,'taxon-match_2026-08-31'!$A$2:$N$122,7,FALSE),IF(_xlpm.x=0,"",_xlpm.x)))</f>
        <v>Animalia</v>
      </c>
      <c r="M2921" t="str">
        <f>IF($I2921="","",_xlfn.LET(_xlpm.x,VLOOKUP($I2921,'taxon-match_2026-08-31'!$A$2:$N$122,8,FALSE),IF(_xlpm.x=0,"",_xlpm.x)))</f>
        <v>Mollusca</v>
      </c>
      <c r="N2921" t="str">
        <f>IF($I2921="","",_xlfn.LET(_xlpm.x,VLOOKUP($I2921,'taxon-match_2026-08-31'!$A$2:$N$122,9,FALSE),IF(_xlpm.x=0,"",_xlpm.x)))</f>
        <v>Bivalvia</v>
      </c>
      <c r="O2921" t="str">
        <f>IF($I2921="","",_xlfn.LET(_xlpm.x,VLOOKUP($I2921,'taxon-match_2026-08-31'!$A$2:$N$122,10,FALSE),IF(_xlpm.x=0,"",_xlpm.x)))</f>
        <v/>
      </c>
      <c r="P2921" t="str">
        <f>IF($I2921="","",_xlfn.LET(_xlpm.x,VLOOKUP($I2921,'taxon-match_2026-08-31'!$A$2:$N$122,11,FALSE),IF(_xlpm.x=0,"",_xlpm.x)))</f>
        <v>Laternulidae</v>
      </c>
      <c r="Q2921" t="str">
        <f>IF($I2921="","",_xlfn.LET(_xlpm.x,VLOOKUP($I2921,'taxon-match_2026-08-31'!$A$2:$N$122,12,FALSE),IF(_xlpm.x=0,"",_xlpm.x)))</f>
        <v>Laternula</v>
      </c>
      <c r="R2921" t="str">
        <f>IF($I2921="","",_xlfn.LET(_xlpm.x,VLOOKUP($I2921,'taxon-match_2026-08-31'!$A$2:$N$122,14,FALSE),IF(_xlpm.x=0,"",_xlpm.x)))</f>
        <v>elliptica</v>
      </c>
      <c r="S2921" s="2" t="s">
        <v>2609</v>
      </c>
      <c r="T2921" s="69" t="s">
        <v>62</v>
      </c>
      <c r="U2921" s="69" t="s">
        <v>60</v>
      </c>
      <c r="X2921" t="str">
        <f>IF(T2921="","",_xlfn.LET(_xlpm.x,VLOOKUP(T2921,'Drop-down_menus'!$F$2:$G$16,2,FALSE),IF(_xlpm.x=0,"",_xlpm.x)))</f>
        <v>https://orcid.org/0000-0003-3696-4445</v>
      </c>
      <c r="Y2921" t="str">
        <f>IF(U2921="","",_xlfn.LET(_xlpm.x,VLOOKUP(U2921,'Drop-down_menus'!$F$2:$G$16,2,FALSE),IF(_xlpm.x=0,"",_xlpm.x)))</f>
        <v>https://orcid.org/0000-0002-9708-1761</v>
      </c>
      <c r="Z2921" t="str">
        <f>IF(V2921="","",_xlfn.LET(_xlpm.x,VLOOKUP(V2921,'Drop-down_menus'!$F$2:$G$16,2,FALSE),IF(_xlpm.x=0,"",_xlpm.x)))</f>
        <v/>
      </c>
      <c r="AA2921" t="str">
        <f>IF(W2921="","",_xlfn.LET(_xlpm.x,VLOOKUP(W2921,'Drop-down_menus'!$F$2:$G$16,2,FALSE),IF(_xlpm.x=0,"",_xlpm.x)))</f>
        <v/>
      </c>
      <c r="AB2921" t="s">
        <v>702</v>
      </c>
      <c r="AE2921" t="s">
        <v>896</v>
      </c>
    </row>
    <row r="2922" spans="1:31" ht="15" x14ac:dyDescent="0.2">
      <c r="A2922" s="2" t="s">
        <v>117</v>
      </c>
      <c r="B2922">
        <v>623</v>
      </c>
      <c r="C2922">
        <v>725</v>
      </c>
      <c r="D2922" s="69" t="s">
        <v>700</v>
      </c>
      <c r="F2922" s="70" t="s">
        <v>751</v>
      </c>
      <c r="G2922" s="69">
        <v>1</v>
      </c>
      <c r="H2922" s="70" t="s">
        <v>751</v>
      </c>
      <c r="I2922" t="s">
        <v>751</v>
      </c>
      <c r="J2922" t="str">
        <f>IF($I2922="","",_xlfn.LET(_xlpm.x,VLOOKUP($I2922,'taxon-match_2026-08-31'!$A$2:$N$122,6,FALSE),IF(_xlpm.x=0,"",_xlpm.x)))</f>
        <v>(P. P. King, 1832)</v>
      </c>
      <c r="K2922" t="str">
        <f>IF($I2922="","",_xlfn.LET(_xlpm.x,VLOOKUP($I2922,'taxon-match_2026-08-31'!$A$2:$N$122,4,FALSE),IF(_xlpm.x=0,"",_xlpm.x)))</f>
        <v>urn:lsid:marinespecies.org:taxname:197217</v>
      </c>
      <c r="L2922" t="str">
        <f>IF($I2922="","",_xlfn.LET(_xlpm.x,VLOOKUP($I2922,'taxon-match_2026-08-31'!$A$2:$N$122,7,FALSE),IF(_xlpm.x=0,"",_xlpm.x)))</f>
        <v>Animalia</v>
      </c>
      <c r="M2922" t="str">
        <f>IF($I2922="","",_xlfn.LET(_xlpm.x,VLOOKUP($I2922,'taxon-match_2026-08-31'!$A$2:$N$122,8,FALSE),IF(_xlpm.x=0,"",_xlpm.x)))</f>
        <v>Mollusca</v>
      </c>
      <c r="N2922" t="str">
        <f>IF($I2922="","",_xlfn.LET(_xlpm.x,VLOOKUP($I2922,'taxon-match_2026-08-31'!$A$2:$N$122,9,FALSE),IF(_xlpm.x=0,"",_xlpm.x)))</f>
        <v>Bivalvia</v>
      </c>
      <c r="O2922" t="str">
        <f>IF($I2922="","",_xlfn.LET(_xlpm.x,VLOOKUP($I2922,'taxon-match_2026-08-31'!$A$2:$N$122,10,FALSE),IF(_xlpm.x=0,"",_xlpm.x)))</f>
        <v/>
      </c>
      <c r="P2922" t="str">
        <f>IF($I2922="","",_xlfn.LET(_xlpm.x,VLOOKUP($I2922,'taxon-match_2026-08-31'!$A$2:$N$122,11,FALSE),IF(_xlpm.x=0,"",_xlpm.x)))</f>
        <v>Laternulidae</v>
      </c>
      <c r="Q2922" t="str">
        <f>IF($I2922="","",_xlfn.LET(_xlpm.x,VLOOKUP($I2922,'taxon-match_2026-08-31'!$A$2:$N$122,12,FALSE),IF(_xlpm.x=0,"",_xlpm.x)))</f>
        <v>Laternula</v>
      </c>
      <c r="R2922" t="str">
        <f>IF($I2922="","",_xlfn.LET(_xlpm.x,VLOOKUP($I2922,'taxon-match_2026-08-31'!$A$2:$N$122,14,FALSE),IF(_xlpm.x=0,"",_xlpm.x)))</f>
        <v>elliptica</v>
      </c>
      <c r="S2922" s="2" t="s">
        <v>2609</v>
      </c>
      <c r="T2922" s="69" t="s">
        <v>62</v>
      </c>
      <c r="U2922" s="69" t="s">
        <v>60</v>
      </c>
      <c r="X2922" t="str">
        <f>IF(T2922="","",_xlfn.LET(_xlpm.x,VLOOKUP(T2922,'Drop-down_menus'!$F$2:$G$16,2,FALSE),IF(_xlpm.x=0,"",_xlpm.x)))</f>
        <v>https://orcid.org/0000-0003-3696-4445</v>
      </c>
      <c r="Y2922" t="str">
        <f>IF(U2922="","",_xlfn.LET(_xlpm.x,VLOOKUP(U2922,'Drop-down_menus'!$F$2:$G$16,2,FALSE),IF(_xlpm.x=0,"",_xlpm.x)))</f>
        <v>https://orcid.org/0000-0002-9708-1761</v>
      </c>
      <c r="Z2922" t="str">
        <f>IF(V2922="","",_xlfn.LET(_xlpm.x,VLOOKUP(V2922,'Drop-down_menus'!$F$2:$G$16,2,FALSE),IF(_xlpm.x=0,"",_xlpm.x)))</f>
        <v/>
      </c>
      <c r="AA2922" t="str">
        <f>IF(W2922="","",_xlfn.LET(_xlpm.x,VLOOKUP(W2922,'Drop-down_menus'!$F$2:$G$16,2,FALSE),IF(_xlpm.x=0,"",_xlpm.x)))</f>
        <v/>
      </c>
      <c r="AB2922" t="s">
        <v>702</v>
      </c>
      <c r="AE2922" t="s">
        <v>896</v>
      </c>
    </row>
    <row r="2923" spans="1:31" ht="15" x14ac:dyDescent="0.2">
      <c r="A2923" s="2" t="s">
        <v>117</v>
      </c>
      <c r="B2923">
        <v>624</v>
      </c>
      <c r="C2923">
        <v>566</v>
      </c>
      <c r="D2923" s="69" t="s">
        <v>700</v>
      </c>
      <c r="F2923" s="70" t="s">
        <v>751</v>
      </c>
      <c r="G2923" s="69">
        <v>1</v>
      </c>
      <c r="H2923" s="70" t="s">
        <v>751</v>
      </c>
      <c r="I2923" t="s">
        <v>751</v>
      </c>
      <c r="J2923" t="str">
        <f>IF($I2923="","",_xlfn.LET(_xlpm.x,VLOOKUP($I2923,'taxon-match_2026-08-31'!$A$2:$N$122,6,FALSE),IF(_xlpm.x=0,"",_xlpm.x)))</f>
        <v>(P. P. King, 1832)</v>
      </c>
      <c r="K2923" t="str">
        <f>IF($I2923="","",_xlfn.LET(_xlpm.x,VLOOKUP($I2923,'taxon-match_2026-08-31'!$A$2:$N$122,4,FALSE),IF(_xlpm.x=0,"",_xlpm.x)))</f>
        <v>urn:lsid:marinespecies.org:taxname:197217</v>
      </c>
      <c r="L2923" t="str">
        <f>IF($I2923="","",_xlfn.LET(_xlpm.x,VLOOKUP($I2923,'taxon-match_2026-08-31'!$A$2:$N$122,7,FALSE),IF(_xlpm.x=0,"",_xlpm.x)))</f>
        <v>Animalia</v>
      </c>
      <c r="M2923" t="str">
        <f>IF($I2923="","",_xlfn.LET(_xlpm.x,VLOOKUP($I2923,'taxon-match_2026-08-31'!$A$2:$N$122,8,FALSE),IF(_xlpm.x=0,"",_xlpm.x)))</f>
        <v>Mollusca</v>
      </c>
      <c r="N2923" t="str">
        <f>IF($I2923="","",_xlfn.LET(_xlpm.x,VLOOKUP($I2923,'taxon-match_2026-08-31'!$A$2:$N$122,9,FALSE),IF(_xlpm.x=0,"",_xlpm.x)))</f>
        <v>Bivalvia</v>
      </c>
      <c r="O2923" t="str">
        <f>IF($I2923="","",_xlfn.LET(_xlpm.x,VLOOKUP($I2923,'taxon-match_2026-08-31'!$A$2:$N$122,10,FALSE),IF(_xlpm.x=0,"",_xlpm.x)))</f>
        <v/>
      </c>
      <c r="P2923" t="str">
        <f>IF($I2923="","",_xlfn.LET(_xlpm.x,VLOOKUP($I2923,'taxon-match_2026-08-31'!$A$2:$N$122,11,FALSE),IF(_xlpm.x=0,"",_xlpm.x)))</f>
        <v>Laternulidae</v>
      </c>
      <c r="Q2923" t="str">
        <f>IF($I2923="","",_xlfn.LET(_xlpm.x,VLOOKUP($I2923,'taxon-match_2026-08-31'!$A$2:$N$122,12,FALSE),IF(_xlpm.x=0,"",_xlpm.x)))</f>
        <v>Laternula</v>
      </c>
      <c r="R2923" t="str">
        <f>IF($I2923="","",_xlfn.LET(_xlpm.x,VLOOKUP($I2923,'taxon-match_2026-08-31'!$A$2:$N$122,14,FALSE),IF(_xlpm.x=0,"",_xlpm.x)))</f>
        <v>elliptica</v>
      </c>
      <c r="S2923" s="2" t="s">
        <v>2609</v>
      </c>
      <c r="T2923" s="69" t="s">
        <v>62</v>
      </c>
      <c r="U2923" s="69" t="s">
        <v>60</v>
      </c>
      <c r="X2923" t="str">
        <f>IF(T2923="","",_xlfn.LET(_xlpm.x,VLOOKUP(T2923,'Drop-down_menus'!$F$2:$G$16,2,FALSE),IF(_xlpm.x=0,"",_xlpm.x)))</f>
        <v>https://orcid.org/0000-0003-3696-4445</v>
      </c>
      <c r="Y2923" t="str">
        <f>IF(U2923="","",_xlfn.LET(_xlpm.x,VLOOKUP(U2923,'Drop-down_menus'!$F$2:$G$16,2,FALSE),IF(_xlpm.x=0,"",_xlpm.x)))</f>
        <v>https://orcid.org/0000-0002-9708-1761</v>
      </c>
      <c r="Z2923" t="str">
        <f>IF(V2923="","",_xlfn.LET(_xlpm.x,VLOOKUP(V2923,'Drop-down_menus'!$F$2:$G$16,2,FALSE),IF(_xlpm.x=0,"",_xlpm.x)))</f>
        <v/>
      </c>
      <c r="AA2923" t="str">
        <f>IF(W2923="","",_xlfn.LET(_xlpm.x,VLOOKUP(W2923,'Drop-down_menus'!$F$2:$G$16,2,FALSE),IF(_xlpm.x=0,"",_xlpm.x)))</f>
        <v/>
      </c>
      <c r="AB2923" t="s">
        <v>702</v>
      </c>
      <c r="AE2923" t="s">
        <v>896</v>
      </c>
    </row>
    <row r="2924" spans="1:31" ht="15" x14ac:dyDescent="0.2">
      <c r="A2924" s="2" t="s">
        <v>181</v>
      </c>
      <c r="B2924">
        <v>1035</v>
      </c>
      <c r="C2924">
        <v>567</v>
      </c>
      <c r="D2924" s="69" t="s">
        <v>700</v>
      </c>
      <c r="F2924" s="69" t="s">
        <v>899</v>
      </c>
      <c r="G2924" s="69">
        <v>1</v>
      </c>
      <c r="H2924" s="69" t="s">
        <v>899</v>
      </c>
      <c r="I2924" t="s">
        <v>899</v>
      </c>
      <c r="J2924" t="str">
        <f>IF($I2924="","",_xlfn.LET(_xlpm.x,VLOOKUP($I2924,'taxon-match_2026-08-31'!$A$2:$N$122,6,FALSE),IF(_xlpm.x=0,"",_xlpm.x)))</f>
        <v>(E. A. Smith, 1907)</v>
      </c>
      <c r="K2924" t="str">
        <f>IF($I2924="","",_xlfn.LET(_xlpm.x,VLOOKUP($I2924,'taxon-match_2026-08-31'!$A$2:$N$122,4,FALSE),IF(_xlpm.x=0,"",_xlpm.x)))</f>
        <v>urn:lsid:marinespecies.org:taxname:197227</v>
      </c>
      <c r="L2924" t="str">
        <f>IF($I2924="","",_xlfn.LET(_xlpm.x,VLOOKUP($I2924,'taxon-match_2026-08-31'!$A$2:$N$122,7,FALSE),IF(_xlpm.x=0,"",_xlpm.x)))</f>
        <v>Animalia</v>
      </c>
      <c r="M2924" t="str">
        <f>IF($I2924="","",_xlfn.LET(_xlpm.x,VLOOKUP($I2924,'taxon-match_2026-08-31'!$A$2:$N$122,8,FALSE),IF(_xlpm.x=0,"",_xlpm.x)))</f>
        <v>Mollusca</v>
      </c>
      <c r="N2924" t="str">
        <f>IF($I2924="","",_xlfn.LET(_xlpm.x,VLOOKUP($I2924,'taxon-match_2026-08-31'!$A$2:$N$122,9,FALSE),IF(_xlpm.x=0,"",_xlpm.x)))</f>
        <v>Bivalvia</v>
      </c>
      <c r="O2924" t="str">
        <f>IF($I2924="","",_xlfn.LET(_xlpm.x,VLOOKUP($I2924,'taxon-match_2026-08-31'!$A$2:$N$122,10,FALSE),IF(_xlpm.x=0,"",_xlpm.x)))</f>
        <v>Limida</v>
      </c>
      <c r="P2924" t="str">
        <f>IF($I2924="","",_xlfn.LET(_xlpm.x,VLOOKUP($I2924,'taxon-match_2026-08-31'!$A$2:$N$122,11,FALSE),IF(_xlpm.x=0,"",_xlpm.x)))</f>
        <v>Limidae</v>
      </c>
      <c r="Q2924" t="str">
        <f>IF($I2924="","",_xlfn.LET(_xlpm.x,VLOOKUP($I2924,'taxon-match_2026-08-31'!$A$2:$N$122,12,FALSE),IF(_xlpm.x=0,"",_xlpm.x)))</f>
        <v>Limatula</v>
      </c>
      <c r="R2924" t="str">
        <f>IF($I2924="","",_xlfn.LET(_xlpm.x,VLOOKUP($I2924,'taxon-match_2026-08-31'!$A$2:$N$122,14,FALSE),IF(_xlpm.x=0,"",_xlpm.x)))</f>
        <v>hodgsoni</v>
      </c>
      <c r="S2924" s="2" t="s">
        <v>2609</v>
      </c>
      <c r="T2924" s="69" t="s">
        <v>62</v>
      </c>
      <c r="U2924" s="69" t="s">
        <v>60</v>
      </c>
      <c r="X2924" t="str">
        <f>IF(T2924="","",_xlfn.LET(_xlpm.x,VLOOKUP(T2924,'Drop-down_menus'!$F$2:$G$16,2,FALSE),IF(_xlpm.x=0,"",_xlpm.x)))</f>
        <v>https://orcid.org/0000-0003-3696-4445</v>
      </c>
      <c r="Y2924" t="str">
        <f>IF(U2924="","",_xlfn.LET(_xlpm.x,VLOOKUP(U2924,'Drop-down_menus'!$F$2:$G$16,2,FALSE),IF(_xlpm.x=0,"",_xlpm.x)))</f>
        <v>https://orcid.org/0000-0002-9708-1761</v>
      </c>
      <c r="Z2924" t="str">
        <f>IF(V2924="","",_xlfn.LET(_xlpm.x,VLOOKUP(V2924,'Drop-down_menus'!$F$2:$G$16,2,FALSE),IF(_xlpm.x=0,"",_xlpm.x)))</f>
        <v/>
      </c>
      <c r="AA2924" t="str">
        <f>IF(W2924="","",_xlfn.LET(_xlpm.x,VLOOKUP(W2924,'Drop-down_menus'!$F$2:$G$16,2,FALSE),IF(_xlpm.x=0,"",_xlpm.x)))</f>
        <v/>
      </c>
      <c r="AB2924" t="s">
        <v>702</v>
      </c>
      <c r="AE2924" t="s">
        <v>896</v>
      </c>
    </row>
    <row r="2925" spans="1:31" ht="15" x14ac:dyDescent="0.2">
      <c r="A2925" s="2" t="s">
        <v>181</v>
      </c>
      <c r="B2925">
        <v>1132</v>
      </c>
      <c r="C2925">
        <v>606</v>
      </c>
      <c r="D2925" s="69" t="s">
        <v>700</v>
      </c>
      <c r="F2925" s="69" t="s">
        <v>899</v>
      </c>
      <c r="G2925" s="69">
        <v>1</v>
      </c>
      <c r="H2925" s="69" t="s">
        <v>899</v>
      </c>
      <c r="I2925" t="s">
        <v>899</v>
      </c>
      <c r="J2925" t="str">
        <f>IF($I2925="","",_xlfn.LET(_xlpm.x,VLOOKUP($I2925,'taxon-match_2026-08-31'!$A$2:$N$122,6,FALSE),IF(_xlpm.x=0,"",_xlpm.x)))</f>
        <v>(E. A. Smith, 1907)</v>
      </c>
      <c r="K2925" t="str">
        <f>IF($I2925="","",_xlfn.LET(_xlpm.x,VLOOKUP($I2925,'taxon-match_2026-08-31'!$A$2:$N$122,4,FALSE),IF(_xlpm.x=0,"",_xlpm.x)))</f>
        <v>urn:lsid:marinespecies.org:taxname:197227</v>
      </c>
      <c r="L2925" t="str">
        <f>IF($I2925="","",_xlfn.LET(_xlpm.x,VLOOKUP($I2925,'taxon-match_2026-08-31'!$A$2:$N$122,7,FALSE),IF(_xlpm.x=0,"",_xlpm.x)))</f>
        <v>Animalia</v>
      </c>
      <c r="M2925" t="str">
        <f>IF($I2925="","",_xlfn.LET(_xlpm.x,VLOOKUP($I2925,'taxon-match_2026-08-31'!$A$2:$N$122,8,FALSE),IF(_xlpm.x=0,"",_xlpm.x)))</f>
        <v>Mollusca</v>
      </c>
      <c r="N2925" t="str">
        <f>IF($I2925="","",_xlfn.LET(_xlpm.x,VLOOKUP($I2925,'taxon-match_2026-08-31'!$A$2:$N$122,9,FALSE),IF(_xlpm.x=0,"",_xlpm.x)))</f>
        <v>Bivalvia</v>
      </c>
      <c r="O2925" t="str">
        <f>IF($I2925="","",_xlfn.LET(_xlpm.x,VLOOKUP($I2925,'taxon-match_2026-08-31'!$A$2:$N$122,10,FALSE),IF(_xlpm.x=0,"",_xlpm.x)))</f>
        <v>Limida</v>
      </c>
      <c r="P2925" t="str">
        <f>IF($I2925="","",_xlfn.LET(_xlpm.x,VLOOKUP($I2925,'taxon-match_2026-08-31'!$A$2:$N$122,11,FALSE),IF(_xlpm.x=0,"",_xlpm.x)))</f>
        <v>Limidae</v>
      </c>
      <c r="Q2925" t="str">
        <f>IF($I2925="","",_xlfn.LET(_xlpm.x,VLOOKUP($I2925,'taxon-match_2026-08-31'!$A$2:$N$122,12,FALSE),IF(_xlpm.x=0,"",_xlpm.x)))</f>
        <v>Limatula</v>
      </c>
      <c r="R2925" t="str">
        <f>IF($I2925="","",_xlfn.LET(_xlpm.x,VLOOKUP($I2925,'taxon-match_2026-08-31'!$A$2:$N$122,14,FALSE),IF(_xlpm.x=0,"",_xlpm.x)))</f>
        <v>hodgsoni</v>
      </c>
      <c r="S2925" s="2" t="s">
        <v>2609</v>
      </c>
      <c r="T2925" s="69" t="s">
        <v>62</v>
      </c>
      <c r="U2925" s="69" t="s">
        <v>60</v>
      </c>
      <c r="X2925" t="str">
        <f>IF(T2925="","",_xlfn.LET(_xlpm.x,VLOOKUP(T2925,'Drop-down_menus'!$F$2:$G$16,2,FALSE),IF(_xlpm.x=0,"",_xlpm.x)))</f>
        <v>https://orcid.org/0000-0003-3696-4445</v>
      </c>
      <c r="Y2925" t="str">
        <f>IF(U2925="","",_xlfn.LET(_xlpm.x,VLOOKUP(U2925,'Drop-down_menus'!$F$2:$G$16,2,FALSE),IF(_xlpm.x=0,"",_xlpm.x)))</f>
        <v>https://orcid.org/0000-0002-9708-1761</v>
      </c>
      <c r="Z2925" t="str">
        <f>IF(V2925="","",_xlfn.LET(_xlpm.x,VLOOKUP(V2925,'Drop-down_menus'!$F$2:$G$16,2,FALSE),IF(_xlpm.x=0,"",_xlpm.x)))</f>
        <v/>
      </c>
      <c r="AA2925" t="str">
        <f>IF(W2925="","",_xlfn.LET(_xlpm.x,VLOOKUP(W2925,'Drop-down_menus'!$F$2:$G$16,2,FALSE),IF(_xlpm.x=0,"",_xlpm.x)))</f>
        <v/>
      </c>
      <c r="AB2925" t="s">
        <v>702</v>
      </c>
      <c r="AE2925" t="s">
        <v>896</v>
      </c>
    </row>
    <row r="2926" spans="1:31" ht="15" x14ac:dyDescent="0.2">
      <c r="A2926" s="2" t="s">
        <v>298</v>
      </c>
      <c r="B2926">
        <v>2876</v>
      </c>
      <c r="C2926">
        <v>570</v>
      </c>
      <c r="D2926" s="69" t="s">
        <v>700</v>
      </c>
      <c r="F2926" s="69" t="s">
        <v>899</v>
      </c>
      <c r="G2926" s="70">
        <v>1</v>
      </c>
      <c r="H2926" s="69" t="s">
        <v>899</v>
      </c>
      <c r="I2926" t="s">
        <v>899</v>
      </c>
      <c r="J2926" t="str">
        <f>IF($I2926="","",_xlfn.LET(_xlpm.x,VLOOKUP($I2926,'taxon-match_2026-08-31'!$A$2:$N$122,6,FALSE),IF(_xlpm.x=0,"",_xlpm.x)))</f>
        <v>(E. A. Smith, 1907)</v>
      </c>
      <c r="K2926" t="str">
        <f>IF($I2926="","",_xlfn.LET(_xlpm.x,VLOOKUP($I2926,'taxon-match_2026-08-31'!$A$2:$N$122,4,FALSE),IF(_xlpm.x=0,"",_xlpm.x)))</f>
        <v>urn:lsid:marinespecies.org:taxname:197227</v>
      </c>
      <c r="L2926" t="str">
        <f>IF($I2926="","",_xlfn.LET(_xlpm.x,VLOOKUP($I2926,'taxon-match_2026-08-31'!$A$2:$N$122,7,FALSE),IF(_xlpm.x=0,"",_xlpm.x)))</f>
        <v>Animalia</v>
      </c>
      <c r="M2926" t="str">
        <f>IF($I2926="","",_xlfn.LET(_xlpm.x,VLOOKUP($I2926,'taxon-match_2026-08-31'!$A$2:$N$122,8,FALSE),IF(_xlpm.x=0,"",_xlpm.x)))</f>
        <v>Mollusca</v>
      </c>
      <c r="N2926" t="str">
        <f>IF($I2926="","",_xlfn.LET(_xlpm.x,VLOOKUP($I2926,'taxon-match_2026-08-31'!$A$2:$N$122,9,FALSE),IF(_xlpm.x=0,"",_xlpm.x)))</f>
        <v>Bivalvia</v>
      </c>
      <c r="O2926" t="str">
        <f>IF($I2926="","",_xlfn.LET(_xlpm.x,VLOOKUP($I2926,'taxon-match_2026-08-31'!$A$2:$N$122,10,FALSE),IF(_xlpm.x=0,"",_xlpm.x)))</f>
        <v>Limida</v>
      </c>
      <c r="P2926" t="str">
        <f>IF($I2926="","",_xlfn.LET(_xlpm.x,VLOOKUP($I2926,'taxon-match_2026-08-31'!$A$2:$N$122,11,FALSE),IF(_xlpm.x=0,"",_xlpm.x)))</f>
        <v>Limidae</v>
      </c>
      <c r="Q2926" t="str">
        <f>IF($I2926="","",_xlfn.LET(_xlpm.x,VLOOKUP($I2926,'taxon-match_2026-08-31'!$A$2:$N$122,12,FALSE),IF(_xlpm.x=0,"",_xlpm.x)))</f>
        <v>Limatula</v>
      </c>
      <c r="R2926" t="str">
        <f>IF($I2926="","",_xlfn.LET(_xlpm.x,VLOOKUP($I2926,'taxon-match_2026-08-31'!$A$2:$N$122,14,FALSE),IF(_xlpm.x=0,"",_xlpm.x)))</f>
        <v>hodgsoni</v>
      </c>
      <c r="S2926" s="2" t="s">
        <v>2609</v>
      </c>
      <c r="T2926" s="69" t="s">
        <v>62</v>
      </c>
      <c r="U2926" s="69" t="s">
        <v>60</v>
      </c>
      <c r="X2926" t="str">
        <f>IF(T2926="","",_xlfn.LET(_xlpm.x,VLOOKUP(T2926,'Drop-down_menus'!$F$2:$G$16,2,FALSE),IF(_xlpm.x=0,"",_xlpm.x)))</f>
        <v>https://orcid.org/0000-0003-3696-4445</v>
      </c>
      <c r="Y2926" t="str">
        <f>IF(U2926="","",_xlfn.LET(_xlpm.x,VLOOKUP(U2926,'Drop-down_menus'!$F$2:$G$16,2,FALSE),IF(_xlpm.x=0,"",_xlpm.x)))</f>
        <v>https://orcid.org/0000-0002-9708-1761</v>
      </c>
      <c r="Z2926" t="str">
        <f>IF(V2926="","",_xlfn.LET(_xlpm.x,VLOOKUP(V2926,'Drop-down_menus'!$F$2:$G$16,2,FALSE),IF(_xlpm.x=0,"",_xlpm.x)))</f>
        <v/>
      </c>
      <c r="AA2926" t="str">
        <f>IF(W2926="","",_xlfn.LET(_xlpm.x,VLOOKUP(W2926,'Drop-down_menus'!$F$2:$G$16,2,FALSE),IF(_xlpm.x=0,"",_xlpm.x)))</f>
        <v/>
      </c>
      <c r="AB2926" t="s">
        <v>702</v>
      </c>
      <c r="AE2926" t="s">
        <v>896</v>
      </c>
    </row>
    <row r="2927" spans="1:31" ht="15" x14ac:dyDescent="0.2">
      <c r="A2927" s="2" t="s">
        <v>475</v>
      </c>
      <c r="B2927">
        <v>5463</v>
      </c>
      <c r="C2927">
        <v>608</v>
      </c>
      <c r="D2927" s="69" t="s">
        <v>700</v>
      </c>
      <c r="F2927" s="69" t="s">
        <v>899</v>
      </c>
      <c r="G2927" s="70">
        <v>1</v>
      </c>
      <c r="H2927" s="69" t="s">
        <v>899</v>
      </c>
      <c r="I2927" t="s">
        <v>899</v>
      </c>
      <c r="J2927" t="str">
        <f>IF($I2927="","",_xlfn.LET(_xlpm.x,VLOOKUP($I2927,'taxon-match_2026-08-31'!$A$2:$N$122,6,FALSE),IF(_xlpm.x=0,"",_xlpm.x)))</f>
        <v>(E. A. Smith, 1907)</v>
      </c>
      <c r="K2927" t="str">
        <f>IF($I2927="","",_xlfn.LET(_xlpm.x,VLOOKUP($I2927,'taxon-match_2026-08-31'!$A$2:$N$122,4,FALSE),IF(_xlpm.x=0,"",_xlpm.x)))</f>
        <v>urn:lsid:marinespecies.org:taxname:197227</v>
      </c>
      <c r="L2927" t="str">
        <f>IF($I2927="","",_xlfn.LET(_xlpm.x,VLOOKUP($I2927,'taxon-match_2026-08-31'!$A$2:$N$122,7,FALSE),IF(_xlpm.x=0,"",_xlpm.x)))</f>
        <v>Animalia</v>
      </c>
      <c r="M2927" t="str">
        <f>IF($I2927="","",_xlfn.LET(_xlpm.x,VLOOKUP($I2927,'taxon-match_2026-08-31'!$A$2:$N$122,8,FALSE),IF(_xlpm.x=0,"",_xlpm.x)))</f>
        <v>Mollusca</v>
      </c>
      <c r="N2927" t="str">
        <f>IF($I2927="","",_xlfn.LET(_xlpm.x,VLOOKUP($I2927,'taxon-match_2026-08-31'!$A$2:$N$122,9,FALSE),IF(_xlpm.x=0,"",_xlpm.x)))</f>
        <v>Bivalvia</v>
      </c>
      <c r="O2927" t="str">
        <f>IF($I2927="","",_xlfn.LET(_xlpm.x,VLOOKUP($I2927,'taxon-match_2026-08-31'!$A$2:$N$122,10,FALSE),IF(_xlpm.x=0,"",_xlpm.x)))</f>
        <v>Limida</v>
      </c>
      <c r="P2927" t="str">
        <f>IF($I2927="","",_xlfn.LET(_xlpm.x,VLOOKUP($I2927,'taxon-match_2026-08-31'!$A$2:$N$122,11,FALSE),IF(_xlpm.x=0,"",_xlpm.x)))</f>
        <v>Limidae</v>
      </c>
      <c r="Q2927" t="str">
        <f>IF($I2927="","",_xlfn.LET(_xlpm.x,VLOOKUP($I2927,'taxon-match_2026-08-31'!$A$2:$N$122,12,FALSE),IF(_xlpm.x=0,"",_xlpm.x)))</f>
        <v>Limatula</v>
      </c>
      <c r="R2927" t="str">
        <f>IF($I2927="","",_xlfn.LET(_xlpm.x,VLOOKUP($I2927,'taxon-match_2026-08-31'!$A$2:$N$122,14,FALSE),IF(_xlpm.x=0,"",_xlpm.x)))</f>
        <v>hodgsoni</v>
      </c>
      <c r="S2927" s="2" t="s">
        <v>2609</v>
      </c>
      <c r="T2927" s="69" t="s">
        <v>62</v>
      </c>
      <c r="U2927" s="69" t="s">
        <v>60</v>
      </c>
      <c r="X2927" t="str">
        <f>IF(T2927="","",_xlfn.LET(_xlpm.x,VLOOKUP(T2927,'Drop-down_menus'!$F$2:$G$16,2,FALSE),IF(_xlpm.x=0,"",_xlpm.x)))</f>
        <v>https://orcid.org/0000-0003-3696-4445</v>
      </c>
      <c r="Y2927" t="str">
        <f>IF(U2927="","",_xlfn.LET(_xlpm.x,VLOOKUP(U2927,'Drop-down_menus'!$F$2:$G$16,2,FALSE),IF(_xlpm.x=0,"",_xlpm.x)))</f>
        <v>https://orcid.org/0000-0002-9708-1761</v>
      </c>
      <c r="Z2927" t="str">
        <f>IF(V2927="","",_xlfn.LET(_xlpm.x,VLOOKUP(V2927,'Drop-down_menus'!$F$2:$G$16,2,FALSE),IF(_xlpm.x=0,"",_xlpm.x)))</f>
        <v/>
      </c>
      <c r="AA2927" t="str">
        <f>IF(W2927="","",_xlfn.LET(_xlpm.x,VLOOKUP(W2927,'Drop-down_menus'!$F$2:$G$16,2,FALSE),IF(_xlpm.x=0,"",_xlpm.x)))</f>
        <v/>
      </c>
      <c r="AB2927" t="s">
        <v>702</v>
      </c>
      <c r="AE2927" t="s">
        <v>896</v>
      </c>
    </row>
    <row r="2928" spans="1:31" ht="15" x14ac:dyDescent="0.2">
      <c r="A2928" s="2" t="s">
        <v>475</v>
      </c>
      <c r="B2928">
        <v>5464</v>
      </c>
      <c r="C2928">
        <v>609</v>
      </c>
      <c r="D2928" s="69" t="s">
        <v>700</v>
      </c>
      <c r="F2928" s="69" t="s">
        <v>899</v>
      </c>
      <c r="G2928" s="70">
        <v>1</v>
      </c>
      <c r="H2928" s="69" t="s">
        <v>899</v>
      </c>
      <c r="I2928" t="s">
        <v>899</v>
      </c>
      <c r="J2928" t="str">
        <f>IF($I2928="","",_xlfn.LET(_xlpm.x,VLOOKUP($I2928,'taxon-match_2026-08-31'!$A$2:$N$122,6,FALSE),IF(_xlpm.x=0,"",_xlpm.x)))</f>
        <v>(E. A. Smith, 1907)</v>
      </c>
      <c r="K2928" t="str">
        <f>IF($I2928="","",_xlfn.LET(_xlpm.x,VLOOKUP($I2928,'taxon-match_2026-08-31'!$A$2:$N$122,4,FALSE),IF(_xlpm.x=0,"",_xlpm.x)))</f>
        <v>urn:lsid:marinespecies.org:taxname:197227</v>
      </c>
      <c r="L2928" t="str">
        <f>IF($I2928="","",_xlfn.LET(_xlpm.x,VLOOKUP($I2928,'taxon-match_2026-08-31'!$A$2:$N$122,7,FALSE),IF(_xlpm.x=0,"",_xlpm.x)))</f>
        <v>Animalia</v>
      </c>
      <c r="M2928" t="str">
        <f>IF($I2928="","",_xlfn.LET(_xlpm.x,VLOOKUP($I2928,'taxon-match_2026-08-31'!$A$2:$N$122,8,FALSE),IF(_xlpm.x=0,"",_xlpm.x)))</f>
        <v>Mollusca</v>
      </c>
      <c r="N2928" t="str">
        <f>IF($I2928="","",_xlfn.LET(_xlpm.x,VLOOKUP($I2928,'taxon-match_2026-08-31'!$A$2:$N$122,9,FALSE),IF(_xlpm.x=0,"",_xlpm.x)))</f>
        <v>Bivalvia</v>
      </c>
      <c r="O2928" t="str">
        <f>IF($I2928="","",_xlfn.LET(_xlpm.x,VLOOKUP($I2928,'taxon-match_2026-08-31'!$A$2:$N$122,10,FALSE),IF(_xlpm.x=0,"",_xlpm.x)))</f>
        <v>Limida</v>
      </c>
      <c r="P2928" t="str">
        <f>IF($I2928="","",_xlfn.LET(_xlpm.x,VLOOKUP($I2928,'taxon-match_2026-08-31'!$A$2:$N$122,11,FALSE),IF(_xlpm.x=0,"",_xlpm.x)))</f>
        <v>Limidae</v>
      </c>
      <c r="Q2928" t="str">
        <f>IF($I2928="","",_xlfn.LET(_xlpm.x,VLOOKUP($I2928,'taxon-match_2026-08-31'!$A$2:$N$122,12,FALSE),IF(_xlpm.x=0,"",_xlpm.x)))</f>
        <v>Limatula</v>
      </c>
      <c r="R2928" t="str">
        <f>IF($I2928="","",_xlfn.LET(_xlpm.x,VLOOKUP($I2928,'taxon-match_2026-08-31'!$A$2:$N$122,14,FALSE),IF(_xlpm.x=0,"",_xlpm.x)))</f>
        <v>hodgsoni</v>
      </c>
      <c r="S2928" s="2" t="s">
        <v>2609</v>
      </c>
      <c r="T2928" s="69" t="s">
        <v>62</v>
      </c>
      <c r="U2928" s="69" t="s">
        <v>60</v>
      </c>
      <c r="X2928" t="str">
        <f>IF(T2928="","",_xlfn.LET(_xlpm.x,VLOOKUP(T2928,'Drop-down_menus'!$F$2:$G$16,2,FALSE),IF(_xlpm.x=0,"",_xlpm.x)))</f>
        <v>https://orcid.org/0000-0003-3696-4445</v>
      </c>
      <c r="Y2928" t="str">
        <f>IF(U2928="","",_xlfn.LET(_xlpm.x,VLOOKUP(U2928,'Drop-down_menus'!$F$2:$G$16,2,FALSE),IF(_xlpm.x=0,"",_xlpm.x)))</f>
        <v>https://orcid.org/0000-0002-9708-1761</v>
      </c>
      <c r="Z2928" t="str">
        <f>IF(V2928="","",_xlfn.LET(_xlpm.x,VLOOKUP(V2928,'Drop-down_menus'!$F$2:$G$16,2,FALSE),IF(_xlpm.x=0,"",_xlpm.x)))</f>
        <v/>
      </c>
      <c r="AA2928" t="str">
        <f>IF(W2928="","",_xlfn.LET(_xlpm.x,VLOOKUP(W2928,'Drop-down_menus'!$F$2:$G$16,2,FALSE),IF(_xlpm.x=0,"",_xlpm.x)))</f>
        <v/>
      </c>
      <c r="AB2928" t="s">
        <v>702</v>
      </c>
      <c r="AE2928" t="s">
        <v>896</v>
      </c>
    </row>
    <row r="2929" spans="1:31" ht="15" x14ac:dyDescent="0.2">
      <c r="A2929" s="2" t="s">
        <v>475</v>
      </c>
      <c r="B2929">
        <v>5465</v>
      </c>
      <c r="C2929">
        <v>558</v>
      </c>
      <c r="D2929" s="69" t="s">
        <v>700</v>
      </c>
      <c r="F2929" s="69" t="s">
        <v>899</v>
      </c>
      <c r="G2929" s="70">
        <v>1</v>
      </c>
      <c r="H2929" s="69" t="s">
        <v>899</v>
      </c>
      <c r="I2929" t="s">
        <v>899</v>
      </c>
      <c r="J2929" t="str">
        <f>IF($I2929="","",_xlfn.LET(_xlpm.x,VLOOKUP($I2929,'taxon-match_2026-08-31'!$A$2:$N$122,6,FALSE),IF(_xlpm.x=0,"",_xlpm.x)))</f>
        <v>(E. A. Smith, 1907)</v>
      </c>
      <c r="K2929" t="str">
        <f>IF($I2929="","",_xlfn.LET(_xlpm.x,VLOOKUP($I2929,'taxon-match_2026-08-31'!$A$2:$N$122,4,FALSE),IF(_xlpm.x=0,"",_xlpm.x)))</f>
        <v>urn:lsid:marinespecies.org:taxname:197227</v>
      </c>
      <c r="L2929" t="str">
        <f>IF($I2929="","",_xlfn.LET(_xlpm.x,VLOOKUP($I2929,'taxon-match_2026-08-31'!$A$2:$N$122,7,FALSE),IF(_xlpm.x=0,"",_xlpm.x)))</f>
        <v>Animalia</v>
      </c>
      <c r="M2929" t="str">
        <f>IF($I2929="","",_xlfn.LET(_xlpm.x,VLOOKUP($I2929,'taxon-match_2026-08-31'!$A$2:$N$122,8,FALSE),IF(_xlpm.x=0,"",_xlpm.x)))</f>
        <v>Mollusca</v>
      </c>
      <c r="N2929" t="str">
        <f>IF($I2929="","",_xlfn.LET(_xlpm.x,VLOOKUP($I2929,'taxon-match_2026-08-31'!$A$2:$N$122,9,FALSE),IF(_xlpm.x=0,"",_xlpm.x)))</f>
        <v>Bivalvia</v>
      </c>
      <c r="O2929" t="str">
        <f>IF($I2929="","",_xlfn.LET(_xlpm.x,VLOOKUP($I2929,'taxon-match_2026-08-31'!$A$2:$N$122,10,FALSE),IF(_xlpm.x=0,"",_xlpm.x)))</f>
        <v>Limida</v>
      </c>
      <c r="P2929" t="str">
        <f>IF($I2929="","",_xlfn.LET(_xlpm.x,VLOOKUP($I2929,'taxon-match_2026-08-31'!$A$2:$N$122,11,FALSE),IF(_xlpm.x=0,"",_xlpm.x)))</f>
        <v>Limidae</v>
      </c>
      <c r="Q2929" t="str">
        <f>IF($I2929="","",_xlfn.LET(_xlpm.x,VLOOKUP($I2929,'taxon-match_2026-08-31'!$A$2:$N$122,12,FALSE),IF(_xlpm.x=0,"",_xlpm.x)))</f>
        <v>Limatula</v>
      </c>
      <c r="R2929" t="str">
        <f>IF($I2929="","",_xlfn.LET(_xlpm.x,VLOOKUP($I2929,'taxon-match_2026-08-31'!$A$2:$N$122,14,FALSE),IF(_xlpm.x=0,"",_xlpm.x)))</f>
        <v>hodgsoni</v>
      </c>
      <c r="S2929" s="2" t="s">
        <v>2609</v>
      </c>
      <c r="T2929" s="69" t="s">
        <v>62</v>
      </c>
      <c r="U2929" s="69" t="s">
        <v>60</v>
      </c>
      <c r="X2929" t="str">
        <f>IF(T2929="","",_xlfn.LET(_xlpm.x,VLOOKUP(T2929,'Drop-down_menus'!$F$2:$G$16,2,FALSE),IF(_xlpm.x=0,"",_xlpm.x)))</f>
        <v>https://orcid.org/0000-0003-3696-4445</v>
      </c>
      <c r="Y2929" t="str">
        <f>IF(U2929="","",_xlfn.LET(_xlpm.x,VLOOKUP(U2929,'Drop-down_menus'!$F$2:$G$16,2,FALSE),IF(_xlpm.x=0,"",_xlpm.x)))</f>
        <v>https://orcid.org/0000-0002-9708-1761</v>
      </c>
      <c r="Z2929" t="str">
        <f>IF(V2929="","",_xlfn.LET(_xlpm.x,VLOOKUP(V2929,'Drop-down_menus'!$F$2:$G$16,2,FALSE),IF(_xlpm.x=0,"",_xlpm.x)))</f>
        <v/>
      </c>
      <c r="AA2929" t="str">
        <f>IF(W2929="","",_xlfn.LET(_xlpm.x,VLOOKUP(W2929,'Drop-down_menus'!$F$2:$G$16,2,FALSE),IF(_xlpm.x=0,"",_xlpm.x)))</f>
        <v/>
      </c>
      <c r="AB2929" t="s">
        <v>702</v>
      </c>
      <c r="AE2929" t="s">
        <v>896</v>
      </c>
    </row>
    <row r="2930" spans="1:31" ht="15" x14ac:dyDescent="0.2">
      <c r="A2930" s="2" t="s">
        <v>475</v>
      </c>
      <c r="B2930">
        <v>5476</v>
      </c>
      <c r="C2930">
        <v>559</v>
      </c>
      <c r="D2930" s="69" t="s">
        <v>700</v>
      </c>
      <c r="F2930" s="69" t="s">
        <v>899</v>
      </c>
      <c r="G2930" s="70">
        <v>1</v>
      </c>
      <c r="H2930" s="69" t="s">
        <v>899</v>
      </c>
      <c r="I2930" t="s">
        <v>899</v>
      </c>
      <c r="J2930" t="str">
        <f>IF($I2930="","",_xlfn.LET(_xlpm.x,VLOOKUP($I2930,'taxon-match_2026-08-31'!$A$2:$N$122,6,FALSE),IF(_xlpm.x=0,"",_xlpm.x)))</f>
        <v>(E. A. Smith, 1907)</v>
      </c>
      <c r="K2930" t="str">
        <f>IF($I2930="","",_xlfn.LET(_xlpm.x,VLOOKUP($I2930,'taxon-match_2026-08-31'!$A$2:$N$122,4,FALSE),IF(_xlpm.x=0,"",_xlpm.x)))</f>
        <v>urn:lsid:marinespecies.org:taxname:197227</v>
      </c>
      <c r="L2930" t="str">
        <f>IF($I2930="","",_xlfn.LET(_xlpm.x,VLOOKUP($I2930,'taxon-match_2026-08-31'!$A$2:$N$122,7,FALSE),IF(_xlpm.x=0,"",_xlpm.x)))</f>
        <v>Animalia</v>
      </c>
      <c r="M2930" t="str">
        <f>IF($I2930="","",_xlfn.LET(_xlpm.x,VLOOKUP($I2930,'taxon-match_2026-08-31'!$A$2:$N$122,8,FALSE),IF(_xlpm.x=0,"",_xlpm.x)))</f>
        <v>Mollusca</v>
      </c>
      <c r="N2930" t="str">
        <f>IF($I2930="","",_xlfn.LET(_xlpm.x,VLOOKUP($I2930,'taxon-match_2026-08-31'!$A$2:$N$122,9,FALSE),IF(_xlpm.x=0,"",_xlpm.x)))</f>
        <v>Bivalvia</v>
      </c>
      <c r="O2930" t="str">
        <f>IF($I2930="","",_xlfn.LET(_xlpm.x,VLOOKUP($I2930,'taxon-match_2026-08-31'!$A$2:$N$122,10,FALSE),IF(_xlpm.x=0,"",_xlpm.x)))</f>
        <v>Limida</v>
      </c>
      <c r="P2930" t="str">
        <f>IF($I2930="","",_xlfn.LET(_xlpm.x,VLOOKUP($I2930,'taxon-match_2026-08-31'!$A$2:$N$122,11,FALSE),IF(_xlpm.x=0,"",_xlpm.x)))</f>
        <v>Limidae</v>
      </c>
      <c r="Q2930" t="str">
        <f>IF($I2930="","",_xlfn.LET(_xlpm.x,VLOOKUP($I2930,'taxon-match_2026-08-31'!$A$2:$N$122,12,FALSE),IF(_xlpm.x=0,"",_xlpm.x)))</f>
        <v>Limatula</v>
      </c>
      <c r="R2930" t="str">
        <f>IF($I2930="","",_xlfn.LET(_xlpm.x,VLOOKUP($I2930,'taxon-match_2026-08-31'!$A$2:$N$122,14,FALSE),IF(_xlpm.x=0,"",_xlpm.x)))</f>
        <v>hodgsoni</v>
      </c>
      <c r="S2930" s="2" t="s">
        <v>2609</v>
      </c>
      <c r="T2930" s="69" t="s">
        <v>62</v>
      </c>
      <c r="U2930" s="69" t="s">
        <v>60</v>
      </c>
      <c r="X2930" t="str">
        <f>IF(T2930="","",_xlfn.LET(_xlpm.x,VLOOKUP(T2930,'Drop-down_menus'!$F$2:$G$16,2,FALSE),IF(_xlpm.x=0,"",_xlpm.x)))</f>
        <v>https://orcid.org/0000-0003-3696-4445</v>
      </c>
      <c r="Y2930" t="str">
        <f>IF(U2930="","",_xlfn.LET(_xlpm.x,VLOOKUP(U2930,'Drop-down_menus'!$F$2:$G$16,2,FALSE),IF(_xlpm.x=0,"",_xlpm.x)))</f>
        <v>https://orcid.org/0000-0002-9708-1761</v>
      </c>
      <c r="Z2930" t="str">
        <f>IF(V2930="","",_xlfn.LET(_xlpm.x,VLOOKUP(V2930,'Drop-down_menus'!$F$2:$G$16,2,FALSE),IF(_xlpm.x=0,"",_xlpm.x)))</f>
        <v/>
      </c>
      <c r="AA2930" t="str">
        <f>IF(W2930="","",_xlfn.LET(_xlpm.x,VLOOKUP(W2930,'Drop-down_menus'!$F$2:$G$16,2,FALSE),IF(_xlpm.x=0,"",_xlpm.x)))</f>
        <v/>
      </c>
      <c r="AB2930" t="s">
        <v>702</v>
      </c>
      <c r="AE2930" t="s">
        <v>896</v>
      </c>
    </row>
    <row r="2931" spans="1:31" ht="15" x14ac:dyDescent="0.2">
      <c r="A2931" s="2" t="s">
        <v>475</v>
      </c>
      <c r="B2931">
        <v>5477</v>
      </c>
      <c r="C2931">
        <v>560</v>
      </c>
      <c r="D2931" s="69" t="s">
        <v>700</v>
      </c>
      <c r="F2931" s="69" t="s">
        <v>899</v>
      </c>
      <c r="G2931" s="70">
        <v>1</v>
      </c>
      <c r="H2931" s="69" t="s">
        <v>899</v>
      </c>
      <c r="I2931" t="s">
        <v>899</v>
      </c>
      <c r="J2931" t="str">
        <f>IF($I2931="","",_xlfn.LET(_xlpm.x,VLOOKUP($I2931,'taxon-match_2026-08-31'!$A$2:$N$122,6,FALSE),IF(_xlpm.x=0,"",_xlpm.x)))</f>
        <v>(E. A. Smith, 1907)</v>
      </c>
      <c r="K2931" t="str">
        <f>IF($I2931="","",_xlfn.LET(_xlpm.x,VLOOKUP($I2931,'taxon-match_2026-08-31'!$A$2:$N$122,4,FALSE),IF(_xlpm.x=0,"",_xlpm.x)))</f>
        <v>urn:lsid:marinespecies.org:taxname:197227</v>
      </c>
      <c r="L2931" t="str">
        <f>IF($I2931="","",_xlfn.LET(_xlpm.x,VLOOKUP($I2931,'taxon-match_2026-08-31'!$A$2:$N$122,7,FALSE),IF(_xlpm.x=0,"",_xlpm.x)))</f>
        <v>Animalia</v>
      </c>
      <c r="M2931" t="str">
        <f>IF($I2931="","",_xlfn.LET(_xlpm.x,VLOOKUP($I2931,'taxon-match_2026-08-31'!$A$2:$N$122,8,FALSE),IF(_xlpm.x=0,"",_xlpm.x)))</f>
        <v>Mollusca</v>
      </c>
      <c r="N2931" t="str">
        <f>IF($I2931="","",_xlfn.LET(_xlpm.x,VLOOKUP($I2931,'taxon-match_2026-08-31'!$A$2:$N$122,9,FALSE),IF(_xlpm.x=0,"",_xlpm.x)))</f>
        <v>Bivalvia</v>
      </c>
      <c r="O2931" t="str">
        <f>IF($I2931="","",_xlfn.LET(_xlpm.x,VLOOKUP($I2931,'taxon-match_2026-08-31'!$A$2:$N$122,10,FALSE),IF(_xlpm.x=0,"",_xlpm.x)))</f>
        <v>Limida</v>
      </c>
      <c r="P2931" t="str">
        <f>IF($I2931="","",_xlfn.LET(_xlpm.x,VLOOKUP($I2931,'taxon-match_2026-08-31'!$A$2:$N$122,11,FALSE),IF(_xlpm.x=0,"",_xlpm.x)))</f>
        <v>Limidae</v>
      </c>
      <c r="Q2931" t="str">
        <f>IF($I2931="","",_xlfn.LET(_xlpm.x,VLOOKUP($I2931,'taxon-match_2026-08-31'!$A$2:$N$122,12,FALSE),IF(_xlpm.x=0,"",_xlpm.x)))</f>
        <v>Limatula</v>
      </c>
      <c r="R2931" t="str">
        <f>IF($I2931="","",_xlfn.LET(_xlpm.x,VLOOKUP($I2931,'taxon-match_2026-08-31'!$A$2:$N$122,14,FALSE),IF(_xlpm.x=0,"",_xlpm.x)))</f>
        <v>hodgsoni</v>
      </c>
      <c r="S2931" s="2" t="s">
        <v>2609</v>
      </c>
      <c r="T2931" s="69" t="s">
        <v>62</v>
      </c>
      <c r="U2931" s="69" t="s">
        <v>60</v>
      </c>
      <c r="X2931" t="str">
        <f>IF(T2931="","",_xlfn.LET(_xlpm.x,VLOOKUP(T2931,'Drop-down_menus'!$F$2:$G$16,2,FALSE),IF(_xlpm.x=0,"",_xlpm.x)))</f>
        <v>https://orcid.org/0000-0003-3696-4445</v>
      </c>
      <c r="Y2931" t="str">
        <f>IF(U2931="","",_xlfn.LET(_xlpm.x,VLOOKUP(U2931,'Drop-down_menus'!$F$2:$G$16,2,FALSE),IF(_xlpm.x=0,"",_xlpm.x)))</f>
        <v>https://orcid.org/0000-0002-9708-1761</v>
      </c>
      <c r="Z2931" t="str">
        <f>IF(V2931="","",_xlfn.LET(_xlpm.x,VLOOKUP(V2931,'Drop-down_menus'!$F$2:$G$16,2,FALSE),IF(_xlpm.x=0,"",_xlpm.x)))</f>
        <v/>
      </c>
      <c r="AA2931" t="str">
        <f>IF(W2931="","",_xlfn.LET(_xlpm.x,VLOOKUP(W2931,'Drop-down_menus'!$F$2:$G$16,2,FALSE),IF(_xlpm.x=0,"",_xlpm.x)))</f>
        <v/>
      </c>
      <c r="AB2931" t="s">
        <v>702</v>
      </c>
      <c r="AE2931" t="s">
        <v>896</v>
      </c>
    </row>
    <row r="2932" spans="1:31" ht="15" x14ac:dyDescent="0.2">
      <c r="A2932" s="2" t="s">
        <v>475</v>
      </c>
      <c r="B2932">
        <v>5478</v>
      </c>
      <c r="C2932">
        <v>561</v>
      </c>
      <c r="D2932" s="69" t="s">
        <v>700</v>
      </c>
      <c r="F2932" s="69" t="s">
        <v>899</v>
      </c>
      <c r="G2932" s="70">
        <v>1</v>
      </c>
      <c r="H2932" s="69" t="s">
        <v>899</v>
      </c>
      <c r="I2932" t="s">
        <v>899</v>
      </c>
      <c r="J2932" t="str">
        <f>IF($I2932="","",_xlfn.LET(_xlpm.x,VLOOKUP($I2932,'taxon-match_2026-08-31'!$A$2:$N$122,6,FALSE),IF(_xlpm.x=0,"",_xlpm.x)))</f>
        <v>(E. A. Smith, 1907)</v>
      </c>
      <c r="K2932" t="str">
        <f>IF($I2932="","",_xlfn.LET(_xlpm.x,VLOOKUP($I2932,'taxon-match_2026-08-31'!$A$2:$N$122,4,FALSE),IF(_xlpm.x=0,"",_xlpm.x)))</f>
        <v>urn:lsid:marinespecies.org:taxname:197227</v>
      </c>
      <c r="L2932" t="str">
        <f>IF($I2932="","",_xlfn.LET(_xlpm.x,VLOOKUP($I2932,'taxon-match_2026-08-31'!$A$2:$N$122,7,FALSE),IF(_xlpm.x=0,"",_xlpm.x)))</f>
        <v>Animalia</v>
      </c>
      <c r="M2932" t="str">
        <f>IF($I2932="","",_xlfn.LET(_xlpm.x,VLOOKUP($I2932,'taxon-match_2026-08-31'!$A$2:$N$122,8,FALSE),IF(_xlpm.x=0,"",_xlpm.x)))</f>
        <v>Mollusca</v>
      </c>
      <c r="N2932" t="str">
        <f>IF($I2932="","",_xlfn.LET(_xlpm.x,VLOOKUP($I2932,'taxon-match_2026-08-31'!$A$2:$N$122,9,FALSE),IF(_xlpm.x=0,"",_xlpm.x)))</f>
        <v>Bivalvia</v>
      </c>
      <c r="O2932" t="str">
        <f>IF($I2932="","",_xlfn.LET(_xlpm.x,VLOOKUP($I2932,'taxon-match_2026-08-31'!$A$2:$N$122,10,FALSE),IF(_xlpm.x=0,"",_xlpm.x)))</f>
        <v>Limida</v>
      </c>
      <c r="P2932" t="str">
        <f>IF($I2932="","",_xlfn.LET(_xlpm.x,VLOOKUP($I2932,'taxon-match_2026-08-31'!$A$2:$N$122,11,FALSE),IF(_xlpm.x=0,"",_xlpm.x)))</f>
        <v>Limidae</v>
      </c>
      <c r="Q2932" t="str">
        <f>IF($I2932="","",_xlfn.LET(_xlpm.x,VLOOKUP($I2932,'taxon-match_2026-08-31'!$A$2:$N$122,12,FALSE),IF(_xlpm.x=0,"",_xlpm.x)))</f>
        <v>Limatula</v>
      </c>
      <c r="R2932" t="str">
        <f>IF($I2932="","",_xlfn.LET(_xlpm.x,VLOOKUP($I2932,'taxon-match_2026-08-31'!$A$2:$N$122,14,FALSE),IF(_xlpm.x=0,"",_xlpm.x)))</f>
        <v>hodgsoni</v>
      </c>
      <c r="S2932" s="2" t="s">
        <v>2609</v>
      </c>
      <c r="T2932" s="69" t="s">
        <v>62</v>
      </c>
      <c r="U2932" s="69" t="s">
        <v>60</v>
      </c>
      <c r="X2932" t="str">
        <f>IF(T2932="","",_xlfn.LET(_xlpm.x,VLOOKUP(T2932,'Drop-down_menus'!$F$2:$G$16,2,FALSE),IF(_xlpm.x=0,"",_xlpm.x)))</f>
        <v>https://orcid.org/0000-0003-3696-4445</v>
      </c>
      <c r="Y2932" t="str">
        <f>IF(U2932="","",_xlfn.LET(_xlpm.x,VLOOKUP(U2932,'Drop-down_menus'!$F$2:$G$16,2,FALSE),IF(_xlpm.x=0,"",_xlpm.x)))</f>
        <v>https://orcid.org/0000-0002-9708-1761</v>
      </c>
      <c r="Z2932" t="str">
        <f>IF(V2932="","",_xlfn.LET(_xlpm.x,VLOOKUP(V2932,'Drop-down_menus'!$F$2:$G$16,2,FALSE),IF(_xlpm.x=0,"",_xlpm.x)))</f>
        <v/>
      </c>
      <c r="AA2932" t="str">
        <f>IF(W2932="","",_xlfn.LET(_xlpm.x,VLOOKUP(W2932,'Drop-down_menus'!$F$2:$G$16,2,FALSE),IF(_xlpm.x=0,"",_xlpm.x)))</f>
        <v/>
      </c>
      <c r="AB2932" t="s">
        <v>702</v>
      </c>
      <c r="AE2932" t="s">
        <v>896</v>
      </c>
    </row>
    <row r="2933" spans="1:31" ht="15" x14ac:dyDescent="0.2">
      <c r="A2933" s="2" t="s">
        <v>475</v>
      </c>
      <c r="B2933">
        <v>5479</v>
      </c>
      <c r="C2933">
        <v>562</v>
      </c>
      <c r="D2933" s="69" t="s">
        <v>700</v>
      </c>
      <c r="F2933" s="69" t="s">
        <v>899</v>
      </c>
      <c r="G2933" s="70">
        <v>1</v>
      </c>
      <c r="H2933" s="69" t="s">
        <v>899</v>
      </c>
      <c r="I2933" t="s">
        <v>899</v>
      </c>
      <c r="J2933" t="str">
        <f>IF($I2933="","",_xlfn.LET(_xlpm.x,VLOOKUP($I2933,'taxon-match_2026-08-31'!$A$2:$N$122,6,FALSE),IF(_xlpm.x=0,"",_xlpm.x)))</f>
        <v>(E. A. Smith, 1907)</v>
      </c>
      <c r="K2933" t="str">
        <f>IF($I2933="","",_xlfn.LET(_xlpm.x,VLOOKUP($I2933,'taxon-match_2026-08-31'!$A$2:$N$122,4,FALSE),IF(_xlpm.x=0,"",_xlpm.x)))</f>
        <v>urn:lsid:marinespecies.org:taxname:197227</v>
      </c>
      <c r="L2933" t="str">
        <f>IF($I2933="","",_xlfn.LET(_xlpm.x,VLOOKUP($I2933,'taxon-match_2026-08-31'!$A$2:$N$122,7,FALSE),IF(_xlpm.x=0,"",_xlpm.x)))</f>
        <v>Animalia</v>
      </c>
      <c r="M2933" t="str">
        <f>IF($I2933="","",_xlfn.LET(_xlpm.x,VLOOKUP($I2933,'taxon-match_2026-08-31'!$A$2:$N$122,8,FALSE),IF(_xlpm.x=0,"",_xlpm.x)))</f>
        <v>Mollusca</v>
      </c>
      <c r="N2933" t="str">
        <f>IF($I2933="","",_xlfn.LET(_xlpm.x,VLOOKUP($I2933,'taxon-match_2026-08-31'!$A$2:$N$122,9,FALSE),IF(_xlpm.x=0,"",_xlpm.x)))</f>
        <v>Bivalvia</v>
      </c>
      <c r="O2933" t="str">
        <f>IF($I2933="","",_xlfn.LET(_xlpm.x,VLOOKUP($I2933,'taxon-match_2026-08-31'!$A$2:$N$122,10,FALSE),IF(_xlpm.x=0,"",_xlpm.x)))</f>
        <v>Limida</v>
      </c>
      <c r="P2933" t="str">
        <f>IF($I2933="","",_xlfn.LET(_xlpm.x,VLOOKUP($I2933,'taxon-match_2026-08-31'!$A$2:$N$122,11,FALSE),IF(_xlpm.x=0,"",_xlpm.x)))</f>
        <v>Limidae</v>
      </c>
      <c r="Q2933" t="str">
        <f>IF($I2933="","",_xlfn.LET(_xlpm.x,VLOOKUP($I2933,'taxon-match_2026-08-31'!$A$2:$N$122,12,FALSE),IF(_xlpm.x=0,"",_xlpm.x)))</f>
        <v>Limatula</v>
      </c>
      <c r="R2933" t="str">
        <f>IF($I2933="","",_xlfn.LET(_xlpm.x,VLOOKUP($I2933,'taxon-match_2026-08-31'!$A$2:$N$122,14,FALSE),IF(_xlpm.x=0,"",_xlpm.x)))</f>
        <v>hodgsoni</v>
      </c>
      <c r="S2933" s="2" t="s">
        <v>2609</v>
      </c>
      <c r="T2933" s="69" t="s">
        <v>62</v>
      </c>
      <c r="U2933" s="69" t="s">
        <v>60</v>
      </c>
      <c r="X2933" t="str">
        <f>IF(T2933="","",_xlfn.LET(_xlpm.x,VLOOKUP(T2933,'Drop-down_menus'!$F$2:$G$16,2,FALSE),IF(_xlpm.x=0,"",_xlpm.x)))</f>
        <v>https://orcid.org/0000-0003-3696-4445</v>
      </c>
      <c r="Y2933" t="str">
        <f>IF(U2933="","",_xlfn.LET(_xlpm.x,VLOOKUP(U2933,'Drop-down_menus'!$F$2:$G$16,2,FALSE),IF(_xlpm.x=0,"",_xlpm.x)))</f>
        <v>https://orcid.org/0000-0002-9708-1761</v>
      </c>
      <c r="Z2933" t="str">
        <f>IF(V2933="","",_xlfn.LET(_xlpm.x,VLOOKUP(V2933,'Drop-down_menus'!$F$2:$G$16,2,FALSE),IF(_xlpm.x=0,"",_xlpm.x)))</f>
        <v/>
      </c>
      <c r="AA2933" t="str">
        <f>IF(W2933="","",_xlfn.LET(_xlpm.x,VLOOKUP(W2933,'Drop-down_menus'!$F$2:$G$16,2,FALSE),IF(_xlpm.x=0,"",_xlpm.x)))</f>
        <v/>
      </c>
      <c r="AB2933" t="s">
        <v>702</v>
      </c>
      <c r="AE2933" t="s">
        <v>896</v>
      </c>
    </row>
    <row r="2934" spans="1:31" ht="15" x14ac:dyDescent="0.2">
      <c r="A2934" s="2" t="s">
        <v>475</v>
      </c>
      <c r="B2934">
        <v>5531</v>
      </c>
      <c r="C2934">
        <v>563</v>
      </c>
      <c r="D2934" s="69" t="s">
        <v>700</v>
      </c>
      <c r="F2934" s="69" t="s">
        <v>899</v>
      </c>
      <c r="G2934" s="70">
        <v>1</v>
      </c>
      <c r="H2934" s="69" t="s">
        <v>899</v>
      </c>
      <c r="I2934" t="s">
        <v>899</v>
      </c>
      <c r="J2934" t="str">
        <f>IF($I2934="","",_xlfn.LET(_xlpm.x,VLOOKUP($I2934,'taxon-match_2026-08-31'!$A$2:$N$122,6,FALSE),IF(_xlpm.x=0,"",_xlpm.x)))</f>
        <v>(E. A. Smith, 1907)</v>
      </c>
      <c r="K2934" t="str">
        <f>IF($I2934="","",_xlfn.LET(_xlpm.x,VLOOKUP($I2934,'taxon-match_2026-08-31'!$A$2:$N$122,4,FALSE),IF(_xlpm.x=0,"",_xlpm.x)))</f>
        <v>urn:lsid:marinespecies.org:taxname:197227</v>
      </c>
      <c r="L2934" t="str">
        <f>IF($I2934="","",_xlfn.LET(_xlpm.x,VLOOKUP($I2934,'taxon-match_2026-08-31'!$A$2:$N$122,7,FALSE),IF(_xlpm.x=0,"",_xlpm.x)))</f>
        <v>Animalia</v>
      </c>
      <c r="M2934" t="str">
        <f>IF($I2934="","",_xlfn.LET(_xlpm.x,VLOOKUP($I2934,'taxon-match_2026-08-31'!$A$2:$N$122,8,FALSE),IF(_xlpm.x=0,"",_xlpm.x)))</f>
        <v>Mollusca</v>
      </c>
      <c r="N2934" t="str">
        <f>IF($I2934="","",_xlfn.LET(_xlpm.x,VLOOKUP($I2934,'taxon-match_2026-08-31'!$A$2:$N$122,9,FALSE),IF(_xlpm.x=0,"",_xlpm.x)))</f>
        <v>Bivalvia</v>
      </c>
      <c r="O2934" t="str">
        <f>IF($I2934="","",_xlfn.LET(_xlpm.x,VLOOKUP($I2934,'taxon-match_2026-08-31'!$A$2:$N$122,10,FALSE),IF(_xlpm.x=0,"",_xlpm.x)))</f>
        <v>Limida</v>
      </c>
      <c r="P2934" t="str">
        <f>IF($I2934="","",_xlfn.LET(_xlpm.x,VLOOKUP($I2934,'taxon-match_2026-08-31'!$A$2:$N$122,11,FALSE),IF(_xlpm.x=0,"",_xlpm.x)))</f>
        <v>Limidae</v>
      </c>
      <c r="Q2934" t="str">
        <f>IF($I2934="","",_xlfn.LET(_xlpm.x,VLOOKUP($I2934,'taxon-match_2026-08-31'!$A$2:$N$122,12,FALSE),IF(_xlpm.x=0,"",_xlpm.x)))</f>
        <v>Limatula</v>
      </c>
      <c r="R2934" t="str">
        <f>IF($I2934="","",_xlfn.LET(_xlpm.x,VLOOKUP($I2934,'taxon-match_2026-08-31'!$A$2:$N$122,14,FALSE),IF(_xlpm.x=0,"",_xlpm.x)))</f>
        <v>hodgsoni</v>
      </c>
      <c r="S2934" s="2" t="s">
        <v>2609</v>
      </c>
      <c r="T2934" s="69" t="s">
        <v>62</v>
      </c>
      <c r="U2934" s="69" t="s">
        <v>60</v>
      </c>
      <c r="X2934" t="str">
        <f>IF(T2934="","",_xlfn.LET(_xlpm.x,VLOOKUP(T2934,'Drop-down_menus'!$F$2:$G$16,2,FALSE),IF(_xlpm.x=0,"",_xlpm.x)))</f>
        <v>https://orcid.org/0000-0003-3696-4445</v>
      </c>
      <c r="Y2934" t="str">
        <f>IF(U2934="","",_xlfn.LET(_xlpm.x,VLOOKUP(U2934,'Drop-down_menus'!$F$2:$G$16,2,FALSE),IF(_xlpm.x=0,"",_xlpm.x)))</f>
        <v>https://orcid.org/0000-0002-9708-1761</v>
      </c>
      <c r="Z2934" t="str">
        <f>IF(V2934="","",_xlfn.LET(_xlpm.x,VLOOKUP(V2934,'Drop-down_menus'!$F$2:$G$16,2,FALSE),IF(_xlpm.x=0,"",_xlpm.x)))</f>
        <v/>
      </c>
      <c r="AA2934" t="str">
        <f>IF(W2934="","",_xlfn.LET(_xlpm.x,VLOOKUP(W2934,'Drop-down_menus'!$F$2:$G$16,2,FALSE),IF(_xlpm.x=0,"",_xlpm.x)))</f>
        <v/>
      </c>
      <c r="AB2934" t="s">
        <v>702</v>
      </c>
      <c r="AE2934" t="s">
        <v>896</v>
      </c>
    </row>
    <row r="2935" spans="1:31" ht="15" x14ac:dyDescent="0.2">
      <c r="A2935" s="2" t="s">
        <v>475</v>
      </c>
      <c r="B2935">
        <v>5532</v>
      </c>
      <c r="C2935">
        <v>607</v>
      </c>
      <c r="D2935" s="69" t="s">
        <v>700</v>
      </c>
      <c r="F2935" s="69" t="s">
        <v>899</v>
      </c>
      <c r="G2935" s="70">
        <v>1</v>
      </c>
      <c r="H2935" s="69" t="s">
        <v>899</v>
      </c>
      <c r="I2935" t="s">
        <v>899</v>
      </c>
      <c r="J2935" t="str">
        <f>IF($I2935="","",_xlfn.LET(_xlpm.x,VLOOKUP($I2935,'taxon-match_2026-08-31'!$A$2:$N$122,6,FALSE),IF(_xlpm.x=0,"",_xlpm.x)))</f>
        <v>(E. A. Smith, 1907)</v>
      </c>
      <c r="K2935" t="str">
        <f>IF($I2935="","",_xlfn.LET(_xlpm.x,VLOOKUP($I2935,'taxon-match_2026-08-31'!$A$2:$N$122,4,FALSE),IF(_xlpm.x=0,"",_xlpm.x)))</f>
        <v>urn:lsid:marinespecies.org:taxname:197227</v>
      </c>
      <c r="L2935" t="str">
        <f>IF($I2935="","",_xlfn.LET(_xlpm.x,VLOOKUP($I2935,'taxon-match_2026-08-31'!$A$2:$N$122,7,FALSE),IF(_xlpm.x=0,"",_xlpm.x)))</f>
        <v>Animalia</v>
      </c>
      <c r="M2935" t="str">
        <f>IF($I2935="","",_xlfn.LET(_xlpm.x,VLOOKUP($I2935,'taxon-match_2026-08-31'!$A$2:$N$122,8,FALSE),IF(_xlpm.x=0,"",_xlpm.x)))</f>
        <v>Mollusca</v>
      </c>
      <c r="N2935" t="str">
        <f>IF($I2935="","",_xlfn.LET(_xlpm.x,VLOOKUP($I2935,'taxon-match_2026-08-31'!$A$2:$N$122,9,FALSE),IF(_xlpm.x=0,"",_xlpm.x)))</f>
        <v>Bivalvia</v>
      </c>
      <c r="O2935" t="str">
        <f>IF($I2935="","",_xlfn.LET(_xlpm.x,VLOOKUP($I2935,'taxon-match_2026-08-31'!$A$2:$N$122,10,FALSE),IF(_xlpm.x=0,"",_xlpm.x)))</f>
        <v>Limida</v>
      </c>
      <c r="P2935" t="str">
        <f>IF($I2935="","",_xlfn.LET(_xlpm.x,VLOOKUP($I2935,'taxon-match_2026-08-31'!$A$2:$N$122,11,FALSE),IF(_xlpm.x=0,"",_xlpm.x)))</f>
        <v>Limidae</v>
      </c>
      <c r="Q2935" t="str">
        <f>IF($I2935="","",_xlfn.LET(_xlpm.x,VLOOKUP($I2935,'taxon-match_2026-08-31'!$A$2:$N$122,12,FALSE),IF(_xlpm.x=0,"",_xlpm.x)))</f>
        <v>Limatula</v>
      </c>
      <c r="R2935" t="str">
        <f>IF($I2935="","",_xlfn.LET(_xlpm.x,VLOOKUP($I2935,'taxon-match_2026-08-31'!$A$2:$N$122,14,FALSE),IF(_xlpm.x=0,"",_xlpm.x)))</f>
        <v>hodgsoni</v>
      </c>
      <c r="S2935" s="2" t="s">
        <v>2609</v>
      </c>
      <c r="T2935" s="69" t="s">
        <v>62</v>
      </c>
      <c r="U2935" s="69" t="s">
        <v>60</v>
      </c>
      <c r="X2935" t="str">
        <f>IF(T2935="","",_xlfn.LET(_xlpm.x,VLOOKUP(T2935,'Drop-down_menus'!$F$2:$G$16,2,FALSE),IF(_xlpm.x=0,"",_xlpm.x)))</f>
        <v>https://orcid.org/0000-0003-3696-4445</v>
      </c>
      <c r="Y2935" t="str">
        <f>IF(U2935="","",_xlfn.LET(_xlpm.x,VLOOKUP(U2935,'Drop-down_menus'!$F$2:$G$16,2,FALSE),IF(_xlpm.x=0,"",_xlpm.x)))</f>
        <v>https://orcid.org/0000-0002-9708-1761</v>
      </c>
      <c r="Z2935" t="str">
        <f>IF(V2935="","",_xlfn.LET(_xlpm.x,VLOOKUP(V2935,'Drop-down_menus'!$F$2:$G$16,2,FALSE),IF(_xlpm.x=0,"",_xlpm.x)))</f>
        <v/>
      </c>
      <c r="AA2935" t="str">
        <f>IF(W2935="","",_xlfn.LET(_xlpm.x,VLOOKUP(W2935,'Drop-down_menus'!$F$2:$G$16,2,FALSE),IF(_xlpm.x=0,"",_xlpm.x)))</f>
        <v/>
      </c>
      <c r="AB2935" t="s">
        <v>702</v>
      </c>
      <c r="AE2935" t="s">
        <v>896</v>
      </c>
    </row>
    <row r="2936" spans="1:31" ht="15" x14ac:dyDescent="0.2">
      <c r="A2936" s="2" t="s">
        <v>475</v>
      </c>
      <c r="B2936">
        <v>5533</v>
      </c>
      <c r="C2936">
        <v>587</v>
      </c>
      <c r="D2936" s="69" t="s">
        <v>700</v>
      </c>
      <c r="F2936" s="69" t="s">
        <v>899</v>
      </c>
      <c r="G2936" s="70">
        <v>1</v>
      </c>
      <c r="H2936" s="69" t="s">
        <v>899</v>
      </c>
      <c r="I2936" t="s">
        <v>899</v>
      </c>
      <c r="J2936" t="str">
        <f>IF($I2936="","",_xlfn.LET(_xlpm.x,VLOOKUP($I2936,'taxon-match_2026-08-31'!$A$2:$N$122,6,FALSE),IF(_xlpm.x=0,"",_xlpm.x)))</f>
        <v>(E. A. Smith, 1907)</v>
      </c>
      <c r="K2936" t="str">
        <f>IF($I2936="","",_xlfn.LET(_xlpm.x,VLOOKUP($I2936,'taxon-match_2026-08-31'!$A$2:$N$122,4,FALSE),IF(_xlpm.x=0,"",_xlpm.x)))</f>
        <v>urn:lsid:marinespecies.org:taxname:197227</v>
      </c>
      <c r="L2936" t="str">
        <f>IF($I2936="","",_xlfn.LET(_xlpm.x,VLOOKUP($I2936,'taxon-match_2026-08-31'!$A$2:$N$122,7,FALSE),IF(_xlpm.x=0,"",_xlpm.x)))</f>
        <v>Animalia</v>
      </c>
      <c r="M2936" t="str">
        <f>IF($I2936="","",_xlfn.LET(_xlpm.x,VLOOKUP($I2936,'taxon-match_2026-08-31'!$A$2:$N$122,8,FALSE),IF(_xlpm.x=0,"",_xlpm.x)))</f>
        <v>Mollusca</v>
      </c>
      <c r="N2936" t="str">
        <f>IF($I2936="","",_xlfn.LET(_xlpm.x,VLOOKUP($I2936,'taxon-match_2026-08-31'!$A$2:$N$122,9,FALSE),IF(_xlpm.x=0,"",_xlpm.x)))</f>
        <v>Bivalvia</v>
      </c>
      <c r="O2936" t="str">
        <f>IF($I2936="","",_xlfn.LET(_xlpm.x,VLOOKUP($I2936,'taxon-match_2026-08-31'!$A$2:$N$122,10,FALSE),IF(_xlpm.x=0,"",_xlpm.x)))</f>
        <v>Limida</v>
      </c>
      <c r="P2936" t="str">
        <f>IF($I2936="","",_xlfn.LET(_xlpm.x,VLOOKUP($I2936,'taxon-match_2026-08-31'!$A$2:$N$122,11,FALSE),IF(_xlpm.x=0,"",_xlpm.x)))</f>
        <v>Limidae</v>
      </c>
      <c r="Q2936" t="str">
        <f>IF($I2936="","",_xlfn.LET(_xlpm.x,VLOOKUP($I2936,'taxon-match_2026-08-31'!$A$2:$N$122,12,FALSE),IF(_xlpm.x=0,"",_xlpm.x)))</f>
        <v>Limatula</v>
      </c>
      <c r="R2936" t="str">
        <f>IF($I2936="","",_xlfn.LET(_xlpm.x,VLOOKUP($I2936,'taxon-match_2026-08-31'!$A$2:$N$122,14,FALSE),IF(_xlpm.x=0,"",_xlpm.x)))</f>
        <v>hodgsoni</v>
      </c>
      <c r="S2936" s="2" t="s">
        <v>2609</v>
      </c>
      <c r="T2936" s="69" t="s">
        <v>62</v>
      </c>
      <c r="U2936" s="69" t="s">
        <v>60</v>
      </c>
      <c r="X2936" t="str">
        <f>IF(T2936="","",_xlfn.LET(_xlpm.x,VLOOKUP(T2936,'Drop-down_menus'!$F$2:$G$16,2,FALSE),IF(_xlpm.x=0,"",_xlpm.x)))</f>
        <v>https://orcid.org/0000-0003-3696-4445</v>
      </c>
      <c r="Y2936" t="str">
        <f>IF(U2936="","",_xlfn.LET(_xlpm.x,VLOOKUP(U2936,'Drop-down_menus'!$F$2:$G$16,2,FALSE),IF(_xlpm.x=0,"",_xlpm.x)))</f>
        <v>https://orcid.org/0000-0002-9708-1761</v>
      </c>
      <c r="Z2936" t="str">
        <f>IF(V2936="","",_xlfn.LET(_xlpm.x,VLOOKUP(V2936,'Drop-down_menus'!$F$2:$G$16,2,FALSE),IF(_xlpm.x=0,"",_xlpm.x)))</f>
        <v/>
      </c>
      <c r="AA2936" t="str">
        <f>IF(W2936="","",_xlfn.LET(_xlpm.x,VLOOKUP(W2936,'Drop-down_menus'!$F$2:$G$16,2,FALSE),IF(_xlpm.x=0,"",_xlpm.x)))</f>
        <v/>
      </c>
      <c r="AB2936" t="s">
        <v>702</v>
      </c>
      <c r="AE2936" t="s">
        <v>896</v>
      </c>
    </row>
    <row r="2937" spans="1:31" ht="15" x14ac:dyDescent="0.2">
      <c r="A2937" s="2" t="s">
        <v>181</v>
      </c>
      <c r="B2937">
        <v>1054</v>
      </c>
      <c r="C2937">
        <v>588</v>
      </c>
      <c r="D2937" s="69" t="s">
        <v>700</v>
      </c>
      <c r="F2937" s="70" t="s">
        <v>891</v>
      </c>
      <c r="G2937" s="69">
        <v>1</v>
      </c>
      <c r="H2937" s="70" t="s">
        <v>891</v>
      </c>
      <c r="I2937" t="s">
        <v>891</v>
      </c>
      <c r="J2937" t="str">
        <f>IF($I2937="","",_xlfn.LET(_xlpm.x,VLOOKUP($I2937,'taxon-match_2026-08-31'!$A$2:$N$122,6,FALSE),IF(_xlpm.x=0,"",_xlpm.x)))</f>
        <v>(E. Lamy, 1906)</v>
      </c>
      <c r="K2937" t="str">
        <f>IF($I2937="","",_xlfn.LET(_xlpm.x,VLOOKUP($I2937,'taxon-match_2026-08-31'!$A$2:$N$122,4,FALSE),IF(_xlpm.x=0,"",_xlpm.x)))</f>
        <v>urn:lsid:marinespecies.org:taxname:197257</v>
      </c>
      <c r="L2937" t="str">
        <f>IF($I2937="","",_xlfn.LET(_xlpm.x,VLOOKUP($I2937,'taxon-match_2026-08-31'!$A$2:$N$122,7,FALSE),IF(_xlpm.x=0,"",_xlpm.x)))</f>
        <v>Animalia</v>
      </c>
      <c r="M2937" t="str">
        <f>IF($I2937="","",_xlfn.LET(_xlpm.x,VLOOKUP($I2937,'taxon-match_2026-08-31'!$A$2:$N$122,8,FALSE),IF(_xlpm.x=0,"",_xlpm.x)))</f>
        <v>Mollusca</v>
      </c>
      <c r="N2937" t="str">
        <f>IF($I2937="","",_xlfn.LET(_xlpm.x,VLOOKUP($I2937,'taxon-match_2026-08-31'!$A$2:$N$122,9,FALSE),IF(_xlpm.x=0,"",_xlpm.x)))</f>
        <v>Gastropoda</v>
      </c>
      <c r="O2937" t="str">
        <f>IF($I2937="","",_xlfn.LET(_xlpm.x,VLOOKUP($I2937,'taxon-match_2026-08-31'!$A$2:$N$122,10,FALSE),IF(_xlpm.x=0,"",_xlpm.x)))</f>
        <v>Trochida</v>
      </c>
      <c r="P2937" t="str">
        <f>IF($I2937="","",_xlfn.LET(_xlpm.x,VLOOKUP($I2937,'taxon-match_2026-08-31'!$A$2:$N$122,11,FALSE),IF(_xlpm.x=0,"",_xlpm.x)))</f>
        <v>Calliostomatidae</v>
      </c>
      <c r="Q2937" t="str">
        <f>IF($I2937="","",_xlfn.LET(_xlpm.x,VLOOKUP($I2937,'taxon-match_2026-08-31'!$A$2:$N$122,12,FALSE),IF(_xlpm.x=0,"",_xlpm.x)))</f>
        <v>Margarella</v>
      </c>
      <c r="R2937" t="str">
        <f>IF($I2937="","",_xlfn.LET(_xlpm.x,VLOOKUP($I2937,'taxon-match_2026-08-31'!$A$2:$N$122,14,FALSE),IF(_xlpm.x=0,"",_xlpm.x)))</f>
        <v>antarctica</v>
      </c>
      <c r="S2937" s="2" t="s">
        <v>2609</v>
      </c>
      <c r="T2937" s="69" t="s">
        <v>62</v>
      </c>
      <c r="U2937" s="69" t="s">
        <v>60</v>
      </c>
      <c r="X2937" t="str">
        <f>IF(T2937="","",_xlfn.LET(_xlpm.x,VLOOKUP(T2937,'Drop-down_menus'!$F$2:$G$16,2,FALSE),IF(_xlpm.x=0,"",_xlpm.x)))</f>
        <v>https://orcid.org/0000-0003-3696-4445</v>
      </c>
      <c r="Y2937" t="str">
        <f>IF(U2937="","",_xlfn.LET(_xlpm.x,VLOOKUP(U2937,'Drop-down_menus'!$F$2:$G$16,2,FALSE),IF(_xlpm.x=0,"",_xlpm.x)))</f>
        <v>https://orcid.org/0000-0002-9708-1761</v>
      </c>
      <c r="Z2937" t="str">
        <f>IF(V2937="","",_xlfn.LET(_xlpm.x,VLOOKUP(V2937,'Drop-down_menus'!$F$2:$G$16,2,FALSE),IF(_xlpm.x=0,"",_xlpm.x)))</f>
        <v/>
      </c>
      <c r="AA2937" t="str">
        <f>IF(W2937="","",_xlfn.LET(_xlpm.x,VLOOKUP(W2937,'Drop-down_menus'!$F$2:$G$16,2,FALSE),IF(_xlpm.x=0,"",_xlpm.x)))</f>
        <v/>
      </c>
      <c r="AB2937" t="s">
        <v>702</v>
      </c>
      <c r="AE2937" t="s">
        <v>896</v>
      </c>
    </row>
    <row r="2938" spans="1:31" ht="15" x14ac:dyDescent="0.2">
      <c r="A2938" s="2" t="s">
        <v>181</v>
      </c>
      <c r="B2938">
        <v>1055</v>
      </c>
      <c r="C2938">
        <v>589</v>
      </c>
      <c r="D2938" s="69" t="s">
        <v>700</v>
      </c>
      <c r="F2938" s="70" t="s">
        <v>891</v>
      </c>
      <c r="G2938" s="69">
        <v>1</v>
      </c>
      <c r="H2938" s="70" t="s">
        <v>891</v>
      </c>
      <c r="I2938" t="s">
        <v>891</v>
      </c>
      <c r="J2938" t="str">
        <f>IF($I2938="","",_xlfn.LET(_xlpm.x,VLOOKUP($I2938,'taxon-match_2026-08-31'!$A$2:$N$122,6,FALSE),IF(_xlpm.x=0,"",_xlpm.x)))</f>
        <v>(E. Lamy, 1906)</v>
      </c>
      <c r="K2938" t="str">
        <f>IF($I2938="","",_xlfn.LET(_xlpm.x,VLOOKUP($I2938,'taxon-match_2026-08-31'!$A$2:$N$122,4,FALSE),IF(_xlpm.x=0,"",_xlpm.x)))</f>
        <v>urn:lsid:marinespecies.org:taxname:197257</v>
      </c>
      <c r="L2938" t="str">
        <f>IF($I2938="","",_xlfn.LET(_xlpm.x,VLOOKUP($I2938,'taxon-match_2026-08-31'!$A$2:$N$122,7,FALSE),IF(_xlpm.x=0,"",_xlpm.x)))</f>
        <v>Animalia</v>
      </c>
      <c r="M2938" t="str">
        <f>IF($I2938="","",_xlfn.LET(_xlpm.x,VLOOKUP($I2938,'taxon-match_2026-08-31'!$A$2:$N$122,8,FALSE),IF(_xlpm.x=0,"",_xlpm.x)))</f>
        <v>Mollusca</v>
      </c>
      <c r="N2938" t="str">
        <f>IF($I2938="","",_xlfn.LET(_xlpm.x,VLOOKUP($I2938,'taxon-match_2026-08-31'!$A$2:$N$122,9,FALSE),IF(_xlpm.x=0,"",_xlpm.x)))</f>
        <v>Gastropoda</v>
      </c>
      <c r="O2938" t="str">
        <f>IF($I2938="","",_xlfn.LET(_xlpm.x,VLOOKUP($I2938,'taxon-match_2026-08-31'!$A$2:$N$122,10,FALSE),IF(_xlpm.x=0,"",_xlpm.x)))</f>
        <v>Trochida</v>
      </c>
      <c r="P2938" t="str">
        <f>IF($I2938="","",_xlfn.LET(_xlpm.x,VLOOKUP($I2938,'taxon-match_2026-08-31'!$A$2:$N$122,11,FALSE),IF(_xlpm.x=0,"",_xlpm.x)))</f>
        <v>Calliostomatidae</v>
      </c>
      <c r="Q2938" t="str">
        <f>IF($I2938="","",_xlfn.LET(_xlpm.x,VLOOKUP($I2938,'taxon-match_2026-08-31'!$A$2:$N$122,12,FALSE),IF(_xlpm.x=0,"",_xlpm.x)))</f>
        <v>Margarella</v>
      </c>
      <c r="R2938" t="str">
        <f>IF($I2938="","",_xlfn.LET(_xlpm.x,VLOOKUP($I2938,'taxon-match_2026-08-31'!$A$2:$N$122,14,FALSE),IF(_xlpm.x=0,"",_xlpm.x)))</f>
        <v>antarctica</v>
      </c>
      <c r="S2938" s="2" t="s">
        <v>2609</v>
      </c>
      <c r="T2938" s="69" t="s">
        <v>62</v>
      </c>
      <c r="U2938" s="69" t="s">
        <v>60</v>
      </c>
      <c r="X2938" t="str">
        <f>IF(T2938="","",_xlfn.LET(_xlpm.x,VLOOKUP(T2938,'Drop-down_menus'!$F$2:$G$16,2,FALSE),IF(_xlpm.x=0,"",_xlpm.x)))</f>
        <v>https://orcid.org/0000-0003-3696-4445</v>
      </c>
      <c r="Y2938" t="str">
        <f>IF(U2938="","",_xlfn.LET(_xlpm.x,VLOOKUP(U2938,'Drop-down_menus'!$F$2:$G$16,2,FALSE),IF(_xlpm.x=0,"",_xlpm.x)))</f>
        <v>https://orcid.org/0000-0002-9708-1761</v>
      </c>
      <c r="Z2938" t="str">
        <f>IF(V2938="","",_xlfn.LET(_xlpm.x,VLOOKUP(V2938,'Drop-down_menus'!$F$2:$G$16,2,FALSE),IF(_xlpm.x=0,"",_xlpm.x)))</f>
        <v/>
      </c>
      <c r="AA2938" t="str">
        <f>IF(W2938="","",_xlfn.LET(_xlpm.x,VLOOKUP(W2938,'Drop-down_menus'!$F$2:$G$16,2,FALSE),IF(_xlpm.x=0,"",_xlpm.x)))</f>
        <v/>
      </c>
      <c r="AB2938" t="s">
        <v>702</v>
      </c>
      <c r="AE2938" t="s">
        <v>896</v>
      </c>
    </row>
    <row r="2939" spans="1:31" ht="15" x14ac:dyDescent="0.2">
      <c r="A2939" s="2" t="s">
        <v>181</v>
      </c>
      <c r="B2939">
        <v>1056</v>
      </c>
      <c r="C2939">
        <v>590</v>
      </c>
      <c r="D2939" s="69" t="s">
        <v>700</v>
      </c>
      <c r="F2939" s="70" t="s">
        <v>891</v>
      </c>
      <c r="G2939" s="69">
        <v>1</v>
      </c>
      <c r="H2939" s="70" t="s">
        <v>891</v>
      </c>
      <c r="I2939" t="s">
        <v>891</v>
      </c>
      <c r="J2939" t="str">
        <f>IF($I2939="","",_xlfn.LET(_xlpm.x,VLOOKUP($I2939,'taxon-match_2026-08-31'!$A$2:$N$122,6,FALSE),IF(_xlpm.x=0,"",_xlpm.x)))</f>
        <v>(E. Lamy, 1906)</v>
      </c>
      <c r="K2939" t="str">
        <f>IF($I2939="","",_xlfn.LET(_xlpm.x,VLOOKUP($I2939,'taxon-match_2026-08-31'!$A$2:$N$122,4,FALSE),IF(_xlpm.x=0,"",_xlpm.x)))</f>
        <v>urn:lsid:marinespecies.org:taxname:197257</v>
      </c>
      <c r="L2939" t="str">
        <f>IF($I2939="","",_xlfn.LET(_xlpm.x,VLOOKUP($I2939,'taxon-match_2026-08-31'!$A$2:$N$122,7,FALSE),IF(_xlpm.x=0,"",_xlpm.x)))</f>
        <v>Animalia</v>
      </c>
      <c r="M2939" t="str">
        <f>IF($I2939="","",_xlfn.LET(_xlpm.x,VLOOKUP($I2939,'taxon-match_2026-08-31'!$A$2:$N$122,8,FALSE),IF(_xlpm.x=0,"",_xlpm.x)))</f>
        <v>Mollusca</v>
      </c>
      <c r="N2939" t="str">
        <f>IF($I2939="","",_xlfn.LET(_xlpm.x,VLOOKUP($I2939,'taxon-match_2026-08-31'!$A$2:$N$122,9,FALSE),IF(_xlpm.x=0,"",_xlpm.x)))</f>
        <v>Gastropoda</v>
      </c>
      <c r="O2939" t="str">
        <f>IF($I2939="","",_xlfn.LET(_xlpm.x,VLOOKUP($I2939,'taxon-match_2026-08-31'!$A$2:$N$122,10,FALSE),IF(_xlpm.x=0,"",_xlpm.x)))</f>
        <v>Trochida</v>
      </c>
      <c r="P2939" t="str">
        <f>IF($I2939="","",_xlfn.LET(_xlpm.x,VLOOKUP($I2939,'taxon-match_2026-08-31'!$A$2:$N$122,11,FALSE),IF(_xlpm.x=0,"",_xlpm.x)))</f>
        <v>Calliostomatidae</v>
      </c>
      <c r="Q2939" t="str">
        <f>IF($I2939="","",_xlfn.LET(_xlpm.x,VLOOKUP($I2939,'taxon-match_2026-08-31'!$A$2:$N$122,12,FALSE),IF(_xlpm.x=0,"",_xlpm.x)))</f>
        <v>Margarella</v>
      </c>
      <c r="R2939" t="str">
        <f>IF($I2939="","",_xlfn.LET(_xlpm.x,VLOOKUP($I2939,'taxon-match_2026-08-31'!$A$2:$N$122,14,FALSE),IF(_xlpm.x=0,"",_xlpm.x)))</f>
        <v>antarctica</v>
      </c>
      <c r="S2939" s="2" t="s">
        <v>2609</v>
      </c>
      <c r="T2939" s="69" t="s">
        <v>62</v>
      </c>
      <c r="U2939" s="69" t="s">
        <v>60</v>
      </c>
      <c r="X2939" t="str">
        <f>IF(T2939="","",_xlfn.LET(_xlpm.x,VLOOKUP(T2939,'Drop-down_menus'!$F$2:$G$16,2,FALSE),IF(_xlpm.x=0,"",_xlpm.x)))</f>
        <v>https://orcid.org/0000-0003-3696-4445</v>
      </c>
      <c r="Y2939" t="str">
        <f>IF(U2939="","",_xlfn.LET(_xlpm.x,VLOOKUP(U2939,'Drop-down_menus'!$F$2:$G$16,2,FALSE),IF(_xlpm.x=0,"",_xlpm.x)))</f>
        <v>https://orcid.org/0000-0002-9708-1761</v>
      </c>
      <c r="Z2939" t="str">
        <f>IF(V2939="","",_xlfn.LET(_xlpm.x,VLOOKUP(V2939,'Drop-down_menus'!$F$2:$G$16,2,FALSE),IF(_xlpm.x=0,"",_xlpm.x)))</f>
        <v/>
      </c>
      <c r="AA2939" t="str">
        <f>IF(W2939="","",_xlfn.LET(_xlpm.x,VLOOKUP(W2939,'Drop-down_menus'!$F$2:$G$16,2,FALSE),IF(_xlpm.x=0,"",_xlpm.x)))</f>
        <v/>
      </c>
      <c r="AB2939" t="s">
        <v>702</v>
      </c>
      <c r="AE2939" t="s">
        <v>896</v>
      </c>
    </row>
    <row r="2940" spans="1:31" ht="15" x14ac:dyDescent="0.2">
      <c r="A2940" s="2" t="s">
        <v>181</v>
      </c>
      <c r="B2940">
        <v>1057</v>
      </c>
      <c r="C2940">
        <v>591</v>
      </c>
      <c r="D2940" s="69" t="s">
        <v>700</v>
      </c>
      <c r="F2940" s="70" t="s">
        <v>891</v>
      </c>
      <c r="G2940" s="69">
        <v>1</v>
      </c>
      <c r="H2940" s="70" t="s">
        <v>891</v>
      </c>
      <c r="I2940" t="s">
        <v>891</v>
      </c>
      <c r="J2940" t="str">
        <f>IF($I2940="","",_xlfn.LET(_xlpm.x,VLOOKUP($I2940,'taxon-match_2026-08-31'!$A$2:$N$122,6,FALSE),IF(_xlpm.x=0,"",_xlpm.x)))</f>
        <v>(E. Lamy, 1906)</v>
      </c>
      <c r="K2940" t="str">
        <f>IF($I2940="","",_xlfn.LET(_xlpm.x,VLOOKUP($I2940,'taxon-match_2026-08-31'!$A$2:$N$122,4,FALSE),IF(_xlpm.x=0,"",_xlpm.x)))</f>
        <v>urn:lsid:marinespecies.org:taxname:197257</v>
      </c>
      <c r="L2940" t="str">
        <f>IF($I2940="","",_xlfn.LET(_xlpm.x,VLOOKUP($I2940,'taxon-match_2026-08-31'!$A$2:$N$122,7,FALSE),IF(_xlpm.x=0,"",_xlpm.x)))</f>
        <v>Animalia</v>
      </c>
      <c r="M2940" t="str">
        <f>IF($I2940="","",_xlfn.LET(_xlpm.x,VLOOKUP($I2940,'taxon-match_2026-08-31'!$A$2:$N$122,8,FALSE),IF(_xlpm.x=0,"",_xlpm.x)))</f>
        <v>Mollusca</v>
      </c>
      <c r="N2940" t="str">
        <f>IF($I2940="","",_xlfn.LET(_xlpm.x,VLOOKUP($I2940,'taxon-match_2026-08-31'!$A$2:$N$122,9,FALSE),IF(_xlpm.x=0,"",_xlpm.x)))</f>
        <v>Gastropoda</v>
      </c>
      <c r="O2940" t="str">
        <f>IF($I2940="","",_xlfn.LET(_xlpm.x,VLOOKUP($I2940,'taxon-match_2026-08-31'!$A$2:$N$122,10,FALSE),IF(_xlpm.x=0,"",_xlpm.x)))</f>
        <v>Trochida</v>
      </c>
      <c r="P2940" t="str">
        <f>IF($I2940="","",_xlfn.LET(_xlpm.x,VLOOKUP($I2940,'taxon-match_2026-08-31'!$A$2:$N$122,11,FALSE),IF(_xlpm.x=0,"",_xlpm.x)))</f>
        <v>Calliostomatidae</v>
      </c>
      <c r="Q2940" t="str">
        <f>IF($I2940="","",_xlfn.LET(_xlpm.x,VLOOKUP($I2940,'taxon-match_2026-08-31'!$A$2:$N$122,12,FALSE),IF(_xlpm.x=0,"",_xlpm.x)))</f>
        <v>Margarella</v>
      </c>
      <c r="R2940" t="str">
        <f>IF($I2940="","",_xlfn.LET(_xlpm.x,VLOOKUP($I2940,'taxon-match_2026-08-31'!$A$2:$N$122,14,FALSE),IF(_xlpm.x=0,"",_xlpm.x)))</f>
        <v>antarctica</v>
      </c>
      <c r="S2940" s="2" t="s">
        <v>2609</v>
      </c>
      <c r="T2940" s="69" t="s">
        <v>62</v>
      </c>
      <c r="U2940" s="69" t="s">
        <v>60</v>
      </c>
      <c r="X2940" t="str">
        <f>IF(T2940="","",_xlfn.LET(_xlpm.x,VLOOKUP(T2940,'Drop-down_menus'!$F$2:$G$16,2,FALSE),IF(_xlpm.x=0,"",_xlpm.x)))</f>
        <v>https://orcid.org/0000-0003-3696-4445</v>
      </c>
      <c r="Y2940" t="str">
        <f>IF(U2940="","",_xlfn.LET(_xlpm.x,VLOOKUP(U2940,'Drop-down_menus'!$F$2:$G$16,2,FALSE),IF(_xlpm.x=0,"",_xlpm.x)))</f>
        <v>https://orcid.org/0000-0002-9708-1761</v>
      </c>
      <c r="Z2940" t="str">
        <f>IF(V2940="","",_xlfn.LET(_xlpm.x,VLOOKUP(V2940,'Drop-down_menus'!$F$2:$G$16,2,FALSE),IF(_xlpm.x=0,"",_xlpm.x)))</f>
        <v/>
      </c>
      <c r="AA2940" t="str">
        <f>IF(W2940="","",_xlfn.LET(_xlpm.x,VLOOKUP(W2940,'Drop-down_menus'!$F$2:$G$16,2,FALSE),IF(_xlpm.x=0,"",_xlpm.x)))</f>
        <v/>
      </c>
      <c r="AB2940" t="s">
        <v>702</v>
      </c>
      <c r="AE2940" t="s">
        <v>896</v>
      </c>
    </row>
    <row r="2941" spans="1:31" ht="15" x14ac:dyDescent="0.2">
      <c r="A2941" s="2" t="s">
        <v>181</v>
      </c>
      <c r="B2941">
        <v>1058</v>
      </c>
      <c r="C2941">
        <v>580</v>
      </c>
      <c r="D2941" s="69" t="s">
        <v>700</v>
      </c>
      <c r="F2941" s="70" t="s">
        <v>891</v>
      </c>
      <c r="G2941" s="69">
        <v>1</v>
      </c>
      <c r="H2941" s="70" t="s">
        <v>891</v>
      </c>
      <c r="I2941" t="s">
        <v>891</v>
      </c>
      <c r="J2941" t="str">
        <f>IF($I2941="","",_xlfn.LET(_xlpm.x,VLOOKUP($I2941,'taxon-match_2026-08-31'!$A$2:$N$122,6,FALSE),IF(_xlpm.x=0,"",_xlpm.x)))</f>
        <v>(E. Lamy, 1906)</v>
      </c>
      <c r="K2941" t="str">
        <f>IF($I2941="","",_xlfn.LET(_xlpm.x,VLOOKUP($I2941,'taxon-match_2026-08-31'!$A$2:$N$122,4,FALSE),IF(_xlpm.x=0,"",_xlpm.x)))</f>
        <v>urn:lsid:marinespecies.org:taxname:197257</v>
      </c>
      <c r="L2941" t="str">
        <f>IF($I2941="","",_xlfn.LET(_xlpm.x,VLOOKUP($I2941,'taxon-match_2026-08-31'!$A$2:$N$122,7,FALSE),IF(_xlpm.x=0,"",_xlpm.x)))</f>
        <v>Animalia</v>
      </c>
      <c r="M2941" t="str">
        <f>IF($I2941="","",_xlfn.LET(_xlpm.x,VLOOKUP($I2941,'taxon-match_2026-08-31'!$A$2:$N$122,8,FALSE),IF(_xlpm.x=0,"",_xlpm.x)))</f>
        <v>Mollusca</v>
      </c>
      <c r="N2941" t="str">
        <f>IF($I2941="","",_xlfn.LET(_xlpm.x,VLOOKUP($I2941,'taxon-match_2026-08-31'!$A$2:$N$122,9,FALSE),IF(_xlpm.x=0,"",_xlpm.x)))</f>
        <v>Gastropoda</v>
      </c>
      <c r="O2941" t="str">
        <f>IF($I2941="","",_xlfn.LET(_xlpm.x,VLOOKUP($I2941,'taxon-match_2026-08-31'!$A$2:$N$122,10,FALSE),IF(_xlpm.x=0,"",_xlpm.x)))</f>
        <v>Trochida</v>
      </c>
      <c r="P2941" t="str">
        <f>IF($I2941="","",_xlfn.LET(_xlpm.x,VLOOKUP($I2941,'taxon-match_2026-08-31'!$A$2:$N$122,11,FALSE),IF(_xlpm.x=0,"",_xlpm.x)))</f>
        <v>Calliostomatidae</v>
      </c>
      <c r="Q2941" t="str">
        <f>IF($I2941="","",_xlfn.LET(_xlpm.x,VLOOKUP($I2941,'taxon-match_2026-08-31'!$A$2:$N$122,12,FALSE),IF(_xlpm.x=0,"",_xlpm.x)))</f>
        <v>Margarella</v>
      </c>
      <c r="R2941" t="str">
        <f>IF($I2941="","",_xlfn.LET(_xlpm.x,VLOOKUP($I2941,'taxon-match_2026-08-31'!$A$2:$N$122,14,FALSE),IF(_xlpm.x=0,"",_xlpm.x)))</f>
        <v>antarctica</v>
      </c>
      <c r="S2941" s="2" t="s">
        <v>2609</v>
      </c>
      <c r="T2941" s="69" t="s">
        <v>62</v>
      </c>
      <c r="U2941" s="69" t="s">
        <v>60</v>
      </c>
      <c r="X2941" t="str">
        <f>IF(T2941="","",_xlfn.LET(_xlpm.x,VLOOKUP(T2941,'Drop-down_menus'!$F$2:$G$16,2,FALSE),IF(_xlpm.x=0,"",_xlpm.x)))</f>
        <v>https://orcid.org/0000-0003-3696-4445</v>
      </c>
      <c r="Y2941" t="str">
        <f>IF(U2941="","",_xlfn.LET(_xlpm.x,VLOOKUP(U2941,'Drop-down_menus'!$F$2:$G$16,2,FALSE),IF(_xlpm.x=0,"",_xlpm.x)))</f>
        <v>https://orcid.org/0000-0002-9708-1761</v>
      </c>
      <c r="Z2941" t="str">
        <f>IF(V2941="","",_xlfn.LET(_xlpm.x,VLOOKUP(V2941,'Drop-down_menus'!$F$2:$G$16,2,FALSE),IF(_xlpm.x=0,"",_xlpm.x)))</f>
        <v/>
      </c>
      <c r="AA2941" t="str">
        <f>IF(W2941="","",_xlfn.LET(_xlpm.x,VLOOKUP(W2941,'Drop-down_menus'!$F$2:$G$16,2,FALSE),IF(_xlpm.x=0,"",_xlpm.x)))</f>
        <v/>
      </c>
      <c r="AB2941" t="s">
        <v>702</v>
      </c>
      <c r="AE2941" t="s">
        <v>896</v>
      </c>
    </row>
    <row r="2942" spans="1:31" ht="15" x14ac:dyDescent="0.2">
      <c r="A2942" s="2" t="s">
        <v>181</v>
      </c>
      <c r="B2942">
        <v>1059</v>
      </c>
      <c r="C2942">
        <v>581</v>
      </c>
      <c r="D2942" s="69" t="s">
        <v>700</v>
      </c>
      <c r="F2942" s="70" t="s">
        <v>891</v>
      </c>
      <c r="G2942" s="69">
        <v>1</v>
      </c>
      <c r="H2942" s="70" t="s">
        <v>891</v>
      </c>
      <c r="I2942" t="s">
        <v>891</v>
      </c>
      <c r="J2942" t="str">
        <f>IF($I2942="","",_xlfn.LET(_xlpm.x,VLOOKUP($I2942,'taxon-match_2026-08-31'!$A$2:$N$122,6,FALSE),IF(_xlpm.x=0,"",_xlpm.x)))</f>
        <v>(E. Lamy, 1906)</v>
      </c>
      <c r="K2942" t="str">
        <f>IF($I2942="","",_xlfn.LET(_xlpm.x,VLOOKUP($I2942,'taxon-match_2026-08-31'!$A$2:$N$122,4,FALSE),IF(_xlpm.x=0,"",_xlpm.x)))</f>
        <v>urn:lsid:marinespecies.org:taxname:197257</v>
      </c>
      <c r="L2942" t="str">
        <f>IF($I2942="","",_xlfn.LET(_xlpm.x,VLOOKUP($I2942,'taxon-match_2026-08-31'!$A$2:$N$122,7,FALSE),IF(_xlpm.x=0,"",_xlpm.x)))</f>
        <v>Animalia</v>
      </c>
      <c r="M2942" t="str">
        <f>IF($I2942="","",_xlfn.LET(_xlpm.x,VLOOKUP($I2942,'taxon-match_2026-08-31'!$A$2:$N$122,8,FALSE),IF(_xlpm.x=0,"",_xlpm.x)))</f>
        <v>Mollusca</v>
      </c>
      <c r="N2942" t="str">
        <f>IF($I2942="","",_xlfn.LET(_xlpm.x,VLOOKUP($I2942,'taxon-match_2026-08-31'!$A$2:$N$122,9,FALSE),IF(_xlpm.x=0,"",_xlpm.x)))</f>
        <v>Gastropoda</v>
      </c>
      <c r="O2942" t="str">
        <f>IF($I2942="","",_xlfn.LET(_xlpm.x,VLOOKUP($I2942,'taxon-match_2026-08-31'!$A$2:$N$122,10,FALSE),IF(_xlpm.x=0,"",_xlpm.x)))</f>
        <v>Trochida</v>
      </c>
      <c r="P2942" t="str">
        <f>IF($I2942="","",_xlfn.LET(_xlpm.x,VLOOKUP($I2942,'taxon-match_2026-08-31'!$A$2:$N$122,11,FALSE),IF(_xlpm.x=0,"",_xlpm.x)))</f>
        <v>Calliostomatidae</v>
      </c>
      <c r="Q2942" t="str">
        <f>IF($I2942="","",_xlfn.LET(_xlpm.x,VLOOKUP($I2942,'taxon-match_2026-08-31'!$A$2:$N$122,12,FALSE),IF(_xlpm.x=0,"",_xlpm.x)))</f>
        <v>Margarella</v>
      </c>
      <c r="R2942" t="str">
        <f>IF($I2942="","",_xlfn.LET(_xlpm.x,VLOOKUP($I2942,'taxon-match_2026-08-31'!$A$2:$N$122,14,FALSE),IF(_xlpm.x=0,"",_xlpm.x)))</f>
        <v>antarctica</v>
      </c>
      <c r="S2942" s="2" t="s">
        <v>2609</v>
      </c>
      <c r="T2942" s="69" t="s">
        <v>62</v>
      </c>
      <c r="U2942" s="69" t="s">
        <v>60</v>
      </c>
      <c r="X2942" t="str">
        <f>IF(T2942="","",_xlfn.LET(_xlpm.x,VLOOKUP(T2942,'Drop-down_menus'!$F$2:$G$16,2,FALSE),IF(_xlpm.x=0,"",_xlpm.x)))</f>
        <v>https://orcid.org/0000-0003-3696-4445</v>
      </c>
      <c r="Y2942" t="str">
        <f>IF(U2942="","",_xlfn.LET(_xlpm.x,VLOOKUP(U2942,'Drop-down_menus'!$F$2:$G$16,2,FALSE),IF(_xlpm.x=0,"",_xlpm.x)))</f>
        <v>https://orcid.org/0000-0002-9708-1761</v>
      </c>
      <c r="Z2942" t="str">
        <f>IF(V2942="","",_xlfn.LET(_xlpm.x,VLOOKUP(V2942,'Drop-down_menus'!$F$2:$G$16,2,FALSE),IF(_xlpm.x=0,"",_xlpm.x)))</f>
        <v/>
      </c>
      <c r="AA2942" t="str">
        <f>IF(W2942="","",_xlfn.LET(_xlpm.x,VLOOKUP(W2942,'Drop-down_menus'!$F$2:$G$16,2,FALSE),IF(_xlpm.x=0,"",_xlpm.x)))</f>
        <v/>
      </c>
      <c r="AB2942" t="s">
        <v>702</v>
      </c>
      <c r="AE2942" t="s">
        <v>896</v>
      </c>
    </row>
    <row r="2943" spans="1:31" ht="15" x14ac:dyDescent="0.2">
      <c r="A2943" s="2" t="s">
        <v>253</v>
      </c>
      <c r="B2943">
        <v>1847</v>
      </c>
      <c r="C2943">
        <v>617</v>
      </c>
      <c r="D2943" s="69" t="s">
        <v>700</v>
      </c>
      <c r="F2943" s="70" t="s">
        <v>891</v>
      </c>
      <c r="G2943" s="70">
        <v>1</v>
      </c>
      <c r="H2943" s="70" t="s">
        <v>891</v>
      </c>
      <c r="I2943" t="s">
        <v>891</v>
      </c>
      <c r="J2943" t="str">
        <f>IF($I2943="","",_xlfn.LET(_xlpm.x,VLOOKUP($I2943,'taxon-match_2026-08-31'!$A$2:$N$122,6,FALSE),IF(_xlpm.x=0,"",_xlpm.x)))</f>
        <v>(E. Lamy, 1906)</v>
      </c>
      <c r="K2943" t="str">
        <f>IF($I2943="","",_xlfn.LET(_xlpm.x,VLOOKUP($I2943,'taxon-match_2026-08-31'!$A$2:$N$122,4,FALSE),IF(_xlpm.x=0,"",_xlpm.x)))</f>
        <v>urn:lsid:marinespecies.org:taxname:197257</v>
      </c>
      <c r="L2943" t="str">
        <f>IF($I2943="","",_xlfn.LET(_xlpm.x,VLOOKUP($I2943,'taxon-match_2026-08-31'!$A$2:$N$122,7,FALSE),IF(_xlpm.x=0,"",_xlpm.x)))</f>
        <v>Animalia</v>
      </c>
      <c r="M2943" t="str">
        <f>IF($I2943="","",_xlfn.LET(_xlpm.x,VLOOKUP($I2943,'taxon-match_2026-08-31'!$A$2:$N$122,8,FALSE),IF(_xlpm.x=0,"",_xlpm.x)))</f>
        <v>Mollusca</v>
      </c>
      <c r="N2943" t="str">
        <f>IF($I2943="","",_xlfn.LET(_xlpm.x,VLOOKUP($I2943,'taxon-match_2026-08-31'!$A$2:$N$122,9,FALSE),IF(_xlpm.x=0,"",_xlpm.x)))</f>
        <v>Gastropoda</v>
      </c>
      <c r="O2943" t="str">
        <f>IF($I2943="","",_xlfn.LET(_xlpm.x,VLOOKUP($I2943,'taxon-match_2026-08-31'!$A$2:$N$122,10,FALSE),IF(_xlpm.x=0,"",_xlpm.x)))</f>
        <v>Trochida</v>
      </c>
      <c r="P2943" t="str">
        <f>IF($I2943="","",_xlfn.LET(_xlpm.x,VLOOKUP($I2943,'taxon-match_2026-08-31'!$A$2:$N$122,11,FALSE),IF(_xlpm.x=0,"",_xlpm.x)))</f>
        <v>Calliostomatidae</v>
      </c>
      <c r="Q2943" t="str">
        <f>IF($I2943="","",_xlfn.LET(_xlpm.x,VLOOKUP($I2943,'taxon-match_2026-08-31'!$A$2:$N$122,12,FALSE),IF(_xlpm.x=0,"",_xlpm.x)))</f>
        <v>Margarella</v>
      </c>
      <c r="R2943" t="str">
        <f>IF($I2943="","",_xlfn.LET(_xlpm.x,VLOOKUP($I2943,'taxon-match_2026-08-31'!$A$2:$N$122,14,FALSE),IF(_xlpm.x=0,"",_xlpm.x)))</f>
        <v>antarctica</v>
      </c>
      <c r="S2943" s="2" t="s">
        <v>2609</v>
      </c>
      <c r="T2943" s="69" t="s">
        <v>62</v>
      </c>
      <c r="U2943" s="69" t="s">
        <v>60</v>
      </c>
      <c r="X2943" t="str">
        <f>IF(T2943="","",_xlfn.LET(_xlpm.x,VLOOKUP(T2943,'Drop-down_menus'!$F$2:$G$16,2,FALSE),IF(_xlpm.x=0,"",_xlpm.x)))</f>
        <v>https://orcid.org/0000-0003-3696-4445</v>
      </c>
      <c r="Y2943" t="str">
        <f>IF(U2943="","",_xlfn.LET(_xlpm.x,VLOOKUP(U2943,'Drop-down_menus'!$F$2:$G$16,2,FALSE),IF(_xlpm.x=0,"",_xlpm.x)))</f>
        <v>https://orcid.org/0000-0002-9708-1761</v>
      </c>
      <c r="Z2943" t="str">
        <f>IF(V2943="","",_xlfn.LET(_xlpm.x,VLOOKUP(V2943,'Drop-down_menus'!$F$2:$G$16,2,FALSE),IF(_xlpm.x=0,"",_xlpm.x)))</f>
        <v/>
      </c>
      <c r="AA2943" t="str">
        <f>IF(W2943="","",_xlfn.LET(_xlpm.x,VLOOKUP(W2943,'Drop-down_menus'!$F$2:$G$16,2,FALSE),IF(_xlpm.x=0,"",_xlpm.x)))</f>
        <v/>
      </c>
      <c r="AB2943" t="s">
        <v>702</v>
      </c>
      <c r="AE2943" t="s">
        <v>896</v>
      </c>
    </row>
    <row r="2944" spans="1:31" ht="15" x14ac:dyDescent="0.2">
      <c r="A2944" s="2" t="s">
        <v>253</v>
      </c>
      <c r="B2944">
        <v>1848</v>
      </c>
      <c r="C2944">
        <v>596</v>
      </c>
      <c r="D2944" s="69" t="s">
        <v>700</v>
      </c>
      <c r="F2944" s="70" t="s">
        <v>891</v>
      </c>
      <c r="G2944" s="70">
        <v>1</v>
      </c>
      <c r="H2944" s="70" t="s">
        <v>891</v>
      </c>
      <c r="I2944" t="s">
        <v>891</v>
      </c>
      <c r="J2944" t="str">
        <f>IF($I2944="","",_xlfn.LET(_xlpm.x,VLOOKUP($I2944,'taxon-match_2026-08-31'!$A$2:$N$122,6,FALSE),IF(_xlpm.x=0,"",_xlpm.x)))</f>
        <v>(E. Lamy, 1906)</v>
      </c>
      <c r="K2944" t="str">
        <f>IF($I2944="","",_xlfn.LET(_xlpm.x,VLOOKUP($I2944,'taxon-match_2026-08-31'!$A$2:$N$122,4,FALSE),IF(_xlpm.x=0,"",_xlpm.x)))</f>
        <v>urn:lsid:marinespecies.org:taxname:197257</v>
      </c>
      <c r="L2944" t="str">
        <f>IF($I2944="","",_xlfn.LET(_xlpm.x,VLOOKUP($I2944,'taxon-match_2026-08-31'!$A$2:$N$122,7,FALSE),IF(_xlpm.x=0,"",_xlpm.x)))</f>
        <v>Animalia</v>
      </c>
      <c r="M2944" t="str">
        <f>IF($I2944="","",_xlfn.LET(_xlpm.x,VLOOKUP($I2944,'taxon-match_2026-08-31'!$A$2:$N$122,8,FALSE),IF(_xlpm.x=0,"",_xlpm.x)))</f>
        <v>Mollusca</v>
      </c>
      <c r="N2944" t="str">
        <f>IF($I2944="","",_xlfn.LET(_xlpm.x,VLOOKUP($I2944,'taxon-match_2026-08-31'!$A$2:$N$122,9,FALSE),IF(_xlpm.x=0,"",_xlpm.x)))</f>
        <v>Gastropoda</v>
      </c>
      <c r="O2944" t="str">
        <f>IF($I2944="","",_xlfn.LET(_xlpm.x,VLOOKUP($I2944,'taxon-match_2026-08-31'!$A$2:$N$122,10,FALSE),IF(_xlpm.x=0,"",_xlpm.x)))</f>
        <v>Trochida</v>
      </c>
      <c r="P2944" t="str">
        <f>IF($I2944="","",_xlfn.LET(_xlpm.x,VLOOKUP($I2944,'taxon-match_2026-08-31'!$A$2:$N$122,11,FALSE),IF(_xlpm.x=0,"",_xlpm.x)))</f>
        <v>Calliostomatidae</v>
      </c>
      <c r="Q2944" t="str">
        <f>IF($I2944="","",_xlfn.LET(_xlpm.x,VLOOKUP($I2944,'taxon-match_2026-08-31'!$A$2:$N$122,12,FALSE),IF(_xlpm.x=0,"",_xlpm.x)))</f>
        <v>Margarella</v>
      </c>
      <c r="R2944" t="str">
        <f>IF($I2944="","",_xlfn.LET(_xlpm.x,VLOOKUP($I2944,'taxon-match_2026-08-31'!$A$2:$N$122,14,FALSE),IF(_xlpm.x=0,"",_xlpm.x)))</f>
        <v>antarctica</v>
      </c>
      <c r="S2944" s="2" t="s">
        <v>2609</v>
      </c>
      <c r="T2944" s="69" t="s">
        <v>62</v>
      </c>
      <c r="U2944" s="69" t="s">
        <v>60</v>
      </c>
      <c r="X2944" t="str">
        <f>IF(T2944="","",_xlfn.LET(_xlpm.x,VLOOKUP(T2944,'Drop-down_menus'!$F$2:$G$16,2,FALSE),IF(_xlpm.x=0,"",_xlpm.x)))</f>
        <v>https://orcid.org/0000-0003-3696-4445</v>
      </c>
      <c r="Y2944" t="str">
        <f>IF(U2944="","",_xlfn.LET(_xlpm.x,VLOOKUP(U2944,'Drop-down_menus'!$F$2:$G$16,2,FALSE),IF(_xlpm.x=0,"",_xlpm.x)))</f>
        <v>https://orcid.org/0000-0002-9708-1761</v>
      </c>
      <c r="Z2944" t="str">
        <f>IF(V2944="","",_xlfn.LET(_xlpm.x,VLOOKUP(V2944,'Drop-down_menus'!$F$2:$G$16,2,FALSE),IF(_xlpm.x=0,"",_xlpm.x)))</f>
        <v/>
      </c>
      <c r="AA2944" t="str">
        <f>IF(W2944="","",_xlfn.LET(_xlpm.x,VLOOKUP(W2944,'Drop-down_menus'!$F$2:$G$16,2,FALSE),IF(_xlpm.x=0,"",_xlpm.x)))</f>
        <v/>
      </c>
      <c r="AB2944" t="s">
        <v>702</v>
      </c>
      <c r="AE2944" t="s">
        <v>896</v>
      </c>
    </row>
    <row r="2945" spans="1:31" ht="15" x14ac:dyDescent="0.2">
      <c r="A2945" s="2" t="s">
        <v>253</v>
      </c>
      <c r="B2945">
        <v>1849</v>
      </c>
      <c r="C2945">
        <v>597</v>
      </c>
      <c r="D2945" s="69" t="s">
        <v>700</v>
      </c>
      <c r="F2945" s="70" t="s">
        <v>891</v>
      </c>
      <c r="G2945" s="70">
        <v>1</v>
      </c>
      <c r="H2945" s="70" t="s">
        <v>891</v>
      </c>
      <c r="I2945" t="s">
        <v>891</v>
      </c>
      <c r="J2945" t="str">
        <f>IF($I2945="","",_xlfn.LET(_xlpm.x,VLOOKUP($I2945,'taxon-match_2026-08-31'!$A$2:$N$122,6,FALSE),IF(_xlpm.x=0,"",_xlpm.x)))</f>
        <v>(E. Lamy, 1906)</v>
      </c>
      <c r="K2945" t="str">
        <f>IF($I2945="","",_xlfn.LET(_xlpm.x,VLOOKUP($I2945,'taxon-match_2026-08-31'!$A$2:$N$122,4,FALSE),IF(_xlpm.x=0,"",_xlpm.x)))</f>
        <v>urn:lsid:marinespecies.org:taxname:197257</v>
      </c>
      <c r="L2945" t="str">
        <f>IF($I2945="","",_xlfn.LET(_xlpm.x,VLOOKUP($I2945,'taxon-match_2026-08-31'!$A$2:$N$122,7,FALSE),IF(_xlpm.x=0,"",_xlpm.x)))</f>
        <v>Animalia</v>
      </c>
      <c r="M2945" t="str">
        <f>IF($I2945="","",_xlfn.LET(_xlpm.x,VLOOKUP($I2945,'taxon-match_2026-08-31'!$A$2:$N$122,8,FALSE),IF(_xlpm.x=0,"",_xlpm.x)))</f>
        <v>Mollusca</v>
      </c>
      <c r="N2945" t="str">
        <f>IF($I2945="","",_xlfn.LET(_xlpm.x,VLOOKUP($I2945,'taxon-match_2026-08-31'!$A$2:$N$122,9,FALSE),IF(_xlpm.x=0,"",_xlpm.x)))</f>
        <v>Gastropoda</v>
      </c>
      <c r="O2945" t="str">
        <f>IF($I2945="","",_xlfn.LET(_xlpm.x,VLOOKUP($I2945,'taxon-match_2026-08-31'!$A$2:$N$122,10,FALSE),IF(_xlpm.x=0,"",_xlpm.x)))</f>
        <v>Trochida</v>
      </c>
      <c r="P2945" t="str">
        <f>IF($I2945="","",_xlfn.LET(_xlpm.x,VLOOKUP($I2945,'taxon-match_2026-08-31'!$A$2:$N$122,11,FALSE),IF(_xlpm.x=0,"",_xlpm.x)))</f>
        <v>Calliostomatidae</v>
      </c>
      <c r="Q2945" t="str">
        <f>IF($I2945="","",_xlfn.LET(_xlpm.x,VLOOKUP($I2945,'taxon-match_2026-08-31'!$A$2:$N$122,12,FALSE),IF(_xlpm.x=0,"",_xlpm.x)))</f>
        <v>Margarella</v>
      </c>
      <c r="R2945" t="str">
        <f>IF($I2945="","",_xlfn.LET(_xlpm.x,VLOOKUP($I2945,'taxon-match_2026-08-31'!$A$2:$N$122,14,FALSE),IF(_xlpm.x=0,"",_xlpm.x)))</f>
        <v>antarctica</v>
      </c>
      <c r="S2945" s="2" t="s">
        <v>2609</v>
      </c>
      <c r="T2945" s="69" t="s">
        <v>62</v>
      </c>
      <c r="U2945" s="69" t="s">
        <v>60</v>
      </c>
      <c r="X2945" t="str">
        <f>IF(T2945="","",_xlfn.LET(_xlpm.x,VLOOKUP(T2945,'Drop-down_menus'!$F$2:$G$16,2,FALSE),IF(_xlpm.x=0,"",_xlpm.x)))</f>
        <v>https://orcid.org/0000-0003-3696-4445</v>
      </c>
      <c r="Y2945" t="str">
        <f>IF(U2945="","",_xlfn.LET(_xlpm.x,VLOOKUP(U2945,'Drop-down_menus'!$F$2:$G$16,2,FALSE),IF(_xlpm.x=0,"",_xlpm.x)))</f>
        <v>https://orcid.org/0000-0002-9708-1761</v>
      </c>
      <c r="Z2945" t="str">
        <f>IF(V2945="","",_xlfn.LET(_xlpm.x,VLOOKUP(V2945,'Drop-down_menus'!$F$2:$G$16,2,FALSE),IF(_xlpm.x=0,"",_xlpm.x)))</f>
        <v/>
      </c>
      <c r="AA2945" t="str">
        <f>IF(W2945="","",_xlfn.LET(_xlpm.x,VLOOKUP(W2945,'Drop-down_menus'!$F$2:$G$16,2,FALSE),IF(_xlpm.x=0,"",_xlpm.x)))</f>
        <v/>
      </c>
      <c r="AB2945" t="s">
        <v>702</v>
      </c>
      <c r="AE2945" t="s">
        <v>896</v>
      </c>
    </row>
    <row r="2946" spans="1:31" ht="15" x14ac:dyDescent="0.2">
      <c r="A2946" s="2" t="s">
        <v>282</v>
      </c>
      <c r="B2946">
        <v>2551</v>
      </c>
      <c r="C2946">
        <v>598</v>
      </c>
      <c r="D2946" s="69" t="s">
        <v>700</v>
      </c>
      <c r="F2946" s="70" t="s">
        <v>891</v>
      </c>
      <c r="G2946" s="70">
        <v>1</v>
      </c>
      <c r="H2946" s="70" t="s">
        <v>891</v>
      </c>
      <c r="I2946" t="s">
        <v>891</v>
      </c>
      <c r="J2946" t="str">
        <f>IF($I2946="","",_xlfn.LET(_xlpm.x,VLOOKUP($I2946,'taxon-match_2026-08-31'!$A$2:$N$122,6,FALSE),IF(_xlpm.x=0,"",_xlpm.x)))</f>
        <v>(E. Lamy, 1906)</v>
      </c>
      <c r="K2946" t="str">
        <f>IF($I2946="","",_xlfn.LET(_xlpm.x,VLOOKUP($I2946,'taxon-match_2026-08-31'!$A$2:$N$122,4,FALSE),IF(_xlpm.x=0,"",_xlpm.x)))</f>
        <v>urn:lsid:marinespecies.org:taxname:197257</v>
      </c>
      <c r="L2946" t="str">
        <f>IF($I2946="","",_xlfn.LET(_xlpm.x,VLOOKUP($I2946,'taxon-match_2026-08-31'!$A$2:$N$122,7,FALSE),IF(_xlpm.x=0,"",_xlpm.x)))</f>
        <v>Animalia</v>
      </c>
      <c r="M2946" t="str">
        <f>IF($I2946="","",_xlfn.LET(_xlpm.x,VLOOKUP($I2946,'taxon-match_2026-08-31'!$A$2:$N$122,8,FALSE),IF(_xlpm.x=0,"",_xlpm.x)))</f>
        <v>Mollusca</v>
      </c>
      <c r="N2946" t="str">
        <f>IF($I2946="","",_xlfn.LET(_xlpm.x,VLOOKUP($I2946,'taxon-match_2026-08-31'!$A$2:$N$122,9,FALSE),IF(_xlpm.x=0,"",_xlpm.x)))</f>
        <v>Gastropoda</v>
      </c>
      <c r="O2946" t="str">
        <f>IF($I2946="","",_xlfn.LET(_xlpm.x,VLOOKUP($I2946,'taxon-match_2026-08-31'!$A$2:$N$122,10,FALSE),IF(_xlpm.x=0,"",_xlpm.x)))</f>
        <v>Trochida</v>
      </c>
      <c r="P2946" t="str">
        <f>IF($I2946="","",_xlfn.LET(_xlpm.x,VLOOKUP($I2946,'taxon-match_2026-08-31'!$A$2:$N$122,11,FALSE),IF(_xlpm.x=0,"",_xlpm.x)))</f>
        <v>Calliostomatidae</v>
      </c>
      <c r="Q2946" t="str">
        <f>IF($I2946="","",_xlfn.LET(_xlpm.x,VLOOKUP($I2946,'taxon-match_2026-08-31'!$A$2:$N$122,12,FALSE),IF(_xlpm.x=0,"",_xlpm.x)))</f>
        <v>Margarella</v>
      </c>
      <c r="R2946" t="str">
        <f>IF($I2946="","",_xlfn.LET(_xlpm.x,VLOOKUP($I2946,'taxon-match_2026-08-31'!$A$2:$N$122,14,FALSE),IF(_xlpm.x=0,"",_xlpm.x)))</f>
        <v>antarctica</v>
      </c>
      <c r="S2946" s="2" t="s">
        <v>2609</v>
      </c>
      <c r="T2946" s="69" t="s">
        <v>62</v>
      </c>
      <c r="U2946" s="69" t="s">
        <v>60</v>
      </c>
      <c r="X2946" t="str">
        <f>IF(T2946="","",_xlfn.LET(_xlpm.x,VLOOKUP(T2946,'Drop-down_menus'!$F$2:$G$16,2,FALSE),IF(_xlpm.x=0,"",_xlpm.x)))</f>
        <v>https://orcid.org/0000-0003-3696-4445</v>
      </c>
      <c r="Y2946" t="str">
        <f>IF(U2946="","",_xlfn.LET(_xlpm.x,VLOOKUP(U2946,'Drop-down_menus'!$F$2:$G$16,2,FALSE),IF(_xlpm.x=0,"",_xlpm.x)))</f>
        <v>https://orcid.org/0000-0002-9708-1761</v>
      </c>
      <c r="Z2946" t="str">
        <f>IF(V2946="","",_xlfn.LET(_xlpm.x,VLOOKUP(V2946,'Drop-down_menus'!$F$2:$G$16,2,FALSE),IF(_xlpm.x=0,"",_xlpm.x)))</f>
        <v/>
      </c>
      <c r="AA2946" t="str">
        <f>IF(W2946="","",_xlfn.LET(_xlpm.x,VLOOKUP(W2946,'Drop-down_menus'!$F$2:$G$16,2,FALSE),IF(_xlpm.x=0,"",_xlpm.x)))</f>
        <v/>
      </c>
      <c r="AB2946" t="s">
        <v>702</v>
      </c>
      <c r="AE2946" t="s">
        <v>896</v>
      </c>
    </row>
    <row r="2947" spans="1:31" ht="15" x14ac:dyDescent="0.2">
      <c r="A2947" s="2" t="s">
        <v>282</v>
      </c>
      <c r="B2947">
        <v>2552</v>
      </c>
      <c r="C2947">
        <v>599</v>
      </c>
      <c r="D2947" s="69" t="s">
        <v>700</v>
      </c>
      <c r="F2947" s="70" t="s">
        <v>891</v>
      </c>
      <c r="G2947" s="70">
        <v>1</v>
      </c>
      <c r="H2947" s="70" t="s">
        <v>891</v>
      </c>
      <c r="I2947" t="s">
        <v>891</v>
      </c>
      <c r="J2947" t="str">
        <f>IF($I2947="","",_xlfn.LET(_xlpm.x,VLOOKUP($I2947,'taxon-match_2026-08-31'!$A$2:$N$122,6,FALSE),IF(_xlpm.x=0,"",_xlpm.x)))</f>
        <v>(E. Lamy, 1906)</v>
      </c>
      <c r="K2947" t="str">
        <f>IF($I2947="","",_xlfn.LET(_xlpm.x,VLOOKUP($I2947,'taxon-match_2026-08-31'!$A$2:$N$122,4,FALSE),IF(_xlpm.x=0,"",_xlpm.x)))</f>
        <v>urn:lsid:marinespecies.org:taxname:197257</v>
      </c>
      <c r="L2947" t="str">
        <f>IF($I2947="","",_xlfn.LET(_xlpm.x,VLOOKUP($I2947,'taxon-match_2026-08-31'!$A$2:$N$122,7,FALSE),IF(_xlpm.x=0,"",_xlpm.x)))</f>
        <v>Animalia</v>
      </c>
      <c r="M2947" t="str">
        <f>IF($I2947="","",_xlfn.LET(_xlpm.x,VLOOKUP($I2947,'taxon-match_2026-08-31'!$A$2:$N$122,8,FALSE),IF(_xlpm.x=0,"",_xlpm.x)))</f>
        <v>Mollusca</v>
      </c>
      <c r="N2947" t="str">
        <f>IF($I2947="","",_xlfn.LET(_xlpm.x,VLOOKUP($I2947,'taxon-match_2026-08-31'!$A$2:$N$122,9,FALSE),IF(_xlpm.x=0,"",_xlpm.x)))</f>
        <v>Gastropoda</v>
      </c>
      <c r="O2947" t="str">
        <f>IF($I2947="","",_xlfn.LET(_xlpm.x,VLOOKUP($I2947,'taxon-match_2026-08-31'!$A$2:$N$122,10,FALSE),IF(_xlpm.x=0,"",_xlpm.x)))</f>
        <v>Trochida</v>
      </c>
      <c r="P2947" t="str">
        <f>IF($I2947="","",_xlfn.LET(_xlpm.x,VLOOKUP($I2947,'taxon-match_2026-08-31'!$A$2:$N$122,11,FALSE),IF(_xlpm.x=0,"",_xlpm.x)))</f>
        <v>Calliostomatidae</v>
      </c>
      <c r="Q2947" t="str">
        <f>IF($I2947="","",_xlfn.LET(_xlpm.x,VLOOKUP($I2947,'taxon-match_2026-08-31'!$A$2:$N$122,12,FALSE),IF(_xlpm.x=0,"",_xlpm.x)))</f>
        <v>Margarella</v>
      </c>
      <c r="R2947" t="str">
        <f>IF($I2947="","",_xlfn.LET(_xlpm.x,VLOOKUP($I2947,'taxon-match_2026-08-31'!$A$2:$N$122,14,FALSE),IF(_xlpm.x=0,"",_xlpm.x)))</f>
        <v>antarctica</v>
      </c>
      <c r="S2947" s="2" t="s">
        <v>2609</v>
      </c>
      <c r="T2947" s="69" t="s">
        <v>62</v>
      </c>
      <c r="U2947" s="69" t="s">
        <v>60</v>
      </c>
      <c r="X2947" t="str">
        <f>IF(T2947="","",_xlfn.LET(_xlpm.x,VLOOKUP(T2947,'Drop-down_menus'!$F$2:$G$16,2,FALSE),IF(_xlpm.x=0,"",_xlpm.x)))</f>
        <v>https://orcid.org/0000-0003-3696-4445</v>
      </c>
      <c r="Y2947" t="str">
        <f>IF(U2947="","",_xlfn.LET(_xlpm.x,VLOOKUP(U2947,'Drop-down_menus'!$F$2:$G$16,2,FALSE),IF(_xlpm.x=0,"",_xlpm.x)))</f>
        <v>https://orcid.org/0000-0002-9708-1761</v>
      </c>
      <c r="Z2947" t="str">
        <f>IF(V2947="","",_xlfn.LET(_xlpm.x,VLOOKUP(V2947,'Drop-down_menus'!$F$2:$G$16,2,FALSE),IF(_xlpm.x=0,"",_xlpm.x)))</f>
        <v/>
      </c>
      <c r="AA2947" t="str">
        <f>IF(W2947="","",_xlfn.LET(_xlpm.x,VLOOKUP(W2947,'Drop-down_menus'!$F$2:$G$16,2,FALSE),IF(_xlpm.x=0,"",_xlpm.x)))</f>
        <v/>
      </c>
      <c r="AB2947" t="s">
        <v>702</v>
      </c>
      <c r="AE2947" t="s">
        <v>896</v>
      </c>
    </row>
    <row r="2948" spans="1:31" ht="15" x14ac:dyDescent="0.2">
      <c r="A2948" s="2" t="s">
        <v>282</v>
      </c>
      <c r="B2948">
        <v>2553</v>
      </c>
      <c r="C2948">
        <v>600</v>
      </c>
      <c r="D2948" s="69" t="s">
        <v>700</v>
      </c>
      <c r="F2948" s="70" t="s">
        <v>891</v>
      </c>
      <c r="G2948" s="70">
        <v>1</v>
      </c>
      <c r="H2948" s="70" t="s">
        <v>891</v>
      </c>
      <c r="I2948" t="s">
        <v>891</v>
      </c>
      <c r="J2948" t="str">
        <f>IF($I2948="","",_xlfn.LET(_xlpm.x,VLOOKUP($I2948,'taxon-match_2026-08-31'!$A$2:$N$122,6,FALSE),IF(_xlpm.x=0,"",_xlpm.x)))</f>
        <v>(E. Lamy, 1906)</v>
      </c>
      <c r="K2948" t="str">
        <f>IF($I2948="","",_xlfn.LET(_xlpm.x,VLOOKUP($I2948,'taxon-match_2026-08-31'!$A$2:$N$122,4,FALSE),IF(_xlpm.x=0,"",_xlpm.x)))</f>
        <v>urn:lsid:marinespecies.org:taxname:197257</v>
      </c>
      <c r="L2948" t="str">
        <f>IF($I2948="","",_xlfn.LET(_xlpm.x,VLOOKUP($I2948,'taxon-match_2026-08-31'!$A$2:$N$122,7,FALSE),IF(_xlpm.x=0,"",_xlpm.x)))</f>
        <v>Animalia</v>
      </c>
      <c r="M2948" t="str">
        <f>IF($I2948="","",_xlfn.LET(_xlpm.x,VLOOKUP($I2948,'taxon-match_2026-08-31'!$A$2:$N$122,8,FALSE),IF(_xlpm.x=0,"",_xlpm.x)))</f>
        <v>Mollusca</v>
      </c>
      <c r="N2948" t="str">
        <f>IF($I2948="","",_xlfn.LET(_xlpm.x,VLOOKUP($I2948,'taxon-match_2026-08-31'!$A$2:$N$122,9,FALSE),IF(_xlpm.x=0,"",_xlpm.x)))</f>
        <v>Gastropoda</v>
      </c>
      <c r="O2948" t="str">
        <f>IF($I2948="","",_xlfn.LET(_xlpm.x,VLOOKUP($I2948,'taxon-match_2026-08-31'!$A$2:$N$122,10,FALSE),IF(_xlpm.x=0,"",_xlpm.x)))</f>
        <v>Trochida</v>
      </c>
      <c r="P2948" t="str">
        <f>IF($I2948="","",_xlfn.LET(_xlpm.x,VLOOKUP($I2948,'taxon-match_2026-08-31'!$A$2:$N$122,11,FALSE),IF(_xlpm.x=0,"",_xlpm.x)))</f>
        <v>Calliostomatidae</v>
      </c>
      <c r="Q2948" t="str">
        <f>IF($I2948="","",_xlfn.LET(_xlpm.x,VLOOKUP($I2948,'taxon-match_2026-08-31'!$A$2:$N$122,12,FALSE),IF(_xlpm.x=0,"",_xlpm.x)))</f>
        <v>Margarella</v>
      </c>
      <c r="R2948" t="str">
        <f>IF($I2948="","",_xlfn.LET(_xlpm.x,VLOOKUP($I2948,'taxon-match_2026-08-31'!$A$2:$N$122,14,FALSE),IF(_xlpm.x=0,"",_xlpm.x)))</f>
        <v>antarctica</v>
      </c>
      <c r="S2948" s="2" t="s">
        <v>2609</v>
      </c>
      <c r="T2948" s="69" t="s">
        <v>62</v>
      </c>
      <c r="U2948" s="69" t="s">
        <v>60</v>
      </c>
      <c r="X2948" t="str">
        <f>IF(T2948="","",_xlfn.LET(_xlpm.x,VLOOKUP(T2948,'Drop-down_menus'!$F$2:$G$16,2,FALSE),IF(_xlpm.x=0,"",_xlpm.x)))</f>
        <v>https://orcid.org/0000-0003-3696-4445</v>
      </c>
      <c r="Y2948" t="str">
        <f>IF(U2948="","",_xlfn.LET(_xlpm.x,VLOOKUP(U2948,'Drop-down_menus'!$F$2:$G$16,2,FALSE),IF(_xlpm.x=0,"",_xlpm.x)))</f>
        <v>https://orcid.org/0000-0002-9708-1761</v>
      </c>
      <c r="Z2948" t="str">
        <f>IF(V2948="","",_xlfn.LET(_xlpm.x,VLOOKUP(V2948,'Drop-down_menus'!$F$2:$G$16,2,FALSE),IF(_xlpm.x=0,"",_xlpm.x)))</f>
        <v/>
      </c>
      <c r="AA2948" t="str">
        <f>IF(W2948="","",_xlfn.LET(_xlpm.x,VLOOKUP(W2948,'Drop-down_menus'!$F$2:$G$16,2,FALSE),IF(_xlpm.x=0,"",_xlpm.x)))</f>
        <v/>
      </c>
      <c r="AB2948" t="s">
        <v>702</v>
      </c>
      <c r="AE2948" t="s">
        <v>896</v>
      </c>
    </row>
    <row r="2949" spans="1:31" ht="15" x14ac:dyDescent="0.2">
      <c r="A2949" s="2" t="s">
        <v>298</v>
      </c>
      <c r="B2949">
        <v>2851</v>
      </c>
      <c r="C2949">
        <v>601</v>
      </c>
      <c r="D2949" s="69" t="s">
        <v>700</v>
      </c>
      <c r="F2949" s="70" t="s">
        <v>891</v>
      </c>
      <c r="G2949" s="70">
        <v>1</v>
      </c>
      <c r="H2949" s="70" t="s">
        <v>891</v>
      </c>
      <c r="I2949" t="s">
        <v>891</v>
      </c>
      <c r="J2949" t="str">
        <f>IF($I2949="","",_xlfn.LET(_xlpm.x,VLOOKUP($I2949,'taxon-match_2026-08-31'!$A$2:$N$122,6,FALSE),IF(_xlpm.x=0,"",_xlpm.x)))</f>
        <v>(E. Lamy, 1906)</v>
      </c>
      <c r="K2949" t="str">
        <f>IF($I2949="","",_xlfn.LET(_xlpm.x,VLOOKUP($I2949,'taxon-match_2026-08-31'!$A$2:$N$122,4,FALSE),IF(_xlpm.x=0,"",_xlpm.x)))</f>
        <v>urn:lsid:marinespecies.org:taxname:197257</v>
      </c>
      <c r="L2949" t="str">
        <f>IF($I2949="","",_xlfn.LET(_xlpm.x,VLOOKUP($I2949,'taxon-match_2026-08-31'!$A$2:$N$122,7,FALSE),IF(_xlpm.x=0,"",_xlpm.x)))</f>
        <v>Animalia</v>
      </c>
      <c r="M2949" t="str">
        <f>IF($I2949="","",_xlfn.LET(_xlpm.x,VLOOKUP($I2949,'taxon-match_2026-08-31'!$A$2:$N$122,8,FALSE),IF(_xlpm.x=0,"",_xlpm.x)))</f>
        <v>Mollusca</v>
      </c>
      <c r="N2949" t="str">
        <f>IF($I2949="","",_xlfn.LET(_xlpm.x,VLOOKUP($I2949,'taxon-match_2026-08-31'!$A$2:$N$122,9,FALSE),IF(_xlpm.x=0,"",_xlpm.x)))</f>
        <v>Gastropoda</v>
      </c>
      <c r="O2949" t="str">
        <f>IF($I2949="","",_xlfn.LET(_xlpm.x,VLOOKUP($I2949,'taxon-match_2026-08-31'!$A$2:$N$122,10,FALSE),IF(_xlpm.x=0,"",_xlpm.x)))</f>
        <v>Trochida</v>
      </c>
      <c r="P2949" t="str">
        <f>IF($I2949="","",_xlfn.LET(_xlpm.x,VLOOKUP($I2949,'taxon-match_2026-08-31'!$A$2:$N$122,11,FALSE),IF(_xlpm.x=0,"",_xlpm.x)))</f>
        <v>Calliostomatidae</v>
      </c>
      <c r="Q2949" t="str">
        <f>IF($I2949="","",_xlfn.LET(_xlpm.x,VLOOKUP($I2949,'taxon-match_2026-08-31'!$A$2:$N$122,12,FALSE),IF(_xlpm.x=0,"",_xlpm.x)))</f>
        <v>Margarella</v>
      </c>
      <c r="R2949" t="str">
        <f>IF($I2949="","",_xlfn.LET(_xlpm.x,VLOOKUP($I2949,'taxon-match_2026-08-31'!$A$2:$N$122,14,FALSE),IF(_xlpm.x=0,"",_xlpm.x)))</f>
        <v>antarctica</v>
      </c>
      <c r="S2949" s="2" t="s">
        <v>2609</v>
      </c>
      <c r="T2949" s="69" t="s">
        <v>62</v>
      </c>
      <c r="U2949" s="69" t="s">
        <v>60</v>
      </c>
      <c r="X2949" t="str">
        <f>IF(T2949="","",_xlfn.LET(_xlpm.x,VLOOKUP(T2949,'Drop-down_menus'!$F$2:$G$16,2,FALSE),IF(_xlpm.x=0,"",_xlpm.x)))</f>
        <v>https://orcid.org/0000-0003-3696-4445</v>
      </c>
      <c r="Y2949" t="str">
        <f>IF(U2949="","",_xlfn.LET(_xlpm.x,VLOOKUP(U2949,'Drop-down_menus'!$F$2:$G$16,2,FALSE),IF(_xlpm.x=0,"",_xlpm.x)))</f>
        <v>https://orcid.org/0000-0002-9708-1761</v>
      </c>
      <c r="Z2949" t="str">
        <f>IF(V2949="","",_xlfn.LET(_xlpm.x,VLOOKUP(V2949,'Drop-down_menus'!$F$2:$G$16,2,FALSE),IF(_xlpm.x=0,"",_xlpm.x)))</f>
        <v/>
      </c>
      <c r="AA2949" t="str">
        <f>IF(W2949="","",_xlfn.LET(_xlpm.x,VLOOKUP(W2949,'Drop-down_menus'!$F$2:$G$16,2,FALSE),IF(_xlpm.x=0,"",_xlpm.x)))</f>
        <v/>
      </c>
      <c r="AB2949" t="s">
        <v>702</v>
      </c>
      <c r="AE2949" t="s">
        <v>896</v>
      </c>
    </row>
    <row r="2950" spans="1:31" ht="15" x14ac:dyDescent="0.2">
      <c r="A2950" s="2" t="s">
        <v>298</v>
      </c>
      <c r="B2950">
        <v>2852</v>
      </c>
      <c r="C2950">
        <v>543</v>
      </c>
      <c r="D2950" s="69" t="s">
        <v>700</v>
      </c>
      <c r="F2950" s="70" t="s">
        <v>891</v>
      </c>
      <c r="G2950" s="70">
        <v>1</v>
      </c>
      <c r="H2950" s="70" t="s">
        <v>891</v>
      </c>
      <c r="I2950" t="s">
        <v>891</v>
      </c>
      <c r="J2950" t="str">
        <f>IF($I2950="","",_xlfn.LET(_xlpm.x,VLOOKUP($I2950,'taxon-match_2026-08-31'!$A$2:$N$122,6,FALSE),IF(_xlpm.x=0,"",_xlpm.x)))</f>
        <v>(E. Lamy, 1906)</v>
      </c>
      <c r="K2950" t="str">
        <f>IF($I2950="","",_xlfn.LET(_xlpm.x,VLOOKUP($I2950,'taxon-match_2026-08-31'!$A$2:$N$122,4,FALSE),IF(_xlpm.x=0,"",_xlpm.x)))</f>
        <v>urn:lsid:marinespecies.org:taxname:197257</v>
      </c>
      <c r="L2950" t="str">
        <f>IF($I2950="","",_xlfn.LET(_xlpm.x,VLOOKUP($I2950,'taxon-match_2026-08-31'!$A$2:$N$122,7,FALSE),IF(_xlpm.x=0,"",_xlpm.x)))</f>
        <v>Animalia</v>
      </c>
      <c r="M2950" t="str">
        <f>IF($I2950="","",_xlfn.LET(_xlpm.x,VLOOKUP($I2950,'taxon-match_2026-08-31'!$A$2:$N$122,8,FALSE),IF(_xlpm.x=0,"",_xlpm.x)))</f>
        <v>Mollusca</v>
      </c>
      <c r="N2950" t="str">
        <f>IF($I2950="","",_xlfn.LET(_xlpm.x,VLOOKUP($I2950,'taxon-match_2026-08-31'!$A$2:$N$122,9,FALSE),IF(_xlpm.x=0,"",_xlpm.x)))</f>
        <v>Gastropoda</v>
      </c>
      <c r="O2950" t="str">
        <f>IF($I2950="","",_xlfn.LET(_xlpm.x,VLOOKUP($I2950,'taxon-match_2026-08-31'!$A$2:$N$122,10,FALSE),IF(_xlpm.x=0,"",_xlpm.x)))</f>
        <v>Trochida</v>
      </c>
      <c r="P2950" t="str">
        <f>IF($I2950="","",_xlfn.LET(_xlpm.x,VLOOKUP($I2950,'taxon-match_2026-08-31'!$A$2:$N$122,11,FALSE),IF(_xlpm.x=0,"",_xlpm.x)))</f>
        <v>Calliostomatidae</v>
      </c>
      <c r="Q2950" t="str">
        <f>IF($I2950="","",_xlfn.LET(_xlpm.x,VLOOKUP($I2950,'taxon-match_2026-08-31'!$A$2:$N$122,12,FALSE),IF(_xlpm.x=0,"",_xlpm.x)))</f>
        <v>Margarella</v>
      </c>
      <c r="R2950" t="str">
        <f>IF($I2950="","",_xlfn.LET(_xlpm.x,VLOOKUP($I2950,'taxon-match_2026-08-31'!$A$2:$N$122,14,FALSE),IF(_xlpm.x=0,"",_xlpm.x)))</f>
        <v>antarctica</v>
      </c>
      <c r="S2950" s="2" t="s">
        <v>2609</v>
      </c>
      <c r="T2950" s="69" t="s">
        <v>62</v>
      </c>
      <c r="U2950" s="69" t="s">
        <v>60</v>
      </c>
      <c r="X2950" t="str">
        <f>IF(T2950="","",_xlfn.LET(_xlpm.x,VLOOKUP(T2950,'Drop-down_menus'!$F$2:$G$16,2,FALSE),IF(_xlpm.x=0,"",_xlpm.x)))</f>
        <v>https://orcid.org/0000-0003-3696-4445</v>
      </c>
      <c r="Y2950" t="str">
        <f>IF(U2950="","",_xlfn.LET(_xlpm.x,VLOOKUP(U2950,'Drop-down_menus'!$F$2:$G$16,2,FALSE),IF(_xlpm.x=0,"",_xlpm.x)))</f>
        <v>https://orcid.org/0000-0002-9708-1761</v>
      </c>
      <c r="Z2950" t="str">
        <f>IF(V2950="","",_xlfn.LET(_xlpm.x,VLOOKUP(V2950,'Drop-down_menus'!$F$2:$G$16,2,FALSE),IF(_xlpm.x=0,"",_xlpm.x)))</f>
        <v/>
      </c>
      <c r="AA2950" t="str">
        <f>IF(W2950="","",_xlfn.LET(_xlpm.x,VLOOKUP(W2950,'Drop-down_menus'!$F$2:$G$16,2,FALSE),IF(_xlpm.x=0,"",_xlpm.x)))</f>
        <v/>
      </c>
      <c r="AB2950" t="s">
        <v>702</v>
      </c>
      <c r="AE2950" t="s">
        <v>896</v>
      </c>
    </row>
    <row r="2951" spans="1:31" ht="15" x14ac:dyDescent="0.2">
      <c r="A2951" s="2" t="s">
        <v>298</v>
      </c>
      <c r="B2951">
        <v>2853</v>
      </c>
      <c r="C2951">
        <v>544</v>
      </c>
      <c r="D2951" s="69" t="s">
        <v>700</v>
      </c>
      <c r="F2951" s="70" t="s">
        <v>891</v>
      </c>
      <c r="G2951" s="70">
        <v>1</v>
      </c>
      <c r="H2951" s="70" t="s">
        <v>891</v>
      </c>
      <c r="I2951" t="s">
        <v>891</v>
      </c>
      <c r="J2951" t="str">
        <f>IF($I2951="","",_xlfn.LET(_xlpm.x,VLOOKUP($I2951,'taxon-match_2026-08-31'!$A$2:$N$122,6,FALSE),IF(_xlpm.x=0,"",_xlpm.x)))</f>
        <v>(E. Lamy, 1906)</v>
      </c>
      <c r="K2951" t="str">
        <f>IF($I2951="","",_xlfn.LET(_xlpm.x,VLOOKUP($I2951,'taxon-match_2026-08-31'!$A$2:$N$122,4,FALSE),IF(_xlpm.x=0,"",_xlpm.x)))</f>
        <v>urn:lsid:marinespecies.org:taxname:197257</v>
      </c>
      <c r="L2951" t="str">
        <f>IF($I2951="","",_xlfn.LET(_xlpm.x,VLOOKUP($I2951,'taxon-match_2026-08-31'!$A$2:$N$122,7,FALSE),IF(_xlpm.x=0,"",_xlpm.x)))</f>
        <v>Animalia</v>
      </c>
      <c r="M2951" t="str">
        <f>IF($I2951="","",_xlfn.LET(_xlpm.x,VLOOKUP($I2951,'taxon-match_2026-08-31'!$A$2:$N$122,8,FALSE),IF(_xlpm.x=0,"",_xlpm.x)))</f>
        <v>Mollusca</v>
      </c>
      <c r="N2951" t="str">
        <f>IF($I2951="","",_xlfn.LET(_xlpm.x,VLOOKUP($I2951,'taxon-match_2026-08-31'!$A$2:$N$122,9,FALSE),IF(_xlpm.x=0,"",_xlpm.x)))</f>
        <v>Gastropoda</v>
      </c>
      <c r="O2951" t="str">
        <f>IF($I2951="","",_xlfn.LET(_xlpm.x,VLOOKUP($I2951,'taxon-match_2026-08-31'!$A$2:$N$122,10,FALSE),IF(_xlpm.x=0,"",_xlpm.x)))</f>
        <v>Trochida</v>
      </c>
      <c r="P2951" t="str">
        <f>IF($I2951="","",_xlfn.LET(_xlpm.x,VLOOKUP($I2951,'taxon-match_2026-08-31'!$A$2:$N$122,11,FALSE),IF(_xlpm.x=0,"",_xlpm.x)))</f>
        <v>Calliostomatidae</v>
      </c>
      <c r="Q2951" t="str">
        <f>IF($I2951="","",_xlfn.LET(_xlpm.x,VLOOKUP($I2951,'taxon-match_2026-08-31'!$A$2:$N$122,12,FALSE),IF(_xlpm.x=0,"",_xlpm.x)))</f>
        <v>Margarella</v>
      </c>
      <c r="R2951" t="str">
        <f>IF($I2951="","",_xlfn.LET(_xlpm.x,VLOOKUP($I2951,'taxon-match_2026-08-31'!$A$2:$N$122,14,FALSE),IF(_xlpm.x=0,"",_xlpm.x)))</f>
        <v>antarctica</v>
      </c>
      <c r="S2951" s="2" t="s">
        <v>2609</v>
      </c>
      <c r="T2951" s="69" t="s">
        <v>62</v>
      </c>
      <c r="U2951" s="69" t="s">
        <v>60</v>
      </c>
      <c r="X2951" t="str">
        <f>IF(T2951="","",_xlfn.LET(_xlpm.x,VLOOKUP(T2951,'Drop-down_menus'!$F$2:$G$16,2,FALSE),IF(_xlpm.x=0,"",_xlpm.x)))</f>
        <v>https://orcid.org/0000-0003-3696-4445</v>
      </c>
      <c r="Y2951" t="str">
        <f>IF(U2951="","",_xlfn.LET(_xlpm.x,VLOOKUP(U2951,'Drop-down_menus'!$F$2:$G$16,2,FALSE),IF(_xlpm.x=0,"",_xlpm.x)))</f>
        <v>https://orcid.org/0000-0002-9708-1761</v>
      </c>
      <c r="Z2951" t="str">
        <f>IF(V2951="","",_xlfn.LET(_xlpm.x,VLOOKUP(V2951,'Drop-down_menus'!$F$2:$G$16,2,FALSE),IF(_xlpm.x=0,"",_xlpm.x)))</f>
        <v/>
      </c>
      <c r="AA2951" t="str">
        <f>IF(W2951="","",_xlfn.LET(_xlpm.x,VLOOKUP(W2951,'Drop-down_menus'!$F$2:$G$16,2,FALSE),IF(_xlpm.x=0,"",_xlpm.x)))</f>
        <v/>
      </c>
      <c r="AB2951" t="s">
        <v>702</v>
      </c>
      <c r="AE2951" t="s">
        <v>896</v>
      </c>
    </row>
    <row r="2952" spans="1:31" ht="15" x14ac:dyDescent="0.2">
      <c r="A2952" s="2" t="s">
        <v>298</v>
      </c>
      <c r="B2952">
        <v>2854</v>
      </c>
      <c r="C2952">
        <v>546</v>
      </c>
      <c r="D2952" s="69" t="s">
        <v>700</v>
      </c>
      <c r="F2952" s="70" t="s">
        <v>891</v>
      </c>
      <c r="G2952" s="70">
        <v>1</v>
      </c>
      <c r="H2952" s="70" t="s">
        <v>891</v>
      </c>
      <c r="I2952" t="s">
        <v>891</v>
      </c>
      <c r="J2952" t="str">
        <f>IF($I2952="","",_xlfn.LET(_xlpm.x,VLOOKUP($I2952,'taxon-match_2026-08-31'!$A$2:$N$122,6,FALSE),IF(_xlpm.x=0,"",_xlpm.x)))</f>
        <v>(E. Lamy, 1906)</v>
      </c>
      <c r="K2952" t="str">
        <f>IF($I2952="","",_xlfn.LET(_xlpm.x,VLOOKUP($I2952,'taxon-match_2026-08-31'!$A$2:$N$122,4,FALSE),IF(_xlpm.x=0,"",_xlpm.x)))</f>
        <v>urn:lsid:marinespecies.org:taxname:197257</v>
      </c>
      <c r="L2952" t="str">
        <f>IF($I2952="","",_xlfn.LET(_xlpm.x,VLOOKUP($I2952,'taxon-match_2026-08-31'!$A$2:$N$122,7,FALSE),IF(_xlpm.x=0,"",_xlpm.x)))</f>
        <v>Animalia</v>
      </c>
      <c r="M2952" t="str">
        <f>IF($I2952="","",_xlfn.LET(_xlpm.x,VLOOKUP($I2952,'taxon-match_2026-08-31'!$A$2:$N$122,8,FALSE),IF(_xlpm.x=0,"",_xlpm.x)))</f>
        <v>Mollusca</v>
      </c>
      <c r="N2952" t="str">
        <f>IF($I2952="","",_xlfn.LET(_xlpm.x,VLOOKUP($I2952,'taxon-match_2026-08-31'!$A$2:$N$122,9,FALSE),IF(_xlpm.x=0,"",_xlpm.x)))</f>
        <v>Gastropoda</v>
      </c>
      <c r="O2952" t="str">
        <f>IF($I2952="","",_xlfn.LET(_xlpm.x,VLOOKUP($I2952,'taxon-match_2026-08-31'!$A$2:$N$122,10,FALSE),IF(_xlpm.x=0,"",_xlpm.x)))</f>
        <v>Trochida</v>
      </c>
      <c r="P2952" t="str">
        <f>IF($I2952="","",_xlfn.LET(_xlpm.x,VLOOKUP($I2952,'taxon-match_2026-08-31'!$A$2:$N$122,11,FALSE),IF(_xlpm.x=0,"",_xlpm.x)))</f>
        <v>Calliostomatidae</v>
      </c>
      <c r="Q2952" t="str">
        <f>IF($I2952="","",_xlfn.LET(_xlpm.x,VLOOKUP($I2952,'taxon-match_2026-08-31'!$A$2:$N$122,12,FALSE),IF(_xlpm.x=0,"",_xlpm.x)))</f>
        <v>Margarella</v>
      </c>
      <c r="R2952" t="str">
        <f>IF($I2952="","",_xlfn.LET(_xlpm.x,VLOOKUP($I2952,'taxon-match_2026-08-31'!$A$2:$N$122,14,FALSE),IF(_xlpm.x=0,"",_xlpm.x)))</f>
        <v>antarctica</v>
      </c>
      <c r="S2952" s="2" t="s">
        <v>2609</v>
      </c>
      <c r="T2952" s="69" t="s">
        <v>62</v>
      </c>
      <c r="U2952" s="69" t="s">
        <v>60</v>
      </c>
      <c r="X2952" t="str">
        <f>IF(T2952="","",_xlfn.LET(_xlpm.x,VLOOKUP(T2952,'Drop-down_menus'!$F$2:$G$16,2,FALSE),IF(_xlpm.x=0,"",_xlpm.x)))</f>
        <v>https://orcid.org/0000-0003-3696-4445</v>
      </c>
      <c r="Y2952" t="str">
        <f>IF(U2952="","",_xlfn.LET(_xlpm.x,VLOOKUP(U2952,'Drop-down_menus'!$F$2:$G$16,2,FALSE),IF(_xlpm.x=0,"",_xlpm.x)))</f>
        <v>https://orcid.org/0000-0002-9708-1761</v>
      </c>
      <c r="Z2952" t="str">
        <f>IF(V2952="","",_xlfn.LET(_xlpm.x,VLOOKUP(V2952,'Drop-down_menus'!$F$2:$G$16,2,FALSE),IF(_xlpm.x=0,"",_xlpm.x)))</f>
        <v/>
      </c>
      <c r="AA2952" t="str">
        <f>IF(W2952="","",_xlfn.LET(_xlpm.x,VLOOKUP(W2952,'Drop-down_menus'!$F$2:$G$16,2,FALSE),IF(_xlpm.x=0,"",_xlpm.x)))</f>
        <v/>
      </c>
      <c r="AB2952" t="s">
        <v>702</v>
      </c>
      <c r="AE2952" t="s">
        <v>896</v>
      </c>
    </row>
    <row r="2953" spans="1:31" ht="15" x14ac:dyDescent="0.2">
      <c r="A2953" s="2" t="s">
        <v>298</v>
      </c>
      <c r="B2953">
        <v>2885</v>
      </c>
      <c r="C2953">
        <v>547</v>
      </c>
      <c r="D2953" s="69" t="s">
        <v>700</v>
      </c>
      <c r="F2953" s="70" t="s">
        <v>891</v>
      </c>
      <c r="G2953" s="70">
        <v>1</v>
      </c>
      <c r="H2953" s="70" t="s">
        <v>891</v>
      </c>
      <c r="I2953" t="s">
        <v>891</v>
      </c>
      <c r="J2953" t="str">
        <f>IF($I2953="","",_xlfn.LET(_xlpm.x,VLOOKUP($I2953,'taxon-match_2026-08-31'!$A$2:$N$122,6,FALSE),IF(_xlpm.x=0,"",_xlpm.x)))</f>
        <v>(E. Lamy, 1906)</v>
      </c>
      <c r="K2953" t="str">
        <f>IF($I2953="","",_xlfn.LET(_xlpm.x,VLOOKUP($I2953,'taxon-match_2026-08-31'!$A$2:$N$122,4,FALSE),IF(_xlpm.x=0,"",_xlpm.x)))</f>
        <v>urn:lsid:marinespecies.org:taxname:197257</v>
      </c>
      <c r="L2953" t="str">
        <f>IF($I2953="","",_xlfn.LET(_xlpm.x,VLOOKUP($I2953,'taxon-match_2026-08-31'!$A$2:$N$122,7,FALSE),IF(_xlpm.x=0,"",_xlpm.x)))</f>
        <v>Animalia</v>
      </c>
      <c r="M2953" t="str">
        <f>IF($I2953="","",_xlfn.LET(_xlpm.x,VLOOKUP($I2953,'taxon-match_2026-08-31'!$A$2:$N$122,8,FALSE),IF(_xlpm.x=0,"",_xlpm.x)))</f>
        <v>Mollusca</v>
      </c>
      <c r="N2953" t="str">
        <f>IF($I2953="","",_xlfn.LET(_xlpm.x,VLOOKUP($I2953,'taxon-match_2026-08-31'!$A$2:$N$122,9,FALSE),IF(_xlpm.x=0,"",_xlpm.x)))</f>
        <v>Gastropoda</v>
      </c>
      <c r="O2953" t="str">
        <f>IF($I2953="","",_xlfn.LET(_xlpm.x,VLOOKUP($I2953,'taxon-match_2026-08-31'!$A$2:$N$122,10,FALSE),IF(_xlpm.x=0,"",_xlpm.x)))</f>
        <v>Trochida</v>
      </c>
      <c r="P2953" t="str">
        <f>IF($I2953="","",_xlfn.LET(_xlpm.x,VLOOKUP($I2953,'taxon-match_2026-08-31'!$A$2:$N$122,11,FALSE),IF(_xlpm.x=0,"",_xlpm.x)))</f>
        <v>Calliostomatidae</v>
      </c>
      <c r="Q2953" t="str">
        <f>IF($I2953="","",_xlfn.LET(_xlpm.x,VLOOKUP($I2953,'taxon-match_2026-08-31'!$A$2:$N$122,12,FALSE),IF(_xlpm.x=0,"",_xlpm.x)))</f>
        <v>Margarella</v>
      </c>
      <c r="R2953" t="str">
        <f>IF($I2953="","",_xlfn.LET(_xlpm.x,VLOOKUP($I2953,'taxon-match_2026-08-31'!$A$2:$N$122,14,FALSE),IF(_xlpm.x=0,"",_xlpm.x)))</f>
        <v>antarctica</v>
      </c>
      <c r="S2953" s="2" t="s">
        <v>2609</v>
      </c>
      <c r="T2953" s="69" t="s">
        <v>62</v>
      </c>
      <c r="U2953" s="69" t="s">
        <v>60</v>
      </c>
      <c r="X2953" t="str">
        <f>IF(T2953="","",_xlfn.LET(_xlpm.x,VLOOKUP(T2953,'Drop-down_menus'!$F$2:$G$16,2,FALSE),IF(_xlpm.x=0,"",_xlpm.x)))</f>
        <v>https://orcid.org/0000-0003-3696-4445</v>
      </c>
      <c r="Y2953" t="str">
        <f>IF(U2953="","",_xlfn.LET(_xlpm.x,VLOOKUP(U2953,'Drop-down_menus'!$F$2:$G$16,2,FALSE),IF(_xlpm.x=0,"",_xlpm.x)))</f>
        <v>https://orcid.org/0000-0002-9708-1761</v>
      </c>
      <c r="Z2953" t="str">
        <f>IF(V2953="","",_xlfn.LET(_xlpm.x,VLOOKUP(V2953,'Drop-down_menus'!$F$2:$G$16,2,FALSE),IF(_xlpm.x=0,"",_xlpm.x)))</f>
        <v/>
      </c>
      <c r="AA2953" t="str">
        <f>IF(W2953="","",_xlfn.LET(_xlpm.x,VLOOKUP(W2953,'Drop-down_menus'!$F$2:$G$16,2,FALSE),IF(_xlpm.x=0,"",_xlpm.x)))</f>
        <v/>
      </c>
      <c r="AB2953" t="s">
        <v>702</v>
      </c>
      <c r="AE2953" t="s">
        <v>896</v>
      </c>
    </row>
    <row r="2954" spans="1:31" ht="15" x14ac:dyDescent="0.2">
      <c r="A2954" s="2" t="s">
        <v>298</v>
      </c>
      <c r="B2954">
        <v>2886</v>
      </c>
      <c r="C2954">
        <v>549</v>
      </c>
      <c r="D2954" s="69" t="s">
        <v>700</v>
      </c>
      <c r="F2954" s="70" t="s">
        <v>891</v>
      </c>
      <c r="G2954" s="70">
        <v>1</v>
      </c>
      <c r="H2954" s="70" t="s">
        <v>891</v>
      </c>
      <c r="I2954" t="s">
        <v>891</v>
      </c>
      <c r="J2954" t="str">
        <f>IF($I2954="","",_xlfn.LET(_xlpm.x,VLOOKUP($I2954,'taxon-match_2026-08-31'!$A$2:$N$122,6,FALSE),IF(_xlpm.x=0,"",_xlpm.x)))</f>
        <v>(E. Lamy, 1906)</v>
      </c>
      <c r="K2954" t="str">
        <f>IF($I2954="","",_xlfn.LET(_xlpm.x,VLOOKUP($I2954,'taxon-match_2026-08-31'!$A$2:$N$122,4,FALSE),IF(_xlpm.x=0,"",_xlpm.x)))</f>
        <v>urn:lsid:marinespecies.org:taxname:197257</v>
      </c>
      <c r="L2954" t="str">
        <f>IF($I2954="","",_xlfn.LET(_xlpm.x,VLOOKUP($I2954,'taxon-match_2026-08-31'!$A$2:$N$122,7,FALSE),IF(_xlpm.x=0,"",_xlpm.x)))</f>
        <v>Animalia</v>
      </c>
      <c r="M2954" t="str">
        <f>IF($I2954="","",_xlfn.LET(_xlpm.x,VLOOKUP($I2954,'taxon-match_2026-08-31'!$A$2:$N$122,8,FALSE),IF(_xlpm.x=0,"",_xlpm.x)))</f>
        <v>Mollusca</v>
      </c>
      <c r="N2954" t="str">
        <f>IF($I2954="","",_xlfn.LET(_xlpm.x,VLOOKUP($I2954,'taxon-match_2026-08-31'!$A$2:$N$122,9,FALSE),IF(_xlpm.x=0,"",_xlpm.x)))</f>
        <v>Gastropoda</v>
      </c>
      <c r="O2954" t="str">
        <f>IF($I2954="","",_xlfn.LET(_xlpm.x,VLOOKUP($I2954,'taxon-match_2026-08-31'!$A$2:$N$122,10,FALSE),IF(_xlpm.x=0,"",_xlpm.x)))</f>
        <v>Trochida</v>
      </c>
      <c r="P2954" t="str">
        <f>IF($I2954="","",_xlfn.LET(_xlpm.x,VLOOKUP($I2954,'taxon-match_2026-08-31'!$A$2:$N$122,11,FALSE),IF(_xlpm.x=0,"",_xlpm.x)))</f>
        <v>Calliostomatidae</v>
      </c>
      <c r="Q2954" t="str">
        <f>IF($I2954="","",_xlfn.LET(_xlpm.x,VLOOKUP($I2954,'taxon-match_2026-08-31'!$A$2:$N$122,12,FALSE),IF(_xlpm.x=0,"",_xlpm.x)))</f>
        <v>Margarella</v>
      </c>
      <c r="R2954" t="str">
        <f>IF($I2954="","",_xlfn.LET(_xlpm.x,VLOOKUP($I2954,'taxon-match_2026-08-31'!$A$2:$N$122,14,FALSE),IF(_xlpm.x=0,"",_xlpm.x)))</f>
        <v>antarctica</v>
      </c>
      <c r="S2954" s="2" t="s">
        <v>2609</v>
      </c>
      <c r="T2954" s="69" t="s">
        <v>62</v>
      </c>
      <c r="U2954" s="69" t="s">
        <v>60</v>
      </c>
      <c r="X2954" t="str">
        <f>IF(T2954="","",_xlfn.LET(_xlpm.x,VLOOKUP(T2954,'Drop-down_menus'!$F$2:$G$16,2,FALSE),IF(_xlpm.x=0,"",_xlpm.x)))</f>
        <v>https://orcid.org/0000-0003-3696-4445</v>
      </c>
      <c r="Y2954" t="str">
        <f>IF(U2954="","",_xlfn.LET(_xlpm.x,VLOOKUP(U2954,'Drop-down_menus'!$F$2:$G$16,2,FALSE),IF(_xlpm.x=0,"",_xlpm.x)))</f>
        <v>https://orcid.org/0000-0002-9708-1761</v>
      </c>
      <c r="Z2954" t="str">
        <f>IF(V2954="","",_xlfn.LET(_xlpm.x,VLOOKUP(V2954,'Drop-down_menus'!$F$2:$G$16,2,FALSE),IF(_xlpm.x=0,"",_xlpm.x)))</f>
        <v/>
      </c>
      <c r="AA2954" t="str">
        <f>IF(W2954="","",_xlfn.LET(_xlpm.x,VLOOKUP(W2954,'Drop-down_menus'!$F$2:$G$16,2,FALSE),IF(_xlpm.x=0,"",_xlpm.x)))</f>
        <v/>
      </c>
      <c r="AB2954" t="s">
        <v>702</v>
      </c>
      <c r="AE2954" t="s">
        <v>896</v>
      </c>
    </row>
    <row r="2955" spans="1:31" ht="15" x14ac:dyDescent="0.2">
      <c r="A2955" s="2" t="s">
        <v>298</v>
      </c>
      <c r="B2955">
        <v>2887</v>
      </c>
      <c r="C2955">
        <v>550</v>
      </c>
      <c r="D2955" s="69" t="s">
        <v>700</v>
      </c>
      <c r="F2955" s="70" t="s">
        <v>891</v>
      </c>
      <c r="G2955" s="70">
        <v>1</v>
      </c>
      <c r="H2955" s="70" t="s">
        <v>891</v>
      </c>
      <c r="I2955" t="s">
        <v>891</v>
      </c>
      <c r="J2955" t="str">
        <f>IF($I2955="","",_xlfn.LET(_xlpm.x,VLOOKUP($I2955,'taxon-match_2026-08-31'!$A$2:$N$122,6,FALSE),IF(_xlpm.x=0,"",_xlpm.x)))</f>
        <v>(E. Lamy, 1906)</v>
      </c>
      <c r="K2955" t="str">
        <f>IF($I2955="","",_xlfn.LET(_xlpm.x,VLOOKUP($I2955,'taxon-match_2026-08-31'!$A$2:$N$122,4,FALSE),IF(_xlpm.x=0,"",_xlpm.x)))</f>
        <v>urn:lsid:marinespecies.org:taxname:197257</v>
      </c>
      <c r="L2955" t="str">
        <f>IF($I2955="","",_xlfn.LET(_xlpm.x,VLOOKUP($I2955,'taxon-match_2026-08-31'!$A$2:$N$122,7,FALSE),IF(_xlpm.x=0,"",_xlpm.x)))</f>
        <v>Animalia</v>
      </c>
      <c r="M2955" t="str">
        <f>IF($I2955="","",_xlfn.LET(_xlpm.x,VLOOKUP($I2955,'taxon-match_2026-08-31'!$A$2:$N$122,8,FALSE),IF(_xlpm.x=0,"",_xlpm.x)))</f>
        <v>Mollusca</v>
      </c>
      <c r="N2955" t="str">
        <f>IF($I2955="","",_xlfn.LET(_xlpm.x,VLOOKUP($I2955,'taxon-match_2026-08-31'!$A$2:$N$122,9,FALSE),IF(_xlpm.x=0,"",_xlpm.x)))</f>
        <v>Gastropoda</v>
      </c>
      <c r="O2955" t="str">
        <f>IF($I2955="","",_xlfn.LET(_xlpm.x,VLOOKUP($I2955,'taxon-match_2026-08-31'!$A$2:$N$122,10,FALSE),IF(_xlpm.x=0,"",_xlpm.x)))</f>
        <v>Trochida</v>
      </c>
      <c r="P2955" t="str">
        <f>IF($I2955="","",_xlfn.LET(_xlpm.x,VLOOKUP($I2955,'taxon-match_2026-08-31'!$A$2:$N$122,11,FALSE),IF(_xlpm.x=0,"",_xlpm.x)))</f>
        <v>Calliostomatidae</v>
      </c>
      <c r="Q2955" t="str">
        <f>IF($I2955="","",_xlfn.LET(_xlpm.x,VLOOKUP($I2955,'taxon-match_2026-08-31'!$A$2:$N$122,12,FALSE),IF(_xlpm.x=0,"",_xlpm.x)))</f>
        <v>Margarella</v>
      </c>
      <c r="R2955" t="str">
        <f>IF($I2955="","",_xlfn.LET(_xlpm.x,VLOOKUP($I2955,'taxon-match_2026-08-31'!$A$2:$N$122,14,FALSE),IF(_xlpm.x=0,"",_xlpm.x)))</f>
        <v>antarctica</v>
      </c>
      <c r="S2955" s="2" t="s">
        <v>2609</v>
      </c>
      <c r="T2955" s="69" t="s">
        <v>62</v>
      </c>
      <c r="U2955" s="69" t="s">
        <v>60</v>
      </c>
      <c r="X2955" t="str">
        <f>IF(T2955="","",_xlfn.LET(_xlpm.x,VLOOKUP(T2955,'Drop-down_menus'!$F$2:$G$16,2,FALSE),IF(_xlpm.x=0,"",_xlpm.x)))</f>
        <v>https://orcid.org/0000-0003-3696-4445</v>
      </c>
      <c r="Y2955" t="str">
        <f>IF(U2955="","",_xlfn.LET(_xlpm.x,VLOOKUP(U2955,'Drop-down_menus'!$F$2:$G$16,2,FALSE),IF(_xlpm.x=0,"",_xlpm.x)))</f>
        <v>https://orcid.org/0000-0002-9708-1761</v>
      </c>
      <c r="Z2955" t="str">
        <f>IF(V2955="","",_xlfn.LET(_xlpm.x,VLOOKUP(V2955,'Drop-down_menus'!$F$2:$G$16,2,FALSE),IF(_xlpm.x=0,"",_xlpm.x)))</f>
        <v/>
      </c>
      <c r="AA2955" t="str">
        <f>IF(W2955="","",_xlfn.LET(_xlpm.x,VLOOKUP(W2955,'Drop-down_menus'!$F$2:$G$16,2,FALSE),IF(_xlpm.x=0,"",_xlpm.x)))</f>
        <v/>
      </c>
      <c r="AB2955" t="s">
        <v>702</v>
      </c>
      <c r="AE2955" t="s">
        <v>896</v>
      </c>
    </row>
    <row r="2956" spans="1:31" ht="15" x14ac:dyDescent="0.2">
      <c r="A2956" s="2" t="s">
        <v>328</v>
      </c>
      <c r="B2956">
        <v>3304</v>
      </c>
      <c r="C2956">
        <v>996</v>
      </c>
      <c r="D2956" s="69" t="s">
        <v>700</v>
      </c>
      <c r="F2956" s="70" t="s">
        <v>891</v>
      </c>
      <c r="G2956" s="70">
        <v>1</v>
      </c>
      <c r="H2956" s="70" t="s">
        <v>891</v>
      </c>
      <c r="I2956" t="s">
        <v>891</v>
      </c>
      <c r="J2956" t="str">
        <f>IF($I2956="","",_xlfn.LET(_xlpm.x,VLOOKUP($I2956,'taxon-match_2026-08-31'!$A$2:$N$122,6,FALSE),IF(_xlpm.x=0,"",_xlpm.x)))</f>
        <v>(E. Lamy, 1906)</v>
      </c>
      <c r="K2956" t="str">
        <f>IF($I2956="","",_xlfn.LET(_xlpm.x,VLOOKUP($I2956,'taxon-match_2026-08-31'!$A$2:$N$122,4,FALSE),IF(_xlpm.x=0,"",_xlpm.x)))</f>
        <v>urn:lsid:marinespecies.org:taxname:197257</v>
      </c>
      <c r="L2956" t="str">
        <f>IF($I2956="","",_xlfn.LET(_xlpm.x,VLOOKUP($I2956,'taxon-match_2026-08-31'!$A$2:$N$122,7,FALSE),IF(_xlpm.x=0,"",_xlpm.x)))</f>
        <v>Animalia</v>
      </c>
      <c r="M2956" t="str">
        <f>IF($I2956="","",_xlfn.LET(_xlpm.x,VLOOKUP($I2956,'taxon-match_2026-08-31'!$A$2:$N$122,8,FALSE),IF(_xlpm.x=0,"",_xlpm.x)))</f>
        <v>Mollusca</v>
      </c>
      <c r="N2956" t="str">
        <f>IF($I2956="","",_xlfn.LET(_xlpm.x,VLOOKUP($I2956,'taxon-match_2026-08-31'!$A$2:$N$122,9,FALSE),IF(_xlpm.x=0,"",_xlpm.x)))</f>
        <v>Gastropoda</v>
      </c>
      <c r="O2956" t="str">
        <f>IF($I2956="","",_xlfn.LET(_xlpm.x,VLOOKUP($I2956,'taxon-match_2026-08-31'!$A$2:$N$122,10,FALSE),IF(_xlpm.x=0,"",_xlpm.x)))</f>
        <v>Trochida</v>
      </c>
      <c r="P2956" t="str">
        <f>IF($I2956="","",_xlfn.LET(_xlpm.x,VLOOKUP($I2956,'taxon-match_2026-08-31'!$A$2:$N$122,11,FALSE),IF(_xlpm.x=0,"",_xlpm.x)))</f>
        <v>Calliostomatidae</v>
      </c>
      <c r="Q2956" t="str">
        <f>IF($I2956="","",_xlfn.LET(_xlpm.x,VLOOKUP($I2956,'taxon-match_2026-08-31'!$A$2:$N$122,12,FALSE),IF(_xlpm.x=0,"",_xlpm.x)))</f>
        <v>Margarella</v>
      </c>
      <c r="R2956" t="str">
        <f>IF($I2956="","",_xlfn.LET(_xlpm.x,VLOOKUP($I2956,'taxon-match_2026-08-31'!$A$2:$N$122,14,FALSE),IF(_xlpm.x=0,"",_xlpm.x)))</f>
        <v>antarctica</v>
      </c>
      <c r="S2956" s="2" t="s">
        <v>2609</v>
      </c>
      <c r="T2956" s="69" t="s">
        <v>62</v>
      </c>
      <c r="U2956" s="69" t="s">
        <v>60</v>
      </c>
      <c r="X2956" t="str">
        <f>IF(T2956="","",_xlfn.LET(_xlpm.x,VLOOKUP(T2956,'Drop-down_menus'!$F$2:$G$16,2,FALSE),IF(_xlpm.x=0,"",_xlpm.x)))</f>
        <v>https://orcid.org/0000-0003-3696-4445</v>
      </c>
      <c r="Y2956" t="str">
        <f>IF(U2956="","",_xlfn.LET(_xlpm.x,VLOOKUP(U2956,'Drop-down_menus'!$F$2:$G$16,2,FALSE),IF(_xlpm.x=0,"",_xlpm.x)))</f>
        <v>https://orcid.org/0000-0002-9708-1761</v>
      </c>
      <c r="Z2956" t="str">
        <f>IF(V2956="","",_xlfn.LET(_xlpm.x,VLOOKUP(V2956,'Drop-down_menus'!$F$2:$G$16,2,FALSE),IF(_xlpm.x=0,"",_xlpm.x)))</f>
        <v/>
      </c>
      <c r="AA2956" t="str">
        <f>IF(W2956="","",_xlfn.LET(_xlpm.x,VLOOKUP(W2956,'Drop-down_menus'!$F$2:$G$16,2,FALSE),IF(_xlpm.x=0,"",_xlpm.x)))</f>
        <v/>
      </c>
      <c r="AB2956" t="s">
        <v>702</v>
      </c>
      <c r="AE2956" t="s">
        <v>896</v>
      </c>
    </row>
    <row r="2957" spans="1:31" ht="15" x14ac:dyDescent="0.2">
      <c r="A2957" s="2" t="s">
        <v>328</v>
      </c>
      <c r="B2957">
        <v>3305</v>
      </c>
      <c r="C2957">
        <v>997</v>
      </c>
      <c r="D2957" s="69" t="s">
        <v>700</v>
      </c>
      <c r="F2957" s="70" t="s">
        <v>891</v>
      </c>
      <c r="G2957" s="70">
        <v>1</v>
      </c>
      <c r="H2957" s="70" t="s">
        <v>891</v>
      </c>
      <c r="I2957" t="s">
        <v>891</v>
      </c>
      <c r="J2957" t="str">
        <f>IF($I2957="","",_xlfn.LET(_xlpm.x,VLOOKUP($I2957,'taxon-match_2026-08-31'!$A$2:$N$122,6,FALSE),IF(_xlpm.x=0,"",_xlpm.x)))</f>
        <v>(E. Lamy, 1906)</v>
      </c>
      <c r="K2957" t="str">
        <f>IF($I2957="","",_xlfn.LET(_xlpm.x,VLOOKUP($I2957,'taxon-match_2026-08-31'!$A$2:$N$122,4,FALSE),IF(_xlpm.x=0,"",_xlpm.x)))</f>
        <v>urn:lsid:marinespecies.org:taxname:197257</v>
      </c>
      <c r="L2957" t="str">
        <f>IF($I2957="","",_xlfn.LET(_xlpm.x,VLOOKUP($I2957,'taxon-match_2026-08-31'!$A$2:$N$122,7,FALSE),IF(_xlpm.x=0,"",_xlpm.x)))</f>
        <v>Animalia</v>
      </c>
      <c r="M2957" t="str">
        <f>IF($I2957="","",_xlfn.LET(_xlpm.x,VLOOKUP($I2957,'taxon-match_2026-08-31'!$A$2:$N$122,8,FALSE),IF(_xlpm.x=0,"",_xlpm.x)))</f>
        <v>Mollusca</v>
      </c>
      <c r="N2957" t="str">
        <f>IF($I2957="","",_xlfn.LET(_xlpm.x,VLOOKUP($I2957,'taxon-match_2026-08-31'!$A$2:$N$122,9,FALSE),IF(_xlpm.x=0,"",_xlpm.x)))</f>
        <v>Gastropoda</v>
      </c>
      <c r="O2957" t="str">
        <f>IF($I2957="","",_xlfn.LET(_xlpm.x,VLOOKUP($I2957,'taxon-match_2026-08-31'!$A$2:$N$122,10,FALSE),IF(_xlpm.x=0,"",_xlpm.x)))</f>
        <v>Trochida</v>
      </c>
      <c r="P2957" t="str">
        <f>IF($I2957="","",_xlfn.LET(_xlpm.x,VLOOKUP($I2957,'taxon-match_2026-08-31'!$A$2:$N$122,11,FALSE),IF(_xlpm.x=0,"",_xlpm.x)))</f>
        <v>Calliostomatidae</v>
      </c>
      <c r="Q2957" t="str">
        <f>IF($I2957="","",_xlfn.LET(_xlpm.x,VLOOKUP($I2957,'taxon-match_2026-08-31'!$A$2:$N$122,12,FALSE),IF(_xlpm.x=0,"",_xlpm.x)))</f>
        <v>Margarella</v>
      </c>
      <c r="R2957" t="str">
        <f>IF($I2957="","",_xlfn.LET(_xlpm.x,VLOOKUP($I2957,'taxon-match_2026-08-31'!$A$2:$N$122,14,FALSE),IF(_xlpm.x=0,"",_xlpm.x)))</f>
        <v>antarctica</v>
      </c>
      <c r="S2957" s="2" t="s">
        <v>2609</v>
      </c>
      <c r="T2957" s="69" t="s">
        <v>62</v>
      </c>
      <c r="U2957" s="69" t="s">
        <v>60</v>
      </c>
      <c r="X2957" t="str">
        <f>IF(T2957="","",_xlfn.LET(_xlpm.x,VLOOKUP(T2957,'Drop-down_menus'!$F$2:$G$16,2,FALSE),IF(_xlpm.x=0,"",_xlpm.x)))</f>
        <v>https://orcid.org/0000-0003-3696-4445</v>
      </c>
      <c r="Y2957" t="str">
        <f>IF(U2957="","",_xlfn.LET(_xlpm.x,VLOOKUP(U2957,'Drop-down_menus'!$F$2:$G$16,2,FALSE),IF(_xlpm.x=0,"",_xlpm.x)))</f>
        <v>https://orcid.org/0000-0002-9708-1761</v>
      </c>
      <c r="Z2957" t="str">
        <f>IF(V2957="","",_xlfn.LET(_xlpm.x,VLOOKUP(V2957,'Drop-down_menus'!$F$2:$G$16,2,FALSE),IF(_xlpm.x=0,"",_xlpm.x)))</f>
        <v/>
      </c>
      <c r="AA2957" t="str">
        <f>IF(W2957="","",_xlfn.LET(_xlpm.x,VLOOKUP(W2957,'Drop-down_menus'!$F$2:$G$16,2,FALSE),IF(_xlpm.x=0,"",_xlpm.x)))</f>
        <v/>
      </c>
      <c r="AB2957" t="s">
        <v>702</v>
      </c>
      <c r="AE2957" t="s">
        <v>896</v>
      </c>
    </row>
    <row r="2958" spans="1:31" ht="15" x14ac:dyDescent="0.2">
      <c r="A2958" s="2" t="s">
        <v>328</v>
      </c>
      <c r="B2958">
        <v>3306</v>
      </c>
      <c r="C2958">
        <v>998</v>
      </c>
      <c r="D2958" s="69" t="s">
        <v>700</v>
      </c>
      <c r="F2958" s="70" t="s">
        <v>891</v>
      </c>
      <c r="G2958" s="70">
        <v>1</v>
      </c>
      <c r="H2958" s="70" t="s">
        <v>891</v>
      </c>
      <c r="I2958" t="s">
        <v>891</v>
      </c>
      <c r="J2958" t="str">
        <f>IF($I2958="","",_xlfn.LET(_xlpm.x,VLOOKUP($I2958,'taxon-match_2026-08-31'!$A$2:$N$122,6,FALSE),IF(_xlpm.x=0,"",_xlpm.x)))</f>
        <v>(E. Lamy, 1906)</v>
      </c>
      <c r="K2958" t="str">
        <f>IF($I2958="","",_xlfn.LET(_xlpm.x,VLOOKUP($I2958,'taxon-match_2026-08-31'!$A$2:$N$122,4,FALSE),IF(_xlpm.x=0,"",_xlpm.x)))</f>
        <v>urn:lsid:marinespecies.org:taxname:197257</v>
      </c>
      <c r="L2958" t="str">
        <f>IF($I2958="","",_xlfn.LET(_xlpm.x,VLOOKUP($I2958,'taxon-match_2026-08-31'!$A$2:$N$122,7,FALSE),IF(_xlpm.x=0,"",_xlpm.x)))</f>
        <v>Animalia</v>
      </c>
      <c r="M2958" t="str">
        <f>IF($I2958="","",_xlfn.LET(_xlpm.x,VLOOKUP($I2958,'taxon-match_2026-08-31'!$A$2:$N$122,8,FALSE),IF(_xlpm.x=0,"",_xlpm.x)))</f>
        <v>Mollusca</v>
      </c>
      <c r="N2958" t="str">
        <f>IF($I2958="","",_xlfn.LET(_xlpm.x,VLOOKUP($I2958,'taxon-match_2026-08-31'!$A$2:$N$122,9,FALSE),IF(_xlpm.x=0,"",_xlpm.x)))</f>
        <v>Gastropoda</v>
      </c>
      <c r="O2958" t="str">
        <f>IF($I2958="","",_xlfn.LET(_xlpm.x,VLOOKUP($I2958,'taxon-match_2026-08-31'!$A$2:$N$122,10,FALSE),IF(_xlpm.x=0,"",_xlpm.x)))</f>
        <v>Trochida</v>
      </c>
      <c r="P2958" t="str">
        <f>IF($I2958="","",_xlfn.LET(_xlpm.x,VLOOKUP($I2958,'taxon-match_2026-08-31'!$A$2:$N$122,11,FALSE),IF(_xlpm.x=0,"",_xlpm.x)))</f>
        <v>Calliostomatidae</v>
      </c>
      <c r="Q2958" t="str">
        <f>IF($I2958="","",_xlfn.LET(_xlpm.x,VLOOKUP($I2958,'taxon-match_2026-08-31'!$A$2:$N$122,12,FALSE),IF(_xlpm.x=0,"",_xlpm.x)))</f>
        <v>Margarella</v>
      </c>
      <c r="R2958" t="str">
        <f>IF($I2958="","",_xlfn.LET(_xlpm.x,VLOOKUP($I2958,'taxon-match_2026-08-31'!$A$2:$N$122,14,FALSE),IF(_xlpm.x=0,"",_xlpm.x)))</f>
        <v>antarctica</v>
      </c>
      <c r="S2958" s="2" t="s">
        <v>2609</v>
      </c>
      <c r="T2958" s="69" t="s">
        <v>62</v>
      </c>
      <c r="U2958" s="69" t="s">
        <v>60</v>
      </c>
      <c r="X2958" t="str">
        <f>IF(T2958="","",_xlfn.LET(_xlpm.x,VLOOKUP(T2958,'Drop-down_menus'!$F$2:$G$16,2,FALSE),IF(_xlpm.x=0,"",_xlpm.x)))</f>
        <v>https://orcid.org/0000-0003-3696-4445</v>
      </c>
      <c r="Y2958" t="str">
        <f>IF(U2958="","",_xlfn.LET(_xlpm.x,VLOOKUP(U2958,'Drop-down_menus'!$F$2:$G$16,2,FALSE),IF(_xlpm.x=0,"",_xlpm.x)))</f>
        <v>https://orcid.org/0000-0002-9708-1761</v>
      </c>
      <c r="Z2958" t="str">
        <f>IF(V2958="","",_xlfn.LET(_xlpm.x,VLOOKUP(V2958,'Drop-down_menus'!$F$2:$G$16,2,FALSE),IF(_xlpm.x=0,"",_xlpm.x)))</f>
        <v/>
      </c>
      <c r="AA2958" t="str">
        <f>IF(W2958="","",_xlfn.LET(_xlpm.x,VLOOKUP(W2958,'Drop-down_menus'!$F$2:$G$16,2,FALSE),IF(_xlpm.x=0,"",_xlpm.x)))</f>
        <v/>
      </c>
      <c r="AB2958" t="s">
        <v>702</v>
      </c>
      <c r="AE2958" t="s">
        <v>896</v>
      </c>
    </row>
    <row r="2959" spans="1:31" ht="15" x14ac:dyDescent="0.2">
      <c r="A2959" s="2" t="s">
        <v>460</v>
      </c>
      <c r="B2959">
        <v>5012</v>
      </c>
      <c r="C2959">
        <v>999</v>
      </c>
      <c r="D2959" s="69" t="s">
        <v>700</v>
      </c>
      <c r="F2959" s="70" t="s">
        <v>891</v>
      </c>
      <c r="G2959" s="70">
        <v>1</v>
      </c>
      <c r="H2959" s="70" t="s">
        <v>891</v>
      </c>
      <c r="I2959" t="s">
        <v>891</v>
      </c>
      <c r="J2959" t="str">
        <f>IF($I2959="","",_xlfn.LET(_xlpm.x,VLOOKUP($I2959,'taxon-match_2026-08-31'!$A$2:$N$122,6,FALSE),IF(_xlpm.x=0,"",_xlpm.x)))</f>
        <v>(E. Lamy, 1906)</v>
      </c>
      <c r="K2959" t="str">
        <f>IF($I2959="","",_xlfn.LET(_xlpm.x,VLOOKUP($I2959,'taxon-match_2026-08-31'!$A$2:$N$122,4,FALSE),IF(_xlpm.x=0,"",_xlpm.x)))</f>
        <v>urn:lsid:marinespecies.org:taxname:197257</v>
      </c>
      <c r="L2959" t="str">
        <f>IF($I2959="","",_xlfn.LET(_xlpm.x,VLOOKUP($I2959,'taxon-match_2026-08-31'!$A$2:$N$122,7,FALSE),IF(_xlpm.x=0,"",_xlpm.x)))</f>
        <v>Animalia</v>
      </c>
      <c r="M2959" t="str">
        <f>IF($I2959="","",_xlfn.LET(_xlpm.x,VLOOKUP($I2959,'taxon-match_2026-08-31'!$A$2:$N$122,8,FALSE),IF(_xlpm.x=0,"",_xlpm.x)))</f>
        <v>Mollusca</v>
      </c>
      <c r="N2959" t="str">
        <f>IF($I2959="","",_xlfn.LET(_xlpm.x,VLOOKUP($I2959,'taxon-match_2026-08-31'!$A$2:$N$122,9,FALSE),IF(_xlpm.x=0,"",_xlpm.x)))</f>
        <v>Gastropoda</v>
      </c>
      <c r="O2959" t="str">
        <f>IF($I2959="","",_xlfn.LET(_xlpm.x,VLOOKUP($I2959,'taxon-match_2026-08-31'!$A$2:$N$122,10,FALSE),IF(_xlpm.x=0,"",_xlpm.x)))</f>
        <v>Trochida</v>
      </c>
      <c r="P2959" t="str">
        <f>IF($I2959="","",_xlfn.LET(_xlpm.x,VLOOKUP($I2959,'taxon-match_2026-08-31'!$A$2:$N$122,11,FALSE),IF(_xlpm.x=0,"",_xlpm.x)))</f>
        <v>Calliostomatidae</v>
      </c>
      <c r="Q2959" t="str">
        <f>IF($I2959="","",_xlfn.LET(_xlpm.x,VLOOKUP($I2959,'taxon-match_2026-08-31'!$A$2:$N$122,12,FALSE),IF(_xlpm.x=0,"",_xlpm.x)))</f>
        <v>Margarella</v>
      </c>
      <c r="R2959" t="str">
        <f>IF($I2959="","",_xlfn.LET(_xlpm.x,VLOOKUP($I2959,'taxon-match_2026-08-31'!$A$2:$N$122,14,FALSE),IF(_xlpm.x=0,"",_xlpm.x)))</f>
        <v>antarctica</v>
      </c>
      <c r="S2959" s="2" t="s">
        <v>2609</v>
      </c>
      <c r="T2959" s="69" t="s">
        <v>62</v>
      </c>
      <c r="U2959" s="69" t="s">
        <v>60</v>
      </c>
      <c r="X2959" t="str">
        <f>IF(T2959="","",_xlfn.LET(_xlpm.x,VLOOKUP(T2959,'Drop-down_menus'!$F$2:$G$16,2,FALSE),IF(_xlpm.x=0,"",_xlpm.x)))</f>
        <v>https://orcid.org/0000-0003-3696-4445</v>
      </c>
      <c r="Y2959" t="str">
        <f>IF(U2959="","",_xlfn.LET(_xlpm.x,VLOOKUP(U2959,'Drop-down_menus'!$F$2:$G$16,2,FALSE),IF(_xlpm.x=0,"",_xlpm.x)))</f>
        <v>https://orcid.org/0000-0002-9708-1761</v>
      </c>
      <c r="Z2959" t="str">
        <f>IF(V2959="","",_xlfn.LET(_xlpm.x,VLOOKUP(V2959,'Drop-down_menus'!$F$2:$G$16,2,FALSE),IF(_xlpm.x=0,"",_xlpm.x)))</f>
        <v/>
      </c>
      <c r="AA2959" t="str">
        <f>IF(W2959="","",_xlfn.LET(_xlpm.x,VLOOKUP(W2959,'Drop-down_menus'!$F$2:$G$16,2,FALSE),IF(_xlpm.x=0,"",_xlpm.x)))</f>
        <v/>
      </c>
      <c r="AB2959" t="s">
        <v>702</v>
      </c>
      <c r="AE2959" t="s">
        <v>896</v>
      </c>
    </row>
    <row r="2960" spans="1:31" ht="15" x14ac:dyDescent="0.2">
      <c r="A2960" s="2" t="s">
        <v>460</v>
      </c>
      <c r="B2960">
        <v>5013</v>
      </c>
      <c r="C2960">
        <v>1000</v>
      </c>
      <c r="D2960" s="69" t="s">
        <v>700</v>
      </c>
      <c r="F2960" s="70" t="s">
        <v>891</v>
      </c>
      <c r="G2960" s="70">
        <v>1</v>
      </c>
      <c r="H2960" s="70" t="s">
        <v>891</v>
      </c>
      <c r="I2960" t="s">
        <v>891</v>
      </c>
      <c r="J2960" t="str">
        <f>IF($I2960="","",_xlfn.LET(_xlpm.x,VLOOKUP($I2960,'taxon-match_2026-08-31'!$A$2:$N$122,6,FALSE),IF(_xlpm.x=0,"",_xlpm.x)))</f>
        <v>(E. Lamy, 1906)</v>
      </c>
      <c r="K2960" t="str">
        <f>IF($I2960="","",_xlfn.LET(_xlpm.x,VLOOKUP($I2960,'taxon-match_2026-08-31'!$A$2:$N$122,4,FALSE),IF(_xlpm.x=0,"",_xlpm.x)))</f>
        <v>urn:lsid:marinespecies.org:taxname:197257</v>
      </c>
      <c r="L2960" t="str">
        <f>IF($I2960="","",_xlfn.LET(_xlpm.x,VLOOKUP($I2960,'taxon-match_2026-08-31'!$A$2:$N$122,7,FALSE),IF(_xlpm.x=0,"",_xlpm.x)))</f>
        <v>Animalia</v>
      </c>
      <c r="M2960" t="str">
        <f>IF($I2960="","",_xlfn.LET(_xlpm.x,VLOOKUP($I2960,'taxon-match_2026-08-31'!$A$2:$N$122,8,FALSE),IF(_xlpm.x=0,"",_xlpm.x)))</f>
        <v>Mollusca</v>
      </c>
      <c r="N2960" t="str">
        <f>IF($I2960="","",_xlfn.LET(_xlpm.x,VLOOKUP($I2960,'taxon-match_2026-08-31'!$A$2:$N$122,9,FALSE),IF(_xlpm.x=0,"",_xlpm.x)))</f>
        <v>Gastropoda</v>
      </c>
      <c r="O2960" t="str">
        <f>IF($I2960="","",_xlfn.LET(_xlpm.x,VLOOKUP($I2960,'taxon-match_2026-08-31'!$A$2:$N$122,10,FALSE),IF(_xlpm.x=0,"",_xlpm.x)))</f>
        <v>Trochida</v>
      </c>
      <c r="P2960" t="str">
        <f>IF($I2960="","",_xlfn.LET(_xlpm.x,VLOOKUP($I2960,'taxon-match_2026-08-31'!$A$2:$N$122,11,FALSE),IF(_xlpm.x=0,"",_xlpm.x)))</f>
        <v>Calliostomatidae</v>
      </c>
      <c r="Q2960" t="str">
        <f>IF($I2960="","",_xlfn.LET(_xlpm.x,VLOOKUP($I2960,'taxon-match_2026-08-31'!$A$2:$N$122,12,FALSE),IF(_xlpm.x=0,"",_xlpm.x)))</f>
        <v>Margarella</v>
      </c>
      <c r="R2960" t="str">
        <f>IF($I2960="","",_xlfn.LET(_xlpm.x,VLOOKUP($I2960,'taxon-match_2026-08-31'!$A$2:$N$122,14,FALSE),IF(_xlpm.x=0,"",_xlpm.x)))</f>
        <v>antarctica</v>
      </c>
      <c r="S2960" s="2" t="s">
        <v>2609</v>
      </c>
      <c r="T2960" s="69" t="s">
        <v>62</v>
      </c>
      <c r="U2960" s="69" t="s">
        <v>60</v>
      </c>
      <c r="X2960" t="str">
        <f>IF(T2960="","",_xlfn.LET(_xlpm.x,VLOOKUP(T2960,'Drop-down_menus'!$F$2:$G$16,2,FALSE),IF(_xlpm.x=0,"",_xlpm.x)))</f>
        <v>https://orcid.org/0000-0003-3696-4445</v>
      </c>
      <c r="Y2960" t="str">
        <f>IF(U2960="","",_xlfn.LET(_xlpm.x,VLOOKUP(U2960,'Drop-down_menus'!$F$2:$G$16,2,FALSE),IF(_xlpm.x=0,"",_xlpm.x)))</f>
        <v>https://orcid.org/0000-0002-9708-1761</v>
      </c>
      <c r="Z2960" t="str">
        <f>IF(V2960="","",_xlfn.LET(_xlpm.x,VLOOKUP(V2960,'Drop-down_menus'!$F$2:$G$16,2,FALSE),IF(_xlpm.x=0,"",_xlpm.x)))</f>
        <v/>
      </c>
      <c r="AA2960" t="str">
        <f>IF(W2960="","",_xlfn.LET(_xlpm.x,VLOOKUP(W2960,'Drop-down_menus'!$F$2:$G$16,2,FALSE),IF(_xlpm.x=0,"",_xlpm.x)))</f>
        <v/>
      </c>
      <c r="AB2960" t="s">
        <v>702</v>
      </c>
      <c r="AE2960" t="s">
        <v>896</v>
      </c>
    </row>
    <row r="2961" spans="1:31" ht="15" x14ac:dyDescent="0.2">
      <c r="A2961" s="2" t="s">
        <v>460</v>
      </c>
      <c r="B2961">
        <v>5014</v>
      </c>
      <c r="C2961">
        <v>1001</v>
      </c>
      <c r="D2961" s="69" t="s">
        <v>700</v>
      </c>
      <c r="F2961" s="70" t="s">
        <v>891</v>
      </c>
      <c r="G2961" s="70">
        <v>1</v>
      </c>
      <c r="H2961" s="70" t="s">
        <v>891</v>
      </c>
      <c r="I2961" t="s">
        <v>891</v>
      </c>
      <c r="J2961" t="str">
        <f>IF($I2961="","",_xlfn.LET(_xlpm.x,VLOOKUP($I2961,'taxon-match_2026-08-31'!$A$2:$N$122,6,FALSE),IF(_xlpm.x=0,"",_xlpm.x)))</f>
        <v>(E. Lamy, 1906)</v>
      </c>
      <c r="K2961" t="str">
        <f>IF($I2961="","",_xlfn.LET(_xlpm.x,VLOOKUP($I2961,'taxon-match_2026-08-31'!$A$2:$N$122,4,FALSE),IF(_xlpm.x=0,"",_xlpm.x)))</f>
        <v>urn:lsid:marinespecies.org:taxname:197257</v>
      </c>
      <c r="L2961" t="str">
        <f>IF($I2961="","",_xlfn.LET(_xlpm.x,VLOOKUP($I2961,'taxon-match_2026-08-31'!$A$2:$N$122,7,FALSE),IF(_xlpm.x=0,"",_xlpm.x)))</f>
        <v>Animalia</v>
      </c>
      <c r="M2961" t="str">
        <f>IF($I2961="","",_xlfn.LET(_xlpm.x,VLOOKUP($I2961,'taxon-match_2026-08-31'!$A$2:$N$122,8,FALSE),IF(_xlpm.x=0,"",_xlpm.x)))</f>
        <v>Mollusca</v>
      </c>
      <c r="N2961" t="str">
        <f>IF($I2961="","",_xlfn.LET(_xlpm.x,VLOOKUP($I2961,'taxon-match_2026-08-31'!$A$2:$N$122,9,FALSE),IF(_xlpm.x=0,"",_xlpm.x)))</f>
        <v>Gastropoda</v>
      </c>
      <c r="O2961" t="str">
        <f>IF($I2961="","",_xlfn.LET(_xlpm.x,VLOOKUP($I2961,'taxon-match_2026-08-31'!$A$2:$N$122,10,FALSE),IF(_xlpm.x=0,"",_xlpm.x)))</f>
        <v>Trochida</v>
      </c>
      <c r="P2961" t="str">
        <f>IF($I2961="","",_xlfn.LET(_xlpm.x,VLOOKUP($I2961,'taxon-match_2026-08-31'!$A$2:$N$122,11,FALSE),IF(_xlpm.x=0,"",_xlpm.x)))</f>
        <v>Calliostomatidae</v>
      </c>
      <c r="Q2961" t="str">
        <f>IF($I2961="","",_xlfn.LET(_xlpm.x,VLOOKUP($I2961,'taxon-match_2026-08-31'!$A$2:$N$122,12,FALSE),IF(_xlpm.x=0,"",_xlpm.x)))</f>
        <v>Margarella</v>
      </c>
      <c r="R2961" t="str">
        <f>IF($I2961="","",_xlfn.LET(_xlpm.x,VLOOKUP($I2961,'taxon-match_2026-08-31'!$A$2:$N$122,14,FALSE),IF(_xlpm.x=0,"",_xlpm.x)))</f>
        <v>antarctica</v>
      </c>
      <c r="S2961" s="2" t="s">
        <v>2609</v>
      </c>
      <c r="T2961" s="69" t="s">
        <v>62</v>
      </c>
      <c r="U2961" s="69" t="s">
        <v>60</v>
      </c>
      <c r="X2961" t="str">
        <f>IF(T2961="","",_xlfn.LET(_xlpm.x,VLOOKUP(T2961,'Drop-down_menus'!$F$2:$G$16,2,FALSE),IF(_xlpm.x=0,"",_xlpm.x)))</f>
        <v>https://orcid.org/0000-0003-3696-4445</v>
      </c>
      <c r="Y2961" t="str">
        <f>IF(U2961="","",_xlfn.LET(_xlpm.x,VLOOKUP(U2961,'Drop-down_menus'!$F$2:$G$16,2,FALSE),IF(_xlpm.x=0,"",_xlpm.x)))</f>
        <v>https://orcid.org/0000-0002-9708-1761</v>
      </c>
      <c r="Z2961" t="str">
        <f>IF(V2961="","",_xlfn.LET(_xlpm.x,VLOOKUP(V2961,'Drop-down_menus'!$F$2:$G$16,2,FALSE),IF(_xlpm.x=0,"",_xlpm.x)))</f>
        <v/>
      </c>
      <c r="AA2961" t="str">
        <f>IF(W2961="","",_xlfn.LET(_xlpm.x,VLOOKUP(W2961,'Drop-down_menus'!$F$2:$G$16,2,FALSE),IF(_xlpm.x=0,"",_xlpm.x)))</f>
        <v/>
      </c>
      <c r="AB2961" t="s">
        <v>702</v>
      </c>
      <c r="AE2961" t="s">
        <v>896</v>
      </c>
    </row>
    <row r="2962" spans="1:31" ht="15" x14ac:dyDescent="0.2">
      <c r="A2962" s="2" t="s">
        <v>460</v>
      </c>
      <c r="B2962">
        <v>5033</v>
      </c>
      <c r="C2962">
        <v>2744</v>
      </c>
      <c r="D2962" s="69" t="s">
        <v>700</v>
      </c>
      <c r="F2962" s="70" t="s">
        <v>891</v>
      </c>
      <c r="G2962" s="70">
        <v>1</v>
      </c>
      <c r="H2962" s="70" t="s">
        <v>891</v>
      </c>
      <c r="I2962" t="s">
        <v>891</v>
      </c>
      <c r="J2962" t="str">
        <f>IF($I2962="","",_xlfn.LET(_xlpm.x,VLOOKUP($I2962,'taxon-match_2026-08-31'!$A$2:$N$122,6,FALSE),IF(_xlpm.x=0,"",_xlpm.x)))</f>
        <v>(E. Lamy, 1906)</v>
      </c>
      <c r="K2962" t="str">
        <f>IF($I2962="","",_xlfn.LET(_xlpm.x,VLOOKUP($I2962,'taxon-match_2026-08-31'!$A$2:$N$122,4,FALSE),IF(_xlpm.x=0,"",_xlpm.x)))</f>
        <v>urn:lsid:marinespecies.org:taxname:197257</v>
      </c>
      <c r="L2962" t="str">
        <f>IF($I2962="","",_xlfn.LET(_xlpm.x,VLOOKUP($I2962,'taxon-match_2026-08-31'!$A$2:$N$122,7,FALSE),IF(_xlpm.x=0,"",_xlpm.x)))</f>
        <v>Animalia</v>
      </c>
      <c r="M2962" t="str">
        <f>IF($I2962="","",_xlfn.LET(_xlpm.x,VLOOKUP($I2962,'taxon-match_2026-08-31'!$A$2:$N$122,8,FALSE),IF(_xlpm.x=0,"",_xlpm.x)))</f>
        <v>Mollusca</v>
      </c>
      <c r="N2962" t="str">
        <f>IF($I2962="","",_xlfn.LET(_xlpm.x,VLOOKUP($I2962,'taxon-match_2026-08-31'!$A$2:$N$122,9,FALSE),IF(_xlpm.x=0,"",_xlpm.x)))</f>
        <v>Gastropoda</v>
      </c>
      <c r="O2962" t="str">
        <f>IF($I2962="","",_xlfn.LET(_xlpm.x,VLOOKUP($I2962,'taxon-match_2026-08-31'!$A$2:$N$122,10,FALSE),IF(_xlpm.x=0,"",_xlpm.x)))</f>
        <v>Trochida</v>
      </c>
      <c r="P2962" t="str">
        <f>IF($I2962="","",_xlfn.LET(_xlpm.x,VLOOKUP($I2962,'taxon-match_2026-08-31'!$A$2:$N$122,11,FALSE),IF(_xlpm.x=0,"",_xlpm.x)))</f>
        <v>Calliostomatidae</v>
      </c>
      <c r="Q2962" t="str">
        <f>IF($I2962="","",_xlfn.LET(_xlpm.x,VLOOKUP($I2962,'taxon-match_2026-08-31'!$A$2:$N$122,12,FALSE),IF(_xlpm.x=0,"",_xlpm.x)))</f>
        <v>Margarella</v>
      </c>
      <c r="R2962" t="str">
        <f>IF($I2962="","",_xlfn.LET(_xlpm.x,VLOOKUP($I2962,'taxon-match_2026-08-31'!$A$2:$N$122,14,FALSE),IF(_xlpm.x=0,"",_xlpm.x)))</f>
        <v>antarctica</v>
      </c>
      <c r="S2962" s="2" t="s">
        <v>2609</v>
      </c>
      <c r="T2962" s="69" t="s">
        <v>62</v>
      </c>
      <c r="U2962" s="69" t="s">
        <v>60</v>
      </c>
      <c r="X2962" t="str">
        <f>IF(T2962="","",_xlfn.LET(_xlpm.x,VLOOKUP(T2962,'Drop-down_menus'!$F$2:$G$16,2,FALSE),IF(_xlpm.x=0,"",_xlpm.x)))</f>
        <v>https://orcid.org/0000-0003-3696-4445</v>
      </c>
      <c r="Y2962" t="str">
        <f>IF(U2962="","",_xlfn.LET(_xlpm.x,VLOOKUP(U2962,'Drop-down_menus'!$F$2:$G$16,2,FALSE),IF(_xlpm.x=0,"",_xlpm.x)))</f>
        <v>https://orcid.org/0000-0002-9708-1761</v>
      </c>
      <c r="Z2962" t="str">
        <f>IF(V2962="","",_xlfn.LET(_xlpm.x,VLOOKUP(V2962,'Drop-down_menus'!$F$2:$G$16,2,FALSE),IF(_xlpm.x=0,"",_xlpm.x)))</f>
        <v/>
      </c>
      <c r="AA2962" t="str">
        <f>IF(W2962="","",_xlfn.LET(_xlpm.x,VLOOKUP(W2962,'Drop-down_menus'!$F$2:$G$16,2,FALSE),IF(_xlpm.x=0,"",_xlpm.x)))</f>
        <v/>
      </c>
      <c r="AB2962" t="s">
        <v>702</v>
      </c>
      <c r="AE2962" t="s">
        <v>896</v>
      </c>
    </row>
    <row r="2963" spans="1:31" ht="15" x14ac:dyDescent="0.2">
      <c r="A2963" s="2" t="s">
        <v>460</v>
      </c>
      <c r="B2963">
        <v>5034</v>
      </c>
      <c r="C2963">
        <v>2745</v>
      </c>
      <c r="D2963" s="69" t="s">
        <v>700</v>
      </c>
      <c r="F2963" s="70" t="s">
        <v>891</v>
      </c>
      <c r="G2963" s="70">
        <v>1</v>
      </c>
      <c r="H2963" s="70" t="s">
        <v>891</v>
      </c>
      <c r="I2963" t="s">
        <v>891</v>
      </c>
      <c r="J2963" t="str">
        <f>IF($I2963="","",_xlfn.LET(_xlpm.x,VLOOKUP($I2963,'taxon-match_2026-08-31'!$A$2:$N$122,6,FALSE),IF(_xlpm.x=0,"",_xlpm.x)))</f>
        <v>(E. Lamy, 1906)</v>
      </c>
      <c r="K2963" t="str">
        <f>IF($I2963="","",_xlfn.LET(_xlpm.x,VLOOKUP($I2963,'taxon-match_2026-08-31'!$A$2:$N$122,4,FALSE),IF(_xlpm.x=0,"",_xlpm.x)))</f>
        <v>urn:lsid:marinespecies.org:taxname:197257</v>
      </c>
      <c r="L2963" t="str">
        <f>IF($I2963="","",_xlfn.LET(_xlpm.x,VLOOKUP($I2963,'taxon-match_2026-08-31'!$A$2:$N$122,7,FALSE),IF(_xlpm.x=0,"",_xlpm.x)))</f>
        <v>Animalia</v>
      </c>
      <c r="M2963" t="str">
        <f>IF($I2963="","",_xlfn.LET(_xlpm.x,VLOOKUP($I2963,'taxon-match_2026-08-31'!$A$2:$N$122,8,FALSE),IF(_xlpm.x=0,"",_xlpm.x)))</f>
        <v>Mollusca</v>
      </c>
      <c r="N2963" t="str">
        <f>IF($I2963="","",_xlfn.LET(_xlpm.x,VLOOKUP($I2963,'taxon-match_2026-08-31'!$A$2:$N$122,9,FALSE),IF(_xlpm.x=0,"",_xlpm.x)))</f>
        <v>Gastropoda</v>
      </c>
      <c r="O2963" t="str">
        <f>IF($I2963="","",_xlfn.LET(_xlpm.x,VLOOKUP($I2963,'taxon-match_2026-08-31'!$A$2:$N$122,10,FALSE),IF(_xlpm.x=0,"",_xlpm.x)))</f>
        <v>Trochida</v>
      </c>
      <c r="P2963" t="str">
        <f>IF($I2963="","",_xlfn.LET(_xlpm.x,VLOOKUP($I2963,'taxon-match_2026-08-31'!$A$2:$N$122,11,FALSE),IF(_xlpm.x=0,"",_xlpm.x)))</f>
        <v>Calliostomatidae</v>
      </c>
      <c r="Q2963" t="str">
        <f>IF($I2963="","",_xlfn.LET(_xlpm.x,VLOOKUP($I2963,'taxon-match_2026-08-31'!$A$2:$N$122,12,FALSE),IF(_xlpm.x=0,"",_xlpm.x)))</f>
        <v>Margarella</v>
      </c>
      <c r="R2963" t="str">
        <f>IF($I2963="","",_xlfn.LET(_xlpm.x,VLOOKUP($I2963,'taxon-match_2026-08-31'!$A$2:$N$122,14,FALSE),IF(_xlpm.x=0,"",_xlpm.x)))</f>
        <v>antarctica</v>
      </c>
      <c r="S2963" s="2" t="s">
        <v>2609</v>
      </c>
      <c r="T2963" s="69" t="s">
        <v>62</v>
      </c>
      <c r="U2963" s="69" t="s">
        <v>60</v>
      </c>
      <c r="X2963" t="str">
        <f>IF(T2963="","",_xlfn.LET(_xlpm.x,VLOOKUP(T2963,'Drop-down_menus'!$F$2:$G$16,2,FALSE),IF(_xlpm.x=0,"",_xlpm.x)))</f>
        <v>https://orcid.org/0000-0003-3696-4445</v>
      </c>
      <c r="Y2963" t="str">
        <f>IF(U2963="","",_xlfn.LET(_xlpm.x,VLOOKUP(U2963,'Drop-down_menus'!$F$2:$G$16,2,FALSE),IF(_xlpm.x=0,"",_xlpm.x)))</f>
        <v>https://orcid.org/0000-0002-9708-1761</v>
      </c>
      <c r="Z2963" t="str">
        <f>IF(V2963="","",_xlfn.LET(_xlpm.x,VLOOKUP(V2963,'Drop-down_menus'!$F$2:$G$16,2,FALSE),IF(_xlpm.x=0,"",_xlpm.x)))</f>
        <v/>
      </c>
      <c r="AA2963" t="str">
        <f>IF(W2963="","",_xlfn.LET(_xlpm.x,VLOOKUP(W2963,'Drop-down_menus'!$F$2:$G$16,2,FALSE),IF(_xlpm.x=0,"",_xlpm.x)))</f>
        <v/>
      </c>
      <c r="AB2963" t="s">
        <v>702</v>
      </c>
      <c r="AE2963" t="s">
        <v>896</v>
      </c>
    </row>
    <row r="2964" spans="1:31" ht="15" x14ac:dyDescent="0.2">
      <c r="A2964" s="2" t="s">
        <v>460</v>
      </c>
      <c r="B2964">
        <v>5035</v>
      </c>
      <c r="C2964">
        <v>2746</v>
      </c>
      <c r="D2964" s="69" t="s">
        <v>700</v>
      </c>
      <c r="F2964" s="70" t="s">
        <v>891</v>
      </c>
      <c r="G2964" s="70">
        <v>1</v>
      </c>
      <c r="H2964" s="70" t="s">
        <v>891</v>
      </c>
      <c r="I2964" t="s">
        <v>891</v>
      </c>
      <c r="J2964" t="str">
        <f>IF($I2964="","",_xlfn.LET(_xlpm.x,VLOOKUP($I2964,'taxon-match_2026-08-31'!$A$2:$N$122,6,FALSE),IF(_xlpm.x=0,"",_xlpm.x)))</f>
        <v>(E. Lamy, 1906)</v>
      </c>
      <c r="K2964" t="str">
        <f>IF($I2964="","",_xlfn.LET(_xlpm.x,VLOOKUP($I2964,'taxon-match_2026-08-31'!$A$2:$N$122,4,FALSE),IF(_xlpm.x=0,"",_xlpm.x)))</f>
        <v>urn:lsid:marinespecies.org:taxname:197257</v>
      </c>
      <c r="L2964" t="str">
        <f>IF($I2964="","",_xlfn.LET(_xlpm.x,VLOOKUP($I2964,'taxon-match_2026-08-31'!$A$2:$N$122,7,FALSE),IF(_xlpm.x=0,"",_xlpm.x)))</f>
        <v>Animalia</v>
      </c>
      <c r="M2964" t="str">
        <f>IF($I2964="","",_xlfn.LET(_xlpm.x,VLOOKUP($I2964,'taxon-match_2026-08-31'!$A$2:$N$122,8,FALSE),IF(_xlpm.x=0,"",_xlpm.x)))</f>
        <v>Mollusca</v>
      </c>
      <c r="N2964" t="str">
        <f>IF($I2964="","",_xlfn.LET(_xlpm.x,VLOOKUP($I2964,'taxon-match_2026-08-31'!$A$2:$N$122,9,FALSE),IF(_xlpm.x=0,"",_xlpm.x)))</f>
        <v>Gastropoda</v>
      </c>
      <c r="O2964" t="str">
        <f>IF($I2964="","",_xlfn.LET(_xlpm.x,VLOOKUP($I2964,'taxon-match_2026-08-31'!$A$2:$N$122,10,FALSE),IF(_xlpm.x=0,"",_xlpm.x)))</f>
        <v>Trochida</v>
      </c>
      <c r="P2964" t="str">
        <f>IF($I2964="","",_xlfn.LET(_xlpm.x,VLOOKUP($I2964,'taxon-match_2026-08-31'!$A$2:$N$122,11,FALSE),IF(_xlpm.x=0,"",_xlpm.x)))</f>
        <v>Calliostomatidae</v>
      </c>
      <c r="Q2964" t="str">
        <f>IF($I2964="","",_xlfn.LET(_xlpm.x,VLOOKUP($I2964,'taxon-match_2026-08-31'!$A$2:$N$122,12,FALSE),IF(_xlpm.x=0,"",_xlpm.x)))</f>
        <v>Margarella</v>
      </c>
      <c r="R2964" t="str">
        <f>IF($I2964="","",_xlfn.LET(_xlpm.x,VLOOKUP($I2964,'taxon-match_2026-08-31'!$A$2:$N$122,14,FALSE),IF(_xlpm.x=0,"",_xlpm.x)))</f>
        <v>antarctica</v>
      </c>
      <c r="S2964" s="2" t="s">
        <v>2609</v>
      </c>
      <c r="T2964" s="69" t="s">
        <v>62</v>
      </c>
      <c r="U2964" s="69" t="s">
        <v>60</v>
      </c>
      <c r="X2964" t="str">
        <f>IF(T2964="","",_xlfn.LET(_xlpm.x,VLOOKUP(T2964,'Drop-down_menus'!$F$2:$G$16,2,FALSE),IF(_xlpm.x=0,"",_xlpm.x)))</f>
        <v>https://orcid.org/0000-0003-3696-4445</v>
      </c>
      <c r="Y2964" t="str">
        <f>IF(U2964="","",_xlfn.LET(_xlpm.x,VLOOKUP(U2964,'Drop-down_menus'!$F$2:$G$16,2,FALSE),IF(_xlpm.x=0,"",_xlpm.x)))</f>
        <v>https://orcid.org/0000-0002-9708-1761</v>
      </c>
      <c r="Z2964" t="str">
        <f>IF(V2964="","",_xlfn.LET(_xlpm.x,VLOOKUP(V2964,'Drop-down_menus'!$F$2:$G$16,2,FALSE),IF(_xlpm.x=0,"",_xlpm.x)))</f>
        <v/>
      </c>
      <c r="AA2964" t="str">
        <f>IF(W2964="","",_xlfn.LET(_xlpm.x,VLOOKUP(W2964,'Drop-down_menus'!$F$2:$G$16,2,FALSE),IF(_xlpm.x=0,"",_xlpm.x)))</f>
        <v/>
      </c>
      <c r="AB2964" t="s">
        <v>702</v>
      </c>
      <c r="AE2964" t="s">
        <v>896</v>
      </c>
    </row>
    <row r="2965" spans="1:31" ht="15" x14ac:dyDescent="0.2">
      <c r="A2965" s="2" t="s">
        <v>84</v>
      </c>
      <c r="B2965">
        <v>306</v>
      </c>
      <c r="C2965">
        <v>2747</v>
      </c>
      <c r="D2965" s="69" t="s">
        <v>700</v>
      </c>
      <c r="F2965" s="70" t="s">
        <v>891</v>
      </c>
      <c r="G2965" s="69">
        <v>1</v>
      </c>
      <c r="H2965" s="70" t="s">
        <v>891</v>
      </c>
      <c r="I2965" t="s">
        <v>891</v>
      </c>
      <c r="J2965" t="str">
        <f>IF($I2965="","",_xlfn.LET(_xlpm.x,VLOOKUP($I2965,'taxon-match_2026-08-31'!$A$2:$N$122,6,FALSE),IF(_xlpm.x=0,"",_xlpm.x)))</f>
        <v>(E. Lamy, 1906)</v>
      </c>
      <c r="K2965" t="str">
        <f>IF($I2965="","",_xlfn.LET(_xlpm.x,VLOOKUP($I2965,'taxon-match_2026-08-31'!$A$2:$N$122,4,FALSE),IF(_xlpm.x=0,"",_xlpm.x)))</f>
        <v>urn:lsid:marinespecies.org:taxname:197257</v>
      </c>
      <c r="L2965" t="str">
        <f>IF($I2965="","",_xlfn.LET(_xlpm.x,VLOOKUP($I2965,'taxon-match_2026-08-31'!$A$2:$N$122,7,FALSE),IF(_xlpm.x=0,"",_xlpm.x)))</f>
        <v>Animalia</v>
      </c>
      <c r="M2965" t="str">
        <f>IF($I2965="","",_xlfn.LET(_xlpm.x,VLOOKUP($I2965,'taxon-match_2026-08-31'!$A$2:$N$122,8,FALSE),IF(_xlpm.x=0,"",_xlpm.x)))</f>
        <v>Mollusca</v>
      </c>
      <c r="N2965" t="str">
        <f>IF($I2965="","",_xlfn.LET(_xlpm.x,VLOOKUP($I2965,'taxon-match_2026-08-31'!$A$2:$N$122,9,FALSE),IF(_xlpm.x=0,"",_xlpm.x)))</f>
        <v>Gastropoda</v>
      </c>
      <c r="O2965" t="str">
        <f>IF($I2965="","",_xlfn.LET(_xlpm.x,VLOOKUP($I2965,'taxon-match_2026-08-31'!$A$2:$N$122,10,FALSE),IF(_xlpm.x=0,"",_xlpm.x)))</f>
        <v>Trochida</v>
      </c>
      <c r="P2965" t="str">
        <f>IF($I2965="","",_xlfn.LET(_xlpm.x,VLOOKUP($I2965,'taxon-match_2026-08-31'!$A$2:$N$122,11,FALSE),IF(_xlpm.x=0,"",_xlpm.x)))</f>
        <v>Calliostomatidae</v>
      </c>
      <c r="Q2965" t="str">
        <f>IF($I2965="","",_xlfn.LET(_xlpm.x,VLOOKUP($I2965,'taxon-match_2026-08-31'!$A$2:$N$122,12,FALSE),IF(_xlpm.x=0,"",_xlpm.x)))</f>
        <v>Margarella</v>
      </c>
      <c r="R2965" t="str">
        <f>IF($I2965="","",_xlfn.LET(_xlpm.x,VLOOKUP($I2965,'taxon-match_2026-08-31'!$A$2:$N$122,14,FALSE),IF(_xlpm.x=0,"",_xlpm.x)))</f>
        <v>antarctica</v>
      </c>
      <c r="S2965" s="2" t="s">
        <v>2609</v>
      </c>
      <c r="T2965" s="69" t="s">
        <v>62</v>
      </c>
      <c r="U2965" s="69" t="s">
        <v>60</v>
      </c>
      <c r="X2965" t="str">
        <f>IF(T2965="","",_xlfn.LET(_xlpm.x,VLOOKUP(T2965,'Drop-down_menus'!$F$2:$G$16,2,FALSE),IF(_xlpm.x=0,"",_xlpm.x)))</f>
        <v>https://orcid.org/0000-0003-3696-4445</v>
      </c>
      <c r="Y2965" t="str">
        <f>IF(U2965="","",_xlfn.LET(_xlpm.x,VLOOKUP(U2965,'Drop-down_menus'!$F$2:$G$16,2,FALSE),IF(_xlpm.x=0,"",_xlpm.x)))</f>
        <v>https://orcid.org/0000-0002-9708-1761</v>
      </c>
      <c r="Z2965" t="str">
        <f>IF(V2965="","",_xlfn.LET(_xlpm.x,VLOOKUP(V2965,'Drop-down_menus'!$F$2:$G$16,2,FALSE),IF(_xlpm.x=0,"",_xlpm.x)))</f>
        <v/>
      </c>
      <c r="AA2965" t="str">
        <f>IF(W2965="","",_xlfn.LET(_xlpm.x,VLOOKUP(W2965,'Drop-down_menus'!$F$2:$G$16,2,FALSE),IF(_xlpm.x=0,"",_xlpm.x)))</f>
        <v/>
      </c>
      <c r="AB2965" t="s">
        <v>702</v>
      </c>
      <c r="AE2965" t="s">
        <v>896</v>
      </c>
    </row>
    <row r="2966" spans="1:31" ht="15" x14ac:dyDescent="0.2">
      <c r="A2966" s="2" t="s">
        <v>84</v>
      </c>
      <c r="B2966">
        <v>307</v>
      </c>
      <c r="C2966">
        <v>2748</v>
      </c>
      <c r="D2966" s="69" t="s">
        <v>700</v>
      </c>
      <c r="F2966" s="70" t="s">
        <v>891</v>
      </c>
      <c r="G2966" s="69">
        <v>1</v>
      </c>
      <c r="H2966" s="70" t="s">
        <v>891</v>
      </c>
      <c r="I2966" t="s">
        <v>891</v>
      </c>
      <c r="J2966" t="str">
        <f>IF($I2966="","",_xlfn.LET(_xlpm.x,VLOOKUP($I2966,'taxon-match_2026-08-31'!$A$2:$N$122,6,FALSE),IF(_xlpm.x=0,"",_xlpm.x)))</f>
        <v>(E. Lamy, 1906)</v>
      </c>
      <c r="K2966" t="str">
        <f>IF($I2966="","",_xlfn.LET(_xlpm.x,VLOOKUP($I2966,'taxon-match_2026-08-31'!$A$2:$N$122,4,FALSE),IF(_xlpm.x=0,"",_xlpm.x)))</f>
        <v>urn:lsid:marinespecies.org:taxname:197257</v>
      </c>
      <c r="L2966" t="str">
        <f>IF($I2966="","",_xlfn.LET(_xlpm.x,VLOOKUP($I2966,'taxon-match_2026-08-31'!$A$2:$N$122,7,FALSE),IF(_xlpm.x=0,"",_xlpm.x)))</f>
        <v>Animalia</v>
      </c>
      <c r="M2966" t="str">
        <f>IF($I2966="","",_xlfn.LET(_xlpm.x,VLOOKUP($I2966,'taxon-match_2026-08-31'!$A$2:$N$122,8,FALSE),IF(_xlpm.x=0,"",_xlpm.x)))</f>
        <v>Mollusca</v>
      </c>
      <c r="N2966" t="str">
        <f>IF($I2966="","",_xlfn.LET(_xlpm.x,VLOOKUP($I2966,'taxon-match_2026-08-31'!$A$2:$N$122,9,FALSE),IF(_xlpm.x=0,"",_xlpm.x)))</f>
        <v>Gastropoda</v>
      </c>
      <c r="O2966" t="str">
        <f>IF($I2966="","",_xlfn.LET(_xlpm.x,VLOOKUP($I2966,'taxon-match_2026-08-31'!$A$2:$N$122,10,FALSE),IF(_xlpm.x=0,"",_xlpm.x)))</f>
        <v>Trochida</v>
      </c>
      <c r="P2966" t="str">
        <f>IF($I2966="","",_xlfn.LET(_xlpm.x,VLOOKUP($I2966,'taxon-match_2026-08-31'!$A$2:$N$122,11,FALSE),IF(_xlpm.x=0,"",_xlpm.x)))</f>
        <v>Calliostomatidae</v>
      </c>
      <c r="Q2966" t="str">
        <f>IF($I2966="","",_xlfn.LET(_xlpm.x,VLOOKUP($I2966,'taxon-match_2026-08-31'!$A$2:$N$122,12,FALSE),IF(_xlpm.x=0,"",_xlpm.x)))</f>
        <v>Margarella</v>
      </c>
      <c r="R2966" t="str">
        <f>IF($I2966="","",_xlfn.LET(_xlpm.x,VLOOKUP($I2966,'taxon-match_2026-08-31'!$A$2:$N$122,14,FALSE),IF(_xlpm.x=0,"",_xlpm.x)))</f>
        <v>antarctica</v>
      </c>
      <c r="S2966" s="2" t="s">
        <v>2609</v>
      </c>
      <c r="T2966" s="69" t="s">
        <v>62</v>
      </c>
      <c r="U2966" s="69" t="s">
        <v>60</v>
      </c>
      <c r="X2966" t="str">
        <f>IF(T2966="","",_xlfn.LET(_xlpm.x,VLOOKUP(T2966,'Drop-down_menus'!$F$2:$G$16,2,FALSE),IF(_xlpm.x=0,"",_xlpm.x)))</f>
        <v>https://orcid.org/0000-0003-3696-4445</v>
      </c>
      <c r="Y2966" t="str">
        <f>IF(U2966="","",_xlfn.LET(_xlpm.x,VLOOKUP(U2966,'Drop-down_menus'!$F$2:$G$16,2,FALSE),IF(_xlpm.x=0,"",_xlpm.x)))</f>
        <v>https://orcid.org/0000-0002-9708-1761</v>
      </c>
      <c r="Z2966" t="str">
        <f>IF(V2966="","",_xlfn.LET(_xlpm.x,VLOOKUP(V2966,'Drop-down_menus'!$F$2:$G$16,2,FALSE),IF(_xlpm.x=0,"",_xlpm.x)))</f>
        <v/>
      </c>
      <c r="AA2966" t="str">
        <f>IF(W2966="","",_xlfn.LET(_xlpm.x,VLOOKUP(W2966,'Drop-down_menus'!$F$2:$G$16,2,FALSE),IF(_xlpm.x=0,"",_xlpm.x)))</f>
        <v/>
      </c>
      <c r="AB2966" t="s">
        <v>702</v>
      </c>
      <c r="AE2966" t="s">
        <v>896</v>
      </c>
    </row>
    <row r="2967" spans="1:31" ht="15" x14ac:dyDescent="0.2">
      <c r="A2967" s="2" t="s">
        <v>84</v>
      </c>
      <c r="B2967">
        <v>334</v>
      </c>
      <c r="C2967">
        <v>2749</v>
      </c>
      <c r="D2967" s="69" t="s">
        <v>700</v>
      </c>
      <c r="F2967" s="70" t="s">
        <v>891</v>
      </c>
      <c r="G2967" s="69">
        <v>1</v>
      </c>
      <c r="H2967" s="70" t="s">
        <v>891</v>
      </c>
      <c r="I2967" t="s">
        <v>891</v>
      </c>
      <c r="J2967" t="str">
        <f>IF($I2967="","",_xlfn.LET(_xlpm.x,VLOOKUP($I2967,'taxon-match_2026-08-31'!$A$2:$N$122,6,FALSE),IF(_xlpm.x=0,"",_xlpm.x)))</f>
        <v>(E. Lamy, 1906)</v>
      </c>
      <c r="K2967" t="str">
        <f>IF($I2967="","",_xlfn.LET(_xlpm.x,VLOOKUP($I2967,'taxon-match_2026-08-31'!$A$2:$N$122,4,FALSE),IF(_xlpm.x=0,"",_xlpm.x)))</f>
        <v>urn:lsid:marinespecies.org:taxname:197257</v>
      </c>
      <c r="L2967" t="str">
        <f>IF($I2967="","",_xlfn.LET(_xlpm.x,VLOOKUP($I2967,'taxon-match_2026-08-31'!$A$2:$N$122,7,FALSE),IF(_xlpm.x=0,"",_xlpm.x)))</f>
        <v>Animalia</v>
      </c>
      <c r="M2967" t="str">
        <f>IF($I2967="","",_xlfn.LET(_xlpm.x,VLOOKUP($I2967,'taxon-match_2026-08-31'!$A$2:$N$122,8,FALSE),IF(_xlpm.x=0,"",_xlpm.x)))</f>
        <v>Mollusca</v>
      </c>
      <c r="N2967" t="str">
        <f>IF($I2967="","",_xlfn.LET(_xlpm.x,VLOOKUP($I2967,'taxon-match_2026-08-31'!$A$2:$N$122,9,FALSE),IF(_xlpm.x=0,"",_xlpm.x)))</f>
        <v>Gastropoda</v>
      </c>
      <c r="O2967" t="str">
        <f>IF($I2967="","",_xlfn.LET(_xlpm.x,VLOOKUP($I2967,'taxon-match_2026-08-31'!$A$2:$N$122,10,FALSE),IF(_xlpm.x=0,"",_xlpm.x)))</f>
        <v>Trochida</v>
      </c>
      <c r="P2967" t="str">
        <f>IF($I2967="","",_xlfn.LET(_xlpm.x,VLOOKUP($I2967,'taxon-match_2026-08-31'!$A$2:$N$122,11,FALSE),IF(_xlpm.x=0,"",_xlpm.x)))</f>
        <v>Calliostomatidae</v>
      </c>
      <c r="Q2967" t="str">
        <f>IF($I2967="","",_xlfn.LET(_xlpm.x,VLOOKUP($I2967,'taxon-match_2026-08-31'!$A$2:$N$122,12,FALSE),IF(_xlpm.x=0,"",_xlpm.x)))</f>
        <v>Margarella</v>
      </c>
      <c r="R2967" t="str">
        <f>IF($I2967="","",_xlfn.LET(_xlpm.x,VLOOKUP($I2967,'taxon-match_2026-08-31'!$A$2:$N$122,14,FALSE),IF(_xlpm.x=0,"",_xlpm.x)))</f>
        <v>antarctica</v>
      </c>
      <c r="S2967" s="2" t="s">
        <v>2609</v>
      </c>
      <c r="T2967" s="69" t="s">
        <v>62</v>
      </c>
      <c r="U2967" s="69" t="s">
        <v>60</v>
      </c>
      <c r="X2967" t="str">
        <f>IF(T2967="","",_xlfn.LET(_xlpm.x,VLOOKUP(T2967,'Drop-down_menus'!$F$2:$G$16,2,FALSE),IF(_xlpm.x=0,"",_xlpm.x)))</f>
        <v>https://orcid.org/0000-0003-3696-4445</v>
      </c>
      <c r="Y2967" t="str">
        <f>IF(U2967="","",_xlfn.LET(_xlpm.x,VLOOKUP(U2967,'Drop-down_menus'!$F$2:$G$16,2,FALSE),IF(_xlpm.x=0,"",_xlpm.x)))</f>
        <v>https://orcid.org/0000-0002-9708-1761</v>
      </c>
      <c r="Z2967" t="str">
        <f>IF(V2967="","",_xlfn.LET(_xlpm.x,VLOOKUP(V2967,'Drop-down_menus'!$F$2:$G$16,2,FALSE),IF(_xlpm.x=0,"",_xlpm.x)))</f>
        <v/>
      </c>
      <c r="AA2967" t="str">
        <f>IF(W2967="","",_xlfn.LET(_xlpm.x,VLOOKUP(W2967,'Drop-down_menus'!$F$2:$G$16,2,FALSE),IF(_xlpm.x=0,"",_xlpm.x)))</f>
        <v/>
      </c>
      <c r="AB2967" t="s">
        <v>702</v>
      </c>
      <c r="AE2967" t="s">
        <v>896</v>
      </c>
    </row>
    <row r="2968" spans="1:31" ht="15" x14ac:dyDescent="0.2">
      <c r="A2968" s="2" t="s">
        <v>84</v>
      </c>
      <c r="B2968">
        <v>335</v>
      </c>
      <c r="C2968">
        <v>3051</v>
      </c>
      <c r="D2968" s="69" t="s">
        <v>700</v>
      </c>
      <c r="F2968" s="70" t="s">
        <v>891</v>
      </c>
      <c r="G2968" s="69">
        <v>1</v>
      </c>
      <c r="H2968" s="70" t="s">
        <v>891</v>
      </c>
      <c r="I2968" t="s">
        <v>891</v>
      </c>
      <c r="J2968" t="str">
        <f>IF($I2968="","",_xlfn.LET(_xlpm.x,VLOOKUP($I2968,'taxon-match_2026-08-31'!$A$2:$N$122,6,FALSE),IF(_xlpm.x=0,"",_xlpm.x)))</f>
        <v>(E. Lamy, 1906)</v>
      </c>
      <c r="K2968" t="str">
        <f>IF($I2968="","",_xlfn.LET(_xlpm.x,VLOOKUP($I2968,'taxon-match_2026-08-31'!$A$2:$N$122,4,FALSE),IF(_xlpm.x=0,"",_xlpm.x)))</f>
        <v>urn:lsid:marinespecies.org:taxname:197257</v>
      </c>
      <c r="L2968" t="str">
        <f>IF($I2968="","",_xlfn.LET(_xlpm.x,VLOOKUP($I2968,'taxon-match_2026-08-31'!$A$2:$N$122,7,FALSE),IF(_xlpm.x=0,"",_xlpm.x)))</f>
        <v>Animalia</v>
      </c>
      <c r="M2968" t="str">
        <f>IF($I2968="","",_xlfn.LET(_xlpm.x,VLOOKUP($I2968,'taxon-match_2026-08-31'!$A$2:$N$122,8,FALSE),IF(_xlpm.x=0,"",_xlpm.x)))</f>
        <v>Mollusca</v>
      </c>
      <c r="N2968" t="str">
        <f>IF($I2968="","",_xlfn.LET(_xlpm.x,VLOOKUP($I2968,'taxon-match_2026-08-31'!$A$2:$N$122,9,FALSE),IF(_xlpm.x=0,"",_xlpm.x)))</f>
        <v>Gastropoda</v>
      </c>
      <c r="O2968" t="str">
        <f>IF($I2968="","",_xlfn.LET(_xlpm.x,VLOOKUP($I2968,'taxon-match_2026-08-31'!$A$2:$N$122,10,FALSE),IF(_xlpm.x=0,"",_xlpm.x)))</f>
        <v>Trochida</v>
      </c>
      <c r="P2968" t="str">
        <f>IF($I2968="","",_xlfn.LET(_xlpm.x,VLOOKUP($I2968,'taxon-match_2026-08-31'!$A$2:$N$122,11,FALSE),IF(_xlpm.x=0,"",_xlpm.x)))</f>
        <v>Calliostomatidae</v>
      </c>
      <c r="Q2968" t="str">
        <f>IF($I2968="","",_xlfn.LET(_xlpm.x,VLOOKUP($I2968,'taxon-match_2026-08-31'!$A$2:$N$122,12,FALSE),IF(_xlpm.x=0,"",_xlpm.x)))</f>
        <v>Margarella</v>
      </c>
      <c r="R2968" t="str">
        <f>IF($I2968="","",_xlfn.LET(_xlpm.x,VLOOKUP($I2968,'taxon-match_2026-08-31'!$A$2:$N$122,14,FALSE),IF(_xlpm.x=0,"",_xlpm.x)))</f>
        <v>antarctica</v>
      </c>
      <c r="S2968" s="2" t="s">
        <v>2609</v>
      </c>
      <c r="T2968" s="69" t="s">
        <v>62</v>
      </c>
      <c r="U2968" s="69" t="s">
        <v>60</v>
      </c>
      <c r="X2968" t="str">
        <f>IF(T2968="","",_xlfn.LET(_xlpm.x,VLOOKUP(T2968,'Drop-down_menus'!$F$2:$G$16,2,FALSE),IF(_xlpm.x=0,"",_xlpm.x)))</f>
        <v>https://orcid.org/0000-0003-3696-4445</v>
      </c>
      <c r="Y2968" t="str">
        <f>IF(U2968="","",_xlfn.LET(_xlpm.x,VLOOKUP(U2968,'Drop-down_menus'!$F$2:$G$16,2,FALSE),IF(_xlpm.x=0,"",_xlpm.x)))</f>
        <v>https://orcid.org/0000-0002-9708-1761</v>
      </c>
      <c r="Z2968" t="str">
        <f>IF(V2968="","",_xlfn.LET(_xlpm.x,VLOOKUP(V2968,'Drop-down_menus'!$F$2:$G$16,2,FALSE),IF(_xlpm.x=0,"",_xlpm.x)))</f>
        <v/>
      </c>
      <c r="AA2968" t="str">
        <f>IF(W2968="","",_xlfn.LET(_xlpm.x,VLOOKUP(W2968,'Drop-down_menus'!$F$2:$G$16,2,FALSE),IF(_xlpm.x=0,"",_xlpm.x)))</f>
        <v/>
      </c>
      <c r="AB2968" t="s">
        <v>702</v>
      </c>
      <c r="AE2968" t="s">
        <v>896</v>
      </c>
    </row>
    <row r="2969" spans="1:31" ht="15" x14ac:dyDescent="0.2">
      <c r="A2969" s="2" t="s">
        <v>475</v>
      </c>
      <c r="B2969">
        <v>5447</v>
      </c>
      <c r="C2969">
        <v>3052</v>
      </c>
      <c r="D2969" s="69" t="s">
        <v>700</v>
      </c>
      <c r="F2969" s="70" t="s">
        <v>891</v>
      </c>
      <c r="G2969" s="70">
        <v>1</v>
      </c>
      <c r="H2969" s="70" t="s">
        <v>891</v>
      </c>
      <c r="I2969" t="s">
        <v>891</v>
      </c>
      <c r="J2969" t="str">
        <f>IF($I2969="","",_xlfn.LET(_xlpm.x,VLOOKUP($I2969,'taxon-match_2026-08-31'!$A$2:$N$122,6,FALSE),IF(_xlpm.x=0,"",_xlpm.x)))</f>
        <v>(E. Lamy, 1906)</v>
      </c>
      <c r="K2969" t="str">
        <f>IF($I2969="","",_xlfn.LET(_xlpm.x,VLOOKUP($I2969,'taxon-match_2026-08-31'!$A$2:$N$122,4,FALSE),IF(_xlpm.x=0,"",_xlpm.x)))</f>
        <v>urn:lsid:marinespecies.org:taxname:197257</v>
      </c>
      <c r="L2969" t="str">
        <f>IF($I2969="","",_xlfn.LET(_xlpm.x,VLOOKUP($I2969,'taxon-match_2026-08-31'!$A$2:$N$122,7,FALSE),IF(_xlpm.x=0,"",_xlpm.x)))</f>
        <v>Animalia</v>
      </c>
      <c r="M2969" t="str">
        <f>IF($I2969="","",_xlfn.LET(_xlpm.x,VLOOKUP($I2969,'taxon-match_2026-08-31'!$A$2:$N$122,8,FALSE),IF(_xlpm.x=0,"",_xlpm.x)))</f>
        <v>Mollusca</v>
      </c>
      <c r="N2969" t="str">
        <f>IF($I2969="","",_xlfn.LET(_xlpm.x,VLOOKUP($I2969,'taxon-match_2026-08-31'!$A$2:$N$122,9,FALSE),IF(_xlpm.x=0,"",_xlpm.x)))</f>
        <v>Gastropoda</v>
      </c>
      <c r="O2969" t="str">
        <f>IF($I2969="","",_xlfn.LET(_xlpm.x,VLOOKUP($I2969,'taxon-match_2026-08-31'!$A$2:$N$122,10,FALSE),IF(_xlpm.x=0,"",_xlpm.x)))</f>
        <v>Trochida</v>
      </c>
      <c r="P2969" t="str">
        <f>IF($I2969="","",_xlfn.LET(_xlpm.x,VLOOKUP($I2969,'taxon-match_2026-08-31'!$A$2:$N$122,11,FALSE),IF(_xlpm.x=0,"",_xlpm.x)))</f>
        <v>Calliostomatidae</v>
      </c>
      <c r="Q2969" t="str">
        <f>IF($I2969="","",_xlfn.LET(_xlpm.x,VLOOKUP($I2969,'taxon-match_2026-08-31'!$A$2:$N$122,12,FALSE),IF(_xlpm.x=0,"",_xlpm.x)))</f>
        <v>Margarella</v>
      </c>
      <c r="R2969" t="str">
        <f>IF($I2969="","",_xlfn.LET(_xlpm.x,VLOOKUP($I2969,'taxon-match_2026-08-31'!$A$2:$N$122,14,FALSE),IF(_xlpm.x=0,"",_xlpm.x)))</f>
        <v>antarctica</v>
      </c>
      <c r="S2969" s="2" t="s">
        <v>2609</v>
      </c>
      <c r="T2969" s="69" t="s">
        <v>62</v>
      </c>
      <c r="U2969" s="69" t="s">
        <v>60</v>
      </c>
      <c r="X2969" t="str">
        <f>IF(T2969="","",_xlfn.LET(_xlpm.x,VLOOKUP(T2969,'Drop-down_menus'!$F$2:$G$16,2,FALSE),IF(_xlpm.x=0,"",_xlpm.x)))</f>
        <v>https://orcid.org/0000-0003-3696-4445</v>
      </c>
      <c r="Y2969" t="str">
        <f>IF(U2969="","",_xlfn.LET(_xlpm.x,VLOOKUP(U2969,'Drop-down_menus'!$F$2:$G$16,2,FALSE),IF(_xlpm.x=0,"",_xlpm.x)))</f>
        <v>https://orcid.org/0000-0002-9708-1761</v>
      </c>
      <c r="Z2969" t="str">
        <f>IF(V2969="","",_xlfn.LET(_xlpm.x,VLOOKUP(V2969,'Drop-down_menus'!$F$2:$G$16,2,FALSE),IF(_xlpm.x=0,"",_xlpm.x)))</f>
        <v/>
      </c>
      <c r="AA2969" t="str">
        <f>IF(W2969="","",_xlfn.LET(_xlpm.x,VLOOKUP(W2969,'Drop-down_menus'!$F$2:$G$16,2,FALSE),IF(_xlpm.x=0,"",_xlpm.x)))</f>
        <v/>
      </c>
      <c r="AB2969" t="s">
        <v>702</v>
      </c>
      <c r="AE2969" t="s">
        <v>896</v>
      </c>
    </row>
    <row r="2970" spans="1:31" ht="15" x14ac:dyDescent="0.2">
      <c r="A2970" s="2" t="s">
        <v>475</v>
      </c>
      <c r="B2970">
        <v>5448</v>
      </c>
      <c r="C2970">
        <v>3053</v>
      </c>
      <c r="D2970" s="69" t="s">
        <v>700</v>
      </c>
      <c r="F2970" s="70" t="s">
        <v>891</v>
      </c>
      <c r="G2970" s="70">
        <v>1</v>
      </c>
      <c r="H2970" s="70" t="s">
        <v>891</v>
      </c>
      <c r="I2970" t="s">
        <v>891</v>
      </c>
      <c r="J2970" t="str">
        <f>IF($I2970="","",_xlfn.LET(_xlpm.x,VLOOKUP($I2970,'taxon-match_2026-08-31'!$A$2:$N$122,6,FALSE),IF(_xlpm.x=0,"",_xlpm.x)))</f>
        <v>(E. Lamy, 1906)</v>
      </c>
      <c r="K2970" t="str">
        <f>IF($I2970="","",_xlfn.LET(_xlpm.x,VLOOKUP($I2970,'taxon-match_2026-08-31'!$A$2:$N$122,4,FALSE),IF(_xlpm.x=0,"",_xlpm.x)))</f>
        <v>urn:lsid:marinespecies.org:taxname:197257</v>
      </c>
      <c r="L2970" t="str">
        <f>IF($I2970="","",_xlfn.LET(_xlpm.x,VLOOKUP($I2970,'taxon-match_2026-08-31'!$A$2:$N$122,7,FALSE),IF(_xlpm.x=0,"",_xlpm.x)))</f>
        <v>Animalia</v>
      </c>
      <c r="M2970" t="str">
        <f>IF($I2970="","",_xlfn.LET(_xlpm.x,VLOOKUP($I2970,'taxon-match_2026-08-31'!$A$2:$N$122,8,FALSE),IF(_xlpm.x=0,"",_xlpm.x)))</f>
        <v>Mollusca</v>
      </c>
      <c r="N2970" t="str">
        <f>IF($I2970="","",_xlfn.LET(_xlpm.x,VLOOKUP($I2970,'taxon-match_2026-08-31'!$A$2:$N$122,9,FALSE),IF(_xlpm.x=0,"",_xlpm.x)))</f>
        <v>Gastropoda</v>
      </c>
      <c r="O2970" t="str">
        <f>IF($I2970="","",_xlfn.LET(_xlpm.x,VLOOKUP($I2970,'taxon-match_2026-08-31'!$A$2:$N$122,10,FALSE),IF(_xlpm.x=0,"",_xlpm.x)))</f>
        <v>Trochida</v>
      </c>
      <c r="P2970" t="str">
        <f>IF($I2970="","",_xlfn.LET(_xlpm.x,VLOOKUP($I2970,'taxon-match_2026-08-31'!$A$2:$N$122,11,FALSE),IF(_xlpm.x=0,"",_xlpm.x)))</f>
        <v>Calliostomatidae</v>
      </c>
      <c r="Q2970" t="str">
        <f>IF($I2970="","",_xlfn.LET(_xlpm.x,VLOOKUP($I2970,'taxon-match_2026-08-31'!$A$2:$N$122,12,FALSE),IF(_xlpm.x=0,"",_xlpm.x)))</f>
        <v>Margarella</v>
      </c>
      <c r="R2970" t="str">
        <f>IF($I2970="","",_xlfn.LET(_xlpm.x,VLOOKUP($I2970,'taxon-match_2026-08-31'!$A$2:$N$122,14,FALSE),IF(_xlpm.x=0,"",_xlpm.x)))</f>
        <v>antarctica</v>
      </c>
      <c r="S2970" s="2" t="s">
        <v>2609</v>
      </c>
      <c r="T2970" s="69" t="s">
        <v>62</v>
      </c>
      <c r="U2970" s="69" t="s">
        <v>60</v>
      </c>
      <c r="X2970" t="str">
        <f>IF(T2970="","",_xlfn.LET(_xlpm.x,VLOOKUP(T2970,'Drop-down_menus'!$F$2:$G$16,2,FALSE),IF(_xlpm.x=0,"",_xlpm.x)))</f>
        <v>https://orcid.org/0000-0003-3696-4445</v>
      </c>
      <c r="Y2970" t="str">
        <f>IF(U2970="","",_xlfn.LET(_xlpm.x,VLOOKUP(U2970,'Drop-down_menus'!$F$2:$G$16,2,FALSE),IF(_xlpm.x=0,"",_xlpm.x)))</f>
        <v>https://orcid.org/0000-0002-9708-1761</v>
      </c>
      <c r="Z2970" t="str">
        <f>IF(V2970="","",_xlfn.LET(_xlpm.x,VLOOKUP(V2970,'Drop-down_menus'!$F$2:$G$16,2,FALSE),IF(_xlpm.x=0,"",_xlpm.x)))</f>
        <v/>
      </c>
      <c r="AA2970" t="str">
        <f>IF(W2970="","",_xlfn.LET(_xlpm.x,VLOOKUP(W2970,'Drop-down_menus'!$F$2:$G$16,2,FALSE),IF(_xlpm.x=0,"",_xlpm.x)))</f>
        <v/>
      </c>
      <c r="AB2970" t="s">
        <v>702</v>
      </c>
      <c r="AE2970" t="s">
        <v>896</v>
      </c>
    </row>
    <row r="2971" spans="1:31" ht="15" x14ac:dyDescent="0.2">
      <c r="A2971" s="2" t="s">
        <v>475</v>
      </c>
      <c r="B2971">
        <v>5449</v>
      </c>
      <c r="C2971">
        <v>3054</v>
      </c>
      <c r="D2971" s="69" t="s">
        <v>700</v>
      </c>
      <c r="F2971" s="70" t="s">
        <v>891</v>
      </c>
      <c r="G2971" s="70">
        <v>1</v>
      </c>
      <c r="H2971" s="70" t="s">
        <v>891</v>
      </c>
      <c r="I2971" t="s">
        <v>891</v>
      </c>
      <c r="J2971" t="str">
        <f>IF($I2971="","",_xlfn.LET(_xlpm.x,VLOOKUP($I2971,'taxon-match_2026-08-31'!$A$2:$N$122,6,FALSE),IF(_xlpm.x=0,"",_xlpm.x)))</f>
        <v>(E. Lamy, 1906)</v>
      </c>
      <c r="K2971" t="str">
        <f>IF($I2971="","",_xlfn.LET(_xlpm.x,VLOOKUP($I2971,'taxon-match_2026-08-31'!$A$2:$N$122,4,FALSE),IF(_xlpm.x=0,"",_xlpm.x)))</f>
        <v>urn:lsid:marinespecies.org:taxname:197257</v>
      </c>
      <c r="L2971" t="str">
        <f>IF($I2971="","",_xlfn.LET(_xlpm.x,VLOOKUP($I2971,'taxon-match_2026-08-31'!$A$2:$N$122,7,FALSE),IF(_xlpm.x=0,"",_xlpm.x)))</f>
        <v>Animalia</v>
      </c>
      <c r="M2971" t="str">
        <f>IF($I2971="","",_xlfn.LET(_xlpm.x,VLOOKUP($I2971,'taxon-match_2026-08-31'!$A$2:$N$122,8,FALSE),IF(_xlpm.x=0,"",_xlpm.x)))</f>
        <v>Mollusca</v>
      </c>
      <c r="N2971" t="str">
        <f>IF($I2971="","",_xlfn.LET(_xlpm.x,VLOOKUP($I2971,'taxon-match_2026-08-31'!$A$2:$N$122,9,FALSE),IF(_xlpm.x=0,"",_xlpm.x)))</f>
        <v>Gastropoda</v>
      </c>
      <c r="O2971" t="str">
        <f>IF($I2971="","",_xlfn.LET(_xlpm.x,VLOOKUP($I2971,'taxon-match_2026-08-31'!$A$2:$N$122,10,FALSE),IF(_xlpm.x=0,"",_xlpm.x)))</f>
        <v>Trochida</v>
      </c>
      <c r="P2971" t="str">
        <f>IF($I2971="","",_xlfn.LET(_xlpm.x,VLOOKUP($I2971,'taxon-match_2026-08-31'!$A$2:$N$122,11,FALSE),IF(_xlpm.x=0,"",_xlpm.x)))</f>
        <v>Calliostomatidae</v>
      </c>
      <c r="Q2971" t="str">
        <f>IF($I2971="","",_xlfn.LET(_xlpm.x,VLOOKUP($I2971,'taxon-match_2026-08-31'!$A$2:$N$122,12,FALSE),IF(_xlpm.x=0,"",_xlpm.x)))</f>
        <v>Margarella</v>
      </c>
      <c r="R2971" t="str">
        <f>IF($I2971="","",_xlfn.LET(_xlpm.x,VLOOKUP($I2971,'taxon-match_2026-08-31'!$A$2:$N$122,14,FALSE),IF(_xlpm.x=0,"",_xlpm.x)))</f>
        <v>antarctica</v>
      </c>
      <c r="S2971" s="2" t="s">
        <v>2609</v>
      </c>
      <c r="T2971" s="69" t="s">
        <v>62</v>
      </c>
      <c r="U2971" s="69" t="s">
        <v>60</v>
      </c>
      <c r="X2971" t="str">
        <f>IF(T2971="","",_xlfn.LET(_xlpm.x,VLOOKUP(T2971,'Drop-down_menus'!$F$2:$G$16,2,FALSE),IF(_xlpm.x=0,"",_xlpm.x)))</f>
        <v>https://orcid.org/0000-0003-3696-4445</v>
      </c>
      <c r="Y2971" t="str">
        <f>IF(U2971="","",_xlfn.LET(_xlpm.x,VLOOKUP(U2971,'Drop-down_menus'!$F$2:$G$16,2,FALSE),IF(_xlpm.x=0,"",_xlpm.x)))</f>
        <v>https://orcid.org/0000-0002-9708-1761</v>
      </c>
      <c r="Z2971" t="str">
        <f>IF(V2971="","",_xlfn.LET(_xlpm.x,VLOOKUP(V2971,'Drop-down_menus'!$F$2:$G$16,2,FALSE),IF(_xlpm.x=0,"",_xlpm.x)))</f>
        <v/>
      </c>
      <c r="AA2971" t="str">
        <f>IF(W2971="","",_xlfn.LET(_xlpm.x,VLOOKUP(W2971,'Drop-down_menus'!$F$2:$G$16,2,FALSE),IF(_xlpm.x=0,"",_xlpm.x)))</f>
        <v/>
      </c>
      <c r="AB2971" t="s">
        <v>702</v>
      </c>
      <c r="AE2971" t="s">
        <v>896</v>
      </c>
    </row>
    <row r="2972" spans="1:31" ht="15" x14ac:dyDescent="0.2">
      <c r="A2972" s="2" t="s">
        <v>475</v>
      </c>
      <c r="B2972">
        <v>5450</v>
      </c>
      <c r="C2972">
        <v>3055</v>
      </c>
      <c r="D2972" s="69" t="s">
        <v>700</v>
      </c>
      <c r="F2972" s="70" t="s">
        <v>891</v>
      </c>
      <c r="G2972" s="70">
        <v>1</v>
      </c>
      <c r="H2972" s="70" t="s">
        <v>891</v>
      </c>
      <c r="I2972" t="s">
        <v>891</v>
      </c>
      <c r="J2972" t="str">
        <f>IF($I2972="","",_xlfn.LET(_xlpm.x,VLOOKUP($I2972,'taxon-match_2026-08-31'!$A$2:$N$122,6,FALSE),IF(_xlpm.x=0,"",_xlpm.x)))</f>
        <v>(E. Lamy, 1906)</v>
      </c>
      <c r="K2972" t="str">
        <f>IF($I2972="","",_xlfn.LET(_xlpm.x,VLOOKUP($I2972,'taxon-match_2026-08-31'!$A$2:$N$122,4,FALSE),IF(_xlpm.x=0,"",_xlpm.x)))</f>
        <v>urn:lsid:marinespecies.org:taxname:197257</v>
      </c>
      <c r="L2972" t="str">
        <f>IF($I2972="","",_xlfn.LET(_xlpm.x,VLOOKUP($I2972,'taxon-match_2026-08-31'!$A$2:$N$122,7,FALSE),IF(_xlpm.x=0,"",_xlpm.x)))</f>
        <v>Animalia</v>
      </c>
      <c r="M2972" t="str">
        <f>IF($I2972="","",_xlfn.LET(_xlpm.x,VLOOKUP($I2972,'taxon-match_2026-08-31'!$A$2:$N$122,8,FALSE),IF(_xlpm.x=0,"",_xlpm.x)))</f>
        <v>Mollusca</v>
      </c>
      <c r="N2972" t="str">
        <f>IF($I2972="","",_xlfn.LET(_xlpm.x,VLOOKUP($I2972,'taxon-match_2026-08-31'!$A$2:$N$122,9,FALSE),IF(_xlpm.x=0,"",_xlpm.x)))</f>
        <v>Gastropoda</v>
      </c>
      <c r="O2972" t="str">
        <f>IF($I2972="","",_xlfn.LET(_xlpm.x,VLOOKUP($I2972,'taxon-match_2026-08-31'!$A$2:$N$122,10,FALSE),IF(_xlpm.x=0,"",_xlpm.x)))</f>
        <v>Trochida</v>
      </c>
      <c r="P2972" t="str">
        <f>IF($I2972="","",_xlfn.LET(_xlpm.x,VLOOKUP($I2972,'taxon-match_2026-08-31'!$A$2:$N$122,11,FALSE),IF(_xlpm.x=0,"",_xlpm.x)))</f>
        <v>Calliostomatidae</v>
      </c>
      <c r="Q2972" t="str">
        <f>IF($I2972="","",_xlfn.LET(_xlpm.x,VLOOKUP($I2972,'taxon-match_2026-08-31'!$A$2:$N$122,12,FALSE),IF(_xlpm.x=0,"",_xlpm.x)))</f>
        <v>Margarella</v>
      </c>
      <c r="R2972" t="str">
        <f>IF($I2972="","",_xlfn.LET(_xlpm.x,VLOOKUP($I2972,'taxon-match_2026-08-31'!$A$2:$N$122,14,FALSE),IF(_xlpm.x=0,"",_xlpm.x)))</f>
        <v>antarctica</v>
      </c>
      <c r="S2972" s="2" t="s">
        <v>2609</v>
      </c>
      <c r="T2972" s="69" t="s">
        <v>62</v>
      </c>
      <c r="U2972" s="69" t="s">
        <v>60</v>
      </c>
      <c r="X2972" t="str">
        <f>IF(T2972="","",_xlfn.LET(_xlpm.x,VLOOKUP(T2972,'Drop-down_menus'!$F$2:$G$16,2,FALSE),IF(_xlpm.x=0,"",_xlpm.x)))</f>
        <v>https://orcid.org/0000-0003-3696-4445</v>
      </c>
      <c r="Y2972" t="str">
        <f>IF(U2972="","",_xlfn.LET(_xlpm.x,VLOOKUP(U2972,'Drop-down_menus'!$F$2:$G$16,2,FALSE),IF(_xlpm.x=0,"",_xlpm.x)))</f>
        <v>https://orcid.org/0000-0002-9708-1761</v>
      </c>
      <c r="Z2972" t="str">
        <f>IF(V2972="","",_xlfn.LET(_xlpm.x,VLOOKUP(V2972,'Drop-down_menus'!$F$2:$G$16,2,FALSE),IF(_xlpm.x=0,"",_xlpm.x)))</f>
        <v/>
      </c>
      <c r="AA2972" t="str">
        <f>IF(W2972="","",_xlfn.LET(_xlpm.x,VLOOKUP(W2972,'Drop-down_menus'!$F$2:$G$16,2,FALSE),IF(_xlpm.x=0,"",_xlpm.x)))</f>
        <v/>
      </c>
      <c r="AB2972" t="s">
        <v>702</v>
      </c>
      <c r="AE2972" t="s">
        <v>896</v>
      </c>
    </row>
    <row r="2973" spans="1:31" ht="15" x14ac:dyDescent="0.2">
      <c r="A2973" s="2" t="s">
        <v>475</v>
      </c>
      <c r="B2973">
        <v>5451</v>
      </c>
      <c r="C2973">
        <v>3056</v>
      </c>
      <c r="D2973" s="69" t="s">
        <v>700</v>
      </c>
      <c r="F2973" s="70" t="s">
        <v>891</v>
      </c>
      <c r="G2973" s="70">
        <v>1</v>
      </c>
      <c r="H2973" s="70" t="s">
        <v>891</v>
      </c>
      <c r="I2973" t="s">
        <v>891</v>
      </c>
      <c r="J2973" t="str">
        <f>IF($I2973="","",_xlfn.LET(_xlpm.x,VLOOKUP($I2973,'taxon-match_2026-08-31'!$A$2:$N$122,6,FALSE),IF(_xlpm.x=0,"",_xlpm.x)))</f>
        <v>(E. Lamy, 1906)</v>
      </c>
      <c r="K2973" t="str">
        <f>IF($I2973="","",_xlfn.LET(_xlpm.x,VLOOKUP($I2973,'taxon-match_2026-08-31'!$A$2:$N$122,4,FALSE),IF(_xlpm.x=0,"",_xlpm.x)))</f>
        <v>urn:lsid:marinespecies.org:taxname:197257</v>
      </c>
      <c r="L2973" t="str">
        <f>IF($I2973="","",_xlfn.LET(_xlpm.x,VLOOKUP($I2973,'taxon-match_2026-08-31'!$A$2:$N$122,7,FALSE),IF(_xlpm.x=0,"",_xlpm.x)))</f>
        <v>Animalia</v>
      </c>
      <c r="M2973" t="str">
        <f>IF($I2973="","",_xlfn.LET(_xlpm.x,VLOOKUP($I2973,'taxon-match_2026-08-31'!$A$2:$N$122,8,FALSE),IF(_xlpm.x=0,"",_xlpm.x)))</f>
        <v>Mollusca</v>
      </c>
      <c r="N2973" t="str">
        <f>IF($I2973="","",_xlfn.LET(_xlpm.x,VLOOKUP($I2973,'taxon-match_2026-08-31'!$A$2:$N$122,9,FALSE),IF(_xlpm.x=0,"",_xlpm.x)))</f>
        <v>Gastropoda</v>
      </c>
      <c r="O2973" t="str">
        <f>IF($I2973="","",_xlfn.LET(_xlpm.x,VLOOKUP($I2973,'taxon-match_2026-08-31'!$A$2:$N$122,10,FALSE),IF(_xlpm.x=0,"",_xlpm.x)))</f>
        <v>Trochida</v>
      </c>
      <c r="P2973" t="str">
        <f>IF($I2973="","",_xlfn.LET(_xlpm.x,VLOOKUP($I2973,'taxon-match_2026-08-31'!$A$2:$N$122,11,FALSE),IF(_xlpm.x=0,"",_xlpm.x)))</f>
        <v>Calliostomatidae</v>
      </c>
      <c r="Q2973" t="str">
        <f>IF($I2973="","",_xlfn.LET(_xlpm.x,VLOOKUP($I2973,'taxon-match_2026-08-31'!$A$2:$N$122,12,FALSE),IF(_xlpm.x=0,"",_xlpm.x)))</f>
        <v>Margarella</v>
      </c>
      <c r="R2973" t="str">
        <f>IF($I2973="","",_xlfn.LET(_xlpm.x,VLOOKUP($I2973,'taxon-match_2026-08-31'!$A$2:$N$122,14,FALSE),IF(_xlpm.x=0,"",_xlpm.x)))</f>
        <v>antarctica</v>
      </c>
      <c r="S2973" s="2" t="s">
        <v>2609</v>
      </c>
      <c r="T2973" s="69" t="s">
        <v>62</v>
      </c>
      <c r="U2973" s="69" t="s">
        <v>60</v>
      </c>
      <c r="X2973" t="str">
        <f>IF(T2973="","",_xlfn.LET(_xlpm.x,VLOOKUP(T2973,'Drop-down_menus'!$F$2:$G$16,2,FALSE),IF(_xlpm.x=0,"",_xlpm.x)))</f>
        <v>https://orcid.org/0000-0003-3696-4445</v>
      </c>
      <c r="Y2973" t="str">
        <f>IF(U2973="","",_xlfn.LET(_xlpm.x,VLOOKUP(U2973,'Drop-down_menus'!$F$2:$G$16,2,FALSE),IF(_xlpm.x=0,"",_xlpm.x)))</f>
        <v>https://orcid.org/0000-0002-9708-1761</v>
      </c>
      <c r="Z2973" t="str">
        <f>IF(V2973="","",_xlfn.LET(_xlpm.x,VLOOKUP(V2973,'Drop-down_menus'!$F$2:$G$16,2,FALSE),IF(_xlpm.x=0,"",_xlpm.x)))</f>
        <v/>
      </c>
      <c r="AA2973" t="str">
        <f>IF(W2973="","",_xlfn.LET(_xlpm.x,VLOOKUP(W2973,'Drop-down_menus'!$F$2:$G$16,2,FALSE),IF(_xlpm.x=0,"",_xlpm.x)))</f>
        <v/>
      </c>
      <c r="AB2973" t="s">
        <v>702</v>
      </c>
      <c r="AE2973" t="s">
        <v>896</v>
      </c>
    </row>
    <row r="2974" spans="1:31" ht="15" x14ac:dyDescent="0.2">
      <c r="A2974" s="2" t="s">
        <v>475</v>
      </c>
      <c r="B2974">
        <v>5502</v>
      </c>
      <c r="C2974">
        <v>3580</v>
      </c>
      <c r="D2974" s="69" t="s">
        <v>700</v>
      </c>
      <c r="F2974" s="70" t="s">
        <v>891</v>
      </c>
      <c r="G2974" s="70">
        <v>1</v>
      </c>
      <c r="H2974" s="70" t="s">
        <v>891</v>
      </c>
      <c r="I2974" t="s">
        <v>891</v>
      </c>
      <c r="J2974" t="str">
        <f>IF($I2974="","",_xlfn.LET(_xlpm.x,VLOOKUP($I2974,'taxon-match_2026-08-31'!$A$2:$N$122,6,FALSE),IF(_xlpm.x=0,"",_xlpm.x)))</f>
        <v>(E. Lamy, 1906)</v>
      </c>
      <c r="K2974" t="str">
        <f>IF($I2974="","",_xlfn.LET(_xlpm.x,VLOOKUP($I2974,'taxon-match_2026-08-31'!$A$2:$N$122,4,FALSE),IF(_xlpm.x=0,"",_xlpm.x)))</f>
        <v>urn:lsid:marinespecies.org:taxname:197257</v>
      </c>
      <c r="L2974" t="str">
        <f>IF($I2974="","",_xlfn.LET(_xlpm.x,VLOOKUP($I2974,'taxon-match_2026-08-31'!$A$2:$N$122,7,FALSE),IF(_xlpm.x=0,"",_xlpm.x)))</f>
        <v>Animalia</v>
      </c>
      <c r="M2974" t="str">
        <f>IF($I2974="","",_xlfn.LET(_xlpm.x,VLOOKUP($I2974,'taxon-match_2026-08-31'!$A$2:$N$122,8,FALSE),IF(_xlpm.x=0,"",_xlpm.x)))</f>
        <v>Mollusca</v>
      </c>
      <c r="N2974" t="str">
        <f>IF($I2974="","",_xlfn.LET(_xlpm.x,VLOOKUP($I2974,'taxon-match_2026-08-31'!$A$2:$N$122,9,FALSE),IF(_xlpm.x=0,"",_xlpm.x)))</f>
        <v>Gastropoda</v>
      </c>
      <c r="O2974" t="str">
        <f>IF($I2974="","",_xlfn.LET(_xlpm.x,VLOOKUP($I2974,'taxon-match_2026-08-31'!$A$2:$N$122,10,FALSE),IF(_xlpm.x=0,"",_xlpm.x)))</f>
        <v>Trochida</v>
      </c>
      <c r="P2974" t="str">
        <f>IF($I2974="","",_xlfn.LET(_xlpm.x,VLOOKUP($I2974,'taxon-match_2026-08-31'!$A$2:$N$122,11,FALSE),IF(_xlpm.x=0,"",_xlpm.x)))</f>
        <v>Calliostomatidae</v>
      </c>
      <c r="Q2974" t="str">
        <f>IF($I2974="","",_xlfn.LET(_xlpm.x,VLOOKUP($I2974,'taxon-match_2026-08-31'!$A$2:$N$122,12,FALSE),IF(_xlpm.x=0,"",_xlpm.x)))</f>
        <v>Margarella</v>
      </c>
      <c r="R2974" t="str">
        <f>IF($I2974="","",_xlfn.LET(_xlpm.x,VLOOKUP($I2974,'taxon-match_2026-08-31'!$A$2:$N$122,14,FALSE),IF(_xlpm.x=0,"",_xlpm.x)))</f>
        <v>antarctica</v>
      </c>
      <c r="S2974" s="2" t="s">
        <v>2609</v>
      </c>
      <c r="T2974" s="69" t="s">
        <v>62</v>
      </c>
      <c r="U2974" s="69" t="s">
        <v>60</v>
      </c>
      <c r="X2974" t="str">
        <f>IF(T2974="","",_xlfn.LET(_xlpm.x,VLOOKUP(T2974,'Drop-down_menus'!$F$2:$G$16,2,FALSE),IF(_xlpm.x=0,"",_xlpm.x)))</f>
        <v>https://orcid.org/0000-0003-3696-4445</v>
      </c>
      <c r="Y2974" t="str">
        <f>IF(U2974="","",_xlfn.LET(_xlpm.x,VLOOKUP(U2974,'Drop-down_menus'!$F$2:$G$16,2,FALSE),IF(_xlpm.x=0,"",_xlpm.x)))</f>
        <v>https://orcid.org/0000-0002-9708-1761</v>
      </c>
      <c r="Z2974" t="str">
        <f>IF(V2974="","",_xlfn.LET(_xlpm.x,VLOOKUP(V2974,'Drop-down_menus'!$F$2:$G$16,2,FALSE),IF(_xlpm.x=0,"",_xlpm.x)))</f>
        <v/>
      </c>
      <c r="AA2974" t="str">
        <f>IF(W2974="","",_xlfn.LET(_xlpm.x,VLOOKUP(W2974,'Drop-down_menus'!$F$2:$G$16,2,FALSE),IF(_xlpm.x=0,"",_xlpm.x)))</f>
        <v/>
      </c>
      <c r="AB2974" t="s">
        <v>702</v>
      </c>
      <c r="AE2974" t="s">
        <v>896</v>
      </c>
    </row>
    <row r="2975" spans="1:31" ht="15" x14ac:dyDescent="0.2">
      <c r="A2975" s="2" t="s">
        <v>181</v>
      </c>
      <c r="B2975">
        <v>1127</v>
      </c>
      <c r="C2975">
        <v>3581</v>
      </c>
      <c r="D2975" s="69" t="s">
        <v>700</v>
      </c>
      <c r="F2975" s="70" t="s">
        <v>763</v>
      </c>
      <c r="G2975" s="69">
        <v>1</v>
      </c>
      <c r="H2975" s="70" t="s">
        <v>763</v>
      </c>
      <c r="I2975" t="s">
        <v>763</v>
      </c>
      <c r="J2975" t="str">
        <f>IF($I2975="","",_xlfn.LET(_xlpm.x,VLOOKUP($I2975,'taxon-match_2026-08-31'!$A$2:$N$122,6,FALSE),IF(_xlpm.x=0,"",_xlpm.x)))</f>
        <v>(Strebel, 1908)</v>
      </c>
      <c r="K2975" t="str">
        <f>IF($I2975="","",_xlfn.LET(_xlpm.x,VLOOKUP($I2975,'taxon-match_2026-08-31'!$A$2:$N$122,4,FALSE),IF(_xlpm.x=0,"",_xlpm.x)))</f>
        <v>urn:lsid:marinespecies.org:taxname:197296</v>
      </c>
      <c r="L2975" t="str">
        <f>IF($I2975="","",_xlfn.LET(_xlpm.x,VLOOKUP($I2975,'taxon-match_2026-08-31'!$A$2:$N$122,7,FALSE),IF(_xlpm.x=0,"",_xlpm.x)))</f>
        <v>Animalia</v>
      </c>
      <c r="M2975" t="str">
        <f>IF($I2975="","",_xlfn.LET(_xlpm.x,VLOOKUP($I2975,'taxon-match_2026-08-31'!$A$2:$N$122,8,FALSE),IF(_xlpm.x=0,"",_xlpm.x)))</f>
        <v>Mollusca</v>
      </c>
      <c r="N2975" t="str">
        <f>IF($I2975="","",_xlfn.LET(_xlpm.x,VLOOKUP($I2975,'taxon-match_2026-08-31'!$A$2:$N$122,9,FALSE),IF(_xlpm.x=0,"",_xlpm.x)))</f>
        <v>Gastropoda</v>
      </c>
      <c r="O2975" t="str">
        <f>IF($I2975="","",_xlfn.LET(_xlpm.x,VLOOKUP($I2975,'taxon-match_2026-08-31'!$A$2:$N$122,10,FALSE),IF(_xlpm.x=0,"",_xlpm.x)))</f>
        <v>Nacellida</v>
      </c>
      <c r="P2975" t="str">
        <f>IF($I2975="","",_xlfn.LET(_xlpm.x,VLOOKUP($I2975,'taxon-match_2026-08-31'!$A$2:$N$122,11,FALSE),IF(_xlpm.x=0,"",_xlpm.x)))</f>
        <v>Nacellidae</v>
      </c>
      <c r="Q2975" t="str">
        <f>IF($I2975="","",_xlfn.LET(_xlpm.x,VLOOKUP($I2975,'taxon-match_2026-08-31'!$A$2:$N$122,12,FALSE),IF(_xlpm.x=0,"",_xlpm.x)))</f>
        <v>Nacella</v>
      </c>
      <c r="R2975" t="str">
        <f>IF($I2975="","",_xlfn.LET(_xlpm.x,VLOOKUP($I2975,'taxon-match_2026-08-31'!$A$2:$N$122,14,FALSE),IF(_xlpm.x=0,"",_xlpm.x)))</f>
        <v>concinna</v>
      </c>
      <c r="S2975" s="2" t="s">
        <v>2609</v>
      </c>
      <c r="T2975" s="69" t="s">
        <v>62</v>
      </c>
      <c r="U2975" s="69" t="s">
        <v>60</v>
      </c>
      <c r="X2975" t="str">
        <f>IF(T2975="","",_xlfn.LET(_xlpm.x,VLOOKUP(T2975,'Drop-down_menus'!$F$2:$G$16,2,FALSE),IF(_xlpm.x=0,"",_xlpm.x)))</f>
        <v>https://orcid.org/0000-0003-3696-4445</v>
      </c>
      <c r="Y2975" t="str">
        <f>IF(U2975="","",_xlfn.LET(_xlpm.x,VLOOKUP(U2975,'Drop-down_menus'!$F$2:$G$16,2,FALSE),IF(_xlpm.x=0,"",_xlpm.x)))</f>
        <v>https://orcid.org/0000-0002-9708-1761</v>
      </c>
      <c r="Z2975" t="str">
        <f>IF(V2975="","",_xlfn.LET(_xlpm.x,VLOOKUP(V2975,'Drop-down_menus'!$F$2:$G$16,2,FALSE),IF(_xlpm.x=0,"",_xlpm.x)))</f>
        <v/>
      </c>
      <c r="AA2975" t="str">
        <f>IF(W2975="","",_xlfn.LET(_xlpm.x,VLOOKUP(W2975,'Drop-down_menus'!$F$2:$G$16,2,FALSE),IF(_xlpm.x=0,"",_xlpm.x)))</f>
        <v/>
      </c>
      <c r="AB2975" t="s">
        <v>702</v>
      </c>
      <c r="AE2975" t="s">
        <v>896</v>
      </c>
    </row>
    <row r="2976" spans="1:31" ht="15" x14ac:dyDescent="0.2">
      <c r="A2976" s="2" t="s">
        <v>207</v>
      </c>
      <c r="B2976">
        <v>1287</v>
      </c>
      <c r="C2976">
        <v>3582</v>
      </c>
      <c r="D2976" s="69" t="s">
        <v>700</v>
      </c>
      <c r="F2976" s="70" t="s">
        <v>763</v>
      </c>
      <c r="G2976" s="69">
        <v>1</v>
      </c>
      <c r="H2976" s="70" t="s">
        <v>763</v>
      </c>
      <c r="I2976" t="s">
        <v>763</v>
      </c>
      <c r="J2976" t="str">
        <f>IF($I2976="","",_xlfn.LET(_xlpm.x,VLOOKUP($I2976,'taxon-match_2026-08-31'!$A$2:$N$122,6,FALSE),IF(_xlpm.x=0,"",_xlpm.x)))</f>
        <v>(Strebel, 1908)</v>
      </c>
      <c r="K2976" t="str">
        <f>IF($I2976="","",_xlfn.LET(_xlpm.x,VLOOKUP($I2976,'taxon-match_2026-08-31'!$A$2:$N$122,4,FALSE),IF(_xlpm.x=0,"",_xlpm.x)))</f>
        <v>urn:lsid:marinespecies.org:taxname:197296</v>
      </c>
      <c r="L2976" t="str">
        <f>IF($I2976="","",_xlfn.LET(_xlpm.x,VLOOKUP($I2976,'taxon-match_2026-08-31'!$A$2:$N$122,7,FALSE),IF(_xlpm.x=0,"",_xlpm.x)))</f>
        <v>Animalia</v>
      </c>
      <c r="M2976" t="str">
        <f>IF($I2976="","",_xlfn.LET(_xlpm.x,VLOOKUP($I2976,'taxon-match_2026-08-31'!$A$2:$N$122,8,FALSE),IF(_xlpm.x=0,"",_xlpm.x)))</f>
        <v>Mollusca</v>
      </c>
      <c r="N2976" t="str">
        <f>IF($I2976="","",_xlfn.LET(_xlpm.x,VLOOKUP($I2976,'taxon-match_2026-08-31'!$A$2:$N$122,9,FALSE),IF(_xlpm.x=0,"",_xlpm.x)))</f>
        <v>Gastropoda</v>
      </c>
      <c r="O2976" t="str">
        <f>IF($I2976="","",_xlfn.LET(_xlpm.x,VLOOKUP($I2976,'taxon-match_2026-08-31'!$A$2:$N$122,10,FALSE),IF(_xlpm.x=0,"",_xlpm.x)))</f>
        <v>Nacellida</v>
      </c>
      <c r="P2976" t="str">
        <f>IF($I2976="","",_xlfn.LET(_xlpm.x,VLOOKUP($I2976,'taxon-match_2026-08-31'!$A$2:$N$122,11,FALSE),IF(_xlpm.x=0,"",_xlpm.x)))</f>
        <v>Nacellidae</v>
      </c>
      <c r="Q2976" t="str">
        <f>IF($I2976="","",_xlfn.LET(_xlpm.x,VLOOKUP($I2976,'taxon-match_2026-08-31'!$A$2:$N$122,12,FALSE),IF(_xlpm.x=0,"",_xlpm.x)))</f>
        <v>Nacella</v>
      </c>
      <c r="R2976" t="str">
        <f>IF($I2976="","",_xlfn.LET(_xlpm.x,VLOOKUP($I2976,'taxon-match_2026-08-31'!$A$2:$N$122,14,FALSE),IF(_xlpm.x=0,"",_xlpm.x)))</f>
        <v>concinna</v>
      </c>
      <c r="S2976" s="2" t="s">
        <v>2609</v>
      </c>
      <c r="T2976" s="69" t="s">
        <v>62</v>
      </c>
      <c r="U2976" s="69" t="s">
        <v>60</v>
      </c>
      <c r="X2976" t="str">
        <f>IF(T2976="","",_xlfn.LET(_xlpm.x,VLOOKUP(T2976,'Drop-down_menus'!$F$2:$G$16,2,FALSE),IF(_xlpm.x=0,"",_xlpm.x)))</f>
        <v>https://orcid.org/0000-0003-3696-4445</v>
      </c>
      <c r="Y2976" t="str">
        <f>IF(U2976="","",_xlfn.LET(_xlpm.x,VLOOKUP(U2976,'Drop-down_menus'!$F$2:$G$16,2,FALSE),IF(_xlpm.x=0,"",_xlpm.x)))</f>
        <v>https://orcid.org/0000-0002-9708-1761</v>
      </c>
      <c r="Z2976" t="str">
        <f>IF(V2976="","",_xlfn.LET(_xlpm.x,VLOOKUP(V2976,'Drop-down_menus'!$F$2:$G$16,2,FALSE),IF(_xlpm.x=0,"",_xlpm.x)))</f>
        <v/>
      </c>
      <c r="AA2976" t="str">
        <f>IF(W2976="","",_xlfn.LET(_xlpm.x,VLOOKUP(W2976,'Drop-down_menus'!$F$2:$G$16,2,FALSE),IF(_xlpm.x=0,"",_xlpm.x)))</f>
        <v/>
      </c>
      <c r="AB2976" t="s">
        <v>702</v>
      </c>
      <c r="AE2976" t="s">
        <v>896</v>
      </c>
    </row>
    <row r="2977" spans="1:31" ht="15" x14ac:dyDescent="0.2">
      <c r="A2977" s="2" t="s">
        <v>207</v>
      </c>
      <c r="B2977">
        <v>1288</v>
      </c>
      <c r="C2977">
        <v>3583</v>
      </c>
      <c r="D2977" s="69" t="s">
        <v>700</v>
      </c>
      <c r="F2977" s="70" t="s">
        <v>763</v>
      </c>
      <c r="G2977" s="69">
        <v>1</v>
      </c>
      <c r="H2977" s="70" t="s">
        <v>763</v>
      </c>
      <c r="I2977" t="s">
        <v>763</v>
      </c>
      <c r="J2977" t="str">
        <f>IF($I2977="","",_xlfn.LET(_xlpm.x,VLOOKUP($I2977,'taxon-match_2026-08-31'!$A$2:$N$122,6,FALSE),IF(_xlpm.x=0,"",_xlpm.x)))</f>
        <v>(Strebel, 1908)</v>
      </c>
      <c r="K2977" t="str">
        <f>IF($I2977="","",_xlfn.LET(_xlpm.x,VLOOKUP($I2977,'taxon-match_2026-08-31'!$A$2:$N$122,4,FALSE),IF(_xlpm.x=0,"",_xlpm.x)))</f>
        <v>urn:lsid:marinespecies.org:taxname:197296</v>
      </c>
      <c r="L2977" t="str">
        <f>IF($I2977="","",_xlfn.LET(_xlpm.x,VLOOKUP($I2977,'taxon-match_2026-08-31'!$A$2:$N$122,7,FALSE),IF(_xlpm.x=0,"",_xlpm.x)))</f>
        <v>Animalia</v>
      </c>
      <c r="M2977" t="str">
        <f>IF($I2977="","",_xlfn.LET(_xlpm.x,VLOOKUP($I2977,'taxon-match_2026-08-31'!$A$2:$N$122,8,FALSE),IF(_xlpm.x=0,"",_xlpm.x)))</f>
        <v>Mollusca</v>
      </c>
      <c r="N2977" t="str">
        <f>IF($I2977="","",_xlfn.LET(_xlpm.x,VLOOKUP($I2977,'taxon-match_2026-08-31'!$A$2:$N$122,9,FALSE),IF(_xlpm.x=0,"",_xlpm.x)))</f>
        <v>Gastropoda</v>
      </c>
      <c r="O2977" t="str">
        <f>IF($I2977="","",_xlfn.LET(_xlpm.x,VLOOKUP($I2977,'taxon-match_2026-08-31'!$A$2:$N$122,10,FALSE),IF(_xlpm.x=0,"",_xlpm.x)))</f>
        <v>Nacellida</v>
      </c>
      <c r="P2977" t="str">
        <f>IF($I2977="","",_xlfn.LET(_xlpm.x,VLOOKUP($I2977,'taxon-match_2026-08-31'!$A$2:$N$122,11,FALSE),IF(_xlpm.x=0,"",_xlpm.x)))</f>
        <v>Nacellidae</v>
      </c>
      <c r="Q2977" t="str">
        <f>IF($I2977="","",_xlfn.LET(_xlpm.x,VLOOKUP($I2977,'taxon-match_2026-08-31'!$A$2:$N$122,12,FALSE),IF(_xlpm.x=0,"",_xlpm.x)))</f>
        <v>Nacella</v>
      </c>
      <c r="R2977" t="str">
        <f>IF($I2977="","",_xlfn.LET(_xlpm.x,VLOOKUP($I2977,'taxon-match_2026-08-31'!$A$2:$N$122,14,FALSE),IF(_xlpm.x=0,"",_xlpm.x)))</f>
        <v>concinna</v>
      </c>
      <c r="S2977" s="2" t="s">
        <v>2609</v>
      </c>
      <c r="T2977" s="69" t="s">
        <v>62</v>
      </c>
      <c r="U2977" s="69" t="s">
        <v>60</v>
      </c>
      <c r="X2977" t="str">
        <f>IF(T2977="","",_xlfn.LET(_xlpm.x,VLOOKUP(T2977,'Drop-down_menus'!$F$2:$G$16,2,FALSE),IF(_xlpm.x=0,"",_xlpm.x)))</f>
        <v>https://orcid.org/0000-0003-3696-4445</v>
      </c>
      <c r="Y2977" t="str">
        <f>IF(U2977="","",_xlfn.LET(_xlpm.x,VLOOKUP(U2977,'Drop-down_menus'!$F$2:$G$16,2,FALSE),IF(_xlpm.x=0,"",_xlpm.x)))</f>
        <v>https://orcid.org/0000-0002-9708-1761</v>
      </c>
      <c r="Z2977" t="str">
        <f>IF(V2977="","",_xlfn.LET(_xlpm.x,VLOOKUP(V2977,'Drop-down_menus'!$F$2:$G$16,2,FALSE),IF(_xlpm.x=0,"",_xlpm.x)))</f>
        <v/>
      </c>
      <c r="AA2977" t="str">
        <f>IF(W2977="","",_xlfn.LET(_xlpm.x,VLOOKUP(W2977,'Drop-down_menus'!$F$2:$G$16,2,FALSE),IF(_xlpm.x=0,"",_xlpm.x)))</f>
        <v/>
      </c>
      <c r="AB2977" t="s">
        <v>702</v>
      </c>
      <c r="AE2977" t="s">
        <v>896</v>
      </c>
    </row>
    <row r="2978" spans="1:31" ht="15" x14ac:dyDescent="0.2">
      <c r="A2978" s="2" t="s">
        <v>207</v>
      </c>
      <c r="B2978">
        <v>1289</v>
      </c>
      <c r="C2978">
        <v>3584</v>
      </c>
      <c r="D2978" s="69" t="s">
        <v>700</v>
      </c>
      <c r="F2978" s="70" t="s">
        <v>763</v>
      </c>
      <c r="G2978" s="69">
        <v>1</v>
      </c>
      <c r="H2978" s="70" t="s">
        <v>763</v>
      </c>
      <c r="I2978" t="s">
        <v>763</v>
      </c>
      <c r="J2978" t="str">
        <f>IF($I2978="","",_xlfn.LET(_xlpm.x,VLOOKUP($I2978,'taxon-match_2026-08-31'!$A$2:$N$122,6,FALSE),IF(_xlpm.x=0,"",_xlpm.x)))</f>
        <v>(Strebel, 1908)</v>
      </c>
      <c r="K2978" t="str">
        <f>IF($I2978="","",_xlfn.LET(_xlpm.x,VLOOKUP($I2978,'taxon-match_2026-08-31'!$A$2:$N$122,4,FALSE),IF(_xlpm.x=0,"",_xlpm.x)))</f>
        <v>urn:lsid:marinespecies.org:taxname:197296</v>
      </c>
      <c r="L2978" t="str">
        <f>IF($I2978="","",_xlfn.LET(_xlpm.x,VLOOKUP($I2978,'taxon-match_2026-08-31'!$A$2:$N$122,7,FALSE),IF(_xlpm.x=0,"",_xlpm.x)))</f>
        <v>Animalia</v>
      </c>
      <c r="M2978" t="str">
        <f>IF($I2978="","",_xlfn.LET(_xlpm.x,VLOOKUP($I2978,'taxon-match_2026-08-31'!$A$2:$N$122,8,FALSE),IF(_xlpm.x=0,"",_xlpm.x)))</f>
        <v>Mollusca</v>
      </c>
      <c r="N2978" t="str">
        <f>IF($I2978="","",_xlfn.LET(_xlpm.x,VLOOKUP($I2978,'taxon-match_2026-08-31'!$A$2:$N$122,9,FALSE),IF(_xlpm.x=0,"",_xlpm.x)))</f>
        <v>Gastropoda</v>
      </c>
      <c r="O2978" t="str">
        <f>IF($I2978="","",_xlfn.LET(_xlpm.x,VLOOKUP($I2978,'taxon-match_2026-08-31'!$A$2:$N$122,10,FALSE),IF(_xlpm.x=0,"",_xlpm.x)))</f>
        <v>Nacellida</v>
      </c>
      <c r="P2978" t="str">
        <f>IF($I2978="","",_xlfn.LET(_xlpm.x,VLOOKUP($I2978,'taxon-match_2026-08-31'!$A$2:$N$122,11,FALSE),IF(_xlpm.x=0,"",_xlpm.x)))</f>
        <v>Nacellidae</v>
      </c>
      <c r="Q2978" t="str">
        <f>IF($I2978="","",_xlfn.LET(_xlpm.x,VLOOKUP($I2978,'taxon-match_2026-08-31'!$A$2:$N$122,12,FALSE),IF(_xlpm.x=0,"",_xlpm.x)))</f>
        <v>Nacella</v>
      </c>
      <c r="R2978" t="str">
        <f>IF($I2978="","",_xlfn.LET(_xlpm.x,VLOOKUP($I2978,'taxon-match_2026-08-31'!$A$2:$N$122,14,FALSE),IF(_xlpm.x=0,"",_xlpm.x)))</f>
        <v>concinna</v>
      </c>
      <c r="S2978" s="2" t="s">
        <v>2609</v>
      </c>
      <c r="T2978" s="69" t="s">
        <v>62</v>
      </c>
      <c r="U2978" s="69" t="s">
        <v>60</v>
      </c>
      <c r="X2978" t="str">
        <f>IF(T2978="","",_xlfn.LET(_xlpm.x,VLOOKUP(T2978,'Drop-down_menus'!$F$2:$G$16,2,FALSE),IF(_xlpm.x=0,"",_xlpm.x)))</f>
        <v>https://orcid.org/0000-0003-3696-4445</v>
      </c>
      <c r="Y2978" t="str">
        <f>IF(U2978="","",_xlfn.LET(_xlpm.x,VLOOKUP(U2978,'Drop-down_menus'!$F$2:$G$16,2,FALSE),IF(_xlpm.x=0,"",_xlpm.x)))</f>
        <v>https://orcid.org/0000-0002-9708-1761</v>
      </c>
      <c r="Z2978" t="str">
        <f>IF(V2978="","",_xlfn.LET(_xlpm.x,VLOOKUP(V2978,'Drop-down_menus'!$F$2:$G$16,2,FALSE),IF(_xlpm.x=0,"",_xlpm.x)))</f>
        <v/>
      </c>
      <c r="AA2978" t="str">
        <f>IF(W2978="","",_xlfn.LET(_xlpm.x,VLOOKUP(W2978,'Drop-down_menus'!$F$2:$G$16,2,FALSE),IF(_xlpm.x=0,"",_xlpm.x)))</f>
        <v/>
      </c>
      <c r="AB2978" t="s">
        <v>702</v>
      </c>
      <c r="AE2978" t="s">
        <v>896</v>
      </c>
    </row>
    <row r="2979" spans="1:31" ht="15" x14ac:dyDescent="0.2">
      <c r="A2979" s="2" t="s">
        <v>207</v>
      </c>
      <c r="B2979">
        <v>1290</v>
      </c>
      <c r="C2979">
        <v>3585</v>
      </c>
      <c r="D2979" s="69" t="s">
        <v>700</v>
      </c>
      <c r="F2979" s="70" t="s">
        <v>763</v>
      </c>
      <c r="G2979" s="69">
        <v>1</v>
      </c>
      <c r="H2979" s="70" t="s">
        <v>763</v>
      </c>
      <c r="I2979" t="s">
        <v>763</v>
      </c>
      <c r="J2979" t="str">
        <f>IF($I2979="","",_xlfn.LET(_xlpm.x,VLOOKUP($I2979,'taxon-match_2026-08-31'!$A$2:$N$122,6,FALSE),IF(_xlpm.x=0,"",_xlpm.x)))</f>
        <v>(Strebel, 1908)</v>
      </c>
      <c r="K2979" t="str">
        <f>IF($I2979="","",_xlfn.LET(_xlpm.x,VLOOKUP($I2979,'taxon-match_2026-08-31'!$A$2:$N$122,4,FALSE),IF(_xlpm.x=0,"",_xlpm.x)))</f>
        <v>urn:lsid:marinespecies.org:taxname:197296</v>
      </c>
      <c r="L2979" t="str">
        <f>IF($I2979="","",_xlfn.LET(_xlpm.x,VLOOKUP($I2979,'taxon-match_2026-08-31'!$A$2:$N$122,7,FALSE),IF(_xlpm.x=0,"",_xlpm.x)))</f>
        <v>Animalia</v>
      </c>
      <c r="M2979" t="str">
        <f>IF($I2979="","",_xlfn.LET(_xlpm.x,VLOOKUP($I2979,'taxon-match_2026-08-31'!$A$2:$N$122,8,FALSE),IF(_xlpm.x=0,"",_xlpm.x)))</f>
        <v>Mollusca</v>
      </c>
      <c r="N2979" t="str">
        <f>IF($I2979="","",_xlfn.LET(_xlpm.x,VLOOKUP($I2979,'taxon-match_2026-08-31'!$A$2:$N$122,9,FALSE),IF(_xlpm.x=0,"",_xlpm.x)))</f>
        <v>Gastropoda</v>
      </c>
      <c r="O2979" t="str">
        <f>IF($I2979="","",_xlfn.LET(_xlpm.x,VLOOKUP($I2979,'taxon-match_2026-08-31'!$A$2:$N$122,10,FALSE),IF(_xlpm.x=0,"",_xlpm.x)))</f>
        <v>Nacellida</v>
      </c>
      <c r="P2979" t="str">
        <f>IF($I2979="","",_xlfn.LET(_xlpm.x,VLOOKUP($I2979,'taxon-match_2026-08-31'!$A$2:$N$122,11,FALSE),IF(_xlpm.x=0,"",_xlpm.x)))</f>
        <v>Nacellidae</v>
      </c>
      <c r="Q2979" t="str">
        <f>IF($I2979="","",_xlfn.LET(_xlpm.x,VLOOKUP($I2979,'taxon-match_2026-08-31'!$A$2:$N$122,12,FALSE),IF(_xlpm.x=0,"",_xlpm.x)))</f>
        <v>Nacella</v>
      </c>
      <c r="R2979" t="str">
        <f>IF($I2979="","",_xlfn.LET(_xlpm.x,VLOOKUP($I2979,'taxon-match_2026-08-31'!$A$2:$N$122,14,FALSE),IF(_xlpm.x=0,"",_xlpm.x)))</f>
        <v>concinna</v>
      </c>
      <c r="S2979" s="2" t="s">
        <v>2609</v>
      </c>
      <c r="T2979" s="69" t="s">
        <v>62</v>
      </c>
      <c r="U2979" s="69" t="s">
        <v>60</v>
      </c>
      <c r="X2979" t="str">
        <f>IF(T2979="","",_xlfn.LET(_xlpm.x,VLOOKUP(T2979,'Drop-down_menus'!$F$2:$G$16,2,FALSE),IF(_xlpm.x=0,"",_xlpm.x)))</f>
        <v>https://orcid.org/0000-0003-3696-4445</v>
      </c>
      <c r="Y2979" t="str">
        <f>IF(U2979="","",_xlfn.LET(_xlpm.x,VLOOKUP(U2979,'Drop-down_menus'!$F$2:$G$16,2,FALSE),IF(_xlpm.x=0,"",_xlpm.x)))</f>
        <v>https://orcid.org/0000-0002-9708-1761</v>
      </c>
      <c r="Z2979" t="str">
        <f>IF(V2979="","",_xlfn.LET(_xlpm.x,VLOOKUP(V2979,'Drop-down_menus'!$F$2:$G$16,2,FALSE),IF(_xlpm.x=0,"",_xlpm.x)))</f>
        <v/>
      </c>
      <c r="AA2979" t="str">
        <f>IF(W2979="","",_xlfn.LET(_xlpm.x,VLOOKUP(W2979,'Drop-down_menus'!$F$2:$G$16,2,FALSE),IF(_xlpm.x=0,"",_xlpm.x)))</f>
        <v/>
      </c>
      <c r="AB2979" t="s">
        <v>702</v>
      </c>
      <c r="AE2979" t="s">
        <v>896</v>
      </c>
    </row>
    <row r="2980" spans="1:31" ht="15" x14ac:dyDescent="0.2">
      <c r="A2980" s="2" t="s">
        <v>207</v>
      </c>
      <c r="B2980">
        <v>1291</v>
      </c>
      <c r="C2980">
        <v>4002</v>
      </c>
      <c r="D2980" s="69" t="s">
        <v>700</v>
      </c>
      <c r="F2980" s="70" t="s">
        <v>763</v>
      </c>
      <c r="G2980" s="69">
        <v>1</v>
      </c>
      <c r="H2980" s="70" t="s">
        <v>763</v>
      </c>
      <c r="I2980" t="s">
        <v>763</v>
      </c>
      <c r="J2980" t="str">
        <f>IF($I2980="","",_xlfn.LET(_xlpm.x,VLOOKUP($I2980,'taxon-match_2026-08-31'!$A$2:$N$122,6,FALSE),IF(_xlpm.x=0,"",_xlpm.x)))</f>
        <v>(Strebel, 1908)</v>
      </c>
      <c r="K2980" t="str">
        <f>IF($I2980="","",_xlfn.LET(_xlpm.x,VLOOKUP($I2980,'taxon-match_2026-08-31'!$A$2:$N$122,4,FALSE),IF(_xlpm.x=0,"",_xlpm.x)))</f>
        <v>urn:lsid:marinespecies.org:taxname:197296</v>
      </c>
      <c r="L2980" t="str">
        <f>IF($I2980="","",_xlfn.LET(_xlpm.x,VLOOKUP($I2980,'taxon-match_2026-08-31'!$A$2:$N$122,7,FALSE),IF(_xlpm.x=0,"",_xlpm.x)))</f>
        <v>Animalia</v>
      </c>
      <c r="M2980" t="str">
        <f>IF($I2980="","",_xlfn.LET(_xlpm.x,VLOOKUP($I2980,'taxon-match_2026-08-31'!$A$2:$N$122,8,FALSE),IF(_xlpm.x=0,"",_xlpm.x)))</f>
        <v>Mollusca</v>
      </c>
      <c r="N2980" t="str">
        <f>IF($I2980="","",_xlfn.LET(_xlpm.x,VLOOKUP($I2980,'taxon-match_2026-08-31'!$A$2:$N$122,9,FALSE),IF(_xlpm.x=0,"",_xlpm.x)))</f>
        <v>Gastropoda</v>
      </c>
      <c r="O2980" t="str">
        <f>IF($I2980="","",_xlfn.LET(_xlpm.x,VLOOKUP($I2980,'taxon-match_2026-08-31'!$A$2:$N$122,10,FALSE),IF(_xlpm.x=0,"",_xlpm.x)))</f>
        <v>Nacellida</v>
      </c>
      <c r="P2980" t="str">
        <f>IF($I2980="","",_xlfn.LET(_xlpm.x,VLOOKUP($I2980,'taxon-match_2026-08-31'!$A$2:$N$122,11,FALSE),IF(_xlpm.x=0,"",_xlpm.x)))</f>
        <v>Nacellidae</v>
      </c>
      <c r="Q2980" t="str">
        <f>IF($I2980="","",_xlfn.LET(_xlpm.x,VLOOKUP($I2980,'taxon-match_2026-08-31'!$A$2:$N$122,12,FALSE),IF(_xlpm.x=0,"",_xlpm.x)))</f>
        <v>Nacella</v>
      </c>
      <c r="R2980" t="str">
        <f>IF($I2980="","",_xlfn.LET(_xlpm.x,VLOOKUP($I2980,'taxon-match_2026-08-31'!$A$2:$N$122,14,FALSE),IF(_xlpm.x=0,"",_xlpm.x)))</f>
        <v>concinna</v>
      </c>
      <c r="S2980" s="2" t="s">
        <v>2609</v>
      </c>
      <c r="T2980" s="69" t="s">
        <v>62</v>
      </c>
      <c r="U2980" s="69" t="s">
        <v>60</v>
      </c>
      <c r="X2980" t="str">
        <f>IF(T2980="","",_xlfn.LET(_xlpm.x,VLOOKUP(T2980,'Drop-down_menus'!$F$2:$G$16,2,FALSE),IF(_xlpm.x=0,"",_xlpm.x)))</f>
        <v>https://orcid.org/0000-0003-3696-4445</v>
      </c>
      <c r="Y2980" t="str">
        <f>IF(U2980="","",_xlfn.LET(_xlpm.x,VLOOKUP(U2980,'Drop-down_menus'!$F$2:$G$16,2,FALSE),IF(_xlpm.x=0,"",_xlpm.x)))</f>
        <v>https://orcid.org/0000-0002-9708-1761</v>
      </c>
      <c r="Z2980" t="str">
        <f>IF(V2980="","",_xlfn.LET(_xlpm.x,VLOOKUP(V2980,'Drop-down_menus'!$F$2:$G$16,2,FALSE),IF(_xlpm.x=0,"",_xlpm.x)))</f>
        <v/>
      </c>
      <c r="AA2980" t="str">
        <f>IF(W2980="","",_xlfn.LET(_xlpm.x,VLOOKUP(W2980,'Drop-down_menus'!$F$2:$G$16,2,FALSE),IF(_xlpm.x=0,"",_xlpm.x)))</f>
        <v/>
      </c>
      <c r="AB2980" t="s">
        <v>702</v>
      </c>
      <c r="AE2980" t="s">
        <v>896</v>
      </c>
    </row>
    <row r="2981" spans="1:31" ht="15" x14ac:dyDescent="0.2">
      <c r="A2981" s="2" t="s">
        <v>282</v>
      </c>
      <c r="B2981">
        <v>2486</v>
      </c>
      <c r="C2981">
        <v>4003</v>
      </c>
      <c r="D2981" s="69" t="s">
        <v>700</v>
      </c>
      <c r="F2981" s="70" t="s">
        <v>763</v>
      </c>
      <c r="G2981" s="69">
        <v>1</v>
      </c>
      <c r="H2981" s="70" t="s">
        <v>763</v>
      </c>
      <c r="I2981" t="s">
        <v>763</v>
      </c>
      <c r="J2981" t="str">
        <f>IF($I2981="","",_xlfn.LET(_xlpm.x,VLOOKUP($I2981,'taxon-match_2026-08-31'!$A$2:$N$122,6,FALSE),IF(_xlpm.x=0,"",_xlpm.x)))</f>
        <v>(Strebel, 1908)</v>
      </c>
      <c r="K2981" t="str">
        <f>IF($I2981="","",_xlfn.LET(_xlpm.x,VLOOKUP($I2981,'taxon-match_2026-08-31'!$A$2:$N$122,4,FALSE),IF(_xlpm.x=0,"",_xlpm.x)))</f>
        <v>urn:lsid:marinespecies.org:taxname:197296</v>
      </c>
      <c r="L2981" t="str">
        <f>IF($I2981="","",_xlfn.LET(_xlpm.x,VLOOKUP($I2981,'taxon-match_2026-08-31'!$A$2:$N$122,7,FALSE),IF(_xlpm.x=0,"",_xlpm.x)))</f>
        <v>Animalia</v>
      </c>
      <c r="M2981" t="str">
        <f>IF($I2981="","",_xlfn.LET(_xlpm.x,VLOOKUP($I2981,'taxon-match_2026-08-31'!$A$2:$N$122,8,FALSE),IF(_xlpm.x=0,"",_xlpm.x)))</f>
        <v>Mollusca</v>
      </c>
      <c r="N2981" t="str">
        <f>IF($I2981="","",_xlfn.LET(_xlpm.x,VLOOKUP($I2981,'taxon-match_2026-08-31'!$A$2:$N$122,9,FALSE),IF(_xlpm.x=0,"",_xlpm.x)))</f>
        <v>Gastropoda</v>
      </c>
      <c r="O2981" t="str">
        <f>IF($I2981="","",_xlfn.LET(_xlpm.x,VLOOKUP($I2981,'taxon-match_2026-08-31'!$A$2:$N$122,10,FALSE),IF(_xlpm.x=0,"",_xlpm.x)))</f>
        <v>Nacellida</v>
      </c>
      <c r="P2981" t="str">
        <f>IF($I2981="","",_xlfn.LET(_xlpm.x,VLOOKUP($I2981,'taxon-match_2026-08-31'!$A$2:$N$122,11,FALSE),IF(_xlpm.x=0,"",_xlpm.x)))</f>
        <v>Nacellidae</v>
      </c>
      <c r="Q2981" t="str">
        <f>IF($I2981="","",_xlfn.LET(_xlpm.x,VLOOKUP($I2981,'taxon-match_2026-08-31'!$A$2:$N$122,12,FALSE),IF(_xlpm.x=0,"",_xlpm.x)))</f>
        <v>Nacella</v>
      </c>
      <c r="R2981" t="str">
        <f>IF($I2981="","",_xlfn.LET(_xlpm.x,VLOOKUP($I2981,'taxon-match_2026-08-31'!$A$2:$N$122,14,FALSE),IF(_xlpm.x=0,"",_xlpm.x)))</f>
        <v>concinna</v>
      </c>
      <c r="S2981" s="2" t="s">
        <v>2609</v>
      </c>
      <c r="T2981" s="69" t="s">
        <v>62</v>
      </c>
      <c r="U2981" s="69" t="s">
        <v>60</v>
      </c>
      <c r="X2981" t="str">
        <f>IF(T2981="","",_xlfn.LET(_xlpm.x,VLOOKUP(T2981,'Drop-down_menus'!$F$2:$G$16,2,FALSE),IF(_xlpm.x=0,"",_xlpm.x)))</f>
        <v>https://orcid.org/0000-0003-3696-4445</v>
      </c>
      <c r="Y2981" t="str">
        <f>IF(U2981="","",_xlfn.LET(_xlpm.x,VLOOKUP(U2981,'Drop-down_menus'!$F$2:$G$16,2,FALSE),IF(_xlpm.x=0,"",_xlpm.x)))</f>
        <v>https://orcid.org/0000-0002-9708-1761</v>
      </c>
      <c r="Z2981" t="str">
        <f>IF(V2981="","",_xlfn.LET(_xlpm.x,VLOOKUP(V2981,'Drop-down_menus'!$F$2:$G$16,2,FALSE),IF(_xlpm.x=0,"",_xlpm.x)))</f>
        <v/>
      </c>
      <c r="AA2981" t="str">
        <f>IF(W2981="","",_xlfn.LET(_xlpm.x,VLOOKUP(W2981,'Drop-down_menus'!$F$2:$G$16,2,FALSE),IF(_xlpm.x=0,"",_xlpm.x)))</f>
        <v/>
      </c>
      <c r="AB2981" t="s">
        <v>702</v>
      </c>
      <c r="AE2981" t="s">
        <v>896</v>
      </c>
    </row>
    <row r="2982" spans="1:31" ht="15" x14ac:dyDescent="0.2">
      <c r="A2982" s="2" t="s">
        <v>282</v>
      </c>
      <c r="B2982">
        <v>2487</v>
      </c>
      <c r="C2982">
        <v>4004</v>
      </c>
      <c r="D2982" s="69" t="s">
        <v>700</v>
      </c>
      <c r="F2982" s="70" t="s">
        <v>763</v>
      </c>
      <c r="G2982" s="69">
        <v>1</v>
      </c>
      <c r="H2982" s="70" t="s">
        <v>763</v>
      </c>
      <c r="I2982" t="s">
        <v>763</v>
      </c>
      <c r="J2982" t="str">
        <f>IF($I2982="","",_xlfn.LET(_xlpm.x,VLOOKUP($I2982,'taxon-match_2026-08-31'!$A$2:$N$122,6,FALSE),IF(_xlpm.x=0,"",_xlpm.x)))</f>
        <v>(Strebel, 1908)</v>
      </c>
      <c r="K2982" t="str">
        <f>IF($I2982="","",_xlfn.LET(_xlpm.x,VLOOKUP($I2982,'taxon-match_2026-08-31'!$A$2:$N$122,4,FALSE),IF(_xlpm.x=0,"",_xlpm.x)))</f>
        <v>urn:lsid:marinespecies.org:taxname:197296</v>
      </c>
      <c r="L2982" t="str">
        <f>IF($I2982="","",_xlfn.LET(_xlpm.x,VLOOKUP($I2982,'taxon-match_2026-08-31'!$A$2:$N$122,7,FALSE),IF(_xlpm.x=0,"",_xlpm.x)))</f>
        <v>Animalia</v>
      </c>
      <c r="M2982" t="str">
        <f>IF($I2982="","",_xlfn.LET(_xlpm.x,VLOOKUP($I2982,'taxon-match_2026-08-31'!$A$2:$N$122,8,FALSE),IF(_xlpm.x=0,"",_xlpm.x)))</f>
        <v>Mollusca</v>
      </c>
      <c r="N2982" t="str">
        <f>IF($I2982="","",_xlfn.LET(_xlpm.x,VLOOKUP($I2982,'taxon-match_2026-08-31'!$A$2:$N$122,9,FALSE),IF(_xlpm.x=0,"",_xlpm.x)))</f>
        <v>Gastropoda</v>
      </c>
      <c r="O2982" t="str">
        <f>IF($I2982="","",_xlfn.LET(_xlpm.x,VLOOKUP($I2982,'taxon-match_2026-08-31'!$A$2:$N$122,10,FALSE),IF(_xlpm.x=0,"",_xlpm.x)))</f>
        <v>Nacellida</v>
      </c>
      <c r="P2982" t="str">
        <f>IF($I2982="","",_xlfn.LET(_xlpm.x,VLOOKUP($I2982,'taxon-match_2026-08-31'!$A$2:$N$122,11,FALSE),IF(_xlpm.x=0,"",_xlpm.x)))</f>
        <v>Nacellidae</v>
      </c>
      <c r="Q2982" t="str">
        <f>IF($I2982="","",_xlfn.LET(_xlpm.x,VLOOKUP($I2982,'taxon-match_2026-08-31'!$A$2:$N$122,12,FALSE),IF(_xlpm.x=0,"",_xlpm.x)))</f>
        <v>Nacella</v>
      </c>
      <c r="R2982" t="str">
        <f>IF($I2982="","",_xlfn.LET(_xlpm.x,VLOOKUP($I2982,'taxon-match_2026-08-31'!$A$2:$N$122,14,FALSE),IF(_xlpm.x=0,"",_xlpm.x)))</f>
        <v>concinna</v>
      </c>
      <c r="S2982" s="2" t="s">
        <v>2609</v>
      </c>
      <c r="T2982" s="69" t="s">
        <v>62</v>
      </c>
      <c r="U2982" s="69" t="s">
        <v>60</v>
      </c>
      <c r="X2982" t="str">
        <f>IF(T2982="","",_xlfn.LET(_xlpm.x,VLOOKUP(T2982,'Drop-down_menus'!$F$2:$G$16,2,FALSE),IF(_xlpm.x=0,"",_xlpm.x)))</f>
        <v>https://orcid.org/0000-0003-3696-4445</v>
      </c>
      <c r="Y2982" t="str">
        <f>IF(U2982="","",_xlfn.LET(_xlpm.x,VLOOKUP(U2982,'Drop-down_menus'!$F$2:$G$16,2,FALSE),IF(_xlpm.x=0,"",_xlpm.x)))</f>
        <v>https://orcid.org/0000-0002-9708-1761</v>
      </c>
      <c r="Z2982" t="str">
        <f>IF(V2982="","",_xlfn.LET(_xlpm.x,VLOOKUP(V2982,'Drop-down_menus'!$F$2:$G$16,2,FALSE),IF(_xlpm.x=0,"",_xlpm.x)))</f>
        <v/>
      </c>
      <c r="AA2982" t="str">
        <f>IF(W2982="","",_xlfn.LET(_xlpm.x,VLOOKUP(W2982,'Drop-down_menus'!$F$2:$G$16,2,FALSE),IF(_xlpm.x=0,"",_xlpm.x)))</f>
        <v/>
      </c>
      <c r="AB2982" t="s">
        <v>702</v>
      </c>
      <c r="AE2982" t="s">
        <v>896</v>
      </c>
    </row>
    <row r="2983" spans="1:31" ht="15" x14ac:dyDescent="0.2">
      <c r="A2983" s="2" t="s">
        <v>282</v>
      </c>
      <c r="B2983">
        <v>2488</v>
      </c>
      <c r="C2983">
        <v>4005</v>
      </c>
      <c r="D2983" s="69" t="s">
        <v>700</v>
      </c>
      <c r="F2983" s="70" t="s">
        <v>763</v>
      </c>
      <c r="G2983" s="69">
        <v>1</v>
      </c>
      <c r="H2983" s="70" t="s">
        <v>763</v>
      </c>
      <c r="I2983" t="s">
        <v>763</v>
      </c>
      <c r="J2983" t="str">
        <f>IF($I2983="","",_xlfn.LET(_xlpm.x,VLOOKUP($I2983,'taxon-match_2026-08-31'!$A$2:$N$122,6,FALSE),IF(_xlpm.x=0,"",_xlpm.x)))</f>
        <v>(Strebel, 1908)</v>
      </c>
      <c r="K2983" t="str">
        <f>IF($I2983="","",_xlfn.LET(_xlpm.x,VLOOKUP($I2983,'taxon-match_2026-08-31'!$A$2:$N$122,4,FALSE),IF(_xlpm.x=0,"",_xlpm.x)))</f>
        <v>urn:lsid:marinespecies.org:taxname:197296</v>
      </c>
      <c r="L2983" t="str">
        <f>IF($I2983="","",_xlfn.LET(_xlpm.x,VLOOKUP($I2983,'taxon-match_2026-08-31'!$A$2:$N$122,7,FALSE),IF(_xlpm.x=0,"",_xlpm.x)))</f>
        <v>Animalia</v>
      </c>
      <c r="M2983" t="str">
        <f>IF($I2983="","",_xlfn.LET(_xlpm.x,VLOOKUP($I2983,'taxon-match_2026-08-31'!$A$2:$N$122,8,FALSE),IF(_xlpm.x=0,"",_xlpm.x)))</f>
        <v>Mollusca</v>
      </c>
      <c r="N2983" t="str">
        <f>IF($I2983="","",_xlfn.LET(_xlpm.x,VLOOKUP($I2983,'taxon-match_2026-08-31'!$A$2:$N$122,9,FALSE),IF(_xlpm.x=0,"",_xlpm.x)))</f>
        <v>Gastropoda</v>
      </c>
      <c r="O2983" t="str">
        <f>IF($I2983="","",_xlfn.LET(_xlpm.x,VLOOKUP($I2983,'taxon-match_2026-08-31'!$A$2:$N$122,10,FALSE),IF(_xlpm.x=0,"",_xlpm.x)))</f>
        <v>Nacellida</v>
      </c>
      <c r="P2983" t="str">
        <f>IF($I2983="","",_xlfn.LET(_xlpm.x,VLOOKUP($I2983,'taxon-match_2026-08-31'!$A$2:$N$122,11,FALSE),IF(_xlpm.x=0,"",_xlpm.x)))</f>
        <v>Nacellidae</v>
      </c>
      <c r="Q2983" t="str">
        <f>IF($I2983="","",_xlfn.LET(_xlpm.x,VLOOKUP($I2983,'taxon-match_2026-08-31'!$A$2:$N$122,12,FALSE),IF(_xlpm.x=0,"",_xlpm.x)))</f>
        <v>Nacella</v>
      </c>
      <c r="R2983" t="str">
        <f>IF($I2983="","",_xlfn.LET(_xlpm.x,VLOOKUP($I2983,'taxon-match_2026-08-31'!$A$2:$N$122,14,FALSE),IF(_xlpm.x=0,"",_xlpm.x)))</f>
        <v>concinna</v>
      </c>
      <c r="S2983" s="2" t="s">
        <v>2609</v>
      </c>
      <c r="T2983" s="69" t="s">
        <v>62</v>
      </c>
      <c r="U2983" s="69" t="s">
        <v>60</v>
      </c>
      <c r="X2983" t="str">
        <f>IF(T2983="","",_xlfn.LET(_xlpm.x,VLOOKUP(T2983,'Drop-down_menus'!$F$2:$G$16,2,FALSE),IF(_xlpm.x=0,"",_xlpm.x)))</f>
        <v>https://orcid.org/0000-0003-3696-4445</v>
      </c>
      <c r="Y2983" t="str">
        <f>IF(U2983="","",_xlfn.LET(_xlpm.x,VLOOKUP(U2983,'Drop-down_menus'!$F$2:$G$16,2,FALSE),IF(_xlpm.x=0,"",_xlpm.x)))</f>
        <v>https://orcid.org/0000-0002-9708-1761</v>
      </c>
      <c r="Z2983" t="str">
        <f>IF(V2983="","",_xlfn.LET(_xlpm.x,VLOOKUP(V2983,'Drop-down_menus'!$F$2:$G$16,2,FALSE),IF(_xlpm.x=0,"",_xlpm.x)))</f>
        <v/>
      </c>
      <c r="AA2983" t="str">
        <f>IF(W2983="","",_xlfn.LET(_xlpm.x,VLOOKUP(W2983,'Drop-down_menus'!$F$2:$G$16,2,FALSE),IF(_xlpm.x=0,"",_xlpm.x)))</f>
        <v/>
      </c>
      <c r="AB2983" t="s">
        <v>702</v>
      </c>
      <c r="AE2983" t="s">
        <v>896</v>
      </c>
    </row>
    <row r="2984" spans="1:31" ht="15" x14ac:dyDescent="0.2">
      <c r="A2984" s="2" t="s">
        <v>282</v>
      </c>
      <c r="B2984">
        <v>2544</v>
      </c>
      <c r="C2984">
        <v>4006</v>
      </c>
      <c r="D2984" s="69" t="s">
        <v>700</v>
      </c>
      <c r="F2984" s="70" t="s">
        <v>763</v>
      </c>
      <c r="G2984" s="69">
        <v>1</v>
      </c>
      <c r="H2984" s="70" t="s">
        <v>763</v>
      </c>
      <c r="I2984" t="s">
        <v>763</v>
      </c>
      <c r="J2984" t="str">
        <f>IF($I2984="","",_xlfn.LET(_xlpm.x,VLOOKUP($I2984,'taxon-match_2026-08-31'!$A$2:$N$122,6,FALSE),IF(_xlpm.x=0,"",_xlpm.x)))</f>
        <v>(Strebel, 1908)</v>
      </c>
      <c r="K2984" t="str">
        <f>IF($I2984="","",_xlfn.LET(_xlpm.x,VLOOKUP($I2984,'taxon-match_2026-08-31'!$A$2:$N$122,4,FALSE),IF(_xlpm.x=0,"",_xlpm.x)))</f>
        <v>urn:lsid:marinespecies.org:taxname:197296</v>
      </c>
      <c r="L2984" t="str">
        <f>IF($I2984="","",_xlfn.LET(_xlpm.x,VLOOKUP($I2984,'taxon-match_2026-08-31'!$A$2:$N$122,7,FALSE),IF(_xlpm.x=0,"",_xlpm.x)))</f>
        <v>Animalia</v>
      </c>
      <c r="M2984" t="str">
        <f>IF($I2984="","",_xlfn.LET(_xlpm.x,VLOOKUP($I2984,'taxon-match_2026-08-31'!$A$2:$N$122,8,FALSE),IF(_xlpm.x=0,"",_xlpm.x)))</f>
        <v>Mollusca</v>
      </c>
      <c r="N2984" t="str">
        <f>IF($I2984="","",_xlfn.LET(_xlpm.x,VLOOKUP($I2984,'taxon-match_2026-08-31'!$A$2:$N$122,9,FALSE),IF(_xlpm.x=0,"",_xlpm.x)))</f>
        <v>Gastropoda</v>
      </c>
      <c r="O2984" t="str">
        <f>IF($I2984="","",_xlfn.LET(_xlpm.x,VLOOKUP($I2984,'taxon-match_2026-08-31'!$A$2:$N$122,10,FALSE),IF(_xlpm.x=0,"",_xlpm.x)))</f>
        <v>Nacellida</v>
      </c>
      <c r="P2984" t="str">
        <f>IF($I2984="","",_xlfn.LET(_xlpm.x,VLOOKUP($I2984,'taxon-match_2026-08-31'!$A$2:$N$122,11,FALSE),IF(_xlpm.x=0,"",_xlpm.x)))</f>
        <v>Nacellidae</v>
      </c>
      <c r="Q2984" t="str">
        <f>IF($I2984="","",_xlfn.LET(_xlpm.x,VLOOKUP($I2984,'taxon-match_2026-08-31'!$A$2:$N$122,12,FALSE),IF(_xlpm.x=0,"",_xlpm.x)))</f>
        <v>Nacella</v>
      </c>
      <c r="R2984" t="str">
        <f>IF($I2984="","",_xlfn.LET(_xlpm.x,VLOOKUP($I2984,'taxon-match_2026-08-31'!$A$2:$N$122,14,FALSE),IF(_xlpm.x=0,"",_xlpm.x)))</f>
        <v>concinna</v>
      </c>
      <c r="S2984" s="2" t="s">
        <v>2609</v>
      </c>
      <c r="T2984" s="69" t="s">
        <v>62</v>
      </c>
      <c r="U2984" s="69" t="s">
        <v>60</v>
      </c>
      <c r="X2984" t="str">
        <f>IF(T2984="","",_xlfn.LET(_xlpm.x,VLOOKUP(T2984,'Drop-down_menus'!$F$2:$G$16,2,FALSE),IF(_xlpm.x=0,"",_xlpm.x)))</f>
        <v>https://orcid.org/0000-0003-3696-4445</v>
      </c>
      <c r="Y2984" t="str">
        <f>IF(U2984="","",_xlfn.LET(_xlpm.x,VLOOKUP(U2984,'Drop-down_menus'!$F$2:$G$16,2,FALSE),IF(_xlpm.x=0,"",_xlpm.x)))</f>
        <v>https://orcid.org/0000-0002-9708-1761</v>
      </c>
      <c r="Z2984" t="str">
        <f>IF(V2984="","",_xlfn.LET(_xlpm.x,VLOOKUP(V2984,'Drop-down_menus'!$F$2:$G$16,2,FALSE),IF(_xlpm.x=0,"",_xlpm.x)))</f>
        <v/>
      </c>
      <c r="AA2984" t="str">
        <f>IF(W2984="","",_xlfn.LET(_xlpm.x,VLOOKUP(W2984,'Drop-down_menus'!$F$2:$G$16,2,FALSE),IF(_xlpm.x=0,"",_xlpm.x)))</f>
        <v/>
      </c>
      <c r="AB2984" t="s">
        <v>702</v>
      </c>
      <c r="AE2984" t="s">
        <v>896</v>
      </c>
    </row>
    <row r="2985" spans="1:31" ht="15" x14ac:dyDescent="0.2">
      <c r="A2985" s="2" t="s">
        <v>282</v>
      </c>
      <c r="B2985">
        <v>2545</v>
      </c>
      <c r="C2985">
        <v>5639</v>
      </c>
      <c r="D2985" s="69" t="s">
        <v>700</v>
      </c>
      <c r="F2985" s="70" t="s">
        <v>763</v>
      </c>
      <c r="G2985" s="69">
        <v>1</v>
      </c>
      <c r="H2985" s="70" t="s">
        <v>763</v>
      </c>
      <c r="I2985" t="s">
        <v>763</v>
      </c>
      <c r="J2985" t="str">
        <f>IF($I2985="","",_xlfn.LET(_xlpm.x,VLOOKUP($I2985,'taxon-match_2026-08-31'!$A$2:$N$122,6,FALSE),IF(_xlpm.x=0,"",_xlpm.x)))</f>
        <v>(Strebel, 1908)</v>
      </c>
      <c r="K2985" t="str">
        <f>IF($I2985="","",_xlfn.LET(_xlpm.x,VLOOKUP($I2985,'taxon-match_2026-08-31'!$A$2:$N$122,4,FALSE),IF(_xlpm.x=0,"",_xlpm.x)))</f>
        <v>urn:lsid:marinespecies.org:taxname:197296</v>
      </c>
      <c r="L2985" t="str">
        <f>IF($I2985="","",_xlfn.LET(_xlpm.x,VLOOKUP($I2985,'taxon-match_2026-08-31'!$A$2:$N$122,7,FALSE),IF(_xlpm.x=0,"",_xlpm.x)))</f>
        <v>Animalia</v>
      </c>
      <c r="M2985" t="str">
        <f>IF($I2985="","",_xlfn.LET(_xlpm.x,VLOOKUP($I2985,'taxon-match_2026-08-31'!$A$2:$N$122,8,FALSE),IF(_xlpm.x=0,"",_xlpm.x)))</f>
        <v>Mollusca</v>
      </c>
      <c r="N2985" t="str">
        <f>IF($I2985="","",_xlfn.LET(_xlpm.x,VLOOKUP($I2985,'taxon-match_2026-08-31'!$A$2:$N$122,9,FALSE),IF(_xlpm.x=0,"",_xlpm.x)))</f>
        <v>Gastropoda</v>
      </c>
      <c r="O2985" t="str">
        <f>IF($I2985="","",_xlfn.LET(_xlpm.x,VLOOKUP($I2985,'taxon-match_2026-08-31'!$A$2:$N$122,10,FALSE),IF(_xlpm.x=0,"",_xlpm.x)))</f>
        <v>Nacellida</v>
      </c>
      <c r="P2985" t="str">
        <f>IF($I2985="","",_xlfn.LET(_xlpm.x,VLOOKUP($I2985,'taxon-match_2026-08-31'!$A$2:$N$122,11,FALSE),IF(_xlpm.x=0,"",_xlpm.x)))</f>
        <v>Nacellidae</v>
      </c>
      <c r="Q2985" t="str">
        <f>IF($I2985="","",_xlfn.LET(_xlpm.x,VLOOKUP($I2985,'taxon-match_2026-08-31'!$A$2:$N$122,12,FALSE),IF(_xlpm.x=0,"",_xlpm.x)))</f>
        <v>Nacella</v>
      </c>
      <c r="R2985" t="str">
        <f>IF($I2985="","",_xlfn.LET(_xlpm.x,VLOOKUP($I2985,'taxon-match_2026-08-31'!$A$2:$N$122,14,FALSE),IF(_xlpm.x=0,"",_xlpm.x)))</f>
        <v>concinna</v>
      </c>
      <c r="S2985" s="2" t="s">
        <v>2609</v>
      </c>
      <c r="T2985" s="69" t="s">
        <v>62</v>
      </c>
      <c r="U2985" s="69" t="s">
        <v>60</v>
      </c>
      <c r="X2985" t="str">
        <f>IF(T2985="","",_xlfn.LET(_xlpm.x,VLOOKUP(T2985,'Drop-down_menus'!$F$2:$G$16,2,FALSE),IF(_xlpm.x=0,"",_xlpm.x)))</f>
        <v>https://orcid.org/0000-0003-3696-4445</v>
      </c>
      <c r="Y2985" t="str">
        <f>IF(U2985="","",_xlfn.LET(_xlpm.x,VLOOKUP(U2985,'Drop-down_menus'!$F$2:$G$16,2,FALSE),IF(_xlpm.x=0,"",_xlpm.x)))</f>
        <v>https://orcid.org/0000-0002-9708-1761</v>
      </c>
      <c r="Z2985" t="str">
        <f>IF(V2985="","",_xlfn.LET(_xlpm.x,VLOOKUP(V2985,'Drop-down_menus'!$F$2:$G$16,2,FALSE),IF(_xlpm.x=0,"",_xlpm.x)))</f>
        <v/>
      </c>
      <c r="AA2985" t="str">
        <f>IF(W2985="","",_xlfn.LET(_xlpm.x,VLOOKUP(W2985,'Drop-down_menus'!$F$2:$G$16,2,FALSE),IF(_xlpm.x=0,"",_xlpm.x)))</f>
        <v/>
      </c>
      <c r="AB2985" t="s">
        <v>702</v>
      </c>
      <c r="AE2985" t="s">
        <v>896</v>
      </c>
    </row>
    <row r="2986" spans="1:31" ht="15" x14ac:dyDescent="0.2">
      <c r="A2986" s="2" t="s">
        <v>298</v>
      </c>
      <c r="B2986">
        <v>2907</v>
      </c>
      <c r="C2986">
        <v>5640</v>
      </c>
      <c r="D2986" s="69" t="s">
        <v>700</v>
      </c>
      <c r="F2986" s="70" t="s">
        <v>763</v>
      </c>
      <c r="G2986" s="69">
        <v>1</v>
      </c>
      <c r="H2986" s="70" t="s">
        <v>763</v>
      </c>
      <c r="I2986" t="s">
        <v>763</v>
      </c>
      <c r="J2986" t="str">
        <f>IF($I2986="","",_xlfn.LET(_xlpm.x,VLOOKUP($I2986,'taxon-match_2026-08-31'!$A$2:$N$122,6,FALSE),IF(_xlpm.x=0,"",_xlpm.x)))</f>
        <v>(Strebel, 1908)</v>
      </c>
      <c r="K2986" t="str">
        <f>IF($I2986="","",_xlfn.LET(_xlpm.x,VLOOKUP($I2986,'taxon-match_2026-08-31'!$A$2:$N$122,4,FALSE),IF(_xlpm.x=0,"",_xlpm.x)))</f>
        <v>urn:lsid:marinespecies.org:taxname:197296</v>
      </c>
      <c r="L2986" t="str">
        <f>IF($I2986="","",_xlfn.LET(_xlpm.x,VLOOKUP($I2986,'taxon-match_2026-08-31'!$A$2:$N$122,7,FALSE),IF(_xlpm.x=0,"",_xlpm.x)))</f>
        <v>Animalia</v>
      </c>
      <c r="M2986" t="str">
        <f>IF($I2986="","",_xlfn.LET(_xlpm.x,VLOOKUP($I2986,'taxon-match_2026-08-31'!$A$2:$N$122,8,FALSE),IF(_xlpm.x=0,"",_xlpm.x)))</f>
        <v>Mollusca</v>
      </c>
      <c r="N2986" t="str">
        <f>IF($I2986="","",_xlfn.LET(_xlpm.x,VLOOKUP($I2986,'taxon-match_2026-08-31'!$A$2:$N$122,9,FALSE),IF(_xlpm.x=0,"",_xlpm.x)))</f>
        <v>Gastropoda</v>
      </c>
      <c r="O2986" t="str">
        <f>IF($I2986="","",_xlfn.LET(_xlpm.x,VLOOKUP($I2986,'taxon-match_2026-08-31'!$A$2:$N$122,10,FALSE),IF(_xlpm.x=0,"",_xlpm.x)))</f>
        <v>Nacellida</v>
      </c>
      <c r="P2986" t="str">
        <f>IF($I2986="","",_xlfn.LET(_xlpm.x,VLOOKUP($I2986,'taxon-match_2026-08-31'!$A$2:$N$122,11,FALSE),IF(_xlpm.x=0,"",_xlpm.x)))</f>
        <v>Nacellidae</v>
      </c>
      <c r="Q2986" t="str">
        <f>IF($I2986="","",_xlfn.LET(_xlpm.x,VLOOKUP($I2986,'taxon-match_2026-08-31'!$A$2:$N$122,12,FALSE),IF(_xlpm.x=0,"",_xlpm.x)))</f>
        <v>Nacella</v>
      </c>
      <c r="R2986" t="str">
        <f>IF($I2986="","",_xlfn.LET(_xlpm.x,VLOOKUP($I2986,'taxon-match_2026-08-31'!$A$2:$N$122,14,FALSE),IF(_xlpm.x=0,"",_xlpm.x)))</f>
        <v>concinna</v>
      </c>
      <c r="S2986" s="2" t="s">
        <v>2609</v>
      </c>
      <c r="T2986" s="69" t="s">
        <v>62</v>
      </c>
      <c r="U2986" s="69" t="s">
        <v>60</v>
      </c>
      <c r="X2986" t="str">
        <f>IF(T2986="","",_xlfn.LET(_xlpm.x,VLOOKUP(T2986,'Drop-down_menus'!$F$2:$G$16,2,FALSE),IF(_xlpm.x=0,"",_xlpm.x)))</f>
        <v>https://orcid.org/0000-0003-3696-4445</v>
      </c>
      <c r="Y2986" t="str">
        <f>IF(U2986="","",_xlfn.LET(_xlpm.x,VLOOKUP(U2986,'Drop-down_menus'!$F$2:$G$16,2,FALSE),IF(_xlpm.x=0,"",_xlpm.x)))</f>
        <v>https://orcid.org/0000-0002-9708-1761</v>
      </c>
      <c r="Z2986" t="str">
        <f>IF(V2986="","",_xlfn.LET(_xlpm.x,VLOOKUP(V2986,'Drop-down_menus'!$F$2:$G$16,2,FALSE),IF(_xlpm.x=0,"",_xlpm.x)))</f>
        <v/>
      </c>
      <c r="AA2986" t="str">
        <f>IF(W2986="","",_xlfn.LET(_xlpm.x,VLOOKUP(W2986,'Drop-down_menus'!$F$2:$G$16,2,FALSE),IF(_xlpm.x=0,"",_xlpm.x)))</f>
        <v/>
      </c>
      <c r="AB2986" t="s">
        <v>702</v>
      </c>
      <c r="AE2986" t="s">
        <v>896</v>
      </c>
    </row>
    <row r="2987" spans="1:31" ht="15" x14ac:dyDescent="0.2">
      <c r="A2987" s="2" t="s">
        <v>298</v>
      </c>
      <c r="B2987">
        <v>2926</v>
      </c>
      <c r="C2987">
        <v>5641</v>
      </c>
      <c r="D2987" s="69" t="s">
        <v>700</v>
      </c>
      <c r="F2987" s="70" t="s">
        <v>763</v>
      </c>
      <c r="G2987" s="69">
        <v>1</v>
      </c>
      <c r="H2987" s="70" t="s">
        <v>763</v>
      </c>
      <c r="I2987" t="s">
        <v>763</v>
      </c>
      <c r="J2987" t="str">
        <f>IF($I2987="","",_xlfn.LET(_xlpm.x,VLOOKUP($I2987,'taxon-match_2026-08-31'!$A$2:$N$122,6,FALSE),IF(_xlpm.x=0,"",_xlpm.x)))</f>
        <v>(Strebel, 1908)</v>
      </c>
      <c r="K2987" t="str">
        <f>IF($I2987="","",_xlfn.LET(_xlpm.x,VLOOKUP($I2987,'taxon-match_2026-08-31'!$A$2:$N$122,4,FALSE),IF(_xlpm.x=0,"",_xlpm.x)))</f>
        <v>urn:lsid:marinespecies.org:taxname:197296</v>
      </c>
      <c r="L2987" t="str">
        <f>IF($I2987="","",_xlfn.LET(_xlpm.x,VLOOKUP($I2987,'taxon-match_2026-08-31'!$A$2:$N$122,7,FALSE),IF(_xlpm.x=0,"",_xlpm.x)))</f>
        <v>Animalia</v>
      </c>
      <c r="M2987" t="str">
        <f>IF($I2987="","",_xlfn.LET(_xlpm.x,VLOOKUP($I2987,'taxon-match_2026-08-31'!$A$2:$N$122,8,FALSE),IF(_xlpm.x=0,"",_xlpm.x)))</f>
        <v>Mollusca</v>
      </c>
      <c r="N2987" t="str">
        <f>IF($I2987="","",_xlfn.LET(_xlpm.x,VLOOKUP($I2987,'taxon-match_2026-08-31'!$A$2:$N$122,9,FALSE),IF(_xlpm.x=0,"",_xlpm.x)))</f>
        <v>Gastropoda</v>
      </c>
      <c r="O2987" t="str">
        <f>IF($I2987="","",_xlfn.LET(_xlpm.x,VLOOKUP($I2987,'taxon-match_2026-08-31'!$A$2:$N$122,10,FALSE),IF(_xlpm.x=0,"",_xlpm.x)))</f>
        <v>Nacellida</v>
      </c>
      <c r="P2987" t="str">
        <f>IF($I2987="","",_xlfn.LET(_xlpm.x,VLOOKUP($I2987,'taxon-match_2026-08-31'!$A$2:$N$122,11,FALSE),IF(_xlpm.x=0,"",_xlpm.x)))</f>
        <v>Nacellidae</v>
      </c>
      <c r="Q2987" t="str">
        <f>IF($I2987="","",_xlfn.LET(_xlpm.x,VLOOKUP($I2987,'taxon-match_2026-08-31'!$A$2:$N$122,12,FALSE),IF(_xlpm.x=0,"",_xlpm.x)))</f>
        <v>Nacella</v>
      </c>
      <c r="R2987" t="str">
        <f>IF($I2987="","",_xlfn.LET(_xlpm.x,VLOOKUP($I2987,'taxon-match_2026-08-31'!$A$2:$N$122,14,FALSE),IF(_xlpm.x=0,"",_xlpm.x)))</f>
        <v>concinna</v>
      </c>
      <c r="S2987" s="2" t="s">
        <v>2609</v>
      </c>
      <c r="T2987" s="69" t="s">
        <v>62</v>
      </c>
      <c r="U2987" s="69" t="s">
        <v>60</v>
      </c>
      <c r="X2987" t="str">
        <f>IF(T2987="","",_xlfn.LET(_xlpm.x,VLOOKUP(T2987,'Drop-down_menus'!$F$2:$G$16,2,FALSE),IF(_xlpm.x=0,"",_xlpm.x)))</f>
        <v>https://orcid.org/0000-0003-3696-4445</v>
      </c>
      <c r="Y2987" t="str">
        <f>IF(U2987="","",_xlfn.LET(_xlpm.x,VLOOKUP(U2987,'Drop-down_menus'!$F$2:$G$16,2,FALSE),IF(_xlpm.x=0,"",_xlpm.x)))</f>
        <v>https://orcid.org/0000-0002-9708-1761</v>
      </c>
      <c r="Z2987" t="str">
        <f>IF(V2987="","",_xlfn.LET(_xlpm.x,VLOOKUP(V2987,'Drop-down_menus'!$F$2:$G$16,2,FALSE),IF(_xlpm.x=0,"",_xlpm.x)))</f>
        <v/>
      </c>
      <c r="AA2987" t="str">
        <f>IF(W2987="","",_xlfn.LET(_xlpm.x,VLOOKUP(W2987,'Drop-down_menus'!$F$2:$G$16,2,FALSE),IF(_xlpm.x=0,"",_xlpm.x)))</f>
        <v/>
      </c>
      <c r="AB2987" t="s">
        <v>702</v>
      </c>
      <c r="AE2987" t="s">
        <v>896</v>
      </c>
    </row>
    <row r="2988" spans="1:31" ht="15" x14ac:dyDescent="0.2">
      <c r="A2988" s="2" t="s">
        <v>328</v>
      </c>
      <c r="B2988">
        <v>3268</v>
      </c>
      <c r="C2988">
        <v>1080</v>
      </c>
      <c r="D2988" s="69" t="s">
        <v>700</v>
      </c>
      <c r="F2988" s="70" t="s">
        <v>763</v>
      </c>
      <c r="G2988" s="70">
        <v>1</v>
      </c>
      <c r="H2988" s="70" t="s">
        <v>763</v>
      </c>
      <c r="I2988" t="s">
        <v>763</v>
      </c>
      <c r="J2988" t="str">
        <f>IF($I2988="","",_xlfn.LET(_xlpm.x,VLOOKUP($I2988,'taxon-match_2026-08-31'!$A$2:$N$122,6,FALSE),IF(_xlpm.x=0,"",_xlpm.x)))</f>
        <v>(Strebel, 1908)</v>
      </c>
      <c r="K2988" t="str">
        <f>IF($I2988="","",_xlfn.LET(_xlpm.x,VLOOKUP($I2988,'taxon-match_2026-08-31'!$A$2:$N$122,4,FALSE),IF(_xlpm.x=0,"",_xlpm.x)))</f>
        <v>urn:lsid:marinespecies.org:taxname:197296</v>
      </c>
      <c r="L2988" t="str">
        <f>IF($I2988="","",_xlfn.LET(_xlpm.x,VLOOKUP($I2988,'taxon-match_2026-08-31'!$A$2:$N$122,7,FALSE),IF(_xlpm.x=0,"",_xlpm.x)))</f>
        <v>Animalia</v>
      </c>
      <c r="M2988" t="str">
        <f>IF($I2988="","",_xlfn.LET(_xlpm.x,VLOOKUP($I2988,'taxon-match_2026-08-31'!$A$2:$N$122,8,FALSE),IF(_xlpm.x=0,"",_xlpm.x)))</f>
        <v>Mollusca</v>
      </c>
      <c r="N2988" t="str">
        <f>IF($I2988="","",_xlfn.LET(_xlpm.x,VLOOKUP($I2988,'taxon-match_2026-08-31'!$A$2:$N$122,9,FALSE),IF(_xlpm.x=0,"",_xlpm.x)))</f>
        <v>Gastropoda</v>
      </c>
      <c r="O2988" t="str">
        <f>IF($I2988="","",_xlfn.LET(_xlpm.x,VLOOKUP($I2988,'taxon-match_2026-08-31'!$A$2:$N$122,10,FALSE),IF(_xlpm.x=0,"",_xlpm.x)))</f>
        <v>Nacellida</v>
      </c>
      <c r="P2988" t="str">
        <f>IF($I2988="","",_xlfn.LET(_xlpm.x,VLOOKUP($I2988,'taxon-match_2026-08-31'!$A$2:$N$122,11,FALSE),IF(_xlpm.x=0,"",_xlpm.x)))</f>
        <v>Nacellidae</v>
      </c>
      <c r="Q2988" t="str">
        <f>IF($I2988="","",_xlfn.LET(_xlpm.x,VLOOKUP($I2988,'taxon-match_2026-08-31'!$A$2:$N$122,12,FALSE),IF(_xlpm.x=0,"",_xlpm.x)))</f>
        <v>Nacella</v>
      </c>
      <c r="R2988" t="str">
        <f>IF($I2988="","",_xlfn.LET(_xlpm.x,VLOOKUP($I2988,'taxon-match_2026-08-31'!$A$2:$N$122,14,FALSE),IF(_xlpm.x=0,"",_xlpm.x)))</f>
        <v>concinna</v>
      </c>
      <c r="S2988" s="2" t="s">
        <v>2609</v>
      </c>
      <c r="T2988" s="69" t="s">
        <v>62</v>
      </c>
      <c r="U2988" s="69" t="s">
        <v>60</v>
      </c>
      <c r="X2988" t="str">
        <f>IF(T2988="","",_xlfn.LET(_xlpm.x,VLOOKUP(T2988,'Drop-down_menus'!$F$2:$G$16,2,FALSE),IF(_xlpm.x=0,"",_xlpm.x)))</f>
        <v>https://orcid.org/0000-0003-3696-4445</v>
      </c>
      <c r="Y2988" t="str">
        <f>IF(U2988="","",_xlfn.LET(_xlpm.x,VLOOKUP(U2988,'Drop-down_menus'!$F$2:$G$16,2,FALSE),IF(_xlpm.x=0,"",_xlpm.x)))</f>
        <v>https://orcid.org/0000-0002-9708-1761</v>
      </c>
      <c r="Z2988" t="str">
        <f>IF(V2988="","",_xlfn.LET(_xlpm.x,VLOOKUP(V2988,'Drop-down_menus'!$F$2:$G$16,2,FALSE),IF(_xlpm.x=0,"",_xlpm.x)))</f>
        <v/>
      </c>
      <c r="AA2988" t="str">
        <f>IF(W2988="","",_xlfn.LET(_xlpm.x,VLOOKUP(W2988,'Drop-down_menus'!$F$2:$G$16,2,FALSE),IF(_xlpm.x=0,"",_xlpm.x)))</f>
        <v/>
      </c>
      <c r="AB2988" t="s">
        <v>702</v>
      </c>
      <c r="AE2988" t="s">
        <v>896</v>
      </c>
    </row>
    <row r="2989" spans="1:31" ht="15" x14ac:dyDescent="0.2">
      <c r="A2989" s="2" t="s">
        <v>328</v>
      </c>
      <c r="B2989">
        <v>3269</v>
      </c>
      <c r="C2989">
        <v>1084</v>
      </c>
      <c r="D2989" s="69" t="s">
        <v>700</v>
      </c>
      <c r="F2989" s="70" t="s">
        <v>763</v>
      </c>
      <c r="G2989" s="70">
        <v>1</v>
      </c>
      <c r="H2989" s="70" t="s">
        <v>763</v>
      </c>
      <c r="I2989" t="s">
        <v>763</v>
      </c>
      <c r="J2989" t="str">
        <f>IF($I2989="","",_xlfn.LET(_xlpm.x,VLOOKUP($I2989,'taxon-match_2026-08-31'!$A$2:$N$122,6,FALSE),IF(_xlpm.x=0,"",_xlpm.x)))</f>
        <v>(Strebel, 1908)</v>
      </c>
      <c r="K2989" t="str">
        <f>IF($I2989="","",_xlfn.LET(_xlpm.x,VLOOKUP($I2989,'taxon-match_2026-08-31'!$A$2:$N$122,4,FALSE),IF(_xlpm.x=0,"",_xlpm.x)))</f>
        <v>urn:lsid:marinespecies.org:taxname:197296</v>
      </c>
      <c r="L2989" t="str">
        <f>IF($I2989="","",_xlfn.LET(_xlpm.x,VLOOKUP($I2989,'taxon-match_2026-08-31'!$A$2:$N$122,7,FALSE),IF(_xlpm.x=0,"",_xlpm.x)))</f>
        <v>Animalia</v>
      </c>
      <c r="M2989" t="str">
        <f>IF($I2989="","",_xlfn.LET(_xlpm.x,VLOOKUP($I2989,'taxon-match_2026-08-31'!$A$2:$N$122,8,FALSE),IF(_xlpm.x=0,"",_xlpm.x)))</f>
        <v>Mollusca</v>
      </c>
      <c r="N2989" t="str">
        <f>IF($I2989="","",_xlfn.LET(_xlpm.x,VLOOKUP($I2989,'taxon-match_2026-08-31'!$A$2:$N$122,9,FALSE),IF(_xlpm.x=0,"",_xlpm.x)))</f>
        <v>Gastropoda</v>
      </c>
      <c r="O2989" t="str">
        <f>IF($I2989="","",_xlfn.LET(_xlpm.x,VLOOKUP($I2989,'taxon-match_2026-08-31'!$A$2:$N$122,10,FALSE),IF(_xlpm.x=0,"",_xlpm.x)))</f>
        <v>Nacellida</v>
      </c>
      <c r="P2989" t="str">
        <f>IF($I2989="","",_xlfn.LET(_xlpm.x,VLOOKUP($I2989,'taxon-match_2026-08-31'!$A$2:$N$122,11,FALSE),IF(_xlpm.x=0,"",_xlpm.x)))</f>
        <v>Nacellidae</v>
      </c>
      <c r="Q2989" t="str">
        <f>IF($I2989="","",_xlfn.LET(_xlpm.x,VLOOKUP($I2989,'taxon-match_2026-08-31'!$A$2:$N$122,12,FALSE),IF(_xlpm.x=0,"",_xlpm.x)))</f>
        <v>Nacella</v>
      </c>
      <c r="R2989" t="str">
        <f>IF($I2989="","",_xlfn.LET(_xlpm.x,VLOOKUP($I2989,'taxon-match_2026-08-31'!$A$2:$N$122,14,FALSE),IF(_xlpm.x=0,"",_xlpm.x)))</f>
        <v>concinna</v>
      </c>
      <c r="S2989" s="2" t="s">
        <v>2609</v>
      </c>
      <c r="T2989" s="69" t="s">
        <v>62</v>
      </c>
      <c r="U2989" s="69" t="s">
        <v>60</v>
      </c>
      <c r="X2989" t="str">
        <f>IF(T2989="","",_xlfn.LET(_xlpm.x,VLOOKUP(T2989,'Drop-down_menus'!$F$2:$G$16,2,FALSE),IF(_xlpm.x=0,"",_xlpm.x)))</f>
        <v>https://orcid.org/0000-0003-3696-4445</v>
      </c>
      <c r="Y2989" t="str">
        <f>IF(U2989="","",_xlfn.LET(_xlpm.x,VLOOKUP(U2989,'Drop-down_menus'!$F$2:$G$16,2,FALSE),IF(_xlpm.x=0,"",_xlpm.x)))</f>
        <v>https://orcid.org/0000-0002-9708-1761</v>
      </c>
      <c r="Z2989" t="str">
        <f>IF(V2989="","",_xlfn.LET(_xlpm.x,VLOOKUP(V2989,'Drop-down_menus'!$F$2:$G$16,2,FALSE),IF(_xlpm.x=0,"",_xlpm.x)))</f>
        <v/>
      </c>
      <c r="AA2989" t="str">
        <f>IF(W2989="","",_xlfn.LET(_xlpm.x,VLOOKUP(W2989,'Drop-down_menus'!$F$2:$G$16,2,FALSE),IF(_xlpm.x=0,"",_xlpm.x)))</f>
        <v/>
      </c>
      <c r="AB2989" t="s">
        <v>702</v>
      </c>
      <c r="AE2989" t="s">
        <v>896</v>
      </c>
    </row>
    <row r="2990" spans="1:31" ht="15" x14ac:dyDescent="0.2">
      <c r="A2990" s="2" t="s">
        <v>328</v>
      </c>
      <c r="B2990">
        <v>3270</v>
      </c>
      <c r="C2990">
        <v>1158</v>
      </c>
      <c r="D2990" s="69" t="s">
        <v>700</v>
      </c>
      <c r="F2990" s="70" t="s">
        <v>763</v>
      </c>
      <c r="G2990" s="70">
        <v>1</v>
      </c>
      <c r="H2990" s="70" t="s">
        <v>763</v>
      </c>
      <c r="I2990" t="s">
        <v>763</v>
      </c>
      <c r="J2990" t="str">
        <f>IF($I2990="","",_xlfn.LET(_xlpm.x,VLOOKUP($I2990,'taxon-match_2026-08-31'!$A$2:$N$122,6,FALSE),IF(_xlpm.x=0,"",_xlpm.x)))</f>
        <v>(Strebel, 1908)</v>
      </c>
      <c r="K2990" t="str">
        <f>IF($I2990="","",_xlfn.LET(_xlpm.x,VLOOKUP($I2990,'taxon-match_2026-08-31'!$A$2:$N$122,4,FALSE),IF(_xlpm.x=0,"",_xlpm.x)))</f>
        <v>urn:lsid:marinespecies.org:taxname:197296</v>
      </c>
      <c r="L2990" t="str">
        <f>IF($I2990="","",_xlfn.LET(_xlpm.x,VLOOKUP($I2990,'taxon-match_2026-08-31'!$A$2:$N$122,7,FALSE),IF(_xlpm.x=0,"",_xlpm.x)))</f>
        <v>Animalia</v>
      </c>
      <c r="M2990" t="str">
        <f>IF($I2990="","",_xlfn.LET(_xlpm.x,VLOOKUP($I2990,'taxon-match_2026-08-31'!$A$2:$N$122,8,FALSE),IF(_xlpm.x=0,"",_xlpm.x)))</f>
        <v>Mollusca</v>
      </c>
      <c r="N2990" t="str">
        <f>IF($I2990="","",_xlfn.LET(_xlpm.x,VLOOKUP($I2990,'taxon-match_2026-08-31'!$A$2:$N$122,9,FALSE),IF(_xlpm.x=0,"",_xlpm.x)))</f>
        <v>Gastropoda</v>
      </c>
      <c r="O2990" t="str">
        <f>IF($I2990="","",_xlfn.LET(_xlpm.x,VLOOKUP($I2990,'taxon-match_2026-08-31'!$A$2:$N$122,10,FALSE),IF(_xlpm.x=0,"",_xlpm.x)))</f>
        <v>Nacellida</v>
      </c>
      <c r="P2990" t="str">
        <f>IF($I2990="","",_xlfn.LET(_xlpm.x,VLOOKUP($I2990,'taxon-match_2026-08-31'!$A$2:$N$122,11,FALSE),IF(_xlpm.x=0,"",_xlpm.x)))</f>
        <v>Nacellidae</v>
      </c>
      <c r="Q2990" t="str">
        <f>IF($I2990="","",_xlfn.LET(_xlpm.x,VLOOKUP($I2990,'taxon-match_2026-08-31'!$A$2:$N$122,12,FALSE),IF(_xlpm.x=0,"",_xlpm.x)))</f>
        <v>Nacella</v>
      </c>
      <c r="R2990" t="str">
        <f>IF($I2990="","",_xlfn.LET(_xlpm.x,VLOOKUP($I2990,'taxon-match_2026-08-31'!$A$2:$N$122,14,FALSE),IF(_xlpm.x=0,"",_xlpm.x)))</f>
        <v>concinna</v>
      </c>
      <c r="S2990" s="2" t="s">
        <v>2609</v>
      </c>
      <c r="T2990" s="69" t="s">
        <v>62</v>
      </c>
      <c r="U2990" s="69" t="s">
        <v>60</v>
      </c>
      <c r="X2990" t="str">
        <f>IF(T2990="","",_xlfn.LET(_xlpm.x,VLOOKUP(T2990,'Drop-down_menus'!$F$2:$G$16,2,FALSE),IF(_xlpm.x=0,"",_xlpm.x)))</f>
        <v>https://orcid.org/0000-0003-3696-4445</v>
      </c>
      <c r="Y2990" t="str">
        <f>IF(U2990="","",_xlfn.LET(_xlpm.x,VLOOKUP(U2990,'Drop-down_menus'!$F$2:$G$16,2,FALSE),IF(_xlpm.x=0,"",_xlpm.x)))</f>
        <v>https://orcid.org/0000-0002-9708-1761</v>
      </c>
      <c r="Z2990" t="str">
        <f>IF(V2990="","",_xlfn.LET(_xlpm.x,VLOOKUP(V2990,'Drop-down_menus'!$F$2:$G$16,2,FALSE),IF(_xlpm.x=0,"",_xlpm.x)))</f>
        <v/>
      </c>
      <c r="AA2990" t="str">
        <f>IF(W2990="","",_xlfn.LET(_xlpm.x,VLOOKUP(W2990,'Drop-down_menus'!$F$2:$G$16,2,FALSE),IF(_xlpm.x=0,"",_xlpm.x)))</f>
        <v/>
      </c>
      <c r="AB2990" t="s">
        <v>702</v>
      </c>
      <c r="AE2990" t="s">
        <v>896</v>
      </c>
    </row>
    <row r="2991" spans="1:31" ht="15" x14ac:dyDescent="0.2">
      <c r="A2991" s="2" t="s">
        <v>328</v>
      </c>
      <c r="B2991">
        <v>3271</v>
      </c>
      <c r="C2991">
        <v>1090</v>
      </c>
      <c r="D2991" s="69" t="s">
        <v>700</v>
      </c>
      <c r="F2991" s="70" t="s">
        <v>763</v>
      </c>
      <c r="G2991" s="70">
        <v>1</v>
      </c>
      <c r="H2991" s="70" t="s">
        <v>763</v>
      </c>
      <c r="I2991" t="s">
        <v>763</v>
      </c>
      <c r="J2991" t="str">
        <f>IF($I2991="","",_xlfn.LET(_xlpm.x,VLOOKUP($I2991,'taxon-match_2026-08-31'!$A$2:$N$122,6,FALSE),IF(_xlpm.x=0,"",_xlpm.x)))</f>
        <v>(Strebel, 1908)</v>
      </c>
      <c r="K2991" t="str">
        <f>IF($I2991="","",_xlfn.LET(_xlpm.x,VLOOKUP($I2991,'taxon-match_2026-08-31'!$A$2:$N$122,4,FALSE),IF(_xlpm.x=0,"",_xlpm.x)))</f>
        <v>urn:lsid:marinespecies.org:taxname:197296</v>
      </c>
      <c r="L2991" t="str">
        <f>IF($I2991="","",_xlfn.LET(_xlpm.x,VLOOKUP($I2991,'taxon-match_2026-08-31'!$A$2:$N$122,7,FALSE),IF(_xlpm.x=0,"",_xlpm.x)))</f>
        <v>Animalia</v>
      </c>
      <c r="M2991" t="str">
        <f>IF($I2991="","",_xlfn.LET(_xlpm.x,VLOOKUP($I2991,'taxon-match_2026-08-31'!$A$2:$N$122,8,FALSE),IF(_xlpm.x=0,"",_xlpm.x)))</f>
        <v>Mollusca</v>
      </c>
      <c r="N2991" t="str">
        <f>IF($I2991="","",_xlfn.LET(_xlpm.x,VLOOKUP($I2991,'taxon-match_2026-08-31'!$A$2:$N$122,9,FALSE),IF(_xlpm.x=0,"",_xlpm.x)))</f>
        <v>Gastropoda</v>
      </c>
      <c r="O2991" t="str">
        <f>IF($I2991="","",_xlfn.LET(_xlpm.x,VLOOKUP($I2991,'taxon-match_2026-08-31'!$A$2:$N$122,10,FALSE),IF(_xlpm.x=0,"",_xlpm.x)))</f>
        <v>Nacellida</v>
      </c>
      <c r="P2991" t="str">
        <f>IF($I2991="","",_xlfn.LET(_xlpm.x,VLOOKUP($I2991,'taxon-match_2026-08-31'!$A$2:$N$122,11,FALSE),IF(_xlpm.x=0,"",_xlpm.x)))</f>
        <v>Nacellidae</v>
      </c>
      <c r="Q2991" t="str">
        <f>IF($I2991="","",_xlfn.LET(_xlpm.x,VLOOKUP($I2991,'taxon-match_2026-08-31'!$A$2:$N$122,12,FALSE),IF(_xlpm.x=0,"",_xlpm.x)))</f>
        <v>Nacella</v>
      </c>
      <c r="R2991" t="str">
        <f>IF($I2991="","",_xlfn.LET(_xlpm.x,VLOOKUP($I2991,'taxon-match_2026-08-31'!$A$2:$N$122,14,FALSE),IF(_xlpm.x=0,"",_xlpm.x)))</f>
        <v>concinna</v>
      </c>
      <c r="S2991" s="2" t="s">
        <v>2609</v>
      </c>
      <c r="T2991" s="69" t="s">
        <v>62</v>
      </c>
      <c r="U2991" s="69" t="s">
        <v>60</v>
      </c>
      <c r="X2991" t="str">
        <f>IF(T2991="","",_xlfn.LET(_xlpm.x,VLOOKUP(T2991,'Drop-down_menus'!$F$2:$G$16,2,FALSE),IF(_xlpm.x=0,"",_xlpm.x)))</f>
        <v>https://orcid.org/0000-0003-3696-4445</v>
      </c>
      <c r="Y2991" t="str">
        <f>IF(U2991="","",_xlfn.LET(_xlpm.x,VLOOKUP(U2991,'Drop-down_menus'!$F$2:$G$16,2,FALSE),IF(_xlpm.x=0,"",_xlpm.x)))</f>
        <v>https://orcid.org/0000-0002-9708-1761</v>
      </c>
      <c r="Z2991" t="str">
        <f>IF(V2991="","",_xlfn.LET(_xlpm.x,VLOOKUP(V2991,'Drop-down_menus'!$F$2:$G$16,2,FALSE),IF(_xlpm.x=0,"",_xlpm.x)))</f>
        <v/>
      </c>
      <c r="AA2991" t="str">
        <f>IF(W2991="","",_xlfn.LET(_xlpm.x,VLOOKUP(W2991,'Drop-down_menus'!$F$2:$G$16,2,FALSE),IF(_xlpm.x=0,"",_xlpm.x)))</f>
        <v/>
      </c>
      <c r="AB2991" t="s">
        <v>702</v>
      </c>
      <c r="AE2991" t="s">
        <v>896</v>
      </c>
    </row>
    <row r="2992" spans="1:31" ht="15" x14ac:dyDescent="0.2">
      <c r="A2992" s="2" t="s">
        <v>460</v>
      </c>
      <c r="B2992">
        <v>5043</v>
      </c>
      <c r="C2992">
        <v>1077</v>
      </c>
      <c r="D2992" s="69" t="s">
        <v>700</v>
      </c>
      <c r="F2992" s="70" t="s">
        <v>763</v>
      </c>
      <c r="G2992" s="70">
        <v>1</v>
      </c>
      <c r="H2992" s="70" t="s">
        <v>763</v>
      </c>
      <c r="I2992" t="s">
        <v>763</v>
      </c>
      <c r="J2992" t="str">
        <f>IF($I2992="","",_xlfn.LET(_xlpm.x,VLOOKUP($I2992,'taxon-match_2026-08-31'!$A$2:$N$122,6,FALSE),IF(_xlpm.x=0,"",_xlpm.x)))</f>
        <v>(Strebel, 1908)</v>
      </c>
      <c r="K2992" t="str">
        <f>IF($I2992="","",_xlfn.LET(_xlpm.x,VLOOKUP($I2992,'taxon-match_2026-08-31'!$A$2:$N$122,4,FALSE),IF(_xlpm.x=0,"",_xlpm.x)))</f>
        <v>urn:lsid:marinespecies.org:taxname:197296</v>
      </c>
      <c r="L2992" t="str">
        <f>IF($I2992="","",_xlfn.LET(_xlpm.x,VLOOKUP($I2992,'taxon-match_2026-08-31'!$A$2:$N$122,7,FALSE),IF(_xlpm.x=0,"",_xlpm.x)))</f>
        <v>Animalia</v>
      </c>
      <c r="M2992" t="str">
        <f>IF($I2992="","",_xlfn.LET(_xlpm.x,VLOOKUP($I2992,'taxon-match_2026-08-31'!$A$2:$N$122,8,FALSE),IF(_xlpm.x=0,"",_xlpm.x)))</f>
        <v>Mollusca</v>
      </c>
      <c r="N2992" t="str">
        <f>IF($I2992="","",_xlfn.LET(_xlpm.x,VLOOKUP($I2992,'taxon-match_2026-08-31'!$A$2:$N$122,9,FALSE),IF(_xlpm.x=0,"",_xlpm.x)))</f>
        <v>Gastropoda</v>
      </c>
      <c r="O2992" t="str">
        <f>IF($I2992="","",_xlfn.LET(_xlpm.x,VLOOKUP($I2992,'taxon-match_2026-08-31'!$A$2:$N$122,10,FALSE),IF(_xlpm.x=0,"",_xlpm.x)))</f>
        <v>Nacellida</v>
      </c>
      <c r="P2992" t="str">
        <f>IF($I2992="","",_xlfn.LET(_xlpm.x,VLOOKUP($I2992,'taxon-match_2026-08-31'!$A$2:$N$122,11,FALSE),IF(_xlpm.x=0,"",_xlpm.x)))</f>
        <v>Nacellidae</v>
      </c>
      <c r="Q2992" t="str">
        <f>IF($I2992="","",_xlfn.LET(_xlpm.x,VLOOKUP($I2992,'taxon-match_2026-08-31'!$A$2:$N$122,12,FALSE),IF(_xlpm.x=0,"",_xlpm.x)))</f>
        <v>Nacella</v>
      </c>
      <c r="R2992" t="str">
        <f>IF($I2992="","",_xlfn.LET(_xlpm.x,VLOOKUP($I2992,'taxon-match_2026-08-31'!$A$2:$N$122,14,FALSE),IF(_xlpm.x=0,"",_xlpm.x)))</f>
        <v>concinna</v>
      </c>
      <c r="S2992" s="2" t="s">
        <v>2609</v>
      </c>
      <c r="T2992" s="69" t="s">
        <v>62</v>
      </c>
      <c r="U2992" s="69" t="s">
        <v>60</v>
      </c>
      <c r="X2992" t="str">
        <f>IF(T2992="","",_xlfn.LET(_xlpm.x,VLOOKUP(T2992,'Drop-down_menus'!$F$2:$G$16,2,FALSE),IF(_xlpm.x=0,"",_xlpm.x)))</f>
        <v>https://orcid.org/0000-0003-3696-4445</v>
      </c>
      <c r="Y2992" t="str">
        <f>IF(U2992="","",_xlfn.LET(_xlpm.x,VLOOKUP(U2992,'Drop-down_menus'!$F$2:$G$16,2,FALSE),IF(_xlpm.x=0,"",_xlpm.x)))</f>
        <v>https://orcid.org/0000-0002-9708-1761</v>
      </c>
      <c r="Z2992" t="str">
        <f>IF(V2992="","",_xlfn.LET(_xlpm.x,VLOOKUP(V2992,'Drop-down_menus'!$F$2:$G$16,2,FALSE),IF(_xlpm.x=0,"",_xlpm.x)))</f>
        <v/>
      </c>
      <c r="AA2992" t="str">
        <f>IF(W2992="","",_xlfn.LET(_xlpm.x,VLOOKUP(W2992,'Drop-down_menus'!$F$2:$G$16,2,FALSE),IF(_xlpm.x=0,"",_xlpm.x)))</f>
        <v/>
      </c>
      <c r="AB2992" t="s">
        <v>702</v>
      </c>
      <c r="AE2992" t="s">
        <v>896</v>
      </c>
    </row>
    <row r="2993" spans="1:31" ht="15" x14ac:dyDescent="0.2">
      <c r="A2993" s="2" t="s">
        <v>460</v>
      </c>
      <c r="B2993">
        <v>5044</v>
      </c>
      <c r="C2993">
        <v>1075</v>
      </c>
      <c r="D2993" s="69" t="s">
        <v>700</v>
      </c>
      <c r="F2993" s="70" t="s">
        <v>763</v>
      </c>
      <c r="G2993" s="70">
        <v>1</v>
      </c>
      <c r="H2993" s="70" t="s">
        <v>763</v>
      </c>
      <c r="I2993" t="s">
        <v>763</v>
      </c>
      <c r="J2993" t="str">
        <f>IF($I2993="","",_xlfn.LET(_xlpm.x,VLOOKUP($I2993,'taxon-match_2026-08-31'!$A$2:$N$122,6,FALSE),IF(_xlpm.x=0,"",_xlpm.x)))</f>
        <v>(Strebel, 1908)</v>
      </c>
      <c r="K2993" t="str">
        <f>IF($I2993="","",_xlfn.LET(_xlpm.x,VLOOKUP($I2993,'taxon-match_2026-08-31'!$A$2:$N$122,4,FALSE),IF(_xlpm.x=0,"",_xlpm.x)))</f>
        <v>urn:lsid:marinespecies.org:taxname:197296</v>
      </c>
      <c r="L2993" t="str">
        <f>IF($I2993="","",_xlfn.LET(_xlpm.x,VLOOKUP($I2993,'taxon-match_2026-08-31'!$A$2:$N$122,7,FALSE),IF(_xlpm.x=0,"",_xlpm.x)))</f>
        <v>Animalia</v>
      </c>
      <c r="M2993" t="str">
        <f>IF($I2993="","",_xlfn.LET(_xlpm.x,VLOOKUP($I2993,'taxon-match_2026-08-31'!$A$2:$N$122,8,FALSE),IF(_xlpm.x=0,"",_xlpm.x)))</f>
        <v>Mollusca</v>
      </c>
      <c r="N2993" t="str">
        <f>IF($I2993="","",_xlfn.LET(_xlpm.x,VLOOKUP($I2993,'taxon-match_2026-08-31'!$A$2:$N$122,9,FALSE),IF(_xlpm.x=0,"",_xlpm.x)))</f>
        <v>Gastropoda</v>
      </c>
      <c r="O2993" t="str">
        <f>IF($I2993="","",_xlfn.LET(_xlpm.x,VLOOKUP($I2993,'taxon-match_2026-08-31'!$A$2:$N$122,10,FALSE),IF(_xlpm.x=0,"",_xlpm.x)))</f>
        <v>Nacellida</v>
      </c>
      <c r="P2993" t="str">
        <f>IF($I2993="","",_xlfn.LET(_xlpm.x,VLOOKUP($I2993,'taxon-match_2026-08-31'!$A$2:$N$122,11,FALSE),IF(_xlpm.x=0,"",_xlpm.x)))</f>
        <v>Nacellidae</v>
      </c>
      <c r="Q2993" t="str">
        <f>IF($I2993="","",_xlfn.LET(_xlpm.x,VLOOKUP($I2993,'taxon-match_2026-08-31'!$A$2:$N$122,12,FALSE),IF(_xlpm.x=0,"",_xlpm.x)))</f>
        <v>Nacella</v>
      </c>
      <c r="R2993" t="str">
        <f>IF($I2993="","",_xlfn.LET(_xlpm.x,VLOOKUP($I2993,'taxon-match_2026-08-31'!$A$2:$N$122,14,FALSE),IF(_xlpm.x=0,"",_xlpm.x)))</f>
        <v>concinna</v>
      </c>
      <c r="S2993" s="2" t="s">
        <v>2609</v>
      </c>
      <c r="T2993" s="69" t="s">
        <v>62</v>
      </c>
      <c r="U2993" s="69" t="s">
        <v>60</v>
      </c>
      <c r="X2993" t="str">
        <f>IF(T2993="","",_xlfn.LET(_xlpm.x,VLOOKUP(T2993,'Drop-down_menus'!$F$2:$G$16,2,FALSE),IF(_xlpm.x=0,"",_xlpm.x)))</f>
        <v>https://orcid.org/0000-0003-3696-4445</v>
      </c>
      <c r="Y2993" t="str">
        <f>IF(U2993="","",_xlfn.LET(_xlpm.x,VLOOKUP(U2993,'Drop-down_menus'!$F$2:$G$16,2,FALSE),IF(_xlpm.x=0,"",_xlpm.x)))</f>
        <v>https://orcid.org/0000-0002-9708-1761</v>
      </c>
      <c r="Z2993" t="str">
        <f>IF(V2993="","",_xlfn.LET(_xlpm.x,VLOOKUP(V2993,'Drop-down_menus'!$F$2:$G$16,2,FALSE),IF(_xlpm.x=0,"",_xlpm.x)))</f>
        <v/>
      </c>
      <c r="AA2993" t="str">
        <f>IF(W2993="","",_xlfn.LET(_xlpm.x,VLOOKUP(W2993,'Drop-down_menus'!$F$2:$G$16,2,FALSE),IF(_xlpm.x=0,"",_xlpm.x)))</f>
        <v/>
      </c>
      <c r="AB2993" t="s">
        <v>702</v>
      </c>
      <c r="AE2993" t="s">
        <v>896</v>
      </c>
    </row>
    <row r="2994" spans="1:31" ht="15" x14ac:dyDescent="0.2">
      <c r="A2994" s="2" t="s">
        <v>460</v>
      </c>
      <c r="B2994">
        <v>5045</v>
      </c>
      <c r="C2994">
        <v>1076</v>
      </c>
      <c r="D2994" s="69" t="s">
        <v>700</v>
      </c>
      <c r="F2994" s="70" t="s">
        <v>763</v>
      </c>
      <c r="G2994" s="70">
        <v>1</v>
      </c>
      <c r="H2994" s="70" t="s">
        <v>763</v>
      </c>
      <c r="I2994" t="s">
        <v>763</v>
      </c>
      <c r="J2994" t="str">
        <f>IF($I2994="","",_xlfn.LET(_xlpm.x,VLOOKUP($I2994,'taxon-match_2026-08-31'!$A$2:$N$122,6,FALSE),IF(_xlpm.x=0,"",_xlpm.x)))</f>
        <v>(Strebel, 1908)</v>
      </c>
      <c r="K2994" t="str">
        <f>IF($I2994="","",_xlfn.LET(_xlpm.x,VLOOKUP($I2994,'taxon-match_2026-08-31'!$A$2:$N$122,4,FALSE),IF(_xlpm.x=0,"",_xlpm.x)))</f>
        <v>urn:lsid:marinespecies.org:taxname:197296</v>
      </c>
      <c r="L2994" t="str">
        <f>IF($I2994="","",_xlfn.LET(_xlpm.x,VLOOKUP($I2994,'taxon-match_2026-08-31'!$A$2:$N$122,7,FALSE),IF(_xlpm.x=0,"",_xlpm.x)))</f>
        <v>Animalia</v>
      </c>
      <c r="M2994" t="str">
        <f>IF($I2994="","",_xlfn.LET(_xlpm.x,VLOOKUP($I2994,'taxon-match_2026-08-31'!$A$2:$N$122,8,FALSE),IF(_xlpm.x=0,"",_xlpm.x)))</f>
        <v>Mollusca</v>
      </c>
      <c r="N2994" t="str">
        <f>IF($I2994="","",_xlfn.LET(_xlpm.x,VLOOKUP($I2994,'taxon-match_2026-08-31'!$A$2:$N$122,9,FALSE),IF(_xlpm.x=0,"",_xlpm.x)))</f>
        <v>Gastropoda</v>
      </c>
      <c r="O2994" t="str">
        <f>IF($I2994="","",_xlfn.LET(_xlpm.x,VLOOKUP($I2994,'taxon-match_2026-08-31'!$A$2:$N$122,10,FALSE),IF(_xlpm.x=0,"",_xlpm.x)))</f>
        <v>Nacellida</v>
      </c>
      <c r="P2994" t="str">
        <f>IF($I2994="","",_xlfn.LET(_xlpm.x,VLOOKUP($I2994,'taxon-match_2026-08-31'!$A$2:$N$122,11,FALSE),IF(_xlpm.x=0,"",_xlpm.x)))</f>
        <v>Nacellidae</v>
      </c>
      <c r="Q2994" t="str">
        <f>IF($I2994="","",_xlfn.LET(_xlpm.x,VLOOKUP($I2994,'taxon-match_2026-08-31'!$A$2:$N$122,12,FALSE),IF(_xlpm.x=0,"",_xlpm.x)))</f>
        <v>Nacella</v>
      </c>
      <c r="R2994" t="str">
        <f>IF($I2994="","",_xlfn.LET(_xlpm.x,VLOOKUP($I2994,'taxon-match_2026-08-31'!$A$2:$N$122,14,FALSE),IF(_xlpm.x=0,"",_xlpm.x)))</f>
        <v>concinna</v>
      </c>
      <c r="S2994" s="2" t="s">
        <v>2609</v>
      </c>
      <c r="T2994" s="69" t="s">
        <v>62</v>
      </c>
      <c r="U2994" s="69" t="s">
        <v>60</v>
      </c>
      <c r="X2994" t="str">
        <f>IF(T2994="","",_xlfn.LET(_xlpm.x,VLOOKUP(T2994,'Drop-down_menus'!$F$2:$G$16,2,FALSE),IF(_xlpm.x=0,"",_xlpm.x)))</f>
        <v>https://orcid.org/0000-0003-3696-4445</v>
      </c>
      <c r="Y2994" t="str">
        <f>IF(U2994="","",_xlfn.LET(_xlpm.x,VLOOKUP(U2994,'Drop-down_menus'!$F$2:$G$16,2,FALSE),IF(_xlpm.x=0,"",_xlpm.x)))</f>
        <v>https://orcid.org/0000-0002-9708-1761</v>
      </c>
      <c r="Z2994" t="str">
        <f>IF(V2994="","",_xlfn.LET(_xlpm.x,VLOOKUP(V2994,'Drop-down_menus'!$F$2:$G$16,2,FALSE),IF(_xlpm.x=0,"",_xlpm.x)))</f>
        <v/>
      </c>
      <c r="AA2994" t="str">
        <f>IF(W2994="","",_xlfn.LET(_xlpm.x,VLOOKUP(W2994,'Drop-down_menus'!$F$2:$G$16,2,FALSE),IF(_xlpm.x=0,"",_xlpm.x)))</f>
        <v/>
      </c>
      <c r="AB2994" t="s">
        <v>702</v>
      </c>
      <c r="AE2994" t="s">
        <v>896</v>
      </c>
    </row>
    <row r="2995" spans="1:31" ht="15" x14ac:dyDescent="0.2">
      <c r="A2995" s="2" t="s">
        <v>460</v>
      </c>
      <c r="B2995">
        <v>5046</v>
      </c>
      <c r="C2995">
        <v>1160</v>
      </c>
      <c r="D2995" s="69" t="s">
        <v>700</v>
      </c>
      <c r="F2995" s="70" t="s">
        <v>763</v>
      </c>
      <c r="G2995" s="70">
        <v>1</v>
      </c>
      <c r="H2995" s="70" t="s">
        <v>763</v>
      </c>
      <c r="I2995" t="s">
        <v>763</v>
      </c>
      <c r="J2995" t="str">
        <f>IF($I2995="","",_xlfn.LET(_xlpm.x,VLOOKUP($I2995,'taxon-match_2026-08-31'!$A$2:$N$122,6,FALSE),IF(_xlpm.x=0,"",_xlpm.x)))</f>
        <v>(Strebel, 1908)</v>
      </c>
      <c r="K2995" t="str">
        <f>IF($I2995="","",_xlfn.LET(_xlpm.x,VLOOKUP($I2995,'taxon-match_2026-08-31'!$A$2:$N$122,4,FALSE),IF(_xlpm.x=0,"",_xlpm.x)))</f>
        <v>urn:lsid:marinespecies.org:taxname:197296</v>
      </c>
      <c r="L2995" t="str">
        <f>IF($I2995="","",_xlfn.LET(_xlpm.x,VLOOKUP($I2995,'taxon-match_2026-08-31'!$A$2:$N$122,7,FALSE),IF(_xlpm.x=0,"",_xlpm.x)))</f>
        <v>Animalia</v>
      </c>
      <c r="M2995" t="str">
        <f>IF($I2995="","",_xlfn.LET(_xlpm.x,VLOOKUP($I2995,'taxon-match_2026-08-31'!$A$2:$N$122,8,FALSE),IF(_xlpm.x=0,"",_xlpm.x)))</f>
        <v>Mollusca</v>
      </c>
      <c r="N2995" t="str">
        <f>IF($I2995="","",_xlfn.LET(_xlpm.x,VLOOKUP($I2995,'taxon-match_2026-08-31'!$A$2:$N$122,9,FALSE),IF(_xlpm.x=0,"",_xlpm.x)))</f>
        <v>Gastropoda</v>
      </c>
      <c r="O2995" t="str">
        <f>IF($I2995="","",_xlfn.LET(_xlpm.x,VLOOKUP($I2995,'taxon-match_2026-08-31'!$A$2:$N$122,10,FALSE),IF(_xlpm.x=0,"",_xlpm.x)))</f>
        <v>Nacellida</v>
      </c>
      <c r="P2995" t="str">
        <f>IF($I2995="","",_xlfn.LET(_xlpm.x,VLOOKUP($I2995,'taxon-match_2026-08-31'!$A$2:$N$122,11,FALSE),IF(_xlpm.x=0,"",_xlpm.x)))</f>
        <v>Nacellidae</v>
      </c>
      <c r="Q2995" t="str">
        <f>IF($I2995="","",_xlfn.LET(_xlpm.x,VLOOKUP($I2995,'taxon-match_2026-08-31'!$A$2:$N$122,12,FALSE),IF(_xlpm.x=0,"",_xlpm.x)))</f>
        <v>Nacella</v>
      </c>
      <c r="R2995" t="str">
        <f>IF($I2995="","",_xlfn.LET(_xlpm.x,VLOOKUP($I2995,'taxon-match_2026-08-31'!$A$2:$N$122,14,FALSE),IF(_xlpm.x=0,"",_xlpm.x)))</f>
        <v>concinna</v>
      </c>
      <c r="S2995" s="2" t="s">
        <v>2609</v>
      </c>
      <c r="T2995" s="69" t="s">
        <v>62</v>
      </c>
      <c r="U2995" s="69" t="s">
        <v>60</v>
      </c>
      <c r="X2995" t="str">
        <f>IF(T2995="","",_xlfn.LET(_xlpm.x,VLOOKUP(T2995,'Drop-down_menus'!$F$2:$G$16,2,FALSE),IF(_xlpm.x=0,"",_xlpm.x)))</f>
        <v>https://orcid.org/0000-0003-3696-4445</v>
      </c>
      <c r="Y2995" t="str">
        <f>IF(U2995="","",_xlfn.LET(_xlpm.x,VLOOKUP(U2995,'Drop-down_menus'!$F$2:$G$16,2,FALSE),IF(_xlpm.x=0,"",_xlpm.x)))</f>
        <v>https://orcid.org/0000-0002-9708-1761</v>
      </c>
      <c r="Z2995" t="str">
        <f>IF(V2995="","",_xlfn.LET(_xlpm.x,VLOOKUP(V2995,'Drop-down_menus'!$F$2:$G$16,2,FALSE),IF(_xlpm.x=0,"",_xlpm.x)))</f>
        <v/>
      </c>
      <c r="AA2995" t="str">
        <f>IF(W2995="","",_xlfn.LET(_xlpm.x,VLOOKUP(W2995,'Drop-down_menus'!$F$2:$G$16,2,FALSE),IF(_xlpm.x=0,"",_xlpm.x)))</f>
        <v/>
      </c>
      <c r="AB2995" t="s">
        <v>702</v>
      </c>
      <c r="AE2995" t="s">
        <v>896</v>
      </c>
    </row>
    <row r="2996" spans="1:31" ht="15" x14ac:dyDescent="0.2">
      <c r="A2996" s="2" t="s">
        <v>460</v>
      </c>
      <c r="B2996">
        <v>5067</v>
      </c>
      <c r="C2996">
        <v>1088</v>
      </c>
      <c r="D2996" s="69" t="s">
        <v>700</v>
      </c>
      <c r="F2996" s="70" t="s">
        <v>763</v>
      </c>
      <c r="G2996" s="70">
        <v>1</v>
      </c>
      <c r="H2996" s="70" t="s">
        <v>763</v>
      </c>
      <c r="I2996" t="s">
        <v>763</v>
      </c>
      <c r="J2996" t="str">
        <f>IF($I2996="","",_xlfn.LET(_xlpm.x,VLOOKUP($I2996,'taxon-match_2026-08-31'!$A$2:$N$122,6,FALSE),IF(_xlpm.x=0,"",_xlpm.x)))</f>
        <v>(Strebel, 1908)</v>
      </c>
      <c r="K2996" t="str">
        <f>IF($I2996="","",_xlfn.LET(_xlpm.x,VLOOKUP($I2996,'taxon-match_2026-08-31'!$A$2:$N$122,4,FALSE),IF(_xlpm.x=0,"",_xlpm.x)))</f>
        <v>urn:lsid:marinespecies.org:taxname:197296</v>
      </c>
      <c r="L2996" t="str">
        <f>IF($I2996="","",_xlfn.LET(_xlpm.x,VLOOKUP($I2996,'taxon-match_2026-08-31'!$A$2:$N$122,7,FALSE),IF(_xlpm.x=0,"",_xlpm.x)))</f>
        <v>Animalia</v>
      </c>
      <c r="M2996" t="str">
        <f>IF($I2996="","",_xlfn.LET(_xlpm.x,VLOOKUP($I2996,'taxon-match_2026-08-31'!$A$2:$N$122,8,FALSE),IF(_xlpm.x=0,"",_xlpm.x)))</f>
        <v>Mollusca</v>
      </c>
      <c r="N2996" t="str">
        <f>IF($I2996="","",_xlfn.LET(_xlpm.x,VLOOKUP($I2996,'taxon-match_2026-08-31'!$A$2:$N$122,9,FALSE),IF(_xlpm.x=0,"",_xlpm.x)))</f>
        <v>Gastropoda</v>
      </c>
      <c r="O2996" t="str">
        <f>IF($I2996="","",_xlfn.LET(_xlpm.x,VLOOKUP($I2996,'taxon-match_2026-08-31'!$A$2:$N$122,10,FALSE),IF(_xlpm.x=0,"",_xlpm.x)))</f>
        <v>Nacellida</v>
      </c>
      <c r="P2996" t="str">
        <f>IF($I2996="","",_xlfn.LET(_xlpm.x,VLOOKUP($I2996,'taxon-match_2026-08-31'!$A$2:$N$122,11,FALSE),IF(_xlpm.x=0,"",_xlpm.x)))</f>
        <v>Nacellidae</v>
      </c>
      <c r="Q2996" t="str">
        <f>IF($I2996="","",_xlfn.LET(_xlpm.x,VLOOKUP($I2996,'taxon-match_2026-08-31'!$A$2:$N$122,12,FALSE),IF(_xlpm.x=0,"",_xlpm.x)))</f>
        <v>Nacella</v>
      </c>
      <c r="R2996" t="str">
        <f>IF($I2996="","",_xlfn.LET(_xlpm.x,VLOOKUP($I2996,'taxon-match_2026-08-31'!$A$2:$N$122,14,FALSE),IF(_xlpm.x=0,"",_xlpm.x)))</f>
        <v>concinna</v>
      </c>
      <c r="S2996" s="2" t="s">
        <v>2609</v>
      </c>
      <c r="T2996" s="69" t="s">
        <v>62</v>
      </c>
      <c r="U2996" s="69" t="s">
        <v>60</v>
      </c>
      <c r="X2996" t="str">
        <f>IF(T2996="","",_xlfn.LET(_xlpm.x,VLOOKUP(T2996,'Drop-down_menus'!$F$2:$G$16,2,FALSE),IF(_xlpm.x=0,"",_xlpm.x)))</f>
        <v>https://orcid.org/0000-0003-3696-4445</v>
      </c>
      <c r="Y2996" t="str">
        <f>IF(U2996="","",_xlfn.LET(_xlpm.x,VLOOKUP(U2996,'Drop-down_menus'!$F$2:$G$16,2,FALSE),IF(_xlpm.x=0,"",_xlpm.x)))</f>
        <v>https://orcid.org/0000-0002-9708-1761</v>
      </c>
      <c r="Z2996" t="str">
        <f>IF(V2996="","",_xlfn.LET(_xlpm.x,VLOOKUP(V2996,'Drop-down_menus'!$F$2:$G$16,2,FALSE),IF(_xlpm.x=0,"",_xlpm.x)))</f>
        <v/>
      </c>
      <c r="AA2996" t="str">
        <f>IF(W2996="","",_xlfn.LET(_xlpm.x,VLOOKUP(W2996,'Drop-down_menus'!$F$2:$G$16,2,FALSE),IF(_xlpm.x=0,"",_xlpm.x)))</f>
        <v/>
      </c>
      <c r="AB2996" t="s">
        <v>702</v>
      </c>
      <c r="AE2996" t="s">
        <v>896</v>
      </c>
    </row>
    <row r="2997" spans="1:31" ht="15" x14ac:dyDescent="0.2">
      <c r="A2997" s="2" t="s">
        <v>460</v>
      </c>
      <c r="B2997">
        <v>5074</v>
      </c>
      <c r="C2997">
        <v>1074</v>
      </c>
      <c r="D2997" s="69" t="s">
        <v>700</v>
      </c>
      <c r="F2997" s="70" t="s">
        <v>763</v>
      </c>
      <c r="G2997" s="70">
        <v>1</v>
      </c>
      <c r="H2997" s="70" t="s">
        <v>763</v>
      </c>
      <c r="I2997" t="s">
        <v>763</v>
      </c>
      <c r="J2997" t="str">
        <f>IF($I2997="","",_xlfn.LET(_xlpm.x,VLOOKUP($I2997,'taxon-match_2026-08-31'!$A$2:$N$122,6,FALSE),IF(_xlpm.x=0,"",_xlpm.x)))</f>
        <v>(Strebel, 1908)</v>
      </c>
      <c r="K2997" t="str">
        <f>IF($I2997="","",_xlfn.LET(_xlpm.x,VLOOKUP($I2997,'taxon-match_2026-08-31'!$A$2:$N$122,4,FALSE),IF(_xlpm.x=0,"",_xlpm.x)))</f>
        <v>urn:lsid:marinespecies.org:taxname:197296</v>
      </c>
      <c r="L2997" t="str">
        <f>IF($I2997="","",_xlfn.LET(_xlpm.x,VLOOKUP($I2997,'taxon-match_2026-08-31'!$A$2:$N$122,7,FALSE),IF(_xlpm.x=0,"",_xlpm.x)))</f>
        <v>Animalia</v>
      </c>
      <c r="M2997" t="str">
        <f>IF($I2997="","",_xlfn.LET(_xlpm.x,VLOOKUP($I2997,'taxon-match_2026-08-31'!$A$2:$N$122,8,FALSE),IF(_xlpm.x=0,"",_xlpm.x)))</f>
        <v>Mollusca</v>
      </c>
      <c r="N2997" t="str">
        <f>IF($I2997="","",_xlfn.LET(_xlpm.x,VLOOKUP($I2997,'taxon-match_2026-08-31'!$A$2:$N$122,9,FALSE),IF(_xlpm.x=0,"",_xlpm.x)))</f>
        <v>Gastropoda</v>
      </c>
      <c r="O2997" t="str">
        <f>IF($I2997="","",_xlfn.LET(_xlpm.x,VLOOKUP($I2997,'taxon-match_2026-08-31'!$A$2:$N$122,10,FALSE),IF(_xlpm.x=0,"",_xlpm.x)))</f>
        <v>Nacellida</v>
      </c>
      <c r="P2997" t="str">
        <f>IF($I2997="","",_xlfn.LET(_xlpm.x,VLOOKUP($I2997,'taxon-match_2026-08-31'!$A$2:$N$122,11,FALSE),IF(_xlpm.x=0,"",_xlpm.x)))</f>
        <v>Nacellidae</v>
      </c>
      <c r="Q2997" t="str">
        <f>IF($I2997="","",_xlfn.LET(_xlpm.x,VLOOKUP($I2997,'taxon-match_2026-08-31'!$A$2:$N$122,12,FALSE),IF(_xlpm.x=0,"",_xlpm.x)))</f>
        <v>Nacella</v>
      </c>
      <c r="R2997" t="str">
        <f>IF($I2997="","",_xlfn.LET(_xlpm.x,VLOOKUP($I2997,'taxon-match_2026-08-31'!$A$2:$N$122,14,FALSE),IF(_xlpm.x=0,"",_xlpm.x)))</f>
        <v>concinna</v>
      </c>
      <c r="S2997" s="2" t="s">
        <v>2609</v>
      </c>
      <c r="T2997" s="69" t="s">
        <v>62</v>
      </c>
      <c r="U2997" s="69" t="s">
        <v>60</v>
      </c>
      <c r="X2997" t="str">
        <f>IF(T2997="","",_xlfn.LET(_xlpm.x,VLOOKUP(T2997,'Drop-down_menus'!$F$2:$G$16,2,FALSE),IF(_xlpm.x=0,"",_xlpm.x)))</f>
        <v>https://orcid.org/0000-0003-3696-4445</v>
      </c>
      <c r="Y2997" t="str">
        <f>IF(U2997="","",_xlfn.LET(_xlpm.x,VLOOKUP(U2997,'Drop-down_menus'!$F$2:$G$16,2,FALSE),IF(_xlpm.x=0,"",_xlpm.x)))</f>
        <v>https://orcid.org/0000-0002-9708-1761</v>
      </c>
      <c r="Z2997" t="str">
        <f>IF(V2997="","",_xlfn.LET(_xlpm.x,VLOOKUP(V2997,'Drop-down_menus'!$F$2:$G$16,2,FALSE),IF(_xlpm.x=0,"",_xlpm.x)))</f>
        <v/>
      </c>
      <c r="AA2997" t="str">
        <f>IF(W2997="","",_xlfn.LET(_xlpm.x,VLOOKUP(W2997,'Drop-down_menus'!$F$2:$G$16,2,FALSE),IF(_xlpm.x=0,"",_xlpm.x)))</f>
        <v/>
      </c>
      <c r="AB2997" t="s">
        <v>702</v>
      </c>
      <c r="AE2997" t="s">
        <v>896</v>
      </c>
    </row>
    <row r="2998" spans="1:31" ht="15" x14ac:dyDescent="0.2">
      <c r="A2998" s="2" t="s">
        <v>475</v>
      </c>
      <c r="B2998">
        <v>5445</v>
      </c>
      <c r="C2998">
        <v>1078</v>
      </c>
      <c r="D2998" s="69" t="s">
        <v>700</v>
      </c>
      <c r="F2998" s="70" t="s">
        <v>763</v>
      </c>
      <c r="G2998" s="70">
        <v>1</v>
      </c>
      <c r="H2998" s="70" t="s">
        <v>763</v>
      </c>
      <c r="I2998" t="s">
        <v>763</v>
      </c>
      <c r="J2998" t="str">
        <f>IF($I2998="","",_xlfn.LET(_xlpm.x,VLOOKUP($I2998,'taxon-match_2026-08-31'!$A$2:$N$122,6,FALSE),IF(_xlpm.x=0,"",_xlpm.x)))</f>
        <v>(Strebel, 1908)</v>
      </c>
      <c r="K2998" t="str">
        <f>IF($I2998="","",_xlfn.LET(_xlpm.x,VLOOKUP($I2998,'taxon-match_2026-08-31'!$A$2:$N$122,4,FALSE),IF(_xlpm.x=0,"",_xlpm.x)))</f>
        <v>urn:lsid:marinespecies.org:taxname:197296</v>
      </c>
      <c r="L2998" t="str">
        <f>IF($I2998="","",_xlfn.LET(_xlpm.x,VLOOKUP($I2998,'taxon-match_2026-08-31'!$A$2:$N$122,7,FALSE),IF(_xlpm.x=0,"",_xlpm.x)))</f>
        <v>Animalia</v>
      </c>
      <c r="M2998" t="str">
        <f>IF($I2998="","",_xlfn.LET(_xlpm.x,VLOOKUP($I2998,'taxon-match_2026-08-31'!$A$2:$N$122,8,FALSE),IF(_xlpm.x=0,"",_xlpm.x)))</f>
        <v>Mollusca</v>
      </c>
      <c r="N2998" t="str">
        <f>IF($I2998="","",_xlfn.LET(_xlpm.x,VLOOKUP($I2998,'taxon-match_2026-08-31'!$A$2:$N$122,9,FALSE),IF(_xlpm.x=0,"",_xlpm.x)))</f>
        <v>Gastropoda</v>
      </c>
      <c r="O2998" t="str">
        <f>IF($I2998="","",_xlfn.LET(_xlpm.x,VLOOKUP($I2998,'taxon-match_2026-08-31'!$A$2:$N$122,10,FALSE),IF(_xlpm.x=0,"",_xlpm.x)))</f>
        <v>Nacellida</v>
      </c>
      <c r="P2998" t="str">
        <f>IF($I2998="","",_xlfn.LET(_xlpm.x,VLOOKUP($I2998,'taxon-match_2026-08-31'!$A$2:$N$122,11,FALSE),IF(_xlpm.x=0,"",_xlpm.x)))</f>
        <v>Nacellidae</v>
      </c>
      <c r="Q2998" t="str">
        <f>IF($I2998="","",_xlfn.LET(_xlpm.x,VLOOKUP($I2998,'taxon-match_2026-08-31'!$A$2:$N$122,12,FALSE),IF(_xlpm.x=0,"",_xlpm.x)))</f>
        <v>Nacella</v>
      </c>
      <c r="R2998" t="str">
        <f>IF($I2998="","",_xlfn.LET(_xlpm.x,VLOOKUP($I2998,'taxon-match_2026-08-31'!$A$2:$N$122,14,FALSE),IF(_xlpm.x=0,"",_xlpm.x)))</f>
        <v>concinna</v>
      </c>
      <c r="S2998" s="2" t="s">
        <v>2609</v>
      </c>
      <c r="T2998" s="69" t="s">
        <v>62</v>
      </c>
      <c r="U2998" s="69" t="s">
        <v>60</v>
      </c>
      <c r="X2998" t="str">
        <f>IF(T2998="","",_xlfn.LET(_xlpm.x,VLOOKUP(T2998,'Drop-down_menus'!$F$2:$G$16,2,FALSE),IF(_xlpm.x=0,"",_xlpm.x)))</f>
        <v>https://orcid.org/0000-0003-3696-4445</v>
      </c>
      <c r="Y2998" t="str">
        <f>IF(U2998="","",_xlfn.LET(_xlpm.x,VLOOKUP(U2998,'Drop-down_menus'!$F$2:$G$16,2,FALSE),IF(_xlpm.x=0,"",_xlpm.x)))</f>
        <v>https://orcid.org/0000-0002-9708-1761</v>
      </c>
      <c r="Z2998" t="str">
        <f>IF(V2998="","",_xlfn.LET(_xlpm.x,VLOOKUP(V2998,'Drop-down_menus'!$F$2:$G$16,2,FALSE),IF(_xlpm.x=0,"",_xlpm.x)))</f>
        <v/>
      </c>
      <c r="AA2998" t="str">
        <f>IF(W2998="","",_xlfn.LET(_xlpm.x,VLOOKUP(W2998,'Drop-down_menus'!$F$2:$G$16,2,FALSE),IF(_xlpm.x=0,"",_xlpm.x)))</f>
        <v/>
      </c>
      <c r="AB2998" t="s">
        <v>702</v>
      </c>
      <c r="AE2998" t="s">
        <v>896</v>
      </c>
    </row>
    <row r="2999" spans="1:31" ht="15" x14ac:dyDescent="0.2">
      <c r="A2999" s="2" t="s">
        <v>475</v>
      </c>
      <c r="B2999">
        <v>5446</v>
      </c>
      <c r="C2999">
        <v>1082</v>
      </c>
      <c r="D2999" s="69" t="s">
        <v>700</v>
      </c>
      <c r="F2999" s="70" t="s">
        <v>763</v>
      </c>
      <c r="G2999" s="70">
        <v>1</v>
      </c>
      <c r="H2999" s="70" t="s">
        <v>763</v>
      </c>
      <c r="I2999" t="s">
        <v>763</v>
      </c>
      <c r="J2999" t="str">
        <f>IF($I2999="","",_xlfn.LET(_xlpm.x,VLOOKUP($I2999,'taxon-match_2026-08-31'!$A$2:$N$122,6,FALSE),IF(_xlpm.x=0,"",_xlpm.x)))</f>
        <v>(Strebel, 1908)</v>
      </c>
      <c r="K2999" t="str">
        <f>IF($I2999="","",_xlfn.LET(_xlpm.x,VLOOKUP($I2999,'taxon-match_2026-08-31'!$A$2:$N$122,4,FALSE),IF(_xlpm.x=0,"",_xlpm.x)))</f>
        <v>urn:lsid:marinespecies.org:taxname:197296</v>
      </c>
      <c r="L2999" t="str">
        <f>IF($I2999="","",_xlfn.LET(_xlpm.x,VLOOKUP($I2999,'taxon-match_2026-08-31'!$A$2:$N$122,7,FALSE),IF(_xlpm.x=0,"",_xlpm.x)))</f>
        <v>Animalia</v>
      </c>
      <c r="M2999" t="str">
        <f>IF($I2999="","",_xlfn.LET(_xlpm.x,VLOOKUP($I2999,'taxon-match_2026-08-31'!$A$2:$N$122,8,FALSE),IF(_xlpm.x=0,"",_xlpm.x)))</f>
        <v>Mollusca</v>
      </c>
      <c r="N2999" t="str">
        <f>IF($I2999="","",_xlfn.LET(_xlpm.x,VLOOKUP($I2999,'taxon-match_2026-08-31'!$A$2:$N$122,9,FALSE),IF(_xlpm.x=0,"",_xlpm.x)))</f>
        <v>Gastropoda</v>
      </c>
      <c r="O2999" t="str">
        <f>IF($I2999="","",_xlfn.LET(_xlpm.x,VLOOKUP($I2999,'taxon-match_2026-08-31'!$A$2:$N$122,10,FALSE),IF(_xlpm.x=0,"",_xlpm.x)))</f>
        <v>Nacellida</v>
      </c>
      <c r="P2999" t="str">
        <f>IF($I2999="","",_xlfn.LET(_xlpm.x,VLOOKUP($I2999,'taxon-match_2026-08-31'!$A$2:$N$122,11,FALSE),IF(_xlpm.x=0,"",_xlpm.x)))</f>
        <v>Nacellidae</v>
      </c>
      <c r="Q2999" t="str">
        <f>IF($I2999="","",_xlfn.LET(_xlpm.x,VLOOKUP($I2999,'taxon-match_2026-08-31'!$A$2:$N$122,12,FALSE),IF(_xlpm.x=0,"",_xlpm.x)))</f>
        <v>Nacella</v>
      </c>
      <c r="R2999" t="str">
        <f>IF($I2999="","",_xlfn.LET(_xlpm.x,VLOOKUP($I2999,'taxon-match_2026-08-31'!$A$2:$N$122,14,FALSE),IF(_xlpm.x=0,"",_xlpm.x)))</f>
        <v>concinna</v>
      </c>
      <c r="S2999" s="2" t="s">
        <v>2609</v>
      </c>
      <c r="T2999" s="69" t="s">
        <v>62</v>
      </c>
      <c r="U2999" s="69" t="s">
        <v>60</v>
      </c>
      <c r="X2999" t="str">
        <f>IF(T2999="","",_xlfn.LET(_xlpm.x,VLOOKUP(T2999,'Drop-down_menus'!$F$2:$G$16,2,FALSE),IF(_xlpm.x=0,"",_xlpm.x)))</f>
        <v>https://orcid.org/0000-0003-3696-4445</v>
      </c>
      <c r="Y2999" t="str">
        <f>IF(U2999="","",_xlfn.LET(_xlpm.x,VLOOKUP(U2999,'Drop-down_menus'!$F$2:$G$16,2,FALSE),IF(_xlpm.x=0,"",_xlpm.x)))</f>
        <v>https://orcid.org/0000-0002-9708-1761</v>
      </c>
      <c r="Z2999" t="str">
        <f>IF(V2999="","",_xlfn.LET(_xlpm.x,VLOOKUP(V2999,'Drop-down_menus'!$F$2:$G$16,2,FALSE),IF(_xlpm.x=0,"",_xlpm.x)))</f>
        <v/>
      </c>
      <c r="AA2999" t="str">
        <f>IF(W2999="","",_xlfn.LET(_xlpm.x,VLOOKUP(W2999,'Drop-down_menus'!$F$2:$G$16,2,FALSE),IF(_xlpm.x=0,"",_xlpm.x)))</f>
        <v/>
      </c>
      <c r="AB2999" t="s">
        <v>702</v>
      </c>
      <c r="AE2999" t="s">
        <v>896</v>
      </c>
    </row>
    <row r="3000" spans="1:31" ht="15" x14ac:dyDescent="0.2">
      <c r="A3000" s="2" t="s">
        <v>489</v>
      </c>
      <c r="B3000">
        <v>5833</v>
      </c>
      <c r="C3000">
        <v>1152</v>
      </c>
      <c r="D3000" s="69" t="s">
        <v>700</v>
      </c>
      <c r="F3000" s="70" t="s">
        <v>763</v>
      </c>
      <c r="G3000" s="70">
        <v>1</v>
      </c>
      <c r="H3000" s="70" t="s">
        <v>763</v>
      </c>
      <c r="I3000" t="s">
        <v>763</v>
      </c>
      <c r="J3000" t="str">
        <f>IF($I3000="","",_xlfn.LET(_xlpm.x,VLOOKUP($I3000,'taxon-match_2026-08-31'!$A$2:$N$122,6,FALSE),IF(_xlpm.x=0,"",_xlpm.x)))</f>
        <v>(Strebel, 1908)</v>
      </c>
      <c r="K3000" t="str">
        <f>IF($I3000="","",_xlfn.LET(_xlpm.x,VLOOKUP($I3000,'taxon-match_2026-08-31'!$A$2:$N$122,4,FALSE),IF(_xlpm.x=0,"",_xlpm.x)))</f>
        <v>urn:lsid:marinespecies.org:taxname:197296</v>
      </c>
      <c r="L3000" t="str">
        <f>IF($I3000="","",_xlfn.LET(_xlpm.x,VLOOKUP($I3000,'taxon-match_2026-08-31'!$A$2:$N$122,7,FALSE),IF(_xlpm.x=0,"",_xlpm.x)))</f>
        <v>Animalia</v>
      </c>
      <c r="M3000" t="str">
        <f>IF($I3000="","",_xlfn.LET(_xlpm.x,VLOOKUP($I3000,'taxon-match_2026-08-31'!$A$2:$N$122,8,FALSE),IF(_xlpm.x=0,"",_xlpm.x)))</f>
        <v>Mollusca</v>
      </c>
      <c r="N3000" t="str">
        <f>IF($I3000="","",_xlfn.LET(_xlpm.x,VLOOKUP($I3000,'taxon-match_2026-08-31'!$A$2:$N$122,9,FALSE),IF(_xlpm.x=0,"",_xlpm.x)))</f>
        <v>Gastropoda</v>
      </c>
      <c r="O3000" t="str">
        <f>IF($I3000="","",_xlfn.LET(_xlpm.x,VLOOKUP($I3000,'taxon-match_2026-08-31'!$A$2:$N$122,10,FALSE),IF(_xlpm.x=0,"",_xlpm.x)))</f>
        <v>Nacellida</v>
      </c>
      <c r="P3000" t="str">
        <f>IF($I3000="","",_xlfn.LET(_xlpm.x,VLOOKUP($I3000,'taxon-match_2026-08-31'!$A$2:$N$122,11,FALSE),IF(_xlpm.x=0,"",_xlpm.x)))</f>
        <v>Nacellidae</v>
      </c>
      <c r="Q3000" t="str">
        <f>IF($I3000="","",_xlfn.LET(_xlpm.x,VLOOKUP($I3000,'taxon-match_2026-08-31'!$A$2:$N$122,12,FALSE),IF(_xlpm.x=0,"",_xlpm.x)))</f>
        <v>Nacella</v>
      </c>
      <c r="R3000" t="str">
        <f>IF($I3000="","",_xlfn.LET(_xlpm.x,VLOOKUP($I3000,'taxon-match_2026-08-31'!$A$2:$N$122,14,FALSE),IF(_xlpm.x=0,"",_xlpm.x)))</f>
        <v>concinna</v>
      </c>
      <c r="S3000" s="2" t="s">
        <v>2609</v>
      </c>
      <c r="T3000" s="69" t="s">
        <v>62</v>
      </c>
      <c r="U3000" s="69" t="s">
        <v>60</v>
      </c>
      <c r="X3000" t="str">
        <f>IF(T3000="","",_xlfn.LET(_xlpm.x,VLOOKUP(T3000,'Drop-down_menus'!$F$2:$G$16,2,FALSE),IF(_xlpm.x=0,"",_xlpm.x)))</f>
        <v>https://orcid.org/0000-0003-3696-4445</v>
      </c>
      <c r="Y3000" t="str">
        <f>IF(U3000="","",_xlfn.LET(_xlpm.x,VLOOKUP(U3000,'Drop-down_menus'!$F$2:$G$16,2,FALSE),IF(_xlpm.x=0,"",_xlpm.x)))</f>
        <v>https://orcid.org/0000-0002-9708-1761</v>
      </c>
      <c r="Z3000" t="str">
        <f>IF(V3000="","",_xlfn.LET(_xlpm.x,VLOOKUP(V3000,'Drop-down_menus'!$F$2:$G$16,2,FALSE),IF(_xlpm.x=0,"",_xlpm.x)))</f>
        <v/>
      </c>
      <c r="AA3000" t="str">
        <f>IF(W3000="","",_xlfn.LET(_xlpm.x,VLOOKUP(W3000,'Drop-down_menus'!$F$2:$G$16,2,FALSE),IF(_xlpm.x=0,"",_xlpm.x)))</f>
        <v/>
      </c>
      <c r="AB3000" t="s">
        <v>702</v>
      </c>
      <c r="AE3000" t="s">
        <v>896</v>
      </c>
    </row>
    <row r="3001" spans="1:31" ht="15" x14ac:dyDescent="0.2">
      <c r="A3001" s="2" t="s">
        <v>489</v>
      </c>
      <c r="B3001">
        <v>5834</v>
      </c>
      <c r="C3001">
        <v>1086</v>
      </c>
      <c r="D3001" s="69" t="s">
        <v>700</v>
      </c>
      <c r="F3001" s="70" t="s">
        <v>763</v>
      </c>
      <c r="G3001" s="70">
        <v>1</v>
      </c>
      <c r="H3001" s="70" t="s">
        <v>763</v>
      </c>
      <c r="I3001" t="s">
        <v>763</v>
      </c>
      <c r="J3001" t="str">
        <f>IF($I3001="","",_xlfn.LET(_xlpm.x,VLOOKUP($I3001,'taxon-match_2026-08-31'!$A$2:$N$122,6,FALSE),IF(_xlpm.x=0,"",_xlpm.x)))</f>
        <v>(Strebel, 1908)</v>
      </c>
      <c r="K3001" t="str">
        <f>IF($I3001="","",_xlfn.LET(_xlpm.x,VLOOKUP($I3001,'taxon-match_2026-08-31'!$A$2:$N$122,4,FALSE),IF(_xlpm.x=0,"",_xlpm.x)))</f>
        <v>urn:lsid:marinespecies.org:taxname:197296</v>
      </c>
      <c r="L3001" t="str">
        <f>IF($I3001="","",_xlfn.LET(_xlpm.x,VLOOKUP($I3001,'taxon-match_2026-08-31'!$A$2:$N$122,7,FALSE),IF(_xlpm.x=0,"",_xlpm.x)))</f>
        <v>Animalia</v>
      </c>
      <c r="M3001" t="str">
        <f>IF($I3001="","",_xlfn.LET(_xlpm.x,VLOOKUP($I3001,'taxon-match_2026-08-31'!$A$2:$N$122,8,FALSE),IF(_xlpm.x=0,"",_xlpm.x)))</f>
        <v>Mollusca</v>
      </c>
      <c r="N3001" t="str">
        <f>IF($I3001="","",_xlfn.LET(_xlpm.x,VLOOKUP($I3001,'taxon-match_2026-08-31'!$A$2:$N$122,9,FALSE),IF(_xlpm.x=0,"",_xlpm.x)))</f>
        <v>Gastropoda</v>
      </c>
      <c r="O3001" t="str">
        <f>IF($I3001="","",_xlfn.LET(_xlpm.x,VLOOKUP($I3001,'taxon-match_2026-08-31'!$A$2:$N$122,10,FALSE),IF(_xlpm.x=0,"",_xlpm.x)))</f>
        <v>Nacellida</v>
      </c>
      <c r="P3001" t="str">
        <f>IF($I3001="","",_xlfn.LET(_xlpm.x,VLOOKUP($I3001,'taxon-match_2026-08-31'!$A$2:$N$122,11,FALSE),IF(_xlpm.x=0,"",_xlpm.x)))</f>
        <v>Nacellidae</v>
      </c>
      <c r="Q3001" t="str">
        <f>IF($I3001="","",_xlfn.LET(_xlpm.x,VLOOKUP($I3001,'taxon-match_2026-08-31'!$A$2:$N$122,12,FALSE),IF(_xlpm.x=0,"",_xlpm.x)))</f>
        <v>Nacella</v>
      </c>
      <c r="R3001" t="str">
        <f>IF($I3001="","",_xlfn.LET(_xlpm.x,VLOOKUP($I3001,'taxon-match_2026-08-31'!$A$2:$N$122,14,FALSE),IF(_xlpm.x=0,"",_xlpm.x)))</f>
        <v>concinna</v>
      </c>
      <c r="S3001" s="2" t="s">
        <v>2609</v>
      </c>
      <c r="T3001" s="69" t="s">
        <v>62</v>
      </c>
      <c r="U3001" s="69" t="s">
        <v>60</v>
      </c>
      <c r="X3001" t="str">
        <f>IF(T3001="","",_xlfn.LET(_xlpm.x,VLOOKUP(T3001,'Drop-down_menus'!$F$2:$G$16,2,FALSE),IF(_xlpm.x=0,"",_xlpm.x)))</f>
        <v>https://orcid.org/0000-0003-3696-4445</v>
      </c>
      <c r="Y3001" t="str">
        <f>IF(U3001="","",_xlfn.LET(_xlpm.x,VLOOKUP(U3001,'Drop-down_menus'!$F$2:$G$16,2,FALSE),IF(_xlpm.x=0,"",_xlpm.x)))</f>
        <v>https://orcid.org/0000-0002-9708-1761</v>
      </c>
      <c r="Z3001" t="str">
        <f>IF(V3001="","",_xlfn.LET(_xlpm.x,VLOOKUP(V3001,'Drop-down_menus'!$F$2:$G$16,2,FALSE),IF(_xlpm.x=0,"",_xlpm.x)))</f>
        <v/>
      </c>
      <c r="AA3001" t="str">
        <f>IF(W3001="","",_xlfn.LET(_xlpm.x,VLOOKUP(W3001,'Drop-down_menus'!$F$2:$G$16,2,FALSE),IF(_xlpm.x=0,"",_xlpm.x)))</f>
        <v/>
      </c>
      <c r="AB3001" t="s">
        <v>702</v>
      </c>
      <c r="AE3001" t="s">
        <v>896</v>
      </c>
    </row>
    <row r="3002" spans="1:31" ht="15" x14ac:dyDescent="0.2">
      <c r="A3002" s="2" t="s">
        <v>489</v>
      </c>
      <c r="B3002">
        <v>5835</v>
      </c>
      <c r="C3002">
        <v>1159</v>
      </c>
      <c r="D3002" s="69" t="s">
        <v>700</v>
      </c>
      <c r="F3002" s="70" t="s">
        <v>763</v>
      </c>
      <c r="G3002" s="70">
        <v>1</v>
      </c>
      <c r="H3002" s="70" t="s">
        <v>763</v>
      </c>
      <c r="I3002" t="s">
        <v>763</v>
      </c>
      <c r="J3002" t="str">
        <f>IF($I3002="","",_xlfn.LET(_xlpm.x,VLOOKUP($I3002,'taxon-match_2026-08-31'!$A$2:$N$122,6,FALSE),IF(_xlpm.x=0,"",_xlpm.x)))</f>
        <v>(Strebel, 1908)</v>
      </c>
      <c r="K3002" t="str">
        <f>IF($I3002="","",_xlfn.LET(_xlpm.x,VLOOKUP($I3002,'taxon-match_2026-08-31'!$A$2:$N$122,4,FALSE),IF(_xlpm.x=0,"",_xlpm.x)))</f>
        <v>urn:lsid:marinespecies.org:taxname:197296</v>
      </c>
      <c r="L3002" t="str">
        <f>IF($I3002="","",_xlfn.LET(_xlpm.x,VLOOKUP($I3002,'taxon-match_2026-08-31'!$A$2:$N$122,7,FALSE),IF(_xlpm.x=0,"",_xlpm.x)))</f>
        <v>Animalia</v>
      </c>
      <c r="M3002" t="str">
        <f>IF($I3002="","",_xlfn.LET(_xlpm.x,VLOOKUP($I3002,'taxon-match_2026-08-31'!$A$2:$N$122,8,FALSE),IF(_xlpm.x=0,"",_xlpm.x)))</f>
        <v>Mollusca</v>
      </c>
      <c r="N3002" t="str">
        <f>IF($I3002="","",_xlfn.LET(_xlpm.x,VLOOKUP($I3002,'taxon-match_2026-08-31'!$A$2:$N$122,9,FALSE),IF(_xlpm.x=0,"",_xlpm.x)))</f>
        <v>Gastropoda</v>
      </c>
      <c r="O3002" t="str">
        <f>IF($I3002="","",_xlfn.LET(_xlpm.x,VLOOKUP($I3002,'taxon-match_2026-08-31'!$A$2:$N$122,10,FALSE),IF(_xlpm.x=0,"",_xlpm.x)))</f>
        <v>Nacellida</v>
      </c>
      <c r="P3002" t="str">
        <f>IF($I3002="","",_xlfn.LET(_xlpm.x,VLOOKUP($I3002,'taxon-match_2026-08-31'!$A$2:$N$122,11,FALSE),IF(_xlpm.x=0,"",_xlpm.x)))</f>
        <v>Nacellidae</v>
      </c>
      <c r="Q3002" t="str">
        <f>IF($I3002="","",_xlfn.LET(_xlpm.x,VLOOKUP($I3002,'taxon-match_2026-08-31'!$A$2:$N$122,12,FALSE),IF(_xlpm.x=0,"",_xlpm.x)))</f>
        <v>Nacella</v>
      </c>
      <c r="R3002" t="str">
        <f>IF($I3002="","",_xlfn.LET(_xlpm.x,VLOOKUP($I3002,'taxon-match_2026-08-31'!$A$2:$N$122,14,FALSE),IF(_xlpm.x=0,"",_xlpm.x)))</f>
        <v>concinna</v>
      </c>
      <c r="S3002" s="2" t="s">
        <v>2609</v>
      </c>
      <c r="T3002" s="69" t="s">
        <v>62</v>
      </c>
      <c r="U3002" s="69" t="s">
        <v>60</v>
      </c>
      <c r="X3002" t="str">
        <f>IF(T3002="","",_xlfn.LET(_xlpm.x,VLOOKUP(T3002,'Drop-down_menus'!$F$2:$G$16,2,FALSE),IF(_xlpm.x=0,"",_xlpm.x)))</f>
        <v>https://orcid.org/0000-0003-3696-4445</v>
      </c>
      <c r="Y3002" t="str">
        <f>IF(U3002="","",_xlfn.LET(_xlpm.x,VLOOKUP(U3002,'Drop-down_menus'!$F$2:$G$16,2,FALSE),IF(_xlpm.x=0,"",_xlpm.x)))</f>
        <v>https://orcid.org/0000-0002-9708-1761</v>
      </c>
      <c r="Z3002" t="str">
        <f>IF(V3002="","",_xlfn.LET(_xlpm.x,VLOOKUP(V3002,'Drop-down_menus'!$F$2:$G$16,2,FALSE),IF(_xlpm.x=0,"",_xlpm.x)))</f>
        <v/>
      </c>
      <c r="AA3002" t="str">
        <f>IF(W3002="","",_xlfn.LET(_xlpm.x,VLOOKUP(W3002,'Drop-down_menus'!$F$2:$G$16,2,FALSE),IF(_xlpm.x=0,"",_xlpm.x)))</f>
        <v/>
      </c>
      <c r="AB3002" t="s">
        <v>702</v>
      </c>
      <c r="AE3002" t="s">
        <v>896</v>
      </c>
    </row>
    <row r="3003" spans="1:31" ht="15" x14ac:dyDescent="0.2">
      <c r="A3003" s="2" t="s">
        <v>489</v>
      </c>
      <c r="B3003">
        <v>5836</v>
      </c>
      <c r="C3003">
        <v>1079</v>
      </c>
      <c r="D3003" s="69" t="s">
        <v>700</v>
      </c>
      <c r="F3003" s="70" t="s">
        <v>763</v>
      </c>
      <c r="G3003" s="70">
        <v>1</v>
      </c>
      <c r="H3003" s="70" t="s">
        <v>763</v>
      </c>
      <c r="I3003" t="s">
        <v>763</v>
      </c>
      <c r="J3003" t="str">
        <f>IF($I3003="","",_xlfn.LET(_xlpm.x,VLOOKUP($I3003,'taxon-match_2026-08-31'!$A$2:$N$122,6,FALSE),IF(_xlpm.x=0,"",_xlpm.x)))</f>
        <v>(Strebel, 1908)</v>
      </c>
      <c r="K3003" t="str">
        <f>IF($I3003="","",_xlfn.LET(_xlpm.x,VLOOKUP($I3003,'taxon-match_2026-08-31'!$A$2:$N$122,4,FALSE),IF(_xlpm.x=0,"",_xlpm.x)))</f>
        <v>urn:lsid:marinespecies.org:taxname:197296</v>
      </c>
      <c r="L3003" t="str">
        <f>IF($I3003="","",_xlfn.LET(_xlpm.x,VLOOKUP($I3003,'taxon-match_2026-08-31'!$A$2:$N$122,7,FALSE),IF(_xlpm.x=0,"",_xlpm.x)))</f>
        <v>Animalia</v>
      </c>
      <c r="M3003" t="str">
        <f>IF($I3003="","",_xlfn.LET(_xlpm.x,VLOOKUP($I3003,'taxon-match_2026-08-31'!$A$2:$N$122,8,FALSE),IF(_xlpm.x=0,"",_xlpm.x)))</f>
        <v>Mollusca</v>
      </c>
      <c r="N3003" t="str">
        <f>IF($I3003="","",_xlfn.LET(_xlpm.x,VLOOKUP($I3003,'taxon-match_2026-08-31'!$A$2:$N$122,9,FALSE),IF(_xlpm.x=0,"",_xlpm.x)))</f>
        <v>Gastropoda</v>
      </c>
      <c r="O3003" t="str">
        <f>IF($I3003="","",_xlfn.LET(_xlpm.x,VLOOKUP($I3003,'taxon-match_2026-08-31'!$A$2:$N$122,10,FALSE),IF(_xlpm.x=0,"",_xlpm.x)))</f>
        <v>Nacellida</v>
      </c>
      <c r="P3003" t="str">
        <f>IF($I3003="","",_xlfn.LET(_xlpm.x,VLOOKUP($I3003,'taxon-match_2026-08-31'!$A$2:$N$122,11,FALSE),IF(_xlpm.x=0,"",_xlpm.x)))</f>
        <v>Nacellidae</v>
      </c>
      <c r="Q3003" t="str">
        <f>IF($I3003="","",_xlfn.LET(_xlpm.x,VLOOKUP($I3003,'taxon-match_2026-08-31'!$A$2:$N$122,12,FALSE),IF(_xlpm.x=0,"",_xlpm.x)))</f>
        <v>Nacella</v>
      </c>
      <c r="R3003" t="str">
        <f>IF($I3003="","",_xlfn.LET(_xlpm.x,VLOOKUP($I3003,'taxon-match_2026-08-31'!$A$2:$N$122,14,FALSE),IF(_xlpm.x=0,"",_xlpm.x)))</f>
        <v>concinna</v>
      </c>
      <c r="S3003" s="2" t="s">
        <v>2609</v>
      </c>
      <c r="T3003" s="69" t="s">
        <v>62</v>
      </c>
      <c r="U3003" s="69" t="s">
        <v>60</v>
      </c>
      <c r="X3003" t="str">
        <f>IF(T3003="","",_xlfn.LET(_xlpm.x,VLOOKUP(T3003,'Drop-down_menus'!$F$2:$G$16,2,FALSE),IF(_xlpm.x=0,"",_xlpm.x)))</f>
        <v>https://orcid.org/0000-0003-3696-4445</v>
      </c>
      <c r="Y3003" t="str">
        <f>IF(U3003="","",_xlfn.LET(_xlpm.x,VLOOKUP(U3003,'Drop-down_menus'!$F$2:$G$16,2,FALSE),IF(_xlpm.x=0,"",_xlpm.x)))</f>
        <v>https://orcid.org/0000-0002-9708-1761</v>
      </c>
      <c r="Z3003" t="str">
        <f>IF(V3003="","",_xlfn.LET(_xlpm.x,VLOOKUP(V3003,'Drop-down_menus'!$F$2:$G$16,2,FALSE),IF(_xlpm.x=0,"",_xlpm.x)))</f>
        <v/>
      </c>
      <c r="AA3003" t="str">
        <f>IF(W3003="","",_xlfn.LET(_xlpm.x,VLOOKUP(W3003,'Drop-down_menus'!$F$2:$G$16,2,FALSE),IF(_xlpm.x=0,"",_xlpm.x)))</f>
        <v/>
      </c>
      <c r="AB3003" t="s">
        <v>702</v>
      </c>
      <c r="AE3003" t="s">
        <v>896</v>
      </c>
    </row>
    <row r="3004" spans="1:31" ht="15" x14ac:dyDescent="0.2">
      <c r="A3004" s="2" t="s">
        <v>117</v>
      </c>
      <c r="B3004">
        <v>584</v>
      </c>
      <c r="C3004">
        <v>1081</v>
      </c>
      <c r="D3004" s="69" t="s">
        <v>700</v>
      </c>
      <c r="F3004" s="70" t="s">
        <v>763</v>
      </c>
      <c r="G3004" s="69">
        <v>1</v>
      </c>
      <c r="H3004" s="70" t="s">
        <v>763</v>
      </c>
      <c r="I3004" t="s">
        <v>763</v>
      </c>
      <c r="J3004" t="str">
        <f>IF($I3004="","",_xlfn.LET(_xlpm.x,VLOOKUP($I3004,'taxon-match_2026-08-31'!$A$2:$N$122,6,FALSE),IF(_xlpm.x=0,"",_xlpm.x)))</f>
        <v>(Strebel, 1908)</v>
      </c>
      <c r="K3004" t="str">
        <f>IF($I3004="","",_xlfn.LET(_xlpm.x,VLOOKUP($I3004,'taxon-match_2026-08-31'!$A$2:$N$122,4,FALSE),IF(_xlpm.x=0,"",_xlpm.x)))</f>
        <v>urn:lsid:marinespecies.org:taxname:197296</v>
      </c>
      <c r="L3004" t="str">
        <f>IF($I3004="","",_xlfn.LET(_xlpm.x,VLOOKUP($I3004,'taxon-match_2026-08-31'!$A$2:$N$122,7,FALSE),IF(_xlpm.x=0,"",_xlpm.x)))</f>
        <v>Animalia</v>
      </c>
      <c r="M3004" t="str">
        <f>IF($I3004="","",_xlfn.LET(_xlpm.x,VLOOKUP($I3004,'taxon-match_2026-08-31'!$A$2:$N$122,8,FALSE),IF(_xlpm.x=0,"",_xlpm.x)))</f>
        <v>Mollusca</v>
      </c>
      <c r="N3004" t="str">
        <f>IF($I3004="","",_xlfn.LET(_xlpm.x,VLOOKUP($I3004,'taxon-match_2026-08-31'!$A$2:$N$122,9,FALSE),IF(_xlpm.x=0,"",_xlpm.x)))</f>
        <v>Gastropoda</v>
      </c>
      <c r="O3004" t="str">
        <f>IF($I3004="","",_xlfn.LET(_xlpm.x,VLOOKUP($I3004,'taxon-match_2026-08-31'!$A$2:$N$122,10,FALSE),IF(_xlpm.x=0,"",_xlpm.x)))</f>
        <v>Nacellida</v>
      </c>
      <c r="P3004" t="str">
        <f>IF($I3004="","",_xlfn.LET(_xlpm.x,VLOOKUP($I3004,'taxon-match_2026-08-31'!$A$2:$N$122,11,FALSE),IF(_xlpm.x=0,"",_xlpm.x)))</f>
        <v>Nacellidae</v>
      </c>
      <c r="Q3004" t="str">
        <f>IF($I3004="","",_xlfn.LET(_xlpm.x,VLOOKUP($I3004,'taxon-match_2026-08-31'!$A$2:$N$122,12,FALSE),IF(_xlpm.x=0,"",_xlpm.x)))</f>
        <v>Nacella</v>
      </c>
      <c r="R3004" t="str">
        <f>IF($I3004="","",_xlfn.LET(_xlpm.x,VLOOKUP($I3004,'taxon-match_2026-08-31'!$A$2:$N$122,14,FALSE),IF(_xlpm.x=0,"",_xlpm.x)))</f>
        <v>concinna</v>
      </c>
      <c r="S3004" s="2" t="s">
        <v>2609</v>
      </c>
      <c r="T3004" s="69" t="s">
        <v>62</v>
      </c>
      <c r="U3004" s="69" t="s">
        <v>60</v>
      </c>
      <c r="X3004" t="str">
        <f>IF(T3004="","",_xlfn.LET(_xlpm.x,VLOOKUP(T3004,'Drop-down_menus'!$F$2:$G$16,2,FALSE),IF(_xlpm.x=0,"",_xlpm.x)))</f>
        <v>https://orcid.org/0000-0003-3696-4445</v>
      </c>
      <c r="Y3004" t="str">
        <f>IF(U3004="","",_xlfn.LET(_xlpm.x,VLOOKUP(U3004,'Drop-down_menus'!$F$2:$G$16,2,FALSE),IF(_xlpm.x=0,"",_xlpm.x)))</f>
        <v>https://orcid.org/0000-0002-9708-1761</v>
      </c>
      <c r="Z3004" t="str">
        <f>IF(V3004="","",_xlfn.LET(_xlpm.x,VLOOKUP(V3004,'Drop-down_menus'!$F$2:$G$16,2,FALSE),IF(_xlpm.x=0,"",_xlpm.x)))</f>
        <v/>
      </c>
      <c r="AA3004" t="str">
        <f>IF(W3004="","",_xlfn.LET(_xlpm.x,VLOOKUP(W3004,'Drop-down_menus'!$F$2:$G$16,2,FALSE),IF(_xlpm.x=0,"",_xlpm.x)))</f>
        <v/>
      </c>
      <c r="AB3004" t="s">
        <v>702</v>
      </c>
      <c r="AE3004" t="s">
        <v>896</v>
      </c>
    </row>
    <row r="3005" spans="1:31" ht="15" x14ac:dyDescent="0.2">
      <c r="A3005" s="2" t="s">
        <v>117</v>
      </c>
      <c r="B3005">
        <v>585</v>
      </c>
      <c r="C3005">
        <v>1153</v>
      </c>
      <c r="D3005" s="69" t="s">
        <v>700</v>
      </c>
      <c r="F3005" s="70" t="s">
        <v>763</v>
      </c>
      <c r="G3005" s="69">
        <v>1</v>
      </c>
      <c r="H3005" s="70" t="s">
        <v>763</v>
      </c>
      <c r="I3005" t="s">
        <v>763</v>
      </c>
      <c r="J3005" t="str">
        <f>IF($I3005="","",_xlfn.LET(_xlpm.x,VLOOKUP($I3005,'taxon-match_2026-08-31'!$A$2:$N$122,6,FALSE),IF(_xlpm.x=0,"",_xlpm.x)))</f>
        <v>(Strebel, 1908)</v>
      </c>
      <c r="K3005" t="str">
        <f>IF($I3005="","",_xlfn.LET(_xlpm.x,VLOOKUP($I3005,'taxon-match_2026-08-31'!$A$2:$N$122,4,FALSE),IF(_xlpm.x=0,"",_xlpm.x)))</f>
        <v>urn:lsid:marinespecies.org:taxname:197296</v>
      </c>
      <c r="L3005" t="str">
        <f>IF($I3005="","",_xlfn.LET(_xlpm.x,VLOOKUP($I3005,'taxon-match_2026-08-31'!$A$2:$N$122,7,FALSE),IF(_xlpm.x=0,"",_xlpm.x)))</f>
        <v>Animalia</v>
      </c>
      <c r="M3005" t="str">
        <f>IF($I3005="","",_xlfn.LET(_xlpm.x,VLOOKUP($I3005,'taxon-match_2026-08-31'!$A$2:$N$122,8,FALSE),IF(_xlpm.x=0,"",_xlpm.x)))</f>
        <v>Mollusca</v>
      </c>
      <c r="N3005" t="str">
        <f>IF($I3005="","",_xlfn.LET(_xlpm.x,VLOOKUP($I3005,'taxon-match_2026-08-31'!$A$2:$N$122,9,FALSE),IF(_xlpm.x=0,"",_xlpm.x)))</f>
        <v>Gastropoda</v>
      </c>
      <c r="O3005" t="str">
        <f>IF($I3005="","",_xlfn.LET(_xlpm.x,VLOOKUP($I3005,'taxon-match_2026-08-31'!$A$2:$N$122,10,FALSE),IF(_xlpm.x=0,"",_xlpm.x)))</f>
        <v>Nacellida</v>
      </c>
      <c r="P3005" t="str">
        <f>IF($I3005="","",_xlfn.LET(_xlpm.x,VLOOKUP($I3005,'taxon-match_2026-08-31'!$A$2:$N$122,11,FALSE),IF(_xlpm.x=0,"",_xlpm.x)))</f>
        <v>Nacellidae</v>
      </c>
      <c r="Q3005" t="str">
        <f>IF($I3005="","",_xlfn.LET(_xlpm.x,VLOOKUP($I3005,'taxon-match_2026-08-31'!$A$2:$N$122,12,FALSE),IF(_xlpm.x=0,"",_xlpm.x)))</f>
        <v>Nacella</v>
      </c>
      <c r="R3005" t="str">
        <f>IF($I3005="","",_xlfn.LET(_xlpm.x,VLOOKUP($I3005,'taxon-match_2026-08-31'!$A$2:$N$122,14,FALSE),IF(_xlpm.x=0,"",_xlpm.x)))</f>
        <v>concinna</v>
      </c>
      <c r="S3005" s="2" t="s">
        <v>2609</v>
      </c>
      <c r="T3005" s="69" t="s">
        <v>62</v>
      </c>
      <c r="U3005" s="69" t="s">
        <v>60</v>
      </c>
      <c r="X3005" t="str">
        <f>IF(T3005="","",_xlfn.LET(_xlpm.x,VLOOKUP(T3005,'Drop-down_menus'!$F$2:$G$16,2,FALSE),IF(_xlpm.x=0,"",_xlpm.x)))</f>
        <v>https://orcid.org/0000-0003-3696-4445</v>
      </c>
      <c r="Y3005" t="str">
        <f>IF(U3005="","",_xlfn.LET(_xlpm.x,VLOOKUP(U3005,'Drop-down_menus'!$F$2:$G$16,2,FALSE),IF(_xlpm.x=0,"",_xlpm.x)))</f>
        <v>https://orcid.org/0000-0002-9708-1761</v>
      </c>
      <c r="Z3005" t="str">
        <f>IF(V3005="","",_xlfn.LET(_xlpm.x,VLOOKUP(V3005,'Drop-down_menus'!$F$2:$G$16,2,FALSE),IF(_xlpm.x=0,"",_xlpm.x)))</f>
        <v/>
      </c>
      <c r="AA3005" t="str">
        <f>IF(W3005="","",_xlfn.LET(_xlpm.x,VLOOKUP(W3005,'Drop-down_menus'!$F$2:$G$16,2,FALSE),IF(_xlpm.x=0,"",_xlpm.x)))</f>
        <v/>
      </c>
      <c r="AB3005" t="s">
        <v>702</v>
      </c>
      <c r="AE3005" t="s">
        <v>896</v>
      </c>
    </row>
    <row r="3006" spans="1:31" ht="15" x14ac:dyDescent="0.2">
      <c r="A3006" s="2" t="s">
        <v>117</v>
      </c>
      <c r="B3006">
        <v>612</v>
      </c>
      <c r="C3006">
        <v>1083</v>
      </c>
      <c r="D3006" s="69" t="s">
        <v>700</v>
      </c>
      <c r="F3006" s="70" t="s">
        <v>763</v>
      </c>
      <c r="G3006" s="69">
        <v>1</v>
      </c>
      <c r="H3006" s="70" t="s">
        <v>763</v>
      </c>
      <c r="I3006" t="s">
        <v>763</v>
      </c>
      <c r="J3006" t="str">
        <f>IF($I3006="","",_xlfn.LET(_xlpm.x,VLOOKUP($I3006,'taxon-match_2026-08-31'!$A$2:$N$122,6,FALSE),IF(_xlpm.x=0,"",_xlpm.x)))</f>
        <v>(Strebel, 1908)</v>
      </c>
      <c r="K3006" t="str">
        <f>IF($I3006="","",_xlfn.LET(_xlpm.x,VLOOKUP($I3006,'taxon-match_2026-08-31'!$A$2:$N$122,4,FALSE),IF(_xlpm.x=0,"",_xlpm.x)))</f>
        <v>urn:lsid:marinespecies.org:taxname:197296</v>
      </c>
      <c r="L3006" t="str">
        <f>IF($I3006="","",_xlfn.LET(_xlpm.x,VLOOKUP($I3006,'taxon-match_2026-08-31'!$A$2:$N$122,7,FALSE),IF(_xlpm.x=0,"",_xlpm.x)))</f>
        <v>Animalia</v>
      </c>
      <c r="M3006" t="str">
        <f>IF($I3006="","",_xlfn.LET(_xlpm.x,VLOOKUP($I3006,'taxon-match_2026-08-31'!$A$2:$N$122,8,FALSE),IF(_xlpm.x=0,"",_xlpm.x)))</f>
        <v>Mollusca</v>
      </c>
      <c r="N3006" t="str">
        <f>IF($I3006="","",_xlfn.LET(_xlpm.x,VLOOKUP($I3006,'taxon-match_2026-08-31'!$A$2:$N$122,9,FALSE),IF(_xlpm.x=0,"",_xlpm.x)))</f>
        <v>Gastropoda</v>
      </c>
      <c r="O3006" t="str">
        <f>IF($I3006="","",_xlfn.LET(_xlpm.x,VLOOKUP($I3006,'taxon-match_2026-08-31'!$A$2:$N$122,10,FALSE),IF(_xlpm.x=0,"",_xlpm.x)))</f>
        <v>Nacellida</v>
      </c>
      <c r="P3006" t="str">
        <f>IF($I3006="","",_xlfn.LET(_xlpm.x,VLOOKUP($I3006,'taxon-match_2026-08-31'!$A$2:$N$122,11,FALSE),IF(_xlpm.x=0,"",_xlpm.x)))</f>
        <v>Nacellidae</v>
      </c>
      <c r="Q3006" t="str">
        <f>IF($I3006="","",_xlfn.LET(_xlpm.x,VLOOKUP($I3006,'taxon-match_2026-08-31'!$A$2:$N$122,12,FALSE),IF(_xlpm.x=0,"",_xlpm.x)))</f>
        <v>Nacella</v>
      </c>
      <c r="R3006" t="str">
        <f>IF($I3006="","",_xlfn.LET(_xlpm.x,VLOOKUP($I3006,'taxon-match_2026-08-31'!$A$2:$N$122,14,FALSE),IF(_xlpm.x=0,"",_xlpm.x)))</f>
        <v>concinna</v>
      </c>
      <c r="S3006" s="2" t="s">
        <v>2609</v>
      </c>
      <c r="T3006" s="69" t="s">
        <v>62</v>
      </c>
      <c r="U3006" s="69" t="s">
        <v>60</v>
      </c>
      <c r="X3006" t="str">
        <f>IF(T3006="","",_xlfn.LET(_xlpm.x,VLOOKUP(T3006,'Drop-down_menus'!$F$2:$G$16,2,FALSE),IF(_xlpm.x=0,"",_xlpm.x)))</f>
        <v>https://orcid.org/0000-0003-3696-4445</v>
      </c>
      <c r="Y3006" t="str">
        <f>IF(U3006="","",_xlfn.LET(_xlpm.x,VLOOKUP(U3006,'Drop-down_menus'!$F$2:$G$16,2,FALSE),IF(_xlpm.x=0,"",_xlpm.x)))</f>
        <v>https://orcid.org/0000-0002-9708-1761</v>
      </c>
      <c r="Z3006" t="str">
        <f>IF(V3006="","",_xlfn.LET(_xlpm.x,VLOOKUP(V3006,'Drop-down_menus'!$F$2:$G$16,2,FALSE),IF(_xlpm.x=0,"",_xlpm.x)))</f>
        <v/>
      </c>
      <c r="AA3006" t="str">
        <f>IF(W3006="","",_xlfn.LET(_xlpm.x,VLOOKUP(W3006,'Drop-down_menus'!$F$2:$G$16,2,FALSE),IF(_xlpm.x=0,"",_xlpm.x)))</f>
        <v/>
      </c>
      <c r="AB3006" t="s">
        <v>702</v>
      </c>
      <c r="AE3006" t="s">
        <v>896</v>
      </c>
    </row>
    <row r="3007" spans="1:31" ht="15" x14ac:dyDescent="0.2">
      <c r="A3007" s="2" t="s">
        <v>117</v>
      </c>
      <c r="B3007">
        <v>723</v>
      </c>
      <c r="C3007">
        <v>1155</v>
      </c>
      <c r="D3007" s="69" t="s">
        <v>700</v>
      </c>
      <c r="F3007" s="70" t="s">
        <v>763</v>
      </c>
      <c r="G3007" s="69">
        <v>1</v>
      </c>
      <c r="H3007" s="70" t="s">
        <v>763</v>
      </c>
      <c r="I3007" t="s">
        <v>763</v>
      </c>
      <c r="J3007" t="str">
        <f>IF($I3007="","",_xlfn.LET(_xlpm.x,VLOOKUP($I3007,'taxon-match_2026-08-31'!$A$2:$N$122,6,FALSE),IF(_xlpm.x=0,"",_xlpm.x)))</f>
        <v>(Strebel, 1908)</v>
      </c>
      <c r="K3007" t="str">
        <f>IF($I3007="","",_xlfn.LET(_xlpm.x,VLOOKUP($I3007,'taxon-match_2026-08-31'!$A$2:$N$122,4,FALSE),IF(_xlpm.x=0,"",_xlpm.x)))</f>
        <v>urn:lsid:marinespecies.org:taxname:197296</v>
      </c>
      <c r="L3007" t="str">
        <f>IF($I3007="","",_xlfn.LET(_xlpm.x,VLOOKUP($I3007,'taxon-match_2026-08-31'!$A$2:$N$122,7,FALSE),IF(_xlpm.x=0,"",_xlpm.x)))</f>
        <v>Animalia</v>
      </c>
      <c r="M3007" t="str">
        <f>IF($I3007="","",_xlfn.LET(_xlpm.x,VLOOKUP($I3007,'taxon-match_2026-08-31'!$A$2:$N$122,8,FALSE),IF(_xlpm.x=0,"",_xlpm.x)))</f>
        <v>Mollusca</v>
      </c>
      <c r="N3007" t="str">
        <f>IF($I3007="","",_xlfn.LET(_xlpm.x,VLOOKUP($I3007,'taxon-match_2026-08-31'!$A$2:$N$122,9,FALSE),IF(_xlpm.x=0,"",_xlpm.x)))</f>
        <v>Gastropoda</v>
      </c>
      <c r="O3007" t="str">
        <f>IF($I3007="","",_xlfn.LET(_xlpm.x,VLOOKUP($I3007,'taxon-match_2026-08-31'!$A$2:$N$122,10,FALSE),IF(_xlpm.x=0,"",_xlpm.x)))</f>
        <v>Nacellida</v>
      </c>
      <c r="P3007" t="str">
        <f>IF($I3007="","",_xlfn.LET(_xlpm.x,VLOOKUP($I3007,'taxon-match_2026-08-31'!$A$2:$N$122,11,FALSE),IF(_xlpm.x=0,"",_xlpm.x)))</f>
        <v>Nacellidae</v>
      </c>
      <c r="Q3007" t="str">
        <f>IF($I3007="","",_xlfn.LET(_xlpm.x,VLOOKUP($I3007,'taxon-match_2026-08-31'!$A$2:$N$122,12,FALSE),IF(_xlpm.x=0,"",_xlpm.x)))</f>
        <v>Nacella</v>
      </c>
      <c r="R3007" t="str">
        <f>IF($I3007="","",_xlfn.LET(_xlpm.x,VLOOKUP($I3007,'taxon-match_2026-08-31'!$A$2:$N$122,14,FALSE),IF(_xlpm.x=0,"",_xlpm.x)))</f>
        <v>concinna</v>
      </c>
      <c r="S3007" s="2" t="s">
        <v>2609</v>
      </c>
      <c r="T3007" s="69" t="s">
        <v>62</v>
      </c>
      <c r="U3007" s="69" t="s">
        <v>60</v>
      </c>
      <c r="X3007" t="str">
        <f>IF(T3007="","",_xlfn.LET(_xlpm.x,VLOOKUP(T3007,'Drop-down_menus'!$F$2:$G$16,2,FALSE),IF(_xlpm.x=0,"",_xlpm.x)))</f>
        <v>https://orcid.org/0000-0003-3696-4445</v>
      </c>
      <c r="Y3007" t="str">
        <f>IF(U3007="","",_xlfn.LET(_xlpm.x,VLOOKUP(U3007,'Drop-down_menus'!$F$2:$G$16,2,FALSE),IF(_xlpm.x=0,"",_xlpm.x)))</f>
        <v>https://orcid.org/0000-0002-9708-1761</v>
      </c>
      <c r="Z3007" t="str">
        <f>IF(V3007="","",_xlfn.LET(_xlpm.x,VLOOKUP(V3007,'Drop-down_menus'!$F$2:$G$16,2,FALSE),IF(_xlpm.x=0,"",_xlpm.x)))</f>
        <v/>
      </c>
      <c r="AA3007" t="str">
        <f>IF(W3007="","",_xlfn.LET(_xlpm.x,VLOOKUP(W3007,'Drop-down_menus'!$F$2:$G$16,2,FALSE),IF(_xlpm.x=0,"",_xlpm.x)))</f>
        <v/>
      </c>
      <c r="AB3007" t="s">
        <v>702</v>
      </c>
      <c r="AE3007" t="s">
        <v>896</v>
      </c>
    </row>
    <row r="3008" spans="1:31" ht="15" x14ac:dyDescent="0.2">
      <c r="A3008" s="2" t="s">
        <v>117</v>
      </c>
      <c r="B3008">
        <v>724</v>
      </c>
      <c r="C3008">
        <v>1091</v>
      </c>
      <c r="D3008" s="69" t="s">
        <v>700</v>
      </c>
      <c r="F3008" s="70" t="s">
        <v>763</v>
      </c>
      <c r="G3008" s="69">
        <v>1</v>
      </c>
      <c r="H3008" s="70" t="s">
        <v>763</v>
      </c>
      <c r="I3008" t="s">
        <v>763</v>
      </c>
      <c r="J3008" t="str">
        <f>IF($I3008="","",_xlfn.LET(_xlpm.x,VLOOKUP($I3008,'taxon-match_2026-08-31'!$A$2:$N$122,6,FALSE),IF(_xlpm.x=0,"",_xlpm.x)))</f>
        <v>(Strebel, 1908)</v>
      </c>
      <c r="K3008" t="str">
        <f>IF($I3008="","",_xlfn.LET(_xlpm.x,VLOOKUP($I3008,'taxon-match_2026-08-31'!$A$2:$N$122,4,FALSE),IF(_xlpm.x=0,"",_xlpm.x)))</f>
        <v>urn:lsid:marinespecies.org:taxname:197296</v>
      </c>
      <c r="L3008" t="str">
        <f>IF($I3008="","",_xlfn.LET(_xlpm.x,VLOOKUP($I3008,'taxon-match_2026-08-31'!$A$2:$N$122,7,FALSE),IF(_xlpm.x=0,"",_xlpm.x)))</f>
        <v>Animalia</v>
      </c>
      <c r="M3008" t="str">
        <f>IF($I3008="","",_xlfn.LET(_xlpm.x,VLOOKUP($I3008,'taxon-match_2026-08-31'!$A$2:$N$122,8,FALSE),IF(_xlpm.x=0,"",_xlpm.x)))</f>
        <v>Mollusca</v>
      </c>
      <c r="N3008" t="str">
        <f>IF($I3008="","",_xlfn.LET(_xlpm.x,VLOOKUP($I3008,'taxon-match_2026-08-31'!$A$2:$N$122,9,FALSE),IF(_xlpm.x=0,"",_xlpm.x)))</f>
        <v>Gastropoda</v>
      </c>
      <c r="O3008" t="str">
        <f>IF($I3008="","",_xlfn.LET(_xlpm.x,VLOOKUP($I3008,'taxon-match_2026-08-31'!$A$2:$N$122,10,FALSE),IF(_xlpm.x=0,"",_xlpm.x)))</f>
        <v>Nacellida</v>
      </c>
      <c r="P3008" t="str">
        <f>IF($I3008="","",_xlfn.LET(_xlpm.x,VLOOKUP($I3008,'taxon-match_2026-08-31'!$A$2:$N$122,11,FALSE),IF(_xlpm.x=0,"",_xlpm.x)))</f>
        <v>Nacellidae</v>
      </c>
      <c r="Q3008" t="str">
        <f>IF($I3008="","",_xlfn.LET(_xlpm.x,VLOOKUP($I3008,'taxon-match_2026-08-31'!$A$2:$N$122,12,FALSE),IF(_xlpm.x=0,"",_xlpm.x)))</f>
        <v>Nacella</v>
      </c>
      <c r="R3008" t="str">
        <f>IF($I3008="","",_xlfn.LET(_xlpm.x,VLOOKUP($I3008,'taxon-match_2026-08-31'!$A$2:$N$122,14,FALSE),IF(_xlpm.x=0,"",_xlpm.x)))</f>
        <v>concinna</v>
      </c>
      <c r="S3008" s="2" t="s">
        <v>2609</v>
      </c>
      <c r="T3008" s="69" t="s">
        <v>62</v>
      </c>
      <c r="U3008" s="69" t="s">
        <v>60</v>
      </c>
      <c r="X3008" t="str">
        <f>IF(T3008="","",_xlfn.LET(_xlpm.x,VLOOKUP(T3008,'Drop-down_menus'!$F$2:$G$16,2,FALSE),IF(_xlpm.x=0,"",_xlpm.x)))</f>
        <v>https://orcid.org/0000-0003-3696-4445</v>
      </c>
      <c r="Y3008" t="str">
        <f>IF(U3008="","",_xlfn.LET(_xlpm.x,VLOOKUP(U3008,'Drop-down_menus'!$F$2:$G$16,2,FALSE),IF(_xlpm.x=0,"",_xlpm.x)))</f>
        <v>https://orcid.org/0000-0002-9708-1761</v>
      </c>
      <c r="Z3008" t="str">
        <f>IF(V3008="","",_xlfn.LET(_xlpm.x,VLOOKUP(V3008,'Drop-down_menus'!$F$2:$G$16,2,FALSE),IF(_xlpm.x=0,"",_xlpm.x)))</f>
        <v/>
      </c>
      <c r="AA3008" t="str">
        <f>IF(W3008="","",_xlfn.LET(_xlpm.x,VLOOKUP(W3008,'Drop-down_menus'!$F$2:$G$16,2,FALSE),IF(_xlpm.x=0,"",_xlpm.x)))</f>
        <v/>
      </c>
      <c r="AB3008" t="s">
        <v>702</v>
      </c>
      <c r="AE3008" t="s">
        <v>896</v>
      </c>
    </row>
    <row r="3009" spans="1:31" ht="15" x14ac:dyDescent="0.2">
      <c r="A3009" s="2" t="s">
        <v>117</v>
      </c>
      <c r="B3009">
        <v>725</v>
      </c>
      <c r="C3009">
        <v>1156</v>
      </c>
      <c r="D3009" s="69" t="s">
        <v>700</v>
      </c>
      <c r="F3009" s="70" t="s">
        <v>763</v>
      </c>
      <c r="G3009" s="69">
        <v>1</v>
      </c>
      <c r="H3009" s="70" t="s">
        <v>763</v>
      </c>
      <c r="I3009" t="s">
        <v>763</v>
      </c>
      <c r="J3009" t="str">
        <f>IF($I3009="","",_xlfn.LET(_xlpm.x,VLOOKUP($I3009,'taxon-match_2026-08-31'!$A$2:$N$122,6,FALSE),IF(_xlpm.x=0,"",_xlpm.x)))</f>
        <v>(Strebel, 1908)</v>
      </c>
      <c r="K3009" t="str">
        <f>IF($I3009="","",_xlfn.LET(_xlpm.x,VLOOKUP($I3009,'taxon-match_2026-08-31'!$A$2:$N$122,4,FALSE),IF(_xlpm.x=0,"",_xlpm.x)))</f>
        <v>urn:lsid:marinespecies.org:taxname:197296</v>
      </c>
      <c r="L3009" t="str">
        <f>IF($I3009="","",_xlfn.LET(_xlpm.x,VLOOKUP($I3009,'taxon-match_2026-08-31'!$A$2:$N$122,7,FALSE),IF(_xlpm.x=0,"",_xlpm.x)))</f>
        <v>Animalia</v>
      </c>
      <c r="M3009" t="str">
        <f>IF($I3009="","",_xlfn.LET(_xlpm.x,VLOOKUP($I3009,'taxon-match_2026-08-31'!$A$2:$N$122,8,FALSE),IF(_xlpm.x=0,"",_xlpm.x)))</f>
        <v>Mollusca</v>
      </c>
      <c r="N3009" t="str">
        <f>IF($I3009="","",_xlfn.LET(_xlpm.x,VLOOKUP($I3009,'taxon-match_2026-08-31'!$A$2:$N$122,9,FALSE),IF(_xlpm.x=0,"",_xlpm.x)))</f>
        <v>Gastropoda</v>
      </c>
      <c r="O3009" t="str">
        <f>IF($I3009="","",_xlfn.LET(_xlpm.x,VLOOKUP($I3009,'taxon-match_2026-08-31'!$A$2:$N$122,10,FALSE),IF(_xlpm.x=0,"",_xlpm.x)))</f>
        <v>Nacellida</v>
      </c>
      <c r="P3009" t="str">
        <f>IF($I3009="","",_xlfn.LET(_xlpm.x,VLOOKUP($I3009,'taxon-match_2026-08-31'!$A$2:$N$122,11,FALSE),IF(_xlpm.x=0,"",_xlpm.x)))</f>
        <v>Nacellidae</v>
      </c>
      <c r="Q3009" t="str">
        <f>IF($I3009="","",_xlfn.LET(_xlpm.x,VLOOKUP($I3009,'taxon-match_2026-08-31'!$A$2:$N$122,12,FALSE),IF(_xlpm.x=0,"",_xlpm.x)))</f>
        <v>Nacella</v>
      </c>
      <c r="R3009" t="str">
        <f>IF($I3009="","",_xlfn.LET(_xlpm.x,VLOOKUP($I3009,'taxon-match_2026-08-31'!$A$2:$N$122,14,FALSE),IF(_xlpm.x=0,"",_xlpm.x)))</f>
        <v>concinna</v>
      </c>
      <c r="S3009" s="2" t="s">
        <v>2609</v>
      </c>
      <c r="T3009" s="69" t="s">
        <v>62</v>
      </c>
      <c r="U3009" s="69" t="s">
        <v>60</v>
      </c>
      <c r="X3009" t="str">
        <f>IF(T3009="","",_xlfn.LET(_xlpm.x,VLOOKUP(T3009,'Drop-down_menus'!$F$2:$G$16,2,FALSE),IF(_xlpm.x=0,"",_xlpm.x)))</f>
        <v>https://orcid.org/0000-0003-3696-4445</v>
      </c>
      <c r="Y3009" t="str">
        <f>IF(U3009="","",_xlfn.LET(_xlpm.x,VLOOKUP(U3009,'Drop-down_menus'!$F$2:$G$16,2,FALSE),IF(_xlpm.x=0,"",_xlpm.x)))</f>
        <v>https://orcid.org/0000-0002-9708-1761</v>
      </c>
      <c r="Z3009" t="str">
        <f>IF(V3009="","",_xlfn.LET(_xlpm.x,VLOOKUP(V3009,'Drop-down_menus'!$F$2:$G$16,2,FALSE),IF(_xlpm.x=0,"",_xlpm.x)))</f>
        <v/>
      </c>
      <c r="AA3009" t="str">
        <f>IF(W3009="","",_xlfn.LET(_xlpm.x,VLOOKUP(W3009,'Drop-down_menus'!$F$2:$G$16,2,FALSE),IF(_xlpm.x=0,"",_xlpm.x)))</f>
        <v/>
      </c>
      <c r="AB3009" t="s">
        <v>702</v>
      </c>
      <c r="AE3009" t="s">
        <v>896</v>
      </c>
    </row>
    <row r="3010" spans="1:31" ht="15" hidden="1" x14ac:dyDescent="0.2">
      <c r="A3010" s="2" t="s">
        <v>298</v>
      </c>
      <c r="B3010">
        <v>2858</v>
      </c>
      <c r="C3010">
        <v>1085</v>
      </c>
      <c r="D3010" s="69" t="s">
        <v>700</v>
      </c>
      <c r="F3010" s="70" t="s">
        <v>754</v>
      </c>
      <c r="G3010" s="70">
        <v>1</v>
      </c>
      <c r="H3010" s="70" t="s">
        <v>754</v>
      </c>
      <c r="I3010" t="s">
        <v>754</v>
      </c>
      <c r="J3010" t="str">
        <f>IF($I3010="","",_xlfn.LET(_xlpm.x,VLOOKUP($I3010,'taxon-match_2026-08-31'!$A$2:$N$122,6,FALSE),IF(_xlpm.x=0,"",_xlpm.x)))</f>
        <v/>
      </c>
      <c r="K3010" t="str">
        <f>IF($I3010="","",_xlfn.LET(_xlpm.x,VLOOKUP($I3010,'taxon-match_2026-08-31'!$A$2:$N$122,4,FALSE),IF(_xlpm.x=0,"",_xlpm.x)))</f>
        <v>urn:lsid:marinespecies.org:taxname:152391</v>
      </c>
      <c r="L3010" t="str">
        <f>IF($I3010="","",_xlfn.LET(_xlpm.x,VLOOKUP($I3010,'taxon-match_2026-08-31'!$A$2:$N$122,7,FALSE),IF(_xlpm.x=0,"",_xlpm.x)))</f>
        <v>Animalia</v>
      </c>
      <c r="M3010" t="str">
        <f>IF($I3010="","",_xlfn.LET(_xlpm.x,VLOOKUP($I3010,'taxon-match_2026-08-31'!$A$2:$N$122,8,FALSE),IF(_xlpm.x=0,"",_xlpm.x)))</f>
        <v>Nemertea</v>
      </c>
      <c r="N3010" t="str">
        <f>IF($I3010="","",_xlfn.LET(_xlpm.x,VLOOKUP($I3010,'taxon-match_2026-08-31'!$A$2:$N$122,9,FALSE),IF(_xlpm.x=0,"",_xlpm.x)))</f>
        <v/>
      </c>
      <c r="O3010" t="str">
        <f>IF($I3010="","",_xlfn.LET(_xlpm.x,VLOOKUP($I3010,'taxon-match_2026-08-31'!$A$2:$N$122,10,FALSE),IF(_xlpm.x=0,"",_xlpm.x)))</f>
        <v/>
      </c>
      <c r="P3010" t="str">
        <f>IF($I3010="","",_xlfn.LET(_xlpm.x,VLOOKUP($I3010,'taxon-match_2026-08-31'!$A$2:$N$122,11,FALSE),IF(_xlpm.x=0,"",_xlpm.x)))</f>
        <v/>
      </c>
      <c r="Q3010" t="str">
        <f>IF($I3010="","",_xlfn.LET(_xlpm.x,VLOOKUP($I3010,'taxon-match_2026-08-31'!$A$2:$N$122,12,FALSE),IF(_xlpm.x=0,"",_xlpm.x)))</f>
        <v/>
      </c>
      <c r="R3010" t="str">
        <f>IF($I3010="","",_xlfn.LET(_xlpm.x,VLOOKUP($I3010,'taxon-match_2026-08-31'!$A$2:$N$122,14,FALSE),IF(_xlpm.x=0,"",_xlpm.x)))</f>
        <v/>
      </c>
      <c r="S3010" s="2" t="s">
        <v>2357</v>
      </c>
      <c r="T3010" s="69" t="s">
        <v>62</v>
      </c>
      <c r="U3010" s="69" t="s">
        <v>60</v>
      </c>
      <c r="X3010" t="str">
        <f>IF(T3010="","",_xlfn.LET(_xlpm.x,VLOOKUP(T3010,'Drop-down_menus'!$F$2:$G$16,2,FALSE),IF(_xlpm.x=0,"",_xlpm.x)))</f>
        <v>https://orcid.org/0000-0003-3696-4445</v>
      </c>
      <c r="Y3010" t="str">
        <f>IF(U3010="","",_xlfn.LET(_xlpm.x,VLOOKUP(U3010,'Drop-down_menus'!$F$2:$G$16,2,FALSE),IF(_xlpm.x=0,"",_xlpm.x)))</f>
        <v>https://orcid.org/0000-0002-9708-1761</v>
      </c>
      <c r="Z3010" t="str">
        <f>IF(V3010="","",_xlfn.LET(_xlpm.x,VLOOKUP(V3010,'Drop-down_menus'!$F$2:$G$16,2,FALSE),IF(_xlpm.x=0,"",_xlpm.x)))</f>
        <v/>
      </c>
      <c r="AA3010" t="str">
        <f>IF(W3010="","",_xlfn.LET(_xlpm.x,VLOOKUP(W3010,'Drop-down_menus'!$F$2:$G$16,2,FALSE),IF(_xlpm.x=0,"",_xlpm.x)))</f>
        <v/>
      </c>
      <c r="AB3010" t="s">
        <v>702</v>
      </c>
      <c r="AE3010" t="s">
        <v>896</v>
      </c>
    </row>
    <row r="3011" spans="1:31" ht="15" hidden="1" x14ac:dyDescent="0.2">
      <c r="A3011" s="2" t="s">
        <v>298</v>
      </c>
      <c r="B3011">
        <v>2859</v>
      </c>
      <c r="C3011">
        <v>1161</v>
      </c>
      <c r="D3011" s="69" t="s">
        <v>700</v>
      </c>
      <c r="F3011" s="70" t="s">
        <v>754</v>
      </c>
      <c r="G3011" s="70">
        <v>1</v>
      </c>
      <c r="H3011" s="70" t="s">
        <v>754</v>
      </c>
      <c r="I3011" t="s">
        <v>754</v>
      </c>
      <c r="J3011" t="str">
        <f>IF($I3011="","",_xlfn.LET(_xlpm.x,VLOOKUP($I3011,'taxon-match_2026-08-31'!$A$2:$N$122,6,FALSE),IF(_xlpm.x=0,"",_xlpm.x)))</f>
        <v/>
      </c>
      <c r="K3011" t="str">
        <f>IF($I3011="","",_xlfn.LET(_xlpm.x,VLOOKUP($I3011,'taxon-match_2026-08-31'!$A$2:$N$122,4,FALSE),IF(_xlpm.x=0,"",_xlpm.x)))</f>
        <v>urn:lsid:marinespecies.org:taxname:152391</v>
      </c>
      <c r="L3011" t="str">
        <f>IF($I3011="","",_xlfn.LET(_xlpm.x,VLOOKUP($I3011,'taxon-match_2026-08-31'!$A$2:$N$122,7,FALSE),IF(_xlpm.x=0,"",_xlpm.x)))</f>
        <v>Animalia</v>
      </c>
      <c r="M3011" t="str">
        <f>IF($I3011="","",_xlfn.LET(_xlpm.x,VLOOKUP($I3011,'taxon-match_2026-08-31'!$A$2:$N$122,8,FALSE),IF(_xlpm.x=0,"",_xlpm.x)))</f>
        <v>Nemertea</v>
      </c>
      <c r="N3011" t="str">
        <f>IF($I3011="","",_xlfn.LET(_xlpm.x,VLOOKUP($I3011,'taxon-match_2026-08-31'!$A$2:$N$122,9,FALSE),IF(_xlpm.x=0,"",_xlpm.x)))</f>
        <v/>
      </c>
      <c r="O3011" t="str">
        <f>IF($I3011="","",_xlfn.LET(_xlpm.x,VLOOKUP($I3011,'taxon-match_2026-08-31'!$A$2:$N$122,10,FALSE),IF(_xlpm.x=0,"",_xlpm.x)))</f>
        <v/>
      </c>
      <c r="P3011" t="str">
        <f>IF($I3011="","",_xlfn.LET(_xlpm.x,VLOOKUP($I3011,'taxon-match_2026-08-31'!$A$2:$N$122,11,FALSE),IF(_xlpm.x=0,"",_xlpm.x)))</f>
        <v/>
      </c>
      <c r="Q3011" t="str">
        <f>IF($I3011="","",_xlfn.LET(_xlpm.x,VLOOKUP($I3011,'taxon-match_2026-08-31'!$A$2:$N$122,12,FALSE),IF(_xlpm.x=0,"",_xlpm.x)))</f>
        <v/>
      </c>
      <c r="R3011" t="str">
        <f>IF($I3011="","",_xlfn.LET(_xlpm.x,VLOOKUP($I3011,'taxon-match_2026-08-31'!$A$2:$N$122,14,FALSE),IF(_xlpm.x=0,"",_xlpm.x)))</f>
        <v/>
      </c>
      <c r="S3011" s="2" t="s">
        <v>2357</v>
      </c>
      <c r="T3011" s="69" t="s">
        <v>62</v>
      </c>
      <c r="U3011" s="69" t="s">
        <v>60</v>
      </c>
      <c r="X3011" t="str">
        <f>IF(T3011="","",_xlfn.LET(_xlpm.x,VLOOKUP(T3011,'Drop-down_menus'!$F$2:$G$16,2,FALSE),IF(_xlpm.x=0,"",_xlpm.x)))</f>
        <v>https://orcid.org/0000-0003-3696-4445</v>
      </c>
      <c r="Y3011" t="str">
        <f>IF(U3011="","",_xlfn.LET(_xlpm.x,VLOOKUP(U3011,'Drop-down_menus'!$F$2:$G$16,2,FALSE),IF(_xlpm.x=0,"",_xlpm.x)))</f>
        <v>https://orcid.org/0000-0002-9708-1761</v>
      </c>
      <c r="Z3011" t="str">
        <f>IF(V3011="","",_xlfn.LET(_xlpm.x,VLOOKUP(V3011,'Drop-down_menus'!$F$2:$G$16,2,FALSE),IF(_xlpm.x=0,"",_xlpm.x)))</f>
        <v/>
      </c>
      <c r="AA3011" t="str">
        <f>IF(W3011="","",_xlfn.LET(_xlpm.x,VLOOKUP(W3011,'Drop-down_menus'!$F$2:$G$16,2,FALSE),IF(_xlpm.x=0,"",_xlpm.x)))</f>
        <v/>
      </c>
      <c r="AB3011" t="s">
        <v>702</v>
      </c>
      <c r="AE3011" t="s">
        <v>896</v>
      </c>
    </row>
    <row r="3012" spans="1:31" ht="15" hidden="1" x14ac:dyDescent="0.2">
      <c r="A3012" s="2" t="s">
        <v>328</v>
      </c>
      <c r="B3012">
        <v>3286</v>
      </c>
      <c r="C3012">
        <v>1356</v>
      </c>
      <c r="D3012" s="69" t="s">
        <v>700</v>
      </c>
      <c r="F3012" s="70" t="s">
        <v>754</v>
      </c>
      <c r="G3012" s="70">
        <v>1</v>
      </c>
      <c r="H3012" s="70" t="s">
        <v>754</v>
      </c>
      <c r="I3012" t="s">
        <v>754</v>
      </c>
      <c r="J3012" t="str">
        <f>IF($I3012="","",_xlfn.LET(_xlpm.x,VLOOKUP($I3012,'taxon-match_2026-08-31'!$A$2:$N$122,6,FALSE),IF(_xlpm.x=0,"",_xlpm.x)))</f>
        <v/>
      </c>
      <c r="K3012" t="str">
        <f>IF($I3012="","",_xlfn.LET(_xlpm.x,VLOOKUP($I3012,'taxon-match_2026-08-31'!$A$2:$N$122,4,FALSE),IF(_xlpm.x=0,"",_xlpm.x)))</f>
        <v>urn:lsid:marinespecies.org:taxname:152391</v>
      </c>
      <c r="L3012" t="str">
        <f>IF($I3012="","",_xlfn.LET(_xlpm.x,VLOOKUP($I3012,'taxon-match_2026-08-31'!$A$2:$N$122,7,FALSE),IF(_xlpm.x=0,"",_xlpm.x)))</f>
        <v>Animalia</v>
      </c>
      <c r="M3012" t="str">
        <f>IF($I3012="","",_xlfn.LET(_xlpm.x,VLOOKUP($I3012,'taxon-match_2026-08-31'!$A$2:$N$122,8,FALSE),IF(_xlpm.x=0,"",_xlpm.x)))</f>
        <v>Nemertea</v>
      </c>
      <c r="N3012" t="str">
        <f>IF($I3012="","",_xlfn.LET(_xlpm.x,VLOOKUP($I3012,'taxon-match_2026-08-31'!$A$2:$N$122,9,FALSE),IF(_xlpm.x=0,"",_xlpm.x)))</f>
        <v/>
      </c>
      <c r="O3012" t="str">
        <f>IF($I3012="","",_xlfn.LET(_xlpm.x,VLOOKUP($I3012,'taxon-match_2026-08-31'!$A$2:$N$122,10,FALSE),IF(_xlpm.x=0,"",_xlpm.x)))</f>
        <v/>
      </c>
      <c r="P3012" t="str">
        <f>IF($I3012="","",_xlfn.LET(_xlpm.x,VLOOKUP($I3012,'taxon-match_2026-08-31'!$A$2:$N$122,11,FALSE),IF(_xlpm.x=0,"",_xlpm.x)))</f>
        <v/>
      </c>
      <c r="Q3012" t="str">
        <f>IF($I3012="","",_xlfn.LET(_xlpm.x,VLOOKUP($I3012,'taxon-match_2026-08-31'!$A$2:$N$122,12,FALSE),IF(_xlpm.x=0,"",_xlpm.x)))</f>
        <v/>
      </c>
      <c r="R3012" t="str">
        <f>IF($I3012="","",_xlfn.LET(_xlpm.x,VLOOKUP($I3012,'taxon-match_2026-08-31'!$A$2:$N$122,14,FALSE),IF(_xlpm.x=0,"",_xlpm.x)))</f>
        <v/>
      </c>
      <c r="S3012" s="2" t="s">
        <v>2357</v>
      </c>
      <c r="T3012" s="69" t="s">
        <v>62</v>
      </c>
      <c r="U3012" s="69" t="s">
        <v>60</v>
      </c>
      <c r="X3012" t="str">
        <f>IF(T3012="","",_xlfn.LET(_xlpm.x,VLOOKUP(T3012,'Drop-down_menus'!$F$2:$G$16,2,FALSE),IF(_xlpm.x=0,"",_xlpm.x)))</f>
        <v>https://orcid.org/0000-0003-3696-4445</v>
      </c>
      <c r="Y3012" t="str">
        <f>IF(U3012="","",_xlfn.LET(_xlpm.x,VLOOKUP(U3012,'Drop-down_menus'!$F$2:$G$16,2,FALSE),IF(_xlpm.x=0,"",_xlpm.x)))</f>
        <v>https://orcid.org/0000-0002-9708-1761</v>
      </c>
      <c r="Z3012" t="str">
        <f>IF(V3012="","",_xlfn.LET(_xlpm.x,VLOOKUP(V3012,'Drop-down_menus'!$F$2:$G$16,2,FALSE),IF(_xlpm.x=0,"",_xlpm.x)))</f>
        <v/>
      </c>
      <c r="AA3012" t="str">
        <f>IF(W3012="","",_xlfn.LET(_xlpm.x,VLOOKUP(W3012,'Drop-down_menus'!$F$2:$G$16,2,FALSE),IF(_xlpm.x=0,"",_xlpm.x)))</f>
        <v/>
      </c>
      <c r="AB3012" t="s">
        <v>702</v>
      </c>
      <c r="AE3012" t="s">
        <v>896</v>
      </c>
    </row>
    <row r="3013" spans="1:31" ht="15" hidden="1" x14ac:dyDescent="0.2">
      <c r="A3013" s="2" t="s">
        <v>460</v>
      </c>
      <c r="B3013">
        <v>5015</v>
      </c>
      <c r="C3013">
        <v>1330</v>
      </c>
      <c r="D3013" s="69" t="s">
        <v>700</v>
      </c>
      <c r="F3013" s="70" t="s">
        <v>754</v>
      </c>
      <c r="G3013" s="69">
        <v>1</v>
      </c>
      <c r="H3013" s="70" t="s">
        <v>754</v>
      </c>
      <c r="I3013" t="s">
        <v>754</v>
      </c>
      <c r="J3013" t="str">
        <f>IF($I3013="","",_xlfn.LET(_xlpm.x,VLOOKUP($I3013,'taxon-match_2026-08-31'!$A$2:$N$122,6,FALSE),IF(_xlpm.x=0,"",_xlpm.x)))</f>
        <v/>
      </c>
      <c r="K3013" t="str">
        <f>IF($I3013="","",_xlfn.LET(_xlpm.x,VLOOKUP($I3013,'taxon-match_2026-08-31'!$A$2:$N$122,4,FALSE),IF(_xlpm.x=0,"",_xlpm.x)))</f>
        <v>urn:lsid:marinespecies.org:taxname:152391</v>
      </c>
      <c r="L3013" t="str">
        <f>IF($I3013="","",_xlfn.LET(_xlpm.x,VLOOKUP($I3013,'taxon-match_2026-08-31'!$A$2:$N$122,7,FALSE),IF(_xlpm.x=0,"",_xlpm.x)))</f>
        <v>Animalia</v>
      </c>
      <c r="M3013" t="str">
        <f>IF($I3013="","",_xlfn.LET(_xlpm.x,VLOOKUP($I3013,'taxon-match_2026-08-31'!$A$2:$N$122,8,FALSE),IF(_xlpm.x=0,"",_xlpm.x)))</f>
        <v>Nemertea</v>
      </c>
      <c r="N3013" t="str">
        <f>IF($I3013="","",_xlfn.LET(_xlpm.x,VLOOKUP($I3013,'taxon-match_2026-08-31'!$A$2:$N$122,9,FALSE),IF(_xlpm.x=0,"",_xlpm.x)))</f>
        <v/>
      </c>
      <c r="O3013" t="str">
        <f>IF($I3013="","",_xlfn.LET(_xlpm.x,VLOOKUP($I3013,'taxon-match_2026-08-31'!$A$2:$N$122,10,FALSE),IF(_xlpm.x=0,"",_xlpm.x)))</f>
        <v/>
      </c>
      <c r="P3013" t="str">
        <f>IF($I3013="","",_xlfn.LET(_xlpm.x,VLOOKUP($I3013,'taxon-match_2026-08-31'!$A$2:$N$122,11,FALSE),IF(_xlpm.x=0,"",_xlpm.x)))</f>
        <v/>
      </c>
      <c r="Q3013" t="str">
        <f>IF($I3013="","",_xlfn.LET(_xlpm.x,VLOOKUP($I3013,'taxon-match_2026-08-31'!$A$2:$N$122,12,FALSE),IF(_xlpm.x=0,"",_xlpm.x)))</f>
        <v/>
      </c>
      <c r="R3013" t="str">
        <f>IF($I3013="","",_xlfn.LET(_xlpm.x,VLOOKUP($I3013,'taxon-match_2026-08-31'!$A$2:$N$122,14,FALSE),IF(_xlpm.x=0,"",_xlpm.x)))</f>
        <v/>
      </c>
      <c r="S3013" s="2" t="s">
        <v>2357</v>
      </c>
      <c r="T3013" s="69" t="s">
        <v>62</v>
      </c>
      <c r="U3013" s="69" t="s">
        <v>60</v>
      </c>
      <c r="X3013" t="str">
        <f>IF(T3013="","",_xlfn.LET(_xlpm.x,VLOOKUP(T3013,'Drop-down_menus'!$F$2:$G$16,2,FALSE),IF(_xlpm.x=0,"",_xlpm.x)))</f>
        <v>https://orcid.org/0000-0003-3696-4445</v>
      </c>
      <c r="Y3013" t="str">
        <f>IF(U3013="","",_xlfn.LET(_xlpm.x,VLOOKUP(U3013,'Drop-down_menus'!$F$2:$G$16,2,FALSE),IF(_xlpm.x=0,"",_xlpm.x)))</f>
        <v>https://orcid.org/0000-0002-9708-1761</v>
      </c>
      <c r="Z3013" t="str">
        <f>IF(V3013="","",_xlfn.LET(_xlpm.x,VLOOKUP(V3013,'Drop-down_menus'!$F$2:$G$16,2,FALSE),IF(_xlpm.x=0,"",_xlpm.x)))</f>
        <v/>
      </c>
      <c r="AA3013" t="str">
        <f>IF(W3013="","",_xlfn.LET(_xlpm.x,VLOOKUP(W3013,'Drop-down_menus'!$F$2:$G$16,2,FALSE),IF(_xlpm.x=0,"",_xlpm.x)))</f>
        <v/>
      </c>
      <c r="AB3013" t="s">
        <v>702</v>
      </c>
      <c r="AE3013" t="s">
        <v>896</v>
      </c>
    </row>
    <row r="3014" spans="1:31" ht="15" hidden="1" x14ac:dyDescent="0.2">
      <c r="A3014" s="2" t="s">
        <v>460</v>
      </c>
      <c r="B3014">
        <v>5039</v>
      </c>
      <c r="C3014">
        <v>1360</v>
      </c>
      <c r="D3014" s="69" t="s">
        <v>700</v>
      </c>
      <c r="F3014" s="70" t="s">
        <v>754</v>
      </c>
      <c r="G3014" s="69">
        <v>1</v>
      </c>
      <c r="H3014" s="70" t="s">
        <v>754</v>
      </c>
      <c r="I3014" t="s">
        <v>754</v>
      </c>
      <c r="J3014" t="str">
        <f>IF($I3014="","",_xlfn.LET(_xlpm.x,VLOOKUP($I3014,'taxon-match_2026-08-31'!$A$2:$N$122,6,FALSE),IF(_xlpm.x=0,"",_xlpm.x)))</f>
        <v/>
      </c>
      <c r="K3014" t="str">
        <f>IF($I3014="","",_xlfn.LET(_xlpm.x,VLOOKUP($I3014,'taxon-match_2026-08-31'!$A$2:$N$122,4,FALSE),IF(_xlpm.x=0,"",_xlpm.x)))</f>
        <v>urn:lsid:marinespecies.org:taxname:152391</v>
      </c>
      <c r="L3014" t="str">
        <f>IF($I3014="","",_xlfn.LET(_xlpm.x,VLOOKUP($I3014,'taxon-match_2026-08-31'!$A$2:$N$122,7,FALSE),IF(_xlpm.x=0,"",_xlpm.x)))</f>
        <v>Animalia</v>
      </c>
      <c r="M3014" t="str">
        <f>IF($I3014="","",_xlfn.LET(_xlpm.x,VLOOKUP($I3014,'taxon-match_2026-08-31'!$A$2:$N$122,8,FALSE),IF(_xlpm.x=0,"",_xlpm.x)))</f>
        <v>Nemertea</v>
      </c>
      <c r="N3014" t="str">
        <f>IF($I3014="","",_xlfn.LET(_xlpm.x,VLOOKUP($I3014,'taxon-match_2026-08-31'!$A$2:$N$122,9,FALSE),IF(_xlpm.x=0,"",_xlpm.x)))</f>
        <v/>
      </c>
      <c r="O3014" t="str">
        <f>IF($I3014="","",_xlfn.LET(_xlpm.x,VLOOKUP($I3014,'taxon-match_2026-08-31'!$A$2:$N$122,10,FALSE),IF(_xlpm.x=0,"",_xlpm.x)))</f>
        <v/>
      </c>
      <c r="P3014" t="str">
        <f>IF($I3014="","",_xlfn.LET(_xlpm.x,VLOOKUP($I3014,'taxon-match_2026-08-31'!$A$2:$N$122,11,FALSE),IF(_xlpm.x=0,"",_xlpm.x)))</f>
        <v/>
      </c>
      <c r="Q3014" t="str">
        <f>IF($I3014="","",_xlfn.LET(_xlpm.x,VLOOKUP($I3014,'taxon-match_2026-08-31'!$A$2:$N$122,12,FALSE),IF(_xlpm.x=0,"",_xlpm.x)))</f>
        <v/>
      </c>
      <c r="R3014" t="str">
        <f>IF($I3014="","",_xlfn.LET(_xlpm.x,VLOOKUP($I3014,'taxon-match_2026-08-31'!$A$2:$N$122,14,FALSE),IF(_xlpm.x=0,"",_xlpm.x)))</f>
        <v/>
      </c>
      <c r="S3014" s="2" t="s">
        <v>2357</v>
      </c>
      <c r="T3014" s="69" t="s">
        <v>62</v>
      </c>
      <c r="U3014" s="69" t="s">
        <v>60</v>
      </c>
      <c r="X3014" t="str">
        <f>IF(T3014="","",_xlfn.LET(_xlpm.x,VLOOKUP(T3014,'Drop-down_menus'!$F$2:$G$16,2,FALSE),IF(_xlpm.x=0,"",_xlpm.x)))</f>
        <v>https://orcid.org/0000-0003-3696-4445</v>
      </c>
      <c r="Y3014" t="str">
        <f>IF(U3014="","",_xlfn.LET(_xlpm.x,VLOOKUP(U3014,'Drop-down_menus'!$F$2:$G$16,2,FALSE),IF(_xlpm.x=0,"",_xlpm.x)))</f>
        <v>https://orcid.org/0000-0002-9708-1761</v>
      </c>
      <c r="Z3014" t="str">
        <f>IF(V3014="","",_xlfn.LET(_xlpm.x,VLOOKUP(V3014,'Drop-down_menus'!$F$2:$G$16,2,FALSE),IF(_xlpm.x=0,"",_xlpm.x)))</f>
        <v/>
      </c>
      <c r="AA3014" t="str">
        <f>IF(W3014="","",_xlfn.LET(_xlpm.x,VLOOKUP(W3014,'Drop-down_menus'!$F$2:$G$16,2,FALSE),IF(_xlpm.x=0,"",_xlpm.x)))</f>
        <v/>
      </c>
      <c r="AB3014" t="s">
        <v>702</v>
      </c>
      <c r="AE3014" t="s">
        <v>896</v>
      </c>
    </row>
    <row r="3015" spans="1:31" ht="15" hidden="1" x14ac:dyDescent="0.2">
      <c r="A3015" s="2" t="s">
        <v>460</v>
      </c>
      <c r="B3015">
        <v>5058</v>
      </c>
      <c r="C3015">
        <v>1349</v>
      </c>
      <c r="D3015" s="69" t="s">
        <v>700</v>
      </c>
      <c r="F3015" s="70" t="s">
        <v>754</v>
      </c>
      <c r="G3015" s="69">
        <v>1</v>
      </c>
      <c r="H3015" s="70" t="s">
        <v>754</v>
      </c>
      <c r="I3015" t="s">
        <v>754</v>
      </c>
      <c r="J3015" t="str">
        <f>IF($I3015="","",_xlfn.LET(_xlpm.x,VLOOKUP($I3015,'taxon-match_2026-08-31'!$A$2:$N$122,6,FALSE),IF(_xlpm.x=0,"",_xlpm.x)))</f>
        <v/>
      </c>
      <c r="K3015" t="str">
        <f>IF($I3015="","",_xlfn.LET(_xlpm.x,VLOOKUP($I3015,'taxon-match_2026-08-31'!$A$2:$N$122,4,FALSE),IF(_xlpm.x=0,"",_xlpm.x)))</f>
        <v>urn:lsid:marinespecies.org:taxname:152391</v>
      </c>
      <c r="L3015" t="str">
        <f>IF($I3015="","",_xlfn.LET(_xlpm.x,VLOOKUP($I3015,'taxon-match_2026-08-31'!$A$2:$N$122,7,FALSE),IF(_xlpm.x=0,"",_xlpm.x)))</f>
        <v>Animalia</v>
      </c>
      <c r="M3015" t="str">
        <f>IF($I3015="","",_xlfn.LET(_xlpm.x,VLOOKUP($I3015,'taxon-match_2026-08-31'!$A$2:$N$122,8,FALSE),IF(_xlpm.x=0,"",_xlpm.x)))</f>
        <v>Nemertea</v>
      </c>
      <c r="N3015" t="str">
        <f>IF($I3015="","",_xlfn.LET(_xlpm.x,VLOOKUP($I3015,'taxon-match_2026-08-31'!$A$2:$N$122,9,FALSE),IF(_xlpm.x=0,"",_xlpm.x)))</f>
        <v/>
      </c>
      <c r="O3015" t="str">
        <f>IF($I3015="","",_xlfn.LET(_xlpm.x,VLOOKUP($I3015,'taxon-match_2026-08-31'!$A$2:$N$122,10,FALSE),IF(_xlpm.x=0,"",_xlpm.x)))</f>
        <v/>
      </c>
      <c r="P3015" t="str">
        <f>IF($I3015="","",_xlfn.LET(_xlpm.x,VLOOKUP($I3015,'taxon-match_2026-08-31'!$A$2:$N$122,11,FALSE),IF(_xlpm.x=0,"",_xlpm.x)))</f>
        <v/>
      </c>
      <c r="Q3015" t="str">
        <f>IF($I3015="","",_xlfn.LET(_xlpm.x,VLOOKUP($I3015,'taxon-match_2026-08-31'!$A$2:$N$122,12,FALSE),IF(_xlpm.x=0,"",_xlpm.x)))</f>
        <v/>
      </c>
      <c r="R3015" t="str">
        <f>IF($I3015="","",_xlfn.LET(_xlpm.x,VLOOKUP($I3015,'taxon-match_2026-08-31'!$A$2:$N$122,14,FALSE),IF(_xlpm.x=0,"",_xlpm.x)))</f>
        <v/>
      </c>
      <c r="S3015" s="2" t="s">
        <v>2357</v>
      </c>
      <c r="T3015" s="69" t="s">
        <v>62</v>
      </c>
      <c r="U3015" s="69" t="s">
        <v>60</v>
      </c>
      <c r="X3015" t="str">
        <f>IF(T3015="","",_xlfn.LET(_xlpm.x,VLOOKUP(T3015,'Drop-down_menus'!$F$2:$G$16,2,FALSE),IF(_xlpm.x=0,"",_xlpm.x)))</f>
        <v>https://orcid.org/0000-0003-3696-4445</v>
      </c>
      <c r="Y3015" t="str">
        <f>IF(U3015="","",_xlfn.LET(_xlpm.x,VLOOKUP(U3015,'Drop-down_menus'!$F$2:$G$16,2,FALSE),IF(_xlpm.x=0,"",_xlpm.x)))</f>
        <v>https://orcid.org/0000-0002-9708-1761</v>
      </c>
      <c r="Z3015" t="str">
        <f>IF(V3015="","",_xlfn.LET(_xlpm.x,VLOOKUP(V3015,'Drop-down_menus'!$F$2:$G$16,2,FALSE),IF(_xlpm.x=0,"",_xlpm.x)))</f>
        <v/>
      </c>
      <c r="AA3015" t="str">
        <f>IF(W3015="","",_xlfn.LET(_xlpm.x,VLOOKUP(W3015,'Drop-down_menus'!$F$2:$G$16,2,FALSE),IF(_xlpm.x=0,"",_xlpm.x)))</f>
        <v/>
      </c>
      <c r="AB3015" t="s">
        <v>702</v>
      </c>
      <c r="AE3015" t="s">
        <v>896</v>
      </c>
    </row>
    <row r="3016" spans="1:31" ht="15" hidden="1" x14ac:dyDescent="0.2">
      <c r="A3016" s="2" t="s">
        <v>460</v>
      </c>
      <c r="B3016">
        <v>5059</v>
      </c>
      <c r="C3016">
        <v>1350</v>
      </c>
      <c r="D3016" s="69" t="s">
        <v>700</v>
      </c>
      <c r="F3016" s="70" t="s">
        <v>754</v>
      </c>
      <c r="G3016" s="69">
        <v>1</v>
      </c>
      <c r="H3016" s="70" t="s">
        <v>754</v>
      </c>
      <c r="I3016" t="s">
        <v>754</v>
      </c>
      <c r="J3016" t="str">
        <f>IF($I3016="","",_xlfn.LET(_xlpm.x,VLOOKUP($I3016,'taxon-match_2026-08-31'!$A$2:$N$122,6,FALSE),IF(_xlpm.x=0,"",_xlpm.x)))</f>
        <v/>
      </c>
      <c r="K3016" t="str">
        <f>IF($I3016="","",_xlfn.LET(_xlpm.x,VLOOKUP($I3016,'taxon-match_2026-08-31'!$A$2:$N$122,4,FALSE),IF(_xlpm.x=0,"",_xlpm.x)))</f>
        <v>urn:lsid:marinespecies.org:taxname:152391</v>
      </c>
      <c r="L3016" t="str">
        <f>IF($I3016="","",_xlfn.LET(_xlpm.x,VLOOKUP($I3016,'taxon-match_2026-08-31'!$A$2:$N$122,7,FALSE),IF(_xlpm.x=0,"",_xlpm.x)))</f>
        <v>Animalia</v>
      </c>
      <c r="M3016" t="str">
        <f>IF($I3016="","",_xlfn.LET(_xlpm.x,VLOOKUP($I3016,'taxon-match_2026-08-31'!$A$2:$N$122,8,FALSE),IF(_xlpm.x=0,"",_xlpm.x)))</f>
        <v>Nemertea</v>
      </c>
      <c r="N3016" t="str">
        <f>IF($I3016="","",_xlfn.LET(_xlpm.x,VLOOKUP($I3016,'taxon-match_2026-08-31'!$A$2:$N$122,9,FALSE),IF(_xlpm.x=0,"",_xlpm.x)))</f>
        <v/>
      </c>
      <c r="O3016" t="str">
        <f>IF($I3016="","",_xlfn.LET(_xlpm.x,VLOOKUP($I3016,'taxon-match_2026-08-31'!$A$2:$N$122,10,FALSE),IF(_xlpm.x=0,"",_xlpm.x)))</f>
        <v/>
      </c>
      <c r="P3016" t="str">
        <f>IF($I3016="","",_xlfn.LET(_xlpm.x,VLOOKUP($I3016,'taxon-match_2026-08-31'!$A$2:$N$122,11,FALSE),IF(_xlpm.x=0,"",_xlpm.x)))</f>
        <v/>
      </c>
      <c r="Q3016" t="str">
        <f>IF($I3016="","",_xlfn.LET(_xlpm.x,VLOOKUP($I3016,'taxon-match_2026-08-31'!$A$2:$N$122,12,FALSE),IF(_xlpm.x=0,"",_xlpm.x)))</f>
        <v/>
      </c>
      <c r="R3016" t="str">
        <f>IF($I3016="","",_xlfn.LET(_xlpm.x,VLOOKUP($I3016,'taxon-match_2026-08-31'!$A$2:$N$122,14,FALSE),IF(_xlpm.x=0,"",_xlpm.x)))</f>
        <v/>
      </c>
      <c r="S3016" s="2" t="s">
        <v>2357</v>
      </c>
      <c r="T3016" s="69" t="s">
        <v>62</v>
      </c>
      <c r="U3016" s="69" t="s">
        <v>60</v>
      </c>
      <c r="X3016" t="str">
        <f>IF(T3016="","",_xlfn.LET(_xlpm.x,VLOOKUP(T3016,'Drop-down_menus'!$F$2:$G$16,2,FALSE),IF(_xlpm.x=0,"",_xlpm.x)))</f>
        <v>https://orcid.org/0000-0003-3696-4445</v>
      </c>
      <c r="Y3016" t="str">
        <f>IF(U3016="","",_xlfn.LET(_xlpm.x,VLOOKUP(U3016,'Drop-down_menus'!$F$2:$G$16,2,FALSE),IF(_xlpm.x=0,"",_xlpm.x)))</f>
        <v>https://orcid.org/0000-0002-9708-1761</v>
      </c>
      <c r="Z3016" t="str">
        <f>IF(V3016="","",_xlfn.LET(_xlpm.x,VLOOKUP(V3016,'Drop-down_menus'!$F$2:$G$16,2,FALSE),IF(_xlpm.x=0,"",_xlpm.x)))</f>
        <v/>
      </c>
      <c r="AA3016" t="str">
        <f>IF(W3016="","",_xlfn.LET(_xlpm.x,VLOOKUP(W3016,'Drop-down_menus'!$F$2:$G$16,2,FALSE),IF(_xlpm.x=0,"",_xlpm.x)))</f>
        <v/>
      </c>
      <c r="AB3016" t="s">
        <v>702</v>
      </c>
      <c r="AE3016" t="s">
        <v>896</v>
      </c>
    </row>
    <row r="3017" spans="1:31" ht="15" hidden="1" x14ac:dyDescent="0.2">
      <c r="A3017" s="2" t="s">
        <v>441</v>
      </c>
      <c r="B3017">
        <v>5197</v>
      </c>
      <c r="C3017">
        <v>1359</v>
      </c>
      <c r="D3017" s="69" t="s">
        <v>700</v>
      </c>
      <c r="F3017" s="70" t="s">
        <v>754</v>
      </c>
      <c r="G3017" s="70">
        <v>1</v>
      </c>
      <c r="H3017" s="70" t="s">
        <v>754</v>
      </c>
      <c r="I3017" t="s">
        <v>754</v>
      </c>
      <c r="J3017" t="str">
        <f>IF($I3017="","",_xlfn.LET(_xlpm.x,VLOOKUP($I3017,'taxon-match_2026-08-31'!$A$2:$N$122,6,FALSE),IF(_xlpm.x=0,"",_xlpm.x)))</f>
        <v/>
      </c>
      <c r="K3017" t="str">
        <f>IF($I3017="","",_xlfn.LET(_xlpm.x,VLOOKUP($I3017,'taxon-match_2026-08-31'!$A$2:$N$122,4,FALSE),IF(_xlpm.x=0,"",_xlpm.x)))</f>
        <v>urn:lsid:marinespecies.org:taxname:152391</v>
      </c>
      <c r="L3017" t="str">
        <f>IF($I3017="","",_xlfn.LET(_xlpm.x,VLOOKUP($I3017,'taxon-match_2026-08-31'!$A$2:$N$122,7,FALSE),IF(_xlpm.x=0,"",_xlpm.x)))</f>
        <v>Animalia</v>
      </c>
      <c r="M3017" t="str">
        <f>IF($I3017="","",_xlfn.LET(_xlpm.x,VLOOKUP($I3017,'taxon-match_2026-08-31'!$A$2:$N$122,8,FALSE),IF(_xlpm.x=0,"",_xlpm.x)))</f>
        <v>Nemertea</v>
      </c>
      <c r="N3017" t="str">
        <f>IF($I3017="","",_xlfn.LET(_xlpm.x,VLOOKUP($I3017,'taxon-match_2026-08-31'!$A$2:$N$122,9,FALSE),IF(_xlpm.x=0,"",_xlpm.x)))</f>
        <v/>
      </c>
      <c r="O3017" t="str">
        <f>IF($I3017="","",_xlfn.LET(_xlpm.x,VLOOKUP($I3017,'taxon-match_2026-08-31'!$A$2:$N$122,10,FALSE),IF(_xlpm.x=0,"",_xlpm.x)))</f>
        <v/>
      </c>
      <c r="P3017" t="str">
        <f>IF($I3017="","",_xlfn.LET(_xlpm.x,VLOOKUP($I3017,'taxon-match_2026-08-31'!$A$2:$N$122,11,FALSE),IF(_xlpm.x=0,"",_xlpm.x)))</f>
        <v/>
      </c>
      <c r="Q3017" t="str">
        <f>IF($I3017="","",_xlfn.LET(_xlpm.x,VLOOKUP($I3017,'taxon-match_2026-08-31'!$A$2:$N$122,12,FALSE),IF(_xlpm.x=0,"",_xlpm.x)))</f>
        <v/>
      </c>
      <c r="R3017" t="str">
        <f>IF($I3017="","",_xlfn.LET(_xlpm.x,VLOOKUP($I3017,'taxon-match_2026-08-31'!$A$2:$N$122,14,FALSE),IF(_xlpm.x=0,"",_xlpm.x)))</f>
        <v/>
      </c>
      <c r="S3017" s="2" t="s">
        <v>2357</v>
      </c>
      <c r="T3017" s="69" t="s">
        <v>62</v>
      </c>
      <c r="U3017" s="69" t="s">
        <v>60</v>
      </c>
      <c r="X3017" t="str">
        <f>IF(T3017="","",_xlfn.LET(_xlpm.x,VLOOKUP(T3017,'Drop-down_menus'!$F$2:$G$16,2,FALSE),IF(_xlpm.x=0,"",_xlpm.x)))</f>
        <v>https://orcid.org/0000-0003-3696-4445</v>
      </c>
      <c r="Y3017" t="str">
        <f>IF(U3017="","",_xlfn.LET(_xlpm.x,VLOOKUP(U3017,'Drop-down_menus'!$F$2:$G$16,2,FALSE),IF(_xlpm.x=0,"",_xlpm.x)))</f>
        <v>https://orcid.org/0000-0002-9708-1761</v>
      </c>
      <c r="Z3017" t="str">
        <f>IF(V3017="","",_xlfn.LET(_xlpm.x,VLOOKUP(V3017,'Drop-down_menus'!$F$2:$G$16,2,FALSE),IF(_xlpm.x=0,"",_xlpm.x)))</f>
        <v/>
      </c>
      <c r="AA3017" t="str">
        <f>IF(W3017="","",_xlfn.LET(_xlpm.x,VLOOKUP(W3017,'Drop-down_menus'!$F$2:$G$16,2,FALSE),IF(_xlpm.x=0,"",_xlpm.x)))</f>
        <v/>
      </c>
      <c r="AB3017" t="s">
        <v>702</v>
      </c>
      <c r="AE3017" t="s">
        <v>896</v>
      </c>
    </row>
    <row r="3018" spans="1:31" ht="15" hidden="1" x14ac:dyDescent="0.2">
      <c r="A3018" s="2" t="s">
        <v>207</v>
      </c>
      <c r="B3018">
        <v>1274</v>
      </c>
      <c r="C3018">
        <v>1338</v>
      </c>
      <c r="D3018" s="69" t="s">
        <v>700</v>
      </c>
      <c r="F3018" s="70" t="s">
        <v>1755</v>
      </c>
      <c r="G3018" s="69">
        <v>1</v>
      </c>
      <c r="H3018" s="70" t="s">
        <v>1755</v>
      </c>
      <c r="I3018" t="s">
        <v>1755</v>
      </c>
      <c r="J3018" t="str">
        <f>IF($I3018="","",_xlfn.LET(_xlpm.x,VLOOKUP($I3018,'taxon-match_2026-08-31'!$A$2:$N$122,6,FALSE),IF(_xlpm.x=0,"",_xlpm.x)))</f>
        <v>Blainville, 1818</v>
      </c>
      <c r="K3018" t="str">
        <f>IF($I3018="","",_xlfn.LET(_xlpm.x,VLOOKUP($I3018,'taxon-match_2026-08-31'!$A$2:$N$122,4,FALSE),IF(_xlpm.x=0,"",_xlpm.x)))</f>
        <v>urn:lsid:marinespecies.org:taxname:22496</v>
      </c>
      <c r="L3018" t="str">
        <f>IF($I3018="","",_xlfn.LET(_xlpm.x,VLOOKUP($I3018,'taxon-match_2026-08-31'!$A$2:$N$122,7,FALSE),IF(_xlpm.x=0,"",_xlpm.x)))</f>
        <v>Animalia</v>
      </c>
      <c r="M3018" t="str">
        <f>IF($I3018="","",_xlfn.LET(_xlpm.x,VLOOKUP($I3018,'taxon-match_2026-08-31'!$A$2:$N$122,8,FALSE),IF(_xlpm.x=0,"",_xlpm.x)))</f>
        <v>Annelida</v>
      </c>
      <c r="N3018" t="str">
        <f>IF($I3018="","",_xlfn.LET(_xlpm.x,VLOOKUP($I3018,'taxon-match_2026-08-31'!$A$2:$N$122,9,FALSE),IF(_xlpm.x=0,"",_xlpm.x)))</f>
        <v>Polychaeta</v>
      </c>
      <c r="O3018" t="str">
        <f>IF($I3018="","",_xlfn.LET(_xlpm.x,VLOOKUP($I3018,'taxon-match_2026-08-31'!$A$2:$N$122,10,FALSE),IF(_xlpm.x=0,"",_xlpm.x)))</f>
        <v>Phyllodocida</v>
      </c>
      <c r="P3018" t="str">
        <f>IF($I3018="","",_xlfn.LET(_xlpm.x,VLOOKUP($I3018,'taxon-match_2026-08-31'!$A$2:$N$122,11,FALSE),IF(_xlpm.x=0,"",_xlpm.x)))</f>
        <v>Nereididae</v>
      </c>
      <c r="Q3018" t="str">
        <f>IF($I3018="","",_xlfn.LET(_xlpm.x,VLOOKUP($I3018,'taxon-match_2026-08-31'!$A$2:$N$122,12,FALSE),IF(_xlpm.x=0,"",_xlpm.x)))</f>
        <v/>
      </c>
      <c r="R3018" t="str">
        <f>IF($I3018="","",_xlfn.LET(_xlpm.x,VLOOKUP($I3018,'taxon-match_2026-08-31'!$A$2:$N$122,14,FALSE),IF(_xlpm.x=0,"",_xlpm.x)))</f>
        <v/>
      </c>
      <c r="S3018" s="2" t="s">
        <v>2360</v>
      </c>
      <c r="T3018" s="69" t="s">
        <v>62</v>
      </c>
      <c r="U3018" s="69" t="s">
        <v>60</v>
      </c>
      <c r="X3018" t="str">
        <f>IF(T3018="","",_xlfn.LET(_xlpm.x,VLOOKUP(T3018,'Drop-down_menus'!$F$2:$G$16,2,FALSE),IF(_xlpm.x=0,"",_xlpm.x)))</f>
        <v>https://orcid.org/0000-0003-3696-4445</v>
      </c>
      <c r="Y3018" t="str">
        <f>IF(U3018="","",_xlfn.LET(_xlpm.x,VLOOKUP(U3018,'Drop-down_menus'!$F$2:$G$16,2,FALSE),IF(_xlpm.x=0,"",_xlpm.x)))</f>
        <v>https://orcid.org/0000-0002-9708-1761</v>
      </c>
      <c r="Z3018" t="str">
        <f>IF(V3018="","",_xlfn.LET(_xlpm.x,VLOOKUP(V3018,'Drop-down_menus'!$F$2:$G$16,2,FALSE),IF(_xlpm.x=0,"",_xlpm.x)))</f>
        <v/>
      </c>
      <c r="AA3018" t="str">
        <f>IF(W3018="","",_xlfn.LET(_xlpm.x,VLOOKUP(W3018,'Drop-down_menus'!$F$2:$G$16,2,FALSE),IF(_xlpm.x=0,"",_xlpm.x)))</f>
        <v/>
      </c>
      <c r="AB3018" t="s">
        <v>702</v>
      </c>
      <c r="AE3018" t="s">
        <v>896</v>
      </c>
    </row>
    <row r="3019" spans="1:31" ht="15" hidden="1" x14ac:dyDescent="0.2">
      <c r="A3019" s="2" t="s">
        <v>207</v>
      </c>
      <c r="B3019">
        <v>1275</v>
      </c>
      <c r="C3019">
        <v>1344</v>
      </c>
      <c r="D3019" s="69" t="s">
        <v>700</v>
      </c>
      <c r="F3019" s="70" t="s">
        <v>1755</v>
      </c>
      <c r="G3019" s="69">
        <v>1</v>
      </c>
      <c r="H3019" s="70" t="s">
        <v>1755</v>
      </c>
      <c r="I3019" t="s">
        <v>1755</v>
      </c>
      <c r="J3019" t="str">
        <f>IF($I3019="","",_xlfn.LET(_xlpm.x,VLOOKUP($I3019,'taxon-match_2026-08-31'!$A$2:$N$122,6,FALSE),IF(_xlpm.x=0,"",_xlpm.x)))</f>
        <v>Blainville, 1818</v>
      </c>
      <c r="K3019" t="str">
        <f>IF($I3019="","",_xlfn.LET(_xlpm.x,VLOOKUP($I3019,'taxon-match_2026-08-31'!$A$2:$N$122,4,FALSE),IF(_xlpm.x=0,"",_xlpm.x)))</f>
        <v>urn:lsid:marinespecies.org:taxname:22496</v>
      </c>
      <c r="L3019" t="str">
        <f>IF($I3019="","",_xlfn.LET(_xlpm.x,VLOOKUP($I3019,'taxon-match_2026-08-31'!$A$2:$N$122,7,FALSE),IF(_xlpm.x=0,"",_xlpm.x)))</f>
        <v>Animalia</v>
      </c>
      <c r="M3019" t="str">
        <f>IF($I3019="","",_xlfn.LET(_xlpm.x,VLOOKUP($I3019,'taxon-match_2026-08-31'!$A$2:$N$122,8,FALSE),IF(_xlpm.x=0,"",_xlpm.x)))</f>
        <v>Annelida</v>
      </c>
      <c r="N3019" t="str">
        <f>IF($I3019="","",_xlfn.LET(_xlpm.x,VLOOKUP($I3019,'taxon-match_2026-08-31'!$A$2:$N$122,9,FALSE),IF(_xlpm.x=0,"",_xlpm.x)))</f>
        <v>Polychaeta</v>
      </c>
      <c r="O3019" t="str">
        <f>IF($I3019="","",_xlfn.LET(_xlpm.x,VLOOKUP($I3019,'taxon-match_2026-08-31'!$A$2:$N$122,10,FALSE),IF(_xlpm.x=0,"",_xlpm.x)))</f>
        <v>Phyllodocida</v>
      </c>
      <c r="P3019" t="str">
        <f>IF($I3019="","",_xlfn.LET(_xlpm.x,VLOOKUP($I3019,'taxon-match_2026-08-31'!$A$2:$N$122,11,FALSE),IF(_xlpm.x=0,"",_xlpm.x)))</f>
        <v>Nereididae</v>
      </c>
      <c r="Q3019" t="str">
        <f>IF($I3019="","",_xlfn.LET(_xlpm.x,VLOOKUP($I3019,'taxon-match_2026-08-31'!$A$2:$N$122,12,FALSE),IF(_xlpm.x=0,"",_xlpm.x)))</f>
        <v/>
      </c>
      <c r="R3019" t="str">
        <f>IF($I3019="","",_xlfn.LET(_xlpm.x,VLOOKUP($I3019,'taxon-match_2026-08-31'!$A$2:$N$122,14,FALSE),IF(_xlpm.x=0,"",_xlpm.x)))</f>
        <v/>
      </c>
      <c r="S3019" s="2" t="s">
        <v>2360</v>
      </c>
      <c r="T3019" s="69" t="s">
        <v>62</v>
      </c>
      <c r="U3019" s="69" t="s">
        <v>60</v>
      </c>
      <c r="X3019" t="str">
        <f>IF(T3019="","",_xlfn.LET(_xlpm.x,VLOOKUP(T3019,'Drop-down_menus'!$F$2:$G$16,2,FALSE),IF(_xlpm.x=0,"",_xlpm.x)))</f>
        <v>https://orcid.org/0000-0003-3696-4445</v>
      </c>
      <c r="Y3019" t="str">
        <f>IF(U3019="","",_xlfn.LET(_xlpm.x,VLOOKUP(U3019,'Drop-down_menus'!$F$2:$G$16,2,FALSE),IF(_xlpm.x=0,"",_xlpm.x)))</f>
        <v>https://orcid.org/0000-0002-9708-1761</v>
      </c>
      <c r="Z3019" t="str">
        <f>IF(V3019="","",_xlfn.LET(_xlpm.x,VLOOKUP(V3019,'Drop-down_menus'!$F$2:$G$16,2,FALSE),IF(_xlpm.x=0,"",_xlpm.x)))</f>
        <v/>
      </c>
      <c r="AA3019" t="str">
        <f>IF(W3019="","",_xlfn.LET(_xlpm.x,VLOOKUP(W3019,'Drop-down_menus'!$F$2:$G$16,2,FALSE),IF(_xlpm.x=0,"",_xlpm.x)))</f>
        <v/>
      </c>
      <c r="AB3019" t="s">
        <v>702</v>
      </c>
      <c r="AE3019" t="s">
        <v>896</v>
      </c>
    </row>
    <row r="3020" spans="1:31" ht="15" hidden="1" x14ac:dyDescent="0.2">
      <c r="A3020" s="2" t="s">
        <v>207</v>
      </c>
      <c r="B3020">
        <v>1276</v>
      </c>
      <c r="C3020">
        <v>1345</v>
      </c>
      <c r="D3020" s="69" t="s">
        <v>700</v>
      </c>
      <c r="F3020" s="70" t="s">
        <v>1755</v>
      </c>
      <c r="G3020" s="69">
        <v>1</v>
      </c>
      <c r="H3020" s="70" t="s">
        <v>1755</v>
      </c>
      <c r="I3020" t="s">
        <v>1755</v>
      </c>
      <c r="J3020" t="str">
        <f>IF($I3020="","",_xlfn.LET(_xlpm.x,VLOOKUP($I3020,'taxon-match_2026-08-31'!$A$2:$N$122,6,FALSE),IF(_xlpm.x=0,"",_xlpm.x)))</f>
        <v>Blainville, 1818</v>
      </c>
      <c r="K3020" t="str">
        <f>IF($I3020="","",_xlfn.LET(_xlpm.x,VLOOKUP($I3020,'taxon-match_2026-08-31'!$A$2:$N$122,4,FALSE),IF(_xlpm.x=0,"",_xlpm.x)))</f>
        <v>urn:lsid:marinespecies.org:taxname:22496</v>
      </c>
      <c r="L3020" t="str">
        <f>IF($I3020="","",_xlfn.LET(_xlpm.x,VLOOKUP($I3020,'taxon-match_2026-08-31'!$A$2:$N$122,7,FALSE),IF(_xlpm.x=0,"",_xlpm.x)))</f>
        <v>Animalia</v>
      </c>
      <c r="M3020" t="str">
        <f>IF($I3020="","",_xlfn.LET(_xlpm.x,VLOOKUP($I3020,'taxon-match_2026-08-31'!$A$2:$N$122,8,FALSE),IF(_xlpm.x=0,"",_xlpm.x)))</f>
        <v>Annelida</v>
      </c>
      <c r="N3020" t="str">
        <f>IF($I3020="","",_xlfn.LET(_xlpm.x,VLOOKUP($I3020,'taxon-match_2026-08-31'!$A$2:$N$122,9,FALSE),IF(_xlpm.x=0,"",_xlpm.x)))</f>
        <v>Polychaeta</v>
      </c>
      <c r="O3020" t="str">
        <f>IF($I3020="","",_xlfn.LET(_xlpm.x,VLOOKUP($I3020,'taxon-match_2026-08-31'!$A$2:$N$122,10,FALSE),IF(_xlpm.x=0,"",_xlpm.x)))</f>
        <v>Phyllodocida</v>
      </c>
      <c r="P3020" t="str">
        <f>IF($I3020="","",_xlfn.LET(_xlpm.x,VLOOKUP($I3020,'taxon-match_2026-08-31'!$A$2:$N$122,11,FALSE),IF(_xlpm.x=0,"",_xlpm.x)))</f>
        <v>Nereididae</v>
      </c>
      <c r="Q3020" t="str">
        <f>IF($I3020="","",_xlfn.LET(_xlpm.x,VLOOKUP($I3020,'taxon-match_2026-08-31'!$A$2:$N$122,12,FALSE),IF(_xlpm.x=0,"",_xlpm.x)))</f>
        <v/>
      </c>
      <c r="R3020" t="str">
        <f>IF($I3020="","",_xlfn.LET(_xlpm.x,VLOOKUP($I3020,'taxon-match_2026-08-31'!$A$2:$N$122,14,FALSE),IF(_xlpm.x=0,"",_xlpm.x)))</f>
        <v/>
      </c>
      <c r="S3020" s="2" t="s">
        <v>2360</v>
      </c>
      <c r="T3020" s="69" t="s">
        <v>62</v>
      </c>
      <c r="U3020" s="69" t="s">
        <v>60</v>
      </c>
      <c r="X3020" t="str">
        <f>IF(T3020="","",_xlfn.LET(_xlpm.x,VLOOKUP(T3020,'Drop-down_menus'!$F$2:$G$16,2,FALSE),IF(_xlpm.x=0,"",_xlpm.x)))</f>
        <v>https://orcid.org/0000-0003-3696-4445</v>
      </c>
      <c r="Y3020" t="str">
        <f>IF(U3020="","",_xlfn.LET(_xlpm.x,VLOOKUP(U3020,'Drop-down_menus'!$F$2:$G$16,2,FALSE),IF(_xlpm.x=0,"",_xlpm.x)))</f>
        <v>https://orcid.org/0000-0002-9708-1761</v>
      </c>
      <c r="Z3020" t="str">
        <f>IF(V3020="","",_xlfn.LET(_xlpm.x,VLOOKUP(V3020,'Drop-down_menus'!$F$2:$G$16,2,FALSE),IF(_xlpm.x=0,"",_xlpm.x)))</f>
        <v/>
      </c>
      <c r="AA3020" t="str">
        <f>IF(W3020="","",_xlfn.LET(_xlpm.x,VLOOKUP(W3020,'Drop-down_menus'!$F$2:$G$16,2,FALSE),IF(_xlpm.x=0,"",_xlpm.x)))</f>
        <v/>
      </c>
      <c r="AB3020" t="s">
        <v>702</v>
      </c>
      <c r="AE3020" t="s">
        <v>896</v>
      </c>
    </row>
    <row r="3021" spans="1:31" ht="15" hidden="1" x14ac:dyDescent="0.2">
      <c r="A3021" s="2" t="s">
        <v>207</v>
      </c>
      <c r="B3021">
        <v>1277</v>
      </c>
      <c r="C3021">
        <v>1334</v>
      </c>
      <c r="D3021" s="69" t="s">
        <v>700</v>
      </c>
      <c r="F3021" s="70" t="s">
        <v>1755</v>
      </c>
      <c r="G3021" s="69">
        <v>1</v>
      </c>
      <c r="H3021" s="70" t="s">
        <v>1755</v>
      </c>
      <c r="I3021" t="s">
        <v>1755</v>
      </c>
      <c r="J3021" t="str">
        <f>IF($I3021="","",_xlfn.LET(_xlpm.x,VLOOKUP($I3021,'taxon-match_2026-08-31'!$A$2:$N$122,6,FALSE),IF(_xlpm.x=0,"",_xlpm.x)))</f>
        <v>Blainville, 1818</v>
      </c>
      <c r="K3021" t="str">
        <f>IF($I3021="","",_xlfn.LET(_xlpm.x,VLOOKUP($I3021,'taxon-match_2026-08-31'!$A$2:$N$122,4,FALSE),IF(_xlpm.x=0,"",_xlpm.x)))</f>
        <v>urn:lsid:marinespecies.org:taxname:22496</v>
      </c>
      <c r="L3021" t="str">
        <f>IF($I3021="","",_xlfn.LET(_xlpm.x,VLOOKUP($I3021,'taxon-match_2026-08-31'!$A$2:$N$122,7,FALSE),IF(_xlpm.x=0,"",_xlpm.x)))</f>
        <v>Animalia</v>
      </c>
      <c r="M3021" t="str">
        <f>IF($I3021="","",_xlfn.LET(_xlpm.x,VLOOKUP($I3021,'taxon-match_2026-08-31'!$A$2:$N$122,8,FALSE),IF(_xlpm.x=0,"",_xlpm.x)))</f>
        <v>Annelida</v>
      </c>
      <c r="N3021" t="str">
        <f>IF($I3021="","",_xlfn.LET(_xlpm.x,VLOOKUP($I3021,'taxon-match_2026-08-31'!$A$2:$N$122,9,FALSE),IF(_xlpm.x=0,"",_xlpm.x)))</f>
        <v>Polychaeta</v>
      </c>
      <c r="O3021" t="str">
        <f>IF($I3021="","",_xlfn.LET(_xlpm.x,VLOOKUP($I3021,'taxon-match_2026-08-31'!$A$2:$N$122,10,FALSE),IF(_xlpm.x=0,"",_xlpm.x)))</f>
        <v>Phyllodocida</v>
      </c>
      <c r="P3021" t="str">
        <f>IF($I3021="","",_xlfn.LET(_xlpm.x,VLOOKUP($I3021,'taxon-match_2026-08-31'!$A$2:$N$122,11,FALSE),IF(_xlpm.x=0,"",_xlpm.x)))</f>
        <v>Nereididae</v>
      </c>
      <c r="Q3021" t="str">
        <f>IF($I3021="","",_xlfn.LET(_xlpm.x,VLOOKUP($I3021,'taxon-match_2026-08-31'!$A$2:$N$122,12,FALSE),IF(_xlpm.x=0,"",_xlpm.x)))</f>
        <v/>
      </c>
      <c r="R3021" t="str">
        <f>IF($I3021="","",_xlfn.LET(_xlpm.x,VLOOKUP($I3021,'taxon-match_2026-08-31'!$A$2:$N$122,14,FALSE),IF(_xlpm.x=0,"",_xlpm.x)))</f>
        <v/>
      </c>
      <c r="S3021" s="2" t="s">
        <v>2360</v>
      </c>
      <c r="T3021" s="69" t="s">
        <v>62</v>
      </c>
      <c r="U3021" s="69" t="s">
        <v>60</v>
      </c>
      <c r="X3021" t="str">
        <f>IF(T3021="","",_xlfn.LET(_xlpm.x,VLOOKUP(T3021,'Drop-down_menus'!$F$2:$G$16,2,FALSE),IF(_xlpm.x=0,"",_xlpm.x)))</f>
        <v>https://orcid.org/0000-0003-3696-4445</v>
      </c>
      <c r="Y3021" t="str">
        <f>IF(U3021="","",_xlfn.LET(_xlpm.x,VLOOKUP(U3021,'Drop-down_menus'!$F$2:$G$16,2,FALSE),IF(_xlpm.x=0,"",_xlpm.x)))</f>
        <v>https://orcid.org/0000-0002-9708-1761</v>
      </c>
      <c r="Z3021" t="str">
        <f>IF(V3021="","",_xlfn.LET(_xlpm.x,VLOOKUP(V3021,'Drop-down_menus'!$F$2:$G$16,2,FALSE),IF(_xlpm.x=0,"",_xlpm.x)))</f>
        <v/>
      </c>
      <c r="AA3021" t="str">
        <f>IF(W3021="","",_xlfn.LET(_xlpm.x,VLOOKUP(W3021,'Drop-down_menus'!$F$2:$G$16,2,FALSE),IF(_xlpm.x=0,"",_xlpm.x)))</f>
        <v/>
      </c>
      <c r="AB3021" t="s">
        <v>702</v>
      </c>
      <c r="AE3021" t="s">
        <v>896</v>
      </c>
    </row>
    <row r="3022" spans="1:31" ht="15" hidden="1" x14ac:dyDescent="0.2">
      <c r="A3022" s="2" t="s">
        <v>207</v>
      </c>
      <c r="B3022">
        <v>1278</v>
      </c>
      <c r="C3022">
        <v>1335</v>
      </c>
      <c r="D3022" s="69" t="s">
        <v>700</v>
      </c>
      <c r="F3022" s="70" t="s">
        <v>1755</v>
      </c>
      <c r="G3022" s="69">
        <v>1</v>
      </c>
      <c r="H3022" s="70" t="s">
        <v>1755</v>
      </c>
      <c r="I3022" t="s">
        <v>1755</v>
      </c>
      <c r="J3022" t="str">
        <f>IF($I3022="","",_xlfn.LET(_xlpm.x,VLOOKUP($I3022,'taxon-match_2026-08-31'!$A$2:$N$122,6,FALSE),IF(_xlpm.x=0,"",_xlpm.x)))</f>
        <v>Blainville, 1818</v>
      </c>
      <c r="K3022" t="str">
        <f>IF($I3022="","",_xlfn.LET(_xlpm.x,VLOOKUP($I3022,'taxon-match_2026-08-31'!$A$2:$N$122,4,FALSE),IF(_xlpm.x=0,"",_xlpm.x)))</f>
        <v>urn:lsid:marinespecies.org:taxname:22496</v>
      </c>
      <c r="L3022" t="str">
        <f>IF($I3022="","",_xlfn.LET(_xlpm.x,VLOOKUP($I3022,'taxon-match_2026-08-31'!$A$2:$N$122,7,FALSE),IF(_xlpm.x=0,"",_xlpm.x)))</f>
        <v>Animalia</v>
      </c>
      <c r="M3022" t="str">
        <f>IF($I3022="","",_xlfn.LET(_xlpm.x,VLOOKUP($I3022,'taxon-match_2026-08-31'!$A$2:$N$122,8,FALSE),IF(_xlpm.x=0,"",_xlpm.x)))</f>
        <v>Annelida</v>
      </c>
      <c r="N3022" t="str">
        <f>IF($I3022="","",_xlfn.LET(_xlpm.x,VLOOKUP($I3022,'taxon-match_2026-08-31'!$A$2:$N$122,9,FALSE),IF(_xlpm.x=0,"",_xlpm.x)))</f>
        <v>Polychaeta</v>
      </c>
      <c r="O3022" t="str">
        <f>IF($I3022="","",_xlfn.LET(_xlpm.x,VLOOKUP($I3022,'taxon-match_2026-08-31'!$A$2:$N$122,10,FALSE),IF(_xlpm.x=0,"",_xlpm.x)))</f>
        <v>Phyllodocida</v>
      </c>
      <c r="P3022" t="str">
        <f>IF($I3022="","",_xlfn.LET(_xlpm.x,VLOOKUP($I3022,'taxon-match_2026-08-31'!$A$2:$N$122,11,FALSE),IF(_xlpm.x=0,"",_xlpm.x)))</f>
        <v>Nereididae</v>
      </c>
      <c r="Q3022" t="str">
        <f>IF($I3022="","",_xlfn.LET(_xlpm.x,VLOOKUP($I3022,'taxon-match_2026-08-31'!$A$2:$N$122,12,FALSE),IF(_xlpm.x=0,"",_xlpm.x)))</f>
        <v/>
      </c>
      <c r="R3022" t="str">
        <f>IF($I3022="","",_xlfn.LET(_xlpm.x,VLOOKUP($I3022,'taxon-match_2026-08-31'!$A$2:$N$122,14,FALSE),IF(_xlpm.x=0,"",_xlpm.x)))</f>
        <v/>
      </c>
      <c r="S3022" s="2" t="s">
        <v>2360</v>
      </c>
      <c r="T3022" s="69" t="s">
        <v>62</v>
      </c>
      <c r="U3022" s="69" t="s">
        <v>60</v>
      </c>
      <c r="X3022" t="str">
        <f>IF(T3022="","",_xlfn.LET(_xlpm.x,VLOOKUP(T3022,'Drop-down_menus'!$F$2:$G$16,2,FALSE),IF(_xlpm.x=0,"",_xlpm.x)))</f>
        <v>https://orcid.org/0000-0003-3696-4445</v>
      </c>
      <c r="Y3022" t="str">
        <f>IF(U3022="","",_xlfn.LET(_xlpm.x,VLOOKUP(U3022,'Drop-down_menus'!$F$2:$G$16,2,FALSE),IF(_xlpm.x=0,"",_xlpm.x)))</f>
        <v>https://orcid.org/0000-0002-9708-1761</v>
      </c>
      <c r="Z3022" t="str">
        <f>IF(V3022="","",_xlfn.LET(_xlpm.x,VLOOKUP(V3022,'Drop-down_menus'!$F$2:$G$16,2,FALSE),IF(_xlpm.x=0,"",_xlpm.x)))</f>
        <v/>
      </c>
      <c r="AA3022" t="str">
        <f>IF(W3022="","",_xlfn.LET(_xlpm.x,VLOOKUP(W3022,'Drop-down_menus'!$F$2:$G$16,2,FALSE),IF(_xlpm.x=0,"",_xlpm.x)))</f>
        <v/>
      </c>
      <c r="AB3022" t="s">
        <v>702</v>
      </c>
      <c r="AE3022" t="s">
        <v>896</v>
      </c>
    </row>
    <row r="3023" spans="1:31" ht="15" hidden="1" x14ac:dyDescent="0.2">
      <c r="A3023" s="2" t="s">
        <v>207</v>
      </c>
      <c r="B3023">
        <v>1279</v>
      </c>
      <c r="C3023">
        <v>1336</v>
      </c>
      <c r="D3023" s="69" t="s">
        <v>700</v>
      </c>
      <c r="F3023" s="70" t="s">
        <v>1755</v>
      </c>
      <c r="G3023" s="69">
        <v>1</v>
      </c>
      <c r="H3023" s="70" t="s">
        <v>1755</v>
      </c>
      <c r="I3023" t="s">
        <v>1755</v>
      </c>
      <c r="J3023" t="str">
        <f>IF($I3023="","",_xlfn.LET(_xlpm.x,VLOOKUP($I3023,'taxon-match_2026-08-31'!$A$2:$N$122,6,FALSE),IF(_xlpm.x=0,"",_xlpm.x)))</f>
        <v>Blainville, 1818</v>
      </c>
      <c r="K3023" t="str">
        <f>IF($I3023="","",_xlfn.LET(_xlpm.x,VLOOKUP($I3023,'taxon-match_2026-08-31'!$A$2:$N$122,4,FALSE),IF(_xlpm.x=0,"",_xlpm.x)))</f>
        <v>urn:lsid:marinespecies.org:taxname:22496</v>
      </c>
      <c r="L3023" t="str">
        <f>IF($I3023="","",_xlfn.LET(_xlpm.x,VLOOKUP($I3023,'taxon-match_2026-08-31'!$A$2:$N$122,7,FALSE),IF(_xlpm.x=0,"",_xlpm.x)))</f>
        <v>Animalia</v>
      </c>
      <c r="M3023" t="str">
        <f>IF($I3023="","",_xlfn.LET(_xlpm.x,VLOOKUP($I3023,'taxon-match_2026-08-31'!$A$2:$N$122,8,FALSE),IF(_xlpm.x=0,"",_xlpm.x)))</f>
        <v>Annelida</v>
      </c>
      <c r="N3023" t="str">
        <f>IF($I3023="","",_xlfn.LET(_xlpm.x,VLOOKUP($I3023,'taxon-match_2026-08-31'!$A$2:$N$122,9,FALSE),IF(_xlpm.x=0,"",_xlpm.x)))</f>
        <v>Polychaeta</v>
      </c>
      <c r="O3023" t="str">
        <f>IF($I3023="","",_xlfn.LET(_xlpm.x,VLOOKUP($I3023,'taxon-match_2026-08-31'!$A$2:$N$122,10,FALSE),IF(_xlpm.x=0,"",_xlpm.x)))</f>
        <v>Phyllodocida</v>
      </c>
      <c r="P3023" t="str">
        <f>IF($I3023="","",_xlfn.LET(_xlpm.x,VLOOKUP($I3023,'taxon-match_2026-08-31'!$A$2:$N$122,11,FALSE),IF(_xlpm.x=0,"",_xlpm.x)))</f>
        <v>Nereididae</v>
      </c>
      <c r="Q3023" t="str">
        <f>IF($I3023="","",_xlfn.LET(_xlpm.x,VLOOKUP($I3023,'taxon-match_2026-08-31'!$A$2:$N$122,12,FALSE),IF(_xlpm.x=0,"",_xlpm.x)))</f>
        <v/>
      </c>
      <c r="R3023" t="str">
        <f>IF($I3023="","",_xlfn.LET(_xlpm.x,VLOOKUP($I3023,'taxon-match_2026-08-31'!$A$2:$N$122,14,FALSE),IF(_xlpm.x=0,"",_xlpm.x)))</f>
        <v/>
      </c>
      <c r="S3023" s="2" t="s">
        <v>2360</v>
      </c>
      <c r="T3023" s="69" t="s">
        <v>62</v>
      </c>
      <c r="U3023" s="69" t="s">
        <v>60</v>
      </c>
      <c r="X3023" t="str">
        <f>IF(T3023="","",_xlfn.LET(_xlpm.x,VLOOKUP(T3023,'Drop-down_menus'!$F$2:$G$16,2,FALSE),IF(_xlpm.x=0,"",_xlpm.x)))</f>
        <v>https://orcid.org/0000-0003-3696-4445</v>
      </c>
      <c r="Y3023" t="str">
        <f>IF(U3023="","",_xlfn.LET(_xlpm.x,VLOOKUP(U3023,'Drop-down_menus'!$F$2:$G$16,2,FALSE),IF(_xlpm.x=0,"",_xlpm.x)))</f>
        <v>https://orcid.org/0000-0002-9708-1761</v>
      </c>
      <c r="Z3023" t="str">
        <f>IF(V3023="","",_xlfn.LET(_xlpm.x,VLOOKUP(V3023,'Drop-down_menus'!$F$2:$G$16,2,FALSE),IF(_xlpm.x=0,"",_xlpm.x)))</f>
        <v/>
      </c>
      <c r="AA3023" t="str">
        <f>IF(W3023="","",_xlfn.LET(_xlpm.x,VLOOKUP(W3023,'Drop-down_menus'!$F$2:$G$16,2,FALSE),IF(_xlpm.x=0,"",_xlpm.x)))</f>
        <v/>
      </c>
      <c r="AB3023" t="s">
        <v>702</v>
      </c>
      <c r="AE3023" t="s">
        <v>896</v>
      </c>
    </row>
    <row r="3024" spans="1:31" ht="15" hidden="1" x14ac:dyDescent="0.2">
      <c r="A3024" s="2" t="s">
        <v>282</v>
      </c>
      <c r="B3024">
        <v>2494</v>
      </c>
      <c r="C3024">
        <v>1357</v>
      </c>
      <c r="D3024" s="69" t="s">
        <v>700</v>
      </c>
      <c r="F3024" s="70" t="s">
        <v>1755</v>
      </c>
      <c r="G3024" s="69">
        <v>1</v>
      </c>
      <c r="H3024" s="70" t="s">
        <v>1755</v>
      </c>
      <c r="I3024" t="s">
        <v>1755</v>
      </c>
      <c r="J3024" t="str">
        <f>IF($I3024="","",_xlfn.LET(_xlpm.x,VLOOKUP($I3024,'taxon-match_2026-08-31'!$A$2:$N$122,6,FALSE),IF(_xlpm.x=0,"",_xlpm.x)))</f>
        <v>Blainville, 1818</v>
      </c>
      <c r="K3024" t="str">
        <f>IF($I3024="","",_xlfn.LET(_xlpm.x,VLOOKUP($I3024,'taxon-match_2026-08-31'!$A$2:$N$122,4,FALSE),IF(_xlpm.x=0,"",_xlpm.x)))</f>
        <v>urn:lsid:marinespecies.org:taxname:22496</v>
      </c>
      <c r="L3024" t="str">
        <f>IF($I3024="","",_xlfn.LET(_xlpm.x,VLOOKUP($I3024,'taxon-match_2026-08-31'!$A$2:$N$122,7,FALSE),IF(_xlpm.x=0,"",_xlpm.x)))</f>
        <v>Animalia</v>
      </c>
      <c r="M3024" t="str">
        <f>IF($I3024="","",_xlfn.LET(_xlpm.x,VLOOKUP($I3024,'taxon-match_2026-08-31'!$A$2:$N$122,8,FALSE),IF(_xlpm.x=0,"",_xlpm.x)))</f>
        <v>Annelida</v>
      </c>
      <c r="N3024" t="str">
        <f>IF($I3024="","",_xlfn.LET(_xlpm.x,VLOOKUP($I3024,'taxon-match_2026-08-31'!$A$2:$N$122,9,FALSE),IF(_xlpm.x=0,"",_xlpm.x)))</f>
        <v>Polychaeta</v>
      </c>
      <c r="O3024" t="str">
        <f>IF($I3024="","",_xlfn.LET(_xlpm.x,VLOOKUP($I3024,'taxon-match_2026-08-31'!$A$2:$N$122,10,FALSE),IF(_xlpm.x=0,"",_xlpm.x)))</f>
        <v>Phyllodocida</v>
      </c>
      <c r="P3024" t="str">
        <f>IF($I3024="","",_xlfn.LET(_xlpm.x,VLOOKUP($I3024,'taxon-match_2026-08-31'!$A$2:$N$122,11,FALSE),IF(_xlpm.x=0,"",_xlpm.x)))</f>
        <v>Nereididae</v>
      </c>
      <c r="Q3024" t="str">
        <f>IF($I3024="","",_xlfn.LET(_xlpm.x,VLOOKUP($I3024,'taxon-match_2026-08-31'!$A$2:$N$122,12,FALSE),IF(_xlpm.x=0,"",_xlpm.x)))</f>
        <v/>
      </c>
      <c r="R3024" t="str">
        <f>IF($I3024="","",_xlfn.LET(_xlpm.x,VLOOKUP($I3024,'taxon-match_2026-08-31'!$A$2:$N$122,14,FALSE),IF(_xlpm.x=0,"",_xlpm.x)))</f>
        <v/>
      </c>
      <c r="S3024" s="2" t="s">
        <v>2360</v>
      </c>
      <c r="T3024" s="69" t="s">
        <v>62</v>
      </c>
      <c r="U3024" s="69" t="s">
        <v>60</v>
      </c>
      <c r="X3024" t="str">
        <f>IF(T3024="","",_xlfn.LET(_xlpm.x,VLOOKUP(T3024,'Drop-down_menus'!$F$2:$G$16,2,FALSE),IF(_xlpm.x=0,"",_xlpm.x)))</f>
        <v>https://orcid.org/0000-0003-3696-4445</v>
      </c>
      <c r="Y3024" t="str">
        <f>IF(U3024="","",_xlfn.LET(_xlpm.x,VLOOKUP(U3024,'Drop-down_menus'!$F$2:$G$16,2,FALSE),IF(_xlpm.x=0,"",_xlpm.x)))</f>
        <v>https://orcid.org/0000-0002-9708-1761</v>
      </c>
      <c r="Z3024" t="str">
        <f>IF(V3024="","",_xlfn.LET(_xlpm.x,VLOOKUP(V3024,'Drop-down_menus'!$F$2:$G$16,2,FALSE),IF(_xlpm.x=0,"",_xlpm.x)))</f>
        <v/>
      </c>
      <c r="AA3024" t="str">
        <f>IF(W3024="","",_xlfn.LET(_xlpm.x,VLOOKUP(W3024,'Drop-down_menus'!$F$2:$G$16,2,FALSE),IF(_xlpm.x=0,"",_xlpm.x)))</f>
        <v/>
      </c>
      <c r="AB3024" t="s">
        <v>702</v>
      </c>
      <c r="AE3024" t="s">
        <v>896</v>
      </c>
    </row>
    <row r="3025" spans="1:31" ht="15" hidden="1" x14ac:dyDescent="0.2">
      <c r="A3025" s="2" t="s">
        <v>282</v>
      </c>
      <c r="B3025">
        <v>2495</v>
      </c>
      <c r="C3025">
        <v>1329</v>
      </c>
      <c r="D3025" s="69" t="s">
        <v>700</v>
      </c>
      <c r="F3025" s="70" t="s">
        <v>1755</v>
      </c>
      <c r="G3025" s="69">
        <v>1</v>
      </c>
      <c r="H3025" s="70" t="s">
        <v>1755</v>
      </c>
      <c r="I3025" t="s">
        <v>1755</v>
      </c>
      <c r="J3025" t="str">
        <f>IF($I3025="","",_xlfn.LET(_xlpm.x,VLOOKUP($I3025,'taxon-match_2026-08-31'!$A$2:$N$122,6,FALSE),IF(_xlpm.x=0,"",_xlpm.x)))</f>
        <v>Blainville, 1818</v>
      </c>
      <c r="K3025" t="str">
        <f>IF($I3025="","",_xlfn.LET(_xlpm.x,VLOOKUP($I3025,'taxon-match_2026-08-31'!$A$2:$N$122,4,FALSE),IF(_xlpm.x=0,"",_xlpm.x)))</f>
        <v>urn:lsid:marinespecies.org:taxname:22496</v>
      </c>
      <c r="L3025" t="str">
        <f>IF($I3025="","",_xlfn.LET(_xlpm.x,VLOOKUP($I3025,'taxon-match_2026-08-31'!$A$2:$N$122,7,FALSE),IF(_xlpm.x=0,"",_xlpm.x)))</f>
        <v>Animalia</v>
      </c>
      <c r="M3025" t="str">
        <f>IF($I3025="","",_xlfn.LET(_xlpm.x,VLOOKUP($I3025,'taxon-match_2026-08-31'!$A$2:$N$122,8,FALSE),IF(_xlpm.x=0,"",_xlpm.x)))</f>
        <v>Annelida</v>
      </c>
      <c r="N3025" t="str">
        <f>IF($I3025="","",_xlfn.LET(_xlpm.x,VLOOKUP($I3025,'taxon-match_2026-08-31'!$A$2:$N$122,9,FALSE),IF(_xlpm.x=0,"",_xlpm.x)))</f>
        <v>Polychaeta</v>
      </c>
      <c r="O3025" t="str">
        <f>IF($I3025="","",_xlfn.LET(_xlpm.x,VLOOKUP($I3025,'taxon-match_2026-08-31'!$A$2:$N$122,10,FALSE),IF(_xlpm.x=0,"",_xlpm.x)))</f>
        <v>Phyllodocida</v>
      </c>
      <c r="P3025" t="str">
        <f>IF($I3025="","",_xlfn.LET(_xlpm.x,VLOOKUP($I3025,'taxon-match_2026-08-31'!$A$2:$N$122,11,FALSE),IF(_xlpm.x=0,"",_xlpm.x)))</f>
        <v>Nereididae</v>
      </c>
      <c r="Q3025" t="str">
        <f>IF($I3025="","",_xlfn.LET(_xlpm.x,VLOOKUP($I3025,'taxon-match_2026-08-31'!$A$2:$N$122,12,FALSE),IF(_xlpm.x=0,"",_xlpm.x)))</f>
        <v/>
      </c>
      <c r="R3025" t="str">
        <f>IF($I3025="","",_xlfn.LET(_xlpm.x,VLOOKUP($I3025,'taxon-match_2026-08-31'!$A$2:$N$122,14,FALSE),IF(_xlpm.x=0,"",_xlpm.x)))</f>
        <v/>
      </c>
      <c r="S3025" s="2" t="s">
        <v>2360</v>
      </c>
      <c r="T3025" s="69" t="s">
        <v>62</v>
      </c>
      <c r="U3025" s="69" t="s">
        <v>60</v>
      </c>
      <c r="X3025" t="str">
        <f>IF(T3025="","",_xlfn.LET(_xlpm.x,VLOOKUP(T3025,'Drop-down_menus'!$F$2:$G$16,2,FALSE),IF(_xlpm.x=0,"",_xlpm.x)))</f>
        <v>https://orcid.org/0000-0003-3696-4445</v>
      </c>
      <c r="Y3025" t="str">
        <f>IF(U3025="","",_xlfn.LET(_xlpm.x,VLOOKUP(U3025,'Drop-down_menus'!$F$2:$G$16,2,FALSE),IF(_xlpm.x=0,"",_xlpm.x)))</f>
        <v>https://orcid.org/0000-0002-9708-1761</v>
      </c>
      <c r="Z3025" t="str">
        <f>IF(V3025="","",_xlfn.LET(_xlpm.x,VLOOKUP(V3025,'Drop-down_menus'!$F$2:$G$16,2,FALSE),IF(_xlpm.x=0,"",_xlpm.x)))</f>
        <v/>
      </c>
      <c r="AA3025" t="str">
        <f>IF(W3025="","",_xlfn.LET(_xlpm.x,VLOOKUP(W3025,'Drop-down_menus'!$F$2:$G$16,2,FALSE),IF(_xlpm.x=0,"",_xlpm.x)))</f>
        <v/>
      </c>
      <c r="AB3025" t="s">
        <v>702</v>
      </c>
      <c r="AE3025" t="s">
        <v>896</v>
      </c>
    </row>
    <row r="3026" spans="1:31" ht="15" hidden="1" x14ac:dyDescent="0.2">
      <c r="A3026" s="2" t="s">
        <v>282</v>
      </c>
      <c r="B3026">
        <v>2511</v>
      </c>
      <c r="C3026">
        <v>1328</v>
      </c>
      <c r="D3026" s="69" t="s">
        <v>700</v>
      </c>
      <c r="F3026" s="70" t="s">
        <v>1755</v>
      </c>
      <c r="G3026" s="69">
        <v>1</v>
      </c>
      <c r="H3026" s="70" t="s">
        <v>1755</v>
      </c>
      <c r="I3026" t="s">
        <v>1755</v>
      </c>
      <c r="J3026" t="str">
        <f>IF($I3026="","",_xlfn.LET(_xlpm.x,VLOOKUP($I3026,'taxon-match_2026-08-31'!$A$2:$N$122,6,FALSE),IF(_xlpm.x=0,"",_xlpm.x)))</f>
        <v>Blainville, 1818</v>
      </c>
      <c r="K3026" t="str">
        <f>IF($I3026="","",_xlfn.LET(_xlpm.x,VLOOKUP($I3026,'taxon-match_2026-08-31'!$A$2:$N$122,4,FALSE),IF(_xlpm.x=0,"",_xlpm.x)))</f>
        <v>urn:lsid:marinespecies.org:taxname:22496</v>
      </c>
      <c r="L3026" t="str">
        <f>IF($I3026="","",_xlfn.LET(_xlpm.x,VLOOKUP($I3026,'taxon-match_2026-08-31'!$A$2:$N$122,7,FALSE),IF(_xlpm.x=0,"",_xlpm.x)))</f>
        <v>Animalia</v>
      </c>
      <c r="M3026" t="str">
        <f>IF($I3026="","",_xlfn.LET(_xlpm.x,VLOOKUP($I3026,'taxon-match_2026-08-31'!$A$2:$N$122,8,FALSE),IF(_xlpm.x=0,"",_xlpm.x)))</f>
        <v>Annelida</v>
      </c>
      <c r="N3026" t="str">
        <f>IF($I3026="","",_xlfn.LET(_xlpm.x,VLOOKUP($I3026,'taxon-match_2026-08-31'!$A$2:$N$122,9,FALSE),IF(_xlpm.x=0,"",_xlpm.x)))</f>
        <v>Polychaeta</v>
      </c>
      <c r="O3026" t="str">
        <f>IF($I3026="","",_xlfn.LET(_xlpm.x,VLOOKUP($I3026,'taxon-match_2026-08-31'!$A$2:$N$122,10,FALSE),IF(_xlpm.x=0,"",_xlpm.x)))</f>
        <v>Phyllodocida</v>
      </c>
      <c r="P3026" t="str">
        <f>IF($I3026="","",_xlfn.LET(_xlpm.x,VLOOKUP($I3026,'taxon-match_2026-08-31'!$A$2:$N$122,11,FALSE),IF(_xlpm.x=0,"",_xlpm.x)))</f>
        <v>Nereididae</v>
      </c>
      <c r="Q3026" t="str">
        <f>IF($I3026="","",_xlfn.LET(_xlpm.x,VLOOKUP($I3026,'taxon-match_2026-08-31'!$A$2:$N$122,12,FALSE),IF(_xlpm.x=0,"",_xlpm.x)))</f>
        <v/>
      </c>
      <c r="R3026" t="str">
        <f>IF($I3026="","",_xlfn.LET(_xlpm.x,VLOOKUP($I3026,'taxon-match_2026-08-31'!$A$2:$N$122,14,FALSE),IF(_xlpm.x=0,"",_xlpm.x)))</f>
        <v/>
      </c>
      <c r="S3026" s="2" t="s">
        <v>2360</v>
      </c>
      <c r="T3026" s="69" t="s">
        <v>62</v>
      </c>
      <c r="U3026" s="69" t="s">
        <v>60</v>
      </c>
      <c r="X3026" t="str">
        <f>IF(T3026="","",_xlfn.LET(_xlpm.x,VLOOKUP(T3026,'Drop-down_menus'!$F$2:$G$16,2,FALSE),IF(_xlpm.x=0,"",_xlpm.x)))</f>
        <v>https://orcid.org/0000-0003-3696-4445</v>
      </c>
      <c r="Y3026" t="str">
        <f>IF(U3026="","",_xlfn.LET(_xlpm.x,VLOOKUP(U3026,'Drop-down_menus'!$F$2:$G$16,2,FALSE),IF(_xlpm.x=0,"",_xlpm.x)))</f>
        <v>https://orcid.org/0000-0002-9708-1761</v>
      </c>
      <c r="Z3026" t="str">
        <f>IF(V3026="","",_xlfn.LET(_xlpm.x,VLOOKUP(V3026,'Drop-down_menus'!$F$2:$G$16,2,FALSE),IF(_xlpm.x=0,"",_xlpm.x)))</f>
        <v/>
      </c>
      <c r="AA3026" t="str">
        <f>IF(W3026="","",_xlfn.LET(_xlpm.x,VLOOKUP(W3026,'Drop-down_menus'!$F$2:$G$16,2,FALSE),IF(_xlpm.x=0,"",_xlpm.x)))</f>
        <v/>
      </c>
      <c r="AB3026" t="s">
        <v>702</v>
      </c>
      <c r="AE3026" t="s">
        <v>896</v>
      </c>
    </row>
    <row r="3027" spans="1:31" ht="15" hidden="1" x14ac:dyDescent="0.2">
      <c r="A3027" s="2" t="s">
        <v>282</v>
      </c>
      <c r="B3027">
        <v>2512</v>
      </c>
      <c r="C3027">
        <v>1340</v>
      </c>
      <c r="D3027" s="69" t="s">
        <v>700</v>
      </c>
      <c r="F3027" s="70" t="s">
        <v>1755</v>
      </c>
      <c r="G3027" s="69">
        <v>1</v>
      </c>
      <c r="H3027" s="70" t="s">
        <v>1755</v>
      </c>
      <c r="I3027" t="s">
        <v>1755</v>
      </c>
      <c r="J3027" t="str">
        <f>IF($I3027="","",_xlfn.LET(_xlpm.x,VLOOKUP($I3027,'taxon-match_2026-08-31'!$A$2:$N$122,6,FALSE),IF(_xlpm.x=0,"",_xlpm.x)))</f>
        <v>Blainville, 1818</v>
      </c>
      <c r="K3027" t="str">
        <f>IF($I3027="","",_xlfn.LET(_xlpm.x,VLOOKUP($I3027,'taxon-match_2026-08-31'!$A$2:$N$122,4,FALSE),IF(_xlpm.x=0,"",_xlpm.x)))</f>
        <v>urn:lsid:marinespecies.org:taxname:22496</v>
      </c>
      <c r="L3027" t="str">
        <f>IF($I3027="","",_xlfn.LET(_xlpm.x,VLOOKUP($I3027,'taxon-match_2026-08-31'!$A$2:$N$122,7,FALSE),IF(_xlpm.x=0,"",_xlpm.x)))</f>
        <v>Animalia</v>
      </c>
      <c r="M3027" t="str">
        <f>IF($I3027="","",_xlfn.LET(_xlpm.x,VLOOKUP($I3027,'taxon-match_2026-08-31'!$A$2:$N$122,8,FALSE),IF(_xlpm.x=0,"",_xlpm.x)))</f>
        <v>Annelida</v>
      </c>
      <c r="N3027" t="str">
        <f>IF($I3027="","",_xlfn.LET(_xlpm.x,VLOOKUP($I3027,'taxon-match_2026-08-31'!$A$2:$N$122,9,FALSE),IF(_xlpm.x=0,"",_xlpm.x)))</f>
        <v>Polychaeta</v>
      </c>
      <c r="O3027" t="str">
        <f>IF($I3027="","",_xlfn.LET(_xlpm.x,VLOOKUP($I3027,'taxon-match_2026-08-31'!$A$2:$N$122,10,FALSE),IF(_xlpm.x=0,"",_xlpm.x)))</f>
        <v>Phyllodocida</v>
      </c>
      <c r="P3027" t="str">
        <f>IF($I3027="","",_xlfn.LET(_xlpm.x,VLOOKUP($I3027,'taxon-match_2026-08-31'!$A$2:$N$122,11,FALSE),IF(_xlpm.x=0,"",_xlpm.x)))</f>
        <v>Nereididae</v>
      </c>
      <c r="Q3027" t="str">
        <f>IF($I3027="","",_xlfn.LET(_xlpm.x,VLOOKUP($I3027,'taxon-match_2026-08-31'!$A$2:$N$122,12,FALSE),IF(_xlpm.x=0,"",_xlpm.x)))</f>
        <v/>
      </c>
      <c r="R3027" t="str">
        <f>IF($I3027="","",_xlfn.LET(_xlpm.x,VLOOKUP($I3027,'taxon-match_2026-08-31'!$A$2:$N$122,14,FALSE),IF(_xlpm.x=0,"",_xlpm.x)))</f>
        <v/>
      </c>
      <c r="S3027" s="2" t="s">
        <v>2360</v>
      </c>
      <c r="T3027" s="69" t="s">
        <v>62</v>
      </c>
      <c r="U3027" s="69" t="s">
        <v>60</v>
      </c>
      <c r="X3027" t="str">
        <f>IF(T3027="","",_xlfn.LET(_xlpm.x,VLOOKUP(T3027,'Drop-down_menus'!$F$2:$G$16,2,FALSE),IF(_xlpm.x=0,"",_xlpm.x)))</f>
        <v>https://orcid.org/0000-0003-3696-4445</v>
      </c>
      <c r="Y3027" t="str">
        <f>IF(U3027="","",_xlfn.LET(_xlpm.x,VLOOKUP(U3027,'Drop-down_menus'!$F$2:$G$16,2,FALSE),IF(_xlpm.x=0,"",_xlpm.x)))</f>
        <v>https://orcid.org/0000-0002-9708-1761</v>
      </c>
      <c r="Z3027" t="str">
        <f>IF(V3027="","",_xlfn.LET(_xlpm.x,VLOOKUP(V3027,'Drop-down_menus'!$F$2:$G$16,2,FALSE),IF(_xlpm.x=0,"",_xlpm.x)))</f>
        <v/>
      </c>
      <c r="AA3027" t="str">
        <f>IF(W3027="","",_xlfn.LET(_xlpm.x,VLOOKUP(W3027,'Drop-down_menus'!$F$2:$G$16,2,FALSE),IF(_xlpm.x=0,"",_xlpm.x)))</f>
        <v/>
      </c>
      <c r="AB3027" t="s">
        <v>702</v>
      </c>
      <c r="AE3027" t="s">
        <v>896</v>
      </c>
    </row>
    <row r="3028" spans="1:31" ht="15" hidden="1" x14ac:dyDescent="0.2">
      <c r="A3028" s="2" t="s">
        <v>298</v>
      </c>
      <c r="B3028">
        <v>2838</v>
      </c>
      <c r="C3028">
        <v>1843</v>
      </c>
      <c r="D3028" s="69" t="s">
        <v>700</v>
      </c>
      <c r="F3028" s="70" t="s">
        <v>1755</v>
      </c>
      <c r="G3028" s="69">
        <v>1</v>
      </c>
      <c r="H3028" s="70" t="s">
        <v>1755</v>
      </c>
      <c r="I3028" t="s">
        <v>1755</v>
      </c>
      <c r="J3028" t="str">
        <f>IF($I3028="","",_xlfn.LET(_xlpm.x,VLOOKUP($I3028,'taxon-match_2026-08-31'!$A$2:$N$122,6,FALSE),IF(_xlpm.x=0,"",_xlpm.x)))</f>
        <v>Blainville, 1818</v>
      </c>
      <c r="K3028" t="str">
        <f>IF($I3028="","",_xlfn.LET(_xlpm.x,VLOOKUP($I3028,'taxon-match_2026-08-31'!$A$2:$N$122,4,FALSE),IF(_xlpm.x=0,"",_xlpm.x)))</f>
        <v>urn:lsid:marinespecies.org:taxname:22496</v>
      </c>
      <c r="L3028" t="str">
        <f>IF($I3028="","",_xlfn.LET(_xlpm.x,VLOOKUP($I3028,'taxon-match_2026-08-31'!$A$2:$N$122,7,FALSE),IF(_xlpm.x=0,"",_xlpm.x)))</f>
        <v>Animalia</v>
      </c>
      <c r="M3028" t="str">
        <f>IF($I3028="","",_xlfn.LET(_xlpm.x,VLOOKUP($I3028,'taxon-match_2026-08-31'!$A$2:$N$122,8,FALSE),IF(_xlpm.x=0,"",_xlpm.x)))</f>
        <v>Annelida</v>
      </c>
      <c r="N3028" t="str">
        <f>IF($I3028="","",_xlfn.LET(_xlpm.x,VLOOKUP($I3028,'taxon-match_2026-08-31'!$A$2:$N$122,9,FALSE),IF(_xlpm.x=0,"",_xlpm.x)))</f>
        <v>Polychaeta</v>
      </c>
      <c r="O3028" t="str">
        <f>IF($I3028="","",_xlfn.LET(_xlpm.x,VLOOKUP($I3028,'taxon-match_2026-08-31'!$A$2:$N$122,10,FALSE),IF(_xlpm.x=0,"",_xlpm.x)))</f>
        <v>Phyllodocida</v>
      </c>
      <c r="P3028" t="str">
        <f>IF($I3028="","",_xlfn.LET(_xlpm.x,VLOOKUP($I3028,'taxon-match_2026-08-31'!$A$2:$N$122,11,FALSE),IF(_xlpm.x=0,"",_xlpm.x)))</f>
        <v>Nereididae</v>
      </c>
      <c r="Q3028" t="str">
        <f>IF($I3028="","",_xlfn.LET(_xlpm.x,VLOOKUP($I3028,'taxon-match_2026-08-31'!$A$2:$N$122,12,FALSE),IF(_xlpm.x=0,"",_xlpm.x)))</f>
        <v/>
      </c>
      <c r="R3028" t="str">
        <f>IF($I3028="","",_xlfn.LET(_xlpm.x,VLOOKUP($I3028,'taxon-match_2026-08-31'!$A$2:$N$122,14,FALSE),IF(_xlpm.x=0,"",_xlpm.x)))</f>
        <v/>
      </c>
      <c r="S3028" s="2" t="s">
        <v>2360</v>
      </c>
      <c r="T3028" s="69" t="s">
        <v>62</v>
      </c>
      <c r="U3028" s="69" t="s">
        <v>60</v>
      </c>
      <c r="X3028" t="str">
        <f>IF(T3028="","",_xlfn.LET(_xlpm.x,VLOOKUP(T3028,'Drop-down_menus'!$F$2:$G$16,2,FALSE),IF(_xlpm.x=0,"",_xlpm.x)))</f>
        <v>https://orcid.org/0000-0003-3696-4445</v>
      </c>
      <c r="Y3028" t="str">
        <f>IF(U3028="","",_xlfn.LET(_xlpm.x,VLOOKUP(U3028,'Drop-down_menus'!$F$2:$G$16,2,FALSE),IF(_xlpm.x=0,"",_xlpm.x)))</f>
        <v>https://orcid.org/0000-0002-9708-1761</v>
      </c>
      <c r="Z3028" t="str">
        <f>IF(V3028="","",_xlfn.LET(_xlpm.x,VLOOKUP(V3028,'Drop-down_menus'!$F$2:$G$16,2,FALSE),IF(_xlpm.x=0,"",_xlpm.x)))</f>
        <v/>
      </c>
      <c r="AA3028" t="str">
        <f>IF(W3028="","",_xlfn.LET(_xlpm.x,VLOOKUP(W3028,'Drop-down_menus'!$F$2:$G$16,2,FALSE),IF(_xlpm.x=0,"",_xlpm.x)))</f>
        <v/>
      </c>
      <c r="AB3028" t="s">
        <v>702</v>
      </c>
      <c r="AE3028" t="s">
        <v>896</v>
      </c>
    </row>
    <row r="3029" spans="1:31" ht="15" hidden="1" x14ac:dyDescent="0.2">
      <c r="A3029" s="2" t="s">
        <v>298</v>
      </c>
      <c r="B3029">
        <v>2884</v>
      </c>
      <c r="C3029">
        <v>1873</v>
      </c>
      <c r="D3029" s="69" t="s">
        <v>700</v>
      </c>
      <c r="F3029" s="70" t="s">
        <v>1755</v>
      </c>
      <c r="G3029" s="69">
        <v>1</v>
      </c>
      <c r="H3029" s="70" t="s">
        <v>1755</v>
      </c>
      <c r="I3029" t="s">
        <v>1755</v>
      </c>
      <c r="J3029" t="str">
        <f>IF($I3029="","",_xlfn.LET(_xlpm.x,VLOOKUP($I3029,'taxon-match_2026-08-31'!$A$2:$N$122,6,FALSE),IF(_xlpm.x=0,"",_xlpm.x)))</f>
        <v>Blainville, 1818</v>
      </c>
      <c r="K3029" t="str">
        <f>IF($I3029="","",_xlfn.LET(_xlpm.x,VLOOKUP($I3029,'taxon-match_2026-08-31'!$A$2:$N$122,4,FALSE),IF(_xlpm.x=0,"",_xlpm.x)))</f>
        <v>urn:lsid:marinespecies.org:taxname:22496</v>
      </c>
      <c r="L3029" t="str">
        <f>IF($I3029="","",_xlfn.LET(_xlpm.x,VLOOKUP($I3029,'taxon-match_2026-08-31'!$A$2:$N$122,7,FALSE),IF(_xlpm.x=0,"",_xlpm.x)))</f>
        <v>Animalia</v>
      </c>
      <c r="M3029" t="str">
        <f>IF($I3029="","",_xlfn.LET(_xlpm.x,VLOOKUP($I3029,'taxon-match_2026-08-31'!$A$2:$N$122,8,FALSE),IF(_xlpm.x=0,"",_xlpm.x)))</f>
        <v>Annelida</v>
      </c>
      <c r="N3029" t="str">
        <f>IF($I3029="","",_xlfn.LET(_xlpm.x,VLOOKUP($I3029,'taxon-match_2026-08-31'!$A$2:$N$122,9,FALSE),IF(_xlpm.x=0,"",_xlpm.x)))</f>
        <v>Polychaeta</v>
      </c>
      <c r="O3029" t="str">
        <f>IF($I3029="","",_xlfn.LET(_xlpm.x,VLOOKUP($I3029,'taxon-match_2026-08-31'!$A$2:$N$122,10,FALSE),IF(_xlpm.x=0,"",_xlpm.x)))</f>
        <v>Phyllodocida</v>
      </c>
      <c r="P3029" t="str">
        <f>IF($I3029="","",_xlfn.LET(_xlpm.x,VLOOKUP($I3029,'taxon-match_2026-08-31'!$A$2:$N$122,11,FALSE),IF(_xlpm.x=0,"",_xlpm.x)))</f>
        <v>Nereididae</v>
      </c>
      <c r="Q3029" t="str">
        <f>IF($I3029="","",_xlfn.LET(_xlpm.x,VLOOKUP($I3029,'taxon-match_2026-08-31'!$A$2:$N$122,12,FALSE),IF(_xlpm.x=0,"",_xlpm.x)))</f>
        <v/>
      </c>
      <c r="R3029" t="str">
        <f>IF($I3029="","",_xlfn.LET(_xlpm.x,VLOOKUP($I3029,'taxon-match_2026-08-31'!$A$2:$N$122,14,FALSE),IF(_xlpm.x=0,"",_xlpm.x)))</f>
        <v/>
      </c>
      <c r="S3029" s="2" t="s">
        <v>2360</v>
      </c>
      <c r="T3029" s="69" t="s">
        <v>62</v>
      </c>
      <c r="U3029" s="69" t="s">
        <v>60</v>
      </c>
      <c r="X3029" t="str">
        <f>IF(T3029="","",_xlfn.LET(_xlpm.x,VLOOKUP(T3029,'Drop-down_menus'!$F$2:$G$16,2,FALSE),IF(_xlpm.x=0,"",_xlpm.x)))</f>
        <v>https://orcid.org/0000-0003-3696-4445</v>
      </c>
      <c r="Y3029" t="str">
        <f>IF(U3029="","",_xlfn.LET(_xlpm.x,VLOOKUP(U3029,'Drop-down_menus'!$F$2:$G$16,2,FALSE),IF(_xlpm.x=0,"",_xlpm.x)))</f>
        <v>https://orcid.org/0000-0002-9708-1761</v>
      </c>
      <c r="Z3029" t="str">
        <f>IF(V3029="","",_xlfn.LET(_xlpm.x,VLOOKUP(V3029,'Drop-down_menus'!$F$2:$G$16,2,FALSE),IF(_xlpm.x=0,"",_xlpm.x)))</f>
        <v/>
      </c>
      <c r="AA3029" t="str">
        <f>IF(W3029="","",_xlfn.LET(_xlpm.x,VLOOKUP(W3029,'Drop-down_menus'!$F$2:$G$16,2,FALSE),IF(_xlpm.x=0,"",_xlpm.x)))</f>
        <v/>
      </c>
      <c r="AB3029" t="s">
        <v>702</v>
      </c>
      <c r="AE3029" t="s">
        <v>896</v>
      </c>
    </row>
    <row r="3030" spans="1:31" ht="15" hidden="1" x14ac:dyDescent="0.2">
      <c r="A3030" s="2" t="s">
        <v>460</v>
      </c>
      <c r="B3030">
        <v>5018</v>
      </c>
      <c r="C3030">
        <v>1876</v>
      </c>
      <c r="D3030" s="69" t="s">
        <v>700</v>
      </c>
      <c r="F3030" s="70" t="s">
        <v>1755</v>
      </c>
      <c r="G3030" s="69">
        <v>1</v>
      </c>
      <c r="H3030" s="70" t="s">
        <v>1755</v>
      </c>
      <c r="I3030" t="s">
        <v>1755</v>
      </c>
      <c r="J3030" t="str">
        <f>IF($I3030="","",_xlfn.LET(_xlpm.x,VLOOKUP($I3030,'taxon-match_2026-08-31'!$A$2:$N$122,6,FALSE),IF(_xlpm.x=0,"",_xlpm.x)))</f>
        <v>Blainville, 1818</v>
      </c>
      <c r="K3030" t="str">
        <f>IF($I3030="","",_xlfn.LET(_xlpm.x,VLOOKUP($I3030,'taxon-match_2026-08-31'!$A$2:$N$122,4,FALSE),IF(_xlpm.x=0,"",_xlpm.x)))</f>
        <v>urn:lsid:marinespecies.org:taxname:22496</v>
      </c>
      <c r="L3030" t="str">
        <f>IF($I3030="","",_xlfn.LET(_xlpm.x,VLOOKUP($I3030,'taxon-match_2026-08-31'!$A$2:$N$122,7,FALSE),IF(_xlpm.x=0,"",_xlpm.x)))</f>
        <v>Animalia</v>
      </c>
      <c r="M3030" t="str">
        <f>IF($I3030="","",_xlfn.LET(_xlpm.x,VLOOKUP($I3030,'taxon-match_2026-08-31'!$A$2:$N$122,8,FALSE),IF(_xlpm.x=0,"",_xlpm.x)))</f>
        <v>Annelida</v>
      </c>
      <c r="N3030" t="str">
        <f>IF($I3030="","",_xlfn.LET(_xlpm.x,VLOOKUP($I3030,'taxon-match_2026-08-31'!$A$2:$N$122,9,FALSE),IF(_xlpm.x=0,"",_xlpm.x)))</f>
        <v>Polychaeta</v>
      </c>
      <c r="O3030" t="str">
        <f>IF($I3030="","",_xlfn.LET(_xlpm.x,VLOOKUP($I3030,'taxon-match_2026-08-31'!$A$2:$N$122,10,FALSE),IF(_xlpm.x=0,"",_xlpm.x)))</f>
        <v>Phyllodocida</v>
      </c>
      <c r="P3030" t="str">
        <f>IF($I3030="","",_xlfn.LET(_xlpm.x,VLOOKUP($I3030,'taxon-match_2026-08-31'!$A$2:$N$122,11,FALSE),IF(_xlpm.x=0,"",_xlpm.x)))</f>
        <v>Nereididae</v>
      </c>
      <c r="Q3030" t="str">
        <f>IF($I3030="","",_xlfn.LET(_xlpm.x,VLOOKUP($I3030,'taxon-match_2026-08-31'!$A$2:$N$122,12,FALSE),IF(_xlpm.x=0,"",_xlpm.x)))</f>
        <v/>
      </c>
      <c r="R3030" t="str">
        <f>IF($I3030="","",_xlfn.LET(_xlpm.x,VLOOKUP($I3030,'taxon-match_2026-08-31'!$A$2:$N$122,14,FALSE),IF(_xlpm.x=0,"",_xlpm.x)))</f>
        <v/>
      </c>
      <c r="S3030" s="2" t="s">
        <v>2360</v>
      </c>
      <c r="T3030" s="69" t="s">
        <v>62</v>
      </c>
      <c r="U3030" s="69" t="s">
        <v>60</v>
      </c>
      <c r="X3030" t="str">
        <f>IF(T3030="","",_xlfn.LET(_xlpm.x,VLOOKUP(T3030,'Drop-down_menus'!$F$2:$G$16,2,FALSE),IF(_xlpm.x=0,"",_xlpm.x)))</f>
        <v>https://orcid.org/0000-0003-3696-4445</v>
      </c>
      <c r="Y3030" t="str">
        <f>IF(U3030="","",_xlfn.LET(_xlpm.x,VLOOKUP(U3030,'Drop-down_menus'!$F$2:$G$16,2,FALSE),IF(_xlpm.x=0,"",_xlpm.x)))</f>
        <v>https://orcid.org/0000-0002-9708-1761</v>
      </c>
      <c r="Z3030" t="str">
        <f>IF(V3030="","",_xlfn.LET(_xlpm.x,VLOOKUP(V3030,'Drop-down_menus'!$F$2:$G$16,2,FALSE),IF(_xlpm.x=0,"",_xlpm.x)))</f>
        <v/>
      </c>
      <c r="AA3030" t="str">
        <f>IF(W3030="","",_xlfn.LET(_xlpm.x,VLOOKUP(W3030,'Drop-down_menus'!$F$2:$G$16,2,FALSE),IF(_xlpm.x=0,"",_xlpm.x)))</f>
        <v/>
      </c>
      <c r="AB3030" t="s">
        <v>702</v>
      </c>
      <c r="AE3030" t="s">
        <v>896</v>
      </c>
    </row>
    <row r="3031" spans="1:31" ht="15" hidden="1" x14ac:dyDescent="0.2">
      <c r="A3031" s="2" t="s">
        <v>460</v>
      </c>
      <c r="B3031">
        <v>5019</v>
      </c>
      <c r="C3031">
        <v>1877</v>
      </c>
      <c r="D3031" s="69" t="s">
        <v>700</v>
      </c>
      <c r="F3031" s="70" t="s">
        <v>1755</v>
      </c>
      <c r="G3031" s="69">
        <v>1</v>
      </c>
      <c r="H3031" s="70" t="s">
        <v>1755</v>
      </c>
      <c r="I3031" t="s">
        <v>1755</v>
      </c>
      <c r="J3031" t="str">
        <f>IF($I3031="","",_xlfn.LET(_xlpm.x,VLOOKUP($I3031,'taxon-match_2026-08-31'!$A$2:$N$122,6,FALSE),IF(_xlpm.x=0,"",_xlpm.x)))</f>
        <v>Blainville, 1818</v>
      </c>
      <c r="K3031" t="str">
        <f>IF($I3031="","",_xlfn.LET(_xlpm.x,VLOOKUP($I3031,'taxon-match_2026-08-31'!$A$2:$N$122,4,FALSE),IF(_xlpm.x=0,"",_xlpm.x)))</f>
        <v>urn:lsid:marinespecies.org:taxname:22496</v>
      </c>
      <c r="L3031" t="str">
        <f>IF($I3031="","",_xlfn.LET(_xlpm.x,VLOOKUP($I3031,'taxon-match_2026-08-31'!$A$2:$N$122,7,FALSE),IF(_xlpm.x=0,"",_xlpm.x)))</f>
        <v>Animalia</v>
      </c>
      <c r="M3031" t="str">
        <f>IF($I3031="","",_xlfn.LET(_xlpm.x,VLOOKUP($I3031,'taxon-match_2026-08-31'!$A$2:$N$122,8,FALSE),IF(_xlpm.x=0,"",_xlpm.x)))</f>
        <v>Annelida</v>
      </c>
      <c r="N3031" t="str">
        <f>IF($I3031="","",_xlfn.LET(_xlpm.x,VLOOKUP($I3031,'taxon-match_2026-08-31'!$A$2:$N$122,9,FALSE),IF(_xlpm.x=0,"",_xlpm.x)))</f>
        <v>Polychaeta</v>
      </c>
      <c r="O3031" t="str">
        <f>IF($I3031="","",_xlfn.LET(_xlpm.x,VLOOKUP($I3031,'taxon-match_2026-08-31'!$A$2:$N$122,10,FALSE),IF(_xlpm.x=0,"",_xlpm.x)))</f>
        <v>Phyllodocida</v>
      </c>
      <c r="P3031" t="str">
        <f>IF($I3031="","",_xlfn.LET(_xlpm.x,VLOOKUP($I3031,'taxon-match_2026-08-31'!$A$2:$N$122,11,FALSE),IF(_xlpm.x=0,"",_xlpm.x)))</f>
        <v>Nereididae</v>
      </c>
      <c r="Q3031" t="str">
        <f>IF($I3031="","",_xlfn.LET(_xlpm.x,VLOOKUP($I3031,'taxon-match_2026-08-31'!$A$2:$N$122,12,FALSE),IF(_xlpm.x=0,"",_xlpm.x)))</f>
        <v/>
      </c>
      <c r="R3031" t="str">
        <f>IF($I3031="","",_xlfn.LET(_xlpm.x,VLOOKUP($I3031,'taxon-match_2026-08-31'!$A$2:$N$122,14,FALSE),IF(_xlpm.x=0,"",_xlpm.x)))</f>
        <v/>
      </c>
      <c r="S3031" s="2" t="s">
        <v>2360</v>
      </c>
      <c r="T3031" s="69" t="s">
        <v>62</v>
      </c>
      <c r="U3031" s="69" t="s">
        <v>60</v>
      </c>
      <c r="X3031" t="str">
        <f>IF(T3031="","",_xlfn.LET(_xlpm.x,VLOOKUP(T3031,'Drop-down_menus'!$F$2:$G$16,2,FALSE),IF(_xlpm.x=0,"",_xlpm.x)))</f>
        <v>https://orcid.org/0000-0003-3696-4445</v>
      </c>
      <c r="Y3031" t="str">
        <f>IF(U3031="","",_xlfn.LET(_xlpm.x,VLOOKUP(U3031,'Drop-down_menus'!$F$2:$G$16,2,FALSE),IF(_xlpm.x=0,"",_xlpm.x)))</f>
        <v>https://orcid.org/0000-0002-9708-1761</v>
      </c>
      <c r="Z3031" t="str">
        <f>IF(V3031="","",_xlfn.LET(_xlpm.x,VLOOKUP(V3031,'Drop-down_menus'!$F$2:$G$16,2,FALSE),IF(_xlpm.x=0,"",_xlpm.x)))</f>
        <v/>
      </c>
      <c r="AA3031" t="str">
        <f>IF(W3031="","",_xlfn.LET(_xlpm.x,VLOOKUP(W3031,'Drop-down_menus'!$F$2:$G$16,2,FALSE),IF(_xlpm.x=0,"",_xlpm.x)))</f>
        <v/>
      </c>
      <c r="AB3031" t="s">
        <v>702</v>
      </c>
      <c r="AE3031" t="s">
        <v>896</v>
      </c>
    </row>
    <row r="3032" spans="1:31" ht="15" hidden="1" x14ac:dyDescent="0.2">
      <c r="A3032" s="2" t="s">
        <v>441</v>
      </c>
      <c r="B3032">
        <v>5200</v>
      </c>
      <c r="C3032">
        <v>2692</v>
      </c>
      <c r="D3032" s="69" t="s">
        <v>700</v>
      </c>
      <c r="F3032" s="70" t="s">
        <v>1755</v>
      </c>
      <c r="G3032" s="69">
        <v>1</v>
      </c>
      <c r="H3032" s="70" t="s">
        <v>1755</v>
      </c>
      <c r="I3032" t="s">
        <v>1755</v>
      </c>
      <c r="J3032" t="str">
        <f>IF($I3032="","",_xlfn.LET(_xlpm.x,VLOOKUP($I3032,'taxon-match_2026-08-31'!$A$2:$N$122,6,FALSE),IF(_xlpm.x=0,"",_xlpm.x)))</f>
        <v>Blainville, 1818</v>
      </c>
      <c r="K3032" t="str">
        <f>IF($I3032="","",_xlfn.LET(_xlpm.x,VLOOKUP($I3032,'taxon-match_2026-08-31'!$A$2:$N$122,4,FALSE),IF(_xlpm.x=0,"",_xlpm.x)))</f>
        <v>urn:lsid:marinespecies.org:taxname:22496</v>
      </c>
      <c r="L3032" t="str">
        <f>IF($I3032="","",_xlfn.LET(_xlpm.x,VLOOKUP($I3032,'taxon-match_2026-08-31'!$A$2:$N$122,7,FALSE),IF(_xlpm.x=0,"",_xlpm.x)))</f>
        <v>Animalia</v>
      </c>
      <c r="M3032" t="str">
        <f>IF($I3032="","",_xlfn.LET(_xlpm.x,VLOOKUP($I3032,'taxon-match_2026-08-31'!$A$2:$N$122,8,FALSE),IF(_xlpm.x=0,"",_xlpm.x)))</f>
        <v>Annelida</v>
      </c>
      <c r="N3032" t="str">
        <f>IF($I3032="","",_xlfn.LET(_xlpm.x,VLOOKUP($I3032,'taxon-match_2026-08-31'!$A$2:$N$122,9,FALSE),IF(_xlpm.x=0,"",_xlpm.x)))</f>
        <v>Polychaeta</v>
      </c>
      <c r="O3032" t="str">
        <f>IF($I3032="","",_xlfn.LET(_xlpm.x,VLOOKUP($I3032,'taxon-match_2026-08-31'!$A$2:$N$122,10,FALSE),IF(_xlpm.x=0,"",_xlpm.x)))</f>
        <v>Phyllodocida</v>
      </c>
      <c r="P3032" t="str">
        <f>IF($I3032="","",_xlfn.LET(_xlpm.x,VLOOKUP($I3032,'taxon-match_2026-08-31'!$A$2:$N$122,11,FALSE),IF(_xlpm.x=0,"",_xlpm.x)))</f>
        <v>Nereididae</v>
      </c>
      <c r="Q3032" t="str">
        <f>IF($I3032="","",_xlfn.LET(_xlpm.x,VLOOKUP($I3032,'taxon-match_2026-08-31'!$A$2:$N$122,12,FALSE),IF(_xlpm.x=0,"",_xlpm.x)))</f>
        <v/>
      </c>
      <c r="R3032" t="str">
        <f>IF($I3032="","",_xlfn.LET(_xlpm.x,VLOOKUP($I3032,'taxon-match_2026-08-31'!$A$2:$N$122,14,FALSE),IF(_xlpm.x=0,"",_xlpm.x)))</f>
        <v/>
      </c>
      <c r="S3032" s="2" t="s">
        <v>2360</v>
      </c>
      <c r="T3032" s="69" t="s">
        <v>62</v>
      </c>
      <c r="U3032" s="69" t="s">
        <v>60</v>
      </c>
      <c r="X3032" t="str">
        <f>IF(T3032="","",_xlfn.LET(_xlpm.x,VLOOKUP(T3032,'Drop-down_menus'!$F$2:$G$16,2,FALSE),IF(_xlpm.x=0,"",_xlpm.x)))</f>
        <v>https://orcid.org/0000-0003-3696-4445</v>
      </c>
      <c r="Y3032" t="str">
        <f>IF(U3032="","",_xlfn.LET(_xlpm.x,VLOOKUP(U3032,'Drop-down_menus'!$F$2:$G$16,2,FALSE),IF(_xlpm.x=0,"",_xlpm.x)))</f>
        <v>https://orcid.org/0000-0002-9708-1761</v>
      </c>
      <c r="Z3032" t="str">
        <f>IF(V3032="","",_xlfn.LET(_xlpm.x,VLOOKUP(V3032,'Drop-down_menus'!$F$2:$G$16,2,FALSE),IF(_xlpm.x=0,"",_xlpm.x)))</f>
        <v/>
      </c>
      <c r="AA3032" t="str">
        <f>IF(W3032="","",_xlfn.LET(_xlpm.x,VLOOKUP(W3032,'Drop-down_menus'!$F$2:$G$16,2,FALSE),IF(_xlpm.x=0,"",_xlpm.x)))</f>
        <v/>
      </c>
      <c r="AB3032" t="s">
        <v>702</v>
      </c>
      <c r="AE3032" t="s">
        <v>896</v>
      </c>
    </row>
    <row r="3033" spans="1:31" ht="15" hidden="1" x14ac:dyDescent="0.2">
      <c r="A3033" s="2" t="s">
        <v>441</v>
      </c>
      <c r="B3033">
        <v>5201</v>
      </c>
      <c r="C3033">
        <v>2714</v>
      </c>
      <c r="D3033" s="69" t="s">
        <v>700</v>
      </c>
      <c r="F3033" s="70" t="s">
        <v>1755</v>
      </c>
      <c r="G3033" s="69">
        <v>1</v>
      </c>
      <c r="H3033" s="70" t="s">
        <v>1755</v>
      </c>
      <c r="I3033" t="s">
        <v>1755</v>
      </c>
      <c r="J3033" t="str">
        <f>IF($I3033="","",_xlfn.LET(_xlpm.x,VLOOKUP($I3033,'taxon-match_2026-08-31'!$A$2:$N$122,6,FALSE),IF(_xlpm.x=0,"",_xlpm.x)))</f>
        <v>Blainville, 1818</v>
      </c>
      <c r="K3033" t="str">
        <f>IF($I3033="","",_xlfn.LET(_xlpm.x,VLOOKUP($I3033,'taxon-match_2026-08-31'!$A$2:$N$122,4,FALSE),IF(_xlpm.x=0,"",_xlpm.x)))</f>
        <v>urn:lsid:marinespecies.org:taxname:22496</v>
      </c>
      <c r="L3033" t="str">
        <f>IF($I3033="","",_xlfn.LET(_xlpm.x,VLOOKUP($I3033,'taxon-match_2026-08-31'!$A$2:$N$122,7,FALSE),IF(_xlpm.x=0,"",_xlpm.x)))</f>
        <v>Animalia</v>
      </c>
      <c r="M3033" t="str">
        <f>IF($I3033="","",_xlfn.LET(_xlpm.x,VLOOKUP($I3033,'taxon-match_2026-08-31'!$A$2:$N$122,8,FALSE),IF(_xlpm.x=0,"",_xlpm.x)))</f>
        <v>Annelida</v>
      </c>
      <c r="N3033" t="str">
        <f>IF($I3033="","",_xlfn.LET(_xlpm.x,VLOOKUP($I3033,'taxon-match_2026-08-31'!$A$2:$N$122,9,FALSE),IF(_xlpm.x=0,"",_xlpm.x)))</f>
        <v>Polychaeta</v>
      </c>
      <c r="O3033" t="str">
        <f>IF($I3033="","",_xlfn.LET(_xlpm.x,VLOOKUP($I3033,'taxon-match_2026-08-31'!$A$2:$N$122,10,FALSE),IF(_xlpm.x=0,"",_xlpm.x)))</f>
        <v>Phyllodocida</v>
      </c>
      <c r="P3033" t="str">
        <f>IF($I3033="","",_xlfn.LET(_xlpm.x,VLOOKUP($I3033,'taxon-match_2026-08-31'!$A$2:$N$122,11,FALSE),IF(_xlpm.x=0,"",_xlpm.x)))</f>
        <v>Nereididae</v>
      </c>
      <c r="Q3033" t="str">
        <f>IF($I3033="","",_xlfn.LET(_xlpm.x,VLOOKUP($I3033,'taxon-match_2026-08-31'!$A$2:$N$122,12,FALSE),IF(_xlpm.x=0,"",_xlpm.x)))</f>
        <v/>
      </c>
      <c r="R3033" t="str">
        <f>IF($I3033="","",_xlfn.LET(_xlpm.x,VLOOKUP($I3033,'taxon-match_2026-08-31'!$A$2:$N$122,14,FALSE),IF(_xlpm.x=0,"",_xlpm.x)))</f>
        <v/>
      </c>
      <c r="S3033" s="2" t="s">
        <v>2360</v>
      </c>
      <c r="T3033" s="69" t="s">
        <v>62</v>
      </c>
      <c r="U3033" s="69" t="s">
        <v>60</v>
      </c>
      <c r="X3033" t="str">
        <f>IF(T3033="","",_xlfn.LET(_xlpm.x,VLOOKUP(T3033,'Drop-down_menus'!$F$2:$G$16,2,FALSE),IF(_xlpm.x=0,"",_xlpm.x)))</f>
        <v>https://orcid.org/0000-0003-3696-4445</v>
      </c>
      <c r="Y3033" t="str">
        <f>IF(U3033="","",_xlfn.LET(_xlpm.x,VLOOKUP(U3033,'Drop-down_menus'!$F$2:$G$16,2,FALSE),IF(_xlpm.x=0,"",_xlpm.x)))</f>
        <v>https://orcid.org/0000-0002-9708-1761</v>
      </c>
      <c r="Z3033" t="str">
        <f>IF(V3033="","",_xlfn.LET(_xlpm.x,VLOOKUP(V3033,'Drop-down_menus'!$F$2:$G$16,2,FALSE),IF(_xlpm.x=0,"",_xlpm.x)))</f>
        <v/>
      </c>
      <c r="AA3033" t="str">
        <f>IF(W3033="","",_xlfn.LET(_xlpm.x,VLOOKUP(W3033,'Drop-down_menus'!$F$2:$G$16,2,FALSE),IF(_xlpm.x=0,"",_xlpm.x)))</f>
        <v/>
      </c>
      <c r="AB3033" t="s">
        <v>702</v>
      </c>
      <c r="AE3033" t="s">
        <v>896</v>
      </c>
    </row>
    <row r="3034" spans="1:31" ht="15" hidden="1" x14ac:dyDescent="0.2">
      <c r="A3034" s="2" t="s">
        <v>441</v>
      </c>
      <c r="B3034">
        <v>5202</v>
      </c>
      <c r="C3034">
        <v>2695</v>
      </c>
      <c r="D3034" s="69" t="s">
        <v>700</v>
      </c>
      <c r="F3034" s="70" t="s">
        <v>1755</v>
      </c>
      <c r="G3034" s="69">
        <v>1</v>
      </c>
      <c r="H3034" s="70" t="s">
        <v>1755</v>
      </c>
      <c r="I3034" t="s">
        <v>1755</v>
      </c>
      <c r="J3034" t="str">
        <f>IF($I3034="","",_xlfn.LET(_xlpm.x,VLOOKUP($I3034,'taxon-match_2026-08-31'!$A$2:$N$122,6,FALSE),IF(_xlpm.x=0,"",_xlpm.x)))</f>
        <v>Blainville, 1818</v>
      </c>
      <c r="K3034" t="str">
        <f>IF($I3034="","",_xlfn.LET(_xlpm.x,VLOOKUP($I3034,'taxon-match_2026-08-31'!$A$2:$N$122,4,FALSE),IF(_xlpm.x=0,"",_xlpm.x)))</f>
        <v>urn:lsid:marinespecies.org:taxname:22496</v>
      </c>
      <c r="L3034" t="str">
        <f>IF($I3034="","",_xlfn.LET(_xlpm.x,VLOOKUP($I3034,'taxon-match_2026-08-31'!$A$2:$N$122,7,FALSE),IF(_xlpm.x=0,"",_xlpm.x)))</f>
        <v>Animalia</v>
      </c>
      <c r="M3034" t="str">
        <f>IF($I3034="","",_xlfn.LET(_xlpm.x,VLOOKUP($I3034,'taxon-match_2026-08-31'!$A$2:$N$122,8,FALSE),IF(_xlpm.x=0,"",_xlpm.x)))</f>
        <v>Annelida</v>
      </c>
      <c r="N3034" t="str">
        <f>IF($I3034="","",_xlfn.LET(_xlpm.x,VLOOKUP($I3034,'taxon-match_2026-08-31'!$A$2:$N$122,9,FALSE),IF(_xlpm.x=0,"",_xlpm.x)))</f>
        <v>Polychaeta</v>
      </c>
      <c r="O3034" t="str">
        <f>IF($I3034="","",_xlfn.LET(_xlpm.x,VLOOKUP($I3034,'taxon-match_2026-08-31'!$A$2:$N$122,10,FALSE),IF(_xlpm.x=0,"",_xlpm.x)))</f>
        <v>Phyllodocida</v>
      </c>
      <c r="P3034" t="str">
        <f>IF($I3034="","",_xlfn.LET(_xlpm.x,VLOOKUP($I3034,'taxon-match_2026-08-31'!$A$2:$N$122,11,FALSE),IF(_xlpm.x=0,"",_xlpm.x)))</f>
        <v>Nereididae</v>
      </c>
      <c r="Q3034" t="str">
        <f>IF($I3034="","",_xlfn.LET(_xlpm.x,VLOOKUP($I3034,'taxon-match_2026-08-31'!$A$2:$N$122,12,FALSE),IF(_xlpm.x=0,"",_xlpm.x)))</f>
        <v/>
      </c>
      <c r="R3034" t="str">
        <f>IF($I3034="","",_xlfn.LET(_xlpm.x,VLOOKUP($I3034,'taxon-match_2026-08-31'!$A$2:$N$122,14,FALSE),IF(_xlpm.x=0,"",_xlpm.x)))</f>
        <v/>
      </c>
      <c r="S3034" s="2" t="s">
        <v>2360</v>
      </c>
      <c r="T3034" s="69" t="s">
        <v>62</v>
      </c>
      <c r="U3034" s="69" t="s">
        <v>60</v>
      </c>
      <c r="X3034" t="str">
        <f>IF(T3034="","",_xlfn.LET(_xlpm.x,VLOOKUP(T3034,'Drop-down_menus'!$F$2:$G$16,2,FALSE),IF(_xlpm.x=0,"",_xlpm.x)))</f>
        <v>https://orcid.org/0000-0003-3696-4445</v>
      </c>
      <c r="Y3034" t="str">
        <f>IF(U3034="","",_xlfn.LET(_xlpm.x,VLOOKUP(U3034,'Drop-down_menus'!$F$2:$G$16,2,FALSE),IF(_xlpm.x=0,"",_xlpm.x)))</f>
        <v>https://orcid.org/0000-0002-9708-1761</v>
      </c>
      <c r="Z3034" t="str">
        <f>IF(V3034="","",_xlfn.LET(_xlpm.x,VLOOKUP(V3034,'Drop-down_menus'!$F$2:$G$16,2,FALSE),IF(_xlpm.x=0,"",_xlpm.x)))</f>
        <v/>
      </c>
      <c r="AA3034" t="str">
        <f>IF(W3034="","",_xlfn.LET(_xlpm.x,VLOOKUP(W3034,'Drop-down_menus'!$F$2:$G$16,2,FALSE),IF(_xlpm.x=0,"",_xlpm.x)))</f>
        <v/>
      </c>
      <c r="AB3034" t="s">
        <v>702</v>
      </c>
      <c r="AE3034" t="s">
        <v>896</v>
      </c>
    </row>
    <row r="3035" spans="1:31" ht="15" hidden="1" x14ac:dyDescent="0.2">
      <c r="A3035" s="2" t="s">
        <v>441</v>
      </c>
      <c r="B3035">
        <v>5203</v>
      </c>
      <c r="C3035">
        <v>2726</v>
      </c>
      <c r="D3035" s="69" t="s">
        <v>700</v>
      </c>
      <c r="F3035" s="70" t="s">
        <v>1755</v>
      </c>
      <c r="G3035" s="69">
        <v>1</v>
      </c>
      <c r="H3035" s="70" t="s">
        <v>1755</v>
      </c>
      <c r="I3035" t="s">
        <v>1755</v>
      </c>
      <c r="J3035" t="str">
        <f>IF($I3035="","",_xlfn.LET(_xlpm.x,VLOOKUP($I3035,'taxon-match_2026-08-31'!$A$2:$N$122,6,FALSE),IF(_xlpm.x=0,"",_xlpm.x)))</f>
        <v>Blainville, 1818</v>
      </c>
      <c r="K3035" t="str">
        <f>IF($I3035="","",_xlfn.LET(_xlpm.x,VLOOKUP($I3035,'taxon-match_2026-08-31'!$A$2:$N$122,4,FALSE),IF(_xlpm.x=0,"",_xlpm.x)))</f>
        <v>urn:lsid:marinespecies.org:taxname:22496</v>
      </c>
      <c r="L3035" t="str">
        <f>IF($I3035="","",_xlfn.LET(_xlpm.x,VLOOKUP($I3035,'taxon-match_2026-08-31'!$A$2:$N$122,7,FALSE),IF(_xlpm.x=0,"",_xlpm.x)))</f>
        <v>Animalia</v>
      </c>
      <c r="M3035" t="str">
        <f>IF($I3035="","",_xlfn.LET(_xlpm.x,VLOOKUP($I3035,'taxon-match_2026-08-31'!$A$2:$N$122,8,FALSE),IF(_xlpm.x=0,"",_xlpm.x)))</f>
        <v>Annelida</v>
      </c>
      <c r="N3035" t="str">
        <f>IF($I3035="","",_xlfn.LET(_xlpm.x,VLOOKUP($I3035,'taxon-match_2026-08-31'!$A$2:$N$122,9,FALSE),IF(_xlpm.x=0,"",_xlpm.x)))</f>
        <v>Polychaeta</v>
      </c>
      <c r="O3035" t="str">
        <f>IF($I3035="","",_xlfn.LET(_xlpm.x,VLOOKUP($I3035,'taxon-match_2026-08-31'!$A$2:$N$122,10,FALSE),IF(_xlpm.x=0,"",_xlpm.x)))</f>
        <v>Phyllodocida</v>
      </c>
      <c r="P3035" t="str">
        <f>IF($I3035="","",_xlfn.LET(_xlpm.x,VLOOKUP($I3035,'taxon-match_2026-08-31'!$A$2:$N$122,11,FALSE),IF(_xlpm.x=0,"",_xlpm.x)))</f>
        <v>Nereididae</v>
      </c>
      <c r="Q3035" t="str">
        <f>IF($I3035="","",_xlfn.LET(_xlpm.x,VLOOKUP($I3035,'taxon-match_2026-08-31'!$A$2:$N$122,12,FALSE),IF(_xlpm.x=0,"",_xlpm.x)))</f>
        <v/>
      </c>
      <c r="R3035" t="str">
        <f>IF($I3035="","",_xlfn.LET(_xlpm.x,VLOOKUP($I3035,'taxon-match_2026-08-31'!$A$2:$N$122,14,FALSE),IF(_xlpm.x=0,"",_xlpm.x)))</f>
        <v/>
      </c>
      <c r="S3035" s="2" t="s">
        <v>2360</v>
      </c>
      <c r="T3035" s="69" t="s">
        <v>62</v>
      </c>
      <c r="U3035" s="69" t="s">
        <v>60</v>
      </c>
      <c r="X3035" t="str">
        <f>IF(T3035="","",_xlfn.LET(_xlpm.x,VLOOKUP(T3035,'Drop-down_menus'!$F$2:$G$16,2,FALSE),IF(_xlpm.x=0,"",_xlpm.x)))</f>
        <v>https://orcid.org/0000-0003-3696-4445</v>
      </c>
      <c r="Y3035" t="str">
        <f>IF(U3035="","",_xlfn.LET(_xlpm.x,VLOOKUP(U3035,'Drop-down_menus'!$F$2:$G$16,2,FALSE),IF(_xlpm.x=0,"",_xlpm.x)))</f>
        <v>https://orcid.org/0000-0002-9708-1761</v>
      </c>
      <c r="Z3035" t="str">
        <f>IF(V3035="","",_xlfn.LET(_xlpm.x,VLOOKUP(V3035,'Drop-down_menus'!$F$2:$G$16,2,FALSE),IF(_xlpm.x=0,"",_xlpm.x)))</f>
        <v/>
      </c>
      <c r="AA3035" t="str">
        <f>IF(W3035="","",_xlfn.LET(_xlpm.x,VLOOKUP(W3035,'Drop-down_menus'!$F$2:$G$16,2,FALSE),IF(_xlpm.x=0,"",_xlpm.x)))</f>
        <v/>
      </c>
      <c r="AB3035" t="s">
        <v>702</v>
      </c>
      <c r="AE3035" t="s">
        <v>896</v>
      </c>
    </row>
    <row r="3036" spans="1:31" ht="15" hidden="1" x14ac:dyDescent="0.2">
      <c r="A3036" s="2" t="s">
        <v>475</v>
      </c>
      <c r="B3036">
        <v>5452</v>
      </c>
      <c r="C3036">
        <v>2727</v>
      </c>
      <c r="D3036" s="69" t="s">
        <v>700</v>
      </c>
      <c r="F3036" s="70" t="s">
        <v>1755</v>
      </c>
      <c r="G3036" s="69">
        <v>1</v>
      </c>
      <c r="H3036" s="70" t="s">
        <v>1755</v>
      </c>
      <c r="I3036" t="s">
        <v>1755</v>
      </c>
      <c r="J3036" t="str">
        <f>IF($I3036="","",_xlfn.LET(_xlpm.x,VLOOKUP($I3036,'taxon-match_2026-08-31'!$A$2:$N$122,6,FALSE),IF(_xlpm.x=0,"",_xlpm.x)))</f>
        <v>Blainville, 1818</v>
      </c>
      <c r="K3036" t="str">
        <f>IF($I3036="","",_xlfn.LET(_xlpm.x,VLOOKUP($I3036,'taxon-match_2026-08-31'!$A$2:$N$122,4,FALSE),IF(_xlpm.x=0,"",_xlpm.x)))</f>
        <v>urn:lsid:marinespecies.org:taxname:22496</v>
      </c>
      <c r="L3036" t="str">
        <f>IF($I3036="","",_xlfn.LET(_xlpm.x,VLOOKUP($I3036,'taxon-match_2026-08-31'!$A$2:$N$122,7,FALSE),IF(_xlpm.x=0,"",_xlpm.x)))</f>
        <v>Animalia</v>
      </c>
      <c r="M3036" t="str">
        <f>IF($I3036="","",_xlfn.LET(_xlpm.x,VLOOKUP($I3036,'taxon-match_2026-08-31'!$A$2:$N$122,8,FALSE),IF(_xlpm.x=0,"",_xlpm.x)))</f>
        <v>Annelida</v>
      </c>
      <c r="N3036" t="str">
        <f>IF($I3036="","",_xlfn.LET(_xlpm.x,VLOOKUP($I3036,'taxon-match_2026-08-31'!$A$2:$N$122,9,FALSE),IF(_xlpm.x=0,"",_xlpm.x)))</f>
        <v>Polychaeta</v>
      </c>
      <c r="O3036" t="str">
        <f>IF($I3036="","",_xlfn.LET(_xlpm.x,VLOOKUP($I3036,'taxon-match_2026-08-31'!$A$2:$N$122,10,FALSE),IF(_xlpm.x=0,"",_xlpm.x)))</f>
        <v>Phyllodocida</v>
      </c>
      <c r="P3036" t="str">
        <f>IF($I3036="","",_xlfn.LET(_xlpm.x,VLOOKUP($I3036,'taxon-match_2026-08-31'!$A$2:$N$122,11,FALSE),IF(_xlpm.x=0,"",_xlpm.x)))</f>
        <v>Nereididae</v>
      </c>
      <c r="Q3036" t="str">
        <f>IF($I3036="","",_xlfn.LET(_xlpm.x,VLOOKUP($I3036,'taxon-match_2026-08-31'!$A$2:$N$122,12,FALSE),IF(_xlpm.x=0,"",_xlpm.x)))</f>
        <v/>
      </c>
      <c r="R3036" t="str">
        <f>IF($I3036="","",_xlfn.LET(_xlpm.x,VLOOKUP($I3036,'taxon-match_2026-08-31'!$A$2:$N$122,14,FALSE),IF(_xlpm.x=0,"",_xlpm.x)))</f>
        <v/>
      </c>
      <c r="S3036" s="2" t="s">
        <v>2360</v>
      </c>
      <c r="T3036" s="69" t="s">
        <v>62</v>
      </c>
      <c r="U3036" s="69" t="s">
        <v>60</v>
      </c>
      <c r="X3036" t="str">
        <f>IF(T3036="","",_xlfn.LET(_xlpm.x,VLOOKUP(T3036,'Drop-down_menus'!$F$2:$G$16,2,FALSE),IF(_xlpm.x=0,"",_xlpm.x)))</f>
        <v>https://orcid.org/0000-0003-3696-4445</v>
      </c>
      <c r="Y3036" t="str">
        <f>IF(U3036="","",_xlfn.LET(_xlpm.x,VLOOKUP(U3036,'Drop-down_menus'!$F$2:$G$16,2,FALSE),IF(_xlpm.x=0,"",_xlpm.x)))</f>
        <v>https://orcid.org/0000-0002-9708-1761</v>
      </c>
      <c r="Z3036" t="str">
        <f>IF(V3036="","",_xlfn.LET(_xlpm.x,VLOOKUP(V3036,'Drop-down_menus'!$F$2:$G$16,2,FALSE),IF(_xlpm.x=0,"",_xlpm.x)))</f>
        <v/>
      </c>
      <c r="AA3036" t="str">
        <f>IF(W3036="","",_xlfn.LET(_xlpm.x,VLOOKUP(W3036,'Drop-down_menus'!$F$2:$G$16,2,FALSE),IF(_xlpm.x=0,"",_xlpm.x)))</f>
        <v/>
      </c>
      <c r="AB3036" t="s">
        <v>702</v>
      </c>
      <c r="AE3036" t="s">
        <v>896</v>
      </c>
    </row>
    <row r="3037" spans="1:31" ht="15" hidden="1" x14ac:dyDescent="0.2">
      <c r="A3037" s="2" t="s">
        <v>475</v>
      </c>
      <c r="B3037">
        <v>5453</v>
      </c>
      <c r="C3037">
        <v>2707</v>
      </c>
      <c r="D3037" s="69" t="s">
        <v>700</v>
      </c>
      <c r="F3037" s="70" t="s">
        <v>1755</v>
      </c>
      <c r="G3037" s="69">
        <v>1</v>
      </c>
      <c r="H3037" s="70" t="s">
        <v>1755</v>
      </c>
      <c r="I3037" t="s">
        <v>1755</v>
      </c>
      <c r="J3037" t="str">
        <f>IF($I3037="","",_xlfn.LET(_xlpm.x,VLOOKUP($I3037,'taxon-match_2026-08-31'!$A$2:$N$122,6,FALSE),IF(_xlpm.x=0,"",_xlpm.x)))</f>
        <v>Blainville, 1818</v>
      </c>
      <c r="K3037" t="str">
        <f>IF($I3037="","",_xlfn.LET(_xlpm.x,VLOOKUP($I3037,'taxon-match_2026-08-31'!$A$2:$N$122,4,FALSE),IF(_xlpm.x=0,"",_xlpm.x)))</f>
        <v>urn:lsid:marinespecies.org:taxname:22496</v>
      </c>
      <c r="L3037" t="str">
        <f>IF($I3037="","",_xlfn.LET(_xlpm.x,VLOOKUP($I3037,'taxon-match_2026-08-31'!$A$2:$N$122,7,FALSE),IF(_xlpm.x=0,"",_xlpm.x)))</f>
        <v>Animalia</v>
      </c>
      <c r="M3037" t="str">
        <f>IF($I3037="","",_xlfn.LET(_xlpm.x,VLOOKUP($I3037,'taxon-match_2026-08-31'!$A$2:$N$122,8,FALSE),IF(_xlpm.x=0,"",_xlpm.x)))</f>
        <v>Annelida</v>
      </c>
      <c r="N3037" t="str">
        <f>IF($I3037="","",_xlfn.LET(_xlpm.x,VLOOKUP($I3037,'taxon-match_2026-08-31'!$A$2:$N$122,9,FALSE),IF(_xlpm.x=0,"",_xlpm.x)))</f>
        <v>Polychaeta</v>
      </c>
      <c r="O3037" t="str">
        <f>IF($I3037="","",_xlfn.LET(_xlpm.x,VLOOKUP($I3037,'taxon-match_2026-08-31'!$A$2:$N$122,10,FALSE),IF(_xlpm.x=0,"",_xlpm.x)))</f>
        <v>Phyllodocida</v>
      </c>
      <c r="P3037" t="str">
        <f>IF($I3037="","",_xlfn.LET(_xlpm.x,VLOOKUP($I3037,'taxon-match_2026-08-31'!$A$2:$N$122,11,FALSE),IF(_xlpm.x=0,"",_xlpm.x)))</f>
        <v>Nereididae</v>
      </c>
      <c r="Q3037" t="str">
        <f>IF($I3037="","",_xlfn.LET(_xlpm.x,VLOOKUP($I3037,'taxon-match_2026-08-31'!$A$2:$N$122,12,FALSE),IF(_xlpm.x=0,"",_xlpm.x)))</f>
        <v/>
      </c>
      <c r="R3037" t="str">
        <f>IF($I3037="","",_xlfn.LET(_xlpm.x,VLOOKUP($I3037,'taxon-match_2026-08-31'!$A$2:$N$122,14,FALSE),IF(_xlpm.x=0,"",_xlpm.x)))</f>
        <v/>
      </c>
      <c r="S3037" s="2" t="s">
        <v>2360</v>
      </c>
      <c r="T3037" s="69" t="s">
        <v>62</v>
      </c>
      <c r="U3037" s="69" t="s">
        <v>60</v>
      </c>
      <c r="X3037" t="str">
        <f>IF(T3037="","",_xlfn.LET(_xlpm.x,VLOOKUP(T3037,'Drop-down_menus'!$F$2:$G$16,2,FALSE),IF(_xlpm.x=0,"",_xlpm.x)))</f>
        <v>https://orcid.org/0000-0003-3696-4445</v>
      </c>
      <c r="Y3037" t="str">
        <f>IF(U3037="","",_xlfn.LET(_xlpm.x,VLOOKUP(U3037,'Drop-down_menus'!$F$2:$G$16,2,FALSE),IF(_xlpm.x=0,"",_xlpm.x)))</f>
        <v>https://orcid.org/0000-0002-9708-1761</v>
      </c>
      <c r="Z3037" t="str">
        <f>IF(V3037="","",_xlfn.LET(_xlpm.x,VLOOKUP(V3037,'Drop-down_menus'!$F$2:$G$16,2,FALSE),IF(_xlpm.x=0,"",_xlpm.x)))</f>
        <v/>
      </c>
      <c r="AA3037" t="str">
        <f>IF(W3037="","",_xlfn.LET(_xlpm.x,VLOOKUP(W3037,'Drop-down_menus'!$F$2:$G$16,2,FALSE),IF(_xlpm.x=0,"",_xlpm.x)))</f>
        <v/>
      </c>
      <c r="AB3037" t="s">
        <v>702</v>
      </c>
      <c r="AE3037" t="s">
        <v>896</v>
      </c>
    </row>
    <row r="3038" spans="1:31" ht="15" hidden="1" x14ac:dyDescent="0.2">
      <c r="A3038" s="2" t="s">
        <v>475</v>
      </c>
      <c r="B3038">
        <v>5454</v>
      </c>
      <c r="C3038">
        <v>2708</v>
      </c>
      <c r="D3038" s="69" t="s">
        <v>700</v>
      </c>
      <c r="F3038" s="70" t="s">
        <v>1755</v>
      </c>
      <c r="G3038" s="69">
        <v>1</v>
      </c>
      <c r="H3038" s="70" t="s">
        <v>1755</v>
      </c>
      <c r="I3038" t="s">
        <v>1755</v>
      </c>
      <c r="J3038" t="str">
        <f>IF($I3038="","",_xlfn.LET(_xlpm.x,VLOOKUP($I3038,'taxon-match_2026-08-31'!$A$2:$N$122,6,FALSE),IF(_xlpm.x=0,"",_xlpm.x)))</f>
        <v>Blainville, 1818</v>
      </c>
      <c r="K3038" t="str">
        <f>IF($I3038="","",_xlfn.LET(_xlpm.x,VLOOKUP($I3038,'taxon-match_2026-08-31'!$A$2:$N$122,4,FALSE),IF(_xlpm.x=0,"",_xlpm.x)))</f>
        <v>urn:lsid:marinespecies.org:taxname:22496</v>
      </c>
      <c r="L3038" t="str">
        <f>IF($I3038="","",_xlfn.LET(_xlpm.x,VLOOKUP($I3038,'taxon-match_2026-08-31'!$A$2:$N$122,7,FALSE),IF(_xlpm.x=0,"",_xlpm.x)))</f>
        <v>Animalia</v>
      </c>
      <c r="M3038" t="str">
        <f>IF($I3038="","",_xlfn.LET(_xlpm.x,VLOOKUP($I3038,'taxon-match_2026-08-31'!$A$2:$N$122,8,FALSE),IF(_xlpm.x=0,"",_xlpm.x)))</f>
        <v>Annelida</v>
      </c>
      <c r="N3038" t="str">
        <f>IF($I3038="","",_xlfn.LET(_xlpm.x,VLOOKUP($I3038,'taxon-match_2026-08-31'!$A$2:$N$122,9,FALSE),IF(_xlpm.x=0,"",_xlpm.x)))</f>
        <v>Polychaeta</v>
      </c>
      <c r="O3038" t="str">
        <f>IF($I3038="","",_xlfn.LET(_xlpm.x,VLOOKUP($I3038,'taxon-match_2026-08-31'!$A$2:$N$122,10,FALSE),IF(_xlpm.x=0,"",_xlpm.x)))</f>
        <v>Phyllodocida</v>
      </c>
      <c r="P3038" t="str">
        <f>IF($I3038="","",_xlfn.LET(_xlpm.x,VLOOKUP($I3038,'taxon-match_2026-08-31'!$A$2:$N$122,11,FALSE),IF(_xlpm.x=0,"",_xlpm.x)))</f>
        <v>Nereididae</v>
      </c>
      <c r="Q3038" t="str">
        <f>IF($I3038="","",_xlfn.LET(_xlpm.x,VLOOKUP($I3038,'taxon-match_2026-08-31'!$A$2:$N$122,12,FALSE),IF(_xlpm.x=0,"",_xlpm.x)))</f>
        <v/>
      </c>
      <c r="R3038" t="str">
        <f>IF($I3038="","",_xlfn.LET(_xlpm.x,VLOOKUP($I3038,'taxon-match_2026-08-31'!$A$2:$N$122,14,FALSE),IF(_xlpm.x=0,"",_xlpm.x)))</f>
        <v/>
      </c>
      <c r="S3038" s="2" t="s">
        <v>2360</v>
      </c>
      <c r="T3038" s="69" t="s">
        <v>62</v>
      </c>
      <c r="U3038" s="69" t="s">
        <v>60</v>
      </c>
      <c r="X3038" t="str">
        <f>IF(T3038="","",_xlfn.LET(_xlpm.x,VLOOKUP(T3038,'Drop-down_menus'!$F$2:$G$16,2,FALSE),IF(_xlpm.x=0,"",_xlpm.x)))</f>
        <v>https://orcid.org/0000-0003-3696-4445</v>
      </c>
      <c r="Y3038" t="str">
        <f>IF(U3038="","",_xlfn.LET(_xlpm.x,VLOOKUP(U3038,'Drop-down_menus'!$F$2:$G$16,2,FALSE),IF(_xlpm.x=0,"",_xlpm.x)))</f>
        <v>https://orcid.org/0000-0002-9708-1761</v>
      </c>
      <c r="Z3038" t="str">
        <f>IF(V3038="","",_xlfn.LET(_xlpm.x,VLOOKUP(V3038,'Drop-down_menus'!$F$2:$G$16,2,FALSE),IF(_xlpm.x=0,"",_xlpm.x)))</f>
        <v/>
      </c>
      <c r="AA3038" t="str">
        <f>IF(W3038="","",_xlfn.LET(_xlpm.x,VLOOKUP(W3038,'Drop-down_menus'!$F$2:$G$16,2,FALSE),IF(_xlpm.x=0,"",_xlpm.x)))</f>
        <v/>
      </c>
      <c r="AB3038" t="s">
        <v>702</v>
      </c>
      <c r="AE3038" t="s">
        <v>896</v>
      </c>
    </row>
    <row r="3039" spans="1:31" ht="15" hidden="1" x14ac:dyDescent="0.2">
      <c r="A3039" s="2" t="s">
        <v>475</v>
      </c>
      <c r="B3039">
        <v>5455</v>
      </c>
      <c r="C3039">
        <v>2710</v>
      </c>
      <c r="D3039" s="69" t="s">
        <v>700</v>
      </c>
      <c r="F3039" s="70" t="s">
        <v>1755</v>
      </c>
      <c r="G3039" s="69">
        <v>1</v>
      </c>
      <c r="H3039" s="70" t="s">
        <v>1755</v>
      </c>
      <c r="I3039" t="s">
        <v>1755</v>
      </c>
      <c r="J3039" t="str">
        <f>IF($I3039="","",_xlfn.LET(_xlpm.x,VLOOKUP($I3039,'taxon-match_2026-08-31'!$A$2:$N$122,6,FALSE),IF(_xlpm.x=0,"",_xlpm.x)))</f>
        <v>Blainville, 1818</v>
      </c>
      <c r="K3039" t="str">
        <f>IF($I3039="","",_xlfn.LET(_xlpm.x,VLOOKUP($I3039,'taxon-match_2026-08-31'!$A$2:$N$122,4,FALSE),IF(_xlpm.x=0,"",_xlpm.x)))</f>
        <v>urn:lsid:marinespecies.org:taxname:22496</v>
      </c>
      <c r="L3039" t="str">
        <f>IF($I3039="","",_xlfn.LET(_xlpm.x,VLOOKUP($I3039,'taxon-match_2026-08-31'!$A$2:$N$122,7,FALSE),IF(_xlpm.x=0,"",_xlpm.x)))</f>
        <v>Animalia</v>
      </c>
      <c r="M3039" t="str">
        <f>IF($I3039="","",_xlfn.LET(_xlpm.x,VLOOKUP($I3039,'taxon-match_2026-08-31'!$A$2:$N$122,8,FALSE),IF(_xlpm.x=0,"",_xlpm.x)))</f>
        <v>Annelida</v>
      </c>
      <c r="N3039" t="str">
        <f>IF($I3039="","",_xlfn.LET(_xlpm.x,VLOOKUP($I3039,'taxon-match_2026-08-31'!$A$2:$N$122,9,FALSE),IF(_xlpm.x=0,"",_xlpm.x)))</f>
        <v>Polychaeta</v>
      </c>
      <c r="O3039" t="str">
        <f>IF($I3039="","",_xlfn.LET(_xlpm.x,VLOOKUP($I3039,'taxon-match_2026-08-31'!$A$2:$N$122,10,FALSE),IF(_xlpm.x=0,"",_xlpm.x)))</f>
        <v>Phyllodocida</v>
      </c>
      <c r="P3039" t="str">
        <f>IF($I3039="","",_xlfn.LET(_xlpm.x,VLOOKUP($I3039,'taxon-match_2026-08-31'!$A$2:$N$122,11,FALSE),IF(_xlpm.x=0,"",_xlpm.x)))</f>
        <v>Nereididae</v>
      </c>
      <c r="Q3039" t="str">
        <f>IF($I3039="","",_xlfn.LET(_xlpm.x,VLOOKUP($I3039,'taxon-match_2026-08-31'!$A$2:$N$122,12,FALSE),IF(_xlpm.x=0,"",_xlpm.x)))</f>
        <v/>
      </c>
      <c r="R3039" t="str">
        <f>IF($I3039="","",_xlfn.LET(_xlpm.x,VLOOKUP($I3039,'taxon-match_2026-08-31'!$A$2:$N$122,14,FALSE),IF(_xlpm.x=0,"",_xlpm.x)))</f>
        <v/>
      </c>
      <c r="S3039" s="2" t="s">
        <v>2360</v>
      </c>
      <c r="T3039" s="69" t="s">
        <v>62</v>
      </c>
      <c r="U3039" s="69" t="s">
        <v>60</v>
      </c>
      <c r="X3039" t="str">
        <f>IF(T3039="","",_xlfn.LET(_xlpm.x,VLOOKUP(T3039,'Drop-down_menus'!$F$2:$G$16,2,FALSE),IF(_xlpm.x=0,"",_xlpm.x)))</f>
        <v>https://orcid.org/0000-0003-3696-4445</v>
      </c>
      <c r="Y3039" t="str">
        <f>IF(U3039="","",_xlfn.LET(_xlpm.x,VLOOKUP(U3039,'Drop-down_menus'!$F$2:$G$16,2,FALSE),IF(_xlpm.x=0,"",_xlpm.x)))</f>
        <v>https://orcid.org/0000-0002-9708-1761</v>
      </c>
      <c r="Z3039" t="str">
        <f>IF(V3039="","",_xlfn.LET(_xlpm.x,VLOOKUP(V3039,'Drop-down_menus'!$F$2:$G$16,2,FALSE),IF(_xlpm.x=0,"",_xlpm.x)))</f>
        <v/>
      </c>
      <c r="AA3039" t="str">
        <f>IF(W3039="","",_xlfn.LET(_xlpm.x,VLOOKUP(W3039,'Drop-down_menus'!$F$2:$G$16,2,FALSE),IF(_xlpm.x=0,"",_xlpm.x)))</f>
        <v/>
      </c>
      <c r="AB3039" t="s">
        <v>702</v>
      </c>
      <c r="AE3039" t="s">
        <v>896</v>
      </c>
    </row>
    <row r="3040" spans="1:31" ht="15" hidden="1" x14ac:dyDescent="0.2">
      <c r="A3040" s="2" t="s">
        <v>475</v>
      </c>
      <c r="B3040">
        <v>5456</v>
      </c>
      <c r="C3040">
        <v>2687</v>
      </c>
      <c r="D3040" s="69" t="s">
        <v>700</v>
      </c>
      <c r="F3040" s="70" t="s">
        <v>1755</v>
      </c>
      <c r="G3040" s="69">
        <v>1</v>
      </c>
      <c r="H3040" s="70" t="s">
        <v>1755</v>
      </c>
      <c r="I3040" t="s">
        <v>1755</v>
      </c>
      <c r="J3040" t="str">
        <f>IF($I3040="","",_xlfn.LET(_xlpm.x,VLOOKUP($I3040,'taxon-match_2026-08-31'!$A$2:$N$122,6,FALSE),IF(_xlpm.x=0,"",_xlpm.x)))</f>
        <v>Blainville, 1818</v>
      </c>
      <c r="K3040" t="str">
        <f>IF($I3040="","",_xlfn.LET(_xlpm.x,VLOOKUP($I3040,'taxon-match_2026-08-31'!$A$2:$N$122,4,FALSE),IF(_xlpm.x=0,"",_xlpm.x)))</f>
        <v>urn:lsid:marinespecies.org:taxname:22496</v>
      </c>
      <c r="L3040" t="str">
        <f>IF($I3040="","",_xlfn.LET(_xlpm.x,VLOOKUP($I3040,'taxon-match_2026-08-31'!$A$2:$N$122,7,FALSE),IF(_xlpm.x=0,"",_xlpm.x)))</f>
        <v>Animalia</v>
      </c>
      <c r="M3040" t="str">
        <f>IF($I3040="","",_xlfn.LET(_xlpm.x,VLOOKUP($I3040,'taxon-match_2026-08-31'!$A$2:$N$122,8,FALSE),IF(_xlpm.x=0,"",_xlpm.x)))</f>
        <v>Annelida</v>
      </c>
      <c r="N3040" t="str">
        <f>IF($I3040="","",_xlfn.LET(_xlpm.x,VLOOKUP($I3040,'taxon-match_2026-08-31'!$A$2:$N$122,9,FALSE),IF(_xlpm.x=0,"",_xlpm.x)))</f>
        <v>Polychaeta</v>
      </c>
      <c r="O3040" t="str">
        <f>IF($I3040="","",_xlfn.LET(_xlpm.x,VLOOKUP($I3040,'taxon-match_2026-08-31'!$A$2:$N$122,10,FALSE),IF(_xlpm.x=0,"",_xlpm.x)))</f>
        <v>Phyllodocida</v>
      </c>
      <c r="P3040" t="str">
        <f>IF($I3040="","",_xlfn.LET(_xlpm.x,VLOOKUP($I3040,'taxon-match_2026-08-31'!$A$2:$N$122,11,FALSE),IF(_xlpm.x=0,"",_xlpm.x)))</f>
        <v>Nereididae</v>
      </c>
      <c r="Q3040" t="str">
        <f>IF($I3040="","",_xlfn.LET(_xlpm.x,VLOOKUP($I3040,'taxon-match_2026-08-31'!$A$2:$N$122,12,FALSE),IF(_xlpm.x=0,"",_xlpm.x)))</f>
        <v/>
      </c>
      <c r="R3040" t="str">
        <f>IF($I3040="","",_xlfn.LET(_xlpm.x,VLOOKUP($I3040,'taxon-match_2026-08-31'!$A$2:$N$122,14,FALSE),IF(_xlpm.x=0,"",_xlpm.x)))</f>
        <v/>
      </c>
      <c r="S3040" s="2" t="s">
        <v>2360</v>
      </c>
      <c r="T3040" s="69" t="s">
        <v>62</v>
      </c>
      <c r="U3040" s="69" t="s">
        <v>60</v>
      </c>
      <c r="X3040" t="str">
        <f>IF(T3040="","",_xlfn.LET(_xlpm.x,VLOOKUP(T3040,'Drop-down_menus'!$F$2:$G$16,2,FALSE),IF(_xlpm.x=0,"",_xlpm.x)))</f>
        <v>https://orcid.org/0000-0003-3696-4445</v>
      </c>
      <c r="Y3040" t="str">
        <f>IF(U3040="","",_xlfn.LET(_xlpm.x,VLOOKUP(U3040,'Drop-down_menus'!$F$2:$G$16,2,FALSE),IF(_xlpm.x=0,"",_xlpm.x)))</f>
        <v>https://orcid.org/0000-0002-9708-1761</v>
      </c>
      <c r="Z3040" t="str">
        <f>IF(V3040="","",_xlfn.LET(_xlpm.x,VLOOKUP(V3040,'Drop-down_menus'!$F$2:$G$16,2,FALSE),IF(_xlpm.x=0,"",_xlpm.x)))</f>
        <v/>
      </c>
      <c r="AA3040" t="str">
        <f>IF(W3040="","",_xlfn.LET(_xlpm.x,VLOOKUP(W3040,'Drop-down_menus'!$F$2:$G$16,2,FALSE),IF(_xlpm.x=0,"",_xlpm.x)))</f>
        <v/>
      </c>
      <c r="AB3040" t="s">
        <v>702</v>
      </c>
      <c r="AE3040" t="s">
        <v>896</v>
      </c>
    </row>
    <row r="3041" spans="1:31" ht="15" hidden="1" x14ac:dyDescent="0.2">
      <c r="A3041" s="2" t="s">
        <v>475</v>
      </c>
      <c r="B3041">
        <v>5646</v>
      </c>
      <c r="C3041">
        <v>2699</v>
      </c>
      <c r="D3041" s="69" t="s">
        <v>700</v>
      </c>
      <c r="F3041" s="70" t="s">
        <v>1755</v>
      </c>
      <c r="G3041" s="69">
        <v>1</v>
      </c>
      <c r="H3041" s="70" t="s">
        <v>1755</v>
      </c>
      <c r="I3041" t="s">
        <v>1755</v>
      </c>
      <c r="J3041" t="str">
        <f>IF($I3041="","",_xlfn.LET(_xlpm.x,VLOOKUP($I3041,'taxon-match_2026-08-31'!$A$2:$N$122,6,FALSE),IF(_xlpm.x=0,"",_xlpm.x)))</f>
        <v>Blainville, 1818</v>
      </c>
      <c r="K3041" t="str">
        <f>IF($I3041="","",_xlfn.LET(_xlpm.x,VLOOKUP($I3041,'taxon-match_2026-08-31'!$A$2:$N$122,4,FALSE),IF(_xlpm.x=0,"",_xlpm.x)))</f>
        <v>urn:lsid:marinespecies.org:taxname:22496</v>
      </c>
      <c r="L3041" t="str">
        <f>IF($I3041="","",_xlfn.LET(_xlpm.x,VLOOKUP($I3041,'taxon-match_2026-08-31'!$A$2:$N$122,7,FALSE),IF(_xlpm.x=0,"",_xlpm.x)))</f>
        <v>Animalia</v>
      </c>
      <c r="M3041" t="str">
        <f>IF($I3041="","",_xlfn.LET(_xlpm.x,VLOOKUP($I3041,'taxon-match_2026-08-31'!$A$2:$N$122,8,FALSE),IF(_xlpm.x=0,"",_xlpm.x)))</f>
        <v>Annelida</v>
      </c>
      <c r="N3041" t="str">
        <f>IF($I3041="","",_xlfn.LET(_xlpm.x,VLOOKUP($I3041,'taxon-match_2026-08-31'!$A$2:$N$122,9,FALSE),IF(_xlpm.x=0,"",_xlpm.x)))</f>
        <v>Polychaeta</v>
      </c>
      <c r="O3041" t="str">
        <f>IF($I3041="","",_xlfn.LET(_xlpm.x,VLOOKUP($I3041,'taxon-match_2026-08-31'!$A$2:$N$122,10,FALSE),IF(_xlpm.x=0,"",_xlpm.x)))</f>
        <v>Phyllodocida</v>
      </c>
      <c r="P3041" t="str">
        <f>IF($I3041="","",_xlfn.LET(_xlpm.x,VLOOKUP($I3041,'taxon-match_2026-08-31'!$A$2:$N$122,11,FALSE),IF(_xlpm.x=0,"",_xlpm.x)))</f>
        <v>Nereididae</v>
      </c>
      <c r="Q3041" t="str">
        <f>IF($I3041="","",_xlfn.LET(_xlpm.x,VLOOKUP($I3041,'taxon-match_2026-08-31'!$A$2:$N$122,12,FALSE),IF(_xlpm.x=0,"",_xlpm.x)))</f>
        <v/>
      </c>
      <c r="R3041" t="str">
        <f>IF($I3041="","",_xlfn.LET(_xlpm.x,VLOOKUP($I3041,'taxon-match_2026-08-31'!$A$2:$N$122,14,FALSE),IF(_xlpm.x=0,"",_xlpm.x)))</f>
        <v/>
      </c>
      <c r="S3041" s="2" t="s">
        <v>2360</v>
      </c>
      <c r="T3041" s="69" t="s">
        <v>62</v>
      </c>
      <c r="U3041" s="69" t="s">
        <v>60</v>
      </c>
      <c r="X3041" t="str">
        <f>IF(T3041="","",_xlfn.LET(_xlpm.x,VLOOKUP(T3041,'Drop-down_menus'!$F$2:$G$16,2,FALSE),IF(_xlpm.x=0,"",_xlpm.x)))</f>
        <v>https://orcid.org/0000-0003-3696-4445</v>
      </c>
      <c r="Y3041" t="str">
        <f>IF(U3041="","",_xlfn.LET(_xlpm.x,VLOOKUP(U3041,'Drop-down_menus'!$F$2:$G$16,2,FALSE),IF(_xlpm.x=0,"",_xlpm.x)))</f>
        <v>https://orcid.org/0000-0002-9708-1761</v>
      </c>
      <c r="Z3041" t="str">
        <f>IF(V3041="","",_xlfn.LET(_xlpm.x,VLOOKUP(V3041,'Drop-down_menus'!$F$2:$G$16,2,FALSE),IF(_xlpm.x=0,"",_xlpm.x)))</f>
        <v/>
      </c>
      <c r="AA3041" t="str">
        <f>IF(W3041="","",_xlfn.LET(_xlpm.x,VLOOKUP(W3041,'Drop-down_menus'!$F$2:$G$16,2,FALSE),IF(_xlpm.x=0,"",_xlpm.x)))</f>
        <v/>
      </c>
      <c r="AB3041" t="s">
        <v>702</v>
      </c>
      <c r="AE3041" t="s">
        <v>896</v>
      </c>
    </row>
    <row r="3042" spans="1:31" ht="15" hidden="1" x14ac:dyDescent="0.2">
      <c r="A3042" s="2" t="s">
        <v>475</v>
      </c>
      <c r="B3042">
        <v>5647</v>
      </c>
      <c r="C3042">
        <v>2688</v>
      </c>
      <c r="D3042" s="69" t="s">
        <v>700</v>
      </c>
      <c r="F3042" s="70" t="s">
        <v>1755</v>
      </c>
      <c r="G3042" s="69">
        <v>1</v>
      </c>
      <c r="H3042" s="70" t="s">
        <v>1755</v>
      </c>
      <c r="I3042" t="s">
        <v>1755</v>
      </c>
      <c r="J3042" t="str">
        <f>IF($I3042="","",_xlfn.LET(_xlpm.x,VLOOKUP($I3042,'taxon-match_2026-08-31'!$A$2:$N$122,6,FALSE),IF(_xlpm.x=0,"",_xlpm.x)))</f>
        <v>Blainville, 1818</v>
      </c>
      <c r="K3042" t="str">
        <f>IF($I3042="","",_xlfn.LET(_xlpm.x,VLOOKUP($I3042,'taxon-match_2026-08-31'!$A$2:$N$122,4,FALSE),IF(_xlpm.x=0,"",_xlpm.x)))</f>
        <v>urn:lsid:marinespecies.org:taxname:22496</v>
      </c>
      <c r="L3042" t="str">
        <f>IF($I3042="","",_xlfn.LET(_xlpm.x,VLOOKUP($I3042,'taxon-match_2026-08-31'!$A$2:$N$122,7,FALSE),IF(_xlpm.x=0,"",_xlpm.x)))</f>
        <v>Animalia</v>
      </c>
      <c r="M3042" t="str">
        <f>IF($I3042="","",_xlfn.LET(_xlpm.x,VLOOKUP($I3042,'taxon-match_2026-08-31'!$A$2:$N$122,8,FALSE),IF(_xlpm.x=0,"",_xlpm.x)))</f>
        <v>Annelida</v>
      </c>
      <c r="N3042" t="str">
        <f>IF($I3042="","",_xlfn.LET(_xlpm.x,VLOOKUP($I3042,'taxon-match_2026-08-31'!$A$2:$N$122,9,FALSE),IF(_xlpm.x=0,"",_xlpm.x)))</f>
        <v>Polychaeta</v>
      </c>
      <c r="O3042" t="str">
        <f>IF($I3042="","",_xlfn.LET(_xlpm.x,VLOOKUP($I3042,'taxon-match_2026-08-31'!$A$2:$N$122,10,FALSE),IF(_xlpm.x=0,"",_xlpm.x)))</f>
        <v>Phyllodocida</v>
      </c>
      <c r="P3042" t="str">
        <f>IF($I3042="","",_xlfn.LET(_xlpm.x,VLOOKUP($I3042,'taxon-match_2026-08-31'!$A$2:$N$122,11,FALSE),IF(_xlpm.x=0,"",_xlpm.x)))</f>
        <v>Nereididae</v>
      </c>
      <c r="Q3042" t="str">
        <f>IF($I3042="","",_xlfn.LET(_xlpm.x,VLOOKUP($I3042,'taxon-match_2026-08-31'!$A$2:$N$122,12,FALSE),IF(_xlpm.x=0,"",_xlpm.x)))</f>
        <v/>
      </c>
      <c r="R3042" t="str">
        <f>IF($I3042="","",_xlfn.LET(_xlpm.x,VLOOKUP($I3042,'taxon-match_2026-08-31'!$A$2:$N$122,14,FALSE),IF(_xlpm.x=0,"",_xlpm.x)))</f>
        <v/>
      </c>
      <c r="S3042" s="2" t="s">
        <v>2360</v>
      </c>
      <c r="T3042" s="69" t="s">
        <v>62</v>
      </c>
      <c r="U3042" s="69" t="s">
        <v>60</v>
      </c>
      <c r="X3042" t="str">
        <f>IF(T3042="","",_xlfn.LET(_xlpm.x,VLOOKUP(T3042,'Drop-down_menus'!$F$2:$G$16,2,FALSE),IF(_xlpm.x=0,"",_xlpm.x)))</f>
        <v>https://orcid.org/0000-0003-3696-4445</v>
      </c>
      <c r="Y3042" t="str">
        <f>IF(U3042="","",_xlfn.LET(_xlpm.x,VLOOKUP(U3042,'Drop-down_menus'!$F$2:$G$16,2,FALSE),IF(_xlpm.x=0,"",_xlpm.x)))</f>
        <v>https://orcid.org/0000-0002-9708-1761</v>
      </c>
      <c r="Z3042" t="str">
        <f>IF(V3042="","",_xlfn.LET(_xlpm.x,VLOOKUP(V3042,'Drop-down_menus'!$F$2:$G$16,2,FALSE),IF(_xlpm.x=0,"",_xlpm.x)))</f>
        <v/>
      </c>
      <c r="AA3042" t="str">
        <f>IF(W3042="","",_xlfn.LET(_xlpm.x,VLOOKUP(W3042,'Drop-down_menus'!$F$2:$G$16,2,FALSE),IF(_xlpm.x=0,"",_xlpm.x)))</f>
        <v/>
      </c>
      <c r="AB3042" t="s">
        <v>702</v>
      </c>
      <c r="AE3042" t="s">
        <v>896</v>
      </c>
    </row>
    <row r="3043" spans="1:31" ht="15" hidden="1" x14ac:dyDescent="0.2">
      <c r="A3043" s="2" t="s">
        <v>475</v>
      </c>
      <c r="B3043">
        <v>5648</v>
      </c>
      <c r="C3043">
        <v>2725</v>
      </c>
      <c r="D3043" s="69" t="s">
        <v>700</v>
      </c>
      <c r="F3043" s="70" t="s">
        <v>1755</v>
      </c>
      <c r="G3043" s="69">
        <v>1</v>
      </c>
      <c r="H3043" s="70" t="s">
        <v>1755</v>
      </c>
      <c r="I3043" t="s">
        <v>1755</v>
      </c>
      <c r="J3043" t="str">
        <f>IF($I3043="","",_xlfn.LET(_xlpm.x,VLOOKUP($I3043,'taxon-match_2026-08-31'!$A$2:$N$122,6,FALSE),IF(_xlpm.x=0,"",_xlpm.x)))</f>
        <v>Blainville, 1818</v>
      </c>
      <c r="K3043" t="str">
        <f>IF($I3043="","",_xlfn.LET(_xlpm.x,VLOOKUP($I3043,'taxon-match_2026-08-31'!$A$2:$N$122,4,FALSE),IF(_xlpm.x=0,"",_xlpm.x)))</f>
        <v>urn:lsid:marinespecies.org:taxname:22496</v>
      </c>
      <c r="L3043" t="str">
        <f>IF($I3043="","",_xlfn.LET(_xlpm.x,VLOOKUP($I3043,'taxon-match_2026-08-31'!$A$2:$N$122,7,FALSE),IF(_xlpm.x=0,"",_xlpm.x)))</f>
        <v>Animalia</v>
      </c>
      <c r="M3043" t="str">
        <f>IF($I3043="","",_xlfn.LET(_xlpm.x,VLOOKUP($I3043,'taxon-match_2026-08-31'!$A$2:$N$122,8,FALSE),IF(_xlpm.x=0,"",_xlpm.x)))</f>
        <v>Annelida</v>
      </c>
      <c r="N3043" t="str">
        <f>IF($I3043="","",_xlfn.LET(_xlpm.x,VLOOKUP($I3043,'taxon-match_2026-08-31'!$A$2:$N$122,9,FALSE),IF(_xlpm.x=0,"",_xlpm.x)))</f>
        <v>Polychaeta</v>
      </c>
      <c r="O3043" t="str">
        <f>IF($I3043="","",_xlfn.LET(_xlpm.x,VLOOKUP($I3043,'taxon-match_2026-08-31'!$A$2:$N$122,10,FALSE),IF(_xlpm.x=0,"",_xlpm.x)))</f>
        <v>Phyllodocida</v>
      </c>
      <c r="P3043" t="str">
        <f>IF($I3043="","",_xlfn.LET(_xlpm.x,VLOOKUP($I3043,'taxon-match_2026-08-31'!$A$2:$N$122,11,FALSE),IF(_xlpm.x=0,"",_xlpm.x)))</f>
        <v>Nereididae</v>
      </c>
      <c r="Q3043" t="str">
        <f>IF($I3043="","",_xlfn.LET(_xlpm.x,VLOOKUP($I3043,'taxon-match_2026-08-31'!$A$2:$N$122,12,FALSE),IF(_xlpm.x=0,"",_xlpm.x)))</f>
        <v/>
      </c>
      <c r="R3043" t="str">
        <f>IF($I3043="","",_xlfn.LET(_xlpm.x,VLOOKUP($I3043,'taxon-match_2026-08-31'!$A$2:$N$122,14,FALSE),IF(_xlpm.x=0,"",_xlpm.x)))</f>
        <v/>
      </c>
      <c r="S3043" s="2" t="s">
        <v>2360</v>
      </c>
      <c r="T3043" s="69" t="s">
        <v>62</v>
      </c>
      <c r="U3043" s="69" t="s">
        <v>60</v>
      </c>
      <c r="X3043" t="str">
        <f>IF(T3043="","",_xlfn.LET(_xlpm.x,VLOOKUP(T3043,'Drop-down_menus'!$F$2:$G$16,2,FALSE),IF(_xlpm.x=0,"",_xlpm.x)))</f>
        <v>https://orcid.org/0000-0003-3696-4445</v>
      </c>
      <c r="Y3043" t="str">
        <f>IF(U3043="","",_xlfn.LET(_xlpm.x,VLOOKUP(U3043,'Drop-down_menus'!$F$2:$G$16,2,FALSE),IF(_xlpm.x=0,"",_xlpm.x)))</f>
        <v>https://orcid.org/0000-0002-9708-1761</v>
      </c>
      <c r="Z3043" t="str">
        <f>IF(V3043="","",_xlfn.LET(_xlpm.x,VLOOKUP(V3043,'Drop-down_menus'!$F$2:$G$16,2,FALSE),IF(_xlpm.x=0,"",_xlpm.x)))</f>
        <v/>
      </c>
      <c r="AA3043" t="str">
        <f>IF(W3043="","",_xlfn.LET(_xlpm.x,VLOOKUP(W3043,'Drop-down_menus'!$F$2:$G$16,2,FALSE),IF(_xlpm.x=0,"",_xlpm.x)))</f>
        <v/>
      </c>
      <c r="AB3043" t="s">
        <v>702</v>
      </c>
      <c r="AE3043" t="s">
        <v>896</v>
      </c>
    </row>
    <row r="3044" spans="1:31" ht="15" hidden="1" x14ac:dyDescent="0.2">
      <c r="A3044" s="2" t="s">
        <v>475</v>
      </c>
      <c r="B3044">
        <v>5649</v>
      </c>
      <c r="C3044">
        <v>2693</v>
      </c>
      <c r="D3044" s="69" t="s">
        <v>700</v>
      </c>
      <c r="F3044" s="70" t="s">
        <v>1755</v>
      </c>
      <c r="G3044" s="69">
        <v>1</v>
      </c>
      <c r="H3044" s="70" t="s">
        <v>1755</v>
      </c>
      <c r="I3044" t="s">
        <v>1755</v>
      </c>
      <c r="J3044" t="str">
        <f>IF($I3044="","",_xlfn.LET(_xlpm.x,VLOOKUP($I3044,'taxon-match_2026-08-31'!$A$2:$N$122,6,FALSE),IF(_xlpm.x=0,"",_xlpm.x)))</f>
        <v>Blainville, 1818</v>
      </c>
      <c r="K3044" t="str">
        <f>IF($I3044="","",_xlfn.LET(_xlpm.x,VLOOKUP($I3044,'taxon-match_2026-08-31'!$A$2:$N$122,4,FALSE),IF(_xlpm.x=0,"",_xlpm.x)))</f>
        <v>urn:lsid:marinespecies.org:taxname:22496</v>
      </c>
      <c r="L3044" t="str">
        <f>IF($I3044="","",_xlfn.LET(_xlpm.x,VLOOKUP($I3044,'taxon-match_2026-08-31'!$A$2:$N$122,7,FALSE),IF(_xlpm.x=0,"",_xlpm.x)))</f>
        <v>Animalia</v>
      </c>
      <c r="M3044" t="str">
        <f>IF($I3044="","",_xlfn.LET(_xlpm.x,VLOOKUP($I3044,'taxon-match_2026-08-31'!$A$2:$N$122,8,FALSE),IF(_xlpm.x=0,"",_xlpm.x)))</f>
        <v>Annelida</v>
      </c>
      <c r="N3044" t="str">
        <f>IF($I3044="","",_xlfn.LET(_xlpm.x,VLOOKUP($I3044,'taxon-match_2026-08-31'!$A$2:$N$122,9,FALSE),IF(_xlpm.x=0,"",_xlpm.x)))</f>
        <v>Polychaeta</v>
      </c>
      <c r="O3044" t="str">
        <f>IF($I3044="","",_xlfn.LET(_xlpm.x,VLOOKUP($I3044,'taxon-match_2026-08-31'!$A$2:$N$122,10,FALSE),IF(_xlpm.x=0,"",_xlpm.x)))</f>
        <v>Phyllodocida</v>
      </c>
      <c r="P3044" t="str">
        <f>IF($I3044="","",_xlfn.LET(_xlpm.x,VLOOKUP($I3044,'taxon-match_2026-08-31'!$A$2:$N$122,11,FALSE),IF(_xlpm.x=0,"",_xlpm.x)))</f>
        <v>Nereididae</v>
      </c>
      <c r="Q3044" t="str">
        <f>IF($I3044="","",_xlfn.LET(_xlpm.x,VLOOKUP($I3044,'taxon-match_2026-08-31'!$A$2:$N$122,12,FALSE),IF(_xlpm.x=0,"",_xlpm.x)))</f>
        <v/>
      </c>
      <c r="R3044" t="str">
        <f>IF($I3044="","",_xlfn.LET(_xlpm.x,VLOOKUP($I3044,'taxon-match_2026-08-31'!$A$2:$N$122,14,FALSE),IF(_xlpm.x=0,"",_xlpm.x)))</f>
        <v/>
      </c>
      <c r="S3044" s="2" t="s">
        <v>2360</v>
      </c>
      <c r="T3044" s="69" t="s">
        <v>62</v>
      </c>
      <c r="U3044" s="69" t="s">
        <v>60</v>
      </c>
      <c r="X3044" t="str">
        <f>IF(T3044="","",_xlfn.LET(_xlpm.x,VLOOKUP(T3044,'Drop-down_menus'!$F$2:$G$16,2,FALSE),IF(_xlpm.x=0,"",_xlpm.x)))</f>
        <v>https://orcid.org/0000-0003-3696-4445</v>
      </c>
      <c r="Y3044" t="str">
        <f>IF(U3044="","",_xlfn.LET(_xlpm.x,VLOOKUP(U3044,'Drop-down_menus'!$F$2:$G$16,2,FALSE),IF(_xlpm.x=0,"",_xlpm.x)))</f>
        <v>https://orcid.org/0000-0002-9708-1761</v>
      </c>
      <c r="Z3044" t="str">
        <f>IF(V3044="","",_xlfn.LET(_xlpm.x,VLOOKUP(V3044,'Drop-down_menus'!$F$2:$G$16,2,FALSE),IF(_xlpm.x=0,"",_xlpm.x)))</f>
        <v/>
      </c>
      <c r="AA3044" t="str">
        <f>IF(W3044="","",_xlfn.LET(_xlpm.x,VLOOKUP(W3044,'Drop-down_menus'!$F$2:$G$16,2,FALSE),IF(_xlpm.x=0,"",_xlpm.x)))</f>
        <v/>
      </c>
      <c r="AB3044" t="s">
        <v>702</v>
      </c>
      <c r="AE3044" t="s">
        <v>896</v>
      </c>
    </row>
    <row r="3045" spans="1:31" ht="15" hidden="1" x14ac:dyDescent="0.2">
      <c r="A3045" s="2" t="s">
        <v>475</v>
      </c>
      <c r="B3045">
        <v>5650</v>
      </c>
      <c r="C3045">
        <v>2722</v>
      </c>
      <c r="D3045" s="69" t="s">
        <v>700</v>
      </c>
      <c r="F3045" s="70" t="s">
        <v>1755</v>
      </c>
      <c r="G3045" s="69">
        <v>1</v>
      </c>
      <c r="H3045" s="70" t="s">
        <v>1755</v>
      </c>
      <c r="I3045" t="s">
        <v>1755</v>
      </c>
      <c r="J3045" t="str">
        <f>IF($I3045="","",_xlfn.LET(_xlpm.x,VLOOKUP($I3045,'taxon-match_2026-08-31'!$A$2:$N$122,6,FALSE),IF(_xlpm.x=0,"",_xlpm.x)))</f>
        <v>Blainville, 1818</v>
      </c>
      <c r="K3045" t="str">
        <f>IF($I3045="","",_xlfn.LET(_xlpm.x,VLOOKUP($I3045,'taxon-match_2026-08-31'!$A$2:$N$122,4,FALSE),IF(_xlpm.x=0,"",_xlpm.x)))</f>
        <v>urn:lsid:marinespecies.org:taxname:22496</v>
      </c>
      <c r="L3045" t="str">
        <f>IF($I3045="","",_xlfn.LET(_xlpm.x,VLOOKUP($I3045,'taxon-match_2026-08-31'!$A$2:$N$122,7,FALSE),IF(_xlpm.x=0,"",_xlpm.x)))</f>
        <v>Animalia</v>
      </c>
      <c r="M3045" t="str">
        <f>IF($I3045="","",_xlfn.LET(_xlpm.x,VLOOKUP($I3045,'taxon-match_2026-08-31'!$A$2:$N$122,8,FALSE),IF(_xlpm.x=0,"",_xlpm.x)))</f>
        <v>Annelida</v>
      </c>
      <c r="N3045" t="str">
        <f>IF($I3045="","",_xlfn.LET(_xlpm.x,VLOOKUP($I3045,'taxon-match_2026-08-31'!$A$2:$N$122,9,FALSE),IF(_xlpm.x=0,"",_xlpm.x)))</f>
        <v>Polychaeta</v>
      </c>
      <c r="O3045" t="str">
        <f>IF($I3045="","",_xlfn.LET(_xlpm.x,VLOOKUP($I3045,'taxon-match_2026-08-31'!$A$2:$N$122,10,FALSE),IF(_xlpm.x=0,"",_xlpm.x)))</f>
        <v>Phyllodocida</v>
      </c>
      <c r="P3045" t="str">
        <f>IF($I3045="","",_xlfn.LET(_xlpm.x,VLOOKUP($I3045,'taxon-match_2026-08-31'!$A$2:$N$122,11,FALSE),IF(_xlpm.x=0,"",_xlpm.x)))</f>
        <v>Nereididae</v>
      </c>
      <c r="Q3045" t="str">
        <f>IF($I3045="","",_xlfn.LET(_xlpm.x,VLOOKUP($I3045,'taxon-match_2026-08-31'!$A$2:$N$122,12,FALSE),IF(_xlpm.x=0,"",_xlpm.x)))</f>
        <v/>
      </c>
      <c r="R3045" t="str">
        <f>IF($I3045="","",_xlfn.LET(_xlpm.x,VLOOKUP($I3045,'taxon-match_2026-08-31'!$A$2:$N$122,14,FALSE),IF(_xlpm.x=0,"",_xlpm.x)))</f>
        <v/>
      </c>
      <c r="S3045" s="2" t="s">
        <v>2360</v>
      </c>
      <c r="T3045" s="69" t="s">
        <v>62</v>
      </c>
      <c r="U3045" s="69" t="s">
        <v>60</v>
      </c>
      <c r="X3045" t="str">
        <f>IF(T3045="","",_xlfn.LET(_xlpm.x,VLOOKUP(T3045,'Drop-down_menus'!$F$2:$G$16,2,FALSE),IF(_xlpm.x=0,"",_xlpm.x)))</f>
        <v>https://orcid.org/0000-0003-3696-4445</v>
      </c>
      <c r="Y3045" t="str">
        <f>IF(U3045="","",_xlfn.LET(_xlpm.x,VLOOKUP(U3045,'Drop-down_menus'!$F$2:$G$16,2,FALSE),IF(_xlpm.x=0,"",_xlpm.x)))</f>
        <v>https://orcid.org/0000-0002-9708-1761</v>
      </c>
      <c r="Z3045" t="str">
        <f>IF(V3045="","",_xlfn.LET(_xlpm.x,VLOOKUP(V3045,'Drop-down_menus'!$F$2:$G$16,2,FALSE),IF(_xlpm.x=0,"",_xlpm.x)))</f>
        <v/>
      </c>
      <c r="AA3045" t="str">
        <f>IF(W3045="","",_xlfn.LET(_xlpm.x,VLOOKUP(W3045,'Drop-down_menus'!$F$2:$G$16,2,FALSE),IF(_xlpm.x=0,"",_xlpm.x)))</f>
        <v/>
      </c>
      <c r="AB3045" t="s">
        <v>702</v>
      </c>
      <c r="AE3045" t="s">
        <v>896</v>
      </c>
    </row>
    <row r="3046" spans="1:31" ht="15" x14ac:dyDescent="0.2">
      <c r="A3046" s="2" t="s">
        <v>181</v>
      </c>
      <c r="B3046">
        <v>1047</v>
      </c>
      <c r="C3046">
        <v>2691</v>
      </c>
      <c r="D3046" s="69" t="s">
        <v>700</v>
      </c>
      <c r="F3046" s="70" t="s">
        <v>767</v>
      </c>
      <c r="G3046" s="69">
        <v>1</v>
      </c>
      <c r="H3046" s="70" t="s">
        <v>767</v>
      </c>
      <c r="I3046" t="s">
        <v>767</v>
      </c>
      <c r="J3046" t="str">
        <f>IF($I3046="","",_xlfn.LET(_xlpm.x,VLOOKUP($I3046,'taxon-match_2026-08-31'!$A$2:$N$122,6,FALSE),IF(_xlpm.x=0,"",_xlpm.x)))</f>
        <v>Koehler, 1906</v>
      </c>
      <c r="K3046" t="str">
        <f>IF($I3046="","",_xlfn.LET(_xlpm.x,VLOOKUP($I3046,'taxon-match_2026-08-31'!$A$2:$N$122,4,FALSE),IF(_xlpm.x=0,"",_xlpm.x)))</f>
        <v>urn:lsid:marinespecies.org:taxname:172775</v>
      </c>
      <c r="L3046" t="str">
        <f>IF($I3046="","",_xlfn.LET(_xlpm.x,VLOOKUP($I3046,'taxon-match_2026-08-31'!$A$2:$N$122,7,FALSE),IF(_xlpm.x=0,"",_xlpm.x)))</f>
        <v>Animalia</v>
      </c>
      <c r="M3046" t="str">
        <f>IF($I3046="","",_xlfn.LET(_xlpm.x,VLOOKUP($I3046,'taxon-match_2026-08-31'!$A$2:$N$122,8,FALSE),IF(_xlpm.x=0,"",_xlpm.x)))</f>
        <v>Echinodermata</v>
      </c>
      <c r="N3046" t="str">
        <f>IF($I3046="","",_xlfn.LET(_xlpm.x,VLOOKUP($I3046,'taxon-match_2026-08-31'!$A$2:$N$122,9,FALSE),IF(_xlpm.x=0,"",_xlpm.x)))</f>
        <v>Asteroidea</v>
      </c>
      <c r="O3046" t="str">
        <f>IF($I3046="","",_xlfn.LET(_xlpm.x,VLOOKUP($I3046,'taxon-match_2026-08-31'!$A$2:$N$122,10,FALSE),IF(_xlpm.x=0,"",_xlpm.x)))</f>
        <v>Valvatida</v>
      </c>
      <c r="P3046" t="str">
        <f>IF($I3046="","",_xlfn.LET(_xlpm.x,VLOOKUP($I3046,'taxon-match_2026-08-31'!$A$2:$N$122,11,FALSE),IF(_xlpm.x=0,"",_xlpm.x)))</f>
        <v>Odontasteridae</v>
      </c>
      <c r="Q3046" t="str">
        <f>IF($I3046="","",_xlfn.LET(_xlpm.x,VLOOKUP($I3046,'taxon-match_2026-08-31'!$A$2:$N$122,12,FALSE),IF(_xlpm.x=0,"",_xlpm.x)))</f>
        <v>Odontaster</v>
      </c>
      <c r="R3046" t="str">
        <f>IF($I3046="","",_xlfn.LET(_xlpm.x,VLOOKUP($I3046,'taxon-match_2026-08-31'!$A$2:$N$122,14,FALSE),IF(_xlpm.x=0,"",_xlpm.x)))</f>
        <v>validus</v>
      </c>
      <c r="S3046" s="2" t="s">
        <v>2609</v>
      </c>
      <c r="T3046" s="69" t="s">
        <v>62</v>
      </c>
      <c r="U3046" s="69" t="s">
        <v>60</v>
      </c>
      <c r="X3046" t="str">
        <f>IF(T3046="","",_xlfn.LET(_xlpm.x,VLOOKUP(T3046,'Drop-down_menus'!$F$2:$G$16,2,FALSE),IF(_xlpm.x=0,"",_xlpm.x)))</f>
        <v>https://orcid.org/0000-0003-3696-4445</v>
      </c>
      <c r="Y3046" t="str">
        <f>IF(U3046="","",_xlfn.LET(_xlpm.x,VLOOKUP(U3046,'Drop-down_menus'!$F$2:$G$16,2,FALSE),IF(_xlpm.x=0,"",_xlpm.x)))</f>
        <v>https://orcid.org/0000-0002-9708-1761</v>
      </c>
      <c r="Z3046" t="str">
        <f>IF(V3046="","",_xlfn.LET(_xlpm.x,VLOOKUP(V3046,'Drop-down_menus'!$F$2:$G$16,2,FALSE),IF(_xlpm.x=0,"",_xlpm.x)))</f>
        <v/>
      </c>
      <c r="AA3046" t="str">
        <f>IF(W3046="","",_xlfn.LET(_xlpm.x,VLOOKUP(W3046,'Drop-down_menus'!$F$2:$G$16,2,FALSE),IF(_xlpm.x=0,"",_xlpm.x)))</f>
        <v/>
      </c>
      <c r="AB3046" t="s">
        <v>702</v>
      </c>
      <c r="AE3046" t="s">
        <v>896</v>
      </c>
    </row>
    <row r="3047" spans="1:31" ht="15" x14ac:dyDescent="0.2">
      <c r="A3047" s="2" t="s">
        <v>181</v>
      </c>
      <c r="B3047">
        <v>1125</v>
      </c>
      <c r="C3047">
        <v>2711</v>
      </c>
      <c r="D3047" s="69" t="s">
        <v>700</v>
      </c>
      <c r="F3047" s="70" t="s">
        <v>767</v>
      </c>
      <c r="G3047" s="69">
        <v>1</v>
      </c>
      <c r="H3047" s="70" t="s">
        <v>767</v>
      </c>
      <c r="I3047" t="s">
        <v>767</v>
      </c>
      <c r="J3047" t="str">
        <f>IF($I3047="","",_xlfn.LET(_xlpm.x,VLOOKUP($I3047,'taxon-match_2026-08-31'!$A$2:$N$122,6,FALSE),IF(_xlpm.x=0,"",_xlpm.x)))</f>
        <v>Koehler, 1906</v>
      </c>
      <c r="K3047" t="str">
        <f>IF($I3047="","",_xlfn.LET(_xlpm.x,VLOOKUP($I3047,'taxon-match_2026-08-31'!$A$2:$N$122,4,FALSE),IF(_xlpm.x=0,"",_xlpm.x)))</f>
        <v>urn:lsid:marinespecies.org:taxname:172775</v>
      </c>
      <c r="L3047" t="str">
        <f>IF($I3047="","",_xlfn.LET(_xlpm.x,VLOOKUP($I3047,'taxon-match_2026-08-31'!$A$2:$N$122,7,FALSE),IF(_xlpm.x=0,"",_xlpm.x)))</f>
        <v>Animalia</v>
      </c>
      <c r="M3047" t="str">
        <f>IF($I3047="","",_xlfn.LET(_xlpm.x,VLOOKUP($I3047,'taxon-match_2026-08-31'!$A$2:$N$122,8,FALSE),IF(_xlpm.x=0,"",_xlpm.x)))</f>
        <v>Echinodermata</v>
      </c>
      <c r="N3047" t="str">
        <f>IF($I3047="","",_xlfn.LET(_xlpm.x,VLOOKUP($I3047,'taxon-match_2026-08-31'!$A$2:$N$122,9,FALSE),IF(_xlpm.x=0,"",_xlpm.x)))</f>
        <v>Asteroidea</v>
      </c>
      <c r="O3047" t="str">
        <f>IF($I3047="","",_xlfn.LET(_xlpm.x,VLOOKUP($I3047,'taxon-match_2026-08-31'!$A$2:$N$122,10,FALSE),IF(_xlpm.x=0,"",_xlpm.x)))</f>
        <v>Valvatida</v>
      </c>
      <c r="P3047" t="str">
        <f>IF($I3047="","",_xlfn.LET(_xlpm.x,VLOOKUP($I3047,'taxon-match_2026-08-31'!$A$2:$N$122,11,FALSE),IF(_xlpm.x=0,"",_xlpm.x)))</f>
        <v>Odontasteridae</v>
      </c>
      <c r="Q3047" t="str">
        <f>IF($I3047="","",_xlfn.LET(_xlpm.x,VLOOKUP($I3047,'taxon-match_2026-08-31'!$A$2:$N$122,12,FALSE),IF(_xlpm.x=0,"",_xlpm.x)))</f>
        <v>Odontaster</v>
      </c>
      <c r="R3047" t="str">
        <f>IF($I3047="","",_xlfn.LET(_xlpm.x,VLOOKUP($I3047,'taxon-match_2026-08-31'!$A$2:$N$122,14,FALSE),IF(_xlpm.x=0,"",_xlpm.x)))</f>
        <v>validus</v>
      </c>
      <c r="S3047" s="2" t="s">
        <v>2609</v>
      </c>
      <c r="T3047" s="69" t="s">
        <v>62</v>
      </c>
      <c r="U3047" s="69" t="s">
        <v>60</v>
      </c>
      <c r="X3047" t="str">
        <f>IF(T3047="","",_xlfn.LET(_xlpm.x,VLOOKUP(T3047,'Drop-down_menus'!$F$2:$G$16,2,FALSE),IF(_xlpm.x=0,"",_xlpm.x)))</f>
        <v>https://orcid.org/0000-0003-3696-4445</v>
      </c>
      <c r="Y3047" t="str">
        <f>IF(U3047="","",_xlfn.LET(_xlpm.x,VLOOKUP(U3047,'Drop-down_menus'!$F$2:$G$16,2,FALSE),IF(_xlpm.x=0,"",_xlpm.x)))</f>
        <v>https://orcid.org/0000-0002-9708-1761</v>
      </c>
      <c r="Z3047" t="str">
        <f>IF(V3047="","",_xlfn.LET(_xlpm.x,VLOOKUP(V3047,'Drop-down_menus'!$F$2:$G$16,2,FALSE),IF(_xlpm.x=0,"",_xlpm.x)))</f>
        <v/>
      </c>
      <c r="AA3047" t="str">
        <f>IF(W3047="","",_xlfn.LET(_xlpm.x,VLOOKUP(W3047,'Drop-down_menus'!$F$2:$G$16,2,FALSE),IF(_xlpm.x=0,"",_xlpm.x)))</f>
        <v/>
      </c>
      <c r="AB3047" t="s">
        <v>702</v>
      </c>
      <c r="AE3047" t="s">
        <v>896</v>
      </c>
    </row>
    <row r="3048" spans="1:31" ht="15" x14ac:dyDescent="0.2">
      <c r="A3048" s="2" t="s">
        <v>181</v>
      </c>
      <c r="B3048">
        <v>1126</v>
      </c>
      <c r="C3048">
        <v>2694</v>
      </c>
      <c r="D3048" s="69" t="s">
        <v>700</v>
      </c>
      <c r="F3048" s="70" t="s">
        <v>767</v>
      </c>
      <c r="G3048" s="69">
        <v>1</v>
      </c>
      <c r="H3048" s="70" t="s">
        <v>767</v>
      </c>
      <c r="I3048" t="s">
        <v>767</v>
      </c>
      <c r="J3048" t="str">
        <f>IF($I3048="","",_xlfn.LET(_xlpm.x,VLOOKUP($I3048,'taxon-match_2026-08-31'!$A$2:$N$122,6,FALSE),IF(_xlpm.x=0,"",_xlpm.x)))</f>
        <v>Koehler, 1906</v>
      </c>
      <c r="K3048" t="str">
        <f>IF($I3048="","",_xlfn.LET(_xlpm.x,VLOOKUP($I3048,'taxon-match_2026-08-31'!$A$2:$N$122,4,FALSE),IF(_xlpm.x=0,"",_xlpm.x)))</f>
        <v>urn:lsid:marinespecies.org:taxname:172775</v>
      </c>
      <c r="L3048" t="str">
        <f>IF($I3048="","",_xlfn.LET(_xlpm.x,VLOOKUP($I3048,'taxon-match_2026-08-31'!$A$2:$N$122,7,FALSE),IF(_xlpm.x=0,"",_xlpm.x)))</f>
        <v>Animalia</v>
      </c>
      <c r="M3048" t="str">
        <f>IF($I3048="","",_xlfn.LET(_xlpm.x,VLOOKUP($I3048,'taxon-match_2026-08-31'!$A$2:$N$122,8,FALSE),IF(_xlpm.x=0,"",_xlpm.x)))</f>
        <v>Echinodermata</v>
      </c>
      <c r="N3048" t="str">
        <f>IF($I3048="","",_xlfn.LET(_xlpm.x,VLOOKUP($I3048,'taxon-match_2026-08-31'!$A$2:$N$122,9,FALSE),IF(_xlpm.x=0,"",_xlpm.x)))</f>
        <v>Asteroidea</v>
      </c>
      <c r="O3048" t="str">
        <f>IF($I3048="","",_xlfn.LET(_xlpm.x,VLOOKUP($I3048,'taxon-match_2026-08-31'!$A$2:$N$122,10,FALSE),IF(_xlpm.x=0,"",_xlpm.x)))</f>
        <v>Valvatida</v>
      </c>
      <c r="P3048" t="str">
        <f>IF($I3048="","",_xlfn.LET(_xlpm.x,VLOOKUP($I3048,'taxon-match_2026-08-31'!$A$2:$N$122,11,FALSE),IF(_xlpm.x=0,"",_xlpm.x)))</f>
        <v>Odontasteridae</v>
      </c>
      <c r="Q3048" t="str">
        <f>IF($I3048="","",_xlfn.LET(_xlpm.x,VLOOKUP($I3048,'taxon-match_2026-08-31'!$A$2:$N$122,12,FALSE),IF(_xlpm.x=0,"",_xlpm.x)))</f>
        <v>Odontaster</v>
      </c>
      <c r="R3048" t="str">
        <f>IF($I3048="","",_xlfn.LET(_xlpm.x,VLOOKUP($I3048,'taxon-match_2026-08-31'!$A$2:$N$122,14,FALSE),IF(_xlpm.x=0,"",_xlpm.x)))</f>
        <v>validus</v>
      </c>
      <c r="S3048" s="2" t="s">
        <v>2609</v>
      </c>
      <c r="T3048" s="69" t="s">
        <v>62</v>
      </c>
      <c r="U3048" s="69" t="s">
        <v>60</v>
      </c>
      <c r="X3048" t="str">
        <f>IF(T3048="","",_xlfn.LET(_xlpm.x,VLOOKUP(T3048,'Drop-down_menus'!$F$2:$G$16,2,FALSE),IF(_xlpm.x=0,"",_xlpm.x)))</f>
        <v>https://orcid.org/0000-0003-3696-4445</v>
      </c>
      <c r="Y3048" t="str">
        <f>IF(U3048="","",_xlfn.LET(_xlpm.x,VLOOKUP(U3048,'Drop-down_menus'!$F$2:$G$16,2,FALSE),IF(_xlpm.x=0,"",_xlpm.x)))</f>
        <v>https://orcid.org/0000-0002-9708-1761</v>
      </c>
      <c r="Z3048" t="str">
        <f>IF(V3048="","",_xlfn.LET(_xlpm.x,VLOOKUP(V3048,'Drop-down_menus'!$F$2:$G$16,2,FALSE),IF(_xlpm.x=0,"",_xlpm.x)))</f>
        <v/>
      </c>
      <c r="AA3048" t="str">
        <f>IF(W3048="","",_xlfn.LET(_xlpm.x,VLOOKUP(W3048,'Drop-down_menus'!$F$2:$G$16,2,FALSE),IF(_xlpm.x=0,"",_xlpm.x)))</f>
        <v/>
      </c>
      <c r="AB3048" t="s">
        <v>702</v>
      </c>
      <c r="AE3048" t="s">
        <v>896</v>
      </c>
    </row>
    <row r="3049" spans="1:31" ht="15" x14ac:dyDescent="0.2">
      <c r="A3049" s="2" t="s">
        <v>207</v>
      </c>
      <c r="B3049">
        <v>1261</v>
      </c>
      <c r="C3049">
        <v>3006</v>
      </c>
      <c r="D3049" s="69" t="s">
        <v>700</v>
      </c>
      <c r="F3049" s="70" t="s">
        <v>767</v>
      </c>
      <c r="G3049" s="69">
        <v>1</v>
      </c>
      <c r="H3049" s="70" t="s">
        <v>767</v>
      </c>
      <c r="I3049" t="s">
        <v>767</v>
      </c>
      <c r="J3049" t="str">
        <f>IF($I3049="","",_xlfn.LET(_xlpm.x,VLOOKUP($I3049,'taxon-match_2026-08-31'!$A$2:$N$122,6,FALSE),IF(_xlpm.x=0,"",_xlpm.x)))</f>
        <v>Koehler, 1906</v>
      </c>
      <c r="K3049" t="str">
        <f>IF($I3049="","",_xlfn.LET(_xlpm.x,VLOOKUP($I3049,'taxon-match_2026-08-31'!$A$2:$N$122,4,FALSE),IF(_xlpm.x=0,"",_xlpm.x)))</f>
        <v>urn:lsid:marinespecies.org:taxname:172775</v>
      </c>
      <c r="L3049" t="str">
        <f>IF($I3049="","",_xlfn.LET(_xlpm.x,VLOOKUP($I3049,'taxon-match_2026-08-31'!$A$2:$N$122,7,FALSE),IF(_xlpm.x=0,"",_xlpm.x)))</f>
        <v>Animalia</v>
      </c>
      <c r="M3049" t="str">
        <f>IF($I3049="","",_xlfn.LET(_xlpm.x,VLOOKUP($I3049,'taxon-match_2026-08-31'!$A$2:$N$122,8,FALSE),IF(_xlpm.x=0,"",_xlpm.x)))</f>
        <v>Echinodermata</v>
      </c>
      <c r="N3049" t="str">
        <f>IF($I3049="","",_xlfn.LET(_xlpm.x,VLOOKUP($I3049,'taxon-match_2026-08-31'!$A$2:$N$122,9,FALSE),IF(_xlpm.x=0,"",_xlpm.x)))</f>
        <v>Asteroidea</v>
      </c>
      <c r="O3049" t="str">
        <f>IF($I3049="","",_xlfn.LET(_xlpm.x,VLOOKUP($I3049,'taxon-match_2026-08-31'!$A$2:$N$122,10,FALSE),IF(_xlpm.x=0,"",_xlpm.x)))</f>
        <v>Valvatida</v>
      </c>
      <c r="P3049" t="str">
        <f>IF($I3049="","",_xlfn.LET(_xlpm.x,VLOOKUP($I3049,'taxon-match_2026-08-31'!$A$2:$N$122,11,FALSE),IF(_xlpm.x=0,"",_xlpm.x)))</f>
        <v>Odontasteridae</v>
      </c>
      <c r="Q3049" t="str">
        <f>IF($I3049="","",_xlfn.LET(_xlpm.x,VLOOKUP($I3049,'taxon-match_2026-08-31'!$A$2:$N$122,12,FALSE),IF(_xlpm.x=0,"",_xlpm.x)))</f>
        <v>Odontaster</v>
      </c>
      <c r="R3049" t="str">
        <f>IF($I3049="","",_xlfn.LET(_xlpm.x,VLOOKUP($I3049,'taxon-match_2026-08-31'!$A$2:$N$122,14,FALSE),IF(_xlpm.x=0,"",_xlpm.x)))</f>
        <v>validus</v>
      </c>
      <c r="S3049" s="2" t="s">
        <v>2609</v>
      </c>
      <c r="T3049" s="69" t="s">
        <v>62</v>
      </c>
      <c r="U3049" s="69" t="s">
        <v>60</v>
      </c>
      <c r="X3049" t="str">
        <f>IF(T3049="","",_xlfn.LET(_xlpm.x,VLOOKUP(T3049,'Drop-down_menus'!$F$2:$G$16,2,FALSE),IF(_xlpm.x=0,"",_xlpm.x)))</f>
        <v>https://orcid.org/0000-0003-3696-4445</v>
      </c>
      <c r="Y3049" t="str">
        <f>IF(U3049="","",_xlfn.LET(_xlpm.x,VLOOKUP(U3049,'Drop-down_menus'!$F$2:$G$16,2,FALSE),IF(_xlpm.x=0,"",_xlpm.x)))</f>
        <v>https://orcid.org/0000-0002-9708-1761</v>
      </c>
      <c r="Z3049" t="str">
        <f>IF(V3049="","",_xlfn.LET(_xlpm.x,VLOOKUP(V3049,'Drop-down_menus'!$F$2:$G$16,2,FALSE),IF(_xlpm.x=0,"",_xlpm.x)))</f>
        <v/>
      </c>
      <c r="AA3049" t="str">
        <f>IF(W3049="","",_xlfn.LET(_xlpm.x,VLOOKUP(W3049,'Drop-down_menus'!$F$2:$G$16,2,FALSE),IF(_xlpm.x=0,"",_xlpm.x)))</f>
        <v/>
      </c>
      <c r="AB3049" t="s">
        <v>702</v>
      </c>
      <c r="AE3049" t="s">
        <v>896</v>
      </c>
    </row>
    <row r="3050" spans="1:31" ht="15" x14ac:dyDescent="0.2">
      <c r="A3050" s="2" t="s">
        <v>207</v>
      </c>
      <c r="B3050">
        <v>1262</v>
      </c>
      <c r="C3050">
        <v>3005</v>
      </c>
      <c r="D3050" s="69" t="s">
        <v>700</v>
      </c>
      <c r="F3050" s="70" t="s">
        <v>767</v>
      </c>
      <c r="G3050" s="69">
        <v>1</v>
      </c>
      <c r="H3050" s="70" t="s">
        <v>767</v>
      </c>
      <c r="I3050" t="s">
        <v>767</v>
      </c>
      <c r="J3050" t="str">
        <f>IF($I3050="","",_xlfn.LET(_xlpm.x,VLOOKUP($I3050,'taxon-match_2026-08-31'!$A$2:$N$122,6,FALSE),IF(_xlpm.x=0,"",_xlpm.x)))</f>
        <v>Koehler, 1906</v>
      </c>
      <c r="K3050" t="str">
        <f>IF($I3050="","",_xlfn.LET(_xlpm.x,VLOOKUP($I3050,'taxon-match_2026-08-31'!$A$2:$N$122,4,FALSE),IF(_xlpm.x=0,"",_xlpm.x)))</f>
        <v>urn:lsid:marinespecies.org:taxname:172775</v>
      </c>
      <c r="L3050" t="str">
        <f>IF($I3050="","",_xlfn.LET(_xlpm.x,VLOOKUP($I3050,'taxon-match_2026-08-31'!$A$2:$N$122,7,FALSE),IF(_xlpm.x=0,"",_xlpm.x)))</f>
        <v>Animalia</v>
      </c>
      <c r="M3050" t="str">
        <f>IF($I3050="","",_xlfn.LET(_xlpm.x,VLOOKUP($I3050,'taxon-match_2026-08-31'!$A$2:$N$122,8,FALSE),IF(_xlpm.x=0,"",_xlpm.x)))</f>
        <v>Echinodermata</v>
      </c>
      <c r="N3050" t="str">
        <f>IF($I3050="","",_xlfn.LET(_xlpm.x,VLOOKUP($I3050,'taxon-match_2026-08-31'!$A$2:$N$122,9,FALSE),IF(_xlpm.x=0,"",_xlpm.x)))</f>
        <v>Asteroidea</v>
      </c>
      <c r="O3050" t="str">
        <f>IF($I3050="","",_xlfn.LET(_xlpm.x,VLOOKUP($I3050,'taxon-match_2026-08-31'!$A$2:$N$122,10,FALSE),IF(_xlpm.x=0,"",_xlpm.x)))</f>
        <v>Valvatida</v>
      </c>
      <c r="P3050" t="str">
        <f>IF($I3050="","",_xlfn.LET(_xlpm.x,VLOOKUP($I3050,'taxon-match_2026-08-31'!$A$2:$N$122,11,FALSE),IF(_xlpm.x=0,"",_xlpm.x)))</f>
        <v>Odontasteridae</v>
      </c>
      <c r="Q3050" t="str">
        <f>IF($I3050="","",_xlfn.LET(_xlpm.x,VLOOKUP($I3050,'taxon-match_2026-08-31'!$A$2:$N$122,12,FALSE),IF(_xlpm.x=0,"",_xlpm.x)))</f>
        <v>Odontaster</v>
      </c>
      <c r="R3050" t="str">
        <f>IF($I3050="","",_xlfn.LET(_xlpm.x,VLOOKUP($I3050,'taxon-match_2026-08-31'!$A$2:$N$122,14,FALSE),IF(_xlpm.x=0,"",_xlpm.x)))</f>
        <v>validus</v>
      </c>
      <c r="S3050" s="2" t="s">
        <v>2609</v>
      </c>
      <c r="T3050" s="69" t="s">
        <v>62</v>
      </c>
      <c r="U3050" s="69" t="s">
        <v>60</v>
      </c>
      <c r="X3050" t="str">
        <f>IF(T3050="","",_xlfn.LET(_xlpm.x,VLOOKUP(T3050,'Drop-down_menus'!$F$2:$G$16,2,FALSE),IF(_xlpm.x=0,"",_xlpm.x)))</f>
        <v>https://orcid.org/0000-0003-3696-4445</v>
      </c>
      <c r="Y3050" t="str">
        <f>IF(U3050="","",_xlfn.LET(_xlpm.x,VLOOKUP(U3050,'Drop-down_menus'!$F$2:$G$16,2,FALSE),IF(_xlpm.x=0,"",_xlpm.x)))</f>
        <v>https://orcid.org/0000-0002-9708-1761</v>
      </c>
      <c r="Z3050" t="str">
        <f>IF(V3050="","",_xlfn.LET(_xlpm.x,VLOOKUP(V3050,'Drop-down_menus'!$F$2:$G$16,2,FALSE),IF(_xlpm.x=0,"",_xlpm.x)))</f>
        <v/>
      </c>
      <c r="AA3050" t="str">
        <f>IF(W3050="","",_xlfn.LET(_xlpm.x,VLOOKUP(W3050,'Drop-down_menus'!$F$2:$G$16,2,FALSE),IF(_xlpm.x=0,"",_xlpm.x)))</f>
        <v/>
      </c>
      <c r="AB3050" t="s">
        <v>702</v>
      </c>
      <c r="AE3050" t="s">
        <v>896</v>
      </c>
    </row>
    <row r="3051" spans="1:31" ht="15" x14ac:dyDescent="0.2">
      <c r="A3051" s="2" t="s">
        <v>207</v>
      </c>
      <c r="B3051">
        <v>1263</v>
      </c>
      <c r="C3051">
        <v>3007</v>
      </c>
      <c r="D3051" s="69" t="s">
        <v>700</v>
      </c>
      <c r="F3051" s="70" t="s">
        <v>767</v>
      </c>
      <c r="G3051" s="69">
        <v>1</v>
      </c>
      <c r="H3051" s="70" t="s">
        <v>767</v>
      </c>
      <c r="I3051" t="s">
        <v>767</v>
      </c>
      <c r="J3051" t="str">
        <f>IF($I3051="","",_xlfn.LET(_xlpm.x,VLOOKUP($I3051,'taxon-match_2026-08-31'!$A$2:$N$122,6,FALSE),IF(_xlpm.x=0,"",_xlpm.x)))</f>
        <v>Koehler, 1906</v>
      </c>
      <c r="K3051" t="str">
        <f>IF($I3051="","",_xlfn.LET(_xlpm.x,VLOOKUP($I3051,'taxon-match_2026-08-31'!$A$2:$N$122,4,FALSE),IF(_xlpm.x=0,"",_xlpm.x)))</f>
        <v>urn:lsid:marinespecies.org:taxname:172775</v>
      </c>
      <c r="L3051" t="str">
        <f>IF($I3051="","",_xlfn.LET(_xlpm.x,VLOOKUP($I3051,'taxon-match_2026-08-31'!$A$2:$N$122,7,FALSE),IF(_xlpm.x=0,"",_xlpm.x)))</f>
        <v>Animalia</v>
      </c>
      <c r="M3051" t="str">
        <f>IF($I3051="","",_xlfn.LET(_xlpm.x,VLOOKUP($I3051,'taxon-match_2026-08-31'!$A$2:$N$122,8,FALSE),IF(_xlpm.x=0,"",_xlpm.x)))</f>
        <v>Echinodermata</v>
      </c>
      <c r="N3051" t="str">
        <f>IF($I3051="","",_xlfn.LET(_xlpm.x,VLOOKUP($I3051,'taxon-match_2026-08-31'!$A$2:$N$122,9,FALSE),IF(_xlpm.x=0,"",_xlpm.x)))</f>
        <v>Asteroidea</v>
      </c>
      <c r="O3051" t="str">
        <f>IF($I3051="","",_xlfn.LET(_xlpm.x,VLOOKUP($I3051,'taxon-match_2026-08-31'!$A$2:$N$122,10,FALSE),IF(_xlpm.x=0,"",_xlpm.x)))</f>
        <v>Valvatida</v>
      </c>
      <c r="P3051" t="str">
        <f>IF($I3051="","",_xlfn.LET(_xlpm.x,VLOOKUP($I3051,'taxon-match_2026-08-31'!$A$2:$N$122,11,FALSE),IF(_xlpm.x=0,"",_xlpm.x)))</f>
        <v>Odontasteridae</v>
      </c>
      <c r="Q3051" t="str">
        <f>IF($I3051="","",_xlfn.LET(_xlpm.x,VLOOKUP($I3051,'taxon-match_2026-08-31'!$A$2:$N$122,12,FALSE),IF(_xlpm.x=0,"",_xlpm.x)))</f>
        <v>Odontaster</v>
      </c>
      <c r="R3051" t="str">
        <f>IF($I3051="","",_xlfn.LET(_xlpm.x,VLOOKUP($I3051,'taxon-match_2026-08-31'!$A$2:$N$122,14,FALSE),IF(_xlpm.x=0,"",_xlpm.x)))</f>
        <v>validus</v>
      </c>
      <c r="S3051" s="2" t="s">
        <v>2609</v>
      </c>
      <c r="T3051" s="69" t="s">
        <v>62</v>
      </c>
      <c r="U3051" s="69" t="s">
        <v>60</v>
      </c>
      <c r="X3051" t="str">
        <f>IF(T3051="","",_xlfn.LET(_xlpm.x,VLOOKUP(T3051,'Drop-down_menus'!$F$2:$G$16,2,FALSE),IF(_xlpm.x=0,"",_xlpm.x)))</f>
        <v>https://orcid.org/0000-0003-3696-4445</v>
      </c>
      <c r="Y3051" t="str">
        <f>IF(U3051="","",_xlfn.LET(_xlpm.x,VLOOKUP(U3051,'Drop-down_menus'!$F$2:$G$16,2,FALSE),IF(_xlpm.x=0,"",_xlpm.x)))</f>
        <v>https://orcid.org/0000-0002-9708-1761</v>
      </c>
      <c r="Z3051" t="str">
        <f>IF(V3051="","",_xlfn.LET(_xlpm.x,VLOOKUP(V3051,'Drop-down_menus'!$F$2:$G$16,2,FALSE),IF(_xlpm.x=0,"",_xlpm.x)))</f>
        <v/>
      </c>
      <c r="AA3051" t="str">
        <f>IF(W3051="","",_xlfn.LET(_xlpm.x,VLOOKUP(W3051,'Drop-down_menus'!$F$2:$G$16,2,FALSE),IF(_xlpm.x=0,"",_xlpm.x)))</f>
        <v/>
      </c>
      <c r="AB3051" t="s">
        <v>702</v>
      </c>
      <c r="AE3051" t="s">
        <v>896</v>
      </c>
    </row>
    <row r="3052" spans="1:31" ht="15" x14ac:dyDescent="0.2">
      <c r="A3052" s="2" t="s">
        <v>253</v>
      </c>
      <c r="B3052">
        <v>1990</v>
      </c>
      <c r="C3052">
        <v>3001</v>
      </c>
      <c r="D3052" s="69" t="s">
        <v>700</v>
      </c>
      <c r="F3052" s="70" t="s">
        <v>767</v>
      </c>
      <c r="G3052" s="70">
        <v>1</v>
      </c>
      <c r="H3052" s="70" t="s">
        <v>767</v>
      </c>
      <c r="I3052" t="s">
        <v>767</v>
      </c>
      <c r="J3052" t="str">
        <f>IF($I3052="","",_xlfn.LET(_xlpm.x,VLOOKUP($I3052,'taxon-match_2026-08-31'!$A$2:$N$122,6,FALSE),IF(_xlpm.x=0,"",_xlpm.x)))</f>
        <v>Koehler, 1906</v>
      </c>
      <c r="K3052" t="str">
        <f>IF($I3052="","",_xlfn.LET(_xlpm.x,VLOOKUP($I3052,'taxon-match_2026-08-31'!$A$2:$N$122,4,FALSE),IF(_xlpm.x=0,"",_xlpm.x)))</f>
        <v>urn:lsid:marinespecies.org:taxname:172775</v>
      </c>
      <c r="L3052" t="str">
        <f>IF($I3052="","",_xlfn.LET(_xlpm.x,VLOOKUP($I3052,'taxon-match_2026-08-31'!$A$2:$N$122,7,FALSE),IF(_xlpm.x=0,"",_xlpm.x)))</f>
        <v>Animalia</v>
      </c>
      <c r="M3052" t="str">
        <f>IF($I3052="","",_xlfn.LET(_xlpm.x,VLOOKUP($I3052,'taxon-match_2026-08-31'!$A$2:$N$122,8,FALSE),IF(_xlpm.x=0,"",_xlpm.x)))</f>
        <v>Echinodermata</v>
      </c>
      <c r="N3052" t="str">
        <f>IF($I3052="","",_xlfn.LET(_xlpm.x,VLOOKUP($I3052,'taxon-match_2026-08-31'!$A$2:$N$122,9,FALSE),IF(_xlpm.x=0,"",_xlpm.x)))</f>
        <v>Asteroidea</v>
      </c>
      <c r="O3052" t="str">
        <f>IF($I3052="","",_xlfn.LET(_xlpm.x,VLOOKUP($I3052,'taxon-match_2026-08-31'!$A$2:$N$122,10,FALSE),IF(_xlpm.x=0,"",_xlpm.x)))</f>
        <v>Valvatida</v>
      </c>
      <c r="P3052" t="str">
        <f>IF($I3052="","",_xlfn.LET(_xlpm.x,VLOOKUP($I3052,'taxon-match_2026-08-31'!$A$2:$N$122,11,FALSE),IF(_xlpm.x=0,"",_xlpm.x)))</f>
        <v>Odontasteridae</v>
      </c>
      <c r="Q3052" t="str">
        <f>IF($I3052="","",_xlfn.LET(_xlpm.x,VLOOKUP($I3052,'taxon-match_2026-08-31'!$A$2:$N$122,12,FALSE),IF(_xlpm.x=0,"",_xlpm.x)))</f>
        <v>Odontaster</v>
      </c>
      <c r="R3052" t="str">
        <f>IF($I3052="","",_xlfn.LET(_xlpm.x,VLOOKUP($I3052,'taxon-match_2026-08-31'!$A$2:$N$122,14,FALSE),IF(_xlpm.x=0,"",_xlpm.x)))</f>
        <v>validus</v>
      </c>
      <c r="S3052" s="2" t="s">
        <v>2609</v>
      </c>
      <c r="T3052" s="69" t="s">
        <v>62</v>
      </c>
      <c r="U3052" s="69" t="s">
        <v>60</v>
      </c>
      <c r="X3052" t="str">
        <f>IF(T3052="","",_xlfn.LET(_xlpm.x,VLOOKUP(T3052,'Drop-down_menus'!$F$2:$G$16,2,FALSE),IF(_xlpm.x=0,"",_xlpm.x)))</f>
        <v>https://orcid.org/0000-0003-3696-4445</v>
      </c>
      <c r="Y3052" t="str">
        <f>IF(U3052="","",_xlfn.LET(_xlpm.x,VLOOKUP(U3052,'Drop-down_menus'!$F$2:$G$16,2,FALSE),IF(_xlpm.x=0,"",_xlpm.x)))</f>
        <v>https://orcid.org/0000-0002-9708-1761</v>
      </c>
      <c r="Z3052" t="str">
        <f>IF(V3052="","",_xlfn.LET(_xlpm.x,VLOOKUP(V3052,'Drop-down_menus'!$F$2:$G$16,2,FALSE),IF(_xlpm.x=0,"",_xlpm.x)))</f>
        <v/>
      </c>
      <c r="AA3052" t="str">
        <f>IF(W3052="","",_xlfn.LET(_xlpm.x,VLOOKUP(W3052,'Drop-down_menus'!$F$2:$G$16,2,FALSE),IF(_xlpm.x=0,"",_xlpm.x)))</f>
        <v/>
      </c>
      <c r="AB3052" t="s">
        <v>702</v>
      </c>
      <c r="AE3052" t="s">
        <v>896</v>
      </c>
    </row>
    <row r="3053" spans="1:31" ht="15" x14ac:dyDescent="0.2">
      <c r="A3053" s="2" t="s">
        <v>282</v>
      </c>
      <c r="B3053">
        <v>2546</v>
      </c>
      <c r="C3053">
        <v>3002</v>
      </c>
      <c r="D3053" s="69" t="s">
        <v>700</v>
      </c>
      <c r="F3053" s="70" t="s">
        <v>767</v>
      </c>
      <c r="G3053" s="70">
        <v>1</v>
      </c>
      <c r="H3053" s="70" t="s">
        <v>767</v>
      </c>
      <c r="I3053" t="s">
        <v>767</v>
      </c>
      <c r="J3053" t="str">
        <f>IF($I3053="","",_xlfn.LET(_xlpm.x,VLOOKUP($I3053,'taxon-match_2026-08-31'!$A$2:$N$122,6,FALSE),IF(_xlpm.x=0,"",_xlpm.x)))</f>
        <v>Koehler, 1906</v>
      </c>
      <c r="K3053" t="str">
        <f>IF($I3053="","",_xlfn.LET(_xlpm.x,VLOOKUP($I3053,'taxon-match_2026-08-31'!$A$2:$N$122,4,FALSE),IF(_xlpm.x=0,"",_xlpm.x)))</f>
        <v>urn:lsid:marinespecies.org:taxname:172775</v>
      </c>
      <c r="L3053" t="str">
        <f>IF($I3053="","",_xlfn.LET(_xlpm.x,VLOOKUP($I3053,'taxon-match_2026-08-31'!$A$2:$N$122,7,FALSE),IF(_xlpm.x=0,"",_xlpm.x)))</f>
        <v>Animalia</v>
      </c>
      <c r="M3053" t="str">
        <f>IF($I3053="","",_xlfn.LET(_xlpm.x,VLOOKUP($I3053,'taxon-match_2026-08-31'!$A$2:$N$122,8,FALSE),IF(_xlpm.x=0,"",_xlpm.x)))</f>
        <v>Echinodermata</v>
      </c>
      <c r="N3053" t="str">
        <f>IF($I3053="","",_xlfn.LET(_xlpm.x,VLOOKUP($I3053,'taxon-match_2026-08-31'!$A$2:$N$122,9,FALSE),IF(_xlpm.x=0,"",_xlpm.x)))</f>
        <v>Asteroidea</v>
      </c>
      <c r="O3053" t="str">
        <f>IF($I3053="","",_xlfn.LET(_xlpm.x,VLOOKUP($I3053,'taxon-match_2026-08-31'!$A$2:$N$122,10,FALSE),IF(_xlpm.x=0,"",_xlpm.x)))</f>
        <v>Valvatida</v>
      </c>
      <c r="P3053" t="str">
        <f>IF($I3053="","",_xlfn.LET(_xlpm.x,VLOOKUP($I3053,'taxon-match_2026-08-31'!$A$2:$N$122,11,FALSE),IF(_xlpm.x=0,"",_xlpm.x)))</f>
        <v>Odontasteridae</v>
      </c>
      <c r="Q3053" t="str">
        <f>IF($I3053="","",_xlfn.LET(_xlpm.x,VLOOKUP($I3053,'taxon-match_2026-08-31'!$A$2:$N$122,12,FALSE),IF(_xlpm.x=0,"",_xlpm.x)))</f>
        <v>Odontaster</v>
      </c>
      <c r="R3053" t="str">
        <f>IF($I3053="","",_xlfn.LET(_xlpm.x,VLOOKUP($I3053,'taxon-match_2026-08-31'!$A$2:$N$122,14,FALSE),IF(_xlpm.x=0,"",_xlpm.x)))</f>
        <v>validus</v>
      </c>
      <c r="S3053" s="2" t="s">
        <v>2609</v>
      </c>
      <c r="T3053" s="69" t="s">
        <v>62</v>
      </c>
      <c r="U3053" s="69" t="s">
        <v>60</v>
      </c>
      <c r="X3053" t="str">
        <f>IF(T3053="","",_xlfn.LET(_xlpm.x,VLOOKUP(T3053,'Drop-down_menus'!$F$2:$G$16,2,FALSE),IF(_xlpm.x=0,"",_xlpm.x)))</f>
        <v>https://orcid.org/0000-0003-3696-4445</v>
      </c>
      <c r="Y3053" t="str">
        <f>IF(U3053="","",_xlfn.LET(_xlpm.x,VLOOKUP(U3053,'Drop-down_menus'!$F$2:$G$16,2,FALSE),IF(_xlpm.x=0,"",_xlpm.x)))</f>
        <v>https://orcid.org/0000-0002-9708-1761</v>
      </c>
      <c r="Z3053" t="str">
        <f>IF(V3053="","",_xlfn.LET(_xlpm.x,VLOOKUP(V3053,'Drop-down_menus'!$F$2:$G$16,2,FALSE),IF(_xlpm.x=0,"",_xlpm.x)))</f>
        <v/>
      </c>
      <c r="AA3053" t="str">
        <f>IF(W3053="","",_xlfn.LET(_xlpm.x,VLOOKUP(W3053,'Drop-down_menus'!$F$2:$G$16,2,FALSE),IF(_xlpm.x=0,"",_xlpm.x)))</f>
        <v/>
      </c>
      <c r="AB3053" t="s">
        <v>702</v>
      </c>
      <c r="AE3053" t="s">
        <v>896</v>
      </c>
    </row>
    <row r="3054" spans="1:31" ht="15" x14ac:dyDescent="0.2">
      <c r="A3054" s="2" t="s">
        <v>282</v>
      </c>
      <c r="B3054">
        <v>2547</v>
      </c>
      <c r="C3054">
        <v>2992</v>
      </c>
      <c r="D3054" s="69" t="s">
        <v>700</v>
      </c>
      <c r="F3054" s="70" t="s">
        <v>767</v>
      </c>
      <c r="G3054" s="70">
        <v>1</v>
      </c>
      <c r="H3054" s="70" t="s">
        <v>767</v>
      </c>
      <c r="I3054" t="s">
        <v>767</v>
      </c>
      <c r="J3054" t="str">
        <f>IF($I3054="","",_xlfn.LET(_xlpm.x,VLOOKUP($I3054,'taxon-match_2026-08-31'!$A$2:$N$122,6,FALSE),IF(_xlpm.x=0,"",_xlpm.x)))</f>
        <v>Koehler, 1906</v>
      </c>
      <c r="K3054" t="str">
        <f>IF($I3054="","",_xlfn.LET(_xlpm.x,VLOOKUP($I3054,'taxon-match_2026-08-31'!$A$2:$N$122,4,FALSE),IF(_xlpm.x=0,"",_xlpm.x)))</f>
        <v>urn:lsid:marinespecies.org:taxname:172775</v>
      </c>
      <c r="L3054" t="str">
        <f>IF($I3054="","",_xlfn.LET(_xlpm.x,VLOOKUP($I3054,'taxon-match_2026-08-31'!$A$2:$N$122,7,FALSE),IF(_xlpm.x=0,"",_xlpm.x)))</f>
        <v>Animalia</v>
      </c>
      <c r="M3054" t="str">
        <f>IF($I3054="","",_xlfn.LET(_xlpm.x,VLOOKUP($I3054,'taxon-match_2026-08-31'!$A$2:$N$122,8,FALSE),IF(_xlpm.x=0,"",_xlpm.x)))</f>
        <v>Echinodermata</v>
      </c>
      <c r="N3054" t="str">
        <f>IF($I3054="","",_xlfn.LET(_xlpm.x,VLOOKUP($I3054,'taxon-match_2026-08-31'!$A$2:$N$122,9,FALSE),IF(_xlpm.x=0,"",_xlpm.x)))</f>
        <v>Asteroidea</v>
      </c>
      <c r="O3054" t="str">
        <f>IF($I3054="","",_xlfn.LET(_xlpm.x,VLOOKUP($I3054,'taxon-match_2026-08-31'!$A$2:$N$122,10,FALSE),IF(_xlpm.x=0,"",_xlpm.x)))</f>
        <v>Valvatida</v>
      </c>
      <c r="P3054" t="str">
        <f>IF($I3054="","",_xlfn.LET(_xlpm.x,VLOOKUP($I3054,'taxon-match_2026-08-31'!$A$2:$N$122,11,FALSE),IF(_xlpm.x=0,"",_xlpm.x)))</f>
        <v>Odontasteridae</v>
      </c>
      <c r="Q3054" t="str">
        <f>IF($I3054="","",_xlfn.LET(_xlpm.x,VLOOKUP($I3054,'taxon-match_2026-08-31'!$A$2:$N$122,12,FALSE),IF(_xlpm.x=0,"",_xlpm.x)))</f>
        <v>Odontaster</v>
      </c>
      <c r="R3054" t="str">
        <f>IF($I3054="","",_xlfn.LET(_xlpm.x,VLOOKUP($I3054,'taxon-match_2026-08-31'!$A$2:$N$122,14,FALSE),IF(_xlpm.x=0,"",_xlpm.x)))</f>
        <v>validus</v>
      </c>
      <c r="S3054" s="2" t="s">
        <v>2609</v>
      </c>
      <c r="T3054" s="69" t="s">
        <v>62</v>
      </c>
      <c r="U3054" s="69" t="s">
        <v>60</v>
      </c>
      <c r="X3054" t="str">
        <f>IF(T3054="","",_xlfn.LET(_xlpm.x,VLOOKUP(T3054,'Drop-down_menus'!$F$2:$G$16,2,FALSE),IF(_xlpm.x=0,"",_xlpm.x)))</f>
        <v>https://orcid.org/0000-0003-3696-4445</v>
      </c>
      <c r="Y3054" t="str">
        <f>IF(U3054="","",_xlfn.LET(_xlpm.x,VLOOKUP(U3054,'Drop-down_menus'!$F$2:$G$16,2,FALSE),IF(_xlpm.x=0,"",_xlpm.x)))</f>
        <v>https://orcid.org/0000-0002-9708-1761</v>
      </c>
      <c r="Z3054" t="str">
        <f>IF(V3054="","",_xlfn.LET(_xlpm.x,VLOOKUP(V3054,'Drop-down_menus'!$F$2:$G$16,2,FALSE),IF(_xlpm.x=0,"",_xlpm.x)))</f>
        <v/>
      </c>
      <c r="AA3054" t="str">
        <f>IF(W3054="","",_xlfn.LET(_xlpm.x,VLOOKUP(W3054,'Drop-down_menus'!$F$2:$G$16,2,FALSE),IF(_xlpm.x=0,"",_xlpm.x)))</f>
        <v/>
      </c>
      <c r="AB3054" t="s">
        <v>702</v>
      </c>
      <c r="AE3054" t="s">
        <v>896</v>
      </c>
    </row>
    <row r="3055" spans="1:31" ht="15" x14ac:dyDescent="0.2">
      <c r="A3055" s="2" t="s">
        <v>282</v>
      </c>
      <c r="B3055">
        <v>2548</v>
      </c>
      <c r="C3055">
        <v>3389</v>
      </c>
      <c r="D3055" s="69" t="s">
        <v>700</v>
      </c>
      <c r="F3055" s="70" t="s">
        <v>767</v>
      </c>
      <c r="G3055" s="70">
        <v>1</v>
      </c>
      <c r="H3055" s="70" t="s">
        <v>767</v>
      </c>
      <c r="I3055" t="s">
        <v>767</v>
      </c>
      <c r="J3055" t="str">
        <f>IF($I3055="","",_xlfn.LET(_xlpm.x,VLOOKUP($I3055,'taxon-match_2026-08-31'!$A$2:$N$122,6,FALSE),IF(_xlpm.x=0,"",_xlpm.x)))</f>
        <v>Koehler, 1906</v>
      </c>
      <c r="K3055" t="str">
        <f>IF($I3055="","",_xlfn.LET(_xlpm.x,VLOOKUP($I3055,'taxon-match_2026-08-31'!$A$2:$N$122,4,FALSE),IF(_xlpm.x=0,"",_xlpm.x)))</f>
        <v>urn:lsid:marinespecies.org:taxname:172775</v>
      </c>
      <c r="L3055" t="str">
        <f>IF($I3055="","",_xlfn.LET(_xlpm.x,VLOOKUP($I3055,'taxon-match_2026-08-31'!$A$2:$N$122,7,FALSE),IF(_xlpm.x=0,"",_xlpm.x)))</f>
        <v>Animalia</v>
      </c>
      <c r="M3055" t="str">
        <f>IF($I3055="","",_xlfn.LET(_xlpm.x,VLOOKUP($I3055,'taxon-match_2026-08-31'!$A$2:$N$122,8,FALSE),IF(_xlpm.x=0,"",_xlpm.x)))</f>
        <v>Echinodermata</v>
      </c>
      <c r="N3055" t="str">
        <f>IF($I3055="","",_xlfn.LET(_xlpm.x,VLOOKUP($I3055,'taxon-match_2026-08-31'!$A$2:$N$122,9,FALSE),IF(_xlpm.x=0,"",_xlpm.x)))</f>
        <v>Asteroidea</v>
      </c>
      <c r="O3055" t="str">
        <f>IF($I3055="","",_xlfn.LET(_xlpm.x,VLOOKUP($I3055,'taxon-match_2026-08-31'!$A$2:$N$122,10,FALSE),IF(_xlpm.x=0,"",_xlpm.x)))</f>
        <v>Valvatida</v>
      </c>
      <c r="P3055" t="str">
        <f>IF($I3055="","",_xlfn.LET(_xlpm.x,VLOOKUP($I3055,'taxon-match_2026-08-31'!$A$2:$N$122,11,FALSE),IF(_xlpm.x=0,"",_xlpm.x)))</f>
        <v>Odontasteridae</v>
      </c>
      <c r="Q3055" t="str">
        <f>IF($I3055="","",_xlfn.LET(_xlpm.x,VLOOKUP($I3055,'taxon-match_2026-08-31'!$A$2:$N$122,12,FALSE),IF(_xlpm.x=0,"",_xlpm.x)))</f>
        <v>Odontaster</v>
      </c>
      <c r="R3055" t="str">
        <f>IF($I3055="","",_xlfn.LET(_xlpm.x,VLOOKUP($I3055,'taxon-match_2026-08-31'!$A$2:$N$122,14,FALSE),IF(_xlpm.x=0,"",_xlpm.x)))</f>
        <v>validus</v>
      </c>
      <c r="S3055" s="2" t="s">
        <v>2609</v>
      </c>
      <c r="T3055" s="69" t="s">
        <v>62</v>
      </c>
      <c r="U3055" s="69" t="s">
        <v>60</v>
      </c>
      <c r="X3055" t="str">
        <f>IF(T3055="","",_xlfn.LET(_xlpm.x,VLOOKUP(T3055,'Drop-down_menus'!$F$2:$G$16,2,FALSE),IF(_xlpm.x=0,"",_xlpm.x)))</f>
        <v>https://orcid.org/0000-0003-3696-4445</v>
      </c>
      <c r="Y3055" t="str">
        <f>IF(U3055="","",_xlfn.LET(_xlpm.x,VLOOKUP(U3055,'Drop-down_menus'!$F$2:$G$16,2,FALSE),IF(_xlpm.x=0,"",_xlpm.x)))</f>
        <v>https://orcid.org/0000-0002-9708-1761</v>
      </c>
      <c r="Z3055" t="str">
        <f>IF(V3055="","",_xlfn.LET(_xlpm.x,VLOOKUP(V3055,'Drop-down_menus'!$F$2:$G$16,2,FALSE),IF(_xlpm.x=0,"",_xlpm.x)))</f>
        <v/>
      </c>
      <c r="AA3055" t="str">
        <f>IF(W3055="","",_xlfn.LET(_xlpm.x,VLOOKUP(W3055,'Drop-down_menus'!$F$2:$G$16,2,FALSE),IF(_xlpm.x=0,"",_xlpm.x)))</f>
        <v/>
      </c>
      <c r="AB3055" t="s">
        <v>702</v>
      </c>
      <c r="AE3055" t="s">
        <v>896</v>
      </c>
    </row>
    <row r="3056" spans="1:31" ht="15" x14ac:dyDescent="0.2">
      <c r="A3056" s="2" t="s">
        <v>282</v>
      </c>
      <c r="B3056">
        <v>2549</v>
      </c>
      <c r="C3056">
        <v>3393</v>
      </c>
      <c r="D3056" s="69" t="s">
        <v>700</v>
      </c>
      <c r="F3056" s="70" t="s">
        <v>767</v>
      </c>
      <c r="G3056" s="70">
        <v>1</v>
      </c>
      <c r="H3056" s="70" t="s">
        <v>767</v>
      </c>
      <c r="I3056" t="s">
        <v>767</v>
      </c>
      <c r="J3056" t="str">
        <f>IF($I3056="","",_xlfn.LET(_xlpm.x,VLOOKUP($I3056,'taxon-match_2026-08-31'!$A$2:$N$122,6,FALSE),IF(_xlpm.x=0,"",_xlpm.x)))</f>
        <v>Koehler, 1906</v>
      </c>
      <c r="K3056" t="str">
        <f>IF($I3056="","",_xlfn.LET(_xlpm.x,VLOOKUP($I3056,'taxon-match_2026-08-31'!$A$2:$N$122,4,FALSE),IF(_xlpm.x=0,"",_xlpm.x)))</f>
        <v>urn:lsid:marinespecies.org:taxname:172775</v>
      </c>
      <c r="L3056" t="str">
        <f>IF($I3056="","",_xlfn.LET(_xlpm.x,VLOOKUP($I3056,'taxon-match_2026-08-31'!$A$2:$N$122,7,FALSE),IF(_xlpm.x=0,"",_xlpm.x)))</f>
        <v>Animalia</v>
      </c>
      <c r="M3056" t="str">
        <f>IF($I3056="","",_xlfn.LET(_xlpm.x,VLOOKUP($I3056,'taxon-match_2026-08-31'!$A$2:$N$122,8,FALSE),IF(_xlpm.x=0,"",_xlpm.x)))</f>
        <v>Echinodermata</v>
      </c>
      <c r="N3056" t="str">
        <f>IF($I3056="","",_xlfn.LET(_xlpm.x,VLOOKUP($I3056,'taxon-match_2026-08-31'!$A$2:$N$122,9,FALSE),IF(_xlpm.x=0,"",_xlpm.x)))</f>
        <v>Asteroidea</v>
      </c>
      <c r="O3056" t="str">
        <f>IF($I3056="","",_xlfn.LET(_xlpm.x,VLOOKUP($I3056,'taxon-match_2026-08-31'!$A$2:$N$122,10,FALSE),IF(_xlpm.x=0,"",_xlpm.x)))</f>
        <v>Valvatida</v>
      </c>
      <c r="P3056" t="str">
        <f>IF($I3056="","",_xlfn.LET(_xlpm.x,VLOOKUP($I3056,'taxon-match_2026-08-31'!$A$2:$N$122,11,FALSE),IF(_xlpm.x=0,"",_xlpm.x)))</f>
        <v>Odontasteridae</v>
      </c>
      <c r="Q3056" t="str">
        <f>IF($I3056="","",_xlfn.LET(_xlpm.x,VLOOKUP($I3056,'taxon-match_2026-08-31'!$A$2:$N$122,12,FALSE),IF(_xlpm.x=0,"",_xlpm.x)))</f>
        <v>Odontaster</v>
      </c>
      <c r="R3056" t="str">
        <f>IF($I3056="","",_xlfn.LET(_xlpm.x,VLOOKUP($I3056,'taxon-match_2026-08-31'!$A$2:$N$122,14,FALSE),IF(_xlpm.x=0,"",_xlpm.x)))</f>
        <v>validus</v>
      </c>
      <c r="S3056" s="2" t="s">
        <v>2609</v>
      </c>
      <c r="T3056" s="69" t="s">
        <v>62</v>
      </c>
      <c r="U3056" s="69" t="s">
        <v>60</v>
      </c>
      <c r="X3056" t="str">
        <f>IF(T3056="","",_xlfn.LET(_xlpm.x,VLOOKUP(T3056,'Drop-down_menus'!$F$2:$G$16,2,FALSE),IF(_xlpm.x=0,"",_xlpm.x)))</f>
        <v>https://orcid.org/0000-0003-3696-4445</v>
      </c>
      <c r="Y3056" t="str">
        <f>IF(U3056="","",_xlfn.LET(_xlpm.x,VLOOKUP(U3056,'Drop-down_menus'!$F$2:$G$16,2,FALSE),IF(_xlpm.x=0,"",_xlpm.x)))</f>
        <v>https://orcid.org/0000-0002-9708-1761</v>
      </c>
      <c r="Z3056" t="str">
        <f>IF(V3056="","",_xlfn.LET(_xlpm.x,VLOOKUP(V3056,'Drop-down_menus'!$F$2:$G$16,2,FALSE),IF(_xlpm.x=0,"",_xlpm.x)))</f>
        <v/>
      </c>
      <c r="AA3056" t="str">
        <f>IF(W3056="","",_xlfn.LET(_xlpm.x,VLOOKUP(W3056,'Drop-down_menus'!$F$2:$G$16,2,FALSE),IF(_xlpm.x=0,"",_xlpm.x)))</f>
        <v/>
      </c>
      <c r="AB3056" t="s">
        <v>702</v>
      </c>
      <c r="AE3056" t="s">
        <v>896</v>
      </c>
    </row>
    <row r="3057" spans="1:31" ht="15" x14ac:dyDescent="0.2">
      <c r="A3057" s="2" t="s">
        <v>282</v>
      </c>
      <c r="B3057">
        <v>2550</v>
      </c>
      <c r="C3057">
        <v>3398</v>
      </c>
      <c r="D3057" s="69" t="s">
        <v>700</v>
      </c>
      <c r="F3057" s="70" t="s">
        <v>767</v>
      </c>
      <c r="G3057" s="70">
        <v>1</v>
      </c>
      <c r="H3057" s="70" t="s">
        <v>767</v>
      </c>
      <c r="I3057" t="s">
        <v>767</v>
      </c>
      <c r="J3057" t="str">
        <f>IF($I3057="","",_xlfn.LET(_xlpm.x,VLOOKUP($I3057,'taxon-match_2026-08-31'!$A$2:$N$122,6,FALSE),IF(_xlpm.x=0,"",_xlpm.x)))</f>
        <v>Koehler, 1906</v>
      </c>
      <c r="K3057" t="str">
        <f>IF($I3057="","",_xlfn.LET(_xlpm.x,VLOOKUP($I3057,'taxon-match_2026-08-31'!$A$2:$N$122,4,FALSE),IF(_xlpm.x=0,"",_xlpm.x)))</f>
        <v>urn:lsid:marinespecies.org:taxname:172775</v>
      </c>
      <c r="L3057" t="str">
        <f>IF($I3057="","",_xlfn.LET(_xlpm.x,VLOOKUP($I3057,'taxon-match_2026-08-31'!$A$2:$N$122,7,FALSE),IF(_xlpm.x=0,"",_xlpm.x)))</f>
        <v>Animalia</v>
      </c>
      <c r="M3057" t="str">
        <f>IF($I3057="","",_xlfn.LET(_xlpm.x,VLOOKUP($I3057,'taxon-match_2026-08-31'!$A$2:$N$122,8,FALSE),IF(_xlpm.x=0,"",_xlpm.x)))</f>
        <v>Echinodermata</v>
      </c>
      <c r="N3057" t="str">
        <f>IF($I3057="","",_xlfn.LET(_xlpm.x,VLOOKUP($I3057,'taxon-match_2026-08-31'!$A$2:$N$122,9,FALSE),IF(_xlpm.x=0,"",_xlpm.x)))</f>
        <v>Asteroidea</v>
      </c>
      <c r="O3057" t="str">
        <f>IF($I3057="","",_xlfn.LET(_xlpm.x,VLOOKUP($I3057,'taxon-match_2026-08-31'!$A$2:$N$122,10,FALSE),IF(_xlpm.x=0,"",_xlpm.x)))</f>
        <v>Valvatida</v>
      </c>
      <c r="P3057" t="str">
        <f>IF($I3057="","",_xlfn.LET(_xlpm.x,VLOOKUP($I3057,'taxon-match_2026-08-31'!$A$2:$N$122,11,FALSE),IF(_xlpm.x=0,"",_xlpm.x)))</f>
        <v>Odontasteridae</v>
      </c>
      <c r="Q3057" t="str">
        <f>IF($I3057="","",_xlfn.LET(_xlpm.x,VLOOKUP($I3057,'taxon-match_2026-08-31'!$A$2:$N$122,12,FALSE),IF(_xlpm.x=0,"",_xlpm.x)))</f>
        <v>Odontaster</v>
      </c>
      <c r="R3057" t="str">
        <f>IF($I3057="","",_xlfn.LET(_xlpm.x,VLOOKUP($I3057,'taxon-match_2026-08-31'!$A$2:$N$122,14,FALSE),IF(_xlpm.x=0,"",_xlpm.x)))</f>
        <v>validus</v>
      </c>
      <c r="S3057" s="2" t="s">
        <v>2609</v>
      </c>
      <c r="T3057" s="69" t="s">
        <v>62</v>
      </c>
      <c r="U3057" s="69" t="s">
        <v>60</v>
      </c>
      <c r="X3057" t="str">
        <f>IF(T3057="","",_xlfn.LET(_xlpm.x,VLOOKUP(T3057,'Drop-down_menus'!$F$2:$G$16,2,FALSE),IF(_xlpm.x=0,"",_xlpm.x)))</f>
        <v>https://orcid.org/0000-0003-3696-4445</v>
      </c>
      <c r="Y3057" t="str">
        <f>IF(U3057="","",_xlfn.LET(_xlpm.x,VLOOKUP(U3057,'Drop-down_menus'!$F$2:$G$16,2,FALSE),IF(_xlpm.x=0,"",_xlpm.x)))</f>
        <v>https://orcid.org/0000-0002-9708-1761</v>
      </c>
      <c r="Z3057" t="str">
        <f>IF(V3057="","",_xlfn.LET(_xlpm.x,VLOOKUP(V3057,'Drop-down_menus'!$F$2:$G$16,2,FALSE),IF(_xlpm.x=0,"",_xlpm.x)))</f>
        <v/>
      </c>
      <c r="AA3057" t="str">
        <f>IF(W3057="","",_xlfn.LET(_xlpm.x,VLOOKUP(W3057,'Drop-down_menus'!$F$2:$G$16,2,FALSE),IF(_xlpm.x=0,"",_xlpm.x)))</f>
        <v/>
      </c>
      <c r="AB3057" t="s">
        <v>702</v>
      </c>
      <c r="AE3057" t="s">
        <v>896</v>
      </c>
    </row>
    <row r="3058" spans="1:31" ht="15" x14ac:dyDescent="0.2">
      <c r="A3058" s="2" t="s">
        <v>298</v>
      </c>
      <c r="B3058">
        <v>2825</v>
      </c>
      <c r="C3058">
        <v>3399</v>
      </c>
      <c r="D3058" s="69" t="s">
        <v>700</v>
      </c>
      <c r="F3058" s="70" t="s">
        <v>767</v>
      </c>
      <c r="G3058" s="70">
        <v>1</v>
      </c>
      <c r="H3058" s="70" t="s">
        <v>767</v>
      </c>
      <c r="I3058" t="s">
        <v>767</v>
      </c>
      <c r="J3058" t="str">
        <f>IF($I3058="","",_xlfn.LET(_xlpm.x,VLOOKUP($I3058,'taxon-match_2026-08-31'!$A$2:$N$122,6,FALSE),IF(_xlpm.x=0,"",_xlpm.x)))</f>
        <v>Koehler, 1906</v>
      </c>
      <c r="K3058" t="str">
        <f>IF($I3058="","",_xlfn.LET(_xlpm.x,VLOOKUP($I3058,'taxon-match_2026-08-31'!$A$2:$N$122,4,FALSE),IF(_xlpm.x=0,"",_xlpm.x)))</f>
        <v>urn:lsid:marinespecies.org:taxname:172775</v>
      </c>
      <c r="L3058" t="str">
        <f>IF($I3058="","",_xlfn.LET(_xlpm.x,VLOOKUP($I3058,'taxon-match_2026-08-31'!$A$2:$N$122,7,FALSE),IF(_xlpm.x=0,"",_xlpm.x)))</f>
        <v>Animalia</v>
      </c>
      <c r="M3058" t="str">
        <f>IF($I3058="","",_xlfn.LET(_xlpm.x,VLOOKUP($I3058,'taxon-match_2026-08-31'!$A$2:$N$122,8,FALSE),IF(_xlpm.x=0,"",_xlpm.x)))</f>
        <v>Echinodermata</v>
      </c>
      <c r="N3058" t="str">
        <f>IF($I3058="","",_xlfn.LET(_xlpm.x,VLOOKUP($I3058,'taxon-match_2026-08-31'!$A$2:$N$122,9,FALSE),IF(_xlpm.x=0,"",_xlpm.x)))</f>
        <v>Asteroidea</v>
      </c>
      <c r="O3058" t="str">
        <f>IF($I3058="","",_xlfn.LET(_xlpm.x,VLOOKUP($I3058,'taxon-match_2026-08-31'!$A$2:$N$122,10,FALSE),IF(_xlpm.x=0,"",_xlpm.x)))</f>
        <v>Valvatida</v>
      </c>
      <c r="P3058" t="str">
        <f>IF($I3058="","",_xlfn.LET(_xlpm.x,VLOOKUP($I3058,'taxon-match_2026-08-31'!$A$2:$N$122,11,FALSE),IF(_xlpm.x=0,"",_xlpm.x)))</f>
        <v>Odontasteridae</v>
      </c>
      <c r="Q3058" t="str">
        <f>IF($I3058="","",_xlfn.LET(_xlpm.x,VLOOKUP($I3058,'taxon-match_2026-08-31'!$A$2:$N$122,12,FALSE),IF(_xlpm.x=0,"",_xlpm.x)))</f>
        <v>Odontaster</v>
      </c>
      <c r="R3058" t="str">
        <f>IF($I3058="","",_xlfn.LET(_xlpm.x,VLOOKUP($I3058,'taxon-match_2026-08-31'!$A$2:$N$122,14,FALSE),IF(_xlpm.x=0,"",_xlpm.x)))</f>
        <v>validus</v>
      </c>
      <c r="S3058" s="2" t="s">
        <v>2609</v>
      </c>
      <c r="T3058" s="69" t="s">
        <v>62</v>
      </c>
      <c r="U3058" s="69" t="s">
        <v>60</v>
      </c>
      <c r="X3058" t="str">
        <f>IF(T3058="","",_xlfn.LET(_xlpm.x,VLOOKUP(T3058,'Drop-down_menus'!$F$2:$G$16,2,FALSE),IF(_xlpm.x=0,"",_xlpm.x)))</f>
        <v>https://orcid.org/0000-0003-3696-4445</v>
      </c>
      <c r="Y3058" t="str">
        <f>IF(U3058="","",_xlfn.LET(_xlpm.x,VLOOKUP(U3058,'Drop-down_menus'!$F$2:$G$16,2,FALSE),IF(_xlpm.x=0,"",_xlpm.x)))</f>
        <v>https://orcid.org/0000-0002-9708-1761</v>
      </c>
      <c r="Z3058" t="str">
        <f>IF(V3058="","",_xlfn.LET(_xlpm.x,VLOOKUP(V3058,'Drop-down_menus'!$F$2:$G$16,2,FALSE),IF(_xlpm.x=0,"",_xlpm.x)))</f>
        <v/>
      </c>
      <c r="AA3058" t="str">
        <f>IF(W3058="","",_xlfn.LET(_xlpm.x,VLOOKUP(W3058,'Drop-down_menus'!$F$2:$G$16,2,FALSE),IF(_xlpm.x=0,"",_xlpm.x)))</f>
        <v/>
      </c>
      <c r="AB3058" t="s">
        <v>702</v>
      </c>
      <c r="AE3058" t="s">
        <v>896</v>
      </c>
    </row>
    <row r="3059" spans="1:31" ht="15" x14ac:dyDescent="0.2">
      <c r="A3059" s="2" t="s">
        <v>298</v>
      </c>
      <c r="B3059">
        <v>2826</v>
      </c>
      <c r="C3059">
        <v>3370</v>
      </c>
      <c r="D3059" s="69" t="s">
        <v>700</v>
      </c>
      <c r="F3059" s="70" t="s">
        <v>767</v>
      </c>
      <c r="G3059" s="70">
        <v>1</v>
      </c>
      <c r="H3059" s="70" t="s">
        <v>767</v>
      </c>
      <c r="I3059" t="s">
        <v>767</v>
      </c>
      <c r="J3059" t="str">
        <f>IF($I3059="","",_xlfn.LET(_xlpm.x,VLOOKUP($I3059,'taxon-match_2026-08-31'!$A$2:$N$122,6,FALSE),IF(_xlpm.x=0,"",_xlpm.x)))</f>
        <v>Koehler, 1906</v>
      </c>
      <c r="K3059" t="str">
        <f>IF($I3059="","",_xlfn.LET(_xlpm.x,VLOOKUP($I3059,'taxon-match_2026-08-31'!$A$2:$N$122,4,FALSE),IF(_xlpm.x=0,"",_xlpm.x)))</f>
        <v>urn:lsid:marinespecies.org:taxname:172775</v>
      </c>
      <c r="L3059" t="str">
        <f>IF($I3059="","",_xlfn.LET(_xlpm.x,VLOOKUP($I3059,'taxon-match_2026-08-31'!$A$2:$N$122,7,FALSE),IF(_xlpm.x=0,"",_xlpm.x)))</f>
        <v>Animalia</v>
      </c>
      <c r="M3059" t="str">
        <f>IF($I3059="","",_xlfn.LET(_xlpm.x,VLOOKUP($I3059,'taxon-match_2026-08-31'!$A$2:$N$122,8,FALSE),IF(_xlpm.x=0,"",_xlpm.x)))</f>
        <v>Echinodermata</v>
      </c>
      <c r="N3059" t="str">
        <f>IF($I3059="","",_xlfn.LET(_xlpm.x,VLOOKUP($I3059,'taxon-match_2026-08-31'!$A$2:$N$122,9,FALSE),IF(_xlpm.x=0,"",_xlpm.x)))</f>
        <v>Asteroidea</v>
      </c>
      <c r="O3059" t="str">
        <f>IF($I3059="","",_xlfn.LET(_xlpm.x,VLOOKUP($I3059,'taxon-match_2026-08-31'!$A$2:$N$122,10,FALSE),IF(_xlpm.x=0,"",_xlpm.x)))</f>
        <v>Valvatida</v>
      </c>
      <c r="P3059" t="str">
        <f>IF($I3059="","",_xlfn.LET(_xlpm.x,VLOOKUP($I3059,'taxon-match_2026-08-31'!$A$2:$N$122,11,FALSE),IF(_xlpm.x=0,"",_xlpm.x)))</f>
        <v>Odontasteridae</v>
      </c>
      <c r="Q3059" t="str">
        <f>IF($I3059="","",_xlfn.LET(_xlpm.x,VLOOKUP($I3059,'taxon-match_2026-08-31'!$A$2:$N$122,12,FALSE),IF(_xlpm.x=0,"",_xlpm.x)))</f>
        <v>Odontaster</v>
      </c>
      <c r="R3059" t="str">
        <f>IF($I3059="","",_xlfn.LET(_xlpm.x,VLOOKUP($I3059,'taxon-match_2026-08-31'!$A$2:$N$122,14,FALSE),IF(_xlpm.x=0,"",_xlpm.x)))</f>
        <v>validus</v>
      </c>
      <c r="S3059" s="2" t="s">
        <v>2609</v>
      </c>
      <c r="T3059" s="69" t="s">
        <v>62</v>
      </c>
      <c r="U3059" s="69" t="s">
        <v>60</v>
      </c>
      <c r="X3059" t="str">
        <f>IF(T3059="","",_xlfn.LET(_xlpm.x,VLOOKUP(T3059,'Drop-down_menus'!$F$2:$G$16,2,FALSE),IF(_xlpm.x=0,"",_xlpm.x)))</f>
        <v>https://orcid.org/0000-0003-3696-4445</v>
      </c>
      <c r="Y3059" t="str">
        <f>IF(U3059="","",_xlfn.LET(_xlpm.x,VLOOKUP(U3059,'Drop-down_menus'!$F$2:$G$16,2,FALSE),IF(_xlpm.x=0,"",_xlpm.x)))</f>
        <v>https://orcid.org/0000-0002-9708-1761</v>
      </c>
      <c r="Z3059" t="str">
        <f>IF(V3059="","",_xlfn.LET(_xlpm.x,VLOOKUP(V3059,'Drop-down_menus'!$F$2:$G$16,2,FALSE),IF(_xlpm.x=0,"",_xlpm.x)))</f>
        <v/>
      </c>
      <c r="AA3059" t="str">
        <f>IF(W3059="","",_xlfn.LET(_xlpm.x,VLOOKUP(W3059,'Drop-down_menus'!$F$2:$G$16,2,FALSE),IF(_xlpm.x=0,"",_xlpm.x)))</f>
        <v/>
      </c>
      <c r="AB3059" t="s">
        <v>702</v>
      </c>
      <c r="AE3059" t="s">
        <v>896</v>
      </c>
    </row>
    <row r="3060" spans="1:31" ht="15" x14ac:dyDescent="0.2">
      <c r="A3060" s="2" t="s">
        <v>298</v>
      </c>
      <c r="B3060">
        <v>2827</v>
      </c>
      <c r="C3060">
        <v>3363</v>
      </c>
      <c r="D3060" s="69" t="s">
        <v>700</v>
      </c>
      <c r="F3060" s="70" t="s">
        <v>767</v>
      </c>
      <c r="G3060" s="70">
        <v>1</v>
      </c>
      <c r="H3060" s="70" t="s">
        <v>767</v>
      </c>
      <c r="I3060" t="s">
        <v>767</v>
      </c>
      <c r="J3060" t="str">
        <f>IF($I3060="","",_xlfn.LET(_xlpm.x,VLOOKUP($I3060,'taxon-match_2026-08-31'!$A$2:$N$122,6,FALSE),IF(_xlpm.x=0,"",_xlpm.x)))</f>
        <v>Koehler, 1906</v>
      </c>
      <c r="K3060" t="str">
        <f>IF($I3060="","",_xlfn.LET(_xlpm.x,VLOOKUP($I3060,'taxon-match_2026-08-31'!$A$2:$N$122,4,FALSE),IF(_xlpm.x=0,"",_xlpm.x)))</f>
        <v>urn:lsid:marinespecies.org:taxname:172775</v>
      </c>
      <c r="L3060" t="str">
        <f>IF($I3060="","",_xlfn.LET(_xlpm.x,VLOOKUP($I3060,'taxon-match_2026-08-31'!$A$2:$N$122,7,FALSE),IF(_xlpm.x=0,"",_xlpm.x)))</f>
        <v>Animalia</v>
      </c>
      <c r="M3060" t="str">
        <f>IF($I3060="","",_xlfn.LET(_xlpm.x,VLOOKUP($I3060,'taxon-match_2026-08-31'!$A$2:$N$122,8,FALSE),IF(_xlpm.x=0,"",_xlpm.x)))</f>
        <v>Echinodermata</v>
      </c>
      <c r="N3060" t="str">
        <f>IF($I3060="","",_xlfn.LET(_xlpm.x,VLOOKUP($I3060,'taxon-match_2026-08-31'!$A$2:$N$122,9,FALSE),IF(_xlpm.x=0,"",_xlpm.x)))</f>
        <v>Asteroidea</v>
      </c>
      <c r="O3060" t="str">
        <f>IF($I3060="","",_xlfn.LET(_xlpm.x,VLOOKUP($I3060,'taxon-match_2026-08-31'!$A$2:$N$122,10,FALSE),IF(_xlpm.x=0,"",_xlpm.x)))</f>
        <v>Valvatida</v>
      </c>
      <c r="P3060" t="str">
        <f>IF($I3060="","",_xlfn.LET(_xlpm.x,VLOOKUP($I3060,'taxon-match_2026-08-31'!$A$2:$N$122,11,FALSE),IF(_xlpm.x=0,"",_xlpm.x)))</f>
        <v>Odontasteridae</v>
      </c>
      <c r="Q3060" t="str">
        <f>IF($I3060="","",_xlfn.LET(_xlpm.x,VLOOKUP($I3060,'taxon-match_2026-08-31'!$A$2:$N$122,12,FALSE),IF(_xlpm.x=0,"",_xlpm.x)))</f>
        <v>Odontaster</v>
      </c>
      <c r="R3060" t="str">
        <f>IF($I3060="","",_xlfn.LET(_xlpm.x,VLOOKUP($I3060,'taxon-match_2026-08-31'!$A$2:$N$122,14,FALSE),IF(_xlpm.x=0,"",_xlpm.x)))</f>
        <v>validus</v>
      </c>
      <c r="S3060" s="2" t="s">
        <v>2609</v>
      </c>
      <c r="T3060" s="69" t="s">
        <v>62</v>
      </c>
      <c r="U3060" s="69" t="s">
        <v>60</v>
      </c>
      <c r="X3060" t="str">
        <f>IF(T3060="","",_xlfn.LET(_xlpm.x,VLOOKUP(T3060,'Drop-down_menus'!$F$2:$G$16,2,FALSE),IF(_xlpm.x=0,"",_xlpm.x)))</f>
        <v>https://orcid.org/0000-0003-3696-4445</v>
      </c>
      <c r="Y3060" t="str">
        <f>IF(U3060="","",_xlfn.LET(_xlpm.x,VLOOKUP(U3060,'Drop-down_menus'!$F$2:$G$16,2,FALSE),IF(_xlpm.x=0,"",_xlpm.x)))</f>
        <v>https://orcid.org/0000-0002-9708-1761</v>
      </c>
      <c r="Z3060" t="str">
        <f>IF(V3060="","",_xlfn.LET(_xlpm.x,VLOOKUP(V3060,'Drop-down_menus'!$F$2:$G$16,2,FALSE),IF(_xlpm.x=0,"",_xlpm.x)))</f>
        <v/>
      </c>
      <c r="AA3060" t="str">
        <f>IF(W3060="","",_xlfn.LET(_xlpm.x,VLOOKUP(W3060,'Drop-down_menus'!$F$2:$G$16,2,FALSE),IF(_xlpm.x=0,"",_xlpm.x)))</f>
        <v/>
      </c>
      <c r="AB3060" t="s">
        <v>702</v>
      </c>
      <c r="AE3060" t="s">
        <v>896</v>
      </c>
    </row>
    <row r="3061" spans="1:31" ht="15" x14ac:dyDescent="0.2">
      <c r="A3061" s="2" t="s">
        <v>298</v>
      </c>
      <c r="B3061">
        <v>2828</v>
      </c>
      <c r="C3061">
        <v>3375</v>
      </c>
      <c r="D3061" s="69" t="s">
        <v>700</v>
      </c>
      <c r="F3061" s="70" t="s">
        <v>767</v>
      </c>
      <c r="G3061" s="70">
        <v>1</v>
      </c>
      <c r="H3061" s="70" t="s">
        <v>767</v>
      </c>
      <c r="I3061" t="s">
        <v>767</v>
      </c>
      <c r="J3061" t="str">
        <f>IF($I3061="","",_xlfn.LET(_xlpm.x,VLOOKUP($I3061,'taxon-match_2026-08-31'!$A$2:$N$122,6,FALSE),IF(_xlpm.x=0,"",_xlpm.x)))</f>
        <v>Koehler, 1906</v>
      </c>
      <c r="K3061" t="str">
        <f>IF($I3061="","",_xlfn.LET(_xlpm.x,VLOOKUP($I3061,'taxon-match_2026-08-31'!$A$2:$N$122,4,FALSE),IF(_xlpm.x=0,"",_xlpm.x)))</f>
        <v>urn:lsid:marinespecies.org:taxname:172775</v>
      </c>
      <c r="L3061" t="str">
        <f>IF($I3061="","",_xlfn.LET(_xlpm.x,VLOOKUP($I3061,'taxon-match_2026-08-31'!$A$2:$N$122,7,FALSE),IF(_xlpm.x=0,"",_xlpm.x)))</f>
        <v>Animalia</v>
      </c>
      <c r="M3061" t="str">
        <f>IF($I3061="","",_xlfn.LET(_xlpm.x,VLOOKUP($I3061,'taxon-match_2026-08-31'!$A$2:$N$122,8,FALSE),IF(_xlpm.x=0,"",_xlpm.x)))</f>
        <v>Echinodermata</v>
      </c>
      <c r="N3061" t="str">
        <f>IF($I3061="","",_xlfn.LET(_xlpm.x,VLOOKUP($I3061,'taxon-match_2026-08-31'!$A$2:$N$122,9,FALSE),IF(_xlpm.x=0,"",_xlpm.x)))</f>
        <v>Asteroidea</v>
      </c>
      <c r="O3061" t="str">
        <f>IF($I3061="","",_xlfn.LET(_xlpm.x,VLOOKUP($I3061,'taxon-match_2026-08-31'!$A$2:$N$122,10,FALSE),IF(_xlpm.x=0,"",_xlpm.x)))</f>
        <v>Valvatida</v>
      </c>
      <c r="P3061" t="str">
        <f>IF($I3061="","",_xlfn.LET(_xlpm.x,VLOOKUP($I3061,'taxon-match_2026-08-31'!$A$2:$N$122,11,FALSE),IF(_xlpm.x=0,"",_xlpm.x)))</f>
        <v>Odontasteridae</v>
      </c>
      <c r="Q3061" t="str">
        <f>IF($I3061="","",_xlfn.LET(_xlpm.x,VLOOKUP($I3061,'taxon-match_2026-08-31'!$A$2:$N$122,12,FALSE),IF(_xlpm.x=0,"",_xlpm.x)))</f>
        <v>Odontaster</v>
      </c>
      <c r="R3061" t="str">
        <f>IF($I3061="","",_xlfn.LET(_xlpm.x,VLOOKUP($I3061,'taxon-match_2026-08-31'!$A$2:$N$122,14,FALSE),IF(_xlpm.x=0,"",_xlpm.x)))</f>
        <v>validus</v>
      </c>
      <c r="S3061" s="2" t="s">
        <v>2609</v>
      </c>
      <c r="T3061" s="69" t="s">
        <v>62</v>
      </c>
      <c r="U3061" s="69" t="s">
        <v>60</v>
      </c>
      <c r="X3061" t="str">
        <f>IF(T3061="","",_xlfn.LET(_xlpm.x,VLOOKUP(T3061,'Drop-down_menus'!$F$2:$G$16,2,FALSE),IF(_xlpm.x=0,"",_xlpm.x)))</f>
        <v>https://orcid.org/0000-0003-3696-4445</v>
      </c>
      <c r="Y3061" t="str">
        <f>IF(U3061="","",_xlfn.LET(_xlpm.x,VLOOKUP(U3061,'Drop-down_menus'!$F$2:$G$16,2,FALSE),IF(_xlpm.x=0,"",_xlpm.x)))</f>
        <v>https://orcid.org/0000-0002-9708-1761</v>
      </c>
      <c r="Z3061" t="str">
        <f>IF(V3061="","",_xlfn.LET(_xlpm.x,VLOOKUP(V3061,'Drop-down_menus'!$F$2:$G$16,2,FALSE),IF(_xlpm.x=0,"",_xlpm.x)))</f>
        <v/>
      </c>
      <c r="AA3061" t="str">
        <f>IF(W3061="","",_xlfn.LET(_xlpm.x,VLOOKUP(W3061,'Drop-down_menus'!$F$2:$G$16,2,FALSE),IF(_xlpm.x=0,"",_xlpm.x)))</f>
        <v/>
      </c>
      <c r="AB3061" t="s">
        <v>702</v>
      </c>
      <c r="AE3061" t="s">
        <v>896</v>
      </c>
    </row>
    <row r="3062" spans="1:31" ht="15" x14ac:dyDescent="0.2">
      <c r="A3062" s="2" t="s">
        <v>298</v>
      </c>
      <c r="B3062">
        <v>2829</v>
      </c>
      <c r="C3062">
        <v>3365</v>
      </c>
      <c r="D3062" s="69" t="s">
        <v>700</v>
      </c>
      <c r="F3062" s="70" t="s">
        <v>767</v>
      </c>
      <c r="G3062" s="70">
        <v>1</v>
      </c>
      <c r="H3062" s="70" t="s">
        <v>767</v>
      </c>
      <c r="I3062" t="s">
        <v>767</v>
      </c>
      <c r="J3062" t="str">
        <f>IF($I3062="","",_xlfn.LET(_xlpm.x,VLOOKUP($I3062,'taxon-match_2026-08-31'!$A$2:$N$122,6,FALSE),IF(_xlpm.x=0,"",_xlpm.x)))</f>
        <v>Koehler, 1906</v>
      </c>
      <c r="K3062" t="str">
        <f>IF($I3062="","",_xlfn.LET(_xlpm.x,VLOOKUP($I3062,'taxon-match_2026-08-31'!$A$2:$N$122,4,FALSE),IF(_xlpm.x=0,"",_xlpm.x)))</f>
        <v>urn:lsid:marinespecies.org:taxname:172775</v>
      </c>
      <c r="L3062" t="str">
        <f>IF($I3062="","",_xlfn.LET(_xlpm.x,VLOOKUP($I3062,'taxon-match_2026-08-31'!$A$2:$N$122,7,FALSE),IF(_xlpm.x=0,"",_xlpm.x)))</f>
        <v>Animalia</v>
      </c>
      <c r="M3062" t="str">
        <f>IF($I3062="","",_xlfn.LET(_xlpm.x,VLOOKUP($I3062,'taxon-match_2026-08-31'!$A$2:$N$122,8,FALSE),IF(_xlpm.x=0,"",_xlpm.x)))</f>
        <v>Echinodermata</v>
      </c>
      <c r="N3062" t="str">
        <f>IF($I3062="","",_xlfn.LET(_xlpm.x,VLOOKUP($I3062,'taxon-match_2026-08-31'!$A$2:$N$122,9,FALSE),IF(_xlpm.x=0,"",_xlpm.x)))</f>
        <v>Asteroidea</v>
      </c>
      <c r="O3062" t="str">
        <f>IF($I3062="","",_xlfn.LET(_xlpm.x,VLOOKUP($I3062,'taxon-match_2026-08-31'!$A$2:$N$122,10,FALSE),IF(_xlpm.x=0,"",_xlpm.x)))</f>
        <v>Valvatida</v>
      </c>
      <c r="P3062" t="str">
        <f>IF($I3062="","",_xlfn.LET(_xlpm.x,VLOOKUP($I3062,'taxon-match_2026-08-31'!$A$2:$N$122,11,FALSE),IF(_xlpm.x=0,"",_xlpm.x)))</f>
        <v>Odontasteridae</v>
      </c>
      <c r="Q3062" t="str">
        <f>IF($I3062="","",_xlfn.LET(_xlpm.x,VLOOKUP($I3062,'taxon-match_2026-08-31'!$A$2:$N$122,12,FALSE),IF(_xlpm.x=0,"",_xlpm.x)))</f>
        <v>Odontaster</v>
      </c>
      <c r="R3062" t="str">
        <f>IF($I3062="","",_xlfn.LET(_xlpm.x,VLOOKUP($I3062,'taxon-match_2026-08-31'!$A$2:$N$122,14,FALSE),IF(_xlpm.x=0,"",_xlpm.x)))</f>
        <v>validus</v>
      </c>
      <c r="S3062" s="2" t="s">
        <v>2609</v>
      </c>
      <c r="T3062" s="69" t="s">
        <v>62</v>
      </c>
      <c r="U3062" s="69" t="s">
        <v>60</v>
      </c>
      <c r="X3062" t="str">
        <f>IF(T3062="","",_xlfn.LET(_xlpm.x,VLOOKUP(T3062,'Drop-down_menus'!$F$2:$G$16,2,FALSE),IF(_xlpm.x=0,"",_xlpm.x)))</f>
        <v>https://orcid.org/0000-0003-3696-4445</v>
      </c>
      <c r="Y3062" t="str">
        <f>IF(U3062="","",_xlfn.LET(_xlpm.x,VLOOKUP(U3062,'Drop-down_menus'!$F$2:$G$16,2,FALSE),IF(_xlpm.x=0,"",_xlpm.x)))</f>
        <v>https://orcid.org/0000-0002-9708-1761</v>
      </c>
      <c r="Z3062" t="str">
        <f>IF(V3062="","",_xlfn.LET(_xlpm.x,VLOOKUP(V3062,'Drop-down_menus'!$F$2:$G$16,2,FALSE),IF(_xlpm.x=0,"",_xlpm.x)))</f>
        <v/>
      </c>
      <c r="AA3062" t="str">
        <f>IF(W3062="","",_xlfn.LET(_xlpm.x,VLOOKUP(W3062,'Drop-down_menus'!$F$2:$G$16,2,FALSE),IF(_xlpm.x=0,"",_xlpm.x)))</f>
        <v/>
      </c>
      <c r="AB3062" t="s">
        <v>702</v>
      </c>
      <c r="AE3062" t="s">
        <v>896</v>
      </c>
    </row>
    <row r="3063" spans="1:31" ht="15" x14ac:dyDescent="0.2">
      <c r="A3063" s="2" t="s">
        <v>298</v>
      </c>
      <c r="B3063">
        <v>2889</v>
      </c>
      <c r="C3063">
        <v>3390</v>
      </c>
      <c r="D3063" s="69" t="s">
        <v>700</v>
      </c>
      <c r="F3063" s="70" t="s">
        <v>767</v>
      </c>
      <c r="G3063" s="70">
        <v>1</v>
      </c>
      <c r="H3063" s="70" t="s">
        <v>767</v>
      </c>
      <c r="I3063" t="s">
        <v>767</v>
      </c>
      <c r="J3063" t="str">
        <f>IF($I3063="","",_xlfn.LET(_xlpm.x,VLOOKUP($I3063,'taxon-match_2026-08-31'!$A$2:$N$122,6,FALSE),IF(_xlpm.x=0,"",_xlpm.x)))</f>
        <v>Koehler, 1906</v>
      </c>
      <c r="K3063" t="str">
        <f>IF($I3063="","",_xlfn.LET(_xlpm.x,VLOOKUP($I3063,'taxon-match_2026-08-31'!$A$2:$N$122,4,FALSE),IF(_xlpm.x=0,"",_xlpm.x)))</f>
        <v>urn:lsid:marinespecies.org:taxname:172775</v>
      </c>
      <c r="L3063" t="str">
        <f>IF($I3063="","",_xlfn.LET(_xlpm.x,VLOOKUP($I3063,'taxon-match_2026-08-31'!$A$2:$N$122,7,FALSE),IF(_xlpm.x=0,"",_xlpm.x)))</f>
        <v>Animalia</v>
      </c>
      <c r="M3063" t="str">
        <f>IF($I3063="","",_xlfn.LET(_xlpm.x,VLOOKUP($I3063,'taxon-match_2026-08-31'!$A$2:$N$122,8,FALSE),IF(_xlpm.x=0,"",_xlpm.x)))</f>
        <v>Echinodermata</v>
      </c>
      <c r="N3063" t="str">
        <f>IF($I3063="","",_xlfn.LET(_xlpm.x,VLOOKUP($I3063,'taxon-match_2026-08-31'!$A$2:$N$122,9,FALSE),IF(_xlpm.x=0,"",_xlpm.x)))</f>
        <v>Asteroidea</v>
      </c>
      <c r="O3063" t="str">
        <f>IF($I3063="","",_xlfn.LET(_xlpm.x,VLOOKUP($I3063,'taxon-match_2026-08-31'!$A$2:$N$122,10,FALSE),IF(_xlpm.x=0,"",_xlpm.x)))</f>
        <v>Valvatida</v>
      </c>
      <c r="P3063" t="str">
        <f>IF($I3063="","",_xlfn.LET(_xlpm.x,VLOOKUP($I3063,'taxon-match_2026-08-31'!$A$2:$N$122,11,FALSE),IF(_xlpm.x=0,"",_xlpm.x)))</f>
        <v>Odontasteridae</v>
      </c>
      <c r="Q3063" t="str">
        <f>IF($I3063="","",_xlfn.LET(_xlpm.x,VLOOKUP($I3063,'taxon-match_2026-08-31'!$A$2:$N$122,12,FALSE),IF(_xlpm.x=0,"",_xlpm.x)))</f>
        <v>Odontaster</v>
      </c>
      <c r="R3063" t="str">
        <f>IF($I3063="","",_xlfn.LET(_xlpm.x,VLOOKUP($I3063,'taxon-match_2026-08-31'!$A$2:$N$122,14,FALSE),IF(_xlpm.x=0,"",_xlpm.x)))</f>
        <v>validus</v>
      </c>
      <c r="S3063" s="2" t="s">
        <v>2609</v>
      </c>
      <c r="T3063" s="69" t="s">
        <v>62</v>
      </c>
      <c r="U3063" s="69" t="s">
        <v>60</v>
      </c>
      <c r="X3063" t="str">
        <f>IF(T3063="","",_xlfn.LET(_xlpm.x,VLOOKUP(T3063,'Drop-down_menus'!$F$2:$G$16,2,FALSE),IF(_xlpm.x=0,"",_xlpm.x)))</f>
        <v>https://orcid.org/0000-0003-3696-4445</v>
      </c>
      <c r="Y3063" t="str">
        <f>IF(U3063="","",_xlfn.LET(_xlpm.x,VLOOKUP(U3063,'Drop-down_menus'!$F$2:$G$16,2,FALSE),IF(_xlpm.x=0,"",_xlpm.x)))</f>
        <v>https://orcid.org/0000-0002-9708-1761</v>
      </c>
      <c r="Z3063" t="str">
        <f>IF(V3063="","",_xlfn.LET(_xlpm.x,VLOOKUP(V3063,'Drop-down_menus'!$F$2:$G$16,2,FALSE),IF(_xlpm.x=0,"",_xlpm.x)))</f>
        <v/>
      </c>
      <c r="AA3063" t="str">
        <f>IF(W3063="","",_xlfn.LET(_xlpm.x,VLOOKUP(W3063,'Drop-down_menus'!$F$2:$G$16,2,FALSE),IF(_xlpm.x=0,"",_xlpm.x)))</f>
        <v/>
      </c>
      <c r="AB3063" t="s">
        <v>702</v>
      </c>
      <c r="AE3063" t="s">
        <v>896</v>
      </c>
    </row>
    <row r="3064" spans="1:31" ht="15" x14ac:dyDescent="0.2">
      <c r="A3064" s="2" t="s">
        <v>328</v>
      </c>
      <c r="B3064">
        <v>3272</v>
      </c>
      <c r="C3064">
        <v>3401</v>
      </c>
      <c r="D3064" s="69" t="s">
        <v>700</v>
      </c>
      <c r="F3064" s="70" t="s">
        <v>767</v>
      </c>
      <c r="G3064" s="70">
        <v>1</v>
      </c>
      <c r="H3064" s="70" t="s">
        <v>767</v>
      </c>
      <c r="I3064" t="s">
        <v>767</v>
      </c>
      <c r="J3064" t="str">
        <f>IF($I3064="","",_xlfn.LET(_xlpm.x,VLOOKUP($I3064,'taxon-match_2026-08-31'!$A$2:$N$122,6,FALSE),IF(_xlpm.x=0,"",_xlpm.x)))</f>
        <v>Koehler, 1906</v>
      </c>
      <c r="K3064" t="str">
        <f>IF($I3064="","",_xlfn.LET(_xlpm.x,VLOOKUP($I3064,'taxon-match_2026-08-31'!$A$2:$N$122,4,FALSE),IF(_xlpm.x=0,"",_xlpm.x)))</f>
        <v>urn:lsid:marinespecies.org:taxname:172775</v>
      </c>
      <c r="L3064" t="str">
        <f>IF($I3064="","",_xlfn.LET(_xlpm.x,VLOOKUP($I3064,'taxon-match_2026-08-31'!$A$2:$N$122,7,FALSE),IF(_xlpm.x=0,"",_xlpm.x)))</f>
        <v>Animalia</v>
      </c>
      <c r="M3064" t="str">
        <f>IF($I3064="","",_xlfn.LET(_xlpm.x,VLOOKUP($I3064,'taxon-match_2026-08-31'!$A$2:$N$122,8,FALSE),IF(_xlpm.x=0,"",_xlpm.x)))</f>
        <v>Echinodermata</v>
      </c>
      <c r="N3064" t="str">
        <f>IF($I3064="","",_xlfn.LET(_xlpm.x,VLOOKUP($I3064,'taxon-match_2026-08-31'!$A$2:$N$122,9,FALSE),IF(_xlpm.x=0,"",_xlpm.x)))</f>
        <v>Asteroidea</v>
      </c>
      <c r="O3064" t="str">
        <f>IF($I3064="","",_xlfn.LET(_xlpm.x,VLOOKUP($I3064,'taxon-match_2026-08-31'!$A$2:$N$122,10,FALSE),IF(_xlpm.x=0,"",_xlpm.x)))</f>
        <v>Valvatida</v>
      </c>
      <c r="P3064" t="str">
        <f>IF($I3064="","",_xlfn.LET(_xlpm.x,VLOOKUP($I3064,'taxon-match_2026-08-31'!$A$2:$N$122,11,FALSE),IF(_xlpm.x=0,"",_xlpm.x)))</f>
        <v>Odontasteridae</v>
      </c>
      <c r="Q3064" t="str">
        <f>IF($I3064="","",_xlfn.LET(_xlpm.x,VLOOKUP($I3064,'taxon-match_2026-08-31'!$A$2:$N$122,12,FALSE),IF(_xlpm.x=0,"",_xlpm.x)))</f>
        <v>Odontaster</v>
      </c>
      <c r="R3064" t="str">
        <f>IF($I3064="","",_xlfn.LET(_xlpm.x,VLOOKUP($I3064,'taxon-match_2026-08-31'!$A$2:$N$122,14,FALSE),IF(_xlpm.x=0,"",_xlpm.x)))</f>
        <v>validus</v>
      </c>
      <c r="S3064" s="2" t="s">
        <v>2609</v>
      </c>
      <c r="T3064" s="69" t="s">
        <v>62</v>
      </c>
      <c r="U3064" s="69" t="s">
        <v>60</v>
      </c>
      <c r="X3064" t="str">
        <f>IF(T3064="","",_xlfn.LET(_xlpm.x,VLOOKUP(T3064,'Drop-down_menus'!$F$2:$G$16,2,FALSE),IF(_xlpm.x=0,"",_xlpm.x)))</f>
        <v>https://orcid.org/0000-0003-3696-4445</v>
      </c>
      <c r="Y3064" t="str">
        <f>IF(U3064="","",_xlfn.LET(_xlpm.x,VLOOKUP(U3064,'Drop-down_menus'!$F$2:$G$16,2,FALSE),IF(_xlpm.x=0,"",_xlpm.x)))</f>
        <v>https://orcid.org/0000-0002-9708-1761</v>
      </c>
      <c r="Z3064" t="str">
        <f>IF(V3064="","",_xlfn.LET(_xlpm.x,VLOOKUP(V3064,'Drop-down_menus'!$F$2:$G$16,2,FALSE),IF(_xlpm.x=0,"",_xlpm.x)))</f>
        <v/>
      </c>
      <c r="AA3064" t="str">
        <f>IF(W3064="","",_xlfn.LET(_xlpm.x,VLOOKUP(W3064,'Drop-down_menus'!$F$2:$G$16,2,FALSE),IF(_xlpm.x=0,"",_xlpm.x)))</f>
        <v/>
      </c>
      <c r="AB3064" t="s">
        <v>702</v>
      </c>
      <c r="AE3064" t="s">
        <v>896</v>
      </c>
    </row>
    <row r="3065" spans="1:31" ht="15" x14ac:dyDescent="0.2">
      <c r="A3065" s="2" t="s">
        <v>441</v>
      </c>
      <c r="B3065">
        <v>5188</v>
      </c>
      <c r="C3065">
        <v>3376</v>
      </c>
      <c r="D3065" s="69" t="s">
        <v>700</v>
      </c>
      <c r="F3065" s="70" t="s">
        <v>767</v>
      </c>
      <c r="G3065" s="70">
        <v>1</v>
      </c>
      <c r="H3065" s="70" t="s">
        <v>767</v>
      </c>
      <c r="I3065" t="s">
        <v>767</v>
      </c>
      <c r="J3065" t="str">
        <f>IF($I3065="","",_xlfn.LET(_xlpm.x,VLOOKUP($I3065,'taxon-match_2026-08-31'!$A$2:$N$122,6,FALSE),IF(_xlpm.x=0,"",_xlpm.x)))</f>
        <v>Koehler, 1906</v>
      </c>
      <c r="K3065" t="str">
        <f>IF($I3065="","",_xlfn.LET(_xlpm.x,VLOOKUP($I3065,'taxon-match_2026-08-31'!$A$2:$N$122,4,FALSE),IF(_xlpm.x=0,"",_xlpm.x)))</f>
        <v>urn:lsid:marinespecies.org:taxname:172775</v>
      </c>
      <c r="L3065" t="str">
        <f>IF($I3065="","",_xlfn.LET(_xlpm.x,VLOOKUP($I3065,'taxon-match_2026-08-31'!$A$2:$N$122,7,FALSE),IF(_xlpm.x=0,"",_xlpm.x)))</f>
        <v>Animalia</v>
      </c>
      <c r="M3065" t="str">
        <f>IF($I3065="","",_xlfn.LET(_xlpm.x,VLOOKUP($I3065,'taxon-match_2026-08-31'!$A$2:$N$122,8,FALSE),IF(_xlpm.x=0,"",_xlpm.x)))</f>
        <v>Echinodermata</v>
      </c>
      <c r="N3065" t="str">
        <f>IF($I3065="","",_xlfn.LET(_xlpm.x,VLOOKUP($I3065,'taxon-match_2026-08-31'!$A$2:$N$122,9,FALSE),IF(_xlpm.x=0,"",_xlpm.x)))</f>
        <v>Asteroidea</v>
      </c>
      <c r="O3065" t="str">
        <f>IF($I3065="","",_xlfn.LET(_xlpm.x,VLOOKUP($I3065,'taxon-match_2026-08-31'!$A$2:$N$122,10,FALSE),IF(_xlpm.x=0,"",_xlpm.x)))</f>
        <v>Valvatida</v>
      </c>
      <c r="P3065" t="str">
        <f>IF($I3065="","",_xlfn.LET(_xlpm.x,VLOOKUP($I3065,'taxon-match_2026-08-31'!$A$2:$N$122,11,FALSE),IF(_xlpm.x=0,"",_xlpm.x)))</f>
        <v>Odontasteridae</v>
      </c>
      <c r="Q3065" t="str">
        <f>IF($I3065="","",_xlfn.LET(_xlpm.x,VLOOKUP($I3065,'taxon-match_2026-08-31'!$A$2:$N$122,12,FALSE),IF(_xlpm.x=0,"",_xlpm.x)))</f>
        <v>Odontaster</v>
      </c>
      <c r="R3065" t="str">
        <f>IF($I3065="","",_xlfn.LET(_xlpm.x,VLOOKUP($I3065,'taxon-match_2026-08-31'!$A$2:$N$122,14,FALSE),IF(_xlpm.x=0,"",_xlpm.x)))</f>
        <v>validus</v>
      </c>
      <c r="S3065" s="2" t="s">
        <v>2609</v>
      </c>
      <c r="T3065" s="69" t="s">
        <v>62</v>
      </c>
      <c r="U3065" s="69" t="s">
        <v>60</v>
      </c>
      <c r="X3065" t="str">
        <f>IF(T3065="","",_xlfn.LET(_xlpm.x,VLOOKUP(T3065,'Drop-down_menus'!$F$2:$G$16,2,FALSE),IF(_xlpm.x=0,"",_xlpm.x)))</f>
        <v>https://orcid.org/0000-0003-3696-4445</v>
      </c>
      <c r="Y3065" t="str">
        <f>IF(U3065="","",_xlfn.LET(_xlpm.x,VLOOKUP(U3065,'Drop-down_menus'!$F$2:$G$16,2,FALSE),IF(_xlpm.x=0,"",_xlpm.x)))</f>
        <v>https://orcid.org/0000-0002-9708-1761</v>
      </c>
      <c r="Z3065" t="str">
        <f>IF(V3065="","",_xlfn.LET(_xlpm.x,VLOOKUP(V3065,'Drop-down_menus'!$F$2:$G$16,2,FALSE),IF(_xlpm.x=0,"",_xlpm.x)))</f>
        <v/>
      </c>
      <c r="AA3065" t="str">
        <f>IF(W3065="","",_xlfn.LET(_xlpm.x,VLOOKUP(W3065,'Drop-down_menus'!$F$2:$G$16,2,FALSE),IF(_xlpm.x=0,"",_xlpm.x)))</f>
        <v/>
      </c>
      <c r="AB3065" t="s">
        <v>702</v>
      </c>
      <c r="AE3065" t="s">
        <v>896</v>
      </c>
    </row>
    <row r="3066" spans="1:31" ht="15" x14ac:dyDescent="0.2">
      <c r="A3066" s="2" t="s">
        <v>475</v>
      </c>
      <c r="B3066">
        <v>5442</v>
      </c>
      <c r="C3066">
        <v>374</v>
      </c>
      <c r="D3066" s="69" t="s">
        <v>700</v>
      </c>
      <c r="F3066" s="70" t="s">
        <v>767</v>
      </c>
      <c r="G3066" s="70">
        <v>1</v>
      </c>
      <c r="H3066" s="70" t="s">
        <v>767</v>
      </c>
      <c r="I3066" t="s">
        <v>767</v>
      </c>
      <c r="J3066" t="str">
        <f>IF($I3066="","",_xlfn.LET(_xlpm.x,VLOOKUP($I3066,'taxon-match_2026-08-31'!$A$2:$N$122,6,FALSE),IF(_xlpm.x=0,"",_xlpm.x)))</f>
        <v>Koehler, 1906</v>
      </c>
      <c r="K3066" t="str">
        <f>IF($I3066="","",_xlfn.LET(_xlpm.x,VLOOKUP($I3066,'taxon-match_2026-08-31'!$A$2:$N$122,4,FALSE),IF(_xlpm.x=0,"",_xlpm.x)))</f>
        <v>urn:lsid:marinespecies.org:taxname:172775</v>
      </c>
      <c r="L3066" t="str">
        <f>IF($I3066="","",_xlfn.LET(_xlpm.x,VLOOKUP($I3066,'taxon-match_2026-08-31'!$A$2:$N$122,7,FALSE),IF(_xlpm.x=0,"",_xlpm.x)))</f>
        <v>Animalia</v>
      </c>
      <c r="M3066" t="str">
        <f>IF($I3066="","",_xlfn.LET(_xlpm.x,VLOOKUP($I3066,'taxon-match_2026-08-31'!$A$2:$N$122,8,FALSE),IF(_xlpm.x=0,"",_xlpm.x)))</f>
        <v>Echinodermata</v>
      </c>
      <c r="N3066" t="str">
        <f>IF($I3066="","",_xlfn.LET(_xlpm.x,VLOOKUP($I3066,'taxon-match_2026-08-31'!$A$2:$N$122,9,FALSE),IF(_xlpm.x=0,"",_xlpm.x)))</f>
        <v>Asteroidea</v>
      </c>
      <c r="O3066" t="str">
        <f>IF($I3066="","",_xlfn.LET(_xlpm.x,VLOOKUP($I3066,'taxon-match_2026-08-31'!$A$2:$N$122,10,FALSE),IF(_xlpm.x=0,"",_xlpm.x)))</f>
        <v>Valvatida</v>
      </c>
      <c r="P3066" t="str">
        <f>IF($I3066="","",_xlfn.LET(_xlpm.x,VLOOKUP($I3066,'taxon-match_2026-08-31'!$A$2:$N$122,11,FALSE),IF(_xlpm.x=0,"",_xlpm.x)))</f>
        <v>Odontasteridae</v>
      </c>
      <c r="Q3066" t="str">
        <f>IF($I3066="","",_xlfn.LET(_xlpm.x,VLOOKUP($I3066,'taxon-match_2026-08-31'!$A$2:$N$122,12,FALSE),IF(_xlpm.x=0,"",_xlpm.x)))</f>
        <v>Odontaster</v>
      </c>
      <c r="R3066" t="str">
        <f>IF($I3066="","",_xlfn.LET(_xlpm.x,VLOOKUP($I3066,'taxon-match_2026-08-31'!$A$2:$N$122,14,FALSE),IF(_xlpm.x=0,"",_xlpm.x)))</f>
        <v>validus</v>
      </c>
      <c r="S3066" s="2" t="s">
        <v>2609</v>
      </c>
      <c r="T3066" s="69" t="s">
        <v>62</v>
      </c>
      <c r="U3066" s="69" t="s">
        <v>60</v>
      </c>
      <c r="X3066" t="str">
        <f>IF(T3066="","",_xlfn.LET(_xlpm.x,VLOOKUP(T3066,'Drop-down_menus'!$F$2:$G$16,2,FALSE),IF(_xlpm.x=0,"",_xlpm.x)))</f>
        <v>https://orcid.org/0000-0003-3696-4445</v>
      </c>
      <c r="Y3066" t="str">
        <f>IF(U3066="","",_xlfn.LET(_xlpm.x,VLOOKUP(U3066,'Drop-down_menus'!$F$2:$G$16,2,FALSE),IF(_xlpm.x=0,"",_xlpm.x)))</f>
        <v>https://orcid.org/0000-0002-9708-1761</v>
      </c>
      <c r="Z3066" t="str">
        <f>IF(V3066="","",_xlfn.LET(_xlpm.x,VLOOKUP(V3066,'Drop-down_menus'!$F$2:$G$16,2,FALSE),IF(_xlpm.x=0,"",_xlpm.x)))</f>
        <v/>
      </c>
      <c r="AA3066" t="str">
        <f>IF(W3066="","",_xlfn.LET(_xlpm.x,VLOOKUP(W3066,'Drop-down_menus'!$F$2:$G$16,2,FALSE),IF(_xlpm.x=0,"",_xlpm.x)))</f>
        <v/>
      </c>
      <c r="AB3066" t="s">
        <v>702</v>
      </c>
      <c r="AE3066" t="s">
        <v>896</v>
      </c>
    </row>
    <row r="3067" spans="1:31" ht="15" x14ac:dyDescent="0.2">
      <c r="A3067" s="2" t="s">
        <v>475</v>
      </c>
      <c r="B3067">
        <v>5480</v>
      </c>
      <c r="C3067">
        <v>375</v>
      </c>
      <c r="D3067" s="69" t="s">
        <v>700</v>
      </c>
      <c r="F3067" s="70" t="s">
        <v>767</v>
      </c>
      <c r="G3067" s="70">
        <v>1</v>
      </c>
      <c r="H3067" s="70" t="s">
        <v>767</v>
      </c>
      <c r="I3067" t="s">
        <v>767</v>
      </c>
      <c r="J3067" t="str">
        <f>IF($I3067="","",_xlfn.LET(_xlpm.x,VLOOKUP($I3067,'taxon-match_2026-08-31'!$A$2:$N$122,6,FALSE),IF(_xlpm.x=0,"",_xlpm.x)))</f>
        <v>Koehler, 1906</v>
      </c>
      <c r="K3067" t="str">
        <f>IF($I3067="","",_xlfn.LET(_xlpm.x,VLOOKUP($I3067,'taxon-match_2026-08-31'!$A$2:$N$122,4,FALSE),IF(_xlpm.x=0,"",_xlpm.x)))</f>
        <v>urn:lsid:marinespecies.org:taxname:172775</v>
      </c>
      <c r="L3067" t="str">
        <f>IF($I3067="","",_xlfn.LET(_xlpm.x,VLOOKUP($I3067,'taxon-match_2026-08-31'!$A$2:$N$122,7,FALSE),IF(_xlpm.x=0,"",_xlpm.x)))</f>
        <v>Animalia</v>
      </c>
      <c r="M3067" t="str">
        <f>IF($I3067="","",_xlfn.LET(_xlpm.x,VLOOKUP($I3067,'taxon-match_2026-08-31'!$A$2:$N$122,8,FALSE),IF(_xlpm.x=0,"",_xlpm.x)))</f>
        <v>Echinodermata</v>
      </c>
      <c r="N3067" t="str">
        <f>IF($I3067="","",_xlfn.LET(_xlpm.x,VLOOKUP($I3067,'taxon-match_2026-08-31'!$A$2:$N$122,9,FALSE),IF(_xlpm.x=0,"",_xlpm.x)))</f>
        <v>Asteroidea</v>
      </c>
      <c r="O3067" t="str">
        <f>IF($I3067="","",_xlfn.LET(_xlpm.x,VLOOKUP($I3067,'taxon-match_2026-08-31'!$A$2:$N$122,10,FALSE),IF(_xlpm.x=0,"",_xlpm.x)))</f>
        <v>Valvatida</v>
      </c>
      <c r="P3067" t="str">
        <f>IF($I3067="","",_xlfn.LET(_xlpm.x,VLOOKUP($I3067,'taxon-match_2026-08-31'!$A$2:$N$122,11,FALSE),IF(_xlpm.x=0,"",_xlpm.x)))</f>
        <v>Odontasteridae</v>
      </c>
      <c r="Q3067" t="str">
        <f>IF($I3067="","",_xlfn.LET(_xlpm.x,VLOOKUP($I3067,'taxon-match_2026-08-31'!$A$2:$N$122,12,FALSE),IF(_xlpm.x=0,"",_xlpm.x)))</f>
        <v>Odontaster</v>
      </c>
      <c r="R3067" t="str">
        <f>IF($I3067="","",_xlfn.LET(_xlpm.x,VLOOKUP($I3067,'taxon-match_2026-08-31'!$A$2:$N$122,14,FALSE),IF(_xlpm.x=0,"",_xlpm.x)))</f>
        <v>validus</v>
      </c>
      <c r="S3067" s="2" t="s">
        <v>2609</v>
      </c>
      <c r="T3067" s="69" t="s">
        <v>62</v>
      </c>
      <c r="U3067" s="69" t="s">
        <v>60</v>
      </c>
      <c r="X3067" t="str">
        <f>IF(T3067="","",_xlfn.LET(_xlpm.x,VLOOKUP(T3067,'Drop-down_menus'!$F$2:$G$16,2,FALSE),IF(_xlpm.x=0,"",_xlpm.x)))</f>
        <v>https://orcid.org/0000-0003-3696-4445</v>
      </c>
      <c r="Y3067" t="str">
        <f>IF(U3067="","",_xlfn.LET(_xlpm.x,VLOOKUP(U3067,'Drop-down_menus'!$F$2:$G$16,2,FALSE),IF(_xlpm.x=0,"",_xlpm.x)))</f>
        <v>https://orcid.org/0000-0002-9708-1761</v>
      </c>
      <c r="Z3067" t="str">
        <f>IF(V3067="","",_xlfn.LET(_xlpm.x,VLOOKUP(V3067,'Drop-down_menus'!$F$2:$G$16,2,FALSE),IF(_xlpm.x=0,"",_xlpm.x)))</f>
        <v/>
      </c>
      <c r="AA3067" t="str">
        <f>IF(W3067="","",_xlfn.LET(_xlpm.x,VLOOKUP(W3067,'Drop-down_menus'!$F$2:$G$16,2,FALSE),IF(_xlpm.x=0,"",_xlpm.x)))</f>
        <v/>
      </c>
      <c r="AB3067" t="s">
        <v>702</v>
      </c>
      <c r="AE3067" t="s">
        <v>896</v>
      </c>
    </row>
    <row r="3068" spans="1:31" ht="15" x14ac:dyDescent="0.2">
      <c r="A3068" s="2" t="s">
        <v>475</v>
      </c>
      <c r="B3068">
        <v>5481</v>
      </c>
      <c r="C3068">
        <v>373</v>
      </c>
      <c r="D3068" s="69" t="s">
        <v>700</v>
      </c>
      <c r="F3068" s="70" t="s">
        <v>767</v>
      </c>
      <c r="G3068" s="70">
        <v>1</v>
      </c>
      <c r="H3068" s="70" t="s">
        <v>767</v>
      </c>
      <c r="I3068" t="s">
        <v>767</v>
      </c>
      <c r="J3068" t="str">
        <f>IF($I3068="","",_xlfn.LET(_xlpm.x,VLOOKUP($I3068,'taxon-match_2026-08-31'!$A$2:$N$122,6,FALSE),IF(_xlpm.x=0,"",_xlpm.x)))</f>
        <v>Koehler, 1906</v>
      </c>
      <c r="K3068" t="str">
        <f>IF($I3068="","",_xlfn.LET(_xlpm.x,VLOOKUP($I3068,'taxon-match_2026-08-31'!$A$2:$N$122,4,FALSE),IF(_xlpm.x=0,"",_xlpm.x)))</f>
        <v>urn:lsid:marinespecies.org:taxname:172775</v>
      </c>
      <c r="L3068" t="str">
        <f>IF($I3068="","",_xlfn.LET(_xlpm.x,VLOOKUP($I3068,'taxon-match_2026-08-31'!$A$2:$N$122,7,FALSE),IF(_xlpm.x=0,"",_xlpm.x)))</f>
        <v>Animalia</v>
      </c>
      <c r="M3068" t="str">
        <f>IF($I3068="","",_xlfn.LET(_xlpm.x,VLOOKUP($I3068,'taxon-match_2026-08-31'!$A$2:$N$122,8,FALSE),IF(_xlpm.x=0,"",_xlpm.x)))</f>
        <v>Echinodermata</v>
      </c>
      <c r="N3068" t="str">
        <f>IF($I3068="","",_xlfn.LET(_xlpm.x,VLOOKUP($I3068,'taxon-match_2026-08-31'!$A$2:$N$122,9,FALSE),IF(_xlpm.x=0,"",_xlpm.x)))</f>
        <v>Asteroidea</v>
      </c>
      <c r="O3068" t="str">
        <f>IF($I3068="","",_xlfn.LET(_xlpm.x,VLOOKUP($I3068,'taxon-match_2026-08-31'!$A$2:$N$122,10,FALSE),IF(_xlpm.x=0,"",_xlpm.x)))</f>
        <v>Valvatida</v>
      </c>
      <c r="P3068" t="str">
        <f>IF($I3068="","",_xlfn.LET(_xlpm.x,VLOOKUP($I3068,'taxon-match_2026-08-31'!$A$2:$N$122,11,FALSE),IF(_xlpm.x=0,"",_xlpm.x)))</f>
        <v>Odontasteridae</v>
      </c>
      <c r="Q3068" t="str">
        <f>IF($I3068="","",_xlfn.LET(_xlpm.x,VLOOKUP($I3068,'taxon-match_2026-08-31'!$A$2:$N$122,12,FALSE),IF(_xlpm.x=0,"",_xlpm.x)))</f>
        <v>Odontaster</v>
      </c>
      <c r="R3068" t="str">
        <f>IF($I3068="","",_xlfn.LET(_xlpm.x,VLOOKUP($I3068,'taxon-match_2026-08-31'!$A$2:$N$122,14,FALSE),IF(_xlpm.x=0,"",_xlpm.x)))</f>
        <v>validus</v>
      </c>
      <c r="S3068" s="2" t="s">
        <v>2609</v>
      </c>
      <c r="T3068" s="69" t="s">
        <v>62</v>
      </c>
      <c r="U3068" s="69" t="s">
        <v>60</v>
      </c>
      <c r="X3068" t="str">
        <f>IF(T3068="","",_xlfn.LET(_xlpm.x,VLOOKUP(T3068,'Drop-down_menus'!$F$2:$G$16,2,FALSE),IF(_xlpm.x=0,"",_xlpm.x)))</f>
        <v>https://orcid.org/0000-0003-3696-4445</v>
      </c>
      <c r="Y3068" t="str">
        <f>IF(U3068="","",_xlfn.LET(_xlpm.x,VLOOKUP(U3068,'Drop-down_menus'!$F$2:$G$16,2,FALSE),IF(_xlpm.x=0,"",_xlpm.x)))</f>
        <v>https://orcid.org/0000-0002-9708-1761</v>
      </c>
      <c r="Z3068" t="str">
        <f>IF(V3068="","",_xlfn.LET(_xlpm.x,VLOOKUP(V3068,'Drop-down_menus'!$F$2:$G$16,2,FALSE),IF(_xlpm.x=0,"",_xlpm.x)))</f>
        <v/>
      </c>
      <c r="AA3068" t="str">
        <f>IF(W3068="","",_xlfn.LET(_xlpm.x,VLOOKUP(W3068,'Drop-down_menus'!$F$2:$G$16,2,FALSE),IF(_xlpm.x=0,"",_xlpm.x)))</f>
        <v/>
      </c>
      <c r="AB3068" t="s">
        <v>702</v>
      </c>
      <c r="AE3068" t="s">
        <v>896</v>
      </c>
    </row>
    <row r="3069" spans="1:31" ht="15" x14ac:dyDescent="0.2">
      <c r="A3069" s="2" t="s">
        <v>475</v>
      </c>
      <c r="B3069">
        <v>5482</v>
      </c>
      <c r="C3069">
        <v>376</v>
      </c>
      <c r="D3069" s="69" t="s">
        <v>700</v>
      </c>
      <c r="F3069" s="70" t="s">
        <v>767</v>
      </c>
      <c r="G3069" s="70">
        <v>1</v>
      </c>
      <c r="H3069" s="70" t="s">
        <v>767</v>
      </c>
      <c r="I3069" t="s">
        <v>767</v>
      </c>
      <c r="J3069" t="str">
        <f>IF($I3069="","",_xlfn.LET(_xlpm.x,VLOOKUP($I3069,'taxon-match_2026-08-31'!$A$2:$N$122,6,FALSE),IF(_xlpm.x=0,"",_xlpm.x)))</f>
        <v>Koehler, 1906</v>
      </c>
      <c r="K3069" t="str">
        <f>IF($I3069="","",_xlfn.LET(_xlpm.x,VLOOKUP($I3069,'taxon-match_2026-08-31'!$A$2:$N$122,4,FALSE),IF(_xlpm.x=0,"",_xlpm.x)))</f>
        <v>urn:lsid:marinespecies.org:taxname:172775</v>
      </c>
      <c r="L3069" t="str">
        <f>IF($I3069="","",_xlfn.LET(_xlpm.x,VLOOKUP($I3069,'taxon-match_2026-08-31'!$A$2:$N$122,7,FALSE),IF(_xlpm.x=0,"",_xlpm.x)))</f>
        <v>Animalia</v>
      </c>
      <c r="M3069" t="str">
        <f>IF($I3069="","",_xlfn.LET(_xlpm.x,VLOOKUP($I3069,'taxon-match_2026-08-31'!$A$2:$N$122,8,FALSE),IF(_xlpm.x=0,"",_xlpm.x)))</f>
        <v>Echinodermata</v>
      </c>
      <c r="N3069" t="str">
        <f>IF($I3069="","",_xlfn.LET(_xlpm.x,VLOOKUP($I3069,'taxon-match_2026-08-31'!$A$2:$N$122,9,FALSE),IF(_xlpm.x=0,"",_xlpm.x)))</f>
        <v>Asteroidea</v>
      </c>
      <c r="O3069" t="str">
        <f>IF($I3069="","",_xlfn.LET(_xlpm.x,VLOOKUP($I3069,'taxon-match_2026-08-31'!$A$2:$N$122,10,FALSE),IF(_xlpm.x=0,"",_xlpm.x)))</f>
        <v>Valvatida</v>
      </c>
      <c r="P3069" t="str">
        <f>IF($I3069="","",_xlfn.LET(_xlpm.x,VLOOKUP($I3069,'taxon-match_2026-08-31'!$A$2:$N$122,11,FALSE),IF(_xlpm.x=0,"",_xlpm.x)))</f>
        <v>Odontasteridae</v>
      </c>
      <c r="Q3069" t="str">
        <f>IF($I3069="","",_xlfn.LET(_xlpm.x,VLOOKUP($I3069,'taxon-match_2026-08-31'!$A$2:$N$122,12,FALSE),IF(_xlpm.x=0,"",_xlpm.x)))</f>
        <v>Odontaster</v>
      </c>
      <c r="R3069" t="str">
        <f>IF($I3069="","",_xlfn.LET(_xlpm.x,VLOOKUP($I3069,'taxon-match_2026-08-31'!$A$2:$N$122,14,FALSE),IF(_xlpm.x=0,"",_xlpm.x)))</f>
        <v>validus</v>
      </c>
      <c r="S3069" s="2" t="s">
        <v>2609</v>
      </c>
      <c r="T3069" s="69" t="s">
        <v>62</v>
      </c>
      <c r="U3069" s="69" t="s">
        <v>60</v>
      </c>
      <c r="X3069" t="str">
        <f>IF(T3069="","",_xlfn.LET(_xlpm.x,VLOOKUP(T3069,'Drop-down_menus'!$F$2:$G$16,2,FALSE),IF(_xlpm.x=0,"",_xlpm.x)))</f>
        <v>https://orcid.org/0000-0003-3696-4445</v>
      </c>
      <c r="Y3069" t="str">
        <f>IF(U3069="","",_xlfn.LET(_xlpm.x,VLOOKUP(U3069,'Drop-down_menus'!$F$2:$G$16,2,FALSE),IF(_xlpm.x=0,"",_xlpm.x)))</f>
        <v>https://orcid.org/0000-0002-9708-1761</v>
      </c>
      <c r="Z3069" t="str">
        <f>IF(V3069="","",_xlfn.LET(_xlpm.x,VLOOKUP(V3069,'Drop-down_menus'!$F$2:$G$16,2,FALSE),IF(_xlpm.x=0,"",_xlpm.x)))</f>
        <v/>
      </c>
      <c r="AA3069" t="str">
        <f>IF(W3069="","",_xlfn.LET(_xlpm.x,VLOOKUP(W3069,'Drop-down_menus'!$F$2:$G$16,2,FALSE),IF(_xlpm.x=0,"",_xlpm.x)))</f>
        <v/>
      </c>
      <c r="AB3069" t="s">
        <v>702</v>
      </c>
      <c r="AE3069" t="s">
        <v>896</v>
      </c>
    </row>
    <row r="3070" spans="1:31" ht="15" x14ac:dyDescent="0.2">
      <c r="A3070" s="2" t="s">
        <v>475</v>
      </c>
      <c r="B3070">
        <v>5483</v>
      </c>
      <c r="C3070">
        <v>366</v>
      </c>
      <c r="D3070" s="69" t="s">
        <v>700</v>
      </c>
      <c r="F3070" s="70" t="s">
        <v>767</v>
      </c>
      <c r="G3070" s="70">
        <v>1</v>
      </c>
      <c r="H3070" s="70" t="s">
        <v>767</v>
      </c>
      <c r="I3070" t="s">
        <v>767</v>
      </c>
      <c r="J3070" t="str">
        <f>IF($I3070="","",_xlfn.LET(_xlpm.x,VLOOKUP($I3070,'taxon-match_2026-08-31'!$A$2:$N$122,6,FALSE),IF(_xlpm.x=0,"",_xlpm.x)))</f>
        <v>Koehler, 1906</v>
      </c>
      <c r="K3070" t="str">
        <f>IF($I3070="","",_xlfn.LET(_xlpm.x,VLOOKUP($I3070,'taxon-match_2026-08-31'!$A$2:$N$122,4,FALSE),IF(_xlpm.x=0,"",_xlpm.x)))</f>
        <v>urn:lsid:marinespecies.org:taxname:172775</v>
      </c>
      <c r="L3070" t="str">
        <f>IF($I3070="","",_xlfn.LET(_xlpm.x,VLOOKUP($I3070,'taxon-match_2026-08-31'!$A$2:$N$122,7,FALSE),IF(_xlpm.x=0,"",_xlpm.x)))</f>
        <v>Animalia</v>
      </c>
      <c r="M3070" t="str">
        <f>IF($I3070="","",_xlfn.LET(_xlpm.x,VLOOKUP($I3070,'taxon-match_2026-08-31'!$A$2:$N$122,8,FALSE),IF(_xlpm.x=0,"",_xlpm.x)))</f>
        <v>Echinodermata</v>
      </c>
      <c r="N3070" t="str">
        <f>IF($I3070="","",_xlfn.LET(_xlpm.x,VLOOKUP($I3070,'taxon-match_2026-08-31'!$A$2:$N$122,9,FALSE),IF(_xlpm.x=0,"",_xlpm.x)))</f>
        <v>Asteroidea</v>
      </c>
      <c r="O3070" t="str">
        <f>IF($I3070="","",_xlfn.LET(_xlpm.x,VLOOKUP($I3070,'taxon-match_2026-08-31'!$A$2:$N$122,10,FALSE),IF(_xlpm.x=0,"",_xlpm.x)))</f>
        <v>Valvatida</v>
      </c>
      <c r="P3070" t="str">
        <f>IF($I3070="","",_xlfn.LET(_xlpm.x,VLOOKUP($I3070,'taxon-match_2026-08-31'!$A$2:$N$122,11,FALSE),IF(_xlpm.x=0,"",_xlpm.x)))</f>
        <v>Odontasteridae</v>
      </c>
      <c r="Q3070" t="str">
        <f>IF($I3070="","",_xlfn.LET(_xlpm.x,VLOOKUP($I3070,'taxon-match_2026-08-31'!$A$2:$N$122,12,FALSE),IF(_xlpm.x=0,"",_xlpm.x)))</f>
        <v>Odontaster</v>
      </c>
      <c r="R3070" t="str">
        <f>IF($I3070="","",_xlfn.LET(_xlpm.x,VLOOKUP($I3070,'taxon-match_2026-08-31'!$A$2:$N$122,14,FALSE),IF(_xlpm.x=0,"",_xlpm.x)))</f>
        <v>validus</v>
      </c>
      <c r="S3070" s="2" t="s">
        <v>2609</v>
      </c>
      <c r="T3070" s="69" t="s">
        <v>62</v>
      </c>
      <c r="U3070" s="69" t="s">
        <v>60</v>
      </c>
      <c r="X3070" t="str">
        <f>IF(T3070="","",_xlfn.LET(_xlpm.x,VLOOKUP(T3070,'Drop-down_menus'!$F$2:$G$16,2,FALSE),IF(_xlpm.x=0,"",_xlpm.x)))</f>
        <v>https://orcid.org/0000-0003-3696-4445</v>
      </c>
      <c r="Y3070" t="str">
        <f>IF(U3070="","",_xlfn.LET(_xlpm.x,VLOOKUP(U3070,'Drop-down_menus'!$F$2:$G$16,2,FALSE),IF(_xlpm.x=0,"",_xlpm.x)))</f>
        <v>https://orcid.org/0000-0002-9708-1761</v>
      </c>
      <c r="Z3070" t="str">
        <f>IF(V3070="","",_xlfn.LET(_xlpm.x,VLOOKUP(V3070,'Drop-down_menus'!$F$2:$G$16,2,FALSE),IF(_xlpm.x=0,"",_xlpm.x)))</f>
        <v/>
      </c>
      <c r="AA3070" t="str">
        <f>IF(W3070="","",_xlfn.LET(_xlpm.x,VLOOKUP(W3070,'Drop-down_menus'!$F$2:$G$16,2,FALSE),IF(_xlpm.x=0,"",_xlpm.x)))</f>
        <v/>
      </c>
      <c r="AB3070" t="s">
        <v>702</v>
      </c>
      <c r="AE3070" t="s">
        <v>896</v>
      </c>
    </row>
    <row r="3071" spans="1:31" ht="15" x14ac:dyDescent="0.2">
      <c r="A3071" s="2" t="s">
        <v>475</v>
      </c>
      <c r="B3071">
        <v>5484</v>
      </c>
      <c r="C3071">
        <v>367</v>
      </c>
      <c r="D3071" s="69" t="s">
        <v>700</v>
      </c>
      <c r="F3071" s="70" t="s">
        <v>767</v>
      </c>
      <c r="G3071" s="70">
        <v>1</v>
      </c>
      <c r="H3071" s="70" t="s">
        <v>767</v>
      </c>
      <c r="I3071" t="s">
        <v>767</v>
      </c>
      <c r="J3071" t="str">
        <f>IF($I3071="","",_xlfn.LET(_xlpm.x,VLOOKUP($I3071,'taxon-match_2026-08-31'!$A$2:$N$122,6,FALSE),IF(_xlpm.x=0,"",_xlpm.x)))</f>
        <v>Koehler, 1906</v>
      </c>
      <c r="K3071" t="str">
        <f>IF($I3071="","",_xlfn.LET(_xlpm.x,VLOOKUP($I3071,'taxon-match_2026-08-31'!$A$2:$N$122,4,FALSE),IF(_xlpm.x=0,"",_xlpm.x)))</f>
        <v>urn:lsid:marinespecies.org:taxname:172775</v>
      </c>
      <c r="L3071" t="str">
        <f>IF($I3071="","",_xlfn.LET(_xlpm.x,VLOOKUP($I3071,'taxon-match_2026-08-31'!$A$2:$N$122,7,FALSE),IF(_xlpm.x=0,"",_xlpm.x)))</f>
        <v>Animalia</v>
      </c>
      <c r="M3071" t="str">
        <f>IF($I3071="","",_xlfn.LET(_xlpm.x,VLOOKUP($I3071,'taxon-match_2026-08-31'!$A$2:$N$122,8,FALSE),IF(_xlpm.x=0,"",_xlpm.x)))</f>
        <v>Echinodermata</v>
      </c>
      <c r="N3071" t="str">
        <f>IF($I3071="","",_xlfn.LET(_xlpm.x,VLOOKUP($I3071,'taxon-match_2026-08-31'!$A$2:$N$122,9,FALSE),IF(_xlpm.x=0,"",_xlpm.x)))</f>
        <v>Asteroidea</v>
      </c>
      <c r="O3071" t="str">
        <f>IF($I3071="","",_xlfn.LET(_xlpm.x,VLOOKUP($I3071,'taxon-match_2026-08-31'!$A$2:$N$122,10,FALSE),IF(_xlpm.x=0,"",_xlpm.x)))</f>
        <v>Valvatida</v>
      </c>
      <c r="P3071" t="str">
        <f>IF($I3071="","",_xlfn.LET(_xlpm.x,VLOOKUP($I3071,'taxon-match_2026-08-31'!$A$2:$N$122,11,FALSE),IF(_xlpm.x=0,"",_xlpm.x)))</f>
        <v>Odontasteridae</v>
      </c>
      <c r="Q3071" t="str">
        <f>IF($I3071="","",_xlfn.LET(_xlpm.x,VLOOKUP($I3071,'taxon-match_2026-08-31'!$A$2:$N$122,12,FALSE),IF(_xlpm.x=0,"",_xlpm.x)))</f>
        <v>Odontaster</v>
      </c>
      <c r="R3071" t="str">
        <f>IF($I3071="","",_xlfn.LET(_xlpm.x,VLOOKUP($I3071,'taxon-match_2026-08-31'!$A$2:$N$122,14,FALSE),IF(_xlpm.x=0,"",_xlpm.x)))</f>
        <v>validus</v>
      </c>
      <c r="S3071" s="2" t="s">
        <v>2609</v>
      </c>
      <c r="T3071" s="69" t="s">
        <v>62</v>
      </c>
      <c r="U3071" s="69" t="s">
        <v>60</v>
      </c>
      <c r="X3071" t="str">
        <f>IF(T3071="","",_xlfn.LET(_xlpm.x,VLOOKUP(T3071,'Drop-down_menus'!$F$2:$G$16,2,FALSE),IF(_xlpm.x=0,"",_xlpm.x)))</f>
        <v>https://orcid.org/0000-0003-3696-4445</v>
      </c>
      <c r="Y3071" t="str">
        <f>IF(U3071="","",_xlfn.LET(_xlpm.x,VLOOKUP(U3071,'Drop-down_menus'!$F$2:$G$16,2,FALSE),IF(_xlpm.x=0,"",_xlpm.x)))</f>
        <v>https://orcid.org/0000-0002-9708-1761</v>
      </c>
      <c r="Z3071" t="str">
        <f>IF(V3071="","",_xlfn.LET(_xlpm.x,VLOOKUP(V3071,'Drop-down_menus'!$F$2:$G$16,2,FALSE),IF(_xlpm.x=0,"",_xlpm.x)))</f>
        <v/>
      </c>
      <c r="AA3071" t="str">
        <f>IF(W3071="","",_xlfn.LET(_xlpm.x,VLOOKUP(W3071,'Drop-down_menus'!$F$2:$G$16,2,FALSE),IF(_xlpm.x=0,"",_xlpm.x)))</f>
        <v/>
      </c>
      <c r="AB3071" t="s">
        <v>702</v>
      </c>
      <c r="AE3071" t="s">
        <v>896</v>
      </c>
    </row>
    <row r="3072" spans="1:31" ht="15" x14ac:dyDescent="0.2">
      <c r="A3072" s="2" t="s">
        <v>117</v>
      </c>
      <c r="B3072">
        <v>608</v>
      </c>
      <c r="C3072">
        <v>368</v>
      </c>
      <c r="D3072" s="69" t="s">
        <v>700</v>
      </c>
      <c r="F3072" s="70" t="s">
        <v>767</v>
      </c>
      <c r="G3072" s="69">
        <v>1</v>
      </c>
      <c r="H3072" s="70" t="s">
        <v>767</v>
      </c>
      <c r="I3072" t="s">
        <v>767</v>
      </c>
      <c r="J3072" t="str">
        <f>IF($I3072="","",_xlfn.LET(_xlpm.x,VLOOKUP($I3072,'taxon-match_2026-08-31'!$A$2:$N$122,6,FALSE),IF(_xlpm.x=0,"",_xlpm.x)))</f>
        <v>Koehler, 1906</v>
      </c>
      <c r="K3072" t="str">
        <f>IF($I3072="","",_xlfn.LET(_xlpm.x,VLOOKUP($I3072,'taxon-match_2026-08-31'!$A$2:$N$122,4,FALSE),IF(_xlpm.x=0,"",_xlpm.x)))</f>
        <v>urn:lsid:marinespecies.org:taxname:172775</v>
      </c>
      <c r="L3072" t="str">
        <f>IF($I3072="","",_xlfn.LET(_xlpm.x,VLOOKUP($I3072,'taxon-match_2026-08-31'!$A$2:$N$122,7,FALSE),IF(_xlpm.x=0,"",_xlpm.x)))</f>
        <v>Animalia</v>
      </c>
      <c r="M3072" t="str">
        <f>IF($I3072="","",_xlfn.LET(_xlpm.x,VLOOKUP($I3072,'taxon-match_2026-08-31'!$A$2:$N$122,8,FALSE),IF(_xlpm.x=0,"",_xlpm.x)))</f>
        <v>Echinodermata</v>
      </c>
      <c r="N3072" t="str">
        <f>IF($I3072="","",_xlfn.LET(_xlpm.x,VLOOKUP($I3072,'taxon-match_2026-08-31'!$A$2:$N$122,9,FALSE),IF(_xlpm.x=0,"",_xlpm.x)))</f>
        <v>Asteroidea</v>
      </c>
      <c r="O3072" t="str">
        <f>IF($I3072="","",_xlfn.LET(_xlpm.x,VLOOKUP($I3072,'taxon-match_2026-08-31'!$A$2:$N$122,10,FALSE),IF(_xlpm.x=0,"",_xlpm.x)))</f>
        <v>Valvatida</v>
      </c>
      <c r="P3072" t="str">
        <f>IF($I3072="","",_xlfn.LET(_xlpm.x,VLOOKUP($I3072,'taxon-match_2026-08-31'!$A$2:$N$122,11,FALSE),IF(_xlpm.x=0,"",_xlpm.x)))</f>
        <v>Odontasteridae</v>
      </c>
      <c r="Q3072" t="str">
        <f>IF($I3072="","",_xlfn.LET(_xlpm.x,VLOOKUP($I3072,'taxon-match_2026-08-31'!$A$2:$N$122,12,FALSE),IF(_xlpm.x=0,"",_xlpm.x)))</f>
        <v>Odontaster</v>
      </c>
      <c r="R3072" t="str">
        <f>IF($I3072="","",_xlfn.LET(_xlpm.x,VLOOKUP($I3072,'taxon-match_2026-08-31'!$A$2:$N$122,14,FALSE),IF(_xlpm.x=0,"",_xlpm.x)))</f>
        <v>validus</v>
      </c>
      <c r="S3072" s="2" t="s">
        <v>2609</v>
      </c>
      <c r="T3072" s="69" t="s">
        <v>62</v>
      </c>
      <c r="U3072" s="69" t="s">
        <v>60</v>
      </c>
      <c r="X3072" t="str">
        <f>IF(T3072="","",_xlfn.LET(_xlpm.x,VLOOKUP(T3072,'Drop-down_menus'!$F$2:$G$16,2,FALSE),IF(_xlpm.x=0,"",_xlpm.x)))</f>
        <v>https://orcid.org/0000-0003-3696-4445</v>
      </c>
      <c r="Y3072" t="str">
        <f>IF(U3072="","",_xlfn.LET(_xlpm.x,VLOOKUP(U3072,'Drop-down_menus'!$F$2:$G$16,2,FALSE),IF(_xlpm.x=0,"",_xlpm.x)))</f>
        <v>https://orcid.org/0000-0002-9708-1761</v>
      </c>
      <c r="Z3072" t="str">
        <f>IF(V3072="","",_xlfn.LET(_xlpm.x,VLOOKUP(V3072,'Drop-down_menus'!$F$2:$G$16,2,FALSE),IF(_xlpm.x=0,"",_xlpm.x)))</f>
        <v/>
      </c>
      <c r="AA3072" t="str">
        <f>IF(W3072="","",_xlfn.LET(_xlpm.x,VLOOKUP(W3072,'Drop-down_menus'!$F$2:$G$16,2,FALSE),IF(_xlpm.x=0,"",_xlpm.x)))</f>
        <v/>
      </c>
      <c r="AB3072" t="s">
        <v>702</v>
      </c>
      <c r="AE3072" t="s">
        <v>896</v>
      </c>
    </row>
    <row r="3073" spans="1:31" ht="15" x14ac:dyDescent="0.2">
      <c r="A3073" s="2" t="s">
        <v>117</v>
      </c>
      <c r="B3073">
        <v>609</v>
      </c>
      <c r="C3073">
        <v>369</v>
      </c>
      <c r="D3073" s="69" t="s">
        <v>700</v>
      </c>
      <c r="F3073" s="70" t="s">
        <v>767</v>
      </c>
      <c r="G3073" s="69">
        <v>1</v>
      </c>
      <c r="H3073" s="70" t="s">
        <v>767</v>
      </c>
      <c r="I3073" t="s">
        <v>767</v>
      </c>
      <c r="J3073" t="str">
        <f>IF($I3073="","",_xlfn.LET(_xlpm.x,VLOOKUP($I3073,'taxon-match_2026-08-31'!$A$2:$N$122,6,FALSE),IF(_xlpm.x=0,"",_xlpm.x)))</f>
        <v>Koehler, 1906</v>
      </c>
      <c r="K3073" t="str">
        <f>IF($I3073="","",_xlfn.LET(_xlpm.x,VLOOKUP($I3073,'taxon-match_2026-08-31'!$A$2:$N$122,4,FALSE),IF(_xlpm.x=0,"",_xlpm.x)))</f>
        <v>urn:lsid:marinespecies.org:taxname:172775</v>
      </c>
      <c r="L3073" t="str">
        <f>IF($I3073="","",_xlfn.LET(_xlpm.x,VLOOKUP($I3073,'taxon-match_2026-08-31'!$A$2:$N$122,7,FALSE),IF(_xlpm.x=0,"",_xlpm.x)))</f>
        <v>Animalia</v>
      </c>
      <c r="M3073" t="str">
        <f>IF($I3073="","",_xlfn.LET(_xlpm.x,VLOOKUP($I3073,'taxon-match_2026-08-31'!$A$2:$N$122,8,FALSE),IF(_xlpm.x=0,"",_xlpm.x)))</f>
        <v>Echinodermata</v>
      </c>
      <c r="N3073" t="str">
        <f>IF($I3073="","",_xlfn.LET(_xlpm.x,VLOOKUP($I3073,'taxon-match_2026-08-31'!$A$2:$N$122,9,FALSE),IF(_xlpm.x=0,"",_xlpm.x)))</f>
        <v>Asteroidea</v>
      </c>
      <c r="O3073" t="str">
        <f>IF($I3073="","",_xlfn.LET(_xlpm.x,VLOOKUP($I3073,'taxon-match_2026-08-31'!$A$2:$N$122,10,FALSE),IF(_xlpm.x=0,"",_xlpm.x)))</f>
        <v>Valvatida</v>
      </c>
      <c r="P3073" t="str">
        <f>IF($I3073="","",_xlfn.LET(_xlpm.x,VLOOKUP($I3073,'taxon-match_2026-08-31'!$A$2:$N$122,11,FALSE),IF(_xlpm.x=0,"",_xlpm.x)))</f>
        <v>Odontasteridae</v>
      </c>
      <c r="Q3073" t="str">
        <f>IF($I3073="","",_xlfn.LET(_xlpm.x,VLOOKUP($I3073,'taxon-match_2026-08-31'!$A$2:$N$122,12,FALSE),IF(_xlpm.x=0,"",_xlpm.x)))</f>
        <v>Odontaster</v>
      </c>
      <c r="R3073" t="str">
        <f>IF($I3073="","",_xlfn.LET(_xlpm.x,VLOOKUP($I3073,'taxon-match_2026-08-31'!$A$2:$N$122,14,FALSE),IF(_xlpm.x=0,"",_xlpm.x)))</f>
        <v>validus</v>
      </c>
      <c r="S3073" s="2" t="s">
        <v>2609</v>
      </c>
      <c r="T3073" s="69" t="s">
        <v>62</v>
      </c>
      <c r="U3073" s="69" t="s">
        <v>60</v>
      </c>
      <c r="X3073" t="str">
        <f>IF(T3073="","",_xlfn.LET(_xlpm.x,VLOOKUP(T3073,'Drop-down_menus'!$F$2:$G$16,2,FALSE),IF(_xlpm.x=0,"",_xlpm.x)))</f>
        <v>https://orcid.org/0000-0003-3696-4445</v>
      </c>
      <c r="Y3073" t="str">
        <f>IF(U3073="","",_xlfn.LET(_xlpm.x,VLOOKUP(U3073,'Drop-down_menus'!$F$2:$G$16,2,FALSE),IF(_xlpm.x=0,"",_xlpm.x)))</f>
        <v>https://orcid.org/0000-0002-9708-1761</v>
      </c>
      <c r="Z3073" t="str">
        <f>IF(V3073="","",_xlfn.LET(_xlpm.x,VLOOKUP(V3073,'Drop-down_menus'!$F$2:$G$16,2,FALSE),IF(_xlpm.x=0,"",_xlpm.x)))</f>
        <v/>
      </c>
      <c r="AA3073" t="str">
        <f>IF(W3073="","",_xlfn.LET(_xlpm.x,VLOOKUP(W3073,'Drop-down_menus'!$F$2:$G$16,2,FALSE),IF(_xlpm.x=0,"",_xlpm.x)))</f>
        <v/>
      </c>
      <c r="AB3073" t="s">
        <v>702</v>
      </c>
      <c r="AE3073" t="s">
        <v>896</v>
      </c>
    </row>
    <row r="3074" spans="1:31" ht="15" hidden="1" x14ac:dyDescent="0.2">
      <c r="A3074" s="2" t="s">
        <v>298</v>
      </c>
      <c r="B3074">
        <v>2923</v>
      </c>
      <c r="C3074">
        <v>372</v>
      </c>
      <c r="D3074" s="69" t="s">
        <v>700</v>
      </c>
      <c r="F3074" s="70" t="s">
        <v>916</v>
      </c>
      <c r="G3074" s="70">
        <v>1</v>
      </c>
      <c r="H3074" s="70" t="s">
        <v>916</v>
      </c>
      <c r="I3074" s="70" t="s">
        <v>916</v>
      </c>
      <c r="J3074" t="str">
        <f>IF($I3074="","",_xlfn.LET(_xlpm.x,VLOOKUP($I3074,'taxon-match_2026-08-31'!$A$2:$N$122,6,FALSE),IF(_xlpm.x=0,"",_xlpm.x)))</f>
        <v>Grube, 1850</v>
      </c>
      <c r="K3074" t="str">
        <f>IF($I3074="","",_xlfn.LET(_xlpm.x,VLOOKUP($I3074,'taxon-match_2026-08-31'!$A$2:$N$122,4,FALSE),IF(_xlpm.x=0,"",_xlpm.x)))</f>
        <v>urn:lsid:marinespecies.org:taxname:2036</v>
      </c>
      <c r="L3074" t="str">
        <f>IF($I3074="","",_xlfn.LET(_xlpm.x,VLOOKUP($I3074,'taxon-match_2026-08-31'!$A$2:$N$122,7,FALSE),IF(_xlpm.x=0,"",_xlpm.x)))</f>
        <v>Animalia</v>
      </c>
      <c r="M3074" t="str">
        <f>IF($I3074="","",_xlfn.LET(_xlpm.x,VLOOKUP($I3074,'taxon-match_2026-08-31'!$A$2:$N$122,8,FALSE),IF(_xlpm.x=0,"",_xlpm.x)))</f>
        <v>Annelida</v>
      </c>
      <c r="N3074" t="str">
        <f>IF($I3074="","",_xlfn.LET(_xlpm.x,VLOOKUP($I3074,'taxon-match_2026-08-31'!$A$2:$N$122,9,FALSE),IF(_xlpm.x=0,"",_xlpm.x)))</f>
        <v>Clitellata</v>
      </c>
      <c r="O3074" t="str">
        <f>IF($I3074="","",_xlfn.LET(_xlpm.x,VLOOKUP($I3074,'taxon-match_2026-08-31'!$A$2:$N$122,10,FALSE),IF(_xlpm.x=0,"",_xlpm.x)))</f>
        <v/>
      </c>
      <c r="P3074" t="str">
        <f>IF($I3074="","",_xlfn.LET(_xlpm.x,VLOOKUP($I3074,'taxon-match_2026-08-31'!$A$2:$N$122,11,FALSE),IF(_xlpm.x=0,"",_xlpm.x)))</f>
        <v/>
      </c>
      <c r="Q3074" t="str">
        <f>IF($I3074="","",_xlfn.LET(_xlpm.x,VLOOKUP($I3074,'taxon-match_2026-08-31'!$A$2:$N$122,12,FALSE),IF(_xlpm.x=0,"",_xlpm.x)))</f>
        <v/>
      </c>
      <c r="R3074" t="str">
        <f>IF($I3074="","",_xlfn.LET(_xlpm.x,VLOOKUP($I3074,'taxon-match_2026-08-31'!$A$2:$N$122,14,FALSE),IF(_xlpm.x=0,"",_xlpm.x)))</f>
        <v/>
      </c>
      <c r="S3074" s="2" t="s">
        <v>2358</v>
      </c>
      <c r="T3074" s="69" t="s">
        <v>62</v>
      </c>
      <c r="U3074" s="69" t="s">
        <v>60</v>
      </c>
      <c r="X3074" t="str">
        <f>IF(T3074="","",_xlfn.LET(_xlpm.x,VLOOKUP(T3074,'Drop-down_menus'!$F$2:$G$16,2,FALSE),IF(_xlpm.x=0,"",_xlpm.x)))</f>
        <v>https://orcid.org/0000-0003-3696-4445</v>
      </c>
      <c r="Y3074" t="str">
        <f>IF(U3074="","",_xlfn.LET(_xlpm.x,VLOOKUP(U3074,'Drop-down_menus'!$F$2:$G$16,2,FALSE),IF(_xlpm.x=0,"",_xlpm.x)))</f>
        <v>https://orcid.org/0000-0002-9708-1761</v>
      </c>
      <c r="Z3074" t="str">
        <f>IF(V3074="","",_xlfn.LET(_xlpm.x,VLOOKUP(V3074,'Drop-down_menus'!$F$2:$G$16,2,FALSE),IF(_xlpm.x=0,"",_xlpm.x)))</f>
        <v/>
      </c>
      <c r="AA3074" t="str">
        <f>IF(W3074="","",_xlfn.LET(_xlpm.x,VLOOKUP(W3074,'Drop-down_menus'!$F$2:$G$16,2,FALSE),IF(_xlpm.x=0,"",_xlpm.x)))</f>
        <v/>
      </c>
      <c r="AB3074" t="s">
        <v>702</v>
      </c>
      <c r="AE3074" t="s">
        <v>896</v>
      </c>
    </row>
    <row r="3075" spans="1:31" ht="15" hidden="1" x14ac:dyDescent="0.2">
      <c r="A3075" s="2" t="s">
        <v>298</v>
      </c>
      <c r="B3075">
        <v>2924</v>
      </c>
      <c r="C3075">
        <v>5307</v>
      </c>
      <c r="D3075" s="69" t="s">
        <v>700</v>
      </c>
      <c r="F3075" s="70" t="s">
        <v>916</v>
      </c>
      <c r="G3075" s="70">
        <v>1</v>
      </c>
      <c r="H3075" s="70" t="s">
        <v>916</v>
      </c>
      <c r="I3075" s="70" t="s">
        <v>916</v>
      </c>
      <c r="J3075" t="str">
        <f>IF($I3075="","",_xlfn.LET(_xlpm.x,VLOOKUP($I3075,'taxon-match_2026-08-31'!$A$2:$N$122,6,FALSE),IF(_xlpm.x=0,"",_xlpm.x)))</f>
        <v>Grube, 1850</v>
      </c>
      <c r="K3075" t="str">
        <f>IF($I3075="","",_xlfn.LET(_xlpm.x,VLOOKUP($I3075,'taxon-match_2026-08-31'!$A$2:$N$122,4,FALSE),IF(_xlpm.x=0,"",_xlpm.x)))</f>
        <v>urn:lsid:marinespecies.org:taxname:2036</v>
      </c>
      <c r="L3075" t="str">
        <f>IF($I3075="","",_xlfn.LET(_xlpm.x,VLOOKUP($I3075,'taxon-match_2026-08-31'!$A$2:$N$122,7,FALSE),IF(_xlpm.x=0,"",_xlpm.x)))</f>
        <v>Animalia</v>
      </c>
      <c r="M3075" t="str">
        <f>IF($I3075="","",_xlfn.LET(_xlpm.x,VLOOKUP($I3075,'taxon-match_2026-08-31'!$A$2:$N$122,8,FALSE),IF(_xlpm.x=0,"",_xlpm.x)))</f>
        <v>Annelida</v>
      </c>
      <c r="N3075" t="str">
        <f>IF($I3075="","",_xlfn.LET(_xlpm.x,VLOOKUP($I3075,'taxon-match_2026-08-31'!$A$2:$N$122,9,FALSE),IF(_xlpm.x=0,"",_xlpm.x)))</f>
        <v>Clitellata</v>
      </c>
      <c r="O3075" t="str">
        <f>IF($I3075="","",_xlfn.LET(_xlpm.x,VLOOKUP($I3075,'taxon-match_2026-08-31'!$A$2:$N$122,10,FALSE),IF(_xlpm.x=0,"",_xlpm.x)))</f>
        <v/>
      </c>
      <c r="P3075" t="str">
        <f>IF($I3075="","",_xlfn.LET(_xlpm.x,VLOOKUP($I3075,'taxon-match_2026-08-31'!$A$2:$N$122,11,FALSE),IF(_xlpm.x=0,"",_xlpm.x)))</f>
        <v/>
      </c>
      <c r="Q3075" t="str">
        <f>IF($I3075="","",_xlfn.LET(_xlpm.x,VLOOKUP($I3075,'taxon-match_2026-08-31'!$A$2:$N$122,12,FALSE),IF(_xlpm.x=0,"",_xlpm.x)))</f>
        <v/>
      </c>
      <c r="R3075" t="str">
        <f>IF($I3075="","",_xlfn.LET(_xlpm.x,VLOOKUP($I3075,'taxon-match_2026-08-31'!$A$2:$N$122,14,FALSE),IF(_xlpm.x=0,"",_xlpm.x)))</f>
        <v/>
      </c>
      <c r="S3075" s="2" t="s">
        <v>2358</v>
      </c>
      <c r="T3075" s="69" t="s">
        <v>62</v>
      </c>
      <c r="U3075" s="69" t="s">
        <v>60</v>
      </c>
      <c r="X3075" t="str">
        <f>IF(T3075="","",_xlfn.LET(_xlpm.x,VLOOKUP(T3075,'Drop-down_menus'!$F$2:$G$16,2,FALSE),IF(_xlpm.x=0,"",_xlpm.x)))</f>
        <v>https://orcid.org/0000-0003-3696-4445</v>
      </c>
      <c r="Y3075" t="str">
        <f>IF(U3075="","",_xlfn.LET(_xlpm.x,VLOOKUP(U3075,'Drop-down_menus'!$F$2:$G$16,2,FALSE),IF(_xlpm.x=0,"",_xlpm.x)))</f>
        <v>https://orcid.org/0000-0002-9708-1761</v>
      </c>
      <c r="Z3075" t="str">
        <f>IF(V3075="","",_xlfn.LET(_xlpm.x,VLOOKUP(V3075,'Drop-down_menus'!$F$2:$G$16,2,FALSE),IF(_xlpm.x=0,"",_xlpm.x)))</f>
        <v/>
      </c>
      <c r="AA3075" t="str">
        <f>IF(W3075="","",_xlfn.LET(_xlpm.x,VLOOKUP(W3075,'Drop-down_menus'!$F$2:$G$16,2,FALSE),IF(_xlpm.x=0,"",_xlpm.x)))</f>
        <v/>
      </c>
      <c r="AB3075" t="s">
        <v>702</v>
      </c>
      <c r="AE3075" t="s">
        <v>896</v>
      </c>
    </row>
    <row r="3076" spans="1:31" ht="15" hidden="1" x14ac:dyDescent="0.2">
      <c r="A3076" s="2" t="s">
        <v>460</v>
      </c>
      <c r="B3076">
        <v>5020</v>
      </c>
      <c r="C3076">
        <v>5306</v>
      </c>
      <c r="D3076" s="69" t="s">
        <v>700</v>
      </c>
      <c r="F3076" s="70" t="s">
        <v>916</v>
      </c>
      <c r="G3076" s="69">
        <v>1</v>
      </c>
      <c r="H3076" s="70" t="s">
        <v>916</v>
      </c>
      <c r="I3076" s="70" t="s">
        <v>916</v>
      </c>
      <c r="J3076" t="str">
        <f>IF($I3076="","",_xlfn.LET(_xlpm.x,VLOOKUP($I3076,'taxon-match_2026-08-31'!$A$2:$N$122,6,FALSE),IF(_xlpm.x=0,"",_xlpm.x)))</f>
        <v>Grube, 1850</v>
      </c>
      <c r="K3076" t="str">
        <f>IF($I3076="","",_xlfn.LET(_xlpm.x,VLOOKUP($I3076,'taxon-match_2026-08-31'!$A$2:$N$122,4,FALSE),IF(_xlpm.x=0,"",_xlpm.x)))</f>
        <v>urn:lsid:marinespecies.org:taxname:2036</v>
      </c>
      <c r="L3076" t="str">
        <f>IF($I3076="","",_xlfn.LET(_xlpm.x,VLOOKUP($I3076,'taxon-match_2026-08-31'!$A$2:$N$122,7,FALSE),IF(_xlpm.x=0,"",_xlpm.x)))</f>
        <v>Animalia</v>
      </c>
      <c r="M3076" t="str">
        <f>IF($I3076="","",_xlfn.LET(_xlpm.x,VLOOKUP($I3076,'taxon-match_2026-08-31'!$A$2:$N$122,8,FALSE),IF(_xlpm.x=0,"",_xlpm.x)))</f>
        <v>Annelida</v>
      </c>
      <c r="N3076" t="str">
        <f>IF($I3076="","",_xlfn.LET(_xlpm.x,VLOOKUP($I3076,'taxon-match_2026-08-31'!$A$2:$N$122,9,FALSE),IF(_xlpm.x=0,"",_xlpm.x)))</f>
        <v>Clitellata</v>
      </c>
      <c r="O3076" t="str">
        <f>IF($I3076="","",_xlfn.LET(_xlpm.x,VLOOKUP($I3076,'taxon-match_2026-08-31'!$A$2:$N$122,10,FALSE),IF(_xlpm.x=0,"",_xlpm.x)))</f>
        <v/>
      </c>
      <c r="P3076" t="str">
        <f>IF($I3076="","",_xlfn.LET(_xlpm.x,VLOOKUP($I3076,'taxon-match_2026-08-31'!$A$2:$N$122,11,FALSE),IF(_xlpm.x=0,"",_xlpm.x)))</f>
        <v/>
      </c>
      <c r="Q3076" t="str">
        <f>IF($I3076="","",_xlfn.LET(_xlpm.x,VLOOKUP($I3076,'taxon-match_2026-08-31'!$A$2:$N$122,12,FALSE),IF(_xlpm.x=0,"",_xlpm.x)))</f>
        <v/>
      </c>
      <c r="R3076" t="str">
        <f>IF($I3076="","",_xlfn.LET(_xlpm.x,VLOOKUP($I3076,'taxon-match_2026-08-31'!$A$2:$N$122,14,FALSE),IF(_xlpm.x=0,"",_xlpm.x)))</f>
        <v/>
      </c>
      <c r="S3076" s="2" t="s">
        <v>2358</v>
      </c>
      <c r="T3076" s="69" t="s">
        <v>62</v>
      </c>
      <c r="U3076" s="69" t="s">
        <v>60</v>
      </c>
      <c r="X3076" t="str">
        <f>IF(T3076="","",_xlfn.LET(_xlpm.x,VLOOKUP(T3076,'Drop-down_menus'!$F$2:$G$16,2,FALSE),IF(_xlpm.x=0,"",_xlpm.x)))</f>
        <v>https://orcid.org/0000-0003-3696-4445</v>
      </c>
      <c r="Y3076" t="str">
        <f>IF(U3076="","",_xlfn.LET(_xlpm.x,VLOOKUP(U3076,'Drop-down_menus'!$F$2:$G$16,2,FALSE),IF(_xlpm.x=0,"",_xlpm.x)))</f>
        <v>https://orcid.org/0000-0002-9708-1761</v>
      </c>
      <c r="Z3076" t="str">
        <f>IF(V3076="","",_xlfn.LET(_xlpm.x,VLOOKUP(V3076,'Drop-down_menus'!$F$2:$G$16,2,FALSE),IF(_xlpm.x=0,"",_xlpm.x)))</f>
        <v/>
      </c>
      <c r="AA3076" t="str">
        <f>IF(W3076="","",_xlfn.LET(_xlpm.x,VLOOKUP(W3076,'Drop-down_menus'!$F$2:$G$16,2,FALSE),IF(_xlpm.x=0,"",_xlpm.x)))</f>
        <v/>
      </c>
      <c r="AB3076" t="s">
        <v>702</v>
      </c>
      <c r="AE3076" t="s">
        <v>896</v>
      </c>
    </row>
    <row r="3077" spans="1:31" ht="15" hidden="1" x14ac:dyDescent="0.2">
      <c r="A3077" s="2" t="s">
        <v>460</v>
      </c>
      <c r="B3077">
        <v>5021</v>
      </c>
      <c r="C3077">
        <v>5300</v>
      </c>
      <c r="D3077" s="69" t="s">
        <v>700</v>
      </c>
      <c r="F3077" s="70" t="s">
        <v>916</v>
      </c>
      <c r="G3077" s="69">
        <v>1</v>
      </c>
      <c r="H3077" s="70" t="s">
        <v>916</v>
      </c>
      <c r="I3077" s="70" t="s">
        <v>916</v>
      </c>
      <c r="J3077" t="str">
        <f>IF($I3077="","",_xlfn.LET(_xlpm.x,VLOOKUP($I3077,'taxon-match_2026-08-31'!$A$2:$N$122,6,FALSE),IF(_xlpm.x=0,"",_xlpm.x)))</f>
        <v>Grube, 1850</v>
      </c>
      <c r="K3077" t="str">
        <f>IF($I3077="","",_xlfn.LET(_xlpm.x,VLOOKUP($I3077,'taxon-match_2026-08-31'!$A$2:$N$122,4,FALSE),IF(_xlpm.x=0,"",_xlpm.x)))</f>
        <v>urn:lsid:marinespecies.org:taxname:2036</v>
      </c>
      <c r="L3077" t="str">
        <f>IF($I3077="","",_xlfn.LET(_xlpm.x,VLOOKUP($I3077,'taxon-match_2026-08-31'!$A$2:$N$122,7,FALSE),IF(_xlpm.x=0,"",_xlpm.x)))</f>
        <v>Animalia</v>
      </c>
      <c r="M3077" t="str">
        <f>IF($I3077="","",_xlfn.LET(_xlpm.x,VLOOKUP($I3077,'taxon-match_2026-08-31'!$A$2:$N$122,8,FALSE),IF(_xlpm.x=0,"",_xlpm.x)))</f>
        <v>Annelida</v>
      </c>
      <c r="N3077" t="str">
        <f>IF($I3077="","",_xlfn.LET(_xlpm.x,VLOOKUP($I3077,'taxon-match_2026-08-31'!$A$2:$N$122,9,FALSE),IF(_xlpm.x=0,"",_xlpm.x)))</f>
        <v>Clitellata</v>
      </c>
      <c r="O3077" t="str">
        <f>IF($I3077="","",_xlfn.LET(_xlpm.x,VLOOKUP($I3077,'taxon-match_2026-08-31'!$A$2:$N$122,10,FALSE),IF(_xlpm.x=0,"",_xlpm.x)))</f>
        <v/>
      </c>
      <c r="P3077" t="str">
        <f>IF($I3077="","",_xlfn.LET(_xlpm.x,VLOOKUP($I3077,'taxon-match_2026-08-31'!$A$2:$N$122,11,FALSE),IF(_xlpm.x=0,"",_xlpm.x)))</f>
        <v/>
      </c>
      <c r="Q3077" t="str">
        <f>IF($I3077="","",_xlfn.LET(_xlpm.x,VLOOKUP($I3077,'taxon-match_2026-08-31'!$A$2:$N$122,12,FALSE),IF(_xlpm.x=0,"",_xlpm.x)))</f>
        <v/>
      </c>
      <c r="R3077" t="str">
        <f>IF($I3077="","",_xlfn.LET(_xlpm.x,VLOOKUP($I3077,'taxon-match_2026-08-31'!$A$2:$N$122,14,FALSE),IF(_xlpm.x=0,"",_xlpm.x)))</f>
        <v/>
      </c>
      <c r="S3077" s="2" t="s">
        <v>2358</v>
      </c>
      <c r="T3077" s="69" t="s">
        <v>62</v>
      </c>
      <c r="U3077" s="69" t="s">
        <v>60</v>
      </c>
      <c r="X3077" t="str">
        <f>IF(T3077="","",_xlfn.LET(_xlpm.x,VLOOKUP(T3077,'Drop-down_menus'!$F$2:$G$16,2,FALSE),IF(_xlpm.x=0,"",_xlpm.x)))</f>
        <v>https://orcid.org/0000-0003-3696-4445</v>
      </c>
      <c r="Y3077" t="str">
        <f>IF(U3077="","",_xlfn.LET(_xlpm.x,VLOOKUP(U3077,'Drop-down_menus'!$F$2:$G$16,2,FALSE),IF(_xlpm.x=0,"",_xlpm.x)))</f>
        <v>https://orcid.org/0000-0002-9708-1761</v>
      </c>
      <c r="Z3077" t="str">
        <f>IF(V3077="","",_xlfn.LET(_xlpm.x,VLOOKUP(V3077,'Drop-down_menus'!$F$2:$G$16,2,FALSE),IF(_xlpm.x=0,"",_xlpm.x)))</f>
        <v/>
      </c>
      <c r="AA3077" t="str">
        <f>IF(W3077="","",_xlfn.LET(_xlpm.x,VLOOKUP(W3077,'Drop-down_menus'!$F$2:$G$16,2,FALSE),IF(_xlpm.x=0,"",_xlpm.x)))</f>
        <v/>
      </c>
      <c r="AB3077" t="s">
        <v>702</v>
      </c>
      <c r="AE3077" t="s">
        <v>896</v>
      </c>
    </row>
    <row r="3078" spans="1:31" ht="15" hidden="1" x14ac:dyDescent="0.2">
      <c r="A3078" s="2" t="s">
        <v>460</v>
      </c>
      <c r="B3078">
        <v>5022</v>
      </c>
      <c r="C3078">
        <v>5304</v>
      </c>
      <c r="D3078" s="69" t="s">
        <v>700</v>
      </c>
      <c r="F3078" s="70" t="s">
        <v>916</v>
      </c>
      <c r="G3078" s="69">
        <v>1</v>
      </c>
      <c r="H3078" s="70" t="s">
        <v>916</v>
      </c>
      <c r="I3078" s="70" t="s">
        <v>916</v>
      </c>
      <c r="J3078" t="str">
        <f>IF($I3078="","",_xlfn.LET(_xlpm.x,VLOOKUP($I3078,'taxon-match_2026-08-31'!$A$2:$N$122,6,FALSE),IF(_xlpm.x=0,"",_xlpm.x)))</f>
        <v>Grube, 1850</v>
      </c>
      <c r="K3078" t="str">
        <f>IF($I3078="","",_xlfn.LET(_xlpm.x,VLOOKUP($I3078,'taxon-match_2026-08-31'!$A$2:$N$122,4,FALSE),IF(_xlpm.x=0,"",_xlpm.x)))</f>
        <v>urn:lsid:marinespecies.org:taxname:2036</v>
      </c>
      <c r="L3078" t="str">
        <f>IF($I3078="","",_xlfn.LET(_xlpm.x,VLOOKUP($I3078,'taxon-match_2026-08-31'!$A$2:$N$122,7,FALSE),IF(_xlpm.x=0,"",_xlpm.x)))</f>
        <v>Animalia</v>
      </c>
      <c r="M3078" t="str">
        <f>IF($I3078="","",_xlfn.LET(_xlpm.x,VLOOKUP($I3078,'taxon-match_2026-08-31'!$A$2:$N$122,8,FALSE),IF(_xlpm.x=0,"",_xlpm.x)))</f>
        <v>Annelida</v>
      </c>
      <c r="N3078" t="str">
        <f>IF($I3078="","",_xlfn.LET(_xlpm.x,VLOOKUP($I3078,'taxon-match_2026-08-31'!$A$2:$N$122,9,FALSE),IF(_xlpm.x=0,"",_xlpm.x)))</f>
        <v>Clitellata</v>
      </c>
      <c r="O3078" t="str">
        <f>IF($I3078="","",_xlfn.LET(_xlpm.x,VLOOKUP($I3078,'taxon-match_2026-08-31'!$A$2:$N$122,10,FALSE),IF(_xlpm.x=0,"",_xlpm.x)))</f>
        <v/>
      </c>
      <c r="P3078" t="str">
        <f>IF($I3078="","",_xlfn.LET(_xlpm.x,VLOOKUP($I3078,'taxon-match_2026-08-31'!$A$2:$N$122,11,FALSE),IF(_xlpm.x=0,"",_xlpm.x)))</f>
        <v/>
      </c>
      <c r="Q3078" t="str">
        <f>IF($I3078="","",_xlfn.LET(_xlpm.x,VLOOKUP($I3078,'taxon-match_2026-08-31'!$A$2:$N$122,12,FALSE),IF(_xlpm.x=0,"",_xlpm.x)))</f>
        <v/>
      </c>
      <c r="R3078" t="str">
        <f>IF($I3078="","",_xlfn.LET(_xlpm.x,VLOOKUP($I3078,'taxon-match_2026-08-31'!$A$2:$N$122,14,FALSE),IF(_xlpm.x=0,"",_xlpm.x)))</f>
        <v/>
      </c>
      <c r="S3078" s="2" t="s">
        <v>2358</v>
      </c>
      <c r="T3078" s="69" t="s">
        <v>62</v>
      </c>
      <c r="U3078" s="69" t="s">
        <v>60</v>
      </c>
      <c r="X3078" t="str">
        <f>IF(T3078="","",_xlfn.LET(_xlpm.x,VLOOKUP(T3078,'Drop-down_menus'!$F$2:$G$16,2,FALSE),IF(_xlpm.x=0,"",_xlpm.x)))</f>
        <v>https://orcid.org/0000-0003-3696-4445</v>
      </c>
      <c r="Y3078" t="str">
        <f>IF(U3078="","",_xlfn.LET(_xlpm.x,VLOOKUP(U3078,'Drop-down_menus'!$F$2:$G$16,2,FALSE),IF(_xlpm.x=0,"",_xlpm.x)))</f>
        <v>https://orcid.org/0000-0002-9708-1761</v>
      </c>
      <c r="Z3078" t="str">
        <f>IF(V3078="","",_xlfn.LET(_xlpm.x,VLOOKUP(V3078,'Drop-down_menus'!$F$2:$G$16,2,FALSE),IF(_xlpm.x=0,"",_xlpm.x)))</f>
        <v/>
      </c>
      <c r="AA3078" t="str">
        <f>IF(W3078="","",_xlfn.LET(_xlpm.x,VLOOKUP(W3078,'Drop-down_menus'!$F$2:$G$16,2,FALSE),IF(_xlpm.x=0,"",_xlpm.x)))</f>
        <v/>
      </c>
      <c r="AB3078" t="s">
        <v>702</v>
      </c>
      <c r="AE3078" t="s">
        <v>896</v>
      </c>
    </row>
    <row r="3079" spans="1:31" ht="15" hidden="1" x14ac:dyDescent="0.2">
      <c r="A3079" s="2" t="s">
        <v>253</v>
      </c>
      <c r="B3079">
        <v>1800</v>
      </c>
      <c r="C3079">
        <v>5305</v>
      </c>
      <c r="D3079" s="69" t="s">
        <v>700</v>
      </c>
      <c r="F3079" s="70" t="s">
        <v>1786</v>
      </c>
      <c r="G3079" s="70">
        <v>1</v>
      </c>
      <c r="H3079" s="70" t="s">
        <v>1786</v>
      </c>
      <c r="I3079" t="s">
        <v>1786</v>
      </c>
      <c r="J3079" t="str">
        <f>IF($I3079="","",_xlfn.LET(_xlpm.x,VLOOKUP($I3079,'taxon-match_2026-08-31'!$A$2:$N$122,6,FALSE),IF(_xlpm.x=0,"",_xlpm.x)))</f>
        <v>Müller &amp; Troschel, 1840</v>
      </c>
      <c r="K3079" t="str">
        <f>IF($I3079="","",_xlfn.LET(_xlpm.x,VLOOKUP($I3079,'taxon-match_2026-08-31'!$A$2:$N$122,4,FALSE),IF(_xlpm.x=0,"",_xlpm.x)))</f>
        <v>urn:lsid:marinespecies.org:taxname:123200</v>
      </c>
      <c r="L3079" t="str">
        <f>IF($I3079="","",_xlfn.LET(_xlpm.x,VLOOKUP($I3079,'taxon-match_2026-08-31'!$A$2:$N$122,7,FALSE),IF(_xlpm.x=0,"",_xlpm.x)))</f>
        <v>Animalia</v>
      </c>
      <c r="M3079" t="str">
        <f>IF($I3079="","",_xlfn.LET(_xlpm.x,VLOOKUP($I3079,'taxon-match_2026-08-31'!$A$2:$N$122,8,FALSE),IF(_xlpm.x=0,"",_xlpm.x)))</f>
        <v>Echinodermata</v>
      </c>
      <c r="N3079" t="str">
        <f>IF($I3079="","",_xlfn.LET(_xlpm.x,VLOOKUP($I3079,'taxon-match_2026-08-31'!$A$2:$N$122,9,FALSE),IF(_xlpm.x=0,"",_xlpm.x)))</f>
        <v>Ophiuroidea</v>
      </c>
      <c r="O3079" t="str">
        <f>IF($I3079="","",_xlfn.LET(_xlpm.x,VLOOKUP($I3079,'taxon-match_2026-08-31'!$A$2:$N$122,10,FALSE),IF(_xlpm.x=0,"",_xlpm.x)))</f>
        <v>Ophiurida</v>
      </c>
      <c r="P3079" t="str">
        <f>IF($I3079="","",_xlfn.LET(_xlpm.x,VLOOKUP($I3079,'taxon-match_2026-08-31'!$A$2:$N$122,11,FALSE),IF(_xlpm.x=0,"",_xlpm.x)))</f>
        <v>Ophiuridae</v>
      </c>
      <c r="Q3079" t="str">
        <f>IF($I3079="","",_xlfn.LET(_xlpm.x,VLOOKUP($I3079,'taxon-match_2026-08-31'!$A$2:$N$122,12,FALSE),IF(_xlpm.x=0,"",_xlpm.x)))</f>
        <v/>
      </c>
      <c r="R3079" t="str">
        <f>IF($I3079="","",_xlfn.LET(_xlpm.x,VLOOKUP($I3079,'taxon-match_2026-08-31'!$A$2:$N$122,14,FALSE),IF(_xlpm.x=0,"",_xlpm.x)))</f>
        <v/>
      </c>
      <c r="S3079" s="2" t="s">
        <v>2360</v>
      </c>
      <c r="T3079" s="69" t="s">
        <v>62</v>
      </c>
      <c r="U3079" s="69" t="s">
        <v>60</v>
      </c>
      <c r="X3079" t="str">
        <f>IF(T3079="","",_xlfn.LET(_xlpm.x,VLOOKUP(T3079,'Drop-down_menus'!$F$2:$G$16,2,FALSE),IF(_xlpm.x=0,"",_xlpm.x)))</f>
        <v>https://orcid.org/0000-0003-3696-4445</v>
      </c>
      <c r="Y3079" t="str">
        <f>IF(U3079="","",_xlfn.LET(_xlpm.x,VLOOKUP(U3079,'Drop-down_menus'!$F$2:$G$16,2,FALSE),IF(_xlpm.x=0,"",_xlpm.x)))</f>
        <v>https://orcid.org/0000-0002-9708-1761</v>
      </c>
      <c r="Z3079" t="str">
        <f>IF(V3079="","",_xlfn.LET(_xlpm.x,VLOOKUP(V3079,'Drop-down_menus'!$F$2:$G$16,2,FALSE),IF(_xlpm.x=0,"",_xlpm.x)))</f>
        <v/>
      </c>
      <c r="AA3079" t="str">
        <f>IF(W3079="","",_xlfn.LET(_xlpm.x,VLOOKUP(W3079,'Drop-down_menus'!$F$2:$G$16,2,FALSE),IF(_xlpm.x=0,"",_xlpm.x)))</f>
        <v/>
      </c>
      <c r="AB3079" t="s">
        <v>702</v>
      </c>
      <c r="AE3079" t="s">
        <v>896</v>
      </c>
    </row>
    <row r="3080" spans="1:31" ht="15" hidden="1" x14ac:dyDescent="0.2">
      <c r="A3080" s="2" t="s">
        <v>253</v>
      </c>
      <c r="B3080">
        <v>1801</v>
      </c>
      <c r="C3080">
        <v>5290</v>
      </c>
      <c r="D3080" s="69" t="s">
        <v>700</v>
      </c>
      <c r="F3080" s="70" t="s">
        <v>1786</v>
      </c>
      <c r="G3080" s="70">
        <v>1</v>
      </c>
      <c r="H3080" s="70" t="s">
        <v>1786</v>
      </c>
      <c r="I3080" t="s">
        <v>1786</v>
      </c>
      <c r="J3080" t="str">
        <f>IF($I3080="","",_xlfn.LET(_xlpm.x,VLOOKUP($I3080,'taxon-match_2026-08-31'!$A$2:$N$122,6,FALSE),IF(_xlpm.x=0,"",_xlpm.x)))</f>
        <v>Müller &amp; Troschel, 1840</v>
      </c>
      <c r="K3080" t="str">
        <f>IF($I3080="","",_xlfn.LET(_xlpm.x,VLOOKUP($I3080,'taxon-match_2026-08-31'!$A$2:$N$122,4,FALSE),IF(_xlpm.x=0,"",_xlpm.x)))</f>
        <v>urn:lsid:marinespecies.org:taxname:123200</v>
      </c>
      <c r="L3080" t="str">
        <f>IF($I3080="","",_xlfn.LET(_xlpm.x,VLOOKUP($I3080,'taxon-match_2026-08-31'!$A$2:$N$122,7,FALSE),IF(_xlpm.x=0,"",_xlpm.x)))</f>
        <v>Animalia</v>
      </c>
      <c r="M3080" t="str">
        <f>IF($I3080="","",_xlfn.LET(_xlpm.x,VLOOKUP($I3080,'taxon-match_2026-08-31'!$A$2:$N$122,8,FALSE),IF(_xlpm.x=0,"",_xlpm.x)))</f>
        <v>Echinodermata</v>
      </c>
      <c r="N3080" t="str">
        <f>IF($I3080="","",_xlfn.LET(_xlpm.x,VLOOKUP($I3080,'taxon-match_2026-08-31'!$A$2:$N$122,9,FALSE),IF(_xlpm.x=0,"",_xlpm.x)))</f>
        <v>Ophiuroidea</v>
      </c>
      <c r="O3080" t="str">
        <f>IF($I3080="","",_xlfn.LET(_xlpm.x,VLOOKUP($I3080,'taxon-match_2026-08-31'!$A$2:$N$122,10,FALSE),IF(_xlpm.x=0,"",_xlpm.x)))</f>
        <v>Ophiurida</v>
      </c>
      <c r="P3080" t="str">
        <f>IF($I3080="","",_xlfn.LET(_xlpm.x,VLOOKUP($I3080,'taxon-match_2026-08-31'!$A$2:$N$122,11,FALSE),IF(_xlpm.x=0,"",_xlpm.x)))</f>
        <v>Ophiuridae</v>
      </c>
      <c r="Q3080" t="str">
        <f>IF($I3080="","",_xlfn.LET(_xlpm.x,VLOOKUP($I3080,'taxon-match_2026-08-31'!$A$2:$N$122,12,FALSE),IF(_xlpm.x=0,"",_xlpm.x)))</f>
        <v/>
      </c>
      <c r="R3080" t="str">
        <f>IF($I3080="","",_xlfn.LET(_xlpm.x,VLOOKUP($I3080,'taxon-match_2026-08-31'!$A$2:$N$122,14,FALSE),IF(_xlpm.x=0,"",_xlpm.x)))</f>
        <v/>
      </c>
      <c r="S3080" s="2" t="s">
        <v>2360</v>
      </c>
      <c r="T3080" s="69" t="s">
        <v>62</v>
      </c>
      <c r="U3080" s="69" t="s">
        <v>60</v>
      </c>
      <c r="X3080" t="str">
        <f>IF(T3080="","",_xlfn.LET(_xlpm.x,VLOOKUP(T3080,'Drop-down_menus'!$F$2:$G$16,2,FALSE),IF(_xlpm.x=0,"",_xlpm.x)))</f>
        <v>https://orcid.org/0000-0003-3696-4445</v>
      </c>
      <c r="Y3080" t="str">
        <f>IF(U3080="","",_xlfn.LET(_xlpm.x,VLOOKUP(U3080,'Drop-down_menus'!$F$2:$G$16,2,FALSE),IF(_xlpm.x=0,"",_xlpm.x)))</f>
        <v>https://orcid.org/0000-0002-9708-1761</v>
      </c>
      <c r="Z3080" t="str">
        <f>IF(V3080="","",_xlfn.LET(_xlpm.x,VLOOKUP(V3080,'Drop-down_menus'!$F$2:$G$16,2,FALSE),IF(_xlpm.x=0,"",_xlpm.x)))</f>
        <v/>
      </c>
      <c r="AA3080" t="str">
        <f>IF(W3080="","",_xlfn.LET(_xlpm.x,VLOOKUP(W3080,'Drop-down_menus'!$F$2:$G$16,2,FALSE),IF(_xlpm.x=0,"",_xlpm.x)))</f>
        <v/>
      </c>
      <c r="AB3080" t="s">
        <v>702</v>
      </c>
      <c r="AE3080" t="s">
        <v>896</v>
      </c>
    </row>
    <row r="3081" spans="1:31" ht="15" hidden="1" x14ac:dyDescent="0.2">
      <c r="A3081" s="2" t="s">
        <v>253</v>
      </c>
      <c r="B3081">
        <v>1802</v>
      </c>
      <c r="C3081">
        <v>5563</v>
      </c>
      <c r="D3081" s="69" t="s">
        <v>700</v>
      </c>
      <c r="F3081" s="70" t="s">
        <v>1786</v>
      </c>
      <c r="G3081" s="70">
        <v>1</v>
      </c>
      <c r="H3081" s="70" t="s">
        <v>1786</v>
      </c>
      <c r="I3081" t="s">
        <v>1786</v>
      </c>
      <c r="J3081" t="str">
        <f>IF($I3081="","",_xlfn.LET(_xlpm.x,VLOOKUP($I3081,'taxon-match_2026-08-31'!$A$2:$N$122,6,FALSE),IF(_xlpm.x=0,"",_xlpm.x)))</f>
        <v>Müller &amp; Troschel, 1840</v>
      </c>
      <c r="K3081" t="str">
        <f>IF($I3081="","",_xlfn.LET(_xlpm.x,VLOOKUP($I3081,'taxon-match_2026-08-31'!$A$2:$N$122,4,FALSE),IF(_xlpm.x=0,"",_xlpm.x)))</f>
        <v>urn:lsid:marinespecies.org:taxname:123200</v>
      </c>
      <c r="L3081" t="str">
        <f>IF($I3081="","",_xlfn.LET(_xlpm.x,VLOOKUP($I3081,'taxon-match_2026-08-31'!$A$2:$N$122,7,FALSE),IF(_xlpm.x=0,"",_xlpm.x)))</f>
        <v>Animalia</v>
      </c>
      <c r="M3081" t="str">
        <f>IF($I3081="","",_xlfn.LET(_xlpm.x,VLOOKUP($I3081,'taxon-match_2026-08-31'!$A$2:$N$122,8,FALSE),IF(_xlpm.x=0,"",_xlpm.x)))</f>
        <v>Echinodermata</v>
      </c>
      <c r="N3081" t="str">
        <f>IF($I3081="","",_xlfn.LET(_xlpm.x,VLOOKUP($I3081,'taxon-match_2026-08-31'!$A$2:$N$122,9,FALSE),IF(_xlpm.x=0,"",_xlpm.x)))</f>
        <v>Ophiuroidea</v>
      </c>
      <c r="O3081" t="str">
        <f>IF($I3081="","",_xlfn.LET(_xlpm.x,VLOOKUP($I3081,'taxon-match_2026-08-31'!$A$2:$N$122,10,FALSE),IF(_xlpm.x=0,"",_xlpm.x)))</f>
        <v>Ophiurida</v>
      </c>
      <c r="P3081" t="str">
        <f>IF($I3081="","",_xlfn.LET(_xlpm.x,VLOOKUP($I3081,'taxon-match_2026-08-31'!$A$2:$N$122,11,FALSE),IF(_xlpm.x=0,"",_xlpm.x)))</f>
        <v>Ophiuridae</v>
      </c>
      <c r="Q3081" t="str">
        <f>IF($I3081="","",_xlfn.LET(_xlpm.x,VLOOKUP($I3081,'taxon-match_2026-08-31'!$A$2:$N$122,12,FALSE),IF(_xlpm.x=0,"",_xlpm.x)))</f>
        <v/>
      </c>
      <c r="R3081" t="str">
        <f>IF($I3081="","",_xlfn.LET(_xlpm.x,VLOOKUP($I3081,'taxon-match_2026-08-31'!$A$2:$N$122,14,FALSE),IF(_xlpm.x=0,"",_xlpm.x)))</f>
        <v/>
      </c>
      <c r="S3081" s="2" t="s">
        <v>2360</v>
      </c>
      <c r="T3081" s="69" t="s">
        <v>62</v>
      </c>
      <c r="U3081" s="69" t="s">
        <v>60</v>
      </c>
      <c r="X3081" t="str">
        <f>IF(T3081="","",_xlfn.LET(_xlpm.x,VLOOKUP(T3081,'Drop-down_menus'!$F$2:$G$16,2,FALSE),IF(_xlpm.x=0,"",_xlpm.x)))</f>
        <v>https://orcid.org/0000-0003-3696-4445</v>
      </c>
      <c r="Y3081" t="str">
        <f>IF(U3081="","",_xlfn.LET(_xlpm.x,VLOOKUP(U3081,'Drop-down_menus'!$F$2:$G$16,2,FALSE),IF(_xlpm.x=0,"",_xlpm.x)))</f>
        <v>https://orcid.org/0000-0002-9708-1761</v>
      </c>
      <c r="Z3081" t="str">
        <f>IF(V3081="","",_xlfn.LET(_xlpm.x,VLOOKUP(V3081,'Drop-down_menus'!$F$2:$G$16,2,FALSE),IF(_xlpm.x=0,"",_xlpm.x)))</f>
        <v/>
      </c>
      <c r="AA3081" t="str">
        <f>IF(W3081="","",_xlfn.LET(_xlpm.x,VLOOKUP(W3081,'Drop-down_menus'!$F$2:$G$16,2,FALSE),IF(_xlpm.x=0,"",_xlpm.x)))</f>
        <v/>
      </c>
      <c r="AB3081" t="s">
        <v>702</v>
      </c>
      <c r="AE3081" t="s">
        <v>896</v>
      </c>
    </row>
    <row r="3082" spans="1:31" ht="15" hidden="1" x14ac:dyDescent="0.2">
      <c r="A3082" s="2" t="s">
        <v>489</v>
      </c>
      <c r="B3082">
        <v>5680</v>
      </c>
      <c r="C3082">
        <v>5570</v>
      </c>
      <c r="D3082" s="69" t="s">
        <v>700</v>
      </c>
      <c r="F3082" s="70" t="s">
        <v>1786</v>
      </c>
      <c r="G3082" s="70">
        <v>1</v>
      </c>
      <c r="H3082" s="70" t="s">
        <v>1786</v>
      </c>
      <c r="I3082" t="s">
        <v>1786</v>
      </c>
      <c r="J3082" t="str">
        <f>IF($I3082="","",_xlfn.LET(_xlpm.x,VLOOKUP($I3082,'taxon-match_2026-08-31'!$A$2:$N$122,6,FALSE),IF(_xlpm.x=0,"",_xlpm.x)))</f>
        <v>Müller &amp; Troschel, 1840</v>
      </c>
      <c r="K3082" t="str">
        <f>IF($I3082="","",_xlfn.LET(_xlpm.x,VLOOKUP($I3082,'taxon-match_2026-08-31'!$A$2:$N$122,4,FALSE),IF(_xlpm.x=0,"",_xlpm.x)))</f>
        <v>urn:lsid:marinespecies.org:taxname:123200</v>
      </c>
      <c r="L3082" t="str">
        <f>IF($I3082="","",_xlfn.LET(_xlpm.x,VLOOKUP($I3082,'taxon-match_2026-08-31'!$A$2:$N$122,7,FALSE),IF(_xlpm.x=0,"",_xlpm.x)))</f>
        <v>Animalia</v>
      </c>
      <c r="M3082" t="str">
        <f>IF($I3082="","",_xlfn.LET(_xlpm.x,VLOOKUP($I3082,'taxon-match_2026-08-31'!$A$2:$N$122,8,FALSE),IF(_xlpm.x=0,"",_xlpm.x)))</f>
        <v>Echinodermata</v>
      </c>
      <c r="N3082" t="str">
        <f>IF($I3082="","",_xlfn.LET(_xlpm.x,VLOOKUP($I3082,'taxon-match_2026-08-31'!$A$2:$N$122,9,FALSE),IF(_xlpm.x=0,"",_xlpm.x)))</f>
        <v>Ophiuroidea</v>
      </c>
      <c r="O3082" t="str">
        <f>IF($I3082="","",_xlfn.LET(_xlpm.x,VLOOKUP($I3082,'taxon-match_2026-08-31'!$A$2:$N$122,10,FALSE),IF(_xlpm.x=0,"",_xlpm.x)))</f>
        <v>Ophiurida</v>
      </c>
      <c r="P3082" t="str">
        <f>IF($I3082="","",_xlfn.LET(_xlpm.x,VLOOKUP($I3082,'taxon-match_2026-08-31'!$A$2:$N$122,11,FALSE),IF(_xlpm.x=0,"",_xlpm.x)))</f>
        <v>Ophiuridae</v>
      </c>
      <c r="Q3082" t="str">
        <f>IF($I3082="","",_xlfn.LET(_xlpm.x,VLOOKUP($I3082,'taxon-match_2026-08-31'!$A$2:$N$122,12,FALSE),IF(_xlpm.x=0,"",_xlpm.x)))</f>
        <v/>
      </c>
      <c r="R3082" t="str">
        <f>IF($I3082="","",_xlfn.LET(_xlpm.x,VLOOKUP($I3082,'taxon-match_2026-08-31'!$A$2:$N$122,14,FALSE),IF(_xlpm.x=0,"",_xlpm.x)))</f>
        <v/>
      </c>
      <c r="S3082" s="2" t="s">
        <v>2360</v>
      </c>
      <c r="T3082" s="69" t="s">
        <v>62</v>
      </c>
      <c r="U3082" s="69" t="s">
        <v>60</v>
      </c>
      <c r="X3082" t="str">
        <f>IF(T3082="","",_xlfn.LET(_xlpm.x,VLOOKUP(T3082,'Drop-down_menus'!$F$2:$G$16,2,FALSE),IF(_xlpm.x=0,"",_xlpm.x)))</f>
        <v>https://orcid.org/0000-0003-3696-4445</v>
      </c>
      <c r="Y3082" t="str">
        <f>IF(U3082="","",_xlfn.LET(_xlpm.x,VLOOKUP(U3082,'Drop-down_menus'!$F$2:$G$16,2,FALSE),IF(_xlpm.x=0,"",_xlpm.x)))</f>
        <v>https://orcid.org/0000-0002-9708-1761</v>
      </c>
      <c r="Z3082" t="str">
        <f>IF(V3082="","",_xlfn.LET(_xlpm.x,VLOOKUP(V3082,'Drop-down_menus'!$F$2:$G$16,2,FALSE),IF(_xlpm.x=0,"",_xlpm.x)))</f>
        <v/>
      </c>
      <c r="AA3082" t="str">
        <f>IF(W3082="","",_xlfn.LET(_xlpm.x,VLOOKUP(W3082,'Drop-down_menus'!$F$2:$G$16,2,FALSE),IF(_xlpm.x=0,"",_xlpm.x)))</f>
        <v/>
      </c>
      <c r="AB3082" t="s">
        <v>702</v>
      </c>
      <c r="AE3082" t="s">
        <v>896</v>
      </c>
    </row>
    <row r="3083" spans="1:31" ht="15" hidden="1" x14ac:dyDescent="0.2">
      <c r="A3083" s="2" t="s">
        <v>489</v>
      </c>
      <c r="B3083">
        <v>5827</v>
      </c>
      <c r="C3083">
        <v>5557</v>
      </c>
      <c r="D3083" s="69" t="s">
        <v>700</v>
      </c>
      <c r="F3083" s="70" t="s">
        <v>1786</v>
      </c>
      <c r="G3083" s="70">
        <v>1</v>
      </c>
      <c r="H3083" s="70" t="s">
        <v>1786</v>
      </c>
      <c r="I3083" t="s">
        <v>1786</v>
      </c>
      <c r="J3083" t="str">
        <f>IF($I3083="","",_xlfn.LET(_xlpm.x,VLOOKUP($I3083,'taxon-match_2026-08-31'!$A$2:$N$122,6,FALSE),IF(_xlpm.x=0,"",_xlpm.x)))</f>
        <v>Müller &amp; Troschel, 1840</v>
      </c>
      <c r="K3083" t="str">
        <f>IF($I3083="","",_xlfn.LET(_xlpm.x,VLOOKUP($I3083,'taxon-match_2026-08-31'!$A$2:$N$122,4,FALSE),IF(_xlpm.x=0,"",_xlpm.x)))</f>
        <v>urn:lsid:marinespecies.org:taxname:123200</v>
      </c>
      <c r="L3083" t="str">
        <f>IF($I3083="","",_xlfn.LET(_xlpm.x,VLOOKUP($I3083,'taxon-match_2026-08-31'!$A$2:$N$122,7,FALSE),IF(_xlpm.x=0,"",_xlpm.x)))</f>
        <v>Animalia</v>
      </c>
      <c r="M3083" t="str">
        <f>IF($I3083="","",_xlfn.LET(_xlpm.x,VLOOKUP($I3083,'taxon-match_2026-08-31'!$A$2:$N$122,8,FALSE),IF(_xlpm.x=0,"",_xlpm.x)))</f>
        <v>Echinodermata</v>
      </c>
      <c r="N3083" t="str">
        <f>IF($I3083="","",_xlfn.LET(_xlpm.x,VLOOKUP($I3083,'taxon-match_2026-08-31'!$A$2:$N$122,9,FALSE),IF(_xlpm.x=0,"",_xlpm.x)))</f>
        <v>Ophiuroidea</v>
      </c>
      <c r="O3083" t="str">
        <f>IF($I3083="","",_xlfn.LET(_xlpm.x,VLOOKUP($I3083,'taxon-match_2026-08-31'!$A$2:$N$122,10,FALSE),IF(_xlpm.x=0,"",_xlpm.x)))</f>
        <v>Ophiurida</v>
      </c>
      <c r="P3083" t="str">
        <f>IF($I3083="","",_xlfn.LET(_xlpm.x,VLOOKUP($I3083,'taxon-match_2026-08-31'!$A$2:$N$122,11,FALSE),IF(_xlpm.x=0,"",_xlpm.x)))</f>
        <v>Ophiuridae</v>
      </c>
      <c r="Q3083" t="str">
        <f>IF($I3083="","",_xlfn.LET(_xlpm.x,VLOOKUP($I3083,'taxon-match_2026-08-31'!$A$2:$N$122,12,FALSE),IF(_xlpm.x=0,"",_xlpm.x)))</f>
        <v/>
      </c>
      <c r="R3083" t="str">
        <f>IF($I3083="","",_xlfn.LET(_xlpm.x,VLOOKUP($I3083,'taxon-match_2026-08-31'!$A$2:$N$122,14,FALSE),IF(_xlpm.x=0,"",_xlpm.x)))</f>
        <v/>
      </c>
      <c r="S3083" s="2" t="s">
        <v>2360</v>
      </c>
      <c r="T3083" s="69" t="s">
        <v>62</v>
      </c>
      <c r="U3083" s="69" t="s">
        <v>60</v>
      </c>
      <c r="X3083" t="str">
        <f>IF(T3083="","",_xlfn.LET(_xlpm.x,VLOOKUP(T3083,'Drop-down_menus'!$F$2:$G$16,2,FALSE),IF(_xlpm.x=0,"",_xlpm.x)))</f>
        <v>https://orcid.org/0000-0003-3696-4445</v>
      </c>
      <c r="Y3083" t="str">
        <f>IF(U3083="","",_xlfn.LET(_xlpm.x,VLOOKUP(U3083,'Drop-down_menus'!$F$2:$G$16,2,FALSE),IF(_xlpm.x=0,"",_xlpm.x)))</f>
        <v>https://orcid.org/0000-0002-9708-1761</v>
      </c>
      <c r="Z3083" t="str">
        <f>IF(V3083="","",_xlfn.LET(_xlpm.x,VLOOKUP(V3083,'Drop-down_menus'!$F$2:$G$16,2,FALSE),IF(_xlpm.x=0,"",_xlpm.x)))</f>
        <v/>
      </c>
      <c r="AA3083" t="str">
        <f>IF(W3083="","",_xlfn.LET(_xlpm.x,VLOOKUP(W3083,'Drop-down_menus'!$F$2:$G$16,2,FALSE),IF(_xlpm.x=0,"",_xlpm.x)))</f>
        <v/>
      </c>
      <c r="AB3083" t="s">
        <v>702</v>
      </c>
      <c r="AE3083" t="s">
        <v>896</v>
      </c>
    </row>
    <row r="3084" spans="1:31" ht="15" x14ac:dyDescent="0.2">
      <c r="A3084" s="2" t="s">
        <v>207</v>
      </c>
      <c r="B3084">
        <v>1318</v>
      </c>
      <c r="C3084">
        <v>5546</v>
      </c>
      <c r="D3084" s="69" t="s">
        <v>700</v>
      </c>
      <c r="F3084" s="70" t="s">
        <v>720</v>
      </c>
      <c r="G3084" s="69">
        <v>1</v>
      </c>
      <c r="H3084" s="70" t="s">
        <v>720</v>
      </c>
      <c r="I3084" t="s">
        <v>720</v>
      </c>
      <c r="J3084" t="str">
        <f>IF($I3084="","",_xlfn.LET(_xlpm.x,VLOOKUP($I3084,'taxon-match_2026-08-31'!$A$2:$N$122,6,FALSE),IF(_xlpm.x=0,"",_xlpm.x)))</f>
        <v>(McIntosh, 1876)</v>
      </c>
      <c r="K3084" t="str">
        <f>IF($I3084="","",_xlfn.LET(_xlpm.x,VLOOKUP($I3084,'taxon-match_2026-08-31'!$A$2:$N$122,4,FALSE),IF(_xlpm.x=0,"",_xlpm.x)))</f>
        <v>urn:lsid:marinespecies.org:taxname:1776775</v>
      </c>
      <c r="L3084" t="str">
        <f>IF($I3084="","",_xlfn.LET(_xlpm.x,VLOOKUP($I3084,'taxon-match_2026-08-31'!$A$2:$N$122,7,FALSE),IF(_xlpm.x=0,"",_xlpm.x)))</f>
        <v>Animalia</v>
      </c>
      <c r="M3084" t="str">
        <f>IF($I3084="","",_xlfn.LET(_xlpm.x,VLOOKUP($I3084,'taxon-match_2026-08-31'!$A$2:$N$122,8,FALSE),IF(_xlpm.x=0,"",_xlpm.x)))</f>
        <v>Nemertea</v>
      </c>
      <c r="N3084" t="str">
        <f>IF($I3084="","",_xlfn.LET(_xlpm.x,VLOOKUP($I3084,'taxon-match_2026-08-31'!$A$2:$N$122,9,FALSE),IF(_xlpm.x=0,"",_xlpm.x)))</f>
        <v>Pilidiophora</v>
      </c>
      <c r="O3084" t="str">
        <f>IF($I3084="","",_xlfn.LET(_xlpm.x,VLOOKUP($I3084,'taxon-match_2026-08-31'!$A$2:$N$122,10,FALSE),IF(_xlpm.x=0,"",_xlpm.x)))</f>
        <v>Heteronemertea</v>
      </c>
      <c r="P3084" t="str">
        <f>IF($I3084="","",_xlfn.LET(_xlpm.x,VLOOKUP($I3084,'taxon-match_2026-08-31'!$A$2:$N$122,11,FALSE),IF(_xlpm.x=0,"",_xlpm.x)))</f>
        <v>Lineidae</v>
      </c>
      <c r="Q3084" t="str">
        <f>IF($I3084="","",_xlfn.LET(_xlpm.x,VLOOKUP($I3084,'taxon-match_2026-08-31'!$A$2:$N$122,12,FALSE),IF(_xlpm.x=0,"",_xlpm.x)))</f>
        <v>Parborlasia</v>
      </c>
      <c r="R3084" t="str">
        <f>IF($I3084="","",_xlfn.LET(_xlpm.x,VLOOKUP($I3084,'taxon-match_2026-08-31'!$A$2:$N$122,14,FALSE),IF(_xlpm.x=0,"",_xlpm.x)))</f>
        <v>corrugatus</v>
      </c>
      <c r="S3084" s="2" t="s">
        <v>2609</v>
      </c>
      <c r="T3084" s="69" t="s">
        <v>62</v>
      </c>
      <c r="U3084" s="69" t="s">
        <v>60</v>
      </c>
      <c r="X3084" t="str">
        <f>IF(T3084="","",_xlfn.LET(_xlpm.x,VLOOKUP(T3084,'Drop-down_menus'!$F$2:$G$16,2,FALSE),IF(_xlpm.x=0,"",_xlpm.x)))</f>
        <v>https://orcid.org/0000-0003-3696-4445</v>
      </c>
      <c r="Y3084" t="str">
        <f>IF(U3084="","",_xlfn.LET(_xlpm.x,VLOOKUP(U3084,'Drop-down_menus'!$F$2:$G$16,2,FALSE),IF(_xlpm.x=0,"",_xlpm.x)))</f>
        <v>https://orcid.org/0000-0002-9708-1761</v>
      </c>
      <c r="Z3084" t="str">
        <f>IF(V3084="","",_xlfn.LET(_xlpm.x,VLOOKUP(V3084,'Drop-down_menus'!$F$2:$G$16,2,FALSE),IF(_xlpm.x=0,"",_xlpm.x)))</f>
        <v/>
      </c>
      <c r="AA3084" t="str">
        <f>IF(W3084="","",_xlfn.LET(_xlpm.x,VLOOKUP(W3084,'Drop-down_menus'!$F$2:$G$16,2,FALSE),IF(_xlpm.x=0,"",_xlpm.x)))</f>
        <v/>
      </c>
      <c r="AB3084" t="s">
        <v>702</v>
      </c>
      <c r="AE3084" t="s">
        <v>896</v>
      </c>
    </row>
    <row r="3085" spans="1:31" ht="15" x14ac:dyDescent="0.2">
      <c r="A3085" s="2" t="s">
        <v>253</v>
      </c>
      <c r="B3085">
        <v>1830</v>
      </c>
      <c r="C3085">
        <v>5556</v>
      </c>
      <c r="D3085" s="69" t="s">
        <v>700</v>
      </c>
      <c r="F3085" s="70" t="s">
        <v>720</v>
      </c>
      <c r="G3085" s="69">
        <v>1</v>
      </c>
      <c r="H3085" s="70" t="s">
        <v>720</v>
      </c>
      <c r="I3085" t="s">
        <v>720</v>
      </c>
      <c r="J3085" t="str">
        <f>IF($I3085="","",_xlfn.LET(_xlpm.x,VLOOKUP($I3085,'taxon-match_2026-08-31'!$A$2:$N$122,6,FALSE),IF(_xlpm.x=0,"",_xlpm.x)))</f>
        <v>(McIntosh, 1876)</v>
      </c>
      <c r="K3085" t="str">
        <f>IF($I3085="","",_xlfn.LET(_xlpm.x,VLOOKUP($I3085,'taxon-match_2026-08-31'!$A$2:$N$122,4,FALSE),IF(_xlpm.x=0,"",_xlpm.x)))</f>
        <v>urn:lsid:marinespecies.org:taxname:1776775</v>
      </c>
      <c r="L3085" t="str">
        <f>IF($I3085="","",_xlfn.LET(_xlpm.x,VLOOKUP($I3085,'taxon-match_2026-08-31'!$A$2:$N$122,7,FALSE),IF(_xlpm.x=0,"",_xlpm.x)))</f>
        <v>Animalia</v>
      </c>
      <c r="M3085" t="str">
        <f>IF($I3085="","",_xlfn.LET(_xlpm.x,VLOOKUP($I3085,'taxon-match_2026-08-31'!$A$2:$N$122,8,FALSE),IF(_xlpm.x=0,"",_xlpm.x)))</f>
        <v>Nemertea</v>
      </c>
      <c r="N3085" t="str">
        <f>IF($I3085="","",_xlfn.LET(_xlpm.x,VLOOKUP($I3085,'taxon-match_2026-08-31'!$A$2:$N$122,9,FALSE),IF(_xlpm.x=0,"",_xlpm.x)))</f>
        <v>Pilidiophora</v>
      </c>
      <c r="O3085" t="str">
        <f>IF($I3085="","",_xlfn.LET(_xlpm.x,VLOOKUP($I3085,'taxon-match_2026-08-31'!$A$2:$N$122,10,FALSE),IF(_xlpm.x=0,"",_xlpm.x)))</f>
        <v>Heteronemertea</v>
      </c>
      <c r="P3085" t="str">
        <f>IF($I3085="","",_xlfn.LET(_xlpm.x,VLOOKUP($I3085,'taxon-match_2026-08-31'!$A$2:$N$122,11,FALSE),IF(_xlpm.x=0,"",_xlpm.x)))</f>
        <v>Lineidae</v>
      </c>
      <c r="Q3085" t="str">
        <f>IF($I3085="","",_xlfn.LET(_xlpm.x,VLOOKUP($I3085,'taxon-match_2026-08-31'!$A$2:$N$122,12,FALSE),IF(_xlpm.x=0,"",_xlpm.x)))</f>
        <v>Parborlasia</v>
      </c>
      <c r="R3085" t="str">
        <f>IF($I3085="","",_xlfn.LET(_xlpm.x,VLOOKUP($I3085,'taxon-match_2026-08-31'!$A$2:$N$122,14,FALSE),IF(_xlpm.x=0,"",_xlpm.x)))</f>
        <v>corrugatus</v>
      </c>
      <c r="S3085" s="2" t="s">
        <v>2609</v>
      </c>
      <c r="T3085" s="69" t="s">
        <v>62</v>
      </c>
      <c r="U3085" s="69" t="s">
        <v>60</v>
      </c>
      <c r="X3085" t="str">
        <f>IF(T3085="","",_xlfn.LET(_xlpm.x,VLOOKUP(T3085,'Drop-down_menus'!$F$2:$G$16,2,FALSE),IF(_xlpm.x=0,"",_xlpm.x)))</f>
        <v>https://orcid.org/0000-0003-3696-4445</v>
      </c>
      <c r="Y3085" t="str">
        <f>IF(U3085="","",_xlfn.LET(_xlpm.x,VLOOKUP(U3085,'Drop-down_menus'!$F$2:$G$16,2,FALSE),IF(_xlpm.x=0,"",_xlpm.x)))</f>
        <v>https://orcid.org/0000-0002-9708-1761</v>
      </c>
      <c r="Z3085" t="str">
        <f>IF(V3085="","",_xlfn.LET(_xlpm.x,VLOOKUP(V3085,'Drop-down_menus'!$F$2:$G$16,2,FALSE),IF(_xlpm.x=0,"",_xlpm.x)))</f>
        <v/>
      </c>
      <c r="AA3085" t="str">
        <f>IF(W3085="","",_xlfn.LET(_xlpm.x,VLOOKUP(W3085,'Drop-down_menus'!$F$2:$G$16,2,FALSE),IF(_xlpm.x=0,"",_xlpm.x)))</f>
        <v/>
      </c>
      <c r="AB3085" t="s">
        <v>702</v>
      </c>
      <c r="AE3085" t="s">
        <v>896</v>
      </c>
    </row>
    <row r="3086" spans="1:31" ht="15" x14ac:dyDescent="0.2">
      <c r="A3086" s="2" t="s">
        <v>253</v>
      </c>
      <c r="B3086">
        <v>1831</v>
      </c>
      <c r="C3086">
        <v>5555</v>
      </c>
      <c r="D3086" s="69" t="s">
        <v>700</v>
      </c>
      <c r="F3086" s="70" t="s">
        <v>720</v>
      </c>
      <c r="G3086" s="69">
        <v>1</v>
      </c>
      <c r="H3086" s="70" t="s">
        <v>720</v>
      </c>
      <c r="I3086" t="s">
        <v>720</v>
      </c>
      <c r="J3086" t="str">
        <f>IF($I3086="","",_xlfn.LET(_xlpm.x,VLOOKUP($I3086,'taxon-match_2026-08-31'!$A$2:$N$122,6,FALSE),IF(_xlpm.x=0,"",_xlpm.x)))</f>
        <v>(McIntosh, 1876)</v>
      </c>
      <c r="K3086" t="str">
        <f>IF($I3086="","",_xlfn.LET(_xlpm.x,VLOOKUP($I3086,'taxon-match_2026-08-31'!$A$2:$N$122,4,FALSE),IF(_xlpm.x=0,"",_xlpm.x)))</f>
        <v>urn:lsid:marinespecies.org:taxname:1776775</v>
      </c>
      <c r="L3086" t="str">
        <f>IF($I3086="","",_xlfn.LET(_xlpm.x,VLOOKUP($I3086,'taxon-match_2026-08-31'!$A$2:$N$122,7,FALSE),IF(_xlpm.x=0,"",_xlpm.x)))</f>
        <v>Animalia</v>
      </c>
      <c r="M3086" t="str">
        <f>IF($I3086="","",_xlfn.LET(_xlpm.x,VLOOKUP($I3086,'taxon-match_2026-08-31'!$A$2:$N$122,8,FALSE),IF(_xlpm.x=0,"",_xlpm.x)))</f>
        <v>Nemertea</v>
      </c>
      <c r="N3086" t="str">
        <f>IF($I3086="","",_xlfn.LET(_xlpm.x,VLOOKUP($I3086,'taxon-match_2026-08-31'!$A$2:$N$122,9,FALSE),IF(_xlpm.x=0,"",_xlpm.x)))</f>
        <v>Pilidiophora</v>
      </c>
      <c r="O3086" t="str">
        <f>IF($I3086="","",_xlfn.LET(_xlpm.x,VLOOKUP($I3086,'taxon-match_2026-08-31'!$A$2:$N$122,10,FALSE),IF(_xlpm.x=0,"",_xlpm.x)))</f>
        <v>Heteronemertea</v>
      </c>
      <c r="P3086" t="str">
        <f>IF($I3086="","",_xlfn.LET(_xlpm.x,VLOOKUP($I3086,'taxon-match_2026-08-31'!$A$2:$N$122,11,FALSE),IF(_xlpm.x=0,"",_xlpm.x)))</f>
        <v>Lineidae</v>
      </c>
      <c r="Q3086" t="str">
        <f>IF($I3086="","",_xlfn.LET(_xlpm.x,VLOOKUP($I3086,'taxon-match_2026-08-31'!$A$2:$N$122,12,FALSE),IF(_xlpm.x=0,"",_xlpm.x)))</f>
        <v>Parborlasia</v>
      </c>
      <c r="R3086" t="str">
        <f>IF($I3086="","",_xlfn.LET(_xlpm.x,VLOOKUP($I3086,'taxon-match_2026-08-31'!$A$2:$N$122,14,FALSE),IF(_xlpm.x=0,"",_xlpm.x)))</f>
        <v>corrugatus</v>
      </c>
      <c r="S3086" s="2" t="s">
        <v>2609</v>
      </c>
      <c r="T3086" s="69" t="s">
        <v>62</v>
      </c>
      <c r="U3086" s="69" t="s">
        <v>60</v>
      </c>
      <c r="X3086" t="str">
        <f>IF(T3086="","",_xlfn.LET(_xlpm.x,VLOOKUP(T3086,'Drop-down_menus'!$F$2:$G$16,2,FALSE),IF(_xlpm.x=0,"",_xlpm.x)))</f>
        <v>https://orcid.org/0000-0003-3696-4445</v>
      </c>
      <c r="Y3086" t="str">
        <f>IF(U3086="","",_xlfn.LET(_xlpm.x,VLOOKUP(U3086,'Drop-down_menus'!$F$2:$G$16,2,FALSE),IF(_xlpm.x=0,"",_xlpm.x)))</f>
        <v>https://orcid.org/0000-0002-9708-1761</v>
      </c>
      <c r="Z3086" t="str">
        <f>IF(V3086="","",_xlfn.LET(_xlpm.x,VLOOKUP(V3086,'Drop-down_menus'!$F$2:$G$16,2,FALSE),IF(_xlpm.x=0,"",_xlpm.x)))</f>
        <v/>
      </c>
      <c r="AA3086" t="str">
        <f>IF(W3086="","",_xlfn.LET(_xlpm.x,VLOOKUP(W3086,'Drop-down_menus'!$F$2:$G$16,2,FALSE),IF(_xlpm.x=0,"",_xlpm.x)))</f>
        <v/>
      </c>
      <c r="AB3086" t="s">
        <v>702</v>
      </c>
      <c r="AE3086" t="s">
        <v>896</v>
      </c>
    </row>
    <row r="3087" spans="1:31" ht="15" x14ac:dyDescent="0.2">
      <c r="A3087" s="2" t="s">
        <v>253</v>
      </c>
      <c r="B3087">
        <v>1832</v>
      </c>
      <c r="C3087">
        <v>5547</v>
      </c>
      <c r="D3087" s="69" t="s">
        <v>700</v>
      </c>
      <c r="F3087" s="70" t="s">
        <v>720</v>
      </c>
      <c r="G3087" s="69">
        <v>1</v>
      </c>
      <c r="H3087" s="70" t="s">
        <v>720</v>
      </c>
      <c r="I3087" t="s">
        <v>720</v>
      </c>
      <c r="J3087" t="str">
        <f>IF($I3087="","",_xlfn.LET(_xlpm.x,VLOOKUP($I3087,'taxon-match_2026-08-31'!$A$2:$N$122,6,FALSE),IF(_xlpm.x=0,"",_xlpm.x)))</f>
        <v>(McIntosh, 1876)</v>
      </c>
      <c r="K3087" t="str">
        <f>IF($I3087="","",_xlfn.LET(_xlpm.x,VLOOKUP($I3087,'taxon-match_2026-08-31'!$A$2:$N$122,4,FALSE),IF(_xlpm.x=0,"",_xlpm.x)))</f>
        <v>urn:lsid:marinespecies.org:taxname:1776775</v>
      </c>
      <c r="L3087" t="str">
        <f>IF($I3087="","",_xlfn.LET(_xlpm.x,VLOOKUP($I3087,'taxon-match_2026-08-31'!$A$2:$N$122,7,FALSE),IF(_xlpm.x=0,"",_xlpm.x)))</f>
        <v>Animalia</v>
      </c>
      <c r="M3087" t="str">
        <f>IF($I3087="","",_xlfn.LET(_xlpm.x,VLOOKUP($I3087,'taxon-match_2026-08-31'!$A$2:$N$122,8,FALSE),IF(_xlpm.x=0,"",_xlpm.x)))</f>
        <v>Nemertea</v>
      </c>
      <c r="N3087" t="str">
        <f>IF($I3087="","",_xlfn.LET(_xlpm.x,VLOOKUP($I3087,'taxon-match_2026-08-31'!$A$2:$N$122,9,FALSE),IF(_xlpm.x=0,"",_xlpm.x)))</f>
        <v>Pilidiophora</v>
      </c>
      <c r="O3087" t="str">
        <f>IF($I3087="","",_xlfn.LET(_xlpm.x,VLOOKUP($I3087,'taxon-match_2026-08-31'!$A$2:$N$122,10,FALSE),IF(_xlpm.x=0,"",_xlpm.x)))</f>
        <v>Heteronemertea</v>
      </c>
      <c r="P3087" t="str">
        <f>IF($I3087="","",_xlfn.LET(_xlpm.x,VLOOKUP($I3087,'taxon-match_2026-08-31'!$A$2:$N$122,11,FALSE),IF(_xlpm.x=0,"",_xlpm.x)))</f>
        <v>Lineidae</v>
      </c>
      <c r="Q3087" t="str">
        <f>IF($I3087="","",_xlfn.LET(_xlpm.x,VLOOKUP($I3087,'taxon-match_2026-08-31'!$A$2:$N$122,12,FALSE),IF(_xlpm.x=0,"",_xlpm.x)))</f>
        <v>Parborlasia</v>
      </c>
      <c r="R3087" t="str">
        <f>IF($I3087="","",_xlfn.LET(_xlpm.x,VLOOKUP($I3087,'taxon-match_2026-08-31'!$A$2:$N$122,14,FALSE),IF(_xlpm.x=0,"",_xlpm.x)))</f>
        <v>corrugatus</v>
      </c>
      <c r="S3087" s="2" t="s">
        <v>2609</v>
      </c>
      <c r="T3087" s="69" t="s">
        <v>62</v>
      </c>
      <c r="U3087" s="69" t="s">
        <v>60</v>
      </c>
      <c r="X3087" t="str">
        <f>IF(T3087="","",_xlfn.LET(_xlpm.x,VLOOKUP(T3087,'Drop-down_menus'!$F$2:$G$16,2,FALSE),IF(_xlpm.x=0,"",_xlpm.x)))</f>
        <v>https://orcid.org/0000-0003-3696-4445</v>
      </c>
      <c r="Y3087" t="str">
        <f>IF(U3087="","",_xlfn.LET(_xlpm.x,VLOOKUP(U3087,'Drop-down_menus'!$F$2:$G$16,2,FALSE),IF(_xlpm.x=0,"",_xlpm.x)))</f>
        <v>https://orcid.org/0000-0002-9708-1761</v>
      </c>
      <c r="Z3087" t="str">
        <f>IF(V3087="","",_xlfn.LET(_xlpm.x,VLOOKUP(V3087,'Drop-down_menus'!$F$2:$G$16,2,FALSE),IF(_xlpm.x=0,"",_xlpm.x)))</f>
        <v/>
      </c>
      <c r="AA3087" t="str">
        <f>IF(W3087="","",_xlfn.LET(_xlpm.x,VLOOKUP(W3087,'Drop-down_menus'!$F$2:$G$16,2,FALSE),IF(_xlpm.x=0,"",_xlpm.x)))</f>
        <v/>
      </c>
      <c r="AB3087" t="s">
        <v>702</v>
      </c>
      <c r="AE3087" t="s">
        <v>896</v>
      </c>
    </row>
    <row r="3088" spans="1:31" ht="15" x14ac:dyDescent="0.2">
      <c r="A3088" s="2" t="s">
        <v>253</v>
      </c>
      <c r="B3088">
        <v>1833</v>
      </c>
      <c r="C3088">
        <v>5740</v>
      </c>
      <c r="D3088" s="69" t="s">
        <v>700</v>
      </c>
      <c r="F3088" s="70" t="s">
        <v>720</v>
      </c>
      <c r="G3088" s="69">
        <v>1</v>
      </c>
      <c r="H3088" s="70" t="s">
        <v>720</v>
      </c>
      <c r="I3088" t="s">
        <v>720</v>
      </c>
      <c r="J3088" t="str">
        <f>IF($I3088="","",_xlfn.LET(_xlpm.x,VLOOKUP($I3088,'taxon-match_2026-08-31'!$A$2:$N$122,6,FALSE),IF(_xlpm.x=0,"",_xlpm.x)))</f>
        <v>(McIntosh, 1876)</v>
      </c>
      <c r="K3088" t="str">
        <f>IF($I3088="","",_xlfn.LET(_xlpm.x,VLOOKUP($I3088,'taxon-match_2026-08-31'!$A$2:$N$122,4,FALSE),IF(_xlpm.x=0,"",_xlpm.x)))</f>
        <v>urn:lsid:marinespecies.org:taxname:1776775</v>
      </c>
      <c r="L3088" t="str">
        <f>IF($I3088="","",_xlfn.LET(_xlpm.x,VLOOKUP($I3088,'taxon-match_2026-08-31'!$A$2:$N$122,7,FALSE),IF(_xlpm.x=0,"",_xlpm.x)))</f>
        <v>Animalia</v>
      </c>
      <c r="M3088" t="str">
        <f>IF($I3088="","",_xlfn.LET(_xlpm.x,VLOOKUP($I3088,'taxon-match_2026-08-31'!$A$2:$N$122,8,FALSE),IF(_xlpm.x=0,"",_xlpm.x)))</f>
        <v>Nemertea</v>
      </c>
      <c r="N3088" t="str">
        <f>IF($I3088="","",_xlfn.LET(_xlpm.x,VLOOKUP($I3088,'taxon-match_2026-08-31'!$A$2:$N$122,9,FALSE),IF(_xlpm.x=0,"",_xlpm.x)))</f>
        <v>Pilidiophora</v>
      </c>
      <c r="O3088" t="str">
        <f>IF($I3088="","",_xlfn.LET(_xlpm.x,VLOOKUP($I3088,'taxon-match_2026-08-31'!$A$2:$N$122,10,FALSE),IF(_xlpm.x=0,"",_xlpm.x)))</f>
        <v>Heteronemertea</v>
      </c>
      <c r="P3088" t="str">
        <f>IF($I3088="","",_xlfn.LET(_xlpm.x,VLOOKUP($I3088,'taxon-match_2026-08-31'!$A$2:$N$122,11,FALSE),IF(_xlpm.x=0,"",_xlpm.x)))</f>
        <v>Lineidae</v>
      </c>
      <c r="Q3088" t="str">
        <f>IF($I3088="","",_xlfn.LET(_xlpm.x,VLOOKUP($I3088,'taxon-match_2026-08-31'!$A$2:$N$122,12,FALSE),IF(_xlpm.x=0,"",_xlpm.x)))</f>
        <v>Parborlasia</v>
      </c>
      <c r="R3088" t="str">
        <f>IF($I3088="","",_xlfn.LET(_xlpm.x,VLOOKUP($I3088,'taxon-match_2026-08-31'!$A$2:$N$122,14,FALSE),IF(_xlpm.x=0,"",_xlpm.x)))</f>
        <v>corrugatus</v>
      </c>
      <c r="S3088" s="2" t="s">
        <v>2609</v>
      </c>
      <c r="T3088" s="69" t="s">
        <v>62</v>
      </c>
      <c r="U3088" s="69" t="s">
        <v>60</v>
      </c>
      <c r="X3088" t="str">
        <f>IF(T3088="","",_xlfn.LET(_xlpm.x,VLOOKUP(T3088,'Drop-down_menus'!$F$2:$G$16,2,FALSE),IF(_xlpm.x=0,"",_xlpm.x)))</f>
        <v>https://orcid.org/0000-0003-3696-4445</v>
      </c>
      <c r="Y3088" t="str">
        <f>IF(U3088="","",_xlfn.LET(_xlpm.x,VLOOKUP(U3088,'Drop-down_menus'!$F$2:$G$16,2,FALSE),IF(_xlpm.x=0,"",_xlpm.x)))</f>
        <v>https://orcid.org/0000-0002-9708-1761</v>
      </c>
      <c r="Z3088" t="str">
        <f>IF(V3088="","",_xlfn.LET(_xlpm.x,VLOOKUP(V3088,'Drop-down_menus'!$F$2:$G$16,2,FALSE),IF(_xlpm.x=0,"",_xlpm.x)))</f>
        <v/>
      </c>
      <c r="AA3088" t="str">
        <f>IF(W3088="","",_xlfn.LET(_xlpm.x,VLOOKUP(W3088,'Drop-down_menus'!$F$2:$G$16,2,FALSE),IF(_xlpm.x=0,"",_xlpm.x)))</f>
        <v/>
      </c>
      <c r="AB3088" t="s">
        <v>702</v>
      </c>
      <c r="AE3088" t="s">
        <v>896</v>
      </c>
    </row>
    <row r="3089" spans="1:31" ht="15" x14ac:dyDescent="0.2">
      <c r="A3089" s="2" t="s">
        <v>253</v>
      </c>
      <c r="B3089">
        <v>1834</v>
      </c>
      <c r="C3089">
        <v>5767</v>
      </c>
      <c r="D3089" s="69" t="s">
        <v>700</v>
      </c>
      <c r="F3089" s="70" t="s">
        <v>720</v>
      </c>
      <c r="G3089" s="69">
        <v>1</v>
      </c>
      <c r="H3089" s="70" t="s">
        <v>720</v>
      </c>
      <c r="I3089" t="s">
        <v>720</v>
      </c>
      <c r="J3089" t="str">
        <f>IF($I3089="","",_xlfn.LET(_xlpm.x,VLOOKUP($I3089,'taxon-match_2026-08-31'!$A$2:$N$122,6,FALSE),IF(_xlpm.x=0,"",_xlpm.x)))</f>
        <v>(McIntosh, 1876)</v>
      </c>
      <c r="K3089" t="str">
        <f>IF($I3089="","",_xlfn.LET(_xlpm.x,VLOOKUP($I3089,'taxon-match_2026-08-31'!$A$2:$N$122,4,FALSE),IF(_xlpm.x=0,"",_xlpm.x)))</f>
        <v>urn:lsid:marinespecies.org:taxname:1776775</v>
      </c>
      <c r="L3089" t="str">
        <f>IF($I3089="","",_xlfn.LET(_xlpm.x,VLOOKUP($I3089,'taxon-match_2026-08-31'!$A$2:$N$122,7,FALSE),IF(_xlpm.x=0,"",_xlpm.x)))</f>
        <v>Animalia</v>
      </c>
      <c r="M3089" t="str">
        <f>IF($I3089="","",_xlfn.LET(_xlpm.x,VLOOKUP($I3089,'taxon-match_2026-08-31'!$A$2:$N$122,8,FALSE),IF(_xlpm.x=0,"",_xlpm.x)))</f>
        <v>Nemertea</v>
      </c>
      <c r="N3089" t="str">
        <f>IF($I3089="","",_xlfn.LET(_xlpm.x,VLOOKUP($I3089,'taxon-match_2026-08-31'!$A$2:$N$122,9,FALSE),IF(_xlpm.x=0,"",_xlpm.x)))</f>
        <v>Pilidiophora</v>
      </c>
      <c r="O3089" t="str">
        <f>IF($I3089="","",_xlfn.LET(_xlpm.x,VLOOKUP($I3089,'taxon-match_2026-08-31'!$A$2:$N$122,10,FALSE),IF(_xlpm.x=0,"",_xlpm.x)))</f>
        <v>Heteronemertea</v>
      </c>
      <c r="P3089" t="str">
        <f>IF($I3089="","",_xlfn.LET(_xlpm.x,VLOOKUP($I3089,'taxon-match_2026-08-31'!$A$2:$N$122,11,FALSE),IF(_xlpm.x=0,"",_xlpm.x)))</f>
        <v>Lineidae</v>
      </c>
      <c r="Q3089" t="str">
        <f>IF($I3089="","",_xlfn.LET(_xlpm.x,VLOOKUP($I3089,'taxon-match_2026-08-31'!$A$2:$N$122,12,FALSE),IF(_xlpm.x=0,"",_xlpm.x)))</f>
        <v>Parborlasia</v>
      </c>
      <c r="R3089" t="str">
        <f>IF($I3089="","",_xlfn.LET(_xlpm.x,VLOOKUP($I3089,'taxon-match_2026-08-31'!$A$2:$N$122,14,FALSE),IF(_xlpm.x=0,"",_xlpm.x)))</f>
        <v>corrugatus</v>
      </c>
      <c r="S3089" s="2" t="s">
        <v>2609</v>
      </c>
      <c r="T3089" s="69" t="s">
        <v>62</v>
      </c>
      <c r="U3089" s="69" t="s">
        <v>60</v>
      </c>
      <c r="X3089" t="str">
        <f>IF(T3089="","",_xlfn.LET(_xlpm.x,VLOOKUP(T3089,'Drop-down_menus'!$F$2:$G$16,2,FALSE),IF(_xlpm.x=0,"",_xlpm.x)))</f>
        <v>https://orcid.org/0000-0003-3696-4445</v>
      </c>
      <c r="Y3089" t="str">
        <f>IF(U3089="","",_xlfn.LET(_xlpm.x,VLOOKUP(U3089,'Drop-down_menus'!$F$2:$G$16,2,FALSE),IF(_xlpm.x=0,"",_xlpm.x)))</f>
        <v>https://orcid.org/0000-0002-9708-1761</v>
      </c>
      <c r="Z3089" t="str">
        <f>IF(V3089="","",_xlfn.LET(_xlpm.x,VLOOKUP(V3089,'Drop-down_menus'!$F$2:$G$16,2,FALSE),IF(_xlpm.x=0,"",_xlpm.x)))</f>
        <v/>
      </c>
      <c r="AA3089" t="str">
        <f>IF(W3089="","",_xlfn.LET(_xlpm.x,VLOOKUP(W3089,'Drop-down_menus'!$F$2:$G$16,2,FALSE),IF(_xlpm.x=0,"",_xlpm.x)))</f>
        <v/>
      </c>
      <c r="AB3089" t="s">
        <v>702</v>
      </c>
      <c r="AE3089" t="s">
        <v>896</v>
      </c>
    </row>
    <row r="3090" spans="1:31" ht="15" x14ac:dyDescent="0.2">
      <c r="A3090" s="2" t="s">
        <v>253</v>
      </c>
      <c r="B3090">
        <v>1835</v>
      </c>
      <c r="C3090">
        <v>5777</v>
      </c>
      <c r="D3090" s="69" t="s">
        <v>700</v>
      </c>
      <c r="F3090" s="70" t="s">
        <v>720</v>
      </c>
      <c r="G3090" s="69">
        <v>1</v>
      </c>
      <c r="H3090" s="70" t="s">
        <v>720</v>
      </c>
      <c r="I3090" t="s">
        <v>720</v>
      </c>
      <c r="J3090" t="str">
        <f>IF($I3090="","",_xlfn.LET(_xlpm.x,VLOOKUP($I3090,'taxon-match_2026-08-31'!$A$2:$N$122,6,FALSE),IF(_xlpm.x=0,"",_xlpm.x)))</f>
        <v>(McIntosh, 1876)</v>
      </c>
      <c r="K3090" t="str">
        <f>IF($I3090="","",_xlfn.LET(_xlpm.x,VLOOKUP($I3090,'taxon-match_2026-08-31'!$A$2:$N$122,4,FALSE),IF(_xlpm.x=0,"",_xlpm.x)))</f>
        <v>urn:lsid:marinespecies.org:taxname:1776775</v>
      </c>
      <c r="L3090" t="str">
        <f>IF($I3090="","",_xlfn.LET(_xlpm.x,VLOOKUP($I3090,'taxon-match_2026-08-31'!$A$2:$N$122,7,FALSE),IF(_xlpm.x=0,"",_xlpm.x)))</f>
        <v>Animalia</v>
      </c>
      <c r="M3090" t="str">
        <f>IF($I3090="","",_xlfn.LET(_xlpm.x,VLOOKUP($I3090,'taxon-match_2026-08-31'!$A$2:$N$122,8,FALSE),IF(_xlpm.x=0,"",_xlpm.x)))</f>
        <v>Nemertea</v>
      </c>
      <c r="N3090" t="str">
        <f>IF($I3090="","",_xlfn.LET(_xlpm.x,VLOOKUP($I3090,'taxon-match_2026-08-31'!$A$2:$N$122,9,FALSE),IF(_xlpm.x=0,"",_xlpm.x)))</f>
        <v>Pilidiophora</v>
      </c>
      <c r="O3090" t="str">
        <f>IF($I3090="","",_xlfn.LET(_xlpm.x,VLOOKUP($I3090,'taxon-match_2026-08-31'!$A$2:$N$122,10,FALSE),IF(_xlpm.x=0,"",_xlpm.x)))</f>
        <v>Heteronemertea</v>
      </c>
      <c r="P3090" t="str">
        <f>IF($I3090="","",_xlfn.LET(_xlpm.x,VLOOKUP($I3090,'taxon-match_2026-08-31'!$A$2:$N$122,11,FALSE),IF(_xlpm.x=0,"",_xlpm.x)))</f>
        <v>Lineidae</v>
      </c>
      <c r="Q3090" t="str">
        <f>IF($I3090="","",_xlfn.LET(_xlpm.x,VLOOKUP($I3090,'taxon-match_2026-08-31'!$A$2:$N$122,12,FALSE),IF(_xlpm.x=0,"",_xlpm.x)))</f>
        <v>Parborlasia</v>
      </c>
      <c r="R3090" t="str">
        <f>IF($I3090="","",_xlfn.LET(_xlpm.x,VLOOKUP($I3090,'taxon-match_2026-08-31'!$A$2:$N$122,14,FALSE),IF(_xlpm.x=0,"",_xlpm.x)))</f>
        <v>corrugatus</v>
      </c>
      <c r="S3090" s="2" t="s">
        <v>2609</v>
      </c>
      <c r="T3090" s="69" t="s">
        <v>62</v>
      </c>
      <c r="U3090" s="69" t="s">
        <v>60</v>
      </c>
      <c r="X3090" t="str">
        <f>IF(T3090="","",_xlfn.LET(_xlpm.x,VLOOKUP(T3090,'Drop-down_menus'!$F$2:$G$16,2,FALSE),IF(_xlpm.x=0,"",_xlpm.x)))</f>
        <v>https://orcid.org/0000-0003-3696-4445</v>
      </c>
      <c r="Y3090" t="str">
        <f>IF(U3090="","",_xlfn.LET(_xlpm.x,VLOOKUP(U3090,'Drop-down_menus'!$F$2:$G$16,2,FALSE),IF(_xlpm.x=0,"",_xlpm.x)))</f>
        <v>https://orcid.org/0000-0002-9708-1761</v>
      </c>
      <c r="Z3090" t="str">
        <f>IF(V3090="","",_xlfn.LET(_xlpm.x,VLOOKUP(V3090,'Drop-down_menus'!$F$2:$G$16,2,FALSE),IF(_xlpm.x=0,"",_xlpm.x)))</f>
        <v/>
      </c>
      <c r="AA3090" t="str">
        <f>IF(W3090="","",_xlfn.LET(_xlpm.x,VLOOKUP(W3090,'Drop-down_menus'!$F$2:$G$16,2,FALSE),IF(_xlpm.x=0,"",_xlpm.x)))</f>
        <v/>
      </c>
      <c r="AB3090" t="s">
        <v>702</v>
      </c>
      <c r="AE3090" t="s">
        <v>896</v>
      </c>
    </row>
    <row r="3091" spans="1:31" ht="15" x14ac:dyDescent="0.2">
      <c r="A3091" s="2" t="s">
        <v>298</v>
      </c>
      <c r="B3091">
        <v>2912</v>
      </c>
      <c r="C3091">
        <v>5754</v>
      </c>
      <c r="D3091" s="69" t="s">
        <v>700</v>
      </c>
      <c r="F3091" s="70" t="s">
        <v>720</v>
      </c>
      <c r="G3091" s="70">
        <v>1</v>
      </c>
      <c r="H3091" s="70" t="s">
        <v>720</v>
      </c>
      <c r="I3091" t="s">
        <v>720</v>
      </c>
      <c r="J3091" t="str">
        <f>IF($I3091="","",_xlfn.LET(_xlpm.x,VLOOKUP($I3091,'taxon-match_2026-08-31'!$A$2:$N$122,6,FALSE),IF(_xlpm.x=0,"",_xlpm.x)))</f>
        <v>(McIntosh, 1876)</v>
      </c>
      <c r="K3091" t="str">
        <f>IF($I3091="","",_xlfn.LET(_xlpm.x,VLOOKUP($I3091,'taxon-match_2026-08-31'!$A$2:$N$122,4,FALSE),IF(_xlpm.x=0,"",_xlpm.x)))</f>
        <v>urn:lsid:marinespecies.org:taxname:1776775</v>
      </c>
      <c r="L3091" t="str">
        <f>IF($I3091="","",_xlfn.LET(_xlpm.x,VLOOKUP($I3091,'taxon-match_2026-08-31'!$A$2:$N$122,7,FALSE),IF(_xlpm.x=0,"",_xlpm.x)))</f>
        <v>Animalia</v>
      </c>
      <c r="M3091" t="str">
        <f>IF($I3091="","",_xlfn.LET(_xlpm.x,VLOOKUP($I3091,'taxon-match_2026-08-31'!$A$2:$N$122,8,FALSE),IF(_xlpm.x=0,"",_xlpm.x)))</f>
        <v>Nemertea</v>
      </c>
      <c r="N3091" t="str">
        <f>IF($I3091="","",_xlfn.LET(_xlpm.x,VLOOKUP($I3091,'taxon-match_2026-08-31'!$A$2:$N$122,9,FALSE),IF(_xlpm.x=0,"",_xlpm.x)))</f>
        <v>Pilidiophora</v>
      </c>
      <c r="O3091" t="str">
        <f>IF($I3091="","",_xlfn.LET(_xlpm.x,VLOOKUP($I3091,'taxon-match_2026-08-31'!$A$2:$N$122,10,FALSE),IF(_xlpm.x=0,"",_xlpm.x)))</f>
        <v>Heteronemertea</v>
      </c>
      <c r="P3091" t="str">
        <f>IF($I3091="","",_xlfn.LET(_xlpm.x,VLOOKUP($I3091,'taxon-match_2026-08-31'!$A$2:$N$122,11,FALSE),IF(_xlpm.x=0,"",_xlpm.x)))</f>
        <v>Lineidae</v>
      </c>
      <c r="Q3091" t="str">
        <f>IF($I3091="","",_xlfn.LET(_xlpm.x,VLOOKUP($I3091,'taxon-match_2026-08-31'!$A$2:$N$122,12,FALSE),IF(_xlpm.x=0,"",_xlpm.x)))</f>
        <v>Parborlasia</v>
      </c>
      <c r="R3091" t="str">
        <f>IF($I3091="","",_xlfn.LET(_xlpm.x,VLOOKUP($I3091,'taxon-match_2026-08-31'!$A$2:$N$122,14,FALSE),IF(_xlpm.x=0,"",_xlpm.x)))</f>
        <v>corrugatus</v>
      </c>
      <c r="S3091" s="2" t="s">
        <v>2609</v>
      </c>
      <c r="T3091" s="69" t="s">
        <v>62</v>
      </c>
      <c r="U3091" s="69" t="s">
        <v>60</v>
      </c>
      <c r="X3091" t="str">
        <f>IF(T3091="","",_xlfn.LET(_xlpm.x,VLOOKUP(T3091,'Drop-down_menus'!$F$2:$G$16,2,FALSE),IF(_xlpm.x=0,"",_xlpm.x)))</f>
        <v>https://orcid.org/0000-0003-3696-4445</v>
      </c>
      <c r="Y3091" t="str">
        <f>IF(U3091="","",_xlfn.LET(_xlpm.x,VLOOKUP(U3091,'Drop-down_menus'!$F$2:$G$16,2,FALSE),IF(_xlpm.x=0,"",_xlpm.x)))</f>
        <v>https://orcid.org/0000-0002-9708-1761</v>
      </c>
      <c r="Z3091" t="str">
        <f>IF(V3091="","",_xlfn.LET(_xlpm.x,VLOOKUP(V3091,'Drop-down_menus'!$F$2:$G$16,2,FALSE),IF(_xlpm.x=0,"",_xlpm.x)))</f>
        <v/>
      </c>
      <c r="AA3091" t="str">
        <f>IF(W3091="","",_xlfn.LET(_xlpm.x,VLOOKUP(W3091,'Drop-down_menus'!$F$2:$G$16,2,FALSE),IF(_xlpm.x=0,"",_xlpm.x)))</f>
        <v/>
      </c>
      <c r="AB3091" t="s">
        <v>702</v>
      </c>
      <c r="AE3091" t="s">
        <v>896</v>
      </c>
    </row>
    <row r="3092" spans="1:31" ht="15" x14ac:dyDescent="0.2">
      <c r="A3092" s="2" t="s">
        <v>298</v>
      </c>
      <c r="B3092">
        <v>2913</v>
      </c>
      <c r="C3092">
        <v>5755</v>
      </c>
      <c r="D3092" s="69" t="s">
        <v>700</v>
      </c>
      <c r="F3092" s="70" t="s">
        <v>720</v>
      </c>
      <c r="G3092" s="70">
        <v>1</v>
      </c>
      <c r="H3092" s="70" t="s">
        <v>720</v>
      </c>
      <c r="I3092" t="s">
        <v>720</v>
      </c>
      <c r="J3092" t="str">
        <f>IF($I3092="","",_xlfn.LET(_xlpm.x,VLOOKUP($I3092,'taxon-match_2026-08-31'!$A$2:$N$122,6,FALSE),IF(_xlpm.x=0,"",_xlpm.x)))</f>
        <v>(McIntosh, 1876)</v>
      </c>
      <c r="K3092" t="str">
        <f>IF($I3092="","",_xlfn.LET(_xlpm.x,VLOOKUP($I3092,'taxon-match_2026-08-31'!$A$2:$N$122,4,FALSE),IF(_xlpm.x=0,"",_xlpm.x)))</f>
        <v>urn:lsid:marinespecies.org:taxname:1776775</v>
      </c>
      <c r="L3092" t="str">
        <f>IF($I3092="","",_xlfn.LET(_xlpm.x,VLOOKUP($I3092,'taxon-match_2026-08-31'!$A$2:$N$122,7,FALSE),IF(_xlpm.x=0,"",_xlpm.x)))</f>
        <v>Animalia</v>
      </c>
      <c r="M3092" t="str">
        <f>IF($I3092="","",_xlfn.LET(_xlpm.x,VLOOKUP($I3092,'taxon-match_2026-08-31'!$A$2:$N$122,8,FALSE),IF(_xlpm.x=0,"",_xlpm.x)))</f>
        <v>Nemertea</v>
      </c>
      <c r="N3092" t="str">
        <f>IF($I3092="","",_xlfn.LET(_xlpm.x,VLOOKUP($I3092,'taxon-match_2026-08-31'!$A$2:$N$122,9,FALSE),IF(_xlpm.x=0,"",_xlpm.x)))</f>
        <v>Pilidiophora</v>
      </c>
      <c r="O3092" t="str">
        <f>IF($I3092="","",_xlfn.LET(_xlpm.x,VLOOKUP($I3092,'taxon-match_2026-08-31'!$A$2:$N$122,10,FALSE),IF(_xlpm.x=0,"",_xlpm.x)))</f>
        <v>Heteronemertea</v>
      </c>
      <c r="P3092" t="str">
        <f>IF($I3092="","",_xlfn.LET(_xlpm.x,VLOOKUP($I3092,'taxon-match_2026-08-31'!$A$2:$N$122,11,FALSE),IF(_xlpm.x=0,"",_xlpm.x)))</f>
        <v>Lineidae</v>
      </c>
      <c r="Q3092" t="str">
        <f>IF($I3092="","",_xlfn.LET(_xlpm.x,VLOOKUP($I3092,'taxon-match_2026-08-31'!$A$2:$N$122,12,FALSE),IF(_xlpm.x=0,"",_xlpm.x)))</f>
        <v>Parborlasia</v>
      </c>
      <c r="R3092" t="str">
        <f>IF($I3092="","",_xlfn.LET(_xlpm.x,VLOOKUP($I3092,'taxon-match_2026-08-31'!$A$2:$N$122,14,FALSE),IF(_xlpm.x=0,"",_xlpm.x)))</f>
        <v>corrugatus</v>
      </c>
      <c r="S3092" s="2" t="s">
        <v>2609</v>
      </c>
      <c r="T3092" s="69" t="s">
        <v>62</v>
      </c>
      <c r="U3092" s="69" t="s">
        <v>60</v>
      </c>
      <c r="X3092" t="str">
        <f>IF(T3092="","",_xlfn.LET(_xlpm.x,VLOOKUP(T3092,'Drop-down_menus'!$F$2:$G$16,2,FALSE),IF(_xlpm.x=0,"",_xlpm.x)))</f>
        <v>https://orcid.org/0000-0003-3696-4445</v>
      </c>
      <c r="Y3092" t="str">
        <f>IF(U3092="","",_xlfn.LET(_xlpm.x,VLOOKUP(U3092,'Drop-down_menus'!$F$2:$G$16,2,FALSE),IF(_xlpm.x=0,"",_xlpm.x)))</f>
        <v>https://orcid.org/0000-0002-9708-1761</v>
      </c>
      <c r="Z3092" t="str">
        <f>IF(V3092="","",_xlfn.LET(_xlpm.x,VLOOKUP(V3092,'Drop-down_menus'!$F$2:$G$16,2,FALSE),IF(_xlpm.x=0,"",_xlpm.x)))</f>
        <v/>
      </c>
      <c r="AA3092" t="str">
        <f>IF(W3092="","",_xlfn.LET(_xlpm.x,VLOOKUP(W3092,'Drop-down_menus'!$F$2:$G$16,2,FALSE),IF(_xlpm.x=0,"",_xlpm.x)))</f>
        <v/>
      </c>
      <c r="AB3092" t="s">
        <v>702</v>
      </c>
      <c r="AE3092" t="s">
        <v>896</v>
      </c>
    </row>
    <row r="3093" spans="1:31" ht="15" x14ac:dyDescent="0.2">
      <c r="A3093" s="2" t="s">
        <v>298</v>
      </c>
      <c r="B3093">
        <v>2914</v>
      </c>
      <c r="C3093">
        <v>5773</v>
      </c>
      <c r="D3093" s="69" t="s">
        <v>700</v>
      </c>
      <c r="F3093" s="70" t="s">
        <v>720</v>
      </c>
      <c r="G3093" s="70">
        <v>1</v>
      </c>
      <c r="H3093" s="70" t="s">
        <v>720</v>
      </c>
      <c r="I3093" t="s">
        <v>720</v>
      </c>
      <c r="J3093" t="str">
        <f>IF($I3093="","",_xlfn.LET(_xlpm.x,VLOOKUP($I3093,'taxon-match_2026-08-31'!$A$2:$N$122,6,FALSE),IF(_xlpm.x=0,"",_xlpm.x)))</f>
        <v>(McIntosh, 1876)</v>
      </c>
      <c r="K3093" t="str">
        <f>IF($I3093="","",_xlfn.LET(_xlpm.x,VLOOKUP($I3093,'taxon-match_2026-08-31'!$A$2:$N$122,4,FALSE),IF(_xlpm.x=0,"",_xlpm.x)))</f>
        <v>urn:lsid:marinespecies.org:taxname:1776775</v>
      </c>
      <c r="L3093" t="str">
        <f>IF($I3093="","",_xlfn.LET(_xlpm.x,VLOOKUP($I3093,'taxon-match_2026-08-31'!$A$2:$N$122,7,FALSE),IF(_xlpm.x=0,"",_xlpm.x)))</f>
        <v>Animalia</v>
      </c>
      <c r="M3093" t="str">
        <f>IF($I3093="","",_xlfn.LET(_xlpm.x,VLOOKUP($I3093,'taxon-match_2026-08-31'!$A$2:$N$122,8,FALSE),IF(_xlpm.x=0,"",_xlpm.x)))</f>
        <v>Nemertea</v>
      </c>
      <c r="N3093" t="str">
        <f>IF($I3093="","",_xlfn.LET(_xlpm.x,VLOOKUP($I3093,'taxon-match_2026-08-31'!$A$2:$N$122,9,FALSE),IF(_xlpm.x=0,"",_xlpm.x)))</f>
        <v>Pilidiophora</v>
      </c>
      <c r="O3093" t="str">
        <f>IF($I3093="","",_xlfn.LET(_xlpm.x,VLOOKUP($I3093,'taxon-match_2026-08-31'!$A$2:$N$122,10,FALSE),IF(_xlpm.x=0,"",_xlpm.x)))</f>
        <v>Heteronemertea</v>
      </c>
      <c r="P3093" t="str">
        <f>IF($I3093="","",_xlfn.LET(_xlpm.x,VLOOKUP($I3093,'taxon-match_2026-08-31'!$A$2:$N$122,11,FALSE),IF(_xlpm.x=0,"",_xlpm.x)))</f>
        <v>Lineidae</v>
      </c>
      <c r="Q3093" t="str">
        <f>IF($I3093="","",_xlfn.LET(_xlpm.x,VLOOKUP($I3093,'taxon-match_2026-08-31'!$A$2:$N$122,12,FALSE),IF(_xlpm.x=0,"",_xlpm.x)))</f>
        <v>Parborlasia</v>
      </c>
      <c r="R3093" t="str">
        <f>IF($I3093="","",_xlfn.LET(_xlpm.x,VLOOKUP($I3093,'taxon-match_2026-08-31'!$A$2:$N$122,14,FALSE),IF(_xlpm.x=0,"",_xlpm.x)))</f>
        <v>corrugatus</v>
      </c>
      <c r="S3093" s="2" t="s">
        <v>2609</v>
      </c>
      <c r="T3093" s="69" t="s">
        <v>62</v>
      </c>
      <c r="U3093" s="69" t="s">
        <v>60</v>
      </c>
      <c r="X3093" t="str">
        <f>IF(T3093="","",_xlfn.LET(_xlpm.x,VLOOKUP(T3093,'Drop-down_menus'!$F$2:$G$16,2,FALSE),IF(_xlpm.x=0,"",_xlpm.x)))</f>
        <v>https://orcid.org/0000-0003-3696-4445</v>
      </c>
      <c r="Y3093" t="str">
        <f>IF(U3093="","",_xlfn.LET(_xlpm.x,VLOOKUP(U3093,'Drop-down_menus'!$F$2:$G$16,2,FALSE),IF(_xlpm.x=0,"",_xlpm.x)))</f>
        <v>https://orcid.org/0000-0002-9708-1761</v>
      </c>
      <c r="Z3093" t="str">
        <f>IF(V3093="","",_xlfn.LET(_xlpm.x,VLOOKUP(V3093,'Drop-down_menus'!$F$2:$G$16,2,FALSE),IF(_xlpm.x=0,"",_xlpm.x)))</f>
        <v/>
      </c>
      <c r="AA3093" t="str">
        <f>IF(W3093="","",_xlfn.LET(_xlpm.x,VLOOKUP(W3093,'Drop-down_menus'!$F$2:$G$16,2,FALSE),IF(_xlpm.x=0,"",_xlpm.x)))</f>
        <v/>
      </c>
      <c r="AB3093" t="s">
        <v>702</v>
      </c>
      <c r="AE3093" t="s">
        <v>896</v>
      </c>
    </row>
    <row r="3094" spans="1:31" ht="15" x14ac:dyDescent="0.2">
      <c r="A3094" s="2" t="s">
        <v>441</v>
      </c>
      <c r="B3094">
        <v>5189</v>
      </c>
      <c r="C3094">
        <v>664</v>
      </c>
      <c r="D3094" s="69" t="s">
        <v>700</v>
      </c>
      <c r="F3094" s="70" t="s">
        <v>720</v>
      </c>
      <c r="G3094" s="69">
        <v>1</v>
      </c>
      <c r="H3094" s="70" t="s">
        <v>720</v>
      </c>
      <c r="I3094" t="s">
        <v>720</v>
      </c>
      <c r="J3094" t="str">
        <f>IF($I3094="","",_xlfn.LET(_xlpm.x,VLOOKUP($I3094,'taxon-match_2026-08-31'!$A$2:$N$122,6,FALSE),IF(_xlpm.x=0,"",_xlpm.x)))</f>
        <v>(McIntosh, 1876)</v>
      </c>
      <c r="K3094" t="str">
        <f>IF($I3094="","",_xlfn.LET(_xlpm.x,VLOOKUP($I3094,'taxon-match_2026-08-31'!$A$2:$N$122,4,FALSE),IF(_xlpm.x=0,"",_xlpm.x)))</f>
        <v>urn:lsid:marinespecies.org:taxname:1776775</v>
      </c>
      <c r="L3094" t="str">
        <f>IF($I3094="","",_xlfn.LET(_xlpm.x,VLOOKUP($I3094,'taxon-match_2026-08-31'!$A$2:$N$122,7,FALSE),IF(_xlpm.x=0,"",_xlpm.x)))</f>
        <v>Animalia</v>
      </c>
      <c r="M3094" t="str">
        <f>IF($I3094="","",_xlfn.LET(_xlpm.x,VLOOKUP($I3094,'taxon-match_2026-08-31'!$A$2:$N$122,8,FALSE),IF(_xlpm.x=0,"",_xlpm.x)))</f>
        <v>Nemertea</v>
      </c>
      <c r="N3094" t="str">
        <f>IF($I3094="","",_xlfn.LET(_xlpm.x,VLOOKUP($I3094,'taxon-match_2026-08-31'!$A$2:$N$122,9,FALSE),IF(_xlpm.x=0,"",_xlpm.x)))</f>
        <v>Pilidiophora</v>
      </c>
      <c r="O3094" t="str">
        <f>IF($I3094="","",_xlfn.LET(_xlpm.x,VLOOKUP($I3094,'taxon-match_2026-08-31'!$A$2:$N$122,10,FALSE),IF(_xlpm.x=0,"",_xlpm.x)))</f>
        <v>Heteronemertea</v>
      </c>
      <c r="P3094" t="str">
        <f>IF($I3094="","",_xlfn.LET(_xlpm.x,VLOOKUP($I3094,'taxon-match_2026-08-31'!$A$2:$N$122,11,FALSE),IF(_xlpm.x=0,"",_xlpm.x)))</f>
        <v>Lineidae</v>
      </c>
      <c r="Q3094" t="str">
        <f>IF($I3094="","",_xlfn.LET(_xlpm.x,VLOOKUP($I3094,'taxon-match_2026-08-31'!$A$2:$N$122,12,FALSE),IF(_xlpm.x=0,"",_xlpm.x)))</f>
        <v>Parborlasia</v>
      </c>
      <c r="R3094" t="str">
        <f>IF($I3094="","",_xlfn.LET(_xlpm.x,VLOOKUP($I3094,'taxon-match_2026-08-31'!$A$2:$N$122,14,FALSE),IF(_xlpm.x=0,"",_xlpm.x)))</f>
        <v>corrugatus</v>
      </c>
      <c r="S3094" s="2" t="s">
        <v>2609</v>
      </c>
      <c r="T3094" s="69" t="s">
        <v>62</v>
      </c>
      <c r="U3094" s="69" t="s">
        <v>60</v>
      </c>
      <c r="X3094" t="str">
        <f>IF(T3094="","",_xlfn.LET(_xlpm.x,VLOOKUP(T3094,'Drop-down_menus'!$F$2:$G$16,2,FALSE),IF(_xlpm.x=0,"",_xlpm.x)))</f>
        <v>https://orcid.org/0000-0003-3696-4445</v>
      </c>
      <c r="Y3094" t="str">
        <f>IF(U3094="","",_xlfn.LET(_xlpm.x,VLOOKUP(U3094,'Drop-down_menus'!$F$2:$G$16,2,FALSE),IF(_xlpm.x=0,"",_xlpm.x)))</f>
        <v>https://orcid.org/0000-0002-9708-1761</v>
      </c>
      <c r="Z3094" t="str">
        <f>IF(V3094="","",_xlfn.LET(_xlpm.x,VLOOKUP(V3094,'Drop-down_menus'!$F$2:$G$16,2,FALSE),IF(_xlpm.x=0,"",_xlpm.x)))</f>
        <v/>
      </c>
      <c r="AA3094" t="str">
        <f>IF(W3094="","",_xlfn.LET(_xlpm.x,VLOOKUP(W3094,'Drop-down_menus'!$F$2:$G$16,2,FALSE),IF(_xlpm.x=0,"",_xlpm.x)))</f>
        <v/>
      </c>
      <c r="AB3094" t="s">
        <v>702</v>
      </c>
      <c r="AE3094" t="s">
        <v>896</v>
      </c>
    </row>
    <row r="3095" spans="1:31" ht="15" x14ac:dyDescent="0.2">
      <c r="A3095" s="2" t="s">
        <v>441</v>
      </c>
      <c r="B3095">
        <v>5190</v>
      </c>
      <c r="C3095">
        <v>665</v>
      </c>
      <c r="D3095" s="69" t="s">
        <v>700</v>
      </c>
      <c r="F3095" s="70" t="s">
        <v>720</v>
      </c>
      <c r="G3095" s="69">
        <v>1</v>
      </c>
      <c r="H3095" s="70" t="s">
        <v>720</v>
      </c>
      <c r="I3095" t="s">
        <v>720</v>
      </c>
      <c r="J3095" t="str">
        <f>IF($I3095="","",_xlfn.LET(_xlpm.x,VLOOKUP($I3095,'taxon-match_2026-08-31'!$A$2:$N$122,6,FALSE),IF(_xlpm.x=0,"",_xlpm.x)))</f>
        <v>(McIntosh, 1876)</v>
      </c>
      <c r="K3095" t="str">
        <f>IF($I3095="","",_xlfn.LET(_xlpm.x,VLOOKUP($I3095,'taxon-match_2026-08-31'!$A$2:$N$122,4,FALSE),IF(_xlpm.x=0,"",_xlpm.x)))</f>
        <v>urn:lsid:marinespecies.org:taxname:1776775</v>
      </c>
      <c r="L3095" t="str">
        <f>IF($I3095="","",_xlfn.LET(_xlpm.x,VLOOKUP($I3095,'taxon-match_2026-08-31'!$A$2:$N$122,7,FALSE),IF(_xlpm.x=0,"",_xlpm.x)))</f>
        <v>Animalia</v>
      </c>
      <c r="M3095" t="str">
        <f>IF($I3095="","",_xlfn.LET(_xlpm.x,VLOOKUP($I3095,'taxon-match_2026-08-31'!$A$2:$N$122,8,FALSE),IF(_xlpm.x=0,"",_xlpm.x)))</f>
        <v>Nemertea</v>
      </c>
      <c r="N3095" t="str">
        <f>IF($I3095="","",_xlfn.LET(_xlpm.x,VLOOKUP($I3095,'taxon-match_2026-08-31'!$A$2:$N$122,9,FALSE),IF(_xlpm.x=0,"",_xlpm.x)))</f>
        <v>Pilidiophora</v>
      </c>
      <c r="O3095" t="str">
        <f>IF($I3095="","",_xlfn.LET(_xlpm.x,VLOOKUP($I3095,'taxon-match_2026-08-31'!$A$2:$N$122,10,FALSE),IF(_xlpm.x=0,"",_xlpm.x)))</f>
        <v>Heteronemertea</v>
      </c>
      <c r="P3095" t="str">
        <f>IF($I3095="","",_xlfn.LET(_xlpm.x,VLOOKUP($I3095,'taxon-match_2026-08-31'!$A$2:$N$122,11,FALSE),IF(_xlpm.x=0,"",_xlpm.x)))</f>
        <v>Lineidae</v>
      </c>
      <c r="Q3095" t="str">
        <f>IF($I3095="","",_xlfn.LET(_xlpm.x,VLOOKUP($I3095,'taxon-match_2026-08-31'!$A$2:$N$122,12,FALSE),IF(_xlpm.x=0,"",_xlpm.x)))</f>
        <v>Parborlasia</v>
      </c>
      <c r="R3095" t="str">
        <f>IF($I3095="","",_xlfn.LET(_xlpm.x,VLOOKUP($I3095,'taxon-match_2026-08-31'!$A$2:$N$122,14,FALSE),IF(_xlpm.x=0,"",_xlpm.x)))</f>
        <v>corrugatus</v>
      </c>
      <c r="S3095" s="2" t="s">
        <v>2609</v>
      </c>
      <c r="T3095" s="69" t="s">
        <v>62</v>
      </c>
      <c r="U3095" s="69" t="s">
        <v>60</v>
      </c>
      <c r="X3095" t="str">
        <f>IF(T3095="","",_xlfn.LET(_xlpm.x,VLOOKUP(T3095,'Drop-down_menus'!$F$2:$G$16,2,FALSE),IF(_xlpm.x=0,"",_xlpm.x)))</f>
        <v>https://orcid.org/0000-0003-3696-4445</v>
      </c>
      <c r="Y3095" t="str">
        <f>IF(U3095="","",_xlfn.LET(_xlpm.x,VLOOKUP(U3095,'Drop-down_menus'!$F$2:$G$16,2,FALSE),IF(_xlpm.x=0,"",_xlpm.x)))</f>
        <v>https://orcid.org/0000-0002-9708-1761</v>
      </c>
      <c r="Z3095" t="str">
        <f>IF(V3095="","",_xlfn.LET(_xlpm.x,VLOOKUP(V3095,'Drop-down_menus'!$F$2:$G$16,2,FALSE),IF(_xlpm.x=0,"",_xlpm.x)))</f>
        <v/>
      </c>
      <c r="AA3095" t="str">
        <f>IF(W3095="","",_xlfn.LET(_xlpm.x,VLOOKUP(W3095,'Drop-down_menus'!$F$2:$G$16,2,FALSE),IF(_xlpm.x=0,"",_xlpm.x)))</f>
        <v/>
      </c>
      <c r="AB3095" t="s">
        <v>702</v>
      </c>
      <c r="AE3095" t="s">
        <v>896</v>
      </c>
    </row>
    <row r="3096" spans="1:31" ht="15" x14ac:dyDescent="0.2">
      <c r="A3096" s="2" t="s">
        <v>441</v>
      </c>
      <c r="B3096">
        <v>5191</v>
      </c>
      <c r="C3096">
        <v>666</v>
      </c>
      <c r="D3096" s="69" t="s">
        <v>700</v>
      </c>
      <c r="F3096" s="70" t="s">
        <v>720</v>
      </c>
      <c r="G3096" s="70">
        <v>1</v>
      </c>
      <c r="H3096" s="70" t="s">
        <v>720</v>
      </c>
      <c r="I3096" t="s">
        <v>720</v>
      </c>
      <c r="J3096" t="str">
        <f>IF($I3096="","",_xlfn.LET(_xlpm.x,VLOOKUP($I3096,'taxon-match_2026-08-31'!$A$2:$N$122,6,FALSE),IF(_xlpm.x=0,"",_xlpm.x)))</f>
        <v>(McIntosh, 1876)</v>
      </c>
      <c r="K3096" t="str">
        <f>IF($I3096="","",_xlfn.LET(_xlpm.x,VLOOKUP($I3096,'taxon-match_2026-08-31'!$A$2:$N$122,4,FALSE),IF(_xlpm.x=0,"",_xlpm.x)))</f>
        <v>urn:lsid:marinespecies.org:taxname:1776775</v>
      </c>
      <c r="L3096" t="str">
        <f>IF($I3096="","",_xlfn.LET(_xlpm.x,VLOOKUP($I3096,'taxon-match_2026-08-31'!$A$2:$N$122,7,FALSE),IF(_xlpm.x=0,"",_xlpm.x)))</f>
        <v>Animalia</v>
      </c>
      <c r="M3096" t="str">
        <f>IF($I3096="","",_xlfn.LET(_xlpm.x,VLOOKUP($I3096,'taxon-match_2026-08-31'!$A$2:$N$122,8,FALSE),IF(_xlpm.x=0,"",_xlpm.x)))</f>
        <v>Nemertea</v>
      </c>
      <c r="N3096" t="str">
        <f>IF($I3096="","",_xlfn.LET(_xlpm.x,VLOOKUP($I3096,'taxon-match_2026-08-31'!$A$2:$N$122,9,FALSE),IF(_xlpm.x=0,"",_xlpm.x)))</f>
        <v>Pilidiophora</v>
      </c>
      <c r="O3096" t="str">
        <f>IF($I3096="","",_xlfn.LET(_xlpm.x,VLOOKUP($I3096,'taxon-match_2026-08-31'!$A$2:$N$122,10,FALSE),IF(_xlpm.x=0,"",_xlpm.x)))</f>
        <v>Heteronemertea</v>
      </c>
      <c r="P3096" t="str">
        <f>IF($I3096="","",_xlfn.LET(_xlpm.x,VLOOKUP($I3096,'taxon-match_2026-08-31'!$A$2:$N$122,11,FALSE),IF(_xlpm.x=0,"",_xlpm.x)))</f>
        <v>Lineidae</v>
      </c>
      <c r="Q3096" t="str">
        <f>IF($I3096="","",_xlfn.LET(_xlpm.x,VLOOKUP($I3096,'taxon-match_2026-08-31'!$A$2:$N$122,12,FALSE),IF(_xlpm.x=0,"",_xlpm.x)))</f>
        <v>Parborlasia</v>
      </c>
      <c r="R3096" t="str">
        <f>IF($I3096="","",_xlfn.LET(_xlpm.x,VLOOKUP($I3096,'taxon-match_2026-08-31'!$A$2:$N$122,14,FALSE),IF(_xlpm.x=0,"",_xlpm.x)))</f>
        <v>corrugatus</v>
      </c>
      <c r="S3096" s="2" t="s">
        <v>2609</v>
      </c>
      <c r="T3096" s="69" t="s">
        <v>62</v>
      </c>
      <c r="U3096" s="69" t="s">
        <v>60</v>
      </c>
      <c r="X3096" t="str">
        <f>IF(T3096="","",_xlfn.LET(_xlpm.x,VLOOKUP(T3096,'Drop-down_menus'!$F$2:$G$16,2,FALSE),IF(_xlpm.x=0,"",_xlpm.x)))</f>
        <v>https://orcid.org/0000-0003-3696-4445</v>
      </c>
      <c r="Y3096" t="str">
        <f>IF(U3096="","",_xlfn.LET(_xlpm.x,VLOOKUP(U3096,'Drop-down_menus'!$F$2:$G$16,2,FALSE),IF(_xlpm.x=0,"",_xlpm.x)))</f>
        <v>https://orcid.org/0000-0002-9708-1761</v>
      </c>
      <c r="Z3096" t="str">
        <f>IF(V3096="","",_xlfn.LET(_xlpm.x,VLOOKUP(V3096,'Drop-down_menus'!$F$2:$G$16,2,FALSE),IF(_xlpm.x=0,"",_xlpm.x)))</f>
        <v/>
      </c>
      <c r="AA3096" t="str">
        <f>IF(W3096="","",_xlfn.LET(_xlpm.x,VLOOKUP(W3096,'Drop-down_menus'!$F$2:$G$16,2,FALSE),IF(_xlpm.x=0,"",_xlpm.x)))</f>
        <v/>
      </c>
      <c r="AB3096" t="s">
        <v>702</v>
      </c>
      <c r="AE3096" t="s">
        <v>896</v>
      </c>
    </row>
    <row r="3097" spans="1:31" ht="15" x14ac:dyDescent="0.2">
      <c r="A3097" s="2" t="s">
        <v>441</v>
      </c>
      <c r="B3097">
        <v>5194</v>
      </c>
      <c r="C3097">
        <v>643</v>
      </c>
      <c r="D3097" s="69" t="s">
        <v>700</v>
      </c>
      <c r="F3097" s="70" t="s">
        <v>720</v>
      </c>
      <c r="G3097" s="70">
        <v>1</v>
      </c>
      <c r="H3097" s="70" t="s">
        <v>720</v>
      </c>
      <c r="I3097" t="s">
        <v>720</v>
      </c>
      <c r="J3097" t="str">
        <f>IF($I3097="","",_xlfn.LET(_xlpm.x,VLOOKUP($I3097,'taxon-match_2026-08-31'!$A$2:$N$122,6,FALSE),IF(_xlpm.x=0,"",_xlpm.x)))</f>
        <v>(McIntosh, 1876)</v>
      </c>
      <c r="K3097" t="str">
        <f>IF($I3097="","",_xlfn.LET(_xlpm.x,VLOOKUP($I3097,'taxon-match_2026-08-31'!$A$2:$N$122,4,FALSE),IF(_xlpm.x=0,"",_xlpm.x)))</f>
        <v>urn:lsid:marinespecies.org:taxname:1776775</v>
      </c>
      <c r="L3097" t="str">
        <f>IF($I3097="","",_xlfn.LET(_xlpm.x,VLOOKUP($I3097,'taxon-match_2026-08-31'!$A$2:$N$122,7,FALSE),IF(_xlpm.x=0,"",_xlpm.x)))</f>
        <v>Animalia</v>
      </c>
      <c r="M3097" t="str">
        <f>IF($I3097="","",_xlfn.LET(_xlpm.x,VLOOKUP($I3097,'taxon-match_2026-08-31'!$A$2:$N$122,8,FALSE),IF(_xlpm.x=0,"",_xlpm.x)))</f>
        <v>Nemertea</v>
      </c>
      <c r="N3097" t="str">
        <f>IF($I3097="","",_xlfn.LET(_xlpm.x,VLOOKUP($I3097,'taxon-match_2026-08-31'!$A$2:$N$122,9,FALSE),IF(_xlpm.x=0,"",_xlpm.x)))</f>
        <v>Pilidiophora</v>
      </c>
      <c r="O3097" t="str">
        <f>IF($I3097="","",_xlfn.LET(_xlpm.x,VLOOKUP($I3097,'taxon-match_2026-08-31'!$A$2:$N$122,10,FALSE),IF(_xlpm.x=0,"",_xlpm.x)))</f>
        <v>Heteronemertea</v>
      </c>
      <c r="P3097" t="str">
        <f>IF($I3097="","",_xlfn.LET(_xlpm.x,VLOOKUP($I3097,'taxon-match_2026-08-31'!$A$2:$N$122,11,FALSE),IF(_xlpm.x=0,"",_xlpm.x)))</f>
        <v>Lineidae</v>
      </c>
      <c r="Q3097" t="str">
        <f>IF($I3097="","",_xlfn.LET(_xlpm.x,VLOOKUP($I3097,'taxon-match_2026-08-31'!$A$2:$N$122,12,FALSE),IF(_xlpm.x=0,"",_xlpm.x)))</f>
        <v>Parborlasia</v>
      </c>
      <c r="R3097" t="str">
        <f>IF($I3097="","",_xlfn.LET(_xlpm.x,VLOOKUP($I3097,'taxon-match_2026-08-31'!$A$2:$N$122,14,FALSE),IF(_xlpm.x=0,"",_xlpm.x)))</f>
        <v>corrugatus</v>
      </c>
      <c r="S3097" s="2" t="s">
        <v>2609</v>
      </c>
      <c r="T3097" s="69" t="s">
        <v>62</v>
      </c>
      <c r="U3097" s="69" t="s">
        <v>60</v>
      </c>
      <c r="X3097" t="str">
        <f>IF(T3097="","",_xlfn.LET(_xlpm.x,VLOOKUP(T3097,'Drop-down_menus'!$F$2:$G$16,2,FALSE),IF(_xlpm.x=0,"",_xlpm.x)))</f>
        <v>https://orcid.org/0000-0003-3696-4445</v>
      </c>
      <c r="Y3097" t="str">
        <f>IF(U3097="","",_xlfn.LET(_xlpm.x,VLOOKUP(U3097,'Drop-down_menus'!$F$2:$G$16,2,FALSE),IF(_xlpm.x=0,"",_xlpm.x)))</f>
        <v>https://orcid.org/0000-0002-9708-1761</v>
      </c>
      <c r="Z3097" t="str">
        <f>IF(V3097="","",_xlfn.LET(_xlpm.x,VLOOKUP(V3097,'Drop-down_menus'!$F$2:$G$16,2,FALSE),IF(_xlpm.x=0,"",_xlpm.x)))</f>
        <v/>
      </c>
      <c r="AA3097" t="str">
        <f>IF(W3097="","",_xlfn.LET(_xlpm.x,VLOOKUP(W3097,'Drop-down_menus'!$F$2:$G$16,2,FALSE),IF(_xlpm.x=0,"",_xlpm.x)))</f>
        <v/>
      </c>
      <c r="AB3097" t="s">
        <v>702</v>
      </c>
      <c r="AE3097" t="s">
        <v>896</v>
      </c>
    </row>
    <row r="3098" spans="1:31" ht="15" x14ac:dyDescent="0.2">
      <c r="A3098" s="2" t="s">
        <v>441</v>
      </c>
      <c r="B3098">
        <v>5225</v>
      </c>
      <c r="C3098">
        <v>670</v>
      </c>
      <c r="D3098" s="69" t="s">
        <v>700</v>
      </c>
      <c r="F3098" s="70" t="s">
        <v>720</v>
      </c>
      <c r="G3098" s="70">
        <v>1</v>
      </c>
      <c r="H3098" s="70" t="s">
        <v>720</v>
      </c>
      <c r="I3098" t="s">
        <v>720</v>
      </c>
      <c r="J3098" t="str">
        <f>IF($I3098="","",_xlfn.LET(_xlpm.x,VLOOKUP($I3098,'taxon-match_2026-08-31'!$A$2:$N$122,6,FALSE),IF(_xlpm.x=0,"",_xlpm.x)))</f>
        <v>(McIntosh, 1876)</v>
      </c>
      <c r="K3098" t="str">
        <f>IF($I3098="","",_xlfn.LET(_xlpm.x,VLOOKUP($I3098,'taxon-match_2026-08-31'!$A$2:$N$122,4,FALSE),IF(_xlpm.x=0,"",_xlpm.x)))</f>
        <v>urn:lsid:marinespecies.org:taxname:1776775</v>
      </c>
      <c r="L3098" t="str">
        <f>IF($I3098="","",_xlfn.LET(_xlpm.x,VLOOKUP($I3098,'taxon-match_2026-08-31'!$A$2:$N$122,7,FALSE),IF(_xlpm.x=0,"",_xlpm.x)))</f>
        <v>Animalia</v>
      </c>
      <c r="M3098" t="str">
        <f>IF($I3098="","",_xlfn.LET(_xlpm.x,VLOOKUP($I3098,'taxon-match_2026-08-31'!$A$2:$N$122,8,FALSE),IF(_xlpm.x=0,"",_xlpm.x)))</f>
        <v>Nemertea</v>
      </c>
      <c r="N3098" t="str">
        <f>IF($I3098="","",_xlfn.LET(_xlpm.x,VLOOKUP($I3098,'taxon-match_2026-08-31'!$A$2:$N$122,9,FALSE),IF(_xlpm.x=0,"",_xlpm.x)))</f>
        <v>Pilidiophora</v>
      </c>
      <c r="O3098" t="str">
        <f>IF($I3098="","",_xlfn.LET(_xlpm.x,VLOOKUP($I3098,'taxon-match_2026-08-31'!$A$2:$N$122,10,FALSE),IF(_xlpm.x=0,"",_xlpm.x)))</f>
        <v>Heteronemertea</v>
      </c>
      <c r="P3098" t="str">
        <f>IF($I3098="","",_xlfn.LET(_xlpm.x,VLOOKUP($I3098,'taxon-match_2026-08-31'!$A$2:$N$122,11,FALSE),IF(_xlpm.x=0,"",_xlpm.x)))</f>
        <v>Lineidae</v>
      </c>
      <c r="Q3098" t="str">
        <f>IF($I3098="","",_xlfn.LET(_xlpm.x,VLOOKUP($I3098,'taxon-match_2026-08-31'!$A$2:$N$122,12,FALSE),IF(_xlpm.x=0,"",_xlpm.x)))</f>
        <v>Parborlasia</v>
      </c>
      <c r="R3098" t="str">
        <f>IF($I3098="","",_xlfn.LET(_xlpm.x,VLOOKUP($I3098,'taxon-match_2026-08-31'!$A$2:$N$122,14,FALSE),IF(_xlpm.x=0,"",_xlpm.x)))</f>
        <v>corrugatus</v>
      </c>
      <c r="S3098" s="2" t="s">
        <v>2609</v>
      </c>
      <c r="T3098" s="69" t="s">
        <v>62</v>
      </c>
      <c r="U3098" s="69" t="s">
        <v>60</v>
      </c>
      <c r="X3098" t="str">
        <f>IF(T3098="","",_xlfn.LET(_xlpm.x,VLOOKUP(T3098,'Drop-down_menus'!$F$2:$G$16,2,FALSE),IF(_xlpm.x=0,"",_xlpm.x)))</f>
        <v>https://orcid.org/0000-0003-3696-4445</v>
      </c>
      <c r="Y3098" t="str">
        <f>IF(U3098="","",_xlfn.LET(_xlpm.x,VLOOKUP(U3098,'Drop-down_menus'!$F$2:$G$16,2,FALSE),IF(_xlpm.x=0,"",_xlpm.x)))</f>
        <v>https://orcid.org/0000-0002-9708-1761</v>
      </c>
      <c r="Z3098" t="str">
        <f>IF(V3098="","",_xlfn.LET(_xlpm.x,VLOOKUP(V3098,'Drop-down_menus'!$F$2:$G$16,2,FALSE),IF(_xlpm.x=0,"",_xlpm.x)))</f>
        <v/>
      </c>
      <c r="AA3098" t="str">
        <f>IF(W3098="","",_xlfn.LET(_xlpm.x,VLOOKUP(W3098,'Drop-down_menus'!$F$2:$G$16,2,FALSE),IF(_xlpm.x=0,"",_xlpm.x)))</f>
        <v/>
      </c>
      <c r="AB3098" t="s">
        <v>702</v>
      </c>
      <c r="AE3098" t="s">
        <v>896</v>
      </c>
    </row>
    <row r="3099" spans="1:31" ht="15" x14ac:dyDescent="0.2">
      <c r="A3099" s="2" t="s">
        <v>441</v>
      </c>
      <c r="B3099">
        <v>5226</v>
      </c>
      <c r="C3099">
        <v>642</v>
      </c>
      <c r="D3099" s="69" t="s">
        <v>700</v>
      </c>
      <c r="F3099" s="70" t="s">
        <v>720</v>
      </c>
      <c r="G3099" s="70">
        <v>1</v>
      </c>
      <c r="H3099" s="70" t="s">
        <v>720</v>
      </c>
      <c r="I3099" t="s">
        <v>720</v>
      </c>
      <c r="J3099" t="str">
        <f>IF($I3099="","",_xlfn.LET(_xlpm.x,VLOOKUP($I3099,'taxon-match_2026-08-31'!$A$2:$N$122,6,FALSE),IF(_xlpm.x=0,"",_xlpm.x)))</f>
        <v>(McIntosh, 1876)</v>
      </c>
      <c r="K3099" t="str">
        <f>IF($I3099="","",_xlfn.LET(_xlpm.x,VLOOKUP($I3099,'taxon-match_2026-08-31'!$A$2:$N$122,4,FALSE),IF(_xlpm.x=0,"",_xlpm.x)))</f>
        <v>urn:lsid:marinespecies.org:taxname:1776775</v>
      </c>
      <c r="L3099" t="str">
        <f>IF($I3099="","",_xlfn.LET(_xlpm.x,VLOOKUP($I3099,'taxon-match_2026-08-31'!$A$2:$N$122,7,FALSE),IF(_xlpm.x=0,"",_xlpm.x)))</f>
        <v>Animalia</v>
      </c>
      <c r="M3099" t="str">
        <f>IF($I3099="","",_xlfn.LET(_xlpm.x,VLOOKUP($I3099,'taxon-match_2026-08-31'!$A$2:$N$122,8,FALSE),IF(_xlpm.x=0,"",_xlpm.x)))</f>
        <v>Nemertea</v>
      </c>
      <c r="N3099" t="str">
        <f>IF($I3099="","",_xlfn.LET(_xlpm.x,VLOOKUP($I3099,'taxon-match_2026-08-31'!$A$2:$N$122,9,FALSE),IF(_xlpm.x=0,"",_xlpm.x)))</f>
        <v>Pilidiophora</v>
      </c>
      <c r="O3099" t="str">
        <f>IF($I3099="","",_xlfn.LET(_xlpm.x,VLOOKUP($I3099,'taxon-match_2026-08-31'!$A$2:$N$122,10,FALSE),IF(_xlpm.x=0,"",_xlpm.x)))</f>
        <v>Heteronemertea</v>
      </c>
      <c r="P3099" t="str">
        <f>IF($I3099="","",_xlfn.LET(_xlpm.x,VLOOKUP($I3099,'taxon-match_2026-08-31'!$A$2:$N$122,11,FALSE),IF(_xlpm.x=0,"",_xlpm.x)))</f>
        <v>Lineidae</v>
      </c>
      <c r="Q3099" t="str">
        <f>IF($I3099="","",_xlfn.LET(_xlpm.x,VLOOKUP($I3099,'taxon-match_2026-08-31'!$A$2:$N$122,12,FALSE),IF(_xlpm.x=0,"",_xlpm.x)))</f>
        <v>Parborlasia</v>
      </c>
      <c r="R3099" t="str">
        <f>IF($I3099="","",_xlfn.LET(_xlpm.x,VLOOKUP($I3099,'taxon-match_2026-08-31'!$A$2:$N$122,14,FALSE),IF(_xlpm.x=0,"",_xlpm.x)))</f>
        <v>corrugatus</v>
      </c>
      <c r="S3099" s="2" t="s">
        <v>2609</v>
      </c>
      <c r="T3099" s="69" t="s">
        <v>62</v>
      </c>
      <c r="U3099" s="69" t="s">
        <v>60</v>
      </c>
      <c r="X3099" t="str">
        <f>IF(T3099="","",_xlfn.LET(_xlpm.x,VLOOKUP(T3099,'Drop-down_menus'!$F$2:$G$16,2,FALSE),IF(_xlpm.x=0,"",_xlpm.x)))</f>
        <v>https://orcid.org/0000-0003-3696-4445</v>
      </c>
      <c r="Y3099" t="str">
        <f>IF(U3099="","",_xlfn.LET(_xlpm.x,VLOOKUP(U3099,'Drop-down_menus'!$F$2:$G$16,2,FALSE),IF(_xlpm.x=0,"",_xlpm.x)))</f>
        <v>https://orcid.org/0000-0002-9708-1761</v>
      </c>
      <c r="Z3099" t="str">
        <f>IF(V3099="","",_xlfn.LET(_xlpm.x,VLOOKUP(V3099,'Drop-down_menus'!$F$2:$G$16,2,FALSE),IF(_xlpm.x=0,"",_xlpm.x)))</f>
        <v/>
      </c>
      <c r="AA3099" t="str">
        <f>IF(W3099="","",_xlfn.LET(_xlpm.x,VLOOKUP(W3099,'Drop-down_menus'!$F$2:$G$16,2,FALSE),IF(_xlpm.x=0,"",_xlpm.x)))</f>
        <v/>
      </c>
      <c r="AB3099" t="s">
        <v>702</v>
      </c>
      <c r="AE3099" t="s">
        <v>896</v>
      </c>
    </row>
    <row r="3100" spans="1:31" ht="15" x14ac:dyDescent="0.2">
      <c r="A3100" s="2" t="s">
        <v>475</v>
      </c>
      <c r="B3100">
        <v>5525</v>
      </c>
      <c r="C3100">
        <v>644</v>
      </c>
      <c r="D3100" s="69" t="s">
        <v>700</v>
      </c>
      <c r="F3100" s="70" t="s">
        <v>720</v>
      </c>
      <c r="G3100" s="70">
        <v>1</v>
      </c>
      <c r="H3100" s="70" t="s">
        <v>720</v>
      </c>
      <c r="I3100" t="s">
        <v>720</v>
      </c>
      <c r="J3100" t="str">
        <f>IF($I3100="","",_xlfn.LET(_xlpm.x,VLOOKUP($I3100,'taxon-match_2026-08-31'!$A$2:$N$122,6,FALSE),IF(_xlpm.x=0,"",_xlpm.x)))</f>
        <v>(McIntosh, 1876)</v>
      </c>
      <c r="K3100" t="str">
        <f>IF($I3100="","",_xlfn.LET(_xlpm.x,VLOOKUP($I3100,'taxon-match_2026-08-31'!$A$2:$N$122,4,FALSE),IF(_xlpm.x=0,"",_xlpm.x)))</f>
        <v>urn:lsid:marinespecies.org:taxname:1776775</v>
      </c>
      <c r="L3100" t="str">
        <f>IF($I3100="","",_xlfn.LET(_xlpm.x,VLOOKUP($I3100,'taxon-match_2026-08-31'!$A$2:$N$122,7,FALSE),IF(_xlpm.x=0,"",_xlpm.x)))</f>
        <v>Animalia</v>
      </c>
      <c r="M3100" t="str">
        <f>IF($I3100="","",_xlfn.LET(_xlpm.x,VLOOKUP($I3100,'taxon-match_2026-08-31'!$A$2:$N$122,8,FALSE),IF(_xlpm.x=0,"",_xlpm.x)))</f>
        <v>Nemertea</v>
      </c>
      <c r="N3100" t="str">
        <f>IF($I3100="","",_xlfn.LET(_xlpm.x,VLOOKUP($I3100,'taxon-match_2026-08-31'!$A$2:$N$122,9,FALSE),IF(_xlpm.x=0,"",_xlpm.x)))</f>
        <v>Pilidiophora</v>
      </c>
      <c r="O3100" t="str">
        <f>IF($I3100="","",_xlfn.LET(_xlpm.x,VLOOKUP($I3100,'taxon-match_2026-08-31'!$A$2:$N$122,10,FALSE),IF(_xlpm.x=0,"",_xlpm.x)))</f>
        <v>Heteronemertea</v>
      </c>
      <c r="P3100" t="str">
        <f>IF($I3100="","",_xlfn.LET(_xlpm.x,VLOOKUP($I3100,'taxon-match_2026-08-31'!$A$2:$N$122,11,FALSE),IF(_xlpm.x=0,"",_xlpm.x)))</f>
        <v>Lineidae</v>
      </c>
      <c r="Q3100" t="str">
        <f>IF($I3100="","",_xlfn.LET(_xlpm.x,VLOOKUP($I3100,'taxon-match_2026-08-31'!$A$2:$N$122,12,FALSE),IF(_xlpm.x=0,"",_xlpm.x)))</f>
        <v>Parborlasia</v>
      </c>
      <c r="R3100" t="str">
        <f>IF($I3100="","",_xlfn.LET(_xlpm.x,VLOOKUP($I3100,'taxon-match_2026-08-31'!$A$2:$N$122,14,FALSE),IF(_xlpm.x=0,"",_xlpm.x)))</f>
        <v>corrugatus</v>
      </c>
      <c r="S3100" s="2" t="s">
        <v>2609</v>
      </c>
      <c r="T3100" s="69" t="s">
        <v>62</v>
      </c>
      <c r="U3100" s="69" t="s">
        <v>60</v>
      </c>
      <c r="X3100" t="str">
        <f>IF(T3100="","",_xlfn.LET(_xlpm.x,VLOOKUP(T3100,'Drop-down_menus'!$F$2:$G$16,2,FALSE),IF(_xlpm.x=0,"",_xlpm.x)))</f>
        <v>https://orcid.org/0000-0003-3696-4445</v>
      </c>
      <c r="Y3100" t="str">
        <f>IF(U3100="","",_xlfn.LET(_xlpm.x,VLOOKUP(U3100,'Drop-down_menus'!$F$2:$G$16,2,FALSE),IF(_xlpm.x=0,"",_xlpm.x)))</f>
        <v>https://orcid.org/0000-0002-9708-1761</v>
      </c>
      <c r="Z3100" t="str">
        <f>IF(V3100="","",_xlfn.LET(_xlpm.x,VLOOKUP(V3100,'Drop-down_menus'!$F$2:$G$16,2,FALSE),IF(_xlpm.x=0,"",_xlpm.x)))</f>
        <v/>
      </c>
      <c r="AA3100" t="str">
        <f>IF(W3100="","",_xlfn.LET(_xlpm.x,VLOOKUP(W3100,'Drop-down_menus'!$F$2:$G$16,2,FALSE),IF(_xlpm.x=0,"",_xlpm.x)))</f>
        <v/>
      </c>
      <c r="AB3100" t="s">
        <v>702</v>
      </c>
      <c r="AE3100" t="s">
        <v>896</v>
      </c>
    </row>
    <row r="3101" spans="1:31" ht="15" x14ac:dyDescent="0.2">
      <c r="A3101" s="2" t="s">
        <v>117</v>
      </c>
      <c r="B3101">
        <v>558</v>
      </c>
      <c r="C3101">
        <v>654</v>
      </c>
      <c r="D3101" s="69" t="s">
        <v>700</v>
      </c>
      <c r="F3101" s="70" t="s">
        <v>720</v>
      </c>
      <c r="G3101" s="70">
        <v>1</v>
      </c>
      <c r="H3101" s="70" t="s">
        <v>720</v>
      </c>
      <c r="I3101" t="s">
        <v>720</v>
      </c>
      <c r="J3101" t="str">
        <f>IF($I3101="","",_xlfn.LET(_xlpm.x,VLOOKUP($I3101,'taxon-match_2026-08-31'!$A$2:$N$122,6,FALSE),IF(_xlpm.x=0,"",_xlpm.x)))</f>
        <v>(McIntosh, 1876)</v>
      </c>
      <c r="K3101" t="str">
        <f>IF($I3101="","",_xlfn.LET(_xlpm.x,VLOOKUP($I3101,'taxon-match_2026-08-31'!$A$2:$N$122,4,FALSE),IF(_xlpm.x=0,"",_xlpm.x)))</f>
        <v>urn:lsid:marinespecies.org:taxname:1776775</v>
      </c>
      <c r="L3101" t="str">
        <f>IF($I3101="","",_xlfn.LET(_xlpm.x,VLOOKUP($I3101,'taxon-match_2026-08-31'!$A$2:$N$122,7,FALSE),IF(_xlpm.x=0,"",_xlpm.x)))</f>
        <v>Animalia</v>
      </c>
      <c r="M3101" t="str">
        <f>IF($I3101="","",_xlfn.LET(_xlpm.x,VLOOKUP($I3101,'taxon-match_2026-08-31'!$A$2:$N$122,8,FALSE),IF(_xlpm.x=0,"",_xlpm.x)))</f>
        <v>Nemertea</v>
      </c>
      <c r="N3101" t="str">
        <f>IF($I3101="","",_xlfn.LET(_xlpm.x,VLOOKUP($I3101,'taxon-match_2026-08-31'!$A$2:$N$122,9,FALSE),IF(_xlpm.x=0,"",_xlpm.x)))</f>
        <v>Pilidiophora</v>
      </c>
      <c r="O3101" t="str">
        <f>IF($I3101="","",_xlfn.LET(_xlpm.x,VLOOKUP($I3101,'taxon-match_2026-08-31'!$A$2:$N$122,10,FALSE),IF(_xlpm.x=0,"",_xlpm.x)))</f>
        <v>Heteronemertea</v>
      </c>
      <c r="P3101" t="str">
        <f>IF($I3101="","",_xlfn.LET(_xlpm.x,VLOOKUP($I3101,'taxon-match_2026-08-31'!$A$2:$N$122,11,FALSE),IF(_xlpm.x=0,"",_xlpm.x)))</f>
        <v>Lineidae</v>
      </c>
      <c r="Q3101" t="str">
        <f>IF($I3101="","",_xlfn.LET(_xlpm.x,VLOOKUP($I3101,'taxon-match_2026-08-31'!$A$2:$N$122,12,FALSE),IF(_xlpm.x=0,"",_xlpm.x)))</f>
        <v>Parborlasia</v>
      </c>
      <c r="R3101" t="str">
        <f>IF($I3101="","",_xlfn.LET(_xlpm.x,VLOOKUP($I3101,'taxon-match_2026-08-31'!$A$2:$N$122,14,FALSE),IF(_xlpm.x=0,"",_xlpm.x)))</f>
        <v>corrugatus</v>
      </c>
      <c r="S3101" s="2" t="s">
        <v>2609</v>
      </c>
      <c r="T3101" s="69" t="s">
        <v>62</v>
      </c>
      <c r="U3101" s="69" t="s">
        <v>60</v>
      </c>
      <c r="X3101" t="str">
        <f>IF(T3101="","",_xlfn.LET(_xlpm.x,VLOOKUP(T3101,'Drop-down_menus'!$F$2:$G$16,2,FALSE),IF(_xlpm.x=0,"",_xlpm.x)))</f>
        <v>https://orcid.org/0000-0003-3696-4445</v>
      </c>
      <c r="Y3101" t="str">
        <f>IF(U3101="","",_xlfn.LET(_xlpm.x,VLOOKUP(U3101,'Drop-down_menus'!$F$2:$G$16,2,FALSE),IF(_xlpm.x=0,"",_xlpm.x)))</f>
        <v>https://orcid.org/0000-0002-9708-1761</v>
      </c>
      <c r="Z3101" t="str">
        <f>IF(V3101="","",_xlfn.LET(_xlpm.x,VLOOKUP(V3101,'Drop-down_menus'!$F$2:$G$16,2,FALSE),IF(_xlpm.x=0,"",_xlpm.x)))</f>
        <v/>
      </c>
      <c r="AA3101" t="str">
        <f>IF(W3101="","",_xlfn.LET(_xlpm.x,VLOOKUP(W3101,'Drop-down_menus'!$F$2:$G$16,2,FALSE),IF(_xlpm.x=0,"",_xlpm.x)))</f>
        <v/>
      </c>
      <c r="AB3101" t="s">
        <v>702</v>
      </c>
      <c r="AE3101" t="s">
        <v>896</v>
      </c>
    </row>
    <row r="3102" spans="1:31" ht="15" x14ac:dyDescent="0.2">
      <c r="A3102" s="2" t="s">
        <v>117</v>
      </c>
      <c r="B3102">
        <v>559</v>
      </c>
      <c r="C3102">
        <v>635</v>
      </c>
      <c r="D3102" s="69" t="s">
        <v>700</v>
      </c>
      <c r="F3102" s="70" t="s">
        <v>720</v>
      </c>
      <c r="G3102" s="70">
        <v>1</v>
      </c>
      <c r="H3102" s="70" t="s">
        <v>720</v>
      </c>
      <c r="I3102" t="s">
        <v>720</v>
      </c>
      <c r="J3102" t="str">
        <f>IF($I3102="","",_xlfn.LET(_xlpm.x,VLOOKUP($I3102,'taxon-match_2026-08-31'!$A$2:$N$122,6,FALSE),IF(_xlpm.x=0,"",_xlpm.x)))</f>
        <v>(McIntosh, 1876)</v>
      </c>
      <c r="K3102" t="str">
        <f>IF($I3102="","",_xlfn.LET(_xlpm.x,VLOOKUP($I3102,'taxon-match_2026-08-31'!$A$2:$N$122,4,FALSE),IF(_xlpm.x=0,"",_xlpm.x)))</f>
        <v>urn:lsid:marinespecies.org:taxname:1776775</v>
      </c>
      <c r="L3102" t="str">
        <f>IF($I3102="","",_xlfn.LET(_xlpm.x,VLOOKUP($I3102,'taxon-match_2026-08-31'!$A$2:$N$122,7,FALSE),IF(_xlpm.x=0,"",_xlpm.x)))</f>
        <v>Animalia</v>
      </c>
      <c r="M3102" t="str">
        <f>IF($I3102="","",_xlfn.LET(_xlpm.x,VLOOKUP($I3102,'taxon-match_2026-08-31'!$A$2:$N$122,8,FALSE),IF(_xlpm.x=0,"",_xlpm.x)))</f>
        <v>Nemertea</v>
      </c>
      <c r="N3102" t="str">
        <f>IF($I3102="","",_xlfn.LET(_xlpm.x,VLOOKUP($I3102,'taxon-match_2026-08-31'!$A$2:$N$122,9,FALSE),IF(_xlpm.x=0,"",_xlpm.x)))</f>
        <v>Pilidiophora</v>
      </c>
      <c r="O3102" t="str">
        <f>IF($I3102="","",_xlfn.LET(_xlpm.x,VLOOKUP($I3102,'taxon-match_2026-08-31'!$A$2:$N$122,10,FALSE),IF(_xlpm.x=0,"",_xlpm.x)))</f>
        <v>Heteronemertea</v>
      </c>
      <c r="P3102" t="str">
        <f>IF($I3102="","",_xlfn.LET(_xlpm.x,VLOOKUP($I3102,'taxon-match_2026-08-31'!$A$2:$N$122,11,FALSE),IF(_xlpm.x=0,"",_xlpm.x)))</f>
        <v>Lineidae</v>
      </c>
      <c r="Q3102" t="str">
        <f>IF($I3102="","",_xlfn.LET(_xlpm.x,VLOOKUP($I3102,'taxon-match_2026-08-31'!$A$2:$N$122,12,FALSE),IF(_xlpm.x=0,"",_xlpm.x)))</f>
        <v>Parborlasia</v>
      </c>
      <c r="R3102" t="str">
        <f>IF($I3102="","",_xlfn.LET(_xlpm.x,VLOOKUP($I3102,'taxon-match_2026-08-31'!$A$2:$N$122,14,FALSE),IF(_xlpm.x=0,"",_xlpm.x)))</f>
        <v>corrugatus</v>
      </c>
      <c r="S3102" s="2" t="s">
        <v>2609</v>
      </c>
      <c r="T3102" s="69" t="s">
        <v>62</v>
      </c>
      <c r="U3102" s="69" t="s">
        <v>60</v>
      </c>
      <c r="X3102" t="str">
        <f>IF(T3102="","",_xlfn.LET(_xlpm.x,VLOOKUP(T3102,'Drop-down_menus'!$F$2:$G$16,2,FALSE),IF(_xlpm.x=0,"",_xlpm.x)))</f>
        <v>https://orcid.org/0000-0003-3696-4445</v>
      </c>
      <c r="Y3102" t="str">
        <f>IF(U3102="","",_xlfn.LET(_xlpm.x,VLOOKUP(U3102,'Drop-down_menus'!$F$2:$G$16,2,FALSE),IF(_xlpm.x=0,"",_xlpm.x)))</f>
        <v>https://orcid.org/0000-0002-9708-1761</v>
      </c>
      <c r="Z3102" t="str">
        <f>IF(V3102="","",_xlfn.LET(_xlpm.x,VLOOKUP(V3102,'Drop-down_menus'!$F$2:$G$16,2,FALSE),IF(_xlpm.x=0,"",_xlpm.x)))</f>
        <v/>
      </c>
      <c r="AA3102" t="str">
        <f>IF(W3102="","",_xlfn.LET(_xlpm.x,VLOOKUP(W3102,'Drop-down_menus'!$F$2:$G$16,2,FALSE),IF(_xlpm.x=0,"",_xlpm.x)))</f>
        <v/>
      </c>
      <c r="AB3102" t="s">
        <v>702</v>
      </c>
      <c r="AE3102" t="s">
        <v>896</v>
      </c>
    </row>
    <row r="3103" spans="1:31" ht="15" x14ac:dyDescent="0.2">
      <c r="A3103" s="2" t="s">
        <v>117</v>
      </c>
      <c r="B3103">
        <v>560</v>
      </c>
      <c r="C3103">
        <v>651</v>
      </c>
      <c r="D3103" s="69" t="s">
        <v>700</v>
      </c>
      <c r="F3103" s="70" t="s">
        <v>720</v>
      </c>
      <c r="G3103" s="70">
        <v>1</v>
      </c>
      <c r="H3103" s="70" t="s">
        <v>720</v>
      </c>
      <c r="I3103" t="s">
        <v>720</v>
      </c>
      <c r="J3103" t="str">
        <f>IF($I3103="","",_xlfn.LET(_xlpm.x,VLOOKUP($I3103,'taxon-match_2026-08-31'!$A$2:$N$122,6,FALSE),IF(_xlpm.x=0,"",_xlpm.x)))</f>
        <v>(McIntosh, 1876)</v>
      </c>
      <c r="K3103" t="str">
        <f>IF($I3103="","",_xlfn.LET(_xlpm.x,VLOOKUP($I3103,'taxon-match_2026-08-31'!$A$2:$N$122,4,FALSE),IF(_xlpm.x=0,"",_xlpm.x)))</f>
        <v>urn:lsid:marinespecies.org:taxname:1776775</v>
      </c>
      <c r="L3103" t="str">
        <f>IF($I3103="","",_xlfn.LET(_xlpm.x,VLOOKUP($I3103,'taxon-match_2026-08-31'!$A$2:$N$122,7,FALSE),IF(_xlpm.x=0,"",_xlpm.x)))</f>
        <v>Animalia</v>
      </c>
      <c r="M3103" t="str">
        <f>IF($I3103="","",_xlfn.LET(_xlpm.x,VLOOKUP($I3103,'taxon-match_2026-08-31'!$A$2:$N$122,8,FALSE),IF(_xlpm.x=0,"",_xlpm.x)))</f>
        <v>Nemertea</v>
      </c>
      <c r="N3103" t="str">
        <f>IF($I3103="","",_xlfn.LET(_xlpm.x,VLOOKUP($I3103,'taxon-match_2026-08-31'!$A$2:$N$122,9,FALSE),IF(_xlpm.x=0,"",_xlpm.x)))</f>
        <v>Pilidiophora</v>
      </c>
      <c r="O3103" t="str">
        <f>IF($I3103="","",_xlfn.LET(_xlpm.x,VLOOKUP($I3103,'taxon-match_2026-08-31'!$A$2:$N$122,10,FALSE),IF(_xlpm.x=0,"",_xlpm.x)))</f>
        <v>Heteronemertea</v>
      </c>
      <c r="P3103" t="str">
        <f>IF($I3103="","",_xlfn.LET(_xlpm.x,VLOOKUP($I3103,'taxon-match_2026-08-31'!$A$2:$N$122,11,FALSE),IF(_xlpm.x=0,"",_xlpm.x)))</f>
        <v>Lineidae</v>
      </c>
      <c r="Q3103" t="str">
        <f>IF($I3103="","",_xlfn.LET(_xlpm.x,VLOOKUP($I3103,'taxon-match_2026-08-31'!$A$2:$N$122,12,FALSE),IF(_xlpm.x=0,"",_xlpm.x)))</f>
        <v>Parborlasia</v>
      </c>
      <c r="R3103" t="str">
        <f>IF($I3103="","",_xlfn.LET(_xlpm.x,VLOOKUP($I3103,'taxon-match_2026-08-31'!$A$2:$N$122,14,FALSE),IF(_xlpm.x=0,"",_xlpm.x)))</f>
        <v>corrugatus</v>
      </c>
      <c r="S3103" s="2" t="s">
        <v>2609</v>
      </c>
      <c r="T3103" s="69" t="s">
        <v>62</v>
      </c>
      <c r="U3103" s="69" t="s">
        <v>60</v>
      </c>
      <c r="X3103" t="str">
        <f>IF(T3103="","",_xlfn.LET(_xlpm.x,VLOOKUP(T3103,'Drop-down_menus'!$F$2:$G$16,2,FALSE),IF(_xlpm.x=0,"",_xlpm.x)))</f>
        <v>https://orcid.org/0000-0003-3696-4445</v>
      </c>
      <c r="Y3103" t="str">
        <f>IF(U3103="","",_xlfn.LET(_xlpm.x,VLOOKUP(U3103,'Drop-down_menus'!$F$2:$G$16,2,FALSE),IF(_xlpm.x=0,"",_xlpm.x)))</f>
        <v>https://orcid.org/0000-0002-9708-1761</v>
      </c>
      <c r="Z3103" t="str">
        <f>IF(V3103="","",_xlfn.LET(_xlpm.x,VLOOKUP(V3103,'Drop-down_menus'!$F$2:$G$16,2,FALSE),IF(_xlpm.x=0,"",_xlpm.x)))</f>
        <v/>
      </c>
      <c r="AA3103" t="str">
        <f>IF(W3103="","",_xlfn.LET(_xlpm.x,VLOOKUP(W3103,'Drop-down_menus'!$F$2:$G$16,2,FALSE),IF(_xlpm.x=0,"",_xlpm.x)))</f>
        <v/>
      </c>
      <c r="AB3103" t="s">
        <v>702</v>
      </c>
      <c r="AE3103" t="s">
        <v>896</v>
      </c>
    </row>
    <row r="3104" spans="1:31" ht="15" x14ac:dyDescent="0.2">
      <c r="A3104" s="2" t="s">
        <v>117</v>
      </c>
      <c r="B3104">
        <v>561</v>
      </c>
      <c r="C3104">
        <v>639</v>
      </c>
      <c r="D3104" s="69" t="s">
        <v>700</v>
      </c>
      <c r="F3104" s="70" t="s">
        <v>720</v>
      </c>
      <c r="G3104" s="70">
        <v>1</v>
      </c>
      <c r="H3104" s="70" t="s">
        <v>720</v>
      </c>
      <c r="I3104" t="s">
        <v>720</v>
      </c>
      <c r="J3104" t="str">
        <f>IF($I3104="","",_xlfn.LET(_xlpm.x,VLOOKUP($I3104,'taxon-match_2026-08-31'!$A$2:$N$122,6,FALSE),IF(_xlpm.x=0,"",_xlpm.x)))</f>
        <v>(McIntosh, 1876)</v>
      </c>
      <c r="K3104" t="str">
        <f>IF($I3104="","",_xlfn.LET(_xlpm.x,VLOOKUP($I3104,'taxon-match_2026-08-31'!$A$2:$N$122,4,FALSE),IF(_xlpm.x=0,"",_xlpm.x)))</f>
        <v>urn:lsid:marinespecies.org:taxname:1776775</v>
      </c>
      <c r="L3104" t="str">
        <f>IF($I3104="","",_xlfn.LET(_xlpm.x,VLOOKUP($I3104,'taxon-match_2026-08-31'!$A$2:$N$122,7,FALSE),IF(_xlpm.x=0,"",_xlpm.x)))</f>
        <v>Animalia</v>
      </c>
      <c r="M3104" t="str">
        <f>IF($I3104="","",_xlfn.LET(_xlpm.x,VLOOKUP($I3104,'taxon-match_2026-08-31'!$A$2:$N$122,8,FALSE),IF(_xlpm.x=0,"",_xlpm.x)))</f>
        <v>Nemertea</v>
      </c>
      <c r="N3104" t="str">
        <f>IF($I3104="","",_xlfn.LET(_xlpm.x,VLOOKUP($I3104,'taxon-match_2026-08-31'!$A$2:$N$122,9,FALSE),IF(_xlpm.x=0,"",_xlpm.x)))</f>
        <v>Pilidiophora</v>
      </c>
      <c r="O3104" t="str">
        <f>IF($I3104="","",_xlfn.LET(_xlpm.x,VLOOKUP($I3104,'taxon-match_2026-08-31'!$A$2:$N$122,10,FALSE),IF(_xlpm.x=0,"",_xlpm.x)))</f>
        <v>Heteronemertea</v>
      </c>
      <c r="P3104" t="str">
        <f>IF($I3104="","",_xlfn.LET(_xlpm.x,VLOOKUP($I3104,'taxon-match_2026-08-31'!$A$2:$N$122,11,FALSE),IF(_xlpm.x=0,"",_xlpm.x)))</f>
        <v>Lineidae</v>
      </c>
      <c r="Q3104" t="str">
        <f>IF($I3104="","",_xlfn.LET(_xlpm.x,VLOOKUP($I3104,'taxon-match_2026-08-31'!$A$2:$N$122,12,FALSE),IF(_xlpm.x=0,"",_xlpm.x)))</f>
        <v>Parborlasia</v>
      </c>
      <c r="R3104" t="str">
        <f>IF($I3104="","",_xlfn.LET(_xlpm.x,VLOOKUP($I3104,'taxon-match_2026-08-31'!$A$2:$N$122,14,FALSE),IF(_xlpm.x=0,"",_xlpm.x)))</f>
        <v>corrugatus</v>
      </c>
      <c r="S3104" s="2" t="s">
        <v>2609</v>
      </c>
      <c r="T3104" s="69" t="s">
        <v>62</v>
      </c>
      <c r="U3104" s="69" t="s">
        <v>60</v>
      </c>
      <c r="X3104" t="str">
        <f>IF(T3104="","",_xlfn.LET(_xlpm.x,VLOOKUP(T3104,'Drop-down_menus'!$F$2:$G$16,2,FALSE),IF(_xlpm.x=0,"",_xlpm.x)))</f>
        <v>https://orcid.org/0000-0003-3696-4445</v>
      </c>
      <c r="Y3104" t="str">
        <f>IF(U3104="","",_xlfn.LET(_xlpm.x,VLOOKUP(U3104,'Drop-down_menus'!$F$2:$G$16,2,FALSE),IF(_xlpm.x=0,"",_xlpm.x)))</f>
        <v>https://orcid.org/0000-0002-9708-1761</v>
      </c>
      <c r="Z3104" t="str">
        <f>IF(V3104="","",_xlfn.LET(_xlpm.x,VLOOKUP(V3104,'Drop-down_menus'!$F$2:$G$16,2,FALSE),IF(_xlpm.x=0,"",_xlpm.x)))</f>
        <v/>
      </c>
      <c r="AA3104" t="str">
        <f>IF(W3104="","",_xlfn.LET(_xlpm.x,VLOOKUP(W3104,'Drop-down_menus'!$F$2:$G$16,2,FALSE),IF(_xlpm.x=0,"",_xlpm.x)))</f>
        <v/>
      </c>
      <c r="AB3104" t="s">
        <v>702</v>
      </c>
      <c r="AE3104" t="s">
        <v>896</v>
      </c>
    </row>
    <row r="3105" spans="1:31" ht="15" x14ac:dyDescent="0.2">
      <c r="A3105" s="2" t="s">
        <v>117</v>
      </c>
      <c r="B3105">
        <v>562</v>
      </c>
      <c r="C3105">
        <v>673</v>
      </c>
      <c r="D3105" s="69" t="s">
        <v>700</v>
      </c>
      <c r="F3105" s="70" t="s">
        <v>720</v>
      </c>
      <c r="G3105" s="70">
        <v>1</v>
      </c>
      <c r="H3105" s="70" t="s">
        <v>720</v>
      </c>
      <c r="I3105" t="s">
        <v>720</v>
      </c>
      <c r="J3105" t="str">
        <f>IF($I3105="","",_xlfn.LET(_xlpm.x,VLOOKUP($I3105,'taxon-match_2026-08-31'!$A$2:$N$122,6,FALSE),IF(_xlpm.x=0,"",_xlpm.x)))</f>
        <v>(McIntosh, 1876)</v>
      </c>
      <c r="K3105" t="str">
        <f>IF($I3105="","",_xlfn.LET(_xlpm.x,VLOOKUP($I3105,'taxon-match_2026-08-31'!$A$2:$N$122,4,FALSE),IF(_xlpm.x=0,"",_xlpm.x)))</f>
        <v>urn:lsid:marinespecies.org:taxname:1776775</v>
      </c>
      <c r="L3105" t="str">
        <f>IF($I3105="","",_xlfn.LET(_xlpm.x,VLOOKUP($I3105,'taxon-match_2026-08-31'!$A$2:$N$122,7,FALSE),IF(_xlpm.x=0,"",_xlpm.x)))</f>
        <v>Animalia</v>
      </c>
      <c r="M3105" t="str">
        <f>IF($I3105="","",_xlfn.LET(_xlpm.x,VLOOKUP($I3105,'taxon-match_2026-08-31'!$A$2:$N$122,8,FALSE),IF(_xlpm.x=0,"",_xlpm.x)))</f>
        <v>Nemertea</v>
      </c>
      <c r="N3105" t="str">
        <f>IF($I3105="","",_xlfn.LET(_xlpm.x,VLOOKUP($I3105,'taxon-match_2026-08-31'!$A$2:$N$122,9,FALSE),IF(_xlpm.x=0,"",_xlpm.x)))</f>
        <v>Pilidiophora</v>
      </c>
      <c r="O3105" t="str">
        <f>IF($I3105="","",_xlfn.LET(_xlpm.x,VLOOKUP($I3105,'taxon-match_2026-08-31'!$A$2:$N$122,10,FALSE),IF(_xlpm.x=0,"",_xlpm.x)))</f>
        <v>Heteronemertea</v>
      </c>
      <c r="P3105" t="str">
        <f>IF($I3105="","",_xlfn.LET(_xlpm.x,VLOOKUP($I3105,'taxon-match_2026-08-31'!$A$2:$N$122,11,FALSE),IF(_xlpm.x=0,"",_xlpm.x)))</f>
        <v>Lineidae</v>
      </c>
      <c r="Q3105" t="str">
        <f>IF($I3105="","",_xlfn.LET(_xlpm.x,VLOOKUP($I3105,'taxon-match_2026-08-31'!$A$2:$N$122,12,FALSE),IF(_xlpm.x=0,"",_xlpm.x)))</f>
        <v>Parborlasia</v>
      </c>
      <c r="R3105" t="str">
        <f>IF($I3105="","",_xlfn.LET(_xlpm.x,VLOOKUP($I3105,'taxon-match_2026-08-31'!$A$2:$N$122,14,FALSE),IF(_xlpm.x=0,"",_xlpm.x)))</f>
        <v>corrugatus</v>
      </c>
      <c r="S3105" s="2" t="s">
        <v>2609</v>
      </c>
      <c r="T3105" s="69" t="s">
        <v>62</v>
      </c>
      <c r="U3105" s="69" t="s">
        <v>60</v>
      </c>
      <c r="X3105" t="str">
        <f>IF(T3105="","",_xlfn.LET(_xlpm.x,VLOOKUP(T3105,'Drop-down_menus'!$F$2:$G$16,2,FALSE),IF(_xlpm.x=0,"",_xlpm.x)))</f>
        <v>https://orcid.org/0000-0003-3696-4445</v>
      </c>
      <c r="Y3105" t="str">
        <f>IF(U3105="","",_xlfn.LET(_xlpm.x,VLOOKUP(U3105,'Drop-down_menus'!$F$2:$G$16,2,FALSE),IF(_xlpm.x=0,"",_xlpm.x)))</f>
        <v>https://orcid.org/0000-0002-9708-1761</v>
      </c>
      <c r="Z3105" t="str">
        <f>IF(V3105="","",_xlfn.LET(_xlpm.x,VLOOKUP(V3105,'Drop-down_menus'!$F$2:$G$16,2,FALSE),IF(_xlpm.x=0,"",_xlpm.x)))</f>
        <v/>
      </c>
      <c r="AA3105" t="str">
        <f>IF(W3105="","",_xlfn.LET(_xlpm.x,VLOOKUP(W3105,'Drop-down_menus'!$F$2:$G$16,2,FALSE),IF(_xlpm.x=0,"",_xlpm.x)))</f>
        <v/>
      </c>
      <c r="AB3105" t="s">
        <v>702</v>
      </c>
      <c r="AE3105" t="s">
        <v>896</v>
      </c>
    </row>
    <row r="3106" spans="1:31" ht="15" x14ac:dyDescent="0.2">
      <c r="A3106" s="2" t="s">
        <v>117</v>
      </c>
      <c r="B3106">
        <v>563</v>
      </c>
      <c r="C3106">
        <v>674</v>
      </c>
      <c r="D3106" s="69" t="s">
        <v>700</v>
      </c>
      <c r="F3106" s="70" t="s">
        <v>720</v>
      </c>
      <c r="G3106" s="70">
        <v>1</v>
      </c>
      <c r="H3106" s="70" t="s">
        <v>720</v>
      </c>
      <c r="I3106" t="s">
        <v>720</v>
      </c>
      <c r="J3106" t="str">
        <f>IF($I3106="","",_xlfn.LET(_xlpm.x,VLOOKUP($I3106,'taxon-match_2026-08-31'!$A$2:$N$122,6,FALSE),IF(_xlpm.x=0,"",_xlpm.x)))</f>
        <v>(McIntosh, 1876)</v>
      </c>
      <c r="K3106" t="str">
        <f>IF($I3106="","",_xlfn.LET(_xlpm.x,VLOOKUP($I3106,'taxon-match_2026-08-31'!$A$2:$N$122,4,FALSE),IF(_xlpm.x=0,"",_xlpm.x)))</f>
        <v>urn:lsid:marinespecies.org:taxname:1776775</v>
      </c>
      <c r="L3106" t="str">
        <f>IF($I3106="","",_xlfn.LET(_xlpm.x,VLOOKUP($I3106,'taxon-match_2026-08-31'!$A$2:$N$122,7,FALSE),IF(_xlpm.x=0,"",_xlpm.x)))</f>
        <v>Animalia</v>
      </c>
      <c r="M3106" t="str">
        <f>IF($I3106="","",_xlfn.LET(_xlpm.x,VLOOKUP($I3106,'taxon-match_2026-08-31'!$A$2:$N$122,8,FALSE),IF(_xlpm.x=0,"",_xlpm.x)))</f>
        <v>Nemertea</v>
      </c>
      <c r="N3106" t="str">
        <f>IF($I3106="","",_xlfn.LET(_xlpm.x,VLOOKUP($I3106,'taxon-match_2026-08-31'!$A$2:$N$122,9,FALSE),IF(_xlpm.x=0,"",_xlpm.x)))</f>
        <v>Pilidiophora</v>
      </c>
      <c r="O3106" t="str">
        <f>IF($I3106="","",_xlfn.LET(_xlpm.x,VLOOKUP($I3106,'taxon-match_2026-08-31'!$A$2:$N$122,10,FALSE),IF(_xlpm.x=0,"",_xlpm.x)))</f>
        <v>Heteronemertea</v>
      </c>
      <c r="P3106" t="str">
        <f>IF($I3106="","",_xlfn.LET(_xlpm.x,VLOOKUP($I3106,'taxon-match_2026-08-31'!$A$2:$N$122,11,FALSE),IF(_xlpm.x=0,"",_xlpm.x)))</f>
        <v>Lineidae</v>
      </c>
      <c r="Q3106" t="str">
        <f>IF($I3106="","",_xlfn.LET(_xlpm.x,VLOOKUP($I3106,'taxon-match_2026-08-31'!$A$2:$N$122,12,FALSE),IF(_xlpm.x=0,"",_xlpm.x)))</f>
        <v>Parborlasia</v>
      </c>
      <c r="R3106" t="str">
        <f>IF($I3106="","",_xlfn.LET(_xlpm.x,VLOOKUP($I3106,'taxon-match_2026-08-31'!$A$2:$N$122,14,FALSE),IF(_xlpm.x=0,"",_xlpm.x)))</f>
        <v>corrugatus</v>
      </c>
      <c r="S3106" s="2" t="s">
        <v>2609</v>
      </c>
      <c r="T3106" s="69" t="s">
        <v>62</v>
      </c>
      <c r="U3106" s="69" t="s">
        <v>60</v>
      </c>
      <c r="X3106" t="str">
        <f>IF(T3106="","",_xlfn.LET(_xlpm.x,VLOOKUP(T3106,'Drop-down_menus'!$F$2:$G$16,2,FALSE),IF(_xlpm.x=0,"",_xlpm.x)))</f>
        <v>https://orcid.org/0000-0003-3696-4445</v>
      </c>
      <c r="Y3106" t="str">
        <f>IF(U3106="","",_xlfn.LET(_xlpm.x,VLOOKUP(U3106,'Drop-down_menus'!$F$2:$G$16,2,FALSE),IF(_xlpm.x=0,"",_xlpm.x)))</f>
        <v>https://orcid.org/0000-0002-9708-1761</v>
      </c>
      <c r="Z3106" t="str">
        <f>IF(V3106="","",_xlfn.LET(_xlpm.x,VLOOKUP(V3106,'Drop-down_menus'!$F$2:$G$16,2,FALSE),IF(_xlpm.x=0,"",_xlpm.x)))</f>
        <v/>
      </c>
      <c r="AA3106" t="str">
        <f>IF(W3106="","",_xlfn.LET(_xlpm.x,VLOOKUP(W3106,'Drop-down_menus'!$F$2:$G$16,2,FALSE),IF(_xlpm.x=0,"",_xlpm.x)))</f>
        <v/>
      </c>
      <c r="AB3106" t="s">
        <v>702</v>
      </c>
      <c r="AE3106" t="s">
        <v>896</v>
      </c>
    </row>
    <row r="3107" spans="1:31" ht="15" x14ac:dyDescent="0.2">
      <c r="A3107" s="2" t="s">
        <v>298</v>
      </c>
      <c r="B3107">
        <v>2848</v>
      </c>
      <c r="C3107">
        <v>633</v>
      </c>
      <c r="D3107" s="69" t="s">
        <v>700</v>
      </c>
      <c r="F3107" s="70" t="s">
        <v>918</v>
      </c>
      <c r="G3107" s="70">
        <v>1</v>
      </c>
      <c r="H3107" s="70" t="s">
        <v>918</v>
      </c>
      <c r="I3107" t="s">
        <v>918</v>
      </c>
      <c r="J3107" t="str">
        <f>IF($I3107="","",_xlfn.LET(_xlpm.x,VLOOKUP($I3107,'taxon-match_2026-08-31'!$A$2:$N$122,6,FALSE),IF(_xlpm.x=0,"",_xlpm.x)))</f>
        <v>(E. A. Smith, 1875)</v>
      </c>
      <c r="K3107" t="str">
        <f>IF($I3107="","",_xlfn.LET(_xlpm.x,VLOOKUP($I3107,'taxon-match_2026-08-31'!$A$2:$N$122,4,FALSE),IF(_xlpm.x=0,"",_xlpm.x)))</f>
        <v>urn:lsid:marinespecies.org:taxname:197351</v>
      </c>
      <c r="L3107" t="str">
        <f>IF($I3107="","",_xlfn.LET(_xlpm.x,VLOOKUP($I3107,'taxon-match_2026-08-31'!$A$2:$N$122,7,FALSE),IF(_xlpm.x=0,"",_xlpm.x)))</f>
        <v>Animalia</v>
      </c>
      <c r="M3107" t="str">
        <f>IF($I3107="","",_xlfn.LET(_xlpm.x,VLOOKUP($I3107,'taxon-match_2026-08-31'!$A$2:$N$122,8,FALSE),IF(_xlpm.x=0,"",_xlpm.x)))</f>
        <v>Mollusca</v>
      </c>
      <c r="N3107" t="str">
        <f>IF($I3107="","",_xlfn.LET(_xlpm.x,VLOOKUP($I3107,'taxon-match_2026-08-31'!$A$2:$N$122,9,FALSE),IF(_xlpm.x=0,"",_xlpm.x)))</f>
        <v>Gastropoda</v>
      </c>
      <c r="O3107" t="str">
        <f>IF($I3107="","",_xlfn.LET(_xlpm.x,VLOOKUP($I3107,'taxon-match_2026-08-31'!$A$2:$N$122,10,FALSE),IF(_xlpm.x=0,"",_xlpm.x)))</f>
        <v>Littorinimorpha</v>
      </c>
      <c r="P3107" t="str">
        <f>IF($I3107="","",_xlfn.LET(_xlpm.x,VLOOKUP($I3107,'taxon-match_2026-08-31'!$A$2:$N$122,11,FALSE),IF(_xlpm.x=0,"",_xlpm.x)))</f>
        <v>Littorinidae</v>
      </c>
      <c r="Q3107" t="str">
        <f>IF($I3107="","",_xlfn.LET(_xlpm.x,VLOOKUP($I3107,'taxon-match_2026-08-31'!$A$2:$N$122,12,FALSE),IF(_xlpm.x=0,"",_xlpm.x)))</f>
        <v>Pellilitorina</v>
      </c>
      <c r="R3107" t="str">
        <f>IF($I3107="","",_xlfn.LET(_xlpm.x,VLOOKUP($I3107,'taxon-match_2026-08-31'!$A$2:$N$122,14,FALSE),IF(_xlpm.x=0,"",_xlpm.x)))</f>
        <v>setosa</v>
      </c>
      <c r="S3107" s="2" t="s">
        <v>2609</v>
      </c>
      <c r="T3107" s="69" t="s">
        <v>62</v>
      </c>
      <c r="U3107" s="69" t="s">
        <v>60</v>
      </c>
      <c r="X3107" t="str">
        <f>IF(T3107="","",_xlfn.LET(_xlpm.x,VLOOKUP(T3107,'Drop-down_menus'!$F$2:$G$16,2,FALSE),IF(_xlpm.x=0,"",_xlpm.x)))</f>
        <v>https://orcid.org/0000-0003-3696-4445</v>
      </c>
      <c r="Y3107" t="str">
        <f>IF(U3107="","",_xlfn.LET(_xlpm.x,VLOOKUP(U3107,'Drop-down_menus'!$F$2:$G$16,2,FALSE),IF(_xlpm.x=0,"",_xlpm.x)))</f>
        <v>https://orcid.org/0000-0002-9708-1761</v>
      </c>
      <c r="Z3107" t="str">
        <f>IF(V3107="","",_xlfn.LET(_xlpm.x,VLOOKUP(V3107,'Drop-down_menus'!$F$2:$G$16,2,FALSE),IF(_xlpm.x=0,"",_xlpm.x)))</f>
        <v/>
      </c>
      <c r="AA3107" t="str">
        <f>IF(W3107="","",_xlfn.LET(_xlpm.x,VLOOKUP(W3107,'Drop-down_menus'!$F$2:$G$16,2,FALSE),IF(_xlpm.x=0,"",_xlpm.x)))</f>
        <v/>
      </c>
      <c r="AB3107" t="s">
        <v>702</v>
      </c>
      <c r="AE3107" t="s">
        <v>896</v>
      </c>
    </row>
    <row r="3108" spans="1:31" ht="15" x14ac:dyDescent="0.2">
      <c r="A3108" s="2" t="s">
        <v>298</v>
      </c>
      <c r="B3108">
        <v>2849</v>
      </c>
      <c r="C3108">
        <v>630</v>
      </c>
      <c r="D3108" s="69" t="s">
        <v>700</v>
      </c>
      <c r="F3108" s="70" t="s">
        <v>918</v>
      </c>
      <c r="G3108" s="70">
        <v>1</v>
      </c>
      <c r="H3108" s="70" t="s">
        <v>918</v>
      </c>
      <c r="I3108" t="s">
        <v>918</v>
      </c>
      <c r="J3108" t="str">
        <f>IF($I3108="","",_xlfn.LET(_xlpm.x,VLOOKUP($I3108,'taxon-match_2026-08-31'!$A$2:$N$122,6,FALSE),IF(_xlpm.x=0,"",_xlpm.x)))</f>
        <v>(E. A. Smith, 1875)</v>
      </c>
      <c r="K3108" t="str">
        <f>IF($I3108="","",_xlfn.LET(_xlpm.x,VLOOKUP($I3108,'taxon-match_2026-08-31'!$A$2:$N$122,4,FALSE),IF(_xlpm.x=0,"",_xlpm.x)))</f>
        <v>urn:lsid:marinespecies.org:taxname:197351</v>
      </c>
      <c r="L3108" t="str">
        <f>IF($I3108="","",_xlfn.LET(_xlpm.x,VLOOKUP($I3108,'taxon-match_2026-08-31'!$A$2:$N$122,7,FALSE),IF(_xlpm.x=0,"",_xlpm.x)))</f>
        <v>Animalia</v>
      </c>
      <c r="M3108" t="str">
        <f>IF($I3108="","",_xlfn.LET(_xlpm.x,VLOOKUP($I3108,'taxon-match_2026-08-31'!$A$2:$N$122,8,FALSE),IF(_xlpm.x=0,"",_xlpm.x)))</f>
        <v>Mollusca</v>
      </c>
      <c r="N3108" t="str">
        <f>IF($I3108="","",_xlfn.LET(_xlpm.x,VLOOKUP($I3108,'taxon-match_2026-08-31'!$A$2:$N$122,9,FALSE),IF(_xlpm.x=0,"",_xlpm.x)))</f>
        <v>Gastropoda</v>
      </c>
      <c r="O3108" t="str">
        <f>IF($I3108="","",_xlfn.LET(_xlpm.x,VLOOKUP($I3108,'taxon-match_2026-08-31'!$A$2:$N$122,10,FALSE),IF(_xlpm.x=0,"",_xlpm.x)))</f>
        <v>Littorinimorpha</v>
      </c>
      <c r="P3108" t="str">
        <f>IF($I3108="","",_xlfn.LET(_xlpm.x,VLOOKUP($I3108,'taxon-match_2026-08-31'!$A$2:$N$122,11,FALSE),IF(_xlpm.x=0,"",_xlpm.x)))</f>
        <v>Littorinidae</v>
      </c>
      <c r="Q3108" t="str">
        <f>IF($I3108="","",_xlfn.LET(_xlpm.x,VLOOKUP($I3108,'taxon-match_2026-08-31'!$A$2:$N$122,12,FALSE),IF(_xlpm.x=0,"",_xlpm.x)))</f>
        <v>Pellilitorina</v>
      </c>
      <c r="R3108" t="str">
        <f>IF($I3108="","",_xlfn.LET(_xlpm.x,VLOOKUP($I3108,'taxon-match_2026-08-31'!$A$2:$N$122,14,FALSE),IF(_xlpm.x=0,"",_xlpm.x)))</f>
        <v>setosa</v>
      </c>
      <c r="S3108" s="2" t="s">
        <v>2609</v>
      </c>
      <c r="T3108" s="69" t="s">
        <v>62</v>
      </c>
      <c r="U3108" s="69" t="s">
        <v>60</v>
      </c>
      <c r="X3108" t="str">
        <f>IF(T3108="","",_xlfn.LET(_xlpm.x,VLOOKUP(T3108,'Drop-down_menus'!$F$2:$G$16,2,FALSE),IF(_xlpm.x=0,"",_xlpm.x)))</f>
        <v>https://orcid.org/0000-0003-3696-4445</v>
      </c>
      <c r="Y3108" t="str">
        <f>IF(U3108="","",_xlfn.LET(_xlpm.x,VLOOKUP(U3108,'Drop-down_menus'!$F$2:$G$16,2,FALSE),IF(_xlpm.x=0,"",_xlpm.x)))</f>
        <v>https://orcid.org/0000-0002-9708-1761</v>
      </c>
      <c r="Z3108" t="str">
        <f>IF(V3108="","",_xlfn.LET(_xlpm.x,VLOOKUP(V3108,'Drop-down_menus'!$F$2:$G$16,2,FALSE),IF(_xlpm.x=0,"",_xlpm.x)))</f>
        <v/>
      </c>
      <c r="AA3108" t="str">
        <f>IF(W3108="","",_xlfn.LET(_xlpm.x,VLOOKUP(W3108,'Drop-down_menus'!$F$2:$G$16,2,FALSE),IF(_xlpm.x=0,"",_xlpm.x)))</f>
        <v/>
      </c>
      <c r="AB3108" t="s">
        <v>702</v>
      </c>
      <c r="AE3108" t="s">
        <v>896</v>
      </c>
    </row>
    <row r="3109" spans="1:31" ht="15" hidden="1" x14ac:dyDescent="0.2">
      <c r="A3109" s="2" t="s">
        <v>181</v>
      </c>
      <c r="B3109">
        <v>1128</v>
      </c>
      <c r="C3109">
        <v>676</v>
      </c>
      <c r="D3109" s="69" t="s">
        <v>700</v>
      </c>
      <c r="F3109" s="69" t="s">
        <v>892</v>
      </c>
      <c r="G3109" s="69">
        <v>1</v>
      </c>
      <c r="H3109" s="69" t="s">
        <v>892</v>
      </c>
      <c r="I3109" t="s">
        <v>892</v>
      </c>
      <c r="J3109" t="str">
        <f>IF($I3109="","",_xlfn.LET(_xlpm.x,VLOOKUP($I3109,'taxon-match_2026-08-31'!$A$2:$N$122,6,FALSE),IF(_xlpm.x=0,"",_xlpm.x)))</f>
        <v>Kinberg, 1856</v>
      </c>
      <c r="K3109" t="str">
        <f>IF($I3109="","",_xlfn.LET(_xlpm.x,VLOOKUP($I3109,'taxon-match_2026-08-31'!$A$2:$N$122,4,FALSE),IF(_xlpm.x=0,"",_xlpm.x)))</f>
        <v>urn:lsid:marinespecies.org:taxname:939</v>
      </c>
      <c r="L3109" t="str">
        <f>IF($I3109="","",_xlfn.LET(_xlpm.x,VLOOKUP($I3109,'taxon-match_2026-08-31'!$A$2:$N$122,7,FALSE),IF(_xlpm.x=0,"",_xlpm.x)))</f>
        <v>Animalia</v>
      </c>
      <c r="M3109" t="str">
        <f>IF($I3109="","",_xlfn.LET(_xlpm.x,VLOOKUP($I3109,'taxon-match_2026-08-31'!$A$2:$N$122,8,FALSE),IF(_xlpm.x=0,"",_xlpm.x)))</f>
        <v>Annelida</v>
      </c>
      <c r="N3109" t="str">
        <f>IF($I3109="","",_xlfn.LET(_xlpm.x,VLOOKUP($I3109,'taxon-match_2026-08-31'!$A$2:$N$122,9,FALSE),IF(_xlpm.x=0,"",_xlpm.x)))</f>
        <v>Polychaeta</v>
      </c>
      <c r="O3109" t="str">
        <f>IF($I3109="","",_xlfn.LET(_xlpm.x,VLOOKUP($I3109,'taxon-match_2026-08-31'!$A$2:$N$122,10,FALSE),IF(_xlpm.x=0,"",_xlpm.x)))</f>
        <v>Phyllodocida</v>
      </c>
      <c r="P3109" t="str">
        <f>IF($I3109="","",_xlfn.LET(_xlpm.x,VLOOKUP($I3109,'taxon-match_2026-08-31'!$A$2:$N$122,11,FALSE),IF(_xlpm.x=0,"",_xlpm.x)))</f>
        <v>Polynoidae</v>
      </c>
      <c r="Q3109" t="str">
        <f>IF($I3109="","",_xlfn.LET(_xlpm.x,VLOOKUP($I3109,'taxon-match_2026-08-31'!$A$2:$N$122,12,FALSE),IF(_xlpm.x=0,"",_xlpm.x)))</f>
        <v/>
      </c>
      <c r="R3109" t="str">
        <f>IF($I3109="","",_xlfn.LET(_xlpm.x,VLOOKUP($I3109,'taxon-match_2026-08-31'!$A$2:$N$122,14,FALSE),IF(_xlpm.x=0,"",_xlpm.x)))</f>
        <v/>
      </c>
      <c r="S3109" s="2" t="s">
        <v>2360</v>
      </c>
      <c r="T3109" s="69" t="s">
        <v>62</v>
      </c>
      <c r="U3109" s="69" t="s">
        <v>60</v>
      </c>
      <c r="X3109" t="str">
        <f>IF(T3109="","",_xlfn.LET(_xlpm.x,VLOOKUP(T3109,'Drop-down_menus'!$F$2:$G$16,2,FALSE),IF(_xlpm.x=0,"",_xlpm.x)))</f>
        <v>https://orcid.org/0000-0003-3696-4445</v>
      </c>
      <c r="Y3109" t="str">
        <f>IF(U3109="","",_xlfn.LET(_xlpm.x,VLOOKUP(U3109,'Drop-down_menus'!$F$2:$G$16,2,FALSE),IF(_xlpm.x=0,"",_xlpm.x)))</f>
        <v>https://orcid.org/0000-0002-9708-1761</v>
      </c>
      <c r="Z3109" t="str">
        <f>IF(V3109="","",_xlfn.LET(_xlpm.x,VLOOKUP(V3109,'Drop-down_menus'!$F$2:$G$16,2,FALSE),IF(_xlpm.x=0,"",_xlpm.x)))</f>
        <v/>
      </c>
      <c r="AA3109" t="str">
        <f>IF(W3109="","",_xlfn.LET(_xlpm.x,VLOOKUP(W3109,'Drop-down_menus'!$F$2:$G$16,2,FALSE),IF(_xlpm.x=0,"",_xlpm.x)))</f>
        <v/>
      </c>
      <c r="AB3109" t="s">
        <v>702</v>
      </c>
      <c r="AE3109" t="s">
        <v>896</v>
      </c>
    </row>
    <row r="3110" spans="1:31" ht="15" hidden="1" x14ac:dyDescent="0.2">
      <c r="A3110" s="2" t="s">
        <v>253</v>
      </c>
      <c r="B3110">
        <v>1747</v>
      </c>
      <c r="C3110">
        <v>677</v>
      </c>
      <c r="D3110" s="69" t="s">
        <v>700</v>
      </c>
      <c r="F3110" s="69" t="s">
        <v>892</v>
      </c>
      <c r="G3110" s="69">
        <v>1</v>
      </c>
      <c r="H3110" s="69" t="s">
        <v>892</v>
      </c>
      <c r="I3110" t="s">
        <v>892</v>
      </c>
      <c r="J3110" t="str">
        <f>IF($I3110="","",_xlfn.LET(_xlpm.x,VLOOKUP($I3110,'taxon-match_2026-08-31'!$A$2:$N$122,6,FALSE),IF(_xlpm.x=0,"",_xlpm.x)))</f>
        <v>Kinberg, 1856</v>
      </c>
      <c r="K3110" t="str">
        <f>IF($I3110="","",_xlfn.LET(_xlpm.x,VLOOKUP($I3110,'taxon-match_2026-08-31'!$A$2:$N$122,4,FALSE),IF(_xlpm.x=0,"",_xlpm.x)))</f>
        <v>urn:lsid:marinespecies.org:taxname:939</v>
      </c>
      <c r="L3110" t="str">
        <f>IF($I3110="","",_xlfn.LET(_xlpm.x,VLOOKUP($I3110,'taxon-match_2026-08-31'!$A$2:$N$122,7,FALSE),IF(_xlpm.x=0,"",_xlpm.x)))</f>
        <v>Animalia</v>
      </c>
      <c r="M3110" t="str">
        <f>IF($I3110="","",_xlfn.LET(_xlpm.x,VLOOKUP($I3110,'taxon-match_2026-08-31'!$A$2:$N$122,8,FALSE),IF(_xlpm.x=0,"",_xlpm.x)))</f>
        <v>Annelida</v>
      </c>
      <c r="N3110" t="str">
        <f>IF($I3110="","",_xlfn.LET(_xlpm.x,VLOOKUP($I3110,'taxon-match_2026-08-31'!$A$2:$N$122,9,FALSE),IF(_xlpm.x=0,"",_xlpm.x)))</f>
        <v>Polychaeta</v>
      </c>
      <c r="O3110" t="str">
        <f>IF($I3110="","",_xlfn.LET(_xlpm.x,VLOOKUP($I3110,'taxon-match_2026-08-31'!$A$2:$N$122,10,FALSE),IF(_xlpm.x=0,"",_xlpm.x)))</f>
        <v>Phyllodocida</v>
      </c>
      <c r="P3110" t="str">
        <f>IF($I3110="","",_xlfn.LET(_xlpm.x,VLOOKUP($I3110,'taxon-match_2026-08-31'!$A$2:$N$122,11,FALSE),IF(_xlpm.x=0,"",_xlpm.x)))</f>
        <v>Polynoidae</v>
      </c>
      <c r="Q3110" t="str">
        <f>IF($I3110="","",_xlfn.LET(_xlpm.x,VLOOKUP($I3110,'taxon-match_2026-08-31'!$A$2:$N$122,12,FALSE),IF(_xlpm.x=0,"",_xlpm.x)))</f>
        <v/>
      </c>
      <c r="R3110" t="str">
        <f>IF($I3110="","",_xlfn.LET(_xlpm.x,VLOOKUP($I3110,'taxon-match_2026-08-31'!$A$2:$N$122,14,FALSE),IF(_xlpm.x=0,"",_xlpm.x)))</f>
        <v/>
      </c>
      <c r="S3110" s="2" t="s">
        <v>2360</v>
      </c>
      <c r="T3110" s="69" t="s">
        <v>62</v>
      </c>
      <c r="U3110" s="69" t="s">
        <v>60</v>
      </c>
      <c r="X3110" t="str">
        <f>IF(T3110="","",_xlfn.LET(_xlpm.x,VLOOKUP(T3110,'Drop-down_menus'!$F$2:$G$16,2,FALSE),IF(_xlpm.x=0,"",_xlpm.x)))</f>
        <v>https://orcid.org/0000-0003-3696-4445</v>
      </c>
      <c r="Y3110" t="str">
        <f>IF(U3110="","",_xlfn.LET(_xlpm.x,VLOOKUP(U3110,'Drop-down_menus'!$F$2:$G$16,2,FALSE),IF(_xlpm.x=0,"",_xlpm.x)))</f>
        <v>https://orcid.org/0000-0002-9708-1761</v>
      </c>
      <c r="Z3110" t="str">
        <f>IF(V3110="","",_xlfn.LET(_xlpm.x,VLOOKUP(V3110,'Drop-down_menus'!$F$2:$G$16,2,FALSE),IF(_xlpm.x=0,"",_xlpm.x)))</f>
        <v/>
      </c>
      <c r="AA3110" t="str">
        <f>IF(W3110="","",_xlfn.LET(_xlpm.x,VLOOKUP(W3110,'Drop-down_menus'!$F$2:$G$16,2,FALSE),IF(_xlpm.x=0,"",_xlpm.x)))</f>
        <v/>
      </c>
      <c r="AB3110" t="s">
        <v>702</v>
      </c>
      <c r="AE3110" t="s">
        <v>896</v>
      </c>
    </row>
    <row r="3111" spans="1:31" ht="15" hidden="1" x14ac:dyDescent="0.2">
      <c r="A3111" s="2" t="s">
        <v>253</v>
      </c>
      <c r="B3111">
        <v>1826</v>
      </c>
      <c r="C3111">
        <v>648</v>
      </c>
      <c r="D3111" s="69" t="s">
        <v>700</v>
      </c>
      <c r="F3111" s="69" t="s">
        <v>892</v>
      </c>
      <c r="G3111" s="69">
        <v>1</v>
      </c>
      <c r="H3111" s="69" t="s">
        <v>892</v>
      </c>
      <c r="I3111" t="s">
        <v>892</v>
      </c>
      <c r="J3111" t="str">
        <f>IF($I3111="","",_xlfn.LET(_xlpm.x,VLOOKUP($I3111,'taxon-match_2026-08-31'!$A$2:$N$122,6,FALSE),IF(_xlpm.x=0,"",_xlpm.x)))</f>
        <v>Kinberg, 1856</v>
      </c>
      <c r="K3111" t="str">
        <f>IF($I3111="","",_xlfn.LET(_xlpm.x,VLOOKUP($I3111,'taxon-match_2026-08-31'!$A$2:$N$122,4,FALSE),IF(_xlpm.x=0,"",_xlpm.x)))</f>
        <v>urn:lsid:marinespecies.org:taxname:939</v>
      </c>
      <c r="L3111" t="str">
        <f>IF($I3111="","",_xlfn.LET(_xlpm.x,VLOOKUP($I3111,'taxon-match_2026-08-31'!$A$2:$N$122,7,FALSE),IF(_xlpm.x=0,"",_xlpm.x)))</f>
        <v>Animalia</v>
      </c>
      <c r="M3111" t="str">
        <f>IF($I3111="","",_xlfn.LET(_xlpm.x,VLOOKUP($I3111,'taxon-match_2026-08-31'!$A$2:$N$122,8,FALSE),IF(_xlpm.x=0,"",_xlpm.x)))</f>
        <v>Annelida</v>
      </c>
      <c r="N3111" t="str">
        <f>IF($I3111="","",_xlfn.LET(_xlpm.x,VLOOKUP($I3111,'taxon-match_2026-08-31'!$A$2:$N$122,9,FALSE),IF(_xlpm.x=0,"",_xlpm.x)))</f>
        <v>Polychaeta</v>
      </c>
      <c r="O3111" t="str">
        <f>IF($I3111="","",_xlfn.LET(_xlpm.x,VLOOKUP($I3111,'taxon-match_2026-08-31'!$A$2:$N$122,10,FALSE),IF(_xlpm.x=0,"",_xlpm.x)))</f>
        <v>Phyllodocida</v>
      </c>
      <c r="P3111" t="str">
        <f>IF($I3111="","",_xlfn.LET(_xlpm.x,VLOOKUP($I3111,'taxon-match_2026-08-31'!$A$2:$N$122,11,FALSE),IF(_xlpm.x=0,"",_xlpm.x)))</f>
        <v>Polynoidae</v>
      </c>
      <c r="Q3111" t="str">
        <f>IF($I3111="","",_xlfn.LET(_xlpm.x,VLOOKUP($I3111,'taxon-match_2026-08-31'!$A$2:$N$122,12,FALSE),IF(_xlpm.x=0,"",_xlpm.x)))</f>
        <v/>
      </c>
      <c r="R3111" t="str">
        <f>IF($I3111="","",_xlfn.LET(_xlpm.x,VLOOKUP($I3111,'taxon-match_2026-08-31'!$A$2:$N$122,14,FALSE),IF(_xlpm.x=0,"",_xlpm.x)))</f>
        <v/>
      </c>
      <c r="S3111" s="2" t="s">
        <v>2360</v>
      </c>
      <c r="T3111" s="69" t="s">
        <v>62</v>
      </c>
      <c r="U3111" s="69" t="s">
        <v>60</v>
      </c>
      <c r="X3111" t="str">
        <f>IF(T3111="","",_xlfn.LET(_xlpm.x,VLOOKUP(T3111,'Drop-down_menus'!$F$2:$G$16,2,FALSE),IF(_xlpm.x=0,"",_xlpm.x)))</f>
        <v>https://orcid.org/0000-0003-3696-4445</v>
      </c>
      <c r="Y3111" t="str">
        <f>IF(U3111="","",_xlfn.LET(_xlpm.x,VLOOKUP(U3111,'Drop-down_menus'!$F$2:$G$16,2,FALSE),IF(_xlpm.x=0,"",_xlpm.x)))</f>
        <v>https://orcid.org/0000-0002-9708-1761</v>
      </c>
      <c r="Z3111" t="str">
        <f>IF(V3111="","",_xlfn.LET(_xlpm.x,VLOOKUP(V3111,'Drop-down_menus'!$F$2:$G$16,2,FALSE),IF(_xlpm.x=0,"",_xlpm.x)))</f>
        <v/>
      </c>
      <c r="AA3111" t="str">
        <f>IF(W3111="","",_xlfn.LET(_xlpm.x,VLOOKUP(W3111,'Drop-down_menus'!$F$2:$G$16,2,FALSE),IF(_xlpm.x=0,"",_xlpm.x)))</f>
        <v/>
      </c>
      <c r="AB3111" t="s">
        <v>702</v>
      </c>
      <c r="AE3111" t="s">
        <v>896</v>
      </c>
    </row>
    <row r="3112" spans="1:31" ht="15" hidden="1" x14ac:dyDescent="0.2">
      <c r="A3112" s="2" t="s">
        <v>253</v>
      </c>
      <c r="B3112">
        <v>1827</v>
      </c>
      <c r="C3112">
        <v>680</v>
      </c>
      <c r="D3112" s="69" t="s">
        <v>700</v>
      </c>
      <c r="F3112" s="69" t="s">
        <v>892</v>
      </c>
      <c r="G3112" s="69">
        <v>1</v>
      </c>
      <c r="H3112" s="69" t="s">
        <v>892</v>
      </c>
      <c r="I3112" t="s">
        <v>892</v>
      </c>
      <c r="J3112" t="str">
        <f>IF($I3112="","",_xlfn.LET(_xlpm.x,VLOOKUP($I3112,'taxon-match_2026-08-31'!$A$2:$N$122,6,FALSE),IF(_xlpm.x=0,"",_xlpm.x)))</f>
        <v>Kinberg, 1856</v>
      </c>
      <c r="K3112" t="str">
        <f>IF($I3112="","",_xlfn.LET(_xlpm.x,VLOOKUP($I3112,'taxon-match_2026-08-31'!$A$2:$N$122,4,FALSE),IF(_xlpm.x=0,"",_xlpm.x)))</f>
        <v>urn:lsid:marinespecies.org:taxname:939</v>
      </c>
      <c r="L3112" t="str">
        <f>IF($I3112="","",_xlfn.LET(_xlpm.x,VLOOKUP($I3112,'taxon-match_2026-08-31'!$A$2:$N$122,7,FALSE),IF(_xlpm.x=0,"",_xlpm.x)))</f>
        <v>Animalia</v>
      </c>
      <c r="M3112" t="str">
        <f>IF($I3112="","",_xlfn.LET(_xlpm.x,VLOOKUP($I3112,'taxon-match_2026-08-31'!$A$2:$N$122,8,FALSE),IF(_xlpm.x=0,"",_xlpm.x)))</f>
        <v>Annelida</v>
      </c>
      <c r="N3112" t="str">
        <f>IF($I3112="","",_xlfn.LET(_xlpm.x,VLOOKUP($I3112,'taxon-match_2026-08-31'!$A$2:$N$122,9,FALSE),IF(_xlpm.x=0,"",_xlpm.x)))</f>
        <v>Polychaeta</v>
      </c>
      <c r="O3112" t="str">
        <f>IF($I3112="","",_xlfn.LET(_xlpm.x,VLOOKUP($I3112,'taxon-match_2026-08-31'!$A$2:$N$122,10,FALSE),IF(_xlpm.x=0,"",_xlpm.x)))</f>
        <v>Phyllodocida</v>
      </c>
      <c r="P3112" t="str">
        <f>IF($I3112="","",_xlfn.LET(_xlpm.x,VLOOKUP($I3112,'taxon-match_2026-08-31'!$A$2:$N$122,11,FALSE),IF(_xlpm.x=0,"",_xlpm.x)))</f>
        <v>Polynoidae</v>
      </c>
      <c r="Q3112" t="str">
        <f>IF($I3112="","",_xlfn.LET(_xlpm.x,VLOOKUP($I3112,'taxon-match_2026-08-31'!$A$2:$N$122,12,FALSE),IF(_xlpm.x=0,"",_xlpm.x)))</f>
        <v/>
      </c>
      <c r="R3112" t="str">
        <f>IF($I3112="","",_xlfn.LET(_xlpm.x,VLOOKUP($I3112,'taxon-match_2026-08-31'!$A$2:$N$122,14,FALSE),IF(_xlpm.x=0,"",_xlpm.x)))</f>
        <v/>
      </c>
      <c r="S3112" s="2" t="s">
        <v>2360</v>
      </c>
      <c r="T3112" s="69" t="s">
        <v>62</v>
      </c>
      <c r="U3112" s="69" t="s">
        <v>60</v>
      </c>
      <c r="X3112" t="str">
        <f>IF(T3112="","",_xlfn.LET(_xlpm.x,VLOOKUP(T3112,'Drop-down_menus'!$F$2:$G$16,2,FALSE),IF(_xlpm.x=0,"",_xlpm.x)))</f>
        <v>https://orcid.org/0000-0003-3696-4445</v>
      </c>
      <c r="Y3112" t="str">
        <f>IF(U3112="","",_xlfn.LET(_xlpm.x,VLOOKUP(U3112,'Drop-down_menus'!$F$2:$G$16,2,FALSE),IF(_xlpm.x=0,"",_xlpm.x)))</f>
        <v>https://orcid.org/0000-0002-9708-1761</v>
      </c>
      <c r="Z3112" t="str">
        <f>IF(V3112="","",_xlfn.LET(_xlpm.x,VLOOKUP(V3112,'Drop-down_menus'!$F$2:$G$16,2,FALSE),IF(_xlpm.x=0,"",_xlpm.x)))</f>
        <v/>
      </c>
      <c r="AA3112" t="str">
        <f>IF(W3112="","",_xlfn.LET(_xlpm.x,VLOOKUP(W3112,'Drop-down_menus'!$F$2:$G$16,2,FALSE),IF(_xlpm.x=0,"",_xlpm.x)))</f>
        <v/>
      </c>
      <c r="AB3112" t="s">
        <v>702</v>
      </c>
      <c r="AE3112" t="s">
        <v>896</v>
      </c>
    </row>
    <row r="3113" spans="1:31" ht="15" hidden="1" x14ac:dyDescent="0.2">
      <c r="A3113" s="2" t="s">
        <v>282</v>
      </c>
      <c r="B3113">
        <v>2489</v>
      </c>
      <c r="C3113">
        <v>681</v>
      </c>
      <c r="D3113" s="69" t="s">
        <v>700</v>
      </c>
      <c r="F3113" s="69" t="s">
        <v>892</v>
      </c>
      <c r="G3113" s="69">
        <v>1</v>
      </c>
      <c r="H3113" s="69" t="s">
        <v>892</v>
      </c>
      <c r="I3113" t="s">
        <v>892</v>
      </c>
      <c r="J3113" t="str">
        <f>IF($I3113="","",_xlfn.LET(_xlpm.x,VLOOKUP($I3113,'taxon-match_2026-08-31'!$A$2:$N$122,6,FALSE),IF(_xlpm.x=0,"",_xlpm.x)))</f>
        <v>Kinberg, 1856</v>
      </c>
      <c r="K3113" t="str">
        <f>IF($I3113="","",_xlfn.LET(_xlpm.x,VLOOKUP($I3113,'taxon-match_2026-08-31'!$A$2:$N$122,4,FALSE),IF(_xlpm.x=0,"",_xlpm.x)))</f>
        <v>urn:lsid:marinespecies.org:taxname:939</v>
      </c>
      <c r="L3113" t="str">
        <f>IF($I3113="","",_xlfn.LET(_xlpm.x,VLOOKUP($I3113,'taxon-match_2026-08-31'!$A$2:$N$122,7,FALSE),IF(_xlpm.x=0,"",_xlpm.x)))</f>
        <v>Animalia</v>
      </c>
      <c r="M3113" t="str">
        <f>IF($I3113="","",_xlfn.LET(_xlpm.x,VLOOKUP($I3113,'taxon-match_2026-08-31'!$A$2:$N$122,8,FALSE),IF(_xlpm.x=0,"",_xlpm.x)))</f>
        <v>Annelida</v>
      </c>
      <c r="N3113" t="str">
        <f>IF($I3113="","",_xlfn.LET(_xlpm.x,VLOOKUP($I3113,'taxon-match_2026-08-31'!$A$2:$N$122,9,FALSE),IF(_xlpm.x=0,"",_xlpm.x)))</f>
        <v>Polychaeta</v>
      </c>
      <c r="O3113" t="str">
        <f>IF($I3113="","",_xlfn.LET(_xlpm.x,VLOOKUP($I3113,'taxon-match_2026-08-31'!$A$2:$N$122,10,FALSE),IF(_xlpm.x=0,"",_xlpm.x)))</f>
        <v>Phyllodocida</v>
      </c>
      <c r="P3113" t="str">
        <f>IF($I3113="","",_xlfn.LET(_xlpm.x,VLOOKUP($I3113,'taxon-match_2026-08-31'!$A$2:$N$122,11,FALSE),IF(_xlpm.x=0,"",_xlpm.x)))</f>
        <v>Polynoidae</v>
      </c>
      <c r="Q3113" t="str">
        <f>IF($I3113="","",_xlfn.LET(_xlpm.x,VLOOKUP($I3113,'taxon-match_2026-08-31'!$A$2:$N$122,12,FALSE),IF(_xlpm.x=0,"",_xlpm.x)))</f>
        <v/>
      </c>
      <c r="R3113" t="str">
        <f>IF($I3113="","",_xlfn.LET(_xlpm.x,VLOOKUP($I3113,'taxon-match_2026-08-31'!$A$2:$N$122,14,FALSE),IF(_xlpm.x=0,"",_xlpm.x)))</f>
        <v/>
      </c>
      <c r="S3113" s="2" t="s">
        <v>2360</v>
      </c>
      <c r="T3113" s="69" t="s">
        <v>62</v>
      </c>
      <c r="U3113" s="69" t="s">
        <v>60</v>
      </c>
      <c r="X3113" t="str">
        <f>IF(T3113="","",_xlfn.LET(_xlpm.x,VLOOKUP(T3113,'Drop-down_menus'!$F$2:$G$16,2,FALSE),IF(_xlpm.x=0,"",_xlpm.x)))</f>
        <v>https://orcid.org/0000-0003-3696-4445</v>
      </c>
      <c r="Y3113" t="str">
        <f>IF(U3113="","",_xlfn.LET(_xlpm.x,VLOOKUP(U3113,'Drop-down_menus'!$F$2:$G$16,2,FALSE),IF(_xlpm.x=0,"",_xlpm.x)))</f>
        <v>https://orcid.org/0000-0002-9708-1761</v>
      </c>
      <c r="Z3113" t="str">
        <f>IF(V3113="","",_xlfn.LET(_xlpm.x,VLOOKUP(V3113,'Drop-down_menus'!$F$2:$G$16,2,FALSE),IF(_xlpm.x=0,"",_xlpm.x)))</f>
        <v/>
      </c>
      <c r="AA3113" t="str">
        <f>IF(W3113="","",_xlfn.LET(_xlpm.x,VLOOKUP(W3113,'Drop-down_menus'!$F$2:$G$16,2,FALSE),IF(_xlpm.x=0,"",_xlpm.x)))</f>
        <v/>
      </c>
      <c r="AB3113" t="s">
        <v>702</v>
      </c>
      <c r="AE3113" t="s">
        <v>896</v>
      </c>
    </row>
    <row r="3114" spans="1:31" ht="15" hidden="1" x14ac:dyDescent="0.2">
      <c r="A3114" s="2" t="s">
        <v>282</v>
      </c>
      <c r="B3114">
        <v>2490</v>
      </c>
      <c r="C3114">
        <v>659</v>
      </c>
      <c r="D3114" s="69" t="s">
        <v>700</v>
      </c>
      <c r="F3114" s="69" t="s">
        <v>892</v>
      </c>
      <c r="G3114" s="69">
        <v>1</v>
      </c>
      <c r="H3114" s="69" t="s">
        <v>892</v>
      </c>
      <c r="I3114" t="s">
        <v>892</v>
      </c>
      <c r="J3114" t="str">
        <f>IF($I3114="","",_xlfn.LET(_xlpm.x,VLOOKUP($I3114,'taxon-match_2026-08-31'!$A$2:$N$122,6,FALSE),IF(_xlpm.x=0,"",_xlpm.x)))</f>
        <v>Kinberg, 1856</v>
      </c>
      <c r="K3114" t="str">
        <f>IF($I3114="","",_xlfn.LET(_xlpm.x,VLOOKUP($I3114,'taxon-match_2026-08-31'!$A$2:$N$122,4,FALSE),IF(_xlpm.x=0,"",_xlpm.x)))</f>
        <v>urn:lsid:marinespecies.org:taxname:939</v>
      </c>
      <c r="L3114" t="str">
        <f>IF($I3114="","",_xlfn.LET(_xlpm.x,VLOOKUP($I3114,'taxon-match_2026-08-31'!$A$2:$N$122,7,FALSE),IF(_xlpm.x=0,"",_xlpm.x)))</f>
        <v>Animalia</v>
      </c>
      <c r="M3114" t="str">
        <f>IF($I3114="","",_xlfn.LET(_xlpm.x,VLOOKUP($I3114,'taxon-match_2026-08-31'!$A$2:$N$122,8,FALSE),IF(_xlpm.x=0,"",_xlpm.x)))</f>
        <v>Annelida</v>
      </c>
      <c r="N3114" t="str">
        <f>IF($I3114="","",_xlfn.LET(_xlpm.x,VLOOKUP($I3114,'taxon-match_2026-08-31'!$A$2:$N$122,9,FALSE),IF(_xlpm.x=0,"",_xlpm.x)))</f>
        <v>Polychaeta</v>
      </c>
      <c r="O3114" t="str">
        <f>IF($I3114="","",_xlfn.LET(_xlpm.x,VLOOKUP($I3114,'taxon-match_2026-08-31'!$A$2:$N$122,10,FALSE),IF(_xlpm.x=0,"",_xlpm.x)))</f>
        <v>Phyllodocida</v>
      </c>
      <c r="P3114" t="str">
        <f>IF($I3114="","",_xlfn.LET(_xlpm.x,VLOOKUP($I3114,'taxon-match_2026-08-31'!$A$2:$N$122,11,FALSE),IF(_xlpm.x=0,"",_xlpm.x)))</f>
        <v>Polynoidae</v>
      </c>
      <c r="Q3114" t="str">
        <f>IF($I3114="","",_xlfn.LET(_xlpm.x,VLOOKUP($I3114,'taxon-match_2026-08-31'!$A$2:$N$122,12,FALSE),IF(_xlpm.x=0,"",_xlpm.x)))</f>
        <v/>
      </c>
      <c r="R3114" t="str">
        <f>IF($I3114="","",_xlfn.LET(_xlpm.x,VLOOKUP($I3114,'taxon-match_2026-08-31'!$A$2:$N$122,14,FALSE),IF(_xlpm.x=0,"",_xlpm.x)))</f>
        <v/>
      </c>
      <c r="S3114" s="2" t="s">
        <v>2360</v>
      </c>
      <c r="T3114" s="69" t="s">
        <v>62</v>
      </c>
      <c r="U3114" s="69" t="s">
        <v>60</v>
      </c>
      <c r="X3114" t="str">
        <f>IF(T3114="","",_xlfn.LET(_xlpm.x,VLOOKUP(T3114,'Drop-down_menus'!$F$2:$G$16,2,FALSE),IF(_xlpm.x=0,"",_xlpm.x)))</f>
        <v>https://orcid.org/0000-0003-3696-4445</v>
      </c>
      <c r="Y3114" t="str">
        <f>IF(U3114="","",_xlfn.LET(_xlpm.x,VLOOKUP(U3114,'Drop-down_menus'!$F$2:$G$16,2,FALSE),IF(_xlpm.x=0,"",_xlpm.x)))</f>
        <v>https://orcid.org/0000-0002-9708-1761</v>
      </c>
      <c r="Z3114" t="str">
        <f>IF(V3114="","",_xlfn.LET(_xlpm.x,VLOOKUP(V3114,'Drop-down_menus'!$F$2:$G$16,2,FALSE),IF(_xlpm.x=0,"",_xlpm.x)))</f>
        <v/>
      </c>
      <c r="AA3114" t="str">
        <f>IF(W3114="","",_xlfn.LET(_xlpm.x,VLOOKUP(W3114,'Drop-down_menus'!$F$2:$G$16,2,FALSE),IF(_xlpm.x=0,"",_xlpm.x)))</f>
        <v/>
      </c>
      <c r="AB3114" t="s">
        <v>702</v>
      </c>
      <c r="AE3114" t="s">
        <v>896</v>
      </c>
    </row>
    <row r="3115" spans="1:31" ht="15" hidden="1" x14ac:dyDescent="0.2">
      <c r="A3115" s="2" t="s">
        <v>282</v>
      </c>
      <c r="B3115">
        <v>2522</v>
      </c>
      <c r="C3115">
        <v>634</v>
      </c>
      <c r="D3115" s="69" t="s">
        <v>700</v>
      </c>
      <c r="F3115" s="69" t="s">
        <v>892</v>
      </c>
      <c r="G3115" s="69">
        <v>1</v>
      </c>
      <c r="H3115" s="69" t="s">
        <v>892</v>
      </c>
      <c r="I3115" t="s">
        <v>892</v>
      </c>
      <c r="J3115" t="str">
        <f>IF($I3115="","",_xlfn.LET(_xlpm.x,VLOOKUP($I3115,'taxon-match_2026-08-31'!$A$2:$N$122,6,FALSE),IF(_xlpm.x=0,"",_xlpm.x)))</f>
        <v>Kinberg, 1856</v>
      </c>
      <c r="K3115" t="str">
        <f>IF($I3115="","",_xlfn.LET(_xlpm.x,VLOOKUP($I3115,'taxon-match_2026-08-31'!$A$2:$N$122,4,FALSE),IF(_xlpm.x=0,"",_xlpm.x)))</f>
        <v>urn:lsid:marinespecies.org:taxname:939</v>
      </c>
      <c r="L3115" t="str">
        <f>IF($I3115="","",_xlfn.LET(_xlpm.x,VLOOKUP($I3115,'taxon-match_2026-08-31'!$A$2:$N$122,7,FALSE),IF(_xlpm.x=0,"",_xlpm.x)))</f>
        <v>Animalia</v>
      </c>
      <c r="M3115" t="str">
        <f>IF($I3115="","",_xlfn.LET(_xlpm.x,VLOOKUP($I3115,'taxon-match_2026-08-31'!$A$2:$N$122,8,FALSE),IF(_xlpm.x=0,"",_xlpm.x)))</f>
        <v>Annelida</v>
      </c>
      <c r="N3115" t="str">
        <f>IF($I3115="","",_xlfn.LET(_xlpm.x,VLOOKUP($I3115,'taxon-match_2026-08-31'!$A$2:$N$122,9,FALSE),IF(_xlpm.x=0,"",_xlpm.x)))</f>
        <v>Polychaeta</v>
      </c>
      <c r="O3115" t="str">
        <f>IF($I3115="","",_xlfn.LET(_xlpm.x,VLOOKUP($I3115,'taxon-match_2026-08-31'!$A$2:$N$122,10,FALSE),IF(_xlpm.x=0,"",_xlpm.x)))</f>
        <v>Phyllodocida</v>
      </c>
      <c r="P3115" t="str">
        <f>IF($I3115="","",_xlfn.LET(_xlpm.x,VLOOKUP($I3115,'taxon-match_2026-08-31'!$A$2:$N$122,11,FALSE),IF(_xlpm.x=0,"",_xlpm.x)))</f>
        <v>Polynoidae</v>
      </c>
      <c r="Q3115" t="str">
        <f>IF($I3115="","",_xlfn.LET(_xlpm.x,VLOOKUP($I3115,'taxon-match_2026-08-31'!$A$2:$N$122,12,FALSE),IF(_xlpm.x=0,"",_xlpm.x)))</f>
        <v/>
      </c>
      <c r="R3115" t="str">
        <f>IF($I3115="","",_xlfn.LET(_xlpm.x,VLOOKUP($I3115,'taxon-match_2026-08-31'!$A$2:$N$122,14,FALSE),IF(_xlpm.x=0,"",_xlpm.x)))</f>
        <v/>
      </c>
      <c r="S3115" s="2" t="s">
        <v>2360</v>
      </c>
      <c r="T3115" s="69" t="s">
        <v>62</v>
      </c>
      <c r="U3115" s="69" t="s">
        <v>60</v>
      </c>
      <c r="X3115" t="str">
        <f>IF(T3115="","",_xlfn.LET(_xlpm.x,VLOOKUP(T3115,'Drop-down_menus'!$F$2:$G$16,2,FALSE),IF(_xlpm.x=0,"",_xlpm.x)))</f>
        <v>https://orcid.org/0000-0003-3696-4445</v>
      </c>
      <c r="Y3115" t="str">
        <f>IF(U3115="","",_xlfn.LET(_xlpm.x,VLOOKUP(U3115,'Drop-down_menus'!$F$2:$G$16,2,FALSE),IF(_xlpm.x=0,"",_xlpm.x)))</f>
        <v>https://orcid.org/0000-0002-9708-1761</v>
      </c>
      <c r="Z3115" t="str">
        <f>IF(V3115="","",_xlfn.LET(_xlpm.x,VLOOKUP(V3115,'Drop-down_menus'!$F$2:$G$16,2,FALSE),IF(_xlpm.x=0,"",_xlpm.x)))</f>
        <v/>
      </c>
      <c r="AA3115" t="str">
        <f>IF(W3115="","",_xlfn.LET(_xlpm.x,VLOOKUP(W3115,'Drop-down_menus'!$F$2:$G$16,2,FALSE),IF(_xlpm.x=0,"",_xlpm.x)))</f>
        <v/>
      </c>
      <c r="AB3115" t="s">
        <v>702</v>
      </c>
      <c r="AE3115" t="s">
        <v>896</v>
      </c>
    </row>
    <row r="3116" spans="1:31" ht="15" hidden="1" x14ac:dyDescent="0.2">
      <c r="A3116" s="2" t="s">
        <v>282</v>
      </c>
      <c r="B3116">
        <v>2523</v>
      </c>
      <c r="C3116">
        <v>657</v>
      </c>
      <c r="D3116" s="69" t="s">
        <v>700</v>
      </c>
      <c r="F3116" s="69" t="s">
        <v>892</v>
      </c>
      <c r="G3116" s="69">
        <v>1</v>
      </c>
      <c r="H3116" s="69" t="s">
        <v>892</v>
      </c>
      <c r="I3116" t="s">
        <v>892</v>
      </c>
      <c r="J3116" t="str">
        <f>IF($I3116="","",_xlfn.LET(_xlpm.x,VLOOKUP($I3116,'taxon-match_2026-08-31'!$A$2:$N$122,6,FALSE),IF(_xlpm.x=0,"",_xlpm.x)))</f>
        <v>Kinberg, 1856</v>
      </c>
      <c r="K3116" t="str">
        <f>IF($I3116="","",_xlfn.LET(_xlpm.x,VLOOKUP($I3116,'taxon-match_2026-08-31'!$A$2:$N$122,4,FALSE),IF(_xlpm.x=0,"",_xlpm.x)))</f>
        <v>urn:lsid:marinespecies.org:taxname:939</v>
      </c>
      <c r="L3116" t="str">
        <f>IF($I3116="","",_xlfn.LET(_xlpm.x,VLOOKUP($I3116,'taxon-match_2026-08-31'!$A$2:$N$122,7,FALSE),IF(_xlpm.x=0,"",_xlpm.x)))</f>
        <v>Animalia</v>
      </c>
      <c r="M3116" t="str">
        <f>IF($I3116="","",_xlfn.LET(_xlpm.x,VLOOKUP($I3116,'taxon-match_2026-08-31'!$A$2:$N$122,8,FALSE),IF(_xlpm.x=0,"",_xlpm.x)))</f>
        <v>Annelida</v>
      </c>
      <c r="N3116" t="str">
        <f>IF($I3116="","",_xlfn.LET(_xlpm.x,VLOOKUP($I3116,'taxon-match_2026-08-31'!$A$2:$N$122,9,FALSE),IF(_xlpm.x=0,"",_xlpm.x)))</f>
        <v>Polychaeta</v>
      </c>
      <c r="O3116" t="str">
        <f>IF($I3116="","",_xlfn.LET(_xlpm.x,VLOOKUP($I3116,'taxon-match_2026-08-31'!$A$2:$N$122,10,FALSE),IF(_xlpm.x=0,"",_xlpm.x)))</f>
        <v>Phyllodocida</v>
      </c>
      <c r="P3116" t="str">
        <f>IF($I3116="","",_xlfn.LET(_xlpm.x,VLOOKUP($I3116,'taxon-match_2026-08-31'!$A$2:$N$122,11,FALSE),IF(_xlpm.x=0,"",_xlpm.x)))</f>
        <v>Polynoidae</v>
      </c>
      <c r="Q3116" t="str">
        <f>IF($I3116="","",_xlfn.LET(_xlpm.x,VLOOKUP($I3116,'taxon-match_2026-08-31'!$A$2:$N$122,12,FALSE),IF(_xlpm.x=0,"",_xlpm.x)))</f>
        <v/>
      </c>
      <c r="R3116" t="str">
        <f>IF($I3116="","",_xlfn.LET(_xlpm.x,VLOOKUP($I3116,'taxon-match_2026-08-31'!$A$2:$N$122,14,FALSE),IF(_xlpm.x=0,"",_xlpm.x)))</f>
        <v/>
      </c>
      <c r="S3116" s="2" t="s">
        <v>2360</v>
      </c>
      <c r="T3116" s="69" t="s">
        <v>62</v>
      </c>
      <c r="U3116" s="69" t="s">
        <v>60</v>
      </c>
      <c r="X3116" t="str">
        <f>IF(T3116="","",_xlfn.LET(_xlpm.x,VLOOKUP(T3116,'Drop-down_menus'!$F$2:$G$16,2,FALSE),IF(_xlpm.x=0,"",_xlpm.x)))</f>
        <v>https://orcid.org/0000-0003-3696-4445</v>
      </c>
      <c r="Y3116" t="str">
        <f>IF(U3116="","",_xlfn.LET(_xlpm.x,VLOOKUP(U3116,'Drop-down_menus'!$F$2:$G$16,2,FALSE),IF(_xlpm.x=0,"",_xlpm.x)))</f>
        <v>https://orcid.org/0000-0002-9708-1761</v>
      </c>
      <c r="Z3116" t="str">
        <f>IF(V3116="","",_xlfn.LET(_xlpm.x,VLOOKUP(V3116,'Drop-down_menus'!$F$2:$G$16,2,FALSE),IF(_xlpm.x=0,"",_xlpm.x)))</f>
        <v/>
      </c>
      <c r="AA3116" t="str">
        <f>IF(W3116="","",_xlfn.LET(_xlpm.x,VLOOKUP(W3116,'Drop-down_menus'!$F$2:$G$16,2,FALSE),IF(_xlpm.x=0,"",_xlpm.x)))</f>
        <v/>
      </c>
      <c r="AB3116" t="s">
        <v>702</v>
      </c>
      <c r="AE3116" t="s">
        <v>896</v>
      </c>
    </row>
    <row r="3117" spans="1:31" ht="15" hidden="1" x14ac:dyDescent="0.2">
      <c r="A3117" s="2" t="s">
        <v>282</v>
      </c>
      <c r="B3117">
        <v>2524</v>
      </c>
      <c r="C3117">
        <v>645</v>
      </c>
      <c r="D3117" s="69" t="s">
        <v>700</v>
      </c>
      <c r="F3117" s="69" t="s">
        <v>892</v>
      </c>
      <c r="G3117" s="69">
        <v>1</v>
      </c>
      <c r="H3117" s="69" t="s">
        <v>892</v>
      </c>
      <c r="I3117" t="s">
        <v>892</v>
      </c>
      <c r="J3117" t="str">
        <f>IF($I3117="","",_xlfn.LET(_xlpm.x,VLOOKUP($I3117,'taxon-match_2026-08-31'!$A$2:$N$122,6,FALSE),IF(_xlpm.x=0,"",_xlpm.x)))</f>
        <v>Kinberg, 1856</v>
      </c>
      <c r="K3117" t="str">
        <f>IF($I3117="","",_xlfn.LET(_xlpm.x,VLOOKUP($I3117,'taxon-match_2026-08-31'!$A$2:$N$122,4,FALSE),IF(_xlpm.x=0,"",_xlpm.x)))</f>
        <v>urn:lsid:marinespecies.org:taxname:939</v>
      </c>
      <c r="L3117" t="str">
        <f>IF($I3117="","",_xlfn.LET(_xlpm.x,VLOOKUP($I3117,'taxon-match_2026-08-31'!$A$2:$N$122,7,FALSE),IF(_xlpm.x=0,"",_xlpm.x)))</f>
        <v>Animalia</v>
      </c>
      <c r="M3117" t="str">
        <f>IF($I3117="","",_xlfn.LET(_xlpm.x,VLOOKUP($I3117,'taxon-match_2026-08-31'!$A$2:$N$122,8,FALSE),IF(_xlpm.x=0,"",_xlpm.x)))</f>
        <v>Annelida</v>
      </c>
      <c r="N3117" t="str">
        <f>IF($I3117="","",_xlfn.LET(_xlpm.x,VLOOKUP($I3117,'taxon-match_2026-08-31'!$A$2:$N$122,9,FALSE),IF(_xlpm.x=0,"",_xlpm.x)))</f>
        <v>Polychaeta</v>
      </c>
      <c r="O3117" t="str">
        <f>IF($I3117="","",_xlfn.LET(_xlpm.x,VLOOKUP($I3117,'taxon-match_2026-08-31'!$A$2:$N$122,10,FALSE),IF(_xlpm.x=0,"",_xlpm.x)))</f>
        <v>Phyllodocida</v>
      </c>
      <c r="P3117" t="str">
        <f>IF($I3117="","",_xlfn.LET(_xlpm.x,VLOOKUP($I3117,'taxon-match_2026-08-31'!$A$2:$N$122,11,FALSE),IF(_xlpm.x=0,"",_xlpm.x)))</f>
        <v>Polynoidae</v>
      </c>
      <c r="Q3117" t="str">
        <f>IF($I3117="","",_xlfn.LET(_xlpm.x,VLOOKUP($I3117,'taxon-match_2026-08-31'!$A$2:$N$122,12,FALSE),IF(_xlpm.x=0,"",_xlpm.x)))</f>
        <v/>
      </c>
      <c r="R3117" t="str">
        <f>IF($I3117="","",_xlfn.LET(_xlpm.x,VLOOKUP($I3117,'taxon-match_2026-08-31'!$A$2:$N$122,14,FALSE),IF(_xlpm.x=0,"",_xlpm.x)))</f>
        <v/>
      </c>
      <c r="S3117" s="2" t="s">
        <v>2360</v>
      </c>
      <c r="T3117" s="69" t="s">
        <v>62</v>
      </c>
      <c r="U3117" s="69" t="s">
        <v>60</v>
      </c>
      <c r="X3117" t="str">
        <f>IF(T3117="","",_xlfn.LET(_xlpm.x,VLOOKUP(T3117,'Drop-down_menus'!$F$2:$G$16,2,FALSE),IF(_xlpm.x=0,"",_xlpm.x)))</f>
        <v>https://orcid.org/0000-0003-3696-4445</v>
      </c>
      <c r="Y3117" t="str">
        <f>IF(U3117="","",_xlfn.LET(_xlpm.x,VLOOKUP(U3117,'Drop-down_menus'!$F$2:$G$16,2,FALSE),IF(_xlpm.x=0,"",_xlpm.x)))</f>
        <v>https://orcid.org/0000-0002-9708-1761</v>
      </c>
      <c r="Z3117" t="str">
        <f>IF(V3117="","",_xlfn.LET(_xlpm.x,VLOOKUP(V3117,'Drop-down_menus'!$F$2:$G$16,2,FALSE),IF(_xlpm.x=0,"",_xlpm.x)))</f>
        <v/>
      </c>
      <c r="AA3117" t="str">
        <f>IF(W3117="","",_xlfn.LET(_xlpm.x,VLOOKUP(W3117,'Drop-down_menus'!$F$2:$G$16,2,FALSE),IF(_xlpm.x=0,"",_xlpm.x)))</f>
        <v/>
      </c>
      <c r="AB3117" t="s">
        <v>702</v>
      </c>
      <c r="AE3117" t="s">
        <v>896</v>
      </c>
    </row>
    <row r="3118" spans="1:31" ht="15" hidden="1" x14ac:dyDescent="0.2">
      <c r="A3118" s="2" t="s">
        <v>298</v>
      </c>
      <c r="B3118">
        <v>2837</v>
      </c>
      <c r="C3118">
        <v>646</v>
      </c>
      <c r="D3118" s="69" t="s">
        <v>700</v>
      </c>
      <c r="F3118" s="69" t="s">
        <v>892</v>
      </c>
      <c r="G3118" s="70">
        <v>1</v>
      </c>
      <c r="H3118" s="69" t="s">
        <v>892</v>
      </c>
      <c r="I3118" t="s">
        <v>892</v>
      </c>
      <c r="J3118" t="str">
        <f>IF($I3118="","",_xlfn.LET(_xlpm.x,VLOOKUP($I3118,'taxon-match_2026-08-31'!$A$2:$N$122,6,FALSE),IF(_xlpm.x=0,"",_xlpm.x)))</f>
        <v>Kinberg, 1856</v>
      </c>
      <c r="K3118" t="str">
        <f>IF($I3118="","",_xlfn.LET(_xlpm.x,VLOOKUP($I3118,'taxon-match_2026-08-31'!$A$2:$N$122,4,FALSE),IF(_xlpm.x=0,"",_xlpm.x)))</f>
        <v>urn:lsid:marinespecies.org:taxname:939</v>
      </c>
      <c r="L3118" t="str">
        <f>IF($I3118="","",_xlfn.LET(_xlpm.x,VLOOKUP($I3118,'taxon-match_2026-08-31'!$A$2:$N$122,7,FALSE),IF(_xlpm.x=0,"",_xlpm.x)))</f>
        <v>Animalia</v>
      </c>
      <c r="M3118" t="str">
        <f>IF($I3118="","",_xlfn.LET(_xlpm.x,VLOOKUP($I3118,'taxon-match_2026-08-31'!$A$2:$N$122,8,FALSE),IF(_xlpm.x=0,"",_xlpm.x)))</f>
        <v>Annelida</v>
      </c>
      <c r="N3118" t="str">
        <f>IF($I3118="","",_xlfn.LET(_xlpm.x,VLOOKUP($I3118,'taxon-match_2026-08-31'!$A$2:$N$122,9,FALSE),IF(_xlpm.x=0,"",_xlpm.x)))</f>
        <v>Polychaeta</v>
      </c>
      <c r="O3118" t="str">
        <f>IF($I3118="","",_xlfn.LET(_xlpm.x,VLOOKUP($I3118,'taxon-match_2026-08-31'!$A$2:$N$122,10,FALSE),IF(_xlpm.x=0,"",_xlpm.x)))</f>
        <v>Phyllodocida</v>
      </c>
      <c r="P3118" t="str">
        <f>IF($I3118="","",_xlfn.LET(_xlpm.x,VLOOKUP($I3118,'taxon-match_2026-08-31'!$A$2:$N$122,11,FALSE),IF(_xlpm.x=0,"",_xlpm.x)))</f>
        <v>Polynoidae</v>
      </c>
      <c r="Q3118" t="str">
        <f>IF($I3118="","",_xlfn.LET(_xlpm.x,VLOOKUP($I3118,'taxon-match_2026-08-31'!$A$2:$N$122,12,FALSE),IF(_xlpm.x=0,"",_xlpm.x)))</f>
        <v/>
      </c>
      <c r="R3118" t="str">
        <f>IF($I3118="","",_xlfn.LET(_xlpm.x,VLOOKUP($I3118,'taxon-match_2026-08-31'!$A$2:$N$122,14,FALSE),IF(_xlpm.x=0,"",_xlpm.x)))</f>
        <v/>
      </c>
      <c r="S3118" s="2" t="s">
        <v>2360</v>
      </c>
      <c r="T3118" s="69" t="s">
        <v>62</v>
      </c>
      <c r="U3118" s="69" t="s">
        <v>60</v>
      </c>
      <c r="X3118" t="str">
        <f>IF(T3118="","",_xlfn.LET(_xlpm.x,VLOOKUP(T3118,'Drop-down_menus'!$F$2:$G$16,2,FALSE),IF(_xlpm.x=0,"",_xlpm.x)))</f>
        <v>https://orcid.org/0000-0003-3696-4445</v>
      </c>
      <c r="Y3118" t="str">
        <f>IF(U3118="","",_xlfn.LET(_xlpm.x,VLOOKUP(U3118,'Drop-down_menus'!$F$2:$G$16,2,FALSE),IF(_xlpm.x=0,"",_xlpm.x)))</f>
        <v>https://orcid.org/0000-0002-9708-1761</v>
      </c>
      <c r="Z3118" t="str">
        <f>IF(V3118="","",_xlfn.LET(_xlpm.x,VLOOKUP(V3118,'Drop-down_menus'!$F$2:$G$16,2,FALSE),IF(_xlpm.x=0,"",_xlpm.x)))</f>
        <v/>
      </c>
      <c r="AA3118" t="str">
        <f>IF(W3118="","",_xlfn.LET(_xlpm.x,VLOOKUP(W3118,'Drop-down_menus'!$F$2:$G$16,2,FALSE),IF(_xlpm.x=0,"",_xlpm.x)))</f>
        <v/>
      </c>
      <c r="AB3118" t="s">
        <v>702</v>
      </c>
      <c r="AE3118" t="s">
        <v>896</v>
      </c>
    </row>
    <row r="3119" spans="1:31" ht="15" hidden="1" x14ac:dyDescent="0.2">
      <c r="A3119" s="2" t="s">
        <v>475</v>
      </c>
      <c r="B3119">
        <v>5510</v>
      </c>
      <c r="C3119">
        <v>668</v>
      </c>
      <c r="D3119" s="69" t="s">
        <v>700</v>
      </c>
      <c r="F3119" s="69" t="s">
        <v>892</v>
      </c>
      <c r="G3119" s="70">
        <v>1</v>
      </c>
      <c r="H3119" s="69" t="s">
        <v>892</v>
      </c>
      <c r="I3119" t="s">
        <v>892</v>
      </c>
      <c r="J3119" t="str">
        <f>IF($I3119="","",_xlfn.LET(_xlpm.x,VLOOKUP($I3119,'taxon-match_2026-08-31'!$A$2:$N$122,6,FALSE),IF(_xlpm.x=0,"",_xlpm.x)))</f>
        <v>Kinberg, 1856</v>
      </c>
      <c r="K3119" t="str">
        <f>IF($I3119="","",_xlfn.LET(_xlpm.x,VLOOKUP($I3119,'taxon-match_2026-08-31'!$A$2:$N$122,4,FALSE),IF(_xlpm.x=0,"",_xlpm.x)))</f>
        <v>urn:lsid:marinespecies.org:taxname:939</v>
      </c>
      <c r="L3119" t="str">
        <f>IF($I3119="","",_xlfn.LET(_xlpm.x,VLOOKUP($I3119,'taxon-match_2026-08-31'!$A$2:$N$122,7,FALSE),IF(_xlpm.x=0,"",_xlpm.x)))</f>
        <v>Animalia</v>
      </c>
      <c r="M3119" t="str">
        <f>IF($I3119="","",_xlfn.LET(_xlpm.x,VLOOKUP($I3119,'taxon-match_2026-08-31'!$A$2:$N$122,8,FALSE),IF(_xlpm.x=0,"",_xlpm.x)))</f>
        <v>Annelida</v>
      </c>
      <c r="N3119" t="str">
        <f>IF($I3119="","",_xlfn.LET(_xlpm.x,VLOOKUP($I3119,'taxon-match_2026-08-31'!$A$2:$N$122,9,FALSE),IF(_xlpm.x=0,"",_xlpm.x)))</f>
        <v>Polychaeta</v>
      </c>
      <c r="O3119" t="str">
        <f>IF($I3119="","",_xlfn.LET(_xlpm.x,VLOOKUP($I3119,'taxon-match_2026-08-31'!$A$2:$N$122,10,FALSE),IF(_xlpm.x=0,"",_xlpm.x)))</f>
        <v>Phyllodocida</v>
      </c>
      <c r="P3119" t="str">
        <f>IF($I3119="","",_xlfn.LET(_xlpm.x,VLOOKUP($I3119,'taxon-match_2026-08-31'!$A$2:$N$122,11,FALSE),IF(_xlpm.x=0,"",_xlpm.x)))</f>
        <v>Polynoidae</v>
      </c>
      <c r="Q3119" t="str">
        <f>IF($I3119="","",_xlfn.LET(_xlpm.x,VLOOKUP($I3119,'taxon-match_2026-08-31'!$A$2:$N$122,12,FALSE),IF(_xlpm.x=0,"",_xlpm.x)))</f>
        <v/>
      </c>
      <c r="R3119" t="str">
        <f>IF($I3119="","",_xlfn.LET(_xlpm.x,VLOOKUP($I3119,'taxon-match_2026-08-31'!$A$2:$N$122,14,FALSE),IF(_xlpm.x=0,"",_xlpm.x)))</f>
        <v/>
      </c>
      <c r="S3119" s="2" t="s">
        <v>2360</v>
      </c>
      <c r="T3119" s="69" t="s">
        <v>62</v>
      </c>
      <c r="U3119" s="69" t="s">
        <v>60</v>
      </c>
      <c r="X3119" t="str">
        <f>IF(T3119="","",_xlfn.LET(_xlpm.x,VLOOKUP(T3119,'Drop-down_menus'!$F$2:$G$16,2,FALSE),IF(_xlpm.x=0,"",_xlpm.x)))</f>
        <v>https://orcid.org/0000-0003-3696-4445</v>
      </c>
      <c r="Y3119" t="str">
        <f>IF(U3119="","",_xlfn.LET(_xlpm.x,VLOOKUP(U3119,'Drop-down_menus'!$F$2:$G$16,2,FALSE),IF(_xlpm.x=0,"",_xlpm.x)))</f>
        <v>https://orcid.org/0000-0002-9708-1761</v>
      </c>
      <c r="Z3119" t="str">
        <f>IF(V3119="","",_xlfn.LET(_xlpm.x,VLOOKUP(V3119,'Drop-down_menus'!$F$2:$G$16,2,FALSE),IF(_xlpm.x=0,"",_xlpm.x)))</f>
        <v/>
      </c>
      <c r="AA3119" t="str">
        <f>IF(W3119="","",_xlfn.LET(_xlpm.x,VLOOKUP(W3119,'Drop-down_menus'!$F$2:$G$16,2,FALSE),IF(_xlpm.x=0,"",_xlpm.x)))</f>
        <v/>
      </c>
      <c r="AB3119" t="s">
        <v>702</v>
      </c>
      <c r="AE3119" t="s">
        <v>896</v>
      </c>
    </row>
    <row r="3120" spans="1:31" ht="15" hidden="1" x14ac:dyDescent="0.2">
      <c r="A3120" s="2" t="s">
        <v>475</v>
      </c>
      <c r="B3120">
        <v>5511</v>
      </c>
      <c r="C3120">
        <v>650</v>
      </c>
      <c r="D3120" s="69" t="s">
        <v>700</v>
      </c>
      <c r="F3120" s="69" t="s">
        <v>892</v>
      </c>
      <c r="G3120" s="70">
        <v>1</v>
      </c>
      <c r="H3120" s="69" t="s">
        <v>892</v>
      </c>
      <c r="I3120" t="s">
        <v>892</v>
      </c>
      <c r="J3120" t="str">
        <f>IF($I3120="","",_xlfn.LET(_xlpm.x,VLOOKUP($I3120,'taxon-match_2026-08-31'!$A$2:$N$122,6,FALSE),IF(_xlpm.x=0,"",_xlpm.x)))</f>
        <v>Kinberg, 1856</v>
      </c>
      <c r="K3120" t="str">
        <f>IF($I3120="","",_xlfn.LET(_xlpm.x,VLOOKUP($I3120,'taxon-match_2026-08-31'!$A$2:$N$122,4,FALSE),IF(_xlpm.x=0,"",_xlpm.x)))</f>
        <v>urn:lsid:marinespecies.org:taxname:939</v>
      </c>
      <c r="L3120" t="str">
        <f>IF($I3120="","",_xlfn.LET(_xlpm.x,VLOOKUP($I3120,'taxon-match_2026-08-31'!$A$2:$N$122,7,FALSE),IF(_xlpm.x=0,"",_xlpm.x)))</f>
        <v>Animalia</v>
      </c>
      <c r="M3120" t="str">
        <f>IF($I3120="","",_xlfn.LET(_xlpm.x,VLOOKUP($I3120,'taxon-match_2026-08-31'!$A$2:$N$122,8,FALSE),IF(_xlpm.x=0,"",_xlpm.x)))</f>
        <v>Annelida</v>
      </c>
      <c r="N3120" t="str">
        <f>IF($I3120="","",_xlfn.LET(_xlpm.x,VLOOKUP($I3120,'taxon-match_2026-08-31'!$A$2:$N$122,9,FALSE),IF(_xlpm.x=0,"",_xlpm.x)))</f>
        <v>Polychaeta</v>
      </c>
      <c r="O3120" t="str">
        <f>IF($I3120="","",_xlfn.LET(_xlpm.x,VLOOKUP($I3120,'taxon-match_2026-08-31'!$A$2:$N$122,10,FALSE),IF(_xlpm.x=0,"",_xlpm.x)))</f>
        <v>Phyllodocida</v>
      </c>
      <c r="P3120" t="str">
        <f>IF($I3120="","",_xlfn.LET(_xlpm.x,VLOOKUP($I3120,'taxon-match_2026-08-31'!$A$2:$N$122,11,FALSE),IF(_xlpm.x=0,"",_xlpm.x)))</f>
        <v>Polynoidae</v>
      </c>
      <c r="Q3120" t="str">
        <f>IF($I3120="","",_xlfn.LET(_xlpm.x,VLOOKUP($I3120,'taxon-match_2026-08-31'!$A$2:$N$122,12,FALSE),IF(_xlpm.x=0,"",_xlpm.x)))</f>
        <v/>
      </c>
      <c r="R3120" t="str">
        <f>IF($I3120="","",_xlfn.LET(_xlpm.x,VLOOKUP($I3120,'taxon-match_2026-08-31'!$A$2:$N$122,14,FALSE),IF(_xlpm.x=0,"",_xlpm.x)))</f>
        <v/>
      </c>
      <c r="S3120" s="2" t="s">
        <v>2360</v>
      </c>
      <c r="T3120" s="69" t="s">
        <v>62</v>
      </c>
      <c r="U3120" s="69" t="s">
        <v>60</v>
      </c>
      <c r="X3120" t="str">
        <f>IF(T3120="","",_xlfn.LET(_xlpm.x,VLOOKUP(T3120,'Drop-down_menus'!$F$2:$G$16,2,FALSE),IF(_xlpm.x=0,"",_xlpm.x)))</f>
        <v>https://orcid.org/0000-0003-3696-4445</v>
      </c>
      <c r="Y3120" t="str">
        <f>IF(U3120="","",_xlfn.LET(_xlpm.x,VLOOKUP(U3120,'Drop-down_menus'!$F$2:$G$16,2,FALSE),IF(_xlpm.x=0,"",_xlpm.x)))</f>
        <v>https://orcid.org/0000-0002-9708-1761</v>
      </c>
      <c r="Z3120" t="str">
        <f>IF(V3120="","",_xlfn.LET(_xlpm.x,VLOOKUP(V3120,'Drop-down_menus'!$F$2:$G$16,2,FALSE),IF(_xlpm.x=0,"",_xlpm.x)))</f>
        <v/>
      </c>
      <c r="AA3120" t="str">
        <f>IF(W3120="","",_xlfn.LET(_xlpm.x,VLOOKUP(W3120,'Drop-down_menus'!$F$2:$G$16,2,FALSE),IF(_xlpm.x=0,"",_xlpm.x)))</f>
        <v/>
      </c>
      <c r="AB3120" t="s">
        <v>702</v>
      </c>
      <c r="AE3120" t="s">
        <v>896</v>
      </c>
    </row>
    <row r="3121" spans="1:31" ht="15" hidden="1" x14ac:dyDescent="0.2">
      <c r="A3121" s="2" t="s">
        <v>475</v>
      </c>
      <c r="B3121">
        <v>5512</v>
      </c>
      <c r="C3121">
        <v>1106</v>
      </c>
      <c r="D3121" s="69" t="s">
        <v>700</v>
      </c>
      <c r="F3121" s="69" t="s">
        <v>892</v>
      </c>
      <c r="G3121" s="70">
        <v>1</v>
      </c>
      <c r="H3121" s="69" t="s">
        <v>892</v>
      </c>
      <c r="I3121" t="s">
        <v>892</v>
      </c>
      <c r="J3121" t="str">
        <f>IF($I3121="","",_xlfn.LET(_xlpm.x,VLOOKUP($I3121,'taxon-match_2026-08-31'!$A$2:$N$122,6,FALSE),IF(_xlpm.x=0,"",_xlpm.x)))</f>
        <v>Kinberg, 1856</v>
      </c>
      <c r="K3121" t="str">
        <f>IF($I3121="","",_xlfn.LET(_xlpm.x,VLOOKUP($I3121,'taxon-match_2026-08-31'!$A$2:$N$122,4,FALSE),IF(_xlpm.x=0,"",_xlpm.x)))</f>
        <v>urn:lsid:marinespecies.org:taxname:939</v>
      </c>
      <c r="L3121" t="str">
        <f>IF($I3121="","",_xlfn.LET(_xlpm.x,VLOOKUP($I3121,'taxon-match_2026-08-31'!$A$2:$N$122,7,FALSE),IF(_xlpm.x=0,"",_xlpm.x)))</f>
        <v>Animalia</v>
      </c>
      <c r="M3121" t="str">
        <f>IF($I3121="","",_xlfn.LET(_xlpm.x,VLOOKUP($I3121,'taxon-match_2026-08-31'!$A$2:$N$122,8,FALSE),IF(_xlpm.x=0,"",_xlpm.x)))</f>
        <v>Annelida</v>
      </c>
      <c r="N3121" t="str">
        <f>IF($I3121="","",_xlfn.LET(_xlpm.x,VLOOKUP($I3121,'taxon-match_2026-08-31'!$A$2:$N$122,9,FALSE),IF(_xlpm.x=0,"",_xlpm.x)))</f>
        <v>Polychaeta</v>
      </c>
      <c r="O3121" t="str">
        <f>IF($I3121="","",_xlfn.LET(_xlpm.x,VLOOKUP($I3121,'taxon-match_2026-08-31'!$A$2:$N$122,10,FALSE),IF(_xlpm.x=0,"",_xlpm.x)))</f>
        <v>Phyllodocida</v>
      </c>
      <c r="P3121" t="str">
        <f>IF($I3121="","",_xlfn.LET(_xlpm.x,VLOOKUP($I3121,'taxon-match_2026-08-31'!$A$2:$N$122,11,FALSE),IF(_xlpm.x=0,"",_xlpm.x)))</f>
        <v>Polynoidae</v>
      </c>
      <c r="Q3121" t="str">
        <f>IF($I3121="","",_xlfn.LET(_xlpm.x,VLOOKUP($I3121,'taxon-match_2026-08-31'!$A$2:$N$122,12,FALSE),IF(_xlpm.x=0,"",_xlpm.x)))</f>
        <v/>
      </c>
      <c r="R3121" t="str">
        <f>IF($I3121="","",_xlfn.LET(_xlpm.x,VLOOKUP($I3121,'taxon-match_2026-08-31'!$A$2:$N$122,14,FALSE),IF(_xlpm.x=0,"",_xlpm.x)))</f>
        <v/>
      </c>
      <c r="S3121" s="2" t="s">
        <v>2360</v>
      </c>
      <c r="T3121" s="69" t="s">
        <v>62</v>
      </c>
      <c r="U3121" s="69" t="s">
        <v>60</v>
      </c>
      <c r="X3121" t="str">
        <f>IF(T3121="","",_xlfn.LET(_xlpm.x,VLOOKUP(T3121,'Drop-down_menus'!$F$2:$G$16,2,FALSE),IF(_xlpm.x=0,"",_xlpm.x)))</f>
        <v>https://orcid.org/0000-0003-3696-4445</v>
      </c>
      <c r="Y3121" t="str">
        <f>IF(U3121="","",_xlfn.LET(_xlpm.x,VLOOKUP(U3121,'Drop-down_menus'!$F$2:$G$16,2,FALSE),IF(_xlpm.x=0,"",_xlpm.x)))</f>
        <v>https://orcid.org/0000-0002-9708-1761</v>
      </c>
      <c r="Z3121" t="str">
        <f>IF(V3121="","",_xlfn.LET(_xlpm.x,VLOOKUP(V3121,'Drop-down_menus'!$F$2:$G$16,2,FALSE),IF(_xlpm.x=0,"",_xlpm.x)))</f>
        <v/>
      </c>
      <c r="AA3121" t="str">
        <f>IF(W3121="","",_xlfn.LET(_xlpm.x,VLOOKUP(W3121,'Drop-down_menus'!$F$2:$G$16,2,FALSE),IF(_xlpm.x=0,"",_xlpm.x)))</f>
        <v/>
      </c>
      <c r="AB3121" t="s">
        <v>702</v>
      </c>
      <c r="AE3121" t="s">
        <v>896</v>
      </c>
    </row>
    <row r="3122" spans="1:31" ht="15" hidden="1" x14ac:dyDescent="0.2">
      <c r="A3122" s="2" t="s">
        <v>475</v>
      </c>
      <c r="B3122">
        <v>5513</v>
      </c>
      <c r="C3122">
        <v>1107</v>
      </c>
      <c r="D3122" s="69" t="s">
        <v>700</v>
      </c>
      <c r="F3122" s="69" t="s">
        <v>892</v>
      </c>
      <c r="G3122" s="70">
        <v>1</v>
      </c>
      <c r="H3122" s="69" t="s">
        <v>892</v>
      </c>
      <c r="I3122" t="s">
        <v>892</v>
      </c>
      <c r="J3122" t="str">
        <f>IF($I3122="","",_xlfn.LET(_xlpm.x,VLOOKUP($I3122,'taxon-match_2026-08-31'!$A$2:$N$122,6,FALSE),IF(_xlpm.x=0,"",_xlpm.x)))</f>
        <v>Kinberg, 1856</v>
      </c>
      <c r="K3122" t="str">
        <f>IF($I3122="","",_xlfn.LET(_xlpm.x,VLOOKUP($I3122,'taxon-match_2026-08-31'!$A$2:$N$122,4,FALSE),IF(_xlpm.x=0,"",_xlpm.x)))</f>
        <v>urn:lsid:marinespecies.org:taxname:939</v>
      </c>
      <c r="L3122" t="str">
        <f>IF($I3122="","",_xlfn.LET(_xlpm.x,VLOOKUP($I3122,'taxon-match_2026-08-31'!$A$2:$N$122,7,FALSE),IF(_xlpm.x=0,"",_xlpm.x)))</f>
        <v>Animalia</v>
      </c>
      <c r="M3122" t="str">
        <f>IF($I3122="","",_xlfn.LET(_xlpm.x,VLOOKUP($I3122,'taxon-match_2026-08-31'!$A$2:$N$122,8,FALSE),IF(_xlpm.x=0,"",_xlpm.x)))</f>
        <v>Annelida</v>
      </c>
      <c r="N3122" t="str">
        <f>IF($I3122="","",_xlfn.LET(_xlpm.x,VLOOKUP($I3122,'taxon-match_2026-08-31'!$A$2:$N$122,9,FALSE),IF(_xlpm.x=0,"",_xlpm.x)))</f>
        <v>Polychaeta</v>
      </c>
      <c r="O3122" t="str">
        <f>IF($I3122="","",_xlfn.LET(_xlpm.x,VLOOKUP($I3122,'taxon-match_2026-08-31'!$A$2:$N$122,10,FALSE),IF(_xlpm.x=0,"",_xlpm.x)))</f>
        <v>Phyllodocida</v>
      </c>
      <c r="P3122" t="str">
        <f>IF($I3122="","",_xlfn.LET(_xlpm.x,VLOOKUP($I3122,'taxon-match_2026-08-31'!$A$2:$N$122,11,FALSE),IF(_xlpm.x=0,"",_xlpm.x)))</f>
        <v>Polynoidae</v>
      </c>
      <c r="Q3122" t="str">
        <f>IF($I3122="","",_xlfn.LET(_xlpm.x,VLOOKUP($I3122,'taxon-match_2026-08-31'!$A$2:$N$122,12,FALSE),IF(_xlpm.x=0,"",_xlpm.x)))</f>
        <v/>
      </c>
      <c r="R3122" t="str">
        <f>IF($I3122="","",_xlfn.LET(_xlpm.x,VLOOKUP($I3122,'taxon-match_2026-08-31'!$A$2:$N$122,14,FALSE),IF(_xlpm.x=0,"",_xlpm.x)))</f>
        <v/>
      </c>
      <c r="S3122" s="2" t="s">
        <v>2360</v>
      </c>
      <c r="T3122" s="69" t="s">
        <v>62</v>
      </c>
      <c r="U3122" s="69" t="s">
        <v>60</v>
      </c>
      <c r="X3122" t="str">
        <f>IF(T3122="","",_xlfn.LET(_xlpm.x,VLOOKUP(T3122,'Drop-down_menus'!$F$2:$G$16,2,FALSE),IF(_xlpm.x=0,"",_xlpm.x)))</f>
        <v>https://orcid.org/0000-0003-3696-4445</v>
      </c>
      <c r="Y3122" t="str">
        <f>IF(U3122="","",_xlfn.LET(_xlpm.x,VLOOKUP(U3122,'Drop-down_menus'!$F$2:$G$16,2,FALSE),IF(_xlpm.x=0,"",_xlpm.x)))</f>
        <v>https://orcid.org/0000-0002-9708-1761</v>
      </c>
      <c r="Z3122" t="str">
        <f>IF(V3122="","",_xlfn.LET(_xlpm.x,VLOOKUP(V3122,'Drop-down_menus'!$F$2:$G$16,2,FALSE),IF(_xlpm.x=0,"",_xlpm.x)))</f>
        <v/>
      </c>
      <c r="AA3122" t="str">
        <f>IF(W3122="","",_xlfn.LET(_xlpm.x,VLOOKUP(W3122,'Drop-down_menus'!$F$2:$G$16,2,FALSE),IF(_xlpm.x=0,"",_xlpm.x)))</f>
        <v/>
      </c>
      <c r="AB3122" t="s">
        <v>702</v>
      </c>
      <c r="AE3122" t="s">
        <v>896</v>
      </c>
    </row>
    <row r="3123" spans="1:31" ht="15" hidden="1" x14ac:dyDescent="0.2">
      <c r="A3123" s="2" t="s">
        <v>489</v>
      </c>
      <c r="B3123">
        <v>5839</v>
      </c>
      <c r="C3123">
        <v>1108</v>
      </c>
      <c r="D3123" s="69" t="s">
        <v>700</v>
      </c>
      <c r="F3123" s="69" t="s">
        <v>892</v>
      </c>
      <c r="G3123" s="70">
        <v>1</v>
      </c>
      <c r="H3123" s="69" t="s">
        <v>892</v>
      </c>
      <c r="I3123" t="s">
        <v>892</v>
      </c>
      <c r="J3123" t="str">
        <f>IF($I3123="","",_xlfn.LET(_xlpm.x,VLOOKUP($I3123,'taxon-match_2026-08-31'!$A$2:$N$122,6,FALSE),IF(_xlpm.x=0,"",_xlpm.x)))</f>
        <v>Kinberg, 1856</v>
      </c>
      <c r="K3123" t="str">
        <f>IF($I3123="","",_xlfn.LET(_xlpm.x,VLOOKUP($I3123,'taxon-match_2026-08-31'!$A$2:$N$122,4,FALSE),IF(_xlpm.x=0,"",_xlpm.x)))</f>
        <v>urn:lsid:marinespecies.org:taxname:939</v>
      </c>
      <c r="L3123" t="str">
        <f>IF($I3123="","",_xlfn.LET(_xlpm.x,VLOOKUP($I3123,'taxon-match_2026-08-31'!$A$2:$N$122,7,FALSE),IF(_xlpm.x=0,"",_xlpm.x)))</f>
        <v>Animalia</v>
      </c>
      <c r="M3123" t="str">
        <f>IF($I3123="","",_xlfn.LET(_xlpm.x,VLOOKUP($I3123,'taxon-match_2026-08-31'!$A$2:$N$122,8,FALSE),IF(_xlpm.x=0,"",_xlpm.x)))</f>
        <v>Annelida</v>
      </c>
      <c r="N3123" t="str">
        <f>IF($I3123="","",_xlfn.LET(_xlpm.x,VLOOKUP($I3123,'taxon-match_2026-08-31'!$A$2:$N$122,9,FALSE),IF(_xlpm.x=0,"",_xlpm.x)))</f>
        <v>Polychaeta</v>
      </c>
      <c r="O3123" t="str">
        <f>IF($I3123="","",_xlfn.LET(_xlpm.x,VLOOKUP($I3123,'taxon-match_2026-08-31'!$A$2:$N$122,10,FALSE),IF(_xlpm.x=0,"",_xlpm.x)))</f>
        <v>Phyllodocida</v>
      </c>
      <c r="P3123" t="str">
        <f>IF($I3123="","",_xlfn.LET(_xlpm.x,VLOOKUP($I3123,'taxon-match_2026-08-31'!$A$2:$N$122,11,FALSE),IF(_xlpm.x=0,"",_xlpm.x)))</f>
        <v>Polynoidae</v>
      </c>
      <c r="Q3123" t="str">
        <f>IF($I3123="","",_xlfn.LET(_xlpm.x,VLOOKUP($I3123,'taxon-match_2026-08-31'!$A$2:$N$122,12,FALSE),IF(_xlpm.x=0,"",_xlpm.x)))</f>
        <v/>
      </c>
      <c r="R3123" t="str">
        <f>IF($I3123="","",_xlfn.LET(_xlpm.x,VLOOKUP($I3123,'taxon-match_2026-08-31'!$A$2:$N$122,14,FALSE),IF(_xlpm.x=0,"",_xlpm.x)))</f>
        <v/>
      </c>
      <c r="S3123" s="2" t="s">
        <v>2360</v>
      </c>
      <c r="T3123" s="69" t="s">
        <v>62</v>
      </c>
      <c r="U3123" s="69" t="s">
        <v>60</v>
      </c>
      <c r="X3123" t="str">
        <f>IF(T3123="","",_xlfn.LET(_xlpm.x,VLOOKUP(T3123,'Drop-down_menus'!$F$2:$G$16,2,FALSE),IF(_xlpm.x=0,"",_xlpm.x)))</f>
        <v>https://orcid.org/0000-0003-3696-4445</v>
      </c>
      <c r="Y3123" t="str">
        <f>IF(U3123="","",_xlfn.LET(_xlpm.x,VLOOKUP(U3123,'Drop-down_menus'!$F$2:$G$16,2,FALSE),IF(_xlpm.x=0,"",_xlpm.x)))</f>
        <v>https://orcid.org/0000-0002-9708-1761</v>
      </c>
      <c r="Z3123" t="str">
        <f>IF(V3123="","",_xlfn.LET(_xlpm.x,VLOOKUP(V3123,'Drop-down_menus'!$F$2:$G$16,2,FALSE),IF(_xlpm.x=0,"",_xlpm.x)))</f>
        <v/>
      </c>
      <c r="AA3123" t="str">
        <f>IF(W3123="","",_xlfn.LET(_xlpm.x,VLOOKUP(W3123,'Drop-down_menus'!$F$2:$G$16,2,FALSE),IF(_xlpm.x=0,"",_xlpm.x)))</f>
        <v/>
      </c>
      <c r="AB3123" t="s">
        <v>702</v>
      </c>
      <c r="AE3123" t="s">
        <v>896</v>
      </c>
    </row>
    <row r="3124" spans="1:31" ht="15" x14ac:dyDescent="0.2">
      <c r="A3124" s="2" t="s">
        <v>298</v>
      </c>
      <c r="B3124">
        <v>2860</v>
      </c>
      <c r="C3124">
        <v>1166</v>
      </c>
      <c r="D3124" s="69" t="s">
        <v>700</v>
      </c>
      <c r="F3124" s="70" t="s">
        <v>694</v>
      </c>
      <c r="G3124" s="70">
        <v>1</v>
      </c>
      <c r="H3124" s="70" t="s">
        <v>694</v>
      </c>
      <c r="I3124" t="s">
        <v>694</v>
      </c>
      <c r="J3124" t="str">
        <f>IF($I3124="","",_xlfn.LET(_xlpm.x,VLOOKUP($I3124,'taxon-match_2026-08-31'!$A$2:$N$122,6,FALSE),IF(_xlpm.x=0,"",_xlpm.x)))</f>
        <v>(Meissner, 1900)</v>
      </c>
      <c r="K3124" t="str">
        <f>IF($I3124="","",_xlfn.LET(_xlpm.x,VLOOKUP($I3124,'taxon-match_2026-08-31'!$A$2:$N$122,4,FALSE),IF(_xlpm.x=0,"",_xlpm.x)))</f>
        <v>urn:lsid:marinespecies.org:taxname:160831</v>
      </c>
      <c r="L3124" t="str">
        <f>IF($I3124="","",_xlfn.LET(_xlpm.x,VLOOKUP($I3124,'taxon-match_2026-08-31'!$A$2:$N$122,7,FALSE),IF(_xlpm.x=0,"",_xlpm.x)))</f>
        <v>Animalia</v>
      </c>
      <c r="M3124" t="str">
        <f>IF($I3124="","",_xlfn.LET(_xlpm.x,VLOOKUP($I3124,'taxon-match_2026-08-31'!$A$2:$N$122,8,FALSE),IF(_xlpm.x=0,"",_xlpm.x)))</f>
        <v>Echinodermata</v>
      </c>
      <c r="N3124" t="str">
        <f>IF($I3124="","",_xlfn.LET(_xlpm.x,VLOOKUP($I3124,'taxon-match_2026-08-31'!$A$2:$N$122,9,FALSE),IF(_xlpm.x=0,"",_xlpm.x)))</f>
        <v>Echinoidea</v>
      </c>
      <c r="O3124" t="str">
        <f>IF($I3124="","",_xlfn.LET(_xlpm.x,VLOOKUP($I3124,'taxon-match_2026-08-31'!$A$2:$N$122,10,FALSE),IF(_xlpm.x=0,"",_xlpm.x)))</f>
        <v>Camarodonta</v>
      </c>
      <c r="P3124" t="str">
        <f>IF($I3124="","",_xlfn.LET(_xlpm.x,VLOOKUP($I3124,'taxon-match_2026-08-31'!$A$2:$N$122,11,FALSE),IF(_xlpm.x=0,"",_xlpm.x)))</f>
        <v>Echinidae</v>
      </c>
      <c r="Q3124" t="str">
        <f>IF($I3124="","",_xlfn.LET(_xlpm.x,VLOOKUP($I3124,'taxon-match_2026-08-31'!$A$2:$N$122,12,FALSE),IF(_xlpm.x=0,"",_xlpm.x)))</f>
        <v>Sterechinus</v>
      </c>
      <c r="R3124" t="str">
        <f>IF($I3124="","",_xlfn.LET(_xlpm.x,VLOOKUP($I3124,'taxon-match_2026-08-31'!$A$2:$N$122,14,FALSE),IF(_xlpm.x=0,"",_xlpm.x)))</f>
        <v>neumayeri</v>
      </c>
      <c r="S3124" s="2" t="s">
        <v>2609</v>
      </c>
      <c r="T3124" s="69" t="s">
        <v>62</v>
      </c>
      <c r="U3124" s="69" t="s">
        <v>60</v>
      </c>
      <c r="X3124" t="str">
        <f>IF(T3124="","",_xlfn.LET(_xlpm.x,VLOOKUP(T3124,'Drop-down_menus'!$F$2:$G$16,2,FALSE),IF(_xlpm.x=0,"",_xlpm.x)))</f>
        <v>https://orcid.org/0000-0003-3696-4445</v>
      </c>
      <c r="Y3124" t="str">
        <f>IF(U3124="","",_xlfn.LET(_xlpm.x,VLOOKUP(U3124,'Drop-down_menus'!$F$2:$G$16,2,FALSE),IF(_xlpm.x=0,"",_xlpm.x)))</f>
        <v>https://orcid.org/0000-0002-9708-1761</v>
      </c>
      <c r="Z3124" t="str">
        <f>IF(V3124="","",_xlfn.LET(_xlpm.x,VLOOKUP(V3124,'Drop-down_menus'!$F$2:$G$16,2,FALSE),IF(_xlpm.x=0,"",_xlpm.x)))</f>
        <v/>
      </c>
      <c r="AA3124" t="str">
        <f>IF(W3124="","",_xlfn.LET(_xlpm.x,VLOOKUP(W3124,'Drop-down_menus'!$F$2:$G$16,2,FALSE),IF(_xlpm.x=0,"",_xlpm.x)))</f>
        <v/>
      </c>
      <c r="AB3124" t="s">
        <v>702</v>
      </c>
      <c r="AE3124" t="s">
        <v>896</v>
      </c>
    </row>
    <row r="3125" spans="1:31" ht="15" x14ac:dyDescent="0.2">
      <c r="A3125" s="2" t="s">
        <v>460</v>
      </c>
      <c r="B3125">
        <v>5000</v>
      </c>
      <c r="C3125">
        <v>1097</v>
      </c>
      <c r="D3125" s="69" t="s">
        <v>700</v>
      </c>
      <c r="F3125" s="70" t="s">
        <v>694</v>
      </c>
      <c r="G3125" s="69">
        <v>1</v>
      </c>
      <c r="H3125" s="70" t="s">
        <v>694</v>
      </c>
      <c r="I3125" t="s">
        <v>694</v>
      </c>
      <c r="J3125" t="str">
        <f>IF($I3125="","",_xlfn.LET(_xlpm.x,VLOOKUP($I3125,'taxon-match_2026-08-31'!$A$2:$N$122,6,FALSE),IF(_xlpm.x=0,"",_xlpm.x)))</f>
        <v>(Meissner, 1900)</v>
      </c>
      <c r="K3125" t="str">
        <f>IF($I3125="","",_xlfn.LET(_xlpm.x,VLOOKUP($I3125,'taxon-match_2026-08-31'!$A$2:$N$122,4,FALSE),IF(_xlpm.x=0,"",_xlpm.x)))</f>
        <v>urn:lsid:marinespecies.org:taxname:160831</v>
      </c>
      <c r="L3125" t="str">
        <f>IF($I3125="","",_xlfn.LET(_xlpm.x,VLOOKUP($I3125,'taxon-match_2026-08-31'!$A$2:$N$122,7,FALSE),IF(_xlpm.x=0,"",_xlpm.x)))</f>
        <v>Animalia</v>
      </c>
      <c r="M3125" t="str">
        <f>IF($I3125="","",_xlfn.LET(_xlpm.x,VLOOKUP($I3125,'taxon-match_2026-08-31'!$A$2:$N$122,8,FALSE),IF(_xlpm.x=0,"",_xlpm.x)))</f>
        <v>Echinodermata</v>
      </c>
      <c r="N3125" t="str">
        <f>IF($I3125="","",_xlfn.LET(_xlpm.x,VLOOKUP($I3125,'taxon-match_2026-08-31'!$A$2:$N$122,9,FALSE),IF(_xlpm.x=0,"",_xlpm.x)))</f>
        <v>Echinoidea</v>
      </c>
      <c r="O3125" t="str">
        <f>IF($I3125="","",_xlfn.LET(_xlpm.x,VLOOKUP($I3125,'taxon-match_2026-08-31'!$A$2:$N$122,10,FALSE),IF(_xlpm.x=0,"",_xlpm.x)))</f>
        <v>Camarodonta</v>
      </c>
      <c r="P3125" t="str">
        <f>IF($I3125="","",_xlfn.LET(_xlpm.x,VLOOKUP($I3125,'taxon-match_2026-08-31'!$A$2:$N$122,11,FALSE),IF(_xlpm.x=0,"",_xlpm.x)))</f>
        <v>Echinidae</v>
      </c>
      <c r="Q3125" t="str">
        <f>IF($I3125="","",_xlfn.LET(_xlpm.x,VLOOKUP($I3125,'taxon-match_2026-08-31'!$A$2:$N$122,12,FALSE),IF(_xlpm.x=0,"",_xlpm.x)))</f>
        <v>Sterechinus</v>
      </c>
      <c r="R3125" t="str">
        <f>IF($I3125="","",_xlfn.LET(_xlpm.x,VLOOKUP($I3125,'taxon-match_2026-08-31'!$A$2:$N$122,14,FALSE),IF(_xlpm.x=0,"",_xlpm.x)))</f>
        <v>neumayeri</v>
      </c>
      <c r="S3125" s="2" t="s">
        <v>2609</v>
      </c>
      <c r="T3125" s="69" t="s">
        <v>62</v>
      </c>
      <c r="U3125" s="69" t="s">
        <v>60</v>
      </c>
      <c r="X3125" t="str">
        <f>IF(T3125="","",_xlfn.LET(_xlpm.x,VLOOKUP(T3125,'Drop-down_menus'!$F$2:$G$16,2,FALSE),IF(_xlpm.x=0,"",_xlpm.x)))</f>
        <v>https://orcid.org/0000-0003-3696-4445</v>
      </c>
      <c r="Y3125" t="str">
        <f>IF(U3125="","",_xlfn.LET(_xlpm.x,VLOOKUP(U3125,'Drop-down_menus'!$F$2:$G$16,2,FALSE),IF(_xlpm.x=0,"",_xlpm.x)))</f>
        <v>https://orcid.org/0000-0002-9708-1761</v>
      </c>
      <c r="Z3125" t="str">
        <f>IF(V3125="","",_xlfn.LET(_xlpm.x,VLOOKUP(V3125,'Drop-down_menus'!$F$2:$G$16,2,FALSE),IF(_xlpm.x=0,"",_xlpm.x)))</f>
        <v/>
      </c>
      <c r="AA3125" t="str">
        <f>IF(W3125="","",_xlfn.LET(_xlpm.x,VLOOKUP(W3125,'Drop-down_menus'!$F$2:$G$16,2,FALSE),IF(_xlpm.x=0,"",_xlpm.x)))</f>
        <v/>
      </c>
      <c r="AB3125" t="s">
        <v>702</v>
      </c>
      <c r="AE3125" t="s">
        <v>896</v>
      </c>
    </row>
    <row r="3126" spans="1:31" ht="15" x14ac:dyDescent="0.2">
      <c r="A3126" s="2" t="s">
        <v>460</v>
      </c>
      <c r="B3126">
        <v>5001</v>
      </c>
      <c r="C3126">
        <v>1095</v>
      </c>
      <c r="D3126" s="69" t="s">
        <v>700</v>
      </c>
      <c r="F3126" s="70" t="s">
        <v>694</v>
      </c>
      <c r="G3126" s="69">
        <v>1</v>
      </c>
      <c r="H3126" s="70" t="s">
        <v>694</v>
      </c>
      <c r="I3126" t="s">
        <v>694</v>
      </c>
      <c r="J3126" t="str">
        <f>IF($I3126="","",_xlfn.LET(_xlpm.x,VLOOKUP($I3126,'taxon-match_2026-08-31'!$A$2:$N$122,6,FALSE),IF(_xlpm.x=0,"",_xlpm.x)))</f>
        <v>(Meissner, 1900)</v>
      </c>
      <c r="K3126" t="str">
        <f>IF($I3126="","",_xlfn.LET(_xlpm.x,VLOOKUP($I3126,'taxon-match_2026-08-31'!$A$2:$N$122,4,FALSE),IF(_xlpm.x=0,"",_xlpm.x)))</f>
        <v>urn:lsid:marinespecies.org:taxname:160831</v>
      </c>
      <c r="L3126" t="str">
        <f>IF($I3126="","",_xlfn.LET(_xlpm.x,VLOOKUP($I3126,'taxon-match_2026-08-31'!$A$2:$N$122,7,FALSE),IF(_xlpm.x=0,"",_xlpm.x)))</f>
        <v>Animalia</v>
      </c>
      <c r="M3126" t="str">
        <f>IF($I3126="","",_xlfn.LET(_xlpm.x,VLOOKUP($I3126,'taxon-match_2026-08-31'!$A$2:$N$122,8,FALSE),IF(_xlpm.x=0,"",_xlpm.x)))</f>
        <v>Echinodermata</v>
      </c>
      <c r="N3126" t="str">
        <f>IF($I3126="","",_xlfn.LET(_xlpm.x,VLOOKUP($I3126,'taxon-match_2026-08-31'!$A$2:$N$122,9,FALSE),IF(_xlpm.x=0,"",_xlpm.x)))</f>
        <v>Echinoidea</v>
      </c>
      <c r="O3126" t="str">
        <f>IF($I3126="","",_xlfn.LET(_xlpm.x,VLOOKUP($I3126,'taxon-match_2026-08-31'!$A$2:$N$122,10,FALSE),IF(_xlpm.x=0,"",_xlpm.x)))</f>
        <v>Camarodonta</v>
      </c>
      <c r="P3126" t="str">
        <f>IF($I3126="","",_xlfn.LET(_xlpm.x,VLOOKUP($I3126,'taxon-match_2026-08-31'!$A$2:$N$122,11,FALSE),IF(_xlpm.x=0,"",_xlpm.x)))</f>
        <v>Echinidae</v>
      </c>
      <c r="Q3126" t="str">
        <f>IF($I3126="","",_xlfn.LET(_xlpm.x,VLOOKUP($I3126,'taxon-match_2026-08-31'!$A$2:$N$122,12,FALSE),IF(_xlpm.x=0,"",_xlpm.x)))</f>
        <v>Sterechinus</v>
      </c>
      <c r="R3126" t="str">
        <f>IF($I3126="","",_xlfn.LET(_xlpm.x,VLOOKUP($I3126,'taxon-match_2026-08-31'!$A$2:$N$122,14,FALSE),IF(_xlpm.x=0,"",_xlpm.x)))</f>
        <v>neumayeri</v>
      </c>
      <c r="S3126" s="2" t="s">
        <v>2609</v>
      </c>
      <c r="T3126" s="69" t="s">
        <v>62</v>
      </c>
      <c r="U3126" s="69" t="s">
        <v>60</v>
      </c>
      <c r="X3126" t="str">
        <f>IF(T3126="","",_xlfn.LET(_xlpm.x,VLOOKUP(T3126,'Drop-down_menus'!$F$2:$G$16,2,FALSE),IF(_xlpm.x=0,"",_xlpm.x)))</f>
        <v>https://orcid.org/0000-0003-3696-4445</v>
      </c>
      <c r="Y3126" t="str">
        <f>IF(U3126="","",_xlfn.LET(_xlpm.x,VLOOKUP(U3126,'Drop-down_menus'!$F$2:$G$16,2,FALSE),IF(_xlpm.x=0,"",_xlpm.x)))</f>
        <v>https://orcid.org/0000-0002-9708-1761</v>
      </c>
      <c r="Z3126" t="str">
        <f>IF(V3126="","",_xlfn.LET(_xlpm.x,VLOOKUP(V3126,'Drop-down_menus'!$F$2:$G$16,2,FALSE),IF(_xlpm.x=0,"",_xlpm.x)))</f>
        <v/>
      </c>
      <c r="AA3126" t="str">
        <f>IF(W3126="","",_xlfn.LET(_xlpm.x,VLOOKUP(W3126,'Drop-down_menus'!$F$2:$G$16,2,FALSE),IF(_xlpm.x=0,"",_xlpm.x)))</f>
        <v/>
      </c>
      <c r="AB3126" t="s">
        <v>702</v>
      </c>
      <c r="AE3126" t="s">
        <v>896</v>
      </c>
    </row>
    <row r="3127" spans="1:31" ht="15" x14ac:dyDescent="0.2">
      <c r="A3127" s="2" t="s">
        <v>460</v>
      </c>
      <c r="B3127">
        <v>5002</v>
      </c>
      <c r="C3127">
        <v>1103</v>
      </c>
      <c r="D3127" s="69" t="s">
        <v>700</v>
      </c>
      <c r="F3127" s="70" t="s">
        <v>694</v>
      </c>
      <c r="G3127" s="69">
        <v>1</v>
      </c>
      <c r="H3127" s="70" t="s">
        <v>694</v>
      </c>
      <c r="I3127" t="s">
        <v>694</v>
      </c>
      <c r="J3127" t="str">
        <f>IF($I3127="","",_xlfn.LET(_xlpm.x,VLOOKUP($I3127,'taxon-match_2026-08-31'!$A$2:$N$122,6,FALSE),IF(_xlpm.x=0,"",_xlpm.x)))</f>
        <v>(Meissner, 1900)</v>
      </c>
      <c r="K3127" t="str">
        <f>IF($I3127="","",_xlfn.LET(_xlpm.x,VLOOKUP($I3127,'taxon-match_2026-08-31'!$A$2:$N$122,4,FALSE),IF(_xlpm.x=0,"",_xlpm.x)))</f>
        <v>urn:lsid:marinespecies.org:taxname:160831</v>
      </c>
      <c r="L3127" t="str">
        <f>IF($I3127="","",_xlfn.LET(_xlpm.x,VLOOKUP($I3127,'taxon-match_2026-08-31'!$A$2:$N$122,7,FALSE),IF(_xlpm.x=0,"",_xlpm.x)))</f>
        <v>Animalia</v>
      </c>
      <c r="M3127" t="str">
        <f>IF($I3127="","",_xlfn.LET(_xlpm.x,VLOOKUP($I3127,'taxon-match_2026-08-31'!$A$2:$N$122,8,FALSE),IF(_xlpm.x=0,"",_xlpm.x)))</f>
        <v>Echinodermata</v>
      </c>
      <c r="N3127" t="str">
        <f>IF($I3127="","",_xlfn.LET(_xlpm.x,VLOOKUP($I3127,'taxon-match_2026-08-31'!$A$2:$N$122,9,FALSE),IF(_xlpm.x=0,"",_xlpm.x)))</f>
        <v>Echinoidea</v>
      </c>
      <c r="O3127" t="str">
        <f>IF($I3127="","",_xlfn.LET(_xlpm.x,VLOOKUP($I3127,'taxon-match_2026-08-31'!$A$2:$N$122,10,FALSE),IF(_xlpm.x=0,"",_xlpm.x)))</f>
        <v>Camarodonta</v>
      </c>
      <c r="P3127" t="str">
        <f>IF($I3127="","",_xlfn.LET(_xlpm.x,VLOOKUP($I3127,'taxon-match_2026-08-31'!$A$2:$N$122,11,FALSE),IF(_xlpm.x=0,"",_xlpm.x)))</f>
        <v>Echinidae</v>
      </c>
      <c r="Q3127" t="str">
        <f>IF($I3127="","",_xlfn.LET(_xlpm.x,VLOOKUP($I3127,'taxon-match_2026-08-31'!$A$2:$N$122,12,FALSE),IF(_xlpm.x=0,"",_xlpm.x)))</f>
        <v>Sterechinus</v>
      </c>
      <c r="R3127" t="str">
        <f>IF($I3127="","",_xlfn.LET(_xlpm.x,VLOOKUP($I3127,'taxon-match_2026-08-31'!$A$2:$N$122,14,FALSE),IF(_xlpm.x=0,"",_xlpm.x)))</f>
        <v>neumayeri</v>
      </c>
      <c r="S3127" s="2" t="s">
        <v>2609</v>
      </c>
      <c r="T3127" s="69" t="s">
        <v>62</v>
      </c>
      <c r="U3127" s="69" t="s">
        <v>60</v>
      </c>
      <c r="X3127" t="str">
        <f>IF(T3127="","",_xlfn.LET(_xlpm.x,VLOOKUP(T3127,'Drop-down_menus'!$F$2:$G$16,2,FALSE),IF(_xlpm.x=0,"",_xlpm.x)))</f>
        <v>https://orcid.org/0000-0003-3696-4445</v>
      </c>
      <c r="Y3127" t="str">
        <f>IF(U3127="","",_xlfn.LET(_xlpm.x,VLOOKUP(U3127,'Drop-down_menus'!$F$2:$G$16,2,FALSE),IF(_xlpm.x=0,"",_xlpm.x)))</f>
        <v>https://orcid.org/0000-0002-9708-1761</v>
      </c>
      <c r="Z3127" t="str">
        <f>IF(V3127="","",_xlfn.LET(_xlpm.x,VLOOKUP(V3127,'Drop-down_menus'!$F$2:$G$16,2,FALSE),IF(_xlpm.x=0,"",_xlpm.x)))</f>
        <v/>
      </c>
      <c r="AA3127" t="str">
        <f>IF(W3127="","",_xlfn.LET(_xlpm.x,VLOOKUP(W3127,'Drop-down_menus'!$F$2:$G$16,2,FALSE),IF(_xlpm.x=0,"",_xlpm.x)))</f>
        <v/>
      </c>
      <c r="AB3127" t="s">
        <v>702</v>
      </c>
      <c r="AE3127" t="s">
        <v>896</v>
      </c>
    </row>
    <row r="3128" spans="1:31" ht="15" x14ac:dyDescent="0.2">
      <c r="A3128" s="2" t="s">
        <v>460</v>
      </c>
      <c r="B3128">
        <v>5029</v>
      </c>
      <c r="C3128">
        <v>1165</v>
      </c>
      <c r="D3128" s="69" t="s">
        <v>700</v>
      </c>
      <c r="F3128" s="70" t="s">
        <v>694</v>
      </c>
      <c r="G3128" s="69">
        <v>1</v>
      </c>
      <c r="H3128" s="70" t="s">
        <v>694</v>
      </c>
      <c r="I3128" t="s">
        <v>694</v>
      </c>
      <c r="J3128" t="str">
        <f>IF($I3128="","",_xlfn.LET(_xlpm.x,VLOOKUP($I3128,'taxon-match_2026-08-31'!$A$2:$N$122,6,FALSE),IF(_xlpm.x=0,"",_xlpm.x)))</f>
        <v>(Meissner, 1900)</v>
      </c>
      <c r="K3128" t="str">
        <f>IF($I3128="","",_xlfn.LET(_xlpm.x,VLOOKUP($I3128,'taxon-match_2026-08-31'!$A$2:$N$122,4,FALSE),IF(_xlpm.x=0,"",_xlpm.x)))</f>
        <v>urn:lsid:marinespecies.org:taxname:160831</v>
      </c>
      <c r="L3128" t="str">
        <f>IF($I3128="","",_xlfn.LET(_xlpm.x,VLOOKUP($I3128,'taxon-match_2026-08-31'!$A$2:$N$122,7,FALSE),IF(_xlpm.x=0,"",_xlpm.x)))</f>
        <v>Animalia</v>
      </c>
      <c r="M3128" t="str">
        <f>IF($I3128="","",_xlfn.LET(_xlpm.x,VLOOKUP($I3128,'taxon-match_2026-08-31'!$A$2:$N$122,8,FALSE),IF(_xlpm.x=0,"",_xlpm.x)))</f>
        <v>Echinodermata</v>
      </c>
      <c r="N3128" t="str">
        <f>IF($I3128="","",_xlfn.LET(_xlpm.x,VLOOKUP($I3128,'taxon-match_2026-08-31'!$A$2:$N$122,9,FALSE),IF(_xlpm.x=0,"",_xlpm.x)))</f>
        <v>Echinoidea</v>
      </c>
      <c r="O3128" t="str">
        <f>IF($I3128="","",_xlfn.LET(_xlpm.x,VLOOKUP($I3128,'taxon-match_2026-08-31'!$A$2:$N$122,10,FALSE),IF(_xlpm.x=0,"",_xlpm.x)))</f>
        <v>Camarodonta</v>
      </c>
      <c r="P3128" t="str">
        <f>IF($I3128="","",_xlfn.LET(_xlpm.x,VLOOKUP($I3128,'taxon-match_2026-08-31'!$A$2:$N$122,11,FALSE),IF(_xlpm.x=0,"",_xlpm.x)))</f>
        <v>Echinidae</v>
      </c>
      <c r="Q3128" t="str">
        <f>IF($I3128="","",_xlfn.LET(_xlpm.x,VLOOKUP($I3128,'taxon-match_2026-08-31'!$A$2:$N$122,12,FALSE),IF(_xlpm.x=0,"",_xlpm.x)))</f>
        <v>Sterechinus</v>
      </c>
      <c r="R3128" t="str">
        <f>IF($I3128="","",_xlfn.LET(_xlpm.x,VLOOKUP($I3128,'taxon-match_2026-08-31'!$A$2:$N$122,14,FALSE),IF(_xlpm.x=0,"",_xlpm.x)))</f>
        <v>neumayeri</v>
      </c>
      <c r="S3128" s="2" t="s">
        <v>2609</v>
      </c>
      <c r="T3128" s="69" t="s">
        <v>62</v>
      </c>
      <c r="U3128" s="69" t="s">
        <v>60</v>
      </c>
      <c r="X3128" t="str">
        <f>IF(T3128="","",_xlfn.LET(_xlpm.x,VLOOKUP(T3128,'Drop-down_menus'!$F$2:$G$16,2,FALSE),IF(_xlpm.x=0,"",_xlpm.x)))</f>
        <v>https://orcid.org/0000-0003-3696-4445</v>
      </c>
      <c r="Y3128" t="str">
        <f>IF(U3128="","",_xlfn.LET(_xlpm.x,VLOOKUP(U3128,'Drop-down_menus'!$F$2:$G$16,2,FALSE),IF(_xlpm.x=0,"",_xlpm.x)))</f>
        <v>https://orcid.org/0000-0002-9708-1761</v>
      </c>
      <c r="Z3128" t="str">
        <f>IF(V3128="","",_xlfn.LET(_xlpm.x,VLOOKUP(V3128,'Drop-down_menus'!$F$2:$G$16,2,FALSE),IF(_xlpm.x=0,"",_xlpm.x)))</f>
        <v/>
      </c>
      <c r="AA3128" t="str">
        <f>IF(W3128="","",_xlfn.LET(_xlpm.x,VLOOKUP(W3128,'Drop-down_menus'!$F$2:$G$16,2,FALSE),IF(_xlpm.x=0,"",_xlpm.x)))</f>
        <v/>
      </c>
      <c r="AB3128" t="s">
        <v>702</v>
      </c>
      <c r="AE3128" t="s">
        <v>896</v>
      </c>
    </row>
    <row r="3129" spans="1:31" ht="15" x14ac:dyDescent="0.2">
      <c r="A3129" s="2" t="s">
        <v>460</v>
      </c>
      <c r="B3129">
        <v>5030</v>
      </c>
      <c r="C3129">
        <v>1096</v>
      </c>
      <c r="D3129" s="69" t="s">
        <v>700</v>
      </c>
      <c r="F3129" s="70" t="s">
        <v>694</v>
      </c>
      <c r="G3129" s="69">
        <v>1</v>
      </c>
      <c r="H3129" s="70" t="s">
        <v>694</v>
      </c>
      <c r="I3129" t="s">
        <v>694</v>
      </c>
      <c r="J3129" t="str">
        <f>IF($I3129="","",_xlfn.LET(_xlpm.x,VLOOKUP($I3129,'taxon-match_2026-08-31'!$A$2:$N$122,6,FALSE),IF(_xlpm.x=0,"",_xlpm.x)))</f>
        <v>(Meissner, 1900)</v>
      </c>
      <c r="K3129" t="str">
        <f>IF($I3129="","",_xlfn.LET(_xlpm.x,VLOOKUP($I3129,'taxon-match_2026-08-31'!$A$2:$N$122,4,FALSE),IF(_xlpm.x=0,"",_xlpm.x)))</f>
        <v>urn:lsid:marinespecies.org:taxname:160831</v>
      </c>
      <c r="L3129" t="str">
        <f>IF($I3129="","",_xlfn.LET(_xlpm.x,VLOOKUP($I3129,'taxon-match_2026-08-31'!$A$2:$N$122,7,FALSE),IF(_xlpm.x=0,"",_xlpm.x)))</f>
        <v>Animalia</v>
      </c>
      <c r="M3129" t="str">
        <f>IF($I3129="","",_xlfn.LET(_xlpm.x,VLOOKUP($I3129,'taxon-match_2026-08-31'!$A$2:$N$122,8,FALSE),IF(_xlpm.x=0,"",_xlpm.x)))</f>
        <v>Echinodermata</v>
      </c>
      <c r="N3129" t="str">
        <f>IF($I3129="","",_xlfn.LET(_xlpm.x,VLOOKUP($I3129,'taxon-match_2026-08-31'!$A$2:$N$122,9,FALSE),IF(_xlpm.x=0,"",_xlpm.x)))</f>
        <v>Echinoidea</v>
      </c>
      <c r="O3129" t="str">
        <f>IF($I3129="","",_xlfn.LET(_xlpm.x,VLOOKUP($I3129,'taxon-match_2026-08-31'!$A$2:$N$122,10,FALSE),IF(_xlpm.x=0,"",_xlpm.x)))</f>
        <v>Camarodonta</v>
      </c>
      <c r="P3129" t="str">
        <f>IF($I3129="","",_xlfn.LET(_xlpm.x,VLOOKUP($I3129,'taxon-match_2026-08-31'!$A$2:$N$122,11,FALSE),IF(_xlpm.x=0,"",_xlpm.x)))</f>
        <v>Echinidae</v>
      </c>
      <c r="Q3129" t="str">
        <f>IF($I3129="","",_xlfn.LET(_xlpm.x,VLOOKUP($I3129,'taxon-match_2026-08-31'!$A$2:$N$122,12,FALSE),IF(_xlpm.x=0,"",_xlpm.x)))</f>
        <v>Sterechinus</v>
      </c>
      <c r="R3129" t="str">
        <f>IF($I3129="","",_xlfn.LET(_xlpm.x,VLOOKUP($I3129,'taxon-match_2026-08-31'!$A$2:$N$122,14,FALSE),IF(_xlpm.x=0,"",_xlpm.x)))</f>
        <v>neumayeri</v>
      </c>
      <c r="S3129" s="2" t="s">
        <v>2609</v>
      </c>
      <c r="T3129" s="69" t="s">
        <v>62</v>
      </c>
      <c r="U3129" s="69" t="s">
        <v>60</v>
      </c>
      <c r="X3129" t="str">
        <f>IF(T3129="","",_xlfn.LET(_xlpm.x,VLOOKUP(T3129,'Drop-down_menus'!$F$2:$G$16,2,FALSE),IF(_xlpm.x=0,"",_xlpm.x)))</f>
        <v>https://orcid.org/0000-0003-3696-4445</v>
      </c>
      <c r="Y3129" t="str">
        <f>IF(U3129="","",_xlfn.LET(_xlpm.x,VLOOKUP(U3129,'Drop-down_menus'!$F$2:$G$16,2,FALSE),IF(_xlpm.x=0,"",_xlpm.x)))</f>
        <v>https://orcid.org/0000-0002-9708-1761</v>
      </c>
      <c r="Z3129" t="str">
        <f>IF(V3129="","",_xlfn.LET(_xlpm.x,VLOOKUP(V3129,'Drop-down_menus'!$F$2:$G$16,2,FALSE),IF(_xlpm.x=0,"",_xlpm.x)))</f>
        <v/>
      </c>
      <c r="AA3129" t="str">
        <f>IF(W3129="","",_xlfn.LET(_xlpm.x,VLOOKUP(W3129,'Drop-down_menus'!$F$2:$G$16,2,FALSE),IF(_xlpm.x=0,"",_xlpm.x)))</f>
        <v/>
      </c>
      <c r="AB3129" t="s">
        <v>702</v>
      </c>
      <c r="AE3129" t="s">
        <v>896</v>
      </c>
    </row>
    <row r="3130" spans="1:31" ht="15" x14ac:dyDescent="0.2">
      <c r="A3130" s="2" t="s">
        <v>460</v>
      </c>
      <c r="B3130">
        <v>5073</v>
      </c>
      <c r="C3130">
        <v>1101</v>
      </c>
      <c r="D3130" s="69" t="s">
        <v>700</v>
      </c>
      <c r="F3130" s="70" t="s">
        <v>694</v>
      </c>
      <c r="G3130" s="69">
        <v>1</v>
      </c>
      <c r="H3130" s="70" t="s">
        <v>694</v>
      </c>
      <c r="I3130" t="s">
        <v>694</v>
      </c>
      <c r="J3130" t="str">
        <f>IF($I3130="","",_xlfn.LET(_xlpm.x,VLOOKUP($I3130,'taxon-match_2026-08-31'!$A$2:$N$122,6,FALSE),IF(_xlpm.x=0,"",_xlpm.x)))</f>
        <v>(Meissner, 1900)</v>
      </c>
      <c r="K3130" t="str">
        <f>IF($I3130="","",_xlfn.LET(_xlpm.x,VLOOKUP($I3130,'taxon-match_2026-08-31'!$A$2:$N$122,4,FALSE),IF(_xlpm.x=0,"",_xlpm.x)))</f>
        <v>urn:lsid:marinespecies.org:taxname:160831</v>
      </c>
      <c r="L3130" t="str">
        <f>IF($I3130="","",_xlfn.LET(_xlpm.x,VLOOKUP($I3130,'taxon-match_2026-08-31'!$A$2:$N$122,7,FALSE),IF(_xlpm.x=0,"",_xlpm.x)))</f>
        <v>Animalia</v>
      </c>
      <c r="M3130" t="str">
        <f>IF($I3130="","",_xlfn.LET(_xlpm.x,VLOOKUP($I3130,'taxon-match_2026-08-31'!$A$2:$N$122,8,FALSE),IF(_xlpm.x=0,"",_xlpm.x)))</f>
        <v>Echinodermata</v>
      </c>
      <c r="N3130" t="str">
        <f>IF($I3130="","",_xlfn.LET(_xlpm.x,VLOOKUP($I3130,'taxon-match_2026-08-31'!$A$2:$N$122,9,FALSE),IF(_xlpm.x=0,"",_xlpm.x)))</f>
        <v>Echinoidea</v>
      </c>
      <c r="O3130" t="str">
        <f>IF($I3130="","",_xlfn.LET(_xlpm.x,VLOOKUP($I3130,'taxon-match_2026-08-31'!$A$2:$N$122,10,FALSE),IF(_xlpm.x=0,"",_xlpm.x)))</f>
        <v>Camarodonta</v>
      </c>
      <c r="P3130" t="str">
        <f>IF($I3130="","",_xlfn.LET(_xlpm.x,VLOOKUP($I3130,'taxon-match_2026-08-31'!$A$2:$N$122,11,FALSE),IF(_xlpm.x=0,"",_xlpm.x)))</f>
        <v>Echinidae</v>
      </c>
      <c r="Q3130" t="str">
        <f>IF($I3130="","",_xlfn.LET(_xlpm.x,VLOOKUP($I3130,'taxon-match_2026-08-31'!$A$2:$N$122,12,FALSE),IF(_xlpm.x=0,"",_xlpm.x)))</f>
        <v>Sterechinus</v>
      </c>
      <c r="R3130" t="str">
        <f>IF($I3130="","",_xlfn.LET(_xlpm.x,VLOOKUP($I3130,'taxon-match_2026-08-31'!$A$2:$N$122,14,FALSE),IF(_xlpm.x=0,"",_xlpm.x)))</f>
        <v>neumayeri</v>
      </c>
      <c r="S3130" s="2" t="s">
        <v>2609</v>
      </c>
      <c r="T3130" s="69" t="s">
        <v>62</v>
      </c>
      <c r="U3130" s="69" t="s">
        <v>60</v>
      </c>
      <c r="X3130" t="str">
        <f>IF(T3130="","",_xlfn.LET(_xlpm.x,VLOOKUP(T3130,'Drop-down_menus'!$F$2:$G$16,2,FALSE),IF(_xlpm.x=0,"",_xlpm.x)))</f>
        <v>https://orcid.org/0000-0003-3696-4445</v>
      </c>
      <c r="Y3130" t="str">
        <f>IF(U3130="","",_xlfn.LET(_xlpm.x,VLOOKUP(U3130,'Drop-down_menus'!$F$2:$G$16,2,FALSE),IF(_xlpm.x=0,"",_xlpm.x)))</f>
        <v>https://orcid.org/0000-0002-9708-1761</v>
      </c>
      <c r="Z3130" t="str">
        <f>IF(V3130="","",_xlfn.LET(_xlpm.x,VLOOKUP(V3130,'Drop-down_menus'!$F$2:$G$16,2,FALSE),IF(_xlpm.x=0,"",_xlpm.x)))</f>
        <v/>
      </c>
      <c r="AA3130" t="str">
        <f>IF(W3130="","",_xlfn.LET(_xlpm.x,VLOOKUP(W3130,'Drop-down_menus'!$F$2:$G$16,2,FALSE),IF(_xlpm.x=0,"",_xlpm.x)))</f>
        <v/>
      </c>
      <c r="AB3130" t="s">
        <v>702</v>
      </c>
      <c r="AE3130" t="s">
        <v>896</v>
      </c>
    </row>
    <row r="3131" spans="1:31" ht="15" x14ac:dyDescent="0.2">
      <c r="A3131" s="2" t="s">
        <v>84</v>
      </c>
      <c r="B3131">
        <v>308</v>
      </c>
      <c r="C3131">
        <v>1167</v>
      </c>
      <c r="D3131" s="69" t="s">
        <v>700</v>
      </c>
      <c r="F3131" s="70" t="s">
        <v>694</v>
      </c>
      <c r="G3131" s="69">
        <v>1</v>
      </c>
      <c r="H3131" s="70" t="s">
        <v>694</v>
      </c>
      <c r="I3131" t="s">
        <v>694</v>
      </c>
      <c r="J3131" t="str">
        <f>IF($I3131="","",_xlfn.LET(_xlpm.x,VLOOKUP($I3131,'taxon-match_2026-08-31'!$A$2:$N$122,6,FALSE),IF(_xlpm.x=0,"",_xlpm.x)))</f>
        <v>(Meissner, 1900)</v>
      </c>
      <c r="K3131" t="str">
        <f>IF($I3131="","",_xlfn.LET(_xlpm.x,VLOOKUP($I3131,'taxon-match_2026-08-31'!$A$2:$N$122,4,FALSE),IF(_xlpm.x=0,"",_xlpm.x)))</f>
        <v>urn:lsid:marinespecies.org:taxname:160831</v>
      </c>
      <c r="L3131" t="str">
        <f>IF($I3131="","",_xlfn.LET(_xlpm.x,VLOOKUP($I3131,'taxon-match_2026-08-31'!$A$2:$N$122,7,FALSE),IF(_xlpm.x=0,"",_xlpm.x)))</f>
        <v>Animalia</v>
      </c>
      <c r="M3131" t="str">
        <f>IF($I3131="","",_xlfn.LET(_xlpm.x,VLOOKUP($I3131,'taxon-match_2026-08-31'!$A$2:$N$122,8,FALSE),IF(_xlpm.x=0,"",_xlpm.x)))</f>
        <v>Echinodermata</v>
      </c>
      <c r="N3131" t="str">
        <f>IF($I3131="","",_xlfn.LET(_xlpm.x,VLOOKUP($I3131,'taxon-match_2026-08-31'!$A$2:$N$122,9,FALSE),IF(_xlpm.x=0,"",_xlpm.x)))</f>
        <v>Echinoidea</v>
      </c>
      <c r="O3131" t="str">
        <f>IF($I3131="","",_xlfn.LET(_xlpm.x,VLOOKUP($I3131,'taxon-match_2026-08-31'!$A$2:$N$122,10,FALSE),IF(_xlpm.x=0,"",_xlpm.x)))</f>
        <v>Camarodonta</v>
      </c>
      <c r="P3131" t="str">
        <f>IF($I3131="","",_xlfn.LET(_xlpm.x,VLOOKUP($I3131,'taxon-match_2026-08-31'!$A$2:$N$122,11,FALSE),IF(_xlpm.x=0,"",_xlpm.x)))</f>
        <v>Echinidae</v>
      </c>
      <c r="Q3131" t="str">
        <f>IF($I3131="","",_xlfn.LET(_xlpm.x,VLOOKUP($I3131,'taxon-match_2026-08-31'!$A$2:$N$122,12,FALSE),IF(_xlpm.x=0,"",_xlpm.x)))</f>
        <v>Sterechinus</v>
      </c>
      <c r="R3131" t="str">
        <f>IF($I3131="","",_xlfn.LET(_xlpm.x,VLOOKUP($I3131,'taxon-match_2026-08-31'!$A$2:$N$122,14,FALSE),IF(_xlpm.x=0,"",_xlpm.x)))</f>
        <v>neumayeri</v>
      </c>
      <c r="S3131" s="2" t="s">
        <v>2609</v>
      </c>
      <c r="T3131" s="69" t="s">
        <v>62</v>
      </c>
      <c r="U3131" s="69" t="s">
        <v>60</v>
      </c>
      <c r="X3131" t="str">
        <f>IF(T3131="","",_xlfn.LET(_xlpm.x,VLOOKUP(T3131,'Drop-down_menus'!$F$2:$G$16,2,FALSE),IF(_xlpm.x=0,"",_xlpm.x)))</f>
        <v>https://orcid.org/0000-0003-3696-4445</v>
      </c>
      <c r="Y3131" t="str">
        <f>IF(U3131="","",_xlfn.LET(_xlpm.x,VLOOKUP(U3131,'Drop-down_menus'!$F$2:$G$16,2,FALSE),IF(_xlpm.x=0,"",_xlpm.x)))</f>
        <v>https://orcid.org/0000-0002-9708-1761</v>
      </c>
      <c r="Z3131" t="str">
        <f>IF(V3131="","",_xlfn.LET(_xlpm.x,VLOOKUP(V3131,'Drop-down_menus'!$F$2:$G$16,2,FALSE),IF(_xlpm.x=0,"",_xlpm.x)))</f>
        <v/>
      </c>
      <c r="AA3131" t="str">
        <f>IF(W3131="","",_xlfn.LET(_xlpm.x,VLOOKUP(W3131,'Drop-down_menus'!$F$2:$G$16,2,FALSE),IF(_xlpm.x=0,"",_xlpm.x)))</f>
        <v/>
      </c>
      <c r="AB3131" t="s">
        <v>702</v>
      </c>
      <c r="AE3131" t="s">
        <v>896</v>
      </c>
    </row>
    <row r="3132" spans="1:31" ht="15" x14ac:dyDescent="0.2">
      <c r="A3132" s="2" t="s">
        <v>84</v>
      </c>
      <c r="B3132">
        <v>309</v>
      </c>
      <c r="C3132">
        <v>1169</v>
      </c>
      <c r="D3132" s="69" t="s">
        <v>700</v>
      </c>
      <c r="F3132" s="70" t="s">
        <v>694</v>
      </c>
      <c r="G3132" s="69">
        <v>1</v>
      </c>
      <c r="H3132" s="70" t="s">
        <v>694</v>
      </c>
      <c r="I3132" t="s">
        <v>694</v>
      </c>
      <c r="J3132" t="str">
        <f>IF($I3132="","",_xlfn.LET(_xlpm.x,VLOOKUP($I3132,'taxon-match_2026-08-31'!$A$2:$N$122,6,FALSE),IF(_xlpm.x=0,"",_xlpm.x)))</f>
        <v>(Meissner, 1900)</v>
      </c>
      <c r="K3132" t="str">
        <f>IF($I3132="","",_xlfn.LET(_xlpm.x,VLOOKUP($I3132,'taxon-match_2026-08-31'!$A$2:$N$122,4,FALSE),IF(_xlpm.x=0,"",_xlpm.x)))</f>
        <v>urn:lsid:marinespecies.org:taxname:160831</v>
      </c>
      <c r="L3132" t="str">
        <f>IF($I3132="","",_xlfn.LET(_xlpm.x,VLOOKUP($I3132,'taxon-match_2026-08-31'!$A$2:$N$122,7,FALSE),IF(_xlpm.x=0,"",_xlpm.x)))</f>
        <v>Animalia</v>
      </c>
      <c r="M3132" t="str">
        <f>IF($I3132="","",_xlfn.LET(_xlpm.x,VLOOKUP($I3132,'taxon-match_2026-08-31'!$A$2:$N$122,8,FALSE),IF(_xlpm.x=0,"",_xlpm.x)))</f>
        <v>Echinodermata</v>
      </c>
      <c r="N3132" t="str">
        <f>IF($I3132="","",_xlfn.LET(_xlpm.x,VLOOKUP($I3132,'taxon-match_2026-08-31'!$A$2:$N$122,9,FALSE),IF(_xlpm.x=0,"",_xlpm.x)))</f>
        <v>Echinoidea</v>
      </c>
      <c r="O3132" t="str">
        <f>IF($I3132="","",_xlfn.LET(_xlpm.x,VLOOKUP($I3132,'taxon-match_2026-08-31'!$A$2:$N$122,10,FALSE),IF(_xlpm.x=0,"",_xlpm.x)))</f>
        <v>Camarodonta</v>
      </c>
      <c r="P3132" t="str">
        <f>IF($I3132="","",_xlfn.LET(_xlpm.x,VLOOKUP($I3132,'taxon-match_2026-08-31'!$A$2:$N$122,11,FALSE),IF(_xlpm.x=0,"",_xlpm.x)))</f>
        <v>Echinidae</v>
      </c>
      <c r="Q3132" t="str">
        <f>IF($I3132="","",_xlfn.LET(_xlpm.x,VLOOKUP($I3132,'taxon-match_2026-08-31'!$A$2:$N$122,12,FALSE),IF(_xlpm.x=0,"",_xlpm.x)))</f>
        <v>Sterechinus</v>
      </c>
      <c r="R3132" t="str">
        <f>IF($I3132="","",_xlfn.LET(_xlpm.x,VLOOKUP($I3132,'taxon-match_2026-08-31'!$A$2:$N$122,14,FALSE),IF(_xlpm.x=0,"",_xlpm.x)))</f>
        <v>neumayeri</v>
      </c>
      <c r="S3132" s="2" t="s">
        <v>2609</v>
      </c>
      <c r="T3132" s="69" t="s">
        <v>62</v>
      </c>
      <c r="U3132" s="69" t="s">
        <v>60</v>
      </c>
      <c r="X3132" t="str">
        <f>IF(T3132="","",_xlfn.LET(_xlpm.x,VLOOKUP(T3132,'Drop-down_menus'!$F$2:$G$16,2,FALSE),IF(_xlpm.x=0,"",_xlpm.x)))</f>
        <v>https://orcid.org/0000-0003-3696-4445</v>
      </c>
      <c r="Y3132" t="str">
        <f>IF(U3132="","",_xlfn.LET(_xlpm.x,VLOOKUP(U3132,'Drop-down_menus'!$F$2:$G$16,2,FALSE),IF(_xlpm.x=0,"",_xlpm.x)))</f>
        <v>https://orcid.org/0000-0002-9708-1761</v>
      </c>
      <c r="Z3132" t="str">
        <f>IF(V3132="","",_xlfn.LET(_xlpm.x,VLOOKUP(V3132,'Drop-down_menus'!$F$2:$G$16,2,FALSE),IF(_xlpm.x=0,"",_xlpm.x)))</f>
        <v/>
      </c>
      <c r="AA3132" t="str">
        <f>IF(W3132="","",_xlfn.LET(_xlpm.x,VLOOKUP(W3132,'Drop-down_menus'!$F$2:$G$16,2,FALSE),IF(_xlpm.x=0,"",_xlpm.x)))</f>
        <v/>
      </c>
      <c r="AB3132" t="s">
        <v>702</v>
      </c>
      <c r="AE3132" t="s">
        <v>896</v>
      </c>
    </row>
    <row r="3133" spans="1:31" ht="15" x14ac:dyDescent="0.2">
      <c r="A3133" s="2" t="s">
        <v>84</v>
      </c>
      <c r="B3133">
        <v>310</v>
      </c>
      <c r="C3133">
        <v>1093</v>
      </c>
      <c r="D3133" s="69" t="s">
        <v>700</v>
      </c>
      <c r="F3133" s="70" t="s">
        <v>694</v>
      </c>
      <c r="G3133" s="69">
        <v>1</v>
      </c>
      <c r="H3133" s="70" t="s">
        <v>694</v>
      </c>
      <c r="I3133" t="s">
        <v>694</v>
      </c>
      <c r="J3133" t="str">
        <f>IF($I3133="","",_xlfn.LET(_xlpm.x,VLOOKUP($I3133,'taxon-match_2026-08-31'!$A$2:$N$122,6,FALSE),IF(_xlpm.x=0,"",_xlpm.x)))</f>
        <v>(Meissner, 1900)</v>
      </c>
      <c r="K3133" t="str">
        <f>IF($I3133="","",_xlfn.LET(_xlpm.x,VLOOKUP($I3133,'taxon-match_2026-08-31'!$A$2:$N$122,4,FALSE),IF(_xlpm.x=0,"",_xlpm.x)))</f>
        <v>urn:lsid:marinespecies.org:taxname:160831</v>
      </c>
      <c r="L3133" t="str">
        <f>IF($I3133="","",_xlfn.LET(_xlpm.x,VLOOKUP($I3133,'taxon-match_2026-08-31'!$A$2:$N$122,7,FALSE),IF(_xlpm.x=0,"",_xlpm.x)))</f>
        <v>Animalia</v>
      </c>
      <c r="M3133" t="str">
        <f>IF($I3133="","",_xlfn.LET(_xlpm.x,VLOOKUP($I3133,'taxon-match_2026-08-31'!$A$2:$N$122,8,FALSE),IF(_xlpm.x=0,"",_xlpm.x)))</f>
        <v>Echinodermata</v>
      </c>
      <c r="N3133" t="str">
        <f>IF($I3133="","",_xlfn.LET(_xlpm.x,VLOOKUP($I3133,'taxon-match_2026-08-31'!$A$2:$N$122,9,FALSE),IF(_xlpm.x=0,"",_xlpm.x)))</f>
        <v>Echinoidea</v>
      </c>
      <c r="O3133" t="str">
        <f>IF($I3133="","",_xlfn.LET(_xlpm.x,VLOOKUP($I3133,'taxon-match_2026-08-31'!$A$2:$N$122,10,FALSE),IF(_xlpm.x=0,"",_xlpm.x)))</f>
        <v>Camarodonta</v>
      </c>
      <c r="P3133" t="str">
        <f>IF($I3133="","",_xlfn.LET(_xlpm.x,VLOOKUP($I3133,'taxon-match_2026-08-31'!$A$2:$N$122,11,FALSE),IF(_xlpm.x=0,"",_xlpm.x)))</f>
        <v>Echinidae</v>
      </c>
      <c r="Q3133" t="str">
        <f>IF($I3133="","",_xlfn.LET(_xlpm.x,VLOOKUP($I3133,'taxon-match_2026-08-31'!$A$2:$N$122,12,FALSE),IF(_xlpm.x=0,"",_xlpm.x)))</f>
        <v>Sterechinus</v>
      </c>
      <c r="R3133" t="str">
        <f>IF($I3133="","",_xlfn.LET(_xlpm.x,VLOOKUP($I3133,'taxon-match_2026-08-31'!$A$2:$N$122,14,FALSE),IF(_xlpm.x=0,"",_xlpm.x)))</f>
        <v>neumayeri</v>
      </c>
      <c r="S3133" s="2" t="s">
        <v>2609</v>
      </c>
      <c r="T3133" s="69" t="s">
        <v>62</v>
      </c>
      <c r="U3133" s="69" t="s">
        <v>60</v>
      </c>
      <c r="X3133" t="str">
        <f>IF(T3133="","",_xlfn.LET(_xlpm.x,VLOOKUP(T3133,'Drop-down_menus'!$F$2:$G$16,2,FALSE),IF(_xlpm.x=0,"",_xlpm.x)))</f>
        <v>https://orcid.org/0000-0003-3696-4445</v>
      </c>
      <c r="Y3133" t="str">
        <f>IF(U3133="","",_xlfn.LET(_xlpm.x,VLOOKUP(U3133,'Drop-down_menus'!$F$2:$G$16,2,FALSE),IF(_xlpm.x=0,"",_xlpm.x)))</f>
        <v>https://orcid.org/0000-0002-9708-1761</v>
      </c>
      <c r="Z3133" t="str">
        <f>IF(V3133="","",_xlfn.LET(_xlpm.x,VLOOKUP(V3133,'Drop-down_menus'!$F$2:$G$16,2,FALSE),IF(_xlpm.x=0,"",_xlpm.x)))</f>
        <v/>
      </c>
      <c r="AA3133" t="str">
        <f>IF(W3133="","",_xlfn.LET(_xlpm.x,VLOOKUP(W3133,'Drop-down_menus'!$F$2:$G$16,2,FALSE),IF(_xlpm.x=0,"",_xlpm.x)))</f>
        <v/>
      </c>
      <c r="AB3133" t="s">
        <v>702</v>
      </c>
      <c r="AE3133" t="s">
        <v>896</v>
      </c>
    </row>
    <row r="3134" spans="1:31" ht="15" x14ac:dyDescent="0.2">
      <c r="A3134" s="2" t="s">
        <v>84</v>
      </c>
      <c r="B3134">
        <v>311</v>
      </c>
      <c r="C3134">
        <v>1104</v>
      </c>
      <c r="D3134" s="69" t="s">
        <v>700</v>
      </c>
      <c r="F3134" s="70" t="s">
        <v>694</v>
      </c>
      <c r="G3134" s="69">
        <v>1</v>
      </c>
      <c r="H3134" s="70" t="s">
        <v>694</v>
      </c>
      <c r="I3134" t="s">
        <v>694</v>
      </c>
      <c r="J3134" t="str">
        <f>IF($I3134="","",_xlfn.LET(_xlpm.x,VLOOKUP($I3134,'taxon-match_2026-08-31'!$A$2:$N$122,6,FALSE),IF(_xlpm.x=0,"",_xlpm.x)))</f>
        <v>(Meissner, 1900)</v>
      </c>
      <c r="K3134" t="str">
        <f>IF($I3134="","",_xlfn.LET(_xlpm.x,VLOOKUP($I3134,'taxon-match_2026-08-31'!$A$2:$N$122,4,FALSE),IF(_xlpm.x=0,"",_xlpm.x)))</f>
        <v>urn:lsid:marinespecies.org:taxname:160831</v>
      </c>
      <c r="L3134" t="str">
        <f>IF($I3134="","",_xlfn.LET(_xlpm.x,VLOOKUP($I3134,'taxon-match_2026-08-31'!$A$2:$N$122,7,FALSE),IF(_xlpm.x=0,"",_xlpm.x)))</f>
        <v>Animalia</v>
      </c>
      <c r="M3134" t="str">
        <f>IF($I3134="","",_xlfn.LET(_xlpm.x,VLOOKUP($I3134,'taxon-match_2026-08-31'!$A$2:$N$122,8,FALSE),IF(_xlpm.x=0,"",_xlpm.x)))</f>
        <v>Echinodermata</v>
      </c>
      <c r="N3134" t="str">
        <f>IF($I3134="","",_xlfn.LET(_xlpm.x,VLOOKUP($I3134,'taxon-match_2026-08-31'!$A$2:$N$122,9,FALSE),IF(_xlpm.x=0,"",_xlpm.x)))</f>
        <v>Echinoidea</v>
      </c>
      <c r="O3134" t="str">
        <f>IF($I3134="","",_xlfn.LET(_xlpm.x,VLOOKUP($I3134,'taxon-match_2026-08-31'!$A$2:$N$122,10,FALSE),IF(_xlpm.x=0,"",_xlpm.x)))</f>
        <v>Camarodonta</v>
      </c>
      <c r="P3134" t="str">
        <f>IF($I3134="","",_xlfn.LET(_xlpm.x,VLOOKUP($I3134,'taxon-match_2026-08-31'!$A$2:$N$122,11,FALSE),IF(_xlpm.x=0,"",_xlpm.x)))</f>
        <v>Echinidae</v>
      </c>
      <c r="Q3134" t="str">
        <f>IF($I3134="","",_xlfn.LET(_xlpm.x,VLOOKUP($I3134,'taxon-match_2026-08-31'!$A$2:$N$122,12,FALSE),IF(_xlpm.x=0,"",_xlpm.x)))</f>
        <v>Sterechinus</v>
      </c>
      <c r="R3134" t="str">
        <f>IF($I3134="","",_xlfn.LET(_xlpm.x,VLOOKUP($I3134,'taxon-match_2026-08-31'!$A$2:$N$122,14,FALSE),IF(_xlpm.x=0,"",_xlpm.x)))</f>
        <v>neumayeri</v>
      </c>
      <c r="S3134" s="2" t="s">
        <v>2609</v>
      </c>
      <c r="T3134" s="69" t="s">
        <v>62</v>
      </c>
      <c r="U3134" s="69" t="s">
        <v>60</v>
      </c>
      <c r="X3134" t="str">
        <f>IF(T3134="","",_xlfn.LET(_xlpm.x,VLOOKUP(T3134,'Drop-down_menus'!$F$2:$G$16,2,FALSE),IF(_xlpm.x=0,"",_xlpm.x)))</f>
        <v>https://orcid.org/0000-0003-3696-4445</v>
      </c>
      <c r="Y3134" t="str">
        <f>IF(U3134="","",_xlfn.LET(_xlpm.x,VLOOKUP(U3134,'Drop-down_menus'!$F$2:$G$16,2,FALSE),IF(_xlpm.x=0,"",_xlpm.x)))</f>
        <v>https://orcid.org/0000-0002-9708-1761</v>
      </c>
      <c r="Z3134" t="str">
        <f>IF(V3134="","",_xlfn.LET(_xlpm.x,VLOOKUP(V3134,'Drop-down_menus'!$F$2:$G$16,2,FALSE),IF(_xlpm.x=0,"",_xlpm.x)))</f>
        <v/>
      </c>
      <c r="AA3134" t="str">
        <f>IF(W3134="","",_xlfn.LET(_xlpm.x,VLOOKUP(W3134,'Drop-down_menus'!$F$2:$G$16,2,FALSE),IF(_xlpm.x=0,"",_xlpm.x)))</f>
        <v/>
      </c>
      <c r="AB3134" t="s">
        <v>702</v>
      </c>
      <c r="AE3134" t="s">
        <v>896</v>
      </c>
    </row>
    <row r="3135" spans="1:31" ht="15" x14ac:dyDescent="0.2">
      <c r="A3135" s="2" t="s">
        <v>84</v>
      </c>
      <c r="B3135">
        <v>328</v>
      </c>
      <c r="C3135">
        <v>1164</v>
      </c>
      <c r="D3135" s="69" t="s">
        <v>700</v>
      </c>
      <c r="F3135" s="70" t="s">
        <v>694</v>
      </c>
      <c r="G3135" s="69">
        <v>1</v>
      </c>
      <c r="H3135" s="70" t="s">
        <v>694</v>
      </c>
      <c r="I3135" t="s">
        <v>694</v>
      </c>
      <c r="J3135" t="str">
        <f>IF($I3135="","",_xlfn.LET(_xlpm.x,VLOOKUP($I3135,'taxon-match_2026-08-31'!$A$2:$N$122,6,FALSE),IF(_xlpm.x=0,"",_xlpm.x)))</f>
        <v>(Meissner, 1900)</v>
      </c>
      <c r="K3135" t="str">
        <f>IF($I3135="","",_xlfn.LET(_xlpm.x,VLOOKUP($I3135,'taxon-match_2026-08-31'!$A$2:$N$122,4,FALSE),IF(_xlpm.x=0,"",_xlpm.x)))</f>
        <v>urn:lsid:marinespecies.org:taxname:160831</v>
      </c>
      <c r="L3135" t="str">
        <f>IF($I3135="","",_xlfn.LET(_xlpm.x,VLOOKUP($I3135,'taxon-match_2026-08-31'!$A$2:$N$122,7,FALSE),IF(_xlpm.x=0,"",_xlpm.x)))</f>
        <v>Animalia</v>
      </c>
      <c r="M3135" t="str">
        <f>IF($I3135="","",_xlfn.LET(_xlpm.x,VLOOKUP($I3135,'taxon-match_2026-08-31'!$A$2:$N$122,8,FALSE),IF(_xlpm.x=0,"",_xlpm.x)))</f>
        <v>Echinodermata</v>
      </c>
      <c r="N3135" t="str">
        <f>IF($I3135="","",_xlfn.LET(_xlpm.x,VLOOKUP($I3135,'taxon-match_2026-08-31'!$A$2:$N$122,9,FALSE),IF(_xlpm.x=0,"",_xlpm.x)))</f>
        <v>Echinoidea</v>
      </c>
      <c r="O3135" t="str">
        <f>IF($I3135="","",_xlfn.LET(_xlpm.x,VLOOKUP($I3135,'taxon-match_2026-08-31'!$A$2:$N$122,10,FALSE),IF(_xlpm.x=0,"",_xlpm.x)))</f>
        <v>Camarodonta</v>
      </c>
      <c r="P3135" t="str">
        <f>IF($I3135="","",_xlfn.LET(_xlpm.x,VLOOKUP($I3135,'taxon-match_2026-08-31'!$A$2:$N$122,11,FALSE),IF(_xlpm.x=0,"",_xlpm.x)))</f>
        <v>Echinidae</v>
      </c>
      <c r="Q3135" t="str">
        <f>IF($I3135="","",_xlfn.LET(_xlpm.x,VLOOKUP($I3135,'taxon-match_2026-08-31'!$A$2:$N$122,12,FALSE),IF(_xlpm.x=0,"",_xlpm.x)))</f>
        <v>Sterechinus</v>
      </c>
      <c r="R3135" t="str">
        <f>IF($I3135="","",_xlfn.LET(_xlpm.x,VLOOKUP($I3135,'taxon-match_2026-08-31'!$A$2:$N$122,14,FALSE),IF(_xlpm.x=0,"",_xlpm.x)))</f>
        <v>neumayeri</v>
      </c>
      <c r="S3135" s="2" t="s">
        <v>2609</v>
      </c>
      <c r="T3135" s="69" t="s">
        <v>62</v>
      </c>
      <c r="U3135" s="69" t="s">
        <v>60</v>
      </c>
      <c r="X3135" t="str">
        <f>IF(T3135="","",_xlfn.LET(_xlpm.x,VLOOKUP(T3135,'Drop-down_menus'!$F$2:$G$16,2,FALSE),IF(_xlpm.x=0,"",_xlpm.x)))</f>
        <v>https://orcid.org/0000-0003-3696-4445</v>
      </c>
      <c r="Y3135" t="str">
        <f>IF(U3135="","",_xlfn.LET(_xlpm.x,VLOOKUP(U3135,'Drop-down_menus'!$F$2:$G$16,2,FALSE),IF(_xlpm.x=0,"",_xlpm.x)))</f>
        <v>https://orcid.org/0000-0002-9708-1761</v>
      </c>
      <c r="Z3135" t="str">
        <f>IF(V3135="","",_xlfn.LET(_xlpm.x,VLOOKUP(V3135,'Drop-down_menus'!$F$2:$G$16,2,FALSE),IF(_xlpm.x=0,"",_xlpm.x)))</f>
        <v/>
      </c>
      <c r="AA3135" t="str">
        <f>IF(W3135="","",_xlfn.LET(_xlpm.x,VLOOKUP(W3135,'Drop-down_menus'!$F$2:$G$16,2,FALSE),IF(_xlpm.x=0,"",_xlpm.x)))</f>
        <v/>
      </c>
      <c r="AB3135" t="s">
        <v>702</v>
      </c>
      <c r="AE3135" t="s">
        <v>896</v>
      </c>
    </row>
    <row r="3136" spans="1:31" ht="15" x14ac:dyDescent="0.2">
      <c r="A3136" s="2" t="s">
        <v>84</v>
      </c>
      <c r="B3136">
        <v>344</v>
      </c>
      <c r="C3136">
        <v>1094</v>
      </c>
      <c r="D3136" s="69" t="s">
        <v>700</v>
      </c>
      <c r="F3136" s="70" t="s">
        <v>694</v>
      </c>
      <c r="G3136" s="69">
        <v>1</v>
      </c>
      <c r="H3136" s="70" t="s">
        <v>694</v>
      </c>
      <c r="I3136" t="s">
        <v>694</v>
      </c>
      <c r="J3136" t="str">
        <f>IF($I3136="","",_xlfn.LET(_xlpm.x,VLOOKUP($I3136,'taxon-match_2026-08-31'!$A$2:$N$122,6,FALSE),IF(_xlpm.x=0,"",_xlpm.x)))</f>
        <v>(Meissner, 1900)</v>
      </c>
      <c r="K3136" t="str">
        <f>IF($I3136="","",_xlfn.LET(_xlpm.x,VLOOKUP($I3136,'taxon-match_2026-08-31'!$A$2:$N$122,4,FALSE),IF(_xlpm.x=0,"",_xlpm.x)))</f>
        <v>urn:lsid:marinespecies.org:taxname:160831</v>
      </c>
      <c r="L3136" t="str">
        <f>IF($I3136="","",_xlfn.LET(_xlpm.x,VLOOKUP($I3136,'taxon-match_2026-08-31'!$A$2:$N$122,7,FALSE),IF(_xlpm.x=0,"",_xlpm.x)))</f>
        <v>Animalia</v>
      </c>
      <c r="M3136" t="str">
        <f>IF($I3136="","",_xlfn.LET(_xlpm.x,VLOOKUP($I3136,'taxon-match_2026-08-31'!$A$2:$N$122,8,FALSE),IF(_xlpm.x=0,"",_xlpm.x)))</f>
        <v>Echinodermata</v>
      </c>
      <c r="N3136" t="str">
        <f>IF($I3136="","",_xlfn.LET(_xlpm.x,VLOOKUP($I3136,'taxon-match_2026-08-31'!$A$2:$N$122,9,FALSE),IF(_xlpm.x=0,"",_xlpm.x)))</f>
        <v>Echinoidea</v>
      </c>
      <c r="O3136" t="str">
        <f>IF($I3136="","",_xlfn.LET(_xlpm.x,VLOOKUP($I3136,'taxon-match_2026-08-31'!$A$2:$N$122,10,FALSE),IF(_xlpm.x=0,"",_xlpm.x)))</f>
        <v>Camarodonta</v>
      </c>
      <c r="P3136" t="str">
        <f>IF($I3136="","",_xlfn.LET(_xlpm.x,VLOOKUP($I3136,'taxon-match_2026-08-31'!$A$2:$N$122,11,FALSE),IF(_xlpm.x=0,"",_xlpm.x)))</f>
        <v>Echinidae</v>
      </c>
      <c r="Q3136" t="str">
        <f>IF($I3136="","",_xlfn.LET(_xlpm.x,VLOOKUP($I3136,'taxon-match_2026-08-31'!$A$2:$N$122,12,FALSE),IF(_xlpm.x=0,"",_xlpm.x)))</f>
        <v>Sterechinus</v>
      </c>
      <c r="R3136" t="str">
        <f>IF($I3136="","",_xlfn.LET(_xlpm.x,VLOOKUP($I3136,'taxon-match_2026-08-31'!$A$2:$N$122,14,FALSE),IF(_xlpm.x=0,"",_xlpm.x)))</f>
        <v>neumayeri</v>
      </c>
      <c r="S3136" s="2" t="s">
        <v>2609</v>
      </c>
      <c r="T3136" s="69" t="s">
        <v>62</v>
      </c>
      <c r="U3136" s="69" t="s">
        <v>60</v>
      </c>
      <c r="X3136" t="str">
        <f>IF(T3136="","",_xlfn.LET(_xlpm.x,VLOOKUP(T3136,'Drop-down_menus'!$F$2:$G$16,2,FALSE),IF(_xlpm.x=0,"",_xlpm.x)))</f>
        <v>https://orcid.org/0000-0003-3696-4445</v>
      </c>
      <c r="Y3136" t="str">
        <f>IF(U3136="","",_xlfn.LET(_xlpm.x,VLOOKUP(U3136,'Drop-down_menus'!$F$2:$G$16,2,FALSE),IF(_xlpm.x=0,"",_xlpm.x)))</f>
        <v>https://orcid.org/0000-0002-9708-1761</v>
      </c>
      <c r="Z3136" t="str">
        <f>IF(V3136="","",_xlfn.LET(_xlpm.x,VLOOKUP(V3136,'Drop-down_menus'!$F$2:$G$16,2,FALSE),IF(_xlpm.x=0,"",_xlpm.x)))</f>
        <v/>
      </c>
      <c r="AA3136" t="str">
        <f>IF(W3136="","",_xlfn.LET(_xlpm.x,VLOOKUP(W3136,'Drop-down_menus'!$F$2:$G$16,2,FALSE),IF(_xlpm.x=0,"",_xlpm.x)))</f>
        <v/>
      </c>
      <c r="AB3136" t="s">
        <v>702</v>
      </c>
      <c r="AE3136" t="s">
        <v>896</v>
      </c>
    </row>
    <row r="3137" spans="1:31" ht="15" hidden="1" x14ac:dyDescent="0.2">
      <c r="A3137" s="2" t="s">
        <v>253</v>
      </c>
      <c r="B3137">
        <v>1733</v>
      </c>
      <c r="C3137">
        <v>1100</v>
      </c>
      <c r="D3137" s="69" t="s">
        <v>700</v>
      </c>
      <c r="F3137" s="70" t="s">
        <v>716</v>
      </c>
      <c r="G3137" s="70">
        <v>1</v>
      </c>
      <c r="H3137" s="70" t="s">
        <v>716</v>
      </c>
      <c r="I3137" s="70" t="s">
        <v>716</v>
      </c>
      <c r="J3137" t="str">
        <f>IF($I3137="","",_xlfn.LET(_xlpm.x,VLOOKUP($I3137,'taxon-match_2026-08-31'!$A$2:$N$122,6,FALSE),IF(_xlpm.x=0,"",_xlpm.x)))</f>
        <v>Johnston, 1846</v>
      </c>
      <c r="K3137" t="str">
        <f>IF($I3137="","",_xlfn.LET(_xlpm.x,VLOOKUP($I3137,'taxon-match_2026-08-31'!$A$2:$N$122,4,FALSE),IF(_xlpm.x=0,"",_xlpm.x)))</f>
        <v>urn:lsid:marinespecies.org:taxname:982</v>
      </c>
      <c r="L3137" t="str">
        <f>IF($I3137="","",_xlfn.LET(_xlpm.x,VLOOKUP($I3137,'taxon-match_2026-08-31'!$A$2:$N$122,7,FALSE),IF(_xlpm.x=0,"",_xlpm.x)))</f>
        <v>Animalia</v>
      </c>
      <c r="M3137" t="str">
        <f>IF($I3137="","",_xlfn.LET(_xlpm.x,VLOOKUP($I3137,'taxon-match_2026-08-31'!$A$2:$N$122,8,FALSE),IF(_xlpm.x=0,"",_xlpm.x)))</f>
        <v>Annelida</v>
      </c>
      <c r="N3137" t="str">
        <f>IF($I3137="","",_xlfn.LET(_xlpm.x,VLOOKUP($I3137,'taxon-match_2026-08-31'!$A$2:$N$122,9,FALSE),IF(_xlpm.x=0,"",_xlpm.x)))</f>
        <v>Polychaeta</v>
      </c>
      <c r="O3137" t="str">
        <f>IF($I3137="","",_xlfn.LET(_xlpm.x,VLOOKUP($I3137,'taxon-match_2026-08-31'!$A$2:$N$122,10,FALSE),IF(_xlpm.x=0,"",_xlpm.x)))</f>
        <v>Terebellida</v>
      </c>
      <c r="P3137" t="str">
        <f>IF($I3137="","",_xlfn.LET(_xlpm.x,VLOOKUP($I3137,'taxon-match_2026-08-31'!$A$2:$N$122,11,FALSE),IF(_xlpm.x=0,"",_xlpm.x)))</f>
        <v>Terebellidae</v>
      </c>
      <c r="Q3137" t="str">
        <f>IF($I3137="","",_xlfn.LET(_xlpm.x,VLOOKUP($I3137,'taxon-match_2026-08-31'!$A$2:$N$122,12,FALSE),IF(_xlpm.x=0,"",_xlpm.x)))</f>
        <v/>
      </c>
      <c r="R3137" t="str">
        <f>IF($I3137="","",_xlfn.LET(_xlpm.x,VLOOKUP($I3137,'taxon-match_2026-08-31'!$A$2:$N$122,14,FALSE),IF(_xlpm.x=0,"",_xlpm.x)))</f>
        <v/>
      </c>
      <c r="S3137" s="2" t="s">
        <v>2360</v>
      </c>
      <c r="T3137" s="69" t="s">
        <v>62</v>
      </c>
      <c r="U3137" s="69" t="s">
        <v>60</v>
      </c>
      <c r="X3137" t="str">
        <f>IF(T3137="","",_xlfn.LET(_xlpm.x,VLOOKUP(T3137,'Drop-down_menus'!$F$2:$G$16,2,FALSE),IF(_xlpm.x=0,"",_xlpm.x)))</f>
        <v>https://orcid.org/0000-0003-3696-4445</v>
      </c>
      <c r="Y3137" t="str">
        <f>IF(U3137="","",_xlfn.LET(_xlpm.x,VLOOKUP(U3137,'Drop-down_menus'!$F$2:$G$16,2,FALSE),IF(_xlpm.x=0,"",_xlpm.x)))</f>
        <v>https://orcid.org/0000-0002-9708-1761</v>
      </c>
      <c r="Z3137" t="str">
        <f>IF(V3137="","",_xlfn.LET(_xlpm.x,VLOOKUP(V3137,'Drop-down_menus'!$F$2:$G$16,2,FALSE),IF(_xlpm.x=0,"",_xlpm.x)))</f>
        <v/>
      </c>
      <c r="AA3137" t="str">
        <f>IF(W3137="","",_xlfn.LET(_xlpm.x,VLOOKUP(W3137,'Drop-down_menus'!$F$2:$G$16,2,FALSE),IF(_xlpm.x=0,"",_xlpm.x)))</f>
        <v/>
      </c>
      <c r="AB3137" t="s">
        <v>702</v>
      </c>
      <c r="AE3137" t="s">
        <v>896</v>
      </c>
    </row>
    <row r="3138" spans="1:31" ht="15" hidden="1" x14ac:dyDescent="0.2">
      <c r="A3138" s="2" t="s">
        <v>253</v>
      </c>
      <c r="B3138">
        <v>1734</v>
      </c>
      <c r="C3138">
        <v>1098</v>
      </c>
      <c r="D3138" s="69" t="s">
        <v>700</v>
      </c>
      <c r="F3138" s="70" t="s">
        <v>716</v>
      </c>
      <c r="G3138" s="70">
        <v>1</v>
      </c>
      <c r="H3138" s="70" t="s">
        <v>716</v>
      </c>
      <c r="I3138" s="70" t="s">
        <v>716</v>
      </c>
      <c r="J3138" t="str">
        <f>IF($I3138="","",_xlfn.LET(_xlpm.x,VLOOKUP($I3138,'taxon-match_2026-08-31'!$A$2:$N$122,6,FALSE),IF(_xlpm.x=0,"",_xlpm.x)))</f>
        <v>Johnston, 1846</v>
      </c>
      <c r="K3138" t="str">
        <f>IF($I3138="","",_xlfn.LET(_xlpm.x,VLOOKUP($I3138,'taxon-match_2026-08-31'!$A$2:$N$122,4,FALSE),IF(_xlpm.x=0,"",_xlpm.x)))</f>
        <v>urn:lsid:marinespecies.org:taxname:982</v>
      </c>
      <c r="L3138" t="str">
        <f>IF($I3138="","",_xlfn.LET(_xlpm.x,VLOOKUP($I3138,'taxon-match_2026-08-31'!$A$2:$N$122,7,FALSE),IF(_xlpm.x=0,"",_xlpm.x)))</f>
        <v>Animalia</v>
      </c>
      <c r="M3138" t="str">
        <f>IF($I3138="","",_xlfn.LET(_xlpm.x,VLOOKUP($I3138,'taxon-match_2026-08-31'!$A$2:$N$122,8,FALSE),IF(_xlpm.x=0,"",_xlpm.x)))</f>
        <v>Annelida</v>
      </c>
      <c r="N3138" t="str">
        <f>IF($I3138="","",_xlfn.LET(_xlpm.x,VLOOKUP($I3138,'taxon-match_2026-08-31'!$A$2:$N$122,9,FALSE),IF(_xlpm.x=0,"",_xlpm.x)))</f>
        <v>Polychaeta</v>
      </c>
      <c r="O3138" t="str">
        <f>IF($I3138="","",_xlfn.LET(_xlpm.x,VLOOKUP($I3138,'taxon-match_2026-08-31'!$A$2:$N$122,10,FALSE),IF(_xlpm.x=0,"",_xlpm.x)))</f>
        <v>Terebellida</v>
      </c>
      <c r="P3138" t="str">
        <f>IF($I3138="","",_xlfn.LET(_xlpm.x,VLOOKUP($I3138,'taxon-match_2026-08-31'!$A$2:$N$122,11,FALSE),IF(_xlpm.x=0,"",_xlpm.x)))</f>
        <v>Terebellidae</v>
      </c>
      <c r="Q3138" t="str">
        <f>IF($I3138="","",_xlfn.LET(_xlpm.x,VLOOKUP($I3138,'taxon-match_2026-08-31'!$A$2:$N$122,12,FALSE),IF(_xlpm.x=0,"",_xlpm.x)))</f>
        <v/>
      </c>
      <c r="R3138" t="str">
        <f>IF($I3138="","",_xlfn.LET(_xlpm.x,VLOOKUP($I3138,'taxon-match_2026-08-31'!$A$2:$N$122,14,FALSE),IF(_xlpm.x=0,"",_xlpm.x)))</f>
        <v/>
      </c>
      <c r="S3138" s="2" t="s">
        <v>2360</v>
      </c>
      <c r="T3138" s="69" t="s">
        <v>62</v>
      </c>
      <c r="U3138" s="69" t="s">
        <v>60</v>
      </c>
      <c r="X3138" t="str">
        <f>IF(T3138="","",_xlfn.LET(_xlpm.x,VLOOKUP(T3138,'Drop-down_menus'!$F$2:$G$16,2,FALSE),IF(_xlpm.x=0,"",_xlpm.x)))</f>
        <v>https://orcid.org/0000-0003-3696-4445</v>
      </c>
      <c r="Y3138" t="str">
        <f>IF(U3138="","",_xlfn.LET(_xlpm.x,VLOOKUP(U3138,'Drop-down_menus'!$F$2:$G$16,2,FALSE),IF(_xlpm.x=0,"",_xlpm.x)))</f>
        <v>https://orcid.org/0000-0002-9708-1761</v>
      </c>
      <c r="Z3138" t="str">
        <f>IF(V3138="","",_xlfn.LET(_xlpm.x,VLOOKUP(V3138,'Drop-down_menus'!$F$2:$G$16,2,FALSE),IF(_xlpm.x=0,"",_xlpm.x)))</f>
        <v/>
      </c>
      <c r="AA3138" t="str">
        <f>IF(W3138="","",_xlfn.LET(_xlpm.x,VLOOKUP(W3138,'Drop-down_menus'!$F$2:$G$16,2,FALSE),IF(_xlpm.x=0,"",_xlpm.x)))</f>
        <v/>
      </c>
      <c r="AB3138" t="s">
        <v>702</v>
      </c>
      <c r="AE3138" t="s">
        <v>896</v>
      </c>
    </row>
    <row r="3139" spans="1:31" ht="15" hidden="1" x14ac:dyDescent="0.2">
      <c r="A3139" s="2" t="s">
        <v>253</v>
      </c>
      <c r="B3139">
        <v>1735</v>
      </c>
      <c r="C3139">
        <v>1118</v>
      </c>
      <c r="D3139" s="69" t="s">
        <v>700</v>
      </c>
      <c r="F3139" s="70" t="s">
        <v>716</v>
      </c>
      <c r="G3139" s="70">
        <v>1</v>
      </c>
      <c r="H3139" s="70" t="s">
        <v>716</v>
      </c>
      <c r="I3139" s="70" t="s">
        <v>716</v>
      </c>
      <c r="J3139" t="str">
        <f>IF($I3139="","",_xlfn.LET(_xlpm.x,VLOOKUP($I3139,'taxon-match_2026-08-31'!$A$2:$N$122,6,FALSE),IF(_xlpm.x=0,"",_xlpm.x)))</f>
        <v>Johnston, 1846</v>
      </c>
      <c r="K3139" t="str">
        <f>IF($I3139="","",_xlfn.LET(_xlpm.x,VLOOKUP($I3139,'taxon-match_2026-08-31'!$A$2:$N$122,4,FALSE),IF(_xlpm.x=0,"",_xlpm.x)))</f>
        <v>urn:lsid:marinespecies.org:taxname:982</v>
      </c>
      <c r="L3139" t="str">
        <f>IF($I3139="","",_xlfn.LET(_xlpm.x,VLOOKUP($I3139,'taxon-match_2026-08-31'!$A$2:$N$122,7,FALSE),IF(_xlpm.x=0,"",_xlpm.x)))</f>
        <v>Animalia</v>
      </c>
      <c r="M3139" t="str">
        <f>IF($I3139="","",_xlfn.LET(_xlpm.x,VLOOKUP($I3139,'taxon-match_2026-08-31'!$A$2:$N$122,8,FALSE),IF(_xlpm.x=0,"",_xlpm.x)))</f>
        <v>Annelida</v>
      </c>
      <c r="N3139" t="str">
        <f>IF($I3139="","",_xlfn.LET(_xlpm.x,VLOOKUP($I3139,'taxon-match_2026-08-31'!$A$2:$N$122,9,FALSE),IF(_xlpm.x=0,"",_xlpm.x)))</f>
        <v>Polychaeta</v>
      </c>
      <c r="O3139" t="str">
        <f>IF($I3139="","",_xlfn.LET(_xlpm.x,VLOOKUP($I3139,'taxon-match_2026-08-31'!$A$2:$N$122,10,FALSE),IF(_xlpm.x=0,"",_xlpm.x)))</f>
        <v>Terebellida</v>
      </c>
      <c r="P3139" t="str">
        <f>IF($I3139="","",_xlfn.LET(_xlpm.x,VLOOKUP($I3139,'taxon-match_2026-08-31'!$A$2:$N$122,11,FALSE),IF(_xlpm.x=0,"",_xlpm.x)))</f>
        <v>Terebellidae</v>
      </c>
      <c r="Q3139" t="str">
        <f>IF($I3139="","",_xlfn.LET(_xlpm.x,VLOOKUP($I3139,'taxon-match_2026-08-31'!$A$2:$N$122,12,FALSE),IF(_xlpm.x=0,"",_xlpm.x)))</f>
        <v/>
      </c>
      <c r="R3139" t="str">
        <f>IF($I3139="","",_xlfn.LET(_xlpm.x,VLOOKUP($I3139,'taxon-match_2026-08-31'!$A$2:$N$122,14,FALSE),IF(_xlpm.x=0,"",_xlpm.x)))</f>
        <v/>
      </c>
      <c r="S3139" s="2" t="s">
        <v>2360</v>
      </c>
      <c r="T3139" s="69" t="s">
        <v>62</v>
      </c>
      <c r="U3139" s="69" t="s">
        <v>60</v>
      </c>
      <c r="X3139" t="str">
        <f>IF(T3139="","",_xlfn.LET(_xlpm.x,VLOOKUP(T3139,'Drop-down_menus'!$F$2:$G$16,2,FALSE),IF(_xlpm.x=0,"",_xlpm.x)))</f>
        <v>https://orcid.org/0000-0003-3696-4445</v>
      </c>
      <c r="Y3139" t="str">
        <f>IF(U3139="","",_xlfn.LET(_xlpm.x,VLOOKUP(U3139,'Drop-down_menus'!$F$2:$G$16,2,FALSE),IF(_xlpm.x=0,"",_xlpm.x)))</f>
        <v>https://orcid.org/0000-0002-9708-1761</v>
      </c>
      <c r="Z3139" t="str">
        <f>IF(V3139="","",_xlfn.LET(_xlpm.x,VLOOKUP(V3139,'Drop-down_menus'!$F$2:$G$16,2,FALSE),IF(_xlpm.x=0,"",_xlpm.x)))</f>
        <v/>
      </c>
      <c r="AA3139" t="str">
        <f>IF(W3139="","",_xlfn.LET(_xlpm.x,VLOOKUP(W3139,'Drop-down_menus'!$F$2:$G$16,2,FALSE),IF(_xlpm.x=0,"",_xlpm.x)))</f>
        <v/>
      </c>
      <c r="AB3139" t="s">
        <v>702</v>
      </c>
      <c r="AE3139" t="s">
        <v>896</v>
      </c>
    </row>
    <row r="3140" spans="1:31" ht="15" hidden="1" x14ac:dyDescent="0.2">
      <c r="A3140" s="2" t="s">
        <v>253</v>
      </c>
      <c r="B3140">
        <v>1736</v>
      </c>
      <c r="C3140">
        <v>1174</v>
      </c>
      <c r="D3140" s="69" t="s">
        <v>700</v>
      </c>
      <c r="F3140" s="70" t="s">
        <v>716</v>
      </c>
      <c r="G3140" s="70">
        <v>1</v>
      </c>
      <c r="H3140" s="70" t="s">
        <v>716</v>
      </c>
      <c r="I3140" s="70" t="s">
        <v>716</v>
      </c>
      <c r="J3140" t="str">
        <f>IF($I3140="","",_xlfn.LET(_xlpm.x,VLOOKUP($I3140,'taxon-match_2026-08-31'!$A$2:$N$122,6,FALSE),IF(_xlpm.x=0,"",_xlpm.x)))</f>
        <v>Johnston, 1846</v>
      </c>
      <c r="K3140" t="str">
        <f>IF($I3140="","",_xlfn.LET(_xlpm.x,VLOOKUP($I3140,'taxon-match_2026-08-31'!$A$2:$N$122,4,FALSE),IF(_xlpm.x=0,"",_xlpm.x)))</f>
        <v>urn:lsid:marinespecies.org:taxname:982</v>
      </c>
      <c r="L3140" t="str">
        <f>IF($I3140="","",_xlfn.LET(_xlpm.x,VLOOKUP($I3140,'taxon-match_2026-08-31'!$A$2:$N$122,7,FALSE),IF(_xlpm.x=0,"",_xlpm.x)))</f>
        <v>Animalia</v>
      </c>
      <c r="M3140" t="str">
        <f>IF($I3140="","",_xlfn.LET(_xlpm.x,VLOOKUP($I3140,'taxon-match_2026-08-31'!$A$2:$N$122,8,FALSE),IF(_xlpm.x=0,"",_xlpm.x)))</f>
        <v>Annelida</v>
      </c>
      <c r="N3140" t="str">
        <f>IF($I3140="","",_xlfn.LET(_xlpm.x,VLOOKUP($I3140,'taxon-match_2026-08-31'!$A$2:$N$122,9,FALSE),IF(_xlpm.x=0,"",_xlpm.x)))</f>
        <v>Polychaeta</v>
      </c>
      <c r="O3140" t="str">
        <f>IF($I3140="","",_xlfn.LET(_xlpm.x,VLOOKUP($I3140,'taxon-match_2026-08-31'!$A$2:$N$122,10,FALSE),IF(_xlpm.x=0,"",_xlpm.x)))</f>
        <v>Terebellida</v>
      </c>
      <c r="P3140" t="str">
        <f>IF($I3140="","",_xlfn.LET(_xlpm.x,VLOOKUP($I3140,'taxon-match_2026-08-31'!$A$2:$N$122,11,FALSE),IF(_xlpm.x=0,"",_xlpm.x)))</f>
        <v>Terebellidae</v>
      </c>
      <c r="Q3140" t="str">
        <f>IF($I3140="","",_xlfn.LET(_xlpm.x,VLOOKUP($I3140,'taxon-match_2026-08-31'!$A$2:$N$122,12,FALSE),IF(_xlpm.x=0,"",_xlpm.x)))</f>
        <v/>
      </c>
      <c r="R3140" t="str">
        <f>IF($I3140="","",_xlfn.LET(_xlpm.x,VLOOKUP($I3140,'taxon-match_2026-08-31'!$A$2:$N$122,14,FALSE),IF(_xlpm.x=0,"",_xlpm.x)))</f>
        <v/>
      </c>
      <c r="S3140" s="2" t="s">
        <v>2360</v>
      </c>
      <c r="T3140" s="69" t="s">
        <v>62</v>
      </c>
      <c r="U3140" s="69" t="s">
        <v>60</v>
      </c>
      <c r="X3140" t="str">
        <f>IF(T3140="","",_xlfn.LET(_xlpm.x,VLOOKUP(T3140,'Drop-down_menus'!$F$2:$G$16,2,FALSE),IF(_xlpm.x=0,"",_xlpm.x)))</f>
        <v>https://orcid.org/0000-0003-3696-4445</v>
      </c>
      <c r="Y3140" t="str">
        <f>IF(U3140="","",_xlfn.LET(_xlpm.x,VLOOKUP(U3140,'Drop-down_menus'!$F$2:$G$16,2,FALSE),IF(_xlpm.x=0,"",_xlpm.x)))</f>
        <v>https://orcid.org/0000-0002-9708-1761</v>
      </c>
      <c r="Z3140" t="str">
        <f>IF(V3140="","",_xlfn.LET(_xlpm.x,VLOOKUP(V3140,'Drop-down_menus'!$F$2:$G$16,2,FALSE),IF(_xlpm.x=0,"",_xlpm.x)))</f>
        <v/>
      </c>
      <c r="AA3140" t="str">
        <f>IF(W3140="","",_xlfn.LET(_xlpm.x,VLOOKUP(W3140,'Drop-down_menus'!$F$2:$G$16,2,FALSE),IF(_xlpm.x=0,"",_xlpm.x)))</f>
        <v/>
      </c>
      <c r="AB3140" t="s">
        <v>702</v>
      </c>
      <c r="AE3140" t="s">
        <v>896</v>
      </c>
    </row>
    <row r="3141" spans="1:31" ht="15" hidden="1" x14ac:dyDescent="0.2">
      <c r="A3141" s="2" t="s">
        <v>117</v>
      </c>
      <c r="B3141">
        <v>596</v>
      </c>
      <c r="C3141">
        <v>1109</v>
      </c>
      <c r="D3141" s="69" t="s">
        <v>700</v>
      </c>
      <c r="F3141" s="70" t="s">
        <v>716</v>
      </c>
      <c r="G3141" s="69">
        <v>1</v>
      </c>
      <c r="H3141" s="70" t="s">
        <v>716</v>
      </c>
      <c r="I3141" s="70" t="s">
        <v>716</v>
      </c>
      <c r="J3141" t="str">
        <f>IF($I3141="","",_xlfn.LET(_xlpm.x,VLOOKUP($I3141,'taxon-match_2026-08-31'!$A$2:$N$122,6,FALSE),IF(_xlpm.x=0,"",_xlpm.x)))</f>
        <v>Johnston, 1846</v>
      </c>
      <c r="K3141" t="str">
        <f>IF($I3141="","",_xlfn.LET(_xlpm.x,VLOOKUP($I3141,'taxon-match_2026-08-31'!$A$2:$N$122,4,FALSE),IF(_xlpm.x=0,"",_xlpm.x)))</f>
        <v>urn:lsid:marinespecies.org:taxname:982</v>
      </c>
      <c r="L3141" t="str">
        <f>IF($I3141="","",_xlfn.LET(_xlpm.x,VLOOKUP($I3141,'taxon-match_2026-08-31'!$A$2:$N$122,7,FALSE),IF(_xlpm.x=0,"",_xlpm.x)))</f>
        <v>Animalia</v>
      </c>
      <c r="M3141" t="str">
        <f>IF($I3141="","",_xlfn.LET(_xlpm.x,VLOOKUP($I3141,'taxon-match_2026-08-31'!$A$2:$N$122,8,FALSE),IF(_xlpm.x=0,"",_xlpm.x)))</f>
        <v>Annelida</v>
      </c>
      <c r="N3141" t="str">
        <f>IF($I3141="","",_xlfn.LET(_xlpm.x,VLOOKUP($I3141,'taxon-match_2026-08-31'!$A$2:$N$122,9,FALSE),IF(_xlpm.x=0,"",_xlpm.x)))</f>
        <v>Polychaeta</v>
      </c>
      <c r="O3141" t="str">
        <f>IF($I3141="","",_xlfn.LET(_xlpm.x,VLOOKUP($I3141,'taxon-match_2026-08-31'!$A$2:$N$122,10,FALSE),IF(_xlpm.x=0,"",_xlpm.x)))</f>
        <v>Terebellida</v>
      </c>
      <c r="P3141" t="str">
        <f>IF($I3141="","",_xlfn.LET(_xlpm.x,VLOOKUP($I3141,'taxon-match_2026-08-31'!$A$2:$N$122,11,FALSE),IF(_xlpm.x=0,"",_xlpm.x)))</f>
        <v>Terebellidae</v>
      </c>
      <c r="Q3141" t="str">
        <f>IF($I3141="","",_xlfn.LET(_xlpm.x,VLOOKUP($I3141,'taxon-match_2026-08-31'!$A$2:$N$122,12,FALSE),IF(_xlpm.x=0,"",_xlpm.x)))</f>
        <v/>
      </c>
      <c r="R3141" t="str">
        <f>IF($I3141="","",_xlfn.LET(_xlpm.x,VLOOKUP($I3141,'taxon-match_2026-08-31'!$A$2:$N$122,14,FALSE),IF(_xlpm.x=0,"",_xlpm.x)))</f>
        <v/>
      </c>
      <c r="S3141" s="2" t="s">
        <v>2360</v>
      </c>
      <c r="T3141" s="69" t="s">
        <v>62</v>
      </c>
      <c r="U3141" s="69" t="s">
        <v>60</v>
      </c>
      <c r="X3141" t="str">
        <f>IF(T3141="","",_xlfn.LET(_xlpm.x,VLOOKUP(T3141,'Drop-down_menus'!$F$2:$G$16,2,FALSE),IF(_xlpm.x=0,"",_xlpm.x)))</f>
        <v>https://orcid.org/0000-0003-3696-4445</v>
      </c>
      <c r="Y3141" t="str">
        <f>IF(U3141="","",_xlfn.LET(_xlpm.x,VLOOKUP(U3141,'Drop-down_menus'!$F$2:$G$16,2,FALSE),IF(_xlpm.x=0,"",_xlpm.x)))</f>
        <v>https://orcid.org/0000-0002-9708-1761</v>
      </c>
      <c r="Z3141" t="str">
        <f>IF(V3141="","",_xlfn.LET(_xlpm.x,VLOOKUP(V3141,'Drop-down_menus'!$F$2:$G$16,2,FALSE),IF(_xlpm.x=0,"",_xlpm.x)))</f>
        <v/>
      </c>
      <c r="AA3141" t="str">
        <f>IF(W3141="","",_xlfn.LET(_xlpm.x,VLOOKUP(W3141,'Drop-down_menus'!$F$2:$G$16,2,FALSE),IF(_xlpm.x=0,"",_xlpm.x)))</f>
        <v/>
      </c>
      <c r="AB3141" t="s">
        <v>702</v>
      </c>
      <c r="AE3141" t="s">
        <v>896</v>
      </c>
    </row>
    <row r="3142" spans="1:31" ht="15" hidden="1" x14ac:dyDescent="0.2">
      <c r="A3142" s="2" t="s">
        <v>117</v>
      </c>
      <c r="B3142">
        <v>597</v>
      </c>
      <c r="C3142">
        <v>1110</v>
      </c>
      <c r="D3142" s="69" t="s">
        <v>700</v>
      </c>
      <c r="F3142" s="70" t="s">
        <v>716</v>
      </c>
      <c r="G3142" s="69">
        <v>1</v>
      </c>
      <c r="H3142" s="70" t="s">
        <v>716</v>
      </c>
      <c r="I3142" s="70" t="s">
        <v>716</v>
      </c>
      <c r="J3142" t="str">
        <f>IF($I3142="","",_xlfn.LET(_xlpm.x,VLOOKUP($I3142,'taxon-match_2026-08-31'!$A$2:$N$122,6,FALSE),IF(_xlpm.x=0,"",_xlpm.x)))</f>
        <v>Johnston, 1846</v>
      </c>
      <c r="K3142" t="str">
        <f>IF($I3142="","",_xlfn.LET(_xlpm.x,VLOOKUP($I3142,'taxon-match_2026-08-31'!$A$2:$N$122,4,FALSE),IF(_xlpm.x=0,"",_xlpm.x)))</f>
        <v>urn:lsid:marinespecies.org:taxname:982</v>
      </c>
      <c r="L3142" t="str">
        <f>IF($I3142="","",_xlfn.LET(_xlpm.x,VLOOKUP($I3142,'taxon-match_2026-08-31'!$A$2:$N$122,7,FALSE),IF(_xlpm.x=0,"",_xlpm.x)))</f>
        <v>Animalia</v>
      </c>
      <c r="M3142" t="str">
        <f>IF($I3142="","",_xlfn.LET(_xlpm.x,VLOOKUP($I3142,'taxon-match_2026-08-31'!$A$2:$N$122,8,FALSE),IF(_xlpm.x=0,"",_xlpm.x)))</f>
        <v>Annelida</v>
      </c>
      <c r="N3142" t="str">
        <f>IF($I3142="","",_xlfn.LET(_xlpm.x,VLOOKUP($I3142,'taxon-match_2026-08-31'!$A$2:$N$122,9,FALSE),IF(_xlpm.x=0,"",_xlpm.x)))</f>
        <v>Polychaeta</v>
      </c>
      <c r="O3142" t="str">
        <f>IF($I3142="","",_xlfn.LET(_xlpm.x,VLOOKUP($I3142,'taxon-match_2026-08-31'!$A$2:$N$122,10,FALSE),IF(_xlpm.x=0,"",_xlpm.x)))</f>
        <v>Terebellida</v>
      </c>
      <c r="P3142" t="str">
        <f>IF($I3142="","",_xlfn.LET(_xlpm.x,VLOOKUP($I3142,'taxon-match_2026-08-31'!$A$2:$N$122,11,FALSE),IF(_xlpm.x=0,"",_xlpm.x)))</f>
        <v>Terebellidae</v>
      </c>
      <c r="Q3142" t="str">
        <f>IF($I3142="","",_xlfn.LET(_xlpm.x,VLOOKUP($I3142,'taxon-match_2026-08-31'!$A$2:$N$122,12,FALSE),IF(_xlpm.x=0,"",_xlpm.x)))</f>
        <v/>
      </c>
      <c r="R3142" t="str">
        <f>IF($I3142="","",_xlfn.LET(_xlpm.x,VLOOKUP($I3142,'taxon-match_2026-08-31'!$A$2:$N$122,14,FALSE),IF(_xlpm.x=0,"",_xlpm.x)))</f>
        <v/>
      </c>
      <c r="S3142" s="2" t="s">
        <v>2360</v>
      </c>
      <c r="T3142" s="69" t="s">
        <v>62</v>
      </c>
      <c r="U3142" s="69" t="s">
        <v>60</v>
      </c>
      <c r="X3142" t="str">
        <f>IF(T3142="","",_xlfn.LET(_xlpm.x,VLOOKUP(T3142,'Drop-down_menus'!$F$2:$G$16,2,FALSE),IF(_xlpm.x=0,"",_xlpm.x)))</f>
        <v>https://orcid.org/0000-0003-3696-4445</v>
      </c>
      <c r="Y3142" t="str">
        <f>IF(U3142="","",_xlfn.LET(_xlpm.x,VLOOKUP(U3142,'Drop-down_menus'!$F$2:$G$16,2,FALSE),IF(_xlpm.x=0,"",_xlpm.x)))</f>
        <v>https://orcid.org/0000-0002-9708-1761</v>
      </c>
      <c r="Z3142" t="str">
        <f>IF(V3142="","",_xlfn.LET(_xlpm.x,VLOOKUP(V3142,'Drop-down_menus'!$F$2:$G$16,2,FALSE),IF(_xlpm.x=0,"",_xlpm.x)))</f>
        <v/>
      </c>
      <c r="AA3142" t="str">
        <f>IF(W3142="","",_xlfn.LET(_xlpm.x,VLOOKUP(W3142,'Drop-down_menus'!$F$2:$G$16,2,FALSE),IF(_xlpm.x=0,"",_xlpm.x)))</f>
        <v/>
      </c>
      <c r="AB3142" t="s">
        <v>702</v>
      </c>
      <c r="AE3142" t="s">
        <v>896</v>
      </c>
    </row>
    <row r="3143" spans="1:31" ht="15" hidden="1" x14ac:dyDescent="0.2">
      <c r="A3143" s="2" t="s">
        <v>117</v>
      </c>
      <c r="B3143">
        <v>598</v>
      </c>
      <c r="C3143">
        <v>1111</v>
      </c>
      <c r="D3143" s="69" t="s">
        <v>700</v>
      </c>
      <c r="F3143" s="70" t="s">
        <v>716</v>
      </c>
      <c r="G3143" s="69">
        <v>1</v>
      </c>
      <c r="H3143" s="70" t="s">
        <v>716</v>
      </c>
      <c r="I3143" s="70" t="s">
        <v>716</v>
      </c>
      <c r="J3143" t="str">
        <f>IF($I3143="","",_xlfn.LET(_xlpm.x,VLOOKUP($I3143,'taxon-match_2026-08-31'!$A$2:$N$122,6,FALSE),IF(_xlpm.x=0,"",_xlpm.x)))</f>
        <v>Johnston, 1846</v>
      </c>
      <c r="K3143" t="str">
        <f>IF($I3143="","",_xlfn.LET(_xlpm.x,VLOOKUP($I3143,'taxon-match_2026-08-31'!$A$2:$N$122,4,FALSE),IF(_xlpm.x=0,"",_xlpm.x)))</f>
        <v>urn:lsid:marinespecies.org:taxname:982</v>
      </c>
      <c r="L3143" t="str">
        <f>IF($I3143="","",_xlfn.LET(_xlpm.x,VLOOKUP($I3143,'taxon-match_2026-08-31'!$A$2:$N$122,7,FALSE),IF(_xlpm.x=0,"",_xlpm.x)))</f>
        <v>Animalia</v>
      </c>
      <c r="M3143" t="str">
        <f>IF($I3143="","",_xlfn.LET(_xlpm.x,VLOOKUP($I3143,'taxon-match_2026-08-31'!$A$2:$N$122,8,FALSE),IF(_xlpm.x=0,"",_xlpm.x)))</f>
        <v>Annelida</v>
      </c>
      <c r="N3143" t="str">
        <f>IF($I3143="","",_xlfn.LET(_xlpm.x,VLOOKUP($I3143,'taxon-match_2026-08-31'!$A$2:$N$122,9,FALSE),IF(_xlpm.x=0,"",_xlpm.x)))</f>
        <v>Polychaeta</v>
      </c>
      <c r="O3143" t="str">
        <f>IF($I3143="","",_xlfn.LET(_xlpm.x,VLOOKUP($I3143,'taxon-match_2026-08-31'!$A$2:$N$122,10,FALSE),IF(_xlpm.x=0,"",_xlpm.x)))</f>
        <v>Terebellida</v>
      </c>
      <c r="P3143" t="str">
        <f>IF($I3143="","",_xlfn.LET(_xlpm.x,VLOOKUP($I3143,'taxon-match_2026-08-31'!$A$2:$N$122,11,FALSE),IF(_xlpm.x=0,"",_xlpm.x)))</f>
        <v>Terebellidae</v>
      </c>
      <c r="Q3143" t="str">
        <f>IF($I3143="","",_xlfn.LET(_xlpm.x,VLOOKUP($I3143,'taxon-match_2026-08-31'!$A$2:$N$122,12,FALSE),IF(_xlpm.x=0,"",_xlpm.x)))</f>
        <v/>
      </c>
      <c r="R3143" t="str">
        <f>IF($I3143="","",_xlfn.LET(_xlpm.x,VLOOKUP($I3143,'taxon-match_2026-08-31'!$A$2:$N$122,14,FALSE),IF(_xlpm.x=0,"",_xlpm.x)))</f>
        <v/>
      </c>
      <c r="S3143" s="2" t="s">
        <v>2360</v>
      </c>
      <c r="T3143" s="69" t="s">
        <v>62</v>
      </c>
      <c r="U3143" s="69" t="s">
        <v>60</v>
      </c>
      <c r="X3143" t="str">
        <f>IF(T3143="","",_xlfn.LET(_xlpm.x,VLOOKUP(T3143,'Drop-down_menus'!$F$2:$G$16,2,FALSE),IF(_xlpm.x=0,"",_xlpm.x)))</f>
        <v>https://orcid.org/0000-0003-3696-4445</v>
      </c>
      <c r="Y3143" t="str">
        <f>IF(U3143="","",_xlfn.LET(_xlpm.x,VLOOKUP(U3143,'Drop-down_menus'!$F$2:$G$16,2,FALSE),IF(_xlpm.x=0,"",_xlpm.x)))</f>
        <v>https://orcid.org/0000-0002-9708-1761</v>
      </c>
      <c r="Z3143" t="str">
        <f>IF(V3143="","",_xlfn.LET(_xlpm.x,VLOOKUP(V3143,'Drop-down_menus'!$F$2:$G$16,2,FALSE),IF(_xlpm.x=0,"",_xlpm.x)))</f>
        <v/>
      </c>
      <c r="AA3143" t="str">
        <f>IF(W3143="","",_xlfn.LET(_xlpm.x,VLOOKUP(W3143,'Drop-down_menus'!$F$2:$G$16,2,FALSE),IF(_xlpm.x=0,"",_xlpm.x)))</f>
        <v/>
      </c>
      <c r="AB3143" t="s">
        <v>702</v>
      </c>
      <c r="AE3143" t="s">
        <v>896</v>
      </c>
    </row>
    <row r="3144" spans="1:31" ht="15" hidden="1" x14ac:dyDescent="0.2">
      <c r="A3144" s="2" t="s">
        <v>117</v>
      </c>
      <c r="B3144">
        <v>599</v>
      </c>
      <c r="C3144">
        <v>1112</v>
      </c>
      <c r="D3144" s="69" t="s">
        <v>700</v>
      </c>
      <c r="F3144" s="70" t="s">
        <v>716</v>
      </c>
      <c r="G3144" s="69">
        <v>1</v>
      </c>
      <c r="H3144" s="70" t="s">
        <v>716</v>
      </c>
      <c r="I3144" s="70" t="s">
        <v>716</v>
      </c>
      <c r="J3144" t="str">
        <f>IF($I3144="","",_xlfn.LET(_xlpm.x,VLOOKUP($I3144,'taxon-match_2026-08-31'!$A$2:$N$122,6,FALSE),IF(_xlpm.x=0,"",_xlpm.x)))</f>
        <v>Johnston, 1846</v>
      </c>
      <c r="K3144" t="str">
        <f>IF($I3144="","",_xlfn.LET(_xlpm.x,VLOOKUP($I3144,'taxon-match_2026-08-31'!$A$2:$N$122,4,FALSE),IF(_xlpm.x=0,"",_xlpm.x)))</f>
        <v>urn:lsid:marinespecies.org:taxname:982</v>
      </c>
      <c r="L3144" t="str">
        <f>IF($I3144="","",_xlfn.LET(_xlpm.x,VLOOKUP($I3144,'taxon-match_2026-08-31'!$A$2:$N$122,7,FALSE),IF(_xlpm.x=0,"",_xlpm.x)))</f>
        <v>Animalia</v>
      </c>
      <c r="M3144" t="str">
        <f>IF($I3144="","",_xlfn.LET(_xlpm.x,VLOOKUP($I3144,'taxon-match_2026-08-31'!$A$2:$N$122,8,FALSE),IF(_xlpm.x=0,"",_xlpm.x)))</f>
        <v>Annelida</v>
      </c>
      <c r="N3144" t="str">
        <f>IF($I3144="","",_xlfn.LET(_xlpm.x,VLOOKUP($I3144,'taxon-match_2026-08-31'!$A$2:$N$122,9,FALSE),IF(_xlpm.x=0,"",_xlpm.x)))</f>
        <v>Polychaeta</v>
      </c>
      <c r="O3144" t="str">
        <f>IF($I3144="","",_xlfn.LET(_xlpm.x,VLOOKUP($I3144,'taxon-match_2026-08-31'!$A$2:$N$122,10,FALSE),IF(_xlpm.x=0,"",_xlpm.x)))</f>
        <v>Terebellida</v>
      </c>
      <c r="P3144" t="str">
        <f>IF($I3144="","",_xlfn.LET(_xlpm.x,VLOOKUP($I3144,'taxon-match_2026-08-31'!$A$2:$N$122,11,FALSE),IF(_xlpm.x=0,"",_xlpm.x)))</f>
        <v>Terebellidae</v>
      </c>
      <c r="Q3144" t="str">
        <f>IF($I3144="","",_xlfn.LET(_xlpm.x,VLOOKUP($I3144,'taxon-match_2026-08-31'!$A$2:$N$122,12,FALSE),IF(_xlpm.x=0,"",_xlpm.x)))</f>
        <v/>
      </c>
      <c r="R3144" t="str">
        <f>IF($I3144="","",_xlfn.LET(_xlpm.x,VLOOKUP($I3144,'taxon-match_2026-08-31'!$A$2:$N$122,14,FALSE),IF(_xlpm.x=0,"",_xlpm.x)))</f>
        <v/>
      </c>
      <c r="S3144" s="2" t="s">
        <v>2360</v>
      </c>
      <c r="T3144" s="69" t="s">
        <v>62</v>
      </c>
      <c r="U3144" s="69" t="s">
        <v>60</v>
      </c>
      <c r="X3144" t="str">
        <f>IF(T3144="","",_xlfn.LET(_xlpm.x,VLOOKUP(T3144,'Drop-down_menus'!$F$2:$G$16,2,FALSE),IF(_xlpm.x=0,"",_xlpm.x)))</f>
        <v>https://orcid.org/0000-0003-3696-4445</v>
      </c>
      <c r="Y3144" t="str">
        <f>IF(U3144="","",_xlfn.LET(_xlpm.x,VLOOKUP(U3144,'Drop-down_menus'!$F$2:$G$16,2,FALSE),IF(_xlpm.x=0,"",_xlpm.x)))</f>
        <v>https://orcid.org/0000-0002-9708-1761</v>
      </c>
      <c r="Z3144" t="str">
        <f>IF(V3144="","",_xlfn.LET(_xlpm.x,VLOOKUP(V3144,'Drop-down_menus'!$F$2:$G$16,2,FALSE),IF(_xlpm.x=0,"",_xlpm.x)))</f>
        <v/>
      </c>
      <c r="AA3144" t="str">
        <f>IF(W3144="","",_xlfn.LET(_xlpm.x,VLOOKUP(W3144,'Drop-down_menus'!$F$2:$G$16,2,FALSE),IF(_xlpm.x=0,"",_xlpm.x)))</f>
        <v/>
      </c>
      <c r="AB3144" t="s">
        <v>702</v>
      </c>
      <c r="AE3144" t="s">
        <v>896</v>
      </c>
    </row>
    <row r="3145" spans="1:31" ht="15" hidden="1" x14ac:dyDescent="0.2">
      <c r="A3145" s="2" t="s">
        <v>117</v>
      </c>
      <c r="B3145">
        <v>600</v>
      </c>
      <c r="C3145">
        <v>1113</v>
      </c>
      <c r="D3145" s="69" t="s">
        <v>700</v>
      </c>
      <c r="F3145" s="70" t="s">
        <v>716</v>
      </c>
      <c r="G3145" s="69">
        <v>1</v>
      </c>
      <c r="H3145" s="70" t="s">
        <v>716</v>
      </c>
      <c r="I3145" s="70" t="s">
        <v>716</v>
      </c>
      <c r="J3145" t="str">
        <f>IF($I3145="","",_xlfn.LET(_xlpm.x,VLOOKUP($I3145,'taxon-match_2026-08-31'!$A$2:$N$122,6,FALSE),IF(_xlpm.x=0,"",_xlpm.x)))</f>
        <v>Johnston, 1846</v>
      </c>
      <c r="K3145" t="str">
        <f>IF($I3145="","",_xlfn.LET(_xlpm.x,VLOOKUP($I3145,'taxon-match_2026-08-31'!$A$2:$N$122,4,FALSE),IF(_xlpm.x=0,"",_xlpm.x)))</f>
        <v>urn:lsid:marinespecies.org:taxname:982</v>
      </c>
      <c r="L3145" t="str">
        <f>IF($I3145="","",_xlfn.LET(_xlpm.x,VLOOKUP($I3145,'taxon-match_2026-08-31'!$A$2:$N$122,7,FALSE),IF(_xlpm.x=0,"",_xlpm.x)))</f>
        <v>Animalia</v>
      </c>
      <c r="M3145" t="str">
        <f>IF($I3145="","",_xlfn.LET(_xlpm.x,VLOOKUP($I3145,'taxon-match_2026-08-31'!$A$2:$N$122,8,FALSE),IF(_xlpm.x=0,"",_xlpm.x)))</f>
        <v>Annelida</v>
      </c>
      <c r="N3145" t="str">
        <f>IF($I3145="","",_xlfn.LET(_xlpm.x,VLOOKUP($I3145,'taxon-match_2026-08-31'!$A$2:$N$122,9,FALSE),IF(_xlpm.x=0,"",_xlpm.x)))</f>
        <v>Polychaeta</v>
      </c>
      <c r="O3145" t="str">
        <f>IF($I3145="","",_xlfn.LET(_xlpm.x,VLOOKUP($I3145,'taxon-match_2026-08-31'!$A$2:$N$122,10,FALSE),IF(_xlpm.x=0,"",_xlpm.x)))</f>
        <v>Terebellida</v>
      </c>
      <c r="P3145" t="str">
        <f>IF($I3145="","",_xlfn.LET(_xlpm.x,VLOOKUP($I3145,'taxon-match_2026-08-31'!$A$2:$N$122,11,FALSE),IF(_xlpm.x=0,"",_xlpm.x)))</f>
        <v>Terebellidae</v>
      </c>
      <c r="Q3145" t="str">
        <f>IF($I3145="","",_xlfn.LET(_xlpm.x,VLOOKUP($I3145,'taxon-match_2026-08-31'!$A$2:$N$122,12,FALSE),IF(_xlpm.x=0,"",_xlpm.x)))</f>
        <v/>
      </c>
      <c r="R3145" t="str">
        <f>IF($I3145="","",_xlfn.LET(_xlpm.x,VLOOKUP($I3145,'taxon-match_2026-08-31'!$A$2:$N$122,14,FALSE),IF(_xlpm.x=0,"",_xlpm.x)))</f>
        <v/>
      </c>
      <c r="S3145" s="2" t="s">
        <v>2360</v>
      </c>
      <c r="T3145" s="69" t="s">
        <v>62</v>
      </c>
      <c r="U3145" s="69" t="s">
        <v>60</v>
      </c>
      <c r="X3145" t="str">
        <f>IF(T3145="","",_xlfn.LET(_xlpm.x,VLOOKUP(T3145,'Drop-down_menus'!$F$2:$G$16,2,FALSE),IF(_xlpm.x=0,"",_xlpm.x)))</f>
        <v>https://orcid.org/0000-0003-3696-4445</v>
      </c>
      <c r="Y3145" t="str">
        <f>IF(U3145="","",_xlfn.LET(_xlpm.x,VLOOKUP(U3145,'Drop-down_menus'!$F$2:$G$16,2,FALSE),IF(_xlpm.x=0,"",_xlpm.x)))</f>
        <v>https://orcid.org/0000-0002-9708-1761</v>
      </c>
      <c r="Z3145" t="str">
        <f>IF(V3145="","",_xlfn.LET(_xlpm.x,VLOOKUP(V3145,'Drop-down_menus'!$F$2:$G$16,2,FALSE),IF(_xlpm.x=0,"",_xlpm.x)))</f>
        <v/>
      </c>
      <c r="AA3145" t="str">
        <f>IF(W3145="","",_xlfn.LET(_xlpm.x,VLOOKUP(W3145,'Drop-down_menus'!$F$2:$G$16,2,FALSE),IF(_xlpm.x=0,"",_xlpm.x)))</f>
        <v/>
      </c>
      <c r="AB3145" t="s">
        <v>702</v>
      </c>
      <c r="AE3145" t="s">
        <v>896</v>
      </c>
    </row>
    <row r="3146" spans="1:31" ht="15" hidden="1" x14ac:dyDescent="0.2">
      <c r="A3146" s="2" t="s">
        <v>117</v>
      </c>
      <c r="B3146">
        <v>601</v>
      </c>
      <c r="C3146">
        <v>1172</v>
      </c>
      <c r="D3146" s="69" t="s">
        <v>700</v>
      </c>
      <c r="F3146" s="70" t="s">
        <v>716</v>
      </c>
      <c r="G3146" s="69">
        <v>1</v>
      </c>
      <c r="H3146" s="70" t="s">
        <v>716</v>
      </c>
      <c r="I3146" s="70" t="s">
        <v>716</v>
      </c>
      <c r="J3146" t="str">
        <f>IF($I3146="","",_xlfn.LET(_xlpm.x,VLOOKUP($I3146,'taxon-match_2026-08-31'!$A$2:$N$122,6,FALSE),IF(_xlpm.x=0,"",_xlpm.x)))</f>
        <v>Johnston, 1846</v>
      </c>
      <c r="K3146" t="str">
        <f>IF($I3146="","",_xlfn.LET(_xlpm.x,VLOOKUP($I3146,'taxon-match_2026-08-31'!$A$2:$N$122,4,FALSE),IF(_xlpm.x=0,"",_xlpm.x)))</f>
        <v>urn:lsid:marinespecies.org:taxname:982</v>
      </c>
      <c r="L3146" t="str">
        <f>IF($I3146="","",_xlfn.LET(_xlpm.x,VLOOKUP($I3146,'taxon-match_2026-08-31'!$A$2:$N$122,7,FALSE),IF(_xlpm.x=0,"",_xlpm.x)))</f>
        <v>Animalia</v>
      </c>
      <c r="M3146" t="str">
        <f>IF($I3146="","",_xlfn.LET(_xlpm.x,VLOOKUP($I3146,'taxon-match_2026-08-31'!$A$2:$N$122,8,FALSE),IF(_xlpm.x=0,"",_xlpm.x)))</f>
        <v>Annelida</v>
      </c>
      <c r="N3146" t="str">
        <f>IF($I3146="","",_xlfn.LET(_xlpm.x,VLOOKUP($I3146,'taxon-match_2026-08-31'!$A$2:$N$122,9,FALSE),IF(_xlpm.x=0,"",_xlpm.x)))</f>
        <v>Polychaeta</v>
      </c>
      <c r="O3146" t="str">
        <f>IF($I3146="","",_xlfn.LET(_xlpm.x,VLOOKUP($I3146,'taxon-match_2026-08-31'!$A$2:$N$122,10,FALSE),IF(_xlpm.x=0,"",_xlpm.x)))</f>
        <v>Terebellida</v>
      </c>
      <c r="P3146" t="str">
        <f>IF($I3146="","",_xlfn.LET(_xlpm.x,VLOOKUP($I3146,'taxon-match_2026-08-31'!$A$2:$N$122,11,FALSE),IF(_xlpm.x=0,"",_xlpm.x)))</f>
        <v>Terebellidae</v>
      </c>
      <c r="Q3146" t="str">
        <f>IF($I3146="","",_xlfn.LET(_xlpm.x,VLOOKUP($I3146,'taxon-match_2026-08-31'!$A$2:$N$122,12,FALSE),IF(_xlpm.x=0,"",_xlpm.x)))</f>
        <v/>
      </c>
      <c r="R3146" t="str">
        <f>IF($I3146="","",_xlfn.LET(_xlpm.x,VLOOKUP($I3146,'taxon-match_2026-08-31'!$A$2:$N$122,14,FALSE),IF(_xlpm.x=0,"",_xlpm.x)))</f>
        <v/>
      </c>
      <c r="S3146" s="2" t="s">
        <v>2360</v>
      </c>
      <c r="T3146" s="69" t="s">
        <v>62</v>
      </c>
      <c r="U3146" s="69" t="s">
        <v>60</v>
      </c>
      <c r="X3146" t="str">
        <f>IF(T3146="","",_xlfn.LET(_xlpm.x,VLOOKUP(T3146,'Drop-down_menus'!$F$2:$G$16,2,FALSE),IF(_xlpm.x=0,"",_xlpm.x)))</f>
        <v>https://orcid.org/0000-0003-3696-4445</v>
      </c>
      <c r="Y3146" t="str">
        <f>IF(U3146="","",_xlfn.LET(_xlpm.x,VLOOKUP(U3146,'Drop-down_menus'!$F$2:$G$16,2,FALSE),IF(_xlpm.x=0,"",_xlpm.x)))</f>
        <v>https://orcid.org/0000-0002-9708-1761</v>
      </c>
      <c r="Z3146" t="str">
        <f>IF(V3146="","",_xlfn.LET(_xlpm.x,VLOOKUP(V3146,'Drop-down_menus'!$F$2:$G$16,2,FALSE),IF(_xlpm.x=0,"",_xlpm.x)))</f>
        <v/>
      </c>
      <c r="AA3146" t="str">
        <f>IF(W3146="","",_xlfn.LET(_xlpm.x,VLOOKUP(W3146,'Drop-down_menus'!$F$2:$G$16,2,FALSE),IF(_xlpm.x=0,"",_xlpm.x)))</f>
        <v/>
      </c>
      <c r="AB3146" t="s">
        <v>702</v>
      </c>
      <c r="AE3146" t="s">
        <v>896</v>
      </c>
    </row>
    <row r="3147" spans="1:31" ht="15" x14ac:dyDescent="0.2">
      <c r="A3147" s="2" t="s">
        <v>282</v>
      </c>
      <c r="B3147">
        <v>2496</v>
      </c>
      <c r="C3147">
        <v>1105</v>
      </c>
      <c r="D3147" s="69" t="s">
        <v>700</v>
      </c>
      <c r="F3147" s="70" t="s">
        <v>919</v>
      </c>
      <c r="G3147" s="70">
        <v>1</v>
      </c>
      <c r="H3147" s="70" t="s">
        <v>919</v>
      </c>
      <c r="I3147" t="s">
        <v>919</v>
      </c>
      <c r="J3147" t="str">
        <f>IF($I3147="","",_xlfn.LET(_xlpm.x,VLOOKUP($I3147,'taxon-match_2026-08-31'!$A$2:$N$122,6,FALSE),IF(_xlpm.x=0,"",_xlpm.x)))</f>
        <v>Moore, 1957</v>
      </c>
      <c r="K3147" t="str">
        <f>IF($I3147="","",_xlfn.LET(_xlpm.x,VLOOKUP($I3147,'taxon-match_2026-08-31'!$A$2:$N$122,4,FALSE),IF(_xlpm.x=0,"",_xlpm.x)))</f>
        <v>urn:lsid:marinespecies.org:taxname:370698</v>
      </c>
      <c r="L3147" t="str">
        <f>IF($I3147="","",_xlfn.LET(_xlpm.x,VLOOKUP($I3147,'taxon-match_2026-08-31'!$A$2:$N$122,7,FALSE),IF(_xlpm.x=0,"",_xlpm.x)))</f>
        <v>Animalia</v>
      </c>
      <c r="M3147" t="str">
        <f>IF($I3147="","",_xlfn.LET(_xlpm.x,VLOOKUP($I3147,'taxon-match_2026-08-31'!$A$2:$N$122,8,FALSE),IF(_xlpm.x=0,"",_xlpm.x)))</f>
        <v>Annelida</v>
      </c>
      <c r="N3147" t="str">
        <f>IF($I3147="","",_xlfn.LET(_xlpm.x,VLOOKUP($I3147,'taxon-match_2026-08-31'!$A$2:$N$122,9,FALSE),IF(_xlpm.x=0,"",_xlpm.x)))</f>
        <v>Clitellata</v>
      </c>
      <c r="O3147" t="str">
        <f>IF($I3147="","",_xlfn.LET(_xlpm.x,VLOOKUP($I3147,'taxon-match_2026-08-31'!$A$2:$N$122,10,FALSE),IF(_xlpm.x=0,"",_xlpm.x)))</f>
        <v>Rhynchobdellida</v>
      </c>
      <c r="P3147" t="str">
        <f>IF($I3147="","",_xlfn.LET(_xlpm.x,VLOOKUP($I3147,'taxon-match_2026-08-31'!$A$2:$N$122,11,FALSE),IF(_xlpm.x=0,"",_xlpm.x)))</f>
        <v>Piscicolidae</v>
      </c>
      <c r="Q3147" t="str">
        <f>IF($I3147="","",_xlfn.LET(_xlpm.x,VLOOKUP($I3147,'taxon-match_2026-08-31'!$A$2:$N$122,12,FALSE),IF(_xlpm.x=0,"",_xlpm.x)))</f>
        <v>Trachelobdellina</v>
      </c>
      <c r="R3147" t="str">
        <f>IF($I3147="","",_xlfn.LET(_xlpm.x,VLOOKUP($I3147,'taxon-match_2026-08-31'!$A$2:$N$122,14,FALSE),IF(_xlpm.x=0,"",_xlpm.x)))</f>
        <v>glabra</v>
      </c>
      <c r="S3147" s="2" t="s">
        <v>2609</v>
      </c>
      <c r="T3147" s="69" t="s">
        <v>62</v>
      </c>
      <c r="U3147" s="69" t="s">
        <v>60</v>
      </c>
      <c r="X3147" t="str">
        <f>IF(T3147="","",_xlfn.LET(_xlpm.x,VLOOKUP(T3147,'Drop-down_menus'!$F$2:$G$16,2,FALSE),IF(_xlpm.x=0,"",_xlpm.x)))</f>
        <v>https://orcid.org/0000-0003-3696-4445</v>
      </c>
      <c r="Y3147" t="str">
        <f>IF(U3147="","",_xlfn.LET(_xlpm.x,VLOOKUP(U3147,'Drop-down_menus'!$F$2:$G$16,2,FALSE),IF(_xlpm.x=0,"",_xlpm.x)))</f>
        <v>https://orcid.org/0000-0002-9708-1761</v>
      </c>
      <c r="Z3147" t="str">
        <f>IF(V3147="","",_xlfn.LET(_xlpm.x,VLOOKUP(V3147,'Drop-down_menus'!$F$2:$G$16,2,FALSE),IF(_xlpm.x=0,"",_xlpm.x)))</f>
        <v/>
      </c>
      <c r="AA3147" t="str">
        <f>IF(W3147="","",_xlfn.LET(_xlpm.x,VLOOKUP(W3147,'Drop-down_menus'!$F$2:$G$16,2,FALSE),IF(_xlpm.x=0,"",_xlpm.x)))</f>
        <v/>
      </c>
      <c r="AB3147" t="s">
        <v>702</v>
      </c>
      <c r="AE3147" t="s">
        <v>896</v>
      </c>
    </row>
    <row r="3148" spans="1:31" ht="15" hidden="1" x14ac:dyDescent="0.2">
      <c r="A3148" s="2" t="s">
        <v>253</v>
      </c>
      <c r="B3148">
        <v>1724</v>
      </c>
      <c r="C3148">
        <v>1170</v>
      </c>
      <c r="D3148" s="69" t="s">
        <v>700</v>
      </c>
      <c r="F3148" s="70" t="s">
        <v>2039</v>
      </c>
      <c r="G3148" s="70">
        <v>1</v>
      </c>
      <c r="H3148" s="70" t="s">
        <v>2039</v>
      </c>
      <c r="I3148" t="s">
        <v>2039</v>
      </c>
      <c r="J3148" t="str">
        <f>IF($I3148="","",_xlfn.LET(_xlpm.x,VLOOKUP($I3148,'taxon-match_2026-08-31'!$A$2:$N$122,6,FALSE),IF(_xlpm.x=0,"",_xlpm.x)))</f>
        <v>Montfort, 1810</v>
      </c>
      <c r="K3148" t="str">
        <f>IF($I3148="","",_xlfn.LET(_xlpm.x,VLOOKUP($I3148,'taxon-match_2026-08-31'!$A$2:$N$122,4,FALSE),IF(_xlpm.x=0,"",_xlpm.x)))</f>
        <v>urn:lsid:marinespecies.org:taxname:138208</v>
      </c>
      <c r="L3148" t="str">
        <f>IF($I3148="","",_xlfn.LET(_xlpm.x,VLOOKUP($I3148,'taxon-match_2026-08-31'!$A$2:$N$122,7,FALSE),IF(_xlpm.x=0,"",_xlpm.x)))</f>
        <v>Animalia</v>
      </c>
      <c r="M3148" t="str">
        <f>IF($I3148="","",_xlfn.LET(_xlpm.x,VLOOKUP($I3148,'taxon-match_2026-08-31'!$A$2:$N$122,8,FALSE),IF(_xlpm.x=0,"",_xlpm.x)))</f>
        <v>Mollusca</v>
      </c>
      <c r="N3148" t="str">
        <f>IF($I3148="","",_xlfn.LET(_xlpm.x,VLOOKUP($I3148,'taxon-match_2026-08-31'!$A$2:$N$122,9,FALSE),IF(_xlpm.x=0,"",_xlpm.x)))</f>
        <v>Gastropoda</v>
      </c>
      <c r="O3148" t="str">
        <f>IF($I3148="","",_xlfn.LET(_xlpm.x,VLOOKUP($I3148,'taxon-match_2026-08-31'!$A$2:$N$122,10,FALSE),IF(_xlpm.x=0,"",_xlpm.x)))</f>
        <v>Neogastropoda</v>
      </c>
      <c r="P3148" t="str">
        <f>IF($I3148="","",_xlfn.LET(_xlpm.x,VLOOKUP($I3148,'taxon-match_2026-08-31'!$A$2:$N$122,11,FALSE),IF(_xlpm.x=0,"",_xlpm.x)))</f>
        <v>Muricidae</v>
      </c>
      <c r="Q3148" t="str">
        <f>IF($I3148="","",_xlfn.LET(_xlpm.x,VLOOKUP($I3148,'taxon-match_2026-08-31'!$A$2:$N$122,12,FALSE),IF(_xlpm.x=0,"",_xlpm.x)))</f>
        <v>Trophon</v>
      </c>
      <c r="R3148" t="str">
        <f>IF($I3148="","",_xlfn.LET(_xlpm.x,VLOOKUP($I3148,'taxon-match_2026-08-31'!$A$2:$N$122,14,FALSE),IF(_xlpm.x=0,"",_xlpm.x)))</f>
        <v/>
      </c>
      <c r="S3148" s="2" t="s">
        <v>2361</v>
      </c>
      <c r="T3148" s="69" t="s">
        <v>62</v>
      </c>
      <c r="U3148" s="69" t="s">
        <v>60</v>
      </c>
      <c r="X3148" t="str">
        <f>IF(T3148="","",_xlfn.LET(_xlpm.x,VLOOKUP(T3148,'Drop-down_menus'!$F$2:$G$16,2,FALSE),IF(_xlpm.x=0,"",_xlpm.x)))</f>
        <v>https://orcid.org/0000-0003-3696-4445</v>
      </c>
      <c r="Y3148" t="str">
        <f>IF(U3148="","",_xlfn.LET(_xlpm.x,VLOOKUP(U3148,'Drop-down_menus'!$F$2:$G$16,2,FALSE),IF(_xlpm.x=0,"",_xlpm.x)))</f>
        <v>https://orcid.org/0000-0002-9708-1761</v>
      </c>
      <c r="Z3148" t="str">
        <f>IF(V3148="","",_xlfn.LET(_xlpm.x,VLOOKUP(V3148,'Drop-down_menus'!$F$2:$G$16,2,FALSE),IF(_xlpm.x=0,"",_xlpm.x)))</f>
        <v/>
      </c>
      <c r="AA3148" t="str">
        <f>IF(W3148="","",_xlfn.LET(_xlpm.x,VLOOKUP(W3148,'Drop-down_menus'!$F$2:$G$16,2,FALSE),IF(_xlpm.x=0,"",_xlpm.x)))</f>
        <v/>
      </c>
      <c r="AB3148" t="s">
        <v>702</v>
      </c>
      <c r="AE3148" t="s">
        <v>896</v>
      </c>
    </row>
    <row r="3149" spans="1:31" ht="15" hidden="1" x14ac:dyDescent="0.2">
      <c r="A3149" s="2" t="s">
        <v>253</v>
      </c>
      <c r="B3149">
        <v>1788</v>
      </c>
      <c r="C3149">
        <v>1171</v>
      </c>
      <c r="D3149" s="69" t="s">
        <v>700</v>
      </c>
      <c r="F3149" s="70" t="s">
        <v>2039</v>
      </c>
      <c r="G3149" s="70">
        <v>1</v>
      </c>
      <c r="H3149" s="70" t="s">
        <v>2039</v>
      </c>
      <c r="I3149" t="s">
        <v>2039</v>
      </c>
      <c r="J3149" t="str">
        <f>IF($I3149="","",_xlfn.LET(_xlpm.x,VLOOKUP($I3149,'taxon-match_2026-08-31'!$A$2:$N$122,6,FALSE),IF(_xlpm.x=0,"",_xlpm.x)))</f>
        <v>Montfort, 1810</v>
      </c>
      <c r="K3149" t="str">
        <f>IF($I3149="","",_xlfn.LET(_xlpm.x,VLOOKUP($I3149,'taxon-match_2026-08-31'!$A$2:$N$122,4,FALSE),IF(_xlpm.x=0,"",_xlpm.x)))</f>
        <v>urn:lsid:marinespecies.org:taxname:138208</v>
      </c>
      <c r="L3149" t="str">
        <f>IF($I3149="","",_xlfn.LET(_xlpm.x,VLOOKUP($I3149,'taxon-match_2026-08-31'!$A$2:$N$122,7,FALSE),IF(_xlpm.x=0,"",_xlpm.x)))</f>
        <v>Animalia</v>
      </c>
      <c r="M3149" t="str">
        <f>IF($I3149="","",_xlfn.LET(_xlpm.x,VLOOKUP($I3149,'taxon-match_2026-08-31'!$A$2:$N$122,8,FALSE),IF(_xlpm.x=0,"",_xlpm.x)))</f>
        <v>Mollusca</v>
      </c>
      <c r="N3149" t="str">
        <f>IF($I3149="","",_xlfn.LET(_xlpm.x,VLOOKUP($I3149,'taxon-match_2026-08-31'!$A$2:$N$122,9,FALSE),IF(_xlpm.x=0,"",_xlpm.x)))</f>
        <v>Gastropoda</v>
      </c>
      <c r="O3149" t="str">
        <f>IF($I3149="","",_xlfn.LET(_xlpm.x,VLOOKUP($I3149,'taxon-match_2026-08-31'!$A$2:$N$122,10,FALSE),IF(_xlpm.x=0,"",_xlpm.x)))</f>
        <v>Neogastropoda</v>
      </c>
      <c r="P3149" t="str">
        <f>IF($I3149="","",_xlfn.LET(_xlpm.x,VLOOKUP($I3149,'taxon-match_2026-08-31'!$A$2:$N$122,11,FALSE),IF(_xlpm.x=0,"",_xlpm.x)))</f>
        <v>Muricidae</v>
      </c>
      <c r="Q3149" t="str">
        <f>IF($I3149="","",_xlfn.LET(_xlpm.x,VLOOKUP($I3149,'taxon-match_2026-08-31'!$A$2:$N$122,12,FALSE),IF(_xlpm.x=0,"",_xlpm.x)))</f>
        <v>Trophon</v>
      </c>
      <c r="R3149" t="str">
        <f>IF($I3149="","",_xlfn.LET(_xlpm.x,VLOOKUP($I3149,'taxon-match_2026-08-31'!$A$2:$N$122,14,FALSE),IF(_xlpm.x=0,"",_xlpm.x)))</f>
        <v/>
      </c>
      <c r="S3149" s="2" t="s">
        <v>2361</v>
      </c>
      <c r="T3149" s="69" t="s">
        <v>62</v>
      </c>
      <c r="U3149" s="69" t="s">
        <v>60</v>
      </c>
      <c r="X3149" t="str">
        <f>IF(T3149="","",_xlfn.LET(_xlpm.x,VLOOKUP(T3149,'Drop-down_menus'!$F$2:$G$16,2,FALSE),IF(_xlpm.x=0,"",_xlpm.x)))</f>
        <v>https://orcid.org/0000-0003-3696-4445</v>
      </c>
      <c r="Y3149" t="str">
        <f>IF(U3149="","",_xlfn.LET(_xlpm.x,VLOOKUP(U3149,'Drop-down_menus'!$F$2:$G$16,2,FALSE),IF(_xlpm.x=0,"",_xlpm.x)))</f>
        <v>https://orcid.org/0000-0002-9708-1761</v>
      </c>
      <c r="Z3149" t="str">
        <f>IF(V3149="","",_xlfn.LET(_xlpm.x,VLOOKUP(V3149,'Drop-down_menus'!$F$2:$G$16,2,FALSE),IF(_xlpm.x=0,"",_xlpm.x)))</f>
        <v/>
      </c>
      <c r="AA3149" t="str">
        <f>IF(W3149="","",_xlfn.LET(_xlpm.x,VLOOKUP(W3149,'Drop-down_menus'!$F$2:$G$16,2,FALSE),IF(_xlpm.x=0,"",_xlpm.x)))</f>
        <v/>
      </c>
      <c r="AB3149" t="s">
        <v>702</v>
      </c>
      <c r="AE3149" t="s">
        <v>896</v>
      </c>
    </row>
    <row r="3150" spans="1:31" ht="15" hidden="1" x14ac:dyDescent="0.2">
      <c r="A3150" s="2" t="s">
        <v>253</v>
      </c>
      <c r="B3150">
        <v>1789</v>
      </c>
      <c r="C3150">
        <v>1099</v>
      </c>
      <c r="D3150" s="69" t="s">
        <v>700</v>
      </c>
      <c r="F3150" s="70" t="s">
        <v>2039</v>
      </c>
      <c r="G3150" s="70">
        <v>1</v>
      </c>
      <c r="H3150" s="70" t="s">
        <v>2039</v>
      </c>
      <c r="I3150" t="s">
        <v>2039</v>
      </c>
      <c r="J3150" t="str">
        <f>IF($I3150="","",_xlfn.LET(_xlpm.x,VLOOKUP($I3150,'taxon-match_2026-08-31'!$A$2:$N$122,6,FALSE),IF(_xlpm.x=0,"",_xlpm.x)))</f>
        <v>Montfort, 1810</v>
      </c>
      <c r="K3150" t="str">
        <f>IF($I3150="","",_xlfn.LET(_xlpm.x,VLOOKUP($I3150,'taxon-match_2026-08-31'!$A$2:$N$122,4,FALSE),IF(_xlpm.x=0,"",_xlpm.x)))</f>
        <v>urn:lsid:marinespecies.org:taxname:138208</v>
      </c>
      <c r="L3150" t="str">
        <f>IF($I3150="","",_xlfn.LET(_xlpm.x,VLOOKUP($I3150,'taxon-match_2026-08-31'!$A$2:$N$122,7,FALSE),IF(_xlpm.x=0,"",_xlpm.x)))</f>
        <v>Animalia</v>
      </c>
      <c r="M3150" t="str">
        <f>IF($I3150="","",_xlfn.LET(_xlpm.x,VLOOKUP($I3150,'taxon-match_2026-08-31'!$A$2:$N$122,8,FALSE),IF(_xlpm.x=0,"",_xlpm.x)))</f>
        <v>Mollusca</v>
      </c>
      <c r="N3150" t="str">
        <f>IF($I3150="","",_xlfn.LET(_xlpm.x,VLOOKUP($I3150,'taxon-match_2026-08-31'!$A$2:$N$122,9,FALSE),IF(_xlpm.x=0,"",_xlpm.x)))</f>
        <v>Gastropoda</v>
      </c>
      <c r="O3150" t="str">
        <f>IF($I3150="","",_xlfn.LET(_xlpm.x,VLOOKUP($I3150,'taxon-match_2026-08-31'!$A$2:$N$122,10,FALSE),IF(_xlpm.x=0,"",_xlpm.x)))</f>
        <v>Neogastropoda</v>
      </c>
      <c r="P3150" t="str">
        <f>IF($I3150="","",_xlfn.LET(_xlpm.x,VLOOKUP($I3150,'taxon-match_2026-08-31'!$A$2:$N$122,11,FALSE),IF(_xlpm.x=0,"",_xlpm.x)))</f>
        <v>Muricidae</v>
      </c>
      <c r="Q3150" t="str">
        <f>IF($I3150="","",_xlfn.LET(_xlpm.x,VLOOKUP($I3150,'taxon-match_2026-08-31'!$A$2:$N$122,12,FALSE),IF(_xlpm.x=0,"",_xlpm.x)))</f>
        <v>Trophon</v>
      </c>
      <c r="R3150" t="str">
        <f>IF($I3150="","",_xlfn.LET(_xlpm.x,VLOOKUP($I3150,'taxon-match_2026-08-31'!$A$2:$N$122,14,FALSE),IF(_xlpm.x=0,"",_xlpm.x)))</f>
        <v/>
      </c>
      <c r="S3150" s="2" t="s">
        <v>2361</v>
      </c>
      <c r="T3150" s="69" t="s">
        <v>62</v>
      </c>
      <c r="U3150" s="69" t="s">
        <v>60</v>
      </c>
      <c r="X3150" t="str">
        <f>IF(T3150="","",_xlfn.LET(_xlpm.x,VLOOKUP(T3150,'Drop-down_menus'!$F$2:$G$16,2,FALSE),IF(_xlpm.x=0,"",_xlpm.x)))</f>
        <v>https://orcid.org/0000-0003-3696-4445</v>
      </c>
      <c r="Y3150" t="str">
        <f>IF(U3150="","",_xlfn.LET(_xlpm.x,VLOOKUP(U3150,'Drop-down_menus'!$F$2:$G$16,2,FALSE),IF(_xlpm.x=0,"",_xlpm.x)))</f>
        <v>https://orcid.org/0000-0002-9708-1761</v>
      </c>
      <c r="Z3150" t="str">
        <f>IF(V3150="","",_xlfn.LET(_xlpm.x,VLOOKUP(V3150,'Drop-down_menus'!$F$2:$G$16,2,FALSE),IF(_xlpm.x=0,"",_xlpm.x)))</f>
        <v/>
      </c>
      <c r="AA3150" t="str">
        <f>IF(W3150="","",_xlfn.LET(_xlpm.x,VLOOKUP(W3150,'Drop-down_menus'!$F$2:$G$16,2,FALSE),IF(_xlpm.x=0,"",_xlpm.x)))</f>
        <v/>
      </c>
      <c r="AB3150" t="s">
        <v>702</v>
      </c>
      <c r="AE3150" t="s">
        <v>896</v>
      </c>
    </row>
    <row r="3151" spans="1:31" ht="15" hidden="1" x14ac:dyDescent="0.2">
      <c r="A3151" s="2" t="s">
        <v>253</v>
      </c>
      <c r="B3151">
        <v>1790</v>
      </c>
      <c r="C3151">
        <v>1102</v>
      </c>
      <c r="D3151" s="69" t="s">
        <v>700</v>
      </c>
      <c r="F3151" s="70" t="s">
        <v>2039</v>
      </c>
      <c r="G3151" s="70">
        <v>1</v>
      </c>
      <c r="H3151" s="70" t="s">
        <v>2039</v>
      </c>
      <c r="I3151" t="s">
        <v>2039</v>
      </c>
      <c r="J3151" t="str">
        <f>IF($I3151="","",_xlfn.LET(_xlpm.x,VLOOKUP($I3151,'taxon-match_2026-08-31'!$A$2:$N$122,6,FALSE),IF(_xlpm.x=0,"",_xlpm.x)))</f>
        <v>Montfort, 1810</v>
      </c>
      <c r="K3151" t="str">
        <f>IF($I3151="","",_xlfn.LET(_xlpm.x,VLOOKUP($I3151,'taxon-match_2026-08-31'!$A$2:$N$122,4,FALSE),IF(_xlpm.x=0,"",_xlpm.x)))</f>
        <v>urn:lsid:marinespecies.org:taxname:138208</v>
      </c>
      <c r="L3151" t="str">
        <f>IF($I3151="","",_xlfn.LET(_xlpm.x,VLOOKUP($I3151,'taxon-match_2026-08-31'!$A$2:$N$122,7,FALSE),IF(_xlpm.x=0,"",_xlpm.x)))</f>
        <v>Animalia</v>
      </c>
      <c r="M3151" t="str">
        <f>IF($I3151="","",_xlfn.LET(_xlpm.x,VLOOKUP($I3151,'taxon-match_2026-08-31'!$A$2:$N$122,8,FALSE),IF(_xlpm.x=0,"",_xlpm.x)))</f>
        <v>Mollusca</v>
      </c>
      <c r="N3151" t="str">
        <f>IF($I3151="","",_xlfn.LET(_xlpm.x,VLOOKUP($I3151,'taxon-match_2026-08-31'!$A$2:$N$122,9,FALSE),IF(_xlpm.x=0,"",_xlpm.x)))</f>
        <v>Gastropoda</v>
      </c>
      <c r="O3151" t="str">
        <f>IF($I3151="","",_xlfn.LET(_xlpm.x,VLOOKUP($I3151,'taxon-match_2026-08-31'!$A$2:$N$122,10,FALSE),IF(_xlpm.x=0,"",_xlpm.x)))</f>
        <v>Neogastropoda</v>
      </c>
      <c r="P3151" t="str">
        <f>IF($I3151="","",_xlfn.LET(_xlpm.x,VLOOKUP($I3151,'taxon-match_2026-08-31'!$A$2:$N$122,11,FALSE),IF(_xlpm.x=0,"",_xlpm.x)))</f>
        <v>Muricidae</v>
      </c>
      <c r="Q3151" t="str">
        <f>IF($I3151="","",_xlfn.LET(_xlpm.x,VLOOKUP($I3151,'taxon-match_2026-08-31'!$A$2:$N$122,12,FALSE),IF(_xlpm.x=0,"",_xlpm.x)))</f>
        <v>Trophon</v>
      </c>
      <c r="R3151" t="str">
        <f>IF($I3151="","",_xlfn.LET(_xlpm.x,VLOOKUP($I3151,'taxon-match_2026-08-31'!$A$2:$N$122,14,FALSE),IF(_xlpm.x=0,"",_xlpm.x)))</f>
        <v/>
      </c>
      <c r="S3151" s="2" t="s">
        <v>2361</v>
      </c>
      <c r="T3151" s="69" t="s">
        <v>62</v>
      </c>
      <c r="U3151" s="69" t="s">
        <v>60</v>
      </c>
      <c r="X3151" t="str">
        <f>IF(T3151="","",_xlfn.LET(_xlpm.x,VLOOKUP(T3151,'Drop-down_menus'!$F$2:$G$16,2,FALSE),IF(_xlpm.x=0,"",_xlpm.x)))</f>
        <v>https://orcid.org/0000-0003-3696-4445</v>
      </c>
      <c r="Y3151" t="str">
        <f>IF(U3151="","",_xlfn.LET(_xlpm.x,VLOOKUP(U3151,'Drop-down_menus'!$F$2:$G$16,2,FALSE),IF(_xlpm.x=0,"",_xlpm.x)))</f>
        <v>https://orcid.org/0000-0002-9708-1761</v>
      </c>
      <c r="Z3151" t="str">
        <f>IF(V3151="","",_xlfn.LET(_xlpm.x,VLOOKUP(V3151,'Drop-down_menus'!$F$2:$G$16,2,FALSE),IF(_xlpm.x=0,"",_xlpm.x)))</f>
        <v/>
      </c>
      <c r="AA3151" t="str">
        <f>IF(W3151="","",_xlfn.LET(_xlpm.x,VLOOKUP(W3151,'Drop-down_menus'!$F$2:$G$16,2,FALSE),IF(_xlpm.x=0,"",_xlpm.x)))</f>
        <v/>
      </c>
      <c r="AB3151" t="s">
        <v>702</v>
      </c>
      <c r="AE3151" t="s">
        <v>896</v>
      </c>
    </row>
    <row r="3152" spans="1:31" ht="15" hidden="1" x14ac:dyDescent="0.2">
      <c r="A3152" s="2" t="s">
        <v>253</v>
      </c>
      <c r="B3152">
        <v>1791</v>
      </c>
      <c r="C3152">
        <v>1168</v>
      </c>
      <c r="D3152" s="69" t="s">
        <v>700</v>
      </c>
      <c r="F3152" s="70" t="s">
        <v>2039</v>
      </c>
      <c r="G3152" s="70">
        <v>1</v>
      </c>
      <c r="H3152" s="70" t="s">
        <v>2039</v>
      </c>
      <c r="I3152" t="s">
        <v>2039</v>
      </c>
      <c r="J3152" t="str">
        <f>IF($I3152="","",_xlfn.LET(_xlpm.x,VLOOKUP($I3152,'taxon-match_2026-08-31'!$A$2:$N$122,6,FALSE),IF(_xlpm.x=0,"",_xlpm.x)))</f>
        <v>Montfort, 1810</v>
      </c>
      <c r="K3152" t="str">
        <f>IF($I3152="","",_xlfn.LET(_xlpm.x,VLOOKUP($I3152,'taxon-match_2026-08-31'!$A$2:$N$122,4,FALSE),IF(_xlpm.x=0,"",_xlpm.x)))</f>
        <v>urn:lsid:marinespecies.org:taxname:138208</v>
      </c>
      <c r="L3152" t="str">
        <f>IF($I3152="","",_xlfn.LET(_xlpm.x,VLOOKUP($I3152,'taxon-match_2026-08-31'!$A$2:$N$122,7,FALSE),IF(_xlpm.x=0,"",_xlpm.x)))</f>
        <v>Animalia</v>
      </c>
      <c r="M3152" t="str">
        <f>IF($I3152="","",_xlfn.LET(_xlpm.x,VLOOKUP($I3152,'taxon-match_2026-08-31'!$A$2:$N$122,8,FALSE),IF(_xlpm.x=0,"",_xlpm.x)))</f>
        <v>Mollusca</v>
      </c>
      <c r="N3152" t="str">
        <f>IF($I3152="","",_xlfn.LET(_xlpm.x,VLOOKUP($I3152,'taxon-match_2026-08-31'!$A$2:$N$122,9,FALSE),IF(_xlpm.x=0,"",_xlpm.x)))</f>
        <v>Gastropoda</v>
      </c>
      <c r="O3152" t="str">
        <f>IF($I3152="","",_xlfn.LET(_xlpm.x,VLOOKUP($I3152,'taxon-match_2026-08-31'!$A$2:$N$122,10,FALSE),IF(_xlpm.x=0,"",_xlpm.x)))</f>
        <v>Neogastropoda</v>
      </c>
      <c r="P3152" t="str">
        <f>IF($I3152="","",_xlfn.LET(_xlpm.x,VLOOKUP($I3152,'taxon-match_2026-08-31'!$A$2:$N$122,11,FALSE),IF(_xlpm.x=0,"",_xlpm.x)))</f>
        <v>Muricidae</v>
      </c>
      <c r="Q3152" t="str">
        <f>IF($I3152="","",_xlfn.LET(_xlpm.x,VLOOKUP($I3152,'taxon-match_2026-08-31'!$A$2:$N$122,12,FALSE),IF(_xlpm.x=0,"",_xlpm.x)))</f>
        <v>Trophon</v>
      </c>
      <c r="R3152" t="str">
        <f>IF($I3152="","",_xlfn.LET(_xlpm.x,VLOOKUP($I3152,'taxon-match_2026-08-31'!$A$2:$N$122,14,FALSE),IF(_xlpm.x=0,"",_xlpm.x)))</f>
        <v/>
      </c>
      <c r="S3152" s="2" t="s">
        <v>2361</v>
      </c>
      <c r="T3152" s="69" t="s">
        <v>62</v>
      </c>
      <c r="U3152" s="69" t="s">
        <v>60</v>
      </c>
      <c r="X3152" t="str">
        <f>IF(T3152="","",_xlfn.LET(_xlpm.x,VLOOKUP(T3152,'Drop-down_menus'!$F$2:$G$16,2,FALSE),IF(_xlpm.x=0,"",_xlpm.x)))</f>
        <v>https://orcid.org/0000-0003-3696-4445</v>
      </c>
      <c r="Y3152" t="str">
        <f>IF(U3152="","",_xlfn.LET(_xlpm.x,VLOOKUP(U3152,'Drop-down_menus'!$F$2:$G$16,2,FALSE),IF(_xlpm.x=0,"",_xlpm.x)))</f>
        <v>https://orcid.org/0000-0002-9708-1761</v>
      </c>
      <c r="Z3152" t="str">
        <f>IF(V3152="","",_xlfn.LET(_xlpm.x,VLOOKUP(V3152,'Drop-down_menus'!$F$2:$G$16,2,FALSE),IF(_xlpm.x=0,"",_xlpm.x)))</f>
        <v/>
      </c>
      <c r="AA3152" t="str">
        <f>IF(W3152="","",_xlfn.LET(_xlpm.x,VLOOKUP(W3152,'Drop-down_menus'!$F$2:$G$16,2,FALSE),IF(_xlpm.x=0,"",_xlpm.x)))</f>
        <v/>
      </c>
      <c r="AB3152" t="s">
        <v>702</v>
      </c>
      <c r="AE3152" t="s">
        <v>896</v>
      </c>
    </row>
    <row r="3153" spans="1:31" ht="15" hidden="1" x14ac:dyDescent="0.2">
      <c r="A3153" s="2" t="s">
        <v>253</v>
      </c>
      <c r="B3153">
        <v>1792</v>
      </c>
      <c r="C3153">
        <v>1173</v>
      </c>
      <c r="D3153" s="69" t="s">
        <v>700</v>
      </c>
      <c r="F3153" s="70" t="s">
        <v>2039</v>
      </c>
      <c r="G3153" s="70">
        <v>1</v>
      </c>
      <c r="H3153" s="70" t="s">
        <v>2039</v>
      </c>
      <c r="I3153" t="s">
        <v>2039</v>
      </c>
      <c r="J3153" t="str">
        <f>IF($I3153="","",_xlfn.LET(_xlpm.x,VLOOKUP($I3153,'taxon-match_2026-08-31'!$A$2:$N$122,6,FALSE),IF(_xlpm.x=0,"",_xlpm.x)))</f>
        <v>Montfort, 1810</v>
      </c>
      <c r="K3153" t="str">
        <f>IF($I3153="","",_xlfn.LET(_xlpm.x,VLOOKUP($I3153,'taxon-match_2026-08-31'!$A$2:$N$122,4,FALSE),IF(_xlpm.x=0,"",_xlpm.x)))</f>
        <v>urn:lsid:marinespecies.org:taxname:138208</v>
      </c>
      <c r="L3153" t="str">
        <f>IF($I3153="","",_xlfn.LET(_xlpm.x,VLOOKUP($I3153,'taxon-match_2026-08-31'!$A$2:$N$122,7,FALSE),IF(_xlpm.x=0,"",_xlpm.x)))</f>
        <v>Animalia</v>
      </c>
      <c r="M3153" t="str">
        <f>IF($I3153="","",_xlfn.LET(_xlpm.x,VLOOKUP($I3153,'taxon-match_2026-08-31'!$A$2:$N$122,8,FALSE),IF(_xlpm.x=0,"",_xlpm.x)))</f>
        <v>Mollusca</v>
      </c>
      <c r="N3153" t="str">
        <f>IF($I3153="","",_xlfn.LET(_xlpm.x,VLOOKUP($I3153,'taxon-match_2026-08-31'!$A$2:$N$122,9,FALSE),IF(_xlpm.x=0,"",_xlpm.x)))</f>
        <v>Gastropoda</v>
      </c>
      <c r="O3153" t="str">
        <f>IF($I3153="","",_xlfn.LET(_xlpm.x,VLOOKUP($I3153,'taxon-match_2026-08-31'!$A$2:$N$122,10,FALSE),IF(_xlpm.x=0,"",_xlpm.x)))</f>
        <v>Neogastropoda</v>
      </c>
      <c r="P3153" t="str">
        <f>IF($I3153="","",_xlfn.LET(_xlpm.x,VLOOKUP($I3153,'taxon-match_2026-08-31'!$A$2:$N$122,11,FALSE),IF(_xlpm.x=0,"",_xlpm.x)))</f>
        <v>Muricidae</v>
      </c>
      <c r="Q3153" t="str">
        <f>IF($I3153="","",_xlfn.LET(_xlpm.x,VLOOKUP($I3153,'taxon-match_2026-08-31'!$A$2:$N$122,12,FALSE),IF(_xlpm.x=0,"",_xlpm.x)))</f>
        <v>Trophon</v>
      </c>
      <c r="R3153" t="str">
        <f>IF($I3153="","",_xlfn.LET(_xlpm.x,VLOOKUP($I3153,'taxon-match_2026-08-31'!$A$2:$N$122,14,FALSE),IF(_xlpm.x=0,"",_xlpm.x)))</f>
        <v/>
      </c>
      <c r="S3153" s="2" t="s">
        <v>2361</v>
      </c>
      <c r="T3153" s="69" t="s">
        <v>62</v>
      </c>
      <c r="U3153" s="69" t="s">
        <v>60</v>
      </c>
      <c r="X3153" t="str">
        <f>IF(T3153="","",_xlfn.LET(_xlpm.x,VLOOKUP(T3153,'Drop-down_menus'!$F$2:$G$16,2,FALSE),IF(_xlpm.x=0,"",_xlpm.x)))</f>
        <v>https://orcid.org/0000-0003-3696-4445</v>
      </c>
      <c r="Y3153" t="str">
        <f>IF(U3153="","",_xlfn.LET(_xlpm.x,VLOOKUP(U3153,'Drop-down_menus'!$F$2:$G$16,2,FALSE),IF(_xlpm.x=0,"",_xlpm.x)))</f>
        <v>https://orcid.org/0000-0002-9708-1761</v>
      </c>
      <c r="Z3153" t="str">
        <f>IF(V3153="","",_xlfn.LET(_xlpm.x,VLOOKUP(V3153,'Drop-down_menus'!$F$2:$G$16,2,FALSE),IF(_xlpm.x=0,"",_xlpm.x)))</f>
        <v/>
      </c>
      <c r="AA3153" t="str">
        <f>IF(W3153="","",_xlfn.LET(_xlpm.x,VLOOKUP(W3153,'Drop-down_menus'!$F$2:$G$16,2,FALSE),IF(_xlpm.x=0,"",_xlpm.x)))</f>
        <v/>
      </c>
      <c r="AB3153" t="s">
        <v>702</v>
      </c>
      <c r="AE3153" t="s">
        <v>896</v>
      </c>
    </row>
    <row r="3154" spans="1:31" ht="15" hidden="1" x14ac:dyDescent="0.2">
      <c r="A3154" s="2" t="s">
        <v>253</v>
      </c>
      <c r="B3154">
        <v>1793</v>
      </c>
      <c r="C3154">
        <v>1092</v>
      </c>
      <c r="D3154" s="69" t="s">
        <v>700</v>
      </c>
      <c r="F3154" s="70" t="s">
        <v>2039</v>
      </c>
      <c r="G3154" s="70">
        <v>1</v>
      </c>
      <c r="H3154" s="70" t="s">
        <v>2039</v>
      </c>
      <c r="I3154" t="s">
        <v>2039</v>
      </c>
      <c r="J3154" t="str">
        <f>IF($I3154="","",_xlfn.LET(_xlpm.x,VLOOKUP($I3154,'taxon-match_2026-08-31'!$A$2:$N$122,6,FALSE),IF(_xlpm.x=0,"",_xlpm.x)))</f>
        <v>Montfort, 1810</v>
      </c>
      <c r="K3154" t="str">
        <f>IF($I3154="","",_xlfn.LET(_xlpm.x,VLOOKUP($I3154,'taxon-match_2026-08-31'!$A$2:$N$122,4,FALSE),IF(_xlpm.x=0,"",_xlpm.x)))</f>
        <v>urn:lsid:marinespecies.org:taxname:138208</v>
      </c>
      <c r="L3154" t="str">
        <f>IF($I3154="","",_xlfn.LET(_xlpm.x,VLOOKUP($I3154,'taxon-match_2026-08-31'!$A$2:$N$122,7,FALSE),IF(_xlpm.x=0,"",_xlpm.x)))</f>
        <v>Animalia</v>
      </c>
      <c r="M3154" t="str">
        <f>IF($I3154="","",_xlfn.LET(_xlpm.x,VLOOKUP($I3154,'taxon-match_2026-08-31'!$A$2:$N$122,8,FALSE),IF(_xlpm.x=0,"",_xlpm.x)))</f>
        <v>Mollusca</v>
      </c>
      <c r="N3154" t="str">
        <f>IF($I3154="","",_xlfn.LET(_xlpm.x,VLOOKUP($I3154,'taxon-match_2026-08-31'!$A$2:$N$122,9,FALSE),IF(_xlpm.x=0,"",_xlpm.x)))</f>
        <v>Gastropoda</v>
      </c>
      <c r="O3154" t="str">
        <f>IF($I3154="","",_xlfn.LET(_xlpm.x,VLOOKUP($I3154,'taxon-match_2026-08-31'!$A$2:$N$122,10,FALSE),IF(_xlpm.x=0,"",_xlpm.x)))</f>
        <v>Neogastropoda</v>
      </c>
      <c r="P3154" t="str">
        <f>IF($I3154="","",_xlfn.LET(_xlpm.x,VLOOKUP($I3154,'taxon-match_2026-08-31'!$A$2:$N$122,11,FALSE),IF(_xlpm.x=0,"",_xlpm.x)))</f>
        <v>Muricidae</v>
      </c>
      <c r="Q3154" t="str">
        <f>IF($I3154="","",_xlfn.LET(_xlpm.x,VLOOKUP($I3154,'taxon-match_2026-08-31'!$A$2:$N$122,12,FALSE),IF(_xlpm.x=0,"",_xlpm.x)))</f>
        <v>Trophon</v>
      </c>
      <c r="R3154" t="str">
        <f>IF($I3154="","",_xlfn.LET(_xlpm.x,VLOOKUP($I3154,'taxon-match_2026-08-31'!$A$2:$N$122,14,FALSE),IF(_xlpm.x=0,"",_xlpm.x)))</f>
        <v/>
      </c>
      <c r="S3154" s="2" t="s">
        <v>2361</v>
      </c>
      <c r="T3154" s="69" t="s">
        <v>62</v>
      </c>
      <c r="U3154" s="69" t="s">
        <v>60</v>
      </c>
      <c r="X3154" t="str">
        <f>IF(T3154="","",_xlfn.LET(_xlpm.x,VLOOKUP(T3154,'Drop-down_menus'!$F$2:$G$16,2,FALSE),IF(_xlpm.x=0,"",_xlpm.x)))</f>
        <v>https://orcid.org/0000-0003-3696-4445</v>
      </c>
      <c r="Y3154" t="str">
        <f>IF(U3154="","",_xlfn.LET(_xlpm.x,VLOOKUP(U3154,'Drop-down_menus'!$F$2:$G$16,2,FALSE),IF(_xlpm.x=0,"",_xlpm.x)))</f>
        <v>https://orcid.org/0000-0002-9708-1761</v>
      </c>
      <c r="Z3154" t="str">
        <f>IF(V3154="","",_xlfn.LET(_xlpm.x,VLOOKUP(V3154,'Drop-down_menus'!$F$2:$G$16,2,FALSE),IF(_xlpm.x=0,"",_xlpm.x)))</f>
        <v/>
      </c>
      <c r="AA3154" t="str">
        <f>IF(W3154="","",_xlfn.LET(_xlpm.x,VLOOKUP(W3154,'Drop-down_menus'!$F$2:$G$16,2,FALSE),IF(_xlpm.x=0,"",_xlpm.x)))</f>
        <v/>
      </c>
      <c r="AB3154" t="s">
        <v>702</v>
      </c>
      <c r="AE3154" t="s">
        <v>896</v>
      </c>
    </row>
    <row r="3155" spans="1:31" ht="15" x14ac:dyDescent="0.2">
      <c r="A3155" s="2" t="s">
        <v>253</v>
      </c>
      <c r="B3155">
        <v>1749</v>
      </c>
      <c r="C3155">
        <v>1382</v>
      </c>
      <c r="D3155" s="69" t="s">
        <v>700</v>
      </c>
      <c r="F3155" s="70" t="s">
        <v>893</v>
      </c>
      <c r="G3155" s="70">
        <v>1</v>
      </c>
      <c r="H3155" s="70" t="s">
        <v>893</v>
      </c>
      <c r="I3155" t="s">
        <v>893</v>
      </c>
      <c r="J3155" t="str">
        <f>IF($I3155="","",_xlfn.LET(_xlpm.x,VLOOKUP($I3155,'taxon-match_2026-08-31'!$A$2:$N$122,6,FALSE),IF(_xlpm.x=0,"",_xlpm.x)))</f>
        <v>(J. C. Jay, 1839)</v>
      </c>
      <c r="K3155" t="str">
        <f>IF($I3155="","",_xlfn.LET(_xlpm.x,VLOOKUP($I3155,'taxon-match_2026-08-31'!$A$2:$N$122,4,FALSE),IF(_xlpm.x=0,"",_xlpm.x)))</f>
        <v>urn:lsid:marinespecies.org:taxname:868255</v>
      </c>
      <c r="L3155" t="str">
        <f>IF($I3155="","",_xlfn.LET(_xlpm.x,VLOOKUP($I3155,'taxon-match_2026-08-31'!$A$2:$N$122,7,FALSE),IF(_xlpm.x=0,"",_xlpm.x)))</f>
        <v>Animalia</v>
      </c>
      <c r="M3155" t="str">
        <f>IF($I3155="","",_xlfn.LET(_xlpm.x,VLOOKUP($I3155,'taxon-match_2026-08-31'!$A$2:$N$122,8,FALSE),IF(_xlpm.x=0,"",_xlpm.x)))</f>
        <v>Mollusca</v>
      </c>
      <c r="N3155" t="str">
        <f>IF($I3155="","",_xlfn.LET(_xlpm.x,VLOOKUP($I3155,'taxon-match_2026-08-31'!$A$2:$N$122,9,FALSE),IF(_xlpm.x=0,"",_xlpm.x)))</f>
        <v>Bivalvia</v>
      </c>
      <c r="O3155" t="str">
        <f>IF($I3155="","",_xlfn.LET(_xlpm.x,VLOOKUP($I3155,'taxon-match_2026-08-31'!$A$2:$N$122,10,FALSE),IF(_xlpm.x=0,"",_xlpm.x)))</f>
        <v>Nuculanida</v>
      </c>
      <c r="P3155" t="str">
        <f>IF($I3155="","",_xlfn.LET(_xlpm.x,VLOOKUP($I3155,'taxon-match_2026-08-31'!$A$2:$N$122,11,FALSE),IF(_xlpm.x=0,"",_xlpm.x)))</f>
        <v>Sareptidae</v>
      </c>
      <c r="Q3155" t="str">
        <f>IF($I3155="","",_xlfn.LET(_xlpm.x,VLOOKUP($I3155,'taxon-match_2026-08-31'!$A$2:$N$122,12,FALSE),IF(_xlpm.x=0,"",_xlpm.x)))</f>
        <v>Aequiyoldia</v>
      </c>
      <c r="R3155" t="str">
        <f>IF($I3155="","",_xlfn.LET(_xlpm.x,VLOOKUP($I3155,'taxon-match_2026-08-31'!$A$2:$N$122,14,FALSE),IF(_xlpm.x=0,"",_xlpm.x)))</f>
        <v>eightsii</v>
      </c>
      <c r="S3155" s="2" t="s">
        <v>2609</v>
      </c>
      <c r="T3155" s="69" t="s">
        <v>62</v>
      </c>
      <c r="U3155" s="69" t="s">
        <v>60</v>
      </c>
      <c r="X3155" t="str">
        <f>IF(T3155="","",_xlfn.LET(_xlpm.x,VLOOKUP(T3155,'Drop-down_menus'!$F$2:$G$16,2,FALSE),IF(_xlpm.x=0,"",_xlpm.x)))</f>
        <v>https://orcid.org/0000-0003-3696-4445</v>
      </c>
      <c r="Y3155" t="str">
        <f>IF(U3155="","",_xlfn.LET(_xlpm.x,VLOOKUP(U3155,'Drop-down_menus'!$F$2:$G$16,2,FALSE),IF(_xlpm.x=0,"",_xlpm.x)))</f>
        <v>https://orcid.org/0000-0002-9708-1761</v>
      </c>
      <c r="Z3155" t="str">
        <f>IF(V3155="","",_xlfn.LET(_xlpm.x,VLOOKUP(V3155,'Drop-down_menus'!$F$2:$G$16,2,FALSE),IF(_xlpm.x=0,"",_xlpm.x)))</f>
        <v/>
      </c>
      <c r="AA3155" t="str">
        <f>IF(W3155="","",_xlfn.LET(_xlpm.x,VLOOKUP(W3155,'Drop-down_menus'!$F$2:$G$16,2,FALSE),IF(_xlpm.x=0,"",_xlpm.x)))</f>
        <v/>
      </c>
      <c r="AB3155" t="s">
        <v>702</v>
      </c>
      <c r="AE3155" t="s">
        <v>896</v>
      </c>
    </row>
    <row r="3156" spans="1:31" ht="15" x14ac:dyDescent="0.2">
      <c r="A3156" s="2" t="s">
        <v>253</v>
      </c>
      <c r="B3156">
        <v>1750</v>
      </c>
      <c r="C3156">
        <v>1383</v>
      </c>
      <c r="D3156" s="69" t="s">
        <v>700</v>
      </c>
      <c r="F3156" s="70" t="s">
        <v>893</v>
      </c>
      <c r="G3156" s="70">
        <v>1</v>
      </c>
      <c r="H3156" s="70" t="s">
        <v>893</v>
      </c>
      <c r="I3156" t="s">
        <v>893</v>
      </c>
      <c r="J3156" t="str">
        <f>IF($I3156="","",_xlfn.LET(_xlpm.x,VLOOKUP($I3156,'taxon-match_2026-08-31'!$A$2:$N$122,6,FALSE),IF(_xlpm.x=0,"",_xlpm.x)))</f>
        <v>(J. C. Jay, 1839)</v>
      </c>
      <c r="K3156" t="str">
        <f>IF($I3156="","",_xlfn.LET(_xlpm.x,VLOOKUP($I3156,'taxon-match_2026-08-31'!$A$2:$N$122,4,FALSE),IF(_xlpm.x=0,"",_xlpm.x)))</f>
        <v>urn:lsid:marinespecies.org:taxname:868255</v>
      </c>
      <c r="L3156" t="str">
        <f>IF($I3156="","",_xlfn.LET(_xlpm.x,VLOOKUP($I3156,'taxon-match_2026-08-31'!$A$2:$N$122,7,FALSE),IF(_xlpm.x=0,"",_xlpm.x)))</f>
        <v>Animalia</v>
      </c>
      <c r="M3156" t="str">
        <f>IF($I3156="","",_xlfn.LET(_xlpm.x,VLOOKUP($I3156,'taxon-match_2026-08-31'!$A$2:$N$122,8,FALSE),IF(_xlpm.x=0,"",_xlpm.x)))</f>
        <v>Mollusca</v>
      </c>
      <c r="N3156" t="str">
        <f>IF($I3156="","",_xlfn.LET(_xlpm.x,VLOOKUP($I3156,'taxon-match_2026-08-31'!$A$2:$N$122,9,FALSE),IF(_xlpm.x=0,"",_xlpm.x)))</f>
        <v>Bivalvia</v>
      </c>
      <c r="O3156" t="str">
        <f>IF($I3156="","",_xlfn.LET(_xlpm.x,VLOOKUP($I3156,'taxon-match_2026-08-31'!$A$2:$N$122,10,FALSE),IF(_xlpm.x=0,"",_xlpm.x)))</f>
        <v>Nuculanida</v>
      </c>
      <c r="P3156" t="str">
        <f>IF($I3156="","",_xlfn.LET(_xlpm.x,VLOOKUP($I3156,'taxon-match_2026-08-31'!$A$2:$N$122,11,FALSE),IF(_xlpm.x=0,"",_xlpm.x)))</f>
        <v>Sareptidae</v>
      </c>
      <c r="Q3156" t="str">
        <f>IF($I3156="","",_xlfn.LET(_xlpm.x,VLOOKUP($I3156,'taxon-match_2026-08-31'!$A$2:$N$122,12,FALSE),IF(_xlpm.x=0,"",_xlpm.x)))</f>
        <v>Aequiyoldia</v>
      </c>
      <c r="R3156" t="str">
        <f>IF($I3156="","",_xlfn.LET(_xlpm.x,VLOOKUP($I3156,'taxon-match_2026-08-31'!$A$2:$N$122,14,FALSE),IF(_xlpm.x=0,"",_xlpm.x)))</f>
        <v>eightsii</v>
      </c>
      <c r="S3156" s="2" t="s">
        <v>2609</v>
      </c>
      <c r="T3156" s="69" t="s">
        <v>62</v>
      </c>
      <c r="U3156" s="69" t="s">
        <v>60</v>
      </c>
      <c r="X3156" t="str">
        <f>IF(T3156="","",_xlfn.LET(_xlpm.x,VLOOKUP(T3156,'Drop-down_menus'!$F$2:$G$16,2,FALSE),IF(_xlpm.x=0,"",_xlpm.x)))</f>
        <v>https://orcid.org/0000-0003-3696-4445</v>
      </c>
      <c r="Y3156" t="str">
        <f>IF(U3156="","",_xlfn.LET(_xlpm.x,VLOOKUP(U3156,'Drop-down_menus'!$F$2:$G$16,2,FALSE),IF(_xlpm.x=0,"",_xlpm.x)))</f>
        <v>https://orcid.org/0000-0002-9708-1761</v>
      </c>
      <c r="Z3156" t="str">
        <f>IF(V3156="","",_xlfn.LET(_xlpm.x,VLOOKUP(V3156,'Drop-down_menus'!$F$2:$G$16,2,FALSE),IF(_xlpm.x=0,"",_xlpm.x)))</f>
        <v/>
      </c>
      <c r="AA3156" t="str">
        <f>IF(W3156="","",_xlfn.LET(_xlpm.x,VLOOKUP(W3156,'Drop-down_menus'!$F$2:$G$16,2,FALSE),IF(_xlpm.x=0,"",_xlpm.x)))</f>
        <v/>
      </c>
      <c r="AB3156" t="s">
        <v>702</v>
      </c>
      <c r="AE3156" t="s">
        <v>896</v>
      </c>
    </row>
    <row r="3157" spans="1:31" ht="15" x14ac:dyDescent="0.2">
      <c r="A3157" s="2" t="s">
        <v>84</v>
      </c>
      <c r="B3157">
        <v>313</v>
      </c>
      <c r="C3157">
        <v>1384</v>
      </c>
      <c r="D3157" s="69" t="s">
        <v>700</v>
      </c>
      <c r="F3157" s="70" t="s">
        <v>893</v>
      </c>
      <c r="G3157" s="69">
        <v>1</v>
      </c>
      <c r="H3157" s="70" t="s">
        <v>893</v>
      </c>
      <c r="I3157" t="s">
        <v>893</v>
      </c>
      <c r="J3157" t="str">
        <f>IF($I3157="","",_xlfn.LET(_xlpm.x,VLOOKUP($I3157,'taxon-match_2026-08-31'!$A$2:$N$122,6,FALSE),IF(_xlpm.x=0,"",_xlpm.x)))</f>
        <v>(J. C. Jay, 1839)</v>
      </c>
      <c r="K3157" t="str">
        <f>IF($I3157="","",_xlfn.LET(_xlpm.x,VLOOKUP($I3157,'taxon-match_2026-08-31'!$A$2:$N$122,4,FALSE),IF(_xlpm.x=0,"",_xlpm.x)))</f>
        <v>urn:lsid:marinespecies.org:taxname:868255</v>
      </c>
      <c r="L3157" t="str">
        <f>IF($I3157="","",_xlfn.LET(_xlpm.x,VLOOKUP($I3157,'taxon-match_2026-08-31'!$A$2:$N$122,7,FALSE),IF(_xlpm.x=0,"",_xlpm.x)))</f>
        <v>Animalia</v>
      </c>
      <c r="M3157" t="str">
        <f>IF($I3157="","",_xlfn.LET(_xlpm.x,VLOOKUP($I3157,'taxon-match_2026-08-31'!$A$2:$N$122,8,FALSE),IF(_xlpm.x=0,"",_xlpm.x)))</f>
        <v>Mollusca</v>
      </c>
      <c r="N3157" t="str">
        <f>IF($I3157="","",_xlfn.LET(_xlpm.x,VLOOKUP($I3157,'taxon-match_2026-08-31'!$A$2:$N$122,9,FALSE),IF(_xlpm.x=0,"",_xlpm.x)))</f>
        <v>Bivalvia</v>
      </c>
      <c r="O3157" t="str">
        <f>IF($I3157="","",_xlfn.LET(_xlpm.x,VLOOKUP($I3157,'taxon-match_2026-08-31'!$A$2:$N$122,10,FALSE),IF(_xlpm.x=0,"",_xlpm.x)))</f>
        <v>Nuculanida</v>
      </c>
      <c r="P3157" t="str">
        <f>IF($I3157="","",_xlfn.LET(_xlpm.x,VLOOKUP($I3157,'taxon-match_2026-08-31'!$A$2:$N$122,11,FALSE),IF(_xlpm.x=0,"",_xlpm.x)))</f>
        <v>Sareptidae</v>
      </c>
      <c r="Q3157" t="str">
        <f>IF($I3157="","",_xlfn.LET(_xlpm.x,VLOOKUP($I3157,'taxon-match_2026-08-31'!$A$2:$N$122,12,FALSE),IF(_xlpm.x=0,"",_xlpm.x)))</f>
        <v>Aequiyoldia</v>
      </c>
      <c r="R3157" t="str">
        <f>IF($I3157="","",_xlfn.LET(_xlpm.x,VLOOKUP($I3157,'taxon-match_2026-08-31'!$A$2:$N$122,14,FALSE),IF(_xlpm.x=0,"",_xlpm.x)))</f>
        <v>eightsii</v>
      </c>
      <c r="S3157" s="2" t="s">
        <v>2609</v>
      </c>
      <c r="T3157" s="69" t="s">
        <v>62</v>
      </c>
      <c r="U3157" s="69" t="s">
        <v>60</v>
      </c>
      <c r="X3157" t="str">
        <f>IF(T3157="","",_xlfn.LET(_xlpm.x,VLOOKUP(T3157,'Drop-down_menus'!$F$2:$G$16,2,FALSE),IF(_xlpm.x=0,"",_xlpm.x)))</f>
        <v>https://orcid.org/0000-0003-3696-4445</v>
      </c>
      <c r="Y3157" t="str">
        <f>IF(U3157="","",_xlfn.LET(_xlpm.x,VLOOKUP(U3157,'Drop-down_menus'!$F$2:$G$16,2,FALSE),IF(_xlpm.x=0,"",_xlpm.x)))</f>
        <v>https://orcid.org/0000-0002-9708-1761</v>
      </c>
      <c r="Z3157" t="str">
        <f>IF(V3157="","",_xlfn.LET(_xlpm.x,VLOOKUP(V3157,'Drop-down_menus'!$F$2:$G$16,2,FALSE),IF(_xlpm.x=0,"",_xlpm.x)))</f>
        <v/>
      </c>
      <c r="AA3157" t="str">
        <f>IF(W3157="","",_xlfn.LET(_xlpm.x,VLOOKUP(W3157,'Drop-down_menus'!$F$2:$G$16,2,FALSE),IF(_xlpm.x=0,"",_xlpm.x)))</f>
        <v/>
      </c>
      <c r="AB3157" t="s">
        <v>702</v>
      </c>
      <c r="AE3157" t="s">
        <v>896</v>
      </c>
    </row>
    <row r="3158" spans="1:31" ht="15" x14ac:dyDescent="0.2">
      <c r="A3158" s="2" t="s">
        <v>84</v>
      </c>
      <c r="B3158">
        <v>314</v>
      </c>
      <c r="C3158">
        <v>1385</v>
      </c>
      <c r="D3158" s="69" t="s">
        <v>700</v>
      </c>
      <c r="F3158" s="70" t="s">
        <v>893</v>
      </c>
      <c r="G3158" s="69">
        <v>1</v>
      </c>
      <c r="H3158" s="70" t="s">
        <v>893</v>
      </c>
      <c r="I3158" t="s">
        <v>893</v>
      </c>
      <c r="J3158" t="str">
        <f>IF($I3158="","",_xlfn.LET(_xlpm.x,VLOOKUP($I3158,'taxon-match_2026-08-31'!$A$2:$N$122,6,FALSE),IF(_xlpm.x=0,"",_xlpm.x)))</f>
        <v>(J. C. Jay, 1839)</v>
      </c>
      <c r="K3158" t="str">
        <f>IF($I3158="","",_xlfn.LET(_xlpm.x,VLOOKUP($I3158,'taxon-match_2026-08-31'!$A$2:$N$122,4,FALSE),IF(_xlpm.x=0,"",_xlpm.x)))</f>
        <v>urn:lsid:marinespecies.org:taxname:868255</v>
      </c>
      <c r="L3158" t="str">
        <f>IF($I3158="","",_xlfn.LET(_xlpm.x,VLOOKUP($I3158,'taxon-match_2026-08-31'!$A$2:$N$122,7,FALSE),IF(_xlpm.x=0,"",_xlpm.x)))</f>
        <v>Animalia</v>
      </c>
      <c r="M3158" t="str">
        <f>IF($I3158="","",_xlfn.LET(_xlpm.x,VLOOKUP($I3158,'taxon-match_2026-08-31'!$A$2:$N$122,8,FALSE),IF(_xlpm.x=0,"",_xlpm.x)))</f>
        <v>Mollusca</v>
      </c>
      <c r="N3158" t="str">
        <f>IF($I3158="","",_xlfn.LET(_xlpm.x,VLOOKUP($I3158,'taxon-match_2026-08-31'!$A$2:$N$122,9,FALSE),IF(_xlpm.x=0,"",_xlpm.x)))</f>
        <v>Bivalvia</v>
      </c>
      <c r="O3158" t="str">
        <f>IF($I3158="","",_xlfn.LET(_xlpm.x,VLOOKUP($I3158,'taxon-match_2026-08-31'!$A$2:$N$122,10,FALSE),IF(_xlpm.x=0,"",_xlpm.x)))</f>
        <v>Nuculanida</v>
      </c>
      <c r="P3158" t="str">
        <f>IF($I3158="","",_xlfn.LET(_xlpm.x,VLOOKUP($I3158,'taxon-match_2026-08-31'!$A$2:$N$122,11,FALSE),IF(_xlpm.x=0,"",_xlpm.x)))</f>
        <v>Sareptidae</v>
      </c>
      <c r="Q3158" t="str">
        <f>IF($I3158="","",_xlfn.LET(_xlpm.x,VLOOKUP($I3158,'taxon-match_2026-08-31'!$A$2:$N$122,12,FALSE),IF(_xlpm.x=0,"",_xlpm.x)))</f>
        <v>Aequiyoldia</v>
      </c>
      <c r="R3158" t="str">
        <f>IF($I3158="","",_xlfn.LET(_xlpm.x,VLOOKUP($I3158,'taxon-match_2026-08-31'!$A$2:$N$122,14,FALSE),IF(_xlpm.x=0,"",_xlpm.x)))</f>
        <v>eightsii</v>
      </c>
      <c r="S3158" s="2" t="s">
        <v>2609</v>
      </c>
      <c r="T3158" s="69" t="s">
        <v>62</v>
      </c>
      <c r="U3158" s="69" t="s">
        <v>60</v>
      </c>
      <c r="X3158" t="str">
        <f>IF(T3158="","",_xlfn.LET(_xlpm.x,VLOOKUP(T3158,'Drop-down_menus'!$F$2:$G$16,2,FALSE),IF(_xlpm.x=0,"",_xlpm.x)))</f>
        <v>https://orcid.org/0000-0003-3696-4445</v>
      </c>
      <c r="Y3158" t="str">
        <f>IF(U3158="","",_xlfn.LET(_xlpm.x,VLOOKUP(U3158,'Drop-down_menus'!$F$2:$G$16,2,FALSE),IF(_xlpm.x=0,"",_xlpm.x)))</f>
        <v>https://orcid.org/0000-0002-9708-1761</v>
      </c>
      <c r="Z3158" t="str">
        <f>IF(V3158="","",_xlfn.LET(_xlpm.x,VLOOKUP(V3158,'Drop-down_menus'!$F$2:$G$16,2,FALSE),IF(_xlpm.x=0,"",_xlpm.x)))</f>
        <v/>
      </c>
      <c r="AA3158" t="str">
        <f>IF(W3158="","",_xlfn.LET(_xlpm.x,VLOOKUP(W3158,'Drop-down_menus'!$F$2:$G$16,2,FALSE),IF(_xlpm.x=0,"",_xlpm.x)))</f>
        <v/>
      </c>
      <c r="AB3158" t="s">
        <v>702</v>
      </c>
      <c r="AE3158" t="s">
        <v>896</v>
      </c>
    </row>
    <row r="3159" spans="1:31" ht="15" x14ac:dyDescent="0.2">
      <c r="A3159" s="2" t="s">
        <v>84</v>
      </c>
      <c r="B3159">
        <v>315</v>
      </c>
      <c r="C3159">
        <v>1388</v>
      </c>
      <c r="D3159" s="69" t="s">
        <v>700</v>
      </c>
      <c r="F3159" s="70" t="s">
        <v>893</v>
      </c>
      <c r="G3159" s="69">
        <v>1</v>
      </c>
      <c r="H3159" s="70" t="s">
        <v>893</v>
      </c>
      <c r="I3159" t="s">
        <v>893</v>
      </c>
      <c r="J3159" t="str">
        <f>IF($I3159="","",_xlfn.LET(_xlpm.x,VLOOKUP($I3159,'taxon-match_2026-08-31'!$A$2:$N$122,6,FALSE),IF(_xlpm.x=0,"",_xlpm.x)))</f>
        <v>(J. C. Jay, 1839)</v>
      </c>
      <c r="K3159" t="str">
        <f>IF($I3159="","",_xlfn.LET(_xlpm.x,VLOOKUP($I3159,'taxon-match_2026-08-31'!$A$2:$N$122,4,FALSE),IF(_xlpm.x=0,"",_xlpm.x)))</f>
        <v>urn:lsid:marinespecies.org:taxname:868255</v>
      </c>
      <c r="L3159" t="str">
        <f>IF($I3159="","",_xlfn.LET(_xlpm.x,VLOOKUP($I3159,'taxon-match_2026-08-31'!$A$2:$N$122,7,FALSE),IF(_xlpm.x=0,"",_xlpm.x)))</f>
        <v>Animalia</v>
      </c>
      <c r="M3159" t="str">
        <f>IF($I3159="","",_xlfn.LET(_xlpm.x,VLOOKUP($I3159,'taxon-match_2026-08-31'!$A$2:$N$122,8,FALSE),IF(_xlpm.x=0,"",_xlpm.x)))</f>
        <v>Mollusca</v>
      </c>
      <c r="N3159" t="str">
        <f>IF($I3159="","",_xlfn.LET(_xlpm.x,VLOOKUP($I3159,'taxon-match_2026-08-31'!$A$2:$N$122,9,FALSE),IF(_xlpm.x=0,"",_xlpm.x)))</f>
        <v>Bivalvia</v>
      </c>
      <c r="O3159" t="str">
        <f>IF($I3159="","",_xlfn.LET(_xlpm.x,VLOOKUP($I3159,'taxon-match_2026-08-31'!$A$2:$N$122,10,FALSE),IF(_xlpm.x=0,"",_xlpm.x)))</f>
        <v>Nuculanida</v>
      </c>
      <c r="P3159" t="str">
        <f>IF($I3159="","",_xlfn.LET(_xlpm.x,VLOOKUP($I3159,'taxon-match_2026-08-31'!$A$2:$N$122,11,FALSE),IF(_xlpm.x=0,"",_xlpm.x)))</f>
        <v>Sareptidae</v>
      </c>
      <c r="Q3159" t="str">
        <f>IF($I3159="","",_xlfn.LET(_xlpm.x,VLOOKUP($I3159,'taxon-match_2026-08-31'!$A$2:$N$122,12,FALSE),IF(_xlpm.x=0,"",_xlpm.x)))</f>
        <v>Aequiyoldia</v>
      </c>
      <c r="R3159" t="str">
        <f>IF($I3159="","",_xlfn.LET(_xlpm.x,VLOOKUP($I3159,'taxon-match_2026-08-31'!$A$2:$N$122,14,FALSE),IF(_xlpm.x=0,"",_xlpm.x)))</f>
        <v>eightsii</v>
      </c>
      <c r="S3159" s="2" t="s">
        <v>2609</v>
      </c>
      <c r="T3159" s="69" t="s">
        <v>62</v>
      </c>
      <c r="U3159" s="69" t="s">
        <v>60</v>
      </c>
      <c r="X3159" t="str">
        <f>IF(T3159="","",_xlfn.LET(_xlpm.x,VLOOKUP(T3159,'Drop-down_menus'!$F$2:$G$16,2,FALSE),IF(_xlpm.x=0,"",_xlpm.x)))</f>
        <v>https://orcid.org/0000-0003-3696-4445</v>
      </c>
      <c r="Y3159" t="str">
        <f>IF(U3159="","",_xlfn.LET(_xlpm.x,VLOOKUP(U3159,'Drop-down_menus'!$F$2:$G$16,2,FALSE),IF(_xlpm.x=0,"",_xlpm.x)))</f>
        <v>https://orcid.org/0000-0002-9708-1761</v>
      </c>
      <c r="Z3159" t="str">
        <f>IF(V3159="","",_xlfn.LET(_xlpm.x,VLOOKUP(V3159,'Drop-down_menus'!$F$2:$G$16,2,FALSE),IF(_xlpm.x=0,"",_xlpm.x)))</f>
        <v/>
      </c>
      <c r="AA3159" t="str">
        <f>IF(W3159="","",_xlfn.LET(_xlpm.x,VLOOKUP(W3159,'Drop-down_menus'!$F$2:$G$16,2,FALSE),IF(_xlpm.x=0,"",_xlpm.x)))</f>
        <v/>
      </c>
      <c r="AB3159" t="s">
        <v>702</v>
      </c>
      <c r="AE3159" t="s">
        <v>896</v>
      </c>
    </row>
    <row r="3160" spans="1:31" ht="15" x14ac:dyDescent="0.2">
      <c r="A3160" s="2" t="s">
        <v>441</v>
      </c>
      <c r="B3160">
        <v>5258</v>
      </c>
      <c r="C3160">
        <v>1389</v>
      </c>
      <c r="D3160" s="69" t="s">
        <v>700</v>
      </c>
      <c r="F3160" s="70" t="s">
        <v>893</v>
      </c>
      <c r="G3160" s="70">
        <v>1</v>
      </c>
      <c r="H3160" s="70" t="s">
        <v>893</v>
      </c>
      <c r="I3160" t="s">
        <v>893</v>
      </c>
      <c r="J3160" t="str">
        <f>IF($I3160="","",_xlfn.LET(_xlpm.x,VLOOKUP($I3160,'taxon-match_2026-08-31'!$A$2:$N$122,6,FALSE),IF(_xlpm.x=0,"",_xlpm.x)))</f>
        <v>(J. C. Jay, 1839)</v>
      </c>
      <c r="K3160" t="str">
        <f>IF($I3160="","",_xlfn.LET(_xlpm.x,VLOOKUP($I3160,'taxon-match_2026-08-31'!$A$2:$N$122,4,FALSE),IF(_xlpm.x=0,"",_xlpm.x)))</f>
        <v>urn:lsid:marinespecies.org:taxname:868255</v>
      </c>
      <c r="L3160" t="str">
        <f>IF($I3160="","",_xlfn.LET(_xlpm.x,VLOOKUP($I3160,'taxon-match_2026-08-31'!$A$2:$N$122,7,FALSE),IF(_xlpm.x=0,"",_xlpm.x)))</f>
        <v>Animalia</v>
      </c>
      <c r="M3160" t="str">
        <f>IF($I3160="","",_xlfn.LET(_xlpm.x,VLOOKUP($I3160,'taxon-match_2026-08-31'!$A$2:$N$122,8,FALSE),IF(_xlpm.x=0,"",_xlpm.x)))</f>
        <v>Mollusca</v>
      </c>
      <c r="N3160" t="str">
        <f>IF($I3160="","",_xlfn.LET(_xlpm.x,VLOOKUP($I3160,'taxon-match_2026-08-31'!$A$2:$N$122,9,FALSE),IF(_xlpm.x=0,"",_xlpm.x)))</f>
        <v>Bivalvia</v>
      </c>
      <c r="O3160" t="str">
        <f>IF($I3160="","",_xlfn.LET(_xlpm.x,VLOOKUP($I3160,'taxon-match_2026-08-31'!$A$2:$N$122,10,FALSE),IF(_xlpm.x=0,"",_xlpm.x)))</f>
        <v>Nuculanida</v>
      </c>
      <c r="P3160" t="str">
        <f>IF($I3160="","",_xlfn.LET(_xlpm.x,VLOOKUP($I3160,'taxon-match_2026-08-31'!$A$2:$N$122,11,FALSE),IF(_xlpm.x=0,"",_xlpm.x)))</f>
        <v>Sareptidae</v>
      </c>
      <c r="Q3160" t="str">
        <f>IF($I3160="","",_xlfn.LET(_xlpm.x,VLOOKUP($I3160,'taxon-match_2026-08-31'!$A$2:$N$122,12,FALSE),IF(_xlpm.x=0,"",_xlpm.x)))</f>
        <v>Aequiyoldia</v>
      </c>
      <c r="R3160" t="str">
        <f>IF($I3160="","",_xlfn.LET(_xlpm.x,VLOOKUP($I3160,'taxon-match_2026-08-31'!$A$2:$N$122,14,FALSE),IF(_xlpm.x=0,"",_xlpm.x)))</f>
        <v>eightsii</v>
      </c>
      <c r="S3160" s="2" t="s">
        <v>2609</v>
      </c>
      <c r="T3160" s="69" t="s">
        <v>62</v>
      </c>
      <c r="U3160" s="69" t="s">
        <v>60</v>
      </c>
      <c r="X3160" t="str">
        <f>IF(T3160="","",_xlfn.LET(_xlpm.x,VLOOKUP(T3160,'Drop-down_menus'!$F$2:$G$16,2,FALSE),IF(_xlpm.x=0,"",_xlpm.x)))</f>
        <v>https://orcid.org/0000-0003-3696-4445</v>
      </c>
      <c r="Y3160" t="str">
        <f>IF(U3160="","",_xlfn.LET(_xlpm.x,VLOOKUP(U3160,'Drop-down_menus'!$F$2:$G$16,2,FALSE),IF(_xlpm.x=0,"",_xlpm.x)))</f>
        <v>https://orcid.org/0000-0002-9708-1761</v>
      </c>
      <c r="Z3160" t="str">
        <f>IF(V3160="","",_xlfn.LET(_xlpm.x,VLOOKUP(V3160,'Drop-down_menus'!$F$2:$G$16,2,FALSE),IF(_xlpm.x=0,"",_xlpm.x)))</f>
        <v/>
      </c>
      <c r="AA3160" t="str">
        <f>IF(W3160="","",_xlfn.LET(_xlpm.x,VLOOKUP(W3160,'Drop-down_menus'!$F$2:$G$16,2,FALSE),IF(_xlpm.x=0,"",_xlpm.x)))</f>
        <v/>
      </c>
      <c r="AB3160" t="s">
        <v>702</v>
      </c>
      <c r="AE3160" t="s">
        <v>896</v>
      </c>
    </row>
    <row r="3161" spans="1:31" ht="15" x14ac:dyDescent="0.2">
      <c r="A3161" s="2" t="s">
        <v>441</v>
      </c>
      <c r="B3161">
        <v>5259</v>
      </c>
      <c r="C3161">
        <v>1390</v>
      </c>
      <c r="D3161" s="69" t="s">
        <v>700</v>
      </c>
      <c r="F3161" s="70" t="s">
        <v>893</v>
      </c>
      <c r="G3161" s="70">
        <v>1</v>
      </c>
      <c r="H3161" s="70" t="s">
        <v>893</v>
      </c>
      <c r="I3161" t="s">
        <v>893</v>
      </c>
      <c r="J3161" t="str">
        <f>IF($I3161="","",_xlfn.LET(_xlpm.x,VLOOKUP($I3161,'taxon-match_2026-08-31'!$A$2:$N$122,6,FALSE),IF(_xlpm.x=0,"",_xlpm.x)))</f>
        <v>(J. C. Jay, 1839)</v>
      </c>
      <c r="K3161" t="str">
        <f>IF($I3161="","",_xlfn.LET(_xlpm.x,VLOOKUP($I3161,'taxon-match_2026-08-31'!$A$2:$N$122,4,FALSE),IF(_xlpm.x=0,"",_xlpm.x)))</f>
        <v>urn:lsid:marinespecies.org:taxname:868255</v>
      </c>
      <c r="L3161" t="str">
        <f>IF($I3161="","",_xlfn.LET(_xlpm.x,VLOOKUP($I3161,'taxon-match_2026-08-31'!$A$2:$N$122,7,FALSE),IF(_xlpm.x=0,"",_xlpm.x)))</f>
        <v>Animalia</v>
      </c>
      <c r="M3161" t="str">
        <f>IF($I3161="","",_xlfn.LET(_xlpm.x,VLOOKUP($I3161,'taxon-match_2026-08-31'!$A$2:$N$122,8,FALSE),IF(_xlpm.x=0,"",_xlpm.x)))</f>
        <v>Mollusca</v>
      </c>
      <c r="N3161" t="str">
        <f>IF($I3161="","",_xlfn.LET(_xlpm.x,VLOOKUP($I3161,'taxon-match_2026-08-31'!$A$2:$N$122,9,FALSE),IF(_xlpm.x=0,"",_xlpm.x)))</f>
        <v>Bivalvia</v>
      </c>
      <c r="O3161" t="str">
        <f>IF($I3161="","",_xlfn.LET(_xlpm.x,VLOOKUP($I3161,'taxon-match_2026-08-31'!$A$2:$N$122,10,FALSE),IF(_xlpm.x=0,"",_xlpm.x)))</f>
        <v>Nuculanida</v>
      </c>
      <c r="P3161" t="str">
        <f>IF($I3161="","",_xlfn.LET(_xlpm.x,VLOOKUP($I3161,'taxon-match_2026-08-31'!$A$2:$N$122,11,FALSE),IF(_xlpm.x=0,"",_xlpm.x)))</f>
        <v>Sareptidae</v>
      </c>
      <c r="Q3161" t="str">
        <f>IF($I3161="","",_xlfn.LET(_xlpm.x,VLOOKUP($I3161,'taxon-match_2026-08-31'!$A$2:$N$122,12,FALSE),IF(_xlpm.x=0,"",_xlpm.x)))</f>
        <v>Aequiyoldia</v>
      </c>
      <c r="R3161" t="str">
        <f>IF($I3161="","",_xlfn.LET(_xlpm.x,VLOOKUP($I3161,'taxon-match_2026-08-31'!$A$2:$N$122,14,FALSE),IF(_xlpm.x=0,"",_xlpm.x)))</f>
        <v>eightsii</v>
      </c>
      <c r="S3161" s="2" t="s">
        <v>2609</v>
      </c>
      <c r="T3161" s="69" t="s">
        <v>62</v>
      </c>
      <c r="U3161" s="69" t="s">
        <v>60</v>
      </c>
      <c r="X3161" t="str">
        <f>IF(T3161="","",_xlfn.LET(_xlpm.x,VLOOKUP(T3161,'Drop-down_menus'!$F$2:$G$16,2,FALSE),IF(_xlpm.x=0,"",_xlpm.x)))</f>
        <v>https://orcid.org/0000-0003-3696-4445</v>
      </c>
      <c r="Y3161" t="str">
        <f>IF(U3161="","",_xlfn.LET(_xlpm.x,VLOOKUP(U3161,'Drop-down_menus'!$F$2:$G$16,2,FALSE),IF(_xlpm.x=0,"",_xlpm.x)))</f>
        <v>https://orcid.org/0000-0002-9708-1761</v>
      </c>
      <c r="Z3161" t="str">
        <f>IF(V3161="","",_xlfn.LET(_xlpm.x,VLOOKUP(V3161,'Drop-down_menus'!$F$2:$G$16,2,FALSE),IF(_xlpm.x=0,"",_xlpm.x)))</f>
        <v/>
      </c>
      <c r="AA3161" t="str">
        <f>IF(W3161="","",_xlfn.LET(_xlpm.x,VLOOKUP(W3161,'Drop-down_menus'!$F$2:$G$16,2,FALSE),IF(_xlpm.x=0,"",_xlpm.x)))</f>
        <v/>
      </c>
      <c r="AB3161" t="s">
        <v>702</v>
      </c>
      <c r="AE3161" t="s">
        <v>896</v>
      </c>
    </row>
    <row r="3162" spans="1:31" ht="15" x14ac:dyDescent="0.2">
      <c r="A3162" s="2" t="s">
        <v>441</v>
      </c>
      <c r="B3162">
        <v>5260</v>
      </c>
      <c r="C3162">
        <v>1366</v>
      </c>
      <c r="D3162" s="69" t="s">
        <v>700</v>
      </c>
      <c r="F3162" s="70" t="s">
        <v>893</v>
      </c>
      <c r="G3162" s="70">
        <v>1</v>
      </c>
      <c r="H3162" s="70" t="s">
        <v>893</v>
      </c>
      <c r="I3162" t="s">
        <v>893</v>
      </c>
      <c r="J3162" t="str">
        <f>IF($I3162="","",_xlfn.LET(_xlpm.x,VLOOKUP($I3162,'taxon-match_2026-08-31'!$A$2:$N$122,6,FALSE),IF(_xlpm.x=0,"",_xlpm.x)))</f>
        <v>(J. C. Jay, 1839)</v>
      </c>
      <c r="K3162" t="str">
        <f>IF($I3162="","",_xlfn.LET(_xlpm.x,VLOOKUP($I3162,'taxon-match_2026-08-31'!$A$2:$N$122,4,FALSE),IF(_xlpm.x=0,"",_xlpm.x)))</f>
        <v>urn:lsid:marinespecies.org:taxname:868255</v>
      </c>
      <c r="L3162" t="str">
        <f>IF($I3162="","",_xlfn.LET(_xlpm.x,VLOOKUP($I3162,'taxon-match_2026-08-31'!$A$2:$N$122,7,FALSE),IF(_xlpm.x=0,"",_xlpm.x)))</f>
        <v>Animalia</v>
      </c>
      <c r="M3162" t="str">
        <f>IF($I3162="","",_xlfn.LET(_xlpm.x,VLOOKUP($I3162,'taxon-match_2026-08-31'!$A$2:$N$122,8,FALSE),IF(_xlpm.x=0,"",_xlpm.x)))</f>
        <v>Mollusca</v>
      </c>
      <c r="N3162" t="str">
        <f>IF($I3162="","",_xlfn.LET(_xlpm.x,VLOOKUP($I3162,'taxon-match_2026-08-31'!$A$2:$N$122,9,FALSE),IF(_xlpm.x=0,"",_xlpm.x)))</f>
        <v>Bivalvia</v>
      </c>
      <c r="O3162" t="str">
        <f>IF($I3162="","",_xlfn.LET(_xlpm.x,VLOOKUP($I3162,'taxon-match_2026-08-31'!$A$2:$N$122,10,FALSE),IF(_xlpm.x=0,"",_xlpm.x)))</f>
        <v>Nuculanida</v>
      </c>
      <c r="P3162" t="str">
        <f>IF($I3162="","",_xlfn.LET(_xlpm.x,VLOOKUP($I3162,'taxon-match_2026-08-31'!$A$2:$N$122,11,FALSE),IF(_xlpm.x=0,"",_xlpm.x)))</f>
        <v>Sareptidae</v>
      </c>
      <c r="Q3162" t="str">
        <f>IF($I3162="","",_xlfn.LET(_xlpm.x,VLOOKUP($I3162,'taxon-match_2026-08-31'!$A$2:$N$122,12,FALSE),IF(_xlpm.x=0,"",_xlpm.x)))</f>
        <v>Aequiyoldia</v>
      </c>
      <c r="R3162" t="str">
        <f>IF($I3162="","",_xlfn.LET(_xlpm.x,VLOOKUP($I3162,'taxon-match_2026-08-31'!$A$2:$N$122,14,FALSE),IF(_xlpm.x=0,"",_xlpm.x)))</f>
        <v>eightsii</v>
      </c>
      <c r="S3162" s="2" t="s">
        <v>2609</v>
      </c>
      <c r="T3162" s="69" t="s">
        <v>62</v>
      </c>
      <c r="U3162" s="69" t="s">
        <v>60</v>
      </c>
      <c r="X3162" t="str">
        <f>IF(T3162="","",_xlfn.LET(_xlpm.x,VLOOKUP(T3162,'Drop-down_menus'!$F$2:$G$16,2,FALSE),IF(_xlpm.x=0,"",_xlpm.x)))</f>
        <v>https://orcid.org/0000-0003-3696-4445</v>
      </c>
      <c r="Y3162" t="str">
        <f>IF(U3162="","",_xlfn.LET(_xlpm.x,VLOOKUP(U3162,'Drop-down_menus'!$F$2:$G$16,2,FALSE),IF(_xlpm.x=0,"",_xlpm.x)))</f>
        <v>https://orcid.org/0000-0002-9708-1761</v>
      </c>
      <c r="Z3162" t="str">
        <f>IF(V3162="","",_xlfn.LET(_xlpm.x,VLOOKUP(V3162,'Drop-down_menus'!$F$2:$G$16,2,FALSE),IF(_xlpm.x=0,"",_xlpm.x)))</f>
        <v/>
      </c>
      <c r="AA3162" t="str">
        <f>IF(W3162="","",_xlfn.LET(_xlpm.x,VLOOKUP(W3162,'Drop-down_menus'!$F$2:$G$16,2,FALSE),IF(_xlpm.x=0,"",_xlpm.x)))</f>
        <v/>
      </c>
      <c r="AB3162" t="s">
        <v>702</v>
      </c>
      <c r="AE3162" t="s">
        <v>896</v>
      </c>
    </row>
    <row r="3163" spans="1:31" ht="15" hidden="1" x14ac:dyDescent="0.2">
      <c r="A3163" s="2" t="s">
        <v>282</v>
      </c>
      <c r="B3163">
        <v>2640</v>
      </c>
      <c r="C3163">
        <v>1367</v>
      </c>
      <c r="D3163" s="69" t="s">
        <v>700</v>
      </c>
      <c r="F3163" s="70" t="s">
        <v>897</v>
      </c>
      <c r="H3163" s="70" t="s">
        <v>897</v>
      </c>
      <c r="I3163" t="s">
        <v>897</v>
      </c>
      <c r="J3163" t="str">
        <f>IF($I3163="","",_xlfn.LET(_xlpm.x,VLOOKUP($I3163,'taxon-match_2026-08-31'!$A$2:$N$122,6,FALSE),IF(_xlpm.x=0,"",_xlpm.x)))</f>
        <v>Grant, 1841</v>
      </c>
      <c r="K3163" t="str">
        <f>IF($I3163="","",_xlfn.LET(_xlpm.x,VLOOKUP($I3163,'taxon-match_2026-08-31'!$A$2:$N$122,4,FALSE),IF(_xlpm.x=0,"",_xlpm.x)))</f>
        <v>urn:lsid:marinespecies.org:taxname:131834</v>
      </c>
      <c r="L3163" t="str">
        <f>IF($I3163="","",_xlfn.LET(_xlpm.x,VLOOKUP($I3163,'taxon-match_2026-08-31'!$A$2:$N$122,7,FALSE),IF(_xlpm.x=0,"",_xlpm.x)))</f>
        <v>Animalia</v>
      </c>
      <c r="M3163" t="str">
        <f>IF($I3163="","",_xlfn.LET(_xlpm.x,VLOOKUP($I3163,'taxon-match_2026-08-31'!$A$2:$N$122,8,FALSE),IF(_xlpm.x=0,"",_xlpm.x)))</f>
        <v>Porifera</v>
      </c>
      <c r="N3163" t="str">
        <f>IF($I3163="","",_xlfn.LET(_xlpm.x,VLOOKUP($I3163,'taxon-match_2026-08-31'!$A$2:$N$122,9,FALSE),IF(_xlpm.x=0,"",_xlpm.x)))</f>
        <v>Demospongiae</v>
      </c>
      <c r="O3163" t="str">
        <f>IF($I3163="","",_xlfn.LET(_xlpm.x,VLOOKUP($I3163,'taxon-match_2026-08-31'!$A$2:$N$122,10,FALSE),IF(_xlpm.x=0,"",_xlpm.x)))</f>
        <v>Haplosclerida</v>
      </c>
      <c r="P3163" t="str">
        <f>IF($I3163="","",_xlfn.LET(_xlpm.x,VLOOKUP($I3163,'taxon-match_2026-08-31'!$A$2:$N$122,11,FALSE),IF(_xlpm.x=0,"",_xlpm.x)))</f>
        <v>Chalinidae</v>
      </c>
      <c r="Q3163" t="str">
        <f>IF($I3163="","",_xlfn.LET(_xlpm.x,VLOOKUP($I3163,'taxon-match_2026-08-31'!$A$2:$N$122,12,FALSE),IF(_xlpm.x=0,"",_xlpm.x)))</f>
        <v>Haliclona</v>
      </c>
      <c r="R3163" t="str">
        <f>IF($I3163="","",_xlfn.LET(_xlpm.x,VLOOKUP($I3163,'taxon-match_2026-08-31'!$A$2:$N$122,14,FALSE),IF(_xlpm.x=0,"",_xlpm.x)))</f>
        <v/>
      </c>
      <c r="S3163" s="2" t="s">
        <v>2361</v>
      </c>
      <c r="T3163" s="69" t="s">
        <v>62</v>
      </c>
      <c r="U3163" s="69" t="s">
        <v>60</v>
      </c>
      <c r="X3163" t="str">
        <f>IF(T3163="","",_xlfn.LET(_xlpm.x,VLOOKUP(T3163,'Drop-down_menus'!$F$2:$G$16,2,FALSE),IF(_xlpm.x=0,"",_xlpm.x)))</f>
        <v>https://orcid.org/0000-0003-3696-4445</v>
      </c>
      <c r="Y3163" t="str">
        <f>IF(U3163="","",_xlfn.LET(_xlpm.x,VLOOKUP(U3163,'Drop-down_menus'!$F$2:$G$16,2,FALSE),IF(_xlpm.x=0,"",_xlpm.x)))</f>
        <v>https://orcid.org/0000-0002-9708-1761</v>
      </c>
      <c r="Z3163" t="str">
        <f>IF(V3163="","",_xlfn.LET(_xlpm.x,VLOOKUP(V3163,'Drop-down_menus'!$F$2:$G$16,2,FALSE),IF(_xlpm.x=0,"",_xlpm.x)))</f>
        <v/>
      </c>
      <c r="AA3163" t="str">
        <f>IF(W3163="","",_xlfn.LET(_xlpm.x,VLOOKUP(W3163,'Drop-down_menus'!$F$2:$G$16,2,FALSE),IF(_xlpm.x=0,"",_xlpm.x)))</f>
        <v/>
      </c>
      <c r="AB3163" t="s">
        <v>730</v>
      </c>
      <c r="AE3163" t="s">
        <v>896</v>
      </c>
    </row>
    <row r="3164" spans="1:31" ht="15" hidden="1" x14ac:dyDescent="0.2">
      <c r="A3164" s="2" t="s">
        <v>282</v>
      </c>
      <c r="B3164">
        <v>2641</v>
      </c>
      <c r="C3164">
        <v>1368</v>
      </c>
      <c r="D3164" s="69" t="s">
        <v>700</v>
      </c>
      <c r="F3164" s="70" t="s">
        <v>897</v>
      </c>
      <c r="H3164" s="70" t="s">
        <v>897</v>
      </c>
      <c r="I3164" t="s">
        <v>897</v>
      </c>
      <c r="J3164" t="str">
        <f>IF($I3164="","",_xlfn.LET(_xlpm.x,VLOOKUP($I3164,'taxon-match_2026-08-31'!$A$2:$N$122,6,FALSE),IF(_xlpm.x=0,"",_xlpm.x)))</f>
        <v>Grant, 1841</v>
      </c>
      <c r="K3164" t="str">
        <f>IF($I3164="","",_xlfn.LET(_xlpm.x,VLOOKUP($I3164,'taxon-match_2026-08-31'!$A$2:$N$122,4,FALSE),IF(_xlpm.x=0,"",_xlpm.x)))</f>
        <v>urn:lsid:marinespecies.org:taxname:131834</v>
      </c>
      <c r="L3164" t="str">
        <f>IF($I3164="","",_xlfn.LET(_xlpm.x,VLOOKUP($I3164,'taxon-match_2026-08-31'!$A$2:$N$122,7,FALSE),IF(_xlpm.x=0,"",_xlpm.x)))</f>
        <v>Animalia</v>
      </c>
      <c r="M3164" t="str">
        <f>IF($I3164="","",_xlfn.LET(_xlpm.x,VLOOKUP($I3164,'taxon-match_2026-08-31'!$A$2:$N$122,8,FALSE),IF(_xlpm.x=0,"",_xlpm.x)))</f>
        <v>Porifera</v>
      </c>
      <c r="N3164" t="str">
        <f>IF($I3164="","",_xlfn.LET(_xlpm.x,VLOOKUP($I3164,'taxon-match_2026-08-31'!$A$2:$N$122,9,FALSE),IF(_xlpm.x=0,"",_xlpm.x)))</f>
        <v>Demospongiae</v>
      </c>
      <c r="O3164" t="str">
        <f>IF($I3164="","",_xlfn.LET(_xlpm.x,VLOOKUP($I3164,'taxon-match_2026-08-31'!$A$2:$N$122,10,FALSE),IF(_xlpm.x=0,"",_xlpm.x)))</f>
        <v>Haplosclerida</v>
      </c>
      <c r="P3164" t="str">
        <f>IF($I3164="","",_xlfn.LET(_xlpm.x,VLOOKUP($I3164,'taxon-match_2026-08-31'!$A$2:$N$122,11,FALSE),IF(_xlpm.x=0,"",_xlpm.x)))</f>
        <v>Chalinidae</v>
      </c>
      <c r="Q3164" t="str">
        <f>IF($I3164="","",_xlfn.LET(_xlpm.x,VLOOKUP($I3164,'taxon-match_2026-08-31'!$A$2:$N$122,12,FALSE),IF(_xlpm.x=0,"",_xlpm.x)))</f>
        <v>Haliclona</v>
      </c>
      <c r="R3164" t="str">
        <f>IF($I3164="","",_xlfn.LET(_xlpm.x,VLOOKUP($I3164,'taxon-match_2026-08-31'!$A$2:$N$122,14,FALSE),IF(_xlpm.x=0,"",_xlpm.x)))</f>
        <v/>
      </c>
      <c r="S3164" s="2" t="s">
        <v>2361</v>
      </c>
      <c r="T3164" s="69" t="s">
        <v>62</v>
      </c>
      <c r="U3164" s="69" t="s">
        <v>60</v>
      </c>
      <c r="X3164" t="str">
        <f>IF(T3164="","",_xlfn.LET(_xlpm.x,VLOOKUP(T3164,'Drop-down_menus'!$F$2:$G$16,2,FALSE),IF(_xlpm.x=0,"",_xlpm.x)))</f>
        <v>https://orcid.org/0000-0003-3696-4445</v>
      </c>
      <c r="Y3164" t="str">
        <f>IF(U3164="","",_xlfn.LET(_xlpm.x,VLOOKUP(U3164,'Drop-down_menus'!$F$2:$G$16,2,FALSE),IF(_xlpm.x=0,"",_xlpm.x)))</f>
        <v>https://orcid.org/0000-0002-9708-1761</v>
      </c>
      <c r="Z3164" t="str">
        <f>IF(V3164="","",_xlfn.LET(_xlpm.x,VLOOKUP(V3164,'Drop-down_menus'!$F$2:$G$16,2,FALSE),IF(_xlpm.x=0,"",_xlpm.x)))</f>
        <v/>
      </c>
      <c r="AA3164" t="str">
        <f>IF(W3164="","",_xlfn.LET(_xlpm.x,VLOOKUP(W3164,'Drop-down_menus'!$F$2:$G$16,2,FALSE),IF(_xlpm.x=0,"",_xlpm.x)))</f>
        <v/>
      </c>
      <c r="AB3164" t="s">
        <v>730</v>
      </c>
      <c r="AE3164" t="s">
        <v>896</v>
      </c>
    </row>
    <row r="3165" spans="1:31" ht="15" hidden="1" x14ac:dyDescent="0.2">
      <c r="A3165" s="2" t="s">
        <v>282</v>
      </c>
      <c r="B3165">
        <v>2642</v>
      </c>
      <c r="C3165">
        <v>1374</v>
      </c>
      <c r="D3165" s="69" t="s">
        <v>700</v>
      </c>
      <c r="F3165" s="70" t="s">
        <v>897</v>
      </c>
      <c r="H3165" s="70" t="s">
        <v>897</v>
      </c>
      <c r="I3165" t="s">
        <v>897</v>
      </c>
      <c r="J3165" t="str">
        <f>IF($I3165="","",_xlfn.LET(_xlpm.x,VLOOKUP($I3165,'taxon-match_2026-08-31'!$A$2:$N$122,6,FALSE),IF(_xlpm.x=0,"",_xlpm.x)))</f>
        <v>Grant, 1841</v>
      </c>
      <c r="K3165" t="str">
        <f>IF($I3165="","",_xlfn.LET(_xlpm.x,VLOOKUP($I3165,'taxon-match_2026-08-31'!$A$2:$N$122,4,FALSE),IF(_xlpm.x=0,"",_xlpm.x)))</f>
        <v>urn:lsid:marinespecies.org:taxname:131834</v>
      </c>
      <c r="L3165" t="str">
        <f>IF($I3165="","",_xlfn.LET(_xlpm.x,VLOOKUP($I3165,'taxon-match_2026-08-31'!$A$2:$N$122,7,FALSE),IF(_xlpm.x=0,"",_xlpm.x)))</f>
        <v>Animalia</v>
      </c>
      <c r="M3165" t="str">
        <f>IF($I3165="","",_xlfn.LET(_xlpm.x,VLOOKUP($I3165,'taxon-match_2026-08-31'!$A$2:$N$122,8,FALSE),IF(_xlpm.x=0,"",_xlpm.x)))</f>
        <v>Porifera</v>
      </c>
      <c r="N3165" t="str">
        <f>IF($I3165="","",_xlfn.LET(_xlpm.x,VLOOKUP($I3165,'taxon-match_2026-08-31'!$A$2:$N$122,9,FALSE),IF(_xlpm.x=0,"",_xlpm.x)))</f>
        <v>Demospongiae</v>
      </c>
      <c r="O3165" t="str">
        <f>IF($I3165="","",_xlfn.LET(_xlpm.x,VLOOKUP($I3165,'taxon-match_2026-08-31'!$A$2:$N$122,10,FALSE),IF(_xlpm.x=0,"",_xlpm.x)))</f>
        <v>Haplosclerida</v>
      </c>
      <c r="P3165" t="str">
        <f>IF($I3165="","",_xlfn.LET(_xlpm.x,VLOOKUP($I3165,'taxon-match_2026-08-31'!$A$2:$N$122,11,FALSE),IF(_xlpm.x=0,"",_xlpm.x)))</f>
        <v>Chalinidae</v>
      </c>
      <c r="Q3165" t="str">
        <f>IF($I3165="","",_xlfn.LET(_xlpm.x,VLOOKUP($I3165,'taxon-match_2026-08-31'!$A$2:$N$122,12,FALSE),IF(_xlpm.x=0,"",_xlpm.x)))</f>
        <v>Haliclona</v>
      </c>
      <c r="R3165" t="str">
        <f>IF($I3165="","",_xlfn.LET(_xlpm.x,VLOOKUP($I3165,'taxon-match_2026-08-31'!$A$2:$N$122,14,FALSE),IF(_xlpm.x=0,"",_xlpm.x)))</f>
        <v/>
      </c>
      <c r="S3165" s="2" t="s">
        <v>2361</v>
      </c>
      <c r="T3165" s="69" t="s">
        <v>62</v>
      </c>
      <c r="U3165" s="69" t="s">
        <v>60</v>
      </c>
      <c r="X3165" t="str">
        <f>IF(T3165="","",_xlfn.LET(_xlpm.x,VLOOKUP(T3165,'Drop-down_menus'!$F$2:$G$16,2,FALSE),IF(_xlpm.x=0,"",_xlpm.x)))</f>
        <v>https://orcid.org/0000-0003-3696-4445</v>
      </c>
      <c r="Y3165" t="str">
        <f>IF(U3165="","",_xlfn.LET(_xlpm.x,VLOOKUP(U3165,'Drop-down_menus'!$F$2:$G$16,2,FALSE),IF(_xlpm.x=0,"",_xlpm.x)))</f>
        <v>https://orcid.org/0000-0002-9708-1761</v>
      </c>
      <c r="Z3165" t="str">
        <f>IF(V3165="","",_xlfn.LET(_xlpm.x,VLOOKUP(V3165,'Drop-down_menus'!$F$2:$G$16,2,FALSE),IF(_xlpm.x=0,"",_xlpm.x)))</f>
        <v/>
      </c>
      <c r="AA3165" t="str">
        <f>IF(W3165="","",_xlfn.LET(_xlpm.x,VLOOKUP(W3165,'Drop-down_menus'!$F$2:$G$16,2,FALSE),IF(_xlpm.x=0,"",_xlpm.x)))</f>
        <v/>
      </c>
      <c r="AB3165" t="s">
        <v>730</v>
      </c>
      <c r="AE3165" t="s">
        <v>896</v>
      </c>
    </row>
    <row r="3166" spans="1:31" ht="15" hidden="1" x14ac:dyDescent="0.2">
      <c r="A3166" s="2" t="s">
        <v>328</v>
      </c>
      <c r="B3166">
        <v>3342</v>
      </c>
      <c r="C3166">
        <v>1375</v>
      </c>
      <c r="D3166" s="69" t="s">
        <v>700</v>
      </c>
      <c r="F3166" s="70" t="s">
        <v>865</v>
      </c>
      <c r="H3166" s="70" t="s">
        <v>865</v>
      </c>
      <c r="I3166" t="s">
        <v>865</v>
      </c>
      <c r="J3166" t="str">
        <f>IF($I3166="","",_xlfn.LET(_xlpm.x,VLOOKUP($I3166,'taxon-match_2026-08-31'!$A$2:$N$122,6,FALSE),IF(_xlpm.x=0,"",_xlpm.x)))</f>
        <v>Gray, 1867</v>
      </c>
      <c r="K3166" t="str">
        <f>IF($I3166="","",_xlfn.LET(_xlpm.x,VLOOKUP($I3166,'taxon-match_2026-08-31'!$A$2:$N$122,4,FALSE),IF(_xlpm.x=0,"",_xlpm.x)))</f>
        <v>urn:lsid:marinespecies.org:taxname:131907</v>
      </c>
      <c r="L3166" t="str">
        <f>IF($I3166="","",_xlfn.LET(_xlpm.x,VLOOKUP($I3166,'taxon-match_2026-08-31'!$A$2:$N$122,7,FALSE),IF(_xlpm.x=0,"",_xlpm.x)))</f>
        <v>Animalia</v>
      </c>
      <c r="M3166" t="str">
        <f>IF($I3166="","",_xlfn.LET(_xlpm.x,VLOOKUP($I3166,'taxon-match_2026-08-31'!$A$2:$N$122,8,FALSE),IF(_xlpm.x=0,"",_xlpm.x)))</f>
        <v>Porifera</v>
      </c>
      <c r="N3166" t="str">
        <f>IF($I3166="","",_xlfn.LET(_xlpm.x,VLOOKUP($I3166,'taxon-match_2026-08-31'!$A$2:$N$122,9,FALSE),IF(_xlpm.x=0,"",_xlpm.x)))</f>
        <v>Demospongiae</v>
      </c>
      <c r="O3166" t="str">
        <f>IF($I3166="","",_xlfn.LET(_xlpm.x,VLOOKUP($I3166,'taxon-match_2026-08-31'!$A$2:$N$122,10,FALSE),IF(_xlpm.x=0,"",_xlpm.x)))</f>
        <v>Poecilosclerida</v>
      </c>
      <c r="P3166" t="str">
        <f>IF($I3166="","",_xlfn.LET(_xlpm.x,VLOOKUP($I3166,'taxon-match_2026-08-31'!$A$2:$N$122,11,FALSE),IF(_xlpm.x=0,"",_xlpm.x)))</f>
        <v>Mycalidae</v>
      </c>
      <c r="Q3166" t="str">
        <f>IF($I3166="","",_xlfn.LET(_xlpm.x,VLOOKUP($I3166,'taxon-match_2026-08-31'!$A$2:$N$122,12,FALSE),IF(_xlpm.x=0,"",_xlpm.x)))</f>
        <v>Mycale</v>
      </c>
      <c r="R3166" t="str">
        <f>IF($I3166="","",_xlfn.LET(_xlpm.x,VLOOKUP($I3166,'taxon-match_2026-08-31'!$A$2:$N$122,14,FALSE),IF(_xlpm.x=0,"",_xlpm.x)))</f>
        <v/>
      </c>
      <c r="S3166" s="2" t="s">
        <v>2361</v>
      </c>
      <c r="T3166" s="69" t="s">
        <v>62</v>
      </c>
      <c r="U3166" s="69" t="s">
        <v>60</v>
      </c>
      <c r="X3166" t="str">
        <f>IF(T3166="","",_xlfn.LET(_xlpm.x,VLOOKUP(T3166,'Drop-down_menus'!$F$2:$G$16,2,FALSE),IF(_xlpm.x=0,"",_xlpm.x)))</f>
        <v>https://orcid.org/0000-0003-3696-4445</v>
      </c>
      <c r="Y3166" t="str">
        <f>IF(U3166="","",_xlfn.LET(_xlpm.x,VLOOKUP(U3166,'Drop-down_menus'!$F$2:$G$16,2,FALSE),IF(_xlpm.x=0,"",_xlpm.x)))</f>
        <v>https://orcid.org/0000-0002-9708-1761</v>
      </c>
      <c r="Z3166" t="str">
        <f>IF(V3166="","",_xlfn.LET(_xlpm.x,VLOOKUP(V3166,'Drop-down_menus'!$F$2:$G$16,2,FALSE),IF(_xlpm.x=0,"",_xlpm.x)))</f>
        <v/>
      </c>
      <c r="AA3166" t="str">
        <f>IF(W3166="","",_xlfn.LET(_xlpm.x,VLOOKUP(W3166,'Drop-down_menus'!$F$2:$G$16,2,FALSE),IF(_xlpm.x=0,"",_xlpm.x)))</f>
        <v/>
      </c>
      <c r="AB3166" t="s">
        <v>730</v>
      </c>
      <c r="AE3166" t="s">
        <v>896</v>
      </c>
    </row>
    <row r="3167" spans="1:31" ht="15" hidden="1" x14ac:dyDescent="0.2">
      <c r="A3167" s="2" t="s">
        <v>328</v>
      </c>
      <c r="B3167">
        <v>3343</v>
      </c>
      <c r="C3167">
        <v>1386</v>
      </c>
      <c r="D3167" s="69" t="s">
        <v>700</v>
      </c>
      <c r="F3167" s="70" t="s">
        <v>865</v>
      </c>
      <c r="H3167" s="70" t="s">
        <v>865</v>
      </c>
      <c r="I3167" t="s">
        <v>865</v>
      </c>
      <c r="J3167" t="str">
        <f>IF($I3167="","",_xlfn.LET(_xlpm.x,VLOOKUP($I3167,'taxon-match_2026-08-31'!$A$2:$N$122,6,FALSE),IF(_xlpm.x=0,"",_xlpm.x)))</f>
        <v>Gray, 1867</v>
      </c>
      <c r="K3167" t="str">
        <f>IF($I3167="","",_xlfn.LET(_xlpm.x,VLOOKUP($I3167,'taxon-match_2026-08-31'!$A$2:$N$122,4,FALSE),IF(_xlpm.x=0,"",_xlpm.x)))</f>
        <v>urn:lsid:marinespecies.org:taxname:131907</v>
      </c>
      <c r="L3167" t="str">
        <f>IF($I3167="","",_xlfn.LET(_xlpm.x,VLOOKUP($I3167,'taxon-match_2026-08-31'!$A$2:$N$122,7,FALSE),IF(_xlpm.x=0,"",_xlpm.x)))</f>
        <v>Animalia</v>
      </c>
      <c r="M3167" t="str">
        <f>IF($I3167="","",_xlfn.LET(_xlpm.x,VLOOKUP($I3167,'taxon-match_2026-08-31'!$A$2:$N$122,8,FALSE),IF(_xlpm.x=0,"",_xlpm.x)))</f>
        <v>Porifera</v>
      </c>
      <c r="N3167" t="str">
        <f>IF($I3167="","",_xlfn.LET(_xlpm.x,VLOOKUP($I3167,'taxon-match_2026-08-31'!$A$2:$N$122,9,FALSE),IF(_xlpm.x=0,"",_xlpm.x)))</f>
        <v>Demospongiae</v>
      </c>
      <c r="O3167" t="str">
        <f>IF($I3167="","",_xlfn.LET(_xlpm.x,VLOOKUP($I3167,'taxon-match_2026-08-31'!$A$2:$N$122,10,FALSE),IF(_xlpm.x=0,"",_xlpm.x)))</f>
        <v>Poecilosclerida</v>
      </c>
      <c r="P3167" t="str">
        <f>IF($I3167="","",_xlfn.LET(_xlpm.x,VLOOKUP($I3167,'taxon-match_2026-08-31'!$A$2:$N$122,11,FALSE),IF(_xlpm.x=0,"",_xlpm.x)))</f>
        <v>Mycalidae</v>
      </c>
      <c r="Q3167" t="str">
        <f>IF($I3167="","",_xlfn.LET(_xlpm.x,VLOOKUP($I3167,'taxon-match_2026-08-31'!$A$2:$N$122,12,FALSE),IF(_xlpm.x=0,"",_xlpm.x)))</f>
        <v>Mycale</v>
      </c>
      <c r="R3167" t="str">
        <f>IF($I3167="","",_xlfn.LET(_xlpm.x,VLOOKUP($I3167,'taxon-match_2026-08-31'!$A$2:$N$122,14,FALSE),IF(_xlpm.x=0,"",_xlpm.x)))</f>
        <v/>
      </c>
      <c r="S3167" s="2" t="s">
        <v>2361</v>
      </c>
      <c r="T3167" s="69" t="s">
        <v>62</v>
      </c>
      <c r="U3167" s="69" t="s">
        <v>60</v>
      </c>
      <c r="X3167" t="str">
        <f>IF(T3167="","",_xlfn.LET(_xlpm.x,VLOOKUP(T3167,'Drop-down_menus'!$F$2:$G$16,2,FALSE),IF(_xlpm.x=0,"",_xlpm.x)))</f>
        <v>https://orcid.org/0000-0003-3696-4445</v>
      </c>
      <c r="Y3167" t="str">
        <f>IF(U3167="","",_xlfn.LET(_xlpm.x,VLOOKUP(U3167,'Drop-down_menus'!$F$2:$G$16,2,FALSE),IF(_xlpm.x=0,"",_xlpm.x)))</f>
        <v>https://orcid.org/0000-0002-9708-1761</v>
      </c>
      <c r="Z3167" t="str">
        <f>IF(V3167="","",_xlfn.LET(_xlpm.x,VLOOKUP(V3167,'Drop-down_menus'!$F$2:$G$16,2,FALSE),IF(_xlpm.x=0,"",_xlpm.x)))</f>
        <v/>
      </c>
      <c r="AA3167" t="str">
        <f>IF(W3167="","",_xlfn.LET(_xlpm.x,VLOOKUP(W3167,'Drop-down_menus'!$F$2:$G$16,2,FALSE),IF(_xlpm.x=0,"",_xlpm.x)))</f>
        <v/>
      </c>
      <c r="AB3167" t="s">
        <v>730</v>
      </c>
      <c r="AE3167" t="s">
        <v>896</v>
      </c>
    </row>
    <row r="3168" spans="1:31" ht="15" hidden="1" x14ac:dyDescent="0.2">
      <c r="A3168" s="2" t="s">
        <v>328</v>
      </c>
      <c r="B3168">
        <v>3344</v>
      </c>
      <c r="C3168">
        <v>1387</v>
      </c>
      <c r="D3168" s="69" t="s">
        <v>700</v>
      </c>
      <c r="F3168" s="70" t="s">
        <v>865</v>
      </c>
      <c r="H3168" s="70" t="s">
        <v>865</v>
      </c>
      <c r="I3168" t="s">
        <v>865</v>
      </c>
      <c r="J3168" t="str">
        <f>IF($I3168="","",_xlfn.LET(_xlpm.x,VLOOKUP($I3168,'taxon-match_2026-08-31'!$A$2:$N$122,6,FALSE),IF(_xlpm.x=0,"",_xlpm.x)))</f>
        <v>Gray, 1867</v>
      </c>
      <c r="K3168" t="str">
        <f>IF($I3168="","",_xlfn.LET(_xlpm.x,VLOOKUP($I3168,'taxon-match_2026-08-31'!$A$2:$N$122,4,FALSE),IF(_xlpm.x=0,"",_xlpm.x)))</f>
        <v>urn:lsid:marinespecies.org:taxname:131907</v>
      </c>
      <c r="L3168" t="str">
        <f>IF($I3168="","",_xlfn.LET(_xlpm.x,VLOOKUP($I3168,'taxon-match_2026-08-31'!$A$2:$N$122,7,FALSE),IF(_xlpm.x=0,"",_xlpm.x)))</f>
        <v>Animalia</v>
      </c>
      <c r="M3168" t="str">
        <f>IF($I3168="","",_xlfn.LET(_xlpm.x,VLOOKUP($I3168,'taxon-match_2026-08-31'!$A$2:$N$122,8,FALSE),IF(_xlpm.x=0,"",_xlpm.x)))</f>
        <v>Porifera</v>
      </c>
      <c r="N3168" t="str">
        <f>IF($I3168="","",_xlfn.LET(_xlpm.x,VLOOKUP($I3168,'taxon-match_2026-08-31'!$A$2:$N$122,9,FALSE),IF(_xlpm.x=0,"",_xlpm.x)))</f>
        <v>Demospongiae</v>
      </c>
      <c r="O3168" t="str">
        <f>IF($I3168="","",_xlfn.LET(_xlpm.x,VLOOKUP($I3168,'taxon-match_2026-08-31'!$A$2:$N$122,10,FALSE),IF(_xlpm.x=0,"",_xlpm.x)))</f>
        <v>Poecilosclerida</v>
      </c>
      <c r="P3168" t="str">
        <f>IF($I3168="","",_xlfn.LET(_xlpm.x,VLOOKUP($I3168,'taxon-match_2026-08-31'!$A$2:$N$122,11,FALSE),IF(_xlpm.x=0,"",_xlpm.x)))</f>
        <v>Mycalidae</v>
      </c>
      <c r="Q3168" t="str">
        <f>IF($I3168="","",_xlfn.LET(_xlpm.x,VLOOKUP($I3168,'taxon-match_2026-08-31'!$A$2:$N$122,12,FALSE),IF(_xlpm.x=0,"",_xlpm.x)))</f>
        <v>Mycale</v>
      </c>
      <c r="R3168" t="str">
        <f>IF($I3168="","",_xlfn.LET(_xlpm.x,VLOOKUP($I3168,'taxon-match_2026-08-31'!$A$2:$N$122,14,FALSE),IF(_xlpm.x=0,"",_xlpm.x)))</f>
        <v/>
      </c>
      <c r="S3168" s="2" t="s">
        <v>2361</v>
      </c>
      <c r="T3168" s="69" t="s">
        <v>62</v>
      </c>
      <c r="U3168" s="69" t="s">
        <v>60</v>
      </c>
      <c r="X3168" t="str">
        <f>IF(T3168="","",_xlfn.LET(_xlpm.x,VLOOKUP(T3168,'Drop-down_menus'!$F$2:$G$16,2,FALSE),IF(_xlpm.x=0,"",_xlpm.x)))</f>
        <v>https://orcid.org/0000-0003-3696-4445</v>
      </c>
      <c r="Y3168" t="str">
        <f>IF(U3168="","",_xlfn.LET(_xlpm.x,VLOOKUP(U3168,'Drop-down_menus'!$F$2:$G$16,2,FALSE),IF(_xlpm.x=0,"",_xlpm.x)))</f>
        <v>https://orcid.org/0000-0002-9708-1761</v>
      </c>
      <c r="Z3168" t="str">
        <f>IF(V3168="","",_xlfn.LET(_xlpm.x,VLOOKUP(V3168,'Drop-down_menus'!$F$2:$G$16,2,FALSE),IF(_xlpm.x=0,"",_xlpm.x)))</f>
        <v/>
      </c>
      <c r="AA3168" t="str">
        <f>IF(W3168="","",_xlfn.LET(_xlpm.x,VLOOKUP(W3168,'Drop-down_menus'!$F$2:$G$16,2,FALSE),IF(_xlpm.x=0,"",_xlpm.x)))</f>
        <v/>
      </c>
      <c r="AB3168" t="s">
        <v>730</v>
      </c>
      <c r="AE3168" t="s">
        <v>896</v>
      </c>
    </row>
    <row r="3169" spans="1:31" ht="15" hidden="1" x14ac:dyDescent="0.2">
      <c r="A3169" s="2" t="s">
        <v>253</v>
      </c>
      <c r="B3169">
        <v>1701</v>
      </c>
      <c r="C3169">
        <v>1400</v>
      </c>
      <c r="D3169" s="69" t="s">
        <v>700</v>
      </c>
      <c r="F3169" s="70" t="s">
        <v>747</v>
      </c>
      <c r="H3169" s="70" t="s">
        <v>747</v>
      </c>
      <c r="I3169" t="s">
        <v>747</v>
      </c>
      <c r="J3169" t="str">
        <f>IF($I3169="","",_xlfn.LET(_xlpm.x,VLOOKUP($I3169,'taxon-match_2026-08-31'!$A$2:$N$122,6,FALSE),IF(_xlpm.x=0,"",_xlpm.x)))</f>
        <v>J.V.Lamouroux, 1813</v>
      </c>
      <c r="K3169" t="str">
        <f>IF($I3169="","",_xlfn.LET(_xlpm.x,VLOOKUP($I3169,'taxon-match_2026-08-31'!$A$2:$N$122,4,FALSE),IF(_xlpm.x=0,"",_xlpm.x)))</f>
        <v>urn:lsid:marinespecies.org:taxname:144223</v>
      </c>
      <c r="L3169" t="str">
        <f>IF($I3169="","",_xlfn.LET(_xlpm.x,VLOOKUP($I3169,'taxon-match_2026-08-31'!$A$2:$N$122,7,FALSE),IF(_xlpm.x=0,"",_xlpm.x)))</f>
        <v>Plantae</v>
      </c>
      <c r="M3169" t="str">
        <f>IF($I3169="","",_xlfn.LET(_xlpm.x,VLOOKUP($I3169,'taxon-match_2026-08-31'!$A$2:$N$122,8,FALSE),IF(_xlpm.x=0,"",_xlpm.x)))</f>
        <v>Rhodophyta</v>
      </c>
      <c r="N3169" t="str">
        <f>IF($I3169="","",_xlfn.LET(_xlpm.x,VLOOKUP($I3169,'taxon-match_2026-08-31'!$A$2:$N$122,9,FALSE),IF(_xlpm.x=0,"",_xlpm.x)))</f>
        <v>Florideophyceae</v>
      </c>
      <c r="O3169" t="str">
        <f>IF($I3169="","",_xlfn.LET(_xlpm.x,VLOOKUP($I3169,'taxon-match_2026-08-31'!$A$2:$N$122,10,FALSE),IF(_xlpm.x=0,"",_xlpm.x)))</f>
        <v>Plocamiales</v>
      </c>
      <c r="P3169" t="str">
        <f>IF($I3169="","",_xlfn.LET(_xlpm.x,VLOOKUP($I3169,'taxon-match_2026-08-31'!$A$2:$N$122,11,FALSE),IF(_xlpm.x=0,"",_xlpm.x)))</f>
        <v>Plocamiaceae</v>
      </c>
      <c r="Q3169" t="str">
        <f>IF($I3169="","",_xlfn.LET(_xlpm.x,VLOOKUP($I3169,'taxon-match_2026-08-31'!$A$2:$N$122,12,FALSE),IF(_xlpm.x=0,"",_xlpm.x)))</f>
        <v>Plocamium</v>
      </c>
      <c r="R3169" t="str">
        <f>IF($I3169="","",_xlfn.LET(_xlpm.x,VLOOKUP($I3169,'taxon-match_2026-08-31'!$A$2:$N$122,14,FALSE),IF(_xlpm.x=0,"",_xlpm.x)))</f>
        <v/>
      </c>
      <c r="S3169" s="2" t="s">
        <v>2361</v>
      </c>
      <c r="T3169" s="69" t="s">
        <v>62</v>
      </c>
      <c r="U3169" s="69" t="s">
        <v>60</v>
      </c>
      <c r="X3169" t="str">
        <f>IF(T3169="","",_xlfn.LET(_xlpm.x,VLOOKUP(T3169,'Drop-down_menus'!$F$2:$G$16,2,FALSE),IF(_xlpm.x=0,"",_xlpm.x)))</f>
        <v>https://orcid.org/0000-0003-3696-4445</v>
      </c>
      <c r="Y3169" t="str">
        <f>IF(U3169="","",_xlfn.LET(_xlpm.x,VLOOKUP(U3169,'Drop-down_menus'!$F$2:$G$16,2,FALSE),IF(_xlpm.x=0,"",_xlpm.x)))</f>
        <v>https://orcid.org/0000-0002-9708-1761</v>
      </c>
      <c r="Z3169" t="str">
        <f>IF(V3169="","",_xlfn.LET(_xlpm.x,VLOOKUP(V3169,'Drop-down_menus'!$F$2:$G$16,2,FALSE),IF(_xlpm.x=0,"",_xlpm.x)))</f>
        <v/>
      </c>
      <c r="AA3169" t="str">
        <f>IF(W3169="","",_xlfn.LET(_xlpm.x,VLOOKUP(W3169,'Drop-down_menus'!$F$2:$G$16,2,FALSE),IF(_xlpm.x=0,"",_xlpm.x)))</f>
        <v/>
      </c>
      <c r="AB3169" t="s">
        <v>730</v>
      </c>
      <c r="AE3169" t="s">
        <v>896</v>
      </c>
    </row>
    <row r="3170" spans="1:31" ht="15" hidden="1" x14ac:dyDescent="0.2">
      <c r="A3170" s="2" t="s">
        <v>253</v>
      </c>
      <c r="B3170">
        <v>1702</v>
      </c>
      <c r="C3170">
        <v>1401</v>
      </c>
      <c r="D3170" s="69" t="s">
        <v>700</v>
      </c>
      <c r="F3170" s="70" t="s">
        <v>747</v>
      </c>
      <c r="H3170" s="70" t="s">
        <v>747</v>
      </c>
      <c r="I3170" t="s">
        <v>747</v>
      </c>
      <c r="J3170" t="str">
        <f>IF($I3170="","",_xlfn.LET(_xlpm.x,VLOOKUP($I3170,'taxon-match_2026-08-31'!$A$2:$N$122,6,FALSE),IF(_xlpm.x=0,"",_xlpm.x)))</f>
        <v>J.V.Lamouroux, 1813</v>
      </c>
      <c r="K3170" t="str">
        <f>IF($I3170="","",_xlfn.LET(_xlpm.x,VLOOKUP($I3170,'taxon-match_2026-08-31'!$A$2:$N$122,4,FALSE),IF(_xlpm.x=0,"",_xlpm.x)))</f>
        <v>urn:lsid:marinespecies.org:taxname:144223</v>
      </c>
      <c r="L3170" t="str">
        <f>IF($I3170="","",_xlfn.LET(_xlpm.x,VLOOKUP($I3170,'taxon-match_2026-08-31'!$A$2:$N$122,7,FALSE),IF(_xlpm.x=0,"",_xlpm.x)))</f>
        <v>Plantae</v>
      </c>
      <c r="M3170" t="str">
        <f>IF($I3170="","",_xlfn.LET(_xlpm.x,VLOOKUP($I3170,'taxon-match_2026-08-31'!$A$2:$N$122,8,FALSE),IF(_xlpm.x=0,"",_xlpm.x)))</f>
        <v>Rhodophyta</v>
      </c>
      <c r="N3170" t="str">
        <f>IF($I3170="","",_xlfn.LET(_xlpm.x,VLOOKUP($I3170,'taxon-match_2026-08-31'!$A$2:$N$122,9,FALSE),IF(_xlpm.x=0,"",_xlpm.x)))</f>
        <v>Florideophyceae</v>
      </c>
      <c r="O3170" t="str">
        <f>IF($I3170="","",_xlfn.LET(_xlpm.x,VLOOKUP($I3170,'taxon-match_2026-08-31'!$A$2:$N$122,10,FALSE),IF(_xlpm.x=0,"",_xlpm.x)))</f>
        <v>Plocamiales</v>
      </c>
      <c r="P3170" t="str">
        <f>IF($I3170="","",_xlfn.LET(_xlpm.x,VLOOKUP($I3170,'taxon-match_2026-08-31'!$A$2:$N$122,11,FALSE),IF(_xlpm.x=0,"",_xlpm.x)))</f>
        <v>Plocamiaceae</v>
      </c>
      <c r="Q3170" t="str">
        <f>IF($I3170="","",_xlfn.LET(_xlpm.x,VLOOKUP($I3170,'taxon-match_2026-08-31'!$A$2:$N$122,12,FALSE),IF(_xlpm.x=0,"",_xlpm.x)))</f>
        <v>Plocamium</v>
      </c>
      <c r="R3170" t="str">
        <f>IF($I3170="","",_xlfn.LET(_xlpm.x,VLOOKUP($I3170,'taxon-match_2026-08-31'!$A$2:$N$122,14,FALSE),IF(_xlpm.x=0,"",_xlpm.x)))</f>
        <v/>
      </c>
      <c r="S3170" s="2" t="s">
        <v>2361</v>
      </c>
      <c r="T3170" s="69" t="s">
        <v>62</v>
      </c>
      <c r="U3170" s="69" t="s">
        <v>60</v>
      </c>
      <c r="X3170" t="str">
        <f>IF(T3170="","",_xlfn.LET(_xlpm.x,VLOOKUP(T3170,'Drop-down_menus'!$F$2:$G$16,2,FALSE),IF(_xlpm.x=0,"",_xlpm.x)))</f>
        <v>https://orcid.org/0000-0003-3696-4445</v>
      </c>
      <c r="Y3170" t="str">
        <f>IF(U3170="","",_xlfn.LET(_xlpm.x,VLOOKUP(U3170,'Drop-down_menus'!$F$2:$G$16,2,FALSE),IF(_xlpm.x=0,"",_xlpm.x)))</f>
        <v>https://orcid.org/0000-0002-9708-1761</v>
      </c>
      <c r="Z3170" t="str">
        <f>IF(V3170="","",_xlfn.LET(_xlpm.x,VLOOKUP(V3170,'Drop-down_menus'!$F$2:$G$16,2,FALSE),IF(_xlpm.x=0,"",_xlpm.x)))</f>
        <v/>
      </c>
      <c r="AA3170" t="str">
        <f>IF(W3170="","",_xlfn.LET(_xlpm.x,VLOOKUP(W3170,'Drop-down_menus'!$F$2:$G$16,2,FALSE),IF(_xlpm.x=0,"",_xlpm.x)))</f>
        <v/>
      </c>
      <c r="AB3170" t="s">
        <v>730</v>
      </c>
      <c r="AE3170" t="s">
        <v>896</v>
      </c>
    </row>
    <row r="3171" spans="1:31" ht="15" hidden="1" x14ac:dyDescent="0.2">
      <c r="A3171" s="2" t="s">
        <v>253</v>
      </c>
      <c r="B3171">
        <v>1703</v>
      </c>
      <c r="C3171">
        <v>1402</v>
      </c>
      <c r="D3171" s="69" t="s">
        <v>700</v>
      </c>
      <c r="F3171" s="70" t="s">
        <v>747</v>
      </c>
      <c r="H3171" s="70" t="s">
        <v>747</v>
      </c>
      <c r="I3171" t="s">
        <v>747</v>
      </c>
      <c r="J3171" t="str">
        <f>IF($I3171="","",_xlfn.LET(_xlpm.x,VLOOKUP($I3171,'taxon-match_2026-08-31'!$A$2:$N$122,6,FALSE),IF(_xlpm.x=0,"",_xlpm.x)))</f>
        <v>J.V.Lamouroux, 1813</v>
      </c>
      <c r="K3171" t="str">
        <f>IF($I3171="","",_xlfn.LET(_xlpm.x,VLOOKUP($I3171,'taxon-match_2026-08-31'!$A$2:$N$122,4,FALSE),IF(_xlpm.x=0,"",_xlpm.x)))</f>
        <v>urn:lsid:marinespecies.org:taxname:144223</v>
      </c>
      <c r="L3171" t="str">
        <f>IF($I3171="","",_xlfn.LET(_xlpm.x,VLOOKUP($I3171,'taxon-match_2026-08-31'!$A$2:$N$122,7,FALSE),IF(_xlpm.x=0,"",_xlpm.x)))</f>
        <v>Plantae</v>
      </c>
      <c r="M3171" t="str">
        <f>IF($I3171="","",_xlfn.LET(_xlpm.x,VLOOKUP($I3171,'taxon-match_2026-08-31'!$A$2:$N$122,8,FALSE),IF(_xlpm.x=0,"",_xlpm.x)))</f>
        <v>Rhodophyta</v>
      </c>
      <c r="N3171" t="str">
        <f>IF($I3171="","",_xlfn.LET(_xlpm.x,VLOOKUP($I3171,'taxon-match_2026-08-31'!$A$2:$N$122,9,FALSE),IF(_xlpm.x=0,"",_xlpm.x)))</f>
        <v>Florideophyceae</v>
      </c>
      <c r="O3171" t="str">
        <f>IF($I3171="","",_xlfn.LET(_xlpm.x,VLOOKUP($I3171,'taxon-match_2026-08-31'!$A$2:$N$122,10,FALSE),IF(_xlpm.x=0,"",_xlpm.x)))</f>
        <v>Plocamiales</v>
      </c>
      <c r="P3171" t="str">
        <f>IF($I3171="","",_xlfn.LET(_xlpm.x,VLOOKUP($I3171,'taxon-match_2026-08-31'!$A$2:$N$122,11,FALSE),IF(_xlpm.x=0,"",_xlpm.x)))</f>
        <v>Plocamiaceae</v>
      </c>
      <c r="Q3171" t="str">
        <f>IF($I3171="","",_xlfn.LET(_xlpm.x,VLOOKUP($I3171,'taxon-match_2026-08-31'!$A$2:$N$122,12,FALSE),IF(_xlpm.x=0,"",_xlpm.x)))</f>
        <v>Plocamium</v>
      </c>
      <c r="R3171" t="str">
        <f>IF($I3171="","",_xlfn.LET(_xlpm.x,VLOOKUP($I3171,'taxon-match_2026-08-31'!$A$2:$N$122,14,FALSE),IF(_xlpm.x=0,"",_xlpm.x)))</f>
        <v/>
      </c>
      <c r="S3171" s="2" t="s">
        <v>2361</v>
      </c>
      <c r="T3171" s="69" t="s">
        <v>62</v>
      </c>
      <c r="U3171" s="69" t="s">
        <v>60</v>
      </c>
      <c r="X3171" t="str">
        <f>IF(T3171="","",_xlfn.LET(_xlpm.x,VLOOKUP(T3171,'Drop-down_menus'!$F$2:$G$16,2,FALSE),IF(_xlpm.x=0,"",_xlpm.x)))</f>
        <v>https://orcid.org/0000-0003-3696-4445</v>
      </c>
      <c r="Y3171" t="str">
        <f>IF(U3171="","",_xlfn.LET(_xlpm.x,VLOOKUP(U3171,'Drop-down_menus'!$F$2:$G$16,2,FALSE),IF(_xlpm.x=0,"",_xlpm.x)))</f>
        <v>https://orcid.org/0000-0002-9708-1761</v>
      </c>
      <c r="Z3171" t="str">
        <f>IF(V3171="","",_xlfn.LET(_xlpm.x,VLOOKUP(V3171,'Drop-down_menus'!$F$2:$G$16,2,FALSE),IF(_xlpm.x=0,"",_xlpm.x)))</f>
        <v/>
      </c>
      <c r="AA3171" t="str">
        <f>IF(W3171="","",_xlfn.LET(_xlpm.x,VLOOKUP(W3171,'Drop-down_menus'!$F$2:$G$16,2,FALSE),IF(_xlpm.x=0,"",_xlpm.x)))</f>
        <v/>
      </c>
      <c r="AB3171" t="s">
        <v>730</v>
      </c>
      <c r="AE3171" t="s">
        <v>896</v>
      </c>
    </row>
    <row r="3172" spans="1:31" ht="15" hidden="1" x14ac:dyDescent="0.2">
      <c r="A3172" s="2" t="s">
        <v>298</v>
      </c>
      <c r="B3172">
        <v>2928</v>
      </c>
      <c r="C3172">
        <v>1377</v>
      </c>
      <c r="D3172" s="69" t="s">
        <v>700</v>
      </c>
      <c r="F3172" s="70" t="s">
        <v>747</v>
      </c>
      <c r="H3172" s="70" t="s">
        <v>747</v>
      </c>
      <c r="I3172" t="s">
        <v>747</v>
      </c>
      <c r="J3172" t="str">
        <f>IF($I3172="","",_xlfn.LET(_xlpm.x,VLOOKUP($I3172,'taxon-match_2026-08-31'!$A$2:$N$122,6,FALSE),IF(_xlpm.x=0,"",_xlpm.x)))</f>
        <v>J.V.Lamouroux, 1813</v>
      </c>
      <c r="K3172" t="str">
        <f>IF($I3172="","",_xlfn.LET(_xlpm.x,VLOOKUP($I3172,'taxon-match_2026-08-31'!$A$2:$N$122,4,FALSE),IF(_xlpm.x=0,"",_xlpm.x)))</f>
        <v>urn:lsid:marinespecies.org:taxname:144223</v>
      </c>
      <c r="L3172" t="str">
        <f>IF($I3172="","",_xlfn.LET(_xlpm.x,VLOOKUP($I3172,'taxon-match_2026-08-31'!$A$2:$N$122,7,FALSE),IF(_xlpm.x=0,"",_xlpm.x)))</f>
        <v>Plantae</v>
      </c>
      <c r="M3172" t="str">
        <f>IF($I3172="","",_xlfn.LET(_xlpm.x,VLOOKUP($I3172,'taxon-match_2026-08-31'!$A$2:$N$122,8,FALSE),IF(_xlpm.x=0,"",_xlpm.x)))</f>
        <v>Rhodophyta</v>
      </c>
      <c r="N3172" t="str">
        <f>IF($I3172="","",_xlfn.LET(_xlpm.x,VLOOKUP($I3172,'taxon-match_2026-08-31'!$A$2:$N$122,9,FALSE),IF(_xlpm.x=0,"",_xlpm.x)))</f>
        <v>Florideophyceae</v>
      </c>
      <c r="O3172" t="str">
        <f>IF($I3172="","",_xlfn.LET(_xlpm.x,VLOOKUP($I3172,'taxon-match_2026-08-31'!$A$2:$N$122,10,FALSE),IF(_xlpm.x=0,"",_xlpm.x)))</f>
        <v>Plocamiales</v>
      </c>
      <c r="P3172" t="str">
        <f>IF($I3172="","",_xlfn.LET(_xlpm.x,VLOOKUP($I3172,'taxon-match_2026-08-31'!$A$2:$N$122,11,FALSE),IF(_xlpm.x=0,"",_xlpm.x)))</f>
        <v>Plocamiaceae</v>
      </c>
      <c r="Q3172" t="str">
        <f>IF($I3172="","",_xlfn.LET(_xlpm.x,VLOOKUP($I3172,'taxon-match_2026-08-31'!$A$2:$N$122,12,FALSE),IF(_xlpm.x=0,"",_xlpm.x)))</f>
        <v>Plocamium</v>
      </c>
      <c r="R3172" t="str">
        <f>IF($I3172="","",_xlfn.LET(_xlpm.x,VLOOKUP($I3172,'taxon-match_2026-08-31'!$A$2:$N$122,14,FALSE),IF(_xlpm.x=0,"",_xlpm.x)))</f>
        <v/>
      </c>
      <c r="S3172" s="2" t="s">
        <v>2361</v>
      </c>
      <c r="T3172" s="69" t="s">
        <v>62</v>
      </c>
      <c r="U3172" s="69" t="s">
        <v>60</v>
      </c>
      <c r="X3172" t="str">
        <f>IF(T3172="","",_xlfn.LET(_xlpm.x,VLOOKUP(T3172,'Drop-down_menus'!$F$2:$G$16,2,FALSE),IF(_xlpm.x=0,"",_xlpm.x)))</f>
        <v>https://orcid.org/0000-0003-3696-4445</v>
      </c>
      <c r="Y3172" t="str">
        <f>IF(U3172="","",_xlfn.LET(_xlpm.x,VLOOKUP(U3172,'Drop-down_menus'!$F$2:$G$16,2,FALSE),IF(_xlpm.x=0,"",_xlpm.x)))</f>
        <v>https://orcid.org/0000-0002-9708-1761</v>
      </c>
      <c r="Z3172" t="str">
        <f>IF(V3172="","",_xlfn.LET(_xlpm.x,VLOOKUP(V3172,'Drop-down_menus'!$F$2:$G$16,2,FALSE),IF(_xlpm.x=0,"",_xlpm.x)))</f>
        <v/>
      </c>
      <c r="AA3172" t="str">
        <f>IF(W3172="","",_xlfn.LET(_xlpm.x,VLOOKUP(W3172,'Drop-down_menus'!$F$2:$G$16,2,FALSE),IF(_xlpm.x=0,"",_xlpm.x)))</f>
        <v/>
      </c>
      <c r="AB3172" t="s">
        <v>730</v>
      </c>
      <c r="AE3172" t="s">
        <v>896</v>
      </c>
    </row>
    <row r="3173" spans="1:31" ht="15" hidden="1" x14ac:dyDescent="0.2">
      <c r="A3173" s="2" t="s">
        <v>298</v>
      </c>
      <c r="B3173">
        <v>2959</v>
      </c>
      <c r="C3173">
        <v>1378</v>
      </c>
      <c r="D3173" s="69" t="s">
        <v>700</v>
      </c>
      <c r="F3173" s="70" t="s">
        <v>747</v>
      </c>
      <c r="H3173" s="70" t="s">
        <v>747</v>
      </c>
      <c r="I3173" t="s">
        <v>747</v>
      </c>
      <c r="J3173" t="str">
        <f>IF($I3173="","",_xlfn.LET(_xlpm.x,VLOOKUP($I3173,'taxon-match_2026-08-31'!$A$2:$N$122,6,FALSE),IF(_xlpm.x=0,"",_xlpm.x)))</f>
        <v>J.V.Lamouroux, 1813</v>
      </c>
      <c r="K3173" t="str">
        <f>IF($I3173="","",_xlfn.LET(_xlpm.x,VLOOKUP($I3173,'taxon-match_2026-08-31'!$A$2:$N$122,4,FALSE),IF(_xlpm.x=0,"",_xlpm.x)))</f>
        <v>urn:lsid:marinespecies.org:taxname:144223</v>
      </c>
      <c r="L3173" t="str">
        <f>IF($I3173="","",_xlfn.LET(_xlpm.x,VLOOKUP($I3173,'taxon-match_2026-08-31'!$A$2:$N$122,7,FALSE),IF(_xlpm.x=0,"",_xlpm.x)))</f>
        <v>Plantae</v>
      </c>
      <c r="M3173" t="str">
        <f>IF($I3173="","",_xlfn.LET(_xlpm.x,VLOOKUP($I3173,'taxon-match_2026-08-31'!$A$2:$N$122,8,FALSE),IF(_xlpm.x=0,"",_xlpm.x)))</f>
        <v>Rhodophyta</v>
      </c>
      <c r="N3173" t="str">
        <f>IF($I3173="","",_xlfn.LET(_xlpm.x,VLOOKUP($I3173,'taxon-match_2026-08-31'!$A$2:$N$122,9,FALSE),IF(_xlpm.x=0,"",_xlpm.x)))</f>
        <v>Florideophyceae</v>
      </c>
      <c r="O3173" t="str">
        <f>IF($I3173="","",_xlfn.LET(_xlpm.x,VLOOKUP($I3173,'taxon-match_2026-08-31'!$A$2:$N$122,10,FALSE),IF(_xlpm.x=0,"",_xlpm.x)))</f>
        <v>Plocamiales</v>
      </c>
      <c r="P3173" t="str">
        <f>IF($I3173="","",_xlfn.LET(_xlpm.x,VLOOKUP($I3173,'taxon-match_2026-08-31'!$A$2:$N$122,11,FALSE),IF(_xlpm.x=0,"",_xlpm.x)))</f>
        <v>Plocamiaceae</v>
      </c>
      <c r="Q3173" t="str">
        <f>IF($I3173="","",_xlfn.LET(_xlpm.x,VLOOKUP($I3173,'taxon-match_2026-08-31'!$A$2:$N$122,12,FALSE),IF(_xlpm.x=0,"",_xlpm.x)))</f>
        <v>Plocamium</v>
      </c>
      <c r="R3173" t="str">
        <f>IF($I3173="","",_xlfn.LET(_xlpm.x,VLOOKUP($I3173,'taxon-match_2026-08-31'!$A$2:$N$122,14,FALSE),IF(_xlpm.x=0,"",_xlpm.x)))</f>
        <v/>
      </c>
      <c r="S3173" s="2" t="s">
        <v>2361</v>
      </c>
      <c r="T3173" s="69" t="s">
        <v>62</v>
      </c>
      <c r="U3173" s="69" t="s">
        <v>60</v>
      </c>
      <c r="X3173" t="str">
        <f>IF(T3173="","",_xlfn.LET(_xlpm.x,VLOOKUP(T3173,'Drop-down_menus'!$F$2:$G$16,2,FALSE),IF(_xlpm.x=0,"",_xlpm.x)))</f>
        <v>https://orcid.org/0000-0003-3696-4445</v>
      </c>
      <c r="Y3173" t="str">
        <f>IF(U3173="","",_xlfn.LET(_xlpm.x,VLOOKUP(U3173,'Drop-down_menus'!$F$2:$G$16,2,FALSE),IF(_xlpm.x=0,"",_xlpm.x)))</f>
        <v>https://orcid.org/0000-0002-9708-1761</v>
      </c>
      <c r="Z3173" t="str">
        <f>IF(V3173="","",_xlfn.LET(_xlpm.x,VLOOKUP(V3173,'Drop-down_menus'!$F$2:$G$16,2,FALSE),IF(_xlpm.x=0,"",_xlpm.x)))</f>
        <v/>
      </c>
      <c r="AA3173" t="str">
        <f>IF(W3173="","",_xlfn.LET(_xlpm.x,VLOOKUP(W3173,'Drop-down_menus'!$F$2:$G$16,2,FALSE),IF(_xlpm.x=0,"",_xlpm.x)))</f>
        <v/>
      </c>
      <c r="AB3173" t="s">
        <v>730</v>
      </c>
      <c r="AE3173" t="s">
        <v>896</v>
      </c>
    </row>
    <row r="3174" spans="1:31" ht="15" hidden="1" x14ac:dyDescent="0.2">
      <c r="A3174" s="2" t="s">
        <v>298</v>
      </c>
      <c r="B3174">
        <v>2977</v>
      </c>
      <c r="C3174">
        <v>1379</v>
      </c>
      <c r="D3174" s="69" t="s">
        <v>700</v>
      </c>
      <c r="F3174" s="70" t="s">
        <v>747</v>
      </c>
      <c r="H3174" s="70" t="s">
        <v>747</v>
      </c>
      <c r="I3174" t="s">
        <v>747</v>
      </c>
      <c r="J3174" t="str">
        <f>IF($I3174="","",_xlfn.LET(_xlpm.x,VLOOKUP($I3174,'taxon-match_2026-08-31'!$A$2:$N$122,6,FALSE),IF(_xlpm.x=0,"",_xlpm.x)))</f>
        <v>J.V.Lamouroux, 1813</v>
      </c>
      <c r="K3174" t="str">
        <f>IF($I3174="","",_xlfn.LET(_xlpm.x,VLOOKUP($I3174,'taxon-match_2026-08-31'!$A$2:$N$122,4,FALSE),IF(_xlpm.x=0,"",_xlpm.x)))</f>
        <v>urn:lsid:marinespecies.org:taxname:144223</v>
      </c>
      <c r="L3174" t="str">
        <f>IF($I3174="","",_xlfn.LET(_xlpm.x,VLOOKUP($I3174,'taxon-match_2026-08-31'!$A$2:$N$122,7,FALSE),IF(_xlpm.x=0,"",_xlpm.x)))</f>
        <v>Plantae</v>
      </c>
      <c r="M3174" t="str">
        <f>IF($I3174="","",_xlfn.LET(_xlpm.x,VLOOKUP($I3174,'taxon-match_2026-08-31'!$A$2:$N$122,8,FALSE),IF(_xlpm.x=0,"",_xlpm.x)))</f>
        <v>Rhodophyta</v>
      </c>
      <c r="N3174" t="str">
        <f>IF($I3174="","",_xlfn.LET(_xlpm.x,VLOOKUP($I3174,'taxon-match_2026-08-31'!$A$2:$N$122,9,FALSE),IF(_xlpm.x=0,"",_xlpm.x)))</f>
        <v>Florideophyceae</v>
      </c>
      <c r="O3174" t="str">
        <f>IF($I3174="","",_xlfn.LET(_xlpm.x,VLOOKUP($I3174,'taxon-match_2026-08-31'!$A$2:$N$122,10,FALSE),IF(_xlpm.x=0,"",_xlpm.x)))</f>
        <v>Plocamiales</v>
      </c>
      <c r="P3174" t="str">
        <f>IF($I3174="","",_xlfn.LET(_xlpm.x,VLOOKUP($I3174,'taxon-match_2026-08-31'!$A$2:$N$122,11,FALSE),IF(_xlpm.x=0,"",_xlpm.x)))</f>
        <v>Plocamiaceae</v>
      </c>
      <c r="Q3174" t="str">
        <f>IF($I3174="","",_xlfn.LET(_xlpm.x,VLOOKUP($I3174,'taxon-match_2026-08-31'!$A$2:$N$122,12,FALSE),IF(_xlpm.x=0,"",_xlpm.x)))</f>
        <v>Plocamium</v>
      </c>
      <c r="R3174" t="str">
        <f>IF($I3174="","",_xlfn.LET(_xlpm.x,VLOOKUP($I3174,'taxon-match_2026-08-31'!$A$2:$N$122,14,FALSE),IF(_xlpm.x=0,"",_xlpm.x)))</f>
        <v/>
      </c>
      <c r="S3174" s="2" t="s">
        <v>2361</v>
      </c>
      <c r="T3174" s="69" t="s">
        <v>62</v>
      </c>
      <c r="U3174" s="69" t="s">
        <v>60</v>
      </c>
      <c r="X3174" t="str">
        <f>IF(T3174="","",_xlfn.LET(_xlpm.x,VLOOKUP(T3174,'Drop-down_menus'!$F$2:$G$16,2,FALSE),IF(_xlpm.x=0,"",_xlpm.x)))</f>
        <v>https://orcid.org/0000-0003-3696-4445</v>
      </c>
      <c r="Y3174" t="str">
        <f>IF(U3174="","",_xlfn.LET(_xlpm.x,VLOOKUP(U3174,'Drop-down_menus'!$F$2:$G$16,2,FALSE),IF(_xlpm.x=0,"",_xlpm.x)))</f>
        <v>https://orcid.org/0000-0002-9708-1761</v>
      </c>
      <c r="Z3174" t="str">
        <f>IF(V3174="","",_xlfn.LET(_xlpm.x,VLOOKUP(V3174,'Drop-down_menus'!$F$2:$G$16,2,FALSE),IF(_xlpm.x=0,"",_xlpm.x)))</f>
        <v/>
      </c>
      <c r="AA3174" t="str">
        <f>IF(W3174="","",_xlfn.LET(_xlpm.x,VLOOKUP(W3174,'Drop-down_menus'!$F$2:$G$16,2,FALSE),IF(_xlpm.x=0,"",_xlpm.x)))</f>
        <v/>
      </c>
      <c r="AB3174" t="s">
        <v>730</v>
      </c>
      <c r="AE3174" t="s">
        <v>896</v>
      </c>
    </row>
    <row r="3175" spans="1:31" ht="15" x14ac:dyDescent="0.2">
      <c r="A3175" s="2" t="s">
        <v>298</v>
      </c>
      <c r="B3175">
        <v>2952</v>
      </c>
      <c r="C3175">
        <v>1380</v>
      </c>
      <c r="D3175" s="69" t="s">
        <v>700</v>
      </c>
      <c r="F3175" s="69" t="s">
        <v>898</v>
      </c>
      <c r="H3175" s="69" t="s">
        <v>898</v>
      </c>
      <c r="I3175" t="s">
        <v>898</v>
      </c>
      <c r="J3175" t="str">
        <f>IF($I3175="","",_xlfn.LET(_xlpm.x,VLOOKUP($I3175,'taxon-match_2026-08-31'!$A$2:$N$122,6,FALSE),IF(_xlpm.x=0,"",_xlpm.x)))</f>
        <v>(E. von Martens, 1885)</v>
      </c>
      <c r="K3175" t="str">
        <f>IF($I3175="","",_xlfn.LET(_xlpm.x,VLOOKUP($I3175,'taxon-match_2026-08-31'!$A$2:$N$122,4,FALSE),IF(_xlpm.x=0,"",_xlpm.x)))</f>
        <v>urn:lsid:marinespecies.org:taxname:713998</v>
      </c>
      <c r="L3175" t="str">
        <f>IF($I3175="","",_xlfn.LET(_xlpm.x,VLOOKUP($I3175,'taxon-match_2026-08-31'!$A$2:$N$122,7,FALSE),IF(_xlpm.x=0,"",_xlpm.x)))</f>
        <v>Animalia</v>
      </c>
      <c r="M3175" t="str">
        <f>IF($I3175="","",_xlfn.LET(_xlpm.x,VLOOKUP($I3175,'taxon-match_2026-08-31'!$A$2:$N$122,8,FALSE),IF(_xlpm.x=0,"",_xlpm.x)))</f>
        <v>Mollusca</v>
      </c>
      <c r="N3175" t="str">
        <f>IF($I3175="","",_xlfn.LET(_xlpm.x,VLOOKUP($I3175,'taxon-match_2026-08-31'!$A$2:$N$122,9,FALSE),IF(_xlpm.x=0,"",_xlpm.x)))</f>
        <v>Gastropoda</v>
      </c>
      <c r="O3175" t="str">
        <f>IF($I3175="","",_xlfn.LET(_xlpm.x,VLOOKUP($I3175,'taxon-match_2026-08-31'!$A$2:$N$122,10,FALSE),IF(_xlpm.x=0,"",_xlpm.x)))</f>
        <v>Littorinimorpha</v>
      </c>
      <c r="P3175" t="str">
        <f>IF($I3175="","",_xlfn.LET(_xlpm.x,VLOOKUP($I3175,'taxon-match_2026-08-31'!$A$2:$N$122,11,FALSE),IF(_xlpm.x=0,"",_xlpm.x)))</f>
        <v>Littorinidae</v>
      </c>
      <c r="Q3175" t="str">
        <f>IF($I3175="","",_xlfn.LET(_xlpm.x,VLOOKUP($I3175,'taxon-match_2026-08-31'!$A$2:$N$122,12,FALSE),IF(_xlpm.x=0,"",_xlpm.x)))</f>
        <v>Laevilacunaria</v>
      </c>
      <c r="R3175" t="str">
        <f>IF($I3175="","",_xlfn.LET(_xlpm.x,VLOOKUP($I3175,'taxon-match_2026-08-31'!$A$2:$N$122,14,FALSE),IF(_xlpm.x=0,"",_xlpm.x)))</f>
        <v>antarctica</v>
      </c>
      <c r="S3175" s="2" t="s">
        <v>2609</v>
      </c>
      <c r="T3175" s="69" t="s">
        <v>62</v>
      </c>
      <c r="U3175" s="69" t="s">
        <v>60</v>
      </c>
      <c r="X3175" t="str">
        <f>IF(T3175="","",_xlfn.LET(_xlpm.x,VLOOKUP(T3175,'Drop-down_menus'!$F$2:$G$16,2,FALSE),IF(_xlpm.x=0,"",_xlpm.x)))</f>
        <v>https://orcid.org/0000-0003-3696-4445</v>
      </c>
      <c r="Y3175" t="str">
        <f>IF(U3175="","",_xlfn.LET(_xlpm.x,VLOOKUP(U3175,'Drop-down_menus'!$F$2:$G$16,2,FALSE),IF(_xlpm.x=0,"",_xlpm.x)))</f>
        <v>https://orcid.org/0000-0002-9708-1761</v>
      </c>
      <c r="Z3175" t="str">
        <f>IF(V3175="","",_xlfn.LET(_xlpm.x,VLOOKUP(V3175,'Drop-down_menus'!$F$2:$G$16,2,FALSE),IF(_xlpm.x=0,"",_xlpm.x)))</f>
        <v/>
      </c>
      <c r="AA3175" t="str">
        <f>IF(W3175="","",_xlfn.LET(_xlpm.x,VLOOKUP(W3175,'Drop-down_menus'!$F$2:$G$16,2,FALSE),IF(_xlpm.x=0,"",_xlpm.x)))</f>
        <v/>
      </c>
      <c r="AB3175" t="s">
        <v>730</v>
      </c>
      <c r="AE3175" t="s">
        <v>896</v>
      </c>
    </row>
    <row r="3176" spans="1:31" ht="15" x14ac:dyDescent="0.2">
      <c r="A3176" s="2" t="s">
        <v>298</v>
      </c>
      <c r="B3176">
        <v>2991</v>
      </c>
      <c r="C3176">
        <v>1381</v>
      </c>
      <c r="D3176" s="69" t="s">
        <v>700</v>
      </c>
      <c r="F3176" s="69" t="s">
        <v>898</v>
      </c>
      <c r="H3176" s="69" t="s">
        <v>898</v>
      </c>
      <c r="I3176" t="s">
        <v>898</v>
      </c>
      <c r="J3176" t="str">
        <f>IF($I3176="","",_xlfn.LET(_xlpm.x,VLOOKUP($I3176,'taxon-match_2026-08-31'!$A$2:$N$122,6,FALSE),IF(_xlpm.x=0,"",_xlpm.x)))</f>
        <v>(E. von Martens, 1885)</v>
      </c>
      <c r="K3176" t="str">
        <f>IF($I3176="","",_xlfn.LET(_xlpm.x,VLOOKUP($I3176,'taxon-match_2026-08-31'!$A$2:$N$122,4,FALSE),IF(_xlpm.x=0,"",_xlpm.x)))</f>
        <v>urn:lsid:marinespecies.org:taxname:713998</v>
      </c>
      <c r="L3176" t="str">
        <f>IF($I3176="","",_xlfn.LET(_xlpm.x,VLOOKUP($I3176,'taxon-match_2026-08-31'!$A$2:$N$122,7,FALSE),IF(_xlpm.x=0,"",_xlpm.x)))</f>
        <v>Animalia</v>
      </c>
      <c r="M3176" t="str">
        <f>IF($I3176="","",_xlfn.LET(_xlpm.x,VLOOKUP($I3176,'taxon-match_2026-08-31'!$A$2:$N$122,8,FALSE),IF(_xlpm.x=0,"",_xlpm.x)))</f>
        <v>Mollusca</v>
      </c>
      <c r="N3176" t="str">
        <f>IF($I3176="","",_xlfn.LET(_xlpm.x,VLOOKUP($I3176,'taxon-match_2026-08-31'!$A$2:$N$122,9,FALSE),IF(_xlpm.x=0,"",_xlpm.x)))</f>
        <v>Gastropoda</v>
      </c>
      <c r="O3176" t="str">
        <f>IF($I3176="","",_xlfn.LET(_xlpm.x,VLOOKUP($I3176,'taxon-match_2026-08-31'!$A$2:$N$122,10,FALSE),IF(_xlpm.x=0,"",_xlpm.x)))</f>
        <v>Littorinimorpha</v>
      </c>
      <c r="P3176" t="str">
        <f>IF($I3176="","",_xlfn.LET(_xlpm.x,VLOOKUP($I3176,'taxon-match_2026-08-31'!$A$2:$N$122,11,FALSE),IF(_xlpm.x=0,"",_xlpm.x)))</f>
        <v>Littorinidae</v>
      </c>
      <c r="Q3176" t="str">
        <f>IF($I3176="","",_xlfn.LET(_xlpm.x,VLOOKUP($I3176,'taxon-match_2026-08-31'!$A$2:$N$122,12,FALSE),IF(_xlpm.x=0,"",_xlpm.x)))</f>
        <v>Laevilacunaria</v>
      </c>
      <c r="R3176" t="str">
        <f>IF($I3176="","",_xlfn.LET(_xlpm.x,VLOOKUP($I3176,'taxon-match_2026-08-31'!$A$2:$N$122,14,FALSE),IF(_xlpm.x=0,"",_xlpm.x)))</f>
        <v>antarctica</v>
      </c>
      <c r="S3176" s="2" t="s">
        <v>2609</v>
      </c>
      <c r="T3176" s="69" t="s">
        <v>62</v>
      </c>
      <c r="U3176" s="69" t="s">
        <v>60</v>
      </c>
      <c r="X3176" t="str">
        <f>IF(T3176="","",_xlfn.LET(_xlpm.x,VLOOKUP(T3176,'Drop-down_menus'!$F$2:$G$16,2,FALSE),IF(_xlpm.x=0,"",_xlpm.x)))</f>
        <v>https://orcid.org/0000-0003-3696-4445</v>
      </c>
      <c r="Y3176" t="str">
        <f>IF(U3176="","",_xlfn.LET(_xlpm.x,VLOOKUP(U3176,'Drop-down_menus'!$F$2:$G$16,2,FALSE),IF(_xlpm.x=0,"",_xlpm.x)))</f>
        <v>https://orcid.org/0000-0002-9708-1761</v>
      </c>
      <c r="Z3176" t="str">
        <f>IF(V3176="","",_xlfn.LET(_xlpm.x,VLOOKUP(V3176,'Drop-down_menus'!$F$2:$G$16,2,FALSE),IF(_xlpm.x=0,"",_xlpm.x)))</f>
        <v/>
      </c>
      <c r="AA3176" t="str">
        <f>IF(W3176="","",_xlfn.LET(_xlpm.x,VLOOKUP(W3176,'Drop-down_menus'!$F$2:$G$16,2,FALSE),IF(_xlpm.x=0,"",_xlpm.x)))</f>
        <v/>
      </c>
      <c r="AB3176" t="s">
        <v>730</v>
      </c>
      <c r="AE3176" t="s">
        <v>896</v>
      </c>
    </row>
    <row r="3177" spans="1:31" ht="15" x14ac:dyDescent="0.2">
      <c r="A3177" s="2" t="s">
        <v>253</v>
      </c>
      <c r="B3177">
        <v>1821</v>
      </c>
      <c r="C3177">
        <v>1369</v>
      </c>
      <c r="D3177" s="69" t="s">
        <v>700</v>
      </c>
      <c r="F3177" s="70" t="s">
        <v>760</v>
      </c>
      <c r="H3177" s="70" t="s">
        <v>760</v>
      </c>
      <c r="I3177" t="s">
        <v>760</v>
      </c>
      <c r="J3177" t="str">
        <f>IF($I3177="","",_xlfn.LET(_xlpm.x,VLOOKUP($I3177,'taxon-match_2026-08-31'!$A$2:$N$122,6,FALSE),IF(_xlpm.x=0,"",_xlpm.x)))</f>
        <v>Topsent, 1905</v>
      </c>
      <c r="K3177" t="str">
        <f>IF($I3177="","",_xlfn.LET(_xlpm.x,VLOOKUP($I3177,'taxon-match_2026-08-31'!$A$2:$N$122,4,FALSE),IF(_xlpm.x=0,"",_xlpm.x)))</f>
        <v>urn:lsid:marinespecies.org:taxname:164875</v>
      </c>
      <c r="L3177" t="str">
        <f>IF($I3177="","",_xlfn.LET(_xlpm.x,VLOOKUP($I3177,'taxon-match_2026-08-31'!$A$2:$N$122,7,FALSE),IF(_xlpm.x=0,"",_xlpm.x)))</f>
        <v>Animalia</v>
      </c>
      <c r="M3177" t="str">
        <f>IF($I3177="","",_xlfn.LET(_xlpm.x,VLOOKUP($I3177,'taxon-match_2026-08-31'!$A$2:$N$122,8,FALSE),IF(_xlpm.x=0,"",_xlpm.x)))</f>
        <v>Porifera</v>
      </c>
      <c r="N3177" t="str">
        <f>IF($I3177="","",_xlfn.LET(_xlpm.x,VLOOKUP($I3177,'taxon-match_2026-08-31'!$A$2:$N$122,9,FALSE),IF(_xlpm.x=0,"",_xlpm.x)))</f>
        <v>Demospongiae</v>
      </c>
      <c r="O3177" t="str">
        <f>IF($I3177="","",_xlfn.LET(_xlpm.x,VLOOKUP($I3177,'taxon-match_2026-08-31'!$A$2:$N$122,10,FALSE),IF(_xlpm.x=0,"",_xlpm.x)))</f>
        <v>Dendroceratida</v>
      </c>
      <c r="P3177" t="str">
        <f>IF($I3177="","",_xlfn.LET(_xlpm.x,VLOOKUP($I3177,'taxon-match_2026-08-31'!$A$2:$N$122,11,FALSE),IF(_xlpm.x=0,"",_xlpm.x)))</f>
        <v>Darwinellidae</v>
      </c>
      <c r="Q3177" t="str">
        <f>IF($I3177="","",_xlfn.LET(_xlpm.x,VLOOKUP($I3177,'taxon-match_2026-08-31'!$A$2:$N$122,12,FALSE),IF(_xlpm.x=0,"",_xlpm.x)))</f>
        <v>Dendrilla</v>
      </c>
      <c r="R3177" t="str">
        <f>IF($I3177="","",_xlfn.LET(_xlpm.x,VLOOKUP($I3177,'taxon-match_2026-08-31'!$A$2:$N$122,14,FALSE),IF(_xlpm.x=0,"",_xlpm.x)))</f>
        <v>antarctica</v>
      </c>
      <c r="S3177" s="2" t="s">
        <v>2609</v>
      </c>
      <c r="T3177" s="69" t="s">
        <v>62</v>
      </c>
      <c r="U3177" s="69" t="s">
        <v>60</v>
      </c>
      <c r="X3177" t="str">
        <f>IF(T3177="","",_xlfn.LET(_xlpm.x,VLOOKUP(T3177,'Drop-down_menus'!$F$2:$G$16,2,FALSE),IF(_xlpm.x=0,"",_xlpm.x)))</f>
        <v>https://orcid.org/0000-0003-3696-4445</v>
      </c>
      <c r="Y3177" t="str">
        <f>IF(U3177="","",_xlfn.LET(_xlpm.x,VLOOKUP(U3177,'Drop-down_menus'!$F$2:$G$16,2,FALSE),IF(_xlpm.x=0,"",_xlpm.x)))</f>
        <v>https://orcid.org/0000-0002-9708-1761</v>
      </c>
      <c r="Z3177" t="str">
        <f>IF(V3177="","",_xlfn.LET(_xlpm.x,VLOOKUP(V3177,'Drop-down_menus'!$F$2:$G$16,2,FALSE),IF(_xlpm.x=0,"",_xlpm.x)))</f>
        <v/>
      </c>
      <c r="AA3177" t="str">
        <f>IF(W3177="","",_xlfn.LET(_xlpm.x,VLOOKUP(W3177,'Drop-down_menus'!$F$2:$G$16,2,FALSE),IF(_xlpm.x=0,"",_xlpm.x)))</f>
        <v/>
      </c>
      <c r="AB3177" t="s">
        <v>730</v>
      </c>
      <c r="AE3177" t="s">
        <v>896</v>
      </c>
    </row>
    <row r="3178" spans="1:31" ht="15" x14ac:dyDescent="0.2">
      <c r="A3178" s="2" t="s">
        <v>253</v>
      </c>
      <c r="B3178">
        <v>1979</v>
      </c>
      <c r="C3178">
        <v>1370</v>
      </c>
      <c r="D3178" s="69" t="s">
        <v>700</v>
      </c>
      <c r="F3178" s="70" t="s">
        <v>760</v>
      </c>
      <c r="H3178" s="70" t="s">
        <v>760</v>
      </c>
      <c r="I3178" t="s">
        <v>760</v>
      </c>
      <c r="J3178" t="str">
        <f>IF($I3178="","",_xlfn.LET(_xlpm.x,VLOOKUP($I3178,'taxon-match_2026-08-31'!$A$2:$N$122,6,FALSE),IF(_xlpm.x=0,"",_xlpm.x)))</f>
        <v>Topsent, 1905</v>
      </c>
      <c r="K3178" t="str">
        <f>IF($I3178="","",_xlfn.LET(_xlpm.x,VLOOKUP($I3178,'taxon-match_2026-08-31'!$A$2:$N$122,4,FALSE),IF(_xlpm.x=0,"",_xlpm.x)))</f>
        <v>urn:lsid:marinespecies.org:taxname:164875</v>
      </c>
      <c r="L3178" t="str">
        <f>IF($I3178="","",_xlfn.LET(_xlpm.x,VLOOKUP($I3178,'taxon-match_2026-08-31'!$A$2:$N$122,7,FALSE),IF(_xlpm.x=0,"",_xlpm.x)))</f>
        <v>Animalia</v>
      </c>
      <c r="M3178" t="str">
        <f>IF($I3178="","",_xlfn.LET(_xlpm.x,VLOOKUP($I3178,'taxon-match_2026-08-31'!$A$2:$N$122,8,FALSE),IF(_xlpm.x=0,"",_xlpm.x)))</f>
        <v>Porifera</v>
      </c>
      <c r="N3178" t="str">
        <f>IF($I3178="","",_xlfn.LET(_xlpm.x,VLOOKUP($I3178,'taxon-match_2026-08-31'!$A$2:$N$122,9,FALSE),IF(_xlpm.x=0,"",_xlpm.x)))</f>
        <v>Demospongiae</v>
      </c>
      <c r="O3178" t="str">
        <f>IF($I3178="","",_xlfn.LET(_xlpm.x,VLOOKUP($I3178,'taxon-match_2026-08-31'!$A$2:$N$122,10,FALSE),IF(_xlpm.x=0,"",_xlpm.x)))</f>
        <v>Dendroceratida</v>
      </c>
      <c r="P3178" t="str">
        <f>IF($I3178="","",_xlfn.LET(_xlpm.x,VLOOKUP($I3178,'taxon-match_2026-08-31'!$A$2:$N$122,11,FALSE),IF(_xlpm.x=0,"",_xlpm.x)))</f>
        <v>Darwinellidae</v>
      </c>
      <c r="Q3178" t="str">
        <f>IF($I3178="","",_xlfn.LET(_xlpm.x,VLOOKUP($I3178,'taxon-match_2026-08-31'!$A$2:$N$122,12,FALSE),IF(_xlpm.x=0,"",_xlpm.x)))</f>
        <v>Dendrilla</v>
      </c>
      <c r="R3178" t="str">
        <f>IF($I3178="","",_xlfn.LET(_xlpm.x,VLOOKUP($I3178,'taxon-match_2026-08-31'!$A$2:$N$122,14,FALSE),IF(_xlpm.x=0,"",_xlpm.x)))</f>
        <v>antarctica</v>
      </c>
      <c r="S3178" s="2" t="s">
        <v>2609</v>
      </c>
      <c r="T3178" s="69" t="s">
        <v>62</v>
      </c>
      <c r="U3178" s="69" t="s">
        <v>60</v>
      </c>
      <c r="X3178" t="str">
        <f>IF(T3178="","",_xlfn.LET(_xlpm.x,VLOOKUP(T3178,'Drop-down_menus'!$F$2:$G$16,2,FALSE),IF(_xlpm.x=0,"",_xlpm.x)))</f>
        <v>https://orcid.org/0000-0003-3696-4445</v>
      </c>
      <c r="Y3178" t="str">
        <f>IF(U3178="","",_xlfn.LET(_xlpm.x,VLOOKUP(U3178,'Drop-down_menus'!$F$2:$G$16,2,FALSE),IF(_xlpm.x=0,"",_xlpm.x)))</f>
        <v>https://orcid.org/0000-0002-9708-1761</v>
      </c>
      <c r="Z3178" t="str">
        <f>IF(V3178="","",_xlfn.LET(_xlpm.x,VLOOKUP(V3178,'Drop-down_menus'!$F$2:$G$16,2,FALSE),IF(_xlpm.x=0,"",_xlpm.x)))</f>
        <v/>
      </c>
      <c r="AA3178" t="str">
        <f>IF(W3178="","",_xlfn.LET(_xlpm.x,VLOOKUP(W3178,'Drop-down_menus'!$F$2:$G$16,2,FALSE),IF(_xlpm.x=0,"",_xlpm.x)))</f>
        <v/>
      </c>
      <c r="AB3178" t="s">
        <v>730</v>
      </c>
      <c r="AE3178" t="s">
        <v>896</v>
      </c>
    </row>
    <row r="3179" spans="1:31" ht="15" x14ac:dyDescent="0.2">
      <c r="A3179" s="2" t="s">
        <v>253</v>
      </c>
      <c r="B3179">
        <v>1981</v>
      </c>
      <c r="C3179">
        <v>1371</v>
      </c>
      <c r="D3179" s="69" t="s">
        <v>700</v>
      </c>
      <c r="F3179" s="70" t="s">
        <v>760</v>
      </c>
      <c r="H3179" s="70" t="s">
        <v>760</v>
      </c>
      <c r="I3179" t="s">
        <v>760</v>
      </c>
      <c r="J3179" t="str">
        <f>IF($I3179="","",_xlfn.LET(_xlpm.x,VLOOKUP($I3179,'taxon-match_2026-08-31'!$A$2:$N$122,6,FALSE),IF(_xlpm.x=0,"",_xlpm.x)))</f>
        <v>Topsent, 1905</v>
      </c>
      <c r="K3179" t="str">
        <f>IF($I3179="","",_xlfn.LET(_xlpm.x,VLOOKUP($I3179,'taxon-match_2026-08-31'!$A$2:$N$122,4,FALSE),IF(_xlpm.x=0,"",_xlpm.x)))</f>
        <v>urn:lsid:marinespecies.org:taxname:164875</v>
      </c>
      <c r="L3179" t="str">
        <f>IF($I3179="","",_xlfn.LET(_xlpm.x,VLOOKUP($I3179,'taxon-match_2026-08-31'!$A$2:$N$122,7,FALSE),IF(_xlpm.x=0,"",_xlpm.x)))</f>
        <v>Animalia</v>
      </c>
      <c r="M3179" t="str">
        <f>IF($I3179="","",_xlfn.LET(_xlpm.x,VLOOKUP($I3179,'taxon-match_2026-08-31'!$A$2:$N$122,8,FALSE),IF(_xlpm.x=0,"",_xlpm.x)))</f>
        <v>Porifera</v>
      </c>
      <c r="N3179" t="str">
        <f>IF($I3179="","",_xlfn.LET(_xlpm.x,VLOOKUP($I3179,'taxon-match_2026-08-31'!$A$2:$N$122,9,FALSE),IF(_xlpm.x=0,"",_xlpm.x)))</f>
        <v>Demospongiae</v>
      </c>
      <c r="O3179" t="str">
        <f>IF($I3179="","",_xlfn.LET(_xlpm.x,VLOOKUP($I3179,'taxon-match_2026-08-31'!$A$2:$N$122,10,FALSE),IF(_xlpm.x=0,"",_xlpm.x)))</f>
        <v>Dendroceratida</v>
      </c>
      <c r="P3179" t="str">
        <f>IF($I3179="","",_xlfn.LET(_xlpm.x,VLOOKUP($I3179,'taxon-match_2026-08-31'!$A$2:$N$122,11,FALSE),IF(_xlpm.x=0,"",_xlpm.x)))</f>
        <v>Darwinellidae</v>
      </c>
      <c r="Q3179" t="str">
        <f>IF($I3179="","",_xlfn.LET(_xlpm.x,VLOOKUP($I3179,'taxon-match_2026-08-31'!$A$2:$N$122,12,FALSE),IF(_xlpm.x=0,"",_xlpm.x)))</f>
        <v>Dendrilla</v>
      </c>
      <c r="R3179" t="str">
        <f>IF($I3179="","",_xlfn.LET(_xlpm.x,VLOOKUP($I3179,'taxon-match_2026-08-31'!$A$2:$N$122,14,FALSE),IF(_xlpm.x=0,"",_xlpm.x)))</f>
        <v>antarctica</v>
      </c>
      <c r="S3179" s="2" t="s">
        <v>2609</v>
      </c>
      <c r="T3179" s="69" t="s">
        <v>62</v>
      </c>
      <c r="U3179" s="69" t="s">
        <v>60</v>
      </c>
      <c r="X3179" t="str">
        <f>IF(T3179="","",_xlfn.LET(_xlpm.x,VLOOKUP(T3179,'Drop-down_menus'!$F$2:$G$16,2,FALSE),IF(_xlpm.x=0,"",_xlpm.x)))</f>
        <v>https://orcid.org/0000-0003-3696-4445</v>
      </c>
      <c r="Y3179" t="str">
        <f>IF(U3179="","",_xlfn.LET(_xlpm.x,VLOOKUP(U3179,'Drop-down_menus'!$F$2:$G$16,2,FALSE),IF(_xlpm.x=0,"",_xlpm.x)))</f>
        <v>https://orcid.org/0000-0002-9708-1761</v>
      </c>
      <c r="Z3179" t="str">
        <f>IF(V3179="","",_xlfn.LET(_xlpm.x,VLOOKUP(V3179,'Drop-down_menus'!$F$2:$G$16,2,FALSE),IF(_xlpm.x=0,"",_xlpm.x)))</f>
        <v/>
      </c>
      <c r="AA3179" t="str">
        <f>IF(W3179="","",_xlfn.LET(_xlpm.x,VLOOKUP(W3179,'Drop-down_menus'!$F$2:$G$16,2,FALSE),IF(_xlpm.x=0,"",_xlpm.x)))</f>
        <v/>
      </c>
      <c r="AB3179" t="s">
        <v>730</v>
      </c>
      <c r="AE3179" t="s">
        <v>896</v>
      </c>
    </row>
    <row r="3180" spans="1:31" ht="15" x14ac:dyDescent="0.2">
      <c r="A3180" s="2" t="s">
        <v>282</v>
      </c>
      <c r="B3180">
        <v>2653</v>
      </c>
      <c r="C3180">
        <v>1372</v>
      </c>
      <c r="D3180" s="69" t="s">
        <v>700</v>
      </c>
      <c r="F3180" s="70" t="s">
        <v>760</v>
      </c>
      <c r="H3180" s="70" t="s">
        <v>760</v>
      </c>
      <c r="I3180" t="s">
        <v>760</v>
      </c>
      <c r="J3180" t="str">
        <f>IF($I3180="","",_xlfn.LET(_xlpm.x,VLOOKUP($I3180,'taxon-match_2026-08-31'!$A$2:$N$122,6,FALSE),IF(_xlpm.x=0,"",_xlpm.x)))</f>
        <v>Topsent, 1905</v>
      </c>
      <c r="K3180" t="str">
        <f>IF($I3180="","",_xlfn.LET(_xlpm.x,VLOOKUP($I3180,'taxon-match_2026-08-31'!$A$2:$N$122,4,FALSE),IF(_xlpm.x=0,"",_xlpm.x)))</f>
        <v>urn:lsid:marinespecies.org:taxname:164875</v>
      </c>
      <c r="L3180" t="str">
        <f>IF($I3180="","",_xlfn.LET(_xlpm.x,VLOOKUP($I3180,'taxon-match_2026-08-31'!$A$2:$N$122,7,FALSE),IF(_xlpm.x=0,"",_xlpm.x)))</f>
        <v>Animalia</v>
      </c>
      <c r="M3180" t="str">
        <f>IF($I3180="","",_xlfn.LET(_xlpm.x,VLOOKUP($I3180,'taxon-match_2026-08-31'!$A$2:$N$122,8,FALSE),IF(_xlpm.x=0,"",_xlpm.x)))</f>
        <v>Porifera</v>
      </c>
      <c r="N3180" t="str">
        <f>IF($I3180="","",_xlfn.LET(_xlpm.x,VLOOKUP($I3180,'taxon-match_2026-08-31'!$A$2:$N$122,9,FALSE),IF(_xlpm.x=0,"",_xlpm.x)))</f>
        <v>Demospongiae</v>
      </c>
      <c r="O3180" t="str">
        <f>IF($I3180="","",_xlfn.LET(_xlpm.x,VLOOKUP($I3180,'taxon-match_2026-08-31'!$A$2:$N$122,10,FALSE),IF(_xlpm.x=0,"",_xlpm.x)))</f>
        <v>Dendroceratida</v>
      </c>
      <c r="P3180" t="str">
        <f>IF($I3180="","",_xlfn.LET(_xlpm.x,VLOOKUP($I3180,'taxon-match_2026-08-31'!$A$2:$N$122,11,FALSE),IF(_xlpm.x=0,"",_xlpm.x)))</f>
        <v>Darwinellidae</v>
      </c>
      <c r="Q3180" t="str">
        <f>IF($I3180="","",_xlfn.LET(_xlpm.x,VLOOKUP($I3180,'taxon-match_2026-08-31'!$A$2:$N$122,12,FALSE),IF(_xlpm.x=0,"",_xlpm.x)))</f>
        <v>Dendrilla</v>
      </c>
      <c r="R3180" t="str">
        <f>IF($I3180="","",_xlfn.LET(_xlpm.x,VLOOKUP($I3180,'taxon-match_2026-08-31'!$A$2:$N$122,14,FALSE),IF(_xlpm.x=0,"",_xlpm.x)))</f>
        <v>antarctica</v>
      </c>
      <c r="S3180" s="2" t="s">
        <v>2609</v>
      </c>
      <c r="T3180" s="69" t="s">
        <v>62</v>
      </c>
      <c r="U3180" s="69" t="s">
        <v>60</v>
      </c>
      <c r="X3180" t="str">
        <f>IF(T3180="","",_xlfn.LET(_xlpm.x,VLOOKUP(T3180,'Drop-down_menus'!$F$2:$G$16,2,FALSE),IF(_xlpm.x=0,"",_xlpm.x)))</f>
        <v>https://orcid.org/0000-0003-3696-4445</v>
      </c>
      <c r="Y3180" t="str">
        <f>IF(U3180="","",_xlfn.LET(_xlpm.x,VLOOKUP(U3180,'Drop-down_menus'!$F$2:$G$16,2,FALSE),IF(_xlpm.x=0,"",_xlpm.x)))</f>
        <v>https://orcid.org/0000-0002-9708-1761</v>
      </c>
      <c r="Z3180" t="str">
        <f>IF(V3180="","",_xlfn.LET(_xlpm.x,VLOOKUP(V3180,'Drop-down_menus'!$F$2:$G$16,2,FALSE),IF(_xlpm.x=0,"",_xlpm.x)))</f>
        <v/>
      </c>
      <c r="AA3180" t="str">
        <f>IF(W3180="","",_xlfn.LET(_xlpm.x,VLOOKUP(W3180,'Drop-down_menus'!$F$2:$G$16,2,FALSE),IF(_xlpm.x=0,"",_xlpm.x)))</f>
        <v/>
      </c>
      <c r="AB3180" t="s">
        <v>730</v>
      </c>
      <c r="AE3180" t="s">
        <v>896</v>
      </c>
    </row>
    <row r="3181" spans="1:31" ht="15" x14ac:dyDescent="0.2">
      <c r="A3181" s="2" t="s">
        <v>282</v>
      </c>
      <c r="B3181">
        <v>2654</v>
      </c>
      <c r="C3181">
        <v>1373</v>
      </c>
      <c r="D3181" s="69" t="s">
        <v>700</v>
      </c>
      <c r="F3181" s="70" t="s">
        <v>760</v>
      </c>
      <c r="H3181" s="70" t="s">
        <v>760</v>
      </c>
      <c r="I3181" t="s">
        <v>760</v>
      </c>
      <c r="J3181" t="str">
        <f>IF($I3181="","",_xlfn.LET(_xlpm.x,VLOOKUP($I3181,'taxon-match_2026-08-31'!$A$2:$N$122,6,FALSE),IF(_xlpm.x=0,"",_xlpm.x)))</f>
        <v>Topsent, 1905</v>
      </c>
      <c r="K3181" t="str">
        <f>IF($I3181="","",_xlfn.LET(_xlpm.x,VLOOKUP($I3181,'taxon-match_2026-08-31'!$A$2:$N$122,4,FALSE),IF(_xlpm.x=0,"",_xlpm.x)))</f>
        <v>urn:lsid:marinespecies.org:taxname:164875</v>
      </c>
      <c r="L3181" t="str">
        <f>IF($I3181="","",_xlfn.LET(_xlpm.x,VLOOKUP($I3181,'taxon-match_2026-08-31'!$A$2:$N$122,7,FALSE),IF(_xlpm.x=0,"",_xlpm.x)))</f>
        <v>Animalia</v>
      </c>
      <c r="M3181" t="str">
        <f>IF($I3181="","",_xlfn.LET(_xlpm.x,VLOOKUP($I3181,'taxon-match_2026-08-31'!$A$2:$N$122,8,FALSE),IF(_xlpm.x=0,"",_xlpm.x)))</f>
        <v>Porifera</v>
      </c>
      <c r="N3181" t="str">
        <f>IF($I3181="","",_xlfn.LET(_xlpm.x,VLOOKUP($I3181,'taxon-match_2026-08-31'!$A$2:$N$122,9,FALSE),IF(_xlpm.x=0,"",_xlpm.x)))</f>
        <v>Demospongiae</v>
      </c>
      <c r="O3181" t="str">
        <f>IF($I3181="","",_xlfn.LET(_xlpm.x,VLOOKUP($I3181,'taxon-match_2026-08-31'!$A$2:$N$122,10,FALSE),IF(_xlpm.x=0,"",_xlpm.x)))</f>
        <v>Dendroceratida</v>
      </c>
      <c r="P3181" t="str">
        <f>IF($I3181="","",_xlfn.LET(_xlpm.x,VLOOKUP($I3181,'taxon-match_2026-08-31'!$A$2:$N$122,11,FALSE),IF(_xlpm.x=0,"",_xlpm.x)))</f>
        <v>Darwinellidae</v>
      </c>
      <c r="Q3181" t="str">
        <f>IF($I3181="","",_xlfn.LET(_xlpm.x,VLOOKUP($I3181,'taxon-match_2026-08-31'!$A$2:$N$122,12,FALSE),IF(_xlpm.x=0,"",_xlpm.x)))</f>
        <v>Dendrilla</v>
      </c>
      <c r="R3181" t="str">
        <f>IF($I3181="","",_xlfn.LET(_xlpm.x,VLOOKUP($I3181,'taxon-match_2026-08-31'!$A$2:$N$122,14,FALSE),IF(_xlpm.x=0,"",_xlpm.x)))</f>
        <v>antarctica</v>
      </c>
      <c r="S3181" s="2" t="s">
        <v>2609</v>
      </c>
      <c r="T3181" s="69" t="s">
        <v>62</v>
      </c>
      <c r="U3181" s="69" t="s">
        <v>60</v>
      </c>
      <c r="X3181" t="str">
        <f>IF(T3181="","",_xlfn.LET(_xlpm.x,VLOOKUP(T3181,'Drop-down_menus'!$F$2:$G$16,2,FALSE),IF(_xlpm.x=0,"",_xlpm.x)))</f>
        <v>https://orcid.org/0000-0003-3696-4445</v>
      </c>
      <c r="Y3181" t="str">
        <f>IF(U3181="","",_xlfn.LET(_xlpm.x,VLOOKUP(U3181,'Drop-down_menus'!$F$2:$G$16,2,FALSE),IF(_xlpm.x=0,"",_xlpm.x)))</f>
        <v>https://orcid.org/0000-0002-9708-1761</v>
      </c>
      <c r="Z3181" t="str">
        <f>IF(V3181="","",_xlfn.LET(_xlpm.x,VLOOKUP(V3181,'Drop-down_menus'!$F$2:$G$16,2,FALSE),IF(_xlpm.x=0,"",_xlpm.x)))</f>
        <v/>
      </c>
      <c r="AA3181" t="str">
        <f>IF(W3181="","",_xlfn.LET(_xlpm.x,VLOOKUP(W3181,'Drop-down_menus'!$F$2:$G$16,2,FALSE),IF(_xlpm.x=0,"",_xlpm.x)))</f>
        <v/>
      </c>
      <c r="AB3181" t="s">
        <v>730</v>
      </c>
      <c r="AE3181" t="s">
        <v>896</v>
      </c>
    </row>
    <row r="3182" spans="1:31" ht="15" x14ac:dyDescent="0.2">
      <c r="A3182" s="2" t="s">
        <v>282</v>
      </c>
      <c r="B3182">
        <v>2658</v>
      </c>
      <c r="C3182">
        <v>1361</v>
      </c>
      <c r="D3182" s="69" t="s">
        <v>700</v>
      </c>
      <c r="F3182" s="70" t="s">
        <v>760</v>
      </c>
      <c r="H3182" s="70" t="s">
        <v>760</v>
      </c>
      <c r="I3182" t="s">
        <v>760</v>
      </c>
      <c r="J3182" t="str">
        <f>IF($I3182="","",_xlfn.LET(_xlpm.x,VLOOKUP($I3182,'taxon-match_2026-08-31'!$A$2:$N$122,6,FALSE),IF(_xlpm.x=0,"",_xlpm.x)))</f>
        <v>Topsent, 1905</v>
      </c>
      <c r="K3182" t="str">
        <f>IF($I3182="","",_xlfn.LET(_xlpm.x,VLOOKUP($I3182,'taxon-match_2026-08-31'!$A$2:$N$122,4,FALSE),IF(_xlpm.x=0,"",_xlpm.x)))</f>
        <v>urn:lsid:marinespecies.org:taxname:164875</v>
      </c>
      <c r="L3182" t="str">
        <f>IF($I3182="","",_xlfn.LET(_xlpm.x,VLOOKUP($I3182,'taxon-match_2026-08-31'!$A$2:$N$122,7,FALSE),IF(_xlpm.x=0,"",_xlpm.x)))</f>
        <v>Animalia</v>
      </c>
      <c r="M3182" t="str">
        <f>IF($I3182="","",_xlfn.LET(_xlpm.x,VLOOKUP($I3182,'taxon-match_2026-08-31'!$A$2:$N$122,8,FALSE),IF(_xlpm.x=0,"",_xlpm.x)))</f>
        <v>Porifera</v>
      </c>
      <c r="N3182" t="str">
        <f>IF($I3182="","",_xlfn.LET(_xlpm.x,VLOOKUP($I3182,'taxon-match_2026-08-31'!$A$2:$N$122,9,FALSE),IF(_xlpm.x=0,"",_xlpm.x)))</f>
        <v>Demospongiae</v>
      </c>
      <c r="O3182" t="str">
        <f>IF($I3182="","",_xlfn.LET(_xlpm.x,VLOOKUP($I3182,'taxon-match_2026-08-31'!$A$2:$N$122,10,FALSE),IF(_xlpm.x=0,"",_xlpm.x)))</f>
        <v>Dendroceratida</v>
      </c>
      <c r="P3182" t="str">
        <f>IF($I3182="","",_xlfn.LET(_xlpm.x,VLOOKUP($I3182,'taxon-match_2026-08-31'!$A$2:$N$122,11,FALSE),IF(_xlpm.x=0,"",_xlpm.x)))</f>
        <v>Darwinellidae</v>
      </c>
      <c r="Q3182" t="str">
        <f>IF($I3182="","",_xlfn.LET(_xlpm.x,VLOOKUP($I3182,'taxon-match_2026-08-31'!$A$2:$N$122,12,FALSE),IF(_xlpm.x=0,"",_xlpm.x)))</f>
        <v>Dendrilla</v>
      </c>
      <c r="R3182" t="str">
        <f>IF($I3182="","",_xlfn.LET(_xlpm.x,VLOOKUP($I3182,'taxon-match_2026-08-31'!$A$2:$N$122,14,FALSE),IF(_xlpm.x=0,"",_xlpm.x)))</f>
        <v>antarctica</v>
      </c>
      <c r="S3182" s="2" t="s">
        <v>2609</v>
      </c>
      <c r="T3182" s="69" t="s">
        <v>62</v>
      </c>
      <c r="U3182" s="69" t="s">
        <v>60</v>
      </c>
      <c r="X3182" t="str">
        <f>IF(T3182="","",_xlfn.LET(_xlpm.x,VLOOKUP(T3182,'Drop-down_menus'!$F$2:$G$16,2,FALSE),IF(_xlpm.x=0,"",_xlpm.x)))</f>
        <v>https://orcid.org/0000-0003-3696-4445</v>
      </c>
      <c r="Y3182" t="str">
        <f>IF(U3182="","",_xlfn.LET(_xlpm.x,VLOOKUP(U3182,'Drop-down_menus'!$F$2:$G$16,2,FALSE),IF(_xlpm.x=0,"",_xlpm.x)))</f>
        <v>https://orcid.org/0000-0002-9708-1761</v>
      </c>
      <c r="Z3182" t="str">
        <f>IF(V3182="","",_xlfn.LET(_xlpm.x,VLOOKUP(V3182,'Drop-down_menus'!$F$2:$G$16,2,FALSE),IF(_xlpm.x=0,"",_xlpm.x)))</f>
        <v/>
      </c>
      <c r="AA3182" t="str">
        <f>IF(W3182="","",_xlfn.LET(_xlpm.x,VLOOKUP(W3182,'Drop-down_menus'!$F$2:$G$16,2,FALSE),IF(_xlpm.x=0,"",_xlpm.x)))</f>
        <v/>
      </c>
      <c r="AB3182" t="s">
        <v>730</v>
      </c>
      <c r="AE3182" t="s">
        <v>896</v>
      </c>
    </row>
    <row r="3183" spans="1:31" ht="15" x14ac:dyDescent="0.2">
      <c r="A3183" s="2" t="s">
        <v>328</v>
      </c>
      <c r="B3183">
        <v>3325</v>
      </c>
      <c r="C3183">
        <v>1362</v>
      </c>
      <c r="D3183" s="69" t="s">
        <v>700</v>
      </c>
      <c r="F3183" s="70" t="s">
        <v>760</v>
      </c>
      <c r="H3183" s="70" t="s">
        <v>760</v>
      </c>
      <c r="I3183" t="s">
        <v>760</v>
      </c>
      <c r="J3183" t="str">
        <f>IF($I3183="","",_xlfn.LET(_xlpm.x,VLOOKUP($I3183,'taxon-match_2026-08-31'!$A$2:$N$122,6,FALSE),IF(_xlpm.x=0,"",_xlpm.x)))</f>
        <v>Topsent, 1905</v>
      </c>
      <c r="K3183" t="str">
        <f>IF($I3183="","",_xlfn.LET(_xlpm.x,VLOOKUP($I3183,'taxon-match_2026-08-31'!$A$2:$N$122,4,FALSE),IF(_xlpm.x=0,"",_xlpm.x)))</f>
        <v>urn:lsid:marinespecies.org:taxname:164875</v>
      </c>
      <c r="L3183" t="str">
        <f>IF($I3183="","",_xlfn.LET(_xlpm.x,VLOOKUP($I3183,'taxon-match_2026-08-31'!$A$2:$N$122,7,FALSE),IF(_xlpm.x=0,"",_xlpm.x)))</f>
        <v>Animalia</v>
      </c>
      <c r="M3183" t="str">
        <f>IF($I3183="","",_xlfn.LET(_xlpm.x,VLOOKUP($I3183,'taxon-match_2026-08-31'!$A$2:$N$122,8,FALSE),IF(_xlpm.x=0,"",_xlpm.x)))</f>
        <v>Porifera</v>
      </c>
      <c r="N3183" t="str">
        <f>IF($I3183="","",_xlfn.LET(_xlpm.x,VLOOKUP($I3183,'taxon-match_2026-08-31'!$A$2:$N$122,9,FALSE),IF(_xlpm.x=0,"",_xlpm.x)))</f>
        <v>Demospongiae</v>
      </c>
      <c r="O3183" t="str">
        <f>IF($I3183="","",_xlfn.LET(_xlpm.x,VLOOKUP($I3183,'taxon-match_2026-08-31'!$A$2:$N$122,10,FALSE),IF(_xlpm.x=0,"",_xlpm.x)))</f>
        <v>Dendroceratida</v>
      </c>
      <c r="P3183" t="str">
        <f>IF($I3183="","",_xlfn.LET(_xlpm.x,VLOOKUP($I3183,'taxon-match_2026-08-31'!$A$2:$N$122,11,FALSE),IF(_xlpm.x=0,"",_xlpm.x)))</f>
        <v>Darwinellidae</v>
      </c>
      <c r="Q3183" t="str">
        <f>IF($I3183="","",_xlfn.LET(_xlpm.x,VLOOKUP($I3183,'taxon-match_2026-08-31'!$A$2:$N$122,12,FALSE),IF(_xlpm.x=0,"",_xlpm.x)))</f>
        <v>Dendrilla</v>
      </c>
      <c r="R3183" t="str">
        <f>IF($I3183="","",_xlfn.LET(_xlpm.x,VLOOKUP($I3183,'taxon-match_2026-08-31'!$A$2:$N$122,14,FALSE),IF(_xlpm.x=0,"",_xlpm.x)))</f>
        <v>antarctica</v>
      </c>
      <c r="S3183" s="2" t="s">
        <v>2609</v>
      </c>
      <c r="T3183" s="69" t="s">
        <v>62</v>
      </c>
      <c r="U3183" s="69" t="s">
        <v>60</v>
      </c>
      <c r="X3183" t="str">
        <f>IF(T3183="","",_xlfn.LET(_xlpm.x,VLOOKUP(T3183,'Drop-down_menus'!$F$2:$G$16,2,FALSE),IF(_xlpm.x=0,"",_xlpm.x)))</f>
        <v>https://orcid.org/0000-0003-3696-4445</v>
      </c>
      <c r="Y3183" t="str">
        <f>IF(U3183="","",_xlfn.LET(_xlpm.x,VLOOKUP(U3183,'Drop-down_menus'!$F$2:$G$16,2,FALSE),IF(_xlpm.x=0,"",_xlpm.x)))</f>
        <v>https://orcid.org/0000-0002-9708-1761</v>
      </c>
      <c r="Z3183" t="str">
        <f>IF(V3183="","",_xlfn.LET(_xlpm.x,VLOOKUP(V3183,'Drop-down_menus'!$F$2:$G$16,2,FALSE),IF(_xlpm.x=0,"",_xlpm.x)))</f>
        <v/>
      </c>
      <c r="AA3183" t="str">
        <f>IF(W3183="","",_xlfn.LET(_xlpm.x,VLOOKUP(W3183,'Drop-down_menus'!$F$2:$G$16,2,FALSE),IF(_xlpm.x=0,"",_xlpm.x)))</f>
        <v/>
      </c>
      <c r="AB3183" t="s">
        <v>730</v>
      </c>
      <c r="AE3183" t="s">
        <v>896</v>
      </c>
    </row>
    <row r="3184" spans="1:31" ht="15" x14ac:dyDescent="0.2">
      <c r="A3184" s="2" t="s">
        <v>328</v>
      </c>
      <c r="B3184">
        <v>3326</v>
      </c>
      <c r="C3184">
        <v>1363</v>
      </c>
      <c r="D3184" s="69" t="s">
        <v>700</v>
      </c>
      <c r="F3184" s="70" t="s">
        <v>760</v>
      </c>
      <c r="H3184" s="70" t="s">
        <v>760</v>
      </c>
      <c r="I3184" t="s">
        <v>760</v>
      </c>
      <c r="J3184" t="str">
        <f>IF($I3184="","",_xlfn.LET(_xlpm.x,VLOOKUP($I3184,'taxon-match_2026-08-31'!$A$2:$N$122,6,FALSE),IF(_xlpm.x=0,"",_xlpm.x)))</f>
        <v>Topsent, 1905</v>
      </c>
      <c r="K3184" t="str">
        <f>IF($I3184="","",_xlfn.LET(_xlpm.x,VLOOKUP($I3184,'taxon-match_2026-08-31'!$A$2:$N$122,4,FALSE),IF(_xlpm.x=0,"",_xlpm.x)))</f>
        <v>urn:lsid:marinespecies.org:taxname:164875</v>
      </c>
      <c r="L3184" t="str">
        <f>IF($I3184="","",_xlfn.LET(_xlpm.x,VLOOKUP($I3184,'taxon-match_2026-08-31'!$A$2:$N$122,7,FALSE),IF(_xlpm.x=0,"",_xlpm.x)))</f>
        <v>Animalia</v>
      </c>
      <c r="M3184" t="str">
        <f>IF($I3184="","",_xlfn.LET(_xlpm.x,VLOOKUP($I3184,'taxon-match_2026-08-31'!$A$2:$N$122,8,FALSE),IF(_xlpm.x=0,"",_xlpm.x)))</f>
        <v>Porifera</v>
      </c>
      <c r="N3184" t="str">
        <f>IF($I3184="","",_xlfn.LET(_xlpm.x,VLOOKUP($I3184,'taxon-match_2026-08-31'!$A$2:$N$122,9,FALSE),IF(_xlpm.x=0,"",_xlpm.x)))</f>
        <v>Demospongiae</v>
      </c>
      <c r="O3184" t="str">
        <f>IF($I3184="","",_xlfn.LET(_xlpm.x,VLOOKUP($I3184,'taxon-match_2026-08-31'!$A$2:$N$122,10,FALSE),IF(_xlpm.x=0,"",_xlpm.x)))</f>
        <v>Dendroceratida</v>
      </c>
      <c r="P3184" t="str">
        <f>IF($I3184="","",_xlfn.LET(_xlpm.x,VLOOKUP($I3184,'taxon-match_2026-08-31'!$A$2:$N$122,11,FALSE),IF(_xlpm.x=0,"",_xlpm.x)))</f>
        <v>Darwinellidae</v>
      </c>
      <c r="Q3184" t="str">
        <f>IF($I3184="","",_xlfn.LET(_xlpm.x,VLOOKUP($I3184,'taxon-match_2026-08-31'!$A$2:$N$122,12,FALSE),IF(_xlpm.x=0,"",_xlpm.x)))</f>
        <v>Dendrilla</v>
      </c>
      <c r="R3184" t="str">
        <f>IF($I3184="","",_xlfn.LET(_xlpm.x,VLOOKUP($I3184,'taxon-match_2026-08-31'!$A$2:$N$122,14,FALSE),IF(_xlpm.x=0,"",_xlpm.x)))</f>
        <v>antarctica</v>
      </c>
      <c r="S3184" s="2" t="s">
        <v>2609</v>
      </c>
      <c r="T3184" s="69" t="s">
        <v>62</v>
      </c>
      <c r="U3184" s="69" t="s">
        <v>60</v>
      </c>
      <c r="X3184" t="str">
        <f>IF(T3184="","",_xlfn.LET(_xlpm.x,VLOOKUP(T3184,'Drop-down_menus'!$F$2:$G$16,2,FALSE),IF(_xlpm.x=0,"",_xlpm.x)))</f>
        <v>https://orcid.org/0000-0003-3696-4445</v>
      </c>
      <c r="Y3184" t="str">
        <f>IF(U3184="","",_xlfn.LET(_xlpm.x,VLOOKUP(U3184,'Drop-down_menus'!$F$2:$G$16,2,FALSE),IF(_xlpm.x=0,"",_xlpm.x)))</f>
        <v>https://orcid.org/0000-0002-9708-1761</v>
      </c>
      <c r="Z3184" t="str">
        <f>IF(V3184="","",_xlfn.LET(_xlpm.x,VLOOKUP(V3184,'Drop-down_menus'!$F$2:$G$16,2,FALSE),IF(_xlpm.x=0,"",_xlpm.x)))</f>
        <v/>
      </c>
      <c r="AA3184" t="str">
        <f>IF(W3184="","",_xlfn.LET(_xlpm.x,VLOOKUP(W3184,'Drop-down_menus'!$F$2:$G$16,2,FALSE),IF(_xlpm.x=0,"",_xlpm.x)))</f>
        <v/>
      </c>
      <c r="AB3184" t="s">
        <v>730</v>
      </c>
      <c r="AE3184" t="s">
        <v>896</v>
      </c>
    </row>
    <row r="3185" spans="1:31" ht="15" x14ac:dyDescent="0.2">
      <c r="A3185" s="2" t="s">
        <v>328</v>
      </c>
      <c r="B3185">
        <v>3327</v>
      </c>
      <c r="C3185">
        <v>1364</v>
      </c>
      <c r="D3185" s="69" t="s">
        <v>700</v>
      </c>
      <c r="F3185" s="70" t="s">
        <v>760</v>
      </c>
      <c r="H3185" s="70" t="s">
        <v>760</v>
      </c>
      <c r="I3185" t="s">
        <v>760</v>
      </c>
      <c r="J3185" t="str">
        <f>IF($I3185="","",_xlfn.LET(_xlpm.x,VLOOKUP($I3185,'taxon-match_2026-08-31'!$A$2:$N$122,6,FALSE),IF(_xlpm.x=0,"",_xlpm.x)))</f>
        <v>Topsent, 1905</v>
      </c>
      <c r="K3185" t="str">
        <f>IF($I3185="","",_xlfn.LET(_xlpm.x,VLOOKUP($I3185,'taxon-match_2026-08-31'!$A$2:$N$122,4,FALSE),IF(_xlpm.x=0,"",_xlpm.x)))</f>
        <v>urn:lsid:marinespecies.org:taxname:164875</v>
      </c>
      <c r="L3185" t="str">
        <f>IF($I3185="","",_xlfn.LET(_xlpm.x,VLOOKUP($I3185,'taxon-match_2026-08-31'!$A$2:$N$122,7,FALSE),IF(_xlpm.x=0,"",_xlpm.x)))</f>
        <v>Animalia</v>
      </c>
      <c r="M3185" t="str">
        <f>IF($I3185="","",_xlfn.LET(_xlpm.x,VLOOKUP($I3185,'taxon-match_2026-08-31'!$A$2:$N$122,8,FALSE),IF(_xlpm.x=0,"",_xlpm.x)))</f>
        <v>Porifera</v>
      </c>
      <c r="N3185" t="str">
        <f>IF($I3185="","",_xlfn.LET(_xlpm.x,VLOOKUP($I3185,'taxon-match_2026-08-31'!$A$2:$N$122,9,FALSE),IF(_xlpm.x=0,"",_xlpm.x)))</f>
        <v>Demospongiae</v>
      </c>
      <c r="O3185" t="str">
        <f>IF($I3185="","",_xlfn.LET(_xlpm.x,VLOOKUP($I3185,'taxon-match_2026-08-31'!$A$2:$N$122,10,FALSE),IF(_xlpm.x=0,"",_xlpm.x)))</f>
        <v>Dendroceratida</v>
      </c>
      <c r="P3185" t="str">
        <f>IF($I3185="","",_xlfn.LET(_xlpm.x,VLOOKUP($I3185,'taxon-match_2026-08-31'!$A$2:$N$122,11,FALSE),IF(_xlpm.x=0,"",_xlpm.x)))</f>
        <v>Darwinellidae</v>
      </c>
      <c r="Q3185" t="str">
        <f>IF($I3185="","",_xlfn.LET(_xlpm.x,VLOOKUP($I3185,'taxon-match_2026-08-31'!$A$2:$N$122,12,FALSE),IF(_xlpm.x=0,"",_xlpm.x)))</f>
        <v>Dendrilla</v>
      </c>
      <c r="R3185" t="str">
        <f>IF($I3185="","",_xlfn.LET(_xlpm.x,VLOOKUP($I3185,'taxon-match_2026-08-31'!$A$2:$N$122,14,FALSE),IF(_xlpm.x=0,"",_xlpm.x)))</f>
        <v>antarctica</v>
      </c>
      <c r="S3185" s="2" t="s">
        <v>2609</v>
      </c>
      <c r="T3185" s="69" t="s">
        <v>62</v>
      </c>
      <c r="U3185" s="69" t="s">
        <v>60</v>
      </c>
      <c r="X3185" t="str">
        <f>IF(T3185="","",_xlfn.LET(_xlpm.x,VLOOKUP(T3185,'Drop-down_menus'!$F$2:$G$16,2,FALSE),IF(_xlpm.x=0,"",_xlpm.x)))</f>
        <v>https://orcid.org/0000-0003-3696-4445</v>
      </c>
      <c r="Y3185" t="str">
        <f>IF(U3185="","",_xlfn.LET(_xlpm.x,VLOOKUP(U3185,'Drop-down_menus'!$F$2:$G$16,2,FALSE),IF(_xlpm.x=0,"",_xlpm.x)))</f>
        <v>https://orcid.org/0000-0002-9708-1761</v>
      </c>
      <c r="Z3185" t="str">
        <f>IF(V3185="","",_xlfn.LET(_xlpm.x,VLOOKUP(V3185,'Drop-down_menus'!$F$2:$G$16,2,FALSE),IF(_xlpm.x=0,"",_xlpm.x)))</f>
        <v/>
      </c>
      <c r="AA3185" t="str">
        <f>IF(W3185="","",_xlfn.LET(_xlpm.x,VLOOKUP(W3185,'Drop-down_menus'!$F$2:$G$16,2,FALSE),IF(_xlpm.x=0,"",_xlpm.x)))</f>
        <v/>
      </c>
      <c r="AB3185" t="s">
        <v>730</v>
      </c>
      <c r="AE3185" t="s">
        <v>896</v>
      </c>
    </row>
    <row r="3186" spans="1:31" ht="15" x14ac:dyDescent="0.2">
      <c r="A3186" s="2" t="s">
        <v>253</v>
      </c>
      <c r="B3186">
        <v>1713</v>
      </c>
      <c r="C3186">
        <v>1365</v>
      </c>
      <c r="D3186" s="69" t="s">
        <v>700</v>
      </c>
      <c r="F3186" s="69" t="s">
        <v>870</v>
      </c>
      <c r="H3186" s="69" t="s">
        <v>870</v>
      </c>
      <c r="I3186" t="s">
        <v>870</v>
      </c>
      <c r="J3186" t="str">
        <f>IF($I3186="","",_xlfn.LET(_xlpm.x,VLOOKUP($I3186,'taxon-match_2026-08-31'!$A$2:$N$122,6,FALSE),IF(_xlpm.x=0,"",_xlpm.x)))</f>
        <v>Montagne, 1842</v>
      </c>
      <c r="K3186" t="str">
        <f>IF($I3186="","",_xlfn.LET(_xlpm.x,VLOOKUP($I3186,'taxon-match_2026-08-31'!$A$2:$N$122,4,FALSE),IF(_xlpm.x=0,"",_xlpm.x)))</f>
        <v>urn:lsid:marinespecies.org:taxname:325496</v>
      </c>
      <c r="L3186" t="str">
        <f>IF($I3186="","",_xlfn.LET(_xlpm.x,VLOOKUP($I3186,'taxon-match_2026-08-31'!$A$2:$N$122,7,FALSE),IF(_xlpm.x=0,"",_xlpm.x)))</f>
        <v>Chromista</v>
      </c>
      <c r="M3186" t="str">
        <f>IF($I3186="","",_xlfn.LET(_xlpm.x,VLOOKUP($I3186,'taxon-match_2026-08-31'!$A$2:$N$122,8,FALSE),IF(_xlpm.x=0,"",_xlpm.x)))</f>
        <v>Ochrophyta</v>
      </c>
      <c r="N3186" t="str">
        <f>IF($I3186="","",_xlfn.LET(_xlpm.x,VLOOKUP($I3186,'taxon-match_2026-08-31'!$A$2:$N$122,9,FALSE),IF(_xlpm.x=0,"",_xlpm.x)))</f>
        <v>Phaeophyceae</v>
      </c>
      <c r="O3186" t="str">
        <f>IF($I3186="","",_xlfn.LET(_xlpm.x,VLOOKUP($I3186,'taxon-match_2026-08-31'!$A$2:$N$122,10,FALSE),IF(_xlpm.x=0,"",_xlpm.x)))</f>
        <v>Desmarestiales</v>
      </c>
      <c r="P3186" t="str">
        <f>IF($I3186="","",_xlfn.LET(_xlpm.x,VLOOKUP($I3186,'taxon-match_2026-08-31'!$A$2:$N$122,11,FALSE),IF(_xlpm.x=0,"",_xlpm.x)))</f>
        <v>Desmarestiaceae</v>
      </c>
      <c r="Q3186" t="str">
        <f>IF($I3186="","",_xlfn.LET(_xlpm.x,VLOOKUP($I3186,'taxon-match_2026-08-31'!$A$2:$N$122,12,FALSE),IF(_xlpm.x=0,"",_xlpm.x)))</f>
        <v>Desmarestia</v>
      </c>
      <c r="R3186" t="str">
        <f>IF($I3186="","",_xlfn.LET(_xlpm.x,VLOOKUP($I3186,'taxon-match_2026-08-31'!$A$2:$N$122,14,FALSE),IF(_xlpm.x=0,"",_xlpm.x)))</f>
        <v>anceps</v>
      </c>
      <c r="S3186" s="2" t="s">
        <v>2609</v>
      </c>
      <c r="T3186" s="69" t="s">
        <v>62</v>
      </c>
      <c r="U3186" s="69" t="s">
        <v>60</v>
      </c>
      <c r="X3186" t="str">
        <f>IF(T3186="","",_xlfn.LET(_xlpm.x,VLOOKUP(T3186,'Drop-down_menus'!$F$2:$G$16,2,FALSE),IF(_xlpm.x=0,"",_xlpm.x)))</f>
        <v>https://orcid.org/0000-0003-3696-4445</v>
      </c>
      <c r="Y3186" t="str">
        <f>IF(U3186="","",_xlfn.LET(_xlpm.x,VLOOKUP(U3186,'Drop-down_menus'!$F$2:$G$16,2,FALSE),IF(_xlpm.x=0,"",_xlpm.x)))</f>
        <v>https://orcid.org/0000-0002-9708-1761</v>
      </c>
      <c r="Z3186" t="str">
        <f>IF(V3186="","",_xlfn.LET(_xlpm.x,VLOOKUP(V3186,'Drop-down_menus'!$F$2:$G$16,2,FALSE),IF(_xlpm.x=0,"",_xlpm.x)))</f>
        <v/>
      </c>
      <c r="AA3186" t="str">
        <f>IF(W3186="","",_xlfn.LET(_xlpm.x,VLOOKUP(W3186,'Drop-down_menus'!$F$2:$G$16,2,FALSE),IF(_xlpm.x=0,"",_xlpm.x)))</f>
        <v/>
      </c>
      <c r="AB3186" t="s">
        <v>730</v>
      </c>
      <c r="AE3186" t="s">
        <v>896</v>
      </c>
    </row>
    <row r="3187" spans="1:31" ht="15" x14ac:dyDescent="0.2">
      <c r="A3187" s="2" t="s">
        <v>253</v>
      </c>
      <c r="B3187">
        <v>1714</v>
      </c>
      <c r="C3187">
        <v>1391</v>
      </c>
      <c r="D3187" s="69" t="s">
        <v>700</v>
      </c>
      <c r="F3187" s="69" t="s">
        <v>870</v>
      </c>
      <c r="H3187" s="69" t="s">
        <v>870</v>
      </c>
      <c r="I3187" t="s">
        <v>870</v>
      </c>
      <c r="J3187" t="str">
        <f>IF($I3187="","",_xlfn.LET(_xlpm.x,VLOOKUP($I3187,'taxon-match_2026-08-31'!$A$2:$N$122,6,FALSE),IF(_xlpm.x=0,"",_xlpm.x)))</f>
        <v>Montagne, 1842</v>
      </c>
      <c r="K3187" t="str">
        <f>IF($I3187="","",_xlfn.LET(_xlpm.x,VLOOKUP($I3187,'taxon-match_2026-08-31'!$A$2:$N$122,4,FALSE),IF(_xlpm.x=0,"",_xlpm.x)))</f>
        <v>urn:lsid:marinespecies.org:taxname:325496</v>
      </c>
      <c r="L3187" t="str">
        <f>IF($I3187="","",_xlfn.LET(_xlpm.x,VLOOKUP($I3187,'taxon-match_2026-08-31'!$A$2:$N$122,7,FALSE),IF(_xlpm.x=0,"",_xlpm.x)))</f>
        <v>Chromista</v>
      </c>
      <c r="M3187" t="str">
        <f>IF($I3187="","",_xlfn.LET(_xlpm.x,VLOOKUP($I3187,'taxon-match_2026-08-31'!$A$2:$N$122,8,FALSE),IF(_xlpm.x=0,"",_xlpm.x)))</f>
        <v>Ochrophyta</v>
      </c>
      <c r="N3187" t="str">
        <f>IF($I3187="","",_xlfn.LET(_xlpm.x,VLOOKUP($I3187,'taxon-match_2026-08-31'!$A$2:$N$122,9,FALSE),IF(_xlpm.x=0,"",_xlpm.x)))</f>
        <v>Phaeophyceae</v>
      </c>
      <c r="O3187" t="str">
        <f>IF($I3187="","",_xlfn.LET(_xlpm.x,VLOOKUP($I3187,'taxon-match_2026-08-31'!$A$2:$N$122,10,FALSE),IF(_xlpm.x=0,"",_xlpm.x)))</f>
        <v>Desmarestiales</v>
      </c>
      <c r="P3187" t="str">
        <f>IF($I3187="","",_xlfn.LET(_xlpm.x,VLOOKUP($I3187,'taxon-match_2026-08-31'!$A$2:$N$122,11,FALSE),IF(_xlpm.x=0,"",_xlpm.x)))</f>
        <v>Desmarestiaceae</v>
      </c>
      <c r="Q3187" t="str">
        <f>IF($I3187="","",_xlfn.LET(_xlpm.x,VLOOKUP($I3187,'taxon-match_2026-08-31'!$A$2:$N$122,12,FALSE),IF(_xlpm.x=0,"",_xlpm.x)))</f>
        <v>Desmarestia</v>
      </c>
      <c r="R3187" t="str">
        <f>IF($I3187="","",_xlfn.LET(_xlpm.x,VLOOKUP($I3187,'taxon-match_2026-08-31'!$A$2:$N$122,14,FALSE),IF(_xlpm.x=0,"",_xlpm.x)))</f>
        <v>anceps</v>
      </c>
      <c r="S3187" s="2" t="s">
        <v>2609</v>
      </c>
      <c r="T3187" s="69" t="s">
        <v>62</v>
      </c>
      <c r="U3187" s="69" t="s">
        <v>60</v>
      </c>
      <c r="X3187" t="str">
        <f>IF(T3187="","",_xlfn.LET(_xlpm.x,VLOOKUP(T3187,'Drop-down_menus'!$F$2:$G$16,2,FALSE),IF(_xlpm.x=0,"",_xlpm.x)))</f>
        <v>https://orcid.org/0000-0003-3696-4445</v>
      </c>
      <c r="Y3187" t="str">
        <f>IF(U3187="","",_xlfn.LET(_xlpm.x,VLOOKUP(U3187,'Drop-down_menus'!$F$2:$G$16,2,FALSE),IF(_xlpm.x=0,"",_xlpm.x)))</f>
        <v>https://orcid.org/0000-0002-9708-1761</v>
      </c>
      <c r="Z3187" t="str">
        <f>IF(V3187="","",_xlfn.LET(_xlpm.x,VLOOKUP(V3187,'Drop-down_menus'!$F$2:$G$16,2,FALSE),IF(_xlpm.x=0,"",_xlpm.x)))</f>
        <v/>
      </c>
      <c r="AA3187" t="str">
        <f>IF(W3187="","",_xlfn.LET(_xlpm.x,VLOOKUP(W3187,'Drop-down_menus'!$F$2:$G$16,2,FALSE),IF(_xlpm.x=0,"",_xlpm.x)))</f>
        <v/>
      </c>
      <c r="AB3187" t="s">
        <v>730</v>
      </c>
      <c r="AE3187" t="s">
        <v>896</v>
      </c>
    </row>
    <row r="3188" spans="1:31" ht="15" x14ac:dyDescent="0.2">
      <c r="A3188" s="2" t="s">
        <v>253</v>
      </c>
      <c r="B3188">
        <v>1715</v>
      </c>
      <c r="C3188">
        <v>1376</v>
      </c>
      <c r="D3188" s="69" t="s">
        <v>700</v>
      </c>
      <c r="F3188" s="69" t="s">
        <v>870</v>
      </c>
      <c r="H3188" s="69" t="s">
        <v>870</v>
      </c>
      <c r="I3188" t="s">
        <v>870</v>
      </c>
      <c r="J3188" t="str">
        <f>IF($I3188="","",_xlfn.LET(_xlpm.x,VLOOKUP($I3188,'taxon-match_2026-08-31'!$A$2:$N$122,6,FALSE),IF(_xlpm.x=0,"",_xlpm.x)))</f>
        <v>Montagne, 1842</v>
      </c>
      <c r="K3188" t="str">
        <f>IF($I3188="","",_xlfn.LET(_xlpm.x,VLOOKUP($I3188,'taxon-match_2026-08-31'!$A$2:$N$122,4,FALSE),IF(_xlpm.x=0,"",_xlpm.x)))</f>
        <v>urn:lsid:marinespecies.org:taxname:325496</v>
      </c>
      <c r="L3188" t="str">
        <f>IF($I3188="","",_xlfn.LET(_xlpm.x,VLOOKUP($I3188,'taxon-match_2026-08-31'!$A$2:$N$122,7,FALSE),IF(_xlpm.x=0,"",_xlpm.x)))</f>
        <v>Chromista</v>
      </c>
      <c r="M3188" t="str">
        <f>IF($I3188="","",_xlfn.LET(_xlpm.x,VLOOKUP($I3188,'taxon-match_2026-08-31'!$A$2:$N$122,8,FALSE),IF(_xlpm.x=0,"",_xlpm.x)))</f>
        <v>Ochrophyta</v>
      </c>
      <c r="N3188" t="str">
        <f>IF($I3188="","",_xlfn.LET(_xlpm.x,VLOOKUP($I3188,'taxon-match_2026-08-31'!$A$2:$N$122,9,FALSE),IF(_xlpm.x=0,"",_xlpm.x)))</f>
        <v>Phaeophyceae</v>
      </c>
      <c r="O3188" t="str">
        <f>IF($I3188="","",_xlfn.LET(_xlpm.x,VLOOKUP($I3188,'taxon-match_2026-08-31'!$A$2:$N$122,10,FALSE),IF(_xlpm.x=0,"",_xlpm.x)))</f>
        <v>Desmarestiales</v>
      </c>
      <c r="P3188" t="str">
        <f>IF($I3188="","",_xlfn.LET(_xlpm.x,VLOOKUP($I3188,'taxon-match_2026-08-31'!$A$2:$N$122,11,FALSE),IF(_xlpm.x=0,"",_xlpm.x)))</f>
        <v>Desmarestiaceae</v>
      </c>
      <c r="Q3188" t="str">
        <f>IF($I3188="","",_xlfn.LET(_xlpm.x,VLOOKUP($I3188,'taxon-match_2026-08-31'!$A$2:$N$122,12,FALSE),IF(_xlpm.x=0,"",_xlpm.x)))</f>
        <v>Desmarestia</v>
      </c>
      <c r="R3188" t="str">
        <f>IF($I3188="","",_xlfn.LET(_xlpm.x,VLOOKUP($I3188,'taxon-match_2026-08-31'!$A$2:$N$122,14,FALSE),IF(_xlpm.x=0,"",_xlpm.x)))</f>
        <v>anceps</v>
      </c>
      <c r="S3188" s="2" t="s">
        <v>2609</v>
      </c>
      <c r="T3188" s="69" t="s">
        <v>62</v>
      </c>
      <c r="U3188" s="69" t="s">
        <v>60</v>
      </c>
      <c r="X3188" t="str">
        <f>IF(T3188="","",_xlfn.LET(_xlpm.x,VLOOKUP(T3188,'Drop-down_menus'!$F$2:$G$16,2,FALSE),IF(_xlpm.x=0,"",_xlpm.x)))</f>
        <v>https://orcid.org/0000-0003-3696-4445</v>
      </c>
      <c r="Y3188" t="str">
        <f>IF(U3188="","",_xlfn.LET(_xlpm.x,VLOOKUP(U3188,'Drop-down_menus'!$F$2:$G$16,2,FALSE),IF(_xlpm.x=0,"",_xlpm.x)))</f>
        <v>https://orcid.org/0000-0002-9708-1761</v>
      </c>
      <c r="Z3188" t="str">
        <f>IF(V3188="","",_xlfn.LET(_xlpm.x,VLOOKUP(V3188,'Drop-down_menus'!$F$2:$G$16,2,FALSE),IF(_xlpm.x=0,"",_xlpm.x)))</f>
        <v/>
      </c>
      <c r="AA3188" t="str">
        <f>IF(W3188="","",_xlfn.LET(_xlpm.x,VLOOKUP(W3188,'Drop-down_menus'!$F$2:$G$16,2,FALSE),IF(_xlpm.x=0,"",_xlpm.x)))</f>
        <v/>
      </c>
      <c r="AB3188" t="s">
        <v>730</v>
      </c>
      <c r="AE3188" t="s">
        <v>896</v>
      </c>
    </row>
    <row r="3189" spans="1:31" ht="15" x14ac:dyDescent="0.2">
      <c r="A3189" s="2" t="s">
        <v>298</v>
      </c>
      <c r="B3189">
        <v>2929</v>
      </c>
      <c r="C3189">
        <v>1392</v>
      </c>
      <c r="D3189" s="69" t="s">
        <v>700</v>
      </c>
      <c r="F3189" s="69" t="s">
        <v>870</v>
      </c>
      <c r="H3189" s="69" t="s">
        <v>870</v>
      </c>
      <c r="I3189" t="s">
        <v>870</v>
      </c>
      <c r="J3189" t="str">
        <f>IF($I3189="","",_xlfn.LET(_xlpm.x,VLOOKUP($I3189,'taxon-match_2026-08-31'!$A$2:$N$122,6,FALSE),IF(_xlpm.x=0,"",_xlpm.x)))</f>
        <v>Montagne, 1842</v>
      </c>
      <c r="K3189" t="str">
        <f>IF($I3189="","",_xlfn.LET(_xlpm.x,VLOOKUP($I3189,'taxon-match_2026-08-31'!$A$2:$N$122,4,FALSE),IF(_xlpm.x=0,"",_xlpm.x)))</f>
        <v>urn:lsid:marinespecies.org:taxname:325496</v>
      </c>
      <c r="L3189" t="str">
        <f>IF($I3189="","",_xlfn.LET(_xlpm.x,VLOOKUP($I3189,'taxon-match_2026-08-31'!$A$2:$N$122,7,FALSE),IF(_xlpm.x=0,"",_xlpm.x)))</f>
        <v>Chromista</v>
      </c>
      <c r="M3189" t="str">
        <f>IF($I3189="","",_xlfn.LET(_xlpm.x,VLOOKUP($I3189,'taxon-match_2026-08-31'!$A$2:$N$122,8,FALSE),IF(_xlpm.x=0,"",_xlpm.x)))</f>
        <v>Ochrophyta</v>
      </c>
      <c r="N3189" t="str">
        <f>IF($I3189="","",_xlfn.LET(_xlpm.x,VLOOKUP($I3189,'taxon-match_2026-08-31'!$A$2:$N$122,9,FALSE),IF(_xlpm.x=0,"",_xlpm.x)))</f>
        <v>Phaeophyceae</v>
      </c>
      <c r="O3189" t="str">
        <f>IF($I3189="","",_xlfn.LET(_xlpm.x,VLOOKUP($I3189,'taxon-match_2026-08-31'!$A$2:$N$122,10,FALSE),IF(_xlpm.x=0,"",_xlpm.x)))</f>
        <v>Desmarestiales</v>
      </c>
      <c r="P3189" t="str">
        <f>IF($I3189="","",_xlfn.LET(_xlpm.x,VLOOKUP($I3189,'taxon-match_2026-08-31'!$A$2:$N$122,11,FALSE),IF(_xlpm.x=0,"",_xlpm.x)))</f>
        <v>Desmarestiaceae</v>
      </c>
      <c r="Q3189" t="str">
        <f>IF($I3189="","",_xlfn.LET(_xlpm.x,VLOOKUP($I3189,'taxon-match_2026-08-31'!$A$2:$N$122,12,FALSE),IF(_xlpm.x=0,"",_xlpm.x)))</f>
        <v>Desmarestia</v>
      </c>
      <c r="R3189" t="str">
        <f>IF($I3189="","",_xlfn.LET(_xlpm.x,VLOOKUP($I3189,'taxon-match_2026-08-31'!$A$2:$N$122,14,FALSE),IF(_xlpm.x=0,"",_xlpm.x)))</f>
        <v>anceps</v>
      </c>
      <c r="S3189" s="2" t="s">
        <v>2609</v>
      </c>
      <c r="T3189" s="69" t="s">
        <v>62</v>
      </c>
      <c r="U3189" s="69" t="s">
        <v>60</v>
      </c>
      <c r="X3189" t="str">
        <f>IF(T3189="","",_xlfn.LET(_xlpm.x,VLOOKUP(T3189,'Drop-down_menus'!$F$2:$G$16,2,FALSE),IF(_xlpm.x=0,"",_xlpm.x)))</f>
        <v>https://orcid.org/0000-0003-3696-4445</v>
      </c>
      <c r="Y3189" t="str">
        <f>IF(U3189="","",_xlfn.LET(_xlpm.x,VLOOKUP(U3189,'Drop-down_menus'!$F$2:$G$16,2,FALSE),IF(_xlpm.x=0,"",_xlpm.x)))</f>
        <v>https://orcid.org/0000-0002-9708-1761</v>
      </c>
      <c r="Z3189" t="str">
        <f>IF(V3189="","",_xlfn.LET(_xlpm.x,VLOOKUP(V3189,'Drop-down_menus'!$F$2:$G$16,2,FALSE),IF(_xlpm.x=0,"",_xlpm.x)))</f>
        <v/>
      </c>
      <c r="AA3189" t="str">
        <f>IF(W3189="","",_xlfn.LET(_xlpm.x,VLOOKUP(W3189,'Drop-down_menus'!$F$2:$G$16,2,FALSE),IF(_xlpm.x=0,"",_xlpm.x)))</f>
        <v/>
      </c>
      <c r="AB3189" t="s">
        <v>730</v>
      </c>
      <c r="AE3189" t="s">
        <v>896</v>
      </c>
    </row>
    <row r="3190" spans="1:31" ht="15" x14ac:dyDescent="0.2">
      <c r="A3190" s="2" t="s">
        <v>298</v>
      </c>
      <c r="B3190">
        <v>2955</v>
      </c>
      <c r="C3190">
        <v>1393</v>
      </c>
      <c r="D3190" s="69" t="s">
        <v>700</v>
      </c>
      <c r="F3190" s="69" t="s">
        <v>870</v>
      </c>
      <c r="H3190" s="69" t="s">
        <v>870</v>
      </c>
      <c r="I3190" t="s">
        <v>870</v>
      </c>
      <c r="J3190" t="str">
        <f>IF($I3190="","",_xlfn.LET(_xlpm.x,VLOOKUP($I3190,'taxon-match_2026-08-31'!$A$2:$N$122,6,FALSE),IF(_xlpm.x=0,"",_xlpm.x)))</f>
        <v>Montagne, 1842</v>
      </c>
      <c r="K3190" t="str">
        <f>IF($I3190="","",_xlfn.LET(_xlpm.x,VLOOKUP($I3190,'taxon-match_2026-08-31'!$A$2:$N$122,4,FALSE),IF(_xlpm.x=0,"",_xlpm.x)))</f>
        <v>urn:lsid:marinespecies.org:taxname:325496</v>
      </c>
      <c r="L3190" t="str">
        <f>IF($I3190="","",_xlfn.LET(_xlpm.x,VLOOKUP($I3190,'taxon-match_2026-08-31'!$A$2:$N$122,7,FALSE),IF(_xlpm.x=0,"",_xlpm.x)))</f>
        <v>Chromista</v>
      </c>
      <c r="M3190" t="str">
        <f>IF($I3190="","",_xlfn.LET(_xlpm.x,VLOOKUP($I3190,'taxon-match_2026-08-31'!$A$2:$N$122,8,FALSE),IF(_xlpm.x=0,"",_xlpm.x)))</f>
        <v>Ochrophyta</v>
      </c>
      <c r="N3190" t="str">
        <f>IF($I3190="","",_xlfn.LET(_xlpm.x,VLOOKUP($I3190,'taxon-match_2026-08-31'!$A$2:$N$122,9,FALSE),IF(_xlpm.x=0,"",_xlpm.x)))</f>
        <v>Phaeophyceae</v>
      </c>
      <c r="O3190" t="str">
        <f>IF($I3190="","",_xlfn.LET(_xlpm.x,VLOOKUP($I3190,'taxon-match_2026-08-31'!$A$2:$N$122,10,FALSE),IF(_xlpm.x=0,"",_xlpm.x)))</f>
        <v>Desmarestiales</v>
      </c>
      <c r="P3190" t="str">
        <f>IF($I3190="","",_xlfn.LET(_xlpm.x,VLOOKUP($I3190,'taxon-match_2026-08-31'!$A$2:$N$122,11,FALSE),IF(_xlpm.x=0,"",_xlpm.x)))</f>
        <v>Desmarestiaceae</v>
      </c>
      <c r="Q3190" t="str">
        <f>IF($I3190="","",_xlfn.LET(_xlpm.x,VLOOKUP($I3190,'taxon-match_2026-08-31'!$A$2:$N$122,12,FALSE),IF(_xlpm.x=0,"",_xlpm.x)))</f>
        <v>Desmarestia</v>
      </c>
      <c r="R3190" t="str">
        <f>IF($I3190="","",_xlfn.LET(_xlpm.x,VLOOKUP($I3190,'taxon-match_2026-08-31'!$A$2:$N$122,14,FALSE),IF(_xlpm.x=0,"",_xlpm.x)))</f>
        <v>anceps</v>
      </c>
      <c r="S3190" s="2" t="s">
        <v>2609</v>
      </c>
      <c r="T3190" s="69" t="s">
        <v>62</v>
      </c>
      <c r="U3190" s="69" t="s">
        <v>60</v>
      </c>
      <c r="X3190" t="str">
        <f>IF(T3190="","",_xlfn.LET(_xlpm.x,VLOOKUP(T3190,'Drop-down_menus'!$F$2:$G$16,2,FALSE),IF(_xlpm.x=0,"",_xlpm.x)))</f>
        <v>https://orcid.org/0000-0003-3696-4445</v>
      </c>
      <c r="Y3190" t="str">
        <f>IF(U3190="","",_xlfn.LET(_xlpm.x,VLOOKUP(U3190,'Drop-down_menus'!$F$2:$G$16,2,FALSE),IF(_xlpm.x=0,"",_xlpm.x)))</f>
        <v>https://orcid.org/0000-0002-9708-1761</v>
      </c>
      <c r="Z3190" t="str">
        <f>IF(V3190="","",_xlfn.LET(_xlpm.x,VLOOKUP(V3190,'Drop-down_menus'!$F$2:$G$16,2,FALSE),IF(_xlpm.x=0,"",_xlpm.x)))</f>
        <v/>
      </c>
      <c r="AA3190" t="str">
        <f>IF(W3190="","",_xlfn.LET(_xlpm.x,VLOOKUP(W3190,'Drop-down_menus'!$F$2:$G$16,2,FALSE),IF(_xlpm.x=0,"",_xlpm.x)))</f>
        <v/>
      </c>
      <c r="AB3190" t="s">
        <v>730</v>
      </c>
      <c r="AE3190" t="s">
        <v>896</v>
      </c>
    </row>
    <row r="3191" spans="1:31" ht="15" x14ac:dyDescent="0.2">
      <c r="A3191" s="2" t="s">
        <v>298</v>
      </c>
      <c r="B3191">
        <v>2981</v>
      </c>
      <c r="C3191">
        <v>1394</v>
      </c>
      <c r="D3191" s="69" t="s">
        <v>700</v>
      </c>
      <c r="F3191" s="70" t="s">
        <v>870</v>
      </c>
      <c r="H3191" s="70" t="s">
        <v>870</v>
      </c>
      <c r="I3191" t="s">
        <v>870</v>
      </c>
      <c r="J3191" t="str">
        <f>IF($I3191="","",_xlfn.LET(_xlpm.x,VLOOKUP($I3191,'taxon-match_2026-08-31'!$A$2:$N$122,6,FALSE),IF(_xlpm.x=0,"",_xlpm.x)))</f>
        <v>Montagne, 1842</v>
      </c>
      <c r="K3191" t="str">
        <f>IF($I3191="","",_xlfn.LET(_xlpm.x,VLOOKUP($I3191,'taxon-match_2026-08-31'!$A$2:$N$122,4,FALSE),IF(_xlpm.x=0,"",_xlpm.x)))</f>
        <v>urn:lsid:marinespecies.org:taxname:325496</v>
      </c>
      <c r="L3191" t="str">
        <f>IF($I3191="","",_xlfn.LET(_xlpm.x,VLOOKUP($I3191,'taxon-match_2026-08-31'!$A$2:$N$122,7,FALSE),IF(_xlpm.x=0,"",_xlpm.x)))</f>
        <v>Chromista</v>
      </c>
      <c r="M3191" t="str">
        <f>IF($I3191="","",_xlfn.LET(_xlpm.x,VLOOKUP($I3191,'taxon-match_2026-08-31'!$A$2:$N$122,8,FALSE),IF(_xlpm.x=0,"",_xlpm.x)))</f>
        <v>Ochrophyta</v>
      </c>
      <c r="N3191" t="str">
        <f>IF($I3191="","",_xlfn.LET(_xlpm.x,VLOOKUP($I3191,'taxon-match_2026-08-31'!$A$2:$N$122,9,FALSE),IF(_xlpm.x=0,"",_xlpm.x)))</f>
        <v>Phaeophyceae</v>
      </c>
      <c r="O3191" t="str">
        <f>IF($I3191="","",_xlfn.LET(_xlpm.x,VLOOKUP($I3191,'taxon-match_2026-08-31'!$A$2:$N$122,10,FALSE),IF(_xlpm.x=0,"",_xlpm.x)))</f>
        <v>Desmarestiales</v>
      </c>
      <c r="P3191" t="str">
        <f>IF($I3191="","",_xlfn.LET(_xlpm.x,VLOOKUP($I3191,'taxon-match_2026-08-31'!$A$2:$N$122,11,FALSE),IF(_xlpm.x=0,"",_xlpm.x)))</f>
        <v>Desmarestiaceae</v>
      </c>
      <c r="Q3191" t="str">
        <f>IF($I3191="","",_xlfn.LET(_xlpm.x,VLOOKUP($I3191,'taxon-match_2026-08-31'!$A$2:$N$122,12,FALSE),IF(_xlpm.x=0,"",_xlpm.x)))</f>
        <v>Desmarestia</v>
      </c>
      <c r="R3191" t="str">
        <f>IF($I3191="","",_xlfn.LET(_xlpm.x,VLOOKUP($I3191,'taxon-match_2026-08-31'!$A$2:$N$122,14,FALSE),IF(_xlpm.x=0,"",_xlpm.x)))</f>
        <v>anceps</v>
      </c>
      <c r="S3191" s="2" t="s">
        <v>2609</v>
      </c>
      <c r="T3191" s="69" t="s">
        <v>62</v>
      </c>
      <c r="U3191" s="69" t="s">
        <v>60</v>
      </c>
      <c r="X3191" t="str">
        <f>IF(T3191="","",_xlfn.LET(_xlpm.x,VLOOKUP(T3191,'Drop-down_menus'!$F$2:$G$16,2,FALSE),IF(_xlpm.x=0,"",_xlpm.x)))</f>
        <v>https://orcid.org/0000-0003-3696-4445</v>
      </c>
      <c r="Y3191" t="str">
        <f>IF(U3191="","",_xlfn.LET(_xlpm.x,VLOOKUP(U3191,'Drop-down_menus'!$F$2:$G$16,2,FALSE),IF(_xlpm.x=0,"",_xlpm.x)))</f>
        <v>https://orcid.org/0000-0002-9708-1761</v>
      </c>
      <c r="Z3191" t="str">
        <f>IF(V3191="","",_xlfn.LET(_xlpm.x,VLOOKUP(V3191,'Drop-down_menus'!$F$2:$G$16,2,FALSE),IF(_xlpm.x=0,"",_xlpm.x)))</f>
        <v/>
      </c>
      <c r="AA3191" t="str">
        <f>IF(W3191="","",_xlfn.LET(_xlpm.x,VLOOKUP(W3191,'Drop-down_menus'!$F$2:$G$16,2,FALSE),IF(_xlpm.x=0,"",_xlpm.x)))</f>
        <v/>
      </c>
      <c r="AB3191" t="s">
        <v>730</v>
      </c>
      <c r="AE3191" t="s">
        <v>896</v>
      </c>
    </row>
    <row r="3192" spans="1:31" ht="15" x14ac:dyDescent="0.2">
      <c r="A3192" s="2" t="s">
        <v>298</v>
      </c>
      <c r="B3192">
        <v>2930</v>
      </c>
      <c r="C3192">
        <v>1395</v>
      </c>
      <c r="D3192" s="69" t="s">
        <v>700</v>
      </c>
      <c r="F3192" s="69" t="s">
        <v>871</v>
      </c>
      <c r="H3192" s="69" t="s">
        <v>871</v>
      </c>
      <c r="I3192" t="s">
        <v>871</v>
      </c>
      <c r="J3192" t="str">
        <f>IF($I3192="","",_xlfn.LET(_xlpm.x,VLOOKUP($I3192,'taxon-match_2026-08-31'!$A$2:$N$122,6,FALSE),IF(_xlpm.x=0,"",_xlpm.x)))</f>
        <v>R.L.Moe &amp; P.C.Silva, 1989</v>
      </c>
      <c r="K3192" t="str">
        <f>IF($I3192="","",_xlfn.LET(_xlpm.x,VLOOKUP($I3192,'taxon-match_2026-08-31'!$A$2:$N$122,4,FALSE),IF(_xlpm.x=0,"",_xlpm.x)))</f>
        <v>urn:lsid:marinespecies.org:taxname:325497</v>
      </c>
      <c r="L3192" t="str">
        <f>IF($I3192="","",_xlfn.LET(_xlpm.x,VLOOKUP($I3192,'taxon-match_2026-08-31'!$A$2:$N$122,7,FALSE),IF(_xlpm.x=0,"",_xlpm.x)))</f>
        <v>Chromista</v>
      </c>
      <c r="M3192" t="str">
        <f>IF($I3192="","",_xlfn.LET(_xlpm.x,VLOOKUP($I3192,'taxon-match_2026-08-31'!$A$2:$N$122,8,FALSE),IF(_xlpm.x=0,"",_xlpm.x)))</f>
        <v>Ochrophyta</v>
      </c>
      <c r="N3192" t="str">
        <f>IF($I3192="","",_xlfn.LET(_xlpm.x,VLOOKUP($I3192,'taxon-match_2026-08-31'!$A$2:$N$122,9,FALSE),IF(_xlpm.x=0,"",_xlpm.x)))</f>
        <v>Phaeophyceae</v>
      </c>
      <c r="O3192" t="str">
        <f>IF($I3192="","",_xlfn.LET(_xlpm.x,VLOOKUP($I3192,'taxon-match_2026-08-31'!$A$2:$N$122,10,FALSE),IF(_xlpm.x=0,"",_xlpm.x)))</f>
        <v>Desmarestiales</v>
      </c>
      <c r="P3192" t="str">
        <f>IF($I3192="","",_xlfn.LET(_xlpm.x,VLOOKUP($I3192,'taxon-match_2026-08-31'!$A$2:$N$122,11,FALSE),IF(_xlpm.x=0,"",_xlpm.x)))</f>
        <v>Desmarestiaceae</v>
      </c>
      <c r="Q3192" t="str">
        <f>IF($I3192="","",_xlfn.LET(_xlpm.x,VLOOKUP($I3192,'taxon-match_2026-08-31'!$A$2:$N$122,12,FALSE),IF(_xlpm.x=0,"",_xlpm.x)))</f>
        <v>Desmarestia</v>
      </c>
      <c r="R3192" t="str">
        <f>IF($I3192="","",_xlfn.LET(_xlpm.x,VLOOKUP($I3192,'taxon-match_2026-08-31'!$A$2:$N$122,14,FALSE),IF(_xlpm.x=0,"",_xlpm.x)))</f>
        <v>antarctica</v>
      </c>
      <c r="S3192" s="2" t="s">
        <v>2609</v>
      </c>
      <c r="T3192" s="69" t="s">
        <v>62</v>
      </c>
      <c r="U3192" s="69" t="s">
        <v>60</v>
      </c>
      <c r="X3192" t="str">
        <f>IF(T3192="","",_xlfn.LET(_xlpm.x,VLOOKUP(T3192,'Drop-down_menus'!$F$2:$G$16,2,FALSE),IF(_xlpm.x=0,"",_xlpm.x)))</f>
        <v>https://orcid.org/0000-0003-3696-4445</v>
      </c>
      <c r="Y3192" t="str">
        <f>IF(U3192="","",_xlfn.LET(_xlpm.x,VLOOKUP(U3192,'Drop-down_menus'!$F$2:$G$16,2,FALSE),IF(_xlpm.x=0,"",_xlpm.x)))</f>
        <v>https://orcid.org/0000-0002-9708-1761</v>
      </c>
      <c r="Z3192" t="str">
        <f>IF(V3192="","",_xlfn.LET(_xlpm.x,VLOOKUP(V3192,'Drop-down_menus'!$F$2:$G$16,2,FALSE),IF(_xlpm.x=0,"",_xlpm.x)))</f>
        <v/>
      </c>
      <c r="AA3192" t="str">
        <f>IF(W3192="","",_xlfn.LET(_xlpm.x,VLOOKUP(W3192,'Drop-down_menus'!$F$2:$G$16,2,FALSE),IF(_xlpm.x=0,"",_xlpm.x)))</f>
        <v/>
      </c>
      <c r="AB3192" t="s">
        <v>730</v>
      </c>
      <c r="AE3192" t="s">
        <v>896</v>
      </c>
    </row>
    <row r="3193" spans="1:31" ht="15" x14ac:dyDescent="0.2">
      <c r="A3193" s="2" t="s">
        <v>298</v>
      </c>
      <c r="B3193">
        <v>2975</v>
      </c>
      <c r="C3193">
        <v>1396</v>
      </c>
      <c r="D3193" s="69" t="s">
        <v>700</v>
      </c>
      <c r="F3193" s="69" t="s">
        <v>871</v>
      </c>
      <c r="H3193" s="69" t="s">
        <v>871</v>
      </c>
      <c r="I3193" t="s">
        <v>871</v>
      </c>
      <c r="J3193" t="str">
        <f>IF($I3193="","",_xlfn.LET(_xlpm.x,VLOOKUP($I3193,'taxon-match_2026-08-31'!$A$2:$N$122,6,FALSE),IF(_xlpm.x=0,"",_xlpm.x)))</f>
        <v>R.L.Moe &amp; P.C.Silva, 1989</v>
      </c>
      <c r="K3193" t="str">
        <f>IF($I3193="","",_xlfn.LET(_xlpm.x,VLOOKUP($I3193,'taxon-match_2026-08-31'!$A$2:$N$122,4,FALSE),IF(_xlpm.x=0,"",_xlpm.x)))</f>
        <v>urn:lsid:marinespecies.org:taxname:325497</v>
      </c>
      <c r="L3193" t="str">
        <f>IF($I3193="","",_xlfn.LET(_xlpm.x,VLOOKUP($I3193,'taxon-match_2026-08-31'!$A$2:$N$122,7,FALSE),IF(_xlpm.x=0,"",_xlpm.x)))</f>
        <v>Chromista</v>
      </c>
      <c r="M3193" t="str">
        <f>IF($I3193="","",_xlfn.LET(_xlpm.x,VLOOKUP($I3193,'taxon-match_2026-08-31'!$A$2:$N$122,8,FALSE),IF(_xlpm.x=0,"",_xlpm.x)))</f>
        <v>Ochrophyta</v>
      </c>
      <c r="N3193" t="str">
        <f>IF($I3193="","",_xlfn.LET(_xlpm.x,VLOOKUP($I3193,'taxon-match_2026-08-31'!$A$2:$N$122,9,FALSE),IF(_xlpm.x=0,"",_xlpm.x)))</f>
        <v>Phaeophyceae</v>
      </c>
      <c r="O3193" t="str">
        <f>IF($I3193="","",_xlfn.LET(_xlpm.x,VLOOKUP($I3193,'taxon-match_2026-08-31'!$A$2:$N$122,10,FALSE),IF(_xlpm.x=0,"",_xlpm.x)))</f>
        <v>Desmarestiales</v>
      </c>
      <c r="P3193" t="str">
        <f>IF($I3193="","",_xlfn.LET(_xlpm.x,VLOOKUP($I3193,'taxon-match_2026-08-31'!$A$2:$N$122,11,FALSE),IF(_xlpm.x=0,"",_xlpm.x)))</f>
        <v>Desmarestiaceae</v>
      </c>
      <c r="Q3193" t="str">
        <f>IF($I3193="","",_xlfn.LET(_xlpm.x,VLOOKUP($I3193,'taxon-match_2026-08-31'!$A$2:$N$122,12,FALSE),IF(_xlpm.x=0,"",_xlpm.x)))</f>
        <v>Desmarestia</v>
      </c>
      <c r="R3193" t="str">
        <f>IF($I3193="","",_xlfn.LET(_xlpm.x,VLOOKUP($I3193,'taxon-match_2026-08-31'!$A$2:$N$122,14,FALSE),IF(_xlpm.x=0,"",_xlpm.x)))</f>
        <v>antarctica</v>
      </c>
      <c r="S3193" s="2" t="s">
        <v>2609</v>
      </c>
      <c r="T3193" s="69" t="s">
        <v>62</v>
      </c>
      <c r="U3193" s="69" t="s">
        <v>60</v>
      </c>
      <c r="X3193" t="str">
        <f>IF(T3193="","",_xlfn.LET(_xlpm.x,VLOOKUP(T3193,'Drop-down_menus'!$F$2:$G$16,2,FALSE),IF(_xlpm.x=0,"",_xlpm.x)))</f>
        <v>https://orcid.org/0000-0003-3696-4445</v>
      </c>
      <c r="Y3193" t="str">
        <f>IF(U3193="","",_xlfn.LET(_xlpm.x,VLOOKUP(U3193,'Drop-down_menus'!$F$2:$G$16,2,FALSE),IF(_xlpm.x=0,"",_xlpm.x)))</f>
        <v>https://orcid.org/0000-0002-9708-1761</v>
      </c>
      <c r="Z3193" t="str">
        <f>IF(V3193="","",_xlfn.LET(_xlpm.x,VLOOKUP(V3193,'Drop-down_menus'!$F$2:$G$16,2,FALSE),IF(_xlpm.x=0,"",_xlpm.x)))</f>
        <v/>
      </c>
      <c r="AA3193" t="str">
        <f>IF(W3193="","",_xlfn.LET(_xlpm.x,VLOOKUP(W3193,'Drop-down_menus'!$F$2:$G$16,2,FALSE),IF(_xlpm.x=0,"",_xlpm.x)))</f>
        <v/>
      </c>
      <c r="AB3193" t="s">
        <v>730</v>
      </c>
      <c r="AE3193" t="s">
        <v>896</v>
      </c>
    </row>
    <row r="3194" spans="1:31" ht="15" x14ac:dyDescent="0.2">
      <c r="A3194" s="2" t="s">
        <v>298</v>
      </c>
      <c r="B3194">
        <v>2976</v>
      </c>
      <c r="C3194">
        <v>1918</v>
      </c>
      <c r="D3194" s="69" t="s">
        <v>700</v>
      </c>
      <c r="F3194" s="69" t="s">
        <v>871</v>
      </c>
      <c r="H3194" s="69" t="s">
        <v>871</v>
      </c>
      <c r="I3194" t="s">
        <v>871</v>
      </c>
      <c r="J3194" t="str">
        <f>IF($I3194="","",_xlfn.LET(_xlpm.x,VLOOKUP($I3194,'taxon-match_2026-08-31'!$A$2:$N$122,6,FALSE),IF(_xlpm.x=0,"",_xlpm.x)))</f>
        <v>R.L.Moe &amp; P.C.Silva, 1989</v>
      </c>
      <c r="K3194" t="str">
        <f>IF($I3194="","",_xlfn.LET(_xlpm.x,VLOOKUP($I3194,'taxon-match_2026-08-31'!$A$2:$N$122,4,FALSE),IF(_xlpm.x=0,"",_xlpm.x)))</f>
        <v>urn:lsid:marinespecies.org:taxname:325497</v>
      </c>
      <c r="L3194" t="str">
        <f>IF($I3194="","",_xlfn.LET(_xlpm.x,VLOOKUP($I3194,'taxon-match_2026-08-31'!$A$2:$N$122,7,FALSE),IF(_xlpm.x=0,"",_xlpm.x)))</f>
        <v>Chromista</v>
      </c>
      <c r="M3194" t="str">
        <f>IF($I3194="","",_xlfn.LET(_xlpm.x,VLOOKUP($I3194,'taxon-match_2026-08-31'!$A$2:$N$122,8,FALSE),IF(_xlpm.x=0,"",_xlpm.x)))</f>
        <v>Ochrophyta</v>
      </c>
      <c r="N3194" t="str">
        <f>IF($I3194="","",_xlfn.LET(_xlpm.x,VLOOKUP($I3194,'taxon-match_2026-08-31'!$A$2:$N$122,9,FALSE),IF(_xlpm.x=0,"",_xlpm.x)))</f>
        <v>Phaeophyceae</v>
      </c>
      <c r="O3194" t="str">
        <f>IF($I3194="","",_xlfn.LET(_xlpm.x,VLOOKUP($I3194,'taxon-match_2026-08-31'!$A$2:$N$122,10,FALSE),IF(_xlpm.x=0,"",_xlpm.x)))</f>
        <v>Desmarestiales</v>
      </c>
      <c r="P3194" t="str">
        <f>IF($I3194="","",_xlfn.LET(_xlpm.x,VLOOKUP($I3194,'taxon-match_2026-08-31'!$A$2:$N$122,11,FALSE),IF(_xlpm.x=0,"",_xlpm.x)))</f>
        <v>Desmarestiaceae</v>
      </c>
      <c r="Q3194" t="str">
        <f>IF($I3194="","",_xlfn.LET(_xlpm.x,VLOOKUP($I3194,'taxon-match_2026-08-31'!$A$2:$N$122,12,FALSE),IF(_xlpm.x=0,"",_xlpm.x)))</f>
        <v>Desmarestia</v>
      </c>
      <c r="R3194" t="str">
        <f>IF($I3194="","",_xlfn.LET(_xlpm.x,VLOOKUP($I3194,'taxon-match_2026-08-31'!$A$2:$N$122,14,FALSE),IF(_xlpm.x=0,"",_xlpm.x)))</f>
        <v>antarctica</v>
      </c>
      <c r="S3194" s="2" t="s">
        <v>2609</v>
      </c>
      <c r="T3194" s="69" t="s">
        <v>62</v>
      </c>
      <c r="U3194" s="69" t="s">
        <v>60</v>
      </c>
      <c r="X3194" t="str">
        <f>IF(T3194="","",_xlfn.LET(_xlpm.x,VLOOKUP(T3194,'Drop-down_menus'!$F$2:$G$16,2,FALSE),IF(_xlpm.x=0,"",_xlpm.x)))</f>
        <v>https://orcid.org/0000-0003-3696-4445</v>
      </c>
      <c r="Y3194" t="str">
        <f>IF(U3194="","",_xlfn.LET(_xlpm.x,VLOOKUP(U3194,'Drop-down_menus'!$F$2:$G$16,2,FALSE),IF(_xlpm.x=0,"",_xlpm.x)))</f>
        <v>https://orcid.org/0000-0002-9708-1761</v>
      </c>
      <c r="Z3194" t="str">
        <f>IF(V3194="","",_xlfn.LET(_xlpm.x,VLOOKUP(V3194,'Drop-down_menus'!$F$2:$G$16,2,FALSE),IF(_xlpm.x=0,"",_xlpm.x)))</f>
        <v/>
      </c>
      <c r="AA3194" t="str">
        <f>IF(W3194="","",_xlfn.LET(_xlpm.x,VLOOKUP(W3194,'Drop-down_menus'!$F$2:$G$16,2,FALSE),IF(_xlpm.x=0,"",_xlpm.x)))</f>
        <v/>
      </c>
      <c r="AB3194" t="s">
        <v>730</v>
      </c>
      <c r="AE3194" t="s">
        <v>896</v>
      </c>
    </row>
    <row r="3195" spans="1:31" ht="15" x14ac:dyDescent="0.2">
      <c r="A3195" s="2" t="s">
        <v>298</v>
      </c>
      <c r="B3195">
        <v>2982</v>
      </c>
      <c r="C3195">
        <v>1919</v>
      </c>
      <c r="D3195" s="69" t="s">
        <v>700</v>
      </c>
      <c r="F3195" s="70" t="s">
        <v>873</v>
      </c>
      <c r="H3195" s="70" t="s">
        <v>873</v>
      </c>
      <c r="I3195" t="s">
        <v>873</v>
      </c>
      <c r="J3195" t="str">
        <f>IF($I3195="","",_xlfn.LET(_xlpm.x,VLOOKUP($I3195,'taxon-match_2026-08-31'!$A$2:$N$122,6,FALSE),IF(_xlpm.x=0,"",_xlpm.x)))</f>
        <v>Setchell &amp; N.L.Gardner, 1936</v>
      </c>
      <c r="K3195" t="str">
        <f>IF($I3195="","",_xlfn.LET(_xlpm.x,VLOOKUP($I3195,'taxon-match_2026-08-31'!$A$2:$N$122,4,FALSE),IF(_xlpm.x=0,"",_xlpm.x)))</f>
        <v>urn:lsid:marinespecies.org:taxname:371735</v>
      </c>
      <c r="L3195" t="str">
        <f>IF($I3195="","",_xlfn.LET(_xlpm.x,VLOOKUP($I3195,'taxon-match_2026-08-31'!$A$2:$N$122,7,FALSE),IF(_xlpm.x=0,"",_xlpm.x)))</f>
        <v>Plantae</v>
      </c>
      <c r="M3195" t="str">
        <f>IF($I3195="","",_xlfn.LET(_xlpm.x,VLOOKUP($I3195,'taxon-match_2026-08-31'!$A$2:$N$122,8,FALSE),IF(_xlpm.x=0,"",_xlpm.x)))</f>
        <v>Rhodophyta</v>
      </c>
      <c r="N3195" t="str">
        <f>IF($I3195="","",_xlfn.LET(_xlpm.x,VLOOKUP($I3195,'taxon-match_2026-08-31'!$A$2:$N$122,9,FALSE),IF(_xlpm.x=0,"",_xlpm.x)))</f>
        <v>Florideophyceae</v>
      </c>
      <c r="O3195" t="str">
        <f>IF($I3195="","",_xlfn.LET(_xlpm.x,VLOOKUP($I3195,'taxon-match_2026-08-31'!$A$2:$N$122,10,FALSE),IF(_xlpm.x=0,"",_xlpm.x)))</f>
        <v>Gigartinales</v>
      </c>
      <c r="P3195" t="str">
        <f>IF($I3195="","",_xlfn.LET(_xlpm.x,VLOOKUP($I3195,'taxon-match_2026-08-31'!$A$2:$N$122,11,FALSE),IF(_xlpm.x=0,"",_xlpm.x)))</f>
        <v>Gigartinaceae</v>
      </c>
      <c r="Q3195" t="str">
        <f>IF($I3195="","",_xlfn.LET(_xlpm.x,VLOOKUP($I3195,'taxon-match_2026-08-31'!$A$2:$N$122,12,FALSE),IF(_xlpm.x=0,"",_xlpm.x)))</f>
        <v>Gigartina</v>
      </c>
      <c r="R3195" t="str">
        <f>IF($I3195="","",_xlfn.LET(_xlpm.x,VLOOKUP($I3195,'taxon-match_2026-08-31'!$A$2:$N$122,14,FALSE),IF(_xlpm.x=0,"",_xlpm.x)))</f>
        <v>skottsbergii</v>
      </c>
      <c r="S3195" s="2" t="s">
        <v>2609</v>
      </c>
      <c r="T3195" s="69" t="s">
        <v>62</v>
      </c>
      <c r="U3195" s="69" t="s">
        <v>60</v>
      </c>
      <c r="X3195" t="str">
        <f>IF(T3195="","",_xlfn.LET(_xlpm.x,VLOOKUP(T3195,'Drop-down_menus'!$F$2:$G$16,2,FALSE),IF(_xlpm.x=0,"",_xlpm.x)))</f>
        <v>https://orcid.org/0000-0003-3696-4445</v>
      </c>
      <c r="Y3195" t="str">
        <f>IF(U3195="","",_xlfn.LET(_xlpm.x,VLOOKUP(U3195,'Drop-down_menus'!$F$2:$G$16,2,FALSE),IF(_xlpm.x=0,"",_xlpm.x)))</f>
        <v>https://orcid.org/0000-0002-9708-1761</v>
      </c>
      <c r="Z3195" t="str">
        <f>IF(V3195="","",_xlfn.LET(_xlpm.x,VLOOKUP(V3195,'Drop-down_menus'!$F$2:$G$16,2,FALSE),IF(_xlpm.x=0,"",_xlpm.x)))</f>
        <v/>
      </c>
      <c r="AA3195" t="str">
        <f>IF(W3195="","",_xlfn.LET(_xlpm.x,VLOOKUP(W3195,'Drop-down_menus'!$F$2:$G$16,2,FALSE),IF(_xlpm.x=0,"",_xlpm.x)))</f>
        <v/>
      </c>
      <c r="AB3195" t="s">
        <v>730</v>
      </c>
      <c r="AE3195" t="s">
        <v>896</v>
      </c>
    </row>
    <row r="3196" spans="1:31" ht="15" x14ac:dyDescent="0.2">
      <c r="A3196" s="2" t="s">
        <v>298</v>
      </c>
      <c r="B3196">
        <v>2983</v>
      </c>
      <c r="C3196">
        <v>1920</v>
      </c>
      <c r="D3196" s="69" t="s">
        <v>700</v>
      </c>
      <c r="F3196" s="70" t="s">
        <v>873</v>
      </c>
      <c r="H3196" s="70" t="s">
        <v>873</v>
      </c>
      <c r="I3196" t="s">
        <v>873</v>
      </c>
      <c r="J3196" t="str">
        <f>IF($I3196="","",_xlfn.LET(_xlpm.x,VLOOKUP($I3196,'taxon-match_2026-08-31'!$A$2:$N$122,6,FALSE),IF(_xlpm.x=0,"",_xlpm.x)))</f>
        <v>Setchell &amp; N.L.Gardner, 1936</v>
      </c>
      <c r="K3196" t="str">
        <f>IF($I3196="","",_xlfn.LET(_xlpm.x,VLOOKUP($I3196,'taxon-match_2026-08-31'!$A$2:$N$122,4,FALSE),IF(_xlpm.x=0,"",_xlpm.x)))</f>
        <v>urn:lsid:marinespecies.org:taxname:371735</v>
      </c>
      <c r="L3196" t="str">
        <f>IF($I3196="","",_xlfn.LET(_xlpm.x,VLOOKUP($I3196,'taxon-match_2026-08-31'!$A$2:$N$122,7,FALSE),IF(_xlpm.x=0,"",_xlpm.x)))</f>
        <v>Plantae</v>
      </c>
      <c r="M3196" t="str">
        <f>IF($I3196="","",_xlfn.LET(_xlpm.x,VLOOKUP($I3196,'taxon-match_2026-08-31'!$A$2:$N$122,8,FALSE),IF(_xlpm.x=0,"",_xlpm.x)))</f>
        <v>Rhodophyta</v>
      </c>
      <c r="N3196" t="str">
        <f>IF($I3196="","",_xlfn.LET(_xlpm.x,VLOOKUP($I3196,'taxon-match_2026-08-31'!$A$2:$N$122,9,FALSE),IF(_xlpm.x=0,"",_xlpm.x)))</f>
        <v>Florideophyceae</v>
      </c>
      <c r="O3196" t="str">
        <f>IF($I3196="","",_xlfn.LET(_xlpm.x,VLOOKUP($I3196,'taxon-match_2026-08-31'!$A$2:$N$122,10,FALSE),IF(_xlpm.x=0,"",_xlpm.x)))</f>
        <v>Gigartinales</v>
      </c>
      <c r="P3196" t="str">
        <f>IF($I3196="","",_xlfn.LET(_xlpm.x,VLOOKUP($I3196,'taxon-match_2026-08-31'!$A$2:$N$122,11,FALSE),IF(_xlpm.x=0,"",_xlpm.x)))</f>
        <v>Gigartinaceae</v>
      </c>
      <c r="Q3196" t="str">
        <f>IF($I3196="","",_xlfn.LET(_xlpm.x,VLOOKUP($I3196,'taxon-match_2026-08-31'!$A$2:$N$122,12,FALSE),IF(_xlpm.x=0,"",_xlpm.x)))</f>
        <v>Gigartina</v>
      </c>
      <c r="R3196" t="str">
        <f>IF($I3196="","",_xlfn.LET(_xlpm.x,VLOOKUP($I3196,'taxon-match_2026-08-31'!$A$2:$N$122,14,FALSE),IF(_xlpm.x=0,"",_xlpm.x)))</f>
        <v>skottsbergii</v>
      </c>
      <c r="S3196" s="2" t="s">
        <v>2609</v>
      </c>
      <c r="T3196" s="69" t="s">
        <v>62</v>
      </c>
      <c r="U3196" s="69" t="s">
        <v>60</v>
      </c>
      <c r="X3196" t="str">
        <f>IF(T3196="","",_xlfn.LET(_xlpm.x,VLOOKUP(T3196,'Drop-down_menus'!$F$2:$G$16,2,FALSE),IF(_xlpm.x=0,"",_xlpm.x)))</f>
        <v>https://orcid.org/0000-0003-3696-4445</v>
      </c>
      <c r="Y3196" t="str">
        <f>IF(U3196="","",_xlfn.LET(_xlpm.x,VLOOKUP(U3196,'Drop-down_menus'!$F$2:$G$16,2,FALSE),IF(_xlpm.x=0,"",_xlpm.x)))</f>
        <v>https://orcid.org/0000-0002-9708-1761</v>
      </c>
      <c r="Z3196" t="str">
        <f>IF(V3196="","",_xlfn.LET(_xlpm.x,VLOOKUP(V3196,'Drop-down_menus'!$F$2:$G$16,2,FALSE),IF(_xlpm.x=0,"",_xlpm.x)))</f>
        <v/>
      </c>
      <c r="AA3196" t="str">
        <f>IF(W3196="","",_xlfn.LET(_xlpm.x,VLOOKUP(W3196,'Drop-down_menus'!$F$2:$G$16,2,FALSE),IF(_xlpm.x=0,"",_xlpm.x)))</f>
        <v/>
      </c>
      <c r="AB3196" t="s">
        <v>730</v>
      </c>
      <c r="AE3196" t="s">
        <v>896</v>
      </c>
    </row>
    <row r="3197" spans="1:31" ht="15" x14ac:dyDescent="0.2">
      <c r="A3197" s="2" t="s">
        <v>298</v>
      </c>
      <c r="B3197">
        <v>2984</v>
      </c>
      <c r="C3197">
        <v>1937</v>
      </c>
      <c r="D3197" s="69" t="s">
        <v>700</v>
      </c>
      <c r="F3197" s="70" t="s">
        <v>873</v>
      </c>
      <c r="H3197" s="70" t="s">
        <v>873</v>
      </c>
      <c r="I3197" t="s">
        <v>873</v>
      </c>
      <c r="J3197" t="str">
        <f>IF($I3197="","",_xlfn.LET(_xlpm.x,VLOOKUP($I3197,'taxon-match_2026-08-31'!$A$2:$N$122,6,FALSE),IF(_xlpm.x=0,"",_xlpm.x)))</f>
        <v>Setchell &amp; N.L.Gardner, 1936</v>
      </c>
      <c r="K3197" t="str">
        <f>IF($I3197="","",_xlfn.LET(_xlpm.x,VLOOKUP($I3197,'taxon-match_2026-08-31'!$A$2:$N$122,4,FALSE),IF(_xlpm.x=0,"",_xlpm.x)))</f>
        <v>urn:lsid:marinespecies.org:taxname:371735</v>
      </c>
      <c r="L3197" t="str">
        <f>IF($I3197="","",_xlfn.LET(_xlpm.x,VLOOKUP($I3197,'taxon-match_2026-08-31'!$A$2:$N$122,7,FALSE),IF(_xlpm.x=0,"",_xlpm.x)))</f>
        <v>Plantae</v>
      </c>
      <c r="M3197" t="str">
        <f>IF($I3197="","",_xlfn.LET(_xlpm.x,VLOOKUP($I3197,'taxon-match_2026-08-31'!$A$2:$N$122,8,FALSE),IF(_xlpm.x=0,"",_xlpm.x)))</f>
        <v>Rhodophyta</v>
      </c>
      <c r="N3197" t="str">
        <f>IF($I3197="","",_xlfn.LET(_xlpm.x,VLOOKUP($I3197,'taxon-match_2026-08-31'!$A$2:$N$122,9,FALSE),IF(_xlpm.x=0,"",_xlpm.x)))</f>
        <v>Florideophyceae</v>
      </c>
      <c r="O3197" t="str">
        <f>IF($I3197="","",_xlfn.LET(_xlpm.x,VLOOKUP($I3197,'taxon-match_2026-08-31'!$A$2:$N$122,10,FALSE),IF(_xlpm.x=0,"",_xlpm.x)))</f>
        <v>Gigartinales</v>
      </c>
      <c r="P3197" t="str">
        <f>IF($I3197="","",_xlfn.LET(_xlpm.x,VLOOKUP($I3197,'taxon-match_2026-08-31'!$A$2:$N$122,11,FALSE),IF(_xlpm.x=0,"",_xlpm.x)))</f>
        <v>Gigartinaceae</v>
      </c>
      <c r="Q3197" t="str">
        <f>IF($I3197="","",_xlfn.LET(_xlpm.x,VLOOKUP($I3197,'taxon-match_2026-08-31'!$A$2:$N$122,12,FALSE),IF(_xlpm.x=0,"",_xlpm.x)))</f>
        <v>Gigartina</v>
      </c>
      <c r="R3197" t="str">
        <f>IF($I3197="","",_xlfn.LET(_xlpm.x,VLOOKUP($I3197,'taxon-match_2026-08-31'!$A$2:$N$122,14,FALSE),IF(_xlpm.x=0,"",_xlpm.x)))</f>
        <v>skottsbergii</v>
      </c>
      <c r="S3197" s="2" t="s">
        <v>2609</v>
      </c>
      <c r="T3197" s="69" t="s">
        <v>62</v>
      </c>
      <c r="U3197" s="69" t="s">
        <v>60</v>
      </c>
      <c r="X3197" t="str">
        <f>IF(T3197="","",_xlfn.LET(_xlpm.x,VLOOKUP(T3197,'Drop-down_menus'!$F$2:$G$16,2,FALSE),IF(_xlpm.x=0,"",_xlpm.x)))</f>
        <v>https://orcid.org/0000-0003-3696-4445</v>
      </c>
      <c r="Y3197" t="str">
        <f>IF(U3197="","",_xlfn.LET(_xlpm.x,VLOOKUP(U3197,'Drop-down_menus'!$F$2:$G$16,2,FALSE),IF(_xlpm.x=0,"",_xlpm.x)))</f>
        <v>https://orcid.org/0000-0002-9708-1761</v>
      </c>
      <c r="Z3197" t="str">
        <f>IF(V3197="","",_xlfn.LET(_xlpm.x,VLOOKUP(V3197,'Drop-down_menus'!$F$2:$G$16,2,FALSE),IF(_xlpm.x=0,"",_xlpm.x)))</f>
        <v/>
      </c>
      <c r="AA3197" t="str">
        <f>IF(W3197="","",_xlfn.LET(_xlpm.x,VLOOKUP(W3197,'Drop-down_menus'!$F$2:$G$16,2,FALSE),IF(_xlpm.x=0,"",_xlpm.x)))</f>
        <v/>
      </c>
      <c r="AB3197" t="s">
        <v>730</v>
      </c>
      <c r="AE3197" t="s">
        <v>896</v>
      </c>
    </row>
    <row r="3198" spans="1:31" ht="15" x14ac:dyDescent="0.2">
      <c r="A3198" s="2" t="s">
        <v>253</v>
      </c>
      <c r="B3198">
        <v>1744</v>
      </c>
      <c r="C3198">
        <v>1942</v>
      </c>
      <c r="D3198" s="69" t="s">
        <v>700</v>
      </c>
      <c r="F3198" s="70" t="s">
        <v>874</v>
      </c>
      <c r="H3198" s="70" t="s">
        <v>874</v>
      </c>
      <c r="I3198" t="s">
        <v>874</v>
      </c>
      <c r="J3198" t="str">
        <f>IF($I3198="","",_xlfn.LET(_xlpm.x,VLOOKUP($I3198,'taxon-match_2026-08-31'!$A$2:$N$122,6,FALSE),IF(_xlpm.x=0,"",_xlpm.x)))</f>
        <v>(A.Gepp &amp; E.S.Gepp) Zinova, 1959</v>
      </c>
      <c r="K3198" t="str">
        <f>IF($I3198="","",_xlfn.LET(_xlpm.x,VLOOKUP($I3198,'taxon-match_2026-08-31'!$A$2:$N$122,4,FALSE),IF(_xlpm.x=0,"",_xlpm.x)))</f>
        <v>urn:lsid:marinespecies.org:taxname:325517</v>
      </c>
      <c r="L3198" t="str">
        <f>IF($I3198="","",_xlfn.LET(_xlpm.x,VLOOKUP($I3198,'taxon-match_2026-08-31'!$A$2:$N$122,7,FALSE),IF(_xlpm.x=0,"",_xlpm.x)))</f>
        <v>Chromista</v>
      </c>
      <c r="M3198" t="str">
        <f>IF($I3198="","",_xlfn.LET(_xlpm.x,VLOOKUP($I3198,'taxon-match_2026-08-31'!$A$2:$N$122,8,FALSE),IF(_xlpm.x=0,"",_xlpm.x)))</f>
        <v>Ochrophyta</v>
      </c>
      <c r="N3198" t="str">
        <f>IF($I3198="","",_xlfn.LET(_xlpm.x,VLOOKUP($I3198,'taxon-match_2026-08-31'!$A$2:$N$122,9,FALSE),IF(_xlpm.x=0,"",_xlpm.x)))</f>
        <v>Phaeophyceae</v>
      </c>
      <c r="O3198" t="str">
        <f>IF($I3198="","",_xlfn.LET(_xlpm.x,VLOOKUP($I3198,'taxon-match_2026-08-31'!$A$2:$N$122,10,FALSE),IF(_xlpm.x=0,"",_xlpm.x)))</f>
        <v>Desmarestiales</v>
      </c>
      <c r="P3198" t="str">
        <f>IF($I3198="","",_xlfn.LET(_xlpm.x,VLOOKUP($I3198,'taxon-match_2026-08-31'!$A$2:$N$122,11,FALSE),IF(_xlpm.x=0,"",_xlpm.x)))</f>
        <v>Desmarestiaceae</v>
      </c>
      <c r="Q3198" t="str">
        <f>IF($I3198="","",_xlfn.LET(_xlpm.x,VLOOKUP($I3198,'taxon-match_2026-08-31'!$A$2:$N$122,12,FALSE),IF(_xlpm.x=0,"",_xlpm.x)))</f>
        <v>Himantothallus</v>
      </c>
      <c r="R3198" t="str">
        <f>IF($I3198="","",_xlfn.LET(_xlpm.x,VLOOKUP($I3198,'taxon-match_2026-08-31'!$A$2:$N$122,14,FALSE),IF(_xlpm.x=0,"",_xlpm.x)))</f>
        <v>grandifolius</v>
      </c>
      <c r="S3198" s="2" t="s">
        <v>2609</v>
      </c>
      <c r="T3198" s="69" t="s">
        <v>62</v>
      </c>
      <c r="U3198" s="69" t="s">
        <v>60</v>
      </c>
      <c r="X3198" t="str">
        <f>IF(T3198="","",_xlfn.LET(_xlpm.x,VLOOKUP(T3198,'Drop-down_menus'!$F$2:$G$16,2,FALSE),IF(_xlpm.x=0,"",_xlpm.x)))</f>
        <v>https://orcid.org/0000-0003-3696-4445</v>
      </c>
      <c r="Y3198" t="str">
        <f>IF(U3198="","",_xlfn.LET(_xlpm.x,VLOOKUP(U3198,'Drop-down_menus'!$F$2:$G$16,2,FALSE),IF(_xlpm.x=0,"",_xlpm.x)))</f>
        <v>https://orcid.org/0000-0002-9708-1761</v>
      </c>
      <c r="Z3198" t="str">
        <f>IF(V3198="","",_xlfn.LET(_xlpm.x,VLOOKUP(V3198,'Drop-down_menus'!$F$2:$G$16,2,FALSE),IF(_xlpm.x=0,"",_xlpm.x)))</f>
        <v/>
      </c>
      <c r="AA3198" t="str">
        <f>IF(W3198="","",_xlfn.LET(_xlpm.x,VLOOKUP(W3198,'Drop-down_menus'!$F$2:$G$16,2,FALSE),IF(_xlpm.x=0,"",_xlpm.x)))</f>
        <v/>
      </c>
      <c r="AB3198" t="s">
        <v>730</v>
      </c>
      <c r="AE3198" t="s">
        <v>896</v>
      </c>
    </row>
    <row r="3199" spans="1:31" ht="15" x14ac:dyDescent="0.2">
      <c r="A3199" s="2" t="s">
        <v>253</v>
      </c>
      <c r="B3199">
        <v>1745</v>
      </c>
      <c r="C3199">
        <v>1941</v>
      </c>
      <c r="D3199" s="69" t="s">
        <v>700</v>
      </c>
      <c r="F3199" s="70" t="s">
        <v>874</v>
      </c>
      <c r="H3199" s="70" t="s">
        <v>874</v>
      </c>
      <c r="I3199" t="s">
        <v>874</v>
      </c>
      <c r="J3199" t="str">
        <f>IF($I3199="","",_xlfn.LET(_xlpm.x,VLOOKUP($I3199,'taxon-match_2026-08-31'!$A$2:$N$122,6,FALSE),IF(_xlpm.x=0,"",_xlpm.x)))</f>
        <v>(A.Gepp &amp; E.S.Gepp) Zinova, 1959</v>
      </c>
      <c r="K3199" t="str">
        <f>IF($I3199="","",_xlfn.LET(_xlpm.x,VLOOKUP($I3199,'taxon-match_2026-08-31'!$A$2:$N$122,4,FALSE),IF(_xlpm.x=0,"",_xlpm.x)))</f>
        <v>urn:lsid:marinespecies.org:taxname:325517</v>
      </c>
      <c r="L3199" t="str">
        <f>IF($I3199="","",_xlfn.LET(_xlpm.x,VLOOKUP($I3199,'taxon-match_2026-08-31'!$A$2:$N$122,7,FALSE),IF(_xlpm.x=0,"",_xlpm.x)))</f>
        <v>Chromista</v>
      </c>
      <c r="M3199" t="str">
        <f>IF($I3199="","",_xlfn.LET(_xlpm.x,VLOOKUP($I3199,'taxon-match_2026-08-31'!$A$2:$N$122,8,FALSE),IF(_xlpm.x=0,"",_xlpm.x)))</f>
        <v>Ochrophyta</v>
      </c>
      <c r="N3199" t="str">
        <f>IF($I3199="","",_xlfn.LET(_xlpm.x,VLOOKUP($I3199,'taxon-match_2026-08-31'!$A$2:$N$122,9,FALSE),IF(_xlpm.x=0,"",_xlpm.x)))</f>
        <v>Phaeophyceae</v>
      </c>
      <c r="O3199" t="str">
        <f>IF($I3199="","",_xlfn.LET(_xlpm.x,VLOOKUP($I3199,'taxon-match_2026-08-31'!$A$2:$N$122,10,FALSE),IF(_xlpm.x=0,"",_xlpm.x)))</f>
        <v>Desmarestiales</v>
      </c>
      <c r="P3199" t="str">
        <f>IF($I3199="","",_xlfn.LET(_xlpm.x,VLOOKUP($I3199,'taxon-match_2026-08-31'!$A$2:$N$122,11,FALSE),IF(_xlpm.x=0,"",_xlpm.x)))</f>
        <v>Desmarestiaceae</v>
      </c>
      <c r="Q3199" t="str">
        <f>IF($I3199="","",_xlfn.LET(_xlpm.x,VLOOKUP($I3199,'taxon-match_2026-08-31'!$A$2:$N$122,12,FALSE),IF(_xlpm.x=0,"",_xlpm.x)))</f>
        <v>Himantothallus</v>
      </c>
      <c r="R3199" t="str">
        <f>IF($I3199="","",_xlfn.LET(_xlpm.x,VLOOKUP($I3199,'taxon-match_2026-08-31'!$A$2:$N$122,14,FALSE),IF(_xlpm.x=0,"",_xlpm.x)))</f>
        <v>grandifolius</v>
      </c>
      <c r="S3199" s="2" t="s">
        <v>2609</v>
      </c>
      <c r="T3199" s="69" t="s">
        <v>62</v>
      </c>
      <c r="U3199" s="69" t="s">
        <v>60</v>
      </c>
      <c r="X3199" t="str">
        <f>IF(T3199="","",_xlfn.LET(_xlpm.x,VLOOKUP(T3199,'Drop-down_menus'!$F$2:$G$16,2,FALSE),IF(_xlpm.x=0,"",_xlpm.x)))</f>
        <v>https://orcid.org/0000-0003-3696-4445</v>
      </c>
      <c r="Y3199" t="str">
        <f>IF(U3199="","",_xlfn.LET(_xlpm.x,VLOOKUP(U3199,'Drop-down_menus'!$F$2:$G$16,2,FALSE),IF(_xlpm.x=0,"",_xlpm.x)))</f>
        <v>https://orcid.org/0000-0002-9708-1761</v>
      </c>
      <c r="Z3199" t="str">
        <f>IF(V3199="","",_xlfn.LET(_xlpm.x,VLOOKUP(V3199,'Drop-down_menus'!$F$2:$G$16,2,FALSE),IF(_xlpm.x=0,"",_xlpm.x)))</f>
        <v/>
      </c>
      <c r="AA3199" t="str">
        <f>IF(W3199="","",_xlfn.LET(_xlpm.x,VLOOKUP(W3199,'Drop-down_menus'!$F$2:$G$16,2,FALSE),IF(_xlpm.x=0,"",_xlpm.x)))</f>
        <v/>
      </c>
      <c r="AB3199" t="s">
        <v>730</v>
      </c>
      <c r="AE3199" t="s">
        <v>896</v>
      </c>
    </row>
    <row r="3200" spans="1:31" ht="15" x14ac:dyDescent="0.2">
      <c r="A3200" s="2" t="s">
        <v>253</v>
      </c>
      <c r="B3200">
        <v>1746</v>
      </c>
      <c r="C3200">
        <v>1927</v>
      </c>
      <c r="D3200" s="69" t="s">
        <v>700</v>
      </c>
      <c r="F3200" s="70" t="s">
        <v>874</v>
      </c>
      <c r="H3200" s="70" t="s">
        <v>874</v>
      </c>
      <c r="I3200" t="s">
        <v>874</v>
      </c>
      <c r="J3200" t="str">
        <f>IF($I3200="","",_xlfn.LET(_xlpm.x,VLOOKUP($I3200,'taxon-match_2026-08-31'!$A$2:$N$122,6,FALSE),IF(_xlpm.x=0,"",_xlpm.x)))</f>
        <v>(A.Gepp &amp; E.S.Gepp) Zinova, 1959</v>
      </c>
      <c r="K3200" t="str">
        <f>IF($I3200="","",_xlfn.LET(_xlpm.x,VLOOKUP($I3200,'taxon-match_2026-08-31'!$A$2:$N$122,4,FALSE),IF(_xlpm.x=0,"",_xlpm.x)))</f>
        <v>urn:lsid:marinespecies.org:taxname:325517</v>
      </c>
      <c r="L3200" t="str">
        <f>IF($I3200="","",_xlfn.LET(_xlpm.x,VLOOKUP($I3200,'taxon-match_2026-08-31'!$A$2:$N$122,7,FALSE),IF(_xlpm.x=0,"",_xlpm.x)))</f>
        <v>Chromista</v>
      </c>
      <c r="M3200" t="str">
        <f>IF($I3200="","",_xlfn.LET(_xlpm.x,VLOOKUP($I3200,'taxon-match_2026-08-31'!$A$2:$N$122,8,FALSE),IF(_xlpm.x=0,"",_xlpm.x)))</f>
        <v>Ochrophyta</v>
      </c>
      <c r="N3200" t="str">
        <f>IF($I3200="","",_xlfn.LET(_xlpm.x,VLOOKUP($I3200,'taxon-match_2026-08-31'!$A$2:$N$122,9,FALSE),IF(_xlpm.x=0,"",_xlpm.x)))</f>
        <v>Phaeophyceae</v>
      </c>
      <c r="O3200" t="str">
        <f>IF($I3200="","",_xlfn.LET(_xlpm.x,VLOOKUP($I3200,'taxon-match_2026-08-31'!$A$2:$N$122,10,FALSE),IF(_xlpm.x=0,"",_xlpm.x)))</f>
        <v>Desmarestiales</v>
      </c>
      <c r="P3200" t="str">
        <f>IF($I3200="","",_xlfn.LET(_xlpm.x,VLOOKUP($I3200,'taxon-match_2026-08-31'!$A$2:$N$122,11,FALSE),IF(_xlpm.x=0,"",_xlpm.x)))</f>
        <v>Desmarestiaceae</v>
      </c>
      <c r="Q3200" t="str">
        <f>IF($I3200="","",_xlfn.LET(_xlpm.x,VLOOKUP($I3200,'taxon-match_2026-08-31'!$A$2:$N$122,12,FALSE),IF(_xlpm.x=0,"",_xlpm.x)))</f>
        <v>Himantothallus</v>
      </c>
      <c r="R3200" t="str">
        <f>IF($I3200="","",_xlfn.LET(_xlpm.x,VLOOKUP($I3200,'taxon-match_2026-08-31'!$A$2:$N$122,14,FALSE),IF(_xlpm.x=0,"",_xlpm.x)))</f>
        <v>grandifolius</v>
      </c>
      <c r="S3200" s="2" t="s">
        <v>2609</v>
      </c>
      <c r="T3200" s="69" t="s">
        <v>62</v>
      </c>
      <c r="U3200" s="69" t="s">
        <v>60</v>
      </c>
      <c r="X3200" t="str">
        <f>IF(T3200="","",_xlfn.LET(_xlpm.x,VLOOKUP(T3200,'Drop-down_menus'!$F$2:$G$16,2,FALSE),IF(_xlpm.x=0,"",_xlpm.x)))</f>
        <v>https://orcid.org/0000-0003-3696-4445</v>
      </c>
      <c r="Y3200" t="str">
        <f>IF(U3200="","",_xlfn.LET(_xlpm.x,VLOOKUP(U3200,'Drop-down_menus'!$F$2:$G$16,2,FALSE),IF(_xlpm.x=0,"",_xlpm.x)))</f>
        <v>https://orcid.org/0000-0002-9708-1761</v>
      </c>
      <c r="Z3200" t="str">
        <f>IF(V3200="","",_xlfn.LET(_xlpm.x,VLOOKUP(V3200,'Drop-down_menus'!$F$2:$G$16,2,FALSE),IF(_xlpm.x=0,"",_xlpm.x)))</f>
        <v/>
      </c>
      <c r="AA3200" t="str">
        <f>IF(W3200="","",_xlfn.LET(_xlpm.x,VLOOKUP(W3200,'Drop-down_menus'!$F$2:$G$16,2,FALSE),IF(_xlpm.x=0,"",_xlpm.x)))</f>
        <v/>
      </c>
      <c r="AB3200" t="s">
        <v>730</v>
      </c>
      <c r="AE3200" t="s">
        <v>896</v>
      </c>
    </row>
    <row r="3201" spans="1:31" ht="15" x14ac:dyDescent="0.2">
      <c r="A3201" s="2" t="s">
        <v>298</v>
      </c>
      <c r="B3201">
        <v>2988</v>
      </c>
      <c r="C3201">
        <v>1928</v>
      </c>
      <c r="D3201" s="69" t="s">
        <v>700</v>
      </c>
      <c r="F3201" s="70" t="s">
        <v>874</v>
      </c>
      <c r="H3201" s="70" t="s">
        <v>874</v>
      </c>
      <c r="I3201" t="s">
        <v>874</v>
      </c>
      <c r="J3201" t="str">
        <f>IF($I3201="","",_xlfn.LET(_xlpm.x,VLOOKUP($I3201,'taxon-match_2026-08-31'!$A$2:$N$122,6,FALSE),IF(_xlpm.x=0,"",_xlpm.x)))</f>
        <v>(A.Gepp &amp; E.S.Gepp) Zinova, 1959</v>
      </c>
      <c r="K3201" t="str">
        <f>IF($I3201="","",_xlfn.LET(_xlpm.x,VLOOKUP($I3201,'taxon-match_2026-08-31'!$A$2:$N$122,4,FALSE),IF(_xlpm.x=0,"",_xlpm.x)))</f>
        <v>urn:lsid:marinespecies.org:taxname:325517</v>
      </c>
      <c r="L3201" t="str">
        <f>IF($I3201="","",_xlfn.LET(_xlpm.x,VLOOKUP($I3201,'taxon-match_2026-08-31'!$A$2:$N$122,7,FALSE),IF(_xlpm.x=0,"",_xlpm.x)))</f>
        <v>Chromista</v>
      </c>
      <c r="M3201" t="str">
        <f>IF($I3201="","",_xlfn.LET(_xlpm.x,VLOOKUP($I3201,'taxon-match_2026-08-31'!$A$2:$N$122,8,FALSE),IF(_xlpm.x=0,"",_xlpm.x)))</f>
        <v>Ochrophyta</v>
      </c>
      <c r="N3201" t="str">
        <f>IF($I3201="","",_xlfn.LET(_xlpm.x,VLOOKUP($I3201,'taxon-match_2026-08-31'!$A$2:$N$122,9,FALSE),IF(_xlpm.x=0,"",_xlpm.x)))</f>
        <v>Phaeophyceae</v>
      </c>
      <c r="O3201" t="str">
        <f>IF($I3201="","",_xlfn.LET(_xlpm.x,VLOOKUP($I3201,'taxon-match_2026-08-31'!$A$2:$N$122,10,FALSE),IF(_xlpm.x=0,"",_xlpm.x)))</f>
        <v>Desmarestiales</v>
      </c>
      <c r="P3201" t="str">
        <f>IF($I3201="","",_xlfn.LET(_xlpm.x,VLOOKUP($I3201,'taxon-match_2026-08-31'!$A$2:$N$122,11,FALSE),IF(_xlpm.x=0,"",_xlpm.x)))</f>
        <v>Desmarestiaceae</v>
      </c>
      <c r="Q3201" t="str">
        <f>IF($I3201="","",_xlfn.LET(_xlpm.x,VLOOKUP($I3201,'taxon-match_2026-08-31'!$A$2:$N$122,12,FALSE),IF(_xlpm.x=0,"",_xlpm.x)))</f>
        <v>Himantothallus</v>
      </c>
      <c r="R3201" t="str">
        <f>IF($I3201="","",_xlfn.LET(_xlpm.x,VLOOKUP($I3201,'taxon-match_2026-08-31'!$A$2:$N$122,14,FALSE),IF(_xlpm.x=0,"",_xlpm.x)))</f>
        <v>grandifolius</v>
      </c>
      <c r="S3201" s="2" t="s">
        <v>2609</v>
      </c>
      <c r="T3201" s="69" t="s">
        <v>62</v>
      </c>
      <c r="U3201" s="69" t="s">
        <v>60</v>
      </c>
      <c r="X3201" t="str">
        <f>IF(T3201="","",_xlfn.LET(_xlpm.x,VLOOKUP(T3201,'Drop-down_menus'!$F$2:$G$16,2,FALSE),IF(_xlpm.x=0,"",_xlpm.x)))</f>
        <v>https://orcid.org/0000-0003-3696-4445</v>
      </c>
      <c r="Y3201" t="str">
        <f>IF(U3201="","",_xlfn.LET(_xlpm.x,VLOOKUP(U3201,'Drop-down_menus'!$F$2:$G$16,2,FALSE),IF(_xlpm.x=0,"",_xlpm.x)))</f>
        <v>https://orcid.org/0000-0002-9708-1761</v>
      </c>
      <c r="Z3201" t="str">
        <f>IF(V3201="","",_xlfn.LET(_xlpm.x,VLOOKUP(V3201,'Drop-down_menus'!$F$2:$G$16,2,FALSE),IF(_xlpm.x=0,"",_xlpm.x)))</f>
        <v/>
      </c>
      <c r="AA3201" t="str">
        <f>IF(W3201="","",_xlfn.LET(_xlpm.x,VLOOKUP(W3201,'Drop-down_menus'!$F$2:$G$16,2,FALSE),IF(_xlpm.x=0,"",_xlpm.x)))</f>
        <v/>
      </c>
      <c r="AB3201" t="s">
        <v>730</v>
      </c>
      <c r="AE3201" t="s">
        <v>896</v>
      </c>
    </row>
    <row r="3202" spans="1:31" ht="15" x14ac:dyDescent="0.2">
      <c r="A3202" s="2" t="s">
        <v>328</v>
      </c>
      <c r="B3202">
        <v>3350</v>
      </c>
      <c r="C3202">
        <v>1929</v>
      </c>
      <c r="D3202" s="69" t="s">
        <v>700</v>
      </c>
      <c r="F3202" s="70" t="s">
        <v>874</v>
      </c>
      <c r="H3202" s="70" t="s">
        <v>874</v>
      </c>
      <c r="I3202" t="s">
        <v>874</v>
      </c>
      <c r="J3202" t="str">
        <f>IF($I3202="","",_xlfn.LET(_xlpm.x,VLOOKUP($I3202,'taxon-match_2026-08-31'!$A$2:$N$122,6,FALSE),IF(_xlpm.x=0,"",_xlpm.x)))</f>
        <v>(A.Gepp &amp; E.S.Gepp) Zinova, 1959</v>
      </c>
      <c r="K3202" t="str">
        <f>IF($I3202="","",_xlfn.LET(_xlpm.x,VLOOKUP($I3202,'taxon-match_2026-08-31'!$A$2:$N$122,4,FALSE),IF(_xlpm.x=0,"",_xlpm.x)))</f>
        <v>urn:lsid:marinespecies.org:taxname:325517</v>
      </c>
      <c r="L3202" t="str">
        <f>IF($I3202="","",_xlfn.LET(_xlpm.x,VLOOKUP($I3202,'taxon-match_2026-08-31'!$A$2:$N$122,7,FALSE),IF(_xlpm.x=0,"",_xlpm.x)))</f>
        <v>Chromista</v>
      </c>
      <c r="M3202" t="str">
        <f>IF($I3202="","",_xlfn.LET(_xlpm.x,VLOOKUP($I3202,'taxon-match_2026-08-31'!$A$2:$N$122,8,FALSE),IF(_xlpm.x=0,"",_xlpm.x)))</f>
        <v>Ochrophyta</v>
      </c>
      <c r="N3202" t="str">
        <f>IF($I3202="","",_xlfn.LET(_xlpm.x,VLOOKUP($I3202,'taxon-match_2026-08-31'!$A$2:$N$122,9,FALSE),IF(_xlpm.x=0,"",_xlpm.x)))</f>
        <v>Phaeophyceae</v>
      </c>
      <c r="O3202" t="str">
        <f>IF($I3202="","",_xlfn.LET(_xlpm.x,VLOOKUP($I3202,'taxon-match_2026-08-31'!$A$2:$N$122,10,FALSE),IF(_xlpm.x=0,"",_xlpm.x)))</f>
        <v>Desmarestiales</v>
      </c>
      <c r="P3202" t="str">
        <f>IF($I3202="","",_xlfn.LET(_xlpm.x,VLOOKUP($I3202,'taxon-match_2026-08-31'!$A$2:$N$122,11,FALSE),IF(_xlpm.x=0,"",_xlpm.x)))</f>
        <v>Desmarestiaceae</v>
      </c>
      <c r="Q3202" t="str">
        <f>IF($I3202="","",_xlfn.LET(_xlpm.x,VLOOKUP($I3202,'taxon-match_2026-08-31'!$A$2:$N$122,12,FALSE),IF(_xlpm.x=0,"",_xlpm.x)))</f>
        <v>Himantothallus</v>
      </c>
      <c r="R3202" t="str">
        <f>IF($I3202="","",_xlfn.LET(_xlpm.x,VLOOKUP($I3202,'taxon-match_2026-08-31'!$A$2:$N$122,14,FALSE),IF(_xlpm.x=0,"",_xlpm.x)))</f>
        <v>grandifolius</v>
      </c>
      <c r="S3202" s="2" t="s">
        <v>2609</v>
      </c>
      <c r="T3202" s="69" t="s">
        <v>62</v>
      </c>
      <c r="U3202" s="69" t="s">
        <v>60</v>
      </c>
      <c r="X3202" t="str">
        <f>IF(T3202="","",_xlfn.LET(_xlpm.x,VLOOKUP(T3202,'Drop-down_menus'!$F$2:$G$16,2,FALSE),IF(_xlpm.x=0,"",_xlpm.x)))</f>
        <v>https://orcid.org/0000-0003-3696-4445</v>
      </c>
      <c r="Y3202" t="str">
        <f>IF(U3202="","",_xlfn.LET(_xlpm.x,VLOOKUP(U3202,'Drop-down_menus'!$F$2:$G$16,2,FALSE),IF(_xlpm.x=0,"",_xlpm.x)))</f>
        <v>https://orcid.org/0000-0002-9708-1761</v>
      </c>
      <c r="Z3202" t="str">
        <f>IF(V3202="","",_xlfn.LET(_xlpm.x,VLOOKUP(V3202,'Drop-down_menus'!$F$2:$G$16,2,FALSE),IF(_xlpm.x=0,"",_xlpm.x)))</f>
        <v/>
      </c>
      <c r="AA3202" t="str">
        <f>IF(W3202="","",_xlfn.LET(_xlpm.x,VLOOKUP(W3202,'Drop-down_menus'!$F$2:$G$16,2,FALSE),IF(_xlpm.x=0,"",_xlpm.x)))</f>
        <v/>
      </c>
      <c r="AB3202" t="s">
        <v>730</v>
      </c>
      <c r="AE3202" t="s">
        <v>896</v>
      </c>
    </row>
    <row r="3203" spans="1:31" ht="15" x14ac:dyDescent="0.2">
      <c r="A3203" s="2" t="s">
        <v>328</v>
      </c>
      <c r="B3203">
        <v>3351</v>
      </c>
      <c r="C3203">
        <v>1938</v>
      </c>
      <c r="D3203" s="69" t="s">
        <v>700</v>
      </c>
      <c r="F3203" s="70" t="s">
        <v>874</v>
      </c>
      <c r="H3203" s="70" t="s">
        <v>874</v>
      </c>
      <c r="I3203" t="s">
        <v>874</v>
      </c>
      <c r="J3203" t="str">
        <f>IF($I3203="","",_xlfn.LET(_xlpm.x,VLOOKUP($I3203,'taxon-match_2026-08-31'!$A$2:$N$122,6,FALSE),IF(_xlpm.x=0,"",_xlpm.x)))</f>
        <v>(A.Gepp &amp; E.S.Gepp) Zinova, 1959</v>
      </c>
      <c r="K3203" t="str">
        <f>IF($I3203="","",_xlfn.LET(_xlpm.x,VLOOKUP($I3203,'taxon-match_2026-08-31'!$A$2:$N$122,4,FALSE),IF(_xlpm.x=0,"",_xlpm.x)))</f>
        <v>urn:lsid:marinespecies.org:taxname:325517</v>
      </c>
      <c r="L3203" t="str">
        <f>IF($I3203="","",_xlfn.LET(_xlpm.x,VLOOKUP($I3203,'taxon-match_2026-08-31'!$A$2:$N$122,7,FALSE),IF(_xlpm.x=0,"",_xlpm.x)))</f>
        <v>Chromista</v>
      </c>
      <c r="M3203" t="str">
        <f>IF($I3203="","",_xlfn.LET(_xlpm.x,VLOOKUP($I3203,'taxon-match_2026-08-31'!$A$2:$N$122,8,FALSE),IF(_xlpm.x=0,"",_xlpm.x)))</f>
        <v>Ochrophyta</v>
      </c>
      <c r="N3203" t="str">
        <f>IF($I3203="","",_xlfn.LET(_xlpm.x,VLOOKUP($I3203,'taxon-match_2026-08-31'!$A$2:$N$122,9,FALSE),IF(_xlpm.x=0,"",_xlpm.x)))</f>
        <v>Phaeophyceae</v>
      </c>
      <c r="O3203" t="str">
        <f>IF($I3203="","",_xlfn.LET(_xlpm.x,VLOOKUP($I3203,'taxon-match_2026-08-31'!$A$2:$N$122,10,FALSE),IF(_xlpm.x=0,"",_xlpm.x)))</f>
        <v>Desmarestiales</v>
      </c>
      <c r="P3203" t="str">
        <f>IF($I3203="","",_xlfn.LET(_xlpm.x,VLOOKUP($I3203,'taxon-match_2026-08-31'!$A$2:$N$122,11,FALSE),IF(_xlpm.x=0,"",_xlpm.x)))</f>
        <v>Desmarestiaceae</v>
      </c>
      <c r="Q3203" t="str">
        <f>IF($I3203="","",_xlfn.LET(_xlpm.x,VLOOKUP($I3203,'taxon-match_2026-08-31'!$A$2:$N$122,12,FALSE),IF(_xlpm.x=0,"",_xlpm.x)))</f>
        <v>Himantothallus</v>
      </c>
      <c r="R3203" t="str">
        <f>IF($I3203="","",_xlfn.LET(_xlpm.x,VLOOKUP($I3203,'taxon-match_2026-08-31'!$A$2:$N$122,14,FALSE),IF(_xlpm.x=0,"",_xlpm.x)))</f>
        <v>grandifolius</v>
      </c>
      <c r="S3203" s="2" t="s">
        <v>2609</v>
      </c>
      <c r="T3203" s="69" t="s">
        <v>62</v>
      </c>
      <c r="U3203" s="69" t="s">
        <v>60</v>
      </c>
      <c r="X3203" t="str">
        <f>IF(T3203="","",_xlfn.LET(_xlpm.x,VLOOKUP(T3203,'Drop-down_menus'!$F$2:$G$16,2,FALSE),IF(_xlpm.x=0,"",_xlpm.x)))</f>
        <v>https://orcid.org/0000-0003-3696-4445</v>
      </c>
      <c r="Y3203" t="str">
        <f>IF(U3203="","",_xlfn.LET(_xlpm.x,VLOOKUP(U3203,'Drop-down_menus'!$F$2:$G$16,2,FALSE),IF(_xlpm.x=0,"",_xlpm.x)))</f>
        <v>https://orcid.org/0000-0002-9708-1761</v>
      </c>
      <c r="Z3203" t="str">
        <f>IF(V3203="","",_xlfn.LET(_xlpm.x,VLOOKUP(V3203,'Drop-down_menus'!$F$2:$G$16,2,FALSE),IF(_xlpm.x=0,"",_xlpm.x)))</f>
        <v/>
      </c>
      <c r="AA3203" t="str">
        <f>IF(W3203="","",_xlfn.LET(_xlpm.x,VLOOKUP(W3203,'Drop-down_menus'!$F$2:$G$16,2,FALSE),IF(_xlpm.x=0,"",_xlpm.x)))</f>
        <v/>
      </c>
      <c r="AB3203" t="s">
        <v>730</v>
      </c>
      <c r="AE3203" t="s">
        <v>896</v>
      </c>
    </row>
    <row r="3204" spans="1:31" ht="15" x14ac:dyDescent="0.2">
      <c r="A3204" s="2" t="s">
        <v>328</v>
      </c>
      <c r="B3204">
        <v>3352</v>
      </c>
      <c r="C3204">
        <v>1939</v>
      </c>
      <c r="D3204" s="69" t="s">
        <v>700</v>
      </c>
      <c r="F3204" s="70" t="s">
        <v>874</v>
      </c>
      <c r="H3204" s="70" t="s">
        <v>874</v>
      </c>
      <c r="I3204" t="s">
        <v>874</v>
      </c>
      <c r="J3204" t="str">
        <f>IF($I3204="","",_xlfn.LET(_xlpm.x,VLOOKUP($I3204,'taxon-match_2026-08-31'!$A$2:$N$122,6,FALSE),IF(_xlpm.x=0,"",_xlpm.x)))</f>
        <v>(A.Gepp &amp; E.S.Gepp) Zinova, 1959</v>
      </c>
      <c r="K3204" t="str">
        <f>IF($I3204="","",_xlfn.LET(_xlpm.x,VLOOKUP($I3204,'taxon-match_2026-08-31'!$A$2:$N$122,4,FALSE),IF(_xlpm.x=0,"",_xlpm.x)))</f>
        <v>urn:lsid:marinespecies.org:taxname:325517</v>
      </c>
      <c r="L3204" t="str">
        <f>IF($I3204="","",_xlfn.LET(_xlpm.x,VLOOKUP($I3204,'taxon-match_2026-08-31'!$A$2:$N$122,7,FALSE),IF(_xlpm.x=0,"",_xlpm.x)))</f>
        <v>Chromista</v>
      </c>
      <c r="M3204" t="str">
        <f>IF($I3204="","",_xlfn.LET(_xlpm.x,VLOOKUP($I3204,'taxon-match_2026-08-31'!$A$2:$N$122,8,FALSE),IF(_xlpm.x=0,"",_xlpm.x)))</f>
        <v>Ochrophyta</v>
      </c>
      <c r="N3204" t="str">
        <f>IF($I3204="","",_xlfn.LET(_xlpm.x,VLOOKUP($I3204,'taxon-match_2026-08-31'!$A$2:$N$122,9,FALSE),IF(_xlpm.x=0,"",_xlpm.x)))</f>
        <v>Phaeophyceae</v>
      </c>
      <c r="O3204" t="str">
        <f>IF($I3204="","",_xlfn.LET(_xlpm.x,VLOOKUP($I3204,'taxon-match_2026-08-31'!$A$2:$N$122,10,FALSE),IF(_xlpm.x=0,"",_xlpm.x)))</f>
        <v>Desmarestiales</v>
      </c>
      <c r="P3204" t="str">
        <f>IF($I3204="","",_xlfn.LET(_xlpm.x,VLOOKUP($I3204,'taxon-match_2026-08-31'!$A$2:$N$122,11,FALSE),IF(_xlpm.x=0,"",_xlpm.x)))</f>
        <v>Desmarestiaceae</v>
      </c>
      <c r="Q3204" t="str">
        <f>IF($I3204="","",_xlfn.LET(_xlpm.x,VLOOKUP($I3204,'taxon-match_2026-08-31'!$A$2:$N$122,12,FALSE),IF(_xlpm.x=0,"",_xlpm.x)))</f>
        <v>Himantothallus</v>
      </c>
      <c r="R3204" t="str">
        <f>IF($I3204="","",_xlfn.LET(_xlpm.x,VLOOKUP($I3204,'taxon-match_2026-08-31'!$A$2:$N$122,14,FALSE),IF(_xlpm.x=0,"",_xlpm.x)))</f>
        <v>grandifolius</v>
      </c>
      <c r="S3204" s="2" t="s">
        <v>2609</v>
      </c>
      <c r="T3204" s="69" t="s">
        <v>62</v>
      </c>
      <c r="U3204" s="69" t="s">
        <v>60</v>
      </c>
      <c r="X3204" t="str">
        <f>IF(T3204="","",_xlfn.LET(_xlpm.x,VLOOKUP(T3204,'Drop-down_menus'!$F$2:$G$16,2,FALSE),IF(_xlpm.x=0,"",_xlpm.x)))</f>
        <v>https://orcid.org/0000-0003-3696-4445</v>
      </c>
      <c r="Y3204" t="str">
        <f>IF(U3204="","",_xlfn.LET(_xlpm.x,VLOOKUP(U3204,'Drop-down_menus'!$F$2:$G$16,2,FALSE),IF(_xlpm.x=0,"",_xlpm.x)))</f>
        <v>https://orcid.org/0000-0002-9708-1761</v>
      </c>
      <c r="Z3204" t="str">
        <f>IF(V3204="","",_xlfn.LET(_xlpm.x,VLOOKUP(V3204,'Drop-down_menus'!$F$2:$G$16,2,FALSE),IF(_xlpm.x=0,"",_xlpm.x)))</f>
        <v/>
      </c>
      <c r="AA3204" t="str">
        <f>IF(W3204="","",_xlfn.LET(_xlpm.x,VLOOKUP(W3204,'Drop-down_menus'!$F$2:$G$16,2,FALSE),IF(_xlpm.x=0,"",_xlpm.x)))</f>
        <v/>
      </c>
      <c r="AB3204" t="s">
        <v>730</v>
      </c>
      <c r="AE3204" t="s">
        <v>896</v>
      </c>
    </row>
    <row r="3205" spans="1:31" ht="15" x14ac:dyDescent="0.2">
      <c r="A3205" s="2" t="s">
        <v>253</v>
      </c>
      <c r="B3205">
        <v>1975</v>
      </c>
      <c r="C3205">
        <v>1940</v>
      </c>
      <c r="D3205" s="69" t="s">
        <v>700</v>
      </c>
      <c r="F3205" s="70" t="s">
        <v>875</v>
      </c>
      <c r="H3205" s="70" t="s">
        <v>875</v>
      </c>
      <c r="I3205" t="s">
        <v>875</v>
      </c>
      <c r="J3205" t="str">
        <f>IF($I3205="","",_xlfn.LET(_xlpm.x,VLOOKUP($I3205,'taxon-match_2026-08-31'!$A$2:$N$122,6,FALSE),IF(_xlpm.x=0,"",_xlpm.x)))</f>
        <v>(Ridley &amp; Dendy, 1886)</v>
      </c>
      <c r="K3205" t="str">
        <f>IF($I3205="","",_xlfn.LET(_xlpm.x,VLOOKUP($I3205,'taxon-match_2026-08-31'!$A$2:$N$122,4,FALSE),IF(_xlpm.x=0,"",_xlpm.x)))</f>
        <v>urn:lsid:marinespecies.org:taxname:170758</v>
      </c>
      <c r="L3205" t="str">
        <f>IF($I3205="","",_xlfn.LET(_xlpm.x,VLOOKUP($I3205,'taxon-match_2026-08-31'!$A$2:$N$122,7,FALSE),IF(_xlpm.x=0,"",_xlpm.x)))</f>
        <v>Animalia</v>
      </c>
      <c r="M3205" t="str">
        <f>IF($I3205="","",_xlfn.LET(_xlpm.x,VLOOKUP($I3205,'taxon-match_2026-08-31'!$A$2:$N$122,8,FALSE),IF(_xlpm.x=0,"",_xlpm.x)))</f>
        <v>Porifera</v>
      </c>
      <c r="N3205" t="str">
        <f>IF($I3205="","",_xlfn.LET(_xlpm.x,VLOOKUP($I3205,'taxon-match_2026-08-31'!$A$2:$N$122,9,FALSE),IF(_xlpm.x=0,"",_xlpm.x)))</f>
        <v>Demospongiae</v>
      </c>
      <c r="O3205" t="str">
        <f>IF($I3205="","",_xlfn.LET(_xlpm.x,VLOOKUP($I3205,'taxon-match_2026-08-31'!$A$2:$N$122,10,FALSE),IF(_xlpm.x=0,"",_xlpm.x)))</f>
        <v>Suberitida</v>
      </c>
      <c r="P3205" t="str">
        <f>IF($I3205="","",_xlfn.LET(_xlpm.x,VLOOKUP($I3205,'taxon-match_2026-08-31'!$A$2:$N$122,11,FALSE),IF(_xlpm.x=0,"",_xlpm.x)))</f>
        <v>Suberitidae</v>
      </c>
      <c r="Q3205" t="str">
        <f>IF($I3205="","",_xlfn.LET(_xlpm.x,VLOOKUP($I3205,'taxon-match_2026-08-31'!$A$2:$N$122,12,FALSE),IF(_xlpm.x=0,"",_xlpm.x)))</f>
        <v>Homaxinella</v>
      </c>
      <c r="R3205" t="str">
        <f>IF($I3205="","",_xlfn.LET(_xlpm.x,VLOOKUP($I3205,'taxon-match_2026-08-31'!$A$2:$N$122,14,FALSE),IF(_xlpm.x=0,"",_xlpm.x)))</f>
        <v>balfourensis</v>
      </c>
      <c r="S3205" s="2" t="s">
        <v>2609</v>
      </c>
      <c r="T3205" s="69" t="s">
        <v>62</v>
      </c>
      <c r="U3205" s="69" t="s">
        <v>60</v>
      </c>
      <c r="X3205" t="str">
        <f>IF(T3205="","",_xlfn.LET(_xlpm.x,VLOOKUP(T3205,'Drop-down_menus'!$F$2:$G$16,2,FALSE),IF(_xlpm.x=0,"",_xlpm.x)))</f>
        <v>https://orcid.org/0000-0003-3696-4445</v>
      </c>
      <c r="Y3205" t="str">
        <f>IF(U3205="","",_xlfn.LET(_xlpm.x,VLOOKUP(U3205,'Drop-down_menus'!$F$2:$G$16,2,FALSE),IF(_xlpm.x=0,"",_xlpm.x)))</f>
        <v>https://orcid.org/0000-0002-9708-1761</v>
      </c>
      <c r="Z3205" t="str">
        <f>IF(V3205="","",_xlfn.LET(_xlpm.x,VLOOKUP(V3205,'Drop-down_menus'!$F$2:$G$16,2,FALSE),IF(_xlpm.x=0,"",_xlpm.x)))</f>
        <v/>
      </c>
      <c r="AA3205" t="str">
        <f>IF(W3205="","",_xlfn.LET(_xlpm.x,VLOOKUP(W3205,'Drop-down_menus'!$F$2:$G$16,2,FALSE),IF(_xlpm.x=0,"",_xlpm.x)))</f>
        <v/>
      </c>
      <c r="AB3205" t="s">
        <v>730</v>
      </c>
      <c r="AE3205" t="s">
        <v>896</v>
      </c>
    </row>
    <row r="3206" spans="1:31" ht="15" x14ac:dyDescent="0.2">
      <c r="A3206" s="2" t="s">
        <v>253</v>
      </c>
      <c r="B3206">
        <v>1976</v>
      </c>
      <c r="C3206">
        <v>1936</v>
      </c>
      <c r="D3206" s="69" t="s">
        <v>700</v>
      </c>
      <c r="F3206" s="70" t="s">
        <v>875</v>
      </c>
      <c r="H3206" s="70" t="s">
        <v>875</v>
      </c>
      <c r="I3206" t="s">
        <v>875</v>
      </c>
      <c r="J3206" t="str">
        <f>IF($I3206="","",_xlfn.LET(_xlpm.x,VLOOKUP($I3206,'taxon-match_2026-08-31'!$A$2:$N$122,6,FALSE),IF(_xlpm.x=0,"",_xlpm.x)))</f>
        <v>(Ridley &amp; Dendy, 1886)</v>
      </c>
      <c r="K3206" t="str">
        <f>IF($I3206="","",_xlfn.LET(_xlpm.x,VLOOKUP($I3206,'taxon-match_2026-08-31'!$A$2:$N$122,4,FALSE),IF(_xlpm.x=0,"",_xlpm.x)))</f>
        <v>urn:lsid:marinespecies.org:taxname:170758</v>
      </c>
      <c r="L3206" t="str">
        <f>IF($I3206="","",_xlfn.LET(_xlpm.x,VLOOKUP($I3206,'taxon-match_2026-08-31'!$A$2:$N$122,7,FALSE),IF(_xlpm.x=0,"",_xlpm.x)))</f>
        <v>Animalia</v>
      </c>
      <c r="M3206" t="str">
        <f>IF($I3206="","",_xlfn.LET(_xlpm.x,VLOOKUP($I3206,'taxon-match_2026-08-31'!$A$2:$N$122,8,FALSE),IF(_xlpm.x=0,"",_xlpm.x)))</f>
        <v>Porifera</v>
      </c>
      <c r="N3206" t="str">
        <f>IF($I3206="","",_xlfn.LET(_xlpm.x,VLOOKUP($I3206,'taxon-match_2026-08-31'!$A$2:$N$122,9,FALSE),IF(_xlpm.x=0,"",_xlpm.x)))</f>
        <v>Demospongiae</v>
      </c>
      <c r="O3206" t="str">
        <f>IF($I3206="","",_xlfn.LET(_xlpm.x,VLOOKUP($I3206,'taxon-match_2026-08-31'!$A$2:$N$122,10,FALSE),IF(_xlpm.x=0,"",_xlpm.x)))</f>
        <v>Suberitida</v>
      </c>
      <c r="P3206" t="str">
        <f>IF($I3206="","",_xlfn.LET(_xlpm.x,VLOOKUP($I3206,'taxon-match_2026-08-31'!$A$2:$N$122,11,FALSE),IF(_xlpm.x=0,"",_xlpm.x)))</f>
        <v>Suberitidae</v>
      </c>
      <c r="Q3206" t="str">
        <f>IF($I3206="","",_xlfn.LET(_xlpm.x,VLOOKUP($I3206,'taxon-match_2026-08-31'!$A$2:$N$122,12,FALSE),IF(_xlpm.x=0,"",_xlpm.x)))</f>
        <v>Homaxinella</v>
      </c>
      <c r="R3206" t="str">
        <f>IF($I3206="","",_xlfn.LET(_xlpm.x,VLOOKUP($I3206,'taxon-match_2026-08-31'!$A$2:$N$122,14,FALSE),IF(_xlpm.x=0,"",_xlpm.x)))</f>
        <v>balfourensis</v>
      </c>
      <c r="S3206" s="2" t="s">
        <v>2609</v>
      </c>
      <c r="T3206" s="69" t="s">
        <v>62</v>
      </c>
      <c r="U3206" s="69" t="s">
        <v>60</v>
      </c>
      <c r="X3206" t="str">
        <f>IF(T3206="","",_xlfn.LET(_xlpm.x,VLOOKUP(T3206,'Drop-down_menus'!$F$2:$G$16,2,FALSE),IF(_xlpm.x=0,"",_xlpm.x)))</f>
        <v>https://orcid.org/0000-0003-3696-4445</v>
      </c>
      <c r="Y3206" t="str">
        <f>IF(U3206="","",_xlfn.LET(_xlpm.x,VLOOKUP(U3206,'Drop-down_menus'!$F$2:$G$16,2,FALSE),IF(_xlpm.x=0,"",_xlpm.x)))</f>
        <v>https://orcid.org/0000-0002-9708-1761</v>
      </c>
      <c r="Z3206" t="str">
        <f>IF(V3206="","",_xlfn.LET(_xlpm.x,VLOOKUP(V3206,'Drop-down_menus'!$F$2:$G$16,2,FALSE),IF(_xlpm.x=0,"",_xlpm.x)))</f>
        <v/>
      </c>
      <c r="AA3206" t="str">
        <f>IF(W3206="","",_xlfn.LET(_xlpm.x,VLOOKUP(W3206,'Drop-down_menus'!$F$2:$G$16,2,FALSE),IF(_xlpm.x=0,"",_xlpm.x)))</f>
        <v/>
      </c>
      <c r="AB3206" t="s">
        <v>730</v>
      </c>
      <c r="AE3206" t="s">
        <v>896</v>
      </c>
    </row>
    <row r="3207" spans="1:31" ht="15" x14ac:dyDescent="0.2">
      <c r="A3207" s="2" t="s">
        <v>253</v>
      </c>
      <c r="B3207">
        <v>1977</v>
      </c>
      <c r="C3207">
        <v>1930</v>
      </c>
      <c r="D3207" s="69" t="s">
        <v>700</v>
      </c>
      <c r="F3207" s="70" t="s">
        <v>875</v>
      </c>
      <c r="H3207" s="70" t="s">
        <v>875</v>
      </c>
      <c r="I3207" t="s">
        <v>875</v>
      </c>
      <c r="J3207" t="str">
        <f>IF($I3207="","",_xlfn.LET(_xlpm.x,VLOOKUP($I3207,'taxon-match_2026-08-31'!$A$2:$N$122,6,FALSE),IF(_xlpm.x=0,"",_xlpm.x)))</f>
        <v>(Ridley &amp; Dendy, 1886)</v>
      </c>
      <c r="K3207" t="str">
        <f>IF($I3207="","",_xlfn.LET(_xlpm.x,VLOOKUP($I3207,'taxon-match_2026-08-31'!$A$2:$N$122,4,FALSE),IF(_xlpm.x=0,"",_xlpm.x)))</f>
        <v>urn:lsid:marinespecies.org:taxname:170758</v>
      </c>
      <c r="L3207" t="str">
        <f>IF($I3207="","",_xlfn.LET(_xlpm.x,VLOOKUP($I3207,'taxon-match_2026-08-31'!$A$2:$N$122,7,FALSE),IF(_xlpm.x=0,"",_xlpm.x)))</f>
        <v>Animalia</v>
      </c>
      <c r="M3207" t="str">
        <f>IF($I3207="","",_xlfn.LET(_xlpm.x,VLOOKUP($I3207,'taxon-match_2026-08-31'!$A$2:$N$122,8,FALSE),IF(_xlpm.x=0,"",_xlpm.x)))</f>
        <v>Porifera</v>
      </c>
      <c r="N3207" t="str">
        <f>IF($I3207="","",_xlfn.LET(_xlpm.x,VLOOKUP($I3207,'taxon-match_2026-08-31'!$A$2:$N$122,9,FALSE),IF(_xlpm.x=0,"",_xlpm.x)))</f>
        <v>Demospongiae</v>
      </c>
      <c r="O3207" t="str">
        <f>IF($I3207="","",_xlfn.LET(_xlpm.x,VLOOKUP($I3207,'taxon-match_2026-08-31'!$A$2:$N$122,10,FALSE),IF(_xlpm.x=0,"",_xlpm.x)))</f>
        <v>Suberitida</v>
      </c>
      <c r="P3207" t="str">
        <f>IF($I3207="","",_xlfn.LET(_xlpm.x,VLOOKUP($I3207,'taxon-match_2026-08-31'!$A$2:$N$122,11,FALSE),IF(_xlpm.x=0,"",_xlpm.x)))</f>
        <v>Suberitidae</v>
      </c>
      <c r="Q3207" t="str">
        <f>IF($I3207="","",_xlfn.LET(_xlpm.x,VLOOKUP($I3207,'taxon-match_2026-08-31'!$A$2:$N$122,12,FALSE),IF(_xlpm.x=0,"",_xlpm.x)))</f>
        <v>Homaxinella</v>
      </c>
      <c r="R3207" t="str">
        <f>IF($I3207="","",_xlfn.LET(_xlpm.x,VLOOKUP($I3207,'taxon-match_2026-08-31'!$A$2:$N$122,14,FALSE),IF(_xlpm.x=0,"",_xlpm.x)))</f>
        <v>balfourensis</v>
      </c>
      <c r="S3207" s="2" t="s">
        <v>2609</v>
      </c>
      <c r="T3207" s="69" t="s">
        <v>62</v>
      </c>
      <c r="U3207" s="69" t="s">
        <v>60</v>
      </c>
      <c r="X3207" t="str">
        <f>IF(T3207="","",_xlfn.LET(_xlpm.x,VLOOKUP(T3207,'Drop-down_menus'!$F$2:$G$16,2,FALSE),IF(_xlpm.x=0,"",_xlpm.x)))</f>
        <v>https://orcid.org/0000-0003-3696-4445</v>
      </c>
      <c r="Y3207" t="str">
        <f>IF(U3207="","",_xlfn.LET(_xlpm.x,VLOOKUP(U3207,'Drop-down_menus'!$F$2:$G$16,2,FALSE),IF(_xlpm.x=0,"",_xlpm.x)))</f>
        <v>https://orcid.org/0000-0002-9708-1761</v>
      </c>
      <c r="Z3207" t="str">
        <f>IF(V3207="","",_xlfn.LET(_xlpm.x,VLOOKUP(V3207,'Drop-down_menus'!$F$2:$G$16,2,FALSE),IF(_xlpm.x=0,"",_xlpm.x)))</f>
        <v/>
      </c>
      <c r="AA3207" t="str">
        <f>IF(W3207="","",_xlfn.LET(_xlpm.x,VLOOKUP(W3207,'Drop-down_menus'!$F$2:$G$16,2,FALSE),IF(_xlpm.x=0,"",_xlpm.x)))</f>
        <v/>
      </c>
      <c r="AB3207" t="s">
        <v>730</v>
      </c>
      <c r="AE3207" t="s">
        <v>896</v>
      </c>
    </row>
    <row r="3208" spans="1:31" ht="15" x14ac:dyDescent="0.2">
      <c r="A3208" s="2" t="s">
        <v>282</v>
      </c>
      <c r="B3208">
        <v>2635</v>
      </c>
      <c r="C3208">
        <v>1931</v>
      </c>
      <c r="D3208" s="69" t="s">
        <v>700</v>
      </c>
      <c r="F3208" s="70" t="s">
        <v>875</v>
      </c>
      <c r="H3208" s="70" t="s">
        <v>875</v>
      </c>
      <c r="I3208" t="s">
        <v>875</v>
      </c>
      <c r="J3208" t="str">
        <f>IF($I3208="","",_xlfn.LET(_xlpm.x,VLOOKUP($I3208,'taxon-match_2026-08-31'!$A$2:$N$122,6,FALSE),IF(_xlpm.x=0,"",_xlpm.x)))</f>
        <v>(Ridley &amp; Dendy, 1886)</v>
      </c>
      <c r="K3208" t="str">
        <f>IF($I3208="","",_xlfn.LET(_xlpm.x,VLOOKUP($I3208,'taxon-match_2026-08-31'!$A$2:$N$122,4,FALSE),IF(_xlpm.x=0,"",_xlpm.x)))</f>
        <v>urn:lsid:marinespecies.org:taxname:170758</v>
      </c>
      <c r="L3208" t="str">
        <f>IF($I3208="","",_xlfn.LET(_xlpm.x,VLOOKUP($I3208,'taxon-match_2026-08-31'!$A$2:$N$122,7,FALSE),IF(_xlpm.x=0,"",_xlpm.x)))</f>
        <v>Animalia</v>
      </c>
      <c r="M3208" t="str">
        <f>IF($I3208="","",_xlfn.LET(_xlpm.x,VLOOKUP($I3208,'taxon-match_2026-08-31'!$A$2:$N$122,8,FALSE),IF(_xlpm.x=0,"",_xlpm.x)))</f>
        <v>Porifera</v>
      </c>
      <c r="N3208" t="str">
        <f>IF($I3208="","",_xlfn.LET(_xlpm.x,VLOOKUP($I3208,'taxon-match_2026-08-31'!$A$2:$N$122,9,FALSE),IF(_xlpm.x=0,"",_xlpm.x)))</f>
        <v>Demospongiae</v>
      </c>
      <c r="O3208" t="str">
        <f>IF($I3208="","",_xlfn.LET(_xlpm.x,VLOOKUP($I3208,'taxon-match_2026-08-31'!$A$2:$N$122,10,FALSE),IF(_xlpm.x=0,"",_xlpm.x)))</f>
        <v>Suberitida</v>
      </c>
      <c r="P3208" t="str">
        <f>IF($I3208="","",_xlfn.LET(_xlpm.x,VLOOKUP($I3208,'taxon-match_2026-08-31'!$A$2:$N$122,11,FALSE),IF(_xlpm.x=0,"",_xlpm.x)))</f>
        <v>Suberitidae</v>
      </c>
      <c r="Q3208" t="str">
        <f>IF($I3208="","",_xlfn.LET(_xlpm.x,VLOOKUP($I3208,'taxon-match_2026-08-31'!$A$2:$N$122,12,FALSE),IF(_xlpm.x=0,"",_xlpm.x)))</f>
        <v>Homaxinella</v>
      </c>
      <c r="R3208" t="str">
        <f>IF($I3208="","",_xlfn.LET(_xlpm.x,VLOOKUP($I3208,'taxon-match_2026-08-31'!$A$2:$N$122,14,FALSE),IF(_xlpm.x=0,"",_xlpm.x)))</f>
        <v>balfourensis</v>
      </c>
      <c r="S3208" s="2" t="s">
        <v>2609</v>
      </c>
      <c r="T3208" s="69" t="s">
        <v>62</v>
      </c>
      <c r="U3208" s="69" t="s">
        <v>60</v>
      </c>
      <c r="X3208" t="str">
        <f>IF(T3208="","",_xlfn.LET(_xlpm.x,VLOOKUP(T3208,'Drop-down_menus'!$F$2:$G$16,2,FALSE),IF(_xlpm.x=0,"",_xlpm.x)))</f>
        <v>https://orcid.org/0000-0003-3696-4445</v>
      </c>
      <c r="Y3208" t="str">
        <f>IF(U3208="","",_xlfn.LET(_xlpm.x,VLOOKUP(U3208,'Drop-down_menus'!$F$2:$G$16,2,FALSE),IF(_xlpm.x=0,"",_xlpm.x)))</f>
        <v>https://orcid.org/0000-0002-9708-1761</v>
      </c>
      <c r="Z3208" t="str">
        <f>IF(V3208="","",_xlfn.LET(_xlpm.x,VLOOKUP(V3208,'Drop-down_menus'!$F$2:$G$16,2,FALSE),IF(_xlpm.x=0,"",_xlpm.x)))</f>
        <v/>
      </c>
      <c r="AA3208" t="str">
        <f>IF(W3208="","",_xlfn.LET(_xlpm.x,VLOOKUP(W3208,'Drop-down_menus'!$F$2:$G$16,2,FALSE),IF(_xlpm.x=0,"",_xlpm.x)))</f>
        <v/>
      </c>
      <c r="AB3208" t="s">
        <v>730</v>
      </c>
      <c r="AE3208" t="s">
        <v>896</v>
      </c>
    </row>
    <row r="3209" spans="1:31" ht="15" x14ac:dyDescent="0.2">
      <c r="A3209" s="2" t="s">
        <v>282</v>
      </c>
      <c r="B3209">
        <v>2647</v>
      </c>
      <c r="C3209">
        <v>1932</v>
      </c>
      <c r="D3209" s="69" t="s">
        <v>700</v>
      </c>
      <c r="F3209" s="70" t="s">
        <v>875</v>
      </c>
      <c r="H3209" s="70" t="s">
        <v>875</v>
      </c>
      <c r="I3209" t="s">
        <v>875</v>
      </c>
      <c r="J3209" t="str">
        <f>IF($I3209="","",_xlfn.LET(_xlpm.x,VLOOKUP($I3209,'taxon-match_2026-08-31'!$A$2:$N$122,6,FALSE),IF(_xlpm.x=0,"",_xlpm.x)))</f>
        <v>(Ridley &amp; Dendy, 1886)</v>
      </c>
      <c r="K3209" t="str">
        <f>IF($I3209="","",_xlfn.LET(_xlpm.x,VLOOKUP($I3209,'taxon-match_2026-08-31'!$A$2:$N$122,4,FALSE),IF(_xlpm.x=0,"",_xlpm.x)))</f>
        <v>urn:lsid:marinespecies.org:taxname:170758</v>
      </c>
      <c r="L3209" t="str">
        <f>IF($I3209="","",_xlfn.LET(_xlpm.x,VLOOKUP($I3209,'taxon-match_2026-08-31'!$A$2:$N$122,7,FALSE),IF(_xlpm.x=0,"",_xlpm.x)))</f>
        <v>Animalia</v>
      </c>
      <c r="M3209" t="str">
        <f>IF($I3209="","",_xlfn.LET(_xlpm.x,VLOOKUP($I3209,'taxon-match_2026-08-31'!$A$2:$N$122,8,FALSE),IF(_xlpm.x=0,"",_xlpm.x)))</f>
        <v>Porifera</v>
      </c>
      <c r="N3209" t="str">
        <f>IF($I3209="","",_xlfn.LET(_xlpm.x,VLOOKUP($I3209,'taxon-match_2026-08-31'!$A$2:$N$122,9,FALSE),IF(_xlpm.x=0,"",_xlpm.x)))</f>
        <v>Demospongiae</v>
      </c>
      <c r="O3209" t="str">
        <f>IF($I3209="","",_xlfn.LET(_xlpm.x,VLOOKUP($I3209,'taxon-match_2026-08-31'!$A$2:$N$122,10,FALSE),IF(_xlpm.x=0,"",_xlpm.x)))</f>
        <v>Suberitida</v>
      </c>
      <c r="P3209" t="str">
        <f>IF($I3209="","",_xlfn.LET(_xlpm.x,VLOOKUP($I3209,'taxon-match_2026-08-31'!$A$2:$N$122,11,FALSE),IF(_xlpm.x=0,"",_xlpm.x)))</f>
        <v>Suberitidae</v>
      </c>
      <c r="Q3209" t="str">
        <f>IF($I3209="","",_xlfn.LET(_xlpm.x,VLOOKUP($I3209,'taxon-match_2026-08-31'!$A$2:$N$122,12,FALSE),IF(_xlpm.x=0,"",_xlpm.x)))</f>
        <v>Homaxinella</v>
      </c>
      <c r="R3209" t="str">
        <f>IF($I3209="","",_xlfn.LET(_xlpm.x,VLOOKUP($I3209,'taxon-match_2026-08-31'!$A$2:$N$122,14,FALSE),IF(_xlpm.x=0,"",_xlpm.x)))</f>
        <v>balfourensis</v>
      </c>
      <c r="S3209" s="2" t="s">
        <v>2609</v>
      </c>
      <c r="T3209" s="69" t="s">
        <v>62</v>
      </c>
      <c r="U3209" s="69" t="s">
        <v>60</v>
      </c>
      <c r="X3209" t="str">
        <f>IF(T3209="","",_xlfn.LET(_xlpm.x,VLOOKUP(T3209,'Drop-down_menus'!$F$2:$G$16,2,FALSE),IF(_xlpm.x=0,"",_xlpm.x)))</f>
        <v>https://orcid.org/0000-0003-3696-4445</v>
      </c>
      <c r="Y3209" t="str">
        <f>IF(U3209="","",_xlfn.LET(_xlpm.x,VLOOKUP(U3209,'Drop-down_menus'!$F$2:$G$16,2,FALSE),IF(_xlpm.x=0,"",_xlpm.x)))</f>
        <v>https://orcid.org/0000-0002-9708-1761</v>
      </c>
      <c r="Z3209" t="str">
        <f>IF(V3209="","",_xlfn.LET(_xlpm.x,VLOOKUP(V3209,'Drop-down_menus'!$F$2:$G$16,2,FALSE),IF(_xlpm.x=0,"",_xlpm.x)))</f>
        <v/>
      </c>
      <c r="AA3209" t="str">
        <f>IF(W3209="","",_xlfn.LET(_xlpm.x,VLOOKUP(W3209,'Drop-down_menus'!$F$2:$G$16,2,FALSE),IF(_xlpm.x=0,"",_xlpm.x)))</f>
        <v/>
      </c>
      <c r="AB3209" t="s">
        <v>730</v>
      </c>
      <c r="AE3209" t="s">
        <v>896</v>
      </c>
    </row>
    <row r="3210" spans="1:31" ht="15" x14ac:dyDescent="0.2">
      <c r="A3210" s="2" t="s">
        <v>282</v>
      </c>
      <c r="B3210">
        <v>2648</v>
      </c>
      <c r="C3210">
        <v>1933</v>
      </c>
      <c r="D3210" s="69" t="s">
        <v>700</v>
      </c>
      <c r="F3210" s="70" t="s">
        <v>875</v>
      </c>
      <c r="H3210" s="70" t="s">
        <v>875</v>
      </c>
      <c r="I3210" t="s">
        <v>875</v>
      </c>
      <c r="J3210" t="str">
        <f>IF($I3210="","",_xlfn.LET(_xlpm.x,VLOOKUP($I3210,'taxon-match_2026-08-31'!$A$2:$N$122,6,FALSE),IF(_xlpm.x=0,"",_xlpm.x)))</f>
        <v>(Ridley &amp; Dendy, 1886)</v>
      </c>
      <c r="K3210" t="str">
        <f>IF($I3210="","",_xlfn.LET(_xlpm.x,VLOOKUP($I3210,'taxon-match_2026-08-31'!$A$2:$N$122,4,FALSE),IF(_xlpm.x=0,"",_xlpm.x)))</f>
        <v>urn:lsid:marinespecies.org:taxname:170758</v>
      </c>
      <c r="L3210" t="str">
        <f>IF($I3210="","",_xlfn.LET(_xlpm.x,VLOOKUP($I3210,'taxon-match_2026-08-31'!$A$2:$N$122,7,FALSE),IF(_xlpm.x=0,"",_xlpm.x)))</f>
        <v>Animalia</v>
      </c>
      <c r="M3210" t="str">
        <f>IF($I3210="","",_xlfn.LET(_xlpm.x,VLOOKUP($I3210,'taxon-match_2026-08-31'!$A$2:$N$122,8,FALSE),IF(_xlpm.x=0,"",_xlpm.x)))</f>
        <v>Porifera</v>
      </c>
      <c r="N3210" t="str">
        <f>IF($I3210="","",_xlfn.LET(_xlpm.x,VLOOKUP($I3210,'taxon-match_2026-08-31'!$A$2:$N$122,9,FALSE),IF(_xlpm.x=0,"",_xlpm.x)))</f>
        <v>Demospongiae</v>
      </c>
      <c r="O3210" t="str">
        <f>IF($I3210="","",_xlfn.LET(_xlpm.x,VLOOKUP($I3210,'taxon-match_2026-08-31'!$A$2:$N$122,10,FALSE),IF(_xlpm.x=0,"",_xlpm.x)))</f>
        <v>Suberitida</v>
      </c>
      <c r="P3210" t="str">
        <f>IF($I3210="","",_xlfn.LET(_xlpm.x,VLOOKUP($I3210,'taxon-match_2026-08-31'!$A$2:$N$122,11,FALSE),IF(_xlpm.x=0,"",_xlpm.x)))</f>
        <v>Suberitidae</v>
      </c>
      <c r="Q3210" t="str">
        <f>IF($I3210="","",_xlfn.LET(_xlpm.x,VLOOKUP($I3210,'taxon-match_2026-08-31'!$A$2:$N$122,12,FALSE),IF(_xlpm.x=0,"",_xlpm.x)))</f>
        <v>Homaxinella</v>
      </c>
      <c r="R3210" t="str">
        <f>IF($I3210="","",_xlfn.LET(_xlpm.x,VLOOKUP($I3210,'taxon-match_2026-08-31'!$A$2:$N$122,14,FALSE),IF(_xlpm.x=0,"",_xlpm.x)))</f>
        <v>balfourensis</v>
      </c>
      <c r="S3210" s="2" t="s">
        <v>2609</v>
      </c>
      <c r="T3210" s="69" t="s">
        <v>62</v>
      </c>
      <c r="U3210" s="69" t="s">
        <v>60</v>
      </c>
      <c r="X3210" t="str">
        <f>IF(T3210="","",_xlfn.LET(_xlpm.x,VLOOKUP(T3210,'Drop-down_menus'!$F$2:$G$16,2,FALSE),IF(_xlpm.x=0,"",_xlpm.x)))</f>
        <v>https://orcid.org/0000-0003-3696-4445</v>
      </c>
      <c r="Y3210" t="str">
        <f>IF(U3210="","",_xlfn.LET(_xlpm.x,VLOOKUP(U3210,'Drop-down_menus'!$F$2:$G$16,2,FALSE),IF(_xlpm.x=0,"",_xlpm.x)))</f>
        <v>https://orcid.org/0000-0002-9708-1761</v>
      </c>
      <c r="Z3210" t="str">
        <f>IF(V3210="","",_xlfn.LET(_xlpm.x,VLOOKUP(V3210,'Drop-down_menus'!$F$2:$G$16,2,FALSE),IF(_xlpm.x=0,"",_xlpm.x)))</f>
        <v/>
      </c>
      <c r="AA3210" t="str">
        <f>IF(W3210="","",_xlfn.LET(_xlpm.x,VLOOKUP(W3210,'Drop-down_menus'!$F$2:$G$16,2,FALSE),IF(_xlpm.x=0,"",_xlpm.x)))</f>
        <v/>
      </c>
      <c r="AB3210" t="s">
        <v>730</v>
      </c>
      <c r="AE3210" t="s">
        <v>896</v>
      </c>
    </row>
    <row r="3211" spans="1:31" ht="15" x14ac:dyDescent="0.2">
      <c r="A3211" s="2" t="s">
        <v>253</v>
      </c>
      <c r="B3211">
        <v>1719</v>
      </c>
      <c r="C3211">
        <v>1934</v>
      </c>
      <c r="D3211" s="69" t="s">
        <v>700</v>
      </c>
      <c r="F3211" s="70" t="s">
        <v>744</v>
      </c>
      <c r="H3211" s="70" t="s">
        <v>744</v>
      </c>
      <c r="I3211" t="s">
        <v>744</v>
      </c>
      <c r="J3211" t="str">
        <f>IF($I3211="","",_xlfn.LET(_xlpm.x,VLOOKUP($I3211,'taxon-match_2026-08-31'!$A$2:$N$122,6,FALSE),IF(_xlpm.x=0,"",_xlpm.x)))</f>
        <v>(Turner) Bory, 1826</v>
      </c>
      <c r="K3211" t="str">
        <f>IF($I3211="","",_xlfn.LET(_xlpm.x,VLOOKUP($I3211,'taxon-match_2026-08-31'!$A$2:$N$122,4,FALSE),IF(_xlpm.x=0,"",_xlpm.x)))</f>
        <v>urn:lsid:marinespecies.org:taxname:325522</v>
      </c>
      <c r="L3211" t="str">
        <f>IF($I3211="","",_xlfn.LET(_xlpm.x,VLOOKUP($I3211,'taxon-match_2026-08-31'!$A$2:$N$122,7,FALSE),IF(_xlpm.x=0,"",_xlpm.x)))</f>
        <v>Plantae</v>
      </c>
      <c r="M3211" t="str">
        <f>IF($I3211="","",_xlfn.LET(_xlpm.x,VLOOKUP($I3211,'taxon-match_2026-08-31'!$A$2:$N$122,8,FALSE),IF(_xlpm.x=0,"",_xlpm.x)))</f>
        <v>Rhodophyta</v>
      </c>
      <c r="N3211" t="str">
        <f>IF($I3211="","",_xlfn.LET(_xlpm.x,VLOOKUP($I3211,'taxon-match_2026-08-31'!$A$2:$N$122,9,FALSE),IF(_xlpm.x=0,"",_xlpm.x)))</f>
        <v>Florideophyceae</v>
      </c>
      <c r="O3211" t="str">
        <f>IF($I3211="","",_xlfn.LET(_xlpm.x,VLOOKUP($I3211,'taxon-match_2026-08-31'!$A$2:$N$122,10,FALSE),IF(_xlpm.x=0,"",_xlpm.x)))</f>
        <v>Gigartinales</v>
      </c>
      <c r="P3211" t="str">
        <f>IF($I3211="","",_xlfn.LET(_xlpm.x,VLOOKUP($I3211,'taxon-match_2026-08-31'!$A$2:$N$122,11,FALSE),IF(_xlpm.x=0,"",_xlpm.x)))</f>
        <v>Gigartinaceae</v>
      </c>
      <c r="Q3211" t="str">
        <f>IF($I3211="","",_xlfn.LET(_xlpm.x,VLOOKUP($I3211,'taxon-match_2026-08-31'!$A$2:$N$122,12,FALSE),IF(_xlpm.x=0,"",_xlpm.x)))</f>
        <v>Iridaea</v>
      </c>
      <c r="R3211" t="str">
        <f>IF($I3211="","",_xlfn.LET(_xlpm.x,VLOOKUP($I3211,'taxon-match_2026-08-31'!$A$2:$N$122,14,FALSE),IF(_xlpm.x=0,"",_xlpm.x)))</f>
        <v>cordata</v>
      </c>
      <c r="S3211" s="2" t="s">
        <v>2609</v>
      </c>
      <c r="T3211" s="69" t="s">
        <v>62</v>
      </c>
      <c r="U3211" s="69" t="s">
        <v>60</v>
      </c>
      <c r="X3211" t="str">
        <f>IF(T3211="","",_xlfn.LET(_xlpm.x,VLOOKUP(T3211,'Drop-down_menus'!$F$2:$G$16,2,FALSE),IF(_xlpm.x=0,"",_xlpm.x)))</f>
        <v>https://orcid.org/0000-0003-3696-4445</v>
      </c>
      <c r="Y3211" t="str">
        <f>IF(U3211="","",_xlfn.LET(_xlpm.x,VLOOKUP(U3211,'Drop-down_menus'!$F$2:$G$16,2,FALSE),IF(_xlpm.x=0,"",_xlpm.x)))</f>
        <v>https://orcid.org/0000-0002-9708-1761</v>
      </c>
      <c r="Z3211" t="str">
        <f>IF(V3211="","",_xlfn.LET(_xlpm.x,VLOOKUP(V3211,'Drop-down_menus'!$F$2:$G$16,2,FALSE),IF(_xlpm.x=0,"",_xlpm.x)))</f>
        <v/>
      </c>
      <c r="AA3211" t="str">
        <f>IF(W3211="","",_xlfn.LET(_xlpm.x,VLOOKUP(W3211,'Drop-down_menus'!$F$2:$G$16,2,FALSE),IF(_xlpm.x=0,"",_xlpm.x)))</f>
        <v/>
      </c>
      <c r="AB3211" t="s">
        <v>730</v>
      </c>
      <c r="AE3211" t="s">
        <v>896</v>
      </c>
    </row>
    <row r="3212" spans="1:31" ht="15" x14ac:dyDescent="0.2">
      <c r="A3212" s="2" t="s">
        <v>253</v>
      </c>
      <c r="B3212">
        <v>1720</v>
      </c>
      <c r="C3212">
        <v>1924</v>
      </c>
      <c r="D3212" s="69" t="s">
        <v>700</v>
      </c>
      <c r="F3212" s="70" t="s">
        <v>744</v>
      </c>
      <c r="H3212" s="70" t="s">
        <v>744</v>
      </c>
      <c r="I3212" t="s">
        <v>744</v>
      </c>
      <c r="J3212" t="str">
        <f>IF($I3212="","",_xlfn.LET(_xlpm.x,VLOOKUP($I3212,'taxon-match_2026-08-31'!$A$2:$N$122,6,FALSE),IF(_xlpm.x=0,"",_xlpm.x)))</f>
        <v>(Turner) Bory, 1826</v>
      </c>
      <c r="K3212" t="str">
        <f>IF($I3212="","",_xlfn.LET(_xlpm.x,VLOOKUP($I3212,'taxon-match_2026-08-31'!$A$2:$N$122,4,FALSE),IF(_xlpm.x=0,"",_xlpm.x)))</f>
        <v>urn:lsid:marinespecies.org:taxname:325522</v>
      </c>
      <c r="L3212" t="str">
        <f>IF($I3212="","",_xlfn.LET(_xlpm.x,VLOOKUP($I3212,'taxon-match_2026-08-31'!$A$2:$N$122,7,FALSE),IF(_xlpm.x=0,"",_xlpm.x)))</f>
        <v>Plantae</v>
      </c>
      <c r="M3212" t="str">
        <f>IF($I3212="","",_xlfn.LET(_xlpm.x,VLOOKUP($I3212,'taxon-match_2026-08-31'!$A$2:$N$122,8,FALSE),IF(_xlpm.x=0,"",_xlpm.x)))</f>
        <v>Rhodophyta</v>
      </c>
      <c r="N3212" t="str">
        <f>IF($I3212="","",_xlfn.LET(_xlpm.x,VLOOKUP($I3212,'taxon-match_2026-08-31'!$A$2:$N$122,9,FALSE),IF(_xlpm.x=0,"",_xlpm.x)))</f>
        <v>Florideophyceae</v>
      </c>
      <c r="O3212" t="str">
        <f>IF($I3212="","",_xlfn.LET(_xlpm.x,VLOOKUP($I3212,'taxon-match_2026-08-31'!$A$2:$N$122,10,FALSE),IF(_xlpm.x=0,"",_xlpm.x)))</f>
        <v>Gigartinales</v>
      </c>
      <c r="P3212" t="str">
        <f>IF($I3212="","",_xlfn.LET(_xlpm.x,VLOOKUP($I3212,'taxon-match_2026-08-31'!$A$2:$N$122,11,FALSE),IF(_xlpm.x=0,"",_xlpm.x)))</f>
        <v>Gigartinaceae</v>
      </c>
      <c r="Q3212" t="str">
        <f>IF($I3212="","",_xlfn.LET(_xlpm.x,VLOOKUP($I3212,'taxon-match_2026-08-31'!$A$2:$N$122,12,FALSE),IF(_xlpm.x=0,"",_xlpm.x)))</f>
        <v>Iridaea</v>
      </c>
      <c r="R3212" t="str">
        <f>IF($I3212="","",_xlfn.LET(_xlpm.x,VLOOKUP($I3212,'taxon-match_2026-08-31'!$A$2:$N$122,14,FALSE),IF(_xlpm.x=0,"",_xlpm.x)))</f>
        <v>cordata</v>
      </c>
      <c r="S3212" s="2" t="s">
        <v>2609</v>
      </c>
      <c r="T3212" s="69" t="s">
        <v>62</v>
      </c>
      <c r="U3212" s="69" t="s">
        <v>60</v>
      </c>
      <c r="X3212" t="str">
        <f>IF(T3212="","",_xlfn.LET(_xlpm.x,VLOOKUP(T3212,'Drop-down_menus'!$F$2:$G$16,2,FALSE),IF(_xlpm.x=0,"",_xlpm.x)))</f>
        <v>https://orcid.org/0000-0003-3696-4445</v>
      </c>
      <c r="Y3212" t="str">
        <f>IF(U3212="","",_xlfn.LET(_xlpm.x,VLOOKUP(U3212,'Drop-down_menus'!$F$2:$G$16,2,FALSE),IF(_xlpm.x=0,"",_xlpm.x)))</f>
        <v>https://orcid.org/0000-0002-9708-1761</v>
      </c>
      <c r="Z3212" t="str">
        <f>IF(V3212="","",_xlfn.LET(_xlpm.x,VLOOKUP(V3212,'Drop-down_menus'!$F$2:$G$16,2,FALSE),IF(_xlpm.x=0,"",_xlpm.x)))</f>
        <v/>
      </c>
      <c r="AA3212" t="str">
        <f>IF(W3212="","",_xlfn.LET(_xlpm.x,VLOOKUP(W3212,'Drop-down_menus'!$F$2:$G$16,2,FALSE),IF(_xlpm.x=0,"",_xlpm.x)))</f>
        <v/>
      </c>
      <c r="AB3212" t="s">
        <v>730</v>
      </c>
      <c r="AE3212" t="s">
        <v>896</v>
      </c>
    </row>
    <row r="3213" spans="1:31" ht="15" x14ac:dyDescent="0.2">
      <c r="A3213" s="2" t="s">
        <v>253</v>
      </c>
      <c r="B3213">
        <v>1721</v>
      </c>
      <c r="C3213">
        <v>1925</v>
      </c>
      <c r="D3213" s="69" t="s">
        <v>700</v>
      </c>
      <c r="F3213" s="70" t="s">
        <v>744</v>
      </c>
      <c r="H3213" s="70" t="s">
        <v>744</v>
      </c>
      <c r="I3213" t="s">
        <v>744</v>
      </c>
      <c r="J3213" t="str">
        <f>IF($I3213="","",_xlfn.LET(_xlpm.x,VLOOKUP($I3213,'taxon-match_2026-08-31'!$A$2:$N$122,6,FALSE),IF(_xlpm.x=0,"",_xlpm.x)))</f>
        <v>(Turner) Bory, 1826</v>
      </c>
      <c r="K3213" t="str">
        <f>IF($I3213="","",_xlfn.LET(_xlpm.x,VLOOKUP($I3213,'taxon-match_2026-08-31'!$A$2:$N$122,4,FALSE),IF(_xlpm.x=0,"",_xlpm.x)))</f>
        <v>urn:lsid:marinespecies.org:taxname:325522</v>
      </c>
      <c r="L3213" t="str">
        <f>IF($I3213="","",_xlfn.LET(_xlpm.x,VLOOKUP($I3213,'taxon-match_2026-08-31'!$A$2:$N$122,7,FALSE),IF(_xlpm.x=0,"",_xlpm.x)))</f>
        <v>Plantae</v>
      </c>
      <c r="M3213" t="str">
        <f>IF($I3213="","",_xlfn.LET(_xlpm.x,VLOOKUP($I3213,'taxon-match_2026-08-31'!$A$2:$N$122,8,FALSE),IF(_xlpm.x=0,"",_xlpm.x)))</f>
        <v>Rhodophyta</v>
      </c>
      <c r="N3213" t="str">
        <f>IF($I3213="","",_xlfn.LET(_xlpm.x,VLOOKUP($I3213,'taxon-match_2026-08-31'!$A$2:$N$122,9,FALSE),IF(_xlpm.x=0,"",_xlpm.x)))</f>
        <v>Florideophyceae</v>
      </c>
      <c r="O3213" t="str">
        <f>IF($I3213="","",_xlfn.LET(_xlpm.x,VLOOKUP($I3213,'taxon-match_2026-08-31'!$A$2:$N$122,10,FALSE),IF(_xlpm.x=0,"",_xlpm.x)))</f>
        <v>Gigartinales</v>
      </c>
      <c r="P3213" t="str">
        <f>IF($I3213="","",_xlfn.LET(_xlpm.x,VLOOKUP($I3213,'taxon-match_2026-08-31'!$A$2:$N$122,11,FALSE),IF(_xlpm.x=0,"",_xlpm.x)))</f>
        <v>Gigartinaceae</v>
      </c>
      <c r="Q3213" t="str">
        <f>IF($I3213="","",_xlfn.LET(_xlpm.x,VLOOKUP($I3213,'taxon-match_2026-08-31'!$A$2:$N$122,12,FALSE),IF(_xlpm.x=0,"",_xlpm.x)))</f>
        <v>Iridaea</v>
      </c>
      <c r="R3213" t="str">
        <f>IF($I3213="","",_xlfn.LET(_xlpm.x,VLOOKUP($I3213,'taxon-match_2026-08-31'!$A$2:$N$122,14,FALSE),IF(_xlpm.x=0,"",_xlpm.x)))</f>
        <v>cordata</v>
      </c>
      <c r="S3213" s="2" t="s">
        <v>2609</v>
      </c>
      <c r="T3213" s="69" t="s">
        <v>62</v>
      </c>
      <c r="U3213" s="69" t="s">
        <v>60</v>
      </c>
      <c r="X3213" t="str">
        <f>IF(T3213="","",_xlfn.LET(_xlpm.x,VLOOKUP(T3213,'Drop-down_menus'!$F$2:$G$16,2,FALSE),IF(_xlpm.x=0,"",_xlpm.x)))</f>
        <v>https://orcid.org/0000-0003-3696-4445</v>
      </c>
      <c r="Y3213" t="str">
        <f>IF(U3213="","",_xlfn.LET(_xlpm.x,VLOOKUP(U3213,'Drop-down_menus'!$F$2:$G$16,2,FALSE),IF(_xlpm.x=0,"",_xlpm.x)))</f>
        <v>https://orcid.org/0000-0002-9708-1761</v>
      </c>
      <c r="Z3213" t="str">
        <f>IF(V3213="","",_xlfn.LET(_xlpm.x,VLOOKUP(V3213,'Drop-down_menus'!$F$2:$G$16,2,FALSE),IF(_xlpm.x=0,"",_xlpm.x)))</f>
        <v/>
      </c>
      <c r="AA3213" t="str">
        <f>IF(W3213="","",_xlfn.LET(_xlpm.x,VLOOKUP(W3213,'Drop-down_menus'!$F$2:$G$16,2,FALSE),IF(_xlpm.x=0,"",_xlpm.x)))</f>
        <v/>
      </c>
      <c r="AB3213" t="s">
        <v>730</v>
      </c>
      <c r="AE3213" t="s">
        <v>896</v>
      </c>
    </row>
    <row r="3214" spans="1:31" ht="15" x14ac:dyDescent="0.2">
      <c r="A3214" s="2" t="s">
        <v>298</v>
      </c>
      <c r="B3214">
        <v>2931</v>
      </c>
      <c r="C3214">
        <v>1926</v>
      </c>
      <c r="D3214" s="69" t="s">
        <v>700</v>
      </c>
      <c r="F3214" s="70" t="s">
        <v>744</v>
      </c>
      <c r="H3214" s="70" t="s">
        <v>744</v>
      </c>
      <c r="I3214" t="s">
        <v>744</v>
      </c>
      <c r="J3214" t="str">
        <f>IF($I3214="","",_xlfn.LET(_xlpm.x,VLOOKUP($I3214,'taxon-match_2026-08-31'!$A$2:$N$122,6,FALSE),IF(_xlpm.x=0,"",_xlpm.x)))</f>
        <v>(Turner) Bory, 1826</v>
      </c>
      <c r="K3214" t="str">
        <f>IF($I3214="","",_xlfn.LET(_xlpm.x,VLOOKUP($I3214,'taxon-match_2026-08-31'!$A$2:$N$122,4,FALSE),IF(_xlpm.x=0,"",_xlpm.x)))</f>
        <v>urn:lsid:marinespecies.org:taxname:325522</v>
      </c>
      <c r="L3214" t="str">
        <f>IF($I3214="","",_xlfn.LET(_xlpm.x,VLOOKUP($I3214,'taxon-match_2026-08-31'!$A$2:$N$122,7,FALSE),IF(_xlpm.x=0,"",_xlpm.x)))</f>
        <v>Plantae</v>
      </c>
      <c r="M3214" t="str">
        <f>IF($I3214="","",_xlfn.LET(_xlpm.x,VLOOKUP($I3214,'taxon-match_2026-08-31'!$A$2:$N$122,8,FALSE),IF(_xlpm.x=0,"",_xlpm.x)))</f>
        <v>Rhodophyta</v>
      </c>
      <c r="N3214" t="str">
        <f>IF($I3214="","",_xlfn.LET(_xlpm.x,VLOOKUP($I3214,'taxon-match_2026-08-31'!$A$2:$N$122,9,FALSE),IF(_xlpm.x=0,"",_xlpm.x)))</f>
        <v>Florideophyceae</v>
      </c>
      <c r="O3214" t="str">
        <f>IF($I3214="","",_xlfn.LET(_xlpm.x,VLOOKUP($I3214,'taxon-match_2026-08-31'!$A$2:$N$122,10,FALSE),IF(_xlpm.x=0,"",_xlpm.x)))</f>
        <v>Gigartinales</v>
      </c>
      <c r="P3214" t="str">
        <f>IF($I3214="","",_xlfn.LET(_xlpm.x,VLOOKUP($I3214,'taxon-match_2026-08-31'!$A$2:$N$122,11,FALSE),IF(_xlpm.x=0,"",_xlpm.x)))</f>
        <v>Gigartinaceae</v>
      </c>
      <c r="Q3214" t="str">
        <f>IF($I3214="","",_xlfn.LET(_xlpm.x,VLOOKUP($I3214,'taxon-match_2026-08-31'!$A$2:$N$122,12,FALSE),IF(_xlpm.x=0,"",_xlpm.x)))</f>
        <v>Iridaea</v>
      </c>
      <c r="R3214" t="str">
        <f>IF($I3214="","",_xlfn.LET(_xlpm.x,VLOOKUP($I3214,'taxon-match_2026-08-31'!$A$2:$N$122,14,FALSE),IF(_xlpm.x=0,"",_xlpm.x)))</f>
        <v>cordata</v>
      </c>
      <c r="S3214" s="2" t="s">
        <v>2609</v>
      </c>
      <c r="T3214" s="69" t="s">
        <v>62</v>
      </c>
      <c r="U3214" s="69" t="s">
        <v>60</v>
      </c>
      <c r="X3214" t="str">
        <f>IF(T3214="","",_xlfn.LET(_xlpm.x,VLOOKUP(T3214,'Drop-down_menus'!$F$2:$G$16,2,FALSE),IF(_xlpm.x=0,"",_xlpm.x)))</f>
        <v>https://orcid.org/0000-0003-3696-4445</v>
      </c>
      <c r="Y3214" t="str">
        <f>IF(U3214="","",_xlfn.LET(_xlpm.x,VLOOKUP(U3214,'Drop-down_menus'!$F$2:$G$16,2,FALSE),IF(_xlpm.x=0,"",_xlpm.x)))</f>
        <v>https://orcid.org/0000-0002-9708-1761</v>
      </c>
      <c r="Z3214" t="str">
        <f>IF(V3214="","",_xlfn.LET(_xlpm.x,VLOOKUP(V3214,'Drop-down_menus'!$F$2:$G$16,2,FALSE),IF(_xlpm.x=0,"",_xlpm.x)))</f>
        <v/>
      </c>
      <c r="AA3214" t="str">
        <f>IF(W3214="","",_xlfn.LET(_xlpm.x,VLOOKUP(W3214,'Drop-down_menus'!$F$2:$G$16,2,FALSE),IF(_xlpm.x=0,"",_xlpm.x)))</f>
        <v/>
      </c>
      <c r="AB3214" t="s">
        <v>730</v>
      </c>
      <c r="AE3214" t="s">
        <v>896</v>
      </c>
    </row>
    <row r="3215" spans="1:31" ht="15" x14ac:dyDescent="0.2">
      <c r="A3215" s="2" t="s">
        <v>298</v>
      </c>
      <c r="B3215">
        <v>2954</v>
      </c>
      <c r="C3215">
        <v>1943</v>
      </c>
      <c r="D3215" s="69" t="s">
        <v>700</v>
      </c>
      <c r="F3215" s="70" t="s">
        <v>744</v>
      </c>
      <c r="H3215" s="70" t="s">
        <v>744</v>
      </c>
      <c r="I3215" t="s">
        <v>744</v>
      </c>
      <c r="J3215" t="str">
        <f>IF($I3215="","",_xlfn.LET(_xlpm.x,VLOOKUP($I3215,'taxon-match_2026-08-31'!$A$2:$N$122,6,FALSE),IF(_xlpm.x=0,"",_xlpm.x)))</f>
        <v>(Turner) Bory, 1826</v>
      </c>
      <c r="K3215" t="str">
        <f>IF($I3215="","",_xlfn.LET(_xlpm.x,VLOOKUP($I3215,'taxon-match_2026-08-31'!$A$2:$N$122,4,FALSE),IF(_xlpm.x=0,"",_xlpm.x)))</f>
        <v>urn:lsid:marinespecies.org:taxname:325522</v>
      </c>
      <c r="L3215" t="str">
        <f>IF($I3215="","",_xlfn.LET(_xlpm.x,VLOOKUP($I3215,'taxon-match_2026-08-31'!$A$2:$N$122,7,FALSE),IF(_xlpm.x=0,"",_xlpm.x)))</f>
        <v>Plantae</v>
      </c>
      <c r="M3215" t="str">
        <f>IF($I3215="","",_xlfn.LET(_xlpm.x,VLOOKUP($I3215,'taxon-match_2026-08-31'!$A$2:$N$122,8,FALSE),IF(_xlpm.x=0,"",_xlpm.x)))</f>
        <v>Rhodophyta</v>
      </c>
      <c r="N3215" t="str">
        <f>IF($I3215="","",_xlfn.LET(_xlpm.x,VLOOKUP($I3215,'taxon-match_2026-08-31'!$A$2:$N$122,9,FALSE),IF(_xlpm.x=0,"",_xlpm.x)))</f>
        <v>Florideophyceae</v>
      </c>
      <c r="O3215" t="str">
        <f>IF($I3215="","",_xlfn.LET(_xlpm.x,VLOOKUP($I3215,'taxon-match_2026-08-31'!$A$2:$N$122,10,FALSE),IF(_xlpm.x=0,"",_xlpm.x)))</f>
        <v>Gigartinales</v>
      </c>
      <c r="P3215" t="str">
        <f>IF($I3215="","",_xlfn.LET(_xlpm.x,VLOOKUP($I3215,'taxon-match_2026-08-31'!$A$2:$N$122,11,FALSE),IF(_xlpm.x=0,"",_xlpm.x)))</f>
        <v>Gigartinaceae</v>
      </c>
      <c r="Q3215" t="str">
        <f>IF($I3215="","",_xlfn.LET(_xlpm.x,VLOOKUP($I3215,'taxon-match_2026-08-31'!$A$2:$N$122,12,FALSE),IF(_xlpm.x=0,"",_xlpm.x)))</f>
        <v>Iridaea</v>
      </c>
      <c r="R3215" t="str">
        <f>IF($I3215="","",_xlfn.LET(_xlpm.x,VLOOKUP($I3215,'taxon-match_2026-08-31'!$A$2:$N$122,14,FALSE),IF(_xlpm.x=0,"",_xlpm.x)))</f>
        <v>cordata</v>
      </c>
      <c r="S3215" s="2" t="s">
        <v>2609</v>
      </c>
      <c r="T3215" s="69" t="s">
        <v>62</v>
      </c>
      <c r="U3215" s="69" t="s">
        <v>60</v>
      </c>
      <c r="X3215" t="str">
        <f>IF(T3215="","",_xlfn.LET(_xlpm.x,VLOOKUP(T3215,'Drop-down_menus'!$F$2:$G$16,2,FALSE),IF(_xlpm.x=0,"",_xlpm.x)))</f>
        <v>https://orcid.org/0000-0003-3696-4445</v>
      </c>
      <c r="Y3215" t="str">
        <f>IF(U3215="","",_xlfn.LET(_xlpm.x,VLOOKUP(U3215,'Drop-down_menus'!$F$2:$G$16,2,FALSE),IF(_xlpm.x=0,"",_xlpm.x)))</f>
        <v>https://orcid.org/0000-0002-9708-1761</v>
      </c>
      <c r="Z3215" t="str">
        <f>IF(V3215="","",_xlfn.LET(_xlpm.x,VLOOKUP(V3215,'Drop-down_menus'!$F$2:$G$16,2,FALSE),IF(_xlpm.x=0,"",_xlpm.x)))</f>
        <v/>
      </c>
      <c r="AA3215" t="str">
        <f>IF(W3215="","",_xlfn.LET(_xlpm.x,VLOOKUP(W3215,'Drop-down_menus'!$F$2:$G$16,2,FALSE),IF(_xlpm.x=0,"",_xlpm.x)))</f>
        <v/>
      </c>
      <c r="AB3215" t="s">
        <v>730</v>
      </c>
      <c r="AE3215" t="s">
        <v>896</v>
      </c>
    </row>
    <row r="3216" spans="1:31" ht="15" x14ac:dyDescent="0.2">
      <c r="A3216" s="2" t="s">
        <v>298</v>
      </c>
      <c r="B3216">
        <v>2974</v>
      </c>
      <c r="C3216">
        <v>1886</v>
      </c>
      <c r="D3216" s="69" t="s">
        <v>700</v>
      </c>
      <c r="F3216" s="70" t="s">
        <v>744</v>
      </c>
      <c r="H3216" s="70" t="s">
        <v>744</v>
      </c>
      <c r="I3216" t="s">
        <v>744</v>
      </c>
      <c r="J3216" t="str">
        <f>IF($I3216="","",_xlfn.LET(_xlpm.x,VLOOKUP($I3216,'taxon-match_2026-08-31'!$A$2:$N$122,6,FALSE),IF(_xlpm.x=0,"",_xlpm.x)))</f>
        <v>(Turner) Bory, 1826</v>
      </c>
      <c r="K3216" t="str">
        <f>IF($I3216="","",_xlfn.LET(_xlpm.x,VLOOKUP($I3216,'taxon-match_2026-08-31'!$A$2:$N$122,4,FALSE),IF(_xlpm.x=0,"",_xlpm.x)))</f>
        <v>urn:lsid:marinespecies.org:taxname:325522</v>
      </c>
      <c r="L3216" t="str">
        <f>IF($I3216="","",_xlfn.LET(_xlpm.x,VLOOKUP($I3216,'taxon-match_2026-08-31'!$A$2:$N$122,7,FALSE),IF(_xlpm.x=0,"",_xlpm.x)))</f>
        <v>Plantae</v>
      </c>
      <c r="M3216" t="str">
        <f>IF($I3216="","",_xlfn.LET(_xlpm.x,VLOOKUP($I3216,'taxon-match_2026-08-31'!$A$2:$N$122,8,FALSE),IF(_xlpm.x=0,"",_xlpm.x)))</f>
        <v>Rhodophyta</v>
      </c>
      <c r="N3216" t="str">
        <f>IF($I3216="","",_xlfn.LET(_xlpm.x,VLOOKUP($I3216,'taxon-match_2026-08-31'!$A$2:$N$122,9,FALSE),IF(_xlpm.x=0,"",_xlpm.x)))</f>
        <v>Florideophyceae</v>
      </c>
      <c r="O3216" t="str">
        <f>IF($I3216="","",_xlfn.LET(_xlpm.x,VLOOKUP($I3216,'taxon-match_2026-08-31'!$A$2:$N$122,10,FALSE),IF(_xlpm.x=0,"",_xlpm.x)))</f>
        <v>Gigartinales</v>
      </c>
      <c r="P3216" t="str">
        <f>IF($I3216="","",_xlfn.LET(_xlpm.x,VLOOKUP($I3216,'taxon-match_2026-08-31'!$A$2:$N$122,11,FALSE),IF(_xlpm.x=0,"",_xlpm.x)))</f>
        <v>Gigartinaceae</v>
      </c>
      <c r="Q3216" t="str">
        <f>IF($I3216="","",_xlfn.LET(_xlpm.x,VLOOKUP($I3216,'taxon-match_2026-08-31'!$A$2:$N$122,12,FALSE),IF(_xlpm.x=0,"",_xlpm.x)))</f>
        <v>Iridaea</v>
      </c>
      <c r="R3216" t="str">
        <f>IF($I3216="","",_xlfn.LET(_xlpm.x,VLOOKUP($I3216,'taxon-match_2026-08-31'!$A$2:$N$122,14,FALSE),IF(_xlpm.x=0,"",_xlpm.x)))</f>
        <v>cordata</v>
      </c>
      <c r="S3216" s="2" t="s">
        <v>2609</v>
      </c>
      <c r="T3216" s="69" t="s">
        <v>62</v>
      </c>
      <c r="U3216" s="69" t="s">
        <v>60</v>
      </c>
      <c r="X3216" t="str">
        <f>IF(T3216="","",_xlfn.LET(_xlpm.x,VLOOKUP(T3216,'Drop-down_menus'!$F$2:$G$16,2,FALSE),IF(_xlpm.x=0,"",_xlpm.x)))</f>
        <v>https://orcid.org/0000-0003-3696-4445</v>
      </c>
      <c r="Y3216" t="str">
        <f>IF(U3216="","",_xlfn.LET(_xlpm.x,VLOOKUP(U3216,'Drop-down_menus'!$F$2:$G$16,2,FALSE),IF(_xlpm.x=0,"",_xlpm.x)))</f>
        <v>https://orcid.org/0000-0002-9708-1761</v>
      </c>
      <c r="Z3216" t="str">
        <f>IF(V3216="","",_xlfn.LET(_xlpm.x,VLOOKUP(V3216,'Drop-down_menus'!$F$2:$G$16,2,FALSE),IF(_xlpm.x=0,"",_xlpm.x)))</f>
        <v/>
      </c>
      <c r="AA3216" t="str">
        <f>IF(W3216="","",_xlfn.LET(_xlpm.x,VLOOKUP(W3216,'Drop-down_menus'!$F$2:$G$16,2,FALSE),IF(_xlpm.x=0,"",_xlpm.x)))</f>
        <v/>
      </c>
      <c r="AB3216" t="s">
        <v>730</v>
      </c>
      <c r="AE3216" t="s">
        <v>896</v>
      </c>
    </row>
    <row r="3217" spans="1:31" ht="15" hidden="1" x14ac:dyDescent="0.2">
      <c r="A3217" s="2" t="s">
        <v>253</v>
      </c>
      <c r="B3217">
        <v>1726</v>
      </c>
      <c r="C3217">
        <v>1887</v>
      </c>
      <c r="D3217" s="69" t="s">
        <v>700</v>
      </c>
      <c r="F3217" s="70" t="s">
        <v>687</v>
      </c>
      <c r="H3217" s="70" t="s">
        <v>687</v>
      </c>
      <c r="I3217" t="s">
        <v>687</v>
      </c>
      <c r="J3217" t="str">
        <f>IF($I3217="","",_xlfn.LET(_xlpm.x,VLOOKUP($I3217,'taxon-match_2026-08-31'!$A$2:$N$122,6,FALSE),IF(_xlpm.x=0,"",_xlpm.x)))</f>
        <v>Latreille, 1816</v>
      </c>
      <c r="K3217" t="str">
        <f>IF($I3217="","",_xlfn.LET(_xlpm.x,VLOOKUP($I3217,'taxon-match_2026-08-31'!$A$2:$N$122,4,FALSE),IF(_xlpm.x=0,"",_xlpm.x)))</f>
        <v>urn:lsid:marinespecies.org:taxname:1131</v>
      </c>
      <c r="L3217" t="str">
        <f>IF($I3217="","",_xlfn.LET(_xlpm.x,VLOOKUP($I3217,'taxon-match_2026-08-31'!$A$2:$N$122,7,FALSE),IF(_xlpm.x=0,"",_xlpm.x)))</f>
        <v>Animalia</v>
      </c>
      <c r="M3217" t="str">
        <f>IF($I3217="","",_xlfn.LET(_xlpm.x,VLOOKUP($I3217,'taxon-match_2026-08-31'!$A$2:$N$122,8,FALSE),IF(_xlpm.x=0,"",_xlpm.x)))</f>
        <v>Arthropoda</v>
      </c>
      <c r="N3217" t="str">
        <f>IF($I3217="","",_xlfn.LET(_xlpm.x,VLOOKUP($I3217,'taxon-match_2026-08-31'!$A$2:$N$122,9,FALSE),IF(_xlpm.x=0,"",_xlpm.x)))</f>
        <v>Malacostraca</v>
      </c>
      <c r="O3217" t="str">
        <f>IF($I3217="","",_xlfn.LET(_xlpm.x,VLOOKUP($I3217,'taxon-match_2026-08-31'!$A$2:$N$122,10,FALSE),IF(_xlpm.x=0,"",_xlpm.x)))</f>
        <v>Isopoda</v>
      </c>
      <c r="P3217" t="str">
        <f>IF($I3217="","",_xlfn.LET(_xlpm.x,VLOOKUP($I3217,'taxon-match_2026-08-31'!$A$2:$N$122,11,FALSE),IF(_xlpm.x=0,"",_xlpm.x)))</f>
        <v/>
      </c>
      <c r="Q3217" t="str">
        <f>IF($I3217="","",_xlfn.LET(_xlpm.x,VLOOKUP($I3217,'taxon-match_2026-08-31'!$A$2:$N$122,12,FALSE),IF(_xlpm.x=0,"",_xlpm.x)))</f>
        <v/>
      </c>
      <c r="R3217" t="str">
        <f>IF($I3217="","",_xlfn.LET(_xlpm.x,VLOOKUP($I3217,'taxon-match_2026-08-31'!$A$2:$N$122,14,FALSE),IF(_xlpm.x=0,"",_xlpm.x)))</f>
        <v/>
      </c>
      <c r="S3217" s="2" t="s">
        <v>2359</v>
      </c>
      <c r="T3217" s="69" t="s">
        <v>62</v>
      </c>
      <c r="U3217" s="69" t="s">
        <v>60</v>
      </c>
      <c r="X3217" t="str">
        <f>IF(T3217="","",_xlfn.LET(_xlpm.x,VLOOKUP(T3217,'Drop-down_menus'!$F$2:$G$16,2,FALSE),IF(_xlpm.x=0,"",_xlpm.x)))</f>
        <v>https://orcid.org/0000-0003-3696-4445</v>
      </c>
      <c r="Y3217" t="str">
        <f>IF(U3217="","",_xlfn.LET(_xlpm.x,VLOOKUP(U3217,'Drop-down_menus'!$F$2:$G$16,2,FALSE),IF(_xlpm.x=0,"",_xlpm.x)))</f>
        <v>https://orcid.org/0000-0002-9708-1761</v>
      </c>
      <c r="Z3217" t="str">
        <f>IF(V3217="","",_xlfn.LET(_xlpm.x,VLOOKUP(V3217,'Drop-down_menus'!$F$2:$G$16,2,FALSE),IF(_xlpm.x=0,"",_xlpm.x)))</f>
        <v/>
      </c>
      <c r="AA3217" t="str">
        <f>IF(W3217="","",_xlfn.LET(_xlpm.x,VLOOKUP(W3217,'Drop-down_menus'!$F$2:$G$16,2,FALSE),IF(_xlpm.x=0,"",_xlpm.x)))</f>
        <v/>
      </c>
      <c r="AB3217" t="s">
        <v>730</v>
      </c>
      <c r="AE3217" t="s">
        <v>896</v>
      </c>
    </row>
    <row r="3218" spans="1:31" ht="15" hidden="1" x14ac:dyDescent="0.2">
      <c r="A3218" s="2" t="s">
        <v>253</v>
      </c>
      <c r="B3218">
        <v>1853</v>
      </c>
      <c r="C3218">
        <v>1888</v>
      </c>
      <c r="D3218" s="69" t="s">
        <v>700</v>
      </c>
      <c r="F3218" s="70" t="s">
        <v>687</v>
      </c>
      <c r="H3218" s="70" t="s">
        <v>687</v>
      </c>
      <c r="I3218" t="s">
        <v>687</v>
      </c>
      <c r="J3218" t="str">
        <f>IF($I3218="","",_xlfn.LET(_xlpm.x,VLOOKUP($I3218,'taxon-match_2026-08-31'!$A$2:$N$122,6,FALSE),IF(_xlpm.x=0,"",_xlpm.x)))</f>
        <v>Latreille, 1816</v>
      </c>
      <c r="K3218" t="str">
        <f>IF($I3218="","",_xlfn.LET(_xlpm.x,VLOOKUP($I3218,'taxon-match_2026-08-31'!$A$2:$N$122,4,FALSE),IF(_xlpm.x=0,"",_xlpm.x)))</f>
        <v>urn:lsid:marinespecies.org:taxname:1131</v>
      </c>
      <c r="L3218" t="str">
        <f>IF($I3218="","",_xlfn.LET(_xlpm.x,VLOOKUP($I3218,'taxon-match_2026-08-31'!$A$2:$N$122,7,FALSE),IF(_xlpm.x=0,"",_xlpm.x)))</f>
        <v>Animalia</v>
      </c>
      <c r="M3218" t="str">
        <f>IF($I3218="","",_xlfn.LET(_xlpm.x,VLOOKUP($I3218,'taxon-match_2026-08-31'!$A$2:$N$122,8,FALSE),IF(_xlpm.x=0,"",_xlpm.x)))</f>
        <v>Arthropoda</v>
      </c>
      <c r="N3218" t="str">
        <f>IF($I3218="","",_xlfn.LET(_xlpm.x,VLOOKUP($I3218,'taxon-match_2026-08-31'!$A$2:$N$122,9,FALSE),IF(_xlpm.x=0,"",_xlpm.x)))</f>
        <v>Malacostraca</v>
      </c>
      <c r="O3218" t="str">
        <f>IF($I3218="","",_xlfn.LET(_xlpm.x,VLOOKUP($I3218,'taxon-match_2026-08-31'!$A$2:$N$122,10,FALSE),IF(_xlpm.x=0,"",_xlpm.x)))</f>
        <v>Isopoda</v>
      </c>
      <c r="P3218" t="str">
        <f>IF($I3218="","",_xlfn.LET(_xlpm.x,VLOOKUP($I3218,'taxon-match_2026-08-31'!$A$2:$N$122,11,FALSE),IF(_xlpm.x=0,"",_xlpm.x)))</f>
        <v/>
      </c>
      <c r="Q3218" t="str">
        <f>IF($I3218="","",_xlfn.LET(_xlpm.x,VLOOKUP($I3218,'taxon-match_2026-08-31'!$A$2:$N$122,12,FALSE),IF(_xlpm.x=0,"",_xlpm.x)))</f>
        <v/>
      </c>
      <c r="R3218" t="str">
        <f>IF($I3218="","",_xlfn.LET(_xlpm.x,VLOOKUP($I3218,'taxon-match_2026-08-31'!$A$2:$N$122,14,FALSE),IF(_xlpm.x=0,"",_xlpm.x)))</f>
        <v/>
      </c>
      <c r="S3218" s="2" t="s">
        <v>2359</v>
      </c>
      <c r="T3218" s="69" t="s">
        <v>62</v>
      </c>
      <c r="U3218" s="69" t="s">
        <v>60</v>
      </c>
      <c r="X3218" t="str">
        <f>IF(T3218="","",_xlfn.LET(_xlpm.x,VLOOKUP(T3218,'Drop-down_menus'!$F$2:$G$16,2,FALSE),IF(_xlpm.x=0,"",_xlpm.x)))</f>
        <v>https://orcid.org/0000-0003-3696-4445</v>
      </c>
      <c r="Y3218" t="str">
        <f>IF(U3218="","",_xlfn.LET(_xlpm.x,VLOOKUP(U3218,'Drop-down_menus'!$F$2:$G$16,2,FALSE),IF(_xlpm.x=0,"",_xlpm.x)))</f>
        <v>https://orcid.org/0000-0002-9708-1761</v>
      </c>
      <c r="Z3218" t="str">
        <f>IF(V3218="","",_xlfn.LET(_xlpm.x,VLOOKUP(V3218,'Drop-down_menus'!$F$2:$G$16,2,FALSE),IF(_xlpm.x=0,"",_xlpm.x)))</f>
        <v/>
      </c>
      <c r="AA3218" t="str">
        <f>IF(W3218="","",_xlfn.LET(_xlpm.x,VLOOKUP(W3218,'Drop-down_menus'!$F$2:$G$16,2,FALSE),IF(_xlpm.x=0,"",_xlpm.x)))</f>
        <v/>
      </c>
      <c r="AB3218" t="s">
        <v>730</v>
      </c>
      <c r="AE3218" t="s">
        <v>896</v>
      </c>
    </row>
    <row r="3219" spans="1:31" ht="15" hidden="1" x14ac:dyDescent="0.2">
      <c r="A3219" s="2" t="s">
        <v>298</v>
      </c>
      <c r="B3219">
        <v>2939</v>
      </c>
      <c r="C3219">
        <v>1889</v>
      </c>
      <c r="D3219" s="69" t="s">
        <v>700</v>
      </c>
      <c r="F3219" s="70" t="s">
        <v>687</v>
      </c>
      <c r="H3219" s="70" t="s">
        <v>687</v>
      </c>
      <c r="I3219" t="s">
        <v>687</v>
      </c>
      <c r="J3219" t="str">
        <f>IF($I3219="","",_xlfn.LET(_xlpm.x,VLOOKUP($I3219,'taxon-match_2026-08-31'!$A$2:$N$122,6,FALSE),IF(_xlpm.x=0,"",_xlpm.x)))</f>
        <v>Latreille, 1816</v>
      </c>
      <c r="K3219" t="str">
        <f>IF($I3219="","",_xlfn.LET(_xlpm.x,VLOOKUP($I3219,'taxon-match_2026-08-31'!$A$2:$N$122,4,FALSE),IF(_xlpm.x=0,"",_xlpm.x)))</f>
        <v>urn:lsid:marinespecies.org:taxname:1131</v>
      </c>
      <c r="L3219" t="str">
        <f>IF($I3219="","",_xlfn.LET(_xlpm.x,VLOOKUP($I3219,'taxon-match_2026-08-31'!$A$2:$N$122,7,FALSE),IF(_xlpm.x=0,"",_xlpm.x)))</f>
        <v>Animalia</v>
      </c>
      <c r="M3219" t="str">
        <f>IF($I3219="","",_xlfn.LET(_xlpm.x,VLOOKUP($I3219,'taxon-match_2026-08-31'!$A$2:$N$122,8,FALSE),IF(_xlpm.x=0,"",_xlpm.x)))</f>
        <v>Arthropoda</v>
      </c>
      <c r="N3219" t="str">
        <f>IF($I3219="","",_xlfn.LET(_xlpm.x,VLOOKUP($I3219,'taxon-match_2026-08-31'!$A$2:$N$122,9,FALSE),IF(_xlpm.x=0,"",_xlpm.x)))</f>
        <v>Malacostraca</v>
      </c>
      <c r="O3219" t="str">
        <f>IF($I3219="","",_xlfn.LET(_xlpm.x,VLOOKUP($I3219,'taxon-match_2026-08-31'!$A$2:$N$122,10,FALSE),IF(_xlpm.x=0,"",_xlpm.x)))</f>
        <v>Isopoda</v>
      </c>
      <c r="P3219" t="str">
        <f>IF($I3219="","",_xlfn.LET(_xlpm.x,VLOOKUP($I3219,'taxon-match_2026-08-31'!$A$2:$N$122,11,FALSE),IF(_xlpm.x=0,"",_xlpm.x)))</f>
        <v/>
      </c>
      <c r="Q3219" t="str">
        <f>IF($I3219="","",_xlfn.LET(_xlpm.x,VLOOKUP($I3219,'taxon-match_2026-08-31'!$A$2:$N$122,12,FALSE),IF(_xlpm.x=0,"",_xlpm.x)))</f>
        <v/>
      </c>
      <c r="R3219" t="str">
        <f>IF($I3219="","",_xlfn.LET(_xlpm.x,VLOOKUP($I3219,'taxon-match_2026-08-31'!$A$2:$N$122,14,FALSE),IF(_xlpm.x=0,"",_xlpm.x)))</f>
        <v/>
      </c>
      <c r="S3219" s="2" t="s">
        <v>2359</v>
      </c>
      <c r="T3219" s="69" t="s">
        <v>62</v>
      </c>
      <c r="U3219" s="69" t="s">
        <v>60</v>
      </c>
      <c r="X3219" t="str">
        <f>IF(T3219="","",_xlfn.LET(_xlpm.x,VLOOKUP(T3219,'Drop-down_menus'!$F$2:$G$16,2,FALSE),IF(_xlpm.x=0,"",_xlpm.x)))</f>
        <v>https://orcid.org/0000-0003-3696-4445</v>
      </c>
      <c r="Y3219" t="str">
        <f>IF(U3219="","",_xlfn.LET(_xlpm.x,VLOOKUP(U3219,'Drop-down_menus'!$F$2:$G$16,2,FALSE),IF(_xlpm.x=0,"",_xlpm.x)))</f>
        <v>https://orcid.org/0000-0002-9708-1761</v>
      </c>
      <c r="Z3219" t="str">
        <f>IF(V3219="","",_xlfn.LET(_xlpm.x,VLOOKUP(V3219,'Drop-down_menus'!$F$2:$G$16,2,FALSE),IF(_xlpm.x=0,"",_xlpm.x)))</f>
        <v/>
      </c>
      <c r="AA3219" t="str">
        <f>IF(W3219="","",_xlfn.LET(_xlpm.x,VLOOKUP(W3219,'Drop-down_menus'!$F$2:$G$16,2,FALSE),IF(_xlpm.x=0,"",_xlpm.x)))</f>
        <v/>
      </c>
      <c r="AB3219" t="s">
        <v>730</v>
      </c>
      <c r="AE3219" t="s">
        <v>896</v>
      </c>
    </row>
    <row r="3220" spans="1:31" ht="15" hidden="1" x14ac:dyDescent="0.2">
      <c r="A3220" s="2" t="s">
        <v>298</v>
      </c>
      <c r="B3220">
        <v>2958</v>
      </c>
      <c r="C3220">
        <v>1890</v>
      </c>
      <c r="D3220" s="69" t="s">
        <v>700</v>
      </c>
      <c r="F3220" s="70" t="s">
        <v>687</v>
      </c>
      <c r="H3220" s="70" t="s">
        <v>687</v>
      </c>
      <c r="I3220" t="s">
        <v>687</v>
      </c>
      <c r="J3220" t="str">
        <f>IF($I3220="","",_xlfn.LET(_xlpm.x,VLOOKUP($I3220,'taxon-match_2026-08-31'!$A$2:$N$122,6,FALSE),IF(_xlpm.x=0,"",_xlpm.x)))</f>
        <v>Latreille, 1816</v>
      </c>
      <c r="K3220" t="str">
        <f>IF($I3220="","",_xlfn.LET(_xlpm.x,VLOOKUP($I3220,'taxon-match_2026-08-31'!$A$2:$N$122,4,FALSE),IF(_xlpm.x=0,"",_xlpm.x)))</f>
        <v>urn:lsid:marinespecies.org:taxname:1131</v>
      </c>
      <c r="L3220" t="str">
        <f>IF($I3220="","",_xlfn.LET(_xlpm.x,VLOOKUP($I3220,'taxon-match_2026-08-31'!$A$2:$N$122,7,FALSE),IF(_xlpm.x=0,"",_xlpm.x)))</f>
        <v>Animalia</v>
      </c>
      <c r="M3220" t="str">
        <f>IF($I3220="","",_xlfn.LET(_xlpm.x,VLOOKUP($I3220,'taxon-match_2026-08-31'!$A$2:$N$122,8,FALSE),IF(_xlpm.x=0,"",_xlpm.x)))</f>
        <v>Arthropoda</v>
      </c>
      <c r="N3220" t="str">
        <f>IF($I3220="","",_xlfn.LET(_xlpm.x,VLOOKUP($I3220,'taxon-match_2026-08-31'!$A$2:$N$122,9,FALSE),IF(_xlpm.x=0,"",_xlpm.x)))</f>
        <v>Malacostraca</v>
      </c>
      <c r="O3220" t="str">
        <f>IF($I3220="","",_xlfn.LET(_xlpm.x,VLOOKUP($I3220,'taxon-match_2026-08-31'!$A$2:$N$122,10,FALSE),IF(_xlpm.x=0,"",_xlpm.x)))</f>
        <v>Isopoda</v>
      </c>
      <c r="P3220" t="str">
        <f>IF($I3220="","",_xlfn.LET(_xlpm.x,VLOOKUP($I3220,'taxon-match_2026-08-31'!$A$2:$N$122,11,FALSE),IF(_xlpm.x=0,"",_xlpm.x)))</f>
        <v/>
      </c>
      <c r="Q3220" t="str">
        <f>IF($I3220="","",_xlfn.LET(_xlpm.x,VLOOKUP($I3220,'taxon-match_2026-08-31'!$A$2:$N$122,12,FALSE),IF(_xlpm.x=0,"",_xlpm.x)))</f>
        <v/>
      </c>
      <c r="R3220" t="str">
        <f>IF($I3220="","",_xlfn.LET(_xlpm.x,VLOOKUP($I3220,'taxon-match_2026-08-31'!$A$2:$N$122,14,FALSE),IF(_xlpm.x=0,"",_xlpm.x)))</f>
        <v/>
      </c>
      <c r="S3220" s="2" t="s">
        <v>2359</v>
      </c>
      <c r="T3220" s="69" t="s">
        <v>62</v>
      </c>
      <c r="U3220" s="69" t="s">
        <v>60</v>
      </c>
      <c r="X3220" t="str">
        <f>IF(T3220="","",_xlfn.LET(_xlpm.x,VLOOKUP(T3220,'Drop-down_menus'!$F$2:$G$16,2,FALSE),IF(_xlpm.x=0,"",_xlpm.x)))</f>
        <v>https://orcid.org/0000-0003-3696-4445</v>
      </c>
      <c r="Y3220" t="str">
        <f>IF(U3220="","",_xlfn.LET(_xlpm.x,VLOOKUP(U3220,'Drop-down_menus'!$F$2:$G$16,2,FALSE),IF(_xlpm.x=0,"",_xlpm.x)))</f>
        <v>https://orcid.org/0000-0002-9708-1761</v>
      </c>
      <c r="Z3220" t="str">
        <f>IF(V3220="","",_xlfn.LET(_xlpm.x,VLOOKUP(V3220,'Drop-down_menus'!$F$2:$G$16,2,FALSE),IF(_xlpm.x=0,"",_xlpm.x)))</f>
        <v/>
      </c>
      <c r="AA3220" t="str">
        <f>IF(W3220="","",_xlfn.LET(_xlpm.x,VLOOKUP(W3220,'Drop-down_menus'!$F$2:$G$16,2,FALSE),IF(_xlpm.x=0,"",_xlpm.x)))</f>
        <v/>
      </c>
      <c r="AB3220" t="s">
        <v>730</v>
      </c>
      <c r="AE3220" t="s">
        <v>896</v>
      </c>
    </row>
    <row r="3221" spans="1:31" ht="15" hidden="1" x14ac:dyDescent="0.2">
      <c r="A3221" s="2" t="s">
        <v>298</v>
      </c>
      <c r="B3221">
        <v>2989</v>
      </c>
      <c r="C3221">
        <v>1891</v>
      </c>
      <c r="D3221" s="69" t="s">
        <v>700</v>
      </c>
      <c r="F3221" s="70" t="s">
        <v>687</v>
      </c>
      <c r="H3221" s="70" t="s">
        <v>687</v>
      </c>
      <c r="I3221" t="s">
        <v>687</v>
      </c>
      <c r="J3221" t="str">
        <f>IF($I3221="","",_xlfn.LET(_xlpm.x,VLOOKUP($I3221,'taxon-match_2026-08-31'!$A$2:$N$122,6,FALSE),IF(_xlpm.x=0,"",_xlpm.x)))</f>
        <v>Latreille, 1816</v>
      </c>
      <c r="K3221" t="str">
        <f>IF($I3221="","",_xlfn.LET(_xlpm.x,VLOOKUP($I3221,'taxon-match_2026-08-31'!$A$2:$N$122,4,FALSE),IF(_xlpm.x=0,"",_xlpm.x)))</f>
        <v>urn:lsid:marinespecies.org:taxname:1131</v>
      </c>
      <c r="L3221" t="str">
        <f>IF($I3221="","",_xlfn.LET(_xlpm.x,VLOOKUP($I3221,'taxon-match_2026-08-31'!$A$2:$N$122,7,FALSE),IF(_xlpm.x=0,"",_xlpm.x)))</f>
        <v>Animalia</v>
      </c>
      <c r="M3221" t="str">
        <f>IF($I3221="","",_xlfn.LET(_xlpm.x,VLOOKUP($I3221,'taxon-match_2026-08-31'!$A$2:$N$122,8,FALSE),IF(_xlpm.x=0,"",_xlpm.x)))</f>
        <v>Arthropoda</v>
      </c>
      <c r="N3221" t="str">
        <f>IF($I3221="","",_xlfn.LET(_xlpm.x,VLOOKUP($I3221,'taxon-match_2026-08-31'!$A$2:$N$122,9,FALSE),IF(_xlpm.x=0,"",_xlpm.x)))</f>
        <v>Malacostraca</v>
      </c>
      <c r="O3221" t="str">
        <f>IF($I3221="","",_xlfn.LET(_xlpm.x,VLOOKUP($I3221,'taxon-match_2026-08-31'!$A$2:$N$122,10,FALSE),IF(_xlpm.x=0,"",_xlpm.x)))</f>
        <v>Isopoda</v>
      </c>
      <c r="P3221" t="str">
        <f>IF($I3221="","",_xlfn.LET(_xlpm.x,VLOOKUP($I3221,'taxon-match_2026-08-31'!$A$2:$N$122,11,FALSE),IF(_xlpm.x=0,"",_xlpm.x)))</f>
        <v/>
      </c>
      <c r="Q3221" t="str">
        <f>IF($I3221="","",_xlfn.LET(_xlpm.x,VLOOKUP($I3221,'taxon-match_2026-08-31'!$A$2:$N$122,12,FALSE),IF(_xlpm.x=0,"",_xlpm.x)))</f>
        <v/>
      </c>
      <c r="R3221" t="str">
        <f>IF($I3221="","",_xlfn.LET(_xlpm.x,VLOOKUP($I3221,'taxon-match_2026-08-31'!$A$2:$N$122,14,FALSE),IF(_xlpm.x=0,"",_xlpm.x)))</f>
        <v/>
      </c>
      <c r="S3221" s="2" t="s">
        <v>2359</v>
      </c>
      <c r="T3221" s="69" t="s">
        <v>62</v>
      </c>
      <c r="U3221" s="69" t="s">
        <v>60</v>
      </c>
      <c r="X3221" t="str">
        <f>IF(T3221="","",_xlfn.LET(_xlpm.x,VLOOKUP(T3221,'Drop-down_menus'!$F$2:$G$16,2,FALSE),IF(_xlpm.x=0,"",_xlpm.x)))</f>
        <v>https://orcid.org/0000-0003-3696-4445</v>
      </c>
      <c r="Y3221" t="str">
        <f>IF(U3221="","",_xlfn.LET(_xlpm.x,VLOOKUP(U3221,'Drop-down_menus'!$F$2:$G$16,2,FALSE),IF(_xlpm.x=0,"",_xlpm.x)))</f>
        <v>https://orcid.org/0000-0002-9708-1761</v>
      </c>
      <c r="Z3221" t="str">
        <f>IF(V3221="","",_xlfn.LET(_xlpm.x,VLOOKUP(V3221,'Drop-down_menus'!$F$2:$G$16,2,FALSE),IF(_xlpm.x=0,"",_xlpm.x)))</f>
        <v/>
      </c>
      <c r="AA3221" t="str">
        <f>IF(W3221="","",_xlfn.LET(_xlpm.x,VLOOKUP(W3221,'Drop-down_menus'!$F$2:$G$16,2,FALSE),IF(_xlpm.x=0,"",_xlpm.x)))</f>
        <v/>
      </c>
      <c r="AB3221" t="s">
        <v>730</v>
      </c>
      <c r="AE3221" t="s">
        <v>896</v>
      </c>
    </row>
    <row r="3222" spans="1:31" ht="15" x14ac:dyDescent="0.2">
      <c r="A3222" s="2" t="s">
        <v>253</v>
      </c>
      <c r="B3222">
        <v>1825</v>
      </c>
      <c r="C3222">
        <v>1892</v>
      </c>
      <c r="D3222" s="69" t="s">
        <v>700</v>
      </c>
      <c r="F3222" s="69" t="s">
        <v>876</v>
      </c>
      <c r="H3222" s="69" t="s">
        <v>876</v>
      </c>
      <c r="I3222" t="s">
        <v>876</v>
      </c>
      <c r="J3222" t="str">
        <f>IF($I3222="","",_xlfn.LET(_xlpm.x,VLOOKUP($I3222,'taxon-match_2026-08-31'!$A$2:$N$122,6,FALSE),IF(_xlpm.x=0,"",_xlpm.x)))</f>
        <v>(Kirkpatrick, 1907)</v>
      </c>
      <c r="K3222" t="str">
        <f>IF($I3222="","",_xlfn.LET(_xlpm.x,VLOOKUP($I3222,'taxon-match_2026-08-31'!$A$2:$N$122,4,FALSE),IF(_xlpm.x=0,"",_xlpm.x)))</f>
        <v>urn:lsid:marinespecies.org:taxname:169300</v>
      </c>
      <c r="L3222" t="str">
        <f>IF($I3222="","",_xlfn.LET(_xlpm.x,VLOOKUP($I3222,'taxon-match_2026-08-31'!$A$2:$N$122,7,FALSE),IF(_xlpm.x=0,"",_xlpm.x)))</f>
        <v>Animalia</v>
      </c>
      <c r="M3222" t="str">
        <f>IF($I3222="","",_xlfn.LET(_xlpm.x,VLOOKUP($I3222,'taxon-match_2026-08-31'!$A$2:$N$122,8,FALSE),IF(_xlpm.x=0,"",_xlpm.x)))</f>
        <v>Porifera</v>
      </c>
      <c r="N3222" t="str">
        <f>IF($I3222="","",_xlfn.LET(_xlpm.x,VLOOKUP($I3222,'taxon-match_2026-08-31'!$A$2:$N$122,9,FALSE),IF(_xlpm.x=0,"",_xlpm.x)))</f>
        <v>Demospongiae</v>
      </c>
      <c r="O3222" t="str">
        <f>IF($I3222="","",_xlfn.LET(_xlpm.x,VLOOKUP($I3222,'taxon-match_2026-08-31'!$A$2:$N$122,10,FALSE),IF(_xlpm.x=0,"",_xlpm.x)))</f>
        <v>Poecilosclerida</v>
      </c>
      <c r="P3222" t="str">
        <f>IF($I3222="","",_xlfn.LET(_xlpm.x,VLOOKUP($I3222,'taxon-match_2026-08-31'!$A$2:$N$122,11,FALSE),IF(_xlpm.x=0,"",_xlpm.x)))</f>
        <v>Hymedesmiidae</v>
      </c>
      <c r="Q3222" t="str">
        <f>IF($I3222="","",_xlfn.LET(_xlpm.x,VLOOKUP($I3222,'taxon-match_2026-08-31'!$A$2:$N$122,12,FALSE),IF(_xlpm.x=0,"",_xlpm.x)))</f>
        <v>Kirkpatrickia</v>
      </c>
      <c r="R3222" t="str">
        <f>IF($I3222="","",_xlfn.LET(_xlpm.x,VLOOKUP($I3222,'taxon-match_2026-08-31'!$A$2:$N$122,14,FALSE),IF(_xlpm.x=0,"",_xlpm.x)))</f>
        <v>variolosa</v>
      </c>
      <c r="S3222" s="2" t="s">
        <v>2609</v>
      </c>
      <c r="T3222" s="69" t="s">
        <v>62</v>
      </c>
      <c r="U3222" s="69" t="s">
        <v>60</v>
      </c>
      <c r="X3222" t="str">
        <f>IF(T3222="","",_xlfn.LET(_xlpm.x,VLOOKUP(T3222,'Drop-down_menus'!$F$2:$G$16,2,FALSE),IF(_xlpm.x=0,"",_xlpm.x)))</f>
        <v>https://orcid.org/0000-0003-3696-4445</v>
      </c>
      <c r="Y3222" t="str">
        <f>IF(U3222="","",_xlfn.LET(_xlpm.x,VLOOKUP(U3222,'Drop-down_menus'!$F$2:$G$16,2,FALSE),IF(_xlpm.x=0,"",_xlpm.x)))</f>
        <v>https://orcid.org/0000-0002-9708-1761</v>
      </c>
      <c r="Z3222" t="str">
        <f>IF(V3222="","",_xlfn.LET(_xlpm.x,VLOOKUP(V3222,'Drop-down_menus'!$F$2:$G$16,2,FALSE),IF(_xlpm.x=0,"",_xlpm.x)))</f>
        <v/>
      </c>
      <c r="AA3222" t="str">
        <f>IF(W3222="","",_xlfn.LET(_xlpm.x,VLOOKUP(W3222,'Drop-down_menus'!$F$2:$G$16,2,FALSE),IF(_xlpm.x=0,"",_xlpm.x)))</f>
        <v/>
      </c>
      <c r="AB3222" t="s">
        <v>730</v>
      </c>
      <c r="AE3222" t="s">
        <v>896</v>
      </c>
    </row>
    <row r="3223" spans="1:31" ht="15" x14ac:dyDescent="0.2">
      <c r="A3223" s="2" t="s">
        <v>253</v>
      </c>
      <c r="B3223">
        <v>1983</v>
      </c>
      <c r="C3223">
        <v>1893</v>
      </c>
      <c r="D3223" s="69" t="s">
        <v>700</v>
      </c>
      <c r="F3223" s="69" t="s">
        <v>876</v>
      </c>
      <c r="H3223" s="69" t="s">
        <v>876</v>
      </c>
      <c r="I3223" t="s">
        <v>876</v>
      </c>
      <c r="J3223" t="str">
        <f>IF($I3223="","",_xlfn.LET(_xlpm.x,VLOOKUP($I3223,'taxon-match_2026-08-31'!$A$2:$N$122,6,FALSE),IF(_xlpm.x=0,"",_xlpm.x)))</f>
        <v>(Kirkpatrick, 1907)</v>
      </c>
      <c r="K3223" t="str">
        <f>IF($I3223="","",_xlfn.LET(_xlpm.x,VLOOKUP($I3223,'taxon-match_2026-08-31'!$A$2:$N$122,4,FALSE),IF(_xlpm.x=0,"",_xlpm.x)))</f>
        <v>urn:lsid:marinespecies.org:taxname:169300</v>
      </c>
      <c r="L3223" t="str">
        <f>IF($I3223="","",_xlfn.LET(_xlpm.x,VLOOKUP($I3223,'taxon-match_2026-08-31'!$A$2:$N$122,7,FALSE),IF(_xlpm.x=0,"",_xlpm.x)))</f>
        <v>Animalia</v>
      </c>
      <c r="M3223" t="str">
        <f>IF($I3223="","",_xlfn.LET(_xlpm.x,VLOOKUP($I3223,'taxon-match_2026-08-31'!$A$2:$N$122,8,FALSE),IF(_xlpm.x=0,"",_xlpm.x)))</f>
        <v>Porifera</v>
      </c>
      <c r="N3223" t="str">
        <f>IF($I3223="","",_xlfn.LET(_xlpm.x,VLOOKUP($I3223,'taxon-match_2026-08-31'!$A$2:$N$122,9,FALSE),IF(_xlpm.x=0,"",_xlpm.x)))</f>
        <v>Demospongiae</v>
      </c>
      <c r="O3223" t="str">
        <f>IF($I3223="","",_xlfn.LET(_xlpm.x,VLOOKUP($I3223,'taxon-match_2026-08-31'!$A$2:$N$122,10,FALSE),IF(_xlpm.x=0,"",_xlpm.x)))</f>
        <v>Poecilosclerida</v>
      </c>
      <c r="P3223" t="str">
        <f>IF($I3223="","",_xlfn.LET(_xlpm.x,VLOOKUP($I3223,'taxon-match_2026-08-31'!$A$2:$N$122,11,FALSE),IF(_xlpm.x=0,"",_xlpm.x)))</f>
        <v>Hymedesmiidae</v>
      </c>
      <c r="Q3223" t="str">
        <f>IF($I3223="","",_xlfn.LET(_xlpm.x,VLOOKUP($I3223,'taxon-match_2026-08-31'!$A$2:$N$122,12,FALSE),IF(_xlpm.x=0,"",_xlpm.x)))</f>
        <v>Kirkpatrickia</v>
      </c>
      <c r="R3223" t="str">
        <f>IF($I3223="","",_xlfn.LET(_xlpm.x,VLOOKUP($I3223,'taxon-match_2026-08-31'!$A$2:$N$122,14,FALSE),IF(_xlpm.x=0,"",_xlpm.x)))</f>
        <v>variolosa</v>
      </c>
      <c r="S3223" s="2" t="s">
        <v>2609</v>
      </c>
      <c r="T3223" s="69" t="s">
        <v>62</v>
      </c>
      <c r="U3223" s="69" t="s">
        <v>60</v>
      </c>
      <c r="X3223" t="str">
        <f>IF(T3223="","",_xlfn.LET(_xlpm.x,VLOOKUP(T3223,'Drop-down_menus'!$F$2:$G$16,2,FALSE),IF(_xlpm.x=0,"",_xlpm.x)))</f>
        <v>https://orcid.org/0000-0003-3696-4445</v>
      </c>
      <c r="Y3223" t="str">
        <f>IF(U3223="","",_xlfn.LET(_xlpm.x,VLOOKUP(U3223,'Drop-down_menus'!$F$2:$G$16,2,FALSE),IF(_xlpm.x=0,"",_xlpm.x)))</f>
        <v>https://orcid.org/0000-0002-9708-1761</v>
      </c>
      <c r="Z3223" t="str">
        <f>IF(V3223="","",_xlfn.LET(_xlpm.x,VLOOKUP(V3223,'Drop-down_menus'!$F$2:$G$16,2,FALSE),IF(_xlpm.x=0,"",_xlpm.x)))</f>
        <v/>
      </c>
      <c r="AA3223" t="str">
        <f>IF(W3223="","",_xlfn.LET(_xlpm.x,VLOOKUP(W3223,'Drop-down_menus'!$F$2:$G$16,2,FALSE),IF(_xlpm.x=0,"",_xlpm.x)))</f>
        <v/>
      </c>
      <c r="AB3223" t="s">
        <v>730</v>
      </c>
      <c r="AE3223" t="s">
        <v>896</v>
      </c>
    </row>
    <row r="3224" spans="1:31" ht="15" x14ac:dyDescent="0.2">
      <c r="A3224" s="2" t="s">
        <v>253</v>
      </c>
      <c r="B3224">
        <v>1985</v>
      </c>
      <c r="C3224">
        <v>1894</v>
      </c>
      <c r="D3224" s="69" t="s">
        <v>700</v>
      </c>
      <c r="F3224" s="69" t="s">
        <v>876</v>
      </c>
      <c r="H3224" s="69" t="s">
        <v>876</v>
      </c>
      <c r="I3224" t="s">
        <v>876</v>
      </c>
      <c r="J3224" t="str">
        <f>IF($I3224="","",_xlfn.LET(_xlpm.x,VLOOKUP($I3224,'taxon-match_2026-08-31'!$A$2:$N$122,6,FALSE),IF(_xlpm.x=0,"",_xlpm.x)))</f>
        <v>(Kirkpatrick, 1907)</v>
      </c>
      <c r="K3224" t="str">
        <f>IF($I3224="","",_xlfn.LET(_xlpm.x,VLOOKUP($I3224,'taxon-match_2026-08-31'!$A$2:$N$122,4,FALSE),IF(_xlpm.x=0,"",_xlpm.x)))</f>
        <v>urn:lsid:marinespecies.org:taxname:169300</v>
      </c>
      <c r="L3224" t="str">
        <f>IF($I3224="","",_xlfn.LET(_xlpm.x,VLOOKUP($I3224,'taxon-match_2026-08-31'!$A$2:$N$122,7,FALSE),IF(_xlpm.x=0,"",_xlpm.x)))</f>
        <v>Animalia</v>
      </c>
      <c r="M3224" t="str">
        <f>IF($I3224="","",_xlfn.LET(_xlpm.x,VLOOKUP($I3224,'taxon-match_2026-08-31'!$A$2:$N$122,8,FALSE),IF(_xlpm.x=0,"",_xlpm.x)))</f>
        <v>Porifera</v>
      </c>
      <c r="N3224" t="str">
        <f>IF($I3224="","",_xlfn.LET(_xlpm.x,VLOOKUP($I3224,'taxon-match_2026-08-31'!$A$2:$N$122,9,FALSE),IF(_xlpm.x=0,"",_xlpm.x)))</f>
        <v>Demospongiae</v>
      </c>
      <c r="O3224" t="str">
        <f>IF($I3224="","",_xlfn.LET(_xlpm.x,VLOOKUP($I3224,'taxon-match_2026-08-31'!$A$2:$N$122,10,FALSE),IF(_xlpm.x=0,"",_xlpm.x)))</f>
        <v>Poecilosclerida</v>
      </c>
      <c r="P3224" t="str">
        <f>IF($I3224="","",_xlfn.LET(_xlpm.x,VLOOKUP($I3224,'taxon-match_2026-08-31'!$A$2:$N$122,11,FALSE),IF(_xlpm.x=0,"",_xlpm.x)))</f>
        <v>Hymedesmiidae</v>
      </c>
      <c r="Q3224" t="str">
        <f>IF($I3224="","",_xlfn.LET(_xlpm.x,VLOOKUP($I3224,'taxon-match_2026-08-31'!$A$2:$N$122,12,FALSE),IF(_xlpm.x=0,"",_xlpm.x)))</f>
        <v>Kirkpatrickia</v>
      </c>
      <c r="R3224" t="str">
        <f>IF($I3224="","",_xlfn.LET(_xlpm.x,VLOOKUP($I3224,'taxon-match_2026-08-31'!$A$2:$N$122,14,FALSE),IF(_xlpm.x=0,"",_xlpm.x)))</f>
        <v>variolosa</v>
      </c>
      <c r="S3224" s="2" t="s">
        <v>2609</v>
      </c>
      <c r="T3224" s="69" t="s">
        <v>62</v>
      </c>
      <c r="U3224" s="69" t="s">
        <v>60</v>
      </c>
      <c r="X3224" t="str">
        <f>IF(T3224="","",_xlfn.LET(_xlpm.x,VLOOKUP(T3224,'Drop-down_menus'!$F$2:$G$16,2,FALSE),IF(_xlpm.x=0,"",_xlpm.x)))</f>
        <v>https://orcid.org/0000-0003-3696-4445</v>
      </c>
      <c r="Y3224" t="str">
        <f>IF(U3224="","",_xlfn.LET(_xlpm.x,VLOOKUP(U3224,'Drop-down_menus'!$F$2:$G$16,2,FALSE),IF(_xlpm.x=0,"",_xlpm.x)))</f>
        <v>https://orcid.org/0000-0002-9708-1761</v>
      </c>
      <c r="Z3224" t="str">
        <f>IF(V3224="","",_xlfn.LET(_xlpm.x,VLOOKUP(V3224,'Drop-down_menus'!$F$2:$G$16,2,FALSE),IF(_xlpm.x=0,"",_xlpm.x)))</f>
        <v/>
      </c>
      <c r="AA3224" t="str">
        <f>IF(W3224="","",_xlfn.LET(_xlpm.x,VLOOKUP(W3224,'Drop-down_menus'!$F$2:$G$16,2,FALSE),IF(_xlpm.x=0,"",_xlpm.x)))</f>
        <v/>
      </c>
      <c r="AB3224" t="s">
        <v>730</v>
      </c>
      <c r="AE3224" t="s">
        <v>896</v>
      </c>
    </row>
    <row r="3225" spans="1:31" ht="15" hidden="1" x14ac:dyDescent="0.2">
      <c r="A3225" s="2" t="s">
        <v>328</v>
      </c>
      <c r="B3225">
        <v>3356</v>
      </c>
      <c r="C3225">
        <v>1895</v>
      </c>
      <c r="D3225" s="70" t="s">
        <v>755</v>
      </c>
      <c r="F3225" s="70"/>
      <c r="H3225" s="70"/>
      <c r="I3225" t="s">
        <v>2611</v>
      </c>
      <c r="J3225" t="str">
        <f>IF($I3225="","",_xlfn.LET(_xlpm.x,VLOOKUP($I3225,'taxon-match_2026-08-31'!$A$2:$N$122,6,FALSE),IF(_xlpm.x=0,"",_xlpm.x)))</f>
        <v/>
      </c>
      <c r="K3225" t="str">
        <f>IF($I3225="","",_xlfn.LET(_xlpm.x,VLOOKUP($I3225,'taxon-match_2026-08-31'!$A$2:$N$122,4,FALSE),IF(_xlpm.x=0,"",_xlpm.x)))</f>
        <v/>
      </c>
      <c r="L3225" t="str">
        <f>IF($I3225="","",_xlfn.LET(_xlpm.x,VLOOKUP($I3225,'taxon-match_2026-08-31'!$A$2:$N$122,7,FALSE),IF(_xlpm.x=0,"",_xlpm.x)))</f>
        <v/>
      </c>
      <c r="M3225" t="str">
        <f>IF($I3225="","",_xlfn.LET(_xlpm.x,VLOOKUP($I3225,'taxon-match_2026-08-31'!$A$2:$N$122,8,FALSE),IF(_xlpm.x=0,"",_xlpm.x)))</f>
        <v/>
      </c>
      <c r="N3225" t="str">
        <f>IF($I3225="","",_xlfn.LET(_xlpm.x,VLOOKUP($I3225,'taxon-match_2026-08-31'!$A$2:$N$122,9,FALSE),IF(_xlpm.x=0,"",_xlpm.x)))</f>
        <v/>
      </c>
      <c r="O3225" t="str">
        <f>IF($I3225="","",_xlfn.LET(_xlpm.x,VLOOKUP($I3225,'taxon-match_2026-08-31'!$A$2:$N$122,10,FALSE),IF(_xlpm.x=0,"",_xlpm.x)))</f>
        <v/>
      </c>
      <c r="P3225" t="str">
        <f>IF($I3225="","",_xlfn.LET(_xlpm.x,VLOOKUP($I3225,'taxon-match_2026-08-31'!$A$2:$N$122,11,FALSE),IF(_xlpm.x=0,"",_xlpm.x)))</f>
        <v/>
      </c>
      <c r="Q3225" t="str">
        <f>IF($I3225="","",_xlfn.LET(_xlpm.x,VLOOKUP($I3225,'taxon-match_2026-08-31'!$A$2:$N$122,12,FALSE),IF(_xlpm.x=0,"",_xlpm.x)))</f>
        <v/>
      </c>
      <c r="R3225" t="str">
        <f>IF($I3225="","",_xlfn.LET(_xlpm.x,VLOOKUP($I3225,'taxon-match_2026-08-31'!$A$2:$N$122,14,FALSE),IF(_xlpm.x=0,"",_xlpm.x)))</f>
        <v/>
      </c>
      <c r="T3225" s="69" t="s">
        <v>62</v>
      </c>
      <c r="U3225" s="69" t="s">
        <v>60</v>
      </c>
      <c r="X3225" t="str">
        <f>IF(T3225="","",_xlfn.LET(_xlpm.x,VLOOKUP(T3225,'Drop-down_menus'!$F$2:$G$16,2,FALSE),IF(_xlpm.x=0,"",_xlpm.x)))</f>
        <v>https://orcid.org/0000-0003-3696-4445</v>
      </c>
      <c r="Y3225" t="str">
        <f>IF(U3225="","",_xlfn.LET(_xlpm.x,VLOOKUP(U3225,'Drop-down_menus'!$F$2:$G$16,2,FALSE),IF(_xlpm.x=0,"",_xlpm.x)))</f>
        <v>https://orcid.org/0000-0002-9708-1761</v>
      </c>
      <c r="Z3225" t="str">
        <f>IF(V3225="","",_xlfn.LET(_xlpm.x,VLOOKUP(V3225,'Drop-down_menus'!$F$2:$G$16,2,FALSE),IF(_xlpm.x=0,"",_xlpm.x)))</f>
        <v/>
      </c>
      <c r="AA3225" t="str">
        <f>IF(W3225="","",_xlfn.LET(_xlpm.x,VLOOKUP(W3225,'Drop-down_menus'!$F$2:$G$16,2,FALSE),IF(_xlpm.x=0,"",_xlpm.x)))</f>
        <v/>
      </c>
      <c r="AB3225" t="s">
        <v>730</v>
      </c>
      <c r="AE3225" t="s">
        <v>896</v>
      </c>
    </row>
    <row r="3226" spans="1:31" ht="15" hidden="1" x14ac:dyDescent="0.2">
      <c r="A3226" s="2" t="s">
        <v>328</v>
      </c>
      <c r="B3226">
        <v>3357</v>
      </c>
      <c r="C3226">
        <v>1992</v>
      </c>
      <c r="D3226" s="70" t="s">
        <v>755</v>
      </c>
      <c r="F3226" s="70"/>
      <c r="H3226" s="70"/>
      <c r="I3226" t="s">
        <v>2611</v>
      </c>
      <c r="J3226" t="str">
        <f>IF($I3226="","",_xlfn.LET(_xlpm.x,VLOOKUP($I3226,'taxon-match_2026-08-31'!$A$2:$N$122,6,FALSE),IF(_xlpm.x=0,"",_xlpm.x)))</f>
        <v/>
      </c>
      <c r="K3226" t="str">
        <f>IF($I3226="","",_xlfn.LET(_xlpm.x,VLOOKUP($I3226,'taxon-match_2026-08-31'!$A$2:$N$122,4,FALSE),IF(_xlpm.x=0,"",_xlpm.x)))</f>
        <v/>
      </c>
      <c r="L3226" t="str">
        <f>IF($I3226="","",_xlfn.LET(_xlpm.x,VLOOKUP($I3226,'taxon-match_2026-08-31'!$A$2:$N$122,7,FALSE),IF(_xlpm.x=0,"",_xlpm.x)))</f>
        <v/>
      </c>
      <c r="M3226" t="str">
        <f>IF($I3226="","",_xlfn.LET(_xlpm.x,VLOOKUP($I3226,'taxon-match_2026-08-31'!$A$2:$N$122,8,FALSE),IF(_xlpm.x=0,"",_xlpm.x)))</f>
        <v/>
      </c>
      <c r="N3226" t="str">
        <f>IF($I3226="","",_xlfn.LET(_xlpm.x,VLOOKUP($I3226,'taxon-match_2026-08-31'!$A$2:$N$122,9,FALSE),IF(_xlpm.x=0,"",_xlpm.x)))</f>
        <v/>
      </c>
      <c r="O3226" t="str">
        <f>IF($I3226="","",_xlfn.LET(_xlpm.x,VLOOKUP($I3226,'taxon-match_2026-08-31'!$A$2:$N$122,10,FALSE),IF(_xlpm.x=0,"",_xlpm.x)))</f>
        <v/>
      </c>
      <c r="P3226" t="str">
        <f>IF($I3226="","",_xlfn.LET(_xlpm.x,VLOOKUP($I3226,'taxon-match_2026-08-31'!$A$2:$N$122,11,FALSE),IF(_xlpm.x=0,"",_xlpm.x)))</f>
        <v/>
      </c>
      <c r="Q3226" t="str">
        <f>IF($I3226="","",_xlfn.LET(_xlpm.x,VLOOKUP($I3226,'taxon-match_2026-08-31'!$A$2:$N$122,12,FALSE),IF(_xlpm.x=0,"",_xlpm.x)))</f>
        <v/>
      </c>
      <c r="R3226" t="str">
        <f>IF($I3226="","",_xlfn.LET(_xlpm.x,VLOOKUP($I3226,'taxon-match_2026-08-31'!$A$2:$N$122,14,FALSE),IF(_xlpm.x=0,"",_xlpm.x)))</f>
        <v/>
      </c>
      <c r="T3226" s="69" t="s">
        <v>62</v>
      </c>
      <c r="U3226" s="69" t="s">
        <v>60</v>
      </c>
      <c r="X3226" t="str">
        <f>IF(T3226="","",_xlfn.LET(_xlpm.x,VLOOKUP(T3226,'Drop-down_menus'!$F$2:$G$16,2,FALSE),IF(_xlpm.x=0,"",_xlpm.x)))</f>
        <v>https://orcid.org/0000-0003-3696-4445</v>
      </c>
      <c r="Y3226" t="str">
        <f>IF(U3226="","",_xlfn.LET(_xlpm.x,VLOOKUP(U3226,'Drop-down_menus'!$F$2:$G$16,2,FALSE),IF(_xlpm.x=0,"",_xlpm.x)))</f>
        <v>https://orcid.org/0000-0002-9708-1761</v>
      </c>
      <c r="Z3226" t="str">
        <f>IF(V3226="","",_xlfn.LET(_xlpm.x,VLOOKUP(V3226,'Drop-down_menus'!$F$2:$G$16,2,FALSE),IF(_xlpm.x=0,"",_xlpm.x)))</f>
        <v/>
      </c>
      <c r="AA3226" t="str">
        <f>IF(W3226="","",_xlfn.LET(_xlpm.x,VLOOKUP(W3226,'Drop-down_menus'!$F$2:$G$16,2,FALSE),IF(_xlpm.x=0,"",_xlpm.x)))</f>
        <v/>
      </c>
      <c r="AB3226" t="s">
        <v>730</v>
      </c>
      <c r="AE3226" t="s">
        <v>896</v>
      </c>
    </row>
    <row r="3227" spans="1:31" ht="15" hidden="1" x14ac:dyDescent="0.2">
      <c r="A3227" s="2" t="s">
        <v>328</v>
      </c>
      <c r="B3227">
        <v>3358</v>
      </c>
      <c r="C3227">
        <v>1946</v>
      </c>
      <c r="D3227" s="70" t="s">
        <v>755</v>
      </c>
      <c r="F3227" s="70"/>
      <c r="H3227" s="70"/>
      <c r="I3227" t="s">
        <v>2611</v>
      </c>
      <c r="J3227" t="str">
        <f>IF($I3227="","",_xlfn.LET(_xlpm.x,VLOOKUP($I3227,'taxon-match_2026-08-31'!$A$2:$N$122,6,FALSE),IF(_xlpm.x=0,"",_xlpm.x)))</f>
        <v/>
      </c>
      <c r="K3227" t="str">
        <f>IF($I3227="","",_xlfn.LET(_xlpm.x,VLOOKUP($I3227,'taxon-match_2026-08-31'!$A$2:$N$122,4,FALSE),IF(_xlpm.x=0,"",_xlpm.x)))</f>
        <v/>
      </c>
      <c r="L3227" t="str">
        <f>IF($I3227="","",_xlfn.LET(_xlpm.x,VLOOKUP($I3227,'taxon-match_2026-08-31'!$A$2:$N$122,7,FALSE),IF(_xlpm.x=0,"",_xlpm.x)))</f>
        <v/>
      </c>
      <c r="M3227" t="str">
        <f>IF($I3227="","",_xlfn.LET(_xlpm.x,VLOOKUP($I3227,'taxon-match_2026-08-31'!$A$2:$N$122,8,FALSE),IF(_xlpm.x=0,"",_xlpm.x)))</f>
        <v/>
      </c>
      <c r="N3227" t="str">
        <f>IF($I3227="","",_xlfn.LET(_xlpm.x,VLOOKUP($I3227,'taxon-match_2026-08-31'!$A$2:$N$122,9,FALSE),IF(_xlpm.x=0,"",_xlpm.x)))</f>
        <v/>
      </c>
      <c r="O3227" t="str">
        <f>IF($I3227="","",_xlfn.LET(_xlpm.x,VLOOKUP($I3227,'taxon-match_2026-08-31'!$A$2:$N$122,10,FALSE),IF(_xlpm.x=0,"",_xlpm.x)))</f>
        <v/>
      </c>
      <c r="P3227" t="str">
        <f>IF($I3227="","",_xlfn.LET(_xlpm.x,VLOOKUP($I3227,'taxon-match_2026-08-31'!$A$2:$N$122,11,FALSE),IF(_xlpm.x=0,"",_xlpm.x)))</f>
        <v/>
      </c>
      <c r="Q3227" t="str">
        <f>IF($I3227="","",_xlfn.LET(_xlpm.x,VLOOKUP($I3227,'taxon-match_2026-08-31'!$A$2:$N$122,12,FALSE),IF(_xlpm.x=0,"",_xlpm.x)))</f>
        <v/>
      </c>
      <c r="R3227" t="str">
        <f>IF($I3227="","",_xlfn.LET(_xlpm.x,VLOOKUP($I3227,'taxon-match_2026-08-31'!$A$2:$N$122,14,FALSE),IF(_xlpm.x=0,"",_xlpm.x)))</f>
        <v/>
      </c>
      <c r="T3227" s="69" t="s">
        <v>62</v>
      </c>
      <c r="U3227" s="69" t="s">
        <v>60</v>
      </c>
      <c r="X3227" t="str">
        <f>IF(T3227="","",_xlfn.LET(_xlpm.x,VLOOKUP(T3227,'Drop-down_menus'!$F$2:$G$16,2,FALSE),IF(_xlpm.x=0,"",_xlpm.x)))</f>
        <v>https://orcid.org/0000-0003-3696-4445</v>
      </c>
      <c r="Y3227" t="str">
        <f>IF(U3227="","",_xlfn.LET(_xlpm.x,VLOOKUP(U3227,'Drop-down_menus'!$F$2:$G$16,2,FALSE),IF(_xlpm.x=0,"",_xlpm.x)))</f>
        <v>https://orcid.org/0000-0002-9708-1761</v>
      </c>
      <c r="Z3227" t="str">
        <f>IF(V3227="","",_xlfn.LET(_xlpm.x,VLOOKUP(V3227,'Drop-down_menus'!$F$2:$G$16,2,FALSE),IF(_xlpm.x=0,"",_xlpm.x)))</f>
        <v/>
      </c>
      <c r="AA3227" t="str">
        <f>IF(W3227="","",_xlfn.LET(_xlpm.x,VLOOKUP(W3227,'Drop-down_menus'!$F$2:$G$16,2,FALSE),IF(_xlpm.x=0,"",_xlpm.x)))</f>
        <v/>
      </c>
      <c r="AB3227" t="s">
        <v>730</v>
      </c>
      <c r="AE3227" t="s">
        <v>896</v>
      </c>
    </row>
    <row r="3228" spans="1:31" ht="15" hidden="1" x14ac:dyDescent="0.2">
      <c r="A3228" s="2" t="s">
        <v>282</v>
      </c>
      <c r="B3228">
        <v>2659</v>
      </c>
      <c r="C3228">
        <v>1947</v>
      </c>
      <c r="D3228" s="69" t="s">
        <v>700</v>
      </c>
      <c r="F3228" s="70" t="s">
        <v>677</v>
      </c>
      <c r="H3228" s="70" t="s">
        <v>677</v>
      </c>
      <c r="I3228" t="s">
        <v>677</v>
      </c>
      <c r="J3228" t="str">
        <f>IF($I3228="","",_xlfn.LET(_xlpm.x,VLOOKUP($I3228,'taxon-match_2026-08-31'!$A$2:$N$122,6,FALSE),IF(_xlpm.x=0,"",_xlpm.x)))</f>
        <v>Grant, 1836</v>
      </c>
      <c r="K3228" t="str">
        <f>IF($I3228="","",_xlfn.LET(_xlpm.x,VLOOKUP($I3228,'taxon-match_2026-08-31'!$A$2:$N$122,4,FALSE),IF(_xlpm.x=0,"",_xlpm.x)))</f>
        <v>urn:lsid:marinespecies.org:taxname:558</v>
      </c>
      <c r="L3228" t="str">
        <f>IF($I3228="","",_xlfn.LET(_xlpm.x,VLOOKUP($I3228,'taxon-match_2026-08-31'!$A$2:$N$122,7,FALSE),IF(_xlpm.x=0,"",_xlpm.x)))</f>
        <v>Animalia</v>
      </c>
      <c r="M3228" t="str">
        <f>IF($I3228="","",_xlfn.LET(_xlpm.x,VLOOKUP($I3228,'taxon-match_2026-08-31'!$A$2:$N$122,8,FALSE),IF(_xlpm.x=0,"",_xlpm.x)))</f>
        <v>Porifera</v>
      </c>
      <c r="N3228" t="str">
        <f>IF($I3228="","",_xlfn.LET(_xlpm.x,VLOOKUP($I3228,'taxon-match_2026-08-31'!$A$2:$N$122,9,FALSE),IF(_xlpm.x=0,"",_xlpm.x)))</f>
        <v/>
      </c>
      <c r="O3228" t="str">
        <f>IF($I3228="","",_xlfn.LET(_xlpm.x,VLOOKUP($I3228,'taxon-match_2026-08-31'!$A$2:$N$122,10,FALSE),IF(_xlpm.x=0,"",_xlpm.x)))</f>
        <v/>
      </c>
      <c r="P3228" t="str">
        <f>IF($I3228="","",_xlfn.LET(_xlpm.x,VLOOKUP($I3228,'taxon-match_2026-08-31'!$A$2:$N$122,11,FALSE),IF(_xlpm.x=0,"",_xlpm.x)))</f>
        <v/>
      </c>
      <c r="Q3228" t="str">
        <f>IF($I3228="","",_xlfn.LET(_xlpm.x,VLOOKUP($I3228,'taxon-match_2026-08-31'!$A$2:$N$122,12,FALSE),IF(_xlpm.x=0,"",_xlpm.x)))</f>
        <v/>
      </c>
      <c r="R3228" t="str">
        <f>IF($I3228="","",_xlfn.LET(_xlpm.x,VLOOKUP($I3228,'taxon-match_2026-08-31'!$A$2:$N$122,14,FALSE),IF(_xlpm.x=0,"",_xlpm.x)))</f>
        <v/>
      </c>
      <c r="S3228" s="2" t="s">
        <v>2357</v>
      </c>
      <c r="T3228" s="69" t="s">
        <v>62</v>
      </c>
      <c r="U3228" s="69" t="s">
        <v>60</v>
      </c>
      <c r="X3228" t="str">
        <f>IF(T3228="","",_xlfn.LET(_xlpm.x,VLOOKUP(T3228,'Drop-down_menus'!$F$2:$G$16,2,FALSE),IF(_xlpm.x=0,"",_xlpm.x)))</f>
        <v>https://orcid.org/0000-0003-3696-4445</v>
      </c>
      <c r="Y3228" t="str">
        <f>IF(U3228="","",_xlfn.LET(_xlpm.x,VLOOKUP(U3228,'Drop-down_menus'!$F$2:$G$16,2,FALSE),IF(_xlpm.x=0,"",_xlpm.x)))</f>
        <v>https://orcid.org/0000-0002-9708-1761</v>
      </c>
      <c r="Z3228" t="str">
        <f>IF(V3228="","",_xlfn.LET(_xlpm.x,VLOOKUP(V3228,'Drop-down_menus'!$F$2:$G$16,2,FALSE),IF(_xlpm.x=0,"",_xlpm.x)))</f>
        <v/>
      </c>
      <c r="AA3228" t="str">
        <f>IF(W3228="","",_xlfn.LET(_xlpm.x,VLOOKUP(W3228,'Drop-down_menus'!$F$2:$G$16,2,FALSE),IF(_xlpm.x=0,"",_xlpm.x)))</f>
        <v/>
      </c>
      <c r="AB3228" t="s">
        <v>730</v>
      </c>
      <c r="AE3228" t="s">
        <v>896</v>
      </c>
    </row>
    <row r="3229" spans="1:31" ht="15" hidden="1" x14ac:dyDescent="0.2">
      <c r="A3229" s="2" t="s">
        <v>282</v>
      </c>
      <c r="B3229">
        <v>2660</v>
      </c>
      <c r="C3229">
        <v>1948</v>
      </c>
      <c r="D3229" s="69" t="s">
        <v>700</v>
      </c>
      <c r="F3229" s="70" t="s">
        <v>677</v>
      </c>
      <c r="H3229" s="70" t="s">
        <v>677</v>
      </c>
      <c r="I3229" t="s">
        <v>677</v>
      </c>
      <c r="J3229" t="str">
        <f>IF($I3229="","",_xlfn.LET(_xlpm.x,VLOOKUP($I3229,'taxon-match_2026-08-31'!$A$2:$N$122,6,FALSE),IF(_xlpm.x=0,"",_xlpm.x)))</f>
        <v>Grant, 1836</v>
      </c>
      <c r="K3229" t="str">
        <f>IF($I3229="","",_xlfn.LET(_xlpm.x,VLOOKUP($I3229,'taxon-match_2026-08-31'!$A$2:$N$122,4,FALSE),IF(_xlpm.x=0,"",_xlpm.x)))</f>
        <v>urn:lsid:marinespecies.org:taxname:558</v>
      </c>
      <c r="L3229" t="str">
        <f>IF($I3229="","",_xlfn.LET(_xlpm.x,VLOOKUP($I3229,'taxon-match_2026-08-31'!$A$2:$N$122,7,FALSE),IF(_xlpm.x=0,"",_xlpm.x)))</f>
        <v>Animalia</v>
      </c>
      <c r="M3229" t="str">
        <f>IF($I3229="","",_xlfn.LET(_xlpm.x,VLOOKUP($I3229,'taxon-match_2026-08-31'!$A$2:$N$122,8,FALSE),IF(_xlpm.x=0,"",_xlpm.x)))</f>
        <v>Porifera</v>
      </c>
      <c r="N3229" t="str">
        <f>IF($I3229="","",_xlfn.LET(_xlpm.x,VLOOKUP($I3229,'taxon-match_2026-08-31'!$A$2:$N$122,9,FALSE),IF(_xlpm.x=0,"",_xlpm.x)))</f>
        <v/>
      </c>
      <c r="O3229" t="str">
        <f>IF($I3229="","",_xlfn.LET(_xlpm.x,VLOOKUP($I3229,'taxon-match_2026-08-31'!$A$2:$N$122,10,FALSE),IF(_xlpm.x=0,"",_xlpm.x)))</f>
        <v/>
      </c>
      <c r="P3229" t="str">
        <f>IF($I3229="","",_xlfn.LET(_xlpm.x,VLOOKUP($I3229,'taxon-match_2026-08-31'!$A$2:$N$122,11,FALSE),IF(_xlpm.x=0,"",_xlpm.x)))</f>
        <v/>
      </c>
      <c r="Q3229" t="str">
        <f>IF($I3229="","",_xlfn.LET(_xlpm.x,VLOOKUP($I3229,'taxon-match_2026-08-31'!$A$2:$N$122,12,FALSE),IF(_xlpm.x=0,"",_xlpm.x)))</f>
        <v/>
      </c>
      <c r="R3229" t="str">
        <f>IF($I3229="","",_xlfn.LET(_xlpm.x,VLOOKUP($I3229,'taxon-match_2026-08-31'!$A$2:$N$122,14,FALSE),IF(_xlpm.x=0,"",_xlpm.x)))</f>
        <v/>
      </c>
      <c r="S3229" s="2" t="s">
        <v>2357</v>
      </c>
      <c r="T3229" s="69" t="s">
        <v>62</v>
      </c>
      <c r="U3229" s="69" t="s">
        <v>60</v>
      </c>
      <c r="X3229" t="str">
        <f>IF(T3229="","",_xlfn.LET(_xlpm.x,VLOOKUP(T3229,'Drop-down_menus'!$F$2:$G$16,2,FALSE),IF(_xlpm.x=0,"",_xlpm.x)))</f>
        <v>https://orcid.org/0000-0003-3696-4445</v>
      </c>
      <c r="Y3229" t="str">
        <f>IF(U3229="","",_xlfn.LET(_xlpm.x,VLOOKUP(U3229,'Drop-down_menus'!$F$2:$G$16,2,FALSE),IF(_xlpm.x=0,"",_xlpm.x)))</f>
        <v>https://orcid.org/0000-0002-9708-1761</v>
      </c>
      <c r="Z3229" t="str">
        <f>IF(V3229="","",_xlfn.LET(_xlpm.x,VLOOKUP(V3229,'Drop-down_menus'!$F$2:$G$16,2,FALSE),IF(_xlpm.x=0,"",_xlpm.x)))</f>
        <v/>
      </c>
      <c r="AA3229" t="str">
        <f>IF(W3229="","",_xlfn.LET(_xlpm.x,VLOOKUP(W3229,'Drop-down_menus'!$F$2:$G$16,2,FALSE),IF(_xlpm.x=0,"",_xlpm.x)))</f>
        <v/>
      </c>
      <c r="AB3229" t="s">
        <v>730</v>
      </c>
      <c r="AE3229" t="s">
        <v>896</v>
      </c>
    </row>
    <row r="3230" spans="1:31" ht="15" hidden="1" x14ac:dyDescent="0.2">
      <c r="A3230" s="2" t="s">
        <v>282</v>
      </c>
      <c r="B3230">
        <v>2661</v>
      </c>
      <c r="C3230">
        <v>1949</v>
      </c>
      <c r="D3230" s="69" t="s">
        <v>700</v>
      </c>
      <c r="F3230" s="70" t="s">
        <v>677</v>
      </c>
      <c r="H3230" s="70" t="s">
        <v>677</v>
      </c>
      <c r="I3230" t="s">
        <v>677</v>
      </c>
      <c r="J3230" t="str">
        <f>IF($I3230="","",_xlfn.LET(_xlpm.x,VLOOKUP($I3230,'taxon-match_2026-08-31'!$A$2:$N$122,6,FALSE),IF(_xlpm.x=0,"",_xlpm.x)))</f>
        <v>Grant, 1836</v>
      </c>
      <c r="K3230" t="str">
        <f>IF($I3230="","",_xlfn.LET(_xlpm.x,VLOOKUP($I3230,'taxon-match_2026-08-31'!$A$2:$N$122,4,FALSE),IF(_xlpm.x=0,"",_xlpm.x)))</f>
        <v>urn:lsid:marinespecies.org:taxname:558</v>
      </c>
      <c r="L3230" t="str">
        <f>IF($I3230="","",_xlfn.LET(_xlpm.x,VLOOKUP($I3230,'taxon-match_2026-08-31'!$A$2:$N$122,7,FALSE),IF(_xlpm.x=0,"",_xlpm.x)))</f>
        <v>Animalia</v>
      </c>
      <c r="M3230" t="str">
        <f>IF($I3230="","",_xlfn.LET(_xlpm.x,VLOOKUP($I3230,'taxon-match_2026-08-31'!$A$2:$N$122,8,FALSE),IF(_xlpm.x=0,"",_xlpm.x)))</f>
        <v>Porifera</v>
      </c>
      <c r="N3230" t="str">
        <f>IF($I3230="","",_xlfn.LET(_xlpm.x,VLOOKUP($I3230,'taxon-match_2026-08-31'!$A$2:$N$122,9,FALSE),IF(_xlpm.x=0,"",_xlpm.x)))</f>
        <v/>
      </c>
      <c r="O3230" t="str">
        <f>IF($I3230="","",_xlfn.LET(_xlpm.x,VLOOKUP($I3230,'taxon-match_2026-08-31'!$A$2:$N$122,10,FALSE),IF(_xlpm.x=0,"",_xlpm.x)))</f>
        <v/>
      </c>
      <c r="P3230" t="str">
        <f>IF($I3230="","",_xlfn.LET(_xlpm.x,VLOOKUP($I3230,'taxon-match_2026-08-31'!$A$2:$N$122,11,FALSE),IF(_xlpm.x=0,"",_xlpm.x)))</f>
        <v/>
      </c>
      <c r="Q3230" t="str">
        <f>IF($I3230="","",_xlfn.LET(_xlpm.x,VLOOKUP($I3230,'taxon-match_2026-08-31'!$A$2:$N$122,12,FALSE),IF(_xlpm.x=0,"",_xlpm.x)))</f>
        <v/>
      </c>
      <c r="R3230" t="str">
        <f>IF($I3230="","",_xlfn.LET(_xlpm.x,VLOOKUP($I3230,'taxon-match_2026-08-31'!$A$2:$N$122,14,FALSE),IF(_xlpm.x=0,"",_xlpm.x)))</f>
        <v/>
      </c>
      <c r="S3230" s="2" t="s">
        <v>2357</v>
      </c>
      <c r="T3230" s="69" t="s">
        <v>62</v>
      </c>
      <c r="U3230" s="69" t="s">
        <v>60</v>
      </c>
      <c r="X3230" t="str">
        <f>IF(T3230="","",_xlfn.LET(_xlpm.x,VLOOKUP(T3230,'Drop-down_menus'!$F$2:$G$16,2,FALSE),IF(_xlpm.x=0,"",_xlpm.x)))</f>
        <v>https://orcid.org/0000-0003-3696-4445</v>
      </c>
      <c r="Y3230" t="str">
        <f>IF(U3230="","",_xlfn.LET(_xlpm.x,VLOOKUP(U3230,'Drop-down_menus'!$F$2:$G$16,2,FALSE),IF(_xlpm.x=0,"",_xlpm.x)))</f>
        <v>https://orcid.org/0000-0002-9708-1761</v>
      </c>
      <c r="Z3230" t="str">
        <f>IF(V3230="","",_xlfn.LET(_xlpm.x,VLOOKUP(V3230,'Drop-down_menus'!$F$2:$G$16,2,FALSE),IF(_xlpm.x=0,"",_xlpm.x)))</f>
        <v/>
      </c>
      <c r="AA3230" t="str">
        <f>IF(W3230="","",_xlfn.LET(_xlpm.x,VLOOKUP(W3230,'Drop-down_menus'!$F$2:$G$16,2,FALSE),IF(_xlpm.x=0,"",_xlpm.x)))</f>
        <v/>
      </c>
      <c r="AB3230" t="s">
        <v>730</v>
      </c>
      <c r="AE3230" t="s">
        <v>896</v>
      </c>
    </row>
    <row r="3231" spans="1:31" ht="15" hidden="1" x14ac:dyDescent="0.2">
      <c r="A3231" s="2" t="s">
        <v>282</v>
      </c>
      <c r="B3231">
        <v>2680</v>
      </c>
      <c r="C3231">
        <v>1950</v>
      </c>
      <c r="D3231" s="70" t="s">
        <v>878</v>
      </c>
      <c r="F3231" s="70"/>
      <c r="H3231" s="70"/>
      <c r="I3231" t="s">
        <v>2611</v>
      </c>
      <c r="J3231" t="str">
        <f>IF($I3231="","",_xlfn.LET(_xlpm.x,VLOOKUP($I3231,'taxon-match_2026-08-31'!$A$2:$N$122,6,FALSE),IF(_xlpm.x=0,"",_xlpm.x)))</f>
        <v/>
      </c>
      <c r="K3231" t="str">
        <f>IF($I3231="","",_xlfn.LET(_xlpm.x,VLOOKUP($I3231,'taxon-match_2026-08-31'!$A$2:$N$122,4,FALSE),IF(_xlpm.x=0,"",_xlpm.x)))</f>
        <v/>
      </c>
      <c r="L3231" t="str">
        <f>IF($I3231="","",_xlfn.LET(_xlpm.x,VLOOKUP($I3231,'taxon-match_2026-08-31'!$A$2:$N$122,7,FALSE),IF(_xlpm.x=0,"",_xlpm.x)))</f>
        <v/>
      </c>
      <c r="M3231" t="str">
        <f>IF($I3231="","",_xlfn.LET(_xlpm.x,VLOOKUP($I3231,'taxon-match_2026-08-31'!$A$2:$N$122,8,FALSE),IF(_xlpm.x=0,"",_xlpm.x)))</f>
        <v/>
      </c>
      <c r="N3231" t="str">
        <f>IF($I3231="","",_xlfn.LET(_xlpm.x,VLOOKUP($I3231,'taxon-match_2026-08-31'!$A$2:$N$122,9,FALSE),IF(_xlpm.x=0,"",_xlpm.x)))</f>
        <v/>
      </c>
      <c r="O3231" t="str">
        <f>IF($I3231="","",_xlfn.LET(_xlpm.x,VLOOKUP($I3231,'taxon-match_2026-08-31'!$A$2:$N$122,10,FALSE),IF(_xlpm.x=0,"",_xlpm.x)))</f>
        <v/>
      </c>
      <c r="P3231" t="str">
        <f>IF($I3231="","",_xlfn.LET(_xlpm.x,VLOOKUP($I3231,'taxon-match_2026-08-31'!$A$2:$N$122,11,FALSE),IF(_xlpm.x=0,"",_xlpm.x)))</f>
        <v/>
      </c>
      <c r="Q3231" t="str">
        <f>IF($I3231="","",_xlfn.LET(_xlpm.x,VLOOKUP($I3231,'taxon-match_2026-08-31'!$A$2:$N$122,12,FALSE),IF(_xlpm.x=0,"",_xlpm.x)))</f>
        <v/>
      </c>
      <c r="R3231" t="str">
        <f>IF($I3231="","",_xlfn.LET(_xlpm.x,VLOOKUP($I3231,'taxon-match_2026-08-31'!$A$2:$N$122,14,FALSE),IF(_xlpm.x=0,"",_xlpm.x)))</f>
        <v/>
      </c>
      <c r="T3231" s="69" t="s">
        <v>62</v>
      </c>
      <c r="U3231" s="69" t="s">
        <v>60</v>
      </c>
      <c r="X3231" t="str">
        <f>IF(T3231="","",_xlfn.LET(_xlpm.x,VLOOKUP(T3231,'Drop-down_menus'!$F$2:$G$16,2,FALSE),IF(_xlpm.x=0,"",_xlpm.x)))</f>
        <v>https://orcid.org/0000-0003-3696-4445</v>
      </c>
      <c r="Y3231" t="str">
        <f>IF(U3231="","",_xlfn.LET(_xlpm.x,VLOOKUP(U3231,'Drop-down_menus'!$F$2:$G$16,2,FALSE),IF(_xlpm.x=0,"",_xlpm.x)))</f>
        <v>https://orcid.org/0000-0002-9708-1761</v>
      </c>
      <c r="Z3231" t="str">
        <f>IF(V3231="","",_xlfn.LET(_xlpm.x,VLOOKUP(V3231,'Drop-down_menus'!$F$2:$G$16,2,FALSE),IF(_xlpm.x=0,"",_xlpm.x)))</f>
        <v/>
      </c>
      <c r="AA3231" t="str">
        <f>IF(W3231="","",_xlfn.LET(_xlpm.x,VLOOKUP(W3231,'Drop-down_menus'!$F$2:$G$16,2,FALSE),IF(_xlpm.x=0,"",_xlpm.x)))</f>
        <v/>
      </c>
      <c r="AB3231" t="s">
        <v>730</v>
      </c>
      <c r="AE3231" t="s">
        <v>896</v>
      </c>
    </row>
    <row r="3232" spans="1:31" ht="15" hidden="1" x14ac:dyDescent="0.2">
      <c r="A3232" s="2" t="s">
        <v>282</v>
      </c>
      <c r="B3232">
        <v>2681</v>
      </c>
      <c r="C3232">
        <v>1935</v>
      </c>
      <c r="D3232" s="70" t="s">
        <v>878</v>
      </c>
      <c r="F3232" s="70"/>
      <c r="H3232" s="70"/>
      <c r="I3232" t="s">
        <v>2611</v>
      </c>
      <c r="J3232" t="str">
        <f>IF($I3232="","",_xlfn.LET(_xlpm.x,VLOOKUP($I3232,'taxon-match_2026-08-31'!$A$2:$N$122,6,FALSE),IF(_xlpm.x=0,"",_xlpm.x)))</f>
        <v/>
      </c>
      <c r="K3232" t="str">
        <f>IF($I3232="","",_xlfn.LET(_xlpm.x,VLOOKUP($I3232,'taxon-match_2026-08-31'!$A$2:$N$122,4,FALSE),IF(_xlpm.x=0,"",_xlpm.x)))</f>
        <v/>
      </c>
      <c r="L3232" t="str">
        <f>IF($I3232="","",_xlfn.LET(_xlpm.x,VLOOKUP($I3232,'taxon-match_2026-08-31'!$A$2:$N$122,7,FALSE),IF(_xlpm.x=0,"",_xlpm.x)))</f>
        <v/>
      </c>
      <c r="M3232" t="str">
        <f>IF($I3232="","",_xlfn.LET(_xlpm.x,VLOOKUP($I3232,'taxon-match_2026-08-31'!$A$2:$N$122,8,FALSE),IF(_xlpm.x=0,"",_xlpm.x)))</f>
        <v/>
      </c>
      <c r="N3232" t="str">
        <f>IF($I3232="","",_xlfn.LET(_xlpm.x,VLOOKUP($I3232,'taxon-match_2026-08-31'!$A$2:$N$122,9,FALSE),IF(_xlpm.x=0,"",_xlpm.x)))</f>
        <v/>
      </c>
      <c r="O3232" t="str">
        <f>IF($I3232="","",_xlfn.LET(_xlpm.x,VLOOKUP($I3232,'taxon-match_2026-08-31'!$A$2:$N$122,10,FALSE),IF(_xlpm.x=0,"",_xlpm.x)))</f>
        <v/>
      </c>
      <c r="P3232" t="str">
        <f>IF($I3232="","",_xlfn.LET(_xlpm.x,VLOOKUP($I3232,'taxon-match_2026-08-31'!$A$2:$N$122,11,FALSE),IF(_xlpm.x=0,"",_xlpm.x)))</f>
        <v/>
      </c>
      <c r="Q3232" t="str">
        <f>IF($I3232="","",_xlfn.LET(_xlpm.x,VLOOKUP($I3232,'taxon-match_2026-08-31'!$A$2:$N$122,12,FALSE),IF(_xlpm.x=0,"",_xlpm.x)))</f>
        <v/>
      </c>
      <c r="R3232" t="str">
        <f>IF($I3232="","",_xlfn.LET(_xlpm.x,VLOOKUP($I3232,'taxon-match_2026-08-31'!$A$2:$N$122,14,FALSE),IF(_xlpm.x=0,"",_xlpm.x)))</f>
        <v/>
      </c>
      <c r="T3232" s="69" t="s">
        <v>62</v>
      </c>
      <c r="U3232" s="69" t="s">
        <v>60</v>
      </c>
      <c r="X3232" t="str">
        <f>IF(T3232="","",_xlfn.LET(_xlpm.x,VLOOKUP(T3232,'Drop-down_menus'!$F$2:$G$16,2,FALSE),IF(_xlpm.x=0,"",_xlpm.x)))</f>
        <v>https://orcid.org/0000-0003-3696-4445</v>
      </c>
      <c r="Y3232" t="str">
        <f>IF(U3232="","",_xlfn.LET(_xlpm.x,VLOOKUP(U3232,'Drop-down_menus'!$F$2:$G$16,2,FALSE),IF(_xlpm.x=0,"",_xlpm.x)))</f>
        <v>https://orcid.org/0000-0002-9708-1761</v>
      </c>
      <c r="Z3232" t="str">
        <f>IF(V3232="","",_xlfn.LET(_xlpm.x,VLOOKUP(V3232,'Drop-down_menus'!$F$2:$G$16,2,FALSE),IF(_xlpm.x=0,"",_xlpm.x)))</f>
        <v/>
      </c>
      <c r="AA3232" t="str">
        <f>IF(W3232="","",_xlfn.LET(_xlpm.x,VLOOKUP(W3232,'Drop-down_menus'!$F$2:$G$16,2,FALSE),IF(_xlpm.x=0,"",_xlpm.x)))</f>
        <v/>
      </c>
      <c r="AB3232" t="s">
        <v>730</v>
      </c>
      <c r="AE3232" t="s">
        <v>896</v>
      </c>
    </row>
    <row r="3233" spans="1:31" ht="15" hidden="1" x14ac:dyDescent="0.2">
      <c r="A3233" s="2" t="s">
        <v>282</v>
      </c>
      <c r="B3233">
        <v>2682</v>
      </c>
      <c r="C3233">
        <v>1944</v>
      </c>
      <c r="D3233" s="70" t="s">
        <v>878</v>
      </c>
      <c r="F3233" s="70"/>
      <c r="H3233" s="70"/>
      <c r="I3233" t="s">
        <v>2611</v>
      </c>
      <c r="J3233" t="str">
        <f>IF($I3233="","",_xlfn.LET(_xlpm.x,VLOOKUP($I3233,'taxon-match_2026-08-31'!$A$2:$N$122,6,FALSE),IF(_xlpm.x=0,"",_xlpm.x)))</f>
        <v/>
      </c>
      <c r="K3233" t="str">
        <f>IF($I3233="","",_xlfn.LET(_xlpm.x,VLOOKUP($I3233,'taxon-match_2026-08-31'!$A$2:$N$122,4,FALSE),IF(_xlpm.x=0,"",_xlpm.x)))</f>
        <v/>
      </c>
      <c r="L3233" t="str">
        <f>IF($I3233="","",_xlfn.LET(_xlpm.x,VLOOKUP($I3233,'taxon-match_2026-08-31'!$A$2:$N$122,7,FALSE),IF(_xlpm.x=0,"",_xlpm.x)))</f>
        <v/>
      </c>
      <c r="M3233" t="str">
        <f>IF($I3233="","",_xlfn.LET(_xlpm.x,VLOOKUP($I3233,'taxon-match_2026-08-31'!$A$2:$N$122,8,FALSE),IF(_xlpm.x=0,"",_xlpm.x)))</f>
        <v/>
      </c>
      <c r="N3233" t="str">
        <f>IF($I3233="","",_xlfn.LET(_xlpm.x,VLOOKUP($I3233,'taxon-match_2026-08-31'!$A$2:$N$122,9,FALSE),IF(_xlpm.x=0,"",_xlpm.x)))</f>
        <v/>
      </c>
      <c r="O3233" t="str">
        <f>IF($I3233="","",_xlfn.LET(_xlpm.x,VLOOKUP($I3233,'taxon-match_2026-08-31'!$A$2:$N$122,10,FALSE),IF(_xlpm.x=0,"",_xlpm.x)))</f>
        <v/>
      </c>
      <c r="P3233" t="str">
        <f>IF($I3233="","",_xlfn.LET(_xlpm.x,VLOOKUP($I3233,'taxon-match_2026-08-31'!$A$2:$N$122,11,FALSE),IF(_xlpm.x=0,"",_xlpm.x)))</f>
        <v/>
      </c>
      <c r="Q3233" t="str">
        <f>IF($I3233="","",_xlfn.LET(_xlpm.x,VLOOKUP($I3233,'taxon-match_2026-08-31'!$A$2:$N$122,12,FALSE),IF(_xlpm.x=0,"",_xlpm.x)))</f>
        <v/>
      </c>
      <c r="R3233" t="str">
        <f>IF($I3233="","",_xlfn.LET(_xlpm.x,VLOOKUP($I3233,'taxon-match_2026-08-31'!$A$2:$N$122,14,FALSE),IF(_xlpm.x=0,"",_xlpm.x)))</f>
        <v/>
      </c>
      <c r="T3233" s="69" t="s">
        <v>62</v>
      </c>
      <c r="U3233" s="69" t="s">
        <v>60</v>
      </c>
      <c r="X3233" t="str">
        <f>IF(T3233="","",_xlfn.LET(_xlpm.x,VLOOKUP(T3233,'Drop-down_menus'!$F$2:$G$16,2,FALSE),IF(_xlpm.x=0,"",_xlpm.x)))</f>
        <v>https://orcid.org/0000-0003-3696-4445</v>
      </c>
      <c r="Y3233" t="str">
        <f>IF(U3233="","",_xlfn.LET(_xlpm.x,VLOOKUP(U3233,'Drop-down_menus'!$F$2:$G$16,2,FALSE),IF(_xlpm.x=0,"",_xlpm.x)))</f>
        <v>https://orcid.org/0000-0002-9708-1761</v>
      </c>
      <c r="Z3233" t="str">
        <f>IF(V3233="","",_xlfn.LET(_xlpm.x,VLOOKUP(V3233,'Drop-down_menus'!$F$2:$G$16,2,FALSE),IF(_xlpm.x=0,"",_xlpm.x)))</f>
        <v/>
      </c>
      <c r="AA3233" t="str">
        <f>IF(W3233="","",_xlfn.LET(_xlpm.x,VLOOKUP(W3233,'Drop-down_menus'!$F$2:$G$16,2,FALSE),IF(_xlpm.x=0,"",_xlpm.x)))</f>
        <v/>
      </c>
      <c r="AB3233" t="s">
        <v>730</v>
      </c>
      <c r="AE3233" t="s">
        <v>896</v>
      </c>
    </row>
    <row r="3234" spans="1:31" ht="15" hidden="1" x14ac:dyDescent="0.2">
      <c r="A3234" s="2" t="s">
        <v>328</v>
      </c>
      <c r="B3234">
        <v>3353</v>
      </c>
      <c r="C3234">
        <v>1945</v>
      </c>
      <c r="D3234" s="70" t="s">
        <v>878</v>
      </c>
      <c r="F3234" s="70"/>
      <c r="H3234" s="70"/>
      <c r="I3234" t="s">
        <v>2611</v>
      </c>
      <c r="J3234" t="str">
        <f>IF($I3234="","",_xlfn.LET(_xlpm.x,VLOOKUP($I3234,'taxon-match_2026-08-31'!$A$2:$N$122,6,FALSE),IF(_xlpm.x=0,"",_xlpm.x)))</f>
        <v/>
      </c>
      <c r="K3234" t="str">
        <f>IF($I3234="","",_xlfn.LET(_xlpm.x,VLOOKUP($I3234,'taxon-match_2026-08-31'!$A$2:$N$122,4,FALSE),IF(_xlpm.x=0,"",_xlpm.x)))</f>
        <v/>
      </c>
      <c r="L3234" t="str">
        <f>IF($I3234="","",_xlfn.LET(_xlpm.x,VLOOKUP($I3234,'taxon-match_2026-08-31'!$A$2:$N$122,7,FALSE),IF(_xlpm.x=0,"",_xlpm.x)))</f>
        <v/>
      </c>
      <c r="M3234" t="str">
        <f>IF($I3234="","",_xlfn.LET(_xlpm.x,VLOOKUP($I3234,'taxon-match_2026-08-31'!$A$2:$N$122,8,FALSE),IF(_xlpm.x=0,"",_xlpm.x)))</f>
        <v/>
      </c>
      <c r="N3234" t="str">
        <f>IF($I3234="","",_xlfn.LET(_xlpm.x,VLOOKUP($I3234,'taxon-match_2026-08-31'!$A$2:$N$122,9,FALSE),IF(_xlpm.x=0,"",_xlpm.x)))</f>
        <v/>
      </c>
      <c r="O3234" t="str">
        <f>IF($I3234="","",_xlfn.LET(_xlpm.x,VLOOKUP($I3234,'taxon-match_2026-08-31'!$A$2:$N$122,10,FALSE),IF(_xlpm.x=0,"",_xlpm.x)))</f>
        <v/>
      </c>
      <c r="P3234" t="str">
        <f>IF($I3234="","",_xlfn.LET(_xlpm.x,VLOOKUP($I3234,'taxon-match_2026-08-31'!$A$2:$N$122,11,FALSE),IF(_xlpm.x=0,"",_xlpm.x)))</f>
        <v/>
      </c>
      <c r="Q3234" t="str">
        <f>IF($I3234="","",_xlfn.LET(_xlpm.x,VLOOKUP($I3234,'taxon-match_2026-08-31'!$A$2:$N$122,12,FALSE),IF(_xlpm.x=0,"",_xlpm.x)))</f>
        <v/>
      </c>
      <c r="R3234" t="str">
        <f>IF($I3234="","",_xlfn.LET(_xlpm.x,VLOOKUP($I3234,'taxon-match_2026-08-31'!$A$2:$N$122,14,FALSE),IF(_xlpm.x=0,"",_xlpm.x)))</f>
        <v/>
      </c>
      <c r="T3234" s="69" t="s">
        <v>62</v>
      </c>
      <c r="U3234" s="69" t="s">
        <v>60</v>
      </c>
      <c r="X3234" t="str">
        <f>IF(T3234="","",_xlfn.LET(_xlpm.x,VLOOKUP(T3234,'Drop-down_menus'!$F$2:$G$16,2,FALSE),IF(_xlpm.x=0,"",_xlpm.x)))</f>
        <v>https://orcid.org/0000-0003-3696-4445</v>
      </c>
      <c r="Y3234" t="str">
        <f>IF(U3234="","",_xlfn.LET(_xlpm.x,VLOOKUP(U3234,'Drop-down_menus'!$F$2:$G$16,2,FALSE),IF(_xlpm.x=0,"",_xlpm.x)))</f>
        <v>https://orcid.org/0000-0002-9708-1761</v>
      </c>
      <c r="Z3234" t="str">
        <f>IF(V3234="","",_xlfn.LET(_xlpm.x,VLOOKUP(V3234,'Drop-down_menus'!$F$2:$G$16,2,FALSE),IF(_xlpm.x=0,"",_xlpm.x)))</f>
        <v/>
      </c>
      <c r="AA3234" t="str">
        <f>IF(W3234="","",_xlfn.LET(_xlpm.x,VLOOKUP(W3234,'Drop-down_menus'!$F$2:$G$16,2,FALSE),IF(_xlpm.x=0,"",_xlpm.x)))</f>
        <v/>
      </c>
      <c r="AB3234" t="s">
        <v>730</v>
      </c>
      <c r="AE3234" t="s">
        <v>896</v>
      </c>
    </row>
    <row r="3235" spans="1:31" ht="15" hidden="1" x14ac:dyDescent="0.2">
      <c r="A3235" s="2" t="s">
        <v>328</v>
      </c>
      <c r="B3235">
        <v>3354</v>
      </c>
      <c r="C3235">
        <v>1951</v>
      </c>
      <c r="D3235" s="70" t="s">
        <v>878</v>
      </c>
      <c r="F3235" s="70"/>
      <c r="H3235" s="70"/>
      <c r="I3235" t="s">
        <v>2611</v>
      </c>
      <c r="J3235" t="str">
        <f>IF($I3235="","",_xlfn.LET(_xlpm.x,VLOOKUP($I3235,'taxon-match_2026-08-31'!$A$2:$N$122,6,FALSE),IF(_xlpm.x=0,"",_xlpm.x)))</f>
        <v/>
      </c>
      <c r="K3235" t="str">
        <f>IF($I3235="","",_xlfn.LET(_xlpm.x,VLOOKUP($I3235,'taxon-match_2026-08-31'!$A$2:$N$122,4,FALSE),IF(_xlpm.x=0,"",_xlpm.x)))</f>
        <v/>
      </c>
      <c r="L3235" t="str">
        <f>IF($I3235="","",_xlfn.LET(_xlpm.x,VLOOKUP($I3235,'taxon-match_2026-08-31'!$A$2:$N$122,7,FALSE),IF(_xlpm.x=0,"",_xlpm.x)))</f>
        <v/>
      </c>
      <c r="M3235" t="str">
        <f>IF($I3235="","",_xlfn.LET(_xlpm.x,VLOOKUP($I3235,'taxon-match_2026-08-31'!$A$2:$N$122,8,FALSE),IF(_xlpm.x=0,"",_xlpm.x)))</f>
        <v/>
      </c>
      <c r="N3235" t="str">
        <f>IF($I3235="","",_xlfn.LET(_xlpm.x,VLOOKUP($I3235,'taxon-match_2026-08-31'!$A$2:$N$122,9,FALSE),IF(_xlpm.x=0,"",_xlpm.x)))</f>
        <v/>
      </c>
      <c r="O3235" t="str">
        <f>IF($I3235="","",_xlfn.LET(_xlpm.x,VLOOKUP($I3235,'taxon-match_2026-08-31'!$A$2:$N$122,10,FALSE),IF(_xlpm.x=0,"",_xlpm.x)))</f>
        <v/>
      </c>
      <c r="P3235" t="str">
        <f>IF($I3235="","",_xlfn.LET(_xlpm.x,VLOOKUP($I3235,'taxon-match_2026-08-31'!$A$2:$N$122,11,FALSE),IF(_xlpm.x=0,"",_xlpm.x)))</f>
        <v/>
      </c>
      <c r="Q3235" t="str">
        <f>IF($I3235="","",_xlfn.LET(_xlpm.x,VLOOKUP($I3235,'taxon-match_2026-08-31'!$A$2:$N$122,12,FALSE),IF(_xlpm.x=0,"",_xlpm.x)))</f>
        <v/>
      </c>
      <c r="R3235" t="str">
        <f>IF($I3235="","",_xlfn.LET(_xlpm.x,VLOOKUP($I3235,'taxon-match_2026-08-31'!$A$2:$N$122,14,FALSE),IF(_xlpm.x=0,"",_xlpm.x)))</f>
        <v/>
      </c>
      <c r="T3235" s="69" t="s">
        <v>62</v>
      </c>
      <c r="U3235" s="69" t="s">
        <v>60</v>
      </c>
      <c r="X3235" t="str">
        <f>IF(T3235="","",_xlfn.LET(_xlpm.x,VLOOKUP(T3235,'Drop-down_menus'!$F$2:$G$16,2,FALSE),IF(_xlpm.x=0,"",_xlpm.x)))</f>
        <v>https://orcid.org/0000-0003-3696-4445</v>
      </c>
      <c r="Y3235" t="str">
        <f>IF(U3235="","",_xlfn.LET(_xlpm.x,VLOOKUP(U3235,'Drop-down_menus'!$F$2:$G$16,2,FALSE),IF(_xlpm.x=0,"",_xlpm.x)))</f>
        <v>https://orcid.org/0000-0002-9708-1761</v>
      </c>
      <c r="Z3235" t="str">
        <f>IF(V3235="","",_xlfn.LET(_xlpm.x,VLOOKUP(V3235,'Drop-down_menus'!$F$2:$G$16,2,FALSE),IF(_xlpm.x=0,"",_xlpm.x)))</f>
        <v/>
      </c>
      <c r="AA3235" t="str">
        <f>IF(W3235="","",_xlfn.LET(_xlpm.x,VLOOKUP(W3235,'Drop-down_menus'!$F$2:$G$16,2,FALSE),IF(_xlpm.x=0,"",_xlpm.x)))</f>
        <v/>
      </c>
      <c r="AB3235" t="s">
        <v>730</v>
      </c>
      <c r="AE3235" t="s">
        <v>896</v>
      </c>
    </row>
    <row r="3236" spans="1:31" ht="15" hidden="1" x14ac:dyDescent="0.2">
      <c r="A3236" s="2" t="s">
        <v>328</v>
      </c>
      <c r="B3236">
        <v>3355</v>
      </c>
      <c r="C3236">
        <v>1952</v>
      </c>
      <c r="D3236" s="70" t="s">
        <v>878</v>
      </c>
      <c r="F3236" s="70"/>
      <c r="H3236" s="70"/>
      <c r="I3236" t="s">
        <v>2611</v>
      </c>
      <c r="J3236" t="str">
        <f>IF($I3236="","",_xlfn.LET(_xlpm.x,VLOOKUP($I3236,'taxon-match_2026-08-31'!$A$2:$N$122,6,FALSE),IF(_xlpm.x=0,"",_xlpm.x)))</f>
        <v/>
      </c>
      <c r="K3236" t="str">
        <f>IF($I3236="","",_xlfn.LET(_xlpm.x,VLOOKUP($I3236,'taxon-match_2026-08-31'!$A$2:$N$122,4,FALSE),IF(_xlpm.x=0,"",_xlpm.x)))</f>
        <v/>
      </c>
      <c r="L3236" t="str">
        <f>IF($I3236="","",_xlfn.LET(_xlpm.x,VLOOKUP($I3236,'taxon-match_2026-08-31'!$A$2:$N$122,7,FALSE),IF(_xlpm.x=0,"",_xlpm.x)))</f>
        <v/>
      </c>
      <c r="M3236" t="str">
        <f>IF($I3236="","",_xlfn.LET(_xlpm.x,VLOOKUP($I3236,'taxon-match_2026-08-31'!$A$2:$N$122,8,FALSE),IF(_xlpm.x=0,"",_xlpm.x)))</f>
        <v/>
      </c>
      <c r="N3236" t="str">
        <f>IF($I3236="","",_xlfn.LET(_xlpm.x,VLOOKUP($I3236,'taxon-match_2026-08-31'!$A$2:$N$122,9,FALSE),IF(_xlpm.x=0,"",_xlpm.x)))</f>
        <v/>
      </c>
      <c r="O3236" t="str">
        <f>IF($I3236="","",_xlfn.LET(_xlpm.x,VLOOKUP($I3236,'taxon-match_2026-08-31'!$A$2:$N$122,10,FALSE),IF(_xlpm.x=0,"",_xlpm.x)))</f>
        <v/>
      </c>
      <c r="P3236" t="str">
        <f>IF($I3236="","",_xlfn.LET(_xlpm.x,VLOOKUP($I3236,'taxon-match_2026-08-31'!$A$2:$N$122,11,FALSE),IF(_xlpm.x=0,"",_xlpm.x)))</f>
        <v/>
      </c>
      <c r="Q3236" t="str">
        <f>IF($I3236="","",_xlfn.LET(_xlpm.x,VLOOKUP($I3236,'taxon-match_2026-08-31'!$A$2:$N$122,12,FALSE),IF(_xlpm.x=0,"",_xlpm.x)))</f>
        <v/>
      </c>
      <c r="R3236" t="str">
        <f>IF($I3236="","",_xlfn.LET(_xlpm.x,VLOOKUP($I3236,'taxon-match_2026-08-31'!$A$2:$N$122,14,FALSE),IF(_xlpm.x=0,"",_xlpm.x)))</f>
        <v/>
      </c>
      <c r="T3236" s="69" t="s">
        <v>62</v>
      </c>
      <c r="U3236" s="69" t="s">
        <v>60</v>
      </c>
      <c r="X3236" t="str">
        <f>IF(T3236="","",_xlfn.LET(_xlpm.x,VLOOKUP(T3236,'Drop-down_menus'!$F$2:$G$16,2,FALSE),IF(_xlpm.x=0,"",_xlpm.x)))</f>
        <v>https://orcid.org/0000-0003-3696-4445</v>
      </c>
      <c r="Y3236" t="str">
        <f>IF(U3236="","",_xlfn.LET(_xlpm.x,VLOOKUP(U3236,'Drop-down_menus'!$F$2:$G$16,2,FALSE),IF(_xlpm.x=0,"",_xlpm.x)))</f>
        <v>https://orcid.org/0000-0002-9708-1761</v>
      </c>
      <c r="Z3236" t="str">
        <f>IF(V3236="","",_xlfn.LET(_xlpm.x,VLOOKUP(V3236,'Drop-down_menus'!$F$2:$G$16,2,FALSE),IF(_xlpm.x=0,"",_xlpm.x)))</f>
        <v/>
      </c>
      <c r="AA3236" t="str">
        <f>IF(W3236="","",_xlfn.LET(_xlpm.x,VLOOKUP(W3236,'Drop-down_menus'!$F$2:$G$16,2,FALSE),IF(_xlpm.x=0,"",_xlpm.x)))</f>
        <v/>
      </c>
      <c r="AB3236" t="s">
        <v>730</v>
      </c>
      <c r="AE3236" t="s">
        <v>896</v>
      </c>
    </row>
    <row r="3237" spans="1:31" ht="15" x14ac:dyDescent="0.2">
      <c r="A3237" s="2" t="s">
        <v>253</v>
      </c>
      <c r="B3237">
        <v>1707</v>
      </c>
      <c r="C3237">
        <v>1953</v>
      </c>
      <c r="D3237" s="69" t="s">
        <v>700</v>
      </c>
      <c r="F3237" s="70" t="s">
        <v>746</v>
      </c>
      <c r="H3237" s="70" t="s">
        <v>746</v>
      </c>
      <c r="I3237" t="s">
        <v>746</v>
      </c>
      <c r="J3237" t="str">
        <f>IF($I3237="","",_xlfn.LET(_xlpm.x,VLOOKUP($I3237,'taxon-match_2026-08-31'!$A$2:$N$122,6,FALSE),IF(_xlpm.x=0,"",_xlpm.x)))</f>
        <v>(Hariot) Fredericq &amp; R.L.Moe, 2009</v>
      </c>
      <c r="K3237" t="str">
        <f>IF($I3237="","",_xlfn.LET(_xlpm.x,VLOOKUP($I3237,'taxon-match_2026-08-31'!$A$2:$N$122,4,FALSE),IF(_xlpm.x=0,"",_xlpm.x)))</f>
        <v>urn:lsid:marinespecies.org:taxname:377122</v>
      </c>
      <c r="L3237" t="str">
        <f>IF($I3237="","",_xlfn.LET(_xlpm.x,VLOOKUP($I3237,'taxon-match_2026-08-31'!$A$2:$N$122,7,FALSE),IF(_xlpm.x=0,"",_xlpm.x)))</f>
        <v>Plantae</v>
      </c>
      <c r="M3237" t="str">
        <f>IF($I3237="","",_xlfn.LET(_xlpm.x,VLOOKUP($I3237,'taxon-match_2026-08-31'!$A$2:$N$122,8,FALSE),IF(_xlpm.x=0,"",_xlpm.x)))</f>
        <v>Rhodophyta</v>
      </c>
      <c r="N3237" t="str">
        <f>IF($I3237="","",_xlfn.LET(_xlpm.x,VLOOKUP($I3237,'taxon-match_2026-08-31'!$A$2:$N$122,9,FALSE),IF(_xlpm.x=0,"",_xlpm.x)))</f>
        <v>Florideophyceae</v>
      </c>
      <c r="O3237" t="str">
        <f>IF($I3237="","",_xlfn.LET(_xlpm.x,VLOOKUP($I3237,'taxon-match_2026-08-31'!$A$2:$N$122,10,FALSE),IF(_xlpm.x=0,"",_xlpm.x)))</f>
        <v>Plocamiales</v>
      </c>
      <c r="P3237" t="str">
        <f>IF($I3237="","",_xlfn.LET(_xlpm.x,VLOOKUP($I3237,'taxon-match_2026-08-31'!$A$2:$N$122,11,FALSE),IF(_xlpm.x=0,"",_xlpm.x)))</f>
        <v>Sarcodiaceae</v>
      </c>
      <c r="Q3237" t="str">
        <f>IF($I3237="","",_xlfn.LET(_xlpm.x,VLOOKUP($I3237,'taxon-match_2026-08-31'!$A$2:$N$122,12,FALSE),IF(_xlpm.x=0,"",_xlpm.x)))</f>
        <v>Trematocarpus</v>
      </c>
      <c r="R3237" t="str">
        <f>IF($I3237="","",_xlfn.LET(_xlpm.x,VLOOKUP($I3237,'taxon-match_2026-08-31'!$A$2:$N$122,14,FALSE),IF(_xlpm.x=0,"",_xlpm.x)))</f>
        <v>antarcticus</v>
      </c>
      <c r="S3237" s="2" t="s">
        <v>2609</v>
      </c>
      <c r="T3237" s="69" t="s">
        <v>62</v>
      </c>
      <c r="U3237" s="69" t="s">
        <v>60</v>
      </c>
      <c r="X3237" t="str">
        <f>IF(T3237="","",_xlfn.LET(_xlpm.x,VLOOKUP(T3237,'Drop-down_menus'!$F$2:$G$16,2,FALSE),IF(_xlpm.x=0,"",_xlpm.x)))</f>
        <v>https://orcid.org/0000-0003-3696-4445</v>
      </c>
      <c r="Y3237" t="str">
        <f>IF(U3237="","",_xlfn.LET(_xlpm.x,VLOOKUP(U3237,'Drop-down_menus'!$F$2:$G$16,2,FALSE),IF(_xlpm.x=0,"",_xlpm.x)))</f>
        <v>https://orcid.org/0000-0002-9708-1761</v>
      </c>
      <c r="Z3237" t="str">
        <f>IF(V3237="","",_xlfn.LET(_xlpm.x,VLOOKUP(V3237,'Drop-down_menus'!$F$2:$G$16,2,FALSE),IF(_xlpm.x=0,"",_xlpm.x)))</f>
        <v/>
      </c>
      <c r="AA3237" t="str">
        <f>IF(W3237="","",_xlfn.LET(_xlpm.x,VLOOKUP(W3237,'Drop-down_menus'!$F$2:$G$16,2,FALSE),IF(_xlpm.x=0,"",_xlpm.x)))</f>
        <v/>
      </c>
      <c r="AB3237" t="s">
        <v>730</v>
      </c>
      <c r="AE3237" t="s">
        <v>896</v>
      </c>
    </row>
    <row r="3238" spans="1:31" ht="15" x14ac:dyDescent="0.2">
      <c r="A3238" s="2" t="s">
        <v>253</v>
      </c>
      <c r="B3238">
        <v>1708</v>
      </c>
      <c r="C3238">
        <v>1954</v>
      </c>
      <c r="D3238" s="69" t="s">
        <v>700</v>
      </c>
      <c r="F3238" s="70" t="s">
        <v>746</v>
      </c>
      <c r="H3238" s="70" t="s">
        <v>746</v>
      </c>
      <c r="I3238" t="s">
        <v>746</v>
      </c>
      <c r="J3238" t="str">
        <f>IF($I3238="","",_xlfn.LET(_xlpm.x,VLOOKUP($I3238,'taxon-match_2026-08-31'!$A$2:$N$122,6,FALSE),IF(_xlpm.x=0,"",_xlpm.x)))</f>
        <v>(Hariot) Fredericq &amp; R.L.Moe, 2009</v>
      </c>
      <c r="K3238" t="str">
        <f>IF($I3238="","",_xlfn.LET(_xlpm.x,VLOOKUP($I3238,'taxon-match_2026-08-31'!$A$2:$N$122,4,FALSE),IF(_xlpm.x=0,"",_xlpm.x)))</f>
        <v>urn:lsid:marinespecies.org:taxname:377122</v>
      </c>
      <c r="L3238" t="str">
        <f>IF($I3238="","",_xlfn.LET(_xlpm.x,VLOOKUP($I3238,'taxon-match_2026-08-31'!$A$2:$N$122,7,FALSE),IF(_xlpm.x=0,"",_xlpm.x)))</f>
        <v>Plantae</v>
      </c>
      <c r="M3238" t="str">
        <f>IF($I3238="","",_xlfn.LET(_xlpm.x,VLOOKUP($I3238,'taxon-match_2026-08-31'!$A$2:$N$122,8,FALSE),IF(_xlpm.x=0,"",_xlpm.x)))</f>
        <v>Rhodophyta</v>
      </c>
      <c r="N3238" t="str">
        <f>IF($I3238="","",_xlfn.LET(_xlpm.x,VLOOKUP($I3238,'taxon-match_2026-08-31'!$A$2:$N$122,9,FALSE),IF(_xlpm.x=0,"",_xlpm.x)))</f>
        <v>Florideophyceae</v>
      </c>
      <c r="O3238" t="str">
        <f>IF($I3238="","",_xlfn.LET(_xlpm.x,VLOOKUP($I3238,'taxon-match_2026-08-31'!$A$2:$N$122,10,FALSE),IF(_xlpm.x=0,"",_xlpm.x)))</f>
        <v>Plocamiales</v>
      </c>
      <c r="P3238" t="str">
        <f>IF($I3238="","",_xlfn.LET(_xlpm.x,VLOOKUP($I3238,'taxon-match_2026-08-31'!$A$2:$N$122,11,FALSE),IF(_xlpm.x=0,"",_xlpm.x)))</f>
        <v>Sarcodiaceae</v>
      </c>
      <c r="Q3238" t="str">
        <f>IF($I3238="","",_xlfn.LET(_xlpm.x,VLOOKUP($I3238,'taxon-match_2026-08-31'!$A$2:$N$122,12,FALSE),IF(_xlpm.x=0,"",_xlpm.x)))</f>
        <v>Trematocarpus</v>
      </c>
      <c r="R3238" t="str">
        <f>IF($I3238="","",_xlfn.LET(_xlpm.x,VLOOKUP($I3238,'taxon-match_2026-08-31'!$A$2:$N$122,14,FALSE),IF(_xlpm.x=0,"",_xlpm.x)))</f>
        <v>antarcticus</v>
      </c>
      <c r="S3238" s="2" t="s">
        <v>2609</v>
      </c>
      <c r="T3238" s="69" t="s">
        <v>62</v>
      </c>
      <c r="U3238" s="69" t="s">
        <v>60</v>
      </c>
      <c r="X3238" t="str">
        <f>IF(T3238="","",_xlfn.LET(_xlpm.x,VLOOKUP(T3238,'Drop-down_menus'!$F$2:$G$16,2,FALSE),IF(_xlpm.x=0,"",_xlpm.x)))</f>
        <v>https://orcid.org/0000-0003-3696-4445</v>
      </c>
      <c r="Y3238" t="str">
        <f>IF(U3238="","",_xlfn.LET(_xlpm.x,VLOOKUP(U3238,'Drop-down_menus'!$F$2:$G$16,2,FALSE),IF(_xlpm.x=0,"",_xlpm.x)))</f>
        <v>https://orcid.org/0000-0002-9708-1761</v>
      </c>
      <c r="Z3238" t="str">
        <f>IF(V3238="","",_xlfn.LET(_xlpm.x,VLOOKUP(V3238,'Drop-down_menus'!$F$2:$G$16,2,FALSE),IF(_xlpm.x=0,"",_xlpm.x)))</f>
        <v/>
      </c>
      <c r="AA3238" t="str">
        <f>IF(W3238="","",_xlfn.LET(_xlpm.x,VLOOKUP(W3238,'Drop-down_menus'!$F$2:$G$16,2,FALSE),IF(_xlpm.x=0,"",_xlpm.x)))</f>
        <v/>
      </c>
      <c r="AB3238" t="s">
        <v>730</v>
      </c>
      <c r="AE3238" t="s">
        <v>896</v>
      </c>
    </row>
    <row r="3239" spans="1:31" ht="15" x14ac:dyDescent="0.2">
      <c r="A3239" s="2" t="s">
        <v>253</v>
      </c>
      <c r="B3239">
        <v>1709</v>
      </c>
      <c r="C3239">
        <v>1955</v>
      </c>
      <c r="D3239" s="69" t="s">
        <v>700</v>
      </c>
      <c r="F3239" s="70" t="s">
        <v>746</v>
      </c>
      <c r="H3239" s="70" t="s">
        <v>746</v>
      </c>
      <c r="I3239" t="s">
        <v>746</v>
      </c>
      <c r="J3239" t="str">
        <f>IF($I3239="","",_xlfn.LET(_xlpm.x,VLOOKUP($I3239,'taxon-match_2026-08-31'!$A$2:$N$122,6,FALSE),IF(_xlpm.x=0,"",_xlpm.x)))</f>
        <v>(Hariot) Fredericq &amp; R.L.Moe, 2009</v>
      </c>
      <c r="K3239" t="str">
        <f>IF($I3239="","",_xlfn.LET(_xlpm.x,VLOOKUP($I3239,'taxon-match_2026-08-31'!$A$2:$N$122,4,FALSE),IF(_xlpm.x=0,"",_xlpm.x)))</f>
        <v>urn:lsid:marinespecies.org:taxname:377122</v>
      </c>
      <c r="L3239" t="str">
        <f>IF($I3239="","",_xlfn.LET(_xlpm.x,VLOOKUP($I3239,'taxon-match_2026-08-31'!$A$2:$N$122,7,FALSE),IF(_xlpm.x=0,"",_xlpm.x)))</f>
        <v>Plantae</v>
      </c>
      <c r="M3239" t="str">
        <f>IF($I3239="","",_xlfn.LET(_xlpm.x,VLOOKUP($I3239,'taxon-match_2026-08-31'!$A$2:$N$122,8,FALSE),IF(_xlpm.x=0,"",_xlpm.x)))</f>
        <v>Rhodophyta</v>
      </c>
      <c r="N3239" t="str">
        <f>IF($I3239="","",_xlfn.LET(_xlpm.x,VLOOKUP($I3239,'taxon-match_2026-08-31'!$A$2:$N$122,9,FALSE),IF(_xlpm.x=0,"",_xlpm.x)))</f>
        <v>Florideophyceae</v>
      </c>
      <c r="O3239" t="str">
        <f>IF($I3239="","",_xlfn.LET(_xlpm.x,VLOOKUP($I3239,'taxon-match_2026-08-31'!$A$2:$N$122,10,FALSE),IF(_xlpm.x=0,"",_xlpm.x)))</f>
        <v>Plocamiales</v>
      </c>
      <c r="P3239" t="str">
        <f>IF($I3239="","",_xlfn.LET(_xlpm.x,VLOOKUP($I3239,'taxon-match_2026-08-31'!$A$2:$N$122,11,FALSE),IF(_xlpm.x=0,"",_xlpm.x)))</f>
        <v>Sarcodiaceae</v>
      </c>
      <c r="Q3239" t="str">
        <f>IF($I3239="","",_xlfn.LET(_xlpm.x,VLOOKUP($I3239,'taxon-match_2026-08-31'!$A$2:$N$122,12,FALSE),IF(_xlpm.x=0,"",_xlpm.x)))</f>
        <v>Trematocarpus</v>
      </c>
      <c r="R3239" t="str">
        <f>IF($I3239="","",_xlfn.LET(_xlpm.x,VLOOKUP($I3239,'taxon-match_2026-08-31'!$A$2:$N$122,14,FALSE),IF(_xlpm.x=0,"",_xlpm.x)))</f>
        <v>antarcticus</v>
      </c>
      <c r="S3239" s="2" t="s">
        <v>2609</v>
      </c>
      <c r="T3239" s="69" t="s">
        <v>62</v>
      </c>
      <c r="U3239" s="69" t="s">
        <v>60</v>
      </c>
      <c r="X3239" t="str">
        <f>IF(T3239="","",_xlfn.LET(_xlpm.x,VLOOKUP(T3239,'Drop-down_menus'!$F$2:$G$16,2,FALSE),IF(_xlpm.x=0,"",_xlpm.x)))</f>
        <v>https://orcid.org/0000-0003-3696-4445</v>
      </c>
      <c r="Y3239" t="str">
        <f>IF(U3239="","",_xlfn.LET(_xlpm.x,VLOOKUP(U3239,'Drop-down_menus'!$F$2:$G$16,2,FALSE),IF(_xlpm.x=0,"",_xlpm.x)))</f>
        <v>https://orcid.org/0000-0002-9708-1761</v>
      </c>
      <c r="Z3239" t="str">
        <f>IF(V3239="","",_xlfn.LET(_xlpm.x,VLOOKUP(V3239,'Drop-down_menus'!$F$2:$G$16,2,FALSE),IF(_xlpm.x=0,"",_xlpm.x)))</f>
        <v/>
      </c>
      <c r="AA3239" t="str">
        <f>IF(W3239="","",_xlfn.LET(_xlpm.x,VLOOKUP(W3239,'Drop-down_menus'!$F$2:$G$16,2,FALSE),IF(_xlpm.x=0,"",_xlpm.x)))</f>
        <v/>
      </c>
      <c r="AB3239" t="s">
        <v>730</v>
      </c>
      <c r="AE3239" t="s">
        <v>896</v>
      </c>
    </row>
    <row r="3240" spans="1:31" ht="15" hidden="1" x14ac:dyDescent="0.2">
      <c r="A3240" s="2" t="s">
        <v>253</v>
      </c>
      <c r="B3240">
        <v>1728</v>
      </c>
      <c r="C3240">
        <v>1956</v>
      </c>
      <c r="D3240" s="69" t="s">
        <v>700</v>
      </c>
      <c r="F3240" s="70" t="s">
        <v>686</v>
      </c>
      <c r="H3240" s="70" t="s">
        <v>686</v>
      </c>
      <c r="I3240" t="s">
        <v>686</v>
      </c>
      <c r="J3240" t="str">
        <f>IF($I3240="","",_xlfn.LET(_xlpm.x,VLOOKUP($I3240,'taxon-match_2026-08-31'!$A$2:$N$122,6,FALSE),IF(_xlpm.x=0,"",_xlpm.x)))</f>
        <v>Latreille, 1816</v>
      </c>
      <c r="K3240" t="str">
        <f>IF($I3240="","",_xlfn.LET(_xlpm.x,VLOOKUP($I3240,'taxon-match_2026-08-31'!$A$2:$N$122,4,FALSE),IF(_xlpm.x=0,"",_xlpm.x)))</f>
        <v>urn:lsid:marinespecies.org:taxname:1135</v>
      </c>
      <c r="L3240" t="str">
        <f>IF($I3240="","",_xlfn.LET(_xlpm.x,VLOOKUP($I3240,'taxon-match_2026-08-31'!$A$2:$N$122,7,FALSE),IF(_xlpm.x=0,"",_xlpm.x)))</f>
        <v>Animalia</v>
      </c>
      <c r="M3240" t="str">
        <f>IF($I3240="","",_xlfn.LET(_xlpm.x,VLOOKUP($I3240,'taxon-match_2026-08-31'!$A$2:$N$122,8,FALSE),IF(_xlpm.x=0,"",_xlpm.x)))</f>
        <v>Arthropoda</v>
      </c>
      <c r="N3240" t="str">
        <f>IF($I3240="","",_xlfn.LET(_xlpm.x,VLOOKUP($I3240,'taxon-match_2026-08-31'!$A$2:$N$122,9,FALSE),IF(_xlpm.x=0,"",_xlpm.x)))</f>
        <v>Malacostraca</v>
      </c>
      <c r="O3240" t="str">
        <f>IF($I3240="","",_xlfn.LET(_xlpm.x,VLOOKUP($I3240,'taxon-match_2026-08-31'!$A$2:$N$122,10,FALSE),IF(_xlpm.x=0,"",_xlpm.x)))</f>
        <v>Amphipoda</v>
      </c>
      <c r="P3240" t="str">
        <f>IF($I3240="","",_xlfn.LET(_xlpm.x,VLOOKUP($I3240,'taxon-match_2026-08-31'!$A$2:$N$122,11,FALSE),IF(_xlpm.x=0,"",_xlpm.x)))</f>
        <v/>
      </c>
      <c r="Q3240" t="str">
        <f>IF($I3240="","",_xlfn.LET(_xlpm.x,VLOOKUP($I3240,'taxon-match_2026-08-31'!$A$2:$N$122,12,FALSE),IF(_xlpm.x=0,"",_xlpm.x)))</f>
        <v/>
      </c>
      <c r="R3240" t="str">
        <f>IF($I3240="","",_xlfn.LET(_xlpm.x,VLOOKUP($I3240,'taxon-match_2026-08-31'!$A$2:$N$122,14,FALSE),IF(_xlpm.x=0,"",_xlpm.x)))</f>
        <v/>
      </c>
      <c r="S3240" s="2" t="s">
        <v>2359</v>
      </c>
      <c r="T3240" s="69" t="s">
        <v>62</v>
      </c>
      <c r="U3240" s="69" t="s">
        <v>60</v>
      </c>
      <c r="X3240" t="str">
        <f>IF(T3240="","",_xlfn.LET(_xlpm.x,VLOOKUP(T3240,'Drop-down_menus'!$F$2:$G$16,2,FALSE),IF(_xlpm.x=0,"",_xlpm.x)))</f>
        <v>https://orcid.org/0000-0003-3696-4445</v>
      </c>
      <c r="Y3240" t="str">
        <f>IF(U3240="","",_xlfn.LET(_xlpm.x,VLOOKUP(U3240,'Drop-down_menus'!$F$2:$G$16,2,FALSE),IF(_xlpm.x=0,"",_xlpm.x)))</f>
        <v>https://orcid.org/0000-0002-9708-1761</v>
      </c>
      <c r="Z3240" t="str">
        <f>IF(V3240="","",_xlfn.LET(_xlpm.x,VLOOKUP(V3240,'Drop-down_menus'!$F$2:$G$16,2,FALSE),IF(_xlpm.x=0,"",_xlpm.x)))</f>
        <v/>
      </c>
      <c r="AA3240" t="str">
        <f>IF(W3240="","",_xlfn.LET(_xlpm.x,VLOOKUP(W3240,'Drop-down_menus'!$F$2:$G$16,2,FALSE),IF(_xlpm.x=0,"",_xlpm.x)))</f>
        <v/>
      </c>
      <c r="AB3240" t="s">
        <v>730</v>
      </c>
      <c r="AE3240" t="s">
        <v>896</v>
      </c>
    </row>
    <row r="3241" spans="1:31" ht="15" hidden="1" x14ac:dyDescent="0.2">
      <c r="A3241" s="2" t="s">
        <v>253</v>
      </c>
      <c r="B3241">
        <v>1851</v>
      </c>
      <c r="C3241">
        <v>1957</v>
      </c>
      <c r="D3241" s="69" t="s">
        <v>700</v>
      </c>
      <c r="F3241" s="70" t="s">
        <v>768</v>
      </c>
      <c r="H3241" s="70" t="s">
        <v>768</v>
      </c>
      <c r="I3241" t="s">
        <v>768</v>
      </c>
      <c r="J3241" t="str">
        <f>IF($I3241="","",_xlfn.LET(_xlpm.x,VLOOKUP($I3241,'taxon-match_2026-08-31'!$A$2:$N$122,6,FALSE),IF(_xlpm.x=0,"",_xlpm.x)))</f>
        <v>Verrill, 1899</v>
      </c>
      <c r="K3241" t="str">
        <f>IF($I3241="","",_xlfn.LET(_xlpm.x,VLOOKUP($I3241,'taxon-match_2026-08-31'!$A$2:$N$122,4,FALSE),IF(_xlpm.x=0,"",_xlpm.x)))</f>
        <v>urn:lsid:marinespecies.org:taxname:172592</v>
      </c>
      <c r="L3241" t="str">
        <f>IF($I3241="","",_xlfn.LET(_xlpm.x,VLOOKUP($I3241,'taxon-match_2026-08-31'!$A$2:$N$122,7,FALSE),IF(_xlpm.x=0,"",_xlpm.x)))</f>
        <v>Animalia</v>
      </c>
      <c r="M3241" t="str">
        <f>IF($I3241="","",_xlfn.LET(_xlpm.x,VLOOKUP($I3241,'taxon-match_2026-08-31'!$A$2:$N$122,8,FALSE),IF(_xlpm.x=0,"",_xlpm.x)))</f>
        <v>Echinodermata</v>
      </c>
      <c r="N3241" t="str">
        <f>IF($I3241="","",_xlfn.LET(_xlpm.x,VLOOKUP($I3241,'taxon-match_2026-08-31'!$A$2:$N$122,9,FALSE),IF(_xlpm.x=0,"",_xlpm.x)))</f>
        <v>Asteroidea</v>
      </c>
      <c r="O3241" t="str">
        <f>IF($I3241="","",_xlfn.LET(_xlpm.x,VLOOKUP($I3241,'taxon-match_2026-08-31'!$A$2:$N$122,10,FALSE),IF(_xlpm.x=0,"",_xlpm.x)))</f>
        <v>Valvatida</v>
      </c>
      <c r="P3241" t="str">
        <f>IF($I3241="","",_xlfn.LET(_xlpm.x,VLOOKUP($I3241,'taxon-match_2026-08-31'!$A$2:$N$122,11,FALSE),IF(_xlpm.x=0,"",_xlpm.x)))</f>
        <v>Odontasteridae</v>
      </c>
      <c r="Q3241" t="str">
        <f>IF($I3241="","",_xlfn.LET(_xlpm.x,VLOOKUP($I3241,'taxon-match_2026-08-31'!$A$2:$N$122,12,FALSE),IF(_xlpm.x=0,"",_xlpm.x)))</f>
        <v>Acodontaster</v>
      </c>
      <c r="R3241" t="str">
        <f>IF($I3241="","",_xlfn.LET(_xlpm.x,VLOOKUP($I3241,'taxon-match_2026-08-31'!$A$2:$N$122,14,FALSE),IF(_xlpm.x=0,"",_xlpm.x)))</f>
        <v/>
      </c>
      <c r="S3241" s="2" t="s">
        <v>2361</v>
      </c>
      <c r="T3241" s="69" t="s">
        <v>62</v>
      </c>
      <c r="U3241" s="69" t="s">
        <v>60</v>
      </c>
      <c r="X3241" t="str">
        <f>IF(T3241="","",_xlfn.LET(_xlpm.x,VLOOKUP(T3241,'Drop-down_menus'!$F$2:$G$16,2,FALSE),IF(_xlpm.x=0,"",_xlpm.x)))</f>
        <v>https://orcid.org/0000-0003-3696-4445</v>
      </c>
      <c r="Y3241" t="str">
        <f>IF(U3241="","",_xlfn.LET(_xlpm.x,VLOOKUP(U3241,'Drop-down_menus'!$F$2:$G$16,2,FALSE),IF(_xlpm.x=0,"",_xlpm.x)))</f>
        <v>https://orcid.org/0000-0002-9708-1761</v>
      </c>
      <c r="Z3241" t="str">
        <f>IF(V3241="","",_xlfn.LET(_xlpm.x,VLOOKUP(V3241,'Drop-down_menus'!$F$2:$G$16,2,FALSE),IF(_xlpm.x=0,"",_xlpm.x)))</f>
        <v/>
      </c>
      <c r="AA3241" t="str">
        <f>IF(W3241="","",_xlfn.LET(_xlpm.x,VLOOKUP(W3241,'Drop-down_menus'!$F$2:$G$16,2,FALSE),IF(_xlpm.x=0,"",_xlpm.x)))</f>
        <v/>
      </c>
      <c r="AB3241" t="s">
        <v>730</v>
      </c>
      <c r="AE3241" t="s">
        <v>896</v>
      </c>
    </row>
    <row r="3242" spans="1:31" ht="15" hidden="1" x14ac:dyDescent="0.2">
      <c r="A3242" s="2" t="s">
        <v>253</v>
      </c>
      <c r="B3242">
        <v>1987</v>
      </c>
      <c r="C3242">
        <v>1958</v>
      </c>
      <c r="D3242" s="69" t="s">
        <v>700</v>
      </c>
      <c r="F3242" s="70" t="s">
        <v>768</v>
      </c>
      <c r="H3242" s="70" t="s">
        <v>768</v>
      </c>
      <c r="I3242" t="s">
        <v>768</v>
      </c>
      <c r="J3242" t="str">
        <f>IF($I3242="","",_xlfn.LET(_xlpm.x,VLOOKUP($I3242,'taxon-match_2026-08-31'!$A$2:$N$122,6,FALSE),IF(_xlpm.x=0,"",_xlpm.x)))</f>
        <v>Verrill, 1899</v>
      </c>
      <c r="K3242" t="str">
        <f>IF($I3242="","",_xlfn.LET(_xlpm.x,VLOOKUP($I3242,'taxon-match_2026-08-31'!$A$2:$N$122,4,FALSE),IF(_xlpm.x=0,"",_xlpm.x)))</f>
        <v>urn:lsid:marinespecies.org:taxname:172592</v>
      </c>
      <c r="L3242" t="str">
        <f>IF($I3242="","",_xlfn.LET(_xlpm.x,VLOOKUP($I3242,'taxon-match_2026-08-31'!$A$2:$N$122,7,FALSE),IF(_xlpm.x=0,"",_xlpm.x)))</f>
        <v>Animalia</v>
      </c>
      <c r="M3242" t="str">
        <f>IF($I3242="","",_xlfn.LET(_xlpm.x,VLOOKUP($I3242,'taxon-match_2026-08-31'!$A$2:$N$122,8,FALSE),IF(_xlpm.x=0,"",_xlpm.x)))</f>
        <v>Echinodermata</v>
      </c>
      <c r="N3242" t="str">
        <f>IF($I3242="","",_xlfn.LET(_xlpm.x,VLOOKUP($I3242,'taxon-match_2026-08-31'!$A$2:$N$122,9,FALSE),IF(_xlpm.x=0,"",_xlpm.x)))</f>
        <v>Asteroidea</v>
      </c>
      <c r="O3242" t="str">
        <f>IF($I3242="","",_xlfn.LET(_xlpm.x,VLOOKUP($I3242,'taxon-match_2026-08-31'!$A$2:$N$122,10,FALSE),IF(_xlpm.x=0,"",_xlpm.x)))</f>
        <v>Valvatida</v>
      </c>
      <c r="P3242" t="str">
        <f>IF($I3242="","",_xlfn.LET(_xlpm.x,VLOOKUP($I3242,'taxon-match_2026-08-31'!$A$2:$N$122,11,FALSE),IF(_xlpm.x=0,"",_xlpm.x)))</f>
        <v>Odontasteridae</v>
      </c>
      <c r="Q3242" t="str">
        <f>IF($I3242="","",_xlfn.LET(_xlpm.x,VLOOKUP($I3242,'taxon-match_2026-08-31'!$A$2:$N$122,12,FALSE),IF(_xlpm.x=0,"",_xlpm.x)))</f>
        <v>Acodontaster</v>
      </c>
      <c r="R3242" t="str">
        <f>IF($I3242="","",_xlfn.LET(_xlpm.x,VLOOKUP($I3242,'taxon-match_2026-08-31'!$A$2:$N$122,14,FALSE),IF(_xlpm.x=0,"",_xlpm.x)))</f>
        <v/>
      </c>
      <c r="S3242" s="2" t="s">
        <v>2361</v>
      </c>
      <c r="T3242" s="69" t="s">
        <v>62</v>
      </c>
      <c r="U3242" s="69" t="s">
        <v>60</v>
      </c>
      <c r="X3242" t="str">
        <f>IF(T3242="","",_xlfn.LET(_xlpm.x,VLOOKUP(T3242,'Drop-down_menus'!$F$2:$G$16,2,FALSE),IF(_xlpm.x=0,"",_xlpm.x)))</f>
        <v>https://orcid.org/0000-0003-3696-4445</v>
      </c>
      <c r="Y3242" t="str">
        <f>IF(U3242="","",_xlfn.LET(_xlpm.x,VLOOKUP(U3242,'Drop-down_menus'!$F$2:$G$16,2,FALSE),IF(_xlpm.x=0,"",_xlpm.x)))</f>
        <v>https://orcid.org/0000-0002-9708-1761</v>
      </c>
      <c r="Z3242" t="str">
        <f>IF(V3242="","",_xlfn.LET(_xlpm.x,VLOOKUP(V3242,'Drop-down_menus'!$F$2:$G$16,2,FALSE),IF(_xlpm.x=0,"",_xlpm.x)))</f>
        <v/>
      </c>
      <c r="AA3242" t="str">
        <f>IF(W3242="","",_xlfn.LET(_xlpm.x,VLOOKUP(W3242,'Drop-down_menus'!$F$2:$G$16,2,FALSE),IF(_xlpm.x=0,"",_xlpm.x)))</f>
        <v/>
      </c>
      <c r="AB3242" t="s">
        <v>730</v>
      </c>
      <c r="AE3242" t="s">
        <v>896</v>
      </c>
    </row>
    <row r="3243" spans="1:31" ht="15" hidden="1" x14ac:dyDescent="0.2">
      <c r="A3243" s="2" t="s">
        <v>298</v>
      </c>
      <c r="B3243">
        <v>2940</v>
      </c>
      <c r="C3243">
        <v>1959</v>
      </c>
      <c r="D3243" s="69" t="s">
        <v>700</v>
      </c>
      <c r="F3243" s="70" t="s">
        <v>768</v>
      </c>
      <c r="H3243" s="70" t="s">
        <v>768</v>
      </c>
      <c r="I3243" t="s">
        <v>768</v>
      </c>
      <c r="J3243" t="str">
        <f>IF($I3243="","",_xlfn.LET(_xlpm.x,VLOOKUP($I3243,'taxon-match_2026-08-31'!$A$2:$N$122,6,FALSE),IF(_xlpm.x=0,"",_xlpm.x)))</f>
        <v>Verrill, 1899</v>
      </c>
      <c r="K3243" t="str">
        <f>IF($I3243="","",_xlfn.LET(_xlpm.x,VLOOKUP($I3243,'taxon-match_2026-08-31'!$A$2:$N$122,4,FALSE),IF(_xlpm.x=0,"",_xlpm.x)))</f>
        <v>urn:lsid:marinespecies.org:taxname:172592</v>
      </c>
      <c r="L3243" t="str">
        <f>IF($I3243="","",_xlfn.LET(_xlpm.x,VLOOKUP($I3243,'taxon-match_2026-08-31'!$A$2:$N$122,7,FALSE),IF(_xlpm.x=0,"",_xlpm.x)))</f>
        <v>Animalia</v>
      </c>
      <c r="M3243" t="str">
        <f>IF($I3243="","",_xlfn.LET(_xlpm.x,VLOOKUP($I3243,'taxon-match_2026-08-31'!$A$2:$N$122,8,FALSE),IF(_xlpm.x=0,"",_xlpm.x)))</f>
        <v>Echinodermata</v>
      </c>
      <c r="N3243" t="str">
        <f>IF($I3243="","",_xlfn.LET(_xlpm.x,VLOOKUP($I3243,'taxon-match_2026-08-31'!$A$2:$N$122,9,FALSE),IF(_xlpm.x=0,"",_xlpm.x)))</f>
        <v>Asteroidea</v>
      </c>
      <c r="O3243" t="str">
        <f>IF($I3243="","",_xlfn.LET(_xlpm.x,VLOOKUP($I3243,'taxon-match_2026-08-31'!$A$2:$N$122,10,FALSE),IF(_xlpm.x=0,"",_xlpm.x)))</f>
        <v>Valvatida</v>
      </c>
      <c r="P3243" t="str">
        <f>IF($I3243="","",_xlfn.LET(_xlpm.x,VLOOKUP($I3243,'taxon-match_2026-08-31'!$A$2:$N$122,11,FALSE),IF(_xlpm.x=0,"",_xlpm.x)))</f>
        <v>Odontasteridae</v>
      </c>
      <c r="Q3243" t="str">
        <f>IF($I3243="","",_xlfn.LET(_xlpm.x,VLOOKUP($I3243,'taxon-match_2026-08-31'!$A$2:$N$122,12,FALSE),IF(_xlpm.x=0,"",_xlpm.x)))</f>
        <v>Acodontaster</v>
      </c>
      <c r="R3243" t="str">
        <f>IF($I3243="","",_xlfn.LET(_xlpm.x,VLOOKUP($I3243,'taxon-match_2026-08-31'!$A$2:$N$122,14,FALSE),IF(_xlpm.x=0,"",_xlpm.x)))</f>
        <v/>
      </c>
      <c r="S3243" s="2" t="s">
        <v>2361</v>
      </c>
      <c r="T3243" s="69" t="s">
        <v>62</v>
      </c>
      <c r="U3243" s="69" t="s">
        <v>60</v>
      </c>
      <c r="X3243" t="str">
        <f>IF(T3243="","",_xlfn.LET(_xlpm.x,VLOOKUP(T3243,'Drop-down_menus'!$F$2:$G$16,2,FALSE),IF(_xlpm.x=0,"",_xlpm.x)))</f>
        <v>https://orcid.org/0000-0003-3696-4445</v>
      </c>
      <c r="Y3243" t="str">
        <f>IF(U3243="","",_xlfn.LET(_xlpm.x,VLOOKUP(U3243,'Drop-down_menus'!$F$2:$G$16,2,FALSE),IF(_xlpm.x=0,"",_xlpm.x)))</f>
        <v>https://orcid.org/0000-0002-9708-1761</v>
      </c>
      <c r="Z3243" t="str">
        <f>IF(V3243="","",_xlfn.LET(_xlpm.x,VLOOKUP(V3243,'Drop-down_menus'!$F$2:$G$16,2,FALSE),IF(_xlpm.x=0,"",_xlpm.x)))</f>
        <v/>
      </c>
      <c r="AA3243" t="str">
        <f>IF(W3243="","",_xlfn.LET(_xlpm.x,VLOOKUP(W3243,'Drop-down_menus'!$F$2:$G$16,2,FALSE),IF(_xlpm.x=0,"",_xlpm.x)))</f>
        <v/>
      </c>
      <c r="AB3243" t="s">
        <v>730</v>
      </c>
      <c r="AE3243" t="s">
        <v>896</v>
      </c>
    </row>
    <row r="3244" spans="1:31" ht="15" hidden="1" x14ac:dyDescent="0.2">
      <c r="A3244" s="2" t="s">
        <v>298</v>
      </c>
      <c r="B3244">
        <v>2957</v>
      </c>
      <c r="C3244">
        <v>1960</v>
      </c>
      <c r="D3244" s="69" t="s">
        <v>700</v>
      </c>
      <c r="F3244" s="70" t="s">
        <v>768</v>
      </c>
      <c r="H3244" s="70" t="s">
        <v>768</v>
      </c>
      <c r="I3244" t="s">
        <v>768</v>
      </c>
      <c r="J3244" t="str">
        <f>IF($I3244="","",_xlfn.LET(_xlpm.x,VLOOKUP($I3244,'taxon-match_2026-08-31'!$A$2:$N$122,6,FALSE),IF(_xlpm.x=0,"",_xlpm.x)))</f>
        <v>Verrill, 1899</v>
      </c>
      <c r="K3244" t="str">
        <f>IF($I3244="","",_xlfn.LET(_xlpm.x,VLOOKUP($I3244,'taxon-match_2026-08-31'!$A$2:$N$122,4,FALSE),IF(_xlpm.x=0,"",_xlpm.x)))</f>
        <v>urn:lsid:marinespecies.org:taxname:172592</v>
      </c>
      <c r="L3244" t="str">
        <f>IF($I3244="","",_xlfn.LET(_xlpm.x,VLOOKUP($I3244,'taxon-match_2026-08-31'!$A$2:$N$122,7,FALSE),IF(_xlpm.x=0,"",_xlpm.x)))</f>
        <v>Animalia</v>
      </c>
      <c r="M3244" t="str">
        <f>IF($I3244="","",_xlfn.LET(_xlpm.x,VLOOKUP($I3244,'taxon-match_2026-08-31'!$A$2:$N$122,8,FALSE),IF(_xlpm.x=0,"",_xlpm.x)))</f>
        <v>Echinodermata</v>
      </c>
      <c r="N3244" t="str">
        <f>IF($I3244="","",_xlfn.LET(_xlpm.x,VLOOKUP($I3244,'taxon-match_2026-08-31'!$A$2:$N$122,9,FALSE),IF(_xlpm.x=0,"",_xlpm.x)))</f>
        <v>Asteroidea</v>
      </c>
      <c r="O3244" t="str">
        <f>IF($I3244="","",_xlfn.LET(_xlpm.x,VLOOKUP($I3244,'taxon-match_2026-08-31'!$A$2:$N$122,10,FALSE),IF(_xlpm.x=0,"",_xlpm.x)))</f>
        <v>Valvatida</v>
      </c>
      <c r="P3244" t="str">
        <f>IF($I3244="","",_xlfn.LET(_xlpm.x,VLOOKUP($I3244,'taxon-match_2026-08-31'!$A$2:$N$122,11,FALSE),IF(_xlpm.x=0,"",_xlpm.x)))</f>
        <v>Odontasteridae</v>
      </c>
      <c r="Q3244" t="str">
        <f>IF($I3244="","",_xlfn.LET(_xlpm.x,VLOOKUP($I3244,'taxon-match_2026-08-31'!$A$2:$N$122,12,FALSE),IF(_xlpm.x=0,"",_xlpm.x)))</f>
        <v>Acodontaster</v>
      </c>
      <c r="R3244" t="str">
        <f>IF($I3244="","",_xlfn.LET(_xlpm.x,VLOOKUP($I3244,'taxon-match_2026-08-31'!$A$2:$N$122,14,FALSE),IF(_xlpm.x=0,"",_xlpm.x)))</f>
        <v/>
      </c>
      <c r="S3244" s="2" t="s">
        <v>2361</v>
      </c>
      <c r="T3244" s="69" t="s">
        <v>62</v>
      </c>
      <c r="U3244" s="69" t="s">
        <v>60</v>
      </c>
      <c r="X3244" t="str">
        <f>IF(T3244="","",_xlfn.LET(_xlpm.x,VLOOKUP(T3244,'Drop-down_menus'!$F$2:$G$16,2,FALSE),IF(_xlpm.x=0,"",_xlpm.x)))</f>
        <v>https://orcid.org/0000-0003-3696-4445</v>
      </c>
      <c r="Y3244" t="str">
        <f>IF(U3244="","",_xlfn.LET(_xlpm.x,VLOOKUP(U3244,'Drop-down_menus'!$F$2:$G$16,2,FALSE),IF(_xlpm.x=0,"",_xlpm.x)))</f>
        <v>https://orcid.org/0000-0002-9708-1761</v>
      </c>
      <c r="Z3244" t="str">
        <f>IF(V3244="","",_xlfn.LET(_xlpm.x,VLOOKUP(V3244,'Drop-down_menus'!$F$2:$G$16,2,FALSE),IF(_xlpm.x=0,"",_xlpm.x)))</f>
        <v/>
      </c>
      <c r="AA3244" t="str">
        <f>IF(W3244="","",_xlfn.LET(_xlpm.x,VLOOKUP(W3244,'Drop-down_menus'!$F$2:$G$16,2,FALSE),IF(_xlpm.x=0,"",_xlpm.x)))</f>
        <v/>
      </c>
      <c r="AB3244" t="s">
        <v>730</v>
      </c>
      <c r="AE3244" t="s">
        <v>896</v>
      </c>
    </row>
    <row r="3245" spans="1:31" ht="15" hidden="1" x14ac:dyDescent="0.2">
      <c r="A3245" s="2" t="s">
        <v>298</v>
      </c>
      <c r="B3245">
        <v>2990</v>
      </c>
      <c r="C3245">
        <v>1961</v>
      </c>
      <c r="D3245" s="69" t="s">
        <v>700</v>
      </c>
      <c r="F3245" s="70" t="s">
        <v>686</v>
      </c>
      <c r="H3245" s="70" t="s">
        <v>686</v>
      </c>
      <c r="I3245" t="s">
        <v>686</v>
      </c>
      <c r="J3245" t="str">
        <f>IF($I3245="","",_xlfn.LET(_xlpm.x,VLOOKUP($I3245,'taxon-match_2026-08-31'!$A$2:$N$122,6,FALSE),IF(_xlpm.x=0,"",_xlpm.x)))</f>
        <v>Latreille, 1816</v>
      </c>
      <c r="K3245" t="str">
        <f>IF($I3245="","",_xlfn.LET(_xlpm.x,VLOOKUP($I3245,'taxon-match_2026-08-31'!$A$2:$N$122,4,FALSE),IF(_xlpm.x=0,"",_xlpm.x)))</f>
        <v>urn:lsid:marinespecies.org:taxname:1135</v>
      </c>
      <c r="L3245" t="str">
        <f>IF($I3245="","",_xlfn.LET(_xlpm.x,VLOOKUP($I3245,'taxon-match_2026-08-31'!$A$2:$N$122,7,FALSE),IF(_xlpm.x=0,"",_xlpm.x)))</f>
        <v>Animalia</v>
      </c>
      <c r="M3245" t="str">
        <f>IF($I3245="","",_xlfn.LET(_xlpm.x,VLOOKUP($I3245,'taxon-match_2026-08-31'!$A$2:$N$122,8,FALSE),IF(_xlpm.x=0,"",_xlpm.x)))</f>
        <v>Arthropoda</v>
      </c>
      <c r="N3245" t="str">
        <f>IF($I3245="","",_xlfn.LET(_xlpm.x,VLOOKUP($I3245,'taxon-match_2026-08-31'!$A$2:$N$122,9,FALSE),IF(_xlpm.x=0,"",_xlpm.x)))</f>
        <v>Malacostraca</v>
      </c>
      <c r="O3245" t="str">
        <f>IF($I3245="","",_xlfn.LET(_xlpm.x,VLOOKUP($I3245,'taxon-match_2026-08-31'!$A$2:$N$122,10,FALSE),IF(_xlpm.x=0,"",_xlpm.x)))</f>
        <v>Amphipoda</v>
      </c>
      <c r="P3245" t="str">
        <f>IF($I3245="","",_xlfn.LET(_xlpm.x,VLOOKUP($I3245,'taxon-match_2026-08-31'!$A$2:$N$122,11,FALSE),IF(_xlpm.x=0,"",_xlpm.x)))</f>
        <v/>
      </c>
      <c r="Q3245" t="str">
        <f>IF($I3245="","",_xlfn.LET(_xlpm.x,VLOOKUP($I3245,'taxon-match_2026-08-31'!$A$2:$N$122,12,FALSE),IF(_xlpm.x=0,"",_xlpm.x)))</f>
        <v/>
      </c>
      <c r="R3245" t="str">
        <f>IF($I3245="","",_xlfn.LET(_xlpm.x,VLOOKUP($I3245,'taxon-match_2026-08-31'!$A$2:$N$122,14,FALSE),IF(_xlpm.x=0,"",_xlpm.x)))</f>
        <v/>
      </c>
      <c r="S3245" s="2" t="s">
        <v>2359</v>
      </c>
      <c r="T3245" s="69" t="s">
        <v>62</v>
      </c>
      <c r="U3245" s="69" t="s">
        <v>60</v>
      </c>
      <c r="X3245" t="str">
        <f>IF(T3245="","",_xlfn.LET(_xlpm.x,VLOOKUP(T3245,'Drop-down_menus'!$F$2:$G$16,2,FALSE),IF(_xlpm.x=0,"",_xlpm.x)))</f>
        <v>https://orcid.org/0000-0003-3696-4445</v>
      </c>
      <c r="Y3245" t="str">
        <f>IF(U3245="","",_xlfn.LET(_xlpm.x,VLOOKUP(U3245,'Drop-down_menus'!$F$2:$G$16,2,FALSE),IF(_xlpm.x=0,"",_xlpm.x)))</f>
        <v>https://orcid.org/0000-0002-9708-1761</v>
      </c>
      <c r="Z3245" t="str">
        <f>IF(V3245="","",_xlfn.LET(_xlpm.x,VLOOKUP(V3245,'Drop-down_menus'!$F$2:$G$16,2,FALSE),IF(_xlpm.x=0,"",_xlpm.x)))</f>
        <v/>
      </c>
      <c r="AA3245" t="str">
        <f>IF(W3245="","",_xlfn.LET(_xlpm.x,VLOOKUP(W3245,'Drop-down_menus'!$F$2:$G$16,2,FALSE),IF(_xlpm.x=0,"",_xlpm.x)))</f>
        <v/>
      </c>
      <c r="AB3245" t="s">
        <v>730</v>
      </c>
      <c r="AE3245" t="s">
        <v>896</v>
      </c>
    </row>
    <row r="3246" spans="1:31" ht="15" x14ac:dyDescent="0.2">
      <c r="A3246" s="2" t="s">
        <v>282</v>
      </c>
      <c r="B3246">
        <v>2662</v>
      </c>
      <c r="C3246">
        <v>1962</v>
      </c>
      <c r="D3246" s="69" t="s">
        <v>700</v>
      </c>
      <c r="F3246" s="70" t="s">
        <v>904</v>
      </c>
      <c r="G3246" s="69">
        <v>1</v>
      </c>
      <c r="H3246" s="70" t="s">
        <v>904</v>
      </c>
      <c r="I3246" t="s">
        <v>904</v>
      </c>
      <c r="J3246" t="str">
        <f>IF($I3246="","",_xlfn.LET(_xlpm.x,VLOOKUP($I3246,'taxon-match_2026-08-31'!$A$2:$N$122,6,FALSE),IF(_xlpm.x=0,"",_xlpm.x)))</f>
        <v>Herdman, 1882</v>
      </c>
      <c r="K3246" t="str">
        <f>IF($I3246="","",_xlfn.LET(_xlpm.x,VLOOKUP($I3246,'taxon-match_2026-08-31'!$A$2:$N$122,4,FALSE),IF(_xlpm.x=0,"",_xlpm.x)))</f>
        <v>urn:lsid:marinespecies.org:taxname:173151</v>
      </c>
      <c r="L3246" t="str">
        <f>IF($I3246="","",_xlfn.LET(_xlpm.x,VLOOKUP($I3246,'taxon-match_2026-08-31'!$A$2:$N$122,7,FALSE),IF(_xlpm.x=0,"",_xlpm.x)))</f>
        <v>Animalia</v>
      </c>
      <c r="M3246" t="str">
        <f>IF($I3246="","",_xlfn.LET(_xlpm.x,VLOOKUP($I3246,'taxon-match_2026-08-31'!$A$2:$N$122,8,FALSE),IF(_xlpm.x=0,"",_xlpm.x)))</f>
        <v>Chordata</v>
      </c>
      <c r="N3246" t="str">
        <f>IF($I3246="","",_xlfn.LET(_xlpm.x,VLOOKUP($I3246,'taxon-match_2026-08-31'!$A$2:$N$122,9,FALSE),IF(_xlpm.x=0,"",_xlpm.x)))</f>
        <v>Ascidiacea</v>
      </c>
      <c r="O3246" t="str">
        <f>IF($I3246="","",_xlfn.LET(_xlpm.x,VLOOKUP($I3246,'taxon-match_2026-08-31'!$A$2:$N$122,10,FALSE),IF(_xlpm.x=0,"",_xlpm.x)))</f>
        <v>Phlebobranchia</v>
      </c>
      <c r="P3246" t="str">
        <f>IF($I3246="","",_xlfn.LET(_xlpm.x,VLOOKUP($I3246,'taxon-match_2026-08-31'!$A$2:$N$122,11,FALSE),IF(_xlpm.x=0,"",_xlpm.x)))</f>
        <v>Ascidiidae</v>
      </c>
      <c r="Q3246" t="str">
        <f>IF($I3246="","",_xlfn.LET(_xlpm.x,VLOOKUP($I3246,'taxon-match_2026-08-31'!$A$2:$N$122,12,FALSE),IF(_xlpm.x=0,"",_xlpm.x)))</f>
        <v>Ascidia</v>
      </c>
      <c r="R3246" t="str">
        <f>IF($I3246="","",_xlfn.LET(_xlpm.x,VLOOKUP($I3246,'taxon-match_2026-08-31'!$A$2:$N$122,14,FALSE),IF(_xlpm.x=0,"",_xlpm.x)))</f>
        <v>challengeri</v>
      </c>
      <c r="S3246" s="2" t="s">
        <v>2609</v>
      </c>
      <c r="T3246" s="69" t="s">
        <v>62</v>
      </c>
      <c r="U3246" s="69" t="s">
        <v>60</v>
      </c>
      <c r="X3246" t="str">
        <f>IF(T3246="","",_xlfn.LET(_xlpm.x,VLOOKUP(T3246,'Drop-down_menus'!$F$2:$G$16,2,FALSE),IF(_xlpm.x=0,"",_xlpm.x)))</f>
        <v>https://orcid.org/0000-0003-3696-4445</v>
      </c>
      <c r="Y3246" t="str">
        <f>IF(U3246="","",_xlfn.LET(_xlpm.x,VLOOKUP(U3246,'Drop-down_menus'!$F$2:$G$16,2,FALSE),IF(_xlpm.x=0,"",_xlpm.x)))</f>
        <v>https://orcid.org/0000-0002-9708-1761</v>
      </c>
      <c r="Z3246" t="str">
        <f>IF(V3246="","",_xlfn.LET(_xlpm.x,VLOOKUP(V3246,'Drop-down_menus'!$F$2:$G$16,2,FALSE),IF(_xlpm.x=0,"",_xlpm.x)))</f>
        <v/>
      </c>
      <c r="AA3246" t="str">
        <f>IF(W3246="","",_xlfn.LET(_xlpm.x,VLOOKUP(W3246,'Drop-down_menus'!$F$2:$G$16,2,FALSE),IF(_xlpm.x=0,"",_xlpm.x)))</f>
        <v/>
      </c>
      <c r="AB3246" t="s">
        <v>730</v>
      </c>
      <c r="AE3246" t="s">
        <v>896</v>
      </c>
    </row>
    <row r="3247" spans="1:31" ht="15" x14ac:dyDescent="0.2">
      <c r="A3247" s="2" t="s">
        <v>282</v>
      </c>
      <c r="B3247">
        <v>2663</v>
      </c>
      <c r="C3247">
        <v>1963</v>
      </c>
      <c r="D3247" s="69" t="s">
        <v>700</v>
      </c>
      <c r="F3247" s="70" t="s">
        <v>904</v>
      </c>
      <c r="G3247" s="70">
        <v>1</v>
      </c>
      <c r="H3247" s="70" t="s">
        <v>904</v>
      </c>
      <c r="I3247" t="s">
        <v>904</v>
      </c>
      <c r="J3247" t="str">
        <f>IF($I3247="","",_xlfn.LET(_xlpm.x,VLOOKUP($I3247,'taxon-match_2026-08-31'!$A$2:$N$122,6,FALSE),IF(_xlpm.x=0,"",_xlpm.x)))</f>
        <v>Herdman, 1882</v>
      </c>
      <c r="K3247" t="str">
        <f>IF($I3247="","",_xlfn.LET(_xlpm.x,VLOOKUP($I3247,'taxon-match_2026-08-31'!$A$2:$N$122,4,FALSE),IF(_xlpm.x=0,"",_xlpm.x)))</f>
        <v>urn:lsid:marinespecies.org:taxname:173151</v>
      </c>
      <c r="L3247" t="str">
        <f>IF($I3247="","",_xlfn.LET(_xlpm.x,VLOOKUP($I3247,'taxon-match_2026-08-31'!$A$2:$N$122,7,FALSE),IF(_xlpm.x=0,"",_xlpm.x)))</f>
        <v>Animalia</v>
      </c>
      <c r="M3247" t="str">
        <f>IF($I3247="","",_xlfn.LET(_xlpm.x,VLOOKUP($I3247,'taxon-match_2026-08-31'!$A$2:$N$122,8,FALSE),IF(_xlpm.x=0,"",_xlpm.x)))</f>
        <v>Chordata</v>
      </c>
      <c r="N3247" t="str">
        <f>IF($I3247="","",_xlfn.LET(_xlpm.x,VLOOKUP($I3247,'taxon-match_2026-08-31'!$A$2:$N$122,9,FALSE),IF(_xlpm.x=0,"",_xlpm.x)))</f>
        <v>Ascidiacea</v>
      </c>
      <c r="O3247" t="str">
        <f>IF($I3247="","",_xlfn.LET(_xlpm.x,VLOOKUP($I3247,'taxon-match_2026-08-31'!$A$2:$N$122,10,FALSE),IF(_xlpm.x=0,"",_xlpm.x)))</f>
        <v>Phlebobranchia</v>
      </c>
      <c r="P3247" t="str">
        <f>IF($I3247="","",_xlfn.LET(_xlpm.x,VLOOKUP($I3247,'taxon-match_2026-08-31'!$A$2:$N$122,11,FALSE),IF(_xlpm.x=0,"",_xlpm.x)))</f>
        <v>Ascidiidae</v>
      </c>
      <c r="Q3247" t="str">
        <f>IF($I3247="","",_xlfn.LET(_xlpm.x,VLOOKUP($I3247,'taxon-match_2026-08-31'!$A$2:$N$122,12,FALSE),IF(_xlpm.x=0,"",_xlpm.x)))</f>
        <v>Ascidia</v>
      </c>
      <c r="R3247" t="str">
        <f>IF($I3247="","",_xlfn.LET(_xlpm.x,VLOOKUP($I3247,'taxon-match_2026-08-31'!$A$2:$N$122,14,FALSE),IF(_xlpm.x=0,"",_xlpm.x)))</f>
        <v>challengeri</v>
      </c>
      <c r="S3247" s="2" t="s">
        <v>2609</v>
      </c>
      <c r="T3247" s="69" t="s">
        <v>62</v>
      </c>
      <c r="U3247" s="69" t="s">
        <v>60</v>
      </c>
      <c r="X3247" t="str">
        <f>IF(T3247="","",_xlfn.LET(_xlpm.x,VLOOKUP(T3247,'Drop-down_menus'!$F$2:$G$16,2,FALSE),IF(_xlpm.x=0,"",_xlpm.x)))</f>
        <v>https://orcid.org/0000-0003-3696-4445</v>
      </c>
      <c r="Y3247" t="str">
        <f>IF(U3247="","",_xlfn.LET(_xlpm.x,VLOOKUP(U3247,'Drop-down_menus'!$F$2:$G$16,2,FALSE),IF(_xlpm.x=0,"",_xlpm.x)))</f>
        <v>https://orcid.org/0000-0002-9708-1761</v>
      </c>
      <c r="Z3247" t="str">
        <f>IF(V3247="","",_xlfn.LET(_xlpm.x,VLOOKUP(V3247,'Drop-down_menus'!$F$2:$G$16,2,FALSE),IF(_xlpm.x=0,"",_xlpm.x)))</f>
        <v/>
      </c>
      <c r="AA3247" t="str">
        <f>IF(W3247="","",_xlfn.LET(_xlpm.x,VLOOKUP(W3247,'Drop-down_menus'!$F$2:$G$16,2,FALSE),IF(_xlpm.x=0,"",_xlpm.x)))</f>
        <v/>
      </c>
      <c r="AB3247" t="s">
        <v>730</v>
      </c>
      <c r="AE3247" t="s">
        <v>896</v>
      </c>
    </row>
    <row r="3248" spans="1:31" ht="15" x14ac:dyDescent="0.2">
      <c r="A3248" s="2" t="s">
        <v>282</v>
      </c>
      <c r="B3248">
        <v>2679</v>
      </c>
      <c r="C3248">
        <v>1964</v>
      </c>
      <c r="D3248" s="69" t="s">
        <v>700</v>
      </c>
      <c r="F3248" s="70" t="s">
        <v>904</v>
      </c>
      <c r="G3248" s="69">
        <v>1</v>
      </c>
      <c r="H3248" s="70" t="s">
        <v>904</v>
      </c>
      <c r="I3248" t="s">
        <v>904</v>
      </c>
      <c r="J3248" t="str">
        <f>IF($I3248="","",_xlfn.LET(_xlpm.x,VLOOKUP($I3248,'taxon-match_2026-08-31'!$A$2:$N$122,6,FALSE),IF(_xlpm.x=0,"",_xlpm.x)))</f>
        <v>Herdman, 1882</v>
      </c>
      <c r="K3248" t="str">
        <f>IF($I3248="","",_xlfn.LET(_xlpm.x,VLOOKUP($I3248,'taxon-match_2026-08-31'!$A$2:$N$122,4,FALSE),IF(_xlpm.x=0,"",_xlpm.x)))</f>
        <v>urn:lsid:marinespecies.org:taxname:173151</v>
      </c>
      <c r="L3248" t="str">
        <f>IF($I3248="","",_xlfn.LET(_xlpm.x,VLOOKUP($I3248,'taxon-match_2026-08-31'!$A$2:$N$122,7,FALSE),IF(_xlpm.x=0,"",_xlpm.x)))</f>
        <v>Animalia</v>
      </c>
      <c r="M3248" t="str">
        <f>IF($I3248="","",_xlfn.LET(_xlpm.x,VLOOKUP($I3248,'taxon-match_2026-08-31'!$A$2:$N$122,8,FALSE),IF(_xlpm.x=0,"",_xlpm.x)))</f>
        <v>Chordata</v>
      </c>
      <c r="N3248" t="str">
        <f>IF($I3248="","",_xlfn.LET(_xlpm.x,VLOOKUP($I3248,'taxon-match_2026-08-31'!$A$2:$N$122,9,FALSE),IF(_xlpm.x=0,"",_xlpm.x)))</f>
        <v>Ascidiacea</v>
      </c>
      <c r="O3248" t="str">
        <f>IF($I3248="","",_xlfn.LET(_xlpm.x,VLOOKUP($I3248,'taxon-match_2026-08-31'!$A$2:$N$122,10,FALSE),IF(_xlpm.x=0,"",_xlpm.x)))</f>
        <v>Phlebobranchia</v>
      </c>
      <c r="P3248" t="str">
        <f>IF($I3248="","",_xlfn.LET(_xlpm.x,VLOOKUP($I3248,'taxon-match_2026-08-31'!$A$2:$N$122,11,FALSE),IF(_xlpm.x=0,"",_xlpm.x)))</f>
        <v>Ascidiidae</v>
      </c>
      <c r="Q3248" t="str">
        <f>IF($I3248="","",_xlfn.LET(_xlpm.x,VLOOKUP($I3248,'taxon-match_2026-08-31'!$A$2:$N$122,12,FALSE),IF(_xlpm.x=0,"",_xlpm.x)))</f>
        <v>Ascidia</v>
      </c>
      <c r="R3248" t="str">
        <f>IF($I3248="","",_xlfn.LET(_xlpm.x,VLOOKUP($I3248,'taxon-match_2026-08-31'!$A$2:$N$122,14,FALSE),IF(_xlpm.x=0,"",_xlpm.x)))</f>
        <v>challengeri</v>
      </c>
      <c r="S3248" s="2" t="s">
        <v>2609</v>
      </c>
      <c r="T3248" s="69" t="s">
        <v>62</v>
      </c>
      <c r="U3248" s="69" t="s">
        <v>60</v>
      </c>
      <c r="X3248" t="str">
        <f>IF(T3248="","",_xlfn.LET(_xlpm.x,VLOOKUP(T3248,'Drop-down_menus'!$F$2:$G$16,2,FALSE),IF(_xlpm.x=0,"",_xlpm.x)))</f>
        <v>https://orcid.org/0000-0003-3696-4445</v>
      </c>
      <c r="Y3248" t="str">
        <f>IF(U3248="","",_xlfn.LET(_xlpm.x,VLOOKUP(U3248,'Drop-down_menus'!$F$2:$G$16,2,FALSE),IF(_xlpm.x=0,"",_xlpm.x)))</f>
        <v>https://orcid.org/0000-0002-9708-1761</v>
      </c>
      <c r="Z3248" t="str">
        <f>IF(V3248="","",_xlfn.LET(_xlpm.x,VLOOKUP(V3248,'Drop-down_menus'!$F$2:$G$16,2,FALSE),IF(_xlpm.x=0,"",_xlpm.x)))</f>
        <v/>
      </c>
      <c r="AA3248" t="str">
        <f>IF(W3248="","",_xlfn.LET(_xlpm.x,VLOOKUP(W3248,'Drop-down_menus'!$F$2:$G$16,2,FALSE),IF(_xlpm.x=0,"",_xlpm.x)))</f>
        <v/>
      </c>
      <c r="AB3248" t="s">
        <v>730</v>
      </c>
      <c r="AE3248" t="s">
        <v>896</v>
      </c>
    </row>
    <row r="3249" spans="1:31" ht="15" hidden="1" x14ac:dyDescent="0.2">
      <c r="A3249" s="2" t="s">
        <v>253</v>
      </c>
      <c r="B3249">
        <v>1967</v>
      </c>
      <c r="C3249">
        <v>1965</v>
      </c>
      <c r="D3249" s="69" t="s">
        <v>700</v>
      </c>
      <c r="F3249" s="70" t="s">
        <v>905</v>
      </c>
      <c r="G3249" s="70">
        <v>1</v>
      </c>
      <c r="H3249" s="70" t="s">
        <v>905</v>
      </c>
      <c r="I3249" t="s">
        <v>905</v>
      </c>
      <c r="J3249" t="str">
        <f>IF($I3249="","",_xlfn.LET(_xlpm.x,VLOOKUP($I3249,'taxon-match_2026-08-31'!$A$2:$N$122,6,FALSE),IF(_xlpm.x=0,"",_xlpm.x)))</f>
        <v>Hubrecht, 1879</v>
      </c>
      <c r="K3249" t="str">
        <f>IF($I3249="","",_xlfn.LET(_xlpm.x,VLOOKUP($I3249,'taxon-match_2026-08-31'!$A$2:$N$122,4,FALSE),IF(_xlpm.x=0,"",_xlpm.x)))</f>
        <v>urn:lsid:marinespecies.org:taxname:122309</v>
      </c>
      <c r="L3249" t="str">
        <f>IF($I3249="","",_xlfn.LET(_xlpm.x,VLOOKUP($I3249,'taxon-match_2026-08-31'!$A$2:$N$122,7,FALSE),IF(_xlpm.x=0,"",_xlpm.x)))</f>
        <v>Animalia</v>
      </c>
      <c r="M3249" t="str">
        <f>IF($I3249="","",_xlfn.LET(_xlpm.x,VLOOKUP($I3249,'taxon-match_2026-08-31'!$A$2:$N$122,8,FALSE),IF(_xlpm.x=0,"",_xlpm.x)))</f>
        <v>Nemertea</v>
      </c>
      <c r="N3249" t="str">
        <f>IF($I3249="","",_xlfn.LET(_xlpm.x,VLOOKUP($I3249,'taxon-match_2026-08-31'!$A$2:$N$122,9,FALSE),IF(_xlpm.x=0,"",_xlpm.x)))</f>
        <v>Hoplonemertea</v>
      </c>
      <c r="O3249" t="str">
        <f>IF($I3249="","",_xlfn.LET(_xlpm.x,VLOOKUP($I3249,'taxon-match_2026-08-31'!$A$2:$N$122,10,FALSE),IF(_xlpm.x=0,"",_xlpm.x)))</f>
        <v/>
      </c>
      <c r="P3249" t="str">
        <f>IF($I3249="","",_xlfn.LET(_xlpm.x,VLOOKUP($I3249,'taxon-match_2026-08-31'!$A$2:$N$122,11,FALSE),IF(_xlpm.x=0,"",_xlpm.x)))</f>
        <v/>
      </c>
      <c r="Q3249" t="str">
        <f>IF($I3249="","",_xlfn.LET(_xlpm.x,VLOOKUP($I3249,'taxon-match_2026-08-31'!$A$2:$N$122,12,FALSE),IF(_xlpm.x=0,"",_xlpm.x)))</f>
        <v/>
      </c>
      <c r="R3249" t="str">
        <f>IF($I3249="","",_xlfn.LET(_xlpm.x,VLOOKUP($I3249,'taxon-match_2026-08-31'!$A$2:$N$122,14,FALSE),IF(_xlpm.x=0,"",_xlpm.x)))</f>
        <v/>
      </c>
      <c r="S3249" s="2" t="s">
        <v>2358</v>
      </c>
      <c r="T3249" s="69" t="s">
        <v>62</v>
      </c>
      <c r="U3249" s="69" t="s">
        <v>60</v>
      </c>
      <c r="X3249" t="str">
        <f>IF(T3249="","",_xlfn.LET(_xlpm.x,VLOOKUP(T3249,'Drop-down_menus'!$F$2:$G$16,2,FALSE),IF(_xlpm.x=0,"",_xlpm.x)))</f>
        <v>https://orcid.org/0000-0003-3696-4445</v>
      </c>
      <c r="Y3249" t="str">
        <f>IF(U3249="","",_xlfn.LET(_xlpm.x,VLOOKUP(U3249,'Drop-down_menus'!$F$2:$G$16,2,FALSE),IF(_xlpm.x=0,"",_xlpm.x)))</f>
        <v>https://orcid.org/0000-0002-9708-1761</v>
      </c>
      <c r="Z3249" t="str">
        <f>IF(V3249="","",_xlfn.LET(_xlpm.x,VLOOKUP(V3249,'Drop-down_menus'!$F$2:$G$16,2,FALSE),IF(_xlpm.x=0,"",_xlpm.x)))</f>
        <v/>
      </c>
      <c r="AA3249" t="str">
        <f>IF(W3249="","",_xlfn.LET(_xlpm.x,VLOOKUP(W3249,'Drop-down_menus'!$F$2:$G$16,2,FALSE),IF(_xlpm.x=0,"",_xlpm.x)))</f>
        <v/>
      </c>
      <c r="AB3249" t="s">
        <v>730</v>
      </c>
      <c r="AE3249" t="s">
        <v>896</v>
      </c>
    </row>
    <row r="3250" spans="1:31" ht="15" hidden="1" x14ac:dyDescent="0.2">
      <c r="A3250" s="2" t="s">
        <v>253</v>
      </c>
      <c r="B3250">
        <v>1968</v>
      </c>
      <c r="C3250">
        <v>1966</v>
      </c>
      <c r="D3250" s="69" t="s">
        <v>700</v>
      </c>
      <c r="F3250" s="70" t="s">
        <v>905</v>
      </c>
      <c r="G3250" s="70">
        <v>1</v>
      </c>
      <c r="H3250" s="70" t="s">
        <v>905</v>
      </c>
      <c r="I3250" t="s">
        <v>905</v>
      </c>
      <c r="J3250" t="str">
        <f>IF($I3250="","",_xlfn.LET(_xlpm.x,VLOOKUP($I3250,'taxon-match_2026-08-31'!$A$2:$N$122,6,FALSE),IF(_xlpm.x=0,"",_xlpm.x)))</f>
        <v>Hubrecht, 1879</v>
      </c>
      <c r="K3250" t="str">
        <f>IF($I3250="","",_xlfn.LET(_xlpm.x,VLOOKUP($I3250,'taxon-match_2026-08-31'!$A$2:$N$122,4,FALSE),IF(_xlpm.x=0,"",_xlpm.x)))</f>
        <v>urn:lsid:marinespecies.org:taxname:122309</v>
      </c>
      <c r="L3250" t="str">
        <f>IF($I3250="","",_xlfn.LET(_xlpm.x,VLOOKUP($I3250,'taxon-match_2026-08-31'!$A$2:$N$122,7,FALSE),IF(_xlpm.x=0,"",_xlpm.x)))</f>
        <v>Animalia</v>
      </c>
      <c r="M3250" t="str">
        <f>IF($I3250="","",_xlfn.LET(_xlpm.x,VLOOKUP($I3250,'taxon-match_2026-08-31'!$A$2:$N$122,8,FALSE),IF(_xlpm.x=0,"",_xlpm.x)))</f>
        <v>Nemertea</v>
      </c>
      <c r="N3250" t="str">
        <f>IF($I3250="","",_xlfn.LET(_xlpm.x,VLOOKUP($I3250,'taxon-match_2026-08-31'!$A$2:$N$122,9,FALSE),IF(_xlpm.x=0,"",_xlpm.x)))</f>
        <v>Hoplonemertea</v>
      </c>
      <c r="O3250" t="str">
        <f>IF($I3250="","",_xlfn.LET(_xlpm.x,VLOOKUP($I3250,'taxon-match_2026-08-31'!$A$2:$N$122,10,FALSE),IF(_xlpm.x=0,"",_xlpm.x)))</f>
        <v/>
      </c>
      <c r="P3250" t="str">
        <f>IF($I3250="","",_xlfn.LET(_xlpm.x,VLOOKUP($I3250,'taxon-match_2026-08-31'!$A$2:$N$122,11,FALSE),IF(_xlpm.x=0,"",_xlpm.x)))</f>
        <v/>
      </c>
      <c r="Q3250" t="str">
        <f>IF($I3250="","",_xlfn.LET(_xlpm.x,VLOOKUP($I3250,'taxon-match_2026-08-31'!$A$2:$N$122,12,FALSE),IF(_xlpm.x=0,"",_xlpm.x)))</f>
        <v/>
      </c>
      <c r="R3250" t="str">
        <f>IF($I3250="","",_xlfn.LET(_xlpm.x,VLOOKUP($I3250,'taxon-match_2026-08-31'!$A$2:$N$122,14,FALSE),IF(_xlpm.x=0,"",_xlpm.x)))</f>
        <v/>
      </c>
      <c r="S3250" s="2" t="s">
        <v>2358</v>
      </c>
      <c r="T3250" s="69" t="s">
        <v>62</v>
      </c>
      <c r="U3250" s="69" t="s">
        <v>60</v>
      </c>
      <c r="X3250" t="str">
        <f>IF(T3250="","",_xlfn.LET(_xlpm.x,VLOOKUP(T3250,'Drop-down_menus'!$F$2:$G$16,2,FALSE),IF(_xlpm.x=0,"",_xlpm.x)))</f>
        <v>https://orcid.org/0000-0003-3696-4445</v>
      </c>
      <c r="Y3250" t="str">
        <f>IF(U3250="","",_xlfn.LET(_xlpm.x,VLOOKUP(U3250,'Drop-down_menus'!$F$2:$G$16,2,FALSE),IF(_xlpm.x=0,"",_xlpm.x)))</f>
        <v>https://orcid.org/0000-0002-9708-1761</v>
      </c>
      <c r="Z3250" t="str">
        <f>IF(V3250="","",_xlfn.LET(_xlpm.x,VLOOKUP(V3250,'Drop-down_menus'!$F$2:$G$16,2,FALSE),IF(_xlpm.x=0,"",_xlpm.x)))</f>
        <v/>
      </c>
      <c r="AA3250" t="str">
        <f>IF(W3250="","",_xlfn.LET(_xlpm.x,VLOOKUP(W3250,'Drop-down_menus'!$F$2:$G$16,2,FALSE),IF(_xlpm.x=0,"",_xlpm.x)))</f>
        <v/>
      </c>
      <c r="AB3250" t="s">
        <v>730</v>
      </c>
      <c r="AE3250" t="s">
        <v>896</v>
      </c>
    </row>
    <row r="3251" spans="1:31" ht="15" hidden="1" x14ac:dyDescent="0.2">
      <c r="A3251" s="2" t="s">
        <v>253</v>
      </c>
      <c r="B3251">
        <v>1969</v>
      </c>
      <c r="C3251">
        <v>1921</v>
      </c>
      <c r="D3251" s="69" t="s">
        <v>700</v>
      </c>
      <c r="F3251" s="70" t="s">
        <v>905</v>
      </c>
      <c r="G3251" s="70">
        <v>1</v>
      </c>
      <c r="H3251" s="70" t="s">
        <v>905</v>
      </c>
      <c r="I3251" t="s">
        <v>905</v>
      </c>
      <c r="J3251" t="str">
        <f>IF($I3251="","",_xlfn.LET(_xlpm.x,VLOOKUP($I3251,'taxon-match_2026-08-31'!$A$2:$N$122,6,FALSE),IF(_xlpm.x=0,"",_xlpm.x)))</f>
        <v>Hubrecht, 1879</v>
      </c>
      <c r="K3251" t="str">
        <f>IF($I3251="","",_xlfn.LET(_xlpm.x,VLOOKUP($I3251,'taxon-match_2026-08-31'!$A$2:$N$122,4,FALSE),IF(_xlpm.x=0,"",_xlpm.x)))</f>
        <v>urn:lsid:marinespecies.org:taxname:122309</v>
      </c>
      <c r="L3251" t="str">
        <f>IF($I3251="","",_xlfn.LET(_xlpm.x,VLOOKUP($I3251,'taxon-match_2026-08-31'!$A$2:$N$122,7,FALSE),IF(_xlpm.x=0,"",_xlpm.x)))</f>
        <v>Animalia</v>
      </c>
      <c r="M3251" t="str">
        <f>IF($I3251="","",_xlfn.LET(_xlpm.x,VLOOKUP($I3251,'taxon-match_2026-08-31'!$A$2:$N$122,8,FALSE),IF(_xlpm.x=0,"",_xlpm.x)))</f>
        <v>Nemertea</v>
      </c>
      <c r="N3251" t="str">
        <f>IF($I3251="","",_xlfn.LET(_xlpm.x,VLOOKUP($I3251,'taxon-match_2026-08-31'!$A$2:$N$122,9,FALSE),IF(_xlpm.x=0,"",_xlpm.x)))</f>
        <v>Hoplonemertea</v>
      </c>
      <c r="O3251" t="str">
        <f>IF($I3251="","",_xlfn.LET(_xlpm.x,VLOOKUP($I3251,'taxon-match_2026-08-31'!$A$2:$N$122,10,FALSE),IF(_xlpm.x=0,"",_xlpm.x)))</f>
        <v/>
      </c>
      <c r="P3251" t="str">
        <f>IF($I3251="","",_xlfn.LET(_xlpm.x,VLOOKUP($I3251,'taxon-match_2026-08-31'!$A$2:$N$122,11,FALSE),IF(_xlpm.x=0,"",_xlpm.x)))</f>
        <v/>
      </c>
      <c r="Q3251" t="str">
        <f>IF($I3251="","",_xlfn.LET(_xlpm.x,VLOOKUP($I3251,'taxon-match_2026-08-31'!$A$2:$N$122,12,FALSE),IF(_xlpm.x=0,"",_xlpm.x)))</f>
        <v/>
      </c>
      <c r="R3251" t="str">
        <f>IF($I3251="","",_xlfn.LET(_xlpm.x,VLOOKUP($I3251,'taxon-match_2026-08-31'!$A$2:$N$122,14,FALSE),IF(_xlpm.x=0,"",_xlpm.x)))</f>
        <v/>
      </c>
      <c r="S3251" s="2" t="s">
        <v>2358</v>
      </c>
      <c r="T3251" s="69" t="s">
        <v>62</v>
      </c>
      <c r="U3251" s="69" t="s">
        <v>60</v>
      </c>
      <c r="X3251" t="str">
        <f>IF(T3251="","",_xlfn.LET(_xlpm.x,VLOOKUP(T3251,'Drop-down_menus'!$F$2:$G$16,2,FALSE),IF(_xlpm.x=0,"",_xlpm.x)))</f>
        <v>https://orcid.org/0000-0003-3696-4445</v>
      </c>
      <c r="Y3251" t="str">
        <f>IF(U3251="","",_xlfn.LET(_xlpm.x,VLOOKUP(U3251,'Drop-down_menus'!$F$2:$G$16,2,FALSE),IF(_xlpm.x=0,"",_xlpm.x)))</f>
        <v>https://orcid.org/0000-0002-9708-1761</v>
      </c>
      <c r="Z3251" t="str">
        <f>IF(V3251="","",_xlfn.LET(_xlpm.x,VLOOKUP(V3251,'Drop-down_menus'!$F$2:$G$16,2,FALSE),IF(_xlpm.x=0,"",_xlpm.x)))</f>
        <v/>
      </c>
      <c r="AA3251" t="str">
        <f>IF(W3251="","",_xlfn.LET(_xlpm.x,VLOOKUP(W3251,'Drop-down_menus'!$F$2:$G$16,2,FALSE),IF(_xlpm.x=0,"",_xlpm.x)))</f>
        <v/>
      </c>
      <c r="AB3251" t="s">
        <v>730</v>
      </c>
      <c r="AE3251" t="s">
        <v>896</v>
      </c>
    </row>
    <row r="3252" spans="1:31" ht="15" hidden="1" x14ac:dyDescent="0.2">
      <c r="A3252" s="2" t="s">
        <v>253</v>
      </c>
      <c r="B3252">
        <v>1970</v>
      </c>
      <c r="C3252">
        <v>1922</v>
      </c>
      <c r="D3252" s="69" t="s">
        <v>700</v>
      </c>
      <c r="F3252" s="70" t="s">
        <v>905</v>
      </c>
      <c r="G3252" s="70">
        <v>1</v>
      </c>
      <c r="H3252" s="70" t="s">
        <v>905</v>
      </c>
      <c r="I3252" t="s">
        <v>905</v>
      </c>
      <c r="J3252" t="str">
        <f>IF($I3252="","",_xlfn.LET(_xlpm.x,VLOOKUP($I3252,'taxon-match_2026-08-31'!$A$2:$N$122,6,FALSE),IF(_xlpm.x=0,"",_xlpm.x)))</f>
        <v>Hubrecht, 1879</v>
      </c>
      <c r="K3252" t="str">
        <f>IF($I3252="","",_xlfn.LET(_xlpm.x,VLOOKUP($I3252,'taxon-match_2026-08-31'!$A$2:$N$122,4,FALSE),IF(_xlpm.x=0,"",_xlpm.x)))</f>
        <v>urn:lsid:marinespecies.org:taxname:122309</v>
      </c>
      <c r="L3252" t="str">
        <f>IF($I3252="","",_xlfn.LET(_xlpm.x,VLOOKUP($I3252,'taxon-match_2026-08-31'!$A$2:$N$122,7,FALSE),IF(_xlpm.x=0,"",_xlpm.x)))</f>
        <v>Animalia</v>
      </c>
      <c r="M3252" t="str">
        <f>IF($I3252="","",_xlfn.LET(_xlpm.x,VLOOKUP($I3252,'taxon-match_2026-08-31'!$A$2:$N$122,8,FALSE),IF(_xlpm.x=0,"",_xlpm.x)))</f>
        <v>Nemertea</v>
      </c>
      <c r="N3252" t="str">
        <f>IF($I3252="","",_xlfn.LET(_xlpm.x,VLOOKUP($I3252,'taxon-match_2026-08-31'!$A$2:$N$122,9,FALSE),IF(_xlpm.x=0,"",_xlpm.x)))</f>
        <v>Hoplonemertea</v>
      </c>
      <c r="O3252" t="str">
        <f>IF($I3252="","",_xlfn.LET(_xlpm.x,VLOOKUP($I3252,'taxon-match_2026-08-31'!$A$2:$N$122,10,FALSE),IF(_xlpm.x=0,"",_xlpm.x)))</f>
        <v/>
      </c>
      <c r="P3252" t="str">
        <f>IF($I3252="","",_xlfn.LET(_xlpm.x,VLOOKUP($I3252,'taxon-match_2026-08-31'!$A$2:$N$122,11,FALSE),IF(_xlpm.x=0,"",_xlpm.x)))</f>
        <v/>
      </c>
      <c r="Q3252" t="str">
        <f>IF($I3252="","",_xlfn.LET(_xlpm.x,VLOOKUP($I3252,'taxon-match_2026-08-31'!$A$2:$N$122,12,FALSE),IF(_xlpm.x=0,"",_xlpm.x)))</f>
        <v/>
      </c>
      <c r="R3252" t="str">
        <f>IF($I3252="","",_xlfn.LET(_xlpm.x,VLOOKUP($I3252,'taxon-match_2026-08-31'!$A$2:$N$122,14,FALSE),IF(_xlpm.x=0,"",_xlpm.x)))</f>
        <v/>
      </c>
      <c r="S3252" s="2" t="s">
        <v>2358</v>
      </c>
      <c r="T3252" s="69" t="s">
        <v>62</v>
      </c>
      <c r="U3252" s="69" t="s">
        <v>60</v>
      </c>
      <c r="X3252" t="str">
        <f>IF(T3252="","",_xlfn.LET(_xlpm.x,VLOOKUP(T3252,'Drop-down_menus'!$F$2:$G$16,2,FALSE),IF(_xlpm.x=0,"",_xlpm.x)))</f>
        <v>https://orcid.org/0000-0003-3696-4445</v>
      </c>
      <c r="Y3252" t="str">
        <f>IF(U3252="","",_xlfn.LET(_xlpm.x,VLOOKUP(U3252,'Drop-down_menus'!$F$2:$G$16,2,FALSE),IF(_xlpm.x=0,"",_xlpm.x)))</f>
        <v>https://orcid.org/0000-0002-9708-1761</v>
      </c>
      <c r="Z3252" t="str">
        <f>IF(V3252="","",_xlfn.LET(_xlpm.x,VLOOKUP(V3252,'Drop-down_menus'!$F$2:$G$16,2,FALSE),IF(_xlpm.x=0,"",_xlpm.x)))</f>
        <v/>
      </c>
      <c r="AA3252" t="str">
        <f>IF(W3252="","",_xlfn.LET(_xlpm.x,VLOOKUP(W3252,'Drop-down_menus'!$F$2:$G$16,2,FALSE),IF(_xlpm.x=0,"",_xlpm.x)))</f>
        <v/>
      </c>
      <c r="AB3252" t="s">
        <v>730</v>
      </c>
      <c r="AE3252" t="s">
        <v>896</v>
      </c>
    </row>
    <row r="3253" spans="1:31" ht="15" hidden="1" x14ac:dyDescent="0.2">
      <c r="A3253" s="2" t="s">
        <v>253</v>
      </c>
      <c r="B3253">
        <v>1971</v>
      </c>
      <c r="C3253">
        <v>1923</v>
      </c>
      <c r="D3253" s="69" t="s">
        <v>700</v>
      </c>
      <c r="F3253" s="70" t="s">
        <v>905</v>
      </c>
      <c r="G3253" s="70">
        <v>1</v>
      </c>
      <c r="H3253" s="70" t="s">
        <v>905</v>
      </c>
      <c r="I3253" t="s">
        <v>905</v>
      </c>
      <c r="J3253" t="str">
        <f>IF($I3253="","",_xlfn.LET(_xlpm.x,VLOOKUP($I3253,'taxon-match_2026-08-31'!$A$2:$N$122,6,FALSE),IF(_xlpm.x=0,"",_xlpm.x)))</f>
        <v>Hubrecht, 1879</v>
      </c>
      <c r="K3253" t="str">
        <f>IF($I3253="","",_xlfn.LET(_xlpm.x,VLOOKUP($I3253,'taxon-match_2026-08-31'!$A$2:$N$122,4,FALSE),IF(_xlpm.x=0,"",_xlpm.x)))</f>
        <v>urn:lsid:marinespecies.org:taxname:122309</v>
      </c>
      <c r="L3253" t="str">
        <f>IF($I3253="","",_xlfn.LET(_xlpm.x,VLOOKUP($I3253,'taxon-match_2026-08-31'!$A$2:$N$122,7,FALSE),IF(_xlpm.x=0,"",_xlpm.x)))</f>
        <v>Animalia</v>
      </c>
      <c r="M3253" t="str">
        <f>IF($I3253="","",_xlfn.LET(_xlpm.x,VLOOKUP($I3253,'taxon-match_2026-08-31'!$A$2:$N$122,8,FALSE),IF(_xlpm.x=0,"",_xlpm.x)))</f>
        <v>Nemertea</v>
      </c>
      <c r="N3253" t="str">
        <f>IF($I3253="","",_xlfn.LET(_xlpm.x,VLOOKUP($I3253,'taxon-match_2026-08-31'!$A$2:$N$122,9,FALSE),IF(_xlpm.x=0,"",_xlpm.x)))</f>
        <v>Hoplonemertea</v>
      </c>
      <c r="O3253" t="str">
        <f>IF($I3253="","",_xlfn.LET(_xlpm.x,VLOOKUP($I3253,'taxon-match_2026-08-31'!$A$2:$N$122,10,FALSE),IF(_xlpm.x=0,"",_xlpm.x)))</f>
        <v/>
      </c>
      <c r="P3253" t="str">
        <f>IF($I3253="","",_xlfn.LET(_xlpm.x,VLOOKUP($I3253,'taxon-match_2026-08-31'!$A$2:$N$122,11,FALSE),IF(_xlpm.x=0,"",_xlpm.x)))</f>
        <v/>
      </c>
      <c r="Q3253" t="str">
        <f>IF($I3253="","",_xlfn.LET(_xlpm.x,VLOOKUP($I3253,'taxon-match_2026-08-31'!$A$2:$N$122,12,FALSE),IF(_xlpm.x=0,"",_xlpm.x)))</f>
        <v/>
      </c>
      <c r="R3253" t="str">
        <f>IF($I3253="","",_xlfn.LET(_xlpm.x,VLOOKUP($I3253,'taxon-match_2026-08-31'!$A$2:$N$122,14,FALSE),IF(_xlpm.x=0,"",_xlpm.x)))</f>
        <v/>
      </c>
      <c r="S3253" s="2" t="s">
        <v>2358</v>
      </c>
      <c r="T3253" s="69" t="s">
        <v>62</v>
      </c>
      <c r="U3253" s="69" t="s">
        <v>60</v>
      </c>
      <c r="X3253" t="str">
        <f>IF(T3253="","",_xlfn.LET(_xlpm.x,VLOOKUP(T3253,'Drop-down_menus'!$F$2:$G$16,2,FALSE),IF(_xlpm.x=0,"",_xlpm.x)))</f>
        <v>https://orcid.org/0000-0003-3696-4445</v>
      </c>
      <c r="Y3253" t="str">
        <f>IF(U3253="","",_xlfn.LET(_xlpm.x,VLOOKUP(U3253,'Drop-down_menus'!$F$2:$G$16,2,FALSE),IF(_xlpm.x=0,"",_xlpm.x)))</f>
        <v>https://orcid.org/0000-0002-9708-1761</v>
      </c>
      <c r="Z3253" t="str">
        <f>IF(V3253="","",_xlfn.LET(_xlpm.x,VLOOKUP(V3253,'Drop-down_menus'!$F$2:$G$16,2,FALSE),IF(_xlpm.x=0,"",_xlpm.x)))</f>
        <v/>
      </c>
      <c r="AA3253" t="str">
        <f>IF(W3253="","",_xlfn.LET(_xlpm.x,VLOOKUP(W3253,'Drop-down_menus'!$F$2:$G$16,2,FALSE),IF(_xlpm.x=0,"",_xlpm.x)))</f>
        <v/>
      </c>
      <c r="AB3253" t="s">
        <v>730</v>
      </c>
      <c r="AE3253" t="s">
        <v>896</v>
      </c>
    </row>
    <row r="3254" spans="1:31" ht="15" hidden="1" x14ac:dyDescent="0.2">
      <c r="A3254" s="2" t="s">
        <v>298</v>
      </c>
      <c r="B3254">
        <v>2949</v>
      </c>
      <c r="C3254">
        <v>2435</v>
      </c>
      <c r="D3254" s="69" t="s">
        <v>700</v>
      </c>
      <c r="F3254" s="70" t="s">
        <v>905</v>
      </c>
      <c r="G3254" s="70">
        <v>1</v>
      </c>
      <c r="H3254" s="70" t="s">
        <v>905</v>
      </c>
      <c r="I3254" t="s">
        <v>905</v>
      </c>
      <c r="J3254" t="str">
        <f>IF($I3254="","",_xlfn.LET(_xlpm.x,VLOOKUP($I3254,'taxon-match_2026-08-31'!$A$2:$N$122,6,FALSE),IF(_xlpm.x=0,"",_xlpm.x)))</f>
        <v>Hubrecht, 1879</v>
      </c>
      <c r="K3254" t="str">
        <f>IF($I3254="","",_xlfn.LET(_xlpm.x,VLOOKUP($I3254,'taxon-match_2026-08-31'!$A$2:$N$122,4,FALSE),IF(_xlpm.x=0,"",_xlpm.x)))</f>
        <v>urn:lsid:marinespecies.org:taxname:122309</v>
      </c>
      <c r="L3254" t="str">
        <f>IF($I3254="","",_xlfn.LET(_xlpm.x,VLOOKUP($I3254,'taxon-match_2026-08-31'!$A$2:$N$122,7,FALSE),IF(_xlpm.x=0,"",_xlpm.x)))</f>
        <v>Animalia</v>
      </c>
      <c r="M3254" t="str">
        <f>IF($I3254="","",_xlfn.LET(_xlpm.x,VLOOKUP($I3254,'taxon-match_2026-08-31'!$A$2:$N$122,8,FALSE),IF(_xlpm.x=0,"",_xlpm.x)))</f>
        <v>Nemertea</v>
      </c>
      <c r="N3254" t="str">
        <f>IF($I3254="","",_xlfn.LET(_xlpm.x,VLOOKUP($I3254,'taxon-match_2026-08-31'!$A$2:$N$122,9,FALSE),IF(_xlpm.x=0,"",_xlpm.x)))</f>
        <v>Hoplonemertea</v>
      </c>
      <c r="O3254" t="str">
        <f>IF($I3254="","",_xlfn.LET(_xlpm.x,VLOOKUP($I3254,'taxon-match_2026-08-31'!$A$2:$N$122,10,FALSE),IF(_xlpm.x=0,"",_xlpm.x)))</f>
        <v/>
      </c>
      <c r="P3254" t="str">
        <f>IF($I3254="","",_xlfn.LET(_xlpm.x,VLOOKUP($I3254,'taxon-match_2026-08-31'!$A$2:$N$122,11,FALSE),IF(_xlpm.x=0,"",_xlpm.x)))</f>
        <v/>
      </c>
      <c r="Q3254" t="str">
        <f>IF($I3254="","",_xlfn.LET(_xlpm.x,VLOOKUP($I3254,'taxon-match_2026-08-31'!$A$2:$N$122,12,FALSE),IF(_xlpm.x=0,"",_xlpm.x)))</f>
        <v/>
      </c>
      <c r="R3254" t="str">
        <f>IF($I3254="","",_xlfn.LET(_xlpm.x,VLOOKUP($I3254,'taxon-match_2026-08-31'!$A$2:$N$122,14,FALSE),IF(_xlpm.x=0,"",_xlpm.x)))</f>
        <v/>
      </c>
      <c r="S3254" s="2" t="s">
        <v>2358</v>
      </c>
      <c r="T3254" s="69" t="s">
        <v>62</v>
      </c>
      <c r="U3254" s="69" t="s">
        <v>60</v>
      </c>
      <c r="X3254" t="str">
        <f>IF(T3254="","",_xlfn.LET(_xlpm.x,VLOOKUP(T3254,'Drop-down_menus'!$F$2:$G$16,2,FALSE),IF(_xlpm.x=0,"",_xlpm.x)))</f>
        <v>https://orcid.org/0000-0003-3696-4445</v>
      </c>
      <c r="Y3254" t="str">
        <f>IF(U3254="","",_xlfn.LET(_xlpm.x,VLOOKUP(U3254,'Drop-down_menus'!$F$2:$G$16,2,FALSE),IF(_xlpm.x=0,"",_xlpm.x)))</f>
        <v>https://orcid.org/0000-0002-9708-1761</v>
      </c>
      <c r="Z3254" t="str">
        <f>IF(V3254="","",_xlfn.LET(_xlpm.x,VLOOKUP(V3254,'Drop-down_menus'!$F$2:$G$16,2,FALSE),IF(_xlpm.x=0,"",_xlpm.x)))</f>
        <v/>
      </c>
      <c r="AA3254" t="str">
        <f>IF(W3254="","",_xlfn.LET(_xlpm.x,VLOOKUP(W3254,'Drop-down_menus'!$F$2:$G$16,2,FALSE),IF(_xlpm.x=0,"",_xlpm.x)))</f>
        <v/>
      </c>
      <c r="AB3254" t="s">
        <v>730</v>
      </c>
      <c r="AE3254" t="s">
        <v>896</v>
      </c>
    </row>
    <row r="3255" spans="1:31" ht="15" hidden="1" x14ac:dyDescent="0.2">
      <c r="A3255" s="2" t="s">
        <v>298</v>
      </c>
      <c r="B3255">
        <v>2950</v>
      </c>
      <c r="C3255">
        <v>2436</v>
      </c>
      <c r="D3255" s="69" t="s">
        <v>700</v>
      </c>
      <c r="F3255" s="70" t="s">
        <v>905</v>
      </c>
      <c r="G3255" s="70">
        <v>1</v>
      </c>
      <c r="H3255" s="70" t="s">
        <v>905</v>
      </c>
      <c r="I3255" t="s">
        <v>905</v>
      </c>
      <c r="J3255" t="str">
        <f>IF($I3255="","",_xlfn.LET(_xlpm.x,VLOOKUP($I3255,'taxon-match_2026-08-31'!$A$2:$N$122,6,FALSE),IF(_xlpm.x=0,"",_xlpm.x)))</f>
        <v>Hubrecht, 1879</v>
      </c>
      <c r="K3255" t="str">
        <f>IF($I3255="","",_xlfn.LET(_xlpm.x,VLOOKUP($I3255,'taxon-match_2026-08-31'!$A$2:$N$122,4,FALSE),IF(_xlpm.x=0,"",_xlpm.x)))</f>
        <v>urn:lsid:marinespecies.org:taxname:122309</v>
      </c>
      <c r="L3255" t="str">
        <f>IF($I3255="","",_xlfn.LET(_xlpm.x,VLOOKUP($I3255,'taxon-match_2026-08-31'!$A$2:$N$122,7,FALSE),IF(_xlpm.x=0,"",_xlpm.x)))</f>
        <v>Animalia</v>
      </c>
      <c r="M3255" t="str">
        <f>IF($I3255="","",_xlfn.LET(_xlpm.x,VLOOKUP($I3255,'taxon-match_2026-08-31'!$A$2:$N$122,8,FALSE),IF(_xlpm.x=0,"",_xlpm.x)))</f>
        <v>Nemertea</v>
      </c>
      <c r="N3255" t="str">
        <f>IF($I3255="","",_xlfn.LET(_xlpm.x,VLOOKUP($I3255,'taxon-match_2026-08-31'!$A$2:$N$122,9,FALSE),IF(_xlpm.x=0,"",_xlpm.x)))</f>
        <v>Hoplonemertea</v>
      </c>
      <c r="O3255" t="str">
        <f>IF($I3255="","",_xlfn.LET(_xlpm.x,VLOOKUP($I3255,'taxon-match_2026-08-31'!$A$2:$N$122,10,FALSE),IF(_xlpm.x=0,"",_xlpm.x)))</f>
        <v/>
      </c>
      <c r="P3255" t="str">
        <f>IF($I3255="","",_xlfn.LET(_xlpm.x,VLOOKUP($I3255,'taxon-match_2026-08-31'!$A$2:$N$122,11,FALSE),IF(_xlpm.x=0,"",_xlpm.x)))</f>
        <v/>
      </c>
      <c r="Q3255" t="str">
        <f>IF($I3255="","",_xlfn.LET(_xlpm.x,VLOOKUP($I3255,'taxon-match_2026-08-31'!$A$2:$N$122,12,FALSE),IF(_xlpm.x=0,"",_xlpm.x)))</f>
        <v/>
      </c>
      <c r="R3255" t="str">
        <f>IF($I3255="","",_xlfn.LET(_xlpm.x,VLOOKUP($I3255,'taxon-match_2026-08-31'!$A$2:$N$122,14,FALSE),IF(_xlpm.x=0,"",_xlpm.x)))</f>
        <v/>
      </c>
      <c r="S3255" s="2" t="s">
        <v>2358</v>
      </c>
      <c r="T3255" s="69" t="s">
        <v>62</v>
      </c>
      <c r="U3255" s="69" t="s">
        <v>60</v>
      </c>
      <c r="X3255" t="str">
        <f>IF(T3255="","",_xlfn.LET(_xlpm.x,VLOOKUP(T3255,'Drop-down_menus'!$F$2:$G$16,2,FALSE),IF(_xlpm.x=0,"",_xlpm.x)))</f>
        <v>https://orcid.org/0000-0003-3696-4445</v>
      </c>
      <c r="Y3255" t="str">
        <f>IF(U3255="","",_xlfn.LET(_xlpm.x,VLOOKUP(U3255,'Drop-down_menus'!$F$2:$G$16,2,FALSE),IF(_xlpm.x=0,"",_xlpm.x)))</f>
        <v>https://orcid.org/0000-0002-9708-1761</v>
      </c>
      <c r="Z3255" t="str">
        <f>IF(V3255="","",_xlfn.LET(_xlpm.x,VLOOKUP(V3255,'Drop-down_menus'!$F$2:$G$16,2,FALSE),IF(_xlpm.x=0,"",_xlpm.x)))</f>
        <v/>
      </c>
      <c r="AA3255" t="str">
        <f>IF(W3255="","",_xlfn.LET(_xlpm.x,VLOOKUP(W3255,'Drop-down_menus'!$F$2:$G$16,2,FALSE),IF(_xlpm.x=0,"",_xlpm.x)))</f>
        <v/>
      </c>
      <c r="AB3255" t="s">
        <v>730</v>
      </c>
      <c r="AE3255" t="s">
        <v>896</v>
      </c>
    </row>
    <row r="3256" spans="1:31" ht="15" hidden="1" x14ac:dyDescent="0.2">
      <c r="A3256" s="2" t="s">
        <v>298</v>
      </c>
      <c r="B3256">
        <v>2951</v>
      </c>
      <c r="C3256">
        <v>2441</v>
      </c>
      <c r="D3256" s="69" t="s">
        <v>700</v>
      </c>
      <c r="F3256" s="70" t="s">
        <v>905</v>
      </c>
      <c r="G3256" s="70">
        <v>1</v>
      </c>
      <c r="H3256" s="70" t="s">
        <v>905</v>
      </c>
      <c r="I3256" t="s">
        <v>905</v>
      </c>
      <c r="J3256" t="str">
        <f>IF($I3256="","",_xlfn.LET(_xlpm.x,VLOOKUP($I3256,'taxon-match_2026-08-31'!$A$2:$N$122,6,FALSE),IF(_xlpm.x=0,"",_xlpm.x)))</f>
        <v>Hubrecht, 1879</v>
      </c>
      <c r="K3256" t="str">
        <f>IF($I3256="","",_xlfn.LET(_xlpm.x,VLOOKUP($I3256,'taxon-match_2026-08-31'!$A$2:$N$122,4,FALSE),IF(_xlpm.x=0,"",_xlpm.x)))</f>
        <v>urn:lsid:marinespecies.org:taxname:122309</v>
      </c>
      <c r="L3256" t="str">
        <f>IF($I3256="","",_xlfn.LET(_xlpm.x,VLOOKUP($I3256,'taxon-match_2026-08-31'!$A$2:$N$122,7,FALSE),IF(_xlpm.x=0,"",_xlpm.x)))</f>
        <v>Animalia</v>
      </c>
      <c r="M3256" t="str">
        <f>IF($I3256="","",_xlfn.LET(_xlpm.x,VLOOKUP($I3256,'taxon-match_2026-08-31'!$A$2:$N$122,8,FALSE),IF(_xlpm.x=0,"",_xlpm.x)))</f>
        <v>Nemertea</v>
      </c>
      <c r="N3256" t="str">
        <f>IF($I3256="","",_xlfn.LET(_xlpm.x,VLOOKUP($I3256,'taxon-match_2026-08-31'!$A$2:$N$122,9,FALSE),IF(_xlpm.x=0,"",_xlpm.x)))</f>
        <v>Hoplonemertea</v>
      </c>
      <c r="O3256" t="str">
        <f>IF($I3256="","",_xlfn.LET(_xlpm.x,VLOOKUP($I3256,'taxon-match_2026-08-31'!$A$2:$N$122,10,FALSE),IF(_xlpm.x=0,"",_xlpm.x)))</f>
        <v/>
      </c>
      <c r="P3256" t="str">
        <f>IF($I3256="","",_xlfn.LET(_xlpm.x,VLOOKUP($I3256,'taxon-match_2026-08-31'!$A$2:$N$122,11,FALSE),IF(_xlpm.x=0,"",_xlpm.x)))</f>
        <v/>
      </c>
      <c r="Q3256" t="str">
        <f>IF($I3256="","",_xlfn.LET(_xlpm.x,VLOOKUP($I3256,'taxon-match_2026-08-31'!$A$2:$N$122,12,FALSE),IF(_xlpm.x=0,"",_xlpm.x)))</f>
        <v/>
      </c>
      <c r="R3256" t="str">
        <f>IF($I3256="","",_xlfn.LET(_xlpm.x,VLOOKUP($I3256,'taxon-match_2026-08-31'!$A$2:$N$122,14,FALSE),IF(_xlpm.x=0,"",_xlpm.x)))</f>
        <v/>
      </c>
      <c r="S3256" s="2" t="s">
        <v>2358</v>
      </c>
      <c r="T3256" s="69" t="s">
        <v>62</v>
      </c>
      <c r="U3256" s="69" t="s">
        <v>60</v>
      </c>
      <c r="X3256" t="str">
        <f>IF(T3256="","",_xlfn.LET(_xlpm.x,VLOOKUP(T3256,'Drop-down_menus'!$F$2:$G$16,2,FALSE),IF(_xlpm.x=0,"",_xlpm.x)))</f>
        <v>https://orcid.org/0000-0003-3696-4445</v>
      </c>
      <c r="Y3256" t="str">
        <f>IF(U3256="","",_xlfn.LET(_xlpm.x,VLOOKUP(U3256,'Drop-down_menus'!$F$2:$G$16,2,FALSE),IF(_xlpm.x=0,"",_xlpm.x)))</f>
        <v>https://orcid.org/0000-0002-9708-1761</v>
      </c>
      <c r="Z3256" t="str">
        <f>IF(V3256="","",_xlfn.LET(_xlpm.x,VLOOKUP(V3256,'Drop-down_menus'!$F$2:$G$16,2,FALSE),IF(_xlpm.x=0,"",_xlpm.x)))</f>
        <v/>
      </c>
      <c r="AA3256" t="str">
        <f>IF(W3256="","",_xlfn.LET(_xlpm.x,VLOOKUP(W3256,'Drop-down_menus'!$F$2:$G$16,2,FALSE),IF(_xlpm.x=0,"",_xlpm.x)))</f>
        <v/>
      </c>
      <c r="AB3256" t="s">
        <v>730</v>
      </c>
      <c r="AE3256" t="s">
        <v>896</v>
      </c>
    </row>
    <row r="3257" spans="1:31" ht="15" hidden="1" x14ac:dyDescent="0.2">
      <c r="A3257" s="2" t="s">
        <v>253</v>
      </c>
      <c r="B3257">
        <v>1856</v>
      </c>
      <c r="C3257">
        <v>2446</v>
      </c>
      <c r="D3257" s="69" t="s">
        <v>700</v>
      </c>
      <c r="F3257" s="70" t="s">
        <v>906</v>
      </c>
      <c r="G3257" s="70">
        <v>1</v>
      </c>
      <c r="H3257" s="70" t="s">
        <v>906</v>
      </c>
      <c r="I3257" t="s">
        <v>906</v>
      </c>
      <c r="J3257" t="str">
        <f>IF($I3257="","",_xlfn.LET(_xlpm.x,VLOOKUP($I3257,'taxon-match_2026-08-31'!$A$2:$N$122,6,FALSE),IF(_xlpm.x=0,"",_xlpm.x)))</f>
        <v>Ryckholt, 1851</v>
      </c>
      <c r="K3257" t="str">
        <f>IF($I3257="","",_xlfn.LET(_xlpm.x,VLOOKUP($I3257,'taxon-match_2026-08-31'!$A$2:$N$122,4,FALSE),IF(_xlpm.x=0,"",_xlpm.x)))</f>
        <v>urn:lsid:marinespecies.org:taxname:919</v>
      </c>
      <c r="L3257" t="str">
        <f>IF($I3257="","",_xlfn.LET(_xlpm.x,VLOOKUP($I3257,'taxon-match_2026-08-31'!$A$2:$N$122,7,FALSE),IF(_xlpm.x=0,"",_xlpm.x)))</f>
        <v>Animalia</v>
      </c>
      <c r="M3257" t="str">
        <f>IF($I3257="","",_xlfn.LET(_xlpm.x,VLOOKUP($I3257,'taxon-match_2026-08-31'!$A$2:$N$122,8,FALSE),IF(_xlpm.x=0,"",_xlpm.x)))</f>
        <v>Annelida</v>
      </c>
      <c r="N3257" t="str">
        <f>IF($I3257="","",_xlfn.LET(_xlpm.x,VLOOKUP($I3257,'taxon-match_2026-08-31'!$A$2:$N$122,9,FALSE),IF(_xlpm.x=0,"",_xlpm.x)))</f>
        <v>Polychaeta</v>
      </c>
      <c r="O3257" t="str">
        <f>IF($I3257="","",_xlfn.LET(_xlpm.x,VLOOKUP($I3257,'taxon-match_2026-08-31'!$A$2:$N$122,10,FALSE),IF(_xlpm.x=0,"",_xlpm.x)))</f>
        <v>Terebellida</v>
      </c>
      <c r="P3257" t="str">
        <f>IF($I3257="","",_xlfn.LET(_xlpm.x,VLOOKUP($I3257,'taxon-match_2026-08-31'!$A$2:$N$122,11,FALSE),IF(_xlpm.x=0,"",_xlpm.x)))</f>
        <v>Cirratulidae</v>
      </c>
      <c r="Q3257" t="str">
        <f>IF($I3257="","",_xlfn.LET(_xlpm.x,VLOOKUP($I3257,'taxon-match_2026-08-31'!$A$2:$N$122,12,FALSE),IF(_xlpm.x=0,"",_xlpm.x)))</f>
        <v/>
      </c>
      <c r="R3257" t="str">
        <f>IF($I3257="","",_xlfn.LET(_xlpm.x,VLOOKUP($I3257,'taxon-match_2026-08-31'!$A$2:$N$122,14,FALSE),IF(_xlpm.x=0,"",_xlpm.x)))</f>
        <v/>
      </c>
      <c r="S3257" s="2" t="s">
        <v>2360</v>
      </c>
      <c r="T3257" s="69" t="s">
        <v>62</v>
      </c>
      <c r="U3257" s="69" t="s">
        <v>60</v>
      </c>
      <c r="X3257" t="str">
        <f>IF(T3257="","",_xlfn.LET(_xlpm.x,VLOOKUP(T3257,'Drop-down_menus'!$F$2:$G$16,2,FALSE),IF(_xlpm.x=0,"",_xlpm.x)))</f>
        <v>https://orcid.org/0000-0003-3696-4445</v>
      </c>
      <c r="Y3257" t="str">
        <f>IF(U3257="","",_xlfn.LET(_xlpm.x,VLOOKUP(U3257,'Drop-down_menus'!$F$2:$G$16,2,FALSE),IF(_xlpm.x=0,"",_xlpm.x)))</f>
        <v>https://orcid.org/0000-0002-9708-1761</v>
      </c>
      <c r="Z3257" t="str">
        <f>IF(V3257="","",_xlfn.LET(_xlpm.x,VLOOKUP(V3257,'Drop-down_menus'!$F$2:$G$16,2,FALSE),IF(_xlpm.x=0,"",_xlpm.x)))</f>
        <v/>
      </c>
      <c r="AA3257" t="str">
        <f>IF(W3257="","",_xlfn.LET(_xlpm.x,VLOOKUP(W3257,'Drop-down_menus'!$F$2:$G$16,2,FALSE),IF(_xlpm.x=0,"",_xlpm.x)))</f>
        <v/>
      </c>
      <c r="AB3257" t="s">
        <v>730</v>
      </c>
      <c r="AE3257" t="s">
        <v>896</v>
      </c>
    </row>
    <row r="3258" spans="1:31" ht="15" hidden="1" x14ac:dyDescent="0.2">
      <c r="A3258" s="2" t="s">
        <v>298</v>
      </c>
      <c r="B3258">
        <v>2947</v>
      </c>
      <c r="C3258">
        <v>2447</v>
      </c>
      <c r="D3258" s="69" t="s">
        <v>700</v>
      </c>
      <c r="F3258" s="70" t="s">
        <v>906</v>
      </c>
      <c r="G3258" s="70">
        <v>1</v>
      </c>
      <c r="H3258" s="70" t="s">
        <v>906</v>
      </c>
      <c r="I3258" t="s">
        <v>906</v>
      </c>
      <c r="J3258" t="str">
        <f>IF($I3258="","",_xlfn.LET(_xlpm.x,VLOOKUP($I3258,'taxon-match_2026-08-31'!$A$2:$N$122,6,FALSE),IF(_xlpm.x=0,"",_xlpm.x)))</f>
        <v>Ryckholt, 1851</v>
      </c>
      <c r="K3258" t="str">
        <f>IF($I3258="","",_xlfn.LET(_xlpm.x,VLOOKUP($I3258,'taxon-match_2026-08-31'!$A$2:$N$122,4,FALSE),IF(_xlpm.x=0,"",_xlpm.x)))</f>
        <v>urn:lsid:marinespecies.org:taxname:919</v>
      </c>
      <c r="L3258" t="str">
        <f>IF($I3258="","",_xlfn.LET(_xlpm.x,VLOOKUP($I3258,'taxon-match_2026-08-31'!$A$2:$N$122,7,FALSE),IF(_xlpm.x=0,"",_xlpm.x)))</f>
        <v>Animalia</v>
      </c>
      <c r="M3258" t="str">
        <f>IF($I3258="","",_xlfn.LET(_xlpm.x,VLOOKUP($I3258,'taxon-match_2026-08-31'!$A$2:$N$122,8,FALSE),IF(_xlpm.x=0,"",_xlpm.x)))</f>
        <v>Annelida</v>
      </c>
      <c r="N3258" t="str">
        <f>IF($I3258="","",_xlfn.LET(_xlpm.x,VLOOKUP($I3258,'taxon-match_2026-08-31'!$A$2:$N$122,9,FALSE),IF(_xlpm.x=0,"",_xlpm.x)))</f>
        <v>Polychaeta</v>
      </c>
      <c r="O3258" t="str">
        <f>IF($I3258="","",_xlfn.LET(_xlpm.x,VLOOKUP($I3258,'taxon-match_2026-08-31'!$A$2:$N$122,10,FALSE),IF(_xlpm.x=0,"",_xlpm.x)))</f>
        <v>Terebellida</v>
      </c>
      <c r="P3258" t="str">
        <f>IF($I3258="","",_xlfn.LET(_xlpm.x,VLOOKUP($I3258,'taxon-match_2026-08-31'!$A$2:$N$122,11,FALSE),IF(_xlpm.x=0,"",_xlpm.x)))</f>
        <v>Cirratulidae</v>
      </c>
      <c r="Q3258" t="str">
        <f>IF($I3258="","",_xlfn.LET(_xlpm.x,VLOOKUP($I3258,'taxon-match_2026-08-31'!$A$2:$N$122,12,FALSE),IF(_xlpm.x=0,"",_xlpm.x)))</f>
        <v/>
      </c>
      <c r="R3258" t="str">
        <f>IF($I3258="","",_xlfn.LET(_xlpm.x,VLOOKUP($I3258,'taxon-match_2026-08-31'!$A$2:$N$122,14,FALSE),IF(_xlpm.x=0,"",_xlpm.x)))</f>
        <v/>
      </c>
      <c r="S3258" s="2" t="s">
        <v>2360</v>
      </c>
      <c r="T3258" s="69" t="s">
        <v>62</v>
      </c>
      <c r="U3258" s="69" t="s">
        <v>60</v>
      </c>
      <c r="X3258" t="str">
        <f>IF(T3258="","",_xlfn.LET(_xlpm.x,VLOOKUP(T3258,'Drop-down_menus'!$F$2:$G$16,2,FALSE),IF(_xlpm.x=0,"",_xlpm.x)))</f>
        <v>https://orcid.org/0000-0003-3696-4445</v>
      </c>
      <c r="Y3258" t="str">
        <f>IF(U3258="","",_xlfn.LET(_xlpm.x,VLOOKUP(U3258,'Drop-down_menus'!$F$2:$G$16,2,FALSE),IF(_xlpm.x=0,"",_xlpm.x)))</f>
        <v>https://orcid.org/0000-0002-9708-1761</v>
      </c>
      <c r="Z3258" t="str">
        <f>IF(V3258="","",_xlfn.LET(_xlpm.x,VLOOKUP(V3258,'Drop-down_menus'!$F$2:$G$16,2,FALSE),IF(_xlpm.x=0,"",_xlpm.x)))</f>
        <v/>
      </c>
      <c r="AA3258" t="str">
        <f>IF(W3258="","",_xlfn.LET(_xlpm.x,VLOOKUP(W3258,'Drop-down_menus'!$F$2:$G$16,2,FALSE),IF(_xlpm.x=0,"",_xlpm.x)))</f>
        <v/>
      </c>
      <c r="AB3258" t="s">
        <v>730</v>
      </c>
      <c r="AE3258" t="s">
        <v>896</v>
      </c>
    </row>
    <row r="3259" spans="1:31" ht="15" hidden="1" x14ac:dyDescent="0.2">
      <c r="A3259" s="2" t="s">
        <v>253</v>
      </c>
      <c r="B3259">
        <v>1808</v>
      </c>
      <c r="C3259">
        <v>2443</v>
      </c>
      <c r="D3259" s="69" t="s">
        <v>700</v>
      </c>
      <c r="F3259" s="69" t="s">
        <v>690</v>
      </c>
      <c r="G3259" s="70">
        <v>1</v>
      </c>
      <c r="H3259" s="69" t="s">
        <v>690</v>
      </c>
      <c r="I3259" t="s">
        <v>690</v>
      </c>
      <c r="J3259" t="str">
        <f>IF($I3259="","",_xlfn.LET(_xlpm.x,VLOOKUP($I3259,'taxon-match_2026-08-31'!$A$2:$N$122,6,FALSE),IF(_xlpm.x=0,"",_xlpm.x)))</f>
        <v>Grube, 1850</v>
      </c>
      <c r="K3259" t="str">
        <f>IF($I3259="","",_xlfn.LET(_xlpm.x,VLOOKUP($I3259,'taxon-match_2026-08-31'!$A$2:$N$122,4,FALSE),IF(_xlpm.x=0,"",_xlpm.x)))</f>
        <v>urn:lsid:marinespecies.org:taxname:883</v>
      </c>
      <c r="L3259" t="str">
        <f>IF($I3259="","",_xlfn.LET(_xlpm.x,VLOOKUP($I3259,'taxon-match_2026-08-31'!$A$2:$N$122,7,FALSE),IF(_xlpm.x=0,"",_xlpm.x)))</f>
        <v>Animalia</v>
      </c>
      <c r="M3259" t="str">
        <f>IF($I3259="","",_xlfn.LET(_xlpm.x,VLOOKUP($I3259,'taxon-match_2026-08-31'!$A$2:$N$122,8,FALSE),IF(_xlpm.x=0,"",_xlpm.x)))</f>
        <v>Annelida</v>
      </c>
      <c r="N3259" t="str">
        <f>IF($I3259="","",_xlfn.LET(_xlpm.x,VLOOKUP($I3259,'taxon-match_2026-08-31'!$A$2:$N$122,9,FALSE),IF(_xlpm.x=0,"",_xlpm.x)))</f>
        <v>Polychaeta</v>
      </c>
      <c r="O3259" t="str">
        <f>IF($I3259="","",_xlfn.LET(_xlpm.x,VLOOKUP($I3259,'taxon-match_2026-08-31'!$A$2:$N$122,10,FALSE),IF(_xlpm.x=0,"",_xlpm.x)))</f>
        <v/>
      </c>
      <c r="P3259" t="str">
        <f>IF($I3259="","",_xlfn.LET(_xlpm.x,VLOOKUP($I3259,'taxon-match_2026-08-31'!$A$2:$N$122,11,FALSE),IF(_xlpm.x=0,"",_xlpm.x)))</f>
        <v/>
      </c>
      <c r="Q3259" t="str">
        <f>IF($I3259="","",_xlfn.LET(_xlpm.x,VLOOKUP($I3259,'taxon-match_2026-08-31'!$A$2:$N$122,12,FALSE),IF(_xlpm.x=0,"",_xlpm.x)))</f>
        <v/>
      </c>
      <c r="R3259" t="str">
        <f>IF($I3259="","",_xlfn.LET(_xlpm.x,VLOOKUP($I3259,'taxon-match_2026-08-31'!$A$2:$N$122,14,FALSE),IF(_xlpm.x=0,"",_xlpm.x)))</f>
        <v/>
      </c>
      <c r="S3259" s="2" t="s">
        <v>2358</v>
      </c>
      <c r="T3259" s="69" t="s">
        <v>62</v>
      </c>
      <c r="U3259" s="69" t="s">
        <v>60</v>
      </c>
      <c r="X3259" t="str">
        <f>IF(T3259="","",_xlfn.LET(_xlpm.x,VLOOKUP(T3259,'Drop-down_menus'!$F$2:$G$16,2,FALSE),IF(_xlpm.x=0,"",_xlpm.x)))</f>
        <v>https://orcid.org/0000-0003-3696-4445</v>
      </c>
      <c r="Y3259" t="str">
        <f>IF(U3259="","",_xlfn.LET(_xlpm.x,VLOOKUP(U3259,'Drop-down_menus'!$F$2:$G$16,2,FALSE),IF(_xlpm.x=0,"",_xlpm.x)))</f>
        <v>https://orcid.org/0000-0002-9708-1761</v>
      </c>
      <c r="Z3259" t="str">
        <f>IF(V3259="","",_xlfn.LET(_xlpm.x,VLOOKUP(V3259,'Drop-down_menus'!$F$2:$G$16,2,FALSE),IF(_xlpm.x=0,"",_xlpm.x)))</f>
        <v/>
      </c>
      <c r="AA3259" t="str">
        <f>IF(W3259="","",_xlfn.LET(_xlpm.x,VLOOKUP(W3259,'Drop-down_menus'!$F$2:$G$16,2,FALSE),IF(_xlpm.x=0,"",_xlpm.x)))</f>
        <v/>
      </c>
      <c r="AB3259" t="s">
        <v>730</v>
      </c>
      <c r="AE3259" t="s">
        <v>896</v>
      </c>
    </row>
    <row r="3260" spans="1:31" ht="15" hidden="1" x14ac:dyDescent="0.2">
      <c r="A3260" s="2" t="s">
        <v>253</v>
      </c>
      <c r="B3260">
        <v>1809</v>
      </c>
      <c r="C3260">
        <v>2444</v>
      </c>
      <c r="D3260" s="69" t="s">
        <v>700</v>
      </c>
      <c r="F3260" s="69" t="s">
        <v>690</v>
      </c>
      <c r="G3260" s="70">
        <v>1</v>
      </c>
      <c r="H3260" s="69" t="s">
        <v>690</v>
      </c>
      <c r="I3260" t="s">
        <v>690</v>
      </c>
      <c r="J3260" t="str">
        <f>IF($I3260="","",_xlfn.LET(_xlpm.x,VLOOKUP($I3260,'taxon-match_2026-08-31'!$A$2:$N$122,6,FALSE),IF(_xlpm.x=0,"",_xlpm.x)))</f>
        <v>Grube, 1850</v>
      </c>
      <c r="K3260" t="str">
        <f>IF($I3260="","",_xlfn.LET(_xlpm.x,VLOOKUP($I3260,'taxon-match_2026-08-31'!$A$2:$N$122,4,FALSE),IF(_xlpm.x=0,"",_xlpm.x)))</f>
        <v>urn:lsid:marinespecies.org:taxname:883</v>
      </c>
      <c r="L3260" t="str">
        <f>IF($I3260="","",_xlfn.LET(_xlpm.x,VLOOKUP($I3260,'taxon-match_2026-08-31'!$A$2:$N$122,7,FALSE),IF(_xlpm.x=0,"",_xlpm.x)))</f>
        <v>Animalia</v>
      </c>
      <c r="M3260" t="str">
        <f>IF($I3260="","",_xlfn.LET(_xlpm.x,VLOOKUP($I3260,'taxon-match_2026-08-31'!$A$2:$N$122,8,FALSE),IF(_xlpm.x=0,"",_xlpm.x)))</f>
        <v>Annelida</v>
      </c>
      <c r="N3260" t="str">
        <f>IF($I3260="","",_xlfn.LET(_xlpm.x,VLOOKUP($I3260,'taxon-match_2026-08-31'!$A$2:$N$122,9,FALSE),IF(_xlpm.x=0,"",_xlpm.x)))</f>
        <v>Polychaeta</v>
      </c>
      <c r="O3260" t="str">
        <f>IF($I3260="","",_xlfn.LET(_xlpm.x,VLOOKUP($I3260,'taxon-match_2026-08-31'!$A$2:$N$122,10,FALSE),IF(_xlpm.x=0,"",_xlpm.x)))</f>
        <v/>
      </c>
      <c r="P3260" t="str">
        <f>IF($I3260="","",_xlfn.LET(_xlpm.x,VLOOKUP($I3260,'taxon-match_2026-08-31'!$A$2:$N$122,11,FALSE),IF(_xlpm.x=0,"",_xlpm.x)))</f>
        <v/>
      </c>
      <c r="Q3260" t="str">
        <f>IF($I3260="","",_xlfn.LET(_xlpm.x,VLOOKUP($I3260,'taxon-match_2026-08-31'!$A$2:$N$122,12,FALSE),IF(_xlpm.x=0,"",_xlpm.x)))</f>
        <v/>
      </c>
      <c r="R3260" t="str">
        <f>IF($I3260="","",_xlfn.LET(_xlpm.x,VLOOKUP($I3260,'taxon-match_2026-08-31'!$A$2:$N$122,14,FALSE),IF(_xlpm.x=0,"",_xlpm.x)))</f>
        <v/>
      </c>
      <c r="S3260" s="2" t="s">
        <v>2358</v>
      </c>
      <c r="T3260" s="69" t="s">
        <v>62</v>
      </c>
      <c r="U3260" s="69" t="s">
        <v>60</v>
      </c>
      <c r="X3260" t="str">
        <f>IF(T3260="","",_xlfn.LET(_xlpm.x,VLOOKUP(T3260,'Drop-down_menus'!$F$2:$G$16,2,FALSE),IF(_xlpm.x=0,"",_xlpm.x)))</f>
        <v>https://orcid.org/0000-0003-3696-4445</v>
      </c>
      <c r="Y3260" t="str">
        <f>IF(U3260="","",_xlfn.LET(_xlpm.x,VLOOKUP(U3260,'Drop-down_menus'!$F$2:$G$16,2,FALSE),IF(_xlpm.x=0,"",_xlpm.x)))</f>
        <v>https://orcid.org/0000-0002-9708-1761</v>
      </c>
      <c r="Z3260" t="str">
        <f>IF(V3260="","",_xlfn.LET(_xlpm.x,VLOOKUP(V3260,'Drop-down_menus'!$F$2:$G$16,2,FALSE),IF(_xlpm.x=0,"",_xlpm.x)))</f>
        <v/>
      </c>
      <c r="AA3260" t="str">
        <f>IF(W3260="","",_xlfn.LET(_xlpm.x,VLOOKUP(W3260,'Drop-down_menus'!$F$2:$G$16,2,FALSE),IF(_xlpm.x=0,"",_xlpm.x)))</f>
        <v/>
      </c>
      <c r="AB3260" t="s">
        <v>730</v>
      </c>
      <c r="AE3260" t="s">
        <v>896</v>
      </c>
    </row>
    <row r="3261" spans="1:31" ht="15" hidden="1" x14ac:dyDescent="0.2">
      <c r="A3261" s="2" t="s">
        <v>253</v>
      </c>
      <c r="B3261">
        <v>1810</v>
      </c>
      <c r="C3261">
        <v>2445</v>
      </c>
      <c r="D3261" s="69" t="s">
        <v>700</v>
      </c>
      <c r="F3261" s="69" t="s">
        <v>690</v>
      </c>
      <c r="G3261" s="70">
        <v>1</v>
      </c>
      <c r="H3261" s="69" t="s">
        <v>690</v>
      </c>
      <c r="I3261" t="s">
        <v>690</v>
      </c>
      <c r="J3261" t="str">
        <f>IF($I3261="","",_xlfn.LET(_xlpm.x,VLOOKUP($I3261,'taxon-match_2026-08-31'!$A$2:$N$122,6,FALSE),IF(_xlpm.x=0,"",_xlpm.x)))</f>
        <v>Grube, 1850</v>
      </c>
      <c r="K3261" t="str">
        <f>IF($I3261="","",_xlfn.LET(_xlpm.x,VLOOKUP($I3261,'taxon-match_2026-08-31'!$A$2:$N$122,4,FALSE),IF(_xlpm.x=0,"",_xlpm.x)))</f>
        <v>urn:lsid:marinespecies.org:taxname:883</v>
      </c>
      <c r="L3261" t="str">
        <f>IF($I3261="","",_xlfn.LET(_xlpm.x,VLOOKUP($I3261,'taxon-match_2026-08-31'!$A$2:$N$122,7,FALSE),IF(_xlpm.x=0,"",_xlpm.x)))</f>
        <v>Animalia</v>
      </c>
      <c r="M3261" t="str">
        <f>IF($I3261="","",_xlfn.LET(_xlpm.x,VLOOKUP($I3261,'taxon-match_2026-08-31'!$A$2:$N$122,8,FALSE),IF(_xlpm.x=0,"",_xlpm.x)))</f>
        <v>Annelida</v>
      </c>
      <c r="N3261" t="str">
        <f>IF($I3261="","",_xlfn.LET(_xlpm.x,VLOOKUP($I3261,'taxon-match_2026-08-31'!$A$2:$N$122,9,FALSE),IF(_xlpm.x=0,"",_xlpm.x)))</f>
        <v>Polychaeta</v>
      </c>
      <c r="O3261" t="str">
        <f>IF($I3261="","",_xlfn.LET(_xlpm.x,VLOOKUP($I3261,'taxon-match_2026-08-31'!$A$2:$N$122,10,FALSE),IF(_xlpm.x=0,"",_xlpm.x)))</f>
        <v/>
      </c>
      <c r="P3261" t="str">
        <f>IF($I3261="","",_xlfn.LET(_xlpm.x,VLOOKUP($I3261,'taxon-match_2026-08-31'!$A$2:$N$122,11,FALSE),IF(_xlpm.x=0,"",_xlpm.x)))</f>
        <v/>
      </c>
      <c r="Q3261" t="str">
        <f>IF($I3261="","",_xlfn.LET(_xlpm.x,VLOOKUP($I3261,'taxon-match_2026-08-31'!$A$2:$N$122,12,FALSE),IF(_xlpm.x=0,"",_xlpm.x)))</f>
        <v/>
      </c>
      <c r="R3261" t="str">
        <f>IF($I3261="","",_xlfn.LET(_xlpm.x,VLOOKUP($I3261,'taxon-match_2026-08-31'!$A$2:$N$122,14,FALSE),IF(_xlpm.x=0,"",_xlpm.x)))</f>
        <v/>
      </c>
      <c r="S3261" s="2" t="s">
        <v>2358</v>
      </c>
      <c r="T3261" s="69" t="s">
        <v>62</v>
      </c>
      <c r="U3261" s="69" t="s">
        <v>60</v>
      </c>
      <c r="X3261" t="str">
        <f>IF(T3261="","",_xlfn.LET(_xlpm.x,VLOOKUP(T3261,'Drop-down_menus'!$F$2:$G$16,2,FALSE),IF(_xlpm.x=0,"",_xlpm.x)))</f>
        <v>https://orcid.org/0000-0003-3696-4445</v>
      </c>
      <c r="Y3261" t="str">
        <f>IF(U3261="","",_xlfn.LET(_xlpm.x,VLOOKUP(U3261,'Drop-down_menus'!$F$2:$G$16,2,FALSE),IF(_xlpm.x=0,"",_xlpm.x)))</f>
        <v>https://orcid.org/0000-0002-9708-1761</v>
      </c>
      <c r="Z3261" t="str">
        <f>IF(V3261="","",_xlfn.LET(_xlpm.x,VLOOKUP(V3261,'Drop-down_menus'!$F$2:$G$16,2,FALSE),IF(_xlpm.x=0,"",_xlpm.x)))</f>
        <v/>
      </c>
      <c r="AA3261" t="str">
        <f>IF(W3261="","",_xlfn.LET(_xlpm.x,VLOOKUP(W3261,'Drop-down_menus'!$F$2:$G$16,2,FALSE),IF(_xlpm.x=0,"",_xlpm.x)))</f>
        <v/>
      </c>
      <c r="AB3261" t="s">
        <v>730</v>
      </c>
      <c r="AE3261" t="s">
        <v>896</v>
      </c>
    </row>
    <row r="3262" spans="1:31" ht="15" hidden="1" x14ac:dyDescent="0.2">
      <c r="A3262" s="2" t="s">
        <v>298</v>
      </c>
      <c r="B3262">
        <v>2946</v>
      </c>
      <c r="C3262">
        <v>2450</v>
      </c>
      <c r="D3262" s="69" t="s">
        <v>700</v>
      </c>
      <c r="F3262" s="69" t="s">
        <v>690</v>
      </c>
      <c r="G3262" s="70">
        <v>1</v>
      </c>
      <c r="H3262" s="69" t="s">
        <v>690</v>
      </c>
      <c r="I3262" t="s">
        <v>690</v>
      </c>
      <c r="J3262" t="str">
        <f>IF($I3262="","",_xlfn.LET(_xlpm.x,VLOOKUP($I3262,'taxon-match_2026-08-31'!$A$2:$N$122,6,FALSE),IF(_xlpm.x=0,"",_xlpm.x)))</f>
        <v>Grube, 1850</v>
      </c>
      <c r="K3262" t="str">
        <f>IF($I3262="","",_xlfn.LET(_xlpm.x,VLOOKUP($I3262,'taxon-match_2026-08-31'!$A$2:$N$122,4,FALSE),IF(_xlpm.x=0,"",_xlpm.x)))</f>
        <v>urn:lsid:marinespecies.org:taxname:883</v>
      </c>
      <c r="L3262" t="str">
        <f>IF($I3262="","",_xlfn.LET(_xlpm.x,VLOOKUP($I3262,'taxon-match_2026-08-31'!$A$2:$N$122,7,FALSE),IF(_xlpm.x=0,"",_xlpm.x)))</f>
        <v>Animalia</v>
      </c>
      <c r="M3262" t="str">
        <f>IF($I3262="","",_xlfn.LET(_xlpm.x,VLOOKUP($I3262,'taxon-match_2026-08-31'!$A$2:$N$122,8,FALSE),IF(_xlpm.x=0,"",_xlpm.x)))</f>
        <v>Annelida</v>
      </c>
      <c r="N3262" t="str">
        <f>IF($I3262="","",_xlfn.LET(_xlpm.x,VLOOKUP($I3262,'taxon-match_2026-08-31'!$A$2:$N$122,9,FALSE),IF(_xlpm.x=0,"",_xlpm.x)))</f>
        <v>Polychaeta</v>
      </c>
      <c r="O3262" t="str">
        <f>IF($I3262="","",_xlfn.LET(_xlpm.x,VLOOKUP($I3262,'taxon-match_2026-08-31'!$A$2:$N$122,10,FALSE),IF(_xlpm.x=0,"",_xlpm.x)))</f>
        <v/>
      </c>
      <c r="P3262" t="str">
        <f>IF($I3262="","",_xlfn.LET(_xlpm.x,VLOOKUP($I3262,'taxon-match_2026-08-31'!$A$2:$N$122,11,FALSE),IF(_xlpm.x=0,"",_xlpm.x)))</f>
        <v/>
      </c>
      <c r="Q3262" t="str">
        <f>IF($I3262="","",_xlfn.LET(_xlpm.x,VLOOKUP($I3262,'taxon-match_2026-08-31'!$A$2:$N$122,12,FALSE),IF(_xlpm.x=0,"",_xlpm.x)))</f>
        <v/>
      </c>
      <c r="R3262" t="str">
        <f>IF($I3262="","",_xlfn.LET(_xlpm.x,VLOOKUP($I3262,'taxon-match_2026-08-31'!$A$2:$N$122,14,FALSE),IF(_xlpm.x=0,"",_xlpm.x)))</f>
        <v/>
      </c>
      <c r="S3262" s="2" t="s">
        <v>2358</v>
      </c>
      <c r="T3262" s="69" t="s">
        <v>62</v>
      </c>
      <c r="U3262" s="69" t="s">
        <v>60</v>
      </c>
      <c r="X3262" t="str">
        <f>IF(T3262="","",_xlfn.LET(_xlpm.x,VLOOKUP(T3262,'Drop-down_menus'!$F$2:$G$16,2,FALSE),IF(_xlpm.x=0,"",_xlpm.x)))</f>
        <v>https://orcid.org/0000-0003-3696-4445</v>
      </c>
      <c r="Y3262" t="str">
        <f>IF(U3262="","",_xlfn.LET(_xlpm.x,VLOOKUP(U3262,'Drop-down_menus'!$F$2:$G$16,2,FALSE),IF(_xlpm.x=0,"",_xlpm.x)))</f>
        <v>https://orcid.org/0000-0002-9708-1761</v>
      </c>
      <c r="Z3262" t="str">
        <f>IF(V3262="","",_xlfn.LET(_xlpm.x,VLOOKUP(V3262,'Drop-down_menus'!$F$2:$G$16,2,FALSE),IF(_xlpm.x=0,"",_xlpm.x)))</f>
        <v/>
      </c>
      <c r="AA3262" t="str">
        <f>IF(W3262="","",_xlfn.LET(_xlpm.x,VLOOKUP(W3262,'Drop-down_menus'!$F$2:$G$16,2,FALSE),IF(_xlpm.x=0,"",_xlpm.x)))</f>
        <v/>
      </c>
      <c r="AB3262" t="s">
        <v>730</v>
      </c>
      <c r="AE3262" t="s">
        <v>896</v>
      </c>
    </row>
    <row r="3263" spans="1:31" ht="15" hidden="1" x14ac:dyDescent="0.2">
      <c r="A3263" s="2" t="s">
        <v>298</v>
      </c>
      <c r="B3263">
        <v>2962</v>
      </c>
      <c r="C3263">
        <v>2451</v>
      </c>
      <c r="D3263" s="69" t="s">
        <v>700</v>
      </c>
      <c r="F3263" s="69" t="s">
        <v>690</v>
      </c>
      <c r="G3263" s="70">
        <v>1</v>
      </c>
      <c r="H3263" s="69" t="s">
        <v>690</v>
      </c>
      <c r="I3263" t="s">
        <v>690</v>
      </c>
      <c r="J3263" t="str">
        <f>IF($I3263="","",_xlfn.LET(_xlpm.x,VLOOKUP($I3263,'taxon-match_2026-08-31'!$A$2:$N$122,6,FALSE),IF(_xlpm.x=0,"",_xlpm.x)))</f>
        <v>Grube, 1850</v>
      </c>
      <c r="K3263" t="str">
        <f>IF($I3263="","",_xlfn.LET(_xlpm.x,VLOOKUP($I3263,'taxon-match_2026-08-31'!$A$2:$N$122,4,FALSE),IF(_xlpm.x=0,"",_xlpm.x)))</f>
        <v>urn:lsid:marinespecies.org:taxname:883</v>
      </c>
      <c r="L3263" t="str">
        <f>IF($I3263="","",_xlfn.LET(_xlpm.x,VLOOKUP($I3263,'taxon-match_2026-08-31'!$A$2:$N$122,7,FALSE),IF(_xlpm.x=0,"",_xlpm.x)))</f>
        <v>Animalia</v>
      </c>
      <c r="M3263" t="str">
        <f>IF($I3263="","",_xlfn.LET(_xlpm.x,VLOOKUP($I3263,'taxon-match_2026-08-31'!$A$2:$N$122,8,FALSE),IF(_xlpm.x=0,"",_xlpm.x)))</f>
        <v>Annelida</v>
      </c>
      <c r="N3263" t="str">
        <f>IF($I3263="","",_xlfn.LET(_xlpm.x,VLOOKUP($I3263,'taxon-match_2026-08-31'!$A$2:$N$122,9,FALSE),IF(_xlpm.x=0,"",_xlpm.x)))</f>
        <v>Polychaeta</v>
      </c>
      <c r="O3263" t="str">
        <f>IF($I3263="","",_xlfn.LET(_xlpm.x,VLOOKUP($I3263,'taxon-match_2026-08-31'!$A$2:$N$122,10,FALSE),IF(_xlpm.x=0,"",_xlpm.x)))</f>
        <v/>
      </c>
      <c r="P3263" t="str">
        <f>IF($I3263="","",_xlfn.LET(_xlpm.x,VLOOKUP($I3263,'taxon-match_2026-08-31'!$A$2:$N$122,11,FALSE),IF(_xlpm.x=0,"",_xlpm.x)))</f>
        <v/>
      </c>
      <c r="Q3263" t="str">
        <f>IF($I3263="","",_xlfn.LET(_xlpm.x,VLOOKUP($I3263,'taxon-match_2026-08-31'!$A$2:$N$122,12,FALSE),IF(_xlpm.x=0,"",_xlpm.x)))</f>
        <v/>
      </c>
      <c r="R3263" t="str">
        <f>IF($I3263="","",_xlfn.LET(_xlpm.x,VLOOKUP($I3263,'taxon-match_2026-08-31'!$A$2:$N$122,14,FALSE),IF(_xlpm.x=0,"",_xlpm.x)))</f>
        <v/>
      </c>
      <c r="S3263" s="2" t="s">
        <v>2358</v>
      </c>
      <c r="T3263" s="69" t="s">
        <v>62</v>
      </c>
      <c r="U3263" s="69" t="s">
        <v>60</v>
      </c>
      <c r="X3263" t="str">
        <f>IF(T3263="","",_xlfn.LET(_xlpm.x,VLOOKUP(T3263,'Drop-down_menus'!$F$2:$G$16,2,FALSE),IF(_xlpm.x=0,"",_xlpm.x)))</f>
        <v>https://orcid.org/0000-0003-3696-4445</v>
      </c>
      <c r="Y3263" t="str">
        <f>IF(U3263="","",_xlfn.LET(_xlpm.x,VLOOKUP(U3263,'Drop-down_menus'!$F$2:$G$16,2,FALSE),IF(_xlpm.x=0,"",_xlpm.x)))</f>
        <v>https://orcid.org/0000-0002-9708-1761</v>
      </c>
      <c r="Z3263" t="str">
        <f>IF(V3263="","",_xlfn.LET(_xlpm.x,VLOOKUP(V3263,'Drop-down_menus'!$F$2:$G$16,2,FALSE),IF(_xlpm.x=0,"",_xlpm.x)))</f>
        <v/>
      </c>
      <c r="AA3263" t="str">
        <f>IF(W3263="","",_xlfn.LET(_xlpm.x,VLOOKUP(W3263,'Drop-down_menus'!$F$2:$G$16,2,FALSE),IF(_xlpm.x=0,"",_xlpm.x)))</f>
        <v/>
      </c>
      <c r="AB3263" t="s">
        <v>730</v>
      </c>
      <c r="AE3263" t="s">
        <v>896</v>
      </c>
    </row>
    <row r="3264" spans="1:31" ht="15" hidden="1" x14ac:dyDescent="0.2">
      <c r="A3264" s="2" t="s">
        <v>253</v>
      </c>
      <c r="B3264">
        <v>1770</v>
      </c>
      <c r="C3264">
        <v>2452</v>
      </c>
      <c r="D3264" s="69" t="s">
        <v>700</v>
      </c>
      <c r="F3264" s="70"/>
      <c r="G3264" s="70">
        <v>1</v>
      </c>
      <c r="H3264" s="70"/>
      <c r="I3264" t="s">
        <v>2611</v>
      </c>
      <c r="J3264" t="str">
        <f>IF($I3264="","",_xlfn.LET(_xlpm.x,VLOOKUP($I3264,'taxon-match_2026-08-31'!$A$2:$N$122,6,FALSE),IF(_xlpm.x=0,"",_xlpm.x)))</f>
        <v/>
      </c>
      <c r="K3264" t="str">
        <f>IF($I3264="","",_xlfn.LET(_xlpm.x,VLOOKUP($I3264,'taxon-match_2026-08-31'!$A$2:$N$122,4,FALSE),IF(_xlpm.x=0,"",_xlpm.x)))</f>
        <v/>
      </c>
      <c r="L3264" t="str">
        <f>IF($I3264="","",_xlfn.LET(_xlpm.x,VLOOKUP($I3264,'taxon-match_2026-08-31'!$A$2:$N$122,7,FALSE),IF(_xlpm.x=0,"",_xlpm.x)))</f>
        <v/>
      </c>
      <c r="M3264" t="str">
        <f>IF($I3264="","",_xlfn.LET(_xlpm.x,VLOOKUP($I3264,'taxon-match_2026-08-31'!$A$2:$N$122,8,FALSE),IF(_xlpm.x=0,"",_xlpm.x)))</f>
        <v/>
      </c>
      <c r="N3264" t="str">
        <f>IF($I3264="","",_xlfn.LET(_xlpm.x,VLOOKUP($I3264,'taxon-match_2026-08-31'!$A$2:$N$122,9,FALSE),IF(_xlpm.x=0,"",_xlpm.x)))</f>
        <v/>
      </c>
      <c r="O3264" t="str">
        <f>IF($I3264="","",_xlfn.LET(_xlpm.x,VLOOKUP($I3264,'taxon-match_2026-08-31'!$A$2:$N$122,10,FALSE),IF(_xlpm.x=0,"",_xlpm.x)))</f>
        <v/>
      </c>
      <c r="P3264" t="str">
        <f>IF($I3264="","",_xlfn.LET(_xlpm.x,VLOOKUP($I3264,'taxon-match_2026-08-31'!$A$2:$N$122,11,FALSE),IF(_xlpm.x=0,"",_xlpm.x)))</f>
        <v/>
      </c>
      <c r="Q3264" t="str">
        <f>IF($I3264="","",_xlfn.LET(_xlpm.x,VLOOKUP($I3264,'taxon-match_2026-08-31'!$A$2:$N$122,12,FALSE),IF(_xlpm.x=0,"",_xlpm.x)))</f>
        <v/>
      </c>
      <c r="R3264" t="str">
        <f>IF($I3264="","",_xlfn.LET(_xlpm.x,VLOOKUP($I3264,'taxon-match_2026-08-31'!$A$2:$N$122,14,FALSE),IF(_xlpm.x=0,"",_xlpm.x)))</f>
        <v/>
      </c>
      <c r="T3264" s="69" t="s">
        <v>62</v>
      </c>
      <c r="U3264" s="69" t="s">
        <v>60</v>
      </c>
      <c r="X3264" t="str">
        <f>IF(T3264="","",_xlfn.LET(_xlpm.x,VLOOKUP(T3264,'Drop-down_menus'!$F$2:$G$16,2,FALSE),IF(_xlpm.x=0,"",_xlpm.x)))</f>
        <v>https://orcid.org/0000-0003-3696-4445</v>
      </c>
      <c r="Y3264" t="str">
        <f>IF(U3264="","",_xlfn.LET(_xlpm.x,VLOOKUP(U3264,'Drop-down_menus'!$F$2:$G$16,2,FALSE),IF(_xlpm.x=0,"",_xlpm.x)))</f>
        <v>https://orcid.org/0000-0002-9708-1761</v>
      </c>
      <c r="Z3264" t="str">
        <f>IF(V3264="","",_xlfn.LET(_xlpm.x,VLOOKUP(V3264,'Drop-down_menus'!$F$2:$G$16,2,FALSE),IF(_xlpm.x=0,"",_xlpm.x)))</f>
        <v/>
      </c>
      <c r="AA3264" t="str">
        <f>IF(W3264="","",_xlfn.LET(_xlpm.x,VLOOKUP(W3264,'Drop-down_menus'!$F$2:$G$16,2,FALSE),IF(_xlpm.x=0,"",_xlpm.x)))</f>
        <v/>
      </c>
      <c r="AB3264" t="s">
        <v>730</v>
      </c>
      <c r="AE3264" t="s">
        <v>896</v>
      </c>
    </row>
    <row r="3265" spans="1:31" ht="15" hidden="1" x14ac:dyDescent="0.2">
      <c r="A3265" s="2" t="s">
        <v>253</v>
      </c>
      <c r="B3265">
        <v>1771</v>
      </c>
      <c r="C3265">
        <v>2453</v>
      </c>
      <c r="D3265" s="69" t="s">
        <v>700</v>
      </c>
      <c r="F3265" s="70"/>
      <c r="G3265" s="70">
        <v>1</v>
      </c>
      <c r="H3265" s="70"/>
      <c r="I3265" t="s">
        <v>2611</v>
      </c>
      <c r="J3265" t="str">
        <f>IF($I3265="","",_xlfn.LET(_xlpm.x,VLOOKUP($I3265,'taxon-match_2026-08-31'!$A$2:$N$122,6,FALSE),IF(_xlpm.x=0,"",_xlpm.x)))</f>
        <v/>
      </c>
      <c r="K3265" t="str">
        <f>IF($I3265="","",_xlfn.LET(_xlpm.x,VLOOKUP($I3265,'taxon-match_2026-08-31'!$A$2:$N$122,4,FALSE),IF(_xlpm.x=0,"",_xlpm.x)))</f>
        <v/>
      </c>
      <c r="L3265" t="str">
        <f>IF($I3265="","",_xlfn.LET(_xlpm.x,VLOOKUP($I3265,'taxon-match_2026-08-31'!$A$2:$N$122,7,FALSE),IF(_xlpm.x=0,"",_xlpm.x)))</f>
        <v/>
      </c>
      <c r="M3265" t="str">
        <f>IF($I3265="","",_xlfn.LET(_xlpm.x,VLOOKUP($I3265,'taxon-match_2026-08-31'!$A$2:$N$122,8,FALSE),IF(_xlpm.x=0,"",_xlpm.x)))</f>
        <v/>
      </c>
      <c r="N3265" t="str">
        <f>IF($I3265="","",_xlfn.LET(_xlpm.x,VLOOKUP($I3265,'taxon-match_2026-08-31'!$A$2:$N$122,9,FALSE),IF(_xlpm.x=0,"",_xlpm.x)))</f>
        <v/>
      </c>
      <c r="O3265" t="str">
        <f>IF($I3265="","",_xlfn.LET(_xlpm.x,VLOOKUP($I3265,'taxon-match_2026-08-31'!$A$2:$N$122,10,FALSE),IF(_xlpm.x=0,"",_xlpm.x)))</f>
        <v/>
      </c>
      <c r="P3265" t="str">
        <f>IF($I3265="","",_xlfn.LET(_xlpm.x,VLOOKUP($I3265,'taxon-match_2026-08-31'!$A$2:$N$122,11,FALSE),IF(_xlpm.x=0,"",_xlpm.x)))</f>
        <v/>
      </c>
      <c r="Q3265" t="str">
        <f>IF($I3265="","",_xlfn.LET(_xlpm.x,VLOOKUP($I3265,'taxon-match_2026-08-31'!$A$2:$N$122,12,FALSE),IF(_xlpm.x=0,"",_xlpm.x)))</f>
        <v/>
      </c>
      <c r="R3265" t="str">
        <f>IF($I3265="","",_xlfn.LET(_xlpm.x,VLOOKUP($I3265,'taxon-match_2026-08-31'!$A$2:$N$122,14,FALSE),IF(_xlpm.x=0,"",_xlpm.x)))</f>
        <v/>
      </c>
      <c r="T3265" s="69" t="s">
        <v>62</v>
      </c>
      <c r="U3265" s="69" t="s">
        <v>60</v>
      </c>
      <c r="X3265" t="str">
        <f>IF(T3265="","",_xlfn.LET(_xlpm.x,VLOOKUP(T3265,'Drop-down_menus'!$F$2:$G$16,2,FALSE),IF(_xlpm.x=0,"",_xlpm.x)))</f>
        <v>https://orcid.org/0000-0003-3696-4445</v>
      </c>
      <c r="Y3265" t="str">
        <f>IF(U3265="","",_xlfn.LET(_xlpm.x,VLOOKUP(U3265,'Drop-down_menus'!$F$2:$G$16,2,FALSE),IF(_xlpm.x=0,"",_xlpm.x)))</f>
        <v>https://orcid.org/0000-0002-9708-1761</v>
      </c>
      <c r="Z3265" t="str">
        <f>IF(V3265="","",_xlfn.LET(_xlpm.x,VLOOKUP(V3265,'Drop-down_menus'!$F$2:$G$16,2,FALSE),IF(_xlpm.x=0,"",_xlpm.x)))</f>
        <v/>
      </c>
      <c r="AA3265" t="str">
        <f>IF(W3265="","",_xlfn.LET(_xlpm.x,VLOOKUP(W3265,'Drop-down_menus'!$F$2:$G$16,2,FALSE),IF(_xlpm.x=0,"",_xlpm.x)))</f>
        <v/>
      </c>
      <c r="AB3265" t="s">
        <v>730</v>
      </c>
      <c r="AE3265" t="s">
        <v>896</v>
      </c>
    </row>
    <row r="3266" spans="1:31" ht="15" hidden="1" x14ac:dyDescent="0.2">
      <c r="A3266" s="2" t="s">
        <v>253</v>
      </c>
      <c r="B3266">
        <v>1772</v>
      </c>
      <c r="C3266">
        <v>2440</v>
      </c>
      <c r="D3266" s="69" t="s">
        <v>700</v>
      </c>
      <c r="F3266" s="70"/>
      <c r="G3266" s="70">
        <v>1</v>
      </c>
      <c r="H3266" s="70"/>
      <c r="I3266" t="s">
        <v>2611</v>
      </c>
      <c r="J3266" t="str">
        <f>IF($I3266="","",_xlfn.LET(_xlpm.x,VLOOKUP($I3266,'taxon-match_2026-08-31'!$A$2:$N$122,6,FALSE),IF(_xlpm.x=0,"",_xlpm.x)))</f>
        <v/>
      </c>
      <c r="K3266" t="str">
        <f>IF($I3266="","",_xlfn.LET(_xlpm.x,VLOOKUP($I3266,'taxon-match_2026-08-31'!$A$2:$N$122,4,FALSE),IF(_xlpm.x=0,"",_xlpm.x)))</f>
        <v/>
      </c>
      <c r="L3266" t="str">
        <f>IF($I3266="","",_xlfn.LET(_xlpm.x,VLOOKUP($I3266,'taxon-match_2026-08-31'!$A$2:$N$122,7,FALSE),IF(_xlpm.x=0,"",_xlpm.x)))</f>
        <v/>
      </c>
      <c r="M3266" t="str">
        <f>IF($I3266="","",_xlfn.LET(_xlpm.x,VLOOKUP($I3266,'taxon-match_2026-08-31'!$A$2:$N$122,8,FALSE),IF(_xlpm.x=0,"",_xlpm.x)))</f>
        <v/>
      </c>
      <c r="N3266" t="str">
        <f>IF($I3266="","",_xlfn.LET(_xlpm.x,VLOOKUP($I3266,'taxon-match_2026-08-31'!$A$2:$N$122,9,FALSE),IF(_xlpm.x=0,"",_xlpm.x)))</f>
        <v/>
      </c>
      <c r="O3266" t="str">
        <f>IF($I3266="","",_xlfn.LET(_xlpm.x,VLOOKUP($I3266,'taxon-match_2026-08-31'!$A$2:$N$122,10,FALSE),IF(_xlpm.x=0,"",_xlpm.x)))</f>
        <v/>
      </c>
      <c r="P3266" t="str">
        <f>IF($I3266="","",_xlfn.LET(_xlpm.x,VLOOKUP($I3266,'taxon-match_2026-08-31'!$A$2:$N$122,11,FALSE),IF(_xlpm.x=0,"",_xlpm.x)))</f>
        <v/>
      </c>
      <c r="Q3266" t="str">
        <f>IF($I3266="","",_xlfn.LET(_xlpm.x,VLOOKUP($I3266,'taxon-match_2026-08-31'!$A$2:$N$122,12,FALSE),IF(_xlpm.x=0,"",_xlpm.x)))</f>
        <v/>
      </c>
      <c r="R3266" t="str">
        <f>IF($I3266="","",_xlfn.LET(_xlpm.x,VLOOKUP($I3266,'taxon-match_2026-08-31'!$A$2:$N$122,14,FALSE),IF(_xlpm.x=0,"",_xlpm.x)))</f>
        <v/>
      </c>
      <c r="T3266" s="69" t="s">
        <v>62</v>
      </c>
      <c r="U3266" s="69" t="s">
        <v>60</v>
      </c>
      <c r="X3266" t="str">
        <f>IF(T3266="","",_xlfn.LET(_xlpm.x,VLOOKUP(T3266,'Drop-down_menus'!$F$2:$G$16,2,FALSE),IF(_xlpm.x=0,"",_xlpm.x)))</f>
        <v>https://orcid.org/0000-0003-3696-4445</v>
      </c>
      <c r="Y3266" t="str">
        <f>IF(U3266="","",_xlfn.LET(_xlpm.x,VLOOKUP(U3266,'Drop-down_menus'!$F$2:$G$16,2,FALSE),IF(_xlpm.x=0,"",_xlpm.x)))</f>
        <v>https://orcid.org/0000-0002-9708-1761</v>
      </c>
      <c r="Z3266" t="str">
        <f>IF(V3266="","",_xlfn.LET(_xlpm.x,VLOOKUP(V3266,'Drop-down_menus'!$F$2:$G$16,2,FALSE),IF(_xlpm.x=0,"",_xlpm.x)))</f>
        <v/>
      </c>
      <c r="AA3266" t="str">
        <f>IF(W3266="","",_xlfn.LET(_xlpm.x,VLOOKUP(W3266,'Drop-down_menus'!$F$2:$G$16,2,FALSE),IF(_xlpm.x=0,"",_xlpm.x)))</f>
        <v/>
      </c>
      <c r="AB3266" t="s">
        <v>730</v>
      </c>
      <c r="AE3266" t="s">
        <v>896</v>
      </c>
    </row>
    <row r="3267" spans="1:31" ht="15" hidden="1" x14ac:dyDescent="0.2">
      <c r="A3267" s="2" t="s">
        <v>328</v>
      </c>
      <c r="B3267">
        <v>3334</v>
      </c>
      <c r="C3267">
        <v>2454</v>
      </c>
      <c r="D3267" s="69" t="s">
        <v>700</v>
      </c>
      <c r="F3267" s="70"/>
      <c r="G3267" s="70">
        <v>1</v>
      </c>
      <c r="H3267" s="70"/>
      <c r="I3267" t="s">
        <v>2611</v>
      </c>
      <c r="J3267" t="str">
        <f>IF($I3267="","",_xlfn.LET(_xlpm.x,VLOOKUP($I3267,'taxon-match_2026-08-31'!$A$2:$N$122,6,FALSE),IF(_xlpm.x=0,"",_xlpm.x)))</f>
        <v/>
      </c>
      <c r="K3267" t="str">
        <f>IF($I3267="","",_xlfn.LET(_xlpm.x,VLOOKUP($I3267,'taxon-match_2026-08-31'!$A$2:$N$122,4,FALSE),IF(_xlpm.x=0,"",_xlpm.x)))</f>
        <v/>
      </c>
      <c r="L3267" t="str">
        <f>IF($I3267="","",_xlfn.LET(_xlpm.x,VLOOKUP($I3267,'taxon-match_2026-08-31'!$A$2:$N$122,7,FALSE),IF(_xlpm.x=0,"",_xlpm.x)))</f>
        <v/>
      </c>
      <c r="M3267" t="str">
        <f>IF($I3267="","",_xlfn.LET(_xlpm.x,VLOOKUP($I3267,'taxon-match_2026-08-31'!$A$2:$N$122,8,FALSE),IF(_xlpm.x=0,"",_xlpm.x)))</f>
        <v/>
      </c>
      <c r="N3267" t="str">
        <f>IF($I3267="","",_xlfn.LET(_xlpm.x,VLOOKUP($I3267,'taxon-match_2026-08-31'!$A$2:$N$122,9,FALSE),IF(_xlpm.x=0,"",_xlpm.x)))</f>
        <v/>
      </c>
      <c r="O3267" t="str">
        <f>IF($I3267="","",_xlfn.LET(_xlpm.x,VLOOKUP($I3267,'taxon-match_2026-08-31'!$A$2:$N$122,10,FALSE),IF(_xlpm.x=0,"",_xlpm.x)))</f>
        <v/>
      </c>
      <c r="P3267" t="str">
        <f>IF($I3267="","",_xlfn.LET(_xlpm.x,VLOOKUP($I3267,'taxon-match_2026-08-31'!$A$2:$N$122,11,FALSE),IF(_xlpm.x=0,"",_xlpm.x)))</f>
        <v/>
      </c>
      <c r="Q3267" t="str">
        <f>IF($I3267="","",_xlfn.LET(_xlpm.x,VLOOKUP($I3267,'taxon-match_2026-08-31'!$A$2:$N$122,12,FALSE),IF(_xlpm.x=0,"",_xlpm.x)))</f>
        <v/>
      </c>
      <c r="R3267" t="str">
        <f>IF($I3267="","",_xlfn.LET(_xlpm.x,VLOOKUP($I3267,'taxon-match_2026-08-31'!$A$2:$N$122,14,FALSE),IF(_xlpm.x=0,"",_xlpm.x)))</f>
        <v/>
      </c>
      <c r="T3267" s="69" t="s">
        <v>62</v>
      </c>
      <c r="U3267" s="69" t="s">
        <v>60</v>
      </c>
      <c r="X3267" t="str">
        <f>IF(T3267="","",_xlfn.LET(_xlpm.x,VLOOKUP(T3267,'Drop-down_menus'!$F$2:$G$16,2,FALSE),IF(_xlpm.x=0,"",_xlpm.x)))</f>
        <v>https://orcid.org/0000-0003-3696-4445</v>
      </c>
      <c r="Y3267" t="str">
        <f>IF(U3267="","",_xlfn.LET(_xlpm.x,VLOOKUP(U3267,'Drop-down_menus'!$F$2:$G$16,2,FALSE),IF(_xlpm.x=0,"",_xlpm.x)))</f>
        <v>https://orcid.org/0000-0002-9708-1761</v>
      </c>
      <c r="Z3267" t="str">
        <f>IF(V3267="","",_xlfn.LET(_xlpm.x,VLOOKUP(V3267,'Drop-down_menus'!$F$2:$G$16,2,FALSE),IF(_xlpm.x=0,"",_xlpm.x)))</f>
        <v/>
      </c>
      <c r="AA3267" t="str">
        <f>IF(W3267="","",_xlfn.LET(_xlpm.x,VLOOKUP(W3267,'Drop-down_menus'!$F$2:$G$16,2,FALSE),IF(_xlpm.x=0,"",_xlpm.x)))</f>
        <v/>
      </c>
      <c r="AB3267" t="s">
        <v>730</v>
      </c>
      <c r="AE3267" t="s">
        <v>896</v>
      </c>
    </row>
    <row r="3268" spans="1:31" ht="15" hidden="1" x14ac:dyDescent="0.2">
      <c r="A3268" s="2" t="s">
        <v>328</v>
      </c>
      <c r="B3268">
        <v>3335</v>
      </c>
      <c r="C3268">
        <v>2467</v>
      </c>
      <c r="D3268" s="69" t="s">
        <v>700</v>
      </c>
      <c r="F3268" s="70"/>
      <c r="G3268" s="70">
        <v>1</v>
      </c>
      <c r="H3268" s="70"/>
      <c r="I3268" t="s">
        <v>2611</v>
      </c>
      <c r="J3268" t="str">
        <f>IF($I3268="","",_xlfn.LET(_xlpm.x,VLOOKUP($I3268,'taxon-match_2026-08-31'!$A$2:$N$122,6,FALSE),IF(_xlpm.x=0,"",_xlpm.x)))</f>
        <v/>
      </c>
      <c r="K3268" t="str">
        <f>IF($I3268="","",_xlfn.LET(_xlpm.x,VLOOKUP($I3268,'taxon-match_2026-08-31'!$A$2:$N$122,4,FALSE),IF(_xlpm.x=0,"",_xlpm.x)))</f>
        <v/>
      </c>
      <c r="L3268" t="str">
        <f>IF($I3268="","",_xlfn.LET(_xlpm.x,VLOOKUP($I3268,'taxon-match_2026-08-31'!$A$2:$N$122,7,FALSE),IF(_xlpm.x=0,"",_xlpm.x)))</f>
        <v/>
      </c>
      <c r="M3268" t="str">
        <f>IF($I3268="","",_xlfn.LET(_xlpm.x,VLOOKUP($I3268,'taxon-match_2026-08-31'!$A$2:$N$122,8,FALSE),IF(_xlpm.x=0,"",_xlpm.x)))</f>
        <v/>
      </c>
      <c r="N3268" t="str">
        <f>IF($I3268="","",_xlfn.LET(_xlpm.x,VLOOKUP($I3268,'taxon-match_2026-08-31'!$A$2:$N$122,9,FALSE),IF(_xlpm.x=0,"",_xlpm.x)))</f>
        <v/>
      </c>
      <c r="O3268" t="str">
        <f>IF($I3268="","",_xlfn.LET(_xlpm.x,VLOOKUP($I3268,'taxon-match_2026-08-31'!$A$2:$N$122,10,FALSE),IF(_xlpm.x=0,"",_xlpm.x)))</f>
        <v/>
      </c>
      <c r="P3268" t="str">
        <f>IF($I3268="","",_xlfn.LET(_xlpm.x,VLOOKUP($I3268,'taxon-match_2026-08-31'!$A$2:$N$122,11,FALSE),IF(_xlpm.x=0,"",_xlpm.x)))</f>
        <v/>
      </c>
      <c r="Q3268" t="str">
        <f>IF($I3268="","",_xlfn.LET(_xlpm.x,VLOOKUP($I3268,'taxon-match_2026-08-31'!$A$2:$N$122,12,FALSE),IF(_xlpm.x=0,"",_xlpm.x)))</f>
        <v/>
      </c>
      <c r="R3268" t="str">
        <f>IF($I3268="","",_xlfn.LET(_xlpm.x,VLOOKUP($I3268,'taxon-match_2026-08-31'!$A$2:$N$122,14,FALSE),IF(_xlpm.x=0,"",_xlpm.x)))</f>
        <v/>
      </c>
      <c r="T3268" s="69" t="s">
        <v>62</v>
      </c>
      <c r="U3268" s="69" t="s">
        <v>60</v>
      </c>
      <c r="X3268" t="str">
        <f>IF(T3268="","",_xlfn.LET(_xlpm.x,VLOOKUP(T3268,'Drop-down_menus'!$F$2:$G$16,2,FALSE),IF(_xlpm.x=0,"",_xlpm.x)))</f>
        <v>https://orcid.org/0000-0003-3696-4445</v>
      </c>
      <c r="Y3268" t="str">
        <f>IF(U3268="","",_xlfn.LET(_xlpm.x,VLOOKUP(U3268,'Drop-down_menus'!$F$2:$G$16,2,FALSE),IF(_xlpm.x=0,"",_xlpm.x)))</f>
        <v>https://orcid.org/0000-0002-9708-1761</v>
      </c>
      <c r="Z3268" t="str">
        <f>IF(V3268="","",_xlfn.LET(_xlpm.x,VLOOKUP(V3268,'Drop-down_menus'!$F$2:$G$16,2,FALSE),IF(_xlpm.x=0,"",_xlpm.x)))</f>
        <v/>
      </c>
      <c r="AA3268" t="str">
        <f>IF(W3268="","",_xlfn.LET(_xlpm.x,VLOOKUP(W3268,'Drop-down_menus'!$F$2:$G$16,2,FALSE),IF(_xlpm.x=0,"",_xlpm.x)))</f>
        <v/>
      </c>
      <c r="AB3268" t="s">
        <v>730</v>
      </c>
      <c r="AE3268" t="s">
        <v>896</v>
      </c>
    </row>
    <row r="3269" spans="1:31" ht="15" hidden="1" x14ac:dyDescent="0.2">
      <c r="A3269" s="2" t="s">
        <v>328</v>
      </c>
      <c r="B3269">
        <v>3336</v>
      </c>
      <c r="C3269">
        <v>2468</v>
      </c>
      <c r="D3269" s="69" t="s">
        <v>700</v>
      </c>
      <c r="F3269" s="70"/>
      <c r="G3269" s="70">
        <v>1</v>
      </c>
      <c r="H3269" s="70"/>
      <c r="I3269" t="s">
        <v>2611</v>
      </c>
      <c r="J3269" t="str">
        <f>IF($I3269="","",_xlfn.LET(_xlpm.x,VLOOKUP($I3269,'taxon-match_2026-08-31'!$A$2:$N$122,6,FALSE),IF(_xlpm.x=0,"",_xlpm.x)))</f>
        <v/>
      </c>
      <c r="K3269" t="str">
        <f>IF($I3269="","",_xlfn.LET(_xlpm.x,VLOOKUP($I3269,'taxon-match_2026-08-31'!$A$2:$N$122,4,FALSE),IF(_xlpm.x=0,"",_xlpm.x)))</f>
        <v/>
      </c>
      <c r="L3269" t="str">
        <f>IF($I3269="","",_xlfn.LET(_xlpm.x,VLOOKUP($I3269,'taxon-match_2026-08-31'!$A$2:$N$122,7,FALSE),IF(_xlpm.x=0,"",_xlpm.x)))</f>
        <v/>
      </c>
      <c r="M3269" t="str">
        <f>IF($I3269="","",_xlfn.LET(_xlpm.x,VLOOKUP($I3269,'taxon-match_2026-08-31'!$A$2:$N$122,8,FALSE),IF(_xlpm.x=0,"",_xlpm.x)))</f>
        <v/>
      </c>
      <c r="N3269" t="str">
        <f>IF($I3269="","",_xlfn.LET(_xlpm.x,VLOOKUP($I3269,'taxon-match_2026-08-31'!$A$2:$N$122,9,FALSE),IF(_xlpm.x=0,"",_xlpm.x)))</f>
        <v/>
      </c>
      <c r="O3269" t="str">
        <f>IF($I3269="","",_xlfn.LET(_xlpm.x,VLOOKUP($I3269,'taxon-match_2026-08-31'!$A$2:$N$122,10,FALSE),IF(_xlpm.x=0,"",_xlpm.x)))</f>
        <v/>
      </c>
      <c r="P3269" t="str">
        <f>IF($I3269="","",_xlfn.LET(_xlpm.x,VLOOKUP($I3269,'taxon-match_2026-08-31'!$A$2:$N$122,11,FALSE),IF(_xlpm.x=0,"",_xlpm.x)))</f>
        <v/>
      </c>
      <c r="Q3269" t="str">
        <f>IF($I3269="","",_xlfn.LET(_xlpm.x,VLOOKUP($I3269,'taxon-match_2026-08-31'!$A$2:$N$122,12,FALSE),IF(_xlpm.x=0,"",_xlpm.x)))</f>
        <v/>
      </c>
      <c r="R3269" t="str">
        <f>IF($I3269="","",_xlfn.LET(_xlpm.x,VLOOKUP($I3269,'taxon-match_2026-08-31'!$A$2:$N$122,14,FALSE),IF(_xlpm.x=0,"",_xlpm.x)))</f>
        <v/>
      </c>
      <c r="T3269" s="69" t="s">
        <v>62</v>
      </c>
      <c r="U3269" s="69" t="s">
        <v>60</v>
      </c>
      <c r="X3269" t="str">
        <f>IF(T3269="","",_xlfn.LET(_xlpm.x,VLOOKUP(T3269,'Drop-down_menus'!$F$2:$G$16,2,FALSE),IF(_xlpm.x=0,"",_xlpm.x)))</f>
        <v>https://orcid.org/0000-0003-3696-4445</v>
      </c>
      <c r="Y3269" t="str">
        <f>IF(U3269="","",_xlfn.LET(_xlpm.x,VLOOKUP(U3269,'Drop-down_menus'!$F$2:$G$16,2,FALSE),IF(_xlpm.x=0,"",_xlpm.x)))</f>
        <v>https://orcid.org/0000-0002-9708-1761</v>
      </c>
      <c r="Z3269" t="str">
        <f>IF(V3269="","",_xlfn.LET(_xlpm.x,VLOOKUP(V3269,'Drop-down_menus'!$F$2:$G$16,2,FALSE),IF(_xlpm.x=0,"",_xlpm.x)))</f>
        <v/>
      </c>
      <c r="AA3269" t="str">
        <f>IF(W3269="","",_xlfn.LET(_xlpm.x,VLOOKUP(W3269,'Drop-down_menus'!$F$2:$G$16,2,FALSE),IF(_xlpm.x=0,"",_xlpm.x)))</f>
        <v/>
      </c>
      <c r="AB3269" t="s">
        <v>730</v>
      </c>
      <c r="AE3269" t="s">
        <v>896</v>
      </c>
    </row>
    <row r="3270" spans="1:31" ht="15" hidden="1" x14ac:dyDescent="0.2">
      <c r="A3270" s="2" t="s">
        <v>253</v>
      </c>
      <c r="B3270">
        <v>1869</v>
      </c>
      <c r="C3270">
        <v>2437</v>
      </c>
      <c r="D3270" s="69" t="s">
        <v>700</v>
      </c>
      <c r="F3270" s="70"/>
      <c r="G3270" s="70">
        <v>1</v>
      </c>
      <c r="H3270" s="70"/>
      <c r="I3270" t="s">
        <v>2611</v>
      </c>
      <c r="J3270" t="str">
        <f>IF($I3270="","",_xlfn.LET(_xlpm.x,VLOOKUP($I3270,'taxon-match_2026-08-31'!$A$2:$N$122,6,FALSE),IF(_xlpm.x=0,"",_xlpm.x)))</f>
        <v/>
      </c>
      <c r="K3270" t="str">
        <f>IF($I3270="","",_xlfn.LET(_xlpm.x,VLOOKUP($I3270,'taxon-match_2026-08-31'!$A$2:$N$122,4,FALSE),IF(_xlpm.x=0,"",_xlpm.x)))</f>
        <v/>
      </c>
      <c r="L3270" t="str">
        <f>IF($I3270="","",_xlfn.LET(_xlpm.x,VLOOKUP($I3270,'taxon-match_2026-08-31'!$A$2:$N$122,7,FALSE),IF(_xlpm.x=0,"",_xlpm.x)))</f>
        <v/>
      </c>
      <c r="M3270" t="str">
        <f>IF($I3270="","",_xlfn.LET(_xlpm.x,VLOOKUP($I3270,'taxon-match_2026-08-31'!$A$2:$N$122,8,FALSE),IF(_xlpm.x=0,"",_xlpm.x)))</f>
        <v/>
      </c>
      <c r="N3270" t="str">
        <f>IF($I3270="","",_xlfn.LET(_xlpm.x,VLOOKUP($I3270,'taxon-match_2026-08-31'!$A$2:$N$122,9,FALSE),IF(_xlpm.x=0,"",_xlpm.x)))</f>
        <v/>
      </c>
      <c r="O3270" t="str">
        <f>IF($I3270="","",_xlfn.LET(_xlpm.x,VLOOKUP($I3270,'taxon-match_2026-08-31'!$A$2:$N$122,10,FALSE),IF(_xlpm.x=0,"",_xlpm.x)))</f>
        <v/>
      </c>
      <c r="P3270" t="str">
        <f>IF($I3270="","",_xlfn.LET(_xlpm.x,VLOOKUP($I3270,'taxon-match_2026-08-31'!$A$2:$N$122,11,FALSE),IF(_xlpm.x=0,"",_xlpm.x)))</f>
        <v/>
      </c>
      <c r="Q3270" t="str">
        <f>IF($I3270="","",_xlfn.LET(_xlpm.x,VLOOKUP($I3270,'taxon-match_2026-08-31'!$A$2:$N$122,12,FALSE),IF(_xlpm.x=0,"",_xlpm.x)))</f>
        <v/>
      </c>
      <c r="R3270" t="str">
        <f>IF($I3270="","",_xlfn.LET(_xlpm.x,VLOOKUP($I3270,'taxon-match_2026-08-31'!$A$2:$N$122,14,FALSE),IF(_xlpm.x=0,"",_xlpm.x)))</f>
        <v/>
      </c>
      <c r="T3270" s="69" t="s">
        <v>62</v>
      </c>
      <c r="U3270" s="69" t="s">
        <v>60</v>
      </c>
      <c r="X3270" t="str">
        <f>IF(T3270="","",_xlfn.LET(_xlpm.x,VLOOKUP(T3270,'Drop-down_menus'!$F$2:$G$16,2,FALSE),IF(_xlpm.x=0,"",_xlpm.x)))</f>
        <v>https://orcid.org/0000-0003-3696-4445</v>
      </c>
      <c r="Y3270" t="str">
        <f>IF(U3270="","",_xlfn.LET(_xlpm.x,VLOOKUP(U3270,'Drop-down_menus'!$F$2:$G$16,2,FALSE),IF(_xlpm.x=0,"",_xlpm.x)))</f>
        <v>https://orcid.org/0000-0002-9708-1761</v>
      </c>
      <c r="Z3270" t="str">
        <f>IF(V3270="","",_xlfn.LET(_xlpm.x,VLOOKUP(V3270,'Drop-down_menus'!$F$2:$G$16,2,FALSE),IF(_xlpm.x=0,"",_xlpm.x)))</f>
        <v/>
      </c>
      <c r="AA3270" t="str">
        <f>IF(W3270="","",_xlfn.LET(_xlpm.x,VLOOKUP(W3270,'Drop-down_menus'!$F$2:$G$16,2,FALSE),IF(_xlpm.x=0,"",_xlpm.x)))</f>
        <v/>
      </c>
      <c r="AB3270" t="s">
        <v>730</v>
      </c>
      <c r="AE3270" t="s">
        <v>896</v>
      </c>
    </row>
    <row r="3271" spans="1:31" ht="15" hidden="1" x14ac:dyDescent="0.2">
      <c r="A3271" s="2" t="s">
        <v>253</v>
      </c>
      <c r="B3271">
        <v>1870</v>
      </c>
      <c r="C3271">
        <v>2438</v>
      </c>
      <c r="D3271" s="69" t="s">
        <v>700</v>
      </c>
      <c r="F3271" s="70"/>
      <c r="G3271" s="70">
        <v>1</v>
      </c>
      <c r="H3271" s="70"/>
      <c r="I3271" t="s">
        <v>2611</v>
      </c>
      <c r="J3271" t="str">
        <f>IF($I3271="","",_xlfn.LET(_xlpm.x,VLOOKUP($I3271,'taxon-match_2026-08-31'!$A$2:$N$122,6,FALSE),IF(_xlpm.x=0,"",_xlpm.x)))</f>
        <v/>
      </c>
      <c r="K3271" t="str">
        <f>IF($I3271="","",_xlfn.LET(_xlpm.x,VLOOKUP($I3271,'taxon-match_2026-08-31'!$A$2:$N$122,4,FALSE),IF(_xlpm.x=0,"",_xlpm.x)))</f>
        <v/>
      </c>
      <c r="L3271" t="str">
        <f>IF($I3271="","",_xlfn.LET(_xlpm.x,VLOOKUP($I3271,'taxon-match_2026-08-31'!$A$2:$N$122,7,FALSE),IF(_xlpm.x=0,"",_xlpm.x)))</f>
        <v/>
      </c>
      <c r="M3271" t="str">
        <f>IF($I3271="","",_xlfn.LET(_xlpm.x,VLOOKUP($I3271,'taxon-match_2026-08-31'!$A$2:$N$122,8,FALSE),IF(_xlpm.x=0,"",_xlpm.x)))</f>
        <v/>
      </c>
      <c r="N3271" t="str">
        <f>IF($I3271="","",_xlfn.LET(_xlpm.x,VLOOKUP($I3271,'taxon-match_2026-08-31'!$A$2:$N$122,9,FALSE),IF(_xlpm.x=0,"",_xlpm.x)))</f>
        <v/>
      </c>
      <c r="O3271" t="str">
        <f>IF($I3271="","",_xlfn.LET(_xlpm.x,VLOOKUP($I3271,'taxon-match_2026-08-31'!$A$2:$N$122,10,FALSE),IF(_xlpm.x=0,"",_xlpm.x)))</f>
        <v/>
      </c>
      <c r="P3271" t="str">
        <f>IF($I3271="","",_xlfn.LET(_xlpm.x,VLOOKUP($I3271,'taxon-match_2026-08-31'!$A$2:$N$122,11,FALSE),IF(_xlpm.x=0,"",_xlpm.x)))</f>
        <v/>
      </c>
      <c r="Q3271" t="str">
        <f>IF($I3271="","",_xlfn.LET(_xlpm.x,VLOOKUP($I3271,'taxon-match_2026-08-31'!$A$2:$N$122,12,FALSE),IF(_xlpm.x=0,"",_xlpm.x)))</f>
        <v/>
      </c>
      <c r="R3271" t="str">
        <f>IF($I3271="","",_xlfn.LET(_xlpm.x,VLOOKUP($I3271,'taxon-match_2026-08-31'!$A$2:$N$122,14,FALSE),IF(_xlpm.x=0,"",_xlpm.x)))</f>
        <v/>
      </c>
      <c r="T3271" s="69" t="s">
        <v>62</v>
      </c>
      <c r="U3271" s="69" t="s">
        <v>60</v>
      </c>
      <c r="X3271" t="str">
        <f>IF(T3271="","",_xlfn.LET(_xlpm.x,VLOOKUP(T3271,'Drop-down_menus'!$F$2:$G$16,2,FALSE),IF(_xlpm.x=0,"",_xlpm.x)))</f>
        <v>https://orcid.org/0000-0003-3696-4445</v>
      </c>
      <c r="Y3271" t="str">
        <f>IF(U3271="","",_xlfn.LET(_xlpm.x,VLOOKUP(U3271,'Drop-down_menus'!$F$2:$G$16,2,FALSE),IF(_xlpm.x=0,"",_xlpm.x)))</f>
        <v>https://orcid.org/0000-0002-9708-1761</v>
      </c>
      <c r="Z3271" t="str">
        <f>IF(V3271="","",_xlfn.LET(_xlpm.x,VLOOKUP(V3271,'Drop-down_menus'!$F$2:$G$16,2,FALSE),IF(_xlpm.x=0,"",_xlpm.x)))</f>
        <v/>
      </c>
      <c r="AA3271" t="str">
        <f>IF(W3271="","",_xlfn.LET(_xlpm.x,VLOOKUP(W3271,'Drop-down_menus'!$F$2:$G$16,2,FALSE),IF(_xlpm.x=0,"",_xlpm.x)))</f>
        <v/>
      </c>
      <c r="AB3271" t="s">
        <v>730</v>
      </c>
      <c r="AE3271" t="s">
        <v>896</v>
      </c>
    </row>
    <row r="3272" spans="1:31" ht="15" hidden="1" x14ac:dyDescent="0.2">
      <c r="A3272" s="2" t="s">
        <v>253</v>
      </c>
      <c r="B3272">
        <v>1871</v>
      </c>
      <c r="C3272">
        <v>2439</v>
      </c>
      <c r="D3272" s="69" t="s">
        <v>700</v>
      </c>
      <c r="F3272" s="70"/>
      <c r="G3272" s="70">
        <v>1</v>
      </c>
      <c r="H3272" s="70"/>
      <c r="I3272" t="s">
        <v>2611</v>
      </c>
      <c r="J3272" t="str">
        <f>IF($I3272="","",_xlfn.LET(_xlpm.x,VLOOKUP($I3272,'taxon-match_2026-08-31'!$A$2:$N$122,6,FALSE),IF(_xlpm.x=0,"",_xlpm.x)))</f>
        <v/>
      </c>
      <c r="K3272" t="str">
        <f>IF($I3272="","",_xlfn.LET(_xlpm.x,VLOOKUP($I3272,'taxon-match_2026-08-31'!$A$2:$N$122,4,FALSE),IF(_xlpm.x=0,"",_xlpm.x)))</f>
        <v/>
      </c>
      <c r="L3272" t="str">
        <f>IF($I3272="","",_xlfn.LET(_xlpm.x,VLOOKUP($I3272,'taxon-match_2026-08-31'!$A$2:$N$122,7,FALSE),IF(_xlpm.x=0,"",_xlpm.x)))</f>
        <v/>
      </c>
      <c r="M3272" t="str">
        <f>IF($I3272="","",_xlfn.LET(_xlpm.x,VLOOKUP($I3272,'taxon-match_2026-08-31'!$A$2:$N$122,8,FALSE),IF(_xlpm.x=0,"",_xlpm.x)))</f>
        <v/>
      </c>
      <c r="N3272" t="str">
        <f>IF($I3272="","",_xlfn.LET(_xlpm.x,VLOOKUP($I3272,'taxon-match_2026-08-31'!$A$2:$N$122,9,FALSE),IF(_xlpm.x=0,"",_xlpm.x)))</f>
        <v/>
      </c>
      <c r="O3272" t="str">
        <f>IF($I3272="","",_xlfn.LET(_xlpm.x,VLOOKUP($I3272,'taxon-match_2026-08-31'!$A$2:$N$122,10,FALSE),IF(_xlpm.x=0,"",_xlpm.x)))</f>
        <v/>
      </c>
      <c r="P3272" t="str">
        <f>IF($I3272="","",_xlfn.LET(_xlpm.x,VLOOKUP($I3272,'taxon-match_2026-08-31'!$A$2:$N$122,11,FALSE),IF(_xlpm.x=0,"",_xlpm.x)))</f>
        <v/>
      </c>
      <c r="Q3272" t="str">
        <f>IF($I3272="","",_xlfn.LET(_xlpm.x,VLOOKUP($I3272,'taxon-match_2026-08-31'!$A$2:$N$122,12,FALSE),IF(_xlpm.x=0,"",_xlpm.x)))</f>
        <v/>
      </c>
      <c r="R3272" t="str">
        <f>IF($I3272="","",_xlfn.LET(_xlpm.x,VLOOKUP($I3272,'taxon-match_2026-08-31'!$A$2:$N$122,14,FALSE),IF(_xlpm.x=0,"",_xlpm.x)))</f>
        <v/>
      </c>
      <c r="T3272" s="69" t="s">
        <v>62</v>
      </c>
      <c r="U3272" s="69" t="s">
        <v>60</v>
      </c>
      <c r="X3272" t="str">
        <f>IF(T3272="","",_xlfn.LET(_xlpm.x,VLOOKUP(T3272,'Drop-down_menus'!$F$2:$G$16,2,FALSE),IF(_xlpm.x=0,"",_xlpm.x)))</f>
        <v>https://orcid.org/0000-0003-3696-4445</v>
      </c>
      <c r="Y3272" t="str">
        <f>IF(U3272="","",_xlfn.LET(_xlpm.x,VLOOKUP(U3272,'Drop-down_menus'!$F$2:$G$16,2,FALSE),IF(_xlpm.x=0,"",_xlpm.x)))</f>
        <v>https://orcid.org/0000-0002-9708-1761</v>
      </c>
      <c r="Z3272" t="str">
        <f>IF(V3272="","",_xlfn.LET(_xlpm.x,VLOOKUP(V3272,'Drop-down_menus'!$F$2:$G$16,2,FALSE),IF(_xlpm.x=0,"",_xlpm.x)))</f>
        <v/>
      </c>
      <c r="AA3272" t="str">
        <f>IF(W3272="","",_xlfn.LET(_xlpm.x,VLOOKUP(W3272,'Drop-down_menus'!$F$2:$G$16,2,FALSE),IF(_xlpm.x=0,"",_xlpm.x)))</f>
        <v/>
      </c>
      <c r="AB3272" t="s">
        <v>730</v>
      </c>
      <c r="AE3272" t="s">
        <v>896</v>
      </c>
    </row>
    <row r="3273" spans="1:31" ht="15" hidden="1" x14ac:dyDescent="0.2">
      <c r="A3273" s="2" t="s">
        <v>298</v>
      </c>
      <c r="B3273">
        <v>2948</v>
      </c>
      <c r="C3273">
        <v>2442</v>
      </c>
      <c r="D3273" s="69" t="s">
        <v>700</v>
      </c>
      <c r="F3273" s="70"/>
      <c r="G3273" s="70">
        <v>1</v>
      </c>
      <c r="H3273" s="70"/>
      <c r="I3273" t="s">
        <v>2611</v>
      </c>
      <c r="J3273" t="str">
        <f>IF($I3273="","",_xlfn.LET(_xlpm.x,VLOOKUP($I3273,'taxon-match_2026-08-31'!$A$2:$N$122,6,FALSE),IF(_xlpm.x=0,"",_xlpm.x)))</f>
        <v/>
      </c>
      <c r="K3273" t="str">
        <f>IF($I3273="","",_xlfn.LET(_xlpm.x,VLOOKUP($I3273,'taxon-match_2026-08-31'!$A$2:$N$122,4,FALSE),IF(_xlpm.x=0,"",_xlpm.x)))</f>
        <v/>
      </c>
      <c r="L3273" t="str">
        <f>IF($I3273="","",_xlfn.LET(_xlpm.x,VLOOKUP($I3273,'taxon-match_2026-08-31'!$A$2:$N$122,7,FALSE),IF(_xlpm.x=0,"",_xlpm.x)))</f>
        <v/>
      </c>
      <c r="M3273" t="str">
        <f>IF($I3273="","",_xlfn.LET(_xlpm.x,VLOOKUP($I3273,'taxon-match_2026-08-31'!$A$2:$N$122,8,FALSE),IF(_xlpm.x=0,"",_xlpm.x)))</f>
        <v/>
      </c>
      <c r="N3273" t="str">
        <f>IF($I3273="","",_xlfn.LET(_xlpm.x,VLOOKUP($I3273,'taxon-match_2026-08-31'!$A$2:$N$122,9,FALSE),IF(_xlpm.x=0,"",_xlpm.x)))</f>
        <v/>
      </c>
      <c r="O3273" t="str">
        <f>IF($I3273="","",_xlfn.LET(_xlpm.x,VLOOKUP($I3273,'taxon-match_2026-08-31'!$A$2:$N$122,10,FALSE),IF(_xlpm.x=0,"",_xlpm.x)))</f>
        <v/>
      </c>
      <c r="P3273" t="str">
        <f>IF($I3273="","",_xlfn.LET(_xlpm.x,VLOOKUP($I3273,'taxon-match_2026-08-31'!$A$2:$N$122,11,FALSE),IF(_xlpm.x=0,"",_xlpm.x)))</f>
        <v/>
      </c>
      <c r="Q3273" t="str">
        <f>IF($I3273="","",_xlfn.LET(_xlpm.x,VLOOKUP($I3273,'taxon-match_2026-08-31'!$A$2:$N$122,12,FALSE),IF(_xlpm.x=0,"",_xlpm.x)))</f>
        <v/>
      </c>
      <c r="R3273" t="str">
        <f>IF($I3273="","",_xlfn.LET(_xlpm.x,VLOOKUP($I3273,'taxon-match_2026-08-31'!$A$2:$N$122,14,FALSE),IF(_xlpm.x=0,"",_xlpm.x)))</f>
        <v/>
      </c>
      <c r="T3273" s="69" t="s">
        <v>62</v>
      </c>
      <c r="U3273" s="69" t="s">
        <v>60</v>
      </c>
      <c r="X3273" t="str">
        <f>IF(T3273="","",_xlfn.LET(_xlpm.x,VLOOKUP(T3273,'Drop-down_menus'!$F$2:$G$16,2,FALSE),IF(_xlpm.x=0,"",_xlpm.x)))</f>
        <v>https://orcid.org/0000-0003-3696-4445</v>
      </c>
      <c r="Y3273" t="str">
        <f>IF(U3273="","",_xlfn.LET(_xlpm.x,VLOOKUP(U3273,'Drop-down_menus'!$F$2:$G$16,2,FALSE),IF(_xlpm.x=0,"",_xlpm.x)))</f>
        <v>https://orcid.org/0000-0002-9708-1761</v>
      </c>
      <c r="Z3273" t="str">
        <f>IF(V3273="","",_xlfn.LET(_xlpm.x,VLOOKUP(V3273,'Drop-down_menus'!$F$2:$G$16,2,FALSE),IF(_xlpm.x=0,"",_xlpm.x)))</f>
        <v/>
      </c>
      <c r="AA3273" t="str">
        <f>IF(W3273="","",_xlfn.LET(_xlpm.x,VLOOKUP(W3273,'Drop-down_menus'!$F$2:$G$16,2,FALSE),IF(_xlpm.x=0,"",_xlpm.x)))</f>
        <v/>
      </c>
      <c r="AB3273" t="s">
        <v>730</v>
      </c>
      <c r="AE3273" t="s">
        <v>896</v>
      </c>
    </row>
    <row r="3274" spans="1:31" ht="15" hidden="1" x14ac:dyDescent="0.2">
      <c r="A3274" s="2" t="s">
        <v>298</v>
      </c>
      <c r="B3274">
        <v>2960</v>
      </c>
      <c r="C3274">
        <v>2462</v>
      </c>
      <c r="D3274" s="69" t="s">
        <v>700</v>
      </c>
      <c r="F3274" s="70"/>
      <c r="G3274" s="70">
        <v>1</v>
      </c>
      <c r="H3274" s="70"/>
      <c r="I3274" t="s">
        <v>2611</v>
      </c>
      <c r="J3274" t="str">
        <f>IF($I3274="","",_xlfn.LET(_xlpm.x,VLOOKUP($I3274,'taxon-match_2026-08-31'!$A$2:$N$122,6,FALSE),IF(_xlpm.x=0,"",_xlpm.x)))</f>
        <v/>
      </c>
      <c r="K3274" t="str">
        <f>IF($I3274="","",_xlfn.LET(_xlpm.x,VLOOKUP($I3274,'taxon-match_2026-08-31'!$A$2:$N$122,4,FALSE),IF(_xlpm.x=0,"",_xlpm.x)))</f>
        <v/>
      </c>
      <c r="L3274" t="str">
        <f>IF($I3274="","",_xlfn.LET(_xlpm.x,VLOOKUP($I3274,'taxon-match_2026-08-31'!$A$2:$N$122,7,FALSE),IF(_xlpm.x=0,"",_xlpm.x)))</f>
        <v/>
      </c>
      <c r="M3274" t="str">
        <f>IF($I3274="","",_xlfn.LET(_xlpm.x,VLOOKUP($I3274,'taxon-match_2026-08-31'!$A$2:$N$122,8,FALSE),IF(_xlpm.x=0,"",_xlpm.x)))</f>
        <v/>
      </c>
      <c r="N3274" t="str">
        <f>IF($I3274="","",_xlfn.LET(_xlpm.x,VLOOKUP($I3274,'taxon-match_2026-08-31'!$A$2:$N$122,9,FALSE),IF(_xlpm.x=0,"",_xlpm.x)))</f>
        <v/>
      </c>
      <c r="O3274" t="str">
        <f>IF($I3274="","",_xlfn.LET(_xlpm.x,VLOOKUP($I3274,'taxon-match_2026-08-31'!$A$2:$N$122,10,FALSE),IF(_xlpm.x=0,"",_xlpm.x)))</f>
        <v/>
      </c>
      <c r="P3274" t="str">
        <f>IF($I3274="","",_xlfn.LET(_xlpm.x,VLOOKUP($I3274,'taxon-match_2026-08-31'!$A$2:$N$122,11,FALSE),IF(_xlpm.x=0,"",_xlpm.x)))</f>
        <v/>
      </c>
      <c r="Q3274" t="str">
        <f>IF($I3274="","",_xlfn.LET(_xlpm.x,VLOOKUP($I3274,'taxon-match_2026-08-31'!$A$2:$N$122,12,FALSE),IF(_xlpm.x=0,"",_xlpm.x)))</f>
        <v/>
      </c>
      <c r="R3274" t="str">
        <f>IF($I3274="","",_xlfn.LET(_xlpm.x,VLOOKUP($I3274,'taxon-match_2026-08-31'!$A$2:$N$122,14,FALSE),IF(_xlpm.x=0,"",_xlpm.x)))</f>
        <v/>
      </c>
      <c r="T3274" s="69" t="s">
        <v>62</v>
      </c>
      <c r="U3274" s="69" t="s">
        <v>60</v>
      </c>
      <c r="X3274" t="str">
        <f>IF(T3274="","",_xlfn.LET(_xlpm.x,VLOOKUP(T3274,'Drop-down_menus'!$F$2:$G$16,2,FALSE),IF(_xlpm.x=0,"",_xlpm.x)))</f>
        <v>https://orcid.org/0000-0003-3696-4445</v>
      </c>
      <c r="Y3274" t="str">
        <f>IF(U3274="","",_xlfn.LET(_xlpm.x,VLOOKUP(U3274,'Drop-down_menus'!$F$2:$G$16,2,FALSE),IF(_xlpm.x=0,"",_xlpm.x)))</f>
        <v>https://orcid.org/0000-0002-9708-1761</v>
      </c>
      <c r="Z3274" t="str">
        <f>IF(V3274="","",_xlfn.LET(_xlpm.x,VLOOKUP(V3274,'Drop-down_menus'!$F$2:$G$16,2,FALSE),IF(_xlpm.x=0,"",_xlpm.x)))</f>
        <v/>
      </c>
      <c r="AA3274" t="str">
        <f>IF(W3274="","",_xlfn.LET(_xlpm.x,VLOOKUP(W3274,'Drop-down_menus'!$F$2:$G$16,2,FALSE),IF(_xlpm.x=0,"",_xlpm.x)))</f>
        <v/>
      </c>
      <c r="AB3274" t="s">
        <v>730</v>
      </c>
      <c r="AE3274" t="s">
        <v>896</v>
      </c>
    </row>
    <row r="3275" spans="1:31" ht="15" hidden="1" x14ac:dyDescent="0.2">
      <c r="A3275" s="2" t="s">
        <v>298</v>
      </c>
      <c r="B3275">
        <v>2961</v>
      </c>
      <c r="C3275">
        <v>2463</v>
      </c>
      <c r="D3275" s="69" t="s">
        <v>700</v>
      </c>
      <c r="F3275" s="70"/>
      <c r="G3275" s="70">
        <v>1</v>
      </c>
      <c r="H3275" s="70"/>
      <c r="I3275" t="s">
        <v>2611</v>
      </c>
      <c r="J3275" t="str">
        <f>IF($I3275="","",_xlfn.LET(_xlpm.x,VLOOKUP($I3275,'taxon-match_2026-08-31'!$A$2:$N$122,6,FALSE),IF(_xlpm.x=0,"",_xlpm.x)))</f>
        <v/>
      </c>
      <c r="K3275" t="str">
        <f>IF($I3275="","",_xlfn.LET(_xlpm.x,VLOOKUP($I3275,'taxon-match_2026-08-31'!$A$2:$N$122,4,FALSE),IF(_xlpm.x=0,"",_xlpm.x)))</f>
        <v/>
      </c>
      <c r="L3275" t="str">
        <f>IF($I3275="","",_xlfn.LET(_xlpm.x,VLOOKUP($I3275,'taxon-match_2026-08-31'!$A$2:$N$122,7,FALSE),IF(_xlpm.x=0,"",_xlpm.x)))</f>
        <v/>
      </c>
      <c r="M3275" t="str">
        <f>IF($I3275="","",_xlfn.LET(_xlpm.x,VLOOKUP($I3275,'taxon-match_2026-08-31'!$A$2:$N$122,8,FALSE),IF(_xlpm.x=0,"",_xlpm.x)))</f>
        <v/>
      </c>
      <c r="N3275" t="str">
        <f>IF($I3275="","",_xlfn.LET(_xlpm.x,VLOOKUP($I3275,'taxon-match_2026-08-31'!$A$2:$N$122,9,FALSE),IF(_xlpm.x=0,"",_xlpm.x)))</f>
        <v/>
      </c>
      <c r="O3275" t="str">
        <f>IF($I3275="","",_xlfn.LET(_xlpm.x,VLOOKUP($I3275,'taxon-match_2026-08-31'!$A$2:$N$122,10,FALSE),IF(_xlpm.x=0,"",_xlpm.x)))</f>
        <v/>
      </c>
      <c r="P3275" t="str">
        <f>IF($I3275="","",_xlfn.LET(_xlpm.x,VLOOKUP($I3275,'taxon-match_2026-08-31'!$A$2:$N$122,11,FALSE),IF(_xlpm.x=0,"",_xlpm.x)))</f>
        <v/>
      </c>
      <c r="Q3275" t="str">
        <f>IF($I3275="","",_xlfn.LET(_xlpm.x,VLOOKUP($I3275,'taxon-match_2026-08-31'!$A$2:$N$122,12,FALSE),IF(_xlpm.x=0,"",_xlpm.x)))</f>
        <v/>
      </c>
      <c r="R3275" t="str">
        <f>IF($I3275="","",_xlfn.LET(_xlpm.x,VLOOKUP($I3275,'taxon-match_2026-08-31'!$A$2:$N$122,14,FALSE),IF(_xlpm.x=0,"",_xlpm.x)))</f>
        <v/>
      </c>
      <c r="T3275" s="69" t="s">
        <v>62</v>
      </c>
      <c r="U3275" s="69" t="s">
        <v>60</v>
      </c>
      <c r="X3275" t="str">
        <f>IF(T3275="","",_xlfn.LET(_xlpm.x,VLOOKUP(T3275,'Drop-down_menus'!$F$2:$G$16,2,FALSE),IF(_xlpm.x=0,"",_xlpm.x)))</f>
        <v>https://orcid.org/0000-0003-3696-4445</v>
      </c>
      <c r="Y3275" t="str">
        <f>IF(U3275="","",_xlfn.LET(_xlpm.x,VLOOKUP(U3275,'Drop-down_menus'!$F$2:$G$16,2,FALSE),IF(_xlpm.x=0,"",_xlpm.x)))</f>
        <v>https://orcid.org/0000-0002-9708-1761</v>
      </c>
      <c r="Z3275" t="str">
        <f>IF(V3275="","",_xlfn.LET(_xlpm.x,VLOOKUP(V3275,'Drop-down_menus'!$F$2:$G$16,2,FALSE),IF(_xlpm.x=0,"",_xlpm.x)))</f>
        <v/>
      </c>
      <c r="AA3275" t="str">
        <f>IF(W3275="","",_xlfn.LET(_xlpm.x,VLOOKUP(W3275,'Drop-down_menus'!$F$2:$G$16,2,FALSE),IF(_xlpm.x=0,"",_xlpm.x)))</f>
        <v/>
      </c>
      <c r="AB3275" t="s">
        <v>730</v>
      </c>
      <c r="AE3275" t="s">
        <v>896</v>
      </c>
    </row>
    <row r="3276" spans="1:31" ht="15" hidden="1" x14ac:dyDescent="0.2">
      <c r="A3276" s="2" t="s">
        <v>253</v>
      </c>
      <c r="B3276">
        <v>1761</v>
      </c>
      <c r="C3276">
        <v>2464</v>
      </c>
      <c r="D3276" s="69" t="s">
        <v>700</v>
      </c>
      <c r="F3276" s="70"/>
      <c r="G3276" s="70">
        <v>1</v>
      </c>
      <c r="H3276" s="70"/>
      <c r="I3276" t="s">
        <v>2611</v>
      </c>
      <c r="J3276" t="str">
        <f>IF($I3276="","",_xlfn.LET(_xlpm.x,VLOOKUP($I3276,'taxon-match_2026-08-31'!$A$2:$N$122,6,FALSE),IF(_xlpm.x=0,"",_xlpm.x)))</f>
        <v/>
      </c>
      <c r="K3276" t="str">
        <f>IF($I3276="","",_xlfn.LET(_xlpm.x,VLOOKUP($I3276,'taxon-match_2026-08-31'!$A$2:$N$122,4,FALSE),IF(_xlpm.x=0,"",_xlpm.x)))</f>
        <v/>
      </c>
      <c r="L3276" t="str">
        <f>IF($I3276="","",_xlfn.LET(_xlpm.x,VLOOKUP($I3276,'taxon-match_2026-08-31'!$A$2:$N$122,7,FALSE),IF(_xlpm.x=0,"",_xlpm.x)))</f>
        <v/>
      </c>
      <c r="M3276" t="str">
        <f>IF($I3276="","",_xlfn.LET(_xlpm.x,VLOOKUP($I3276,'taxon-match_2026-08-31'!$A$2:$N$122,8,FALSE),IF(_xlpm.x=0,"",_xlpm.x)))</f>
        <v/>
      </c>
      <c r="N3276" t="str">
        <f>IF($I3276="","",_xlfn.LET(_xlpm.x,VLOOKUP($I3276,'taxon-match_2026-08-31'!$A$2:$N$122,9,FALSE),IF(_xlpm.x=0,"",_xlpm.x)))</f>
        <v/>
      </c>
      <c r="O3276" t="str">
        <f>IF($I3276="","",_xlfn.LET(_xlpm.x,VLOOKUP($I3276,'taxon-match_2026-08-31'!$A$2:$N$122,10,FALSE),IF(_xlpm.x=0,"",_xlpm.x)))</f>
        <v/>
      </c>
      <c r="P3276" t="str">
        <f>IF($I3276="","",_xlfn.LET(_xlpm.x,VLOOKUP($I3276,'taxon-match_2026-08-31'!$A$2:$N$122,11,FALSE),IF(_xlpm.x=0,"",_xlpm.x)))</f>
        <v/>
      </c>
      <c r="Q3276" t="str">
        <f>IF($I3276="","",_xlfn.LET(_xlpm.x,VLOOKUP($I3276,'taxon-match_2026-08-31'!$A$2:$N$122,12,FALSE),IF(_xlpm.x=0,"",_xlpm.x)))</f>
        <v/>
      </c>
      <c r="R3276" t="str">
        <f>IF($I3276="","",_xlfn.LET(_xlpm.x,VLOOKUP($I3276,'taxon-match_2026-08-31'!$A$2:$N$122,14,FALSE),IF(_xlpm.x=0,"",_xlpm.x)))</f>
        <v/>
      </c>
      <c r="T3276" s="69" t="s">
        <v>62</v>
      </c>
      <c r="U3276" s="69" t="s">
        <v>60</v>
      </c>
      <c r="X3276" t="str">
        <f>IF(T3276="","",_xlfn.LET(_xlpm.x,VLOOKUP(T3276,'Drop-down_menus'!$F$2:$G$16,2,FALSE),IF(_xlpm.x=0,"",_xlpm.x)))</f>
        <v>https://orcid.org/0000-0003-3696-4445</v>
      </c>
      <c r="Y3276" t="str">
        <f>IF(U3276="","",_xlfn.LET(_xlpm.x,VLOOKUP(U3276,'Drop-down_menus'!$F$2:$G$16,2,FALSE),IF(_xlpm.x=0,"",_xlpm.x)))</f>
        <v>https://orcid.org/0000-0002-9708-1761</v>
      </c>
      <c r="Z3276" t="str">
        <f>IF(V3276="","",_xlfn.LET(_xlpm.x,VLOOKUP(V3276,'Drop-down_menus'!$F$2:$G$16,2,FALSE),IF(_xlpm.x=0,"",_xlpm.x)))</f>
        <v/>
      </c>
      <c r="AA3276" t="str">
        <f>IF(W3276="","",_xlfn.LET(_xlpm.x,VLOOKUP(W3276,'Drop-down_menus'!$F$2:$G$16,2,FALSE),IF(_xlpm.x=0,"",_xlpm.x)))</f>
        <v/>
      </c>
      <c r="AB3276" t="s">
        <v>730</v>
      </c>
      <c r="AE3276" t="s">
        <v>896</v>
      </c>
    </row>
    <row r="3277" spans="1:31" ht="15" hidden="1" x14ac:dyDescent="0.2">
      <c r="A3277" s="2" t="s">
        <v>253</v>
      </c>
      <c r="B3277">
        <v>1762</v>
      </c>
      <c r="C3277">
        <v>2465</v>
      </c>
      <c r="D3277" s="69" t="s">
        <v>700</v>
      </c>
      <c r="F3277" s="70"/>
      <c r="G3277" s="70">
        <v>1</v>
      </c>
      <c r="H3277" s="70"/>
      <c r="I3277" t="s">
        <v>2611</v>
      </c>
      <c r="J3277" t="str">
        <f>IF($I3277="","",_xlfn.LET(_xlpm.x,VLOOKUP($I3277,'taxon-match_2026-08-31'!$A$2:$N$122,6,FALSE),IF(_xlpm.x=0,"",_xlpm.x)))</f>
        <v/>
      </c>
      <c r="K3277" t="str">
        <f>IF($I3277="","",_xlfn.LET(_xlpm.x,VLOOKUP($I3277,'taxon-match_2026-08-31'!$A$2:$N$122,4,FALSE),IF(_xlpm.x=0,"",_xlpm.x)))</f>
        <v/>
      </c>
      <c r="L3277" t="str">
        <f>IF($I3277="","",_xlfn.LET(_xlpm.x,VLOOKUP($I3277,'taxon-match_2026-08-31'!$A$2:$N$122,7,FALSE),IF(_xlpm.x=0,"",_xlpm.x)))</f>
        <v/>
      </c>
      <c r="M3277" t="str">
        <f>IF($I3277="","",_xlfn.LET(_xlpm.x,VLOOKUP($I3277,'taxon-match_2026-08-31'!$A$2:$N$122,8,FALSE),IF(_xlpm.x=0,"",_xlpm.x)))</f>
        <v/>
      </c>
      <c r="N3277" t="str">
        <f>IF($I3277="","",_xlfn.LET(_xlpm.x,VLOOKUP($I3277,'taxon-match_2026-08-31'!$A$2:$N$122,9,FALSE),IF(_xlpm.x=0,"",_xlpm.x)))</f>
        <v/>
      </c>
      <c r="O3277" t="str">
        <f>IF($I3277="","",_xlfn.LET(_xlpm.x,VLOOKUP($I3277,'taxon-match_2026-08-31'!$A$2:$N$122,10,FALSE),IF(_xlpm.x=0,"",_xlpm.x)))</f>
        <v/>
      </c>
      <c r="P3277" t="str">
        <f>IF($I3277="","",_xlfn.LET(_xlpm.x,VLOOKUP($I3277,'taxon-match_2026-08-31'!$A$2:$N$122,11,FALSE),IF(_xlpm.x=0,"",_xlpm.x)))</f>
        <v/>
      </c>
      <c r="Q3277" t="str">
        <f>IF($I3277="","",_xlfn.LET(_xlpm.x,VLOOKUP($I3277,'taxon-match_2026-08-31'!$A$2:$N$122,12,FALSE),IF(_xlpm.x=0,"",_xlpm.x)))</f>
        <v/>
      </c>
      <c r="R3277" t="str">
        <f>IF($I3277="","",_xlfn.LET(_xlpm.x,VLOOKUP($I3277,'taxon-match_2026-08-31'!$A$2:$N$122,14,FALSE),IF(_xlpm.x=0,"",_xlpm.x)))</f>
        <v/>
      </c>
      <c r="T3277" s="69" t="s">
        <v>62</v>
      </c>
      <c r="U3277" s="69" t="s">
        <v>60</v>
      </c>
      <c r="X3277" t="str">
        <f>IF(T3277="","",_xlfn.LET(_xlpm.x,VLOOKUP(T3277,'Drop-down_menus'!$F$2:$G$16,2,FALSE),IF(_xlpm.x=0,"",_xlpm.x)))</f>
        <v>https://orcid.org/0000-0003-3696-4445</v>
      </c>
      <c r="Y3277" t="str">
        <f>IF(U3277="","",_xlfn.LET(_xlpm.x,VLOOKUP(U3277,'Drop-down_menus'!$F$2:$G$16,2,FALSE),IF(_xlpm.x=0,"",_xlpm.x)))</f>
        <v>https://orcid.org/0000-0002-9708-1761</v>
      </c>
      <c r="Z3277" t="str">
        <f>IF(V3277="","",_xlfn.LET(_xlpm.x,VLOOKUP(V3277,'Drop-down_menus'!$F$2:$G$16,2,FALSE),IF(_xlpm.x=0,"",_xlpm.x)))</f>
        <v/>
      </c>
      <c r="AA3277" t="str">
        <f>IF(W3277="","",_xlfn.LET(_xlpm.x,VLOOKUP(W3277,'Drop-down_menus'!$F$2:$G$16,2,FALSE),IF(_xlpm.x=0,"",_xlpm.x)))</f>
        <v/>
      </c>
      <c r="AB3277" t="s">
        <v>730</v>
      </c>
      <c r="AE3277" t="s">
        <v>896</v>
      </c>
    </row>
    <row r="3278" spans="1:31" ht="15" hidden="1" x14ac:dyDescent="0.2">
      <c r="A3278" s="2" t="s">
        <v>253</v>
      </c>
      <c r="B3278">
        <v>1763</v>
      </c>
      <c r="C3278">
        <v>2466</v>
      </c>
      <c r="D3278" s="69" t="s">
        <v>700</v>
      </c>
      <c r="F3278" s="70"/>
      <c r="G3278" s="70">
        <v>1</v>
      </c>
      <c r="H3278" s="70"/>
      <c r="I3278" t="s">
        <v>2611</v>
      </c>
      <c r="J3278" t="str">
        <f>IF($I3278="","",_xlfn.LET(_xlpm.x,VLOOKUP($I3278,'taxon-match_2026-08-31'!$A$2:$N$122,6,FALSE),IF(_xlpm.x=0,"",_xlpm.x)))</f>
        <v/>
      </c>
      <c r="K3278" t="str">
        <f>IF($I3278="","",_xlfn.LET(_xlpm.x,VLOOKUP($I3278,'taxon-match_2026-08-31'!$A$2:$N$122,4,FALSE),IF(_xlpm.x=0,"",_xlpm.x)))</f>
        <v/>
      </c>
      <c r="L3278" t="str">
        <f>IF($I3278="","",_xlfn.LET(_xlpm.x,VLOOKUP($I3278,'taxon-match_2026-08-31'!$A$2:$N$122,7,FALSE),IF(_xlpm.x=0,"",_xlpm.x)))</f>
        <v/>
      </c>
      <c r="M3278" t="str">
        <f>IF($I3278="","",_xlfn.LET(_xlpm.x,VLOOKUP($I3278,'taxon-match_2026-08-31'!$A$2:$N$122,8,FALSE),IF(_xlpm.x=0,"",_xlpm.x)))</f>
        <v/>
      </c>
      <c r="N3278" t="str">
        <f>IF($I3278="","",_xlfn.LET(_xlpm.x,VLOOKUP($I3278,'taxon-match_2026-08-31'!$A$2:$N$122,9,FALSE),IF(_xlpm.x=0,"",_xlpm.x)))</f>
        <v/>
      </c>
      <c r="O3278" t="str">
        <f>IF($I3278="","",_xlfn.LET(_xlpm.x,VLOOKUP($I3278,'taxon-match_2026-08-31'!$A$2:$N$122,10,FALSE),IF(_xlpm.x=0,"",_xlpm.x)))</f>
        <v/>
      </c>
      <c r="P3278" t="str">
        <f>IF($I3278="","",_xlfn.LET(_xlpm.x,VLOOKUP($I3278,'taxon-match_2026-08-31'!$A$2:$N$122,11,FALSE),IF(_xlpm.x=0,"",_xlpm.x)))</f>
        <v/>
      </c>
      <c r="Q3278" t="str">
        <f>IF($I3278="","",_xlfn.LET(_xlpm.x,VLOOKUP($I3278,'taxon-match_2026-08-31'!$A$2:$N$122,12,FALSE),IF(_xlpm.x=0,"",_xlpm.x)))</f>
        <v/>
      </c>
      <c r="R3278" t="str">
        <f>IF($I3278="","",_xlfn.LET(_xlpm.x,VLOOKUP($I3278,'taxon-match_2026-08-31'!$A$2:$N$122,14,FALSE),IF(_xlpm.x=0,"",_xlpm.x)))</f>
        <v/>
      </c>
      <c r="T3278" s="69" t="s">
        <v>62</v>
      </c>
      <c r="U3278" s="69" t="s">
        <v>60</v>
      </c>
      <c r="X3278" t="str">
        <f>IF(T3278="","",_xlfn.LET(_xlpm.x,VLOOKUP(T3278,'Drop-down_menus'!$F$2:$G$16,2,FALSE),IF(_xlpm.x=0,"",_xlpm.x)))</f>
        <v>https://orcid.org/0000-0003-3696-4445</v>
      </c>
      <c r="Y3278" t="str">
        <f>IF(U3278="","",_xlfn.LET(_xlpm.x,VLOOKUP(U3278,'Drop-down_menus'!$F$2:$G$16,2,FALSE),IF(_xlpm.x=0,"",_xlpm.x)))</f>
        <v>https://orcid.org/0000-0002-9708-1761</v>
      </c>
      <c r="Z3278" t="str">
        <f>IF(V3278="","",_xlfn.LET(_xlpm.x,VLOOKUP(V3278,'Drop-down_menus'!$F$2:$G$16,2,FALSE),IF(_xlpm.x=0,"",_xlpm.x)))</f>
        <v/>
      </c>
      <c r="AA3278" t="str">
        <f>IF(W3278="","",_xlfn.LET(_xlpm.x,VLOOKUP(W3278,'Drop-down_menus'!$F$2:$G$16,2,FALSE),IF(_xlpm.x=0,"",_xlpm.x)))</f>
        <v/>
      </c>
      <c r="AB3278" t="s">
        <v>730</v>
      </c>
      <c r="AE3278" t="s">
        <v>896</v>
      </c>
    </row>
    <row r="3279" spans="1:31" ht="15" hidden="1" x14ac:dyDescent="0.2">
      <c r="A3279" s="2" t="s">
        <v>253</v>
      </c>
      <c r="B3279">
        <v>1779</v>
      </c>
      <c r="C3279">
        <v>2472</v>
      </c>
      <c r="D3279" s="69" t="s">
        <v>700</v>
      </c>
      <c r="F3279" s="70"/>
      <c r="G3279" s="70">
        <v>1</v>
      </c>
      <c r="H3279" s="70"/>
      <c r="I3279" t="s">
        <v>2611</v>
      </c>
      <c r="J3279" t="str">
        <f>IF($I3279="","",_xlfn.LET(_xlpm.x,VLOOKUP($I3279,'taxon-match_2026-08-31'!$A$2:$N$122,6,FALSE),IF(_xlpm.x=0,"",_xlpm.x)))</f>
        <v/>
      </c>
      <c r="K3279" t="str">
        <f>IF($I3279="","",_xlfn.LET(_xlpm.x,VLOOKUP($I3279,'taxon-match_2026-08-31'!$A$2:$N$122,4,FALSE),IF(_xlpm.x=0,"",_xlpm.x)))</f>
        <v/>
      </c>
      <c r="L3279" t="str">
        <f>IF($I3279="","",_xlfn.LET(_xlpm.x,VLOOKUP($I3279,'taxon-match_2026-08-31'!$A$2:$N$122,7,FALSE),IF(_xlpm.x=0,"",_xlpm.x)))</f>
        <v/>
      </c>
      <c r="M3279" t="str">
        <f>IF($I3279="","",_xlfn.LET(_xlpm.x,VLOOKUP($I3279,'taxon-match_2026-08-31'!$A$2:$N$122,8,FALSE),IF(_xlpm.x=0,"",_xlpm.x)))</f>
        <v/>
      </c>
      <c r="N3279" t="str">
        <f>IF($I3279="","",_xlfn.LET(_xlpm.x,VLOOKUP($I3279,'taxon-match_2026-08-31'!$A$2:$N$122,9,FALSE),IF(_xlpm.x=0,"",_xlpm.x)))</f>
        <v/>
      </c>
      <c r="O3279" t="str">
        <f>IF($I3279="","",_xlfn.LET(_xlpm.x,VLOOKUP($I3279,'taxon-match_2026-08-31'!$A$2:$N$122,10,FALSE),IF(_xlpm.x=0,"",_xlpm.x)))</f>
        <v/>
      </c>
      <c r="P3279" t="str">
        <f>IF($I3279="","",_xlfn.LET(_xlpm.x,VLOOKUP($I3279,'taxon-match_2026-08-31'!$A$2:$N$122,11,FALSE),IF(_xlpm.x=0,"",_xlpm.x)))</f>
        <v/>
      </c>
      <c r="Q3279" t="str">
        <f>IF($I3279="","",_xlfn.LET(_xlpm.x,VLOOKUP($I3279,'taxon-match_2026-08-31'!$A$2:$N$122,12,FALSE),IF(_xlpm.x=0,"",_xlpm.x)))</f>
        <v/>
      </c>
      <c r="R3279" t="str">
        <f>IF($I3279="","",_xlfn.LET(_xlpm.x,VLOOKUP($I3279,'taxon-match_2026-08-31'!$A$2:$N$122,14,FALSE),IF(_xlpm.x=0,"",_xlpm.x)))</f>
        <v/>
      </c>
      <c r="T3279" s="69" t="s">
        <v>62</v>
      </c>
      <c r="U3279" s="69" t="s">
        <v>60</v>
      </c>
      <c r="X3279" t="str">
        <f>IF(T3279="","",_xlfn.LET(_xlpm.x,VLOOKUP(T3279,'Drop-down_menus'!$F$2:$G$16,2,FALSE),IF(_xlpm.x=0,"",_xlpm.x)))</f>
        <v>https://orcid.org/0000-0003-3696-4445</v>
      </c>
      <c r="Y3279" t="str">
        <f>IF(U3279="","",_xlfn.LET(_xlpm.x,VLOOKUP(U3279,'Drop-down_menus'!$F$2:$G$16,2,FALSE),IF(_xlpm.x=0,"",_xlpm.x)))</f>
        <v>https://orcid.org/0000-0002-9708-1761</v>
      </c>
      <c r="Z3279" t="str">
        <f>IF(V3279="","",_xlfn.LET(_xlpm.x,VLOOKUP(V3279,'Drop-down_menus'!$F$2:$G$16,2,FALSE),IF(_xlpm.x=0,"",_xlpm.x)))</f>
        <v/>
      </c>
      <c r="AA3279" t="str">
        <f>IF(W3279="","",_xlfn.LET(_xlpm.x,VLOOKUP(W3279,'Drop-down_menus'!$F$2:$G$16,2,FALSE),IF(_xlpm.x=0,"",_xlpm.x)))</f>
        <v/>
      </c>
      <c r="AB3279" t="s">
        <v>730</v>
      </c>
      <c r="AE3279" t="s">
        <v>896</v>
      </c>
    </row>
    <row r="3280" spans="1:31" ht="15" hidden="1" x14ac:dyDescent="0.2">
      <c r="A3280" s="2" t="s">
        <v>253</v>
      </c>
      <c r="B3280">
        <v>1780</v>
      </c>
      <c r="C3280">
        <v>2473</v>
      </c>
      <c r="D3280" s="69" t="s">
        <v>700</v>
      </c>
      <c r="F3280" s="70"/>
      <c r="G3280" s="70">
        <v>1</v>
      </c>
      <c r="H3280" s="70"/>
      <c r="I3280" t="s">
        <v>2611</v>
      </c>
      <c r="J3280" t="str">
        <f>IF($I3280="","",_xlfn.LET(_xlpm.x,VLOOKUP($I3280,'taxon-match_2026-08-31'!$A$2:$N$122,6,FALSE),IF(_xlpm.x=0,"",_xlpm.x)))</f>
        <v/>
      </c>
      <c r="K3280" t="str">
        <f>IF($I3280="","",_xlfn.LET(_xlpm.x,VLOOKUP($I3280,'taxon-match_2026-08-31'!$A$2:$N$122,4,FALSE),IF(_xlpm.x=0,"",_xlpm.x)))</f>
        <v/>
      </c>
      <c r="L3280" t="str">
        <f>IF($I3280="","",_xlfn.LET(_xlpm.x,VLOOKUP($I3280,'taxon-match_2026-08-31'!$A$2:$N$122,7,FALSE),IF(_xlpm.x=0,"",_xlpm.x)))</f>
        <v/>
      </c>
      <c r="M3280" t="str">
        <f>IF($I3280="","",_xlfn.LET(_xlpm.x,VLOOKUP($I3280,'taxon-match_2026-08-31'!$A$2:$N$122,8,FALSE),IF(_xlpm.x=0,"",_xlpm.x)))</f>
        <v/>
      </c>
      <c r="N3280" t="str">
        <f>IF($I3280="","",_xlfn.LET(_xlpm.x,VLOOKUP($I3280,'taxon-match_2026-08-31'!$A$2:$N$122,9,FALSE),IF(_xlpm.x=0,"",_xlpm.x)))</f>
        <v/>
      </c>
      <c r="O3280" t="str">
        <f>IF($I3280="","",_xlfn.LET(_xlpm.x,VLOOKUP($I3280,'taxon-match_2026-08-31'!$A$2:$N$122,10,FALSE),IF(_xlpm.x=0,"",_xlpm.x)))</f>
        <v/>
      </c>
      <c r="P3280" t="str">
        <f>IF($I3280="","",_xlfn.LET(_xlpm.x,VLOOKUP($I3280,'taxon-match_2026-08-31'!$A$2:$N$122,11,FALSE),IF(_xlpm.x=0,"",_xlpm.x)))</f>
        <v/>
      </c>
      <c r="Q3280" t="str">
        <f>IF($I3280="","",_xlfn.LET(_xlpm.x,VLOOKUP($I3280,'taxon-match_2026-08-31'!$A$2:$N$122,12,FALSE),IF(_xlpm.x=0,"",_xlpm.x)))</f>
        <v/>
      </c>
      <c r="R3280" t="str">
        <f>IF($I3280="","",_xlfn.LET(_xlpm.x,VLOOKUP($I3280,'taxon-match_2026-08-31'!$A$2:$N$122,14,FALSE),IF(_xlpm.x=0,"",_xlpm.x)))</f>
        <v/>
      </c>
      <c r="T3280" s="69" t="s">
        <v>62</v>
      </c>
      <c r="U3280" s="69" t="s">
        <v>60</v>
      </c>
      <c r="X3280" t="str">
        <f>IF(T3280="","",_xlfn.LET(_xlpm.x,VLOOKUP(T3280,'Drop-down_menus'!$F$2:$G$16,2,FALSE),IF(_xlpm.x=0,"",_xlpm.x)))</f>
        <v>https://orcid.org/0000-0003-3696-4445</v>
      </c>
      <c r="Y3280" t="str">
        <f>IF(U3280="","",_xlfn.LET(_xlpm.x,VLOOKUP(U3280,'Drop-down_menus'!$F$2:$G$16,2,FALSE),IF(_xlpm.x=0,"",_xlpm.x)))</f>
        <v>https://orcid.org/0000-0002-9708-1761</v>
      </c>
      <c r="Z3280" t="str">
        <f>IF(V3280="","",_xlfn.LET(_xlpm.x,VLOOKUP(V3280,'Drop-down_menus'!$F$2:$G$16,2,FALSE),IF(_xlpm.x=0,"",_xlpm.x)))</f>
        <v/>
      </c>
      <c r="AA3280" t="str">
        <f>IF(W3280="","",_xlfn.LET(_xlpm.x,VLOOKUP(W3280,'Drop-down_menus'!$F$2:$G$16,2,FALSE),IF(_xlpm.x=0,"",_xlpm.x)))</f>
        <v/>
      </c>
      <c r="AB3280" t="s">
        <v>730</v>
      </c>
      <c r="AE3280" t="s">
        <v>896</v>
      </c>
    </row>
    <row r="3281" spans="1:31" ht="15" hidden="1" x14ac:dyDescent="0.2">
      <c r="A3281" s="2" t="s">
        <v>253</v>
      </c>
      <c r="B3281">
        <v>1781</v>
      </c>
      <c r="C3281">
        <v>2474</v>
      </c>
      <c r="D3281" s="69" t="s">
        <v>700</v>
      </c>
      <c r="F3281" s="70"/>
      <c r="G3281" s="70">
        <v>1</v>
      </c>
      <c r="H3281" s="70"/>
      <c r="I3281" t="s">
        <v>2611</v>
      </c>
      <c r="J3281" t="str">
        <f>IF($I3281="","",_xlfn.LET(_xlpm.x,VLOOKUP($I3281,'taxon-match_2026-08-31'!$A$2:$N$122,6,FALSE),IF(_xlpm.x=0,"",_xlpm.x)))</f>
        <v/>
      </c>
      <c r="K3281" t="str">
        <f>IF($I3281="","",_xlfn.LET(_xlpm.x,VLOOKUP($I3281,'taxon-match_2026-08-31'!$A$2:$N$122,4,FALSE),IF(_xlpm.x=0,"",_xlpm.x)))</f>
        <v/>
      </c>
      <c r="L3281" t="str">
        <f>IF($I3281="","",_xlfn.LET(_xlpm.x,VLOOKUP($I3281,'taxon-match_2026-08-31'!$A$2:$N$122,7,FALSE),IF(_xlpm.x=0,"",_xlpm.x)))</f>
        <v/>
      </c>
      <c r="M3281" t="str">
        <f>IF($I3281="","",_xlfn.LET(_xlpm.x,VLOOKUP($I3281,'taxon-match_2026-08-31'!$A$2:$N$122,8,FALSE),IF(_xlpm.x=0,"",_xlpm.x)))</f>
        <v/>
      </c>
      <c r="N3281" t="str">
        <f>IF($I3281="","",_xlfn.LET(_xlpm.x,VLOOKUP($I3281,'taxon-match_2026-08-31'!$A$2:$N$122,9,FALSE),IF(_xlpm.x=0,"",_xlpm.x)))</f>
        <v/>
      </c>
      <c r="O3281" t="str">
        <f>IF($I3281="","",_xlfn.LET(_xlpm.x,VLOOKUP($I3281,'taxon-match_2026-08-31'!$A$2:$N$122,10,FALSE),IF(_xlpm.x=0,"",_xlpm.x)))</f>
        <v/>
      </c>
      <c r="P3281" t="str">
        <f>IF($I3281="","",_xlfn.LET(_xlpm.x,VLOOKUP($I3281,'taxon-match_2026-08-31'!$A$2:$N$122,11,FALSE),IF(_xlpm.x=0,"",_xlpm.x)))</f>
        <v/>
      </c>
      <c r="Q3281" t="str">
        <f>IF($I3281="","",_xlfn.LET(_xlpm.x,VLOOKUP($I3281,'taxon-match_2026-08-31'!$A$2:$N$122,12,FALSE),IF(_xlpm.x=0,"",_xlpm.x)))</f>
        <v/>
      </c>
      <c r="R3281" t="str">
        <f>IF($I3281="","",_xlfn.LET(_xlpm.x,VLOOKUP($I3281,'taxon-match_2026-08-31'!$A$2:$N$122,14,FALSE),IF(_xlpm.x=0,"",_xlpm.x)))</f>
        <v/>
      </c>
      <c r="T3281" s="69" t="s">
        <v>62</v>
      </c>
      <c r="U3281" s="69" t="s">
        <v>60</v>
      </c>
      <c r="X3281" t="str">
        <f>IF(T3281="","",_xlfn.LET(_xlpm.x,VLOOKUP(T3281,'Drop-down_menus'!$F$2:$G$16,2,FALSE),IF(_xlpm.x=0,"",_xlpm.x)))</f>
        <v>https://orcid.org/0000-0003-3696-4445</v>
      </c>
      <c r="Y3281" t="str">
        <f>IF(U3281="","",_xlfn.LET(_xlpm.x,VLOOKUP(U3281,'Drop-down_menus'!$F$2:$G$16,2,FALSE),IF(_xlpm.x=0,"",_xlpm.x)))</f>
        <v>https://orcid.org/0000-0002-9708-1761</v>
      </c>
      <c r="Z3281" t="str">
        <f>IF(V3281="","",_xlfn.LET(_xlpm.x,VLOOKUP(V3281,'Drop-down_menus'!$F$2:$G$16,2,FALSE),IF(_xlpm.x=0,"",_xlpm.x)))</f>
        <v/>
      </c>
      <c r="AA3281" t="str">
        <f>IF(W3281="","",_xlfn.LET(_xlpm.x,VLOOKUP(W3281,'Drop-down_menus'!$F$2:$G$16,2,FALSE),IF(_xlpm.x=0,"",_xlpm.x)))</f>
        <v/>
      </c>
      <c r="AB3281" t="s">
        <v>730</v>
      </c>
      <c r="AE3281" t="s">
        <v>896</v>
      </c>
    </row>
    <row r="3282" spans="1:31" ht="15" hidden="1" x14ac:dyDescent="0.2">
      <c r="A3282" s="2" t="s">
        <v>328</v>
      </c>
      <c r="B3282">
        <v>3328</v>
      </c>
      <c r="C3282">
        <v>2431</v>
      </c>
      <c r="D3282" s="69" t="s">
        <v>700</v>
      </c>
      <c r="F3282" s="70"/>
      <c r="G3282" s="70">
        <v>1</v>
      </c>
      <c r="H3282" s="70"/>
      <c r="I3282" t="s">
        <v>2611</v>
      </c>
      <c r="J3282" t="str">
        <f>IF($I3282="","",_xlfn.LET(_xlpm.x,VLOOKUP($I3282,'taxon-match_2026-08-31'!$A$2:$N$122,6,FALSE),IF(_xlpm.x=0,"",_xlpm.x)))</f>
        <v/>
      </c>
      <c r="K3282" t="str">
        <f>IF($I3282="","",_xlfn.LET(_xlpm.x,VLOOKUP($I3282,'taxon-match_2026-08-31'!$A$2:$N$122,4,FALSE),IF(_xlpm.x=0,"",_xlpm.x)))</f>
        <v/>
      </c>
      <c r="L3282" t="str">
        <f>IF($I3282="","",_xlfn.LET(_xlpm.x,VLOOKUP($I3282,'taxon-match_2026-08-31'!$A$2:$N$122,7,FALSE),IF(_xlpm.x=0,"",_xlpm.x)))</f>
        <v/>
      </c>
      <c r="M3282" t="str">
        <f>IF($I3282="","",_xlfn.LET(_xlpm.x,VLOOKUP($I3282,'taxon-match_2026-08-31'!$A$2:$N$122,8,FALSE),IF(_xlpm.x=0,"",_xlpm.x)))</f>
        <v/>
      </c>
      <c r="N3282" t="str">
        <f>IF($I3282="","",_xlfn.LET(_xlpm.x,VLOOKUP($I3282,'taxon-match_2026-08-31'!$A$2:$N$122,9,FALSE),IF(_xlpm.x=0,"",_xlpm.x)))</f>
        <v/>
      </c>
      <c r="O3282" t="str">
        <f>IF($I3282="","",_xlfn.LET(_xlpm.x,VLOOKUP($I3282,'taxon-match_2026-08-31'!$A$2:$N$122,10,FALSE),IF(_xlpm.x=0,"",_xlpm.x)))</f>
        <v/>
      </c>
      <c r="P3282" t="str">
        <f>IF($I3282="","",_xlfn.LET(_xlpm.x,VLOOKUP($I3282,'taxon-match_2026-08-31'!$A$2:$N$122,11,FALSE),IF(_xlpm.x=0,"",_xlpm.x)))</f>
        <v/>
      </c>
      <c r="Q3282" t="str">
        <f>IF($I3282="","",_xlfn.LET(_xlpm.x,VLOOKUP($I3282,'taxon-match_2026-08-31'!$A$2:$N$122,12,FALSE),IF(_xlpm.x=0,"",_xlpm.x)))</f>
        <v/>
      </c>
      <c r="R3282" t="str">
        <f>IF($I3282="","",_xlfn.LET(_xlpm.x,VLOOKUP($I3282,'taxon-match_2026-08-31'!$A$2:$N$122,14,FALSE),IF(_xlpm.x=0,"",_xlpm.x)))</f>
        <v/>
      </c>
      <c r="T3282" s="69" t="s">
        <v>62</v>
      </c>
      <c r="U3282" s="69" t="s">
        <v>60</v>
      </c>
      <c r="X3282" t="str">
        <f>IF(T3282="","",_xlfn.LET(_xlpm.x,VLOOKUP(T3282,'Drop-down_menus'!$F$2:$G$16,2,FALSE),IF(_xlpm.x=0,"",_xlpm.x)))</f>
        <v>https://orcid.org/0000-0003-3696-4445</v>
      </c>
      <c r="Y3282" t="str">
        <f>IF(U3282="","",_xlfn.LET(_xlpm.x,VLOOKUP(U3282,'Drop-down_menus'!$F$2:$G$16,2,FALSE),IF(_xlpm.x=0,"",_xlpm.x)))</f>
        <v>https://orcid.org/0000-0002-9708-1761</v>
      </c>
      <c r="Z3282" t="str">
        <f>IF(V3282="","",_xlfn.LET(_xlpm.x,VLOOKUP(V3282,'Drop-down_menus'!$F$2:$G$16,2,FALSE),IF(_xlpm.x=0,"",_xlpm.x)))</f>
        <v/>
      </c>
      <c r="AA3282" t="str">
        <f>IF(W3282="","",_xlfn.LET(_xlpm.x,VLOOKUP(W3282,'Drop-down_menus'!$F$2:$G$16,2,FALSE),IF(_xlpm.x=0,"",_xlpm.x)))</f>
        <v/>
      </c>
      <c r="AB3282" t="s">
        <v>730</v>
      </c>
      <c r="AE3282" t="s">
        <v>896</v>
      </c>
    </row>
    <row r="3283" spans="1:31" ht="15" hidden="1" x14ac:dyDescent="0.2">
      <c r="A3283" s="2" t="s">
        <v>328</v>
      </c>
      <c r="B3283">
        <v>3340</v>
      </c>
      <c r="C3283">
        <v>2432</v>
      </c>
      <c r="D3283" s="69" t="s">
        <v>700</v>
      </c>
      <c r="F3283" s="70"/>
      <c r="G3283" s="70">
        <v>1</v>
      </c>
      <c r="H3283" s="70"/>
      <c r="I3283" t="s">
        <v>2611</v>
      </c>
      <c r="J3283" t="str">
        <f>IF($I3283="","",_xlfn.LET(_xlpm.x,VLOOKUP($I3283,'taxon-match_2026-08-31'!$A$2:$N$122,6,FALSE),IF(_xlpm.x=0,"",_xlpm.x)))</f>
        <v/>
      </c>
      <c r="K3283" t="str">
        <f>IF($I3283="","",_xlfn.LET(_xlpm.x,VLOOKUP($I3283,'taxon-match_2026-08-31'!$A$2:$N$122,4,FALSE),IF(_xlpm.x=0,"",_xlpm.x)))</f>
        <v/>
      </c>
      <c r="L3283" t="str">
        <f>IF($I3283="","",_xlfn.LET(_xlpm.x,VLOOKUP($I3283,'taxon-match_2026-08-31'!$A$2:$N$122,7,FALSE),IF(_xlpm.x=0,"",_xlpm.x)))</f>
        <v/>
      </c>
      <c r="M3283" t="str">
        <f>IF($I3283="","",_xlfn.LET(_xlpm.x,VLOOKUP($I3283,'taxon-match_2026-08-31'!$A$2:$N$122,8,FALSE),IF(_xlpm.x=0,"",_xlpm.x)))</f>
        <v/>
      </c>
      <c r="N3283" t="str">
        <f>IF($I3283="","",_xlfn.LET(_xlpm.x,VLOOKUP($I3283,'taxon-match_2026-08-31'!$A$2:$N$122,9,FALSE),IF(_xlpm.x=0,"",_xlpm.x)))</f>
        <v/>
      </c>
      <c r="O3283" t="str">
        <f>IF($I3283="","",_xlfn.LET(_xlpm.x,VLOOKUP($I3283,'taxon-match_2026-08-31'!$A$2:$N$122,10,FALSE),IF(_xlpm.x=0,"",_xlpm.x)))</f>
        <v/>
      </c>
      <c r="P3283" t="str">
        <f>IF($I3283="","",_xlfn.LET(_xlpm.x,VLOOKUP($I3283,'taxon-match_2026-08-31'!$A$2:$N$122,11,FALSE),IF(_xlpm.x=0,"",_xlpm.x)))</f>
        <v/>
      </c>
      <c r="Q3283" t="str">
        <f>IF($I3283="","",_xlfn.LET(_xlpm.x,VLOOKUP($I3283,'taxon-match_2026-08-31'!$A$2:$N$122,12,FALSE),IF(_xlpm.x=0,"",_xlpm.x)))</f>
        <v/>
      </c>
      <c r="R3283" t="str">
        <f>IF($I3283="","",_xlfn.LET(_xlpm.x,VLOOKUP($I3283,'taxon-match_2026-08-31'!$A$2:$N$122,14,FALSE),IF(_xlpm.x=0,"",_xlpm.x)))</f>
        <v/>
      </c>
      <c r="T3283" s="69" t="s">
        <v>62</v>
      </c>
      <c r="U3283" s="69" t="s">
        <v>60</v>
      </c>
      <c r="X3283" t="str">
        <f>IF(T3283="","",_xlfn.LET(_xlpm.x,VLOOKUP(T3283,'Drop-down_menus'!$F$2:$G$16,2,FALSE),IF(_xlpm.x=0,"",_xlpm.x)))</f>
        <v>https://orcid.org/0000-0003-3696-4445</v>
      </c>
      <c r="Y3283" t="str">
        <f>IF(U3283="","",_xlfn.LET(_xlpm.x,VLOOKUP(U3283,'Drop-down_menus'!$F$2:$G$16,2,FALSE),IF(_xlpm.x=0,"",_xlpm.x)))</f>
        <v>https://orcid.org/0000-0002-9708-1761</v>
      </c>
      <c r="Z3283" t="str">
        <f>IF(V3283="","",_xlfn.LET(_xlpm.x,VLOOKUP(V3283,'Drop-down_menus'!$F$2:$G$16,2,FALSE),IF(_xlpm.x=0,"",_xlpm.x)))</f>
        <v/>
      </c>
      <c r="AA3283" t="str">
        <f>IF(W3283="","",_xlfn.LET(_xlpm.x,VLOOKUP(W3283,'Drop-down_menus'!$F$2:$G$16,2,FALSE),IF(_xlpm.x=0,"",_xlpm.x)))</f>
        <v/>
      </c>
      <c r="AB3283" t="s">
        <v>730</v>
      </c>
      <c r="AE3283" t="s">
        <v>896</v>
      </c>
    </row>
    <row r="3284" spans="1:31" ht="15" hidden="1" x14ac:dyDescent="0.2">
      <c r="A3284" s="2" t="s">
        <v>328</v>
      </c>
      <c r="B3284">
        <v>3341</v>
      </c>
      <c r="C3284">
        <v>2455</v>
      </c>
      <c r="D3284" s="69" t="s">
        <v>700</v>
      </c>
      <c r="F3284" s="70"/>
      <c r="G3284" s="70">
        <v>1</v>
      </c>
      <c r="H3284" s="70"/>
      <c r="I3284" t="s">
        <v>2611</v>
      </c>
      <c r="J3284" t="str">
        <f>IF($I3284="","",_xlfn.LET(_xlpm.x,VLOOKUP($I3284,'taxon-match_2026-08-31'!$A$2:$N$122,6,FALSE),IF(_xlpm.x=0,"",_xlpm.x)))</f>
        <v/>
      </c>
      <c r="K3284" t="str">
        <f>IF($I3284="","",_xlfn.LET(_xlpm.x,VLOOKUP($I3284,'taxon-match_2026-08-31'!$A$2:$N$122,4,FALSE),IF(_xlpm.x=0,"",_xlpm.x)))</f>
        <v/>
      </c>
      <c r="L3284" t="str">
        <f>IF($I3284="","",_xlfn.LET(_xlpm.x,VLOOKUP($I3284,'taxon-match_2026-08-31'!$A$2:$N$122,7,FALSE),IF(_xlpm.x=0,"",_xlpm.x)))</f>
        <v/>
      </c>
      <c r="M3284" t="str">
        <f>IF($I3284="","",_xlfn.LET(_xlpm.x,VLOOKUP($I3284,'taxon-match_2026-08-31'!$A$2:$N$122,8,FALSE),IF(_xlpm.x=0,"",_xlpm.x)))</f>
        <v/>
      </c>
      <c r="N3284" t="str">
        <f>IF($I3284="","",_xlfn.LET(_xlpm.x,VLOOKUP($I3284,'taxon-match_2026-08-31'!$A$2:$N$122,9,FALSE),IF(_xlpm.x=0,"",_xlpm.x)))</f>
        <v/>
      </c>
      <c r="O3284" t="str">
        <f>IF($I3284="","",_xlfn.LET(_xlpm.x,VLOOKUP($I3284,'taxon-match_2026-08-31'!$A$2:$N$122,10,FALSE),IF(_xlpm.x=0,"",_xlpm.x)))</f>
        <v/>
      </c>
      <c r="P3284" t="str">
        <f>IF($I3284="","",_xlfn.LET(_xlpm.x,VLOOKUP($I3284,'taxon-match_2026-08-31'!$A$2:$N$122,11,FALSE),IF(_xlpm.x=0,"",_xlpm.x)))</f>
        <v/>
      </c>
      <c r="Q3284" t="str">
        <f>IF($I3284="","",_xlfn.LET(_xlpm.x,VLOOKUP($I3284,'taxon-match_2026-08-31'!$A$2:$N$122,12,FALSE),IF(_xlpm.x=0,"",_xlpm.x)))</f>
        <v/>
      </c>
      <c r="R3284" t="str">
        <f>IF($I3284="","",_xlfn.LET(_xlpm.x,VLOOKUP($I3284,'taxon-match_2026-08-31'!$A$2:$N$122,14,FALSE),IF(_xlpm.x=0,"",_xlpm.x)))</f>
        <v/>
      </c>
      <c r="T3284" s="69" t="s">
        <v>62</v>
      </c>
      <c r="U3284" s="69" t="s">
        <v>60</v>
      </c>
      <c r="X3284" t="str">
        <f>IF(T3284="","",_xlfn.LET(_xlpm.x,VLOOKUP(T3284,'Drop-down_menus'!$F$2:$G$16,2,FALSE),IF(_xlpm.x=0,"",_xlpm.x)))</f>
        <v>https://orcid.org/0000-0003-3696-4445</v>
      </c>
      <c r="Y3284" t="str">
        <f>IF(U3284="","",_xlfn.LET(_xlpm.x,VLOOKUP(U3284,'Drop-down_menus'!$F$2:$G$16,2,FALSE),IF(_xlpm.x=0,"",_xlpm.x)))</f>
        <v>https://orcid.org/0000-0002-9708-1761</v>
      </c>
      <c r="Z3284" t="str">
        <f>IF(V3284="","",_xlfn.LET(_xlpm.x,VLOOKUP(V3284,'Drop-down_menus'!$F$2:$G$16,2,FALSE),IF(_xlpm.x=0,"",_xlpm.x)))</f>
        <v/>
      </c>
      <c r="AA3284" t="str">
        <f>IF(W3284="","",_xlfn.LET(_xlpm.x,VLOOKUP(W3284,'Drop-down_menus'!$F$2:$G$16,2,FALSE),IF(_xlpm.x=0,"",_xlpm.x)))</f>
        <v/>
      </c>
      <c r="AB3284" t="s">
        <v>730</v>
      </c>
      <c r="AE3284" t="s">
        <v>896</v>
      </c>
    </row>
    <row r="3285" spans="1:31" ht="15" hidden="1" x14ac:dyDescent="0.2">
      <c r="A3285" s="2" t="s">
        <v>253</v>
      </c>
      <c r="B3285">
        <v>1799</v>
      </c>
      <c r="C3285">
        <v>2456</v>
      </c>
      <c r="D3285" s="69" t="s">
        <v>700</v>
      </c>
      <c r="F3285" s="70" t="s">
        <v>907</v>
      </c>
      <c r="G3285" s="70">
        <v>1</v>
      </c>
      <c r="H3285" s="70" t="s">
        <v>907</v>
      </c>
      <c r="I3285" t="s">
        <v>907</v>
      </c>
      <c r="J3285" t="str">
        <f>IF($I3285="","",_xlfn.LET(_xlpm.x,VLOOKUP($I3285,'taxon-match_2026-08-31'!$A$2:$N$122,6,FALSE),IF(_xlpm.x=0,"",_xlpm.x)))</f>
        <v>Blainville, 1824</v>
      </c>
      <c r="K3285" t="str">
        <f>IF($I3285="","",_xlfn.LET(_xlpm.x,VLOOKUP($I3285,'taxon-match_2026-08-31'!$A$2:$N$122,4,FALSE),IF(_xlpm.x=0,"",_xlpm.x)))</f>
        <v>urn:lsid:marinespecies.org:taxname:1839</v>
      </c>
      <c r="L3285" t="str">
        <f>IF($I3285="","",_xlfn.LET(_xlpm.x,VLOOKUP($I3285,'taxon-match_2026-08-31'!$A$2:$N$122,7,FALSE),IF(_xlpm.x=0,"",_xlpm.x)))</f>
        <v>Animalia</v>
      </c>
      <c r="M3285" t="str">
        <f>IF($I3285="","",_xlfn.LET(_xlpm.x,VLOOKUP($I3285,'taxon-match_2026-08-31'!$A$2:$N$122,8,FALSE),IF(_xlpm.x=0,"",_xlpm.x)))</f>
        <v>Chordata</v>
      </c>
      <c r="N3285" t="str">
        <f>IF($I3285="","",_xlfn.LET(_xlpm.x,VLOOKUP($I3285,'taxon-match_2026-08-31'!$A$2:$N$122,9,FALSE),IF(_xlpm.x=0,"",_xlpm.x)))</f>
        <v>Ascidiacea</v>
      </c>
      <c r="O3285" t="str">
        <f>IF($I3285="","",_xlfn.LET(_xlpm.x,VLOOKUP($I3285,'taxon-match_2026-08-31'!$A$2:$N$122,10,FALSE),IF(_xlpm.x=0,"",_xlpm.x)))</f>
        <v/>
      </c>
      <c r="P3285" t="str">
        <f>IF($I3285="","",_xlfn.LET(_xlpm.x,VLOOKUP($I3285,'taxon-match_2026-08-31'!$A$2:$N$122,11,FALSE),IF(_xlpm.x=0,"",_xlpm.x)))</f>
        <v/>
      </c>
      <c r="Q3285" t="str">
        <f>IF($I3285="","",_xlfn.LET(_xlpm.x,VLOOKUP($I3285,'taxon-match_2026-08-31'!$A$2:$N$122,12,FALSE),IF(_xlpm.x=0,"",_xlpm.x)))</f>
        <v/>
      </c>
      <c r="R3285" t="str">
        <f>IF($I3285="","",_xlfn.LET(_xlpm.x,VLOOKUP($I3285,'taxon-match_2026-08-31'!$A$2:$N$122,14,FALSE),IF(_xlpm.x=0,"",_xlpm.x)))</f>
        <v/>
      </c>
      <c r="S3285" s="2" t="s">
        <v>2358</v>
      </c>
      <c r="T3285" s="69" t="s">
        <v>62</v>
      </c>
      <c r="U3285" s="69" t="s">
        <v>60</v>
      </c>
      <c r="X3285" t="str">
        <f>IF(T3285="","",_xlfn.LET(_xlpm.x,VLOOKUP(T3285,'Drop-down_menus'!$F$2:$G$16,2,FALSE),IF(_xlpm.x=0,"",_xlpm.x)))</f>
        <v>https://orcid.org/0000-0003-3696-4445</v>
      </c>
      <c r="Y3285" t="str">
        <f>IF(U3285="","",_xlfn.LET(_xlpm.x,VLOOKUP(U3285,'Drop-down_menus'!$F$2:$G$16,2,FALSE),IF(_xlpm.x=0,"",_xlpm.x)))</f>
        <v>https://orcid.org/0000-0002-9708-1761</v>
      </c>
      <c r="Z3285" t="str">
        <f>IF(V3285="","",_xlfn.LET(_xlpm.x,VLOOKUP(V3285,'Drop-down_menus'!$F$2:$G$16,2,FALSE),IF(_xlpm.x=0,"",_xlpm.x)))</f>
        <v/>
      </c>
      <c r="AA3285" t="str">
        <f>IF(W3285="","",_xlfn.LET(_xlpm.x,VLOOKUP(W3285,'Drop-down_menus'!$F$2:$G$16,2,FALSE),IF(_xlpm.x=0,"",_xlpm.x)))</f>
        <v/>
      </c>
      <c r="AB3285" t="s">
        <v>730</v>
      </c>
      <c r="AE3285" t="s">
        <v>896</v>
      </c>
    </row>
    <row r="3286" spans="1:31" ht="15" hidden="1" x14ac:dyDescent="0.2">
      <c r="A3286" s="2" t="s">
        <v>328</v>
      </c>
      <c r="B3286">
        <v>3332</v>
      </c>
      <c r="C3286">
        <v>2457</v>
      </c>
      <c r="D3286" s="69" t="s">
        <v>700</v>
      </c>
      <c r="F3286" s="70" t="s">
        <v>820</v>
      </c>
      <c r="G3286" s="69">
        <v>1</v>
      </c>
      <c r="H3286" s="70" t="s">
        <v>820</v>
      </c>
      <c r="I3286" t="s">
        <v>820</v>
      </c>
      <c r="J3286" t="str">
        <f>IF($I3286="","",_xlfn.LET(_xlpm.x,VLOOKUP($I3286,'taxon-match_2026-08-31'!$A$2:$N$122,6,FALSE),IF(_xlpm.x=0,"",_xlpm.x)))</f>
        <v>Duméril, 1805</v>
      </c>
      <c r="K3286" t="str">
        <f>IF($I3286="","",_xlfn.LET(_xlpm.x,VLOOKUP($I3286,'taxon-match_2026-08-31'!$A$2:$N$122,4,FALSE),IF(_xlpm.x=0,"",_xlpm.x)))</f>
        <v>urn:lsid:marinespecies.org:taxname:1803</v>
      </c>
      <c r="L3286" t="str">
        <f>IF($I3286="","",_xlfn.LET(_xlpm.x,VLOOKUP($I3286,'taxon-match_2026-08-31'!$A$2:$N$122,7,FALSE),IF(_xlpm.x=0,"",_xlpm.x)))</f>
        <v>Animalia</v>
      </c>
      <c r="M3286" t="str">
        <f>IF($I3286="","",_xlfn.LET(_xlpm.x,VLOOKUP($I3286,'taxon-match_2026-08-31'!$A$2:$N$122,8,FALSE),IF(_xlpm.x=0,"",_xlpm.x)))</f>
        <v>Brachiopoda</v>
      </c>
      <c r="N3286" t="str">
        <f>IF($I3286="","",_xlfn.LET(_xlpm.x,VLOOKUP($I3286,'taxon-match_2026-08-31'!$A$2:$N$122,9,FALSE),IF(_xlpm.x=0,"",_xlpm.x)))</f>
        <v/>
      </c>
      <c r="O3286" t="str">
        <f>IF($I3286="","",_xlfn.LET(_xlpm.x,VLOOKUP($I3286,'taxon-match_2026-08-31'!$A$2:$N$122,10,FALSE),IF(_xlpm.x=0,"",_xlpm.x)))</f>
        <v/>
      </c>
      <c r="P3286" t="str">
        <f>IF($I3286="","",_xlfn.LET(_xlpm.x,VLOOKUP($I3286,'taxon-match_2026-08-31'!$A$2:$N$122,11,FALSE),IF(_xlpm.x=0,"",_xlpm.x)))</f>
        <v/>
      </c>
      <c r="Q3286" t="str">
        <f>IF($I3286="","",_xlfn.LET(_xlpm.x,VLOOKUP($I3286,'taxon-match_2026-08-31'!$A$2:$N$122,12,FALSE),IF(_xlpm.x=0,"",_xlpm.x)))</f>
        <v/>
      </c>
      <c r="R3286" t="str">
        <f>IF($I3286="","",_xlfn.LET(_xlpm.x,VLOOKUP($I3286,'taxon-match_2026-08-31'!$A$2:$N$122,14,FALSE),IF(_xlpm.x=0,"",_xlpm.x)))</f>
        <v/>
      </c>
      <c r="S3286" s="2" t="s">
        <v>2357</v>
      </c>
      <c r="T3286" s="69" t="s">
        <v>62</v>
      </c>
      <c r="U3286" s="69" t="s">
        <v>60</v>
      </c>
      <c r="X3286" t="str">
        <f>IF(T3286="","",_xlfn.LET(_xlpm.x,VLOOKUP(T3286,'Drop-down_menus'!$F$2:$G$16,2,FALSE),IF(_xlpm.x=0,"",_xlpm.x)))</f>
        <v>https://orcid.org/0000-0003-3696-4445</v>
      </c>
      <c r="Y3286" t="str">
        <f>IF(U3286="","",_xlfn.LET(_xlpm.x,VLOOKUP(U3286,'Drop-down_menus'!$F$2:$G$16,2,FALSE),IF(_xlpm.x=0,"",_xlpm.x)))</f>
        <v>https://orcid.org/0000-0002-9708-1761</v>
      </c>
      <c r="Z3286" t="str">
        <f>IF(V3286="","",_xlfn.LET(_xlpm.x,VLOOKUP(V3286,'Drop-down_menus'!$F$2:$G$16,2,FALSE),IF(_xlpm.x=0,"",_xlpm.x)))</f>
        <v/>
      </c>
      <c r="AA3286" t="str">
        <f>IF(W3286="","",_xlfn.LET(_xlpm.x,VLOOKUP(W3286,'Drop-down_menus'!$F$2:$G$16,2,FALSE),IF(_xlpm.x=0,"",_xlpm.x)))</f>
        <v/>
      </c>
      <c r="AB3286" t="s">
        <v>730</v>
      </c>
      <c r="AE3286" t="s">
        <v>896</v>
      </c>
    </row>
    <row r="3287" spans="1:31" ht="15" x14ac:dyDescent="0.2">
      <c r="A3287" s="2" t="s">
        <v>282</v>
      </c>
      <c r="B3287">
        <v>2633</v>
      </c>
      <c r="C3287">
        <v>2458</v>
      </c>
      <c r="D3287" s="69" t="s">
        <v>700</v>
      </c>
      <c r="F3287" s="70" t="s">
        <v>887</v>
      </c>
      <c r="G3287" s="70">
        <v>1</v>
      </c>
      <c r="H3287" s="70" t="s">
        <v>887</v>
      </c>
      <c r="I3287" t="s">
        <v>887</v>
      </c>
      <c r="J3287" t="str">
        <f>IF($I3287="","",_xlfn.LET(_xlpm.x,VLOOKUP($I3287,'taxon-match_2026-08-31'!$A$2:$N$122,6,FALSE),IF(_xlpm.x=0,"",_xlpm.x)))</f>
        <v>(Jäderholm, 1904)</v>
      </c>
      <c r="K3287" t="str">
        <f>IF($I3287="","",_xlfn.LET(_xlpm.x,VLOOKUP($I3287,'taxon-match_2026-08-31'!$A$2:$N$122,4,FALSE),IF(_xlpm.x=0,"",_xlpm.x)))</f>
        <v>urn:lsid:marinespecies.org:taxname:231611</v>
      </c>
      <c r="L3287" t="str">
        <f>IF($I3287="","",_xlfn.LET(_xlpm.x,VLOOKUP($I3287,'taxon-match_2026-08-31'!$A$2:$N$122,7,FALSE),IF(_xlpm.x=0,"",_xlpm.x)))</f>
        <v>Animalia</v>
      </c>
      <c r="M3287" t="str">
        <f>IF($I3287="","",_xlfn.LET(_xlpm.x,VLOOKUP($I3287,'taxon-match_2026-08-31'!$A$2:$N$122,8,FALSE),IF(_xlpm.x=0,"",_xlpm.x)))</f>
        <v>Cnidaria</v>
      </c>
      <c r="N3287" t="str">
        <f>IF($I3287="","",_xlfn.LET(_xlpm.x,VLOOKUP($I3287,'taxon-match_2026-08-31'!$A$2:$N$122,9,FALSE),IF(_xlpm.x=0,"",_xlpm.x)))</f>
        <v>Hydrozoa</v>
      </c>
      <c r="O3287" t="str">
        <f>IF($I3287="","",_xlfn.LET(_xlpm.x,VLOOKUP($I3287,'taxon-match_2026-08-31'!$A$2:$N$122,10,FALSE),IF(_xlpm.x=0,"",_xlpm.x)))</f>
        <v>Anthoathecata</v>
      </c>
      <c r="P3287" t="str">
        <f>IF($I3287="","",_xlfn.LET(_xlpm.x,VLOOKUP($I3287,'taxon-match_2026-08-31'!$A$2:$N$122,11,FALSE),IF(_xlpm.x=0,"",_xlpm.x)))</f>
        <v>Candelabridae</v>
      </c>
      <c r="Q3287" t="str">
        <f>IF($I3287="","",_xlfn.LET(_xlpm.x,VLOOKUP($I3287,'taxon-match_2026-08-31'!$A$2:$N$122,12,FALSE),IF(_xlpm.x=0,"",_xlpm.x)))</f>
        <v>Candelabrum</v>
      </c>
      <c r="R3287" t="str">
        <f>IF($I3287="","",_xlfn.LET(_xlpm.x,VLOOKUP($I3287,'taxon-match_2026-08-31'!$A$2:$N$122,14,FALSE),IF(_xlpm.x=0,"",_xlpm.x)))</f>
        <v>austrogeorgiae</v>
      </c>
      <c r="S3287" s="2" t="s">
        <v>2609</v>
      </c>
      <c r="T3287" s="69" t="s">
        <v>62</v>
      </c>
      <c r="U3287" s="69" t="s">
        <v>60</v>
      </c>
      <c r="X3287" t="str">
        <f>IF(T3287="","",_xlfn.LET(_xlpm.x,VLOOKUP(T3287,'Drop-down_menus'!$F$2:$G$16,2,FALSE),IF(_xlpm.x=0,"",_xlpm.x)))</f>
        <v>https://orcid.org/0000-0003-3696-4445</v>
      </c>
      <c r="Y3287" t="str">
        <f>IF(U3287="","",_xlfn.LET(_xlpm.x,VLOOKUP(U3287,'Drop-down_menus'!$F$2:$G$16,2,FALSE),IF(_xlpm.x=0,"",_xlpm.x)))</f>
        <v>https://orcid.org/0000-0002-9708-1761</v>
      </c>
      <c r="Z3287" t="str">
        <f>IF(V3287="","",_xlfn.LET(_xlpm.x,VLOOKUP(V3287,'Drop-down_menus'!$F$2:$G$16,2,FALSE),IF(_xlpm.x=0,"",_xlpm.x)))</f>
        <v/>
      </c>
      <c r="AA3287" t="str">
        <f>IF(W3287="","",_xlfn.LET(_xlpm.x,VLOOKUP(W3287,'Drop-down_menus'!$F$2:$G$16,2,FALSE),IF(_xlpm.x=0,"",_xlpm.x)))</f>
        <v/>
      </c>
      <c r="AB3287" t="s">
        <v>730</v>
      </c>
      <c r="AE3287" t="s">
        <v>896</v>
      </c>
    </row>
    <row r="3288" spans="1:31" ht="15" x14ac:dyDescent="0.2">
      <c r="A3288" s="2" t="s">
        <v>282</v>
      </c>
      <c r="B3288">
        <v>2634</v>
      </c>
      <c r="C3288">
        <v>2459</v>
      </c>
      <c r="D3288" s="69" t="s">
        <v>700</v>
      </c>
      <c r="F3288" s="70" t="s">
        <v>887</v>
      </c>
      <c r="G3288" s="69">
        <v>1</v>
      </c>
      <c r="H3288" s="70" t="s">
        <v>887</v>
      </c>
      <c r="I3288" t="s">
        <v>887</v>
      </c>
      <c r="J3288" t="str">
        <f>IF($I3288="","",_xlfn.LET(_xlpm.x,VLOOKUP($I3288,'taxon-match_2026-08-31'!$A$2:$N$122,6,FALSE),IF(_xlpm.x=0,"",_xlpm.x)))</f>
        <v>(Jäderholm, 1904)</v>
      </c>
      <c r="K3288" t="str">
        <f>IF($I3288="","",_xlfn.LET(_xlpm.x,VLOOKUP($I3288,'taxon-match_2026-08-31'!$A$2:$N$122,4,FALSE),IF(_xlpm.x=0,"",_xlpm.x)))</f>
        <v>urn:lsid:marinespecies.org:taxname:231611</v>
      </c>
      <c r="L3288" t="str">
        <f>IF($I3288="","",_xlfn.LET(_xlpm.x,VLOOKUP($I3288,'taxon-match_2026-08-31'!$A$2:$N$122,7,FALSE),IF(_xlpm.x=0,"",_xlpm.x)))</f>
        <v>Animalia</v>
      </c>
      <c r="M3288" t="str">
        <f>IF($I3288="","",_xlfn.LET(_xlpm.x,VLOOKUP($I3288,'taxon-match_2026-08-31'!$A$2:$N$122,8,FALSE),IF(_xlpm.x=0,"",_xlpm.x)))</f>
        <v>Cnidaria</v>
      </c>
      <c r="N3288" t="str">
        <f>IF($I3288="","",_xlfn.LET(_xlpm.x,VLOOKUP($I3288,'taxon-match_2026-08-31'!$A$2:$N$122,9,FALSE),IF(_xlpm.x=0,"",_xlpm.x)))</f>
        <v>Hydrozoa</v>
      </c>
      <c r="O3288" t="str">
        <f>IF($I3288="","",_xlfn.LET(_xlpm.x,VLOOKUP($I3288,'taxon-match_2026-08-31'!$A$2:$N$122,10,FALSE),IF(_xlpm.x=0,"",_xlpm.x)))</f>
        <v>Anthoathecata</v>
      </c>
      <c r="P3288" t="str">
        <f>IF($I3288="","",_xlfn.LET(_xlpm.x,VLOOKUP($I3288,'taxon-match_2026-08-31'!$A$2:$N$122,11,FALSE),IF(_xlpm.x=0,"",_xlpm.x)))</f>
        <v>Candelabridae</v>
      </c>
      <c r="Q3288" t="str">
        <f>IF($I3288="","",_xlfn.LET(_xlpm.x,VLOOKUP($I3288,'taxon-match_2026-08-31'!$A$2:$N$122,12,FALSE),IF(_xlpm.x=0,"",_xlpm.x)))</f>
        <v>Candelabrum</v>
      </c>
      <c r="R3288" t="str">
        <f>IF($I3288="","",_xlfn.LET(_xlpm.x,VLOOKUP($I3288,'taxon-match_2026-08-31'!$A$2:$N$122,14,FALSE),IF(_xlpm.x=0,"",_xlpm.x)))</f>
        <v>austrogeorgiae</v>
      </c>
      <c r="S3288" s="2" t="s">
        <v>2609</v>
      </c>
      <c r="T3288" s="69" t="s">
        <v>62</v>
      </c>
      <c r="U3288" s="69" t="s">
        <v>60</v>
      </c>
      <c r="X3288" t="str">
        <f>IF(T3288="","",_xlfn.LET(_xlpm.x,VLOOKUP(T3288,'Drop-down_menus'!$F$2:$G$16,2,FALSE),IF(_xlpm.x=0,"",_xlpm.x)))</f>
        <v>https://orcid.org/0000-0003-3696-4445</v>
      </c>
      <c r="Y3288" t="str">
        <f>IF(U3288="","",_xlfn.LET(_xlpm.x,VLOOKUP(U3288,'Drop-down_menus'!$F$2:$G$16,2,FALSE),IF(_xlpm.x=0,"",_xlpm.x)))</f>
        <v>https://orcid.org/0000-0002-9708-1761</v>
      </c>
      <c r="Z3288" t="str">
        <f>IF(V3288="","",_xlfn.LET(_xlpm.x,VLOOKUP(V3288,'Drop-down_menus'!$F$2:$G$16,2,FALSE),IF(_xlpm.x=0,"",_xlpm.x)))</f>
        <v/>
      </c>
      <c r="AA3288" t="str">
        <f>IF(W3288="","",_xlfn.LET(_xlpm.x,VLOOKUP(W3288,'Drop-down_menus'!$F$2:$G$16,2,FALSE),IF(_xlpm.x=0,"",_xlpm.x)))</f>
        <v/>
      </c>
      <c r="AB3288" t="s">
        <v>730</v>
      </c>
      <c r="AE3288" t="s">
        <v>896</v>
      </c>
    </row>
    <row r="3289" spans="1:31" ht="15" x14ac:dyDescent="0.2">
      <c r="A3289" s="2" t="s">
        <v>282</v>
      </c>
      <c r="B3289">
        <v>2646</v>
      </c>
      <c r="C3289">
        <v>2460</v>
      </c>
      <c r="D3289" s="69" t="s">
        <v>700</v>
      </c>
      <c r="F3289" s="70" t="s">
        <v>887</v>
      </c>
      <c r="G3289" s="70">
        <v>1</v>
      </c>
      <c r="H3289" s="70" t="s">
        <v>887</v>
      </c>
      <c r="I3289" t="s">
        <v>887</v>
      </c>
      <c r="J3289" t="str">
        <f>IF($I3289="","",_xlfn.LET(_xlpm.x,VLOOKUP($I3289,'taxon-match_2026-08-31'!$A$2:$N$122,6,FALSE),IF(_xlpm.x=0,"",_xlpm.x)))</f>
        <v>(Jäderholm, 1904)</v>
      </c>
      <c r="K3289" t="str">
        <f>IF($I3289="","",_xlfn.LET(_xlpm.x,VLOOKUP($I3289,'taxon-match_2026-08-31'!$A$2:$N$122,4,FALSE),IF(_xlpm.x=0,"",_xlpm.x)))</f>
        <v>urn:lsid:marinespecies.org:taxname:231611</v>
      </c>
      <c r="L3289" t="str">
        <f>IF($I3289="","",_xlfn.LET(_xlpm.x,VLOOKUP($I3289,'taxon-match_2026-08-31'!$A$2:$N$122,7,FALSE),IF(_xlpm.x=0,"",_xlpm.x)))</f>
        <v>Animalia</v>
      </c>
      <c r="M3289" t="str">
        <f>IF($I3289="","",_xlfn.LET(_xlpm.x,VLOOKUP($I3289,'taxon-match_2026-08-31'!$A$2:$N$122,8,FALSE),IF(_xlpm.x=0,"",_xlpm.x)))</f>
        <v>Cnidaria</v>
      </c>
      <c r="N3289" t="str">
        <f>IF($I3289="","",_xlfn.LET(_xlpm.x,VLOOKUP($I3289,'taxon-match_2026-08-31'!$A$2:$N$122,9,FALSE),IF(_xlpm.x=0,"",_xlpm.x)))</f>
        <v>Hydrozoa</v>
      </c>
      <c r="O3289" t="str">
        <f>IF($I3289="","",_xlfn.LET(_xlpm.x,VLOOKUP($I3289,'taxon-match_2026-08-31'!$A$2:$N$122,10,FALSE),IF(_xlpm.x=0,"",_xlpm.x)))</f>
        <v>Anthoathecata</v>
      </c>
      <c r="P3289" t="str">
        <f>IF($I3289="","",_xlfn.LET(_xlpm.x,VLOOKUP($I3289,'taxon-match_2026-08-31'!$A$2:$N$122,11,FALSE),IF(_xlpm.x=0,"",_xlpm.x)))</f>
        <v>Candelabridae</v>
      </c>
      <c r="Q3289" t="str">
        <f>IF($I3289="","",_xlfn.LET(_xlpm.x,VLOOKUP($I3289,'taxon-match_2026-08-31'!$A$2:$N$122,12,FALSE),IF(_xlpm.x=0,"",_xlpm.x)))</f>
        <v>Candelabrum</v>
      </c>
      <c r="R3289" t="str">
        <f>IF($I3289="","",_xlfn.LET(_xlpm.x,VLOOKUP($I3289,'taxon-match_2026-08-31'!$A$2:$N$122,14,FALSE),IF(_xlpm.x=0,"",_xlpm.x)))</f>
        <v>austrogeorgiae</v>
      </c>
      <c r="S3289" s="2" t="s">
        <v>2609</v>
      </c>
      <c r="T3289" s="69" t="s">
        <v>62</v>
      </c>
      <c r="U3289" s="69" t="s">
        <v>60</v>
      </c>
      <c r="X3289" t="str">
        <f>IF(T3289="","",_xlfn.LET(_xlpm.x,VLOOKUP(T3289,'Drop-down_menus'!$F$2:$G$16,2,FALSE),IF(_xlpm.x=0,"",_xlpm.x)))</f>
        <v>https://orcid.org/0000-0003-3696-4445</v>
      </c>
      <c r="Y3289" t="str">
        <f>IF(U3289="","",_xlfn.LET(_xlpm.x,VLOOKUP(U3289,'Drop-down_menus'!$F$2:$G$16,2,FALSE),IF(_xlpm.x=0,"",_xlpm.x)))</f>
        <v>https://orcid.org/0000-0002-9708-1761</v>
      </c>
      <c r="Z3289" t="str">
        <f>IF(V3289="","",_xlfn.LET(_xlpm.x,VLOOKUP(V3289,'Drop-down_menus'!$F$2:$G$16,2,FALSE),IF(_xlpm.x=0,"",_xlpm.x)))</f>
        <v/>
      </c>
      <c r="AA3289" t="str">
        <f>IF(W3289="","",_xlfn.LET(_xlpm.x,VLOOKUP(W3289,'Drop-down_menus'!$F$2:$G$16,2,FALSE),IF(_xlpm.x=0,"",_xlpm.x)))</f>
        <v/>
      </c>
      <c r="AB3289" t="s">
        <v>730</v>
      </c>
      <c r="AE3289" t="s">
        <v>896</v>
      </c>
    </row>
    <row r="3290" spans="1:31" ht="15" hidden="1" x14ac:dyDescent="0.2">
      <c r="A3290" s="2" t="s">
        <v>253</v>
      </c>
      <c r="B3290">
        <v>1784</v>
      </c>
      <c r="C3290">
        <v>2461</v>
      </c>
      <c r="D3290" s="69" t="s">
        <v>700</v>
      </c>
      <c r="F3290" s="70" t="s">
        <v>2313</v>
      </c>
      <c r="G3290" s="70">
        <v>1</v>
      </c>
      <c r="H3290" s="70" t="s">
        <v>2313</v>
      </c>
      <c r="I3290" t="s">
        <v>2313</v>
      </c>
      <c r="J3290" t="str">
        <f>IF($I3290="","",_xlfn.LET(_xlpm.x,VLOOKUP($I3290,'taxon-match_2026-08-31'!$A$2:$N$122,6,FALSE),IF(_xlpm.x=0,"",_xlpm.x)))</f>
        <v>Rafinesque, 1815</v>
      </c>
      <c r="K3290" t="str">
        <f>IF($I3290="","",_xlfn.LET(_xlpm.x,VLOOKUP($I3290,'taxon-match_2026-08-31'!$A$2:$N$122,4,FALSE),IF(_xlpm.x=0,"",_xlpm.x)))</f>
        <v>urn:lsid:marinespecies.org:taxname:64</v>
      </c>
      <c r="L3290" t="str">
        <f>IF($I3290="","",_xlfn.LET(_xlpm.x,VLOOKUP($I3290,'taxon-match_2026-08-31'!$A$2:$N$122,7,FALSE),IF(_xlpm.x=0,"",_xlpm.x)))</f>
        <v>Animalia</v>
      </c>
      <c r="M3290" t="str">
        <f>IF($I3290="","",_xlfn.LET(_xlpm.x,VLOOKUP($I3290,'taxon-match_2026-08-31'!$A$2:$N$122,8,FALSE),IF(_xlpm.x=0,"",_xlpm.x)))</f>
        <v>Mollusca</v>
      </c>
      <c r="N3290" t="str">
        <f>IF($I3290="","",_xlfn.LET(_xlpm.x,VLOOKUP($I3290,'taxon-match_2026-08-31'!$A$2:$N$122,9,FALSE),IF(_xlpm.x=0,"",_xlpm.x)))</f>
        <v>Polyplacophora</v>
      </c>
      <c r="O3290" t="str">
        <f>IF($I3290="","",_xlfn.LET(_xlpm.x,VLOOKUP($I3290,'taxon-match_2026-08-31'!$A$2:$N$122,10,FALSE),IF(_xlpm.x=0,"",_xlpm.x)))</f>
        <v>Chitonida</v>
      </c>
      <c r="P3290" t="str">
        <f>IF($I3290="","",_xlfn.LET(_xlpm.x,VLOOKUP($I3290,'taxon-match_2026-08-31'!$A$2:$N$122,11,FALSE),IF(_xlpm.x=0,"",_xlpm.x)))</f>
        <v>Chitonidae</v>
      </c>
      <c r="Q3290" t="str">
        <f>IF($I3290="","",_xlfn.LET(_xlpm.x,VLOOKUP($I3290,'taxon-match_2026-08-31'!$A$2:$N$122,12,FALSE),IF(_xlpm.x=0,"",_xlpm.x)))</f>
        <v/>
      </c>
      <c r="R3290" t="str">
        <f>IF($I3290="","",_xlfn.LET(_xlpm.x,VLOOKUP($I3290,'taxon-match_2026-08-31'!$A$2:$N$122,14,FALSE),IF(_xlpm.x=0,"",_xlpm.x)))</f>
        <v/>
      </c>
      <c r="S3290" s="2" t="s">
        <v>2360</v>
      </c>
      <c r="T3290" s="69" t="s">
        <v>62</v>
      </c>
      <c r="U3290" s="69" t="s">
        <v>60</v>
      </c>
      <c r="X3290" t="str">
        <f>IF(T3290="","",_xlfn.LET(_xlpm.x,VLOOKUP(T3290,'Drop-down_menus'!$F$2:$G$16,2,FALSE),IF(_xlpm.x=0,"",_xlpm.x)))</f>
        <v>https://orcid.org/0000-0003-3696-4445</v>
      </c>
      <c r="Y3290" t="str">
        <f>IF(U3290="","",_xlfn.LET(_xlpm.x,VLOOKUP(U3290,'Drop-down_menus'!$F$2:$G$16,2,FALSE),IF(_xlpm.x=0,"",_xlpm.x)))</f>
        <v>https://orcid.org/0000-0002-9708-1761</v>
      </c>
      <c r="Z3290" t="str">
        <f>IF(V3290="","",_xlfn.LET(_xlpm.x,VLOOKUP(V3290,'Drop-down_menus'!$F$2:$G$16,2,FALSE),IF(_xlpm.x=0,"",_xlpm.x)))</f>
        <v/>
      </c>
      <c r="AA3290" t="str">
        <f>IF(W3290="","",_xlfn.LET(_xlpm.x,VLOOKUP(W3290,'Drop-down_menus'!$F$2:$G$16,2,FALSE),IF(_xlpm.x=0,"",_xlpm.x)))</f>
        <v/>
      </c>
      <c r="AB3290" t="s">
        <v>730</v>
      </c>
      <c r="AE3290" t="s">
        <v>896</v>
      </c>
    </row>
    <row r="3291" spans="1:31" ht="15" hidden="1" x14ac:dyDescent="0.2">
      <c r="A3291" s="2" t="s">
        <v>253</v>
      </c>
      <c r="B3291">
        <v>1785</v>
      </c>
      <c r="C3291">
        <v>2433</v>
      </c>
      <c r="D3291" s="69" t="s">
        <v>700</v>
      </c>
      <c r="F3291" s="70" t="s">
        <v>2313</v>
      </c>
      <c r="G3291" s="70">
        <v>1</v>
      </c>
      <c r="H3291" s="70" t="s">
        <v>2313</v>
      </c>
      <c r="I3291" t="s">
        <v>2313</v>
      </c>
      <c r="J3291" t="str">
        <f>IF($I3291="","",_xlfn.LET(_xlpm.x,VLOOKUP($I3291,'taxon-match_2026-08-31'!$A$2:$N$122,6,FALSE),IF(_xlpm.x=0,"",_xlpm.x)))</f>
        <v>Rafinesque, 1815</v>
      </c>
      <c r="K3291" t="str">
        <f>IF($I3291="","",_xlfn.LET(_xlpm.x,VLOOKUP($I3291,'taxon-match_2026-08-31'!$A$2:$N$122,4,FALSE),IF(_xlpm.x=0,"",_xlpm.x)))</f>
        <v>urn:lsid:marinespecies.org:taxname:64</v>
      </c>
      <c r="L3291" t="str">
        <f>IF($I3291="","",_xlfn.LET(_xlpm.x,VLOOKUP($I3291,'taxon-match_2026-08-31'!$A$2:$N$122,7,FALSE),IF(_xlpm.x=0,"",_xlpm.x)))</f>
        <v>Animalia</v>
      </c>
      <c r="M3291" t="str">
        <f>IF($I3291="","",_xlfn.LET(_xlpm.x,VLOOKUP($I3291,'taxon-match_2026-08-31'!$A$2:$N$122,8,FALSE),IF(_xlpm.x=0,"",_xlpm.x)))</f>
        <v>Mollusca</v>
      </c>
      <c r="N3291" t="str">
        <f>IF($I3291="","",_xlfn.LET(_xlpm.x,VLOOKUP($I3291,'taxon-match_2026-08-31'!$A$2:$N$122,9,FALSE),IF(_xlpm.x=0,"",_xlpm.x)))</f>
        <v>Polyplacophora</v>
      </c>
      <c r="O3291" t="str">
        <f>IF($I3291="","",_xlfn.LET(_xlpm.x,VLOOKUP($I3291,'taxon-match_2026-08-31'!$A$2:$N$122,10,FALSE),IF(_xlpm.x=0,"",_xlpm.x)))</f>
        <v>Chitonida</v>
      </c>
      <c r="P3291" t="str">
        <f>IF($I3291="","",_xlfn.LET(_xlpm.x,VLOOKUP($I3291,'taxon-match_2026-08-31'!$A$2:$N$122,11,FALSE),IF(_xlpm.x=0,"",_xlpm.x)))</f>
        <v>Chitonidae</v>
      </c>
      <c r="Q3291" t="str">
        <f>IF($I3291="","",_xlfn.LET(_xlpm.x,VLOOKUP($I3291,'taxon-match_2026-08-31'!$A$2:$N$122,12,FALSE),IF(_xlpm.x=0,"",_xlpm.x)))</f>
        <v/>
      </c>
      <c r="R3291" t="str">
        <f>IF($I3291="","",_xlfn.LET(_xlpm.x,VLOOKUP($I3291,'taxon-match_2026-08-31'!$A$2:$N$122,14,FALSE),IF(_xlpm.x=0,"",_xlpm.x)))</f>
        <v/>
      </c>
      <c r="S3291" s="2" t="s">
        <v>2360</v>
      </c>
      <c r="T3291" s="69" t="s">
        <v>62</v>
      </c>
      <c r="U3291" s="69" t="s">
        <v>60</v>
      </c>
      <c r="X3291" t="str">
        <f>IF(T3291="","",_xlfn.LET(_xlpm.x,VLOOKUP(T3291,'Drop-down_menus'!$F$2:$G$16,2,FALSE),IF(_xlpm.x=0,"",_xlpm.x)))</f>
        <v>https://orcid.org/0000-0003-3696-4445</v>
      </c>
      <c r="Y3291" t="str">
        <f>IF(U3291="","",_xlfn.LET(_xlpm.x,VLOOKUP(U3291,'Drop-down_menus'!$F$2:$G$16,2,FALSE),IF(_xlpm.x=0,"",_xlpm.x)))</f>
        <v>https://orcid.org/0000-0002-9708-1761</v>
      </c>
      <c r="Z3291" t="str">
        <f>IF(V3291="","",_xlfn.LET(_xlpm.x,VLOOKUP(V3291,'Drop-down_menus'!$F$2:$G$16,2,FALSE),IF(_xlpm.x=0,"",_xlpm.x)))</f>
        <v/>
      </c>
      <c r="AA3291" t="str">
        <f>IF(W3291="","",_xlfn.LET(_xlpm.x,VLOOKUP(W3291,'Drop-down_menus'!$F$2:$G$16,2,FALSE),IF(_xlpm.x=0,"",_xlpm.x)))</f>
        <v/>
      </c>
      <c r="AB3291" t="s">
        <v>730</v>
      </c>
      <c r="AE3291" t="s">
        <v>896</v>
      </c>
    </row>
    <row r="3292" spans="1:31" ht="15" hidden="1" x14ac:dyDescent="0.2">
      <c r="A3292" s="2" t="s">
        <v>298</v>
      </c>
      <c r="B3292">
        <v>2970</v>
      </c>
      <c r="C3292">
        <v>2434</v>
      </c>
      <c r="D3292" s="69" t="s">
        <v>700</v>
      </c>
      <c r="F3292" s="70" t="s">
        <v>2313</v>
      </c>
      <c r="G3292" s="70">
        <v>1</v>
      </c>
      <c r="H3292" s="70" t="s">
        <v>2313</v>
      </c>
      <c r="I3292" t="s">
        <v>2313</v>
      </c>
      <c r="J3292" t="str">
        <f>IF($I3292="","",_xlfn.LET(_xlpm.x,VLOOKUP($I3292,'taxon-match_2026-08-31'!$A$2:$N$122,6,FALSE),IF(_xlpm.x=0,"",_xlpm.x)))</f>
        <v>Rafinesque, 1815</v>
      </c>
      <c r="K3292" t="str">
        <f>IF($I3292="","",_xlfn.LET(_xlpm.x,VLOOKUP($I3292,'taxon-match_2026-08-31'!$A$2:$N$122,4,FALSE),IF(_xlpm.x=0,"",_xlpm.x)))</f>
        <v>urn:lsid:marinespecies.org:taxname:64</v>
      </c>
      <c r="L3292" t="str">
        <f>IF($I3292="","",_xlfn.LET(_xlpm.x,VLOOKUP($I3292,'taxon-match_2026-08-31'!$A$2:$N$122,7,FALSE),IF(_xlpm.x=0,"",_xlpm.x)))</f>
        <v>Animalia</v>
      </c>
      <c r="M3292" t="str">
        <f>IF($I3292="","",_xlfn.LET(_xlpm.x,VLOOKUP($I3292,'taxon-match_2026-08-31'!$A$2:$N$122,8,FALSE),IF(_xlpm.x=0,"",_xlpm.x)))</f>
        <v>Mollusca</v>
      </c>
      <c r="N3292" t="str">
        <f>IF($I3292="","",_xlfn.LET(_xlpm.x,VLOOKUP($I3292,'taxon-match_2026-08-31'!$A$2:$N$122,9,FALSE),IF(_xlpm.x=0,"",_xlpm.x)))</f>
        <v>Polyplacophora</v>
      </c>
      <c r="O3292" t="str">
        <f>IF($I3292="","",_xlfn.LET(_xlpm.x,VLOOKUP($I3292,'taxon-match_2026-08-31'!$A$2:$N$122,10,FALSE),IF(_xlpm.x=0,"",_xlpm.x)))</f>
        <v>Chitonida</v>
      </c>
      <c r="P3292" t="str">
        <f>IF($I3292="","",_xlfn.LET(_xlpm.x,VLOOKUP($I3292,'taxon-match_2026-08-31'!$A$2:$N$122,11,FALSE),IF(_xlpm.x=0,"",_xlpm.x)))</f>
        <v>Chitonidae</v>
      </c>
      <c r="Q3292" t="str">
        <f>IF($I3292="","",_xlfn.LET(_xlpm.x,VLOOKUP($I3292,'taxon-match_2026-08-31'!$A$2:$N$122,12,FALSE),IF(_xlpm.x=0,"",_xlpm.x)))</f>
        <v/>
      </c>
      <c r="R3292" t="str">
        <f>IF($I3292="","",_xlfn.LET(_xlpm.x,VLOOKUP($I3292,'taxon-match_2026-08-31'!$A$2:$N$122,14,FALSE),IF(_xlpm.x=0,"",_xlpm.x)))</f>
        <v/>
      </c>
      <c r="S3292" s="2" t="s">
        <v>2360</v>
      </c>
      <c r="T3292" s="69" t="s">
        <v>62</v>
      </c>
      <c r="U3292" s="69" t="s">
        <v>60</v>
      </c>
      <c r="X3292" t="str">
        <f>IF(T3292="","",_xlfn.LET(_xlpm.x,VLOOKUP(T3292,'Drop-down_menus'!$F$2:$G$16,2,FALSE),IF(_xlpm.x=0,"",_xlpm.x)))</f>
        <v>https://orcid.org/0000-0003-3696-4445</v>
      </c>
      <c r="Y3292" t="str">
        <f>IF(U3292="","",_xlfn.LET(_xlpm.x,VLOOKUP(U3292,'Drop-down_menus'!$F$2:$G$16,2,FALSE),IF(_xlpm.x=0,"",_xlpm.x)))</f>
        <v>https://orcid.org/0000-0002-9708-1761</v>
      </c>
      <c r="Z3292" t="str">
        <f>IF(V3292="","",_xlfn.LET(_xlpm.x,VLOOKUP(V3292,'Drop-down_menus'!$F$2:$G$16,2,FALSE),IF(_xlpm.x=0,"",_xlpm.x)))</f>
        <v/>
      </c>
      <c r="AA3292" t="str">
        <f>IF(W3292="","",_xlfn.LET(_xlpm.x,VLOOKUP(W3292,'Drop-down_menus'!$F$2:$G$16,2,FALSE),IF(_xlpm.x=0,"",_xlpm.x)))</f>
        <v/>
      </c>
      <c r="AB3292" t="s">
        <v>730</v>
      </c>
      <c r="AE3292" t="s">
        <v>896</v>
      </c>
    </row>
    <row r="3293" spans="1:31" ht="15" hidden="1" x14ac:dyDescent="0.2">
      <c r="A3293" s="2" t="s">
        <v>298</v>
      </c>
      <c r="B3293">
        <v>2971</v>
      </c>
      <c r="C3293">
        <v>2448</v>
      </c>
      <c r="D3293" s="69" t="s">
        <v>700</v>
      </c>
      <c r="F3293" s="70" t="s">
        <v>2313</v>
      </c>
      <c r="G3293" s="70">
        <v>1</v>
      </c>
      <c r="H3293" s="70" t="s">
        <v>2313</v>
      </c>
      <c r="I3293" t="s">
        <v>2313</v>
      </c>
      <c r="J3293" t="str">
        <f>IF($I3293="","",_xlfn.LET(_xlpm.x,VLOOKUP($I3293,'taxon-match_2026-08-31'!$A$2:$N$122,6,FALSE),IF(_xlpm.x=0,"",_xlpm.x)))</f>
        <v>Rafinesque, 1815</v>
      </c>
      <c r="K3293" t="str">
        <f>IF($I3293="","",_xlfn.LET(_xlpm.x,VLOOKUP($I3293,'taxon-match_2026-08-31'!$A$2:$N$122,4,FALSE),IF(_xlpm.x=0,"",_xlpm.x)))</f>
        <v>urn:lsid:marinespecies.org:taxname:64</v>
      </c>
      <c r="L3293" t="str">
        <f>IF($I3293="","",_xlfn.LET(_xlpm.x,VLOOKUP($I3293,'taxon-match_2026-08-31'!$A$2:$N$122,7,FALSE),IF(_xlpm.x=0,"",_xlpm.x)))</f>
        <v>Animalia</v>
      </c>
      <c r="M3293" t="str">
        <f>IF($I3293="","",_xlfn.LET(_xlpm.x,VLOOKUP($I3293,'taxon-match_2026-08-31'!$A$2:$N$122,8,FALSE),IF(_xlpm.x=0,"",_xlpm.x)))</f>
        <v>Mollusca</v>
      </c>
      <c r="N3293" t="str">
        <f>IF($I3293="","",_xlfn.LET(_xlpm.x,VLOOKUP($I3293,'taxon-match_2026-08-31'!$A$2:$N$122,9,FALSE),IF(_xlpm.x=0,"",_xlpm.x)))</f>
        <v>Polyplacophora</v>
      </c>
      <c r="O3293" t="str">
        <f>IF($I3293="","",_xlfn.LET(_xlpm.x,VLOOKUP($I3293,'taxon-match_2026-08-31'!$A$2:$N$122,10,FALSE),IF(_xlpm.x=0,"",_xlpm.x)))</f>
        <v>Chitonida</v>
      </c>
      <c r="P3293" t="str">
        <f>IF($I3293="","",_xlfn.LET(_xlpm.x,VLOOKUP($I3293,'taxon-match_2026-08-31'!$A$2:$N$122,11,FALSE),IF(_xlpm.x=0,"",_xlpm.x)))</f>
        <v>Chitonidae</v>
      </c>
      <c r="Q3293" t="str">
        <f>IF($I3293="","",_xlfn.LET(_xlpm.x,VLOOKUP($I3293,'taxon-match_2026-08-31'!$A$2:$N$122,12,FALSE),IF(_xlpm.x=0,"",_xlpm.x)))</f>
        <v/>
      </c>
      <c r="R3293" t="str">
        <f>IF($I3293="","",_xlfn.LET(_xlpm.x,VLOOKUP($I3293,'taxon-match_2026-08-31'!$A$2:$N$122,14,FALSE),IF(_xlpm.x=0,"",_xlpm.x)))</f>
        <v/>
      </c>
      <c r="S3293" s="2" t="s">
        <v>2360</v>
      </c>
      <c r="T3293" s="69" t="s">
        <v>62</v>
      </c>
      <c r="U3293" s="69" t="s">
        <v>60</v>
      </c>
      <c r="X3293" t="str">
        <f>IF(T3293="","",_xlfn.LET(_xlpm.x,VLOOKUP(T3293,'Drop-down_menus'!$F$2:$G$16,2,FALSE),IF(_xlpm.x=0,"",_xlpm.x)))</f>
        <v>https://orcid.org/0000-0003-3696-4445</v>
      </c>
      <c r="Y3293" t="str">
        <f>IF(U3293="","",_xlfn.LET(_xlpm.x,VLOOKUP(U3293,'Drop-down_menus'!$F$2:$G$16,2,FALSE),IF(_xlpm.x=0,"",_xlpm.x)))</f>
        <v>https://orcid.org/0000-0002-9708-1761</v>
      </c>
      <c r="Z3293" t="str">
        <f>IF(V3293="","",_xlfn.LET(_xlpm.x,VLOOKUP(V3293,'Drop-down_menus'!$F$2:$G$16,2,FALSE),IF(_xlpm.x=0,"",_xlpm.x)))</f>
        <v/>
      </c>
      <c r="AA3293" t="str">
        <f>IF(W3293="","",_xlfn.LET(_xlpm.x,VLOOKUP(W3293,'Drop-down_menus'!$F$2:$G$16,2,FALSE),IF(_xlpm.x=0,"",_xlpm.x)))</f>
        <v/>
      </c>
      <c r="AB3293" t="s">
        <v>730</v>
      </c>
      <c r="AE3293" t="s">
        <v>896</v>
      </c>
    </row>
    <row r="3294" spans="1:31" ht="15" hidden="1" x14ac:dyDescent="0.2">
      <c r="A3294" s="2" t="s">
        <v>298</v>
      </c>
      <c r="B3294">
        <v>2972</v>
      </c>
      <c r="C3294">
        <v>2449</v>
      </c>
      <c r="D3294" s="69" t="s">
        <v>700</v>
      </c>
      <c r="F3294" s="70" t="s">
        <v>2313</v>
      </c>
      <c r="G3294" s="70">
        <v>1</v>
      </c>
      <c r="H3294" s="70" t="s">
        <v>2313</v>
      </c>
      <c r="I3294" t="s">
        <v>2313</v>
      </c>
      <c r="J3294" t="str">
        <f>IF($I3294="","",_xlfn.LET(_xlpm.x,VLOOKUP($I3294,'taxon-match_2026-08-31'!$A$2:$N$122,6,FALSE),IF(_xlpm.x=0,"",_xlpm.x)))</f>
        <v>Rafinesque, 1815</v>
      </c>
      <c r="K3294" t="str">
        <f>IF($I3294="","",_xlfn.LET(_xlpm.x,VLOOKUP($I3294,'taxon-match_2026-08-31'!$A$2:$N$122,4,FALSE),IF(_xlpm.x=0,"",_xlpm.x)))</f>
        <v>urn:lsid:marinespecies.org:taxname:64</v>
      </c>
      <c r="L3294" t="str">
        <f>IF($I3294="","",_xlfn.LET(_xlpm.x,VLOOKUP($I3294,'taxon-match_2026-08-31'!$A$2:$N$122,7,FALSE),IF(_xlpm.x=0,"",_xlpm.x)))</f>
        <v>Animalia</v>
      </c>
      <c r="M3294" t="str">
        <f>IF($I3294="","",_xlfn.LET(_xlpm.x,VLOOKUP($I3294,'taxon-match_2026-08-31'!$A$2:$N$122,8,FALSE),IF(_xlpm.x=0,"",_xlpm.x)))</f>
        <v>Mollusca</v>
      </c>
      <c r="N3294" t="str">
        <f>IF($I3294="","",_xlfn.LET(_xlpm.x,VLOOKUP($I3294,'taxon-match_2026-08-31'!$A$2:$N$122,9,FALSE),IF(_xlpm.x=0,"",_xlpm.x)))</f>
        <v>Polyplacophora</v>
      </c>
      <c r="O3294" t="str">
        <f>IF($I3294="","",_xlfn.LET(_xlpm.x,VLOOKUP($I3294,'taxon-match_2026-08-31'!$A$2:$N$122,10,FALSE),IF(_xlpm.x=0,"",_xlpm.x)))</f>
        <v>Chitonida</v>
      </c>
      <c r="P3294" t="str">
        <f>IF($I3294="","",_xlfn.LET(_xlpm.x,VLOOKUP($I3294,'taxon-match_2026-08-31'!$A$2:$N$122,11,FALSE),IF(_xlpm.x=0,"",_xlpm.x)))</f>
        <v>Chitonidae</v>
      </c>
      <c r="Q3294" t="str">
        <f>IF($I3294="","",_xlfn.LET(_xlpm.x,VLOOKUP($I3294,'taxon-match_2026-08-31'!$A$2:$N$122,12,FALSE),IF(_xlpm.x=0,"",_xlpm.x)))</f>
        <v/>
      </c>
      <c r="R3294" t="str">
        <f>IF($I3294="","",_xlfn.LET(_xlpm.x,VLOOKUP($I3294,'taxon-match_2026-08-31'!$A$2:$N$122,14,FALSE),IF(_xlpm.x=0,"",_xlpm.x)))</f>
        <v/>
      </c>
      <c r="S3294" s="2" t="s">
        <v>2360</v>
      </c>
      <c r="T3294" s="69" t="s">
        <v>62</v>
      </c>
      <c r="U3294" s="69" t="s">
        <v>60</v>
      </c>
      <c r="X3294" t="str">
        <f>IF(T3294="","",_xlfn.LET(_xlpm.x,VLOOKUP(T3294,'Drop-down_menus'!$F$2:$G$16,2,FALSE),IF(_xlpm.x=0,"",_xlpm.x)))</f>
        <v>https://orcid.org/0000-0003-3696-4445</v>
      </c>
      <c r="Y3294" t="str">
        <f>IF(U3294="","",_xlfn.LET(_xlpm.x,VLOOKUP(U3294,'Drop-down_menus'!$F$2:$G$16,2,FALSE),IF(_xlpm.x=0,"",_xlpm.x)))</f>
        <v>https://orcid.org/0000-0002-9708-1761</v>
      </c>
      <c r="Z3294" t="str">
        <f>IF(V3294="","",_xlfn.LET(_xlpm.x,VLOOKUP(V3294,'Drop-down_menus'!$F$2:$G$16,2,FALSE),IF(_xlpm.x=0,"",_xlpm.x)))</f>
        <v/>
      </c>
      <c r="AA3294" t="str">
        <f>IF(W3294="","",_xlfn.LET(_xlpm.x,VLOOKUP(W3294,'Drop-down_menus'!$F$2:$G$16,2,FALSE),IF(_xlpm.x=0,"",_xlpm.x)))</f>
        <v/>
      </c>
      <c r="AB3294" t="s">
        <v>730</v>
      </c>
      <c r="AE3294" t="s">
        <v>896</v>
      </c>
    </row>
    <row r="3295" spans="1:31" ht="15" x14ac:dyDescent="0.2">
      <c r="A3295" s="2" t="s">
        <v>253</v>
      </c>
      <c r="B3295">
        <v>1754</v>
      </c>
      <c r="C3295">
        <v>2469</v>
      </c>
      <c r="D3295" s="69" t="s">
        <v>700</v>
      </c>
      <c r="F3295" s="70" t="s">
        <v>888</v>
      </c>
      <c r="G3295" s="70">
        <v>1</v>
      </c>
      <c r="H3295" s="70" t="s">
        <v>888</v>
      </c>
      <c r="I3295" t="s">
        <v>888</v>
      </c>
      <c r="J3295" t="str">
        <f>IF($I3295="","",_xlfn.LET(_xlpm.x,VLOOKUP($I3295,'taxon-match_2026-08-31'!$A$2:$N$122,6,FALSE),IF(_xlpm.x=0,"",_xlpm.x)))</f>
        <v>(Lesson, 1830)</v>
      </c>
      <c r="K3295" t="str">
        <f>IF($I3295="","",_xlfn.LET(_xlpm.x,VLOOKUP($I3295,'taxon-match_2026-08-31'!$A$2:$N$122,4,FALSE),IF(_xlpm.x=0,"",_xlpm.x)))</f>
        <v>urn:lsid:marinespecies.org:taxname:173893</v>
      </c>
      <c r="L3295" t="str">
        <f>IF($I3295="","",_xlfn.LET(_xlpm.x,VLOOKUP($I3295,'taxon-match_2026-08-31'!$A$2:$N$122,7,FALSE),IF(_xlpm.x=0,"",_xlpm.x)))</f>
        <v>Animalia</v>
      </c>
      <c r="M3295" t="str">
        <f>IF($I3295="","",_xlfn.LET(_xlpm.x,VLOOKUP($I3295,'taxon-match_2026-08-31'!$A$2:$N$122,8,FALSE),IF(_xlpm.x=0,"",_xlpm.x)))</f>
        <v>Chordata</v>
      </c>
      <c r="N3295" t="str">
        <f>IF($I3295="","",_xlfn.LET(_xlpm.x,VLOOKUP($I3295,'taxon-match_2026-08-31'!$A$2:$N$122,9,FALSE),IF(_xlpm.x=0,"",_xlpm.x)))</f>
        <v>Ascidiacea</v>
      </c>
      <c r="O3295" t="str">
        <f>IF($I3295="","",_xlfn.LET(_xlpm.x,VLOOKUP($I3295,'taxon-match_2026-08-31'!$A$2:$N$122,10,FALSE),IF(_xlpm.x=0,"",_xlpm.x)))</f>
        <v>Stolidobranchia</v>
      </c>
      <c r="P3295" t="str">
        <f>IF($I3295="","",_xlfn.LET(_xlpm.x,VLOOKUP($I3295,'taxon-match_2026-08-31'!$A$2:$N$122,11,FALSE),IF(_xlpm.x=0,"",_xlpm.x)))</f>
        <v>Styelidae</v>
      </c>
      <c r="Q3295" t="str">
        <f>IF($I3295="","",_xlfn.LET(_xlpm.x,VLOOKUP($I3295,'taxon-match_2026-08-31'!$A$2:$N$122,12,FALSE),IF(_xlpm.x=0,"",_xlpm.x)))</f>
        <v>Cnemidocarpa</v>
      </c>
      <c r="R3295" t="str">
        <f>IF($I3295="","",_xlfn.LET(_xlpm.x,VLOOKUP($I3295,'taxon-match_2026-08-31'!$A$2:$N$122,14,FALSE),IF(_xlpm.x=0,"",_xlpm.x)))</f>
        <v>verrucosa</v>
      </c>
      <c r="S3295" s="2" t="s">
        <v>2609</v>
      </c>
      <c r="T3295" s="69" t="s">
        <v>62</v>
      </c>
      <c r="U3295" s="69" t="s">
        <v>60</v>
      </c>
      <c r="X3295" t="str">
        <f>IF(T3295="","",_xlfn.LET(_xlpm.x,VLOOKUP(T3295,'Drop-down_menus'!$F$2:$G$16,2,FALSE),IF(_xlpm.x=0,"",_xlpm.x)))</f>
        <v>https://orcid.org/0000-0003-3696-4445</v>
      </c>
      <c r="Y3295" t="str">
        <f>IF(U3295="","",_xlfn.LET(_xlpm.x,VLOOKUP(U3295,'Drop-down_menus'!$F$2:$G$16,2,FALSE),IF(_xlpm.x=0,"",_xlpm.x)))</f>
        <v>https://orcid.org/0000-0002-9708-1761</v>
      </c>
      <c r="Z3295" t="str">
        <f>IF(V3295="","",_xlfn.LET(_xlpm.x,VLOOKUP(V3295,'Drop-down_menus'!$F$2:$G$16,2,FALSE),IF(_xlpm.x=0,"",_xlpm.x)))</f>
        <v/>
      </c>
      <c r="AA3295" t="str">
        <f>IF(W3295="","",_xlfn.LET(_xlpm.x,VLOOKUP(W3295,'Drop-down_menus'!$F$2:$G$16,2,FALSE),IF(_xlpm.x=0,"",_xlpm.x)))</f>
        <v/>
      </c>
      <c r="AB3295" t="s">
        <v>730</v>
      </c>
      <c r="AE3295" t="s">
        <v>896</v>
      </c>
    </row>
    <row r="3296" spans="1:31" ht="15" x14ac:dyDescent="0.2">
      <c r="A3296" s="2" t="s">
        <v>253</v>
      </c>
      <c r="B3296">
        <v>1823</v>
      </c>
      <c r="C3296">
        <v>2470</v>
      </c>
      <c r="D3296" s="69" t="s">
        <v>700</v>
      </c>
      <c r="F3296" s="70" t="s">
        <v>888</v>
      </c>
      <c r="G3296" s="70">
        <v>1</v>
      </c>
      <c r="H3296" s="70" t="s">
        <v>888</v>
      </c>
      <c r="I3296" t="s">
        <v>888</v>
      </c>
      <c r="J3296" t="str">
        <f>IF($I3296="","",_xlfn.LET(_xlpm.x,VLOOKUP($I3296,'taxon-match_2026-08-31'!$A$2:$N$122,6,FALSE),IF(_xlpm.x=0,"",_xlpm.x)))</f>
        <v>(Lesson, 1830)</v>
      </c>
      <c r="K3296" t="str">
        <f>IF($I3296="","",_xlfn.LET(_xlpm.x,VLOOKUP($I3296,'taxon-match_2026-08-31'!$A$2:$N$122,4,FALSE),IF(_xlpm.x=0,"",_xlpm.x)))</f>
        <v>urn:lsid:marinespecies.org:taxname:173893</v>
      </c>
      <c r="L3296" t="str">
        <f>IF($I3296="","",_xlfn.LET(_xlpm.x,VLOOKUP($I3296,'taxon-match_2026-08-31'!$A$2:$N$122,7,FALSE),IF(_xlpm.x=0,"",_xlpm.x)))</f>
        <v>Animalia</v>
      </c>
      <c r="M3296" t="str">
        <f>IF($I3296="","",_xlfn.LET(_xlpm.x,VLOOKUP($I3296,'taxon-match_2026-08-31'!$A$2:$N$122,8,FALSE),IF(_xlpm.x=0,"",_xlpm.x)))</f>
        <v>Chordata</v>
      </c>
      <c r="N3296" t="str">
        <f>IF($I3296="","",_xlfn.LET(_xlpm.x,VLOOKUP($I3296,'taxon-match_2026-08-31'!$A$2:$N$122,9,FALSE),IF(_xlpm.x=0,"",_xlpm.x)))</f>
        <v>Ascidiacea</v>
      </c>
      <c r="O3296" t="str">
        <f>IF($I3296="","",_xlfn.LET(_xlpm.x,VLOOKUP($I3296,'taxon-match_2026-08-31'!$A$2:$N$122,10,FALSE),IF(_xlpm.x=0,"",_xlpm.x)))</f>
        <v>Stolidobranchia</v>
      </c>
      <c r="P3296" t="str">
        <f>IF($I3296="","",_xlfn.LET(_xlpm.x,VLOOKUP($I3296,'taxon-match_2026-08-31'!$A$2:$N$122,11,FALSE),IF(_xlpm.x=0,"",_xlpm.x)))</f>
        <v>Styelidae</v>
      </c>
      <c r="Q3296" t="str">
        <f>IF($I3296="","",_xlfn.LET(_xlpm.x,VLOOKUP($I3296,'taxon-match_2026-08-31'!$A$2:$N$122,12,FALSE),IF(_xlpm.x=0,"",_xlpm.x)))</f>
        <v>Cnemidocarpa</v>
      </c>
      <c r="R3296" t="str">
        <f>IF($I3296="","",_xlfn.LET(_xlpm.x,VLOOKUP($I3296,'taxon-match_2026-08-31'!$A$2:$N$122,14,FALSE),IF(_xlpm.x=0,"",_xlpm.x)))</f>
        <v>verrucosa</v>
      </c>
      <c r="S3296" s="2" t="s">
        <v>2609</v>
      </c>
      <c r="T3296" s="69" t="s">
        <v>62</v>
      </c>
      <c r="U3296" s="69" t="s">
        <v>60</v>
      </c>
      <c r="X3296" t="str">
        <f>IF(T3296="","",_xlfn.LET(_xlpm.x,VLOOKUP(T3296,'Drop-down_menus'!$F$2:$G$16,2,FALSE),IF(_xlpm.x=0,"",_xlpm.x)))</f>
        <v>https://orcid.org/0000-0003-3696-4445</v>
      </c>
      <c r="Y3296" t="str">
        <f>IF(U3296="","",_xlfn.LET(_xlpm.x,VLOOKUP(U3296,'Drop-down_menus'!$F$2:$G$16,2,FALSE),IF(_xlpm.x=0,"",_xlpm.x)))</f>
        <v>https://orcid.org/0000-0002-9708-1761</v>
      </c>
      <c r="Z3296" t="str">
        <f>IF(V3296="","",_xlfn.LET(_xlpm.x,VLOOKUP(V3296,'Drop-down_menus'!$F$2:$G$16,2,FALSE),IF(_xlpm.x=0,"",_xlpm.x)))</f>
        <v/>
      </c>
      <c r="AA3296" t="str">
        <f>IF(W3296="","",_xlfn.LET(_xlpm.x,VLOOKUP(W3296,'Drop-down_menus'!$F$2:$G$16,2,FALSE),IF(_xlpm.x=0,"",_xlpm.x)))</f>
        <v/>
      </c>
      <c r="AB3296" t="s">
        <v>730</v>
      </c>
      <c r="AE3296" t="s">
        <v>896</v>
      </c>
    </row>
    <row r="3297" spans="1:31" ht="15" x14ac:dyDescent="0.2">
      <c r="A3297" s="2" t="s">
        <v>282</v>
      </c>
      <c r="B3297">
        <v>2643</v>
      </c>
      <c r="C3297">
        <v>2471</v>
      </c>
      <c r="D3297" s="69" t="s">
        <v>700</v>
      </c>
      <c r="F3297" s="70" t="s">
        <v>888</v>
      </c>
      <c r="G3297" s="70">
        <v>1</v>
      </c>
      <c r="H3297" s="70" t="s">
        <v>888</v>
      </c>
      <c r="I3297" t="s">
        <v>888</v>
      </c>
      <c r="J3297" t="str">
        <f>IF($I3297="","",_xlfn.LET(_xlpm.x,VLOOKUP($I3297,'taxon-match_2026-08-31'!$A$2:$N$122,6,FALSE),IF(_xlpm.x=0,"",_xlpm.x)))</f>
        <v>(Lesson, 1830)</v>
      </c>
      <c r="K3297" t="str">
        <f>IF($I3297="","",_xlfn.LET(_xlpm.x,VLOOKUP($I3297,'taxon-match_2026-08-31'!$A$2:$N$122,4,FALSE),IF(_xlpm.x=0,"",_xlpm.x)))</f>
        <v>urn:lsid:marinespecies.org:taxname:173893</v>
      </c>
      <c r="L3297" t="str">
        <f>IF($I3297="","",_xlfn.LET(_xlpm.x,VLOOKUP($I3297,'taxon-match_2026-08-31'!$A$2:$N$122,7,FALSE),IF(_xlpm.x=0,"",_xlpm.x)))</f>
        <v>Animalia</v>
      </c>
      <c r="M3297" t="str">
        <f>IF($I3297="","",_xlfn.LET(_xlpm.x,VLOOKUP($I3297,'taxon-match_2026-08-31'!$A$2:$N$122,8,FALSE),IF(_xlpm.x=0,"",_xlpm.x)))</f>
        <v>Chordata</v>
      </c>
      <c r="N3297" t="str">
        <f>IF($I3297="","",_xlfn.LET(_xlpm.x,VLOOKUP($I3297,'taxon-match_2026-08-31'!$A$2:$N$122,9,FALSE),IF(_xlpm.x=0,"",_xlpm.x)))</f>
        <v>Ascidiacea</v>
      </c>
      <c r="O3297" t="str">
        <f>IF($I3297="","",_xlfn.LET(_xlpm.x,VLOOKUP($I3297,'taxon-match_2026-08-31'!$A$2:$N$122,10,FALSE),IF(_xlpm.x=0,"",_xlpm.x)))</f>
        <v>Stolidobranchia</v>
      </c>
      <c r="P3297" t="str">
        <f>IF($I3297="","",_xlfn.LET(_xlpm.x,VLOOKUP($I3297,'taxon-match_2026-08-31'!$A$2:$N$122,11,FALSE),IF(_xlpm.x=0,"",_xlpm.x)))</f>
        <v>Styelidae</v>
      </c>
      <c r="Q3297" t="str">
        <f>IF($I3297="","",_xlfn.LET(_xlpm.x,VLOOKUP($I3297,'taxon-match_2026-08-31'!$A$2:$N$122,12,FALSE),IF(_xlpm.x=0,"",_xlpm.x)))</f>
        <v>Cnemidocarpa</v>
      </c>
      <c r="R3297" t="str">
        <f>IF($I3297="","",_xlfn.LET(_xlpm.x,VLOOKUP($I3297,'taxon-match_2026-08-31'!$A$2:$N$122,14,FALSE),IF(_xlpm.x=0,"",_xlpm.x)))</f>
        <v>verrucosa</v>
      </c>
      <c r="S3297" s="2" t="s">
        <v>2609</v>
      </c>
      <c r="T3297" s="69" t="s">
        <v>62</v>
      </c>
      <c r="U3297" s="69" t="s">
        <v>60</v>
      </c>
      <c r="X3297" t="str">
        <f>IF(T3297="","",_xlfn.LET(_xlpm.x,VLOOKUP(T3297,'Drop-down_menus'!$F$2:$G$16,2,FALSE),IF(_xlpm.x=0,"",_xlpm.x)))</f>
        <v>https://orcid.org/0000-0003-3696-4445</v>
      </c>
      <c r="Y3297" t="str">
        <f>IF(U3297="","",_xlfn.LET(_xlpm.x,VLOOKUP(U3297,'Drop-down_menus'!$F$2:$G$16,2,FALSE),IF(_xlpm.x=0,"",_xlpm.x)))</f>
        <v>https://orcid.org/0000-0002-9708-1761</v>
      </c>
      <c r="Z3297" t="str">
        <f>IF(V3297="","",_xlfn.LET(_xlpm.x,VLOOKUP(V3297,'Drop-down_menus'!$F$2:$G$16,2,FALSE),IF(_xlpm.x=0,"",_xlpm.x)))</f>
        <v/>
      </c>
      <c r="AA3297" t="str">
        <f>IF(W3297="","",_xlfn.LET(_xlpm.x,VLOOKUP(W3297,'Drop-down_menus'!$F$2:$G$16,2,FALSE),IF(_xlpm.x=0,"",_xlpm.x)))</f>
        <v/>
      </c>
      <c r="AB3297" t="s">
        <v>730</v>
      </c>
      <c r="AE3297" t="s">
        <v>896</v>
      </c>
    </row>
    <row r="3298" spans="1:31" ht="15" x14ac:dyDescent="0.2">
      <c r="A3298" s="2" t="s">
        <v>282</v>
      </c>
      <c r="B3298">
        <v>2677</v>
      </c>
      <c r="C3298">
        <v>2475</v>
      </c>
      <c r="D3298" s="69" t="s">
        <v>700</v>
      </c>
      <c r="F3298" s="70" t="s">
        <v>888</v>
      </c>
      <c r="G3298" s="70">
        <v>1</v>
      </c>
      <c r="H3298" s="70" t="s">
        <v>888</v>
      </c>
      <c r="I3298" t="s">
        <v>888</v>
      </c>
      <c r="J3298" t="str">
        <f>IF($I3298="","",_xlfn.LET(_xlpm.x,VLOOKUP($I3298,'taxon-match_2026-08-31'!$A$2:$N$122,6,FALSE),IF(_xlpm.x=0,"",_xlpm.x)))</f>
        <v>(Lesson, 1830)</v>
      </c>
      <c r="K3298" t="str">
        <f>IF($I3298="","",_xlfn.LET(_xlpm.x,VLOOKUP($I3298,'taxon-match_2026-08-31'!$A$2:$N$122,4,FALSE),IF(_xlpm.x=0,"",_xlpm.x)))</f>
        <v>urn:lsid:marinespecies.org:taxname:173893</v>
      </c>
      <c r="L3298" t="str">
        <f>IF($I3298="","",_xlfn.LET(_xlpm.x,VLOOKUP($I3298,'taxon-match_2026-08-31'!$A$2:$N$122,7,FALSE),IF(_xlpm.x=0,"",_xlpm.x)))</f>
        <v>Animalia</v>
      </c>
      <c r="M3298" t="str">
        <f>IF($I3298="","",_xlfn.LET(_xlpm.x,VLOOKUP($I3298,'taxon-match_2026-08-31'!$A$2:$N$122,8,FALSE),IF(_xlpm.x=0,"",_xlpm.x)))</f>
        <v>Chordata</v>
      </c>
      <c r="N3298" t="str">
        <f>IF($I3298="","",_xlfn.LET(_xlpm.x,VLOOKUP($I3298,'taxon-match_2026-08-31'!$A$2:$N$122,9,FALSE),IF(_xlpm.x=0,"",_xlpm.x)))</f>
        <v>Ascidiacea</v>
      </c>
      <c r="O3298" t="str">
        <f>IF($I3298="","",_xlfn.LET(_xlpm.x,VLOOKUP($I3298,'taxon-match_2026-08-31'!$A$2:$N$122,10,FALSE),IF(_xlpm.x=0,"",_xlpm.x)))</f>
        <v>Stolidobranchia</v>
      </c>
      <c r="P3298" t="str">
        <f>IF($I3298="","",_xlfn.LET(_xlpm.x,VLOOKUP($I3298,'taxon-match_2026-08-31'!$A$2:$N$122,11,FALSE),IF(_xlpm.x=0,"",_xlpm.x)))</f>
        <v>Styelidae</v>
      </c>
      <c r="Q3298" t="str">
        <f>IF($I3298="","",_xlfn.LET(_xlpm.x,VLOOKUP($I3298,'taxon-match_2026-08-31'!$A$2:$N$122,12,FALSE),IF(_xlpm.x=0,"",_xlpm.x)))</f>
        <v>Cnemidocarpa</v>
      </c>
      <c r="R3298" t="str">
        <f>IF($I3298="","",_xlfn.LET(_xlpm.x,VLOOKUP($I3298,'taxon-match_2026-08-31'!$A$2:$N$122,14,FALSE),IF(_xlpm.x=0,"",_xlpm.x)))</f>
        <v>verrucosa</v>
      </c>
      <c r="S3298" s="2" t="s">
        <v>2609</v>
      </c>
      <c r="T3298" s="69" t="s">
        <v>62</v>
      </c>
      <c r="U3298" s="69" t="s">
        <v>60</v>
      </c>
      <c r="X3298" t="str">
        <f>IF(T3298="","",_xlfn.LET(_xlpm.x,VLOOKUP(T3298,'Drop-down_menus'!$F$2:$G$16,2,FALSE),IF(_xlpm.x=0,"",_xlpm.x)))</f>
        <v>https://orcid.org/0000-0003-3696-4445</v>
      </c>
      <c r="Y3298" t="str">
        <f>IF(U3298="","",_xlfn.LET(_xlpm.x,VLOOKUP(U3298,'Drop-down_menus'!$F$2:$G$16,2,FALSE),IF(_xlpm.x=0,"",_xlpm.x)))</f>
        <v>https://orcid.org/0000-0002-9708-1761</v>
      </c>
      <c r="Z3298" t="str">
        <f>IF(V3298="","",_xlfn.LET(_xlpm.x,VLOOKUP(V3298,'Drop-down_menus'!$F$2:$G$16,2,FALSE),IF(_xlpm.x=0,"",_xlpm.x)))</f>
        <v/>
      </c>
      <c r="AA3298" t="str">
        <f>IF(W3298="","",_xlfn.LET(_xlpm.x,VLOOKUP(W3298,'Drop-down_menus'!$F$2:$G$16,2,FALSE),IF(_xlpm.x=0,"",_xlpm.x)))</f>
        <v/>
      </c>
      <c r="AB3298" t="s">
        <v>730</v>
      </c>
      <c r="AE3298" t="s">
        <v>896</v>
      </c>
    </row>
    <row r="3299" spans="1:31" ht="15" x14ac:dyDescent="0.2">
      <c r="A3299" s="2" t="s">
        <v>282</v>
      </c>
      <c r="B3299">
        <v>2678</v>
      </c>
      <c r="C3299">
        <v>2476</v>
      </c>
      <c r="D3299" s="69" t="s">
        <v>700</v>
      </c>
      <c r="F3299" s="70" t="s">
        <v>888</v>
      </c>
      <c r="G3299" s="70">
        <v>1</v>
      </c>
      <c r="H3299" s="70" t="s">
        <v>888</v>
      </c>
      <c r="I3299" t="s">
        <v>888</v>
      </c>
      <c r="J3299" t="str">
        <f>IF($I3299="","",_xlfn.LET(_xlpm.x,VLOOKUP($I3299,'taxon-match_2026-08-31'!$A$2:$N$122,6,FALSE),IF(_xlpm.x=0,"",_xlpm.x)))</f>
        <v>(Lesson, 1830)</v>
      </c>
      <c r="K3299" t="str">
        <f>IF($I3299="","",_xlfn.LET(_xlpm.x,VLOOKUP($I3299,'taxon-match_2026-08-31'!$A$2:$N$122,4,FALSE),IF(_xlpm.x=0,"",_xlpm.x)))</f>
        <v>urn:lsid:marinespecies.org:taxname:173893</v>
      </c>
      <c r="L3299" t="str">
        <f>IF($I3299="","",_xlfn.LET(_xlpm.x,VLOOKUP($I3299,'taxon-match_2026-08-31'!$A$2:$N$122,7,FALSE),IF(_xlpm.x=0,"",_xlpm.x)))</f>
        <v>Animalia</v>
      </c>
      <c r="M3299" t="str">
        <f>IF($I3299="","",_xlfn.LET(_xlpm.x,VLOOKUP($I3299,'taxon-match_2026-08-31'!$A$2:$N$122,8,FALSE),IF(_xlpm.x=0,"",_xlpm.x)))</f>
        <v>Chordata</v>
      </c>
      <c r="N3299" t="str">
        <f>IF($I3299="","",_xlfn.LET(_xlpm.x,VLOOKUP($I3299,'taxon-match_2026-08-31'!$A$2:$N$122,9,FALSE),IF(_xlpm.x=0,"",_xlpm.x)))</f>
        <v>Ascidiacea</v>
      </c>
      <c r="O3299" t="str">
        <f>IF($I3299="","",_xlfn.LET(_xlpm.x,VLOOKUP($I3299,'taxon-match_2026-08-31'!$A$2:$N$122,10,FALSE),IF(_xlpm.x=0,"",_xlpm.x)))</f>
        <v>Stolidobranchia</v>
      </c>
      <c r="P3299" t="str">
        <f>IF($I3299="","",_xlfn.LET(_xlpm.x,VLOOKUP($I3299,'taxon-match_2026-08-31'!$A$2:$N$122,11,FALSE),IF(_xlpm.x=0,"",_xlpm.x)))</f>
        <v>Styelidae</v>
      </c>
      <c r="Q3299" t="str">
        <f>IF($I3299="","",_xlfn.LET(_xlpm.x,VLOOKUP($I3299,'taxon-match_2026-08-31'!$A$2:$N$122,12,FALSE),IF(_xlpm.x=0,"",_xlpm.x)))</f>
        <v>Cnemidocarpa</v>
      </c>
      <c r="R3299" t="str">
        <f>IF($I3299="","",_xlfn.LET(_xlpm.x,VLOOKUP($I3299,'taxon-match_2026-08-31'!$A$2:$N$122,14,FALSE),IF(_xlpm.x=0,"",_xlpm.x)))</f>
        <v>verrucosa</v>
      </c>
      <c r="S3299" s="2" t="s">
        <v>2609</v>
      </c>
      <c r="T3299" s="69" t="s">
        <v>62</v>
      </c>
      <c r="U3299" s="69" t="s">
        <v>60</v>
      </c>
      <c r="X3299" t="str">
        <f>IF(T3299="","",_xlfn.LET(_xlpm.x,VLOOKUP(T3299,'Drop-down_menus'!$F$2:$G$16,2,FALSE),IF(_xlpm.x=0,"",_xlpm.x)))</f>
        <v>https://orcid.org/0000-0003-3696-4445</v>
      </c>
      <c r="Y3299" t="str">
        <f>IF(U3299="","",_xlfn.LET(_xlpm.x,VLOOKUP(U3299,'Drop-down_menus'!$F$2:$G$16,2,FALSE),IF(_xlpm.x=0,"",_xlpm.x)))</f>
        <v>https://orcid.org/0000-0002-9708-1761</v>
      </c>
      <c r="Z3299" t="str">
        <f>IF(V3299="","",_xlfn.LET(_xlpm.x,VLOOKUP(V3299,'Drop-down_menus'!$F$2:$G$16,2,FALSE),IF(_xlpm.x=0,"",_xlpm.x)))</f>
        <v/>
      </c>
      <c r="AA3299" t="str">
        <f>IF(W3299="","",_xlfn.LET(_xlpm.x,VLOOKUP(W3299,'Drop-down_menus'!$F$2:$G$16,2,FALSE),IF(_xlpm.x=0,"",_xlpm.x)))</f>
        <v/>
      </c>
      <c r="AB3299" t="s">
        <v>730</v>
      </c>
      <c r="AE3299" t="s">
        <v>896</v>
      </c>
    </row>
    <row r="3300" spans="1:31" ht="15" x14ac:dyDescent="0.2">
      <c r="A3300" s="2" t="s">
        <v>328</v>
      </c>
      <c r="B3300">
        <v>3345</v>
      </c>
      <c r="C3300">
        <v>2477</v>
      </c>
      <c r="D3300" s="69" t="s">
        <v>700</v>
      </c>
      <c r="F3300" s="70" t="s">
        <v>888</v>
      </c>
      <c r="G3300" s="69">
        <v>1</v>
      </c>
      <c r="H3300" s="70" t="s">
        <v>888</v>
      </c>
      <c r="I3300" t="s">
        <v>888</v>
      </c>
      <c r="J3300" t="str">
        <f>IF($I3300="","",_xlfn.LET(_xlpm.x,VLOOKUP($I3300,'taxon-match_2026-08-31'!$A$2:$N$122,6,FALSE),IF(_xlpm.x=0,"",_xlpm.x)))</f>
        <v>(Lesson, 1830)</v>
      </c>
      <c r="K3300" t="str">
        <f>IF($I3300="","",_xlfn.LET(_xlpm.x,VLOOKUP($I3300,'taxon-match_2026-08-31'!$A$2:$N$122,4,FALSE),IF(_xlpm.x=0,"",_xlpm.x)))</f>
        <v>urn:lsid:marinespecies.org:taxname:173893</v>
      </c>
      <c r="L3300" t="str">
        <f>IF($I3300="","",_xlfn.LET(_xlpm.x,VLOOKUP($I3300,'taxon-match_2026-08-31'!$A$2:$N$122,7,FALSE),IF(_xlpm.x=0,"",_xlpm.x)))</f>
        <v>Animalia</v>
      </c>
      <c r="M3300" t="str">
        <f>IF($I3300="","",_xlfn.LET(_xlpm.x,VLOOKUP($I3300,'taxon-match_2026-08-31'!$A$2:$N$122,8,FALSE),IF(_xlpm.x=0,"",_xlpm.x)))</f>
        <v>Chordata</v>
      </c>
      <c r="N3300" t="str">
        <f>IF($I3300="","",_xlfn.LET(_xlpm.x,VLOOKUP($I3300,'taxon-match_2026-08-31'!$A$2:$N$122,9,FALSE),IF(_xlpm.x=0,"",_xlpm.x)))</f>
        <v>Ascidiacea</v>
      </c>
      <c r="O3300" t="str">
        <f>IF($I3300="","",_xlfn.LET(_xlpm.x,VLOOKUP($I3300,'taxon-match_2026-08-31'!$A$2:$N$122,10,FALSE),IF(_xlpm.x=0,"",_xlpm.x)))</f>
        <v>Stolidobranchia</v>
      </c>
      <c r="P3300" t="str">
        <f>IF($I3300="","",_xlfn.LET(_xlpm.x,VLOOKUP($I3300,'taxon-match_2026-08-31'!$A$2:$N$122,11,FALSE),IF(_xlpm.x=0,"",_xlpm.x)))</f>
        <v>Styelidae</v>
      </c>
      <c r="Q3300" t="str">
        <f>IF($I3300="","",_xlfn.LET(_xlpm.x,VLOOKUP($I3300,'taxon-match_2026-08-31'!$A$2:$N$122,12,FALSE),IF(_xlpm.x=0,"",_xlpm.x)))</f>
        <v>Cnemidocarpa</v>
      </c>
      <c r="R3300" t="str">
        <f>IF($I3300="","",_xlfn.LET(_xlpm.x,VLOOKUP($I3300,'taxon-match_2026-08-31'!$A$2:$N$122,14,FALSE),IF(_xlpm.x=0,"",_xlpm.x)))</f>
        <v>verrucosa</v>
      </c>
      <c r="S3300" s="2" t="s">
        <v>2609</v>
      </c>
      <c r="T3300" s="69" t="s">
        <v>62</v>
      </c>
      <c r="U3300" s="69" t="s">
        <v>60</v>
      </c>
      <c r="X3300" t="str">
        <f>IF(T3300="","",_xlfn.LET(_xlpm.x,VLOOKUP(T3300,'Drop-down_menus'!$F$2:$G$16,2,FALSE),IF(_xlpm.x=0,"",_xlpm.x)))</f>
        <v>https://orcid.org/0000-0003-3696-4445</v>
      </c>
      <c r="Y3300" t="str">
        <f>IF(U3300="","",_xlfn.LET(_xlpm.x,VLOOKUP(U3300,'Drop-down_menus'!$F$2:$G$16,2,FALSE),IF(_xlpm.x=0,"",_xlpm.x)))</f>
        <v>https://orcid.org/0000-0002-9708-1761</v>
      </c>
      <c r="Z3300" t="str">
        <f>IF(V3300="","",_xlfn.LET(_xlpm.x,VLOOKUP(V3300,'Drop-down_menus'!$F$2:$G$16,2,FALSE),IF(_xlpm.x=0,"",_xlpm.x)))</f>
        <v/>
      </c>
      <c r="AA3300" t="str">
        <f>IF(W3300="","",_xlfn.LET(_xlpm.x,VLOOKUP(W3300,'Drop-down_menus'!$F$2:$G$16,2,FALSE),IF(_xlpm.x=0,"",_xlpm.x)))</f>
        <v/>
      </c>
      <c r="AB3300" t="s">
        <v>730</v>
      </c>
      <c r="AE3300" t="s">
        <v>896</v>
      </c>
    </row>
    <row r="3301" spans="1:31" ht="15" x14ac:dyDescent="0.2">
      <c r="A3301" s="2" t="s">
        <v>328</v>
      </c>
      <c r="B3301">
        <v>3346</v>
      </c>
      <c r="C3301">
        <v>2795</v>
      </c>
      <c r="D3301" s="69" t="s">
        <v>700</v>
      </c>
      <c r="F3301" s="70" t="s">
        <v>888</v>
      </c>
      <c r="G3301" s="69">
        <v>1</v>
      </c>
      <c r="H3301" s="70" t="s">
        <v>888</v>
      </c>
      <c r="I3301" t="s">
        <v>888</v>
      </c>
      <c r="J3301" t="str">
        <f>IF($I3301="","",_xlfn.LET(_xlpm.x,VLOOKUP($I3301,'taxon-match_2026-08-31'!$A$2:$N$122,6,FALSE),IF(_xlpm.x=0,"",_xlpm.x)))</f>
        <v>(Lesson, 1830)</v>
      </c>
      <c r="K3301" t="str">
        <f>IF($I3301="","",_xlfn.LET(_xlpm.x,VLOOKUP($I3301,'taxon-match_2026-08-31'!$A$2:$N$122,4,FALSE),IF(_xlpm.x=0,"",_xlpm.x)))</f>
        <v>urn:lsid:marinespecies.org:taxname:173893</v>
      </c>
      <c r="L3301" t="str">
        <f>IF($I3301="","",_xlfn.LET(_xlpm.x,VLOOKUP($I3301,'taxon-match_2026-08-31'!$A$2:$N$122,7,FALSE),IF(_xlpm.x=0,"",_xlpm.x)))</f>
        <v>Animalia</v>
      </c>
      <c r="M3301" t="str">
        <f>IF($I3301="","",_xlfn.LET(_xlpm.x,VLOOKUP($I3301,'taxon-match_2026-08-31'!$A$2:$N$122,8,FALSE),IF(_xlpm.x=0,"",_xlpm.x)))</f>
        <v>Chordata</v>
      </c>
      <c r="N3301" t="str">
        <f>IF($I3301="","",_xlfn.LET(_xlpm.x,VLOOKUP($I3301,'taxon-match_2026-08-31'!$A$2:$N$122,9,FALSE),IF(_xlpm.x=0,"",_xlpm.x)))</f>
        <v>Ascidiacea</v>
      </c>
      <c r="O3301" t="str">
        <f>IF($I3301="","",_xlfn.LET(_xlpm.x,VLOOKUP($I3301,'taxon-match_2026-08-31'!$A$2:$N$122,10,FALSE),IF(_xlpm.x=0,"",_xlpm.x)))</f>
        <v>Stolidobranchia</v>
      </c>
      <c r="P3301" t="str">
        <f>IF($I3301="","",_xlfn.LET(_xlpm.x,VLOOKUP($I3301,'taxon-match_2026-08-31'!$A$2:$N$122,11,FALSE),IF(_xlpm.x=0,"",_xlpm.x)))</f>
        <v>Styelidae</v>
      </c>
      <c r="Q3301" t="str">
        <f>IF($I3301="","",_xlfn.LET(_xlpm.x,VLOOKUP($I3301,'taxon-match_2026-08-31'!$A$2:$N$122,12,FALSE),IF(_xlpm.x=0,"",_xlpm.x)))</f>
        <v>Cnemidocarpa</v>
      </c>
      <c r="R3301" t="str">
        <f>IF($I3301="","",_xlfn.LET(_xlpm.x,VLOOKUP($I3301,'taxon-match_2026-08-31'!$A$2:$N$122,14,FALSE),IF(_xlpm.x=0,"",_xlpm.x)))</f>
        <v>verrucosa</v>
      </c>
      <c r="S3301" s="2" t="s">
        <v>2609</v>
      </c>
      <c r="T3301" s="69" t="s">
        <v>62</v>
      </c>
      <c r="U3301" s="69" t="s">
        <v>60</v>
      </c>
      <c r="X3301" t="str">
        <f>IF(T3301="","",_xlfn.LET(_xlpm.x,VLOOKUP(T3301,'Drop-down_menus'!$F$2:$G$16,2,FALSE),IF(_xlpm.x=0,"",_xlpm.x)))</f>
        <v>https://orcid.org/0000-0003-3696-4445</v>
      </c>
      <c r="Y3301" t="str">
        <f>IF(U3301="","",_xlfn.LET(_xlpm.x,VLOOKUP(U3301,'Drop-down_menus'!$F$2:$G$16,2,FALSE),IF(_xlpm.x=0,"",_xlpm.x)))</f>
        <v>https://orcid.org/0000-0002-9708-1761</v>
      </c>
      <c r="Z3301" t="str">
        <f>IF(V3301="","",_xlfn.LET(_xlpm.x,VLOOKUP(V3301,'Drop-down_menus'!$F$2:$G$16,2,FALSE),IF(_xlpm.x=0,"",_xlpm.x)))</f>
        <v/>
      </c>
      <c r="AA3301" t="str">
        <f>IF(W3301="","",_xlfn.LET(_xlpm.x,VLOOKUP(W3301,'Drop-down_menus'!$F$2:$G$16,2,FALSE),IF(_xlpm.x=0,"",_xlpm.x)))</f>
        <v/>
      </c>
      <c r="AB3301" t="s">
        <v>730</v>
      </c>
      <c r="AE3301" t="s">
        <v>896</v>
      </c>
    </row>
    <row r="3302" spans="1:31" ht="15" x14ac:dyDescent="0.2">
      <c r="A3302" s="2" t="s">
        <v>328</v>
      </c>
      <c r="B3302">
        <v>3347</v>
      </c>
      <c r="C3302">
        <v>2796</v>
      </c>
      <c r="D3302" s="69" t="s">
        <v>700</v>
      </c>
      <c r="F3302" s="70" t="s">
        <v>888</v>
      </c>
      <c r="G3302" s="69">
        <v>1</v>
      </c>
      <c r="H3302" s="70" t="s">
        <v>888</v>
      </c>
      <c r="I3302" t="s">
        <v>888</v>
      </c>
      <c r="J3302" t="str">
        <f>IF($I3302="","",_xlfn.LET(_xlpm.x,VLOOKUP($I3302,'taxon-match_2026-08-31'!$A$2:$N$122,6,FALSE),IF(_xlpm.x=0,"",_xlpm.x)))</f>
        <v>(Lesson, 1830)</v>
      </c>
      <c r="K3302" t="str">
        <f>IF($I3302="","",_xlfn.LET(_xlpm.x,VLOOKUP($I3302,'taxon-match_2026-08-31'!$A$2:$N$122,4,FALSE),IF(_xlpm.x=0,"",_xlpm.x)))</f>
        <v>urn:lsid:marinespecies.org:taxname:173893</v>
      </c>
      <c r="L3302" t="str">
        <f>IF($I3302="","",_xlfn.LET(_xlpm.x,VLOOKUP($I3302,'taxon-match_2026-08-31'!$A$2:$N$122,7,FALSE),IF(_xlpm.x=0,"",_xlpm.x)))</f>
        <v>Animalia</v>
      </c>
      <c r="M3302" t="str">
        <f>IF($I3302="","",_xlfn.LET(_xlpm.x,VLOOKUP($I3302,'taxon-match_2026-08-31'!$A$2:$N$122,8,FALSE),IF(_xlpm.x=0,"",_xlpm.x)))</f>
        <v>Chordata</v>
      </c>
      <c r="N3302" t="str">
        <f>IF($I3302="","",_xlfn.LET(_xlpm.x,VLOOKUP($I3302,'taxon-match_2026-08-31'!$A$2:$N$122,9,FALSE),IF(_xlpm.x=0,"",_xlpm.x)))</f>
        <v>Ascidiacea</v>
      </c>
      <c r="O3302" t="str">
        <f>IF($I3302="","",_xlfn.LET(_xlpm.x,VLOOKUP($I3302,'taxon-match_2026-08-31'!$A$2:$N$122,10,FALSE),IF(_xlpm.x=0,"",_xlpm.x)))</f>
        <v>Stolidobranchia</v>
      </c>
      <c r="P3302" t="str">
        <f>IF($I3302="","",_xlfn.LET(_xlpm.x,VLOOKUP($I3302,'taxon-match_2026-08-31'!$A$2:$N$122,11,FALSE),IF(_xlpm.x=0,"",_xlpm.x)))</f>
        <v>Styelidae</v>
      </c>
      <c r="Q3302" t="str">
        <f>IF($I3302="","",_xlfn.LET(_xlpm.x,VLOOKUP($I3302,'taxon-match_2026-08-31'!$A$2:$N$122,12,FALSE),IF(_xlpm.x=0,"",_xlpm.x)))</f>
        <v>Cnemidocarpa</v>
      </c>
      <c r="R3302" t="str">
        <f>IF($I3302="","",_xlfn.LET(_xlpm.x,VLOOKUP($I3302,'taxon-match_2026-08-31'!$A$2:$N$122,14,FALSE),IF(_xlpm.x=0,"",_xlpm.x)))</f>
        <v>verrucosa</v>
      </c>
      <c r="S3302" s="2" t="s">
        <v>2609</v>
      </c>
      <c r="T3302" s="69" t="s">
        <v>62</v>
      </c>
      <c r="U3302" s="69" t="s">
        <v>60</v>
      </c>
      <c r="X3302" t="str">
        <f>IF(T3302="","",_xlfn.LET(_xlpm.x,VLOOKUP(T3302,'Drop-down_menus'!$F$2:$G$16,2,FALSE),IF(_xlpm.x=0,"",_xlpm.x)))</f>
        <v>https://orcid.org/0000-0003-3696-4445</v>
      </c>
      <c r="Y3302" t="str">
        <f>IF(U3302="","",_xlfn.LET(_xlpm.x,VLOOKUP(U3302,'Drop-down_menus'!$F$2:$G$16,2,FALSE),IF(_xlpm.x=0,"",_xlpm.x)))</f>
        <v>https://orcid.org/0000-0002-9708-1761</v>
      </c>
      <c r="Z3302" t="str">
        <f>IF(V3302="","",_xlfn.LET(_xlpm.x,VLOOKUP(V3302,'Drop-down_menus'!$F$2:$G$16,2,FALSE),IF(_xlpm.x=0,"",_xlpm.x)))</f>
        <v/>
      </c>
      <c r="AA3302" t="str">
        <f>IF(W3302="","",_xlfn.LET(_xlpm.x,VLOOKUP(W3302,'Drop-down_menus'!$F$2:$G$16,2,FALSE),IF(_xlpm.x=0,"",_xlpm.x)))</f>
        <v/>
      </c>
      <c r="AB3302" t="s">
        <v>730</v>
      </c>
      <c r="AE3302" t="s">
        <v>896</v>
      </c>
    </row>
    <row r="3303" spans="1:31" ht="15" x14ac:dyDescent="0.2">
      <c r="A3303" s="2" t="s">
        <v>253</v>
      </c>
      <c r="B3303">
        <v>1989</v>
      </c>
      <c r="C3303">
        <v>2797</v>
      </c>
      <c r="D3303" s="69" t="s">
        <v>700</v>
      </c>
      <c r="F3303" s="70" t="s">
        <v>911</v>
      </c>
      <c r="G3303" s="70">
        <v>1</v>
      </c>
      <c r="H3303" s="70" t="s">
        <v>911</v>
      </c>
      <c r="I3303" t="s">
        <v>911</v>
      </c>
      <c r="J3303" t="str">
        <f>IF($I3303="","",_xlfn.LET(_xlpm.x,VLOOKUP($I3303,'taxon-match_2026-08-31'!$A$2:$N$122,6,FALSE),IF(_xlpm.x=0,"",_xlpm.x)))</f>
        <v>Sluiter, 1905</v>
      </c>
      <c r="K3303" t="str">
        <f>IF($I3303="","",_xlfn.LET(_xlpm.x,VLOOKUP($I3303,'taxon-match_2026-08-31'!$A$2:$N$122,4,FALSE),IF(_xlpm.x=0,"",_xlpm.x)))</f>
        <v>urn:lsid:marinespecies.org:taxname:252638</v>
      </c>
      <c r="L3303" t="str">
        <f>IF($I3303="","",_xlfn.LET(_xlpm.x,VLOOKUP($I3303,'taxon-match_2026-08-31'!$A$2:$N$122,7,FALSE),IF(_xlpm.x=0,"",_xlpm.x)))</f>
        <v>Animalia</v>
      </c>
      <c r="M3303" t="str">
        <f>IF($I3303="","",_xlfn.LET(_xlpm.x,VLOOKUP($I3303,'taxon-match_2026-08-31'!$A$2:$N$122,8,FALSE),IF(_xlpm.x=0,"",_xlpm.x)))</f>
        <v>Chordata</v>
      </c>
      <c r="N3303" t="str">
        <f>IF($I3303="","",_xlfn.LET(_xlpm.x,VLOOKUP($I3303,'taxon-match_2026-08-31'!$A$2:$N$122,9,FALSE),IF(_xlpm.x=0,"",_xlpm.x)))</f>
        <v>Ascidiacea</v>
      </c>
      <c r="O3303" t="str">
        <f>IF($I3303="","",_xlfn.LET(_xlpm.x,VLOOKUP($I3303,'taxon-match_2026-08-31'!$A$2:$N$122,10,FALSE),IF(_xlpm.x=0,"",_xlpm.x)))</f>
        <v>Phlebobranchia</v>
      </c>
      <c r="P3303" t="str">
        <f>IF($I3303="","",_xlfn.LET(_xlpm.x,VLOOKUP($I3303,'taxon-match_2026-08-31'!$A$2:$N$122,11,FALSE),IF(_xlpm.x=0,"",_xlpm.x)))</f>
        <v>Corellidae</v>
      </c>
      <c r="Q3303" t="str">
        <f>IF($I3303="","",_xlfn.LET(_xlpm.x,VLOOKUP($I3303,'taxon-match_2026-08-31'!$A$2:$N$122,12,FALSE),IF(_xlpm.x=0,"",_xlpm.x)))</f>
        <v>Corella</v>
      </c>
      <c r="R3303" t="str">
        <f>IF($I3303="","",_xlfn.LET(_xlpm.x,VLOOKUP($I3303,'taxon-match_2026-08-31'!$A$2:$N$122,14,FALSE),IF(_xlpm.x=0,"",_xlpm.x)))</f>
        <v>antarctica</v>
      </c>
      <c r="S3303" s="2" t="s">
        <v>2609</v>
      </c>
      <c r="T3303" s="69" t="s">
        <v>62</v>
      </c>
      <c r="U3303" s="69" t="s">
        <v>60</v>
      </c>
      <c r="X3303" t="str">
        <f>IF(T3303="","",_xlfn.LET(_xlpm.x,VLOOKUP(T3303,'Drop-down_menus'!$F$2:$G$16,2,FALSE),IF(_xlpm.x=0,"",_xlpm.x)))</f>
        <v>https://orcid.org/0000-0003-3696-4445</v>
      </c>
      <c r="Y3303" t="str">
        <f>IF(U3303="","",_xlfn.LET(_xlpm.x,VLOOKUP(U3303,'Drop-down_menus'!$F$2:$G$16,2,FALSE),IF(_xlpm.x=0,"",_xlpm.x)))</f>
        <v>https://orcid.org/0000-0002-9708-1761</v>
      </c>
      <c r="Z3303" t="str">
        <f>IF(V3303="","",_xlfn.LET(_xlpm.x,VLOOKUP(V3303,'Drop-down_menus'!$F$2:$G$16,2,FALSE),IF(_xlpm.x=0,"",_xlpm.x)))</f>
        <v/>
      </c>
      <c r="AA3303" t="str">
        <f>IF(W3303="","",_xlfn.LET(_xlpm.x,VLOOKUP(W3303,'Drop-down_menus'!$F$2:$G$16,2,FALSE),IF(_xlpm.x=0,"",_xlpm.x)))</f>
        <v/>
      </c>
      <c r="AB3303" t="s">
        <v>730</v>
      </c>
      <c r="AE3303" t="s">
        <v>896</v>
      </c>
    </row>
    <row r="3304" spans="1:31" ht="15" x14ac:dyDescent="0.2">
      <c r="A3304" s="2" t="s">
        <v>282</v>
      </c>
      <c r="B3304">
        <v>2649</v>
      </c>
      <c r="C3304">
        <v>2768</v>
      </c>
      <c r="D3304" s="69" t="s">
        <v>700</v>
      </c>
      <c r="F3304" s="70" t="s">
        <v>911</v>
      </c>
      <c r="G3304" s="70">
        <v>1</v>
      </c>
      <c r="H3304" s="70" t="s">
        <v>911</v>
      </c>
      <c r="I3304" t="s">
        <v>911</v>
      </c>
      <c r="J3304" t="str">
        <f>IF($I3304="","",_xlfn.LET(_xlpm.x,VLOOKUP($I3304,'taxon-match_2026-08-31'!$A$2:$N$122,6,FALSE),IF(_xlpm.x=0,"",_xlpm.x)))</f>
        <v>Sluiter, 1905</v>
      </c>
      <c r="K3304" t="str">
        <f>IF($I3304="","",_xlfn.LET(_xlpm.x,VLOOKUP($I3304,'taxon-match_2026-08-31'!$A$2:$N$122,4,FALSE),IF(_xlpm.x=0,"",_xlpm.x)))</f>
        <v>urn:lsid:marinespecies.org:taxname:252638</v>
      </c>
      <c r="L3304" t="str">
        <f>IF($I3304="","",_xlfn.LET(_xlpm.x,VLOOKUP($I3304,'taxon-match_2026-08-31'!$A$2:$N$122,7,FALSE),IF(_xlpm.x=0,"",_xlpm.x)))</f>
        <v>Animalia</v>
      </c>
      <c r="M3304" t="str">
        <f>IF($I3304="","",_xlfn.LET(_xlpm.x,VLOOKUP($I3304,'taxon-match_2026-08-31'!$A$2:$N$122,8,FALSE),IF(_xlpm.x=0,"",_xlpm.x)))</f>
        <v>Chordata</v>
      </c>
      <c r="N3304" t="str">
        <f>IF($I3304="","",_xlfn.LET(_xlpm.x,VLOOKUP($I3304,'taxon-match_2026-08-31'!$A$2:$N$122,9,FALSE),IF(_xlpm.x=0,"",_xlpm.x)))</f>
        <v>Ascidiacea</v>
      </c>
      <c r="O3304" t="str">
        <f>IF($I3304="","",_xlfn.LET(_xlpm.x,VLOOKUP($I3304,'taxon-match_2026-08-31'!$A$2:$N$122,10,FALSE),IF(_xlpm.x=0,"",_xlpm.x)))</f>
        <v>Phlebobranchia</v>
      </c>
      <c r="P3304" t="str">
        <f>IF($I3304="","",_xlfn.LET(_xlpm.x,VLOOKUP($I3304,'taxon-match_2026-08-31'!$A$2:$N$122,11,FALSE),IF(_xlpm.x=0,"",_xlpm.x)))</f>
        <v>Corellidae</v>
      </c>
      <c r="Q3304" t="str">
        <f>IF($I3304="","",_xlfn.LET(_xlpm.x,VLOOKUP($I3304,'taxon-match_2026-08-31'!$A$2:$N$122,12,FALSE),IF(_xlpm.x=0,"",_xlpm.x)))</f>
        <v>Corella</v>
      </c>
      <c r="R3304" t="str">
        <f>IF($I3304="","",_xlfn.LET(_xlpm.x,VLOOKUP($I3304,'taxon-match_2026-08-31'!$A$2:$N$122,14,FALSE),IF(_xlpm.x=0,"",_xlpm.x)))</f>
        <v>antarctica</v>
      </c>
      <c r="S3304" s="2" t="s">
        <v>2609</v>
      </c>
      <c r="T3304" s="69" t="s">
        <v>62</v>
      </c>
      <c r="U3304" s="69" t="s">
        <v>60</v>
      </c>
      <c r="X3304" t="str">
        <f>IF(T3304="","",_xlfn.LET(_xlpm.x,VLOOKUP(T3304,'Drop-down_menus'!$F$2:$G$16,2,FALSE),IF(_xlpm.x=0,"",_xlpm.x)))</f>
        <v>https://orcid.org/0000-0003-3696-4445</v>
      </c>
      <c r="Y3304" t="str">
        <f>IF(U3304="","",_xlfn.LET(_xlpm.x,VLOOKUP(U3304,'Drop-down_menus'!$F$2:$G$16,2,FALSE),IF(_xlpm.x=0,"",_xlpm.x)))</f>
        <v>https://orcid.org/0000-0002-9708-1761</v>
      </c>
      <c r="Z3304" t="str">
        <f>IF(V3304="","",_xlfn.LET(_xlpm.x,VLOOKUP(V3304,'Drop-down_menus'!$F$2:$G$16,2,FALSE),IF(_xlpm.x=0,"",_xlpm.x)))</f>
        <v/>
      </c>
      <c r="AA3304" t="str">
        <f>IF(W3304="","",_xlfn.LET(_xlpm.x,VLOOKUP(W3304,'Drop-down_menus'!$F$2:$G$16,2,FALSE),IF(_xlpm.x=0,"",_xlpm.x)))</f>
        <v/>
      </c>
      <c r="AB3304" t="s">
        <v>730</v>
      </c>
      <c r="AE3304" t="s">
        <v>896</v>
      </c>
    </row>
    <row r="3305" spans="1:31" ht="15" x14ac:dyDescent="0.2">
      <c r="A3305" s="2" t="s">
        <v>282</v>
      </c>
      <c r="B3305">
        <v>2650</v>
      </c>
      <c r="C3305">
        <v>2769</v>
      </c>
      <c r="D3305" s="69" t="s">
        <v>700</v>
      </c>
      <c r="F3305" s="70" t="s">
        <v>911</v>
      </c>
      <c r="G3305" s="70">
        <v>1</v>
      </c>
      <c r="H3305" s="70" t="s">
        <v>911</v>
      </c>
      <c r="I3305" t="s">
        <v>911</v>
      </c>
      <c r="J3305" t="str">
        <f>IF($I3305="","",_xlfn.LET(_xlpm.x,VLOOKUP($I3305,'taxon-match_2026-08-31'!$A$2:$N$122,6,FALSE),IF(_xlpm.x=0,"",_xlpm.x)))</f>
        <v>Sluiter, 1905</v>
      </c>
      <c r="K3305" t="str">
        <f>IF($I3305="","",_xlfn.LET(_xlpm.x,VLOOKUP($I3305,'taxon-match_2026-08-31'!$A$2:$N$122,4,FALSE),IF(_xlpm.x=0,"",_xlpm.x)))</f>
        <v>urn:lsid:marinespecies.org:taxname:252638</v>
      </c>
      <c r="L3305" t="str">
        <f>IF($I3305="","",_xlfn.LET(_xlpm.x,VLOOKUP($I3305,'taxon-match_2026-08-31'!$A$2:$N$122,7,FALSE),IF(_xlpm.x=0,"",_xlpm.x)))</f>
        <v>Animalia</v>
      </c>
      <c r="M3305" t="str">
        <f>IF($I3305="","",_xlfn.LET(_xlpm.x,VLOOKUP($I3305,'taxon-match_2026-08-31'!$A$2:$N$122,8,FALSE),IF(_xlpm.x=0,"",_xlpm.x)))</f>
        <v>Chordata</v>
      </c>
      <c r="N3305" t="str">
        <f>IF($I3305="","",_xlfn.LET(_xlpm.x,VLOOKUP($I3305,'taxon-match_2026-08-31'!$A$2:$N$122,9,FALSE),IF(_xlpm.x=0,"",_xlpm.x)))</f>
        <v>Ascidiacea</v>
      </c>
      <c r="O3305" t="str">
        <f>IF($I3305="","",_xlfn.LET(_xlpm.x,VLOOKUP($I3305,'taxon-match_2026-08-31'!$A$2:$N$122,10,FALSE),IF(_xlpm.x=0,"",_xlpm.x)))</f>
        <v>Phlebobranchia</v>
      </c>
      <c r="P3305" t="str">
        <f>IF($I3305="","",_xlfn.LET(_xlpm.x,VLOOKUP($I3305,'taxon-match_2026-08-31'!$A$2:$N$122,11,FALSE),IF(_xlpm.x=0,"",_xlpm.x)))</f>
        <v>Corellidae</v>
      </c>
      <c r="Q3305" t="str">
        <f>IF($I3305="","",_xlfn.LET(_xlpm.x,VLOOKUP($I3305,'taxon-match_2026-08-31'!$A$2:$N$122,12,FALSE),IF(_xlpm.x=0,"",_xlpm.x)))</f>
        <v>Corella</v>
      </c>
      <c r="R3305" t="str">
        <f>IF($I3305="","",_xlfn.LET(_xlpm.x,VLOOKUP($I3305,'taxon-match_2026-08-31'!$A$2:$N$122,14,FALSE),IF(_xlpm.x=0,"",_xlpm.x)))</f>
        <v>antarctica</v>
      </c>
      <c r="S3305" s="2" t="s">
        <v>2609</v>
      </c>
      <c r="T3305" s="69" t="s">
        <v>62</v>
      </c>
      <c r="U3305" s="69" t="s">
        <v>60</v>
      </c>
      <c r="X3305" t="str">
        <f>IF(T3305="","",_xlfn.LET(_xlpm.x,VLOOKUP(T3305,'Drop-down_menus'!$F$2:$G$16,2,FALSE),IF(_xlpm.x=0,"",_xlpm.x)))</f>
        <v>https://orcid.org/0000-0003-3696-4445</v>
      </c>
      <c r="Y3305" t="str">
        <f>IF(U3305="","",_xlfn.LET(_xlpm.x,VLOOKUP(U3305,'Drop-down_menus'!$F$2:$G$16,2,FALSE),IF(_xlpm.x=0,"",_xlpm.x)))</f>
        <v>https://orcid.org/0000-0002-9708-1761</v>
      </c>
      <c r="Z3305" t="str">
        <f>IF(V3305="","",_xlfn.LET(_xlpm.x,VLOOKUP(V3305,'Drop-down_menus'!$F$2:$G$16,2,FALSE),IF(_xlpm.x=0,"",_xlpm.x)))</f>
        <v/>
      </c>
      <c r="AA3305" t="str">
        <f>IF(W3305="","",_xlfn.LET(_xlpm.x,VLOOKUP(W3305,'Drop-down_menus'!$F$2:$G$16,2,FALSE),IF(_xlpm.x=0,"",_xlpm.x)))</f>
        <v/>
      </c>
      <c r="AB3305" t="s">
        <v>730</v>
      </c>
      <c r="AE3305" t="s">
        <v>896</v>
      </c>
    </row>
    <row r="3306" spans="1:31" ht="15" x14ac:dyDescent="0.2">
      <c r="A3306" s="2" t="s">
        <v>282</v>
      </c>
      <c r="B3306">
        <v>2651</v>
      </c>
      <c r="C3306">
        <v>2770</v>
      </c>
      <c r="D3306" s="69" t="s">
        <v>700</v>
      </c>
      <c r="F3306" s="70" t="s">
        <v>911</v>
      </c>
      <c r="G3306" s="70">
        <v>1</v>
      </c>
      <c r="H3306" s="70" t="s">
        <v>911</v>
      </c>
      <c r="I3306" t="s">
        <v>911</v>
      </c>
      <c r="J3306" t="str">
        <f>IF($I3306="","",_xlfn.LET(_xlpm.x,VLOOKUP($I3306,'taxon-match_2026-08-31'!$A$2:$N$122,6,FALSE),IF(_xlpm.x=0,"",_xlpm.x)))</f>
        <v>Sluiter, 1905</v>
      </c>
      <c r="K3306" t="str">
        <f>IF($I3306="","",_xlfn.LET(_xlpm.x,VLOOKUP($I3306,'taxon-match_2026-08-31'!$A$2:$N$122,4,FALSE),IF(_xlpm.x=0,"",_xlpm.x)))</f>
        <v>urn:lsid:marinespecies.org:taxname:252638</v>
      </c>
      <c r="L3306" t="str">
        <f>IF($I3306="","",_xlfn.LET(_xlpm.x,VLOOKUP($I3306,'taxon-match_2026-08-31'!$A$2:$N$122,7,FALSE),IF(_xlpm.x=0,"",_xlpm.x)))</f>
        <v>Animalia</v>
      </c>
      <c r="M3306" t="str">
        <f>IF($I3306="","",_xlfn.LET(_xlpm.x,VLOOKUP($I3306,'taxon-match_2026-08-31'!$A$2:$N$122,8,FALSE),IF(_xlpm.x=0,"",_xlpm.x)))</f>
        <v>Chordata</v>
      </c>
      <c r="N3306" t="str">
        <f>IF($I3306="","",_xlfn.LET(_xlpm.x,VLOOKUP($I3306,'taxon-match_2026-08-31'!$A$2:$N$122,9,FALSE),IF(_xlpm.x=0,"",_xlpm.x)))</f>
        <v>Ascidiacea</v>
      </c>
      <c r="O3306" t="str">
        <f>IF($I3306="","",_xlfn.LET(_xlpm.x,VLOOKUP($I3306,'taxon-match_2026-08-31'!$A$2:$N$122,10,FALSE),IF(_xlpm.x=0,"",_xlpm.x)))</f>
        <v>Phlebobranchia</v>
      </c>
      <c r="P3306" t="str">
        <f>IF($I3306="","",_xlfn.LET(_xlpm.x,VLOOKUP($I3306,'taxon-match_2026-08-31'!$A$2:$N$122,11,FALSE),IF(_xlpm.x=0,"",_xlpm.x)))</f>
        <v>Corellidae</v>
      </c>
      <c r="Q3306" t="str">
        <f>IF($I3306="","",_xlfn.LET(_xlpm.x,VLOOKUP($I3306,'taxon-match_2026-08-31'!$A$2:$N$122,12,FALSE),IF(_xlpm.x=0,"",_xlpm.x)))</f>
        <v>Corella</v>
      </c>
      <c r="R3306" t="str">
        <f>IF($I3306="","",_xlfn.LET(_xlpm.x,VLOOKUP($I3306,'taxon-match_2026-08-31'!$A$2:$N$122,14,FALSE),IF(_xlpm.x=0,"",_xlpm.x)))</f>
        <v>antarctica</v>
      </c>
      <c r="S3306" s="2" t="s">
        <v>2609</v>
      </c>
      <c r="T3306" s="69" t="s">
        <v>62</v>
      </c>
      <c r="U3306" s="69" t="s">
        <v>60</v>
      </c>
      <c r="X3306" t="str">
        <f>IF(T3306="","",_xlfn.LET(_xlpm.x,VLOOKUP(T3306,'Drop-down_menus'!$F$2:$G$16,2,FALSE),IF(_xlpm.x=0,"",_xlpm.x)))</f>
        <v>https://orcid.org/0000-0003-3696-4445</v>
      </c>
      <c r="Y3306" t="str">
        <f>IF(U3306="","",_xlfn.LET(_xlpm.x,VLOOKUP(U3306,'Drop-down_menus'!$F$2:$G$16,2,FALSE),IF(_xlpm.x=0,"",_xlpm.x)))</f>
        <v>https://orcid.org/0000-0002-9708-1761</v>
      </c>
      <c r="Z3306" t="str">
        <f>IF(V3306="","",_xlfn.LET(_xlpm.x,VLOOKUP(V3306,'Drop-down_menus'!$F$2:$G$16,2,FALSE),IF(_xlpm.x=0,"",_xlpm.x)))</f>
        <v/>
      </c>
      <c r="AA3306" t="str">
        <f>IF(W3306="","",_xlfn.LET(_xlpm.x,VLOOKUP(W3306,'Drop-down_menus'!$F$2:$G$16,2,FALSE),IF(_xlpm.x=0,"",_xlpm.x)))</f>
        <v/>
      </c>
      <c r="AB3306" t="s">
        <v>730</v>
      </c>
      <c r="AE3306" t="s">
        <v>896</v>
      </c>
    </row>
    <row r="3307" spans="1:31" ht="15" x14ac:dyDescent="0.2">
      <c r="A3307" s="2" t="s">
        <v>298</v>
      </c>
      <c r="B3307">
        <v>2969</v>
      </c>
      <c r="C3307">
        <v>2771</v>
      </c>
      <c r="D3307" s="69" t="s">
        <v>700</v>
      </c>
      <c r="F3307" s="70" t="s">
        <v>912</v>
      </c>
      <c r="G3307" s="70">
        <v>1</v>
      </c>
      <c r="H3307" s="70" t="s">
        <v>1490</v>
      </c>
      <c r="I3307" t="s">
        <v>1490</v>
      </c>
      <c r="J3307" t="str">
        <f>IF($I3307="","",_xlfn.LET(_xlpm.x,VLOOKUP($I3307,'taxon-match_2026-08-31'!$A$2:$N$122,6,FALSE),IF(_xlpm.x=0,"",_xlpm.x)))</f>
        <v>(E. Lamy, 1906)</v>
      </c>
      <c r="K3307" t="str">
        <f>IF($I3307="","",_xlfn.LET(_xlpm.x,VLOOKUP($I3307,'taxon-match_2026-08-31'!$A$2:$N$122,4,FALSE),IF(_xlpm.x=0,"",_xlpm.x)))</f>
        <v>urn:lsid:marinespecies.org:taxname:197130</v>
      </c>
      <c r="L3307" t="str">
        <f>IF($I3307="","",_xlfn.LET(_xlpm.x,VLOOKUP($I3307,'taxon-match_2026-08-31'!$A$2:$N$122,7,FALSE),IF(_xlpm.x=0,"",_xlpm.x)))</f>
        <v>Animalia</v>
      </c>
      <c r="M3307" t="str">
        <f>IF($I3307="","",_xlfn.LET(_xlpm.x,VLOOKUP($I3307,'taxon-match_2026-08-31'!$A$2:$N$122,8,FALSE),IF(_xlpm.x=0,"",_xlpm.x)))</f>
        <v>Mollusca</v>
      </c>
      <c r="N3307" t="str">
        <f>IF($I3307="","",_xlfn.LET(_xlpm.x,VLOOKUP($I3307,'taxon-match_2026-08-31'!$A$2:$N$122,9,FALSE),IF(_xlpm.x=0,"",_xlpm.x)))</f>
        <v>Bivalvia</v>
      </c>
      <c r="O3307" t="str">
        <f>IF($I3307="","",_xlfn.LET(_xlpm.x,VLOOKUP($I3307,'taxon-match_2026-08-31'!$A$2:$N$122,10,FALSE),IF(_xlpm.x=0,"",_xlpm.x)))</f>
        <v/>
      </c>
      <c r="P3307" t="str">
        <f>IF($I3307="","",_xlfn.LET(_xlpm.x,VLOOKUP($I3307,'taxon-match_2026-08-31'!$A$2:$N$122,11,FALSE),IF(_xlpm.x=0,"",_xlpm.x)))</f>
        <v>Cyamiidae</v>
      </c>
      <c r="Q3307" t="str">
        <f>IF($I3307="","",_xlfn.LET(_xlpm.x,VLOOKUP($I3307,'taxon-match_2026-08-31'!$A$2:$N$122,12,FALSE),IF(_xlpm.x=0,"",_xlpm.x)))</f>
        <v>Cyamiomactra</v>
      </c>
      <c r="R3307" t="str">
        <f>IF($I3307="","",_xlfn.LET(_xlpm.x,VLOOKUP($I3307,'taxon-match_2026-08-31'!$A$2:$N$122,14,FALSE),IF(_xlpm.x=0,"",_xlpm.x)))</f>
        <v>laminifera</v>
      </c>
      <c r="S3307" s="2" t="s">
        <v>2609</v>
      </c>
      <c r="T3307" s="69" t="s">
        <v>62</v>
      </c>
      <c r="U3307" s="69" t="s">
        <v>60</v>
      </c>
      <c r="X3307" t="str">
        <f>IF(T3307="","",_xlfn.LET(_xlpm.x,VLOOKUP(T3307,'Drop-down_menus'!$F$2:$G$16,2,FALSE),IF(_xlpm.x=0,"",_xlpm.x)))</f>
        <v>https://orcid.org/0000-0003-3696-4445</v>
      </c>
      <c r="Y3307" t="str">
        <f>IF(U3307="","",_xlfn.LET(_xlpm.x,VLOOKUP(U3307,'Drop-down_menus'!$F$2:$G$16,2,FALSE),IF(_xlpm.x=0,"",_xlpm.x)))</f>
        <v>https://orcid.org/0000-0002-9708-1761</v>
      </c>
      <c r="Z3307" t="str">
        <f>IF(V3307="","",_xlfn.LET(_xlpm.x,VLOOKUP(V3307,'Drop-down_menus'!$F$2:$G$16,2,FALSE),IF(_xlpm.x=0,"",_xlpm.x)))</f>
        <v/>
      </c>
      <c r="AA3307" t="str">
        <f>IF(W3307="","",_xlfn.LET(_xlpm.x,VLOOKUP(W3307,'Drop-down_menus'!$F$2:$G$16,2,FALSE),IF(_xlpm.x=0,"",_xlpm.x)))</f>
        <v/>
      </c>
      <c r="AB3307" t="s">
        <v>730</v>
      </c>
      <c r="AE3307" t="s">
        <v>896</v>
      </c>
    </row>
    <row r="3308" spans="1:31" ht="15" x14ac:dyDescent="0.2">
      <c r="A3308" s="2" t="s">
        <v>282</v>
      </c>
      <c r="B3308">
        <v>2623</v>
      </c>
      <c r="C3308">
        <v>2772</v>
      </c>
      <c r="D3308" s="69" t="s">
        <v>700</v>
      </c>
      <c r="F3308" s="70" t="s">
        <v>759</v>
      </c>
      <c r="G3308" s="69">
        <v>1</v>
      </c>
      <c r="H3308" s="70" t="s">
        <v>759</v>
      </c>
      <c r="I3308" t="s">
        <v>759</v>
      </c>
      <c r="J3308" t="str">
        <f>IF($I3308="","",_xlfn.LET(_xlpm.x,VLOOKUP($I3308,'taxon-match_2026-08-31'!$A$2:$N$122,6,FALSE),IF(_xlpm.x=0,"",_xlpm.x)))</f>
        <v>Roule, 1909</v>
      </c>
      <c r="K3308" t="str">
        <f>IF($I3308="","",_xlfn.LET(_xlpm.x,VLOOKUP($I3308,'taxon-match_2026-08-31'!$A$2:$N$122,4,FALSE),IF(_xlpm.x=0,"",_xlpm.x)))</f>
        <v>urn:lsid:marinespecies.org:taxname:172898</v>
      </c>
      <c r="L3308" t="str">
        <f>IF($I3308="","",_xlfn.LET(_xlpm.x,VLOOKUP($I3308,'taxon-match_2026-08-31'!$A$2:$N$122,7,FALSE),IF(_xlpm.x=0,"",_xlpm.x)))</f>
        <v>Animalia</v>
      </c>
      <c r="M3308" t="str">
        <f>IF($I3308="","",_xlfn.LET(_xlpm.x,VLOOKUP($I3308,'taxon-match_2026-08-31'!$A$2:$N$122,8,FALSE),IF(_xlpm.x=0,"",_xlpm.x)))</f>
        <v>Cnidaria</v>
      </c>
      <c r="N3308" t="str">
        <f>IF($I3308="","",_xlfn.LET(_xlpm.x,VLOOKUP($I3308,'taxon-match_2026-08-31'!$A$2:$N$122,9,FALSE),IF(_xlpm.x=0,"",_xlpm.x)))</f>
        <v>Hexacorallia</v>
      </c>
      <c r="O3308" t="str">
        <f>IF($I3308="","",_xlfn.LET(_xlpm.x,VLOOKUP($I3308,'taxon-match_2026-08-31'!$A$2:$N$122,10,FALSE),IF(_xlpm.x=0,"",_xlpm.x)))</f>
        <v>Actiniaria</v>
      </c>
      <c r="P3308" t="str">
        <f>IF($I3308="","",_xlfn.LET(_xlpm.x,VLOOKUP($I3308,'taxon-match_2026-08-31'!$A$2:$N$122,11,FALSE),IF(_xlpm.x=0,"",_xlpm.x)))</f>
        <v>Actiniidae</v>
      </c>
      <c r="Q3308" t="str">
        <f>IF($I3308="","",_xlfn.LET(_xlpm.x,VLOOKUP($I3308,'taxon-match_2026-08-31'!$A$2:$N$122,12,FALSE),IF(_xlpm.x=0,"",_xlpm.x)))</f>
        <v>Glyphoperidium</v>
      </c>
      <c r="R3308" t="str">
        <f>IF($I3308="","",_xlfn.LET(_xlpm.x,VLOOKUP($I3308,'taxon-match_2026-08-31'!$A$2:$N$122,14,FALSE),IF(_xlpm.x=0,"",_xlpm.x)))</f>
        <v>bursa</v>
      </c>
      <c r="S3308" s="2" t="s">
        <v>2609</v>
      </c>
      <c r="T3308" s="69" t="s">
        <v>62</v>
      </c>
      <c r="U3308" s="69" t="s">
        <v>60</v>
      </c>
      <c r="X3308" t="str">
        <f>IF(T3308="","",_xlfn.LET(_xlpm.x,VLOOKUP(T3308,'Drop-down_menus'!$F$2:$G$16,2,FALSE),IF(_xlpm.x=0,"",_xlpm.x)))</f>
        <v>https://orcid.org/0000-0003-3696-4445</v>
      </c>
      <c r="Y3308" t="str">
        <f>IF(U3308="","",_xlfn.LET(_xlpm.x,VLOOKUP(U3308,'Drop-down_menus'!$F$2:$G$16,2,FALSE),IF(_xlpm.x=0,"",_xlpm.x)))</f>
        <v>https://orcid.org/0000-0002-9708-1761</v>
      </c>
      <c r="Z3308" t="str">
        <f>IF(V3308="","",_xlfn.LET(_xlpm.x,VLOOKUP(V3308,'Drop-down_menus'!$F$2:$G$16,2,FALSE),IF(_xlpm.x=0,"",_xlpm.x)))</f>
        <v/>
      </c>
      <c r="AA3308" t="str">
        <f>IF(W3308="","",_xlfn.LET(_xlpm.x,VLOOKUP(W3308,'Drop-down_menus'!$F$2:$G$16,2,FALSE),IF(_xlpm.x=0,"",_xlpm.x)))</f>
        <v/>
      </c>
      <c r="AB3308" t="s">
        <v>730</v>
      </c>
      <c r="AE3308" t="s">
        <v>896</v>
      </c>
    </row>
    <row r="3309" spans="1:31" ht="15" x14ac:dyDescent="0.2">
      <c r="A3309" s="2" t="s">
        <v>282</v>
      </c>
      <c r="B3309">
        <v>2624</v>
      </c>
      <c r="C3309">
        <v>2773</v>
      </c>
      <c r="D3309" s="69" t="s">
        <v>700</v>
      </c>
      <c r="F3309" s="70" t="s">
        <v>759</v>
      </c>
      <c r="G3309" s="69">
        <v>1</v>
      </c>
      <c r="H3309" s="70" t="s">
        <v>759</v>
      </c>
      <c r="I3309" t="s">
        <v>759</v>
      </c>
      <c r="J3309" t="str">
        <f>IF($I3309="","",_xlfn.LET(_xlpm.x,VLOOKUP($I3309,'taxon-match_2026-08-31'!$A$2:$N$122,6,FALSE),IF(_xlpm.x=0,"",_xlpm.x)))</f>
        <v>Roule, 1909</v>
      </c>
      <c r="K3309" t="str">
        <f>IF($I3309="","",_xlfn.LET(_xlpm.x,VLOOKUP($I3309,'taxon-match_2026-08-31'!$A$2:$N$122,4,FALSE),IF(_xlpm.x=0,"",_xlpm.x)))</f>
        <v>urn:lsid:marinespecies.org:taxname:172898</v>
      </c>
      <c r="L3309" t="str">
        <f>IF($I3309="","",_xlfn.LET(_xlpm.x,VLOOKUP($I3309,'taxon-match_2026-08-31'!$A$2:$N$122,7,FALSE),IF(_xlpm.x=0,"",_xlpm.x)))</f>
        <v>Animalia</v>
      </c>
      <c r="M3309" t="str">
        <f>IF($I3309="","",_xlfn.LET(_xlpm.x,VLOOKUP($I3309,'taxon-match_2026-08-31'!$A$2:$N$122,8,FALSE),IF(_xlpm.x=0,"",_xlpm.x)))</f>
        <v>Cnidaria</v>
      </c>
      <c r="N3309" t="str">
        <f>IF($I3309="","",_xlfn.LET(_xlpm.x,VLOOKUP($I3309,'taxon-match_2026-08-31'!$A$2:$N$122,9,FALSE),IF(_xlpm.x=0,"",_xlpm.x)))</f>
        <v>Hexacorallia</v>
      </c>
      <c r="O3309" t="str">
        <f>IF($I3309="","",_xlfn.LET(_xlpm.x,VLOOKUP($I3309,'taxon-match_2026-08-31'!$A$2:$N$122,10,FALSE),IF(_xlpm.x=0,"",_xlpm.x)))</f>
        <v>Actiniaria</v>
      </c>
      <c r="P3309" t="str">
        <f>IF($I3309="","",_xlfn.LET(_xlpm.x,VLOOKUP($I3309,'taxon-match_2026-08-31'!$A$2:$N$122,11,FALSE),IF(_xlpm.x=0,"",_xlpm.x)))</f>
        <v>Actiniidae</v>
      </c>
      <c r="Q3309" t="str">
        <f>IF($I3309="","",_xlfn.LET(_xlpm.x,VLOOKUP($I3309,'taxon-match_2026-08-31'!$A$2:$N$122,12,FALSE),IF(_xlpm.x=0,"",_xlpm.x)))</f>
        <v>Glyphoperidium</v>
      </c>
      <c r="R3309" t="str">
        <f>IF($I3309="","",_xlfn.LET(_xlpm.x,VLOOKUP($I3309,'taxon-match_2026-08-31'!$A$2:$N$122,14,FALSE),IF(_xlpm.x=0,"",_xlpm.x)))</f>
        <v>bursa</v>
      </c>
      <c r="S3309" s="2" t="s">
        <v>2609</v>
      </c>
      <c r="T3309" s="69" t="s">
        <v>62</v>
      </c>
      <c r="U3309" s="69" t="s">
        <v>60</v>
      </c>
      <c r="X3309" t="str">
        <f>IF(T3309="","",_xlfn.LET(_xlpm.x,VLOOKUP(T3309,'Drop-down_menus'!$F$2:$G$16,2,FALSE),IF(_xlpm.x=0,"",_xlpm.x)))</f>
        <v>https://orcid.org/0000-0003-3696-4445</v>
      </c>
      <c r="Y3309" t="str">
        <f>IF(U3309="","",_xlfn.LET(_xlpm.x,VLOOKUP(U3309,'Drop-down_menus'!$F$2:$G$16,2,FALSE),IF(_xlpm.x=0,"",_xlpm.x)))</f>
        <v>https://orcid.org/0000-0002-9708-1761</v>
      </c>
      <c r="Z3309" t="str">
        <f>IF(V3309="","",_xlfn.LET(_xlpm.x,VLOOKUP(V3309,'Drop-down_menus'!$F$2:$G$16,2,FALSE),IF(_xlpm.x=0,"",_xlpm.x)))</f>
        <v/>
      </c>
      <c r="AA3309" t="str">
        <f>IF(W3309="","",_xlfn.LET(_xlpm.x,VLOOKUP(W3309,'Drop-down_menus'!$F$2:$G$16,2,FALSE),IF(_xlpm.x=0,"",_xlpm.x)))</f>
        <v/>
      </c>
      <c r="AB3309" t="s">
        <v>730</v>
      </c>
      <c r="AE3309" t="s">
        <v>896</v>
      </c>
    </row>
    <row r="3310" spans="1:31" ht="15" x14ac:dyDescent="0.2">
      <c r="A3310" s="2" t="s">
        <v>282</v>
      </c>
      <c r="B3310">
        <v>2625</v>
      </c>
      <c r="C3310">
        <v>2774</v>
      </c>
      <c r="D3310" s="69" t="s">
        <v>700</v>
      </c>
      <c r="F3310" s="70" t="s">
        <v>759</v>
      </c>
      <c r="G3310" s="69">
        <v>1</v>
      </c>
      <c r="H3310" s="70" t="s">
        <v>759</v>
      </c>
      <c r="I3310" t="s">
        <v>759</v>
      </c>
      <c r="J3310" t="str">
        <f>IF($I3310="","",_xlfn.LET(_xlpm.x,VLOOKUP($I3310,'taxon-match_2026-08-31'!$A$2:$N$122,6,FALSE),IF(_xlpm.x=0,"",_xlpm.x)))</f>
        <v>Roule, 1909</v>
      </c>
      <c r="K3310" t="str">
        <f>IF($I3310="","",_xlfn.LET(_xlpm.x,VLOOKUP($I3310,'taxon-match_2026-08-31'!$A$2:$N$122,4,FALSE),IF(_xlpm.x=0,"",_xlpm.x)))</f>
        <v>urn:lsid:marinespecies.org:taxname:172898</v>
      </c>
      <c r="L3310" t="str">
        <f>IF($I3310="","",_xlfn.LET(_xlpm.x,VLOOKUP($I3310,'taxon-match_2026-08-31'!$A$2:$N$122,7,FALSE),IF(_xlpm.x=0,"",_xlpm.x)))</f>
        <v>Animalia</v>
      </c>
      <c r="M3310" t="str">
        <f>IF($I3310="","",_xlfn.LET(_xlpm.x,VLOOKUP($I3310,'taxon-match_2026-08-31'!$A$2:$N$122,8,FALSE),IF(_xlpm.x=0,"",_xlpm.x)))</f>
        <v>Cnidaria</v>
      </c>
      <c r="N3310" t="str">
        <f>IF($I3310="","",_xlfn.LET(_xlpm.x,VLOOKUP($I3310,'taxon-match_2026-08-31'!$A$2:$N$122,9,FALSE),IF(_xlpm.x=0,"",_xlpm.x)))</f>
        <v>Hexacorallia</v>
      </c>
      <c r="O3310" t="str">
        <f>IF($I3310="","",_xlfn.LET(_xlpm.x,VLOOKUP($I3310,'taxon-match_2026-08-31'!$A$2:$N$122,10,FALSE),IF(_xlpm.x=0,"",_xlpm.x)))</f>
        <v>Actiniaria</v>
      </c>
      <c r="P3310" t="str">
        <f>IF($I3310="","",_xlfn.LET(_xlpm.x,VLOOKUP($I3310,'taxon-match_2026-08-31'!$A$2:$N$122,11,FALSE),IF(_xlpm.x=0,"",_xlpm.x)))</f>
        <v>Actiniidae</v>
      </c>
      <c r="Q3310" t="str">
        <f>IF($I3310="","",_xlfn.LET(_xlpm.x,VLOOKUP($I3310,'taxon-match_2026-08-31'!$A$2:$N$122,12,FALSE),IF(_xlpm.x=0,"",_xlpm.x)))</f>
        <v>Glyphoperidium</v>
      </c>
      <c r="R3310" t="str">
        <f>IF($I3310="","",_xlfn.LET(_xlpm.x,VLOOKUP($I3310,'taxon-match_2026-08-31'!$A$2:$N$122,14,FALSE),IF(_xlpm.x=0,"",_xlpm.x)))</f>
        <v>bursa</v>
      </c>
      <c r="S3310" s="2" t="s">
        <v>2609</v>
      </c>
      <c r="T3310" s="69" t="s">
        <v>62</v>
      </c>
      <c r="U3310" s="69" t="s">
        <v>60</v>
      </c>
      <c r="X3310" t="str">
        <f>IF(T3310="","",_xlfn.LET(_xlpm.x,VLOOKUP(T3310,'Drop-down_menus'!$F$2:$G$16,2,FALSE),IF(_xlpm.x=0,"",_xlpm.x)))</f>
        <v>https://orcid.org/0000-0003-3696-4445</v>
      </c>
      <c r="Y3310" t="str">
        <f>IF(U3310="","",_xlfn.LET(_xlpm.x,VLOOKUP(U3310,'Drop-down_menus'!$F$2:$G$16,2,FALSE),IF(_xlpm.x=0,"",_xlpm.x)))</f>
        <v>https://orcid.org/0000-0002-9708-1761</v>
      </c>
      <c r="Z3310" t="str">
        <f>IF(V3310="","",_xlfn.LET(_xlpm.x,VLOOKUP(V3310,'Drop-down_menus'!$F$2:$G$16,2,FALSE),IF(_xlpm.x=0,"",_xlpm.x)))</f>
        <v/>
      </c>
      <c r="AA3310" t="str">
        <f>IF(W3310="","",_xlfn.LET(_xlpm.x,VLOOKUP(W3310,'Drop-down_menus'!$F$2:$G$16,2,FALSE),IF(_xlpm.x=0,"",_xlpm.x)))</f>
        <v/>
      </c>
      <c r="AB3310" t="s">
        <v>730</v>
      </c>
      <c r="AE3310" t="s">
        <v>896</v>
      </c>
    </row>
    <row r="3311" spans="1:31" ht="15" x14ac:dyDescent="0.2">
      <c r="A3311" s="2" t="s">
        <v>253</v>
      </c>
      <c r="B3311">
        <v>1723</v>
      </c>
      <c r="C3311">
        <v>2775</v>
      </c>
      <c r="D3311" s="69" t="s">
        <v>700</v>
      </c>
      <c r="F3311" s="70" t="s">
        <v>832</v>
      </c>
      <c r="G3311" s="69">
        <v>1</v>
      </c>
      <c r="H3311" s="70" t="s">
        <v>832</v>
      </c>
      <c r="I3311" t="s">
        <v>832</v>
      </c>
      <c r="J3311" t="str">
        <f>IF($I3311="","",_xlfn.LET(_xlpm.x,VLOOKUP($I3311,'taxon-match_2026-08-31'!$A$2:$N$122,6,FALSE),IF(_xlpm.x=0,"",_xlpm.x)))</f>
        <v>Eights, 1852</v>
      </c>
      <c r="K3311" t="str">
        <f>IF($I3311="","",_xlfn.LET(_xlpm.x,VLOOKUP($I3311,'taxon-match_2026-08-31'!$A$2:$N$122,4,FALSE),IF(_xlpm.x=0,"",_xlpm.x)))</f>
        <v>urn:lsid:marinespecies.org:taxname:174803</v>
      </c>
      <c r="L3311" t="str">
        <f>IF($I3311="","",_xlfn.LET(_xlpm.x,VLOOKUP($I3311,'taxon-match_2026-08-31'!$A$2:$N$122,7,FALSE),IF(_xlpm.x=0,"",_xlpm.x)))</f>
        <v>Animalia</v>
      </c>
      <c r="M3311" t="str">
        <f>IF($I3311="","",_xlfn.LET(_xlpm.x,VLOOKUP($I3311,'taxon-match_2026-08-31'!$A$2:$N$122,8,FALSE),IF(_xlpm.x=0,"",_xlpm.x)))</f>
        <v>Arthropoda</v>
      </c>
      <c r="N3311" t="str">
        <f>IF($I3311="","",_xlfn.LET(_xlpm.x,VLOOKUP($I3311,'taxon-match_2026-08-31'!$A$2:$N$122,9,FALSE),IF(_xlpm.x=0,"",_xlpm.x)))</f>
        <v>Malacostraca</v>
      </c>
      <c r="O3311" t="str">
        <f>IF($I3311="","",_xlfn.LET(_xlpm.x,VLOOKUP($I3311,'taxon-match_2026-08-31'!$A$2:$N$122,10,FALSE),IF(_xlpm.x=0,"",_xlpm.x)))</f>
        <v>Isopoda</v>
      </c>
      <c r="P3311" t="str">
        <f>IF($I3311="","",_xlfn.LET(_xlpm.x,VLOOKUP($I3311,'taxon-match_2026-08-31'!$A$2:$N$122,11,FALSE),IF(_xlpm.x=0,"",_xlpm.x)))</f>
        <v>Chaetiliidae</v>
      </c>
      <c r="Q3311" t="str">
        <f>IF($I3311="","",_xlfn.LET(_xlpm.x,VLOOKUP($I3311,'taxon-match_2026-08-31'!$A$2:$N$122,12,FALSE),IF(_xlpm.x=0,"",_xlpm.x)))</f>
        <v>Glyptonotus</v>
      </c>
      <c r="R3311" t="str">
        <f>IF($I3311="","",_xlfn.LET(_xlpm.x,VLOOKUP($I3311,'taxon-match_2026-08-31'!$A$2:$N$122,14,FALSE),IF(_xlpm.x=0,"",_xlpm.x)))</f>
        <v>antarcticus</v>
      </c>
      <c r="S3311" s="2" t="s">
        <v>2609</v>
      </c>
      <c r="T3311" s="69" t="s">
        <v>62</v>
      </c>
      <c r="U3311" s="69" t="s">
        <v>60</v>
      </c>
      <c r="X3311" t="str">
        <f>IF(T3311="","",_xlfn.LET(_xlpm.x,VLOOKUP(T3311,'Drop-down_menus'!$F$2:$G$16,2,FALSE),IF(_xlpm.x=0,"",_xlpm.x)))</f>
        <v>https://orcid.org/0000-0003-3696-4445</v>
      </c>
      <c r="Y3311" t="str">
        <f>IF(U3311="","",_xlfn.LET(_xlpm.x,VLOOKUP(U3311,'Drop-down_menus'!$F$2:$G$16,2,FALSE),IF(_xlpm.x=0,"",_xlpm.x)))</f>
        <v>https://orcid.org/0000-0002-9708-1761</v>
      </c>
      <c r="Z3311" t="str">
        <f>IF(V3311="","",_xlfn.LET(_xlpm.x,VLOOKUP(V3311,'Drop-down_menus'!$F$2:$G$16,2,FALSE),IF(_xlpm.x=0,"",_xlpm.x)))</f>
        <v/>
      </c>
      <c r="AA3311" t="str">
        <f>IF(W3311="","",_xlfn.LET(_xlpm.x,VLOOKUP(W3311,'Drop-down_menus'!$F$2:$G$16,2,FALSE),IF(_xlpm.x=0,"",_xlpm.x)))</f>
        <v/>
      </c>
      <c r="AB3311" t="s">
        <v>730</v>
      </c>
      <c r="AE3311" t="s">
        <v>896</v>
      </c>
    </row>
    <row r="3312" spans="1:31" ht="15" x14ac:dyDescent="0.2">
      <c r="A3312" s="2" t="s">
        <v>282</v>
      </c>
      <c r="B3312">
        <v>2644</v>
      </c>
      <c r="C3312">
        <v>2776</v>
      </c>
      <c r="D3312" s="69" t="s">
        <v>700</v>
      </c>
      <c r="F3312" s="70" t="s">
        <v>832</v>
      </c>
      <c r="G3312" s="69">
        <v>1</v>
      </c>
      <c r="H3312" s="70" t="s">
        <v>832</v>
      </c>
      <c r="I3312" t="s">
        <v>832</v>
      </c>
      <c r="J3312" t="str">
        <f>IF($I3312="","",_xlfn.LET(_xlpm.x,VLOOKUP($I3312,'taxon-match_2026-08-31'!$A$2:$N$122,6,FALSE),IF(_xlpm.x=0,"",_xlpm.x)))</f>
        <v>Eights, 1852</v>
      </c>
      <c r="K3312" t="str">
        <f>IF($I3312="","",_xlfn.LET(_xlpm.x,VLOOKUP($I3312,'taxon-match_2026-08-31'!$A$2:$N$122,4,FALSE),IF(_xlpm.x=0,"",_xlpm.x)))</f>
        <v>urn:lsid:marinespecies.org:taxname:174803</v>
      </c>
      <c r="L3312" t="str">
        <f>IF($I3312="","",_xlfn.LET(_xlpm.x,VLOOKUP($I3312,'taxon-match_2026-08-31'!$A$2:$N$122,7,FALSE),IF(_xlpm.x=0,"",_xlpm.x)))</f>
        <v>Animalia</v>
      </c>
      <c r="M3312" t="str">
        <f>IF($I3312="","",_xlfn.LET(_xlpm.x,VLOOKUP($I3312,'taxon-match_2026-08-31'!$A$2:$N$122,8,FALSE),IF(_xlpm.x=0,"",_xlpm.x)))</f>
        <v>Arthropoda</v>
      </c>
      <c r="N3312" t="str">
        <f>IF($I3312="","",_xlfn.LET(_xlpm.x,VLOOKUP($I3312,'taxon-match_2026-08-31'!$A$2:$N$122,9,FALSE),IF(_xlpm.x=0,"",_xlpm.x)))</f>
        <v>Malacostraca</v>
      </c>
      <c r="O3312" t="str">
        <f>IF($I3312="","",_xlfn.LET(_xlpm.x,VLOOKUP($I3312,'taxon-match_2026-08-31'!$A$2:$N$122,10,FALSE),IF(_xlpm.x=0,"",_xlpm.x)))</f>
        <v>Isopoda</v>
      </c>
      <c r="P3312" t="str">
        <f>IF($I3312="","",_xlfn.LET(_xlpm.x,VLOOKUP($I3312,'taxon-match_2026-08-31'!$A$2:$N$122,11,FALSE),IF(_xlpm.x=0,"",_xlpm.x)))</f>
        <v>Chaetiliidae</v>
      </c>
      <c r="Q3312" t="str">
        <f>IF($I3312="","",_xlfn.LET(_xlpm.x,VLOOKUP($I3312,'taxon-match_2026-08-31'!$A$2:$N$122,12,FALSE),IF(_xlpm.x=0,"",_xlpm.x)))</f>
        <v>Glyptonotus</v>
      </c>
      <c r="R3312" t="str">
        <f>IF($I3312="","",_xlfn.LET(_xlpm.x,VLOOKUP($I3312,'taxon-match_2026-08-31'!$A$2:$N$122,14,FALSE),IF(_xlpm.x=0,"",_xlpm.x)))</f>
        <v>antarcticus</v>
      </c>
      <c r="S3312" s="2" t="s">
        <v>2609</v>
      </c>
      <c r="T3312" s="69" t="s">
        <v>62</v>
      </c>
      <c r="U3312" s="69" t="s">
        <v>60</v>
      </c>
      <c r="X3312" t="str">
        <f>IF(T3312="","",_xlfn.LET(_xlpm.x,VLOOKUP(T3312,'Drop-down_menus'!$F$2:$G$16,2,FALSE),IF(_xlpm.x=0,"",_xlpm.x)))</f>
        <v>https://orcid.org/0000-0003-3696-4445</v>
      </c>
      <c r="Y3312" t="str">
        <f>IF(U3312="","",_xlfn.LET(_xlpm.x,VLOOKUP(U3312,'Drop-down_menus'!$F$2:$G$16,2,FALSE),IF(_xlpm.x=0,"",_xlpm.x)))</f>
        <v>https://orcid.org/0000-0002-9708-1761</v>
      </c>
      <c r="Z3312" t="str">
        <f>IF(V3312="","",_xlfn.LET(_xlpm.x,VLOOKUP(V3312,'Drop-down_menus'!$F$2:$G$16,2,FALSE),IF(_xlpm.x=0,"",_xlpm.x)))</f>
        <v/>
      </c>
      <c r="AA3312" t="str">
        <f>IF(W3312="","",_xlfn.LET(_xlpm.x,VLOOKUP(W3312,'Drop-down_menus'!$F$2:$G$16,2,FALSE),IF(_xlpm.x=0,"",_xlpm.x)))</f>
        <v/>
      </c>
      <c r="AB3312" t="s">
        <v>730</v>
      </c>
      <c r="AE3312" t="s">
        <v>896</v>
      </c>
    </row>
    <row r="3313" spans="1:31" ht="15" x14ac:dyDescent="0.2">
      <c r="A3313" s="2" t="s">
        <v>282</v>
      </c>
      <c r="B3313">
        <v>2674</v>
      </c>
      <c r="C3313">
        <v>2798</v>
      </c>
      <c r="D3313" s="69" t="s">
        <v>700</v>
      </c>
      <c r="F3313" s="70" t="s">
        <v>832</v>
      </c>
      <c r="G3313" s="69">
        <v>1</v>
      </c>
      <c r="H3313" s="70" t="s">
        <v>832</v>
      </c>
      <c r="I3313" t="s">
        <v>832</v>
      </c>
      <c r="J3313" t="str">
        <f>IF($I3313="","",_xlfn.LET(_xlpm.x,VLOOKUP($I3313,'taxon-match_2026-08-31'!$A$2:$N$122,6,FALSE),IF(_xlpm.x=0,"",_xlpm.x)))</f>
        <v>Eights, 1852</v>
      </c>
      <c r="K3313" t="str">
        <f>IF($I3313="","",_xlfn.LET(_xlpm.x,VLOOKUP($I3313,'taxon-match_2026-08-31'!$A$2:$N$122,4,FALSE),IF(_xlpm.x=0,"",_xlpm.x)))</f>
        <v>urn:lsid:marinespecies.org:taxname:174803</v>
      </c>
      <c r="L3313" t="str">
        <f>IF($I3313="","",_xlfn.LET(_xlpm.x,VLOOKUP($I3313,'taxon-match_2026-08-31'!$A$2:$N$122,7,FALSE),IF(_xlpm.x=0,"",_xlpm.x)))</f>
        <v>Animalia</v>
      </c>
      <c r="M3313" t="str">
        <f>IF($I3313="","",_xlfn.LET(_xlpm.x,VLOOKUP($I3313,'taxon-match_2026-08-31'!$A$2:$N$122,8,FALSE),IF(_xlpm.x=0,"",_xlpm.x)))</f>
        <v>Arthropoda</v>
      </c>
      <c r="N3313" t="str">
        <f>IF($I3313="","",_xlfn.LET(_xlpm.x,VLOOKUP($I3313,'taxon-match_2026-08-31'!$A$2:$N$122,9,FALSE),IF(_xlpm.x=0,"",_xlpm.x)))</f>
        <v>Malacostraca</v>
      </c>
      <c r="O3313" t="str">
        <f>IF($I3313="","",_xlfn.LET(_xlpm.x,VLOOKUP($I3313,'taxon-match_2026-08-31'!$A$2:$N$122,10,FALSE),IF(_xlpm.x=0,"",_xlpm.x)))</f>
        <v>Isopoda</v>
      </c>
      <c r="P3313" t="str">
        <f>IF($I3313="","",_xlfn.LET(_xlpm.x,VLOOKUP($I3313,'taxon-match_2026-08-31'!$A$2:$N$122,11,FALSE),IF(_xlpm.x=0,"",_xlpm.x)))</f>
        <v>Chaetiliidae</v>
      </c>
      <c r="Q3313" t="str">
        <f>IF($I3313="","",_xlfn.LET(_xlpm.x,VLOOKUP($I3313,'taxon-match_2026-08-31'!$A$2:$N$122,12,FALSE),IF(_xlpm.x=0,"",_xlpm.x)))</f>
        <v>Glyptonotus</v>
      </c>
      <c r="R3313" t="str">
        <f>IF($I3313="","",_xlfn.LET(_xlpm.x,VLOOKUP($I3313,'taxon-match_2026-08-31'!$A$2:$N$122,14,FALSE),IF(_xlpm.x=0,"",_xlpm.x)))</f>
        <v>antarcticus</v>
      </c>
      <c r="S3313" s="2" t="s">
        <v>2609</v>
      </c>
      <c r="T3313" s="69" t="s">
        <v>62</v>
      </c>
      <c r="U3313" s="69" t="s">
        <v>60</v>
      </c>
      <c r="X3313" t="str">
        <f>IF(T3313="","",_xlfn.LET(_xlpm.x,VLOOKUP(T3313,'Drop-down_menus'!$F$2:$G$16,2,FALSE),IF(_xlpm.x=0,"",_xlpm.x)))</f>
        <v>https://orcid.org/0000-0003-3696-4445</v>
      </c>
      <c r="Y3313" t="str">
        <f>IF(U3313="","",_xlfn.LET(_xlpm.x,VLOOKUP(U3313,'Drop-down_menus'!$F$2:$G$16,2,FALSE),IF(_xlpm.x=0,"",_xlpm.x)))</f>
        <v>https://orcid.org/0000-0002-9708-1761</v>
      </c>
      <c r="Z3313" t="str">
        <f>IF(V3313="","",_xlfn.LET(_xlpm.x,VLOOKUP(V3313,'Drop-down_menus'!$F$2:$G$16,2,FALSE),IF(_xlpm.x=0,"",_xlpm.x)))</f>
        <v/>
      </c>
      <c r="AA3313" t="str">
        <f>IF(W3313="","",_xlfn.LET(_xlpm.x,VLOOKUP(W3313,'Drop-down_menus'!$F$2:$G$16,2,FALSE),IF(_xlpm.x=0,"",_xlpm.x)))</f>
        <v/>
      </c>
      <c r="AB3313" t="s">
        <v>730</v>
      </c>
      <c r="AE3313" t="s">
        <v>896</v>
      </c>
    </row>
    <row r="3314" spans="1:31" ht="15" x14ac:dyDescent="0.2">
      <c r="A3314" s="2" t="s">
        <v>282</v>
      </c>
      <c r="B3314">
        <v>2675</v>
      </c>
      <c r="C3314">
        <v>2799</v>
      </c>
      <c r="D3314" s="69" t="s">
        <v>700</v>
      </c>
      <c r="F3314" s="70" t="s">
        <v>832</v>
      </c>
      <c r="G3314" s="69">
        <v>1</v>
      </c>
      <c r="H3314" s="70" t="s">
        <v>832</v>
      </c>
      <c r="I3314" t="s">
        <v>832</v>
      </c>
      <c r="J3314" t="str">
        <f>IF($I3314="","",_xlfn.LET(_xlpm.x,VLOOKUP($I3314,'taxon-match_2026-08-31'!$A$2:$N$122,6,FALSE),IF(_xlpm.x=0,"",_xlpm.x)))</f>
        <v>Eights, 1852</v>
      </c>
      <c r="K3314" t="str">
        <f>IF($I3314="","",_xlfn.LET(_xlpm.x,VLOOKUP($I3314,'taxon-match_2026-08-31'!$A$2:$N$122,4,FALSE),IF(_xlpm.x=0,"",_xlpm.x)))</f>
        <v>urn:lsid:marinespecies.org:taxname:174803</v>
      </c>
      <c r="L3314" t="str">
        <f>IF($I3314="","",_xlfn.LET(_xlpm.x,VLOOKUP($I3314,'taxon-match_2026-08-31'!$A$2:$N$122,7,FALSE),IF(_xlpm.x=0,"",_xlpm.x)))</f>
        <v>Animalia</v>
      </c>
      <c r="M3314" t="str">
        <f>IF($I3314="","",_xlfn.LET(_xlpm.x,VLOOKUP($I3314,'taxon-match_2026-08-31'!$A$2:$N$122,8,FALSE),IF(_xlpm.x=0,"",_xlpm.x)))</f>
        <v>Arthropoda</v>
      </c>
      <c r="N3314" t="str">
        <f>IF($I3314="","",_xlfn.LET(_xlpm.x,VLOOKUP($I3314,'taxon-match_2026-08-31'!$A$2:$N$122,9,FALSE),IF(_xlpm.x=0,"",_xlpm.x)))</f>
        <v>Malacostraca</v>
      </c>
      <c r="O3314" t="str">
        <f>IF($I3314="","",_xlfn.LET(_xlpm.x,VLOOKUP($I3314,'taxon-match_2026-08-31'!$A$2:$N$122,10,FALSE),IF(_xlpm.x=0,"",_xlpm.x)))</f>
        <v>Isopoda</v>
      </c>
      <c r="P3314" t="str">
        <f>IF($I3314="","",_xlfn.LET(_xlpm.x,VLOOKUP($I3314,'taxon-match_2026-08-31'!$A$2:$N$122,11,FALSE),IF(_xlpm.x=0,"",_xlpm.x)))</f>
        <v>Chaetiliidae</v>
      </c>
      <c r="Q3314" t="str">
        <f>IF($I3314="","",_xlfn.LET(_xlpm.x,VLOOKUP($I3314,'taxon-match_2026-08-31'!$A$2:$N$122,12,FALSE),IF(_xlpm.x=0,"",_xlpm.x)))</f>
        <v>Glyptonotus</v>
      </c>
      <c r="R3314" t="str">
        <f>IF($I3314="","",_xlfn.LET(_xlpm.x,VLOOKUP($I3314,'taxon-match_2026-08-31'!$A$2:$N$122,14,FALSE),IF(_xlpm.x=0,"",_xlpm.x)))</f>
        <v>antarcticus</v>
      </c>
      <c r="S3314" s="2" t="s">
        <v>2609</v>
      </c>
      <c r="T3314" s="69" t="s">
        <v>62</v>
      </c>
      <c r="U3314" s="69" t="s">
        <v>60</v>
      </c>
      <c r="X3314" t="str">
        <f>IF(T3314="","",_xlfn.LET(_xlpm.x,VLOOKUP(T3314,'Drop-down_menus'!$F$2:$G$16,2,FALSE),IF(_xlpm.x=0,"",_xlpm.x)))</f>
        <v>https://orcid.org/0000-0003-3696-4445</v>
      </c>
      <c r="Y3314" t="str">
        <f>IF(U3314="","",_xlfn.LET(_xlpm.x,VLOOKUP(U3314,'Drop-down_menus'!$F$2:$G$16,2,FALSE),IF(_xlpm.x=0,"",_xlpm.x)))</f>
        <v>https://orcid.org/0000-0002-9708-1761</v>
      </c>
      <c r="Z3314" t="str">
        <f>IF(V3314="","",_xlfn.LET(_xlpm.x,VLOOKUP(V3314,'Drop-down_menus'!$F$2:$G$16,2,FALSE),IF(_xlpm.x=0,"",_xlpm.x)))</f>
        <v/>
      </c>
      <c r="AA3314" t="str">
        <f>IF(W3314="","",_xlfn.LET(_xlpm.x,VLOOKUP(W3314,'Drop-down_menus'!$F$2:$G$16,2,FALSE),IF(_xlpm.x=0,"",_xlpm.x)))</f>
        <v/>
      </c>
      <c r="AB3314" t="s">
        <v>730</v>
      </c>
      <c r="AE3314" t="s">
        <v>896</v>
      </c>
    </row>
    <row r="3315" spans="1:31" ht="15" x14ac:dyDescent="0.2">
      <c r="A3315" s="2" t="s">
        <v>298</v>
      </c>
      <c r="B3315">
        <v>2932</v>
      </c>
      <c r="C3315">
        <v>2800</v>
      </c>
      <c r="D3315" s="69" t="s">
        <v>700</v>
      </c>
      <c r="F3315" s="70" t="s">
        <v>832</v>
      </c>
      <c r="G3315" s="69">
        <v>1</v>
      </c>
      <c r="H3315" s="70" t="s">
        <v>832</v>
      </c>
      <c r="I3315" t="s">
        <v>832</v>
      </c>
      <c r="J3315" t="str">
        <f>IF($I3315="","",_xlfn.LET(_xlpm.x,VLOOKUP($I3315,'taxon-match_2026-08-31'!$A$2:$N$122,6,FALSE),IF(_xlpm.x=0,"",_xlpm.x)))</f>
        <v>Eights, 1852</v>
      </c>
      <c r="K3315" t="str">
        <f>IF($I3315="","",_xlfn.LET(_xlpm.x,VLOOKUP($I3315,'taxon-match_2026-08-31'!$A$2:$N$122,4,FALSE),IF(_xlpm.x=0,"",_xlpm.x)))</f>
        <v>urn:lsid:marinespecies.org:taxname:174803</v>
      </c>
      <c r="L3315" t="str">
        <f>IF($I3315="","",_xlfn.LET(_xlpm.x,VLOOKUP($I3315,'taxon-match_2026-08-31'!$A$2:$N$122,7,FALSE),IF(_xlpm.x=0,"",_xlpm.x)))</f>
        <v>Animalia</v>
      </c>
      <c r="M3315" t="str">
        <f>IF($I3315="","",_xlfn.LET(_xlpm.x,VLOOKUP($I3315,'taxon-match_2026-08-31'!$A$2:$N$122,8,FALSE),IF(_xlpm.x=0,"",_xlpm.x)))</f>
        <v>Arthropoda</v>
      </c>
      <c r="N3315" t="str">
        <f>IF($I3315="","",_xlfn.LET(_xlpm.x,VLOOKUP($I3315,'taxon-match_2026-08-31'!$A$2:$N$122,9,FALSE),IF(_xlpm.x=0,"",_xlpm.x)))</f>
        <v>Malacostraca</v>
      </c>
      <c r="O3315" t="str">
        <f>IF($I3315="","",_xlfn.LET(_xlpm.x,VLOOKUP($I3315,'taxon-match_2026-08-31'!$A$2:$N$122,10,FALSE),IF(_xlpm.x=0,"",_xlpm.x)))</f>
        <v>Isopoda</v>
      </c>
      <c r="P3315" t="str">
        <f>IF($I3315="","",_xlfn.LET(_xlpm.x,VLOOKUP($I3315,'taxon-match_2026-08-31'!$A$2:$N$122,11,FALSE),IF(_xlpm.x=0,"",_xlpm.x)))</f>
        <v>Chaetiliidae</v>
      </c>
      <c r="Q3315" t="str">
        <f>IF($I3315="","",_xlfn.LET(_xlpm.x,VLOOKUP($I3315,'taxon-match_2026-08-31'!$A$2:$N$122,12,FALSE),IF(_xlpm.x=0,"",_xlpm.x)))</f>
        <v>Glyptonotus</v>
      </c>
      <c r="R3315" t="str">
        <f>IF($I3315="","",_xlfn.LET(_xlpm.x,VLOOKUP($I3315,'taxon-match_2026-08-31'!$A$2:$N$122,14,FALSE),IF(_xlpm.x=0,"",_xlpm.x)))</f>
        <v>antarcticus</v>
      </c>
      <c r="S3315" s="2" t="s">
        <v>2609</v>
      </c>
      <c r="T3315" s="69" t="s">
        <v>62</v>
      </c>
      <c r="U3315" s="69" t="s">
        <v>60</v>
      </c>
      <c r="X3315" t="str">
        <f>IF(T3315="","",_xlfn.LET(_xlpm.x,VLOOKUP(T3315,'Drop-down_menus'!$F$2:$G$16,2,FALSE),IF(_xlpm.x=0,"",_xlpm.x)))</f>
        <v>https://orcid.org/0000-0003-3696-4445</v>
      </c>
      <c r="Y3315" t="str">
        <f>IF(U3315="","",_xlfn.LET(_xlpm.x,VLOOKUP(U3315,'Drop-down_menus'!$F$2:$G$16,2,FALSE),IF(_xlpm.x=0,"",_xlpm.x)))</f>
        <v>https://orcid.org/0000-0002-9708-1761</v>
      </c>
      <c r="Z3315" t="str">
        <f>IF(V3315="","",_xlfn.LET(_xlpm.x,VLOOKUP(V3315,'Drop-down_menus'!$F$2:$G$16,2,FALSE),IF(_xlpm.x=0,"",_xlpm.x)))</f>
        <v/>
      </c>
      <c r="AA3315" t="str">
        <f>IF(W3315="","",_xlfn.LET(_xlpm.x,VLOOKUP(W3315,'Drop-down_menus'!$F$2:$G$16,2,FALSE),IF(_xlpm.x=0,"",_xlpm.x)))</f>
        <v/>
      </c>
      <c r="AB3315" t="s">
        <v>730</v>
      </c>
      <c r="AE3315" t="s">
        <v>896</v>
      </c>
    </row>
    <row r="3316" spans="1:31" ht="15" x14ac:dyDescent="0.2">
      <c r="A3316" s="2" t="s">
        <v>298</v>
      </c>
      <c r="B3316">
        <v>2933</v>
      </c>
      <c r="C3316">
        <v>2783</v>
      </c>
      <c r="D3316" s="69" t="s">
        <v>700</v>
      </c>
      <c r="F3316" s="70" t="s">
        <v>832</v>
      </c>
      <c r="G3316" s="69">
        <v>1</v>
      </c>
      <c r="H3316" s="70" t="s">
        <v>832</v>
      </c>
      <c r="I3316" t="s">
        <v>832</v>
      </c>
      <c r="J3316" t="str">
        <f>IF($I3316="","",_xlfn.LET(_xlpm.x,VLOOKUP($I3316,'taxon-match_2026-08-31'!$A$2:$N$122,6,FALSE),IF(_xlpm.x=0,"",_xlpm.x)))</f>
        <v>Eights, 1852</v>
      </c>
      <c r="K3316" t="str">
        <f>IF($I3316="","",_xlfn.LET(_xlpm.x,VLOOKUP($I3316,'taxon-match_2026-08-31'!$A$2:$N$122,4,FALSE),IF(_xlpm.x=0,"",_xlpm.x)))</f>
        <v>urn:lsid:marinespecies.org:taxname:174803</v>
      </c>
      <c r="L3316" t="str">
        <f>IF($I3316="","",_xlfn.LET(_xlpm.x,VLOOKUP($I3316,'taxon-match_2026-08-31'!$A$2:$N$122,7,FALSE),IF(_xlpm.x=0,"",_xlpm.x)))</f>
        <v>Animalia</v>
      </c>
      <c r="M3316" t="str">
        <f>IF($I3316="","",_xlfn.LET(_xlpm.x,VLOOKUP($I3316,'taxon-match_2026-08-31'!$A$2:$N$122,8,FALSE),IF(_xlpm.x=0,"",_xlpm.x)))</f>
        <v>Arthropoda</v>
      </c>
      <c r="N3316" t="str">
        <f>IF($I3316="","",_xlfn.LET(_xlpm.x,VLOOKUP($I3316,'taxon-match_2026-08-31'!$A$2:$N$122,9,FALSE),IF(_xlpm.x=0,"",_xlpm.x)))</f>
        <v>Malacostraca</v>
      </c>
      <c r="O3316" t="str">
        <f>IF($I3316="","",_xlfn.LET(_xlpm.x,VLOOKUP($I3316,'taxon-match_2026-08-31'!$A$2:$N$122,10,FALSE),IF(_xlpm.x=0,"",_xlpm.x)))</f>
        <v>Isopoda</v>
      </c>
      <c r="P3316" t="str">
        <f>IF($I3316="","",_xlfn.LET(_xlpm.x,VLOOKUP($I3316,'taxon-match_2026-08-31'!$A$2:$N$122,11,FALSE),IF(_xlpm.x=0,"",_xlpm.x)))</f>
        <v>Chaetiliidae</v>
      </c>
      <c r="Q3316" t="str">
        <f>IF($I3316="","",_xlfn.LET(_xlpm.x,VLOOKUP($I3316,'taxon-match_2026-08-31'!$A$2:$N$122,12,FALSE),IF(_xlpm.x=0,"",_xlpm.x)))</f>
        <v>Glyptonotus</v>
      </c>
      <c r="R3316" t="str">
        <f>IF($I3316="","",_xlfn.LET(_xlpm.x,VLOOKUP($I3316,'taxon-match_2026-08-31'!$A$2:$N$122,14,FALSE),IF(_xlpm.x=0,"",_xlpm.x)))</f>
        <v>antarcticus</v>
      </c>
      <c r="S3316" s="2" t="s">
        <v>2609</v>
      </c>
      <c r="T3316" s="69" t="s">
        <v>62</v>
      </c>
      <c r="U3316" s="69" t="s">
        <v>60</v>
      </c>
      <c r="X3316" t="str">
        <f>IF(T3316="","",_xlfn.LET(_xlpm.x,VLOOKUP(T3316,'Drop-down_menus'!$F$2:$G$16,2,FALSE),IF(_xlpm.x=0,"",_xlpm.x)))</f>
        <v>https://orcid.org/0000-0003-3696-4445</v>
      </c>
      <c r="Y3316" t="str">
        <f>IF(U3316="","",_xlfn.LET(_xlpm.x,VLOOKUP(U3316,'Drop-down_menus'!$F$2:$G$16,2,FALSE),IF(_xlpm.x=0,"",_xlpm.x)))</f>
        <v>https://orcid.org/0000-0002-9708-1761</v>
      </c>
      <c r="Z3316" t="str">
        <f>IF(V3316="","",_xlfn.LET(_xlpm.x,VLOOKUP(V3316,'Drop-down_menus'!$F$2:$G$16,2,FALSE),IF(_xlpm.x=0,"",_xlpm.x)))</f>
        <v/>
      </c>
      <c r="AA3316" t="str">
        <f>IF(W3316="","",_xlfn.LET(_xlpm.x,VLOOKUP(W3316,'Drop-down_menus'!$F$2:$G$16,2,FALSE),IF(_xlpm.x=0,"",_xlpm.x)))</f>
        <v/>
      </c>
      <c r="AB3316" t="s">
        <v>730</v>
      </c>
      <c r="AE3316" t="s">
        <v>896</v>
      </c>
    </row>
    <row r="3317" spans="1:31" ht="15" x14ac:dyDescent="0.2">
      <c r="A3317" s="2" t="s">
        <v>298</v>
      </c>
      <c r="B3317">
        <v>2934</v>
      </c>
      <c r="C3317">
        <v>2784</v>
      </c>
      <c r="D3317" s="69" t="s">
        <v>700</v>
      </c>
      <c r="F3317" s="70" t="s">
        <v>832</v>
      </c>
      <c r="G3317" s="69">
        <v>1</v>
      </c>
      <c r="H3317" s="70" t="s">
        <v>832</v>
      </c>
      <c r="I3317" t="s">
        <v>832</v>
      </c>
      <c r="J3317" t="str">
        <f>IF($I3317="","",_xlfn.LET(_xlpm.x,VLOOKUP($I3317,'taxon-match_2026-08-31'!$A$2:$N$122,6,FALSE),IF(_xlpm.x=0,"",_xlpm.x)))</f>
        <v>Eights, 1852</v>
      </c>
      <c r="K3317" t="str">
        <f>IF($I3317="","",_xlfn.LET(_xlpm.x,VLOOKUP($I3317,'taxon-match_2026-08-31'!$A$2:$N$122,4,FALSE),IF(_xlpm.x=0,"",_xlpm.x)))</f>
        <v>urn:lsid:marinespecies.org:taxname:174803</v>
      </c>
      <c r="L3317" t="str">
        <f>IF($I3317="","",_xlfn.LET(_xlpm.x,VLOOKUP($I3317,'taxon-match_2026-08-31'!$A$2:$N$122,7,FALSE),IF(_xlpm.x=0,"",_xlpm.x)))</f>
        <v>Animalia</v>
      </c>
      <c r="M3317" t="str">
        <f>IF($I3317="","",_xlfn.LET(_xlpm.x,VLOOKUP($I3317,'taxon-match_2026-08-31'!$A$2:$N$122,8,FALSE),IF(_xlpm.x=0,"",_xlpm.x)))</f>
        <v>Arthropoda</v>
      </c>
      <c r="N3317" t="str">
        <f>IF($I3317="","",_xlfn.LET(_xlpm.x,VLOOKUP($I3317,'taxon-match_2026-08-31'!$A$2:$N$122,9,FALSE),IF(_xlpm.x=0,"",_xlpm.x)))</f>
        <v>Malacostraca</v>
      </c>
      <c r="O3317" t="str">
        <f>IF($I3317="","",_xlfn.LET(_xlpm.x,VLOOKUP($I3317,'taxon-match_2026-08-31'!$A$2:$N$122,10,FALSE),IF(_xlpm.x=0,"",_xlpm.x)))</f>
        <v>Isopoda</v>
      </c>
      <c r="P3317" t="str">
        <f>IF($I3317="","",_xlfn.LET(_xlpm.x,VLOOKUP($I3317,'taxon-match_2026-08-31'!$A$2:$N$122,11,FALSE),IF(_xlpm.x=0,"",_xlpm.x)))</f>
        <v>Chaetiliidae</v>
      </c>
      <c r="Q3317" t="str">
        <f>IF($I3317="","",_xlfn.LET(_xlpm.x,VLOOKUP($I3317,'taxon-match_2026-08-31'!$A$2:$N$122,12,FALSE),IF(_xlpm.x=0,"",_xlpm.x)))</f>
        <v>Glyptonotus</v>
      </c>
      <c r="R3317" t="str">
        <f>IF($I3317="","",_xlfn.LET(_xlpm.x,VLOOKUP($I3317,'taxon-match_2026-08-31'!$A$2:$N$122,14,FALSE),IF(_xlpm.x=0,"",_xlpm.x)))</f>
        <v>antarcticus</v>
      </c>
      <c r="S3317" s="2" t="s">
        <v>2609</v>
      </c>
      <c r="T3317" s="69" t="s">
        <v>62</v>
      </c>
      <c r="U3317" s="69" t="s">
        <v>60</v>
      </c>
      <c r="X3317" t="str">
        <f>IF(T3317="","",_xlfn.LET(_xlpm.x,VLOOKUP(T3317,'Drop-down_menus'!$F$2:$G$16,2,FALSE),IF(_xlpm.x=0,"",_xlpm.x)))</f>
        <v>https://orcid.org/0000-0003-3696-4445</v>
      </c>
      <c r="Y3317" t="str">
        <f>IF(U3317="","",_xlfn.LET(_xlpm.x,VLOOKUP(U3317,'Drop-down_menus'!$F$2:$G$16,2,FALSE),IF(_xlpm.x=0,"",_xlpm.x)))</f>
        <v>https://orcid.org/0000-0002-9708-1761</v>
      </c>
      <c r="Z3317" t="str">
        <f>IF(V3317="","",_xlfn.LET(_xlpm.x,VLOOKUP(V3317,'Drop-down_menus'!$F$2:$G$16,2,FALSE),IF(_xlpm.x=0,"",_xlpm.x)))</f>
        <v/>
      </c>
      <c r="AA3317" t="str">
        <f>IF(W3317="","",_xlfn.LET(_xlpm.x,VLOOKUP(W3317,'Drop-down_menus'!$F$2:$G$16,2,FALSE),IF(_xlpm.x=0,"",_xlpm.x)))</f>
        <v/>
      </c>
      <c r="AB3317" t="s">
        <v>730</v>
      </c>
      <c r="AE3317" t="s">
        <v>896</v>
      </c>
    </row>
    <row r="3318" spans="1:31" ht="15" x14ac:dyDescent="0.2">
      <c r="A3318" s="2" t="s">
        <v>298</v>
      </c>
      <c r="B3318">
        <v>2968</v>
      </c>
      <c r="C3318">
        <v>2794</v>
      </c>
      <c r="D3318" s="69" t="s">
        <v>700</v>
      </c>
      <c r="F3318" s="70" t="s">
        <v>832</v>
      </c>
      <c r="G3318" s="69">
        <v>1</v>
      </c>
      <c r="H3318" s="70" t="s">
        <v>832</v>
      </c>
      <c r="I3318" t="s">
        <v>832</v>
      </c>
      <c r="J3318" t="str">
        <f>IF($I3318="","",_xlfn.LET(_xlpm.x,VLOOKUP($I3318,'taxon-match_2026-08-31'!$A$2:$N$122,6,FALSE),IF(_xlpm.x=0,"",_xlpm.x)))</f>
        <v>Eights, 1852</v>
      </c>
      <c r="K3318" t="str">
        <f>IF($I3318="","",_xlfn.LET(_xlpm.x,VLOOKUP($I3318,'taxon-match_2026-08-31'!$A$2:$N$122,4,FALSE),IF(_xlpm.x=0,"",_xlpm.x)))</f>
        <v>urn:lsid:marinespecies.org:taxname:174803</v>
      </c>
      <c r="L3318" t="str">
        <f>IF($I3318="","",_xlfn.LET(_xlpm.x,VLOOKUP($I3318,'taxon-match_2026-08-31'!$A$2:$N$122,7,FALSE),IF(_xlpm.x=0,"",_xlpm.x)))</f>
        <v>Animalia</v>
      </c>
      <c r="M3318" t="str">
        <f>IF($I3318="","",_xlfn.LET(_xlpm.x,VLOOKUP($I3318,'taxon-match_2026-08-31'!$A$2:$N$122,8,FALSE),IF(_xlpm.x=0,"",_xlpm.x)))</f>
        <v>Arthropoda</v>
      </c>
      <c r="N3318" t="str">
        <f>IF($I3318="","",_xlfn.LET(_xlpm.x,VLOOKUP($I3318,'taxon-match_2026-08-31'!$A$2:$N$122,9,FALSE),IF(_xlpm.x=0,"",_xlpm.x)))</f>
        <v>Malacostraca</v>
      </c>
      <c r="O3318" t="str">
        <f>IF($I3318="","",_xlfn.LET(_xlpm.x,VLOOKUP($I3318,'taxon-match_2026-08-31'!$A$2:$N$122,10,FALSE),IF(_xlpm.x=0,"",_xlpm.x)))</f>
        <v>Isopoda</v>
      </c>
      <c r="P3318" t="str">
        <f>IF($I3318="","",_xlfn.LET(_xlpm.x,VLOOKUP($I3318,'taxon-match_2026-08-31'!$A$2:$N$122,11,FALSE),IF(_xlpm.x=0,"",_xlpm.x)))</f>
        <v>Chaetiliidae</v>
      </c>
      <c r="Q3318" t="str">
        <f>IF($I3318="","",_xlfn.LET(_xlpm.x,VLOOKUP($I3318,'taxon-match_2026-08-31'!$A$2:$N$122,12,FALSE),IF(_xlpm.x=0,"",_xlpm.x)))</f>
        <v>Glyptonotus</v>
      </c>
      <c r="R3318" t="str">
        <f>IF($I3318="","",_xlfn.LET(_xlpm.x,VLOOKUP($I3318,'taxon-match_2026-08-31'!$A$2:$N$122,14,FALSE),IF(_xlpm.x=0,"",_xlpm.x)))</f>
        <v>antarcticus</v>
      </c>
      <c r="S3318" s="2" t="s">
        <v>2609</v>
      </c>
      <c r="T3318" s="69" t="s">
        <v>62</v>
      </c>
      <c r="U3318" s="69" t="s">
        <v>60</v>
      </c>
      <c r="X3318" t="str">
        <f>IF(T3318="","",_xlfn.LET(_xlpm.x,VLOOKUP(T3318,'Drop-down_menus'!$F$2:$G$16,2,FALSE),IF(_xlpm.x=0,"",_xlpm.x)))</f>
        <v>https://orcid.org/0000-0003-3696-4445</v>
      </c>
      <c r="Y3318" t="str">
        <f>IF(U3318="","",_xlfn.LET(_xlpm.x,VLOOKUP(U3318,'Drop-down_menus'!$F$2:$G$16,2,FALSE),IF(_xlpm.x=0,"",_xlpm.x)))</f>
        <v>https://orcid.org/0000-0002-9708-1761</v>
      </c>
      <c r="Z3318" t="str">
        <f>IF(V3318="","",_xlfn.LET(_xlpm.x,VLOOKUP(V3318,'Drop-down_menus'!$F$2:$G$16,2,FALSE),IF(_xlpm.x=0,"",_xlpm.x)))</f>
        <v/>
      </c>
      <c r="AA3318" t="str">
        <f>IF(W3318="","",_xlfn.LET(_xlpm.x,VLOOKUP(W3318,'Drop-down_menus'!$F$2:$G$16,2,FALSE),IF(_xlpm.x=0,"",_xlpm.x)))</f>
        <v/>
      </c>
      <c r="AB3318" t="s">
        <v>730</v>
      </c>
      <c r="AE3318" t="s">
        <v>896</v>
      </c>
    </row>
    <row r="3319" spans="1:31" ht="15" x14ac:dyDescent="0.2">
      <c r="A3319" s="2" t="s">
        <v>328</v>
      </c>
      <c r="B3319">
        <v>3330</v>
      </c>
      <c r="C3319">
        <v>2802</v>
      </c>
      <c r="D3319" s="69" t="s">
        <v>700</v>
      </c>
      <c r="F3319" s="70" t="s">
        <v>832</v>
      </c>
      <c r="G3319" s="69">
        <v>1</v>
      </c>
      <c r="H3319" s="70" t="s">
        <v>832</v>
      </c>
      <c r="I3319" t="s">
        <v>832</v>
      </c>
      <c r="J3319" t="str">
        <f>IF($I3319="","",_xlfn.LET(_xlpm.x,VLOOKUP($I3319,'taxon-match_2026-08-31'!$A$2:$N$122,6,FALSE),IF(_xlpm.x=0,"",_xlpm.x)))</f>
        <v>Eights, 1852</v>
      </c>
      <c r="K3319" t="str">
        <f>IF($I3319="","",_xlfn.LET(_xlpm.x,VLOOKUP($I3319,'taxon-match_2026-08-31'!$A$2:$N$122,4,FALSE),IF(_xlpm.x=0,"",_xlpm.x)))</f>
        <v>urn:lsid:marinespecies.org:taxname:174803</v>
      </c>
      <c r="L3319" t="str">
        <f>IF($I3319="","",_xlfn.LET(_xlpm.x,VLOOKUP($I3319,'taxon-match_2026-08-31'!$A$2:$N$122,7,FALSE),IF(_xlpm.x=0,"",_xlpm.x)))</f>
        <v>Animalia</v>
      </c>
      <c r="M3319" t="str">
        <f>IF($I3319="","",_xlfn.LET(_xlpm.x,VLOOKUP($I3319,'taxon-match_2026-08-31'!$A$2:$N$122,8,FALSE),IF(_xlpm.x=0,"",_xlpm.x)))</f>
        <v>Arthropoda</v>
      </c>
      <c r="N3319" t="str">
        <f>IF($I3319="","",_xlfn.LET(_xlpm.x,VLOOKUP($I3319,'taxon-match_2026-08-31'!$A$2:$N$122,9,FALSE),IF(_xlpm.x=0,"",_xlpm.x)))</f>
        <v>Malacostraca</v>
      </c>
      <c r="O3319" t="str">
        <f>IF($I3319="","",_xlfn.LET(_xlpm.x,VLOOKUP($I3319,'taxon-match_2026-08-31'!$A$2:$N$122,10,FALSE),IF(_xlpm.x=0,"",_xlpm.x)))</f>
        <v>Isopoda</v>
      </c>
      <c r="P3319" t="str">
        <f>IF($I3319="","",_xlfn.LET(_xlpm.x,VLOOKUP($I3319,'taxon-match_2026-08-31'!$A$2:$N$122,11,FALSE),IF(_xlpm.x=0,"",_xlpm.x)))</f>
        <v>Chaetiliidae</v>
      </c>
      <c r="Q3319" t="str">
        <f>IF($I3319="","",_xlfn.LET(_xlpm.x,VLOOKUP($I3319,'taxon-match_2026-08-31'!$A$2:$N$122,12,FALSE),IF(_xlpm.x=0,"",_xlpm.x)))</f>
        <v>Glyptonotus</v>
      </c>
      <c r="R3319" t="str">
        <f>IF($I3319="","",_xlfn.LET(_xlpm.x,VLOOKUP($I3319,'taxon-match_2026-08-31'!$A$2:$N$122,14,FALSE),IF(_xlpm.x=0,"",_xlpm.x)))</f>
        <v>antarcticus</v>
      </c>
      <c r="S3319" s="2" t="s">
        <v>2609</v>
      </c>
      <c r="T3319" s="69" t="s">
        <v>62</v>
      </c>
      <c r="U3319" s="69" t="s">
        <v>60</v>
      </c>
      <c r="X3319" t="str">
        <f>IF(T3319="","",_xlfn.LET(_xlpm.x,VLOOKUP(T3319,'Drop-down_menus'!$F$2:$G$16,2,FALSE),IF(_xlpm.x=0,"",_xlpm.x)))</f>
        <v>https://orcid.org/0000-0003-3696-4445</v>
      </c>
      <c r="Y3319" t="str">
        <f>IF(U3319="","",_xlfn.LET(_xlpm.x,VLOOKUP(U3319,'Drop-down_menus'!$F$2:$G$16,2,FALSE),IF(_xlpm.x=0,"",_xlpm.x)))</f>
        <v>https://orcid.org/0000-0002-9708-1761</v>
      </c>
      <c r="Z3319" t="str">
        <f>IF(V3319="","",_xlfn.LET(_xlpm.x,VLOOKUP(V3319,'Drop-down_menus'!$F$2:$G$16,2,FALSE),IF(_xlpm.x=0,"",_xlpm.x)))</f>
        <v/>
      </c>
      <c r="AA3319" t="str">
        <f>IF(W3319="","",_xlfn.LET(_xlpm.x,VLOOKUP(W3319,'Drop-down_menus'!$F$2:$G$16,2,FALSE),IF(_xlpm.x=0,"",_xlpm.x)))</f>
        <v/>
      </c>
      <c r="AB3319" t="s">
        <v>730</v>
      </c>
      <c r="AE3319" t="s">
        <v>896</v>
      </c>
    </row>
    <row r="3320" spans="1:31" ht="15" x14ac:dyDescent="0.2">
      <c r="A3320" s="2" t="s">
        <v>328</v>
      </c>
      <c r="B3320">
        <v>3331</v>
      </c>
      <c r="C3320">
        <v>2803</v>
      </c>
      <c r="D3320" s="69" t="s">
        <v>700</v>
      </c>
      <c r="F3320" s="70" t="s">
        <v>832</v>
      </c>
      <c r="G3320" s="69">
        <v>1</v>
      </c>
      <c r="H3320" s="70" t="s">
        <v>832</v>
      </c>
      <c r="I3320" t="s">
        <v>832</v>
      </c>
      <c r="J3320" t="str">
        <f>IF($I3320="","",_xlfn.LET(_xlpm.x,VLOOKUP($I3320,'taxon-match_2026-08-31'!$A$2:$N$122,6,FALSE),IF(_xlpm.x=0,"",_xlpm.x)))</f>
        <v>Eights, 1852</v>
      </c>
      <c r="K3320" t="str">
        <f>IF($I3320="","",_xlfn.LET(_xlpm.x,VLOOKUP($I3320,'taxon-match_2026-08-31'!$A$2:$N$122,4,FALSE),IF(_xlpm.x=0,"",_xlpm.x)))</f>
        <v>urn:lsid:marinespecies.org:taxname:174803</v>
      </c>
      <c r="L3320" t="str">
        <f>IF($I3320="","",_xlfn.LET(_xlpm.x,VLOOKUP($I3320,'taxon-match_2026-08-31'!$A$2:$N$122,7,FALSE),IF(_xlpm.x=0,"",_xlpm.x)))</f>
        <v>Animalia</v>
      </c>
      <c r="M3320" t="str">
        <f>IF($I3320="","",_xlfn.LET(_xlpm.x,VLOOKUP($I3320,'taxon-match_2026-08-31'!$A$2:$N$122,8,FALSE),IF(_xlpm.x=0,"",_xlpm.x)))</f>
        <v>Arthropoda</v>
      </c>
      <c r="N3320" t="str">
        <f>IF($I3320="","",_xlfn.LET(_xlpm.x,VLOOKUP($I3320,'taxon-match_2026-08-31'!$A$2:$N$122,9,FALSE),IF(_xlpm.x=0,"",_xlpm.x)))</f>
        <v>Malacostraca</v>
      </c>
      <c r="O3320" t="str">
        <f>IF($I3320="","",_xlfn.LET(_xlpm.x,VLOOKUP($I3320,'taxon-match_2026-08-31'!$A$2:$N$122,10,FALSE),IF(_xlpm.x=0,"",_xlpm.x)))</f>
        <v>Isopoda</v>
      </c>
      <c r="P3320" t="str">
        <f>IF($I3320="","",_xlfn.LET(_xlpm.x,VLOOKUP($I3320,'taxon-match_2026-08-31'!$A$2:$N$122,11,FALSE),IF(_xlpm.x=0,"",_xlpm.x)))</f>
        <v>Chaetiliidae</v>
      </c>
      <c r="Q3320" t="str">
        <f>IF($I3320="","",_xlfn.LET(_xlpm.x,VLOOKUP($I3320,'taxon-match_2026-08-31'!$A$2:$N$122,12,FALSE),IF(_xlpm.x=0,"",_xlpm.x)))</f>
        <v>Glyptonotus</v>
      </c>
      <c r="R3320" t="str">
        <f>IF($I3320="","",_xlfn.LET(_xlpm.x,VLOOKUP($I3320,'taxon-match_2026-08-31'!$A$2:$N$122,14,FALSE),IF(_xlpm.x=0,"",_xlpm.x)))</f>
        <v>antarcticus</v>
      </c>
      <c r="S3320" s="2" t="s">
        <v>2609</v>
      </c>
      <c r="T3320" s="69" t="s">
        <v>62</v>
      </c>
      <c r="U3320" s="69" t="s">
        <v>60</v>
      </c>
      <c r="X3320" t="str">
        <f>IF(T3320="","",_xlfn.LET(_xlpm.x,VLOOKUP(T3320,'Drop-down_menus'!$F$2:$G$16,2,FALSE),IF(_xlpm.x=0,"",_xlpm.x)))</f>
        <v>https://orcid.org/0000-0003-3696-4445</v>
      </c>
      <c r="Y3320" t="str">
        <f>IF(U3320="","",_xlfn.LET(_xlpm.x,VLOOKUP(U3320,'Drop-down_menus'!$F$2:$G$16,2,FALSE),IF(_xlpm.x=0,"",_xlpm.x)))</f>
        <v>https://orcid.org/0000-0002-9708-1761</v>
      </c>
      <c r="Z3320" t="str">
        <f>IF(V3320="","",_xlfn.LET(_xlpm.x,VLOOKUP(V3320,'Drop-down_menus'!$F$2:$G$16,2,FALSE),IF(_xlpm.x=0,"",_xlpm.x)))</f>
        <v/>
      </c>
      <c r="AA3320" t="str">
        <f>IF(W3320="","",_xlfn.LET(_xlpm.x,VLOOKUP(W3320,'Drop-down_menus'!$F$2:$G$16,2,FALSE),IF(_xlpm.x=0,"",_xlpm.x)))</f>
        <v/>
      </c>
      <c r="AB3320" t="s">
        <v>730</v>
      </c>
      <c r="AE3320" t="s">
        <v>896</v>
      </c>
    </row>
    <row r="3321" spans="1:31" ht="15" x14ac:dyDescent="0.2">
      <c r="A3321" s="2" t="s">
        <v>282</v>
      </c>
      <c r="B3321">
        <v>2645</v>
      </c>
      <c r="C3321">
        <v>2804</v>
      </c>
      <c r="D3321" s="69" t="s">
        <v>700</v>
      </c>
      <c r="F3321" s="70" t="s">
        <v>890</v>
      </c>
      <c r="G3321" s="70">
        <v>1</v>
      </c>
      <c r="H3321" s="70" t="s">
        <v>890</v>
      </c>
      <c r="I3321" t="s">
        <v>890</v>
      </c>
      <c r="J3321" t="str">
        <f>IF($I3321="","",_xlfn.LET(_xlpm.x,VLOOKUP($I3321,'taxon-match_2026-08-31'!$A$2:$N$122,6,FALSE),IF(_xlpm.x=0,"",_xlpm.x)))</f>
        <v>(Ludwig, 1898)</v>
      </c>
      <c r="K3321" t="str">
        <f>IF($I3321="","",_xlfn.LET(_xlpm.x,VLOOKUP($I3321,'taxon-match_2026-08-31'!$A$2:$N$122,4,FALSE),IF(_xlpm.x=0,"",_xlpm.x)))</f>
        <v>urn:lsid:marinespecies.org:taxname:174085</v>
      </c>
      <c r="L3321" t="str">
        <f>IF($I3321="","",_xlfn.LET(_xlpm.x,VLOOKUP($I3321,'taxon-match_2026-08-31'!$A$2:$N$122,7,FALSE),IF(_xlpm.x=0,"",_xlpm.x)))</f>
        <v>Animalia</v>
      </c>
      <c r="M3321" t="str">
        <f>IF($I3321="","",_xlfn.LET(_xlpm.x,VLOOKUP($I3321,'taxon-match_2026-08-31'!$A$2:$N$122,8,FALSE),IF(_xlpm.x=0,"",_xlpm.x)))</f>
        <v>Echinodermata</v>
      </c>
      <c r="N3321" t="str">
        <f>IF($I3321="","",_xlfn.LET(_xlpm.x,VLOOKUP($I3321,'taxon-match_2026-08-31'!$A$2:$N$122,9,FALSE),IF(_xlpm.x=0,"",_xlpm.x)))</f>
        <v>Holothuroidea</v>
      </c>
      <c r="O3321" t="str">
        <f>IF($I3321="","",_xlfn.LET(_xlpm.x,VLOOKUP($I3321,'taxon-match_2026-08-31'!$A$2:$N$122,10,FALSE),IF(_xlpm.x=0,"",_xlpm.x)))</f>
        <v>Dendrochirotida</v>
      </c>
      <c r="P3321" t="str">
        <f>IF($I3321="","",_xlfn.LET(_xlpm.x,VLOOKUP($I3321,'taxon-match_2026-08-31'!$A$2:$N$122,11,FALSE),IF(_xlpm.x=0,"",_xlpm.x)))</f>
        <v>Cucumariidae</v>
      </c>
      <c r="Q3321" t="str">
        <f>IF($I3321="","",_xlfn.LET(_xlpm.x,VLOOKUP($I3321,'taxon-match_2026-08-31'!$A$2:$N$122,12,FALSE),IF(_xlpm.x=0,"",_xlpm.x)))</f>
        <v>Heterocucumis</v>
      </c>
      <c r="R3321" t="str">
        <f>IF($I3321="","",_xlfn.LET(_xlpm.x,VLOOKUP($I3321,'taxon-match_2026-08-31'!$A$2:$N$122,14,FALSE),IF(_xlpm.x=0,"",_xlpm.x)))</f>
        <v>steineni</v>
      </c>
      <c r="S3321" s="2" t="s">
        <v>2609</v>
      </c>
      <c r="T3321" s="69" t="s">
        <v>62</v>
      </c>
      <c r="U3321" s="69" t="s">
        <v>60</v>
      </c>
      <c r="X3321" t="str">
        <f>IF(T3321="","",_xlfn.LET(_xlpm.x,VLOOKUP(T3321,'Drop-down_menus'!$F$2:$G$16,2,FALSE),IF(_xlpm.x=0,"",_xlpm.x)))</f>
        <v>https://orcid.org/0000-0003-3696-4445</v>
      </c>
      <c r="Y3321" t="str">
        <f>IF(U3321="","",_xlfn.LET(_xlpm.x,VLOOKUP(U3321,'Drop-down_menus'!$F$2:$G$16,2,FALSE),IF(_xlpm.x=0,"",_xlpm.x)))</f>
        <v>https://orcid.org/0000-0002-9708-1761</v>
      </c>
      <c r="Z3321" t="str">
        <f>IF(V3321="","",_xlfn.LET(_xlpm.x,VLOOKUP(V3321,'Drop-down_menus'!$F$2:$G$16,2,FALSE),IF(_xlpm.x=0,"",_xlpm.x)))</f>
        <v/>
      </c>
      <c r="AA3321" t="str">
        <f>IF(W3321="","",_xlfn.LET(_xlpm.x,VLOOKUP(W3321,'Drop-down_menus'!$F$2:$G$16,2,FALSE),IF(_xlpm.x=0,"",_xlpm.x)))</f>
        <v/>
      </c>
      <c r="AB3321" t="s">
        <v>730</v>
      </c>
      <c r="AE3321" t="s">
        <v>896</v>
      </c>
    </row>
    <row r="3322" spans="1:31" ht="15" x14ac:dyDescent="0.2">
      <c r="A3322" s="2" t="s">
        <v>328</v>
      </c>
      <c r="B3322">
        <v>3317</v>
      </c>
      <c r="C3322">
        <v>2777</v>
      </c>
      <c r="D3322" s="69" t="s">
        <v>700</v>
      </c>
      <c r="F3322" s="70" t="s">
        <v>890</v>
      </c>
      <c r="G3322" s="70">
        <v>1</v>
      </c>
      <c r="H3322" s="70" t="s">
        <v>890</v>
      </c>
      <c r="I3322" t="s">
        <v>890</v>
      </c>
      <c r="J3322" t="str">
        <f>IF($I3322="","",_xlfn.LET(_xlpm.x,VLOOKUP($I3322,'taxon-match_2026-08-31'!$A$2:$N$122,6,FALSE),IF(_xlpm.x=0,"",_xlpm.x)))</f>
        <v>(Ludwig, 1898)</v>
      </c>
      <c r="K3322" t="str">
        <f>IF($I3322="","",_xlfn.LET(_xlpm.x,VLOOKUP($I3322,'taxon-match_2026-08-31'!$A$2:$N$122,4,FALSE),IF(_xlpm.x=0,"",_xlpm.x)))</f>
        <v>urn:lsid:marinespecies.org:taxname:174085</v>
      </c>
      <c r="L3322" t="str">
        <f>IF($I3322="","",_xlfn.LET(_xlpm.x,VLOOKUP($I3322,'taxon-match_2026-08-31'!$A$2:$N$122,7,FALSE),IF(_xlpm.x=0,"",_xlpm.x)))</f>
        <v>Animalia</v>
      </c>
      <c r="M3322" t="str">
        <f>IF($I3322="","",_xlfn.LET(_xlpm.x,VLOOKUP($I3322,'taxon-match_2026-08-31'!$A$2:$N$122,8,FALSE),IF(_xlpm.x=0,"",_xlpm.x)))</f>
        <v>Echinodermata</v>
      </c>
      <c r="N3322" t="str">
        <f>IF($I3322="","",_xlfn.LET(_xlpm.x,VLOOKUP($I3322,'taxon-match_2026-08-31'!$A$2:$N$122,9,FALSE),IF(_xlpm.x=0,"",_xlpm.x)))</f>
        <v>Holothuroidea</v>
      </c>
      <c r="O3322" t="str">
        <f>IF($I3322="","",_xlfn.LET(_xlpm.x,VLOOKUP($I3322,'taxon-match_2026-08-31'!$A$2:$N$122,10,FALSE),IF(_xlpm.x=0,"",_xlpm.x)))</f>
        <v>Dendrochirotida</v>
      </c>
      <c r="P3322" t="str">
        <f>IF($I3322="","",_xlfn.LET(_xlpm.x,VLOOKUP($I3322,'taxon-match_2026-08-31'!$A$2:$N$122,11,FALSE),IF(_xlpm.x=0,"",_xlpm.x)))</f>
        <v>Cucumariidae</v>
      </c>
      <c r="Q3322" t="str">
        <f>IF($I3322="","",_xlfn.LET(_xlpm.x,VLOOKUP($I3322,'taxon-match_2026-08-31'!$A$2:$N$122,12,FALSE),IF(_xlpm.x=0,"",_xlpm.x)))</f>
        <v>Heterocucumis</v>
      </c>
      <c r="R3322" t="str">
        <f>IF($I3322="","",_xlfn.LET(_xlpm.x,VLOOKUP($I3322,'taxon-match_2026-08-31'!$A$2:$N$122,14,FALSE),IF(_xlpm.x=0,"",_xlpm.x)))</f>
        <v>steineni</v>
      </c>
      <c r="S3322" s="2" t="s">
        <v>2609</v>
      </c>
      <c r="T3322" s="69" t="s">
        <v>62</v>
      </c>
      <c r="U3322" s="69" t="s">
        <v>60</v>
      </c>
      <c r="X3322" t="str">
        <f>IF(T3322="","",_xlfn.LET(_xlpm.x,VLOOKUP(T3322,'Drop-down_menus'!$F$2:$G$16,2,FALSE),IF(_xlpm.x=0,"",_xlpm.x)))</f>
        <v>https://orcid.org/0000-0003-3696-4445</v>
      </c>
      <c r="Y3322" t="str">
        <f>IF(U3322="","",_xlfn.LET(_xlpm.x,VLOOKUP(U3322,'Drop-down_menus'!$F$2:$G$16,2,FALSE),IF(_xlpm.x=0,"",_xlpm.x)))</f>
        <v>https://orcid.org/0000-0002-9708-1761</v>
      </c>
      <c r="Z3322" t="str">
        <f>IF(V3322="","",_xlfn.LET(_xlpm.x,VLOOKUP(V3322,'Drop-down_menus'!$F$2:$G$16,2,FALSE),IF(_xlpm.x=0,"",_xlpm.x)))</f>
        <v/>
      </c>
      <c r="AA3322" t="str">
        <f>IF(W3322="","",_xlfn.LET(_xlpm.x,VLOOKUP(W3322,'Drop-down_menus'!$F$2:$G$16,2,FALSE),IF(_xlpm.x=0,"",_xlpm.x)))</f>
        <v/>
      </c>
      <c r="AB3322" t="s">
        <v>730</v>
      </c>
      <c r="AE3322" t="s">
        <v>896</v>
      </c>
    </row>
    <row r="3323" spans="1:31" ht="15" x14ac:dyDescent="0.2">
      <c r="A3323" s="2" t="s">
        <v>328</v>
      </c>
      <c r="B3323">
        <v>3323</v>
      </c>
      <c r="C3323">
        <v>2778</v>
      </c>
      <c r="D3323" s="69" t="s">
        <v>700</v>
      </c>
      <c r="F3323" s="70" t="s">
        <v>890</v>
      </c>
      <c r="G3323" s="70">
        <v>1</v>
      </c>
      <c r="H3323" s="70" t="s">
        <v>890</v>
      </c>
      <c r="I3323" t="s">
        <v>890</v>
      </c>
      <c r="J3323" t="str">
        <f>IF($I3323="","",_xlfn.LET(_xlpm.x,VLOOKUP($I3323,'taxon-match_2026-08-31'!$A$2:$N$122,6,FALSE),IF(_xlpm.x=0,"",_xlpm.x)))</f>
        <v>(Ludwig, 1898)</v>
      </c>
      <c r="K3323" t="str">
        <f>IF($I3323="","",_xlfn.LET(_xlpm.x,VLOOKUP($I3323,'taxon-match_2026-08-31'!$A$2:$N$122,4,FALSE),IF(_xlpm.x=0,"",_xlpm.x)))</f>
        <v>urn:lsid:marinespecies.org:taxname:174085</v>
      </c>
      <c r="L3323" t="str">
        <f>IF($I3323="","",_xlfn.LET(_xlpm.x,VLOOKUP($I3323,'taxon-match_2026-08-31'!$A$2:$N$122,7,FALSE),IF(_xlpm.x=0,"",_xlpm.x)))</f>
        <v>Animalia</v>
      </c>
      <c r="M3323" t="str">
        <f>IF($I3323="","",_xlfn.LET(_xlpm.x,VLOOKUP($I3323,'taxon-match_2026-08-31'!$A$2:$N$122,8,FALSE),IF(_xlpm.x=0,"",_xlpm.x)))</f>
        <v>Echinodermata</v>
      </c>
      <c r="N3323" t="str">
        <f>IF($I3323="","",_xlfn.LET(_xlpm.x,VLOOKUP($I3323,'taxon-match_2026-08-31'!$A$2:$N$122,9,FALSE),IF(_xlpm.x=0,"",_xlpm.x)))</f>
        <v>Holothuroidea</v>
      </c>
      <c r="O3323" t="str">
        <f>IF($I3323="","",_xlfn.LET(_xlpm.x,VLOOKUP($I3323,'taxon-match_2026-08-31'!$A$2:$N$122,10,FALSE),IF(_xlpm.x=0,"",_xlpm.x)))</f>
        <v>Dendrochirotida</v>
      </c>
      <c r="P3323" t="str">
        <f>IF($I3323="","",_xlfn.LET(_xlpm.x,VLOOKUP($I3323,'taxon-match_2026-08-31'!$A$2:$N$122,11,FALSE),IF(_xlpm.x=0,"",_xlpm.x)))</f>
        <v>Cucumariidae</v>
      </c>
      <c r="Q3323" t="str">
        <f>IF($I3323="","",_xlfn.LET(_xlpm.x,VLOOKUP($I3323,'taxon-match_2026-08-31'!$A$2:$N$122,12,FALSE),IF(_xlpm.x=0,"",_xlpm.x)))</f>
        <v>Heterocucumis</v>
      </c>
      <c r="R3323" t="str">
        <f>IF($I3323="","",_xlfn.LET(_xlpm.x,VLOOKUP($I3323,'taxon-match_2026-08-31'!$A$2:$N$122,14,FALSE),IF(_xlpm.x=0,"",_xlpm.x)))</f>
        <v>steineni</v>
      </c>
      <c r="S3323" s="2" t="s">
        <v>2609</v>
      </c>
      <c r="T3323" s="69" t="s">
        <v>62</v>
      </c>
      <c r="U3323" s="69" t="s">
        <v>60</v>
      </c>
      <c r="X3323" t="str">
        <f>IF(T3323="","",_xlfn.LET(_xlpm.x,VLOOKUP(T3323,'Drop-down_menus'!$F$2:$G$16,2,FALSE),IF(_xlpm.x=0,"",_xlpm.x)))</f>
        <v>https://orcid.org/0000-0003-3696-4445</v>
      </c>
      <c r="Y3323" t="str">
        <f>IF(U3323="","",_xlfn.LET(_xlpm.x,VLOOKUP(U3323,'Drop-down_menus'!$F$2:$G$16,2,FALSE),IF(_xlpm.x=0,"",_xlpm.x)))</f>
        <v>https://orcid.org/0000-0002-9708-1761</v>
      </c>
      <c r="Z3323" t="str">
        <f>IF(V3323="","",_xlfn.LET(_xlpm.x,VLOOKUP(V3323,'Drop-down_menus'!$F$2:$G$16,2,FALSE),IF(_xlpm.x=0,"",_xlpm.x)))</f>
        <v/>
      </c>
      <c r="AA3323" t="str">
        <f>IF(W3323="","",_xlfn.LET(_xlpm.x,VLOOKUP(W3323,'Drop-down_menus'!$F$2:$G$16,2,FALSE),IF(_xlpm.x=0,"",_xlpm.x)))</f>
        <v/>
      </c>
      <c r="AB3323" t="s">
        <v>730</v>
      </c>
      <c r="AE3323" t="s">
        <v>896</v>
      </c>
    </row>
    <row r="3324" spans="1:31" ht="15" x14ac:dyDescent="0.2">
      <c r="A3324" s="2" t="s">
        <v>328</v>
      </c>
      <c r="B3324">
        <v>3324</v>
      </c>
      <c r="C3324">
        <v>2779</v>
      </c>
      <c r="D3324" s="69" t="s">
        <v>700</v>
      </c>
      <c r="F3324" s="70" t="s">
        <v>890</v>
      </c>
      <c r="G3324" s="70">
        <v>1</v>
      </c>
      <c r="H3324" s="70" t="s">
        <v>890</v>
      </c>
      <c r="I3324" t="s">
        <v>890</v>
      </c>
      <c r="J3324" t="str">
        <f>IF($I3324="","",_xlfn.LET(_xlpm.x,VLOOKUP($I3324,'taxon-match_2026-08-31'!$A$2:$N$122,6,FALSE),IF(_xlpm.x=0,"",_xlpm.x)))</f>
        <v>(Ludwig, 1898)</v>
      </c>
      <c r="K3324" t="str">
        <f>IF($I3324="","",_xlfn.LET(_xlpm.x,VLOOKUP($I3324,'taxon-match_2026-08-31'!$A$2:$N$122,4,FALSE),IF(_xlpm.x=0,"",_xlpm.x)))</f>
        <v>urn:lsid:marinespecies.org:taxname:174085</v>
      </c>
      <c r="L3324" t="str">
        <f>IF($I3324="","",_xlfn.LET(_xlpm.x,VLOOKUP($I3324,'taxon-match_2026-08-31'!$A$2:$N$122,7,FALSE),IF(_xlpm.x=0,"",_xlpm.x)))</f>
        <v>Animalia</v>
      </c>
      <c r="M3324" t="str">
        <f>IF($I3324="","",_xlfn.LET(_xlpm.x,VLOOKUP($I3324,'taxon-match_2026-08-31'!$A$2:$N$122,8,FALSE),IF(_xlpm.x=0,"",_xlpm.x)))</f>
        <v>Echinodermata</v>
      </c>
      <c r="N3324" t="str">
        <f>IF($I3324="","",_xlfn.LET(_xlpm.x,VLOOKUP($I3324,'taxon-match_2026-08-31'!$A$2:$N$122,9,FALSE),IF(_xlpm.x=0,"",_xlpm.x)))</f>
        <v>Holothuroidea</v>
      </c>
      <c r="O3324" t="str">
        <f>IF($I3324="","",_xlfn.LET(_xlpm.x,VLOOKUP($I3324,'taxon-match_2026-08-31'!$A$2:$N$122,10,FALSE),IF(_xlpm.x=0,"",_xlpm.x)))</f>
        <v>Dendrochirotida</v>
      </c>
      <c r="P3324" t="str">
        <f>IF($I3324="","",_xlfn.LET(_xlpm.x,VLOOKUP($I3324,'taxon-match_2026-08-31'!$A$2:$N$122,11,FALSE),IF(_xlpm.x=0,"",_xlpm.x)))</f>
        <v>Cucumariidae</v>
      </c>
      <c r="Q3324" t="str">
        <f>IF($I3324="","",_xlfn.LET(_xlpm.x,VLOOKUP($I3324,'taxon-match_2026-08-31'!$A$2:$N$122,12,FALSE),IF(_xlpm.x=0,"",_xlpm.x)))</f>
        <v>Heterocucumis</v>
      </c>
      <c r="R3324" t="str">
        <f>IF($I3324="","",_xlfn.LET(_xlpm.x,VLOOKUP($I3324,'taxon-match_2026-08-31'!$A$2:$N$122,14,FALSE),IF(_xlpm.x=0,"",_xlpm.x)))</f>
        <v>steineni</v>
      </c>
      <c r="S3324" s="2" t="s">
        <v>2609</v>
      </c>
      <c r="T3324" s="69" t="s">
        <v>62</v>
      </c>
      <c r="U3324" s="69" t="s">
        <v>60</v>
      </c>
      <c r="X3324" t="str">
        <f>IF(T3324="","",_xlfn.LET(_xlpm.x,VLOOKUP(T3324,'Drop-down_menus'!$F$2:$G$16,2,FALSE),IF(_xlpm.x=0,"",_xlpm.x)))</f>
        <v>https://orcid.org/0000-0003-3696-4445</v>
      </c>
      <c r="Y3324" t="str">
        <f>IF(U3324="","",_xlfn.LET(_xlpm.x,VLOOKUP(U3324,'Drop-down_menus'!$F$2:$G$16,2,FALSE),IF(_xlpm.x=0,"",_xlpm.x)))</f>
        <v>https://orcid.org/0000-0002-9708-1761</v>
      </c>
      <c r="Z3324" t="str">
        <f>IF(V3324="","",_xlfn.LET(_xlpm.x,VLOOKUP(V3324,'Drop-down_menus'!$F$2:$G$16,2,FALSE),IF(_xlpm.x=0,"",_xlpm.x)))</f>
        <v/>
      </c>
      <c r="AA3324" t="str">
        <f>IF(W3324="","",_xlfn.LET(_xlpm.x,VLOOKUP(W3324,'Drop-down_menus'!$F$2:$G$16,2,FALSE),IF(_xlpm.x=0,"",_xlpm.x)))</f>
        <v/>
      </c>
      <c r="AB3324" t="s">
        <v>730</v>
      </c>
      <c r="AE3324" t="s">
        <v>896</v>
      </c>
    </row>
    <row r="3325" spans="1:31" ht="15" hidden="1" x14ac:dyDescent="0.2">
      <c r="A3325" s="2" t="s">
        <v>328</v>
      </c>
      <c r="B3325">
        <v>3337</v>
      </c>
      <c r="C3325">
        <v>2780</v>
      </c>
      <c r="D3325" s="69" t="s">
        <v>700</v>
      </c>
      <c r="F3325" s="70" t="s">
        <v>905</v>
      </c>
      <c r="G3325" s="69">
        <v>1</v>
      </c>
      <c r="H3325" s="70" t="s">
        <v>905</v>
      </c>
      <c r="I3325" t="s">
        <v>905</v>
      </c>
      <c r="J3325" t="str">
        <f>IF($I3325="","",_xlfn.LET(_xlpm.x,VLOOKUP($I3325,'taxon-match_2026-08-31'!$A$2:$N$122,6,FALSE),IF(_xlpm.x=0,"",_xlpm.x)))</f>
        <v>Hubrecht, 1879</v>
      </c>
      <c r="K3325" t="str">
        <f>IF($I3325="","",_xlfn.LET(_xlpm.x,VLOOKUP($I3325,'taxon-match_2026-08-31'!$A$2:$N$122,4,FALSE),IF(_xlpm.x=0,"",_xlpm.x)))</f>
        <v>urn:lsid:marinespecies.org:taxname:122309</v>
      </c>
      <c r="L3325" t="str">
        <f>IF($I3325="","",_xlfn.LET(_xlpm.x,VLOOKUP($I3325,'taxon-match_2026-08-31'!$A$2:$N$122,7,FALSE),IF(_xlpm.x=0,"",_xlpm.x)))</f>
        <v>Animalia</v>
      </c>
      <c r="M3325" t="str">
        <f>IF($I3325="","",_xlfn.LET(_xlpm.x,VLOOKUP($I3325,'taxon-match_2026-08-31'!$A$2:$N$122,8,FALSE),IF(_xlpm.x=0,"",_xlpm.x)))</f>
        <v>Nemertea</v>
      </c>
      <c r="N3325" t="str">
        <f>IF($I3325="","",_xlfn.LET(_xlpm.x,VLOOKUP($I3325,'taxon-match_2026-08-31'!$A$2:$N$122,9,FALSE),IF(_xlpm.x=0,"",_xlpm.x)))</f>
        <v>Hoplonemertea</v>
      </c>
      <c r="O3325" t="str">
        <f>IF($I3325="","",_xlfn.LET(_xlpm.x,VLOOKUP($I3325,'taxon-match_2026-08-31'!$A$2:$N$122,10,FALSE),IF(_xlpm.x=0,"",_xlpm.x)))</f>
        <v/>
      </c>
      <c r="P3325" t="str">
        <f>IF($I3325="","",_xlfn.LET(_xlpm.x,VLOOKUP($I3325,'taxon-match_2026-08-31'!$A$2:$N$122,11,FALSE),IF(_xlpm.x=0,"",_xlpm.x)))</f>
        <v/>
      </c>
      <c r="Q3325" t="str">
        <f>IF($I3325="","",_xlfn.LET(_xlpm.x,VLOOKUP($I3325,'taxon-match_2026-08-31'!$A$2:$N$122,12,FALSE),IF(_xlpm.x=0,"",_xlpm.x)))</f>
        <v/>
      </c>
      <c r="R3325" t="str">
        <f>IF($I3325="","",_xlfn.LET(_xlpm.x,VLOOKUP($I3325,'taxon-match_2026-08-31'!$A$2:$N$122,14,FALSE),IF(_xlpm.x=0,"",_xlpm.x)))</f>
        <v/>
      </c>
      <c r="S3325" s="2" t="s">
        <v>2358</v>
      </c>
      <c r="T3325" s="69" t="s">
        <v>62</v>
      </c>
      <c r="U3325" s="69" t="s">
        <v>60</v>
      </c>
      <c r="X3325" t="str">
        <f>IF(T3325="","",_xlfn.LET(_xlpm.x,VLOOKUP(T3325,'Drop-down_menus'!$F$2:$G$16,2,FALSE),IF(_xlpm.x=0,"",_xlpm.x)))</f>
        <v>https://orcid.org/0000-0003-3696-4445</v>
      </c>
      <c r="Y3325" t="str">
        <f>IF(U3325="","",_xlfn.LET(_xlpm.x,VLOOKUP(U3325,'Drop-down_menus'!$F$2:$G$16,2,FALSE),IF(_xlpm.x=0,"",_xlpm.x)))</f>
        <v>https://orcid.org/0000-0002-9708-1761</v>
      </c>
      <c r="Z3325" t="str">
        <f>IF(V3325="","",_xlfn.LET(_xlpm.x,VLOOKUP(V3325,'Drop-down_menus'!$F$2:$G$16,2,FALSE),IF(_xlpm.x=0,"",_xlpm.x)))</f>
        <v/>
      </c>
      <c r="AA3325" t="str">
        <f>IF(W3325="","",_xlfn.LET(_xlpm.x,VLOOKUP(W3325,'Drop-down_menus'!$F$2:$G$16,2,FALSE),IF(_xlpm.x=0,"",_xlpm.x)))</f>
        <v/>
      </c>
      <c r="AB3325" t="s">
        <v>730</v>
      </c>
      <c r="AE3325" t="s">
        <v>896</v>
      </c>
    </row>
    <row r="3326" spans="1:31" ht="15" hidden="1" x14ac:dyDescent="0.2">
      <c r="A3326" s="2" t="s">
        <v>328</v>
      </c>
      <c r="B3326">
        <v>3338</v>
      </c>
      <c r="C3326">
        <v>2781</v>
      </c>
      <c r="D3326" s="69" t="s">
        <v>700</v>
      </c>
      <c r="F3326" s="70" t="s">
        <v>905</v>
      </c>
      <c r="G3326" s="70">
        <v>1</v>
      </c>
      <c r="H3326" s="70" t="s">
        <v>905</v>
      </c>
      <c r="I3326" t="s">
        <v>905</v>
      </c>
      <c r="J3326" t="str">
        <f>IF($I3326="","",_xlfn.LET(_xlpm.x,VLOOKUP($I3326,'taxon-match_2026-08-31'!$A$2:$N$122,6,FALSE),IF(_xlpm.x=0,"",_xlpm.x)))</f>
        <v>Hubrecht, 1879</v>
      </c>
      <c r="K3326" t="str">
        <f>IF($I3326="","",_xlfn.LET(_xlpm.x,VLOOKUP($I3326,'taxon-match_2026-08-31'!$A$2:$N$122,4,FALSE),IF(_xlpm.x=0,"",_xlpm.x)))</f>
        <v>urn:lsid:marinespecies.org:taxname:122309</v>
      </c>
      <c r="L3326" t="str">
        <f>IF($I3326="","",_xlfn.LET(_xlpm.x,VLOOKUP($I3326,'taxon-match_2026-08-31'!$A$2:$N$122,7,FALSE),IF(_xlpm.x=0,"",_xlpm.x)))</f>
        <v>Animalia</v>
      </c>
      <c r="M3326" t="str">
        <f>IF($I3326="","",_xlfn.LET(_xlpm.x,VLOOKUP($I3326,'taxon-match_2026-08-31'!$A$2:$N$122,8,FALSE),IF(_xlpm.x=0,"",_xlpm.x)))</f>
        <v>Nemertea</v>
      </c>
      <c r="N3326" t="str">
        <f>IF($I3326="","",_xlfn.LET(_xlpm.x,VLOOKUP($I3326,'taxon-match_2026-08-31'!$A$2:$N$122,9,FALSE),IF(_xlpm.x=0,"",_xlpm.x)))</f>
        <v>Hoplonemertea</v>
      </c>
      <c r="O3326" t="str">
        <f>IF($I3326="","",_xlfn.LET(_xlpm.x,VLOOKUP($I3326,'taxon-match_2026-08-31'!$A$2:$N$122,10,FALSE),IF(_xlpm.x=0,"",_xlpm.x)))</f>
        <v/>
      </c>
      <c r="P3326" t="str">
        <f>IF($I3326="","",_xlfn.LET(_xlpm.x,VLOOKUP($I3326,'taxon-match_2026-08-31'!$A$2:$N$122,11,FALSE),IF(_xlpm.x=0,"",_xlpm.x)))</f>
        <v/>
      </c>
      <c r="Q3326" t="str">
        <f>IF($I3326="","",_xlfn.LET(_xlpm.x,VLOOKUP($I3326,'taxon-match_2026-08-31'!$A$2:$N$122,12,FALSE),IF(_xlpm.x=0,"",_xlpm.x)))</f>
        <v/>
      </c>
      <c r="R3326" t="str">
        <f>IF($I3326="","",_xlfn.LET(_xlpm.x,VLOOKUP($I3326,'taxon-match_2026-08-31'!$A$2:$N$122,14,FALSE),IF(_xlpm.x=0,"",_xlpm.x)))</f>
        <v/>
      </c>
      <c r="S3326" s="2" t="s">
        <v>2358</v>
      </c>
      <c r="T3326" s="69" t="s">
        <v>62</v>
      </c>
      <c r="U3326" s="69" t="s">
        <v>60</v>
      </c>
      <c r="X3326" t="str">
        <f>IF(T3326="","",_xlfn.LET(_xlpm.x,VLOOKUP(T3326,'Drop-down_menus'!$F$2:$G$16,2,FALSE),IF(_xlpm.x=0,"",_xlpm.x)))</f>
        <v>https://orcid.org/0000-0003-3696-4445</v>
      </c>
      <c r="Y3326" t="str">
        <f>IF(U3326="","",_xlfn.LET(_xlpm.x,VLOOKUP(U3326,'Drop-down_menus'!$F$2:$G$16,2,FALSE),IF(_xlpm.x=0,"",_xlpm.x)))</f>
        <v>https://orcid.org/0000-0002-9708-1761</v>
      </c>
      <c r="Z3326" t="str">
        <f>IF(V3326="","",_xlfn.LET(_xlpm.x,VLOOKUP(V3326,'Drop-down_menus'!$F$2:$G$16,2,FALSE),IF(_xlpm.x=0,"",_xlpm.x)))</f>
        <v/>
      </c>
      <c r="AA3326" t="str">
        <f>IF(W3326="","",_xlfn.LET(_xlpm.x,VLOOKUP(W3326,'Drop-down_menus'!$F$2:$G$16,2,FALSE),IF(_xlpm.x=0,"",_xlpm.x)))</f>
        <v/>
      </c>
      <c r="AB3326" t="s">
        <v>730</v>
      </c>
      <c r="AE3326" t="s">
        <v>896</v>
      </c>
    </row>
    <row r="3327" spans="1:31" ht="15" x14ac:dyDescent="0.2">
      <c r="A3327" s="2" t="s">
        <v>282</v>
      </c>
      <c r="B3327">
        <v>2626</v>
      </c>
      <c r="C3327">
        <v>2782</v>
      </c>
      <c r="D3327" s="69" t="s">
        <v>700</v>
      </c>
      <c r="F3327" s="70" t="s">
        <v>913</v>
      </c>
      <c r="G3327" s="70">
        <v>1</v>
      </c>
      <c r="H3327" s="70" t="s">
        <v>913</v>
      </c>
      <c r="I3327" t="s">
        <v>913</v>
      </c>
      <c r="J3327" t="str">
        <f>IF($I3327="","",_xlfn.LET(_xlpm.x,VLOOKUP($I3327,'taxon-match_2026-08-31'!$A$2:$N$122,6,FALSE),IF(_xlpm.x=0,"",_xlpm.x)))</f>
        <v>Stephenson, 1918</v>
      </c>
      <c r="K3327" t="str">
        <f>IF($I3327="","",_xlfn.LET(_xlpm.x,VLOOKUP($I3327,'taxon-match_2026-08-31'!$A$2:$N$122,4,FALSE),IF(_xlpm.x=0,"",_xlpm.x)))</f>
        <v>urn:lsid:marinespecies.org:taxname:172929</v>
      </c>
      <c r="L3327" t="str">
        <f>IF($I3327="","",_xlfn.LET(_xlpm.x,VLOOKUP($I3327,'taxon-match_2026-08-31'!$A$2:$N$122,7,FALSE),IF(_xlpm.x=0,"",_xlpm.x)))</f>
        <v>Animalia</v>
      </c>
      <c r="M3327" t="str">
        <f>IF($I3327="","",_xlfn.LET(_xlpm.x,VLOOKUP($I3327,'taxon-match_2026-08-31'!$A$2:$N$122,8,FALSE),IF(_xlpm.x=0,"",_xlpm.x)))</f>
        <v>Cnidaria</v>
      </c>
      <c r="N3327" t="str">
        <f>IF($I3327="","",_xlfn.LET(_xlpm.x,VLOOKUP($I3327,'taxon-match_2026-08-31'!$A$2:$N$122,9,FALSE),IF(_xlpm.x=0,"",_xlpm.x)))</f>
        <v>Hexacorallia</v>
      </c>
      <c r="O3327" t="str">
        <f>IF($I3327="","",_xlfn.LET(_xlpm.x,VLOOKUP($I3327,'taxon-match_2026-08-31'!$A$2:$N$122,10,FALSE),IF(_xlpm.x=0,"",_xlpm.x)))</f>
        <v>Actiniaria</v>
      </c>
      <c r="P3327" t="str">
        <f>IF($I3327="","",_xlfn.LET(_xlpm.x,VLOOKUP($I3327,'taxon-match_2026-08-31'!$A$2:$N$122,11,FALSE),IF(_xlpm.x=0,"",_xlpm.x)))</f>
        <v>Anthosactinidae</v>
      </c>
      <c r="Q3327" t="str">
        <f>IF($I3327="","",_xlfn.LET(_xlpm.x,VLOOKUP($I3327,'taxon-match_2026-08-31'!$A$2:$N$122,12,FALSE),IF(_xlpm.x=0,"",_xlpm.x)))</f>
        <v>Hormosoma</v>
      </c>
      <c r="R3327" t="str">
        <f>IF($I3327="","",_xlfn.LET(_xlpm.x,VLOOKUP($I3327,'taxon-match_2026-08-31'!$A$2:$N$122,14,FALSE),IF(_xlpm.x=0,"",_xlpm.x)))</f>
        <v>scotti</v>
      </c>
      <c r="S3327" s="2" t="s">
        <v>2609</v>
      </c>
      <c r="T3327" s="69" t="s">
        <v>62</v>
      </c>
      <c r="U3327" s="69" t="s">
        <v>60</v>
      </c>
      <c r="X3327" t="str">
        <f>IF(T3327="","",_xlfn.LET(_xlpm.x,VLOOKUP(T3327,'Drop-down_menus'!$F$2:$G$16,2,FALSE),IF(_xlpm.x=0,"",_xlpm.x)))</f>
        <v>https://orcid.org/0000-0003-3696-4445</v>
      </c>
      <c r="Y3327" t="str">
        <f>IF(U3327="","",_xlfn.LET(_xlpm.x,VLOOKUP(U3327,'Drop-down_menus'!$F$2:$G$16,2,FALSE),IF(_xlpm.x=0,"",_xlpm.x)))</f>
        <v>https://orcid.org/0000-0002-9708-1761</v>
      </c>
      <c r="Z3327" t="str">
        <f>IF(V3327="","",_xlfn.LET(_xlpm.x,VLOOKUP(V3327,'Drop-down_menus'!$F$2:$G$16,2,FALSE),IF(_xlpm.x=0,"",_xlpm.x)))</f>
        <v/>
      </c>
      <c r="AA3327" t="str">
        <f>IF(W3327="","",_xlfn.LET(_xlpm.x,VLOOKUP(W3327,'Drop-down_menus'!$F$2:$G$16,2,FALSE),IF(_xlpm.x=0,"",_xlpm.x)))</f>
        <v/>
      </c>
      <c r="AB3327" t="s">
        <v>730</v>
      </c>
      <c r="AE3327" t="s">
        <v>896</v>
      </c>
    </row>
    <row r="3328" spans="1:31" ht="15" x14ac:dyDescent="0.2">
      <c r="A3328" s="2" t="s">
        <v>282</v>
      </c>
      <c r="B3328">
        <v>2627</v>
      </c>
      <c r="C3328">
        <v>2785</v>
      </c>
      <c r="D3328" s="69" t="s">
        <v>700</v>
      </c>
      <c r="F3328" s="70" t="s">
        <v>913</v>
      </c>
      <c r="G3328" s="70">
        <v>1</v>
      </c>
      <c r="H3328" s="70" t="s">
        <v>913</v>
      </c>
      <c r="I3328" t="s">
        <v>913</v>
      </c>
      <c r="J3328" t="str">
        <f>IF($I3328="","",_xlfn.LET(_xlpm.x,VLOOKUP($I3328,'taxon-match_2026-08-31'!$A$2:$N$122,6,FALSE),IF(_xlpm.x=0,"",_xlpm.x)))</f>
        <v>Stephenson, 1918</v>
      </c>
      <c r="K3328" t="str">
        <f>IF($I3328="","",_xlfn.LET(_xlpm.x,VLOOKUP($I3328,'taxon-match_2026-08-31'!$A$2:$N$122,4,FALSE),IF(_xlpm.x=0,"",_xlpm.x)))</f>
        <v>urn:lsid:marinespecies.org:taxname:172929</v>
      </c>
      <c r="L3328" t="str">
        <f>IF($I3328="","",_xlfn.LET(_xlpm.x,VLOOKUP($I3328,'taxon-match_2026-08-31'!$A$2:$N$122,7,FALSE),IF(_xlpm.x=0,"",_xlpm.x)))</f>
        <v>Animalia</v>
      </c>
      <c r="M3328" t="str">
        <f>IF($I3328="","",_xlfn.LET(_xlpm.x,VLOOKUP($I3328,'taxon-match_2026-08-31'!$A$2:$N$122,8,FALSE),IF(_xlpm.x=0,"",_xlpm.x)))</f>
        <v>Cnidaria</v>
      </c>
      <c r="N3328" t="str">
        <f>IF($I3328="","",_xlfn.LET(_xlpm.x,VLOOKUP($I3328,'taxon-match_2026-08-31'!$A$2:$N$122,9,FALSE),IF(_xlpm.x=0,"",_xlpm.x)))</f>
        <v>Hexacorallia</v>
      </c>
      <c r="O3328" t="str">
        <f>IF($I3328="","",_xlfn.LET(_xlpm.x,VLOOKUP($I3328,'taxon-match_2026-08-31'!$A$2:$N$122,10,FALSE),IF(_xlpm.x=0,"",_xlpm.x)))</f>
        <v>Actiniaria</v>
      </c>
      <c r="P3328" t="str">
        <f>IF($I3328="","",_xlfn.LET(_xlpm.x,VLOOKUP($I3328,'taxon-match_2026-08-31'!$A$2:$N$122,11,FALSE),IF(_xlpm.x=0,"",_xlpm.x)))</f>
        <v>Anthosactinidae</v>
      </c>
      <c r="Q3328" t="str">
        <f>IF($I3328="","",_xlfn.LET(_xlpm.x,VLOOKUP($I3328,'taxon-match_2026-08-31'!$A$2:$N$122,12,FALSE),IF(_xlpm.x=0,"",_xlpm.x)))</f>
        <v>Hormosoma</v>
      </c>
      <c r="R3328" t="str">
        <f>IF($I3328="","",_xlfn.LET(_xlpm.x,VLOOKUP($I3328,'taxon-match_2026-08-31'!$A$2:$N$122,14,FALSE),IF(_xlpm.x=0,"",_xlpm.x)))</f>
        <v>scotti</v>
      </c>
      <c r="S3328" s="2" t="s">
        <v>2609</v>
      </c>
      <c r="T3328" s="69" t="s">
        <v>62</v>
      </c>
      <c r="U3328" s="69" t="s">
        <v>60</v>
      </c>
      <c r="X3328" t="str">
        <f>IF(T3328="","",_xlfn.LET(_xlpm.x,VLOOKUP(T3328,'Drop-down_menus'!$F$2:$G$16,2,FALSE),IF(_xlpm.x=0,"",_xlpm.x)))</f>
        <v>https://orcid.org/0000-0003-3696-4445</v>
      </c>
      <c r="Y3328" t="str">
        <f>IF(U3328="","",_xlfn.LET(_xlpm.x,VLOOKUP(U3328,'Drop-down_menus'!$F$2:$G$16,2,FALSE),IF(_xlpm.x=0,"",_xlpm.x)))</f>
        <v>https://orcid.org/0000-0002-9708-1761</v>
      </c>
      <c r="Z3328" t="str">
        <f>IF(V3328="","",_xlfn.LET(_xlpm.x,VLOOKUP(V3328,'Drop-down_menus'!$F$2:$G$16,2,FALSE),IF(_xlpm.x=0,"",_xlpm.x)))</f>
        <v/>
      </c>
      <c r="AA3328" t="str">
        <f>IF(W3328="","",_xlfn.LET(_xlpm.x,VLOOKUP(W3328,'Drop-down_menus'!$F$2:$G$16,2,FALSE),IF(_xlpm.x=0,"",_xlpm.x)))</f>
        <v/>
      </c>
      <c r="AB3328" t="s">
        <v>730</v>
      </c>
      <c r="AE3328" t="s">
        <v>896</v>
      </c>
    </row>
    <row r="3329" spans="1:31" ht="15" x14ac:dyDescent="0.2">
      <c r="A3329" s="2" t="s">
        <v>282</v>
      </c>
      <c r="B3329">
        <v>2628</v>
      </c>
      <c r="C3329">
        <v>2786</v>
      </c>
      <c r="D3329" s="69" t="s">
        <v>700</v>
      </c>
      <c r="F3329" s="70" t="s">
        <v>913</v>
      </c>
      <c r="G3329" s="70">
        <v>1</v>
      </c>
      <c r="H3329" s="70" t="s">
        <v>913</v>
      </c>
      <c r="I3329" t="s">
        <v>913</v>
      </c>
      <c r="J3329" t="str">
        <f>IF($I3329="","",_xlfn.LET(_xlpm.x,VLOOKUP($I3329,'taxon-match_2026-08-31'!$A$2:$N$122,6,FALSE),IF(_xlpm.x=0,"",_xlpm.x)))</f>
        <v>Stephenson, 1918</v>
      </c>
      <c r="K3329" t="str">
        <f>IF($I3329="","",_xlfn.LET(_xlpm.x,VLOOKUP($I3329,'taxon-match_2026-08-31'!$A$2:$N$122,4,FALSE),IF(_xlpm.x=0,"",_xlpm.x)))</f>
        <v>urn:lsid:marinespecies.org:taxname:172929</v>
      </c>
      <c r="L3329" t="str">
        <f>IF($I3329="","",_xlfn.LET(_xlpm.x,VLOOKUP($I3329,'taxon-match_2026-08-31'!$A$2:$N$122,7,FALSE),IF(_xlpm.x=0,"",_xlpm.x)))</f>
        <v>Animalia</v>
      </c>
      <c r="M3329" t="str">
        <f>IF($I3329="","",_xlfn.LET(_xlpm.x,VLOOKUP($I3329,'taxon-match_2026-08-31'!$A$2:$N$122,8,FALSE),IF(_xlpm.x=0,"",_xlpm.x)))</f>
        <v>Cnidaria</v>
      </c>
      <c r="N3329" t="str">
        <f>IF($I3329="","",_xlfn.LET(_xlpm.x,VLOOKUP($I3329,'taxon-match_2026-08-31'!$A$2:$N$122,9,FALSE),IF(_xlpm.x=0,"",_xlpm.x)))</f>
        <v>Hexacorallia</v>
      </c>
      <c r="O3329" t="str">
        <f>IF($I3329="","",_xlfn.LET(_xlpm.x,VLOOKUP($I3329,'taxon-match_2026-08-31'!$A$2:$N$122,10,FALSE),IF(_xlpm.x=0,"",_xlpm.x)))</f>
        <v>Actiniaria</v>
      </c>
      <c r="P3329" t="str">
        <f>IF($I3329="","",_xlfn.LET(_xlpm.x,VLOOKUP($I3329,'taxon-match_2026-08-31'!$A$2:$N$122,11,FALSE),IF(_xlpm.x=0,"",_xlpm.x)))</f>
        <v>Anthosactinidae</v>
      </c>
      <c r="Q3329" t="str">
        <f>IF($I3329="","",_xlfn.LET(_xlpm.x,VLOOKUP($I3329,'taxon-match_2026-08-31'!$A$2:$N$122,12,FALSE),IF(_xlpm.x=0,"",_xlpm.x)))</f>
        <v>Hormosoma</v>
      </c>
      <c r="R3329" t="str">
        <f>IF($I3329="","",_xlfn.LET(_xlpm.x,VLOOKUP($I3329,'taxon-match_2026-08-31'!$A$2:$N$122,14,FALSE),IF(_xlpm.x=0,"",_xlpm.x)))</f>
        <v>scotti</v>
      </c>
      <c r="S3329" s="2" t="s">
        <v>2609</v>
      </c>
      <c r="T3329" s="69" t="s">
        <v>62</v>
      </c>
      <c r="U3329" s="69" t="s">
        <v>60</v>
      </c>
      <c r="X3329" t="str">
        <f>IF(T3329="","",_xlfn.LET(_xlpm.x,VLOOKUP(T3329,'Drop-down_menus'!$F$2:$G$16,2,FALSE),IF(_xlpm.x=0,"",_xlpm.x)))</f>
        <v>https://orcid.org/0000-0003-3696-4445</v>
      </c>
      <c r="Y3329" t="str">
        <f>IF(U3329="","",_xlfn.LET(_xlpm.x,VLOOKUP(U3329,'Drop-down_menus'!$F$2:$G$16,2,FALSE),IF(_xlpm.x=0,"",_xlpm.x)))</f>
        <v>https://orcid.org/0000-0002-9708-1761</v>
      </c>
      <c r="Z3329" t="str">
        <f>IF(V3329="","",_xlfn.LET(_xlpm.x,VLOOKUP(V3329,'Drop-down_menus'!$F$2:$G$16,2,FALSE),IF(_xlpm.x=0,"",_xlpm.x)))</f>
        <v/>
      </c>
      <c r="AA3329" t="str">
        <f>IF(W3329="","",_xlfn.LET(_xlpm.x,VLOOKUP(W3329,'Drop-down_menus'!$F$2:$G$16,2,FALSE),IF(_xlpm.x=0,"",_xlpm.x)))</f>
        <v/>
      </c>
      <c r="AB3329" t="s">
        <v>730</v>
      </c>
      <c r="AE3329" t="s">
        <v>896</v>
      </c>
    </row>
    <row r="3330" spans="1:31" ht="15" x14ac:dyDescent="0.2">
      <c r="A3330" s="2" t="s">
        <v>253</v>
      </c>
      <c r="B3330">
        <v>1695</v>
      </c>
      <c r="C3330">
        <v>2787</v>
      </c>
      <c r="D3330" s="69" t="s">
        <v>700</v>
      </c>
      <c r="F3330" s="70" t="s">
        <v>751</v>
      </c>
      <c r="G3330" s="70">
        <v>1</v>
      </c>
      <c r="H3330" s="70" t="s">
        <v>751</v>
      </c>
      <c r="I3330" t="s">
        <v>751</v>
      </c>
      <c r="J3330" t="str">
        <f>IF($I3330="","",_xlfn.LET(_xlpm.x,VLOOKUP($I3330,'taxon-match_2026-08-31'!$A$2:$N$122,6,FALSE),IF(_xlpm.x=0,"",_xlpm.x)))</f>
        <v>(P. P. King, 1832)</v>
      </c>
      <c r="K3330" t="str">
        <f>IF($I3330="","",_xlfn.LET(_xlpm.x,VLOOKUP($I3330,'taxon-match_2026-08-31'!$A$2:$N$122,4,FALSE),IF(_xlpm.x=0,"",_xlpm.x)))</f>
        <v>urn:lsid:marinespecies.org:taxname:197217</v>
      </c>
      <c r="L3330" t="str">
        <f>IF($I3330="","",_xlfn.LET(_xlpm.x,VLOOKUP($I3330,'taxon-match_2026-08-31'!$A$2:$N$122,7,FALSE),IF(_xlpm.x=0,"",_xlpm.x)))</f>
        <v>Animalia</v>
      </c>
      <c r="M3330" t="str">
        <f>IF($I3330="","",_xlfn.LET(_xlpm.x,VLOOKUP($I3330,'taxon-match_2026-08-31'!$A$2:$N$122,8,FALSE),IF(_xlpm.x=0,"",_xlpm.x)))</f>
        <v>Mollusca</v>
      </c>
      <c r="N3330" t="str">
        <f>IF($I3330="","",_xlfn.LET(_xlpm.x,VLOOKUP($I3330,'taxon-match_2026-08-31'!$A$2:$N$122,9,FALSE),IF(_xlpm.x=0,"",_xlpm.x)))</f>
        <v>Bivalvia</v>
      </c>
      <c r="O3330" t="str">
        <f>IF($I3330="","",_xlfn.LET(_xlpm.x,VLOOKUP($I3330,'taxon-match_2026-08-31'!$A$2:$N$122,10,FALSE),IF(_xlpm.x=0,"",_xlpm.x)))</f>
        <v/>
      </c>
      <c r="P3330" t="str">
        <f>IF($I3330="","",_xlfn.LET(_xlpm.x,VLOOKUP($I3330,'taxon-match_2026-08-31'!$A$2:$N$122,11,FALSE),IF(_xlpm.x=0,"",_xlpm.x)))</f>
        <v>Laternulidae</v>
      </c>
      <c r="Q3330" t="str">
        <f>IF($I3330="","",_xlfn.LET(_xlpm.x,VLOOKUP($I3330,'taxon-match_2026-08-31'!$A$2:$N$122,12,FALSE),IF(_xlpm.x=0,"",_xlpm.x)))</f>
        <v>Laternula</v>
      </c>
      <c r="R3330" t="str">
        <f>IF($I3330="","",_xlfn.LET(_xlpm.x,VLOOKUP($I3330,'taxon-match_2026-08-31'!$A$2:$N$122,14,FALSE),IF(_xlpm.x=0,"",_xlpm.x)))</f>
        <v>elliptica</v>
      </c>
      <c r="S3330" s="2" t="s">
        <v>2609</v>
      </c>
      <c r="T3330" s="69" t="s">
        <v>62</v>
      </c>
      <c r="U3330" s="69" t="s">
        <v>60</v>
      </c>
      <c r="X3330" t="str">
        <f>IF(T3330="","",_xlfn.LET(_xlpm.x,VLOOKUP(T3330,'Drop-down_menus'!$F$2:$G$16,2,FALSE),IF(_xlpm.x=0,"",_xlpm.x)))</f>
        <v>https://orcid.org/0000-0003-3696-4445</v>
      </c>
      <c r="Y3330" t="str">
        <f>IF(U3330="","",_xlfn.LET(_xlpm.x,VLOOKUP(U3330,'Drop-down_menus'!$F$2:$G$16,2,FALSE),IF(_xlpm.x=0,"",_xlpm.x)))</f>
        <v>https://orcid.org/0000-0002-9708-1761</v>
      </c>
      <c r="Z3330" t="str">
        <f>IF(V3330="","",_xlfn.LET(_xlpm.x,VLOOKUP(V3330,'Drop-down_menus'!$F$2:$G$16,2,FALSE),IF(_xlpm.x=0,"",_xlpm.x)))</f>
        <v/>
      </c>
      <c r="AA3330" t="str">
        <f>IF(W3330="","",_xlfn.LET(_xlpm.x,VLOOKUP(W3330,'Drop-down_menus'!$F$2:$G$16,2,FALSE),IF(_xlpm.x=0,"",_xlpm.x)))</f>
        <v/>
      </c>
      <c r="AB3330" t="s">
        <v>730</v>
      </c>
      <c r="AE3330" t="s">
        <v>896</v>
      </c>
    </row>
    <row r="3331" spans="1:31" ht="15" x14ac:dyDescent="0.2">
      <c r="A3331" s="2" t="s">
        <v>253</v>
      </c>
      <c r="B3331">
        <v>1696</v>
      </c>
      <c r="C3331">
        <v>2767</v>
      </c>
      <c r="D3331" s="69" t="s">
        <v>700</v>
      </c>
      <c r="F3331" s="70" t="s">
        <v>751</v>
      </c>
      <c r="G3331" s="70">
        <v>1</v>
      </c>
      <c r="H3331" s="70" t="s">
        <v>751</v>
      </c>
      <c r="I3331" t="s">
        <v>751</v>
      </c>
      <c r="J3331" t="str">
        <f>IF($I3331="","",_xlfn.LET(_xlpm.x,VLOOKUP($I3331,'taxon-match_2026-08-31'!$A$2:$N$122,6,FALSE),IF(_xlpm.x=0,"",_xlpm.x)))</f>
        <v>(P. P. King, 1832)</v>
      </c>
      <c r="K3331" t="str">
        <f>IF($I3331="","",_xlfn.LET(_xlpm.x,VLOOKUP($I3331,'taxon-match_2026-08-31'!$A$2:$N$122,4,FALSE),IF(_xlpm.x=0,"",_xlpm.x)))</f>
        <v>urn:lsid:marinespecies.org:taxname:197217</v>
      </c>
      <c r="L3331" t="str">
        <f>IF($I3331="","",_xlfn.LET(_xlpm.x,VLOOKUP($I3331,'taxon-match_2026-08-31'!$A$2:$N$122,7,FALSE),IF(_xlpm.x=0,"",_xlpm.x)))</f>
        <v>Animalia</v>
      </c>
      <c r="M3331" t="str">
        <f>IF($I3331="","",_xlfn.LET(_xlpm.x,VLOOKUP($I3331,'taxon-match_2026-08-31'!$A$2:$N$122,8,FALSE),IF(_xlpm.x=0,"",_xlpm.x)))</f>
        <v>Mollusca</v>
      </c>
      <c r="N3331" t="str">
        <f>IF($I3331="","",_xlfn.LET(_xlpm.x,VLOOKUP($I3331,'taxon-match_2026-08-31'!$A$2:$N$122,9,FALSE),IF(_xlpm.x=0,"",_xlpm.x)))</f>
        <v>Bivalvia</v>
      </c>
      <c r="O3331" t="str">
        <f>IF($I3331="","",_xlfn.LET(_xlpm.x,VLOOKUP($I3331,'taxon-match_2026-08-31'!$A$2:$N$122,10,FALSE),IF(_xlpm.x=0,"",_xlpm.x)))</f>
        <v/>
      </c>
      <c r="P3331" t="str">
        <f>IF($I3331="","",_xlfn.LET(_xlpm.x,VLOOKUP($I3331,'taxon-match_2026-08-31'!$A$2:$N$122,11,FALSE),IF(_xlpm.x=0,"",_xlpm.x)))</f>
        <v>Laternulidae</v>
      </c>
      <c r="Q3331" t="str">
        <f>IF($I3331="","",_xlfn.LET(_xlpm.x,VLOOKUP($I3331,'taxon-match_2026-08-31'!$A$2:$N$122,12,FALSE),IF(_xlpm.x=0,"",_xlpm.x)))</f>
        <v>Laternula</v>
      </c>
      <c r="R3331" t="str">
        <f>IF($I3331="","",_xlfn.LET(_xlpm.x,VLOOKUP($I3331,'taxon-match_2026-08-31'!$A$2:$N$122,14,FALSE),IF(_xlpm.x=0,"",_xlpm.x)))</f>
        <v>elliptica</v>
      </c>
      <c r="S3331" s="2" t="s">
        <v>2609</v>
      </c>
      <c r="T3331" s="69" t="s">
        <v>62</v>
      </c>
      <c r="U3331" s="69" t="s">
        <v>60</v>
      </c>
      <c r="X3331" t="str">
        <f>IF(T3331="","",_xlfn.LET(_xlpm.x,VLOOKUP(T3331,'Drop-down_menus'!$F$2:$G$16,2,FALSE),IF(_xlpm.x=0,"",_xlpm.x)))</f>
        <v>https://orcid.org/0000-0003-3696-4445</v>
      </c>
      <c r="Y3331" t="str">
        <f>IF(U3331="","",_xlfn.LET(_xlpm.x,VLOOKUP(U3331,'Drop-down_menus'!$F$2:$G$16,2,FALSE),IF(_xlpm.x=0,"",_xlpm.x)))</f>
        <v>https://orcid.org/0000-0002-9708-1761</v>
      </c>
      <c r="Z3331" t="str">
        <f>IF(V3331="","",_xlfn.LET(_xlpm.x,VLOOKUP(V3331,'Drop-down_menus'!$F$2:$G$16,2,FALSE),IF(_xlpm.x=0,"",_xlpm.x)))</f>
        <v/>
      </c>
      <c r="AA3331" t="str">
        <f>IF(W3331="","",_xlfn.LET(_xlpm.x,VLOOKUP(W3331,'Drop-down_menus'!$F$2:$G$16,2,FALSE),IF(_xlpm.x=0,"",_xlpm.x)))</f>
        <v/>
      </c>
      <c r="AB3331" t="s">
        <v>730</v>
      </c>
      <c r="AE3331" t="s">
        <v>896</v>
      </c>
    </row>
    <row r="3332" spans="1:31" ht="15" x14ac:dyDescent="0.2">
      <c r="A3332" s="2" t="s">
        <v>253</v>
      </c>
      <c r="B3332">
        <v>1697</v>
      </c>
      <c r="C3332">
        <v>2801</v>
      </c>
      <c r="D3332" s="69" t="s">
        <v>700</v>
      </c>
      <c r="F3332" s="70" t="s">
        <v>751</v>
      </c>
      <c r="G3332" s="70">
        <v>1</v>
      </c>
      <c r="H3332" s="70" t="s">
        <v>751</v>
      </c>
      <c r="I3332" t="s">
        <v>751</v>
      </c>
      <c r="J3332" t="str">
        <f>IF($I3332="","",_xlfn.LET(_xlpm.x,VLOOKUP($I3332,'taxon-match_2026-08-31'!$A$2:$N$122,6,FALSE),IF(_xlpm.x=0,"",_xlpm.x)))</f>
        <v>(P. P. King, 1832)</v>
      </c>
      <c r="K3332" t="str">
        <f>IF($I3332="","",_xlfn.LET(_xlpm.x,VLOOKUP($I3332,'taxon-match_2026-08-31'!$A$2:$N$122,4,FALSE),IF(_xlpm.x=0,"",_xlpm.x)))</f>
        <v>urn:lsid:marinespecies.org:taxname:197217</v>
      </c>
      <c r="L3332" t="str">
        <f>IF($I3332="","",_xlfn.LET(_xlpm.x,VLOOKUP($I3332,'taxon-match_2026-08-31'!$A$2:$N$122,7,FALSE),IF(_xlpm.x=0,"",_xlpm.x)))</f>
        <v>Animalia</v>
      </c>
      <c r="M3332" t="str">
        <f>IF($I3332="","",_xlfn.LET(_xlpm.x,VLOOKUP($I3332,'taxon-match_2026-08-31'!$A$2:$N$122,8,FALSE),IF(_xlpm.x=0,"",_xlpm.x)))</f>
        <v>Mollusca</v>
      </c>
      <c r="N3332" t="str">
        <f>IF($I3332="","",_xlfn.LET(_xlpm.x,VLOOKUP($I3332,'taxon-match_2026-08-31'!$A$2:$N$122,9,FALSE),IF(_xlpm.x=0,"",_xlpm.x)))</f>
        <v>Bivalvia</v>
      </c>
      <c r="O3332" t="str">
        <f>IF($I3332="","",_xlfn.LET(_xlpm.x,VLOOKUP($I3332,'taxon-match_2026-08-31'!$A$2:$N$122,10,FALSE),IF(_xlpm.x=0,"",_xlpm.x)))</f>
        <v/>
      </c>
      <c r="P3332" t="str">
        <f>IF($I3332="","",_xlfn.LET(_xlpm.x,VLOOKUP($I3332,'taxon-match_2026-08-31'!$A$2:$N$122,11,FALSE),IF(_xlpm.x=0,"",_xlpm.x)))</f>
        <v>Laternulidae</v>
      </c>
      <c r="Q3332" t="str">
        <f>IF($I3332="","",_xlfn.LET(_xlpm.x,VLOOKUP($I3332,'taxon-match_2026-08-31'!$A$2:$N$122,12,FALSE),IF(_xlpm.x=0,"",_xlpm.x)))</f>
        <v>Laternula</v>
      </c>
      <c r="R3332" t="str">
        <f>IF($I3332="","",_xlfn.LET(_xlpm.x,VLOOKUP($I3332,'taxon-match_2026-08-31'!$A$2:$N$122,14,FALSE),IF(_xlpm.x=0,"",_xlpm.x)))</f>
        <v>elliptica</v>
      </c>
      <c r="S3332" s="2" t="s">
        <v>2609</v>
      </c>
      <c r="T3332" s="69" t="s">
        <v>62</v>
      </c>
      <c r="U3332" s="69" t="s">
        <v>60</v>
      </c>
      <c r="X3332" t="str">
        <f>IF(T3332="","",_xlfn.LET(_xlpm.x,VLOOKUP(T3332,'Drop-down_menus'!$F$2:$G$16,2,FALSE),IF(_xlpm.x=0,"",_xlpm.x)))</f>
        <v>https://orcid.org/0000-0003-3696-4445</v>
      </c>
      <c r="Y3332" t="str">
        <f>IF(U3332="","",_xlfn.LET(_xlpm.x,VLOOKUP(U3332,'Drop-down_menus'!$F$2:$G$16,2,FALSE),IF(_xlpm.x=0,"",_xlpm.x)))</f>
        <v>https://orcid.org/0000-0002-9708-1761</v>
      </c>
      <c r="Z3332" t="str">
        <f>IF(V3332="","",_xlfn.LET(_xlpm.x,VLOOKUP(V3332,'Drop-down_menus'!$F$2:$G$16,2,FALSE),IF(_xlpm.x=0,"",_xlpm.x)))</f>
        <v/>
      </c>
      <c r="AA3332" t="str">
        <f>IF(W3332="","",_xlfn.LET(_xlpm.x,VLOOKUP(W3332,'Drop-down_menus'!$F$2:$G$16,2,FALSE),IF(_xlpm.x=0,"",_xlpm.x)))</f>
        <v/>
      </c>
      <c r="AB3332" t="s">
        <v>730</v>
      </c>
      <c r="AE3332" t="s">
        <v>896</v>
      </c>
    </row>
    <row r="3333" spans="1:31" ht="15" x14ac:dyDescent="0.2">
      <c r="A3333" s="2" t="s">
        <v>282</v>
      </c>
      <c r="B3333">
        <v>2676</v>
      </c>
      <c r="C3333">
        <v>2788</v>
      </c>
      <c r="D3333" s="69" t="s">
        <v>700</v>
      </c>
      <c r="F3333" s="70" t="s">
        <v>751</v>
      </c>
      <c r="G3333" s="70">
        <v>1</v>
      </c>
      <c r="H3333" s="70" t="s">
        <v>751</v>
      </c>
      <c r="I3333" t="s">
        <v>751</v>
      </c>
      <c r="J3333" t="str">
        <f>IF($I3333="","",_xlfn.LET(_xlpm.x,VLOOKUP($I3333,'taxon-match_2026-08-31'!$A$2:$N$122,6,FALSE),IF(_xlpm.x=0,"",_xlpm.x)))</f>
        <v>(P. P. King, 1832)</v>
      </c>
      <c r="K3333" t="str">
        <f>IF($I3333="","",_xlfn.LET(_xlpm.x,VLOOKUP($I3333,'taxon-match_2026-08-31'!$A$2:$N$122,4,FALSE),IF(_xlpm.x=0,"",_xlpm.x)))</f>
        <v>urn:lsid:marinespecies.org:taxname:197217</v>
      </c>
      <c r="L3333" t="str">
        <f>IF($I3333="","",_xlfn.LET(_xlpm.x,VLOOKUP($I3333,'taxon-match_2026-08-31'!$A$2:$N$122,7,FALSE),IF(_xlpm.x=0,"",_xlpm.x)))</f>
        <v>Animalia</v>
      </c>
      <c r="M3333" t="str">
        <f>IF($I3333="","",_xlfn.LET(_xlpm.x,VLOOKUP($I3333,'taxon-match_2026-08-31'!$A$2:$N$122,8,FALSE),IF(_xlpm.x=0,"",_xlpm.x)))</f>
        <v>Mollusca</v>
      </c>
      <c r="N3333" t="str">
        <f>IF($I3333="","",_xlfn.LET(_xlpm.x,VLOOKUP($I3333,'taxon-match_2026-08-31'!$A$2:$N$122,9,FALSE),IF(_xlpm.x=0,"",_xlpm.x)))</f>
        <v>Bivalvia</v>
      </c>
      <c r="O3333" t="str">
        <f>IF($I3333="","",_xlfn.LET(_xlpm.x,VLOOKUP($I3333,'taxon-match_2026-08-31'!$A$2:$N$122,10,FALSE),IF(_xlpm.x=0,"",_xlpm.x)))</f>
        <v/>
      </c>
      <c r="P3333" t="str">
        <f>IF($I3333="","",_xlfn.LET(_xlpm.x,VLOOKUP($I3333,'taxon-match_2026-08-31'!$A$2:$N$122,11,FALSE),IF(_xlpm.x=0,"",_xlpm.x)))</f>
        <v>Laternulidae</v>
      </c>
      <c r="Q3333" t="str">
        <f>IF($I3333="","",_xlfn.LET(_xlpm.x,VLOOKUP($I3333,'taxon-match_2026-08-31'!$A$2:$N$122,12,FALSE),IF(_xlpm.x=0,"",_xlpm.x)))</f>
        <v>Laternula</v>
      </c>
      <c r="R3333" t="str">
        <f>IF($I3333="","",_xlfn.LET(_xlpm.x,VLOOKUP($I3333,'taxon-match_2026-08-31'!$A$2:$N$122,14,FALSE),IF(_xlpm.x=0,"",_xlpm.x)))</f>
        <v>elliptica</v>
      </c>
      <c r="S3333" s="2" t="s">
        <v>2609</v>
      </c>
      <c r="T3333" s="69" t="s">
        <v>62</v>
      </c>
      <c r="U3333" s="69" t="s">
        <v>60</v>
      </c>
      <c r="X3333" t="str">
        <f>IF(T3333="","",_xlfn.LET(_xlpm.x,VLOOKUP(T3333,'Drop-down_menus'!$F$2:$G$16,2,FALSE),IF(_xlpm.x=0,"",_xlpm.x)))</f>
        <v>https://orcid.org/0000-0003-3696-4445</v>
      </c>
      <c r="Y3333" t="str">
        <f>IF(U3333="","",_xlfn.LET(_xlpm.x,VLOOKUP(U3333,'Drop-down_menus'!$F$2:$G$16,2,FALSE),IF(_xlpm.x=0,"",_xlpm.x)))</f>
        <v>https://orcid.org/0000-0002-9708-1761</v>
      </c>
      <c r="Z3333" t="str">
        <f>IF(V3333="","",_xlfn.LET(_xlpm.x,VLOOKUP(V3333,'Drop-down_menus'!$F$2:$G$16,2,FALSE),IF(_xlpm.x=0,"",_xlpm.x)))</f>
        <v/>
      </c>
      <c r="AA3333" t="str">
        <f>IF(W3333="","",_xlfn.LET(_xlpm.x,VLOOKUP(W3333,'Drop-down_menus'!$F$2:$G$16,2,FALSE),IF(_xlpm.x=0,"",_xlpm.x)))</f>
        <v/>
      </c>
      <c r="AB3333" t="s">
        <v>730</v>
      </c>
      <c r="AE3333" t="s">
        <v>896</v>
      </c>
    </row>
    <row r="3334" spans="1:31" ht="15" x14ac:dyDescent="0.2">
      <c r="A3334" s="2" t="s">
        <v>282</v>
      </c>
      <c r="B3334">
        <v>2671</v>
      </c>
      <c r="C3334">
        <v>2789</v>
      </c>
      <c r="D3334" s="69" t="s">
        <v>700</v>
      </c>
      <c r="F3334" s="70" t="s">
        <v>891</v>
      </c>
      <c r="G3334" s="70">
        <v>1</v>
      </c>
      <c r="H3334" s="70" t="s">
        <v>891</v>
      </c>
      <c r="I3334" t="s">
        <v>891</v>
      </c>
      <c r="J3334" t="str">
        <f>IF($I3334="","",_xlfn.LET(_xlpm.x,VLOOKUP($I3334,'taxon-match_2026-08-31'!$A$2:$N$122,6,FALSE),IF(_xlpm.x=0,"",_xlpm.x)))</f>
        <v>(E. Lamy, 1906)</v>
      </c>
      <c r="K3334" t="str">
        <f>IF($I3334="","",_xlfn.LET(_xlpm.x,VLOOKUP($I3334,'taxon-match_2026-08-31'!$A$2:$N$122,4,FALSE),IF(_xlpm.x=0,"",_xlpm.x)))</f>
        <v>urn:lsid:marinespecies.org:taxname:197257</v>
      </c>
      <c r="L3334" t="str">
        <f>IF($I3334="","",_xlfn.LET(_xlpm.x,VLOOKUP($I3334,'taxon-match_2026-08-31'!$A$2:$N$122,7,FALSE),IF(_xlpm.x=0,"",_xlpm.x)))</f>
        <v>Animalia</v>
      </c>
      <c r="M3334" t="str">
        <f>IF($I3334="","",_xlfn.LET(_xlpm.x,VLOOKUP($I3334,'taxon-match_2026-08-31'!$A$2:$N$122,8,FALSE),IF(_xlpm.x=0,"",_xlpm.x)))</f>
        <v>Mollusca</v>
      </c>
      <c r="N3334" t="str">
        <f>IF($I3334="","",_xlfn.LET(_xlpm.x,VLOOKUP($I3334,'taxon-match_2026-08-31'!$A$2:$N$122,9,FALSE),IF(_xlpm.x=0,"",_xlpm.x)))</f>
        <v>Gastropoda</v>
      </c>
      <c r="O3334" t="str">
        <f>IF($I3334="","",_xlfn.LET(_xlpm.x,VLOOKUP($I3334,'taxon-match_2026-08-31'!$A$2:$N$122,10,FALSE),IF(_xlpm.x=0,"",_xlpm.x)))</f>
        <v>Trochida</v>
      </c>
      <c r="P3334" t="str">
        <f>IF($I3334="","",_xlfn.LET(_xlpm.x,VLOOKUP($I3334,'taxon-match_2026-08-31'!$A$2:$N$122,11,FALSE),IF(_xlpm.x=0,"",_xlpm.x)))</f>
        <v>Calliostomatidae</v>
      </c>
      <c r="Q3334" t="str">
        <f>IF($I3334="","",_xlfn.LET(_xlpm.x,VLOOKUP($I3334,'taxon-match_2026-08-31'!$A$2:$N$122,12,FALSE),IF(_xlpm.x=0,"",_xlpm.x)))</f>
        <v>Margarella</v>
      </c>
      <c r="R3334" t="str">
        <f>IF($I3334="","",_xlfn.LET(_xlpm.x,VLOOKUP($I3334,'taxon-match_2026-08-31'!$A$2:$N$122,14,FALSE),IF(_xlpm.x=0,"",_xlpm.x)))</f>
        <v>antarctica</v>
      </c>
      <c r="S3334" s="2" t="s">
        <v>2609</v>
      </c>
      <c r="T3334" s="69" t="s">
        <v>62</v>
      </c>
      <c r="U3334" s="69" t="s">
        <v>60</v>
      </c>
      <c r="X3334" t="str">
        <f>IF(T3334="","",_xlfn.LET(_xlpm.x,VLOOKUP(T3334,'Drop-down_menus'!$F$2:$G$16,2,FALSE),IF(_xlpm.x=0,"",_xlpm.x)))</f>
        <v>https://orcid.org/0000-0003-3696-4445</v>
      </c>
      <c r="Y3334" t="str">
        <f>IF(U3334="","",_xlfn.LET(_xlpm.x,VLOOKUP(U3334,'Drop-down_menus'!$F$2:$G$16,2,FALSE),IF(_xlpm.x=0,"",_xlpm.x)))</f>
        <v>https://orcid.org/0000-0002-9708-1761</v>
      </c>
      <c r="Z3334" t="str">
        <f>IF(V3334="","",_xlfn.LET(_xlpm.x,VLOOKUP(V3334,'Drop-down_menus'!$F$2:$G$16,2,FALSE),IF(_xlpm.x=0,"",_xlpm.x)))</f>
        <v/>
      </c>
      <c r="AA3334" t="str">
        <f>IF(W3334="","",_xlfn.LET(_xlpm.x,VLOOKUP(W3334,'Drop-down_menus'!$F$2:$G$16,2,FALSE),IF(_xlpm.x=0,"",_xlpm.x)))</f>
        <v/>
      </c>
      <c r="AB3334" t="s">
        <v>730</v>
      </c>
      <c r="AE3334" t="s">
        <v>896</v>
      </c>
    </row>
    <row r="3335" spans="1:31" ht="15" x14ac:dyDescent="0.2">
      <c r="A3335" s="2" t="s">
        <v>282</v>
      </c>
      <c r="B3335">
        <v>2672</v>
      </c>
      <c r="C3335">
        <v>2790</v>
      </c>
      <c r="D3335" s="69" t="s">
        <v>700</v>
      </c>
      <c r="F3335" s="70" t="s">
        <v>891</v>
      </c>
      <c r="G3335" s="70">
        <v>1</v>
      </c>
      <c r="H3335" s="70" t="s">
        <v>891</v>
      </c>
      <c r="I3335" t="s">
        <v>891</v>
      </c>
      <c r="J3335" t="str">
        <f>IF($I3335="","",_xlfn.LET(_xlpm.x,VLOOKUP($I3335,'taxon-match_2026-08-31'!$A$2:$N$122,6,FALSE),IF(_xlpm.x=0,"",_xlpm.x)))</f>
        <v>(E. Lamy, 1906)</v>
      </c>
      <c r="K3335" t="str">
        <f>IF($I3335="","",_xlfn.LET(_xlpm.x,VLOOKUP($I3335,'taxon-match_2026-08-31'!$A$2:$N$122,4,FALSE),IF(_xlpm.x=0,"",_xlpm.x)))</f>
        <v>urn:lsid:marinespecies.org:taxname:197257</v>
      </c>
      <c r="L3335" t="str">
        <f>IF($I3335="","",_xlfn.LET(_xlpm.x,VLOOKUP($I3335,'taxon-match_2026-08-31'!$A$2:$N$122,7,FALSE),IF(_xlpm.x=0,"",_xlpm.x)))</f>
        <v>Animalia</v>
      </c>
      <c r="M3335" t="str">
        <f>IF($I3335="","",_xlfn.LET(_xlpm.x,VLOOKUP($I3335,'taxon-match_2026-08-31'!$A$2:$N$122,8,FALSE),IF(_xlpm.x=0,"",_xlpm.x)))</f>
        <v>Mollusca</v>
      </c>
      <c r="N3335" t="str">
        <f>IF($I3335="","",_xlfn.LET(_xlpm.x,VLOOKUP($I3335,'taxon-match_2026-08-31'!$A$2:$N$122,9,FALSE),IF(_xlpm.x=0,"",_xlpm.x)))</f>
        <v>Gastropoda</v>
      </c>
      <c r="O3335" t="str">
        <f>IF($I3335="","",_xlfn.LET(_xlpm.x,VLOOKUP($I3335,'taxon-match_2026-08-31'!$A$2:$N$122,10,FALSE),IF(_xlpm.x=0,"",_xlpm.x)))</f>
        <v>Trochida</v>
      </c>
      <c r="P3335" t="str">
        <f>IF($I3335="","",_xlfn.LET(_xlpm.x,VLOOKUP($I3335,'taxon-match_2026-08-31'!$A$2:$N$122,11,FALSE),IF(_xlpm.x=0,"",_xlpm.x)))</f>
        <v>Calliostomatidae</v>
      </c>
      <c r="Q3335" t="str">
        <f>IF($I3335="","",_xlfn.LET(_xlpm.x,VLOOKUP($I3335,'taxon-match_2026-08-31'!$A$2:$N$122,12,FALSE),IF(_xlpm.x=0,"",_xlpm.x)))</f>
        <v>Margarella</v>
      </c>
      <c r="R3335" t="str">
        <f>IF($I3335="","",_xlfn.LET(_xlpm.x,VLOOKUP($I3335,'taxon-match_2026-08-31'!$A$2:$N$122,14,FALSE),IF(_xlpm.x=0,"",_xlpm.x)))</f>
        <v>antarctica</v>
      </c>
      <c r="S3335" s="2" t="s">
        <v>2609</v>
      </c>
      <c r="T3335" s="69" t="s">
        <v>62</v>
      </c>
      <c r="U3335" s="69" t="s">
        <v>60</v>
      </c>
      <c r="X3335" t="str">
        <f>IF(T3335="","",_xlfn.LET(_xlpm.x,VLOOKUP(T3335,'Drop-down_menus'!$F$2:$G$16,2,FALSE),IF(_xlpm.x=0,"",_xlpm.x)))</f>
        <v>https://orcid.org/0000-0003-3696-4445</v>
      </c>
      <c r="Y3335" t="str">
        <f>IF(U3335="","",_xlfn.LET(_xlpm.x,VLOOKUP(U3335,'Drop-down_menus'!$F$2:$G$16,2,FALSE),IF(_xlpm.x=0,"",_xlpm.x)))</f>
        <v>https://orcid.org/0000-0002-9708-1761</v>
      </c>
      <c r="Z3335" t="str">
        <f>IF(V3335="","",_xlfn.LET(_xlpm.x,VLOOKUP(V3335,'Drop-down_menus'!$F$2:$G$16,2,FALSE),IF(_xlpm.x=0,"",_xlpm.x)))</f>
        <v/>
      </c>
      <c r="AA3335" t="str">
        <f>IF(W3335="","",_xlfn.LET(_xlpm.x,VLOOKUP(W3335,'Drop-down_menus'!$F$2:$G$16,2,FALSE),IF(_xlpm.x=0,"",_xlpm.x)))</f>
        <v/>
      </c>
      <c r="AB3335" t="s">
        <v>730</v>
      </c>
      <c r="AE3335" t="s">
        <v>896</v>
      </c>
    </row>
    <row r="3336" spans="1:31" ht="15" x14ac:dyDescent="0.2">
      <c r="A3336" s="2" t="s">
        <v>282</v>
      </c>
      <c r="B3336">
        <v>2673</v>
      </c>
      <c r="C3336">
        <v>2791</v>
      </c>
      <c r="D3336" s="69" t="s">
        <v>700</v>
      </c>
      <c r="F3336" s="70" t="s">
        <v>891</v>
      </c>
      <c r="G3336" s="70">
        <v>1</v>
      </c>
      <c r="H3336" s="70" t="s">
        <v>891</v>
      </c>
      <c r="I3336" t="s">
        <v>891</v>
      </c>
      <c r="J3336" t="str">
        <f>IF($I3336="","",_xlfn.LET(_xlpm.x,VLOOKUP($I3336,'taxon-match_2026-08-31'!$A$2:$N$122,6,FALSE),IF(_xlpm.x=0,"",_xlpm.x)))</f>
        <v>(E. Lamy, 1906)</v>
      </c>
      <c r="K3336" t="str">
        <f>IF($I3336="","",_xlfn.LET(_xlpm.x,VLOOKUP($I3336,'taxon-match_2026-08-31'!$A$2:$N$122,4,FALSE),IF(_xlpm.x=0,"",_xlpm.x)))</f>
        <v>urn:lsid:marinespecies.org:taxname:197257</v>
      </c>
      <c r="L3336" t="str">
        <f>IF($I3336="","",_xlfn.LET(_xlpm.x,VLOOKUP($I3336,'taxon-match_2026-08-31'!$A$2:$N$122,7,FALSE),IF(_xlpm.x=0,"",_xlpm.x)))</f>
        <v>Animalia</v>
      </c>
      <c r="M3336" t="str">
        <f>IF($I3336="","",_xlfn.LET(_xlpm.x,VLOOKUP($I3336,'taxon-match_2026-08-31'!$A$2:$N$122,8,FALSE),IF(_xlpm.x=0,"",_xlpm.x)))</f>
        <v>Mollusca</v>
      </c>
      <c r="N3336" t="str">
        <f>IF($I3336="","",_xlfn.LET(_xlpm.x,VLOOKUP($I3336,'taxon-match_2026-08-31'!$A$2:$N$122,9,FALSE),IF(_xlpm.x=0,"",_xlpm.x)))</f>
        <v>Gastropoda</v>
      </c>
      <c r="O3336" t="str">
        <f>IF($I3336="","",_xlfn.LET(_xlpm.x,VLOOKUP($I3336,'taxon-match_2026-08-31'!$A$2:$N$122,10,FALSE),IF(_xlpm.x=0,"",_xlpm.x)))</f>
        <v>Trochida</v>
      </c>
      <c r="P3336" t="str">
        <f>IF($I3336="","",_xlfn.LET(_xlpm.x,VLOOKUP($I3336,'taxon-match_2026-08-31'!$A$2:$N$122,11,FALSE),IF(_xlpm.x=0,"",_xlpm.x)))</f>
        <v>Calliostomatidae</v>
      </c>
      <c r="Q3336" t="str">
        <f>IF($I3336="","",_xlfn.LET(_xlpm.x,VLOOKUP($I3336,'taxon-match_2026-08-31'!$A$2:$N$122,12,FALSE),IF(_xlpm.x=0,"",_xlpm.x)))</f>
        <v>Margarella</v>
      </c>
      <c r="R3336" t="str">
        <f>IF($I3336="","",_xlfn.LET(_xlpm.x,VLOOKUP($I3336,'taxon-match_2026-08-31'!$A$2:$N$122,14,FALSE),IF(_xlpm.x=0,"",_xlpm.x)))</f>
        <v>antarctica</v>
      </c>
      <c r="S3336" s="2" t="s">
        <v>2609</v>
      </c>
      <c r="T3336" s="69" t="s">
        <v>62</v>
      </c>
      <c r="U3336" s="69" t="s">
        <v>60</v>
      </c>
      <c r="X3336" t="str">
        <f>IF(T3336="","",_xlfn.LET(_xlpm.x,VLOOKUP(T3336,'Drop-down_menus'!$F$2:$G$16,2,FALSE),IF(_xlpm.x=0,"",_xlpm.x)))</f>
        <v>https://orcid.org/0000-0003-3696-4445</v>
      </c>
      <c r="Y3336" t="str">
        <f>IF(U3336="","",_xlfn.LET(_xlpm.x,VLOOKUP(U3336,'Drop-down_menus'!$F$2:$G$16,2,FALSE),IF(_xlpm.x=0,"",_xlpm.x)))</f>
        <v>https://orcid.org/0000-0002-9708-1761</v>
      </c>
      <c r="Z3336" t="str">
        <f>IF(V3336="","",_xlfn.LET(_xlpm.x,VLOOKUP(V3336,'Drop-down_menus'!$F$2:$G$16,2,FALSE),IF(_xlpm.x=0,"",_xlpm.x)))</f>
        <v/>
      </c>
      <c r="AA3336" t="str">
        <f>IF(W3336="","",_xlfn.LET(_xlpm.x,VLOOKUP(W3336,'Drop-down_menus'!$F$2:$G$16,2,FALSE),IF(_xlpm.x=0,"",_xlpm.x)))</f>
        <v/>
      </c>
      <c r="AB3336" t="s">
        <v>730</v>
      </c>
      <c r="AE3336" t="s">
        <v>896</v>
      </c>
    </row>
    <row r="3337" spans="1:31" ht="15" x14ac:dyDescent="0.2">
      <c r="A3337" s="2" t="s">
        <v>298</v>
      </c>
      <c r="B3337">
        <v>2965</v>
      </c>
      <c r="C3337">
        <v>2792</v>
      </c>
      <c r="D3337" s="69" t="s">
        <v>700</v>
      </c>
      <c r="F3337" s="70" t="s">
        <v>891</v>
      </c>
      <c r="G3337" s="70">
        <v>1</v>
      </c>
      <c r="H3337" s="70" t="s">
        <v>891</v>
      </c>
      <c r="I3337" t="s">
        <v>891</v>
      </c>
      <c r="J3337" t="str">
        <f>IF($I3337="","",_xlfn.LET(_xlpm.x,VLOOKUP($I3337,'taxon-match_2026-08-31'!$A$2:$N$122,6,FALSE),IF(_xlpm.x=0,"",_xlpm.x)))</f>
        <v>(E. Lamy, 1906)</v>
      </c>
      <c r="K3337" t="str">
        <f>IF($I3337="","",_xlfn.LET(_xlpm.x,VLOOKUP($I3337,'taxon-match_2026-08-31'!$A$2:$N$122,4,FALSE),IF(_xlpm.x=0,"",_xlpm.x)))</f>
        <v>urn:lsid:marinespecies.org:taxname:197257</v>
      </c>
      <c r="L3337" t="str">
        <f>IF($I3337="","",_xlfn.LET(_xlpm.x,VLOOKUP($I3337,'taxon-match_2026-08-31'!$A$2:$N$122,7,FALSE),IF(_xlpm.x=0,"",_xlpm.x)))</f>
        <v>Animalia</v>
      </c>
      <c r="M3337" t="str">
        <f>IF($I3337="","",_xlfn.LET(_xlpm.x,VLOOKUP($I3337,'taxon-match_2026-08-31'!$A$2:$N$122,8,FALSE),IF(_xlpm.x=0,"",_xlpm.x)))</f>
        <v>Mollusca</v>
      </c>
      <c r="N3337" t="str">
        <f>IF($I3337="","",_xlfn.LET(_xlpm.x,VLOOKUP($I3337,'taxon-match_2026-08-31'!$A$2:$N$122,9,FALSE),IF(_xlpm.x=0,"",_xlpm.x)))</f>
        <v>Gastropoda</v>
      </c>
      <c r="O3337" t="str">
        <f>IF($I3337="","",_xlfn.LET(_xlpm.x,VLOOKUP($I3337,'taxon-match_2026-08-31'!$A$2:$N$122,10,FALSE),IF(_xlpm.x=0,"",_xlpm.x)))</f>
        <v>Trochida</v>
      </c>
      <c r="P3337" t="str">
        <f>IF($I3337="","",_xlfn.LET(_xlpm.x,VLOOKUP($I3337,'taxon-match_2026-08-31'!$A$2:$N$122,11,FALSE),IF(_xlpm.x=0,"",_xlpm.x)))</f>
        <v>Calliostomatidae</v>
      </c>
      <c r="Q3337" t="str">
        <f>IF($I3337="","",_xlfn.LET(_xlpm.x,VLOOKUP($I3337,'taxon-match_2026-08-31'!$A$2:$N$122,12,FALSE),IF(_xlpm.x=0,"",_xlpm.x)))</f>
        <v>Margarella</v>
      </c>
      <c r="R3337" t="str">
        <f>IF($I3337="","",_xlfn.LET(_xlpm.x,VLOOKUP($I3337,'taxon-match_2026-08-31'!$A$2:$N$122,14,FALSE),IF(_xlpm.x=0,"",_xlpm.x)))</f>
        <v>antarctica</v>
      </c>
      <c r="S3337" s="2" t="s">
        <v>2609</v>
      </c>
      <c r="T3337" s="69" t="s">
        <v>62</v>
      </c>
      <c r="U3337" s="69" t="s">
        <v>60</v>
      </c>
      <c r="X3337" t="str">
        <f>IF(T3337="","",_xlfn.LET(_xlpm.x,VLOOKUP(T3337,'Drop-down_menus'!$F$2:$G$16,2,FALSE),IF(_xlpm.x=0,"",_xlpm.x)))</f>
        <v>https://orcid.org/0000-0003-3696-4445</v>
      </c>
      <c r="Y3337" t="str">
        <f>IF(U3337="","",_xlfn.LET(_xlpm.x,VLOOKUP(U3337,'Drop-down_menus'!$F$2:$G$16,2,FALSE),IF(_xlpm.x=0,"",_xlpm.x)))</f>
        <v>https://orcid.org/0000-0002-9708-1761</v>
      </c>
      <c r="Z3337" t="str">
        <f>IF(V3337="","",_xlfn.LET(_xlpm.x,VLOOKUP(V3337,'Drop-down_menus'!$F$2:$G$16,2,FALSE),IF(_xlpm.x=0,"",_xlpm.x)))</f>
        <v/>
      </c>
      <c r="AA3337" t="str">
        <f>IF(W3337="","",_xlfn.LET(_xlpm.x,VLOOKUP(W3337,'Drop-down_menus'!$F$2:$G$16,2,FALSE),IF(_xlpm.x=0,"",_xlpm.x)))</f>
        <v/>
      </c>
      <c r="AB3337" t="s">
        <v>730</v>
      </c>
      <c r="AE3337" t="s">
        <v>896</v>
      </c>
    </row>
    <row r="3338" spans="1:31" ht="15" x14ac:dyDescent="0.2">
      <c r="A3338" s="2" t="s">
        <v>298</v>
      </c>
      <c r="B3338">
        <v>2966</v>
      </c>
      <c r="C3338">
        <v>2805</v>
      </c>
      <c r="D3338" s="69" t="s">
        <v>700</v>
      </c>
      <c r="F3338" s="70" t="s">
        <v>891</v>
      </c>
      <c r="G3338" s="70">
        <v>1</v>
      </c>
      <c r="H3338" s="70" t="s">
        <v>891</v>
      </c>
      <c r="I3338" t="s">
        <v>891</v>
      </c>
      <c r="J3338" t="str">
        <f>IF($I3338="","",_xlfn.LET(_xlpm.x,VLOOKUP($I3338,'taxon-match_2026-08-31'!$A$2:$N$122,6,FALSE),IF(_xlpm.x=0,"",_xlpm.x)))</f>
        <v>(E. Lamy, 1906)</v>
      </c>
      <c r="K3338" t="str">
        <f>IF($I3338="","",_xlfn.LET(_xlpm.x,VLOOKUP($I3338,'taxon-match_2026-08-31'!$A$2:$N$122,4,FALSE),IF(_xlpm.x=0,"",_xlpm.x)))</f>
        <v>urn:lsid:marinespecies.org:taxname:197257</v>
      </c>
      <c r="L3338" t="str">
        <f>IF($I3338="","",_xlfn.LET(_xlpm.x,VLOOKUP($I3338,'taxon-match_2026-08-31'!$A$2:$N$122,7,FALSE),IF(_xlpm.x=0,"",_xlpm.x)))</f>
        <v>Animalia</v>
      </c>
      <c r="M3338" t="str">
        <f>IF($I3338="","",_xlfn.LET(_xlpm.x,VLOOKUP($I3338,'taxon-match_2026-08-31'!$A$2:$N$122,8,FALSE),IF(_xlpm.x=0,"",_xlpm.x)))</f>
        <v>Mollusca</v>
      </c>
      <c r="N3338" t="str">
        <f>IF($I3338="","",_xlfn.LET(_xlpm.x,VLOOKUP($I3338,'taxon-match_2026-08-31'!$A$2:$N$122,9,FALSE),IF(_xlpm.x=0,"",_xlpm.x)))</f>
        <v>Gastropoda</v>
      </c>
      <c r="O3338" t="str">
        <f>IF($I3338="","",_xlfn.LET(_xlpm.x,VLOOKUP($I3338,'taxon-match_2026-08-31'!$A$2:$N$122,10,FALSE),IF(_xlpm.x=0,"",_xlpm.x)))</f>
        <v>Trochida</v>
      </c>
      <c r="P3338" t="str">
        <f>IF($I3338="","",_xlfn.LET(_xlpm.x,VLOOKUP($I3338,'taxon-match_2026-08-31'!$A$2:$N$122,11,FALSE),IF(_xlpm.x=0,"",_xlpm.x)))</f>
        <v>Calliostomatidae</v>
      </c>
      <c r="Q3338" t="str">
        <f>IF($I3338="","",_xlfn.LET(_xlpm.x,VLOOKUP($I3338,'taxon-match_2026-08-31'!$A$2:$N$122,12,FALSE),IF(_xlpm.x=0,"",_xlpm.x)))</f>
        <v>Margarella</v>
      </c>
      <c r="R3338" t="str">
        <f>IF($I3338="","",_xlfn.LET(_xlpm.x,VLOOKUP($I3338,'taxon-match_2026-08-31'!$A$2:$N$122,14,FALSE),IF(_xlpm.x=0,"",_xlpm.x)))</f>
        <v>antarctica</v>
      </c>
      <c r="S3338" s="2" t="s">
        <v>2609</v>
      </c>
      <c r="T3338" s="69" t="s">
        <v>62</v>
      </c>
      <c r="U3338" s="69" t="s">
        <v>60</v>
      </c>
      <c r="X3338" t="str">
        <f>IF(T3338="","",_xlfn.LET(_xlpm.x,VLOOKUP(T3338,'Drop-down_menus'!$F$2:$G$16,2,FALSE),IF(_xlpm.x=0,"",_xlpm.x)))</f>
        <v>https://orcid.org/0000-0003-3696-4445</v>
      </c>
      <c r="Y3338" t="str">
        <f>IF(U3338="","",_xlfn.LET(_xlpm.x,VLOOKUP(U3338,'Drop-down_menus'!$F$2:$G$16,2,FALSE),IF(_xlpm.x=0,"",_xlpm.x)))</f>
        <v>https://orcid.org/0000-0002-9708-1761</v>
      </c>
      <c r="Z3338" t="str">
        <f>IF(V3338="","",_xlfn.LET(_xlpm.x,VLOOKUP(V3338,'Drop-down_menus'!$F$2:$G$16,2,FALSE),IF(_xlpm.x=0,"",_xlpm.x)))</f>
        <v/>
      </c>
      <c r="AA3338" t="str">
        <f>IF(W3338="","",_xlfn.LET(_xlpm.x,VLOOKUP(W3338,'Drop-down_menus'!$F$2:$G$16,2,FALSE),IF(_xlpm.x=0,"",_xlpm.x)))</f>
        <v/>
      </c>
      <c r="AB3338" t="s">
        <v>730</v>
      </c>
      <c r="AE3338" t="s">
        <v>896</v>
      </c>
    </row>
    <row r="3339" spans="1:31" ht="15" x14ac:dyDescent="0.2">
      <c r="A3339" s="2" t="s">
        <v>328</v>
      </c>
      <c r="B3339">
        <v>3348</v>
      </c>
      <c r="C3339">
        <v>2806</v>
      </c>
      <c r="D3339" s="69" t="s">
        <v>700</v>
      </c>
      <c r="F3339" s="70" t="s">
        <v>891</v>
      </c>
      <c r="G3339" s="70">
        <v>1</v>
      </c>
      <c r="H3339" s="70" t="s">
        <v>891</v>
      </c>
      <c r="I3339" t="s">
        <v>891</v>
      </c>
      <c r="J3339" t="str">
        <f>IF($I3339="","",_xlfn.LET(_xlpm.x,VLOOKUP($I3339,'taxon-match_2026-08-31'!$A$2:$N$122,6,FALSE),IF(_xlpm.x=0,"",_xlpm.x)))</f>
        <v>(E. Lamy, 1906)</v>
      </c>
      <c r="K3339" t="str">
        <f>IF($I3339="","",_xlfn.LET(_xlpm.x,VLOOKUP($I3339,'taxon-match_2026-08-31'!$A$2:$N$122,4,FALSE),IF(_xlpm.x=0,"",_xlpm.x)))</f>
        <v>urn:lsid:marinespecies.org:taxname:197257</v>
      </c>
      <c r="L3339" t="str">
        <f>IF($I3339="","",_xlfn.LET(_xlpm.x,VLOOKUP($I3339,'taxon-match_2026-08-31'!$A$2:$N$122,7,FALSE),IF(_xlpm.x=0,"",_xlpm.x)))</f>
        <v>Animalia</v>
      </c>
      <c r="M3339" t="str">
        <f>IF($I3339="","",_xlfn.LET(_xlpm.x,VLOOKUP($I3339,'taxon-match_2026-08-31'!$A$2:$N$122,8,FALSE),IF(_xlpm.x=0,"",_xlpm.x)))</f>
        <v>Mollusca</v>
      </c>
      <c r="N3339" t="str">
        <f>IF($I3339="","",_xlfn.LET(_xlpm.x,VLOOKUP($I3339,'taxon-match_2026-08-31'!$A$2:$N$122,9,FALSE),IF(_xlpm.x=0,"",_xlpm.x)))</f>
        <v>Gastropoda</v>
      </c>
      <c r="O3339" t="str">
        <f>IF($I3339="","",_xlfn.LET(_xlpm.x,VLOOKUP($I3339,'taxon-match_2026-08-31'!$A$2:$N$122,10,FALSE),IF(_xlpm.x=0,"",_xlpm.x)))</f>
        <v>Trochida</v>
      </c>
      <c r="P3339" t="str">
        <f>IF($I3339="","",_xlfn.LET(_xlpm.x,VLOOKUP($I3339,'taxon-match_2026-08-31'!$A$2:$N$122,11,FALSE),IF(_xlpm.x=0,"",_xlpm.x)))</f>
        <v>Calliostomatidae</v>
      </c>
      <c r="Q3339" t="str">
        <f>IF($I3339="","",_xlfn.LET(_xlpm.x,VLOOKUP($I3339,'taxon-match_2026-08-31'!$A$2:$N$122,12,FALSE),IF(_xlpm.x=0,"",_xlpm.x)))</f>
        <v>Margarella</v>
      </c>
      <c r="R3339" t="str">
        <f>IF($I3339="","",_xlfn.LET(_xlpm.x,VLOOKUP($I3339,'taxon-match_2026-08-31'!$A$2:$N$122,14,FALSE),IF(_xlpm.x=0,"",_xlpm.x)))</f>
        <v>antarctica</v>
      </c>
      <c r="S3339" s="2" t="s">
        <v>2609</v>
      </c>
      <c r="T3339" s="69" t="s">
        <v>62</v>
      </c>
      <c r="U3339" s="69" t="s">
        <v>60</v>
      </c>
      <c r="X3339" t="str">
        <f>IF(T3339="","",_xlfn.LET(_xlpm.x,VLOOKUP(T3339,'Drop-down_menus'!$F$2:$G$16,2,FALSE),IF(_xlpm.x=0,"",_xlpm.x)))</f>
        <v>https://orcid.org/0000-0003-3696-4445</v>
      </c>
      <c r="Y3339" t="str">
        <f>IF(U3339="","",_xlfn.LET(_xlpm.x,VLOOKUP(U3339,'Drop-down_menus'!$F$2:$G$16,2,FALSE),IF(_xlpm.x=0,"",_xlpm.x)))</f>
        <v>https://orcid.org/0000-0002-9708-1761</v>
      </c>
      <c r="Z3339" t="str">
        <f>IF(V3339="","",_xlfn.LET(_xlpm.x,VLOOKUP(V3339,'Drop-down_menus'!$F$2:$G$16,2,FALSE),IF(_xlpm.x=0,"",_xlpm.x)))</f>
        <v/>
      </c>
      <c r="AA3339" t="str">
        <f>IF(W3339="","",_xlfn.LET(_xlpm.x,VLOOKUP(W3339,'Drop-down_menus'!$F$2:$G$16,2,FALSE),IF(_xlpm.x=0,"",_xlpm.x)))</f>
        <v/>
      </c>
      <c r="AB3339" t="s">
        <v>730</v>
      </c>
      <c r="AE3339" t="s">
        <v>896</v>
      </c>
    </row>
    <row r="3340" spans="1:31" ht="15" x14ac:dyDescent="0.2">
      <c r="A3340" s="2" t="s">
        <v>328</v>
      </c>
      <c r="B3340">
        <v>3349</v>
      </c>
      <c r="C3340">
        <v>2807</v>
      </c>
      <c r="D3340" s="69" t="s">
        <v>700</v>
      </c>
      <c r="F3340" s="70" t="s">
        <v>891</v>
      </c>
      <c r="G3340" s="70">
        <v>1</v>
      </c>
      <c r="H3340" s="70" t="s">
        <v>891</v>
      </c>
      <c r="I3340" t="s">
        <v>891</v>
      </c>
      <c r="J3340" t="str">
        <f>IF($I3340="","",_xlfn.LET(_xlpm.x,VLOOKUP($I3340,'taxon-match_2026-08-31'!$A$2:$N$122,6,FALSE),IF(_xlpm.x=0,"",_xlpm.x)))</f>
        <v>(E. Lamy, 1906)</v>
      </c>
      <c r="K3340" t="str">
        <f>IF($I3340="","",_xlfn.LET(_xlpm.x,VLOOKUP($I3340,'taxon-match_2026-08-31'!$A$2:$N$122,4,FALSE),IF(_xlpm.x=0,"",_xlpm.x)))</f>
        <v>urn:lsid:marinespecies.org:taxname:197257</v>
      </c>
      <c r="L3340" t="str">
        <f>IF($I3340="","",_xlfn.LET(_xlpm.x,VLOOKUP($I3340,'taxon-match_2026-08-31'!$A$2:$N$122,7,FALSE),IF(_xlpm.x=0,"",_xlpm.x)))</f>
        <v>Animalia</v>
      </c>
      <c r="M3340" t="str">
        <f>IF($I3340="","",_xlfn.LET(_xlpm.x,VLOOKUP($I3340,'taxon-match_2026-08-31'!$A$2:$N$122,8,FALSE),IF(_xlpm.x=0,"",_xlpm.x)))</f>
        <v>Mollusca</v>
      </c>
      <c r="N3340" t="str">
        <f>IF($I3340="","",_xlfn.LET(_xlpm.x,VLOOKUP($I3340,'taxon-match_2026-08-31'!$A$2:$N$122,9,FALSE),IF(_xlpm.x=0,"",_xlpm.x)))</f>
        <v>Gastropoda</v>
      </c>
      <c r="O3340" t="str">
        <f>IF($I3340="","",_xlfn.LET(_xlpm.x,VLOOKUP($I3340,'taxon-match_2026-08-31'!$A$2:$N$122,10,FALSE),IF(_xlpm.x=0,"",_xlpm.x)))</f>
        <v>Trochida</v>
      </c>
      <c r="P3340" t="str">
        <f>IF($I3340="","",_xlfn.LET(_xlpm.x,VLOOKUP($I3340,'taxon-match_2026-08-31'!$A$2:$N$122,11,FALSE),IF(_xlpm.x=0,"",_xlpm.x)))</f>
        <v>Calliostomatidae</v>
      </c>
      <c r="Q3340" t="str">
        <f>IF($I3340="","",_xlfn.LET(_xlpm.x,VLOOKUP($I3340,'taxon-match_2026-08-31'!$A$2:$N$122,12,FALSE),IF(_xlpm.x=0,"",_xlpm.x)))</f>
        <v>Margarella</v>
      </c>
      <c r="R3340" t="str">
        <f>IF($I3340="","",_xlfn.LET(_xlpm.x,VLOOKUP($I3340,'taxon-match_2026-08-31'!$A$2:$N$122,14,FALSE),IF(_xlpm.x=0,"",_xlpm.x)))</f>
        <v>antarctica</v>
      </c>
      <c r="S3340" s="2" t="s">
        <v>2609</v>
      </c>
      <c r="T3340" s="69" t="s">
        <v>62</v>
      </c>
      <c r="U3340" s="69" t="s">
        <v>60</v>
      </c>
      <c r="X3340" t="str">
        <f>IF(T3340="","",_xlfn.LET(_xlpm.x,VLOOKUP(T3340,'Drop-down_menus'!$F$2:$G$16,2,FALSE),IF(_xlpm.x=0,"",_xlpm.x)))</f>
        <v>https://orcid.org/0000-0003-3696-4445</v>
      </c>
      <c r="Y3340" t="str">
        <f>IF(U3340="","",_xlfn.LET(_xlpm.x,VLOOKUP(U3340,'Drop-down_menus'!$F$2:$G$16,2,FALSE),IF(_xlpm.x=0,"",_xlpm.x)))</f>
        <v>https://orcid.org/0000-0002-9708-1761</v>
      </c>
      <c r="Z3340" t="str">
        <f>IF(V3340="","",_xlfn.LET(_xlpm.x,VLOOKUP(V3340,'Drop-down_menus'!$F$2:$G$16,2,FALSE),IF(_xlpm.x=0,"",_xlpm.x)))</f>
        <v/>
      </c>
      <c r="AA3340" t="str">
        <f>IF(W3340="","",_xlfn.LET(_xlpm.x,VLOOKUP(W3340,'Drop-down_menus'!$F$2:$G$16,2,FALSE),IF(_xlpm.x=0,"",_xlpm.x)))</f>
        <v/>
      </c>
      <c r="AB3340" t="s">
        <v>730</v>
      </c>
      <c r="AE3340" t="s">
        <v>896</v>
      </c>
    </row>
    <row r="3341" spans="1:31" ht="15" x14ac:dyDescent="0.2">
      <c r="A3341" s="2" t="s">
        <v>282</v>
      </c>
      <c r="B3341">
        <v>2629</v>
      </c>
      <c r="C3341">
        <v>2793</v>
      </c>
      <c r="D3341" s="69" t="s">
        <v>700</v>
      </c>
      <c r="F3341" s="70" t="s">
        <v>763</v>
      </c>
      <c r="G3341" s="69">
        <v>1</v>
      </c>
      <c r="H3341" s="70" t="s">
        <v>763</v>
      </c>
      <c r="I3341" t="s">
        <v>763</v>
      </c>
      <c r="J3341" t="str">
        <f>IF($I3341="","",_xlfn.LET(_xlpm.x,VLOOKUP($I3341,'taxon-match_2026-08-31'!$A$2:$N$122,6,FALSE),IF(_xlpm.x=0,"",_xlpm.x)))</f>
        <v>(Strebel, 1908)</v>
      </c>
      <c r="K3341" t="str">
        <f>IF($I3341="","",_xlfn.LET(_xlpm.x,VLOOKUP($I3341,'taxon-match_2026-08-31'!$A$2:$N$122,4,FALSE),IF(_xlpm.x=0,"",_xlpm.x)))</f>
        <v>urn:lsid:marinespecies.org:taxname:197296</v>
      </c>
      <c r="L3341" t="str">
        <f>IF($I3341="","",_xlfn.LET(_xlpm.x,VLOOKUP($I3341,'taxon-match_2026-08-31'!$A$2:$N$122,7,FALSE),IF(_xlpm.x=0,"",_xlpm.x)))</f>
        <v>Animalia</v>
      </c>
      <c r="M3341" t="str">
        <f>IF($I3341="","",_xlfn.LET(_xlpm.x,VLOOKUP($I3341,'taxon-match_2026-08-31'!$A$2:$N$122,8,FALSE),IF(_xlpm.x=0,"",_xlpm.x)))</f>
        <v>Mollusca</v>
      </c>
      <c r="N3341" t="str">
        <f>IF($I3341="","",_xlfn.LET(_xlpm.x,VLOOKUP($I3341,'taxon-match_2026-08-31'!$A$2:$N$122,9,FALSE),IF(_xlpm.x=0,"",_xlpm.x)))</f>
        <v>Gastropoda</v>
      </c>
      <c r="O3341" t="str">
        <f>IF($I3341="","",_xlfn.LET(_xlpm.x,VLOOKUP($I3341,'taxon-match_2026-08-31'!$A$2:$N$122,10,FALSE),IF(_xlpm.x=0,"",_xlpm.x)))</f>
        <v>Nacellida</v>
      </c>
      <c r="P3341" t="str">
        <f>IF($I3341="","",_xlfn.LET(_xlpm.x,VLOOKUP($I3341,'taxon-match_2026-08-31'!$A$2:$N$122,11,FALSE),IF(_xlpm.x=0,"",_xlpm.x)))</f>
        <v>Nacellidae</v>
      </c>
      <c r="Q3341" t="str">
        <f>IF($I3341="","",_xlfn.LET(_xlpm.x,VLOOKUP($I3341,'taxon-match_2026-08-31'!$A$2:$N$122,12,FALSE),IF(_xlpm.x=0,"",_xlpm.x)))</f>
        <v>Nacella</v>
      </c>
      <c r="R3341" t="str">
        <f>IF($I3341="","",_xlfn.LET(_xlpm.x,VLOOKUP($I3341,'taxon-match_2026-08-31'!$A$2:$N$122,14,FALSE),IF(_xlpm.x=0,"",_xlpm.x)))</f>
        <v>concinna</v>
      </c>
      <c r="S3341" s="2" t="s">
        <v>2609</v>
      </c>
      <c r="T3341" s="69" t="s">
        <v>62</v>
      </c>
      <c r="U3341" s="69" t="s">
        <v>60</v>
      </c>
      <c r="X3341" t="str">
        <f>IF(T3341="","",_xlfn.LET(_xlpm.x,VLOOKUP(T3341,'Drop-down_menus'!$F$2:$G$16,2,FALSE),IF(_xlpm.x=0,"",_xlpm.x)))</f>
        <v>https://orcid.org/0000-0003-3696-4445</v>
      </c>
      <c r="Y3341" t="str">
        <f>IF(U3341="","",_xlfn.LET(_xlpm.x,VLOOKUP(U3341,'Drop-down_menus'!$F$2:$G$16,2,FALSE),IF(_xlpm.x=0,"",_xlpm.x)))</f>
        <v>https://orcid.org/0000-0002-9708-1761</v>
      </c>
      <c r="Z3341" t="str">
        <f>IF(V3341="","",_xlfn.LET(_xlpm.x,VLOOKUP(V3341,'Drop-down_menus'!$F$2:$G$16,2,FALSE),IF(_xlpm.x=0,"",_xlpm.x)))</f>
        <v/>
      </c>
      <c r="AA3341" t="str">
        <f>IF(W3341="","",_xlfn.LET(_xlpm.x,VLOOKUP(W3341,'Drop-down_menus'!$F$2:$G$16,2,FALSE),IF(_xlpm.x=0,"",_xlpm.x)))</f>
        <v/>
      </c>
      <c r="AB3341" t="s">
        <v>730</v>
      </c>
      <c r="AE3341" t="s">
        <v>896</v>
      </c>
    </row>
    <row r="3342" spans="1:31" ht="15" x14ac:dyDescent="0.2">
      <c r="A3342" s="2" t="s">
        <v>282</v>
      </c>
      <c r="B3342">
        <v>2630</v>
      </c>
      <c r="C3342">
        <v>2808</v>
      </c>
      <c r="D3342" s="69" t="s">
        <v>700</v>
      </c>
      <c r="F3342" s="70" t="s">
        <v>763</v>
      </c>
      <c r="G3342" s="69">
        <v>1</v>
      </c>
      <c r="H3342" s="70" t="s">
        <v>763</v>
      </c>
      <c r="I3342" t="s">
        <v>763</v>
      </c>
      <c r="J3342" t="str">
        <f>IF($I3342="","",_xlfn.LET(_xlpm.x,VLOOKUP($I3342,'taxon-match_2026-08-31'!$A$2:$N$122,6,FALSE),IF(_xlpm.x=0,"",_xlpm.x)))</f>
        <v>(Strebel, 1908)</v>
      </c>
      <c r="K3342" t="str">
        <f>IF($I3342="","",_xlfn.LET(_xlpm.x,VLOOKUP($I3342,'taxon-match_2026-08-31'!$A$2:$N$122,4,FALSE),IF(_xlpm.x=0,"",_xlpm.x)))</f>
        <v>urn:lsid:marinespecies.org:taxname:197296</v>
      </c>
      <c r="L3342" t="str">
        <f>IF($I3342="","",_xlfn.LET(_xlpm.x,VLOOKUP($I3342,'taxon-match_2026-08-31'!$A$2:$N$122,7,FALSE),IF(_xlpm.x=0,"",_xlpm.x)))</f>
        <v>Animalia</v>
      </c>
      <c r="M3342" t="str">
        <f>IF($I3342="","",_xlfn.LET(_xlpm.x,VLOOKUP($I3342,'taxon-match_2026-08-31'!$A$2:$N$122,8,FALSE),IF(_xlpm.x=0,"",_xlpm.x)))</f>
        <v>Mollusca</v>
      </c>
      <c r="N3342" t="str">
        <f>IF($I3342="","",_xlfn.LET(_xlpm.x,VLOOKUP($I3342,'taxon-match_2026-08-31'!$A$2:$N$122,9,FALSE),IF(_xlpm.x=0,"",_xlpm.x)))</f>
        <v>Gastropoda</v>
      </c>
      <c r="O3342" t="str">
        <f>IF($I3342="","",_xlfn.LET(_xlpm.x,VLOOKUP($I3342,'taxon-match_2026-08-31'!$A$2:$N$122,10,FALSE),IF(_xlpm.x=0,"",_xlpm.x)))</f>
        <v>Nacellida</v>
      </c>
      <c r="P3342" t="str">
        <f>IF($I3342="","",_xlfn.LET(_xlpm.x,VLOOKUP($I3342,'taxon-match_2026-08-31'!$A$2:$N$122,11,FALSE),IF(_xlpm.x=0,"",_xlpm.x)))</f>
        <v>Nacellidae</v>
      </c>
      <c r="Q3342" t="str">
        <f>IF($I3342="","",_xlfn.LET(_xlpm.x,VLOOKUP($I3342,'taxon-match_2026-08-31'!$A$2:$N$122,12,FALSE),IF(_xlpm.x=0,"",_xlpm.x)))</f>
        <v>Nacella</v>
      </c>
      <c r="R3342" t="str">
        <f>IF($I3342="","",_xlfn.LET(_xlpm.x,VLOOKUP($I3342,'taxon-match_2026-08-31'!$A$2:$N$122,14,FALSE),IF(_xlpm.x=0,"",_xlpm.x)))</f>
        <v>concinna</v>
      </c>
      <c r="S3342" s="2" t="s">
        <v>2609</v>
      </c>
      <c r="T3342" s="69" t="s">
        <v>62</v>
      </c>
      <c r="U3342" s="69" t="s">
        <v>60</v>
      </c>
      <c r="X3342" t="str">
        <f>IF(T3342="","",_xlfn.LET(_xlpm.x,VLOOKUP(T3342,'Drop-down_menus'!$F$2:$G$16,2,FALSE),IF(_xlpm.x=0,"",_xlpm.x)))</f>
        <v>https://orcid.org/0000-0003-3696-4445</v>
      </c>
      <c r="Y3342" t="str">
        <f>IF(U3342="","",_xlfn.LET(_xlpm.x,VLOOKUP(U3342,'Drop-down_menus'!$F$2:$G$16,2,FALSE),IF(_xlpm.x=0,"",_xlpm.x)))</f>
        <v>https://orcid.org/0000-0002-9708-1761</v>
      </c>
      <c r="Z3342" t="str">
        <f>IF(V3342="","",_xlfn.LET(_xlpm.x,VLOOKUP(V3342,'Drop-down_menus'!$F$2:$G$16,2,FALSE),IF(_xlpm.x=0,"",_xlpm.x)))</f>
        <v/>
      </c>
      <c r="AA3342" t="str">
        <f>IF(W3342="","",_xlfn.LET(_xlpm.x,VLOOKUP(W3342,'Drop-down_menus'!$F$2:$G$16,2,FALSE),IF(_xlpm.x=0,"",_xlpm.x)))</f>
        <v/>
      </c>
      <c r="AB3342" t="s">
        <v>730</v>
      </c>
      <c r="AE3342" t="s">
        <v>896</v>
      </c>
    </row>
    <row r="3343" spans="1:31" ht="15" x14ac:dyDescent="0.2">
      <c r="A3343" s="2" t="s">
        <v>282</v>
      </c>
      <c r="B3343">
        <v>2665</v>
      </c>
      <c r="C3343">
        <v>2809</v>
      </c>
      <c r="D3343" s="69" t="s">
        <v>700</v>
      </c>
      <c r="F3343" s="70" t="s">
        <v>763</v>
      </c>
      <c r="G3343" s="69">
        <v>1</v>
      </c>
      <c r="H3343" s="70" t="s">
        <v>763</v>
      </c>
      <c r="I3343" t="s">
        <v>763</v>
      </c>
      <c r="J3343" t="str">
        <f>IF($I3343="","",_xlfn.LET(_xlpm.x,VLOOKUP($I3343,'taxon-match_2026-08-31'!$A$2:$N$122,6,FALSE),IF(_xlpm.x=0,"",_xlpm.x)))</f>
        <v>(Strebel, 1908)</v>
      </c>
      <c r="K3343" t="str">
        <f>IF($I3343="","",_xlfn.LET(_xlpm.x,VLOOKUP($I3343,'taxon-match_2026-08-31'!$A$2:$N$122,4,FALSE),IF(_xlpm.x=0,"",_xlpm.x)))</f>
        <v>urn:lsid:marinespecies.org:taxname:197296</v>
      </c>
      <c r="L3343" t="str">
        <f>IF($I3343="","",_xlfn.LET(_xlpm.x,VLOOKUP($I3343,'taxon-match_2026-08-31'!$A$2:$N$122,7,FALSE),IF(_xlpm.x=0,"",_xlpm.x)))</f>
        <v>Animalia</v>
      </c>
      <c r="M3343" t="str">
        <f>IF($I3343="","",_xlfn.LET(_xlpm.x,VLOOKUP($I3343,'taxon-match_2026-08-31'!$A$2:$N$122,8,FALSE),IF(_xlpm.x=0,"",_xlpm.x)))</f>
        <v>Mollusca</v>
      </c>
      <c r="N3343" t="str">
        <f>IF($I3343="","",_xlfn.LET(_xlpm.x,VLOOKUP($I3343,'taxon-match_2026-08-31'!$A$2:$N$122,9,FALSE),IF(_xlpm.x=0,"",_xlpm.x)))</f>
        <v>Gastropoda</v>
      </c>
      <c r="O3343" t="str">
        <f>IF($I3343="","",_xlfn.LET(_xlpm.x,VLOOKUP($I3343,'taxon-match_2026-08-31'!$A$2:$N$122,10,FALSE),IF(_xlpm.x=0,"",_xlpm.x)))</f>
        <v>Nacellida</v>
      </c>
      <c r="P3343" t="str">
        <f>IF($I3343="","",_xlfn.LET(_xlpm.x,VLOOKUP($I3343,'taxon-match_2026-08-31'!$A$2:$N$122,11,FALSE),IF(_xlpm.x=0,"",_xlpm.x)))</f>
        <v>Nacellidae</v>
      </c>
      <c r="Q3343" t="str">
        <f>IF($I3343="","",_xlfn.LET(_xlpm.x,VLOOKUP($I3343,'taxon-match_2026-08-31'!$A$2:$N$122,12,FALSE),IF(_xlpm.x=0,"",_xlpm.x)))</f>
        <v>Nacella</v>
      </c>
      <c r="R3343" t="str">
        <f>IF($I3343="","",_xlfn.LET(_xlpm.x,VLOOKUP($I3343,'taxon-match_2026-08-31'!$A$2:$N$122,14,FALSE),IF(_xlpm.x=0,"",_xlpm.x)))</f>
        <v>concinna</v>
      </c>
      <c r="S3343" s="2" t="s">
        <v>2609</v>
      </c>
      <c r="T3343" s="69" t="s">
        <v>62</v>
      </c>
      <c r="U3343" s="69" t="s">
        <v>60</v>
      </c>
      <c r="X3343" t="str">
        <f>IF(T3343="","",_xlfn.LET(_xlpm.x,VLOOKUP(T3343,'Drop-down_menus'!$F$2:$G$16,2,FALSE),IF(_xlpm.x=0,"",_xlpm.x)))</f>
        <v>https://orcid.org/0000-0003-3696-4445</v>
      </c>
      <c r="Y3343" t="str">
        <f>IF(U3343="","",_xlfn.LET(_xlpm.x,VLOOKUP(U3343,'Drop-down_menus'!$F$2:$G$16,2,FALSE),IF(_xlpm.x=0,"",_xlpm.x)))</f>
        <v>https://orcid.org/0000-0002-9708-1761</v>
      </c>
      <c r="Z3343" t="str">
        <f>IF(V3343="","",_xlfn.LET(_xlpm.x,VLOOKUP(V3343,'Drop-down_menus'!$F$2:$G$16,2,FALSE),IF(_xlpm.x=0,"",_xlpm.x)))</f>
        <v/>
      </c>
      <c r="AA3343" t="str">
        <f>IF(W3343="","",_xlfn.LET(_xlpm.x,VLOOKUP(W3343,'Drop-down_menus'!$F$2:$G$16,2,FALSE),IF(_xlpm.x=0,"",_xlpm.x)))</f>
        <v/>
      </c>
      <c r="AB3343" t="s">
        <v>730</v>
      </c>
      <c r="AE3343" t="s">
        <v>896</v>
      </c>
    </row>
    <row r="3344" spans="1:31" ht="15" x14ac:dyDescent="0.2">
      <c r="A3344" s="2" t="s">
        <v>298</v>
      </c>
      <c r="B3344">
        <v>2927</v>
      </c>
      <c r="C3344">
        <v>2810</v>
      </c>
      <c r="D3344" s="69" t="s">
        <v>700</v>
      </c>
      <c r="F3344" s="70" t="s">
        <v>763</v>
      </c>
      <c r="G3344" s="69">
        <v>1</v>
      </c>
      <c r="H3344" s="70" t="s">
        <v>763</v>
      </c>
      <c r="I3344" t="s">
        <v>763</v>
      </c>
      <c r="J3344" t="str">
        <f>IF($I3344="","",_xlfn.LET(_xlpm.x,VLOOKUP($I3344,'taxon-match_2026-08-31'!$A$2:$N$122,6,FALSE),IF(_xlpm.x=0,"",_xlpm.x)))</f>
        <v>(Strebel, 1908)</v>
      </c>
      <c r="K3344" t="str">
        <f>IF($I3344="","",_xlfn.LET(_xlpm.x,VLOOKUP($I3344,'taxon-match_2026-08-31'!$A$2:$N$122,4,FALSE),IF(_xlpm.x=0,"",_xlpm.x)))</f>
        <v>urn:lsid:marinespecies.org:taxname:197296</v>
      </c>
      <c r="L3344" t="str">
        <f>IF($I3344="","",_xlfn.LET(_xlpm.x,VLOOKUP($I3344,'taxon-match_2026-08-31'!$A$2:$N$122,7,FALSE),IF(_xlpm.x=0,"",_xlpm.x)))</f>
        <v>Animalia</v>
      </c>
      <c r="M3344" t="str">
        <f>IF($I3344="","",_xlfn.LET(_xlpm.x,VLOOKUP($I3344,'taxon-match_2026-08-31'!$A$2:$N$122,8,FALSE),IF(_xlpm.x=0,"",_xlpm.x)))</f>
        <v>Mollusca</v>
      </c>
      <c r="N3344" t="str">
        <f>IF($I3344="","",_xlfn.LET(_xlpm.x,VLOOKUP($I3344,'taxon-match_2026-08-31'!$A$2:$N$122,9,FALSE),IF(_xlpm.x=0,"",_xlpm.x)))</f>
        <v>Gastropoda</v>
      </c>
      <c r="O3344" t="str">
        <f>IF($I3344="","",_xlfn.LET(_xlpm.x,VLOOKUP($I3344,'taxon-match_2026-08-31'!$A$2:$N$122,10,FALSE),IF(_xlpm.x=0,"",_xlpm.x)))</f>
        <v>Nacellida</v>
      </c>
      <c r="P3344" t="str">
        <f>IF($I3344="","",_xlfn.LET(_xlpm.x,VLOOKUP($I3344,'taxon-match_2026-08-31'!$A$2:$N$122,11,FALSE),IF(_xlpm.x=0,"",_xlpm.x)))</f>
        <v>Nacellidae</v>
      </c>
      <c r="Q3344" t="str">
        <f>IF($I3344="","",_xlfn.LET(_xlpm.x,VLOOKUP($I3344,'taxon-match_2026-08-31'!$A$2:$N$122,12,FALSE),IF(_xlpm.x=0,"",_xlpm.x)))</f>
        <v>Nacella</v>
      </c>
      <c r="R3344" t="str">
        <f>IF($I3344="","",_xlfn.LET(_xlpm.x,VLOOKUP($I3344,'taxon-match_2026-08-31'!$A$2:$N$122,14,FALSE),IF(_xlpm.x=0,"",_xlpm.x)))</f>
        <v>concinna</v>
      </c>
      <c r="S3344" s="2" t="s">
        <v>2609</v>
      </c>
      <c r="T3344" s="69" t="s">
        <v>62</v>
      </c>
      <c r="U3344" s="69" t="s">
        <v>60</v>
      </c>
      <c r="X3344" t="str">
        <f>IF(T3344="","",_xlfn.LET(_xlpm.x,VLOOKUP(T3344,'Drop-down_menus'!$F$2:$G$16,2,FALSE),IF(_xlpm.x=0,"",_xlpm.x)))</f>
        <v>https://orcid.org/0000-0003-3696-4445</v>
      </c>
      <c r="Y3344" t="str">
        <f>IF(U3344="","",_xlfn.LET(_xlpm.x,VLOOKUP(U3344,'Drop-down_menus'!$F$2:$G$16,2,FALSE),IF(_xlpm.x=0,"",_xlpm.x)))</f>
        <v>https://orcid.org/0000-0002-9708-1761</v>
      </c>
      <c r="Z3344" t="str">
        <f>IF(V3344="","",_xlfn.LET(_xlpm.x,VLOOKUP(V3344,'Drop-down_menus'!$F$2:$G$16,2,FALSE),IF(_xlpm.x=0,"",_xlpm.x)))</f>
        <v/>
      </c>
      <c r="AA3344" t="str">
        <f>IF(W3344="","",_xlfn.LET(_xlpm.x,VLOOKUP(W3344,'Drop-down_menus'!$F$2:$G$16,2,FALSE),IF(_xlpm.x=0,"",_xlpm.x)))</f>
        <v/>
      </c>
      <c r="AB3344" t="s">
        <v>730</v>
      </c>
      <c r="AE3344" t="s">
        <v>896</v>
      </c>
    </row>
    <row r="3345" spans="1:31" ht="15" x14ac:dyDescent="0.2">
      <c r="A3345" s="2" t="s">
        <v>298</v>
      </c>
      <c r="B3345">
        <v>2985</v>
      </c>
      <c r="C3345">
        <v>2811</v>
      </c>
      <c r="D3345" s="69" t="s">
        <v>700</v>
      </c>
      <c r="F3345" s="70" t="s">
        <v>763</v>
      </c>
      <c r="G3345" s="69">
        <v>1</v>
      </c>
      <c r="H3345" s="70" t="s">
        <v>763</v>
      </c>
      <c r="I3345" t="s">
        <v>763</v>
      </c>
      <c r="J3345" t="str">
        <f>IF($I3345="","",_xlfn.LET(_xlpm.x,VLOOKUP($I3345,'taxon-match_2026-08-31'!$A$2:$N$122,6,FALSE),IF(_xlpm.x=0,"",_xlpm.x)))</f>
        <v>(Strebel, 1908)</v>
      </c>
      <c r="K3345" t="str">
        <f>IF($I3345="","",_xlfn.LET(_xlpm.x,VLOOKUP($I3345,'taxon-match_2026-08-31'!$A$2:$N$122,4,FALSE),IF(_xlpm.x=0,"",_xlpm.x)))</f>
        <v>urn:lsid:marinespecies.org:taxname:197296</v>
      </c>
      <c r="L3345" t="str">
        <f>IF($I3345="","",_xlfn.LET(_xlpm.x,VLOOKUP($I3345,'taxon-match_2026-08-31'!$A$2:$N$122,7,FALSE),IF(_xlpm.x=0,"",_xlpm.x)))</f>
        <v>Animalia</v>
      </c>
      <c r="M3345" t="str">
        <f>IF($I3345="","",_xlfn.LET(_xlpm.x,VLOOKUP($I3345,'taxon-match_2026-08-31'!$A$2:$N$122,8,FALSE),IF(_xlpm.x=0,"",_xlpm.x)))</f>
        <v>Mollusca</v>
      </c>
      <c r="N3345" t="str">
        <f>IF($I3345="","",_xlfn.LET(_xlpm.x,VLOOKUP($I3345,'taxon-match_2026-08-31'!$A$2:$N$122,9,FALSE),IF(_xlpm.x=0,"",_xlpm.x)))</f>
        <v>Gastropoda</v>
      </c>
      <c r="O3345" t="str">
        <f>IF($I3345="","",_xlfn.LET(_xlpm.x,VLOOKUP($I3345,'taxon-match_2026-08-31'!$A$2:$N$122,10,FALSE),IF(_xlpm.x=0,"",_xlpm.x)))</f>
        <v>Nacellida</v>
      </c>
      <c r="P3345" t="str">
        <f>IF($I3345="","",_xlfn.LET(_xlpm.x,VLOOKUP($I3345,'taxon-match_2026-08-31'!$A$2:$N$122,11,FALSE),IF(_xlpm.x=0,"",_xlpm.x)))</f>
        <v>Nacellidae</v>
      </c>
      <c r="Q3345" t="str">
        <f>IF($I3345="","",_xlfn.LET(_xlpm.x,VLOOKUP($I3345,'taxon-match_2026-08-31'!$A$2:$N$122,12,FALSE),IF(_xlpm.x=0,"",_xlpm.x)))</f>
        <v>Nacella</v>
      </c>
      <c r="R3345" t="str">
        <f>IF($I3345="","",_xlfn.LET(_xlpm.x,VLOOKUP($I3345,'taxon-match_2026-08-31'!$A$2:$N$122,14,FALSE),IF(_xlpm.x=0,"",_xlpm.x)))</f>
        <v>concinna</v>
      </c>
      <c r="S3345" s="2" t="s">
        <v>2609</v>
      </c>
      <c r="T3345" s="69" t="s">
        <v>62</v>
      </c>
      <c r="U3345" s="69" t="s">
        <v>60</v>
      </c>
      <c r="X3345" t="str">
        <f>IF(T3345="","",_xlfn.LET(_xlpm.x,VLOOKUP(T3345,'Drop-down_menus'!$F$2:$G$16,2,FALSE),IF(_xlpm.x=0,"",_xlpm.x)))</f>
        <v>https://orcid.org/0000-0003-3696-4445</v>
      </c>
      <c r="Y3345" t="str">
        <f>IF(U3345="","",_xlfn.LET(_xlpm.x,VLOOKUP(U3345,'Drop-down_menus'!$F$2:$G$16,2,FALSE),IF(_xlpm.x=0,"",_xlpm.x)))</f>
        <v>https://orcid.org/0000-0002-9708-1761</v>
      </c>
      <c r="Z3345" t="str">
        <f>IF(V3345="","",_xlfn.LET(_xlpm.x,VLOOKUP(V3345,'Drop-down_menus'!$F$2:$G$16,2,FALSE),IF(_xlpm.x=0,"",_xlpm.x)))</f>
        <v/>
      </c>
      <c r="AA3345" t="str">
        <f>IF(W3345="","",_xlfn.LET(_xlpm.x,VLOOKUP(W3345,'Drop-down_menus'!$F$2:$G$16,2,FALSE),IF(_xlpm.x=0,"",_xlpm.x)))</f>
        <v/>
      </c>
      <c r="AB3345" t="s">
        <v>730</v>
      </c>
      <c r="AE3345" t="s">
        <v>896</v>
      </c>
    </row>
    <row r="3346" spans="1:31" ht="15" x14ac:dyDescent="0.2">
      <c r="A3346" s="2" t="s">
        <v>328</v>
      </c>
      <c r="B3346">
        <v>3329</v>
      </c>
      <c r="C3346">
        <v>2812</v>
      </c>
      <c r="D3346" s="69" t="s">
        <v>700</v>
      </c>
      <c r="F3346" s="70" t="s">
        <v>763</v>
      </c>
      <c r="G3346" s="70">
        <v>1</v>
      </c>
      <c r="H3346" s="70" t="s">
        <v>763</v>
      </c>
      <c r="I3346" t="s">
        <v>763</v>
      </c>
      <c r="J3346" t="str">
        <f>IF($I3346="","",_xlfn.LET(_xlpm.x,VLOOKUP($I3346,'taxon-match_2026-08-31'!$A$2:$N$122,6,FALSE),IF(_xlpm.x=0,"",_xlpm.x)))</f>
        <v>(Strebel, 1908)</v>
      </c>
      <c r="K3346" t="str">
        <f>IF($I3346="","",_xlfn.LET(_xlpm.x,VLOOKUP($I3346,'taxon-match_2026-08-31'!$A$2:$N$122,4,FALSE),IF(_xlpm.x=0,"",_xlpm.x)))</f>
        <v>urn:lsid:marinespecies.org:taxname:197296</v>
      </c>
      <c r="L3346" t="str">
        <f>IF($I3346="","",_xlfn.LET(_xlpm.x,VLOOKUP($I3346,'taxon-match_2026-08-31'!$A$2:$N$122,7,FALSE),IF(_xlpm.x=0,"",_xlpm.x)))</f>
        <v>Animalia</v>
      </c>
      <c r="M3346" t="str">
        <f>IF($I3346="","",_xlfn.LET(_xlpm.x,VLOOKUP($I3346,'taxon-match_2026-08-31'!$A$2:$N$122,8,FALSE),IF(_xlpm.x=0,"",_xlpm.x)))</f>
        <v>Mollusca</v>
      </c>
      <c r="N3346" t="str">
        <f>IF($I3346="","",_xlfn.LET(_xlpm.x,VLOOKUP($I3346,'taxon-match_2026-08-31'!$A$2:$N$122,9,FALSE),IF(_xlpm.x=0,"",_xlpm.x)))</f>
        <v>Gastropoda</v>
      </c>
      <c r="O3346" t="str">
        <f>IF($I3346="","",_xlfn.LET(_xlpm.x,VLOOKUP($I3346,'taxon-match_2026-08-31'!$A$2:$N$122,10,FALSE),IF(_xlpm.x=0,"",_xlpm.x)))</f>
        <v>Nacellida</v>
      </c>
      <c r="P3346" t="str">
        <f>IF($I3346="","",_xlfn.LET(_xlpm.x,VLOOKUP($I3346,'taxon-match_2026-08-31'!$A$2:$N$122,11,FALSE),IF(_xlpm.x=0,"",_xlpm.x)))</f>
        <v>Nacellidae</v>
      </c>
      <c r="Q3346" t="str">
        <f>IF($I3346="","",_xlfn.LET(_xlpm.x,VLOOKUP($I3346,'taxon-match_2026-08-31'!$A$2:$N$122,12,FALSE),IF(_xlpm.x=0,"",_xlpm.x)))</f>
        <v>Nacella</v>
      </c>
      <c r="R3346" t="str">
        <f>IF($I3346="","",_xlfn.LET(_xlpm.x,VLOOKUP($I3346,'taxon-match_2026-08-31'!$A$2:$N$122,14,FALSE),IF(_xlpm.x=0,"",_xlpm.x)))</f>
        <v>concinna</v>
      </c>
      <c r="S3346" s="2" t="s">
        <v>2609</v>
      </c>
      <c r="T3346" s="69" t="s">
        <v>62</v>
      </c>
      <c r="U3346" s="69" t="s">
        <v>60</v>
      </c>
      <c r="X3346" t="str">
        <f>IF(T3346="","",_xlfn.LET(_xlpm.x,VLOOKUP(T3346,'Drop-down_menus'!$F$2:$G$16,2,FALSE),IF(_xlpm.x=0,"",_xlpm.x)))</f>
        <v>https://orcid.org/0000-0003-3696-4445</v>
      </c>
      <c r="Y3346" t="str">
        <f>IF(U3346="","",_xlfn.LET(_xlpm.x,VLOOKUP(U3346,'Drop-down_menus'!$F$2:$G$16,2,FALSE),IF(_xlpm.x=0,"",_xlpm.x)))</f>
        <v>https://orcid.org/0000-0002-9708-1761</v>
      </c>
      <c r="Z3346" t="str">
        <f>IF(V3346="","",_xlfn.LET(_xlpm.x,VLOOKUP(V3346,'Drop-down_menus'!$F$2:$G$16,2,FALSE),IF(_xlpm.x=0,"",_xlpm.x)))</f>
        <v/>
      </c>
      <c r="AA3346" t="str">
        <f>IF(W3346="","",_xlfn.LET(_xlpm.x,VLOOKUP(W3346,'Drop-down_menus'!$F$2:$G$16,2,FALSE),IF(_xlpm.x=0,"",_xlpm.x)))</f>
        <v/>
      </c>
      <c r="AB3346" t="s">
        <v>730</v>
      </c>
      <c r="AE3346" t="s">
        <v>896</v>
      </c>
    </row>
    <row r="3347" spans="1:31" ht="15" hidden="1" x14ac:dyDescent="0.2">
      <c r="A3347" s="2" t="s">
        <v>328</v>
      </c>
      <c r="B3347">
        <v>3339</v>
      </c>
      <c r="C3347">
        <v>2813</v>
      </c>
      <c r="D3347" s="69" t="s">
        <v>700</v>
      </c>
      <c r="F3347" s="70" t="s">
        <v>754</v>
      </c>
      <c r="G3347" s="69">
        <v>1</v>
      </c>
      <c r="H3347" s="70" t="s">
        <v>754</v>
      </c>
      <c r="I3347" t="s">
        <v>754</v>
      </c>
      <c r="J3347" t="str">
        <f>IF($I3347="","",_xlfn.LET(_xlpm.x,VLOOKUP($I3347,'taxon-match_2026-08-31'!$A$2:$N$122,6,FALSE),IF(_xlpm.x=0,"",_xlpm.x)))</f>
        <v/>
      </c>
      <c r="K3347" t="str">
        <f>IF($I3347="","",_xlfn.LET(_xlpm.x,VLOOKUP($I3347,'taxon-match_2026-08-31'!$A$2:$N$122,4,FALSE),IF(_xlpm.x=0,"",_xlpm.x)))</f>
        <v>urn:lsid:marinespecies.org:taxname:152391</v>
      </c>
      <c r="L3347" t="str">
        <f>IF($I3347="","",_xlfn.LET(_xlpm.x,VLOOKUP($I3347,'taxon-match_2026-08-31'!$A$2:$N$122,7,FALSE),IF(_xlpm.x=0,"",_xlpm.x)))</f>
        <v>Animalia</v>
      </c>
      <c r="M3347" t="str">
        <f>IF($I3347="","",_xlfn.LET(_xlpm.x,VLOOKUP($I3347,'taxon-match_2026-08-31'!$A$2:$N$122,8,FALSE),IF(_xlpm.x=0,"",_xlpm.x)))</f>
        <v>Nemertea</v>
      </c>
      <c r="N3347" t="str">
        <f>IF($I3347="","",_xlfn.LET(_xlpm.x,VLOOKUP($I3347,'taxon-match_2026-08-31'!$A$2:$N$122,9,FALSE),IF(_xlpm.x=0,"",_xlpm.x)))</f>
        <v/>
      </c>
      <c r="O3347" t="str">
        <f>IF($I3347="","",_xlfn.LET(_xlpm.x,VLOOKUP($I3347,'taxon-match_2026-08-31'!$A$2:$N$122,10,FALSE),IF(_xlpm.x=0,"",_xlpm.x)))</f>
        <v/>
      </c>
      <c r="P3347" t="str">
        <f>IF($I3347="","",_xlfn.LET(_xlpm.x,VLOOKUP($I3347,'taxon-match_2026-08-31'!$A$2:$N$122,11,FALSE),IF(_xlpm.x=0,"",_xlpm.x)))</f>
        <v/>
      </c>
      <c r="Q3347" t="str">
        <f>IF($I3347="","",_xlfn.LET(_xlpm.x,VLOOKUP($I3347,'taxon-match_2026-08-31'!$A$2:$N$122,12,FALSE),IF(_xlpm.x=0,"",_xlpm.x)))</f>
        <v/>
      </c>
      <c r="R3347" t="str">
        <f>IF($I3347="","",_xlfn.LET(_xlpm.x,VLOOKUP($I3347,'taxon-match_2026-08-31'!$A$2:$N$122,14,FALSE),IF(_xlpm.x=0,"",_xlpm.x)))</f>
        <v/>
      </c>
      <c r="S3347" s="2" t="s">
        <v>2357</v>
      </c>
      <c r="T3347" s="69" t="s">
        <v>62</v>
      </c>
      <c r="U3347" s="69" t="s">
        <v>60</v>
      </c>
      <c r="X3347" t="str">
        <f>IF(T3347="","",_xlfn.LET(_xlpm.x,VLOOKUP(T3347,'Drop-down_menus'!$F$2:$G$16,2,FALSE),IF(_xlpm.x=0,"",_xlpm.x)))</f>
        <v>https://orcid.org/0000-0003-3696-4445</v>
      </c>
      <c r="Y3347" t="str">
        <f>IF(U3347="","",_xlfn.LET(_xlpm.x,VLOOKUP(U3347,'Drop-down_menus'!$F$2:$G$16,2,FALSE),IF(_xlpm.x=0,"",_xlpm.x)))</f>
        <v>https://orcid.org/0000-0002-9708-1761</v>
      </c>
      <c r="Z3347" t="str">
        <f>IF(V3347="","",_xlfn.LET(_xlpm.x,VLOOKUP(V3347,'Drop-down_menus'!$F$2:$G$16,2,FALSE),IF(_xlpm.x=0,"",_xlpm.x)))</f>
        <v/>
      </c>
      <c r="AA3347" t="str">
        <f>IF(W3347="","",_xlfn.LET(_xlpm.x,VLOOKUP(W3347,'Drop-down_menus'!$F$2:$G$16,2,FALSE),IF(_xlpm.x=0,"",_xlpm.x)))</f>
        <v/>
      </c>
      <c r="AB3347" t="s">
        <v>730</v>
      </c>
      <c r="AE3347" t="s">
        <v>896</v>
      </c>
    </row>
    <row r="3348" spans="1:31" ht="15" hidden="1" x14ac:dyDescent="0.2">
      <c r="A3348" s="2" t="s">
        <v>282</v>
      </c>
      <c r="B3348">
        <v>2636</v>
      </c>
      <c r="C3348">
        <v>3226</v>
      </c>
      <c r="D3348" s="69" t="s">
        <v>700</v>
      </c>
      <c r="F3348" s="70" t="s">
        <v>1755</v>
      </c>
      <c r="G3348" s="69">
        <v>1</v>
      </c>
      <c r="H3348" s="70" t="s">
        <v>1755</v>
      </c>
      <c r="I3348" t="s">
        <v>1755</v>
      </c>
      <c r="J3348" t="str">
        <f>IF($I3348="","",_xlfn.LET(_xlpm.x,VLOOKUP($I3348,'taxon-match_2026-08-31'!$A$2:$N$122,6,FALSE),IF(_xlpm.x=0,"",_xlpm.x)))</f>
        <v>Blainville, 1818</v>
      </c>
      <c r="K3348" t="str">
        <f>IF($I3348="","",_xlfn.LET(_xlpm.x,VLOOKUP($I3348,'taxon-match_2026-08-31'!$A$2:$N$122,4,FALSE),IF(_xlpm.x=0,"",_xlpm.x)))</f>
        <v>urn:lsid:marinespecies.org:taxname:22496</v>
      </c>
      <c r="L3348" t="str">
        <f>IF($I3348="","",_xlfn.LET(_xlpm.x,VLOOKUP($I3348,'taxon-match_2026-08-31'!$A$2:$N$122,7,FALSE),IF(_xlpm.x=0,"",_xlpm.x)))</f>
        <v>Animalia</v>
      </c>
      <c r="M3348" t="str">
        <f>IF($I3348="","",_xlfn.LET(_xlpm.x,VLOOKUP($I3348,'taxon-match_2026-08-31'!$A$2:$N$122,8,FALSE),IF(_xlpm.x=0,"",_xlpm.x)))</f>
        <v>Annelida</v>
      </c>
      <c r="N3348" t="str">
        <f>IF($I3348="","",_xlfn.LET(_xlpm.x,VLOOKUP($I3348,'taxon-match_2026-08-31'!$A$2:$N$122,9,FALSE),IF(_xlpm.x=0,"",_xlpm.x)))</f>
        <v>Polychaeta</v>
      </c>
      <c r="O3348" t="str">
        <f>IF($I3348="","",_xlfn.LET(_xlpm.x,VLOOKUP($I3348,'taxon-match_2026-08-31'!$A$2:$N$122,10,FALSE),IF(_xlpm.x=0,"",_xlpm.x)))</f>
        <v>Phyllodocida</v>
      </c>
      <c r="P3348" t="str">
        <f>IF($I3348="","",_xlfn.LET(_xlpm.x,VLOOKUP($I3348,'taxon-match_2026-08-31'!$A$2:$N$122,11,FALSE),IF(_xlpm.x=0,"",_xlpm.x)))</f>
        <v>Nereididae</v>
      </c>
      <c r="Q3348" t="str">
        <f>IF($I3348="","",_xlfn.LET(_xlpm.x,VLOOKUP($I3348,'taxon-match_2026-08-31'!$A$2:$N$122,12,FALSE),IF(_xlpm.x=0,"",_xlpm.x)))</f>
        <v/>
      </c>
      <c r="R3348" t="str">
        <f>IF($I3348="","",_xlfn.LET(_xlpm.x,VLOOKUP($I3348,'taxon-match_2026-08-31'!$A$2:$N$122,14,FALSE),IF(_xlpm.x=0,"",_xlpm.x)))</f>
        <v/>
      </c>
      <c r="S3348" s="2" t="s">
        <v>2360</v>
      </c>
      <c r="T3348" s="69" t="s">
        <v>62</v>
      </c>
      <c r="U3348" s="69" t="s">
        <v>60</v>
      </c>
      <c r="X3348" t="str">
        <f>IF(T3348="","",_xlfn.LET(_xlpm.x,VLOOKUP(T3348,'Drop-down_menus'!$F$2:$G$16,2,FALSE),IF(_xlpm.x=0,"",_xlpm.x)))</f>
        <v>https://orcid.org/0000-0003-3696-4445</v>
      </c>
      <c r="Y3348" t="str">
        <f>IF(U3348="","",_xlfn.LET(_xlpm.x,VLOOKUP(U3348,'Drop-down_menus'!$F$2:$G$16,2,FALSE),IF(_xlpm.x=0,"",_xlpm.x)))</f>
        <v>https://orcid.org/0000-0002-9708-1761</v>
      </c>
      <c r="Z3348" t="str">
        <f>IF(V3348="","",_xlfn.LET(_xlpm.x,VLOOKUP(V3348,'Drop-down_menus'!$F$2:$G$16,2,FALSE),IF(_xlpm.x=0,"",_xlpm.x)))</f>
        <v/>
      </c>
      <c r="AA3348" t="str">
        <f>IF(W3348="","",_xlfn.LET(_xlpm.x,VLOOKUP(W3348,'Drop-down_menus'!$F$2:$G$16,2,FALSE),IF(_xlpm.x=0,"",_xlpm.x)))</f>
        <v/>
      </c>
      <c r="AB3348" t="s">
        <v>730</v>
      </c>
      <c r="AE3348" t="s">
        <v>896</v>
      </c>
    </row>
    <row r="3349" spans="1:31" ht="15" hidden="1" x14ac:dyDescent="0.2">
      <c r="A3349" s="2" t="s">
        <v>282</v>
      </c>
      <c r="B3349">
        <v>2637</v>
      </c>
      <c r="C3349">
        <v>3227</v>
      </c>
      <c r="D3349" s="69" t="s">
        <v>700</v>
      </c>
      <c r="F3349" s="70" t="s">
        <v>1755</v>
      </c>
      <c r="G3349" s="69">
        <v>1</v>
      </c>
      <c r="H3349" s="70" t="s">
        <v>1755</v>
      </c>
      <c r="I3349" t="s">
        <v>1755</v>
      </c>
      <c r="J3349" t="str">
        <f>IF($I3349="","",_xlfn.LET(_xlpm.x,VLOOKUP($I3349,'taxon-match_2026-08-31'!$A$2:$N$122,6,FALSE),IF(_xlpm.x=0,"",_xlpm.x)))</f>
        <v>Blainville, 1818</v>
      </c>
      <c r="K3349" t="str">
        <f>IF($I3349="","",_xlfn.LET(_xlpm.x,VLOOKUP($I3349,'taxon-match_2026-08-31'!$A$2:$N$122,4,FALSE),IF(_xlpm.x=0,"",_xlpm.x)))</f>
        <v>urn:lsid:marinespecies.org:taxname:22496</v>
      </c>
      <c r="L3349" t="str">
        <f>IF($I3349="","",_xlfn.LET(_xlpm.x,VLOOKUP($I3349,'taxon-match_2026-08-31'!$A$2:$N$122,7,FALSE),IF(_xlpm.x=0,"",_xlpm.x)))</f>
        <v>Animalia</v>
      </c>
      <c r="M3349" t="str">
        <f>IF($I3349="","",_xlfn.LET(_xlpm.x,VLOOKUP($I3349,'taxon-match_2026-08-31'!$A$2:$N$122,8,FALSE),IF(_xlpm.x=0,"",_xlpm.x)))</f>
        <v>Annelida</v>
      </c>
      <c r="N3349" t="str">
        <f>IF($I3349="","",_xlfn.LET(_xlpm.x,VLOOKUP($I3349,'taxon-match_2026-08-31'!$A$2:$N$122,9,FALSE),IF(_xlpm.x=0,"",_xlpm.x)))</f>
        <v>Polychaeta</v>
      </c>
      <c r="O3349" t="str">
        <f>IF($I3349="","",_xlfn.LET(_xlpm.x,VLOOKUP($I3349,'taxon-match_2026-08-31'!$A$2:$N$122,10,FALSE),IF(_xlpm.x=0,"",_xlpm.x)))</f>
        <v>Phyllodocida</v>
      </c>
      <c r="P3349" t="str">
        <f>IF($I3349="","",_xlfn.LET(_xlpm.x,VLOOKUP($I3349,'taxon-match_2026-08-31'!$A$2:$N$122,11,FALSE),IF(_xlpm.x=0,"",_xlpm.x)))</f>
        <v>Nereididae</v>
      </c>
      <c r="Q3349" t="str">
        <f>IF($I3349="","",_xlfn.LET(_xlpm.x,VLOOKUP($I3349,'taxon-match_2026-08-31'!$A$2:$N$122,12,FALSE),IF(_xlpm.x=0,"",_xlpm.x)))</f>
        <v/>
      </c>
      <c r="R3349" t="str">
        <f>IF($I3349="","",_xlfn.LET(_xlpm.x,VLOOKUP($I3349,'taxon-match_2026-08-31'!$A$2:$N$122,14,FALSE),IF(_xlpm.x=0,"",_xlpm.x)))</f>
        <v/>
      </c>
      <c r="S3349" s="2" t="s">
        <v>2360</v>
      </c>
      <c r="T3349" s="69" t="s">
        <v>62</v>
      </c>
      <c r="U3349" s="69" t="s">
        <v>60</v>
      </c>
      <c r="X3349" t="str">
        <f>IF(T3349="","",_xlfn.LET(_xlpm.x,VLOOKUP(T3349,'Drop-down_menus'!$F$2:$G$16,2,FALSE),IF(_xlpm.x=0,"",_xlpm.x)))</f>
        <v>https://orcid.org/0000-0003-3696-4445</v>
      </c>
      <c r="Y3349" t="str">
        <f>IF(U3349="","",_xlfn.LET(_xlpm.x,VLOOKUP(U3349,'Drop-down_menus'!$F$2:$G$16,2,FALSE),IF(_xlpm.x=0,"",_xlpm.x)))</f>
        <v>https://orcid.org/0000-0002-9708-1761</v>
      </c>
      <c r="Z3349" t="str">
        <f>IF(V3349="","",_xlfn.LET(_xlpm.x,VLOOKUP(V3349,'Drop-down_menus'!$F$2:$G$16,2,FALSE),IF(_xlpm.x=0,"",_xlpm.x)))</f>
        <v/>
      </c>
      <c r="AA3349" t="str">
        <f>IF(W3349="","",_xlfn.LET(_xlpm.x,VLOOKUP(W3349,'Drop-down_menus'!$F$2:$G$16,2,FALSE),IF(_xlpm.x=0,"",_xlpm.x)))</f>
        <v/>
      </c>
      <c r="AB3349" t="s">
        <v>730</v>
      </c>
      <c r="AE3349" t="s">
        <v>896</v>
      </c>
    </row>
    <row r="3350" spans="1:31" ht="15" hidden="1" x14ac:dyDescent="0.2">
      <c r="A3350" s="2" t="s">
        <v>282</v>
      </c>
      <c r="B3350">
        <v>2638</v>
      </c>
      <c r="C3350">
        <v>3228</v>
      </c>
      <c r="D3350" s="69" t="s">
        <v>700</v>
      </c>
      <c r="F3350" s="70" t="s">
        <v>1755</v>
      </c>
      <c r="G3350" s="69">
        <v>1</v>
      </c>
      <c r="H3350" s="70" t="s">
        <v>1755</v>
      </c>
      <c r="I3350" t="s">
        <v>1755</v>
      </c>
      <c r="J3350" t="str">
        <f>IF($I3350="","",_xlfn.LET(_xlpm.x,VLOOKUP($I3350,'taxon-match_2026-08-31'!$A$2:$N$122,6,FALSE),IF(_xlpm.x=0,"",_xlpm.x)))</f>
        <v>Blainville, 1818</v>
      </c>
      <c r="K3350" t="str">
        <f>IF($I3350="","",_xlfn.LET(_xlpm.x,VLOOKUP($I3350,'taxon-match_2026-08-31'!$A$2:$N$122,4,FALSE),IF(_xlpm.x=0,"",_xlpm.x)))</f>
        <v>urn:lsid:marinespecies.org:taxname:22496</v>
      </c>
      <c r="L3350" t="str">
        <f>IF($I3350="","",_xlfn.LET(_xlpm.x,VLOOKUP($I3350,'taxon-match_2026-08-31'!$A$2:$N$122,7,FALSE),IF(_xlpm.x=0,"",_xlpm.x)))</f>
        <v>Animalia</v>
      </c>
      <c r="M3350" t="str">
        <f>IF($I3350="","",_xlfn.LET(_xlpm.x,VLOOKUP($I3350,'taxon-match_2026-08-31'!$A$2:$N$122,8,FALSE),IF(_xlpm.x=0,"",_xlpm.x)))</f>
        <v>Annelida</v>
      </c>
      <c r="N3350" t="str">
        <f>IF($I3350="","",_xlfn.LET(_xlpm.x,VLOOKUP($I3350,'taxon-match_2026-08-31'!$A$2:$N$122,9,FALSE),IF(_xlpm.x=0,"",_xlpm.x)))</f>
        <v>Polychaeta</v>
      </c>
      <c r="O3350" t="str">
        <f>IF($I3350="","",_xlfn.LET(_xlpm.x,VLOOKUP($I3350,'taxon-match_2026-08-31'!$A$2:$N$122,10,FALSE),IF(_xlpm.x=0,"",_xlpm.x)))</f>
        <v>Phyllodocida</v>
      </c>
      <c r="P3350" t="str">
        <f>IF($I3350="","",_xlfn.LET(_xlpm.x,VLOOKUP($I3350,'taxon-match_2026-08-31'!$A$2:$N$122,11,FALSE),IF(_xlpm.x=0,"",_xlpm.x)))</f>
        <v>Nereididae</v>
      </c>
      <c r="Q3350" t="str">
        <f>IF($I3350="","",_xlfn.LET(_xlpm.x,VLOOKUP($I3350,'taxon-match_2026-08-31'!$A$2:$N$122,12,FALSE),IF(_xlpm.x=0,"",_xlpm.x)))</f>
        <v/>
      </c>
      <c r="R3350" t="str">
        <f>IF($I3350="","",_xlfn.LET(_xlpm.x,VLOOKUP($I3350,'taxon-match_2026-08-31'!$A$2:$N$122,14,FALSE),IF(_xlpm.x=0,"",_xlpm.x)))</f>
        <v/>
      </c>
      <c r="S3350" s="2" t="s">
        <v>2360</v>
      </c>
      <c r="T3350" s="69" t="s">
        <v>62</v>
      </c>
      <c r="U3350" s="69" t="s">
        <v>60</v>
      </c>
      <c r="X3350" t="str">
        <f>IF(T3350="","",_xlfn.LET(_xlpm.x,VLOOKUP(T3350,'Drop-down_menus'!$F$2:$G$16,2,FALSE),IF(_xlpm.x=0,"",_xlpm.x)))</f>
        <v>https://orcid.org/0000-0003-3696-4445</v>
      </c>
      <c r="Y3350" t="str">
        <f>IF(U3350="","",_xlfn.LET(_xlpm.x,VLOOKUP(U3350,'Drop-down_menus'!$F$2:$G$16,2,FALSE),IF(_xlpm.x=0,"",_xlpm.x)))</f>
        <v>https://orcid.org/0000-0002-9708-1761</v>
      </c>
      <c r="Z3350" t="str">
        <f>IF(V3350="","",_xlfn.LET(_xlpm.x,VLOOKUP(V3350,'Drop-down_menus'!$F$2:$G$16,2,FALSE),IF(_xlpm.x=0,"",_xlpm.x)))</f>
        <v/>
      </c>
      <c r="AA3350" t="str">
        <f>IF(W3350="","",_xlfn.LET(_xlpm.x,VLOOKUP(W3350,'Drop-down_menus'!$F$2:$G$16,2,FALSE),IF(_xlpm.x=0,"",_xlpm.x)))</f>
        <v/>
      </c>
      <c r="AB3350" t="s">
        <v>730</v>
      </c>
      <c r="AE3350" t="s">
        <v>896</v>
      </c>
    </row>
    <row r="3351" spans="1:31" ht="15" hidden="1" x14ac:dyDescent="0.2">
      <c r="A3351" s="2" t="s">
        <v>298</v>
      </c>
      <c r="B3351">
        <v>2945</v>
      </c>
      <c r="C3351">
        <v>3229</v>
      </c>
      <c r="D3351" s="69" t="s">
        <v>700</v>
      </c>
      <c r="F3351" s="70" t="s">
        <v>1755</v>
      </c>
      <c r="G3351" s="69">
        <v>1</v>
      </c>
      <c r="H3351" s="70" t="s">
        <v>1755</v>
      </c>
      <c r="I3351" t="s">
        <v>1755</v>
      </c>
      <c r="J3351" t="str">
        <f>IF($I3351="","",_xlfn.LET(_xlpm.x,VLOOKUP($I3351,'taxon-match_2026-08-31'!$A$2:$N$122,6,FALSE),IF(_xlpm.x=0,"",_xlpm.x)))</f>
        <v>Blainville, 1818</v>
      </c>
      <c r="K3351" t="str">
        <f>IF($I3351="","",_xlfn.LET(_xlpm.x,VLOOKUP($I3351,'taxon-match_2026-08-31'!$A$2:$N$122,4,FALSE),IF(_xlpm.x=0,"",_xlpm.x)))</f>
        <v>urn:lsid:marinespecies.org:taxname:22496</v>
      </c>
      <c r="L3351" t="str">
        <f>IF($I3351="","",_xlfn.LET(_xlpm.x,VLOOKUP($I3351,'taxon-match_2026-08-31'!$A$2:$N$122,7,FALSE),IF(_xlpm.x=0,"",_xlpm.x)))</f>
        <v>Animalia</v>
      </c>
      <c r="M3351" t="str">
        <f>IF($I3351="","",_xlfn.LET(_xlpm.x,VLOOKUP($I3351,'taxon-match_2026-08-31'!$A$2:$N$122,8,FALSE),IF(_xlpm.x=0,"",_xlpm.x)))</f>
        <v>Annelida</v>
      </c>
      <c r="N3351" t="str">
        <f>IF($I3351="","",_xlfn.LET(_xlpm.x,VLOOKUP($I3351,'taxon-match_2026-08-31'!$A$2:$N$122,9,FALSE),IF(_xlpm.x=0,"",_xlpm.x)))</f>
        <v>Polychaeta</v>
      </c>
      <c r="O3351" t="str">
        <f>IF($I3351="","",_xlfn.LET(_xlpm.x,VLOOKUP($I3351,'taxon-match_2026-08-31'!$A$2:$N$122,10,FALSE),IF(_xlpm.x=0,"",_xlpm.x)))</f>
        <v>Phyllodocida</v>
      </c>
      <c r="P3351" t="str">
        <f>IF($I3351="","",_xlfn.LET(_xlpm.x,VLOOKUP($I3351,'taxon-match_2026-08-31'!$A$2:$N$122,11,FALSE),IF(_xlpm.x=0,"",_xlpm.x)))</f>
        <v>Nereididae</v>
      </c>
      <c r="Q3351" t="str">
        <f>IF($I3351="","",_xlfn.LET(_xlpm.x,VLOOKUP($I3351,'taxon-match_2026-08-31'!$A$2:$N$122,12,FALSE),IF(_xlpm.x=0,"",_xlpm.x)))</f>
        <v/>
      </c>
      <c r="R3351" t="str">
        <f>IF($I3351="","",_xlfn.LET(_xlpm.x,VLOOKUP($I3351,'taxon-match_2026-08-31'!$A$2:$N$122,14,FALSE),IF(_xlpm.x=0,"",_xlpm.x)))</f>
        <v/>
      </c>
      <c r="S3351" s="2" t="s">
        <v>2360</v>
      </c>
      <c r="T3351" s="69" t="s">
        <v>62</v>
      </c>
      <c r="U3351" s="69" t="s">
        <v>60</v>
      </c>
      <c r="X3351" t="str">
        <f>IF(T3351="","",_xlfn.LET(_xlpm.x,VLOOKUP(T3351,'Drop-down_menus'!$F$2:$G$16,2,FALSE),IF(_xlpm.x=0,"",_xlpm.x)))</f>
        <v>https://orcid.org/0000-0003-3696-4445</v>
      </c>
      <c r="Y3351" t="str">
        <f>IF(U3351="","",_xlfn.LET(_xlpm.x,VLOOKUP(U3351,'Drop-down_menus'!$F$2:$G$16,2,FALSE),IF(_xlpm.x=0,"",_xlpm.x)))</f>
        <v>https://orcid.org/0000-0002-9708-1761</v>
      </c>
      <c r="Z3351" t="str">
        <f>IF(V3351="","",_xlfn.LET(_xlpm.x,VLOOKUP(V3351,'Drop-down_menus'!$F$2:$G$16,2,FALSE),IF(_xlpm.x=0,"",_xlpm.x)))</f>
        <v/>
      </c>
      <c r="AA3351" t="str">
        <f>IF(W3351="","",_xlfn.LET(_xlpm.x,VLOOKUP(W3351,'Drop-down_menus'!$F$2:$G$16,2,FALSE),IF(_xlpm.x=0,"",_xlpm.x)))</f>
        <v/>
      </c>
      <c r="AB3351" t="s">
        <v>730</v>
      </c>
      <c r="AE3351" t="s">
        <v>896</v>
      </c>
    </row>
    <row r="3352" spans="1:31" ht="15" hidden="1" x14ac:dyDescent="0.2">
      <c r="A3352" s="2" t="s">
        <v>298</v>
      </c>
      <c r="B3352">
        <v>2963</v>
      </c>
      <c r="C3352">
        <v>3230</v>
      </c>
      <c r="D3352" s="69" t="s">
        <v>700</v>
      </c>
      <c r="F3352" s="70" t="s">
        <v>1755</v>
      </c>
      <c r="G3352" s="69">
        <v>1</v>
      </c>
      <c r="H3352" s="70" t="s">
        <v>1755</v>
      </c>
      <c r="I3352" t="s">
        <v>1755</v>
      </c>
      <c r="J3352" t="str">
        <f>IF($I3352="","",_xlfn.LET(_xlpm.x,VLOOKUP($I3352,'taxon-match_2026-08-31'!$A$2:$N$122,6,FALSE),IF(_xlpm.x=0,"",_xlpm.x)))</f>
        <v>Blainville, 1818</v>
      </c>
      <c r="K3352" t="str">
        <f>IF($I3352="","",_xlfn.LET(_xlpm.x,VLOOKUP($I3352,'taxon-match_2026-08-31'!$A$2:$N$122,4,FALSE),IF(_xlpm.x=0,"",_xlpm.x)))</f>
        <v>urn:lsid:marinespecies.org:taxname:22496</v>
      </c>
      <c r="L3352" t="str">
        <f>IF($I3352="","",_xlfn.LET(_xlpm.x,VLOOKUP($I3352,'taxon-match_2026-08-31'!$A$2:$N$122,7,FALSE),IF(_xlpm.x=0,"",_xlpm.x)))</f>
        <v>Animalia</v>
      </c>
      <c r="M3352" t="str">
        <f>IF($I3352="","",_xlfn.LET(_xlpm.x,VLOOKUP($I3352,'taxon-match_2026-08-31'!$A$2:$N$122,8,FALSE),IF(_xlpm.x=0,"",_xlpm.x)))</f>
        <v>Annelida</v>
      </c>
      <c r="N3352" t="str">
        <f>IF($I3352="","",_xlfn.LET(_xlpm.x,VLOOKUP($I3352,'taxon-match_2026-08-31'!$A$2:$N$122,9,FALSE),IF(_xlpm.x=0,"",_xlpm.x)))</f>
        <v>Polychaeta</v>
      </c>
      <c r="O3352" t="str">
        <f>IF($I3352="","",_xlfn.LET(_xlpm.x,VLOOKUP($I3352,'taxon-match_2026-08-31'!$A$2:$N$122,10,FALSE),IF(_xlpm.x=0,"",_xlpm.x)))</f>
        <v>Phyllodocida</v>
      </c>
      <c r="P3352" t="str">
        <f>IF($I3352="","",_xlfn.LET(_xlpm.x,VLOOKUP($I3352,'taxon-match_2026-08-31'!$A$2:$N$122,11,FALSE),IF(_xlpm.x=0,"",_xlpm.x)))</f>
        <v>Nereididae</v>
      </c>
      <c r="Q3352" t="str">
        <f>IF($I3352="","",_xlfn.LET(_xlpm.x,VLOOKUP($I3352,'taxon-match_2026-08-31'!$A$2:$N$122,12,FALSE),IF(_xlpm.x=0,"",_xlpm.x)))</f>
        <v/>
      </c>
      <c r="R3352" t="str">
        <f>IF($I3352="","",_xlfn.LET(_xlpm.x,VLOOKUP($I3352,'taxon-match_2026-08-31'!$A$2:$N$122,14,FALSE),IF(_xlpm.x=0,"",_xlpm.x)))</f>
        <v/>
      </c>
      <c r="S3352" s="2" t="s">
        <v>2360</v>
      </c>
      <c r="T3352" s="69" t="s">
        <v>62</v>
      </c>
      <c r="U3352" s="69" t="s">
        <v>60</v>
      </c>
      <c r="X3352" t="str">
        <f>IF(T3352="","",_xlfn.LET(_xlpm.x,VLOOKUP(T3352,'Drop-down_menus'!$F$2:$G$16,2,FALSE),IF(_xlpm.x=0,"",_xlpm.x)))</f>
        <v>https://orcid.org/0000-0003-3696-4445</v>
      </c>
      <c r="Y3352" t="str">
        <f>IF(U3352="","",_xlfn.LET(_xlpm.x,VLOOKUP(U3352,'Drop-down_menus'!$F$2:$G$16,2,FALSE),IF(_xlpm.x=0,"",_xlpm.x)))</f>
        <v>https://orcid.org/0000-0002-9708-1761</v>
      </c>
      <c r="Z3352" t="str">
        <f>IF(V3352="","",_xlfn.LET(_xlpm.x,VLOOKUP(V3352,'Drop-down_menus'!$F$2:$G$16,2,FALSE),IF(_xlpm.x=0,"",_xlpm.x)))</f>
        <v/>
      </c>
      <c r="AA3352" t="str">
        <f>IF(W3352="","",_xlfn.LET(_xlpm.x,VLOOKUP(W3352,'Drop-down_menus'!$F$2:$G$16,2,FALSE),IF(_xlpm.x=0,"",_xlpm.x)))</f>
        <v/>
      </c>
      <c r="AB3352" t="s">
        <v>730</v>
      </c>
      <c r="AE3352" t="s">
        <v>896</v>
      </c>
    </row>
    <row r="3353" spans="1:31" ht="15" hidden="1" x14ac:dyDescent="0.2">
      <c r="A3353" s="2" t="s">
        <v>298</v>
      </c>
      <c r="B3353">
        <v>2964</v>
      </c>
      <c r="C3353">
        <v>3208</v>
      </c>
      <c r="D3353" s="69" t="s">
        <v>700</v>
      </c>
      <c r="F3353" s="70" t="s">
        <v>1755</v>
      </c>
      <c r="G3353" s="69">
        <v>1</v>
      </c>
      <c r="H3353" s="70" t="s">
        <v>1755</v>
      </c>
      <c r="I3353" t="s">
        <v>1755</v>
      </c>
      <c r="J3353" t="str">
        <f>IF($I3353="","",_xlfn.LET(_xlpm.x,VLOOKUP($I3353,'taxon-match_2026-08-31'!$A$2:$N$122,6,FALSE),IF(_xlpm.x=0,"",_xlpm.x)))</f>
        <v>Blainville, 1818</v>
      </c>
      <c r="K3353" t="str">
        <f>IF($I3353="","",_xlfn.LET(_xlpm.x,VLOOKUP($I3353,'taxon-match_2026-08-31'!$A$2:$N$122,4,FALSE),IF(_xlpm.x=0,"",_xlpm.x)))</f>
        <v>urn:lsid:marinespecies.org:taxname:22496</v>
      </c>
      <c r="L3353" t="str">
        <f>IF($I3353="","",_xlfn.LET(_xlpm.x,VLOOKUP($I3353,'taxon-match_2026-08-31'!$A$2:$N$122,7,FALSE),IF(_xlpm.x=0,"",_xlpm.x)))</f>
        <v>Animalia</v>
      </c>
      <c r="M3353" t="str">
        <f>IF($I3353="","",_xlfn.LET(_xlpm.x,VLOOKUP($I3353,'taxon-match_2026-08-31'!$A$2:$N$122,8,FALSE),IF(_xlpm.x=0,"",_xlpm.x)))</f>
        <v>Annelida</v>
      </c>
      <c r="N3353" t="str">
        <f>IF($I3353="","",_xlfn.LET(_xlpm.x,VLOOKUP($I3353,'taxon-match_2026-08-31'!$A$2:$N$122,9,FALSE),IF(_xlpm.x=0,"",_xlpm.x)))</f>
        <v>Polychaeta</v>
      </c>
      <c r="O3353" t="str">
        <f>IF($I3353="","",_xlfn.LET(_xlpm.x,VLOOKUP($I3353,'taxon-match_2026-08-31'!$A$2:$N$122,10,FALSE),IF(_xlpm.x=0,"",_xlpm.x)))</f>
        <v>Phyllodocida</v>
      </c>
      <c r="P3353" t="str">
        <f>IF($I3353="","",_xlfn.LET(_xlpm.x,VLOOKUP($I3353,'taxon-match_2026-08-31'!$A$2:$N$122,11,FALSE),IF(_xlpm.x=0,"",_xlpm.x)))</f>
        <v>Nereididae</v>
      </c>
      <c r="Q3353" t="str">
        <f>IF($I3353="","",_xlfn.LET(_xlpm.x,VLOOKUP($I3353,'taxon-match_2026-08-31'!$A$2:$N$122,12,FALSE),IF(_xlpm.x=0,"",_xlpm.x)))</f>
        <v/>
      </c>
      <c r="R3353" t="str">
        <f>IF($I3353="","",_xlfn.LET(_xlpm.x,VLOOKUP($I3353,'taxon-match_2026-08-31'!$A$2:$N$122,14,FALSE),IF(_xlpm.x=0,"",_xlpm.x)))</f>
        <v/>
      </c>
      <c r="S3353" s="2" t="s">
        <v>2360</v>
      </c>
      <c r="T3353" s="69" t="s">
        <v>62</v>
      </c>
      <c r="U3353" s="69" t="s">
        <v>60</v>
      </c>
      <c r="X3353" t="str">
        <f>IF(T3353="","",_xlfn.LET(_xlpm.x,VLOOKUP(T3353,'Drop-down_menus'!$F$2:$G$16,2,FALSE),IF(_xlpm.x=0,"",_xlpm.x)))</f>
        <v>https://orcid.org/0000-0003-3696-4445</v>
      </c>
      <c r="Y3353" t="str">
        <f>IF(U3353="","",_xlfn.LET(_xlpm.x,VLOOKUP(U3353,'Drop-down_menus'!$F$2:$G$16,2,FALSE),IF(_xlpm.x=0,"",_xlpm.x)))</f>
        <v>https://orcid.org/0000-0002-9708-1761</v>
      </c>
      <c r="Z3353" t="str">
        <f>IF(V3353="","",_xlfn.LET(_xlpm.x,VLOOKUP(V3353,'Drop-down_menus'!$F$2:$G$16,2,FALSE),IF(_xlpm.x=0,"",_xlpm.x)))</f>
        <v/>
      </c>
      <c r="AA3353" t="str">
        <f>IF(W3353="","",_xlfn.LET(_xlpm.x,VLOOKUP(W3353,'Drop-down_menus'!$F$2:$G$16,2,FALSE),IF(_xlpm.x=0,"",_xlpm.x)))</f>
        <v/>
      </c>
      <c r="AB3353" t="s">
        <v>730</v>
      </c>
      <c r="AE3353" t="s">
        <v>896</v>
      </c>
    </row>
    <row r="3354" spans="1:31" ht="15" x14ac:dyDescent="0.2">
      <c r="A3354" s="2" t="s">
        <v>253</v>
      </c>
      <c r="B3354">
        <v>1991</v>
      </c>
      <c r="C3354">
        <v>3209</v>
      </c>
      <c r="D3354" s="69" t="s">
        <v>700</v>
      </c>
      <c r="F3354" s="70" t="s">
        <v>767</v>
      </c>
      <c r="G3354" s="70">
        <v>1</v>
      </c>
      <c r="H3354" s="70" t="s">
        <v>767</v>
      </c>
      <c r="I3354" t="s">
        <v>767</v>
      </c>
      <c r="J3354" t="str">
        <f>IF($I3354="","",_xlfn.LET(_xlpm.x,VLOOKUP($I3354,'taxon-match_2026-08-31'!$A$2:$N$122,6,FALSE),IF(_xlpm.x=0,"",_xlpm.x)))</f>
        <v>Koehler, 1906</v>
      </c>
      <c r="K3354" t="str">
        <f>IF($I3354="","",_xlfn.LET(_xlpm.x,VLOOKUP($I3354,'taxon-match_2026-08-31'!$A$2:$N$122,4,FALSE),IF(_xlpm.x=0,"",_xlpm.x)))</f>
        <v>urn:lsid:marinespecies.org:taxname:172775</v>
      </c>
      <c r="L3354" t="str">
        <f>IF($I3354="","",_xlfn.LET(_xlpm.x,VLOOKUP($I3354,'taxon-match_2026-08-31'!$A$2:$N$122,7,FALSE),IF(_xlpm.x=0,"",_xlpm.x)))</f>
        <v>Animalia</v>
      </c>
      <c r="M3354" t="str">
        <f>IF($I3354="","",_xlfn.LET(_xlpm.x,VLOOKUP($I3354,'taxon-match_2026-08-31'!$A$2:$N$122,8,FALSE),IF(_xlpm.x=0,"",_xlpm.x)))</f>
        <v>Echinodermata</v>
      </c>
      <c r="N3354" t="str">
        <f>IF($I3354="","",_xlfn.LET(_xlpm.x,VLOOKUP($I3354,'taxon-match_2026-08-31'!$A$2:$N$122,9,FALSE),IF(_xlpm.x=0,"",_xlpm.x)))</f>
        <v>Asteroidea</v>
      </c>
      <c r="O3354" t="str">
        <f>IF($I3354="","",_xlfn.LET(_xlpm.x,VLOOKUP($I3354,'taxon-match_2026-08-31'!$A$2:$N$122,10,FALSE),IF(_xlpm.x=0,"",_xlpm.x)))</f>
        <v>Valvatida</v>
      </c>
      <c r="P3354" t="str">
        <f>IF($I3354="","",_xlfn.LET(_xlpm.x,VLOOKUP($I3354,'taxon-match_2026-08-31'!$A$2:$N$122,11,FALSE),IF(_xlpm.x=0,"",_xlpm.x)))</f>
        <v>Odontasteridae</v>
      </c>
      <c r="Q3354" t="str">
        <f>IF($I3354="","",_xlfn.LET(_xlpm.x,VLOOKUP($I3354,'taxon-match_2026-08-31'!$A$2:$N$122,12,FALSE),IF(_xlpm.x=0,"",_xlpm.x)))</f>
        <v>Odontaster</v>
      </c>
      <c r="R3354" t="str">
        <f>IF($I3354="","",_xlfn.LET(_xlpm.x,VLOOKUP($I3354,'taxon-match_2026-08-31'!$A$2:$N$122,14,FALSE),IF(_xlpm.x=0,"",_xlpm.x)))</f>
        <v>validus</v>
      </c>
      <c r="S3354" s="2" t="s">
        <v>2609</v>
      </c>
      <c r="T3354" s="69" t="s">
        <v>62</v>
      </c>
      <c r="U3354" s="69" t="s">
        <v>60</v>
      </c>
      <c r="X3354" t="str">
        <f>IF(T3354="","",_xlfn.LET(_xlpm.x,VLOOKUP(T3354,'Drop-down_menus'!$F$2:$G$16,2,FALSE),IF(_xlpm.x=0,"",_xlpm.x)))</f>
        <v>https://orcid.org/0000-0003-3696-4445</v>
      </c>
      <c r="Y3354" t="str">
        <f>IF(U3354="","",_xlfn.LET(_xlpm.x,VLOOKUP(U3354,'Drop-down_menus'!$F$2:$G$16,2,FALSE),IF(_xlpm.x=0,"",_xlpm.x)))</f>
        <v>https://orcid.org/0000-0002-9708-1761</v>
      </c>
      <c r="Z3354" t="str">
        <f>IF(V3354="","",_xlfn.LET(_xlpm.x,VLOOKUP(V3354,'Drop-down_menus'!$F$2:$G$16,2,FALSE),IF(_xlpm.x=0,"",_xlpm.x)))</f>
        <v/>
      </c>
      <c r="AA3354" t="str">
        <f>IF(W3354="","",_xlfn.LET(_xlpm.x,VLOOKUP(W3354,'Drop-down_menus'!$F$2:$G$16,2,FALSE),IF(_xlpm.x=0,"",_xlpm.x)))</f>
        <v/>
      </c>
      <c r="AB3354" t="s">
        <v>730</v>
      </c>
      <c r="AE3354" t="s">
        <v>896</v>
      </c>
    </row>
    <row r="3355" spans="1:31" ht="15" x14ac:dyDescent="0.2">
      <c r="A3355" s="2" t="s">
        <v>282</v>
      </c>
      <c r="B3355">
        <v>2666</v>
      </c>
      <c r="C3355">
        <v>3210</v>
      </c>
      <c r="D3355" s="69" t="s">
        <v>700</v>
      </c>
      <c r="F3355" s="70" t="s">
        <v>767</v>
      </c>
      <c r="G3355" s="70">
        <v>1</v>
      </c>
      <c r="H3355" s="70" t="s">
        <v>767</v>
      </c>
      <c r="I3355" t="s">
        <v>767</v>
      </c>
      <c r="J3355" t="str">
        <f>IF($I3355="","",_xlfn.LET(_xlpm.x,VLOOKUP($I3355,'taxon-match_2026-08-31'!$A$2:$N$122,6,FALSE),IF(_xlpm.x=0,"",_xlpm.x)))</f>
        <v>Koehler, 1906</v>
      </c>
      <c r="K3355" t="str">
        <f>IF($I3355="","",_xlfn.LET(_xlpm.x,VLOOKUP($I3355,'taxon-match_2026-08-31'!$A$2:$N$122,4,FALSE),IF(_xlpm.x=0,"",_xlpm.x)))</f>
        <v>urn:lsid:marinespecies.org:taxname:172775</v>
      </c>
      <c r="L3355" t="str">
        <f>IF($I3355="","",_xlfn.LET(_xlpm.x,VLOOKUP($I3355,'taxon-match_2026-08-31'!$A$2:$N$122,7,FALSE),IF(_xlpm.x=0,"",_xlpm.x)))</f>
        <v>Animalia</v>
      </c>
      <c r="M3355" t="str">
        <f>IF($I3355="","",_xlfn.LET(_xlpm.x,VLOOKUP($I3355,'taxon-match_2026-08-31'!$A$2:$N$122,8,FALSE),IF(_xlpm.x=0,"",_xlpm.x)))</f>
        <v>Echinodermata</v>
      </c>
      <c r="N3355" t="str">
        <f>IF($I3355="","",_xlfn.LET(_xlpm.x,VLOOKUP($I3355,'taxon-match_2026-08-31'!$A$2:$N$122,9,FALSE),IF(_xlpm.x=0,"",_xlpm.x)))</f>
        <v>Asteroidea</v>
      </c>
      <c r="O3355" t="str">
        <f>IF($I3355="","",_xlfn.LET(_xlpm.x,VLOOKUP($I3355,'taxon-match_2026-08-31'!$A$2:$N$122,10,FALSE),IF(_xlpm.x=0,"",_xlpm.x)))</f>
        <v>Valvatida</v>
      </c>
      <c r="P3355" t="str">
        <f>IF($I3355="","",_xlfn.LET(_xlpm.x,VLOOKUP($I3355,'taxon-match_2026-08-31'!$A$2:$N$122,11,FALSE),IF(_xlpm.x=0,"",_xlpm.x)))</f>
        <v>Odontasteridae</v>
      </c>
      <c r="Q3355" t="str">
        <f>IF($I3355="","",_xlfn.LET(_xlpm.x,VLOOKUP($I3355,'taxon-match_2026-08-31'!$A$2:$N$122,12,FALSE),IF(_xlpm.x=0,"",_xlpm.x)))</f>
        <v>Odontaster</v>
      </c>
      <c r="R3355" t="str">
        <f>IF($I3355="","",_xlfn.LET(_xlpm.x,VLOOKUP($I3355,'taxon-match_2026-08-31'!$A$2:$N$122,14,FALSE),IF(_xlpm.x=0,"",_xlpm.x)))</f>
        <v>validus</v>
      </c>
      <c r="S3355" s="2" t="s">
        <v>2609</v>
      </c>
      <c r="T3355" s="69" t="s">
        <v>62</v>
      </c>
      <c r="U3355" s="69" t="s">
        <v>60</v>
      </c>
      <c r="X3355" t="str">
        <f>IF(T3355="","",_xlfn.LET(_xlpm.x,VLOOKUP(T3355,'Drop-down_menus'!$F$2:$G$16,2,FALSE),IF(_xlpm.x=0,"",_xlpm.x)))</f>
        <v>https://orcid.org/0000-0003-3696-4445</v>
      </c>
      <c r="Y3355" t="str">
        <f>IF(U3355="","",_xlfn.LET(_xlpm.x,VLOOKUP(U3355,'Drop-down_menus'!$F$2:$G$16,2,FALSE),IF(_xlpm.x=0,"",_xlpm.x)))</f>
        <v>https://orcid.org/0000-0002-9708-1761</v>
      </c>
      <c r="Z3355" t="str">
        <f>IF(V3355="","",_xlfn.LET(_xlpm.x,VLOOKUP(V3355,'Drop-down_menus'!$F$2:$G$16,2,FALSE),IF(_xlpm.x=0,"",_xlpm.x)))</f>
        <v/>
      </c>
      <c r="AA3355" t="str">
        <f>IF(W3355="","",_xlfn.LET(_xlpm.x,VLOOKUP(W3355,'Drop-down_menus'!$F$2:$G$16,2,FALSE),IF(_xlpm.x=0,"",_xlpm.x)))</f>
        <v/>
      </c>
      <c r="AB3355" t="s">
        <v>730</v>
      </c>
      <c r="AE3355" t="s">
        <v>896</v>
      </c>
    </row>
    <row r="3356" spans="1:31" ht="15" x14ac:dyDescent="0.2">
      <c r="A3356" s="2" t="s">
        <v>282</v>
      </c>
      <c r="B3356">
        <v>2667</v>
      </c>
      <c r="C3356">
        <v>3211</v>
      </c>
      <c r="D3356" s="69" t="s">
        <v>700</v>
      </c>
      <c r="F3356" s="70" t="s">
        <v>767</v>
      </c>
      <c r="G3356" s="70">
        <v>1</v>
      </c>
      <c r="H3356" s="70" t="s">
        <v>767</v>
      </c>
      <c r="I3356" t="s">
        <v>767</v>
      </c>
      <c r="J3356" t="str">
        <f>IF($I3356="","",_xlfn.LET(_xlpm.x,VLOOKUP($I3356,'taxon-match_2026-08-31'!$A$2:$N$122,6,FALSE),IF(_xlpm.x=0,"",_xlpm.x)))</f>
        <v>Koehler, 1906</v>
      </c>
      <c r="K3356" t="str">
        <f>IF($I3356="","",_xlfn.LET(_xlpm.x,VLOOKUP($I3356,'taxon-match_2026-08-31'!$A$2:$N$122,4,FALSE),IF(_xlpm.x=0,"",_xlpm.x)))</f>
        <v>urn:lsid:marinespecies.org:taxname:172775</v>
      </c>
      <c r="L3356" t="str">
        <f>IF($I3356="","",_xlfn.LET(_xlpm.x,VLOOKUP($I3356,'taxon-match_2026-08-31'!$A$2:$N$122,7,FALSE),IF(_xlpm.x=0,"",_xlpm.x)))</f>
        <v>Animalia</v>
      </c>
      <c r="M3356" t="str">
        <f>IF($I3356="","",_xlfn.LET(_xlpm.x,VLOOKUP($I3356,'taxon-match_2026-08-31'!$A$2:$N$122,8,FALSE),IF(_xlpm.x=0,"",_xlpm.x)))</f>
        <v>Echinodermata</v>
      </c>
      <c r="N3356" t="str">
        <f>IF($I3356="","",_xlfn.LET(_xlpm.x,VLOOKUP($I3356,'taxon-match_2026-08-31'!$A$2:$N$122,9,FALSE),IF(_xlpm.x=0,"",_xlpm.x)))</f>
        <v>Asteroidea</v>
      </c>
      <c r="O3356" t="str">
        <f>IF($I3356="","",_xlfn.LET(_xlpm.x,VLOOKUP($I3356,'taxon-match_2026-08-31'!$A$2:$N$122,10,FALSE),IF(_xlpm.x=0,"",_xlpm.x)))</f>
        <v>Valvatida</v>
      </c>
      <c r="P3356" t="str">
        <f>IF($I3356="","",_xlfn.LET(_xlpm.x,VLOOKUP($I3356,'taxon-match_2026-08-31'!$A$2:$N$122,11,FALSE),IF(_xlpm.x=0,"",_xlpm.x)))</f>
        <v>Odontasteridae</v>
      </c>
      <c r="Q3356" t="str">
        <f>IF($I3356="","",_xlfn.LET(_xlpm.x,VLOOKUP($I3356,'taxon-match_2026-08-31'!$A$2:$N$122,12,FALSE),IF(_xlpm.x=0,"",_xlpm.x)))</f>
        <v>Odontaster</v>
      </c>
      <c r="R3356" t="str">
        <f>IF($I3356="","",_xlfn.LET(_xlpm.x,VLOOKUP($I3356,'taxon-match_2026-08-31'!$A$2:$N$122,14,FALSE),IF(_xlpm.x=0,"",_xlpm.x)))</f>
        <v>validus</v>
      </c>
      <c r="S3356" s="2" t="s">
        <v>2609</v>
      </c>
      <c r="T3356" s="69" t="s">
        <v>62</v>
      </c>
      <c r="U3356" s="69" t="s">
        <v>60</v>
      </c>
      <c r="X3356" t="str">
        <f>IF(T3356="","",_xlfn.LET(_xlpm.x,VLOOKUP(T3356,'Drop-down_menus'!$F$2:$G$16,2,FALSE),IF(_xlpm.x=0,"",_xlpm.x)))</f>
        <v>https://orcid.org/0000-0003-3696-4445</v>
      </c>
      <c r="Y3356" t="str">
        <f>IF(U3356="","",_xlfn.LET(_xlpm.x,VLOOKUP(U3356,'Drop-down_menus'!$F$2:$G$16,2,FALSE),IF(_xlpm.x=0,"",_xlpm.x)))</f>
        <v>https://orcid.org/0000-0002-9708-1761</v>
      </c>
      <c r="Z3356" t="str">
        <f>IF(V3356="","",_xlfn.LET(_xlpm.x,VLOOKUP(V3356,'Drop-down_menus'!$F$2:$G$16,2,FALSE),IF(_xlpm.x=0,"",_xlpm.x)))</f>
        <v/>
      </c>
      <c r="AA3356" t="str">
        <f>IF(W3356="","",_xlfn.LET(_xlpm.x,VLOOKUP(W3356,'Drop-down_menus'!$F$2:$G$16,2,FALSE),IF(_xlpm.x=0,"",_xlpm.x)))</f>
        <v/>
      </c>
      <c r="AB3356" t="s">
        <v>730</v>
      </c>
      <c r="AE3356" t="s">
        <v>896</v>
      </c>
    </row>
    <row r="3357" spans="1:31" ht="15" x14ac:dyDescent="0.2">
      <c r="A3357" s="2" t="s">
        <v>282</v>
      </c>
      <c r="B3357">
        <v>2668</v>
      </c>
      <c r="C3357">
        <v>3212</v>
      </c>
      <c r="D3357" s="69" t="s">
        <v>700</v>
      </c>
      <c r="F3357" s="70" t="s">
        <v>767</v>
      </c>
      <c r="G3357" s="70">
        <v>1</v>
      </c>
      <c r="H3357" s="70" t="s">
        <v>767</v>
      </c>
      <c r="I3357" t="s">
        <v>767</v>
      </c>
      <c r="J3357" t="str">
        <f>IF($I3357="","",_xlfn.LET(_xlpm.x,VLOOKUP($I3357,'taxon-match_2026-08-31'!$A$2:$N$122,6,FALSE),IF(_xlpm.x=0,"",_xlpm.x)))</f>
        <v>Koehler, 1906</v>
      </c>
      <c r="K3357" t="str">
        <f>IF($I3357="","",_xlfn.LET(_xlpm.x,VLOOKUP($I3357,'taxon-match_2026-08-31'!$A$2:$N$122,4,FALSE),IF(_xlpm.x=0,"",_xlpm.x)))</f>
        <v>urn:lsid:marinespecies.org:taxname:172775</v>
      </c>
      <c r="L3357" t="str">
        <f>IF($I3357="","",_xlfn.LET(_xlpm.x,VLOOKUP($I3357,'taxon-match_2026-08-31'!$A$2:$N$122,7,FALSE),IF(_xlpm.x=0,"",_xlpm.x)))</f>
        <v>Animalia</v>
      </c>
      <c r="M3357" t="str">
        <f>IF($I3357="","",_xlfn.LET(_xlpm.x,VLOOKUP($I3357,'taxon-match_2026-08-31'!$A$2:$N$122,8,FALSE),IF(_xlpm.x=0,"",_xlpm.x)))</f>
        <v>Echinodermata</v>
      </c>
      <c r="N3357" t="str">
        <f>IF($I3357="","",_xlfn.LET(_xlpm.x,VLOOKUP($I3357,'taxon-match_2026-08-31'!$A$2:$N$122,9,FALSE),IF(_xlpm.x=0,"",_xlpm.x)))</f>
        <v>Asteroidea</v>
      </c>
      <c r="O3357" t="str">
        <f>IF($I3357="","",_xlfn.LET(_xlpm.x,VLOOKUP($I3357,'taxon-match_2026-08-31'!$A$2:$N$122,10,FALSE),IF(_xlpm.x=0,"",_xlpm.x)))</f>
        <v>Valvatida</v>
      </c>
      <c r="P3357" t="str">
        <f>IF($I3357="","",_xlfn.LET(_xlpm.x,VLOOKUP($I3357,'taxon-match_2026-08-31'!$A$2:$N$122,11,FALSE),IF(_xlpm.x=0,"",_xlpm.x)))</f>
        <v>Odontasteridae</v>
      </c>
      <c r="Q3357" t="str">
        <f>IF($I3357="","",_xlfn.LET(_xlpm.x,VLOOKUP($I3357,'taxon-match_2026-08-31'!$A$2:$N$122,12,FALSE),IF(_xlpm.x=0,"",_xlpm.x)))</f>
        <v>Odontaster</v>
      </c>
      <c r="R3357" t="str">
        <f>IF($I3357="","",_xlfn.LET(_xlpm.x,VLOOKUP($I3357,'taxon-match_2026-08-31'!$A$2:$N$122,14,FALSE),IF(_xlpm.x=0,"",_xlpm.x)))</f>
        <v>validus</v>
      </c>
      <c r="S3357" s="2" t="s">
        <v>2609</v>
      </c>
      <c r="T3357" s="69" t="s">
        <v>62</v>
      </c>
      <c r="U3357" s="69" t="s">
        <v>60</v>
      </c>
      <c r="X3357" t="str">
        <f>IF(T3357="","",_xlfn.LET(_xlpm.x,VLOOKUP(T3357,'Drop-down_menus'!$F$2:$G$16,2,FALSE),IF(_xlpm.x=0,"",_xlpm.x)))</f>
        <v>https://orcid.org/0000-0003-3696-4445</v>
      </c>
      <c r="Y3357" t="str">
        <f>IF(U3357="","",_xlfn.LET(_xlpm.x,VLOOKUP(U3357,'Drop-down_menus'!$F$2:$G$16,2,FALSE),IF(_xlpm.x=0,"",_xlpm.x)))</f>
        <v>https://orcid.org/0000-0002-9708-1761</v>
      </c>
      <c r="Z3357" t="str">
        <f>IF(V3357="","",_xlfn.LET(_xlpm.x,VLOOKUP(V3357,'Drop-down_menus'!$F$2:$G$16,2,FALSE),IF(_xlpm.x=0,"",_xlpm.x)))</f>
        <v/>
      </c>
      <c r="AA3357" t="str">
        <f>IF(W3357="","",_xlfn.LET(_xlpm.x,VLOOKUP(W3357,'Drop-down_menus'!$F$2:$G$16,2,FALSE),IF(_xlpm.x=0,"",_xlpm.x)))</f>
        <v/>
      </c>
      <c r="AB3357" t="s">
        <v>730</v>
      </c>
      <c r="AE3357" t="s">
        <v>896</v>
      </c>
    </row>
    <row r="3358" spans="1:31" ht="15" x14ac:dyDescent="0.2">
      <c r="A3358" s="2" t="s">
        <v>298</v>
      </c>
      <c r="B3358">
        <v>2936</v>
      </c>
      <c r="C3358">
        <v>3202</v>
      </c>
      <c r="D3358" s="69" t="s">
        <v>700</v>
      </c>
      <c r="F3358" s="70" t="s">
        <v>767</v>
      </c>
      <c r="G3358" s="70">
        <v>1</v>
      </c>
      <c r="H3358" s="70" t="s">
        <v>767</v>
      </c>
      <c r="I3358" t="s">
        <v>767</v>
      </c>
      <c r="J3358" t="str">
        <f>IF($I3358="","",_xlfn.LET(_xlpm.x,VLOOKUP($I3358,'taxon-match_2026-08-31'!$A$2:$N$122,6,FALSE),IF(_xlpm.x=0,"",_xlpm.x)))</f>
        <v>Koehler, 1906</v>
      </c>
      <c r="K3358" t="str">
        <f>IF($I3358="","",_xlfn.LET(_xlpm.x,VLOOKUP($I3358,'taxon-match_2026-08-31'!$A$2:$N$122,4,FALSE),IF(_xlpm.x=0,"",_xlpm.x)))</f>
        <v>urn:lsid:marinespecies.org:taxname:172775</v>
      </c>
      <c r="L3358" t="str">
        <f>IF($I3358="","",_xlfn.LET(_xlpm.x,VLOOKUP($I3358,'taxon-match_2026-08-31'!$A$2:$N$122,7,FALSE),IF(_xlpm.x=0,"",_xlpm.x)))</f>
        <v>Animalia</v>
      </c>
      <c r="M3358" t="str">
        <f>IF($I3358="","",_xlfn.LET(_xlpm.x,VLOOKUP($I3358,'taxon-match_2026-08-31'!$A$2:$N$122,8,FALSE),IF(_xlpm.x=0,"",_xlpm.x)))</f>
        <v>Echinodermata</v>
      </c>
      <c r="N3358" t="str">
        <f>IF($I3358="","",_xlfn.LET(_xlpm.x,VLOOKUP($I3358,'taxon-match_2026-08-31'!$A$2:$N$122,9,FALSE),IF(_xlpm.x=0,"",_xlpm.x)))</f>
        <v>Asteroidea</v>
      </c>
      <c r="O3358" t="str">
        <f>IF($I3358="","",_xlfn.LET(_xlpm.x,VLOOKUP($I3358,'taxon-match_2026-08-31'!$A$2:$N$122,10,FALSE),IF(_xlpm.x=0,"",_xlpm.x)))</f>
        <v>Valvatida</v>
      </c>
      <c r="P3358" t="str">
        <f>IF($I3358="","",_xlfn.LET(_xlpm.x,VLOOKUP($I3358,'taxon-match_2026-08-31'!$A$2:$N$122,11,FALSE),IF(_xlpm.x=0,"",_xlpm.x)))</f>
        <v>Odontasteridae</v>
      </c>
      <c r="Q3358" t="str">
        <f>IF($I3358="","",_xlfn.LET(_xlpm.x,VLOOKUP($I3358,'taxon-match_2026-08-31'!$A$2:$N$122,12,FALSE),IF(_xlpm.x=0,"",_xlpm.x)))</f>
        <v>Odontaster</v>
      </c>
      <c r="R3358" t="str">
        <f>IF($I3358="","",_xlfn.LET(_xlpm.x,VLOOKUP($I3358,'taxon-match_2026-08-31'!$A$2:$N$122,14,FALSE),IF(_xlpm.x=0,"",_xlpm.x)))</f>
        <v>validus</v>
      </c>
      <c r="S3358" s="2" t="s">
        <v>2609</v>
      </c>
      <c r="T3358" s="69" t="s">
        <v>62</v>
      </c>
      <c r="U3358" s="69" t="s">
        <v>60</v>
      </c>
      <c r="X3358" t="str">
        <f>IF(T3358="","",_xlfn.LET(_xlpm.x,VLOOKUP(T3358,'Drop-down_menus'!$F$2:$G$16,2,FALSE),IF(_xlpm.x=0,"",_xlpm.x)))</f>
        <v>https://orcid.org/0000-0003-3696-4445</v>
      </c>
      <c r="Y3358" t="str">
        <f>IF(U3358="","",_xlfn.LET(_xlpm.x,VLOOKUP(U3358,'Drop-down_menus'!$F$2:$G$16,2,FALSE),IF(_xlpm.x=0,"",_xlpm.x)))</f>
        <v>https://orcid.org/0000-0002-9708-1761</v>
      </c>
      <c r="Z3358" t="str">
        <f>IF(V3358="","",_xlfn.LET(_xlpm.x,VLOOKUP(V3358,'Drop-down_menus'!$F$2:$G$16,2,FALSE),IF(_xlpm.x=0,"",_xlpm.x)))</f>
        <v/>
      </c>
      <c r="AA3358" t="str">
        <f>IF(W3358="","",_xlfn.LET(_xlpm.x,VLOOKUP(W3358,'Drop-down_menus'!$F$2:$G$16,2,FALSE),IF(_xlpm.x=0,"",_xlpm.x)))</f>
        <v/>
      </c>
      <c r="AB3358" t="s">
        <v>730</v>
      </c>
      <c r="AE3358" t="s">
        <v>896</v>
      </c>
    </row>
    <row r="3359" spans="1:31" ht="15" x14ac:dyDescent="0.2">
      <c r="A3359" s="2" t="s">
        <v>298</v>
      </c>
      <c r="B3359">
        <v>2937</v>
      </c>
      <c r="C3359">
        <v>3203</v>
      </c>
      <c r="D3359" s="69" t="s">
        <v>700</v>
      </c>
      <c r="F3359" s="70" t="s">
        <v>767</v>
      </c>
      <c r="G3359" s="70">
        <v>1</v>
      </c>
      <c r="H3359" s="70" t="s">
        <v>767</v>
      </c>
      <c r="I3359" t="s">
        <v>767</v>
      </c>
      <c r="J3359" t="str">
        <f>IF($I3359="","",_xlfn.LET(_xlpm.x,VLOOKUP($I3359,'taxon-match_2026-08-31'!$A$2:$N$122,6,FALSE),IF(_xlpm.x=0,"",_xlpm.x)))</f>
        <v>Koehler, 1906</v>
      </c>
      <c r="K3359" t="str">
        <f>IF($I3359="","",_xlfn.LET(_xlpm.x,VLOOKUP($I3359,'taxon-match_2026-08-31'!$A$2:$N$122,4,FALSE),IF(_xlpm.x=0,"",_xlpm.x)))</f>
        <v>urn:lsid:marinespecies.org:taxname:172775</v>
      </c>
      <c r="L3359" t="str">
        <f>IF($I3359="","",_xlfn.LET(_xlpm.x,VLOOKUP($I3359,'taxon-match_2026-08-31'!$A$2:$N$122,7,FALSE),IF(_xlpm.x=0,"",_xlpm.x)))</f>
        <v>Animalia</v>
      </c>
      <c r="M3359" t="str">
        <f>IF($I3359="","",_xlfn.LET(_xlpm.x,VLOOKUP($I3359,'taxon-match_2026-08-31'!$A$2:$N$122,8,FALSE),IF(_xlpm.x=0,"",_xlpm.x)))</f>
        <v>Echinodermata</v>
      </c>
      <c r="N3359" t="str">
        <f>IF($I3359="","",_xlfn.LET(_xlpm.x,VLOOKUP($I3359,'taxon-match_2026-08-31'!$A$2:$N$122,9,FALSE),IF(_xlpm.x=0,"",_xlpm.x)))</f>
        <v>Asteroidea</v>
      </c>
      <c r="O3359" t="str">
        <f>IF($I3359="","",_xlfn.LET(_xlpm.x,VLOOKUP($I3359,'taxon-match_2026-08-31'!$A$2:$N$122,10,FALSE),IF(_xlpm.x=0,"",_xlpm.x)))</f>
        <v>Valvatida</v>
      </c>
      <c r="P3359" t="str">
        <f>IF($I3359="","",_xlfn.LET(_xlpm.x,VLOOKUP($I3359,'taxon-match_2026-08-31'!$A$2:$N$122,11,FALSE),IF(_xlpm.x=0,"",_xlpm.x)))</f>
        <v>Odontasteridae</v>
      </c>
      <c r="Q3359" t="str">
        <f>IF($I3359="","",_xlfn.LET(_xlpm.x,VLOOKUP($I3359,'taxon-match_2026-08-31'!$A$2:$N$122,12,FALSE),IF(_xlpm.x=0,"",_xlpm.x)))</f>
        <v>Odontaster</v>
      </c>
      <c r="R3359" t="str">
        <f>IF($I3359="","",_xlfn.LET(_xlpm.x,VLOOKUP($I3359,'taxon-match_2026-08-31'!$A$2:$N$122,14,FALSE),IF(_xlpm.x=0,"",_xlpm.x)))</f>
        <v>validus</v>
      </c>
      <c r="S3359" s="2" t="s">
        <v>2609</v>
      </c>
      <c r="T3359" s="69" t="s">
        <v>62</v>
      </c>
      <c r="U3359" s="69" t="s">
        <v>60</v>
      </c>
      <c r="X3359" t="str">
        <f>IF(T3359="","",_xlfn.LET(_xlpm.x,VLOOKUP(T3359,'Drop-down_menus'!$F$2:$G$16,2,FALSE),IF(_xlpm.x=0,"",_xlpm.x)))</f>
        <v>https://orcid.org/0000-0003-3696-4445</v>
      </c>
      <c r="Y3359" t="str">
        <f>IF(U3359="","",_xlfn.LET(_xlpm.x,VLOOKUP(U3359,'Drop-down_menus'!$F$2:$G$16,2,FALSE),IF(_xlpm.x=0,"",_xlpm.x)))</f>
        <v>https://orcid.org/0000-0002-9708-1761</v>
      </c>
      <c r="Z3359" t="str">
        <f>IF(V3359="","",_xlfn.LET(_xlpm.x,VLOOKUP(V3359,'Drop-down_menus'!$F$2:$G$16,2,FALSE),IF(_xlpm.x=0,"",_xlpm.x)))</f>
        <v/>
      </c>
      <c r="AA3359" t="str">
        <f>IF(W3359="","",_xlfn.LET(_xlpm.x,VLOOKUP(W3359,'Drop-down_menus'!$F$2:$G$16,2,FALSE),IF(_xlpm.x=0,"",_xlpm.x)))</f>
        <v/>
      </c>
      <c r="AB3359" t="s">
        <v>730</v>
      </c>
      <c r="AE3359" t="s">
        <v>896</v>
      </c>
    </row>
    <row r="3360" spans="1:31" ht="15" x14ac:dyDescent="0.2">
      <c r="A3360" s="2" t="s">
        <v>298</v>
      </c>
      <c r="B3360">
        <v>2938</v>
      </c>
      <c r="C3360">
        <v>3220</v>
      </c>
      <c r="D3360" s="69" t="s">
        <v>700</v>
      </c>
      <c r="F3360" s="70" t="s">
        <v>767</v>
      </c>
      <c r="G3360" s="70">
        <v>1</v>
      </c>
      <c r="H3360" s="70" t="s">
        <v>767</v>
      </c>
      <c r="I3360" t="s">
        <v>767</v>
      </c>
      <c r="J3360" t="str">
        <f>IF($I3360="","",_xlfn.LET(_xlpm.x,VLOOKUP($I3360,'taxon-match_2026-08-31'!$A$2:$N$122,6,FALSE),IF(_xlpm.x=0,"",_xlpm.x)))</f>
        <v>Koehler, 1906</v>
      </c>
      <c r="K3360" t="str">
        <f>IF($I3360="","",_xlfn.LET(_xlpm.x,VLOOKUP($I3360,'taxon-match_2026-08-31'!$A$2:$N$122,4,FALSE),IF(_xlpm.x=0,"",_xlpm.x)))</f>
        <v>urn:lsid:marinespecies.org:taxname:172775</v>
      </c>
      <c r="L3360" t="str">
        <f>IF($I3360="","",_xlfn.LET(_xlpm.x,VLOOKUP($I3360,'taxon-match_2026-08-31'!$A$2:$N$122,7,FALSE),IF(_xlpm.x=0,"",_xlpm.x)))</f>
        <v>Animalia</v>
      </c>
      <c r="M3360" t="str">
        <f>IF($I3360="","",_xlfn.LET(_xlpm.x,VLOOKUP($I3360,'taxon-match_2026-08-31'!$A$2:$N$122,8,FALSE),IF(_xlpm.x=0,"",_xlpm.x)))</f>
        <v>Echinodermata</v>
      </c>
      <c r="N3360" t="str">
        <f>IF($I3360="","",_xlfn.LET(_xlpm.x,VLOOKUP($I3360,'taxon-match_2026-08-31'!$A$2:$N$122,9,FALSE),IF(_xlpm.x=0,"",_xlpm.x)))</f>
        <v>Asteroidea</v>
      </c>
      <c r="O3360" t="str">
        <f>IF($I3360="","",_xlfn.LET(_xlpm.x,VLOOKUP($I3360,'taxon-match_2026-08-31'!$A$2:$N$122,10,FALSE),IF(_xlpm.x=0,"",_xlpm.x)))</f>
        <v>Valvatida</v>
      </c>
      <c r="P3360" t="str">
        <f>IF($I3360="","",_xlfn.LET(_xlpm.x,VLOOKUP($I3360,'taxon-match_2026-08-31'!$A$2:$N$122,11,FALSE),IF(_xlpm.x=0,"",_xlpm.x)))</f>
        <v>Odontasteridae</v>
      </c>
      <c r="Q3360" t="str">
        <f>IF($I3360="","",_xlfn.LET(_xlpm.x,VLOOKUP($I3360,'taxon-match_2026-08-31'!$A$2:$N$122,12,FALSE),IF(_xlpm.x=0,"",_xlpm.x)))</f>
        <v>Odontaster</v>
      </c>
      <c r="R3360" t="str">
        <f>IF($I3360="","",_xlfn.LET(_xlpm.x,VLOOKUP($I3360,'taxon-match_2026-08-31'!$A$2:$N$122,14,FALSE),IF(_xlpm.x=0,"",_xlpm.x)))</f>
        <v>validus</v>
      </c>
      <c r="S3360" s="2" t="s">
        <v>2609</v>
      </c>
      <c r="T3360" s="69" t="s">
        <v>62</v>
      </c>
      <c r="U3360" s="69" t="s">
        <v>60</v>
      </c>
      <c r="X3360" t="str">
        <f>IF(T3360="","",_xlfn.LET(_xlpm.x,VLOOKUP(T3360,'Drop-down_menus'!$F$2:$G$16,2,FALSE),IF(_xlpm.x=0,"",_xlpm.x)))</f>
        <v>https://orcid.org/0000-0003-3696-4445</v>
      </c>
      <c r="Y3360" t="str">
        <f>IF(U3360="","",_xlfn.LET(_xlpm.x,VLOOKUP(U3360,'Drop-down_menus'!$F$2:$G$16,2,FALSE),IF(_xlpm.x=0,"",_xlpm.x)))</f>
        <v>https://orcid.org/0000-0002-9708-1761</v>
      </c>
      <c r="Z3360" t="str">
        <f>IF(V3360="","",_xlfn.LET(_xlpm.x,VLOOKUP(V3360,'Drop-down_menus'!$F$2:$G$16,2,FALSE),IF(_xlpm.x=0,"",_xlpm.x)))</f>
        <v/>
      </c>
      <c r="AA3360" t="str">
        <f>IF(W3360="","",_xlfn.LET(_xlpm.x,VLOOKUP(W3360,'Drop-down_menus'!$F$2:$G$16,2,FALSE),IF(_xlpm.x=0,"",_xlpm.x)))</f>
        <v/>
      </c>
      <c r="AB3360" t="s">
        <v>730</v>
      </c>
      <c r="AE3360" t="s">
        <v>896</v>
      </c>
    </row>
    <row r="3361" spans="1:31" ht="15" x14ac:dyDescent="0.2">
      <c r="A3361" s="2" t="s">
        <v>253</v>
      </c>
      <c r="B3361">
        <v>1844</v>
      </c>
      <c r="C3361">
        <v>3216</v>
      </c>
      <c r="D3361" s="69" t="s">
        <v>700</v>
      </c>
      <c r="F3361" s="70" t="s">
        <v>720</v>
      </c>
      <c r="G3361" s="69">
        <v>1</v>
      </c>
      <c r="H3361" s="70" t="s">
        <v>720</v>
      </c>
      <c r="I3361" t="s">
        <v>720</v>
      </c>
      <c r="J3361" t="str">
        <f>IF($I3361="","",_xlfn.LET(_xlpm.x,VLOOKUP($I3361,'taxon-match_2026-08-31'!$A$2:$N$122,6,FALSE),IF(_xlpm.x=0,"",_xlpm.x)))</f>
        <v>(McIntosh, 1876)</v>
      </c>
      <c r="K3361" t="str">
        <f>IF($I3361="","",_xlfn.LET(_xlpm.x,VLOOKUP($I3361,'taxon-match_2026-08-31'!$A$2:$N$122,4,FALSE),IF(_xlpm.x=0,"",_xlpm.x)))</f>
        <v>urn:lsid:marinespecies.org:taxname:1776775</v>
      </c>
      <c r="L3361" t="str">
        <f>IF($I3361="","",_xlfn.LET(_xlpm.x,VLOOKUP($I3361,'taxon-match_2026-08-31'!$A$2:$N$122,7,FALSE),IF(_xlpm.x=0,"",_xlpm.x)))</f>
        <v>Animalia</v>
      </c>
      <c r="M3361" t="str">
        <f>IF($I3361="","",_xlfn.LET(_xlpm.x,VLOOKUP($I3361,'taxon-match_2026-08-31'!$A$2:$N$122,8,FALSE),IF(_xlpm.x=0,"",_xlpm.x)))</f>
        <v>Nemertea</v>
      </c>
      <c r="N3361" t="str">
        <f>IF($I3361="","",_xlfn.LET(_xlpm.x,VLOOKUP($I3361,'taxon-match_2026-08-31'!$A$2:$N$122,9,FALSE),IF(_xlpm.x=0,"",_xlpm.x)))</f>
        <v>Pilidiophora</v>
      </c>
      <c r="O3361" t="str">
        <f>IF($I3361="","",_xlfn.LET(_xlpm.x,VLOOKUP($I3361,'taxon-match_2026-08-31'!$A$2:$N$122,10,FALSE),IF(_xlpm.x=0,"",_xlpm.x)))</f>
        <v>Heteronemertea</v>
      </c>
      <c r="P3361" t="str">
        <f>IF($I3361="","",_xlfn.LET(_xlpm.x,VLOOKUP($I3361,'taxon-match_2026-08-31'!$A$2:$N$122,11,FALSE),IF(_xlpm.x=0,"",_xlpm.x)))</f>
        <v>Lineidae</v>
      </c>
      <c r="Q3361" t="str">
        <f>IF($I3361="","",_xlfn.LET(_xlpm.x,VLOOKUP($I3361,'taxon-match_2026-08-31'!$A$2:$N$122,12,FALSE),IF(_xlpm.x=0,"",_xlpm.x)))</f>
        <v>Parborlasia</v>
      </c>
      <c r="R3361" t="str">
        <f>IF($I3361="","",_xlfn.LET(_xlpm.x,VLOOKUP($I3361,'taxon-match_2026-08-31'!$A$2:$N$122,14,FALSE),IF(_xlpm.x=0,"",_xlpm.x)))</f>
        <v>corrugatus</v>
      </c>
      <c r="S3361" s="2" t="s">
        <v>2609</v>
      </c>
      <c r="T3361" s="69" t="s">
        <v>62</v>
      </c>
      <c r="U3361" s="69" t="s">
        <v>60</v>
      </c>
      <c r="X3361" t="str">
        <f>IF(T3361="","",_xlfn.LET(_xlpm.x,VLOOKUP(T3361,'Drop-down_menus'!$F$2:$G$16,2,FALSE),IF(_xlpm.x=0,"",_xlpm.x)))</f>
        <v>https://orcid.org/0000-0003-3696-4445</v>
      </c>
      <c r="Y3361" t="str">
        <f>IF(U3361="","",_xlfn.LET(_xlpm.x,VLOOKUP(U3361,'Drop-down_menus'!$F$2:$G$16,2,FALSE),IF(_xlpm.x=0,"",_xlpm.x)))</f>
        <v>https://orcid.org/0000-0002-9708-1761</v>
      </c>
      <c r="Z3361" t="str">
        <f>IF(V3361="","",_xlfn.LET(_xlpm.x,VLOOKUP(V3361,'Drop-down_menus'!$F$2:$G$16,2,FALSE),IF(_xlpm.x=0,"",_xlpm.x)))</f>
        <v/>
      </c>
      <c r="AA3361" t="str">
        <f>IF(W3361="","",_xlfn.LET(_xlpm.x,VLOOKUP(W3361,'Drop-down_menus'!$F$2:$G$16,2,FALSE),IF(_xlpm.x=0,"",_xlpm.x)))</f>
        <v/>
      </c>
      <c r="AB3361" t="s">
        <v>730</v>
      </c>
      <c r="AE3361" t="s">
        <v>896</v>
      </c>
    </row>
    <row r="3362" spans="1:31" ht="15" x14ac:dyDescent="0.2">
      <c r="A3362" s="2" t="s">
        <v>253</v>
      </c>
      <c r="B3362">
        <v>1845</v>
      </c>
      <c r="C3362">
        <v>3217</v>
      </c>
      <c r="D3362" s="69" t="s">
        <v>700</v>
      </c>
      <c r="F3362" s="70" t="s">
        <v>720</v>
      </c>
      <c r="G3362" s="69">
        <v>1</v>
      </c>
      <c r="H3362" s="70" t="s">
        <v>720</v>
      </c>
      <c r="I3362" t="s">
        <v>720</v>
      </c>
      <c r="J3362" t="str">
        <f>IF($I3362="","",_xlfn.LET(_xlpm.x,VLOOKUP($I3362,'taxon-match_2026-08-31'!$A$2:$N$122,6,FALSE),IF(_xlpm.x=0,"",_xlpm.x)))</f>
        <v>(McIntosh, 1876)</v>
      </c>
      <c r="K3362" t="str">
        <f>IF($I3362="","",_xlfn.LET(_xlpm.x,VLOOKUP($I3362,'taxon-match_2026-08-31'!$A$2:$N$122,4,FALSE),IF(_xlpm.x=0,"",_xlpm.x)))</f>
        <v>urn:lsid:marinespecies.org:taxname:1776775</v>
      </c>
      <c r="L3362" t="str">
        <f>IF($I3362="","",_xlfn.LET(_xlpm.x,VLOOKUP($I3362,'taxon-match_2026-08-31'!$A$2:$N$122,7,FALSE),IF(_xlpm.x=0,"",_xlpm.x)))</f>
        <v>Animalia</v>
      </c>
      <c r="M3362" t="str">
        <f>IF($I3362="","",_xlfn.LET(_xlpm.x,VLOOKUP($I3362,'taxon-match_2026-08-31'!$A$2:$N$122,8,FALSE),IF(_xlpm.x=0,"",_xlpm.x)))</f>
        <v>Nemertea</v>
      </c>
      <c r="N3362" t="str">
        <f>IF($I3362="","",_xlfn.LET(_xlpm.x,VLOOKUP($I3362,'taxon-match_2026-08-31'!$A$2:$N$122,9,FALSE),IF(_xlpm.x=0,"",_xlpm.x)))</f>
        <v>Pilidiophora</v>
      </c>
      <c r="O3362" t="str">
        <f>IF($I3362="","",_xlfn.LET(_xlpm.x,VLOOKUP($I3362,'taxon-match_2026-08-31'!$A$2:$N$122,10,FALSE),IF(_xlpm.x=0,"",_xlpm.x)))</f>
        <v>Heteronemertea</v>
      </c>
      <c r="P3362" t="str">
        <f>IF($I3362="","",_xlfn.LET(_xlpm.x,VLOOKUP($I3362,'taxon-match_2026-08-31'!$A$2:$N$122,11,FALSE),IF(_xlpm.x=0,"",_xlpm.x)))</f>
        <v>Lineidae</v>
      </c>
      <c r="Q3362" t="str">
        <f>IF($I3362="","",_xlfn.LET(_xlpm.x,VLOOKUP($I3362,'taxon-match_2026-08-31'!$A$2:$N$122,12,FALSE),IF(_xlpm.x=0,"",_xlpm.x)))</f>
        <v>Parborlasia</v>
      </c>
      <c r="R3362" t="str">
        <f>IF($I3362="","",_xlfn.LET(_xlpm.x,VLOOKUP($I3362,'taxon-match_2026-08-31'!$A$2:$N$122,14,FALSE),IF(_xlpm.x=0,"",_xlpm.x)))</f>
        <v>corrugatus</v>
      </c>
      <c r="S3362" s="2" t="s">
        <v>2609</v>
      </c>
      <c r="T3362" s="69" t="s">
        <v>62</v>
      </c>
      <c r="U3362" s="69" t="s">
        <v>60</v>
      </c>
      <c r="X3362" t="str">
        <f>IF(T3362="","",_xlfn.LET(_xlpm.x,VLOOKUP(T3362,'Drop-down_menus'!$F$2:$G$16,2,FALSE),IF(_xlpm.x=0,"",_xlpm.x)))</f>
        <v>https://orcid.org/0000-0003-3696-4445</v>
      </c>
      <c r="Y3362" t="str">
        <f>IF(U3362="","",_xlfn.LET(_xlpm.x,VLOOKUP(U3362,'Drop-down_menus'!$F$2:$G$16,2,FALSE),IF(_xlpm.x=0,"",_xlpm.x)))</f>
        <v>https://orcid.org/0000-0002-9708-1761</v>
      </c>
      <c r="Z3362" t="str">
        <f>IF(V3362="","",_xlfn.LET(_xlpm.x,VLOOKUP(V3362,'Drop-down_menus'!$F$2:$G$16,2,FALSE),IF(_xlpm.x=0,"",_xlpm.x)))</f>
        <v/>
      </c>
      <c r="AA3362" t="str">
        <f>IF(W3362="","",_xlfn.LET(_xlpm.x,VLOOKUP(W3362,'Drop-down_menus'!$F$2:$G$16,2,FALSE),IF(_xlpm.x=0,"",_xlpm.x)))</f>
        <v/>
      </c>
      <c r="AB3362" t="s">
        <v>730</v>
      </c>
      <c r="AE3362" t="s">
        <v>896</v>
      </c>
    </row>
    <row r="3363" spans="1:31" ht="15" x14ac:dyDescent="0.2">
      <c r="A3363" s="2" t="s">
        <v>253</v>
      </c>
      <c r="B3363">
        <v>1846</v>
      </c>
      <c r="C3363">
        <v>3201</v>
      </c>
      <c r="D3363" s="69" t="s">
        <v>700</v>
      </c>
      <c r="F3363" s="70" t="s">
        <v>720</v>
      </c>
      <c r="G3363" s="69">
        <v>1</v>
      </c>
      <c r="H3363" s="70" t="s">
        <v>720</v>
      </c>
      <c r="I3363" t="s">
        <v>720</v>
      </c>
      <c r="J3363" t="str">
        <f>IF($I3363="","",_xlfn.LET(_xlpm.x,VLOOKUP($I3363,'taxon-match_2026-08-31'!$A$2:$N$122,6,FALSE),IF(_xlpm.x=0,"",_xlpm.x)))</f>
        <v>(McIntosh, 1876)</v>
      </c>
      <c r="K3363" t="str">
        <f>IF($I3363="","",_xlfn.LET(_xlpm.x,VLOOKUP($I3363,'taxon-match_2026-08-31'!$A$2:$N$122,4,FALSE),IF(_xlpm.x=0,"",_xlpm.x)))</f>
        <v>urn:lsid:marinespecies.org:taxname:1776775</v>
      </c>
      <c r="L3363" t="str">
        <f>IF($I3363="","",_xlfn.LET(_xlpm.x,VLOOKUP($I3363,'taxon-match_2026-08-31'!$A$2:$N$122,7,FALSE),IF(_xlpm.x=0,"",_xlpm.x)))</f>
        <v>Animalia</v>
      </c>
      <c r="M3363" t="str">
        <f>IF($I3363="","",_xlfn.LET(_xlpm.x,VLOOKUP($I3363,'taxon-match_2026-08-31'!$A$2:$N$122,8,FALSE),IF(_xlpm.x=0,"",_xlpm.x)))</f>
        <v>Nemertea</v>
      </c>
      <c r="N3363" t="str">
        <f>IF($I3363="","",_xlfn.LET(_xlpm.x,VLOOKUP($I3363,'taxon-match_2026-08-31'!$A$2:$N$122,9,FALSE),IF(_xlpm.x=0,"",_xlpm.x)))</f>
        <v>Pilidiophora</v>
      </c>
      <c r="O3363" t="str">
        <f>IF($I3363="","",_xlfn.LET(_xlpm.x,VLOOKUP($I3363,'taxon-match_2026-08-31'!$A$2:$N$122,10,FALSE),IF(_xlpm.x=0,"",_xlpm.x)))</f>
        <v>Heteronemertea</v>
      </c>
      <c r="P3363" t="str">
        <f>IF($I3363="","",_xlfn.LET(_xlpm.x,VLOOKUP($I3363,'taxon-match_2026-08-31'!$A$2:$N$122,11,FALSE),IF(_xlpm.x=0,"",_xlpm.x)))</f>
        <v>Lineidae</v>
      </c>
      <c r="Q3363" t="str">
        <f>IF($I3363="","",_xlfn.LET(_xlpm.x,VLOOKUP($I3363,'taxon-match_2026-08-31'!$A$2:$N$122,12,FALSE),IF(_xlpm.x=0,"",_xlpm.x)))</f>
        <v>Parborlasia</v>
      </c>
      <c r="R3363" t="str">
        <f>IF($I3363="","",_xlfn.LET(_xlpm.x,VLOOKUP($I3363,'taxon-match_2026-08-31'!$A$2:$N$122,14,FALSE),IF(_xlpm.x=0,"",_xlpm.x)))</f>
        <v>corrugatus</v>
      </c>
      <c r="S3363" s="2" t="s">
        <v>2609</v>
      </c>
      <c r="T3363" s="69" t="s">
        <v>62</v>
      </c>
      <c r="U3363" s="69" t="s">
        <v>60</v>
      </c>
      <c r="X3363" t="str">
        <f>IF(T3363="","",_xlfn.LET(_xlpm.x,VLOOKUP(T3363,'Drop-down_menus'!$F$2:$G$16,2,FALSE),IF(_xlpm.x=0,"",_xlpm.x)))</f>
        <v>https://orcid.org/0000-0003-3696-4445</v>
      </c>
      <c r="Y3363" t="str">
        <f>IF(U3363="","",_xlfn.LET(_xlpm.x,VLOOKUP(U3363,'Drop-down_menus'!$F$2:$G$16,2,FALSE),IF(_xlpm.x=0,"",_xlpm.x)))</f>
        <v>https://orcid.org/0000-0002-9708-1761</v>
      </c>
      <c r="Z3363" t="str">
        <f>IF(V3363="","",_xlfn.LET(_xlpm.x,VLOOKUP(V3363,'Drop-down_menus'!$F$2:$G$16,2,FALSE),IF(_xlpm.x=0,"",_xlpm.x)))</f>
        <v/>
      </c>
      <c r="AA3363" t="str">
        <f>IF(W3363="","",_xlfn.LET(_xlpm.x,VLOOKUP(W3363,'Drop-down_menus'!$F$2:$G$16,2,FALSE),IF(_xlpm.x=0,"",_xlpm.x)))</f>
        <v/>
      </c>
      <c r="AB3363" t="s">
        <v>730</v>
      </c>
      <c r="AE3363" t="s">
        <v>896</v>
      </c>
    </row>
    <row r="3364" spans="1:31" ht="15" x14ac:dyDescent="0.2">
      <c r="A3364" s="2" t="s">
        <v>298</v>
      </c>
      <c r="B3364">
        <v>3009</v>
      </c>
      <c r="C3364">
        <v>3204</v>
      </c>
      <c r="D3364" s="69" t="s">
        <v>700</v>
      </c>
      <c r="F3364" s="70" t="s">
        <v>720</v>
      </c>
      <c r="G3364" s="70">
        <v>1</v>
      </c>
      <c r="H3364" s="70" t="s">
        <v>720</v>
      </c>
      <c r="I3364" t="s">
        <v>720</v>
      </c>
      <c r="J3364" t="str">
        <f>IF($I3364="","",_xlfn.LET(_xlpm.x,VLOOKUP($I3364,'taxon-match_2026-08-31'!$A$2:$N$122,6,FALSE),IF(_xlpm.x=0,"",_xlpm.x)))</f>
        <v>(McIntosh, 1876)</v>
      </c>
      <c r="K3364" t="str">
        <f>IF($I3364="","",_xlfn.LET(_xlpm.x,VLOOKUP($I3364,'taxon-match_2026-08-31'!$A$2:$N$122,4,FALSE),IF(_xlpm.x=0,"",_xlpm.x)))</f>
        <v>urn:lsid:marinespecies.org:taxname:1776775</v>
      </c>
      <c r="L3364" t="str">
        <f>IF($I3364="","",_xlfn.LET(_xlpm.x,VLOOKUP($I3364,'taxon-match_2026-08-31'!$A$2:$N$122,7,FALSE),IF(_xlpm.x=0,"",_xlpm.x)))</f>
        <v>Animalia</v>
      </c>
      <c r="M3364" t="str">
        <f>IF($I3364="","",_xlfn.LET(_xlpm.x,VLOOKUP($I3364,'taxon-match_2026-08-31'!$A$2:$N$122,8,FALSE),IF(_xlpm.x=0,"",_xlpm.x)))</f>
        <v>Nemertea</v>
      </c>
      <c r="N3364" t="str">
        <f>IF($I3364="","",_xlfn.LET(_xlpm.x,VLOOKUP($I3364,'taxon-match_2026-08-31'!$A$2:$N$122,9,FALSE),IF(_xlpm.x=0,"",_xlpm.x)))</f>
        <v>Pilidiophora</v>
      </c>
      <c r="O3364" t="str">
        <f>IF($I3364="","",_xlfn.LET(_xlpm.x,VLOOKUP($I3364,'taxon-match_2026-08-31'!$A$2:$N$122,10,FALSE),IF(_xlpm.x=0,"",_xlpm.x)))</f>
        <v>Heteronemertea</v>
      </c>
      <c r="P3364" t="str">
        <f>IF($I3364="","",_xlfn.LET(_xlpm.x,VLOOKUP($I3364,'taxon-match_2026-08-31'!$A$2:$N$122,11,FALSE),IF(_xlpm.x=0,"",_xlpm.x)))</f>
        <v>Lineidae</v>
      </c>
      <c r="Q3364" t="str">
        <f>IF($I3364="","",_xlfn.LET(_xlpm.x,VLOOKUP($I3364,'taxon-match_2026-08-31'!$A$2:$N$122,12,FALSE),IF(_xlpm.x=0,"",_xlpm.x)))</f>
        <v>Parborlasia</v>
      </c>
      <c r="R3364" t="str">
        <f>IF($I3364="","",_xlfn.LET(_xlpm.x,VLOOKUP($I3364,'taxon-match_2026-08-31'!$A$2:$N$122,14,FALSE),IF(_xlpm.x=0,"",_xlpm.x)))</f>
        <v>corrugatus</v>
      </c>
      <c r="S3364" s="2" t="s">
        <v>2609</v>
      </c>
      <c r="T3364" s="69" t="s">
        <v>62</v>
      </c>
      <c r="U3364" s="69" t="s">
        <v>60</v>
      </c>
      <c r="X3364" t="str">
        <f>IF(T3364="","",_xlfn.LET(_xlpm.x,VLOOKUP(T3364,'Drop-down_menus'!$F$2:$G$16,2,FALSE),IF(_xlpm.x=0,"",_xlpm.x)))</f>
        <v>https://orcid.org/0000-0003-3696-4445</v>
      </c>
      <c r="Y3364" t="str">
        <f>IF(U3364="","",_xlfn.LET(_xlpm.x,VLOOKUP(U3364,'Drop-down_menus'!$F$2:$G$16,2,FALSE),IF(_xlpm.x=0,"",_xlpm.x)))</f>
        <v>https://orcid.org/0000-0002-9708-1761</v>
      </c>
      <c r="Z3364" t="str">
        <f>IF(V3364="","",_xlfn.LET(_xlpm.x,VLOOKUP(V3364,'Drop-down_menus'!$F$2:$G$16,2,FALSE),IF(_xlpm.x=0,"",_xlpm.x)))</f>
        <v/>
      </c>
      <c r="AA3364" t="str">
        <f>IF(W3364="","",_xlfn.LET(_xlpm.x,VLOOKUP(W3364,'Drop-down_menus'!$F$2:$G$16,2,FALSE),IF(_xlpm.x=0,"",_xlpm.x)))</f>
        <v/>
      </c>
      <c r="AB3364" t="s">
        <v>730</v>
      </c>
      <c r="AE3364" t="s">
        <v>896</v>
      </c>
    </row>
    <row r="3365" spans="1:31" ht="15" x14ac:dyDescent="0.2">
      <c r="A3365" s="2" t="s">
        <v>298</v>
      </c>
      <c r="B3365">
        <v>3010</v>
      </c>
      <c r="C3365">
        <v>3205</v>
      </c>
      <c r="D3365" s="69" t="s">
        <v>700</v>
      </c>
      <c r="F3365" s="70" t="s">
        <v>720</v>
      </c>
      <c r="G3365" s="70">
        <v>1</v>
      </c>
      <c r="H3365" s="70" t="s">
        <v>720</v>
      </c>
      <c r="I3365" t="s">
        <v>720</v>
      </c>
      <c r="J3365" t="str">
        <f>IF($I3365="","",_xlfn.LET(_xlpm.x,VLOOKUP($I3365,'taxon-match_2026-08-31'!$A$2:$N$122,6,FALSE),IF(_xlpm.x=0,"",_xlpm.x)))</f>
        <v>(McIntosh, 1876)</v>
      </c>
      <c r="K3365" t="str">
        <f>IF($I3365="","",_xlfn.LET(_xlpm.x,VLOOKUP($I3365,'taxon-match_2026-08-31'!$A$2:$N$122,4,FALSE),IF(_xlpm.x=0,"",_xlpm.x)))</f>
        <v>urn:lsid:marinespecies.org:taxname:1776775</v>
      </c>
      <c r="L3365" t="str">
        <f>IF($I3365="","",_xlfn.LET(_xlpm.x,VLOOKUP($I3365,'taxon-match_2026-08-31'!$A$2:$N$122,7,FALSE),IF(_xlpm.x=0,"",_xlpm.x)))</f>
        <v>Animalia</v>
      </c>
      <c r="M3365" t="str">
        <f>IF($I3365="","",_xlfn.LET(_xlpm.x,VLOOKUP($I3365,'taxon-match_2026-08-31'!$A$2:$N$122,8,FALSE),IF(_xlpm.x=0,"",_xlpm.x)))</f>
        <v>Nemertea</v>
      </c>
      <c r="N3365" t="str">
        <f>IF($I3365="","",_xlfn.LET(_xlpm.x,VLOOKUP($I3365,'taxon-match_2026-08-31'!$A$2:$N$122,9,FALSE),IF(_xlpm.x=0,"",_xlpm.x)))</f>
        <v>Pilidiophora</v>
      </c>
      <c r="O3365" t="str">
        <f>IF($I3365="","",_xlfn.LET(_xlpm.x,VLOOKUP($I3365,'taxon-match_2026-08-31'!$A$2:$N$122,10,FALSE),IF(_xlpm.x=0,"",_xlpm.x)))</f>
        <v>Heteronemertea</v>
      </c>
      <c r="P3365" t="str">
        <f>IF($I3365="","",_xlfn.LET(_xlpm.x,VLOOKUP($I3365,'taxon-match_2026-08-31'!$A$2:$N$122,11,FALSE),IF(_xlpm.x=0,"",_xlpm.x)))</f>
        <v>Lineidae</v>
      </c>
      <c r="Q3365" t="str">
        <f>IF($I3365="","",_xlfn.LET(_xlpm.x,VLOOKUP($I3365,'taxon-match_2026-08-31'!$A$2:$N$122,12,FALSE),IF(_xlpm.x=0,"",_xlpm.x)))</f>
        <v>Parborlasia</v>
      </c>
      <c r="R3365" t="str">
        <f>IF($I3365="","",_xlfn.LET(_xlpm.x,VLOOKUP($I3365,'taxon-match_2026-08-31'!$A$2:$N$122,14,FALSE),IF(_xlpm.x=0,"",_xlpm.x)))</f>
        <v>corrugatus</v>
      </c>
      <c r="S3365" s="2" t="s">
        <v>2609</v>
      </c>
      <c r="T3365" s="69" t="s">
        <v>62</v>
      </c>
      <c r="U3365" s="69" t="s">
        <v>60</v>
      </c>
      <c r="X3365" t="str">
        <f>IF(T3365="","",_xlfn.LET(_xlpm.x,VLOOKUP(T3365,'Drop-down_menus'!$F$2:$G$16,2,FALSE),IF(_xlpm.x=0,"",_xlpm.x)))</f>
        <v>https://orcid.org/0000-0003-3696-4445</v>
      </c>
      <c r="Y3365" t="str">
        <f>IF(U3365="","",_xlfn.LET(_xlpm.x,VLOOKUP(U3365,'Drop-down_menus'!$F$2:$G$16,2,FALSE),IF(_xlpm.x=0,"",_xlpm.x)))</f>
        <v>https://orcid.org/0000-0002-9708-1761</v>
      </c>
      <c r="Z3365" t="str">
        <f>IF(V3365="","",_xlfn.LET(_xlpm.x,VLOOKUP(V3365,'Drop-down_menus'!$F$2:$G$16,2,FALSE),IF(_xlpm.x=0,"",_xlpm.x)))</f>
        <v/>
      </c>
      <c r="AA3365" t="str">
        <f>IF(W3365="","",_xlfn.LET(_xlpm.x,VLOOKUP(W3365,'Drop-down_menus'!$F$2:$G$16,2,FALSE),IF(_xlpm.x=0,"",_xlpm.x)))</f>
        <v/>
      </c>
      <c r="AB3365" t="s">
        <v>730</v>
      </c>
      <c r="AE3365" t="s">
        <v>896</v>
      </c>
    </row>
    <row r="3366" spans="1:31" ht="15" x14ac:dyDescent="0.2">
      <c r="A3366" s="2" t="s">
        <v>298</v>
      </c>
      <c r="B3366">
        <v>3011</v>
      </c>
      <c r="C3366">
        <v>3206</v>
      </c>
      <c r="D3366" s="69" t="s">
        <v>700</v>
      </c>
      <c r="F3366" s="70" t="s">
        <v>720</v>
      </c>
      <c r="G3366" s="70">
        <v>1</v>
      </c>
      <c r="H3366" s="70" t="s">
        <v>720</v>
      </c>
      <c r="I3366" t="s">
        <v>720</v>
      </c>
      <c r="J3366" t="str">
        <f>IF($I3366="","",_xlfn.LET(_xlpm.x,VLOOKUP($I3366,'taxon-match_2026-08-31'!$A$2:$N$122,6,FALSE),IF(_xlpm.x=0,"",_xlpm.x)))</f>
        <v>(McIntosh, 1876)</v>
      </c>
      <c r="K3366" t="str">
        <f>IF($I3366="","",_xlfn.LET(_xlpm.x,VLOOKUP($I3366,'taxon-match_2026-08-31'!$A$2:$N$122,4,FALSE),IF(_xlpm.x=0,"",_xlpm.x)))</f>
        <v>urn:lsid:marinespecies.org:taxname:1776775</v>
      </c>
      <c r="L3366" t="str">
        <f>IF($I3366="","",_xlfn.LET(_xlpm.x,VLOOKUP($I3366,'taxon-match_2026-08-31'!$A$2:$N$122,7,FALSE),IF(_xlpm.x=0,"",_xlpm.x)))</f>
        <v>Animalia</v>
      </c>
      <c r="M3366" t="str">
        <f>IF($I3366="","",_xlfn.LET(_xlpm.x,VLOOKUP($I3366,'taxon-match_2026-08-31'!$A$2:$N$122,8,FALSE),IF(_xlpm.x=0,"",_xlpm.x)))</f>
        <v>Nemertea</v>
      </c>
      <c r="N3366" t="str">
        <f>IF($I3366="","",_xlfn.LET(_xlpm.x,VLOOKUP($I3366,'taxon-match_2026-08-31'!$A$2:$N$122,9,FALSE),IF(_xlpm.x=0,"",_xlpm.x)))</f>
        <v>Pilidiophora</v>
      </c>
      <c r="O3366" t="str">
        <f>IF($I3366="","",_xlfn.LET(_xlpm.x,VLOOKUP($I3366,'taxon-match_2026-08-31'!$A$2:$N$122,10,FALSE),IF(_xlpm.x=0,"",_xlpm.x)))</f>
        <v>Heteronemertea</v>
      </c>
      <c r="P3366" t="str">
        <f>IF($I3366="","",_xlfn.LET(_xlpm.x,VLOOKUP($I3366,'taxon-match_2026-08-31'!$A$2:$N$122,11,FALSE),IF(_xlpm.x=0,"",_xlpm.x)))</f>
        <v>Lineidae</v>
      </c>
      <c r="Q3366" t="str">
        <f>IF($I3366="","",_xlfn.LET(_xlpm.x,VLOOKUP($I3366,'taxon-match_2026-08-31'!$A$2:$N$122,12,FALSE),IF(_xlpm.x=0,"",_xlpm.x)))</f>
        <v>Parborlasia</v>
      </c>
      <c r="R3366" t="str">
        <f>IF($I3366="","",_xlfn.LET(_xlpm.x,VLOOKUP($I3366,'taxon-match_2026-08-31'!$A$2:$N$122,14,FALSE),IF(_xlpm.x=0,"",_xlpm.x)))</f>
        <v>corrugatus</v>
      </c>
      <c r="S3366" s="2" t="s">
        <v>2609</v>
      </c>
      <c r="T3366" s="69" t="s">
        <v>62</v>
      </c>
      <c r="U3366" s="69" t="s">
        <v>60</v>
      </c>
      <c r="X3366" t="str">
        <f>IF(T3366="","",_xlfn.LET(_xlpm.x,VLOOKUP(T3366,'Drop-down_menus'!$F$2:$G$16,2,FALSE),IF(_xlpm.x=0,"",_xlpm.x)))</f>
        <v>https://orcid.org/0000-0003-3696-4445</v>
      </c>
      <c r="Y3366" t="str">
        <f>IF(U3366="","",_xlfn.LET(_xlpm.x,VLOOKUP(U3366,'Drop-down_menus'!$F$2:$G$16,2,FALSE),IF(_xlpm.x=0,"",_xlpm.x)))</f>
        <v>https://orcid.org/0000-0002-9708-1761</v>
      </c>
      <c r="Z3366" t="str">
        <f>IF(V3366="","",_xlfn.LET(_xlpm.x,VLOOKUP(V3366,'Drop-down_menus'!$F$2:$G$16,2,FALSE),IF(_xlpm.x=0,"",_xlpm.x)))</f>
        <v/>
      </c>
      <c r="AA3366" t="str">
        <f>IF(W3366="","",_xlfn.LET(_xlpm.x,VLOOKUP(W3366,'Drop-down_menus'!$F$2:$G$16,2,FALSE),IF(_xlpm.x=0,"",_xlpm.x)))</f>
        <v/>
      </c>
      <c r="AB3366" t="s">
        <v>730</v>
      </c>
      <c r="AE3366" t="s">
        <v>896</v>
      </c>
    </row>
    <row r="3367" spans="1:31" ht="15" hidden="1" x14ac:dyDescent="0.2">
      <c r="A3367" s="2" t="s">
        <v>253</v>
      </c>
      <c r="B3367">
        <v>1748</v>
      </c>
      <c r="C3367">
        <v>3207</v>
      </c>
      <c r="D3367" s="69" t="s">
        <v>700</v>
      </c>
      <c r="F3367" s="69" t="s">
        <v>892</v>
      </c>
      <c r="G3367" s="69">
        <v>1</v>
      </c>
      <c r="H3367" s="69" t="s">
        <v>892</v>
      </c>
      <c r="I3367" t="s">
        <v>892</v>
      </c>
      <c r="J3367" t="str">
        <f>IF($I3367="","",_xlfn.LET(_xlpm.x,VLOOKUP($I3367,'taxon-match_2026-08-31'!$A$2:$N$122,6,FALSE),IF(_xlpm.x=0,"",_xlpm.x)))</f>
        <v>Kinberg, 1856</v>
      </c>
      <c r="K3367" t="str">
        <f>IF($I3367="","",_xlfn.LET(_xlpm.x,VLOOKUP($I3367,'taxon-match_2026-08-31'!$A$2:$N$122,4,FALSE),IF(_xlpm.x=0,"",_xlpm.x)))</f>
        <v>urn:lsid:marinespecies.org:taxname:939</v>
      </c>
      <c r="L3367" t="str">
        <f>IF($I3367="","",_xlfn.LET(_xlpm.x,VLOOKUP($I3367,'taxon-match_2026-08-31'!$A$2:$N$122,7,FALSE),IF(_xlpm.x=0,"",_xlpm.x)))</f>
        <v>Animalia</v>
      </c>
      <c r="M3367" t="str">
        <f>IF($I3367="","",_xlfn.LET(_xlpm.x,VLOOKUP($I3367,'taxon-match_2026-08-31'!$A$2:$N$122,8,FALSE),IF(_xlpm.x=0,"",_xlpm.x)))</f>
        <v>Annelida</v>
      </c>
      <c r="N3367" t="str">
        <f>IF($I3367="","",_xlfn.LET(_xlpm.x,VLOOKUP($I3367,'taxon-match_2026-08-31'!$A$2:$N$122,9,FALSE),IF(_xlpm.x=0,"",_xlpm.x)))</f>
        <v>Polychaeta</v>
      </c>
      <c r="O3367" t="str">
        <f>IF($I3367="","",_xlfn.LET(_xlpm.x,VLOOKUP($I3367,'taxon-match_2026-08-31'!$A$2:$N$122,10,FALSE),IF(_xlpm.x=0,"",_xlpm.x)))</f>
        <v>Phyllodocida</v>
      </c>
      <c r="P3367" t="str">
        <f>IF($I3367="","",_xlfn.LET(_xlpm.x,VLOOKUP($I3367,'taxon-match_2026-08-31'!$A$2:$N$122,11,FALSE),IF(_xlpm.x=0,"",_xlpm.x)))</f>
        <v>Polynoidae</v>
      </c>
      <c r="Q3367" t="str">
        <f>IF($I3367="","",_xlfn.LET(_xlpm.x,VLOOKUP($I3367,'taxon-match_2026-08-31'!$A$2:$N$122,12,FALSE),IF(_xlpm.x=0,"",_xlpm.x)))</f>
        <v/>
      </c>
      <c r="R3367" t="str">
        <f>IF($I3367="","",_xlfn.LET(_xlpm.x,VLOOKUP($I3367,'taxon-match_2026-08-31'!$A$2:$N$122,14,FALSE),IF(_xlpm.x=0,"",_xlpm.x)))</f>
        <v/>
      </c>
      <c r="S3367" s="2" t="s">
        <v>2360</v>
      </c>
      <c r="T3367" s="69" t="s">
        <v>62</v>
      </c>
      <c r="U3367" s="69" t="s">
        <v>60</v>
      </c>
      <c r="X3367" t="str">
        <f>IF(T3367="","",_xlfn.LET(_xlpm.x,VLOOKUP(T3367,'Drop-down_menus'!$F$2:$G$16,2,FALSE),IF(_xlpm.x=0,"",_xlpm.x)))</f>
        <v>https://orcid.org/0000-0003-3696-4445</v>
      </c>
      <c r="Y3367" t="str">
        <f>IF(U3367="","",_xlfn.LET(_xlpm.x,VLOOKUP(U3367,'Drop-down_menus'!$F$2:$G$16,2,FALSE),IF(_xlpm.x=0,"",_xlpm.x)))</f>
        <v>https://orcid.org/0000-0002-9708-1761</v>
      </c>
      <c r="Z3367" t="str">
        <f>IF(V3367="","",_xlfn.LET(_xlpm.x,VLOOKUP(V3367,'Drop-down_menus'!$F$2:$G$16,2,FALSE),IF(_xlpm.x=0,"",_xlpm.x)))</f>
        <v/>
      </c>
      <c r="AA3367" t="str">
        <f>IF(W3367="","",_xlfn.LET(_xlpm.x,VLOOKUP(W3367,'Drop-down_menus'!$F$2:$G$16,2,FALSE),IF(_xlpm.x=0,"",_xlpm.x)))</f>
        <v/>
      </c>
      <c r="AB3367" t="s">
        <v>730</v>
      </c>
      <c r="AE3367" t="s">
        <v>896</v>
      </c>
    </row>
    <row r="3368" spans="1:31" ht="15" hidden="1" x14ac:dyDescent="0.2">
      <c r="A3368" s="2" t="s">
        <v>253</v>
      </c>
      <c r="B3368">
        <v>1828</v>
      </c>
      <c r="C3368">
        <v>3236</v>
      </c>
      <c r="D3368" s="69" t="s">
        <v>700</v>
      </c>
      <c r="F3368" s="69" t="s">
        <v>892</v>
      </c>
      <c r="G3368" s="69">
        <v>1</v>
      </c>
      <c r="H3368" s="69" t="s">
        <v>892</v>
      </c>
      <c r="I3368" t="s">
        <v>892</v>
      </c>
      <c r="J3368" t="str">
        <f>IF($I3368="","",_xlfn.LET(_xlpm.x,VLOOKUP($I3368,'taxon-match_2026-08-31'!$A$2:$N$122,6,FALSE),IF(_xlpm.x=0,"",_xlpm.x)))</f>
        <v>Kinberg, 1856</v>
      </c>
      <c r="K3368" t="str">
        <f>IF($I3368="","",_xlfn.LET(_xlpm.x,VLOOKUP($I3368,'taxon-match_2026-08-31'!$A$2:$N$122,4,FALSE),IF(_xlpm.x=0,"",_xlpm.x)))</f>
        <v>urn:lsid:marinespecies.org:taxname:939</v>
      </c>
      <c r="L3368" t="str">
        <f>IF($I3368="","",_xlfn.LET(_xlpm.x,VLOOKUP($I3368,'taxon-match_2026-08-31'!$A$2:$N$122,7,FALSE),IF(_xlpm.x=0,"",_xlpm.x)))</f>
        <v>Animalia</v>
      </c>
      <c r="M3368" t="str">
        <f>IF($I3368="","",_xlfn.LET(_xlpm.x,VLOOKUP($I3368,'taxon-match_2026-08-31'!$A$2:$N$122,8,FALSE),IF(_xlpm.x=0,"",_xlpm.x)))</f>
        <v>Annelida</v>
      </c>
      <c r="N3368" t="str">
        <f>IF($I3368="","",_xlfn.LET(_xlpm.x,VLOOKUP($I3368,'taxon-match_2026-08-31'!$A$2:$N$122,9,FALSE),IF(_xlpm.x=0,"",_xlpm.x)))</f>
        <v>Polychaeta</v>
      </c>
      <c r="O3368" t="str">
        <f>IF($I3368="","",_xlfn.LET(_xlpm.x,VLOOKUP($I3368,'taxon-match_2026-08-31'!$A$2:$N$122,10,FALSE),IF(_xlpm.x=0,"",_xlpm.x)))</f>
        <v>Phyllodocida</v>
      </c>
      <c r="P3368" t="str">
        <f>IF($I3368="","",_xlfn.LET(_xlpm.x,VLOOKUP($I3368,'taxon-match_2026-08-31'!$A$2:$N$122,11,FALSE),IF(_xlpm.x=0,"",_xlpm.x)))</f>
        <v>Polynoidae</v>
      </c>
      <c r="Q3368" t="str">
        <f>IF($I3368="","",_xlfn.LET(_xlpm.x,VLOOKUP($I3368,'taxon-match_2026-08-31'!$A$2:$N$122,12,FALSE),IF(_xlpm.x=0,"",_xlpm.x)))</f>
        <v/>
      </c>
      <c r="R3368" t="str">
        <f>IF($I3368="","",_xlfn.LET(_xlpm.x,VLOOKUP($I3368,'taxon-match_2026-08-31'!$A$2:$N$122,14,FALSE),IF(_xlpm.x=0,"",_xlpm.x)))</f>
        <v/>
      </c>
      <c r="S3368" s="2" t="s">
        <v>2360</v>
      </c>
      <c r="T3368" s="69" t="s">
        <v>62</v>
      </c>
      <c r="U3368" s="69" t="s">
        <v>60</v>
      </c>
      <c r="X3368" t="str">
        <f>IF(T3368="","",_xlfn.LET(_xlpm.x,VLOOKUP(T3368,'Drop-down_menus'!$F$2:$G$16,2,FALSE),IF(_xlpm.x=0,"",_xlpm.x)))</f>
        <v>https://orcid.org/0000-0003-3696-4445</v>
      </c>
      <c r="Y3368" t="str">
        <f>IF(U3368="","",_xlfn.LET(_xlpm.x,VLOOKUP(U3368,'Drop-down_menus'!$F$2:$G$16,2,FALSE),IF(_xlpm.x=0,"",_xlpm.x)))</f>
        <v>https://orcid.org/0000-0002-9708-1761</v>
      </c>
      <c r="Z3368" t="str">
        <f>IF(V3368="","",_xlfn.LET(_xlpm.x,VLOOKUP(V3368,'Drop-down_menus'!$F$2:$G$16,2,FALSE),IF(_xlpm.x=0,"",_xlpm.x)))</f>
        <v/>
      </c>
      <c r="AA3368" t="str">
        <f>IF(W3368="","",_xlfn.LET(_xlpm.x,VLOOKUP(W3368,'Drop-down_menus'!$F$2:$G$16,2,FALSE),IF(_xlpm.x=0,"",_xlpm.x)))</f>
        <v/>
      </c>
      <c r="AB3368" t="s">
        <v>730</v>
      </c>
      <c r="AE3368" t="s">
        <v>896</v>
      </c>
    </row>
    <row r="3369" spans="1:31" ht="15" hidden="1" x14ac:dyDescent="0.2">
      <c r="A3369" s="2" t="s">
        <v>253</v>
      </c>
      <c r="B3369">
        <v>1829</v>
      </c>
      <c r="C3369">
        <v>3237</v>
      </c>
      <c r="D3369" s="69" t="s">
        <v>700</v>
      </c>
      <c r="F3369" s="69" t="s">
        <v>892</v>
      </c>
      <c r="G3369" s="69">
        <v>1</v>
      </c>
      <c r="H3369" s="69" t="s">
        <v>892</v>
      </c>
      <c r="I3369" t="s">
        <v>892</v>
      </c>
      <c r="J3369" t="str">
        <f>IF($I3369="","",_xlfn.LET(_xlpm.x,VLOOKUP($I3369,'taxon-match_2026-08-31'!$A$2:$N$122,6,FALSE),IF(_xlpm.x=0,"",_xlpm.x)))</f>
        <v>Kinberg, 1856</v>
      </c>
      <c r="K3369" t="str">
        <f>IF($I3369="","",_xlfn.LET(_xlpm.x,VLOOKUP($I3369,'taxon-match_2026-08-31'!$A$2:$N$122,4,FALSE),IF(_xlpm.x=0,"",_xlpm.x)))</f>
        <v>urn:lsid:marinespecies.org:taxname:939</v>
      </c>
      <c r="L3369" t="str">
        <f>IF($I3369="","",_xlfn.LET(_xlpm.x,VLOOKUP($I3369,'taxon-match_2026-08-31'!$A$2:$N$122,7,FALSE),IF(_xlpm.x=0,"",_xlpm.x)))</f>
        <v>Animalia</v>
      </c>
      <c r="M3369" t="str">
        <f>IF($I3369="","",_xlfn.LET(_xlpm.x,VLOOKUP($I3369,'taxon-match_2026-08-31'!$A$2:$N$122,8,FALSE),IF(_xlpm.x=0,"",_xlpm.x)))</f>
        <v>Annelida</v>
      </c>
      <c r="N3369" t="str">
        <f>IF($I3369="","",_xlfn.LET(_xlpm.x,VLOOKUP($I3369,'taxon-match_2026-08-31'!$A$2:$N$122,9,FALSE),IF(_xlpm.x=0,"",_xlpm.x)))</f>
        <v>Polychaeta</v>
      </c>
      <c r="O3369" t="str">
        <f>IF($I3369="","",_xlfn.LET(_xlpm.x,VLOOKUP($I3369,'taxon-match_2026-08-31'!$A$2:$N$122,10,FALSE),IF(_xlpm.x=0,"",_xlpm.x)))</f>
        <v>Phyllodocida</v>
      </c>
      <c r="P3369" t="str">
        <f>IF($I3369="","",_xlfn.LET(_xlpm.x,VLOOKUP($I3369,'taxon-match_2026-08-31'!$A$2:$N$122,11,FALSE),IF(_xlpm.x=0,"",_xlpm.x)))</f>
        <v>Polynoidae</v>
      </c>
      <c r="Q3369" t="str">
        <f>IF($I3369="","",_xlfn.LET(_xlpm.x,VLOOKUP($I3369,'taxon-match_2026-08-31'!$A$2:$N$122,12,FALSE),IF(_xlpm.x=0,"",_xlpm.x)))</f>
        <v/>
      </c>
      <c r="R3369" t="str">
        <f>IF($I3369="","",_xlfn.LET(_xlpm.x,VLOOKUP($I3369,'taxon-match_2026-08-31'!$A$2:$N$122,14,FALSE),IF(_xlpm.x=0,"",_xlpm.x)))</f>
        <v/>
      </c>
      <c r="S3369" s="2" t="s">
        <v>2360</v>
      </c>
      <c r="T3369" s="69" t="s">
        <v>62</v>
      </c>
      <c r="U3369" s="69" t="s">
        <v>60</v>
      </c>
      <c r="X3369" t="str">
        <f>IF(T3369="","",_xlfn.LET(_xlpm.x,VLOOKUP(T3369,'Drop-down_menus'!$F$2:$G$16,2,FALSE),IF(_xlpm.x=0,"",_xlpm.x)))</f>
        <v>https://orcid.org/0000-0003-3696-4445</v>
      </c>
      <c r="Y3369" t="str">
        <f>IF(U3369="","",_xlfn.LET(_xlpm.x,VLOOKUP(U3369,'Drop-down_menus'!$F$2:$G$16,2,FALSE),IF(_xlpm.x=0,"",_xlpm.x)))</f>
        <v>https://orcid.org/0000-0002-9708-1761</v>
      </c>
      <c r="Z3369" t="str">
        <f>IF(V3369="","",_xlfn.LET(_xlpm.x,VLOOKUP(V3369,'Drop-down_menus'!$F$2:$G$16,2,FALSE),IF(_xlpm.x=0,"",_xlpm.x)))</f>
        <v/>
      </c>
      <c r="AA3369" t="str">
        <f>IF(W3369="","",_xlfn.LET(_xlpm.x,VLOOKUP(W3369,'Drop-down_menus'!$F$2:$G$16,2,FALSE),IF(_xlpm.x=0,"",_xlpm.x)))</f>
        <v/>
      </c>
      <c r="AB3369" t="s">
        <v>730</v>
      </c>
      <c r="AE3369" t="s">
        <v>896</v>
      </c>
    </row>
    <row r="3370" spans="1:31" ht="15" hidden="1" x14ac:dyDescent="0.2">
      <c r="A3370" s="2" t="s">
        <v>282</v>
      </c>
      <c r="B3370">
        <v>2631</v>
      </c>
      <c r="C3370">
        <v>3238</v>
      </c>
      <c r="D3370" s="69" t="s">
        <v>700</v>
      </c>
      <c r="F3370" s="69" t="s">
        <v>892</v>
      </c>
      <c r="G3370" s="69">
        <v>1</v>
      </c>
      <c r="H3370" s="69" t="s">
        <v>892</v>
      </c>
      <c r="I3370" t="s">
        <v>892</v>
      </c>
      <c r="J3370" t="str">
        <f>IF($I3370="","",_xlfn.LET(_xlpm.x,VLOOKUP($I3370,'taxon-match_2026-08-31'!$A$2:$N$122,6,FALSE),IF(_xlpm.x=0,"",_xlpm.x)))</f>
        <v>Kinberg, 1856</v>
      </c>
      <c r="K3370" t="str">
        <f>IF($I3370="","",_xlfn.LET(_xlpm.x,VLOOKUP($I3370,'taxon-match_2026-08-31'!$A$2:$N$122,4,FALSE),IF(_xlpm.x=0,"",_xlpm.x)))</f>
        <v>urn:lsid:marinespecies.org:taxname:939</v>
      </c>
      <c r="L3370" t="str">
        <f>IF($I3370="","",_xlfn.LET(_xlpm.x,VLOOKUP($I3370,'taxon-match_2026-08-31'!$A$2:$N$122,7,FALSE),IF(_xlpm.x=0,"",_xlpm.x)))</f>
        <v>Animalia</v>
      </c>
      <c r="M3370" t="str">
        <f>IF($I3370="","",_xlfn.LET(_xlpm.x,VLOOKUP($I3370,'taxon-match_2026-08-31'!$A$2:$N$122,8,FALSE),IF(_xlpm.x=0,"",_xlpm.x)))</f>
        <v>Annelida</v>
      </c>
      <c r="N3370" t="str">
        <f>IF($I3370="","",_xlfn.LET(_xlpm.x,VLOOKUP($I3370,'taxon-match_2026-08-31'!$A$2:$N$122,9,FALSE),IF(_xlpm.x=0,"",_xlpm.x)))</f>
        <v>Polychaeta</v>
      </c>
      <c r="O3370" t="str">
        <f>IF($I3370="","",_xlfn.LET(_xlpm.x,VLOOKUP($I3370,'taxon-match_2026-08-31'!$A$2:$N$122,10,FALSE),IF(_xlpm.x=0,"",_xlpm.x)))</f>
        <v>Phyllodocida</v>
      </c>
      <c r="P3370" t="str">
        <f>IF($I3370="","",_xlfn.LET(_xlpm.x,VLOOKUP($I3370,'taxon-match_2026-08-31'!$A$2:$N$122,11,FALSE),IF(_xlpm.x=0,"",_xlpm.x)))</f>
        <v>Polynoidae</v>
      </c>
      <c r="Q3370" t="str">
        <f>IF($I3370="","",_xlfn.LET(_xlpm.x,VLOOKUP($I3370,'taxon-match_2026-08-31'!$A$2:$N$122,12,FALSE),IF(_xlpm.x=0,"",_xlpm.x)))</f>
        <v/>
      </c>
      <c r="R3370" t="str">
        <f>IF($I3370="","",_xlfn.LET(_xlpm.x,VLOOKUP($I3370,'taxon-match_2026-08-31'!$A$2:$N$122,14,FALSE),IF(_xlpm.x=0,"",_xlpm.x)))</f>
        <v/>
      </c>
      <c r="S3370" s="2" t="s">
        <v>2360</v>
      </c>
      <c r="T3370" s="69" t="s">
        <v>62</v>
      </c>
      <c r="U3370" s="69" t="s">
        <v>60</v>
      </c>
      <c r="X3370" t="str">
        <f>IF(T3370="","",_xlfn.LET(_xlpm.x,VLOOKUP(T3370,'Drop-down_menus'!$F$2:$G$16,2,FALSE),IF(_xlpm.x=0,"",_xlpm.x)))</f>
        <v>https://orcid.org/0000-0003-3696-4445</v>
      </c>
      <c r="Y3370" t="str">
        <f>IF(U3370="","",_xlfn.LET(_xlpm.x,VLOOKUP(U3370,'Drop-down_menus'!$F$2:$G$16,2,FALSE),IF(_xlpm.x=0,"",_xlpm.x)))</f>
        <v>https://orcid.org/0000-0002-9708-1761</v>
      </c>
      <c r="Z3370" t="str">
        <f>IF(V3370="","",_xlfn.LET(_xlpm.x,VLOOKUP(V3370,'Drop-down_menus'!$F$2:$G$16,2,FALSE),IF(_xlpm.x=0,"",_xlpm.x)))</f>
        <v/>
      </c>
      <c r="AA3370" t="str">
        <f>IF(W3370="","",_xlfn.LET(_xlpm.x,VLOOKUP(W3370,'Drop-down_menus'!$F$2:$G$16,2,FALSE),IF(_xlpm.x=0,"",_xlpm.x)))</f>
        <v/>
      </c>
      <c r="AB3370" t="s">
        <v>730</v>
      </c>
      <c r="AE3370" t="s">
        <v>896</v>
      </c>
    </row>
    <row r="3371" spans="1:31" ht="15" hidden="1" x14ac:dyDescent="0.2">
      <c r="A3371" s="2" t="s">
        <v>282</v>
      </c>
      <c r="B3371">
        <v>2632</v>
      </c>
      <c r="C3371">
        <v>3233</v>
      </c>
      <c r="D3371" s="69" t="s">
        <v>700</v>
      </c>
      <c r="F3371" s="69" t="s">
        <v>892</v>
      </c>
      <c r="G3371" s="69">
        <v>1</v>
      </c>
      <c r="H3371" s="69" t="s">
        <v>892</v>
      </c>
      <c r="I3371" t="s">
        <v>892</v>
      </c>
      <c r="J3371" t="str">
        <f>IF($I3371="","",_xlfn.LET(_xlpm.x,VLOOKUP($I3371,'taxon-match_2026-08-31'!$A$2:$N$122,6,FALSE),IF(_xlpm.x=0,"",_xlpm.x)))</f>
        <v>Kinberg, 1856</v>
      </c>
      <c r="K3371" t="str">
        <f>IF($I3371="","",_xlfn.LET(_xlpm.x,VLOOKUP($I3371,'taxon-match_2026-08-31'!$A$2:$N$122,4,FALSE),IF(_xlpm.x=0,"",_xlpm.x)))</f>
        <v>urn:lsid:marinespecies.org:taxname:939</v>
      </c>
      <c r="L3371" t="str">
        <f>IF($I3371="","",_xlfn.LET(_xlpm.x,VLOOKUP($I3371,'taxon-match_2026-08-31'!$A$2:$N$122,7,FALSE),IF(_xlpm.x=0,"",_xlpm.x)))</f>
        <v>Animalia</v>
      </c>
      <c r="M3371" t="str">
        <f>IF($I3371="","",_xlfn.LET(_xlpm.x,VLOOKUP($I3371,'taxon-match_2026-08-31'!$A$2:$N$122,8,FALSE),IF(_xlpm.x=0,"",_xlpm.x)))</f>
        <v>Annelida</v>
      </c>
      <c r="N3371" t="str">
        <f>IF($I3371="","",_xlfn.LET(_xlpm.x,VLOOKUP($I3371,'taxon-match_2026-08-31'!$A$2:$N$122,9,FALSE),IF(_xlpm.x=0,"",_xlpm.x)))</f>
        <v>Polychaeta</v>
      </c>
      <c r="O3371" t="str">
        <f>IF($I3371="","",_xlfn.LET(_xlpm.x,VLOOKUP($I3371,'taxon-match_2026-08-31'!$A$2:$N$122,10,FALSE),IF(_xlpm.x=0,"",_xlpm.x)))</f>
        <v>Phyllodocida</v>
      </c>
      <c r="P3371" t="str">
        <f>IF($I3371="","",_xlfn.LET(_xlpm.x,VLOOKUP($I3371,'taxon-match_2026-08-31'!$A$2:$N$122,11,FALSE),IF(_xlpm.x=0,"",_xlpm.x)))</f>
        <v>Polynoidae</v>
      </c>
      <c r="Q3371" t="str">
        <f>IF($I3371="","",_xlfn.LET(_xlpm.x,VLOOKUP($I3371,'taxon-match_2026-08-31'!$A$2:$N$122,12,FALSE),IF(_xlpm.x=0,"",_xlpm.x)))</f>
        <v/>
      </c>
      <c r="R3371" t="str">
        <f>IF($I3371="","",_xlfn.LET(_xlpm.x,VLOOKUP($I3371,'taxon-match_2026-08-31'!$A$2:$N$122,14,FALSE),IF(_xlpm.x=0,"",_xlpm.x)))</f>
        <v/>
      </c>
      <c r="S3371" s="2" t="s">
        <v>2360</v>
      </c>
      <c r="T3371" s="69" t="s">
        <v>62</v>
      </c>
      <c r="U3371" s="69" t="s">
        <v>60</v>
      </c>
      <c r="X3371" t="str">
        <f>IF(T3371="","",_xlfn.LET(_xlpm.x,VLOOKUP(T3371,'Drop-down_menus'!$F$2:$G$16,2,FALSE),IF(_xlpm.x=0,"",_xlpm.x)))</f>
        <v>https://orcid.org/0000-0003-3696-4445</v>
      </c>
      <c r="Y3371" t="str">
        <f>IF(U3371="","",_xlfn.LET(_xlpm.x,VLOOKUP(U3371,'Drop-down_menus'!$F$2:$G$16,2,FALSE),IF(_xlpm.x=0,"",_xlpm.x)))</f>
        <v>https://orcid.org/0000-0002-9708-1761</v>
      </c>
      <c r="Z3371" t="str">
        <f>IF(V3371="","",_xlfn.LET(_xlpm.x,VLOOKUP(V3371,'Drop-down_menus'!$F$2:$G$16,2,FALSE),IF(_xlpm.x=0,"",_xlpm.x)))</f>
        <v/>
      </c>
      <c r="AA3371" t="str">
        <f>IF(W3371="","",_xlfn.LET(_xlpm.x,VLOOKUP(W3371,'Drop-down_menus'!$F$2:$G$16,2,FALSE),IF(_xlpm.x=0,"",_xlpm.x)))</f>
        <v/>
      </c>
      <c r="AB3371" t="s">
        <v>730</v>
      </c>
      <c r="AE3371" t="s">
        <v>896</v>
      </c>
    </row>
    <row r="3372" spans="1:31" ht="15" hidden="1" x14ac:dyDescent="0.2">
      <c r="A3372" s="2" t="s">
        <v>282</v>
      </c>
      <c r="B3372">
        <v>2652</v>
      </c>
      <c r="C3372">
        <v>3234</v>
      </c>
      <c r="D3372" s="69" t="s">
        <v>700</v>
      </c>
      <c r="F3372" s="69" t="s">
        <v>892</v>
      </c>
      <c r="G3372" s="69">
        <v>1</v>
      </c>
      <c r="H3372" s="69" t="s">
        <v>892</v>
      </c>
      <c r="I3372" t="s">
        <v>892</v>
      </c>
      <c r="J3372" t="str">
        <f>IF($I3372="","",_xlfn.LET(_xlpm.x,VLOOKUP($I3372,'taxon-match_2026-08-31'!$A$2:$N$122,6,FALSE),IF(_xlpm.x=0,"",_xlpm.x)))</f>
        <v>Kinberg, 1856</v>
      </c>
      <c r="K3372" t="str">
        <f>IF($I3372="","",_xlfn.LET(_xlpm.x,VLOOKUP($I3372,'taxon-match_2026-08-31'!$A$2:$N$122,4,FALSE),IF(_xlpm.x=0,"",_xlpm.x)))</f>
        <v>urn:lsid:marinespecies.org:taxname:939</v>
      </c>
      <c r="L3372" t="str">
        <f>IF($I3372="","",_xlfn.LET(_xlpm.x,VLOOKUP($I3372,'taxon-match_2026-08-31'!$A$2:$N$122,7,FALSE),IF(_xlpm.x=0,"",_xlpm.x)))</f>
        <v>Animalia</v>
      </c>
      <c r="M3372" t="str">
        <f>IF($I3372="","",_xlfn.LET(_xlpm.x,VLOOKUP($I3372,'taxon-match_2026-08-31'!$A$2:$N$122,8,FALSE),IF(_xlpm.x=0,"",_xlpm.x)))</f>
        <v>Annelida</v>
      </c>
      <c r="N3372" t="str">
        <f>IF($I3372="","",_xlfn.LET(_xlpm.x,VLOOKUP($I3372,'taxon-match_2026-08-31'!$A$2:$N$122,9,FALSE),IF(_xlpm.x=0,"",_xlpm.x)))</f>
        <v>Polychaeta</v>
      </c>
      <c r="O3372" t="str">
        <f>IF($I3372="","",_xlfn.LET(_xlpm.x,VLOOKUP($I3372,'taxon-match_2026-08-31'!$A$2:$N$122,10,FALSE),IF(_xlpm.x=0,"",_xlpm.x)))</f>
        <v>Phyllodocida</v>
      </c>
      <c r="P3372" t="str">
        <f>IF($I3372="","",_xlfn.LET(_xlpm.x,VLOOKUP($I3372,'taxon-match_2026-08-31'!$A$2:$N$122,11,FALSE),IF(_xlpm.x=0,"",_xlpm.x)))</f>
        <v>Polynoidae</v>
      </c>
      <c r="Q3372" t="str">
        <f>IF($I3372="","",_xlfn.LET(_xlpm.x,VLOOKUP($I3372,'taxon-match_2026-08-31'!$A$2:$N$122,12,FALSE),IF(_xlpm.x=0,"",_xlpm.x)))</f>
        <v/>
      </c>
      <c r="R3372" t="str">
        <f>IF($I3372="","",_xlfn.LET(_xlpm.x,VLOOKUP($I3372,'taxon-match_2026-08-31'!$A$2:$N$122,14,FALSE),IF(_xlpm.x=0,"",_xlpm.x)))</f>
        <v/>
      </c>
      <c r="S3372" s="2" t="s">
        <v>2360</v>
      </c>
      <c r="T3372" s="69" t="s">
        <v>62</v>
      </c>
      <c r="U3372" s="69" t="s">
        <v>60</v>
      </c>
      <c r="X3372" t="str">
        <f>IF(T3372="","",_xlfn.LET(_xlpm.x,VLOOKUP(T3372,'Drop-down_menus'!$F$2:$G$16,2,FALSE),IF(_xlpm.x=0,"",_xlpm.x)))</f>
        <v>https://orcid.org/0000-0003-3696-4445</v>
      </c>
      <c r="Y3372" t="str">
        <f>IF(U3372="","",_xlfn.LET(_xlpm.x,VLOOKUP(U3372,'Drop-down_menus'!$F$2:$G$16,2,FALSE),IF(_xlpm.x=0,"",_xlpm.x)))</f>
        <v>https://orcid.org/0000-0002-9708-1761</v>
      </c>
      <c r="Z3372" t="str">
        <f>IF(V3372="","",_xlfn.LET(_xlpm.x,VLOOKUP(V3372,'Drop-down_menus'!$F$2:$G$16,2,FALSE),IF(_xlpm.x=0,"",_xlpm.x)))</f>
        <v/>
      </c>
      <c r="AA3372" t="str">
        <f>IF(W3372="","",_xlfn.LET(_xlpm.x,VLOOKUP(W3372,'Drop-down_menus'!$F$2:$G$16,2,FALSE),IF(_xlpm.x=0,"",_xlpm.x)))</f>
        <v/>
      </c>
      <c r="AB3372" t="s">
        <v>730</v>
      </c>
      <c r="AE3372" t="s">
        <v>896</v>
      </c>
    </row>
    <row r="3373" spans="1:31" ht="15" hidden="1" x14ac:dyDescent="0.2">
      <c r="A3373" s="2" t="s">
        <v>298</v>
      </c>
      <c r="B3373">
        <v>2944</v>
      </c>
      <c r="C3373">
        <v>3235</v>
      </c>
      <c r="D3373" s="69" t="s">
        <v>700</v>
      </c>
      <c r="F3373" s="69" t="s">
        <v>892</v>
      </c>
      <c r="G3373" s="70">
        <v>1</v>
      </c>
      <c r="H3373" s="69" t="s">
        <v>892</v>
      </c>
      <c r="I3373" t="s">
        <v>892</v>
      </c>
      <c r="J3373" t="str">
        <f>IF($I3373="","",_xlfn.LET(_xlpm.x,VLOOKUP($I3373,'taxon-match_2026-08-31'!$A$2:$N$122,6,FALSE),IF(_xlpm.x=0,"",_xlpm.x)))</f>
        <v>Kinberg, 1856</v>
      </c>
      <c r="K3373" t="str">
        <f>IF($I3373="","",_xlfn.LET(_xlpm.x,VLOOKUP($I3373,'taxon-match_2026-08-31'!$A$2:$N$122,4,FALSE),IF(_xlpm.x=0,"",_xlpm.x)))</f>
        <v>urn:lsid:marinespecies.org:taxname:939</v>
      </c>
      <c r="L3373" t="str">
        <f>IF($I3373="","",_xlfn.LET(_xlpm.x,VLOOKUP($I3373,'taxon-match_2026-08-31'!$A$2:$N$122,7,FALSE),IF(_xlpm.x=0,"",_xlpm.x)))</f>
        <v>Animalia</v>
      </c>
      <c r="M3373" t="str">
        <f>IF($I3373="","",_xlfn.LET(_xlpm.x,VLOOKUP($I3373,'taxon-match_2026-08-31'!$A$2:$N$122,8,FALSE),IF(_xlpm.x=0,"",_xlpm.x)))</f>
        <v>Annelida</v>
      </c>
      <c r="N3373" t="str">
        <f>IF($I3373="","",_xlfn.LET(_xlpm.x,VLOOKUP($I3373,'taxon-match_2026-08-31'!$A$2:$N$122,9,FALSE),IF(_xlpm.x=0,"",_xlpm.x)))</f>
        <v>Polychaeta</v>
      </c>
      <c r="O3373" t="str">
        <f>IF($I3373="","",_xlfn.LET(_xlpm.x,VLOOKUP($I3373,'taxon-match_2026-08-31'!$A$2:$N$122,10,FALSE),IF(_xlpm.x=0,"",_xlpm.x)))</f>
        <v>Phyllodocida</v>
      </c>
      <c r="P3373" t="str">
        <f>IF($I3373="","",_xlfn.LET(_xlpm.x,VLOOKUP($I3373,'taxon-match_2026-08-31'!$A$2:$N$122,11,FALSE),IF(_xlpm.x=0,"",_xlpm.x)))</f>
        <v>Polynoidae</v>
      </c>
      <c r="Q3373" t="str">
        <f>IF($I3373="","",_xlfn.LET(_xlpm.x,VLOOKUP($I3373,'taxon-match_2026-08-31'!$A$2:$N$122,12,FALSE),IF(_xlpm.x=0,"",_xlpm.x)))</f>
        <v/>
      </c>
      <c r="R3373" t="str">
        <f>IF($I3373="","",_xlfn.LET(_xlpm.x,VLOOKUP($I3373,'taxon-match_2026-08-31'!$A$2:$N$122,14,FALSE),IF(_xlpm.x=0,"",_xlpm.x)))</f>
        <v/>
      </c>
      <c r="S3373" s="2" t="s">
        <v>2360</v>
      </c>
      <c r="T3373" s="69" t="s">
        <v>62</v>
      </c>
      <c r="U3373" s="69" t="s">
        <v>60</v>
      </c>
      <c r="X3373" t="str">
        <f>IF(T3373="","",_xlfn.LET(_xlpm.x,VLOOKUP(T3373,'Drop-down_menus'!$F$2:$G$16,2,FALSE),IF(_xlpm.x=0,"",_xlpm.x)))</f>
        <v>https://orcid.org/0000-0003-3696-4445</v>
      </c>
      <c r="Y3373" t="str">
        <f>IF(U3373="","",_xlfn.LET(_xlpm.x,VLOOKUP(U3373,'Drop-down_menus'!$F$2:$G$16,2,FALSE),IF(_xlpm.x=0,"",_xlpm.x)))</f>
        <v>https://orcid.org/0000-0002-9708-1761</v>
      </c>
      <c r="Z3373" t="str">
        <f>IF(V3373="","",_xlfn.LET(_xlpm.x,VLOOKUP(V3373,'Drop-down_menus'!$F$2:$G$16,2,FALSE),IF(_xlpm.x=0,"",_xlpm.x)))</f>
        <v/>
      </c>
      <c r="AA3373" t="str">
        <f>IF(W3373="","",_xlfn.LET(_xlpm.x,VLOOKUP(W3373,'Drop-down_menus'!$F$2:$G$16,2,FALSE),IF(_xlpm.x=0,"",_xlpm.x)))</f>
        <v/>
      </c>
      <c r="AB3373" t="s">
        <v>730</v>
      </c>
      <c r="AE3373" t="s">
        <v>896</v>
      </c>
    </row>
    <row r="3374" spans="1:31" ht="15" x14ac:dyDescent="0.2">
      <c r="A3374" s="2" t="s">
        <v>298</v>
      </c>
      <c r="B3374">
        <v>2861</v>
      </c>
      <c r="C3374">
        <v>3218</v>
      </c>
      <c r="D3374" s="69" t="s">
        <v>700</v>
      </c>
      <c r="F3374" s="70" t="s">
        <v>694</v>
      </c>
      <c r="G3374" s="70">
        <v>1</v>
      </c>
      <c r="H3374" s="70" t="s">
        <v>694</v>
      </c>
      <c r="I3374" t="s">
        <v>694</v>
      </c>
      <c r="J3374" t="str">
        <f>IF($I3374="","",_xlfn.LET(_xlpm.x,VLOOKUP($I3374,'taxon-match_2026-08-31'!$A$2:$N$122,6,FALSE),IF(_xlpm.x=0,"",_xlpm.x)))</f>
        <v>(Meissner, 1900)</v>
      </c>
      <c r="K3374" t="str">
        <f>IF($I3374="","",_xlfn.LET(_xlpm.x,VLOOKUP($I3374,'taxon-match_2026-08-31'!$A$2:$N$122,4,FALSE),IF(_xlpm.x=0,"",_xlpm.x)))</f>
        <v>urn:lsid:marinespecies.org:taxname:160831</v>
      </c>
      <c r="L3374" t="str">
        <f>IF($I3374="","",_xlfn.LET(_xlpm.x,VLOOKUP($I3374,'taxon-match_2026-08-31'!$A$2:$N$122,7,FALSE),IF(_xlpm.x=0,"",_xlpm.x)))</f>
        <v>Animalia</v>
      </c>
      <c r="M3374" t="str">
        <f>IF($I3374="","",_xlfn.LET(_xlpm.x,VLOOKUP($I3374,'taxon-match_2026-08-31'!$A$2:$N$122,8,FALSE),IF(_xlpm.x=0,"",_xlpm.x)))</f>
        <v>Echinodermata</v>
      </c>
      <c r="N3374" t="str">
        <f>IF($I3374="","",_xlfn.LET(_xlpm.x,VLOOKUP($I3374,'taxon-match_2026-08-31'!$A$2:$N$122,9,FALSE),IF(_xlpm.x=0,"",_xlpm.x)))</f>
        <v>Echinoidea</v>
      </c>
      <c r="O3374" t="str">
        <f>IF($I3374="","",_xlfn.LET(_xlpm.x,VLOOKUP($I3374,'taxon-match_2026-08-31'!$A$2:$N$122,10,FALSE),IF(_xlpm.x=0,"",_xlpm.x)))</f>
        <v>Camarodonta</v>
      </c>
      <c r="P3374" t="str">
        <f>IF($I3374="","",_xlfn.LET(_xlpm.x,VLOOKUP($I3374,'taxon-match_2026-08-31'!$A$2:$N$122,11,FALSE),IF(_xlpm.x=0,"",_xlpm.x)))</f>
        <v>Echinidae</v>
      </c>
      <c r="Q3374" t="str">
        <f>IF($I3374="","",_xlfn.LET(_xlpm.x,VLOOKUP($I3374,'taxon-match_2026-08-31'!$A$2:$N$122,12,FALSE),IF(_xlpm.x=0,"",_xlpm.x)))</f>
        <v>Sterechinus</v>
      </c>
      <c r="R3374" t="str">
        <f>IF($I3374="","",_xlfn.LET(_xlpm.x,VLOOKUP($I3374,'taxon-match_2026-08-31'!$A$2:$N$122,14,FALSE),IF(_xlpm.x=0,"",_xlpm.x)))</f>
        <v>neumayeri</v>
      </c>
      <c r="S3374" s="2" t="s">
        <v>2609</v>
      </c>
      <c r="T3374" s="69" t="s">
        <v>62</v>
      </c>
      <c r="U3374" s="69" t="s">
        <v>60</v>
      </c>
      <c r="X3374" t="str">
        <f>IF(T3374="","",_xlfn.LET(_xlpm.x,VLOOKUP(T3374,'Drop-down_menus'!$F$2:$G$16,2,FALSE),IF(_xlpm.x=0,"",_xlpm.x)))</f>
        <v>https://orcid.org/0000-0003-3696-4445</v>
      </c>
      <c r="Y3374" t="str">
        <f>IF(U3374="","",_xlfn.LET(_xlpm.x,VLOOKUP(U3374,'Drop-down_menus'!$F$2:$G$16,2,FALSE),IF(_xlpm.x=0,"",_xlpm.x)))</f>
        <v>https://orcid.org/0000-0002-9708-1761</v>
      </c>
      <c r="Z3374" t="str">
        <f>IF(V3374="","",_xlfn.LET(_xlpm.x,VLOOKUP(V3374,'Drop-down_menus'!$F$2:$G$16,2,FALSE),IF(_xlpm.x=0,"",_xlpm.x)))</f>
        <v/>
      </c>
      <c r="AA3374" t="str">
        <f>IF(W3374="","",_xlfn.LET(_xlpm.x,VLOOKUP(W3374,'Drop-down_menus'!$F$2:$G$16,2,FALSE),IF(_xlpm.x=0,"",_xlpm.x)))</f>
        <v/>
      </c>
      <c r="AB3374" t="s">
        <v>730</v>
      </c>
      <c r="AE3374" t="s">
        <v>896</v>
      </c>
    </row>
    <row r="3375" spans="1:31" ht="15" hidden="1" x14ac:dyDescent="0.2">
      <c r="A3375" s="2" t="s">
        <v>253</v>
      </c>
      <c r="B3375">
        <v>1737</v>
      </c>
      <c r="C3375">
        <v>3219</v>
      </c>
      <c r="D3375" s="69" t="s">
        <v>700</v>
      </c>
      <c r="F3375" s="70" t="s">
        <v>716</v>
      </c>
      <c r="G3375" s="70">
        <v>1</v>
      </c>
      <c r="H3375" s="70" t="s">
        <v>716</v>
      </c>
      <c r="I3375" s="70" t="s">
        <v>716</v>
      </c>
      <c r="J3375" t="str">
        <f>IF($I3375="","",_xlfn.LET(_xlpm.x,VLOOKUP($I3375,'taxon-match_2026-08-31'!$A$2:$N$122,6,FALSE),IF(_xlpm.x=0,"",_xlpm.x)))</f>
        <v>Johnston, 1846</v>
      </c>
      <c r="K3375" t="str">
        <f>IF($I3375="","",_xlfn.LET(_xlpm.x,VLOOKUP($I3375,'taxon-match_2026-08-31'!$A$2:$N$122,4,FALSE),IF(_xlpm.x=0,"",_xlpm.x)))</f>
        <v>urn:lsid:marinespecies.org:taxname:982</v>
      </c>
      <c r="L3375" t="str">
        <f>IF($I3375="","",_xlfn.LET(_xlpm.x,VLOOKUP($I3375,'taxon-match_2026-08-31'!$A$2:$N$122,7,FALSE),IF(_xlpm.x=0,"",_xlpm.x)))</f>
        <v>Animalia</v>
      </c>
      <c r="M3375" t="str">
        <f>IF($I3375="","",_xlfn.LET(_xlpm.x,VLOOKUP($I3375,'taxon-match_2026-08-31'!$A$2:$N$122,8,FALSE),IF(_xlpm.x=0,"",_xlpm.x)))</f>
        <v>Annelida</v>
      </c>
      <c r="N3375" t="str">
        <f>IF($I3375="","",_xlfn.LET(_xlpm.x,VLOOKUP($I3375,'taxon-match_2026-08-31'!$A$2:$N$122,9,FALSE),IF(_xlpm.x=0,"",_xlpm.x)))</f>
        <v>Polychaeta</v>
      </c>
      <c r="O3375" t="str">
        <f>IF($I3375="","",_xlfn.LET(_xlpm.x,VLOOKUP($I3375,'taxon-match_2026-08-31'!$A$2:$N$122,10,FALSE),IF(_xlpm.x=0,"",_xlpm.x)))</f>
        <v>Terebellida</v>
      </c>
      <c r="P3375" t="str">
        <f>IF($I3375="","",_xlfn.LET(_xlpm.x,VLOOKUP($I3375,'taxon-match_2026-08-31'!$A$2:$N$122,11,FALSE),IF(_xlpm.x=0,"",_xlpm.x)))</f>
        <v>Terebellidae</v>
      </c>
      <c r="Q3375" t="str">
        <f>IF($I3375="","",_xlfn.LET(_xlpm.x,VLOOKUP($I3375,'taxon-match_2026-08-31'!$A$2:$N$122,12,FALSE),IF(_xlpm.x=0,"",_xlpm.x)))</f>
        <v/>
      </c>
      <c r="R3375" t="str">
        <f>IF($I3375="","",_xlfn.LET(_xlpm.x,VLOOKUP($I3375,'taxon-match_2026-08-31'!$A$2:$N$122,14,FALSE),IF(_xlpm.x=0,"",_xlpm.x)))</f>
        <v/>
      </c>
      <c r="S3375" s="2" t="s">
        <v>2360</v>
      </c>
      <c r="T3375" s="69" t="s">
        <v>62</v>
      </c>
      <c r="U3375" s="69" t="s">
        <v>60</v>
      </c>
      <c r="X3375" t="str">
        <f>IF(T3375="","",_xlfn.LET(_xlpm.x,VLOOKUP(T3375,'Drop-down_menus'!$F$2:$G$16,2,FALSE),IF(_xlpm.x=0,"",_xlpm.x)))</f>
        <v>https://orcid.org/0000-0003-3696-4445</v>
      </c>
      <c r="Y3375" t="str">
        <f>IF(U3375="","",_xlfn.LET(_xlpm.x,VLOOKUP(U3375,'Drop-down_menus'!$F$2:$G$16,2,FALSE),IF(_xlpm.x=0,"",_xlpm.x)))</f>
        <v>https://orcid.org/0000-0002-9708-1761</v>
      </c>
      <c r="Z3375" t="str">
        <f>IF(V3375="","",_xlfn.LET(_xlpm.x,VLOOKUP(V3375,'Drop-down_menus'!$F$2:$G$16,2,FALSE),IF(_xlpm.x=0,"",_xlpm.x)))</f>
        <v/>
      </c>
      <c r="AA3375" t="str">
        <f>IF(W3375="","",_xlfn.LET(_xlpm.x,VLOOKUP(W3375,'Drop-down_menus'!$F$2:$G$16,2,FALSE),IF(_xlpm.x=0,"",_xlpm.x)))</f>
        <v/>
      </c>
      <c r="AB3375" t="s">
        <v>730</v>
      </c>
      <c r="AE3375" t="s">
        <v>896</v>
      </c>
    </row>
    <row r="3376" spans="1:31" ht="15" hidden="1" x14ac:dyDescent="0.2">
      <c r="A3376" s="2" t="s">
        <v>253</v>
      </c>
      <c r="B3376">
        <v>1738</v>
      </c>
      <c r="C3376">
        <v>3231</v>
      </c>
      <c r="D3376" s="69" t="s">
        <v>700</v>
      </c>
      <c r="F3376" s="70" t="s">
        <v>716</v>
      </c>
      <c r="G3376" s="70">
        <v>1</v>
      </c>
      <c r="H3376" s="70" t="s">
        <v>716</v>
      </c>
      <c r="I3376" s="70" t="s">
        <v>716</v>
      </c>
      <c r="J3376" t="str">
        <f>IF($I3376="","",_xlfn.LET(_xlpm.x,VLOOKUP($I3376,'taxon-match_2026-08-31'!$A$2:$N$122,6,FALSE),IF(_xlpm.x=0,"",_xlpm.x)))</f>
        <v>Johnston, 1846</v>
      </c>
      <c r="K3376" t="str">
        <f>IF($I3376="","",_xlfn.LET(_xlpm.x,VLOOKUP($I3376,'taxon-match_2026-08-31'!$A$2:$N$122,4,FALSE),IF(_xlpm.x=0,"",_xlpm.x)))</f>
        <v>urn:lsid:marinespecies.org:taxname:982</v>
      </c>
      <c r="L3376" t="str">
        <f>IF($I3376="","",_xlfn.LET(_xlpm.x,VLOOKUP($I3376,'taxon-match_2026-08-31'!$A$2:$N$122,7,FALSE),IF(_xlpm.x=0,"",_xlpm.x)))</f>
        <v>Animalia</v>
      </c>
      <c r="M3376" t="str">
        <f>IF($I3376="","",_xlfn.LET(_xlpm.x,VLOOKUP($I3376,'taxon-match_2026-08-31'!$A$2:$N$122,8,FALSE),IF(_xlpm.x=0,"",_xlpm.x)))</f>
        <v>Annelida</v>
      </c>
      <c r="N3376" t="str">
        <f>IF($I3376="","",_xlfn.LET(_xlpm.x,VLOOKUP($I3376,'taxon-match_2026-08-31'!$A$2:$N$122,9,FALSE),IF(_xlpm.x=0,"",_xlpm.x)))</f>
        <v>Polychaeta</v>
      </c>
      <c r="O3376" t="str">
        <f>IF($I3376="","",_xlfn.LET(_xlpm.x,VLOOKUP($I3376,'taxon-match_2026-08-31'!$A$2:$N$122,10,FALSE),IF(_xlpm.x=0,"",_xlpm.x)))</f>
        <v>Terebellida</v>
      </c>
      <c r="P3376" t="str">
        <f>IF($I3376="","",_xlfn.LET(_xlpm.x,VLOOKUP($I3376,'taxon-match_2026-08-31'!$A$2:$N$122,11,FALSE),IF(_xlpm.x=0,"",_xlpm.x)))</f>
        <v>Terebellidae</v>
      </c>
      <c r="Q3376" t="str">
        <f>IF($I3376="","",_xlfn.LET(_xlpm.x,VLOOKUP($I3376,'taxon-match_2026-08-31'!$A$2:$N$122,12,FALSE),IF(_xlpm.x=0,"",_xlpm.x)))</f>
        <v/>
      </c>
      <c r="R3376" t="str">
        <f>IF($I3376="","",_xlfn.LET(_xlpm.x,VLOOKUP($I3376,'taxon-match_2026-08-31'!$A$2:$N$122,14,FALSE),IF(_xlpm.x=0,"",_xlpm.x)))</f>
        <v/>
      </c>
      <c r="S3376" s="2" t="s">
        <v>2360</v>
      </c>
      <c r="T3376" s="69" t="s">
        <v>62</v>
      </c>
      <c r="U3376" s="69" t="s">
        <v>60</v>
      </c>
      <c r="X3376" t="str">
        <f>IF(T3376="","",_xlfn.LET(_xlpm.x,VLOOKUP(T3376,'Drop-down_menus'!$F$2:$G$16,2,FALSE),IF(_xlpm.x=0,"",_xlpm.x)))</f>
        <v>https://orcid.org/0000-0003-3696-4445</v>
      </c>
      <c r="Y3376" t="str">
        <f>IF(U3376="","",_xlfn.LET(_xlpm.x,VLOOKUP(U3376,'Drop-down_menus'!$F$2:$G$16,2,FALSE),IF(_xlpm.x=0,"",_xlpm.x)))</f>
        <v>https://orcid.org/0000-0002-9708-1761</v>
      </c>
      <c r="Z3376" t="str">
        <f>IF(V3376="","",_xlfn.LET(_xlpm.x,VLOOKUP(V3376,'Drop-down_menus'!$F$2:$G$16,2,FALSE),IF(_xlpm.x=0,"",_xlpm.x)))</f>
        <v/>
      </c>
      <c r="AA3376" t="str">
        <f>IF(W3376="","",_xlfn.LET(_xlpm.x,VLOOKUP(W3376,'Drop-down_menus'!$F$2:$G$16,2,FALSE),IF(_xlpm.x=0,"",_xlpm.x)))</f>
        <v/>
      </c>
      <c r="AB3376" t="s">
        <v>730</v>
      </c>
      <c r="AE3376" t="s">
        <v>896</v>
      </c>
    </row>
    <row r="3377" spans="1:31" ht="15" hidden="1" x14ac:dyDescent="0.2">
      <c r="A3377" s="2" t="s">
        <v>253</v>
      </c>
      <c r="B3377">
        <v>1739</v>
      </c>
      <c r="C3377">
        <v>3232</v>
      </c>
      <c r="D3377" s="69" t="s">
        <v>700</v>
      </c>
      <c r="F3377" s="70" t="s">
        <v>716</v>
      </c>
      <c r="G3377" s="70">
        <v>1</v>
      </c>
      <c r="H3377" s="70" t="s">
        <v>716</v>
      </c>
      <c r="I3377" s="70" t="s">
        <v>716</v>
      </c>
      <c r="J3377" t="str">
        <f>IF($I3377="","",_xlfn.LET(_xlpm.x,VLOOKUP($I3377,'taxon-match_2026-08-31'!$A$2:$N$122,6,FALSE),IF(_xlpm.x=0,"",_xlpm.x)))</f>
        <v>Johnston, 1846</v>
      </c>
      <c r="K3377" t="str">
        <f>IF($I3377="","",_xlfn.LET(_xlpm.x,VLOOKUP($I3377,'taxon-match_2026-08-31'!$A$2:$N$122,4,FALSE),IF(_xlpm.x=0,"",_xlpm.x)))</f>
        <v>urn:lsid:marinespecies.org:taxname:982</v>
      </c>
      <c r="L3377" t="str">
        <f>IF($I3377="","",_xlfn.LET(_xlpm.x,VLOOKUP($I3377,'taxon-match_2026-08-31'!$A$2:$N$122,7,FALSE),IF(_xlpm.x=0,"",_xlpm.x)))</f>
        <v>Animalia</v>
      </c>
      <c r="M3377" t="str">
        <f>IF($I3377="","",_xlfn.LET(_xlpm.x,VLOOKUP($I3377,'taxon-match_2026-08-31'!$A$2:$N$122,8,FALSE),IF(_xlpm.x=0,"",_xlpm.x)))</f>
        <v>Annelida</v>
      </c>
      <c r="N3377" t="str">
        <f>IF($I3377="","",_xlfn.LET(_xlpm.x,VLOOKUP($I3377,'taxon-match_2026-08-31'!$A$2:$N$122,9,FALSE),IF(_xlpm.x=0,"",_xlpm.x)))</f>
        <v>Polychaeta</v>
      </c>
      <c r="O3377" t="str">
        <f>IF($I3377="","",_xlfn.LET(_xlpm.x,VLOOKUP($I3377,'taxon-match_2026-08-31'!$A$2:$N$122,10,FALSE),IF(_xlpm.x=0,"",_xlpm.x)))</f>
        <v>Terebellida</v>
      </c>
      <c r="P3377" t="str">
        <f>IF($I3377="","",_xlfn.LET(_xlpm.x,VLOOKUP($I3377,'taxon-match_2026-08-31'!$A$2:$N$122,11,FALSE),IF(_xlpm.x=0,"",_xlpm.x)))</f>
        <v>Terebellidae</v>
      </c>
      <c r="Q3377" t="str">
        <f>IF($I3377="","",_xlfn.LET(_xlpm.x,VLOOKUP($I3377,'taxon-match_2026-08-31'!$A$2:$N$122,12,FALSE),IF(_xlpm.x=0,"",_xlpm.x)))</f>
        <v/>
      </c>
      <c r="R3377" t="str">
        <f>IF($I3377="","",_xlfn.LET(_xlpm.x,VLOOKUP($I3377,'taxon-match_2026-08-31'!$A$2:$N$122,14,FALSE),IF(_xlpm.x=0,"",_xlpm.x)))</f>
        <v/>
      </c>
      <c r="S3377" s="2" t="s">
        <v>2360</v>
      </c>
      <c r="T3377" s="69" t="s">
        <v>62</v>
      </c>
      <c r="U3377" s="69" t="s">
        <v>60</v>
      </c>
      <c r="X3377" t="str">
        <f>IF(T3377="","",_xlfn.LET(_xlpm.x,VLOOKUP(T3377,'Drop-down_menus'!$F$2:$G$16,2,FALSE),IF(_xlpm.x=0,"",_xlpm.x)))</f>
        <v>https://orcid.org/0000-0003-3696-4445</v>
      </c>
      <c r="Y3377" t="str">
        <f>IF(U3377="","",_xlfn.LET(_xlpm.x,VLOOKUP(U3377,'Drop-down_menus'!$F$2:$G$16,2,FALSE),IF(_xlpm.x=0,"",_xlpm.x)))</f>
        <v>https://orcid.org/0000-0002-9708-1761</v>
      </c>
      <c r="Z3377" t="str">
        <f>IF(V3377="","",_xlfn.LET(_xlpm.x,VLOOKUP(V3377,'Drop-down_menus'!$F$2:$G$16,2,FALSE),IF(_xlpm.x=0,"",_xlpm.x)))</f>
        <v/>
      </c>
      <c r="AA3377" t="str">
        <f>IF(W3377="","",_xlfn.LET(_xlpm.x,VLOOKUP(W3377,'Drop-down_menus'!$F$2:$G$16,2,FALSE),IF(_xlpm.x=0,"",_xlpm.x)))</f>
        <v/>
      </c>
      <c r="AB3377" t="s">
        <v>730</v>
      </c>
      <c r="AE3377" t="s">
        <v>896</v>
      </c>
    </row>
    <row r="3378" spans="1:31" ht="15" x14ac:dyDescent="0.2">
      <c r="A3378" s="2" t="s">
        <v>282</v>
      </c>
      <c r="B3378">
        <v>2639</v>
      </c>
      <c r="C3378">
        <v>3242</v>
      </c>
      <c r="D3378" s="69" t="s">
        <v>700</v>
      </c>
      <c r="F3378" s="70" t="s">
        <v>919</v>
      </c>
      <c r="G3378" s="70">
        <v>1</v>
      </c>
      <c r="H3378" s="70" t="s">
        <v>919</v>
      </c>
      <c r="I3378" t="s">
        <v>919</v>
      </c>
      <c r="J3378" t="str">
        <f>IF($I3378="","",_xlfn.LET(_xlpm.x,VLOOKUP($I3378,'taxon-match_2026-08-31'!$A$2:$N$122,6,FALSE),IF(_xlpm.x=0,"",_xlpm.x)))</f>
        <v>Moore, 1957</v>
      </c>
      <c r="K3378" t="str">
        <f>IF($I3378="","",_xlfn.LET(_xlpm.x,VLOOKUP($I3378,'taxon-match_2026-08-31'!$A$2:$N$122,4,FALSE),IF(_xlpm.x=0,"",_xlpm.x)))</f>
        <v>urn:lsid:marinespecies.org:taxname:370698</v>
      </c>
      <c r="L3378" t="str">
        <f>IF($I3378="","",_xlfn.LET(_xlpm.x,VLOOKUP($I3378,'taxon-match_2026-08-31'!$A$2:$N$122,7,FALSE),IF(_xlpm.x=0,"",_xlpm.x)))</f>
        <v>Animalia</v>
      </c>
      <c r="M3378" t="str">
        <f>IF($I3378="","",_xlfn.LET(_xlpm.x,VLOOKUP($I3378,'taxon-match_2026-08-31'!$A$2:$N$122,8,FALSE),IF(_xlpm.x=0,"",_xlpm.x)))</f>
        <v>Annelida</v>
      </c>
      <c r="N3378" t="str">
        <f>IF($I3378="","",_xlfn.LET(_xlpm.x,VLOOKUP($I3378,'taxon-match_2026-08-31'!$A$2:$N$122,9,FALSE),IF(_xlpm.x=0,"",_xlpm.x)))</f>
        <v>Clitellata</v>
      </c>
      <c r="O3378" t="str">
        <f>IF($I3378="","",_xlfn.LET(_xlpm.x,VLOOKUP($I3378,'taxon-match_2026-08-31'!$A$2:$N$122,10,FALSE),IF(_xlpm.x=0,"",_xlpm.x)))</f>
        <v>Rhynchobdellida</v>
      </c>
      <c r="P3378" t="str">
        <f>IF($I3378="","",_xlfn.LET(_xlpm.x,VLOOKUP($I3378,'taxon-match_2026-08-31'!$A$2:$N$122,11,FALSE),IF(_xlpm.x=0,"",_xlpm.x)))</f>
        <v>Piscicolidae</v>
      </c>
      <c r="Q3378" t="str">
        <f>IF($I3378="","",_xlfn.LET(_xlpm.x,VLOOKUP($I3378,'taxon-match_2026-08-31'!$A$2:$N$122,12,FALSE),IF(_xlpm.x=0,"",_xlpm.x)))</f>
        <v>Trachelobdellina</v>
      </c>
      <c r="R3378" t="str">
        <f>IF($I3378="","",_xlfn.LET(_xlpm.x,VLOOKUP($I3378,'taxon-match_2026-08-31'!$A$2:$N$122,14,FALSE),IF(_xlpm.x=0,"",_xlpm.x)))</f>
        <v>glabra</v>
      </c>
      <c r="S3378" s="2" t="s">
        <v>2609</v>
      </c>
      <c r="T3378" s="69" t="s">
        <v>62</v>
      </c>
      <c r="U3378" s="69" t="s">
        <v>60</v>
      </c>
      <c r="X3378" t="str">
        <f>IF(T3378="","",_xlfn.LET(_xlpm.x,VLOOKUP(T3378,'Drop-down_menus'!$F$2:$G$16,2,FALSE),IF(_xlpm.x=0,"",_xlpm.x)))</f>
        <v>https://orcid.org/0000-0003-3696-4445</v>
      </c>
      <c r="Y3378" t="str">
        <f>IF(U3378="","",_xlfn.LET(_xlpm.x,VLOOKUP(U3378,'Drop-down_menus'!$F$2:$G$16,2,FALSE),IF(_xlpm.x=0,"",_xlpm.x)))</f>
        <v>https://orcid.org/0000-0002-9708-1761</v>
      </c>
      <c r="Z3378" t="str">
        <f>IF(V3378="","",_xlfn.LET(_xlpm.x,VLOOKUP(V3378,'Drop-down_menus'!$F$2:$G$16,2,FALSE),IF(_xlpm.x=0,"",_xlpm.x)))</f>
        <v/>
      </c>
      <c r="AA3378" t="str">
        <f>IF(W3378="","",_xlfn.LET(_xlpm.x,VLOOKUP(W3378,'Drop-down_menus'!$F$2:$G$16,2,FALSE),IF(_xlpm.x=0,"",_xlpm.x)))</f>
        <v/>
      </c>
      <c r="AB3378" t="s">
        <v>730</v>
      </c>
      <c r="AE3378" t="s">
        <v>896</v>
      </c>
    </row>
    <row r="3379" spans="1:31" ht="15" hidden="1" x14ac:dyDescent="0.2">
      <c r="A3379" s="2" t="s">
        <v>460</v>
      </c>
      <c r="B3379">
        <v>5121</v>
      </c>
      <c r="C3379">
        <v>3243</v>
      </c>
      <c r="D3379" s="70" t="s">
        <v>880</v>
      </c>
      <c r="F3379" s="70"/>
      <c r="H3379" s="70"/>
      <c r="I3379" t="s">
        <v>2611</v>
      </c>
      <c r="J3379" t="str">
        <f>IF($I3379="","",_xlfn.LET(_xlpm.x,VLOOKUP($I3379,'taxon-match_2026-08-31'!$A$2:$N$122,6,FALSE),IF(_xlpm.x=0,"",_xlpm.x)))</f>
        <v/>
      </c>
      <c r="K3379" t="str">
        <f>IF($I3379="","",_xlfn.LET(_xlpm.x,VLOOKUP($I3379,'taxon-match_2026-08-31'!$A$2:$N$122,4,FALSE),IF(_xlpm.x=0,"",_xlpm.x)))</f>
        <v/>
      </c>
      <c r="L3379" t="str">
        <f>IF($I3379="","",_xlfn.LET(_xlpm.x,VLOOKUP($I3379,'taxon-match_2026-08-31'!$A$2:$N$122,7,FALSE),IF(_xlpm.x=0,"",_xlpm.x)))</f>
        <v/>
      </c>
      <c r="M3379" t="str">
        <f>IF($I3379="","",_xlfn.LET(_xlpm.x,VLOOKUP($I3379,'taxon-match_2026-08-31'!$A$2:$N$122,8,FALSE),IF(_xlpm.x=0,"",_xlpm.x)))</f>
        <v/>
      </c>
      <c r="N3379" t="str">
        <f>IF($I3379="","",_xlfn.LET(_xlpm.x,VLOOKUP($I3379,'taxon-match_2026-08-31'!$A$2:$N$122,9,FALSE),IF(_xlpm.x=0,"",_xlpm.x)))</f>
        <v/>
      </c>
      <c r="O3379" t="str">
        <f>IF($I3379="","",_xlfn.LET(_xlpm.x,VLOOKUP($I3379,'taxon-match_2026-08-31'!$A$2:$N$122,10,FALSE),IF(_xlpm.x=0,"",_xlpm.x)))</f>
        <v/>
      </c>
      <c r="P3379" t="str">
        <f>IF($I3379="","",_xlfn.LET(_xlpm.x,VLOOKUP($I3379,'taxon-match_2026-08-31'!$A$2:$N$122,11,FALSE),IF(_xlpm.x=0,"",_xlpm.x)))</f>
        <v/>
      </c>
      <c r="Q3379" t="str">
        <f>IF($I3379="","",_xlfn.LET(_xlpm.x,VLOOKUP($I3379,'taxon-match_2026-08-31'!$A$2:$N$122,12,FALSE),IF(_xlpm.x=0,"",_xlpm.x)))</f>
        <v/>
      </c>
      <c r="R3379" t="str">
        <f>IF($I3379="","",_xlfn.LET(_xlpm.x,VLOOKUP($I3379,'taxon-match_2026-08-31'!$A$2:$N$122,14,FALSE),IF(_xlpm.x=0,"",_xlpm.x)))</f>
        <v/>
      </c>
      <c r="T3379" s="69" t="s">
        <v>62</v>
      </c>
      <c r="U3379" s="69" t="s">
        <v>60</v>
      </c>
      <c r="X3379" t="str">
        <f>IF(T3379="","",_xlfn.LET(_xlpm.x,VLOOKUP(T3379,'Drop-down_menus'!$F$2:$G$16,2,FALSE),IF(_xlpm.x=0,"",_xlpm.x)))</f>
        <v>https://orcid.org/0000-0003-3696-4445</v>
      </c>
      <c r="Y3379" t="str">
        <f>IF(U3379="","",_xlfn.LET(_xlpm.x,VLOOKUP(U3379,'Drop-down_menus'!$F$2:$G$16,2,FALSE),IF(_xlpm.x=0,"",_xlpm.x)))</f>
        <v>https://orcid.org/0000-0002-9708-1761</v>
      </c>
      <c r="Z3379" t="str">
        <f>IF(V3379="","",_xlfn.LET(_xlpm.x,VLOOKUP(V3379,'Drop-down_menus'!$F$2:$G$16,2,FALSE),IF(_xlpm.x=0,"",_xlpm.x)))</f>
        <v/>
      </c>
      <c r="AA3379" t="str">
        <f>IF(W3379="","",_xlfn.LET(_xlpm.x,VLOOKUP(W3379,'Drop-down_menus'!$F$2:$G$16,2,FALSE),IF(_xlpm.x=0,"",_xlpm.x)))</f>
        <v/>
      </c>
      <c r="AB3379" t="s">
        <v>756</v>
      </c>
      <c r="AE3379" t="s">
        <v>921</v>
      </c>
    </row>
    <row r="3380" spans="1:31" ht="15" hidden="1" x14ac:dyDescent="0.2">
      <c r="A3380" s="2" t="s">
        <v>475</v>
      </c>
      <c r="B3380">
        <v>5640</v>
      </c>
      <c r="C3380">
        <v>3244</v>
      </c>
      <c r="D3380" s="70" t="s">
        <v>880</v>
      </c>
      <c r="F3380" s="70"/>
      <c r="H3380" s="70"/>
      <c r="I3380" t="s">
        <v>2611</v>
      </c>
      <c r="J3380" t="str">
        <f>IF($I3380="","",_xlfn.LET(_xlpm.x,VLOOKUP($I3380,'taxon-match_2026-08-31'!$A$2:$N$122,6,FALSE),IF(_xlpm.x=0,"",_xlpm.x)))</f>
        <v/>
      </c>
      <c r="K3380" t="str">
        <f>IF($I3380="","",_xlfn.LET(_xlpm.x,VLOOKUP($I3380,'taxon-match_2026-08-31'!$A$2:$N$122,4,FALSE),IF(_xlpm.x=0,"",_xlpm.x)))</f>
        <v/>
      </c>
      <c r="L3380" t="str">
        <f>IF($I3380="","",_xlfn.LET(_xlpm.x,VLOOKUP($I3380,'taxon-match_2026-08-31'!$A$2:$N$122,7,FALSE),IF(_xlpm.x=0,"",_xlpm.x)))</f>
        <v/>
      </c>
      <c r="M3380" t="str">
        <f>IF($I3380="","",_xlfn.LET(_xlpm.x,VLOOKUP($I3380,'taxon-match_2026-08-31'!$A$2:$N$122,8,FALSE),IF(_xlpm.x=0,"",_xlpm.x)))</f>
        <v/>
      </c>
      <c r="N3380" t="str">
        <f>IF($I3380="","",_xlfn.LET(_xlpm.x,VLOOKUP($I3380,'taxon-match_2026-08-31'!$A$2:$N$122,9,FALSE),IF(_xlpm.x=0,"",_xlpm.x)))</f>
        <v/>
      </c>
      <c r="O3380" t="str">
        <f>IF($I3380="","",_xlfn.LET(_xlpm.x,VLOOKUP($I3380,'taxon-match_2026-08-31'!$A$2:$N$122,10,FALSE),IF(_xlpm.x=0,"",_xlpm.x)))</f>
        <v/>
      </c>
      <c r="P3380" t="str">
        <f>IF($I3380="","",_xlfn.LET(_xlpm.x,VLOOKUP($I3380,'taxon-match_2026-08-31'!$A$2:$N$122,11,FALSE),IF(_xlpm.x=0,"",_xlpm.x)))</f>
        <v/>
      </c>
      <c r="Q3380" t="str">
        <f>IF($I3380="","",_xlfn.LET(_xlpm.x,VLOOKUP($I3380,'taxon-match_2026-08-31'!$A$2:$N$122,12,FALSE),IF(_xlpm.x=0,"",_xlpm.x)))</f>
        <v/>
      </c>
      <c r="R3380" t="str">
        <f>IF($I3380="","",_xlfn.LET(_xlpm.x,VLOOKUP($I3380,'taxon-match_2026-08-31'!$A$2:$N$122,14,FALSE),IF(_xlpm.x=0,"",_xlpm.x)))</f>
        <v/>
      </c>
      <c r="T3380" s="69" t="s">
        <v>62</v>
      </c>
      <c r="U3380" s="69" t="s">
        <v>60</v>
      </c>
      <c r="X3380" t="str">
        <f>IF(T3380="","",_xlfn.LET(_xlpm.x,VLOOKUP(T3380,'Drop-down_menus'!$F$2:$G$16,2,FALSE),IF(_xlpm.x=0,"",_xlpm.x)))</f>
        <v>https://orcid.org/0000-0003-3696-4445</v>
      </c>
      <c r="Y3380" t="str">
        <f>IF(U3380="","",_xlfn.LET(_xlpm.x,VLOOKUP(U3380,'Drop-down_menus'!$F$2:$G$16,2,FALSE),IF(_xlpm.x=0,"",_xlpm.x)))</f>
        <v>https://orcid.org/0000-0002-9708-1761</v>
      </c>
      <c r="Z3380" t="str">
        <f>IF(V3380="","",_xlfn.LET(_xlpm.x,VLOOKUP(V3380,'Drop-down_menus'!$F$2:$G$16,2,FALSE),IF(_xlpm.x=0,"",_xlpm.x)))</f>
        <v/>
      </c>
      <c r="AA3380" t="str">
        <f>IF(W3380="","",_xlfn.LET(_xlpm.x,VLOOKUP(W3380,'Drop-down_menus'!$F$2:$G$16,2,FALSE),IF(_xlpm.x=0,"",_xlpm.x)))</f>
        <v/>
      </c>
      <c r="AB3380" t="s">
        <v>756</v>
      </c>
      <c r="AE3380" t="s">
        <v>921</v>
      </c>
    </row>
    <row r="3381" spans="1:31" ht="15" hidden="1" x14ac:dyDescent="0.2">
      <c r="A3381" s="2" t="s">
        <v>475</v>
      </c>
      <c r="B3381">
        <v>5641</v>
      </c>
      <c r="C3381">
        <v>3213</v>
      </c>
      <c r="D3381" s="70" t="s">
        <v>880</v>
      </c>
      <c r="F3381" s="70"/>
      <c r="H3381" s="70"/>
      <c r="I3381" t="s">
        <v>2611</v>
      </c>
      <c r="J3381" t="str">
        <f>IF($I3381="","",_xlfn.LET(_xlpm.x,VLOOKUP($I3381,'taxon-match_2026-08-31'!$A$2:$N$122,6,FALSE),IF(_xlpm.x=0,"",_xlpm.x)))</f>
        <v/>
      </c>
      <c r="K3381" t="str">
        <f>IF($I3381="","",_xlfn.LET(_xlpm.x,VLOOKUP($I3381,'taxon-match_2026-08-31'!$A$2:$N$122,4,FALSE),IF(_xlpm.x=0,"",_xlpm.x)))</f>
        <v/>
      </c>
      <c r="L3381" t="str">
        <f>IF($I3381="","",_xlfn.LET(_xlpm.x,VLOOKUP($I3381,'taxon-match_2026-08-31'!$A$2:$N$122,7,FALSE),IF(_xlpm.x=0,"",_xlpm.x)))</f>
        <v/>
      </c>
      <c r="M3381" t="str">
        <f>IF($I3381="","",_xlfn.LET(_xlpm.x,VLOOKUP($I3381,'taxon-match_2026-08-31'!$A$2:$N$122,8,FALSE),IF(_xlpm.x=0,"",_xlpm.x)))</f>
        <v/>
      </c>
      <c r="N3381" t="str">
        <f>IF($I3381="","",_xlfn.LET(_xlpm.x,VLOOKUP($I3381,'taxon-match_2026-08-31'!$A$2:$N$122,9,FALSE),IF(_xlpm.x=0,"",_xlpm.x)))</f>
        <v/>
      </c>
      <c r="O3381" t="str">
        <f>IF($I3381="","",_xlfn.LET(_xlpm.x,VLOOKUP($I3381,'taxon-match_2026-08-31'!$A$2:$N$122,10,FALSE),IF(_xlpm.x=0,"",_xlpm.x)))</f>
        <v/>
      </c>
      <c r="P3381" t="str">
        <f>IF($I3381="","",_xlfn.LET(_xlpm.x,VLOOKUP($I3381,'taxon-match_2026-08-31'!$A$2:$N$122,11,FALSE),IF(_xlpm.x=0,"",_xlpm.x)))</f>
        <v/>
      </c>
      <c r="Q3381" t="str">
        <f>IF($I3381="","",_xlfn.LET(_xlpm.x,VLOOKUP($I3381,'taxon-match_2026-08-31'!$A$2:$N$122,12,FALSE),IF(_xlpm.x=0,"",_xlpm.x)))</f>
        <v/>
      </c>
      <c r="R3381" t="str">
        <f>IF($I3381="","",_xlfn.LET(_xlpm.x,VLOOKUP($I3381,'taxon-match_2026-08-31'!$A$2:$N$122,14,FALSE),IF(_xlpm.x=0,"",_xlpm.x)))</f>
        <v/>
      </c>
      <c r="T3381" s="69" t="s">
        <v>62</v>
      </c>
      <c r="U3381" s="69" t="s">
        <v>60</v>
      </c>
      <c r="X3381" t="str">
        <f>IF(T3381="","",_xlfn.LET(_xlpm.x,VLOOKUP(T3381,'Drop-down_menus'!$F$2:$G$16,2,FALSE),IF(_xlpm.x=0,"",_xlpm.x)))</f>
        <v>https://orcid.org/0000-0003-3696-4445</v>
      </c>
      <c r="Y3381" t="str">
        <f>IF(U3381="","",_xlfn.LET(_xlpm.x,VLOOKUP(U3381,'Drop-down_menus'!$F$2:$G$16,2,FALSE),IF(_xlpm.x=0,"",_xlpm.x)))</f>
        <v>https://orcid.org/0000-0002-9708-1761</v>
      </c>
      <c r="Z3381" t="str">
        <f>IF(V3381="","",_xlfn.LET(_xlpm.x,VLOOKUP(V3381,'Drop-down_menus'!$F$2:$G$16,2,FALSE),IF(_xlpm.x=0,"",_xlpm.x)))</f>
        <v/>
      </c>
      <c r="AA3381" t="str">
        <f>IF(W3381="","",_xlfn.LET(_xlpm.x,VLOOKUP(W3381,'Drop-down_menus'!$F$2:$G$16,2,FALSE),IF(_xlpm.x=0,"",_xlpm.x)))</f>
        <v/>
      </c>
      <c r="AB3381" t="s">
        <v>756</v>
      </c>
      <c r="AE3381" t="s">
        <v>921</v>
      </c>
    </row>
    <row r="3382" spans="1:31" ht="15" hidden="1" x14ac:dyDescent="0.2">
      <c r="A3382" s="2" t="s">
        <v>475</v>
      </c>
      <c r="B3382">
        <v>5642</v>
      </c>
      <c r="C3382">
        <v>3214</v>
      </c>
      <c r="D3382" s="70" t="s">
        <v>880</v>
      </c>
      <c r="F3382" s="70"/>
      <c r="H3382" s="70"/>
      <c r="I3382" t="s">
        <v>2611</v>
      </c>
      <c r="J3382" t="str">
        <f>IF($I3382="","",_xlfn.LET(_xlpm.x,VLOOKUP($I3382,'taxon-match_2026-08-31'!$A$2:$N$122,6,FALSE),IF(_xlpm.x=0,"",_xlpm.x)))</f>
        <v/>
      </c>
      <c r="K3382" t="str">
        <f>IF($I3382="","",_xlfn.LET(_xlpm.x,VLOOKUP($I3382,'taxon-match_2026-08-31'!$A$2:$N$122,4,FALSE),IF(_xlpm.x=0,"",_xlpm.x)))</f>
        <v/>
      </c>
      <c r="L3382" t="str">
        <f>IF($I3382="","",_xlfn.LET(_xlpm.x,VLOOKUP($I3382,'taxon-match_2026-08-31'!$A$2:$N$122,7,FALSE),IF(_xlpm.x=0,"",_xlpm.x)))</f>
        <v/>
      </c>
      <c r="M3382" t="str">
        <f>IF($I3382="","",_xlfn.LET(_xlpm.x,VLOOKUP($I3382,'taxon-match_2026-08-31'!$A$2:$N$122,8,FALSE),IF(_xlpm.x=0,"",_xlpm.x)))</f>
        <v/>
      </c>
      <c r="N3382" t="str">
        <f>IF($I3382="","",_xlfn.LET(_xlpm.x,VLOOKUP($I3382,'taxon-match_2026-08-31'!$A$2:$N$122,9,FALSE),IF(_xlpm.x=0,"",_xlpm.x)))</f>
        <v/>
      </c>
      <c r="O3382" t="str">
        <f>IF($I3382="","",_xlfn.LET(_xlpm.x,VLOOKUP($I3382,'taxon-match_2026-08-31'!$A$2:$N$122,10,FALSE),IF(_xlpm.x=0,"",_xlpm.x)))</f>
        <v/>
      </c>
      <c r="P3382" t="str">
        <f>IF($I3382="","",_xlfn.LET(_xlpm.x,VLOOKUP($I3382,'taxon-match_2026-08-31'!$A$2:$N$122,11,FALSE),IF(_xlpm.x=0,"",_xlpm.x)))</f>
        <v/>
      </c>
      <c r="Q3382" t="str">
        <f>IF($I3382="","",_xlfn.LET(_xlpm.x,VLOOKUP($I3382,'taxon-match_2026-08-31'!$A$2:$N$122,12,FALSE),IF(_xlpm.x=0,"",_xlpm.x)))</f>
        <v/>
      </c>
      <c r="R3382" t="str">
        <f>IF($I3382="","",_xlfn.LET(_xlpm.x,VLOOKUP($I3382,'taxon-match_2026-08-31'!$A$2:$N$122,14,FALSE),IF(_xlpm.x=0,"",_xlpm.x)))</f>
        <v/>
      </c>
      <c r="T3382" s="69" t="s">
        <v>62</v>
      </c>
      <c r="U3382" s="69" t="s">
        <v>60</v>
      </c>
      <c r="X3382" t="str">
        <f>IF(T3382="","",_xlfn.LET(_xlpm.x,VLOOKUP(T3382,'Drop-down_menus'!$F$2:$G$16,2,FALSE),IF(_xlpm.x=0,"",_xlpm.x)))</f>
        <v>https://orcid.org/0000-0003-3696-4445</v>
      </c>
      <c r="Y3382" t="str">
        <f>IF(U3382="","",_xlfn.LET(_xlpm.x,VLOOKUP(U3382,'Drop-down_menus'!$F$2:$G$16,2,FALSE),IF(_xlpm.x=0,"",_xlpm.x)))</f>
        <v>https://orcid.org/0000-0002-9708-1761</v>
      </c>
      <c r="Z3382" t="str">
        <f>IF(V3382="","",_xlfn.LET(_xlpm.x,VLOOKUP(V3382,'Drop-down_menus'!$F$2:$G$16,2,FALSE),IF(_xlpm.x=0,"",_xlpm.x)))</f>
        <v/>
      </c>
      <c r="AA3382" t="str">
        <f>IF(W3382="","",_xlfn.LET(_xlpm.x,VLOOKUP(W3382,'Drop-down_menus'!$F$2:$G$16,2,FALSE),IF(_xlpm.x=0,"",_xlpm.x)))</f>
        <v/>
      </c>
      <c r="AB3382" t="s">
        <v>756</v>
      </c>
      <c r="AE3382" t="s">
        <v>921</v>
      </c>
    </row>
    <row r="3383" spans="1:31" ht="15" hidden="1" x14ac:dyDescent="0.2">
      <c r="A3383" s="2" t="s">
        <v>130</v>
      </c>
      <c r="B3383">
        <v>135</v>
      </c>
      <c r="C3383">
        <v>3215</v>
      </c>
      <c r="D3383" s="70" t="s">
        <v>880</v>
      </c>
      <c r="F3383" s="70"/>
      <c r="H3383" s="70"/>
      <c r="I3383" t="s">
        <v>2611</v>
      </c>
      <c r="J3383" t="str">
        <f>IF($I3383="","",_xlfn.LET(_xlpm.x,VLOOKUP($I3383,'taxon-match_2026-08-31'!$A$2:$N$122,6,FALSE),IF(_xlpm.x=0,"",_xlpm.x)))</f>
        <v/>
      </c>
      <c r="K3383" t="str">
        <f>IF($I3383="","",_xlfn.LET(_xlpm.x,VLOOKUP($I3383,'taxon-match_2026-08-31'!$A$2:$N$122,4,FALSE),IF(_xlpm.x=0,"",_xlpm.x)))</f>
        <v/>
      </c>
      <c r="L3383" t="str">
        <f>IF($I3383="","",_xlfn.LET(_xlpm.x,VLOOKUP($I3383,'taxon-match_2026-08-31'!$A$2:$N$122,7,FALSE),IF(_xlpm.x=0,"",_xlpm.x)))</f>
        <v/>
      </c>
      <c r="M3383" t="str">
        <f>IF($I3383="","",_xlfn.LET(_xlpm.x,VLOOKUP($I3383,'taxon-match_2026-08-31'!$A$2:$N$122,8,FALSE),IF(_xlpm.x=0,"",_xlpm.x)))</f>
        <v/>
      </c>
      <c r="N3383" t="str">
        <f>IF($I3383="","",_xlfn.LET(_xlpm.x,VLOOKUP($I3383,'taxon-match_2026-08-31'!$A$2:$N$122,9,FALSE),IF(_xlpm.x=0,"",_xlpm.x)))</f>
        <v/>
      </c>
      <c r="O3383" t="str">
        <f>IF($I3383="","",_xlfn.LET(_xlpm.x,VLOOKUP($I3383,'taxon-match_2026-08-31'!$A$2:$N$122,10,FALSE),IF(_xlpm.x=0,"",_xlpm.x)))</f>
        <v/>
      </c>
      <c r="P3383" t="str">
        <f>IF($I3383="","",_xlfn.LET(_xlpm.x,VLOOKUP($I3383,'taxon-match_2026-08-31'!$A$2:$N$122,11,FALSE),IF(_xlpm.x=0,"",_xlpm.x)))</f>
        <v/>
      </c>
      <c r="Q3383" t="str">
        <f>IF($I3383="","",_xlfn.LET(_xlpm.x,VLOOKUP($I3383,'taxon-match_2026-08-31'!$A$2:$N$122,12,FALSE),IF(_xlpm.x=0,"",_xlpm.x)))</f>
        <v/>
      </c>
      <c r="R3383" t="str">
        <f>IF($I3383="","",_xlfn.LET(_xlpm.x,VLOOKUP($I3383,'taxon-match_2026-08-31'!$A$2:$N$122,14,FALSE),IF(_xlpm.x=0,"",_xlpm.x)))</f>
        <v/>
      </c>
      <c r="T3383" s="69" t="s">
        <v>62</v>
      </c>
      <c r="U3383" s="69" t="s">
        <v>60</v>
      </c>
      <c r="X3383" t="str">
        <f>IF(T3383="","",_xlfn.LET(_xlpm.x,VLOOKUP(T3383,'Drop-down_menus'!$F$2:$G$16,2,FALSE),IF(_xlpm.x=0,"",_xlpm.x)))</f>
        <v>https://orcid.org/0000-0003-3696-4445</v>
      </c>
      <c r="Y3383" t="str">
        <f>IF(U3383="","",_xlfn.LET(_xlpm.x,VLOOKUP(U3383,'Drop-down_menus'!$F$2:$G$16,2,FALSE),IF(_xlpm.x=0,"",_xlpm.x)))</f>
        <v>https://orcid.org/0000-0002-9708-1761</v>
      </c>
      <c r="Z3383" t="str">
        <f>IF(V3383="","",_xlfn.LET(_xlpm.x,VLOOKUP(V3383,'Drop-down_menus'!$F$2:$G$16,2,FALSE),IF(_xlpm.x=0,"",_xlpm.x)))</f>
        <v/>
      </c>
      <c r="AA3383" t="str">
        <f>IF(W3383="","",_xlfn.LET(_xlpm.x,VLOOKUP(W3383,'Drop-down_menus'!$F$2:$G$16,2,FALSE),IF(_xlpm.x=0,"",_xlpm.x)))</f>
        <v/>
      </c>
      <c r="AB3383" t="s">
        <v>756</v>
      </c>
      <c r="AE3383" t="s">
        <v>921</v>
      </c>
    </row>
    <row r="3384" spans="1:31" ht="15" hidden="1" x14ac:dyDescent="0.2">
      <c r="A3384" s="2" t="s">
        <v>130</v>
      </c>
      <c r="B3384">
        <v>136</v>
      </c>
      <c r="C3384">
        <v>3239</v>
      </c>
      <c r="D3384" s="70" t="s">
        <v>880</v>
      </c>
      <c r="F3384" s="70"/>
      <c r="H3384" s="70"/>
      <c r="I3384" t="s">
        <v>2611</v>
      </c>
      <c r="J3384" t="str">
        <f>IF($I3384="","",_xlfn.LET(_xlpm.x,VLOOKUP($I3384,'taxon-match_2026-08-31'!$A$2:$N$122,6,FALSE),IF(_xlpm.x=0,"",_xlpm.x)))</f>
        <v/>
      </c>
      <c r="K3384" t="str">
        <f>IF($I3384="","",_xlfn.LET(_xlpm.x,VLOOKUP($I3384,'taxon-match_2026-08-31'!$A$2:$N$122,4,FALSE),IF(_xlpm.x=0,"",_xlpm.x)))</f>
        <v/>
      </c>
      <c r="L3384" t="str">
        <f>IF($I3384="","",_xlfn.LET(_xlpm.x,VLOOKUP($I3384,'taxon-match_2026-08-31'!$A$2:$N$122,7,FALSE),IF(_xlpm.x=0,"",_xlpm.x)))</f>
        <v/>
      </c>
      <c r="M3384" t="str">
        <f>IF($I3384="","",_xlfn.LET(_xlpm.x,VLOOKUP($I3384,'taxon-match_2026-08-31'!$A$2:$N$122,8,FALSE),IF(_xlpm.x=0,"",_xlpm.x)))</f>
        <v/>
      </c>
      <c r="N3384" t="str">
        <f>IF($I3384="","",_xlfn.LET(_xlpm.x,VLOOKUP($I3384,'taxon-match_2026-08-31'!$A$2:$N$122,9,FALSE),IF(_xlpm.x=0,"",_xlpm.x)))</f>
        <v/>
      </c>
      <c r="O3384" t="str">
        <f>IF($I3384="","",_xlfn.LET(_xlpm.x,VLOOKUP($I3384,'taxon-match_2026-08-31'!$A$2:$N$122,10,FALSE),IF(_xlpm.x=0,"",_xlpm.x)))</f>
        <v/>
      </c>
      <c r="P3384" t="str">
        <f>IF($I3384="","",_xlfn.LET(_xlpm.x,VLOOKUP($I3384,'taxon-match_2026-08-31'!$A$2:$N$122,11,FALSE),IF(_xlpm.x=0,"",_xlpm.x)))</f>
        <v/>
      </c>
      <c r="Q3384" t="str">
        <f>IF($I3384="","",_xlfn.LET(_xlpm.x,VLOOKUP($I3384,'taxon-match_2026-08-31'!$A$2:$N$122,12,FALSE),IF(_xlpm.x=0,"",_xlpm.x)))</f>
        <v/>
      </c>
      <c r="R3384" t="str">
        <f>IF($I3384="","",_xlfn.LET(_xlpm.x,VLOOKUP($I3384,'taxon-match_2026-08-31'!$A$2:$N$122,14,FALSE),IF(_xlpm.x=0,"",_xlpm.x)))</f>
        <v/>
      </c>
      <c r="T3384" s="69" t="s">
        <v>62</v>
      </c>
      <c r="U3384" s="69" t="s">
        <v>60</v>
      </c>
      <c r="X3384" t="str">
        <f>IF(T3384="","",_xlfn.LET(_xlpm.x,VLOOKUP(T3384,'Drop-down_menus'!$F$2:$G$16,2,FALSE),IF(_xlpm.x=0,"",_xlpm.x)))</f>
        <v>https://orcid.org/0000-0003-3696-4445</v>
      </c>
      <c r="Y3384" t="str">
        <f>IF(U3384="","",_xlfn.LET(_xlpm.x,VLOOKUP(U3384,'Drop-down_menus'!$F$2:$G$16,2,FALSE),IF(_xlpm.x=0,"",_xlpm.x)))</f>
        <v>https://orcid.org/0000-0002-9708-1761</v>
      </c>
      <c r="Z3384" t="str">
        <f>IF(V3384="","",_xlfn.LET(_xlpm.x,VLOOKUP(V3384,'Drop-down_menus'!$F$2:$G$16,2,FALSE),IF(_xlpm.x=0,"",_xlpm.x)))</f>
        <v/>
      </c>
      <c r="AA3384" t="str">
        <f>IF(W3384="","",_xlfn.LET(_xlpm.x,VLOOKUP(W3384,'Drop-down_menus'!$F$2:$G$16,2,FALSE),IF(_xlpm.x=0,"",_xlpm.x)))</f>
        <v/>
      </c>
      <c r="AB3384" t="s">
        <v>756</v>
      </c>
      <c r="AE3384" t="s">
        <v>921</v>
      </c>
    </row>
    <row r="3385" spans="1:31" ht="15" hidden="1" x14ac:dyDescent="0.2">
      <c r="A3385" s="2" t="s">
        <v>130</v>
      </c>
      <c r="B3385">
        <v>137</v>
      </c>
      <c r="C3385">
        <v>3240</v>
      </c>
      <c r="D3385" s="70" t="s">
        <v>880</v>
      </c>
      <c r="F3385" s="70"/>
      <c r="H3385" s="70"/>
      <c r="I3385" t="s">
        <v>2611</v>
      </c>
      <c r="J3385" t="str">
        <f>IF($I3385="","",_xlfn.LET(_xlpm.x,VLOOKUP($I3385,'taxon-match_2026-08-31'!$A$2:$N$122,6,FALSE),IF(_xlpm.x=0,"",_xlpm.x)))</f>
        <v/>
      </c>
      <c r="K3385" t="str">
        <f>IF($I3385="","",_xlfn.LET(_xlpm.x,VLOOKUP($I3385,'taxon-match_2026-08-31'!$A$2:$N$122,4,FALSE),IF(_xlpm.x=0,"",_xlpm.x)))</f>
        <v/>
      </c>
      <c r="L3385" t="str">
        <f>IF($I3385="","",_xlfn.LET(_xlpm.x,VLOOKUP($I3385,'taxon-match_2026-08-31'!$A$2:$N$122,7,FALSE),IF(_xlpm.x=0,"",_xlpm.x)))</f>
        <v/>
      </c>
      <c r="M3385" t="str">
        <f>IF($I3385="","",_xlfn.LET(_xlpm.x,VLOOKUP($I3385,'taxon-match_2026-08-31'!$A$2:$N$122,8,FALSE),IF(_xlpm.x=0,"",_xlpm.x)))</f>
        <v/>
      </c>
      <c r="N3385" t="str">
        <f>IF($I3385="","",_xlfn.LET(_xlpm.x,VLOOKUP($I3385,'taxon-match_2026-08-31'!$A$2:$N$122,9,FALSE),IF(_xlpm.x=0,"",_xlpm.x)))</f>
        <v/>
      </c>
      <c r="O3385" t="str">
        <f>IF($I3385="","",_xlfn.LET(_xlpm.x,VLOOKUP($I3385,'taxon-match_2026-08-31'!$A$2:$N$122,10,FALSE),IF(_xlpm.x=0,"",_xlpm.x)))</f>
        <v/>
      </c>
      <c r="P3385" t="str">
        <f>IF($I3385="","",_xlfn.LET(_xlpm.x,VLOOKUP($I3385,'taxon-match_2026-08-31'!$A$2:$N$122,11,FALSE),IF(_xlpm.x=0,"",_xlpm.x)))</f>
        <v/>
      </c>
      <c r="Q3385" t="str">
        <f>IF($I3385="","",_xlfn.LET(_xlpm.x,VLOOKUP($I3385,'taxon-match_2026-08-31'!$A$2:$N$122,12,FALSE),IF(_xlpm.x=0,"",_xlpm.x)))</f>
        <v/>
      </c>
      <c r="R3385" t="str">
        <f>IF($I3385="","",_xlfn.LET(_xlpm.x,VLOOKUP($I3385,'taxon-match_2026-08-31'!$A$2:$N$122,14,FALSE),IF(_xlpm.x=0,"",_xlpm.x)))</f>
        <v/>
      </c>
      <c r="T3385" s="69" t="s">
        <v>62</v>
      </c>
      <c r="U3385" s="69" t="s">
        <v>60</v>
      </c>
      <c r="X3385" t="str">
        <f>IF(T3385="","",_xlfn.LET(_xlpm.x,VLOOKUP(T3385,'Drop-down_menus'!$F$2:$G$16,2,FALSE),IF(_xlpm.x=0,"",_xlpm.x)))</f>
        <v>https://orcid.org/0000-0003-3696-4445</v>
      </c>
      <c r="Y3385" t="str">
        <f>IF(U3385="","",_xlfn.LET(_xlpm.x,VLOOKUP(U3385,'Drop-down_menus'!$F$2:$G$16,2,FALSE),IF(_xlpm.x=0,"",_xlpm.x)))</f>
        <v>https://orcid.org/0000-0002-9708-1761</v>
      </c>
      <c r="Z3385" t="str">
        <f>IF(V3385="","",_xlfn.LET(_xlpm.x,VLOOKUP(V3385,'Drop-down_menus'!$F$2:$G$16,2,FALSE),IF(_xlpm.x=0,"",_xlpm.x)))</f>
        <v/>
      </c>
      <c r="AA3385" t="str">
        <f>IF(W3385="","",_xlfn.LET(_xlpm.x,VLOOKUP(W3385,'Drop-down_menus'!$F$2:$G$16,2,FALSE),IF(_xlpm.x=0,"",_xlpm.x)))</f>
        <v/>
      </c>
      <c r="AB3385" t="s">
        <v>756</v>
      </c>
      <c r="AE3385" t="s">
        <v>921</v>
      </c>
    </row>
    <row r="3386" spans="1:31" ht="15" hidden="1" x14ac:dyDescent="0.2">
      <c r="A3386" s="2" t="s">
        <v>184</v>
      </c>
      <c r="B3386">
        <v>1184</v>
      </c>
      <c r="C3386">
        <v>3241</v>
      </c>
      <c r="D3386" s="70" t="s">
        <v>880</v>
      </c>
      <c r="F3386" s="70"/>
      <c r="H3386" s="70"/>
      <c r="I3386" t="s">
        <v>2611</v>
      </c>
      <c r="J3386" t="str">
        <f>IF($I3386="","",_xlfn.LET(_xlpm.x,VLOOKUP($I3386,'taxon-match_2026-08-31'!$A$2:$N$122,6,FALSE),IF(_xlpm.x=0,"",_xlpm.x)))</f>
        <v/>
      </c>
      <c r="K3386" t="str">
        <f>IF($I3386="","",_xlfn.LET(_xlpm.x,VLOOKUP($I3386,'taxon-match_2026-08-31'!$A$2:$N$122,4,FALSE),IF(_xlpm.x=0,"",_xlpm.x)))</f>
        <v/>
      </c>
      <c r="L3386" t="str">
        <f>IF($I3386="","",_xlfn.LET(_xlpm.x,VLOOKUP($I3386,'taxon-match_2026-08-31'!$A$2:$N$122,7,FALSE),IF(_xlpm.x=0,"",_xlpm.x)))</f>
        <v/>
      </c>
      <c r="M3386" t="str">
        <f>IF($I3386="","",_xlfn.LET(_xlpm.x,VLOOKUP($I3386,'taxon-match_2026-08-31'!$A$2:$N$122,8,FALSE),IF(_xlpm.x=0,"",_xlpm.x)))</f>
        <v/>
      </c>
      <c r="N3386" t="str">
        <f>IF($I3386="","",_xlfn.LET(_xlpm.x,VLOOKUP($I3386,'taxon-match_2026-08-31'!$A$2:$N$122,9,FALSE),IF(_xlpm.x=0,"",_xlpm.x)))</f>
        <v/>
      </c>
      <c r="O3386" t="str">
        <f>IF($I3386="","",_xlfn.LET(_xlpm.x,VLOOKUP($I3386,'taxon-match_2026-08-31'!$A$2:$N$122,10,FALSE),IF(_xlpm.x=0,"",_xlpm.x)))</f>
        <v/>
      </c>
      <c r="P3386" t="str">
        <f>IF($I3386="","",_xlfn.LET(_xlpm.x,VLOOKUP($I3386,'taxon-match_2026-08-31'!$A$2:$N$122,11,FALSE),IF(_xlpm.x=0,"",_xlpm.x)))</f>
        <v/>
      </c>
      <c r="Q3386" t="str">
        <f>IF($I3386="","",_xlfn.LET(_xlpm.x,VLOOKUP($I3386,'taxon-match_2026-08-31'!$A$2:$N$122,12,FALSE),IF(_xlpm.x=0,"",_xlpm.x)))</f>
        <v/>
      </c>
      <c r="R3386" t="str">
        <f>IF($I3386="","",_xlfn.LET(_xlpm.x,VLOOKUP($I3386,'taxon-match_2026-08-31'!$A$2:$N$122,14,FALSE),IF(_xlpm.x=0,"",_xlpm.x)))</f>
        <v/>
      </c>
      <c r="T3386" s="69" t="s">
        <v>62</v>
      </c>
      <c r="U3386" s="69" t="s">
        <v>60</v>
      </c>
      <c r="X3386" t="str">
        <f>IF(T3386="","",_xlfn.LET(_xlpm.x,VLOOKUP(T3386,'Drop-down_menus'!$F$2:$G$16,2,FALSE),IF(_xlpm.x=0,"",_xlpm.x)))</f>
        <v>https://orcid.org/0000-0003-3696-4445</v>
      </c>
      <c r="Y3386" t="str">
        <f>IF(U3386="","",_xlfn.LET(_xlpm.x,VLOOKUP(U3386,'Drop-down_menus'!$F$2:$G$16,2,FALSE),IF(_xlpm.x=0,"",_xlpm.x)))</f>
        <v>https://orcid.org/0000-0002-9708-1761</v>
      </c>
      <c r="Z3386" t="str">
        <f>IF(V3386="","",_xlfn.LET(_xlpm.x,VLOOKUP(V3386,'Drop-down_menus'!$F$2:$G$16,2,FALSE),IF(_xlpm.x=0,"",_xlpm.x)))</f>
        <v/>
      </c>
      <c r="AA3386" t="str">
        <f>IF(W3386="","",_xlfn.LET(_xlpm.x,VLOOKUP(W3386,'Drop-down_menus'!$F$2:$G$16,2,FALSE),IF(_xlpm.x=0,"",_xlpm.x)))</f>
        <v/>
      </c>
      <c r="AB3386" t="s">
        <v>756</v>
      </c>
      <c r="AE3386" t="s">
        <v>921</v>
      </c>
    </row>
    <row r="3387" spans="1:31" ht="15" hidden="1" x14ac:dyDescent="0.2">
      <c r="A3387" s="2" t="s">
        <v>184</v>
      </c>
      <c r="B3387">
        <v>1185</v>
      </c>
      <c r="C3387">
        <v>3221</v>
      </c>
      <c r="D3387" s="70" t="s">
        <v>880</v>
      </c>
      <c r="F3387" s="70"/>
      <c r="H3387" s="70"/>
      <c r="I3387" t="s">
        <v>2611</v>
      </c>
      <c r="J3387" t="str">
        <f>IF($I3387="","",_xlfn.LET(_xlpm.x,VLOOKUP($I3387,'taxon-match_2026-08-31'!$A$2:$N$122,6,FALSE),IF(_xlpm.x=0,"",_xlpm.x)))</f>
        <v/>
      </c>
      <c r="K3387" t="str">
        <f>IF($I3387="","",_xlfn.LET(_xlpm.x,VLOOKUP($I3387,'taxon-match_2026-08-31'!$A$2:$N$122,4,FALSE),IF(_xlpm.x=0,"",_xlpm.x)))</f>
        <v/>
      </c>
      <c r="L3387" t="str">
        <f>IF($I3387="","",_xlfn.LET(_xlpm.x,VLOOKUP($I3387,'taxon-match_2026-08-31'!$A$2:$N$122,7,FALSE),IF(_xlpm.x=0,"",_xlpm.x)))</f>
        <v/>
      </c>
      <c r="M3387" t="str">
        <f>IF($I3387="","",_xlfn.LET(_xlpm.x,VLOOKUP($I3387,'taxon-match_2026-08-31'!$A$2:$N$122,8,FALSE),IF(_xlpm.x=0,"",_xlpm.x)))</f>
        <v/>
      </c>
      <c r="N3387" t="str">
        <f>IF($I3387="","",_xlfn.LET(_xlpm.x,VLOOKUP($I3387,'taxon-match_2026-08-31'!$A$2:$N$122,9,FALSE),IF(_xlpm.x=0,"",_xlpm.x)))</f>
        <v/>
      </c>
      <c r="O3387" t="str">
        <f>IF($I3387="","",_xlfn.LET(_xlpm.x,VLOOKUP($I3387,'taxon-match_2026-08-31'!$A$2:$N$122,10,FALSE),IF(_xlpm.x=0,"",_xlpm.x)))</f>
        <v/>
      </c>
      <c r="P3387" t="str">
        <f>IF($I3387="","",_xlfn.LET(_xlpm.x,VLOOKUP($I3387,'taxon-match_2026-08-31'!$A$2:$N$122,11,FALSE),IF(_xlpm.x=0,"",_xlpm.x)))</f>
        <v/>
      </c>
      <c r="Q3387" t="str">
        <f>IF($I3387="","",_xlfn.LET(_xlpm.x,VLOOKUP($I3387,'taxon-match_2026-08-31'!$A$2:$N$122,12,FALSE),IF(_xlpm.x=0,"",_xlpm.x)))</f>
        <v/>
      </c>
      <c r="R3387" t="str">
        <f>IF($I3387="","",_xlfn.LET(_xlpm.x,VLOOKUP($I3387,'taxon-match_2026-08-31'!$A$2:$N$122,14,FALSE),IF(_xlpm.x=0,"",_xlpm.x)))</f>
        <v/>
      </c>
      <c r="T3387" s="69" t="s">
        <v>62</v>
      </c>
      <c r="U3387" s="69" t="s">
        <v>60</v>
      </c>
      <c r="X3387" t="str">
        <f>IF(T3387="","",_xlfn.LET(_xlpm.x,VLOOKUP(T3387,'Drop-down_menus'!$F$2:$G$16,2,FALSE),IF(_xlpm.x=0,"",_xlpm.x)))</f>
        <v>https://orcid.org/0000-0003-3696-4445</v>
      </c>
      <c r="Y3387" t="str">
        <f>IF(U3387="","",_xlfn.LET(_xlpm.x,VLOOKUP(U3387,'Drop-down_menus'!$F$2:$G$16,2,FALSE),IF(_xlpm.x=0,"",_xlpm.x)))</f>
        <v>https://orcid.org/0000-0002-9708-1761</v>
      </c>
      <c r="Z3387" t="str">
        <f>IF(V3387="","",_xlfn.LET(_xlpm.x,VLOOKUP(V3387,'Drop-down_menus'!$F$2:$G$16,2,FALSE),IF(_xlpm.x=0,"",_xlpm.x)))</f>
        <v/>
      </c>
      <c r="AA3387" t="str">
        <f>IF(W3387="","",_xlfn.LET(_xlpm.x,VLOOKUP(W3387,'Drop-down_menus'!$F$2:$G$16,2,FALSE),IF(_xlpm.x=0,"",_xlpm.x)))</f>
        <v/>
      </c>
      <c r="AB3387" t="s">
        <v>756</v>
      </c>
      <c r="AE3387" t="s">
        <v>921</v>
      </c>
    </row>
    <row r="3388" spans="1:31" ht="15" hidden="1" x14ac:dyDescent="0.2">
      <c r="A3388" s="2" t="s">
        <v>184</v>
      </c>
      <c r="B3388">
        <v>1186</v>
      </c>
      <c r="C3388">
        <v>3222</v>
      </c>
      <c r="D3388" s="70" t="s">
        <v>880</v>
      </c>
      <c r="F3388" s="70"/>
      <c r="H3388" s="70"/>
      <c r="I3388" t="s">
        <v>2611</v>
      </c>
      <c r="J3388" t="str">
        <f>IF($I3388="","",_xlfn.LET(_xlpm.x,VLOOKUP($I3388,'taxon-match_2026-08-31'!$A$2:$N$122,6,FALSE),IF(_xlpm.x=0,"",_xlpm.x)))</f>
        <v/>
      </c>
      <c r="K3388" t="str">
        <f>IF($I3388="","",_xlfn.LET(_xlpm.x,VLOOKUP($I3388,'taxon-match_2026-08-31'!$A$2:$N$122,4,FALSE),IF(_xlpm.x=0,"",_xlpm.x)))</f>
        <v/>
      </c>
      <c r="L3388" t="str">
        <f>IF($I3388="","",_xlfn.LET(_xlpm.x,VLOOKUP($I3388,'taxon-match_2026-08-31'!$A$2:$N$122,7,FALSE),IF(_xlpm.x=0,"",_xlpm.x)))</f>
        <v/>
      </c>
      <c r="M3388" t="str">
        <f>IF($I3388="","",_xlfn.LET(_xlpm.x,VLOOKUP($I3388,'taxon-match_2026-08-31'!$A$2:$N$122,8,FALSE),IF(_xlpm.x=0,"",_xlpm.x)))</f>
        <v/>
      </c>
      <c r="N3388" t="str">
        <f>IF($I3388="","",_xlfn.LET(_xlpm.x,VLOOKUP($I3388,'taxon-match_2026-08-31'!$A$2:$N$122,9,FALSE),IF(_xlpm.x=0,"",_xlpm.x)))</f>
        <v/>
      </c>
      <c r="O3388" t="str">
        <f>IF($I3388="","",_xlfn.LET(_xlpm.x,VLOOKUP($I3388,'taxon-match_2026-08-31'!$A$2:$N$122,10,FALSE),IF(_xlpm.x=0,"",_xlpm.x)))</f>
        <v/>
      </c>
      <c r="P3388" t="str">
        <f>IF($I3388="","",_xlfn.LET(_xlpm.x,VLOOKUP($I3388,'taxon-match_2026-08-31'!$A$2:$N$122,11,FALSE),IF(_xlpm.x=0,"",_xlpm.x)))</f>
        <v/>
      </c>
      <c r="Q3388" t="str">
        <f>IF($I3388="","",_xlfn.LET(_xlpm.x,VLOOKUP($I3388,'taxon-match_2026-08-31'!$A$2:$N$122,12,FALSE),IF(_xlpm.x=0,"",_xlpm.x)))</f>
        <v/>
      </c>
      <c r="R3388" t="str">
        <f>IF($I3388="","",_xlfn.LET(_xlpm.x,VLOOKUP($I3388,'taxon-match_2026-08-31'!$A$2:$N$122,14,FALSE),IF(_xlpm.x=0,"",_xlpm.x)))</f>
        <v/>
      </c>
      <c r="T3388" s="69" t="s">
        <v>62</v>
      </c>
      <c r="U3388" s="69" t="s">
        <v>60</v>
      </c>
      <c r="X3388" t="str">
        <f>IF(T3388="","",_xlfn.LET(_xlpm.x,VLOOKUP(T3388,'Drop-down_menus'!$F$2:$G$16,2,FALSE),IF(_xlpm.x=0,"",_xlpm.x)))</f>
        <v>https://orcid.org/0000-0003-3696-4445</v>
      </c>
      <c r="Y3388" t="str">
        <f>IF(U3388="","",_xlfn.LET(_xlpm.x,VLOOKUP(U3388,'Drop-down_menus'!$F$2:$G$16,2,FALSE),IF(_xlpm.x=0,"",_xlpm.x)))</f>
        <v>https://orcid.org/0000-0002-9708-1761</v>
      </c>
      <c r="Z3388" t="str">
        <f>IF(V3388="","",_xlfn.LET(_xlpm.x,VLOOKUP(V3388,'Drop-down_menus'!$F$2:$G$16,2,FALSE),IF(_xlpm.x=0,"",_xlpm.x)))</f>
        <v/>
      </c>
      <c r="AA3388" t="str">
        <f>IF(W3388="","",_xlfn.LET(_xlpm.x,VLOOKUP(W3388,'Drop-down_menus'!$F$2:$G$16,2,FALSE),IF(_xlpm.x=0,"",_xlpm.x)))</f>
        <v/>
      </c>
      <c r="AB3388" t="s">
        <v>756</v>
      </c>
      <c r="AE3388" t="s">
        <v>921</v>
      </c>
    </row>
    <row r="3389" spans="1:31" ht="15" hidden="1" x14ac:dyDescent="0.2">
      <c r="A3389" s="2" t="s">
        <v>312</v>
      </c>
      <c r="B3389">
        <v>2575</v>
      </c>
      <c r="C3389">
        <v>3223</v>
      </c>
      <c r="D3389" s="70" t="s">
        <v>880</v>
      </c>
      <c r="F3389" s="70"/>
      <c r="H3389" s="70"/>
      <c r="I3389" t="s">
        <v>2611</v>
      </c>
      <c r="J3389" t="str">
        <f>IF($I3389="","",_xlfn.LET(_xlpm.x,VLOOKUP($I3389,'taxon-match_2026-08-31'!$A$2:$N$122,6,FALSE),IF(_xlpm.x=0,"",_xlpm.x)))</f>
        <v/>
      </c>
      <c r="K3389" t="str">
        <f>IF($I3389="","",_xlfn.LET(_xlpm.x,VLOOKUP($I3389,'taxon-match_2026-08-31'!$A$2:$N$122,4,FALSE),IF(_xlpm.x=0,"",_xlpm.x)))</f>
        <v/>
      </c>
      <c r="L3389" t="str">
        <f>IF($I3389="","",_xlfn.LET(_xlpm.x,VLOOKUP($I3389,'taxon-match_2026-08-31'!$A$2:$N$122,7,FALSE),IF(_xlpm.x=0,"",_xlpm.x)))</f>
        <v/>
      </c>
      <c r="M3389" t="str">
        <f>IF($I3389="","",_xlfn.LET(_xlpm.x,VLOOKUP($I3389,'taxon-match_2026-08-31'!$A$2:$N$122,8,FALSE),IF(_xlpm.x=0,"",_xlpm.x)))</f>
        <v/>
      </c>
      <c r="N3389" t="str">
        <f>IF($I3389="","",_xlfn.LET(_xlpm.x,VLOOKUP($I3389,'taxon-match_2026-08-31'!$A$2:$N$122,9,FALSE),IF(_xlpm.x=0,"",_xlpm.x)))</f>
        <v/>
      </c>
      <c r="O3389" t="str">
        <f>IF($I3389="","",_xlfn.LET(_xlpm.x,VLOOKUP($I3389,'taxon-match_2026-08-31'!$A$2:$N$122,10,FALSE),IF(_xlpm.x=0,"",_xlpm.x)))</f>
        <v/>
      </c>
      <c r="P3389" t="str">
        <f>IF($I3389="","",_xlfn.LET(_xlpm.x,VLOOKUP($I3389,'taxon-match_2026-08-31'!$A$2:$N$122,11,FALSE),IF(_xlpm.x=0,"",_xlpm.x)))</f>
        <v/>
      </c>
      <c r="Q3389" t="str">
        <f>IF($I3389="","",_xlfn.LET(_xlpm.x,VLOOKUP($I3389,'taxon-match_2026-08-31'!$A$2:$N$122,12,FALSE),IF(_xlpm.x=0,"",_xlpm.x)))</f>
        <v/>
      </c>
      <c r="R3389" t="str">
        <f>IF($I3389="","",_xlfn.LET(_xlpm.x,VLOOKUP($I3389,'taxon-match_2026-08-31'!$A$2:$N$122,14,FALSE),IF(_xlpm.x=0,"",_xlpm.x)))</f>
        <v/>
      </c>
      <c r="T3389" s="69" t="s">
        <v>62</v>
      </c>
      <c r="U3389" s="69" t="s">
        <v>60</v>
      </c>
      <c r="X3389" t="str">
        <f>IF(T3389="","",_xlfn.LET(_xlpm.x,VLOOKUP(T3389,'Drop-down_menus'!$F$2:$G$16,2,FALSE),IF(_xlpm.x=0,"",_xlpm.x)))</f>
        <v>https://orcid.org/0000-0003-3696-4445</v>
      </c>
      <c r="Y3389" t="str">
        <f>IF(U3389="","",_xlfn.LET(_xlpm.x,VLOOKUP(U3389,'Drop-down_menus'!$F$2:$G$16,2,FALSE),IF(_xlpm.x=0,"",_xlpm.x)))</f>
        <v>https://orcid.org/0000-0002-9708-1761</v>
      </c>
      <c r="Z3389" t="str">
        <f>IF(V3389="","",_xlfn.LET(_xlpm.x,VLOOKUP(V3389,'Drop-down_menus'!$F$2:$G$16,2,FALSE),IF(_xlpm.x=0,"",_xlpm.x)))</f>
        <v/>
      </c>
      <c r="AA3389" t="str">
        <f>IF(W3389="","",_xlfn.LET(_xlpm.x,VLOOKUP(W3389,'Drop-down_menus'!$F$2:$G$16,2,FALSE),IF(_xlpm.x=0,"",_xlpm.x)))</f>
        <v/>
      </c>
      <c r="AB3389" t="s">
        <v>756</v>
      </c>
      <c r="AE3389" t="s">
        <v>921</v>
      </c>
    </row>
    <row r="3390" spans="1:31" ht="15" hidden="1" x14ac:dyDescent="0.2">
      <c r="A3390" s="2" t="s">
        <v>312</v>
      </c>
      <c r="B3390">
        <v>2576</v>
      </c>
      <c r="C3390">
        <v>3224</v>
      </c>
      <c r="D3390" s="70" t="s">
        <v>880</v>
      </c>
      <c r="F3390" s="70"/>
      <c r="H3390" s="70"/>
      <c r="I3390" t="s">
        <v>2611</v>
      </c>
      <c r="J3390" t="str">
        <f>IF($I3390="","",_xlfn.LET(_xlpm.x,VLOOKUP($I3390,'taxon-match_2026-08-31'!$A$2:$N$122,6,FALSE),IF(_xlpm.x=0,"",_xlpm.x)))</f>
        <v/>
      </c>
      <c r="K3390" t="str">
        <f>IF($I3390="","",_xlfn.LET(_xlpm.x,VLOOKUP($I3390,'taxon-match_2026-08-31'!$A$2:$N$122,4,FALSE),IF(_xlpm.x=0,"",_xlpm.x)))</f>
        <v/>
      </c>
      <c r="L3390" t="str">
        <f>IF($I3390="","",_xlfn.LET(_xlpm.x,VLOOKUP($I3390,'taxon-match_2026-08-31'!$A$2:$N$122,7,FALSE),IF(_xlpm.x=0,"",_xlpm.x)))</f>
        <v/>
      </c>
      <c r="M3390" t="str">
        <f>IF($I3390="","",_xlfn.LET(_xlpm.x,VLOOKUP($I3390,'taxon-match_2026-08-31'!$A$2:$N$122,8,FALSE),IF(_xlpm.x=0,"",_xlpm.x)))</f>
        <v/>
      </c>
      <c r="N3390" t="str">
        <f>IF($I3390="","",_xlfn.LET(_xlpm.x,VLOOKUP($I3390,'taxon-match_2026-08-31'!$A$2:$N$122,9,FALSE),IF(_xlpm.x=0,"",_xlpm.x)))</f>
        <v/>
      </c>
      <c r="O3390" t="str">
        <f>IF($I3390="","",_xlfn.LET(_xlpm.x,VLOOKUP($I3390,'taxon-match_2026-08-31'!$A$2:$N$122,10,FALSE),IF(_xlpm.x=0,"",_xlpm.x)))</f>
        <v/>
      </c>
      <c r="P3390" t="str">
        <f>IF($I3390="","",_xlfn.LET(_xlpm.x,VLOOKUP($I3390,'taxon-match_2026-08-31'!$A$2:$N$122,11,FALSE),IF(_xlpm.x=0,"",_xlpm.x)))</f>
        <v/>
      </c>
      <c r="Q3390" t="str">
        <f>IF($I3390="","",_xlfn.LET(_xlpm.x,VLOOKUP($I3390,'taxon-match_2026-08-31'!$A$2:$N$122,12,FALSE),IF(_xlpm.x=0,"",_xlpm.x)))</f>
        <v/>
      </c>
      <c r="R3390" t="str">
        <f>IF($I3390="","",_xlfn.LET(_xlpm.x,VLOOKUP($I3390,'taxon-match_2026-08-31'!$A$2:$N$122,14,FALSE),IF(_xlpm.x=0,"",_xlpm.x)))</f>
        <v/>
      </c>
      <c r="T3390" s="69" t="s">
        <v>62</v>
      </c>
      <c r="U3390" s="69" t="s">
        <v>60</v>
      </c>
      <c r="X3390" t="str">
        <f>IF(T3390="","",_xlfn.LET(_xlpm.x,VLOOKUP(T3390,'Drop-down_menus'!$F$2:$G$16,2,FALSE),IF(_xlpm.x=0,"",_xlpm.x)))</f>
        <v>https://orcid.org/0000-0003-3696-4445</v>
      </c>
      <c r="Y3390" t="str">
        <f>IF(U3390="","",_xlfn.LET(_xlpm.x,VLOOKUP(U3390,'Drop-down_menus'!$F$2:$G$16,2,FALSE),IF(_xlpm.x=0,"",_xlpm.x)))</f>
        <v>https://orcid.org/0000-0002-9708-1761</v>
      </c>
      <c r="Z3390" t="str">
        <f>IF(V3390="","",_xlfn.LET(_xlpm.x,VLOOKUP(V3390,'Drop-down_menus'!$F$2:$G$16,2,FALSE),IF(_xlpm.x=0,"",_xlpm.x)))</f>
        <v/>
      </c>
      <c r="AA3390" t="str">
        <f>IF(W3390="","",_xlfn.LET(_xlpm.x,VLOOKUP(W3390,'Drop-down_menus'!$F$2:$G$16,2,FALSE),IF(_xlpm.x=0,"",_xlpm.x)))</f>
        <v/>
      </c>
      <c r="AB3390" t="s">
        <v>756</v>
      </c>
      <c r="AE3390" t="s">
        <v>921</v>
      </c>
    </row>
    <row r="3391" spans="1:31" ht="15" hidden="1" x14ac:dyDescent="0.2">
      <c r="A3391" s="2" t="s">
        <v>312</v>
      </c>
      <c r="B3391">
        <v>2577</v>
      </c>
      <c r="C3391">
        <v>3225</v>
      </c>
      <c r="D3391" s="70" t="s">
        <v>880</v>
      </c>
      <c r="F3391" s="70"/>
      <c r="H3391" s="70"/>
      <c r="I3391" t="s">
        <v>2611</v>
      </c>
      <c r="J3391" t="str">
        <f>IF($I3391="","",_xlfn.LET(_xlpm.x,VLOOKUP($I3391,'taxon-match_2026-08-31'!$A$2:$N$122,6,FALSE),IF(_xlpm.x=0,"",_xlpm.x)))</f>
        <v/>
      </c>
      <c r="K3391" t="str">
        <f>IF($I3391="","",_xlfn.LET(_xlpm.x,VLOOKUP($I3391,'taxon-match_2026-08-31'!$A$2:$N$122,4,FALSE),IF(_xlpm.x=0,"",_xlpm.x)))</f>
        <v/>
      </c>
      <c r="L3391" t="str">
        <f>IF($I3391="","",_xlfn.LET(_xlpm.x,VLOOKUP($I3391,'taxon-match_2026-08-31'!$A$2:$N$122,7,FALSE),IF(_xlpm.x=0,"",_xlpm.x)))</f>
        <v/>
      </c>
      <c r="M3391" t="str">
        <f>IF($I3391="","",_xlfn.LET(_xlpm.x,VLOOKUP($I3391,'taxon-match_2026-08-31'!$A$2:$N$122,8,FALSE),IF(_xlpm.x=0,"",_xlpm.x)))</f>
        <v/>
      </c>
      <c r="N3391" t="str">
        <f>IF($I3391="","",_xlfn.LET(_xlpm.x,VLOOKUP($I3391,'taxon-match_2026-08-31'!$A$2:$N$122,9,FALSE),IF(_xlpm.x=0,"",_xlpm.x)))</f>
        <v/>
      </c>
      <c r="O3391" t="str">
        <f>IF($I3391="","",_xlfn.LET(_xlpm.x,VLOOKUP($I3391,'taxon-match_2026-08-31'!$A$2:$N$122,10,FALSE),IF(_xlpm.x=0,"",_xlpm.x)))</f>
        <v/>
      </c>
      <c r="P3391" t="str">
        <f>IF($I3391="","",_xlfn.LET(_xlpm.x,VLOOKUP($I3391,'taxon-match_2026-08-31'!$A$2:$N$122,11,FALSE),IF(_xlpm.x=0,"",_xlpm.x)))</f>
        <v/>
      </c>
      <c r="Q3391" t="str">
        <f>IF($I3391="","",_xlfn.LET(_xlpm.x,VLOOKUP($I3391,'taxon-match_2026-08-31'!$A$2:$N$122,12,FALSE),IF(_xlpm.x=0,"",_xlpm.x)))</f>
        <v/>
      </c>
      <c r="R3391" t="str">
        <f>IF($I3391="","",_xlfn.LET(_xlpm.x,VLOOKUP($I3391,'taxon-match_2026-08-31'!$A$2:$N$122,14,FALSE),IF(_xlpm.x=0,"",_xlpm.x)))</f>
        <v/>
      </c>
      <c r="T3391" s="69" t="s">
        <v>62</v>
      </c>
      <c r="U3391" s="69" t="s">
        <v>60</v>
      </c>
      <c r="X3391" t="str">
        <f>IF(T3391="","",_xlfn.LET(_xlpm.x,VLOOKUP(T3391,'Drop-down_menus'!$F$2:$G$16,2,FALSE),IF(_xlpm.x=0,"",_xlpm.x)))</f>
        <v>https://orcid.org/0000-0003-3696-4445</v>
      </c>
      <c r="Y3391" t="str">
        <f>IF(U3391="","",_xlfn.LET(_xlpm.x,VLOOKUP(U3391,'Drop-down_menus'!$F$2:$G$16,2,FALSE),IF(_xlpm.x=0,"",_xlpm.x)))</f>
        <v>https://orcid.org/0000-0002-9708-1761</v>
      </c>
      <c r="Z3391" t="str">
        <f>IF(V3391="","",_xlfn.LET(_xlpm.x,VLOOKUP(V3391,'Drop-down_menus'!$F$2:$G$16,2,FALSE),IF(_xlpm.x=0,"",_xlpm.x)))</f>
        <v/>
      </c>
      <c r="AA3391" t="str">
        <f>IF(W3391="","",_xlfn.LET(_xlpm.x,VLOOKUP(W3391,'Drop-down_menus'!$F$2:$G$16,2,FALSE),IF(_xlpm.x=0,"",_xlpm.x)))</f>
        <v/>
      </c>
      <c r="AB3391" t="s">
        <v>756</v>
      </c>
      <c r="AE3391" t="s">
        <v>921</v>
      </c>
    </row>
    <row r="3392" spans="1:31" ht="15" hidden="1" x14ac:dyDescent="0.2">
      <c r="A3392" s="2" t="s">
        <v>320</v>
      </c>
      <c r="B3392">
        <v>3367</v>
      </c>
      <c r="C3392">
        <v>5154</v>
      </c>
      <c r="D3392" s="70" t="s">
        <v>880</v>
      </c>
      <c r="F3392" s="70"/>
      <c r="H3392" s="70"/>
      <c r="I3392" t="s">
        <v>2611</v>
      </c>
      <c r="J3392" t="str">
        <f>IF($I3392="","",_xlfn.LET(_xlpm.x,VLOOKUP($I3392,'taxon-match_2026-08-31'!$A$2:$N$122,6,FALSE),IF(_xlpm.x=0,"",_xlpm.x)))</f>
        <v/>
      </c>
      <c r="K3392" t="str">
        <f>IF($I3392="","",_xlfn.LET(_xlpm.x,VLOOKUP($I3392,'taxon-match_2026-08-31'!$A$2:$N$122,4,FALSE),IF(_xlpm.x=0,"",_xlpm.x)))</f>
        <v/>
      </c>
      <c r="L3392" t="str">
        <f>IF($I3392="","",_xlfn.LET(_xlpm.x,VLOOKUP($I3392,'taxon-match_2026-08-31'!$A$2:$N$122,7,FALSE),IF(_xlpm.x=0,"",_xlpm.x)))</f>
        <v/>
      </c>
      <c r="M3392" t="str">
        <f>IF($I3392="","",_xlfn.LET(_xlpm.x,VLOOKUP($I3392,'taxon-match_2026-08-31'!$A$2:$N$122,8,FALSE),IF(_xlpm.x=0,"",_xlpm.x)))</f>
        <v/>
      </c>
      <c r="N3392" t="str">
        <f>IF($I3392="","",_xlfn.LET(_xlpm.x,VLOOKUP($I3392,'taxon-match_2026-08-31'!$A$2:$N$122,9,FALSE),IF(_xlpm.x=0,"",_xlpm.x)))</f>
        <v/>
      </c>
      <c r="O3392" t="str">
        <f>IF($I3392="","",_xlfn.LET(_xlpm.x,VLOOKUP($I3392,'taxon-match_2026-08-31'!$A$2:$N$122,10,FALSE),IF(_xlpm.x=0,"",_xlpm.x)))</f>
        <v/>
      </c>
      <c r="P3392" t="str">
        <f>IF($I3392="","",_xlfn.LET(_xlpm.x,VLOOKUP($I3392,'taxon-match_2026-08-31'!$A$2:$N$122,11,FALSE),IF(_xlpm.x=0,"",_xlpm.x)))</f>
        <v/>
      </c>
      <c r="Q3392" t="str">
        <f>IF($I3392="","",_xlfn.LET(_xlpm.x,VLOOKUP($I3392,'taxon-match_2026-08-31'!$A$2:$N$122,12,FALSE),IF(_xlpm.x=0,"",_xlpm.x)))</f>
        <v/>
      </c>
      <c r="R3392" t="str">
        <f>IF($I3392="","",_xlfn.LET(_xlpm.x,VLOOKUP($I3392,'taxon-match_2026-08-31'!$A$2:$N$122,14,FALSE),IF(_xlpm.x=0,"",_xlpm.x)))</f>
        <v/>
      </c>
      <c r="T3392" s="69" t="s">
        <v>62</v>
      </c>
      <c r="U3392" s="69" t="s">
        <v>60</v>
      </c>
      <c r="X3392" t="str">
        <f>IF(T3392="","",_xlfn.LET(_xlpm.x,VLOOKUP(T3392,'Drop-down_menus'!$F$2:$G$16,2,FALSE),IF(_xlpm.x=0,"",_xlpm.x)))</f>
        <v>https://orcid.org/0000-0003-3696-4445</v>
      </c>
      <c r="Y3392" t="str">
        <f>IF(U3392="","",_xlfn.LET(_xlpm.x,VLOOKUP(U3392,'Drop-down_menus'!$F$2:$G$16,2,FALSE),IF(_xlpm.x=0,"",_xlpm.x)))</f>
        <v>https://orcid.org/0000-0002-9708-1761</v>
      </c>
      <c r="Z3392" t="str">
        <f>IF(V3392="","",_xlfn.LET(_xlpm.x,VLOOKUP(V3392,'Drop-down_menus'!$F$2:$G$16,2,FALSE),IF(_xlpm.x=0,"",_xlpm.x)))</f>
        <v/>
      </c>
      <c r="AA3392" t="str">
        <f>IF(W3392="","",_xlfn.LET(_xlpm.x,VLOOKUP(W3392,'Drop-down_menus'!$F$2:$G$16,2,FALSE),IF(_xlpm.x=0,"",_xlpm.x)))</f>
        <v/>
      </c>
      <c r="AB3392" t="s">
        <v>756</v>
      </c>
      <c r="AE3392" t="s">
        <v>921</v>
      </c>
    </row>
    <row r="3393" spans="1:31" ht="15" hidden="1" x14ac:dyDescent="0.2">
      <c r="A3393" s="2" t="s">
        <v>320</v>
      </c>
      <c r="B3393">
        <v>3368</v>
      </c>
      <c r="C3393">
        <v>5160</v>
      </c>
      <c r="D3393" s="70" t="s">
        <v>880</v>
      </c>
      <c r="F3393" s="70"/>
      <c r="H3393" s="70"/>
      <c r="I3393" t="s">
        <v>2611</v>
      </c>
      <c r="J3393" t="str">
        <f>IF($I3393="","",_xlfn.LET(_xlpm.x,VLOOKUP($I3393,'taxon-match_2026-08-31'!$A$2:$N$122,6,FALSE),IF(_xlpm.x=0,"",_xlpm.x)))</f>
        <v/>
      </c>
      <c r="K3393" t="str">
        <f>IF($I3393="","",_xlfn.LET(_xlpm.x,VLOOKUP($I3393,'taxon-match_2026-08-31'!$A$2:$N$122,4,FALSE),IF(_xlpm.x=0,"",_xlpm.x)))</f>
        <v/>
      </c>
      <c r="L3393" t="str">
        <f>IF($I3393="","",_xlfn.LET(_xlpm.x,VLOOKUP($I3393,'taxon-match_2026-08-31'!$A$2:$N$122,7,FALSE),IF(_xlpm.x=0,"",_xlpm.x)))</f>
        <v/>
      </c>
      <c r="M3393" t="str">
        <f>IF($I3393="","",_xlfn.LET(_xlpm.x,VLOOKUP($I3393,'taxon-match_2026-08-31'!$A$2:$N$122,8,FALSE),IF(_xlpm.x=0,"",_xlpm.x)))</f>
        <v/>
      </c>
      <c r="N3393" t="str">
        <f>IF($I3393="","",_xlfn.LET(_xlpm.x,VLOOKUP($I3393,'taxon-match_2026-08-31'!$A$2:$N$122,9,FALSE),IF(_xlpm.x=0,"",_xlpm.x)))</f>
        <v/>
      </c>
      <c r="O3393" t="str">
        <f>IF($I3393="","",_xlfn.LET(_xlpm.x,VLOOKUP($I3393,'taxon-match_2026-08-31'!$A$2:$N$122,10,FALSE),IF(_xlpm.x=0,"",_xlpm.x)))</f>
        <v/>
      </c>
      <c r="P3393" t="str">
        <f>IF($I3393="","",_xlfn.LET(_xlpm.x,VLOOKUP($I3393,'taxon-match_2026-08-31'!$A$2:$N$122,11,FALSE),IF(_xlpm.x=0,"",_xlpm.x)))</f>
        <v/>
      </c>
      <c r="Q3393" t="str">
        <f>IF($I3393="","",_xlfn.LET(_xlpm.x,VLOOKUP($I3393,'taxon-match_2026-08-31'!$A$2:$N$122,12,FALSE),IF(_xlpm.x=0,"",_xlpm.x)))</f>
        <v/>
      </c>
      <c r="R3393" t="str">
        <f>IF($I3393="","",_xlfn.LET(_xlpm.x,VLOOKUP($I3393,'taxon-match_2026-08-31'!$A$2:$N$122,14,FALSE),IF(_xlpm.x=0,"",_xlpm.x)))</f>
        <v/>
      </c>
      <c r="T3393" s="69" t="s">
        <v>62</v>
      </c>
      <c r="U3393" s="69" t="s">
        <v>60</v>
      </c>
      <c r="X3393" t="str">
        <f>IF(T3393="","",_xlfn.LET(_xlpm.x,VLOOKUP(T3393,'Drop-down_menus'!$F$2:$G$16,2,FALSE),IF(_xlpm.x=0,"",_xlpm.x)))</f>
        <v>https://orcid.org/0000-0003-3696-4445</v>
      </c>
      <c r="Y3393" t="str">
        <f>IF(U3393="","",_xlfn.LET(_xlpm.x,VLOOKUP(U3393,'Drop-down_menus'!$F$2:$G$16,2,FALSE),IF(_xlpm.x=0,"",_xlpm.x)))</f>
        <v>https://orcid.org/0000-0002-9708-1761</v>
      </c>
      <c r="Z3393" t="str">
        <f>IF(V3393="","",_xlfn.LET(_xlpm.x,VLOOKUP(V3393,'Drop-down_menus'!$F$2:$G$16,2,FALSE),IF(_xlpm.x=0,"",_xlpm.x)))</f>
        <v/>
      </c>
      <c r="AA3393" t="str">
        <f>IF(W3393="","",_xlfn.LET(_xlpm.x,VLOOKUP(W3393,'Drop-down_menus'!$F$2:$G$16,2,FALSE),IF(_xlpm.x=0,"",_xlpm.x)))</f>
        <v/>
      </c>
      <c r="AB3393" t="s">
        <v>756</v>
      </c>
      <c r="AE3393" t="s">
        <v>921</v>
      </c>
    </row>
    <row r="3394" spans="1:31" ht="15" hidden="1" x14ac:dyDescent="0.2">
      <c r="A3394" s="2" t="s">
        <v>320</v>
      </c>
      <c r="B3394">
        <v>3384</v>
      </c>
      <c r="C3394">
        <v>5158</v>
      </c>
      <c r="D3394" s="70" t="s">
        <v>880</v>
      </c>
      <c r="F3394" s="70"/>
      <c r="H3394" s="70"/>
      <c r="I3394" t="s">
        <v>2611</v>
      </c>
      <c r="J3394" t="str">
        <f>IF($I3394="","",_xlfn.LET(_xlpm.x,VLOOKUP($I3394,'taxon-match_2026-08-31'!$A$2:$N$122,6,FALSE),IF(_xlpm.x=0,"",_xlpm.x)))</f>
        <v/>
      </c>
      <c r="K3394" t="str">
        <f>IF($I3394="","",_xlfn.LET(_xlpm.x,VLOOKUP($I3394,'taxon-match_2026-08-31'!$A$2:$N$122,4,FALSE),IF(_xlpm.x=0,"",_xlpm.x)))</f>
        <v/>
      </c>
      <c r="L3394" t="str">
        <f>IF($I3394="","",_xlfn.LET(_xlpm.x,VLOOKUP($I3394,'taxon-match_2026-08-31'!$A$2:$N$122,7,FALSE),IF(_xlpm.x=0,"",_xlpm.x)))</f>
        <v/>
      </c>
      <c r="M3394" t="str">
        <f>IF($I3394="","",_xlfn.LET(_xlpm.x,VLOOKUP($I3394,'taxon-match_2026-08-31'!$A$2:$N$122,8,FALSE),IF(_xlpm.x=0,"",_xlpm.x)))</f>
        <v/>
      </c>
      <c r="N3394" t="str">
        <f>IF($I3394="","",_xlfn.LET(_xlpm.x,VLOOKUP($I3394,'taxon-match_2026-08-31'!$A$2:$N$122,9,FALSE),IF(_xlpm.x=0,"",_xlpm.x)))</f>
        <v/>
      </c>
      <c r="O3394" t="str">
        <f>IF($I3394="","",_xlfn.LET(_xlpm.x,VLOOKUP($I3394,'taxon-match_2026-08-31'!$A$2:$N$122,10,FALSE),IF(_xlpm.x=0,"",_xlpm.x)))</f>
        <v/>
      </c>
      <c r="P3394" t="str">
        <f>IF($I3394="","",_xlfn.LET(_xlpm.x,VLOOKUP($I3394,'taxon-match_2026-08-31'!$A$2:$N$122,11,FALSE),IF(_xlpm.x=0,"",_xlpm.x)))</f>
        <v/>
      </c>
      <c r="Q3394" t="str">
        <f>IF($I3394="","",_xlfn.LET(_xlpm.x,VLOOKUP($I3394,'taxon-match_2026-08-31'!$A$2:$N$122,12,FALSE),IF(_xlpm.x=0,"",_xlpm.x)))</f>
        <v/>
      </c>
      <c r="R3394" t="str">
        <f>IF($I3394="","",_xlfn.LET(_xlpm.x,VLOOKUP($I3394,'taxon-match_2026-08-31'!$A$2:$N$122,14,FALSE),IF(_xlpm.x=0,"",_xlpm.x)))</f>
        <v/>
      </c>
      <c r="T3394" s="69" t="s">
        <v>62</v>
      </c>
      <c r="U3394" s="69" t="s">
        <v>60</v>
      </c>
      <c r="X3394" t="str">
        <f>IF(T3394="","",_xlfn.LET(_xlpm.x,VLOOKUP(T3394,'Drop-down_menus'!$F$2:$G$16,2,FALSE),IF(_xlpm.x=0,"",_xlpm.x)))</f>
        <v>https://orcid.org/0000-0003-3696-4445</v>
      </c>
      <c r="Y3394" t="str">
        <f>IF(U3394="","",_xlfn.LET(_xlpm.x,VLOOKUP(U3394,'Drop-down_menus'!$F$2:$G$16,2,FALSE),IF(_xlpm.x=0,"",_xlpm.x)))</f>
        <v>https://orcid.org/0000-0002-9708-1761</v>
      </c>
      <c r="Z3394" t="str">
        <f>IF(V3394="","",_xlfn.LET(_xlpm.x,VLOOKUP(V3394,'Drop-down_menus'!$F$2:$G$16,2,FALSE),IF(_xlpm.x=0,"",_xlpm.x)))</f>
        <v/>
      </c>
      <c r="AA3394" t="str">
        <f>IF(W3394="","",_xlfn.LET(_xlpm.x,VLOOKUP(W3394,'Drop-down_menus'!$F$2:$G$16,2,FALSE),IF(_xlpm.x=0,"",_xlpm.x)))</f>
        <v/>
      </c>
      <c r="AB3394" t="s">
        <v>756</v>
      </c>
      <c r="AE3394" t="s">
        <v>921</v>
      </c>
    </row>
    <row r="3395" spans="1:31" ht="15" hidden="1" x14ac:dyDescent="0.2">
      <c r="A3395" s="2" t="s">
        <v>387</v>
      </c>
      <c r="B3395">
        <v>5119</v>
      </c>
      <c r="C3395">
        <v>5159</v>
      </c>
      <c r="D3395" s="70" t="s">
        <v>880</v>
      </c>
      <c r="F3395" s="70"/>
      <c r="H3395" s="70"/>
      <c r="I3395" t="s">
        <v>2611</v>
      </c>
      <c r="J3395" t="str">
        <f>IF($I3395="","",_xlfn.LET(_xlpm.x,VLOOKUP($I3395,'taxon-match_2026-08-31'!$A$2:$N$122,6,FALSE),IF(_xlpm.x=0,"",_xlpm.x)))</f>
        <v/>
      </c>
      <c r="K3395" t="str">
        <f>IF($I3395="","",_xlfn.LET(_xlpm.x,VLOOKUP($I3395,'taxon-match_2026-08-31'!$A$2:$N$122,4,FALSE),IF(_xlpm.x=0,"",_xlpm.x)))</f>
        <v/>
      </c>
      <c r="L3395" t="str">
        <f>IF($I3395="","",_xlfn.LET(_xlpm.x,VLOOKUP($I3395,'taxon-match_2026-08-31'!$A$2:$N$122,7,FALSE),IF(_xlpm.x=0,"",_xlpm.x)))</f>
        <v/>
      </c>
      <c r="M3395" t="str">
        <f>IF($I3395="","",_xlfn.LET(_xlpm.x,VLOOKUP($I3395,'taxon-match_2026-08-31'!$A$2:$N$122,8,FALSE),IF(_xlpm.x=0,"",_xlpm.x)))</f>
        <v/>
      </c>
      <c r="N3395" t="str">
        <f>IF($I3395="","",_xlfn.LET(_xlpm.x,VLOOKUP($I3395,'taxon-match_2026-08-31'!$A$2:$N$122,9,FALSE),IF(_xlpm.x=0,"",_xlpm.x)))</f>
        <v/>
      </c>
      <c r="O3395" t="str">
        <f>IF($I3395="","",_xlfn.LET(_xlpm.x,VLOOKUP($I3395,'taxon-match_2026-08-31'!$A$2:$N$122,10,FALSE),IF(_xlpm.x=0,"",_xlpm.x)))</f>
        <v/>
      </c>
      <c r="P3395" t="str">
        <f>IF($I3395="","",_xlfn.LET(_xlpm.x,VLOOKUP($I3395,'taxon-match_2026-08-31'!$A$2:$N$122,11,FALSE),IF(_xlpm.x=0,"",_xlpm.x)))</f>
        <v/>
      </c>
      <c r="Q3395" t="str">
        <f>IF($I3395="","",_xlfn.LET(_xlpm.x,VLOOKUP($I3395,'taxon-match_2026-08-31'!$A$2:$N$122,12,FALSE),IF(_xlpm.x=0,"",_xlpm.x)))</f>
        <v/>
      </c>
      <c r="R3395" t="str">
        <f>IF($I3395="","",_xlfn.LET(_xlpm.x,VLOOKUP($I3395,'taxon-match_2026-08-31'!$A$2:$N$122,14,FALSE),IF(_xlpm.x=0,"",_xlpm.x)))</f>
        <v/>
      </c>
      <c r="T3395" s="69" t="s">
        <v>62</v>
      </c>
      <c r="U3395" s="69" t="s">
        <v>60</v>
      </c>
      <c r="X3395" t="str">
        <f>IF(T3395="","",_xlfn.LET(_xlpm.x,VLOOKUP(T3395,'Drop-down_menus'!$F$2:$G$16,2,FALSE),IF(_xlpm.x=0,"",_xlpm.x)))</f>
        <v>https://orcid.org/0000-0003-3696-4445</v>
      </c>
      <c r="Y3395" t="str">
        <f>IF(U3395="","",_xlfn.LET(_xlpm.x,VLOOKUP(U3395,'Drop-down_menus'!$F$2:$G$16,2,FALSE),IF(_xlpm.x=0,"",_xlpm.x)))</f>
        <v>https://orcid.org/0000-0002-9708-1761</v>
      </c>
      <c r="Z3395" t="str">
        <f>IF(V3395="","",_xlfn.LET(_xlpm.x,VLOOKUP(V3395,'Drop-down_menus'!$F$2:$G$16,2,FALSE),IF(_xlpm.x=0,"",_xlpm.x)))</f>
        <v/>
      </c>
      <c r="AA3395" t="str">
        <f>IF(W3395="","",_xlfn.LET(_xlpm.x,VLOOKUP(W3395,'Drop-down_menus'!$F$2:$G$16,2,FALSE),IF(_xlpm.x=0,"",_xlpm.x)))</f>
        <v/>
      </c>
      <c r="AB3395" t="s">
        <v>756</v>
      </c>
      <c r="AE3395" t="s">
        <v>921</v>
      </c>
    </row>
    <row r="3396" spans="1:31" ht="15" hidden="1" x14ac:dyDescent="0.2">
      <c r="A3396" s="2" t="s">
        <v>387</v>
      </c>
      <c r="B3396">
        <v>5120</v>
      </c>
      <c r="C3396">
        <v>5168</v>
      </c>
      <c r="D3396" s="70" t="s">
        <v>880</v>
      </c>
      <c r="F3396" s="70"/>
      <c r="H3396" s="70"/>
      <c r="I3396" t="s">
        <v>2611</v>
      </c>
      <c r="J3396" t="str">
        <f>IF($I3396="","",_xlfn.LET(_xlpm.x,VLOOKUP($I3396,'taxon-match_2026-08-31'!$A$2:$N$122,6,FALSE),IF(_xlpm.x=0,"",_xlpm.x)))</f>
        <v/>
      </c>
      <c r="K3396" t="str">
        <f>IF($I3396="","",_xlfn.LET(_xlpm.x,VLOOKUP($I3396,'taxon-match_2026-08-31'!$A$2:$N$122,4,FALSE),IF(_xlpm.x=0,"",_xlpm.x)))</f>
        <v/>
      </c>
      <c r="L3396" t="str">
        <f>IF($I3396="","",_xlfn.LET(_xlpm.x,VLOOKUP($I3396,'taxon-match_2026-08-31'!$A$2:$N$122,7,FALSE),IF(_xlpm.x=0,"",_xlpm.x)))</f>
        <v/>
      </c>
      <c r="M3396" t="str">
        <f>IF($I3396="","",_xlfn.LET(_xlpm.x,VLOOKUP($I3396,'taxon-match_2026-08-31'!$A$2:$N$122,8,FALSE),IF(_xlpm.x=0,"",_xlpm.x)))</f>
        <v/>
      </c>
      <c r="N3396" t="str">
        <f>IF($I3396="","",_xlfn.LET(_xlpm.x,VLOOKUP($I3396,'taxon-match_2026-08-31'!$A$2:$N$122,9,FALSE),IF(_xlpm.x=0,"",_xlpm.x)))</f>
        <v/>
      </c>
      <c r="O3396" t="str">
        <f>IF($I3396="","",_xlfn.LET(_xlpm.x,VLOOKUP($I3396,'taxon-match_2026-08-31'!$A$2:$N$122,10,FALSE),IF(_xlpm.x=0,"",_xlpm.x)))</f>
        <v/>
      </c>
      <c r="P3396" t="str">
        <f>IF($I3396="","",_xlfn.LET(_xlpm.x,VLOOKUP($I3396,'taxon-match_2026-08-31'!$A$2:$N$122,11,FALSE),IF(_xlpm.x=0,"",_xlpm.x)))</f>
        <v/>
      </c>
      <c r="Q3396" t="str">
        <f>IF($I3396="","",_xlfn.LET(_xlpm.x,VLOOKUP($I3396,'taxon-match_2026-08-31'!$A$2:$N$122,12,FALSE),IF(_xlpm.x=0,"",_xlpm.x)))</f>
        <v/>
      </c>
      <c r="R3396" t="str">
        <f>IF($I3396="","",_xlfn.LET(_xlpm.x,VLOOKUP($I3396,'taxon-match_2026-08-31'!$A$2:$N$122,14,FALSE),IF(_xlpm.x=0,"",_xlpm.x)))</f>
        <v/>
      </c>
      <c r="T3396" s="69" t="s">
        <v>62</v>
      </c>
      <c r="U3396" s="69" t="s">
        <v>60</v>
      </c>
      <c r="X3396" t="str">
        <f>IF(T3396="","",_xlfn.LET(_xlpm.x,VLOOKUP(T3396,'Drop-down_menus'!$F$2:$G$16,2,FALSE),IF(_xlpm.x=0,"",_xlpm.x)))</f>
        <v>https://orcid.org/0000-0003-3696-4445</v>
      </c>
      <c r="Y3396" t="str">
        <f>IF(U3396="","",_xlfn.LET(_xlpm.x,VLOOKUP(U3396,'Drop-down_menus'!$F$2:$G$16,2,FALSE),IF(_xlpm.x=0,"",_xlpm.x)))</f>
        <v>https://orcid.org/0000-0002-9708-1761</v>
      </c>
      <c r="Z3396" t="str">
        <f>IF(V3396="","",_xlfn.LET(_xlpm.x,VLOOKUP(V3396,'Drop-down_menus'!$F$2:$G$16,2,FALSE),IF(_xlpm.x=0,"",_xlpm.x)))</f>
        <v/>
      </c>
      <c r="AA3396" t="str">
        <f>IF(W3396="","",_xlfn.LET(_xlpm.x,VLOOKUP(W3396,'Drop-down_menus'!$F$2:$G$16,2,FALSE),IF(_xlpm.x=0,"",_xlpm.x)))</f>
        <v/>
      </c>
      <c r="AB3396" t="s">
        <v>756</v>
      </c>
      <c r="AE3396" t="s">
        <v>921</v>
      </c>
    </row>
    <row r="3397" spans="1:31" ht="15" hidden="1" x14ac:dyDescent="0.2">
      <c r="A3397" s="2" t="s">
        <v>475</v>
      </c>
      <c r="B3397">
        <v>5558</v>
      </c>
      <c r="C3397">
        <v>5155</v>
      </c>
      <c r="D3397" s="69" t="s">
        <v>700</v>
      </c>
      <c r="F3397" s="70" t="s">
        <v>865</v>
      </c>
      <c r="H3397" s="70" t="s">
        <v>865</v>
      </c>
      <c r="I3397" t="s">
        <v>865</v>
      </c>
      <c r="J3397" t="str">
        <f>IF($I3397="","",_xlfn.LET(_xlpm.x,VLOOKUP($I3397,'taxon-match_2026-08-31'!$A$2:$N$122,6,FALSE),IF(_xlpm.x=0,"",_xlpm.x)))</f>
        <v>Gray, 1867</v>
      </c>
      <c r="K3397" t="str">
        <f>IF($I3397="","",_xlfn.LET(_xlpm.x,VLOOKUP($I3397,'taxon-match_2026-08-31'!$A$2:$N$122,4,FALSE),IF(_xlpm.x=0,"",_xlpm.x)))</f>
        <v>urn:lsid:marinespecies.org:taxname:131907</v>
      </c>
      <c r="L3397" t="str">
        <f>IF($I3397="","",_xlfn.LET(_xlpm.x,VLOOKUP($I3397,'taxon-match_2026-08-31'!$A$2:$N$122,7,FALSE),IF(_xlpm.x=0,"",_xlpm.x)))</f>
        <v>Animalia</v>
      </c>
      <c r="M3397" t="str">
        <f>IF($I3397="","",_xlfn.LET(_xlpm.x,VLOOKUP($I3397,'taxon-match_2026-08-31'!$A$2:$N$122,8,FALSE),IF(_xlpm.x=0,"",_xlpm.x)))</f>
        <v>Porifera</v>
      </c>
      <c r="N3397" t="str">
        <f>IF($I3397="","",_xlfn.LET(_xlpm.x,VLOOKUP($I3397,'taxon-match_2026-08-31'!$A$2:$N$122,9,FALSE),IF(_xlpm.x=0,"",_xlpm.x)))</f>
        <v>Demospongiae</v>
      </c>
      <c r="O3397" t="str">
        <f>IF($I3397="","",_xlfn.LET(_xlpm.x,VLOOKUP($I3397,'taxon-match_2026-08-31'!$A$2:$N$122,10,FALSE),IF(_xlpm.x=0,"",_xlpm.x)))</f>
        <v>Poecilosclerida</v>
      </c>
      <c r="P3397" t="str">
        <f>IF($I3397="","",_xlfn.LET(_xlpm.x,VLOOKUP($I3397,'taxon-match_2026-08-31'!$A$2:$N$122,11,FALSE),IF(_xlpm.x=0,"",_xlpm.x)))</f>
        <v>Mycalidae</v>
      </c>
      <c r="Q3397" t="str">
        <f>IF($I3397="","",_xlfn.LET(_xlpm.x,VLOOKUP($I3397,'taxon-match_2026-08-31'!$A$2:$N$122,12,FALSE),IF(_xlpm.x=0,"",_xlpm.x)))</f>
        <v>Mycale</v>
      </c>
      <c r="R3397" t="str">
        <f>IF($I3397="","",_xlfn.LET(_xlpm.x,VLOOKUP($I3397,'taxon-match_2026-08-31'!$A$2:$N$122,14,FALSE),IF(_xlpm.x=0,"",_xlpm.x)))</f>
        <v/>
      </c>
      <c r="S3397" s="2" t="s">
        <v>2361</v>
      </c>
      <c r="T3397" s="69" t="s">
        <v>62</v>
      </c>
      <c r="U3397" s="69" t="s">
        <v>60</v>
      </c>
      <c r="X3397" t="str">
        <f>IF(T3397="","",_xlfn.LET(_xlpm.x,VLOOKUP(T3397,'Drop-down_menus'!$F$2:$G$16,2,FALSE),IF(_xlpm.x=0,"",_xlpm.x)))</f>
        <v>https://orcid.org/0000-0003-3696-4445</v>
      </c>
      <c r="Y3397" t="str">
        <f>IF(U3397="","",_xlfn.LET(_xlpm.x,VLOOKUP(U3397,'Drop-down_menus'!$F$2:$G$16,2,FALSE),IF(_xlpm.x=0,"",_xlpm.x)))</f>
        <v>https://orcid.org/0000-0002-9708-1761</v>
      </c>
      <c r="Z3397" t="str">
        <f>IF(V3397="","",_xlfn.LET(_xlpm.x,VLOOKUP(V3397,'Drop-down_menus'!$F$2:$G$16,2,FALSE),IF(_xlpm.x=0,"",_xlpm.x)))</f>
        <v/>
      </c>
      <c r="AA3397" t="str">
        <f>IF(W3397="","",_xlfn.LET(_xlpm.x,VLOOKUP(W3397,'Drop-down_menus'!$F$2:$G$16,2,FALSE),IF(_xlpm.x=0,"",_xlpm.x)))</f>
        <v/>
      </c>
      <c r="AB3397" t="s">
        <v>756</v>
      </c>
      <c r="AE3397" t="s">
        <v>922</v>
      </c>
    </row>
    <row r="3398" spans="1:31" ht="15" x14ac:dyDescent="0.2">
      <c r="A3398" s="2" t="s">
        <v>282</v>
      </c>
      <c r="B3398">
        <v>2712</v>
      </c>
      <c r="C3398">
        <v>5161</v>
      </c>
      <c r="D3398" s="69" t="s">
        <v>700</v>
      </c>
      <c r="F3398" s="70" t="s">
        <v>904</v>
      </c>
      <c r="G3398" s="70">
        <v>1</v>
      </c>
      <c r="H3398" s="70" t="s">
        <v>904</v>
      </c>
      <c r="I3398" t="s">
        <v>904</v>
      </c>
      <c r="J3398" t="str">
        <f>IF($I3398="","",_xlfn.LET(_xlpm.x,VLOOKUP($I3398,'taxon-match_2026-08-31'!$A$2:$N$122,6,FALSE),IF(_xlpm.x=0,"",_xlpm.x)))</f>
        <v>Herdman, 1882</v>
      </c>
      <c r="K3398" t="str">
        <f>IF($I3398="","",_xlfn.LET(_xlpm.x,VLOOKUP($I3398,'taxon-match_2026-08-31'!$A$2:$N$122,4,FALSE),IF(_xlpm.x=0,"",_xlpm.x)))</f>
        <v>urn:lsid:marinespecies.org:taxname:173151</v>
      </c>
      <c r="L3398" t="str">
        <f>IF($I3398="","",_xlfn.LET(_xlpm.x,VLOOKUP($I3398,'taxon-match_2026-08-31'!$A$2:$N$122,7,FALSE),IF(_xlpm.x=0,"",_xlpm.x)))</f>
        <v>Animalia</v>
      </c>
      <c r="M3398" t="str">
        <f>IF($I3398="","",_xlfn.LET(_xlpm.x,VLOOKUP($I3398,'taxon-match_2026-08-31'!$A$2:$N$122,8,FALSE),IF(_xlpm.x=0,"",_xlpm.x)))</f>
        <v>Chordata</v>
      </c>
      <c r="N3398" t="str">
        <f>IF($I3398="","",_xlfn.LET(_xlpm.x,VLOOKUP($I3398,'taxon-match_2026-08-31'!$A$2:$N$122,9,FALSE),IF(_xlpm.x=0,"",_xlpm.x)))</f>
        <v>Ascidiacea</v>
      </c>
      <c r="O3398" t="str">
        <f>IF($I3398="","",_xlfn.LET(_xlpm.x,VLOOKUP($I3398,'taxon-match_2026-08-31'!$A$2:$N$122,10,FALSE),IF(_xlpm.x=0,"",_xlpm.x)))</f>
        <v>Phlebobranchia</v>
      </c>
      <c r="P3398" t="str">
        <f>IF($I3398="","",_xlfn.LET(_xlpm.x,VLOOKUP($I3398,'taxon-match_2026-08-31'!$A$2:$N$122,11,FALSE),IF(_xlpm.x=0,"",_xlpm.x)))</f>
        <v>Ascidiidae</v>
      </c>
      <c r="Q3398" t="str">
        <f>IF($I3398="","",_xlfn.LET(_xlpm.x,VLOOKUP($I3398,'taxon-match_2026-08-31'!$A$2:$N$122,12,FALSE),IF(_xlpm.x=0,"",_xlpm.x)))</f>
        <v>Ascidia</v>
      </c>
      <c r="R3398" t="str">
        <f>IF($I3398="","",_xlfn.LET(_xlpm.x,VLOOKUP($I3398,'taxon-match_2026-08-31'!$A$2:$N$122,14,FALSE),IF(_xlpm.x=0,"",_xlpm.x)))</f>
        <v>challengeri</v>
      </c>
      <c r="S3398" s="2" t="s">
        <v>2609</v>
      </c>
      <c r="T3398" s="69" t="s">
        <v>62</v>
      </c>
      <c r="U3398" s="69" t="s">
        <v>60</v>
      </c>
      <c r="X3398" t="str">
        <f>IF(T3398="","",_xlfn.LET(_xlpm.x,VLOOKUP(T3398,'Drop-down_menus'!$F$2:$G$16,2,FALSE),IF(_xlpm.x=0,"",_xlpm.x)))</f>
        <v>https://orcid.org/0000-0003-3696-4445</v>
      </c>
      <c r="Y3398" t="str">
        <f>IF(U3398="","",_xlfn.LET(_xlpm.x,VLOOKUP(U3398,'Drop-down_menus'!$F$2:$G$16,2,FALSE),IF(_xlpm.x=0,"",_xlpm.x)))</f>
        <v>https://orcid.org/0000-0002-9708-1761</v>
      </c>
      <c r="Z3398" t="str">
        <f>IF(V3398="","",_xlfn.LET(_xlpm.x,VLOOKUP(V3398,'Drop-down_menus'!$F$2:$G$16,2,FALSE),IF(_xlpm.x=0,"",_xlpm.x)))</f>
        <v/>
      </c>
      <c r="AA3398" t="str">
        <f>IF(W3398="","",_xlfn.LET(_xlpm.x,VLOOKUP(W3398,'Drop-down_menus'!$F$2:$G$16,2,FALSE),IF(_xlpm.x=0,"",_xlpm.x)))</f>
        <v/>
      </c>
      <c r="AB3398" t="s">
        <v>756</v>
      </c>
      <c r="AE3398" t="s">
        <v>922</v>
      </c>
    </row>
    <row r="3399" spans="1:31" ht="15" x14ac:dyDescent="0.2">
      <c r="A3399" s="2" t="s">
        <v>282</v>
      </c>
      <c r="B3399">
        <v>2713</v>
      </c>
      <c r="C3399">
        <v>5134</v>
      </c>
      <c r="D3399" s="69" t="s">
        <v>700</v>
      </c>
      <c r="F3399" s="70" t="s">
        <v>904</v>
      </c>
      <c r="G3399" s="69">
        <v>1</v>
      </c>
      <c r="H3399" s="70" t="s">
        <v>904</v>
      </c>
      <c r="I3399" t="s">
        <v>904</v>
      </c>
      <c r="J3399" t="str">
        <f>IF($I3399="","",_xlfn.LET(_xlpm.x,VLOOKUP($I3399,'taxon-match_2026-08-31'!$A$2:$N$122,6,FALSE),IF(_xlpm.x=0,"",_xlpm.x)))</f>
        <v>Herdman, 1882</v>
      </c>
      <c r="K3399" t="str">
        <f>IF($I3399="","",_xlfn.LET(_xlpm.x,VLOOKUP($I3399,'taxon-match_2026-08-31'!$A$2:$N$122,4,FALSE),IF(_xlpm.x=0,"",_xlpm.x)))</f>
        <v>urn:lsid:marinespecies.org:taxname:173151</v>
      </c>
      <c r="L3399" t="str">
        <f>IF($I3399="","",_xlfn.LET(_xlpm.x,VLOOKUP($I3399,'taxon-match_2026-08-31'!$A$2:$N$122,7,FALSE),IF(_xlpm.x=0,"",_xlpm.x)))</f>
        <v>Animalia</v>
      </c>
      <c r="M3399" t="str">
        <f>IF($I3399="","",_xlfn.LET(_xlpm.x,VLOOKUP($I3399,'taxon-match_2026-08-31'!$A$2:$N$122,8,FALSE),IF(_xlpm.x=0,"",_xlpm.x)))</f>
        <v>Chordata</v>
      </c>
      <c r="N3399" t="str">
        <f>IF($I3399="","",_xlfn.LET(_xlpm.x,VLOOKUP($I3399,'taxon-match_2026-08-31'!$A$2:$N$122,9,FALSE),IF(_xlpm.x=0,"",_xlpm.x)))</f>
        <v>Ascidiacea</v>
      </c>
      <c r="O3399" t="str">
        <f>IF($I3399="","",_xlfn.LET(_xlpm.x,VLOOKUP($I3399,'taxon-match_2026-08-31'!$A$2:$N$122,10,FALSE),IF(_xlpm.x=0,"",_xlpm.x)))</f>
        <v>Phlebobranchia</v>
      </c>
      <c r="P3399" t="str">
        <f>IF($I3399="","",_xlfn.LET(_xlpm.x,VLOOKUP($I3399,'taxon-match_2026-08-31'!$A$2:$N$122,11,FALSE),IF(_xlpm.x=0,"",_xlpm.x)))</f>
        <v>Ascidiidae</v>
      </c>
      <c r="Q3399" t="str">
        <f>IF($I3399="","",_xlfn.LET(_xlpm.x,VLOOKUP($I3399,'taxon-match_2026-08-31'!$A$2:$N$122,12,FALSE),IF(_xlpm.x=0,"",_xlpm.x)))</f>
        <v>Ascidia</v>
      </c>
      <c r="R3399" t="str">
        <f>IF($I3399="","",_xlfn.LET(_xlpm.x,VLOOKUP($I3399,'taxon-match_2026-08-31'!$A$2:$N$122,14,FALSE),IF(_xlpm.x=0,"",_xlpm.x)))</f>
        <v>challengeri</v>
      </c>
      <c r="S3399" s="2" t="s">
        <v>2609</v>
      </c>
      <c r="T3399" s="69" t="s">
        <v>62</v>
      </c>
      <c r="U3399" s="69" t="s">
        <v>60</v>
      </c>
      <c r="X3399" t="str">
        <f>IF(T3399="","",_xlfn.LET(_xlpm.x,VLOOKUP(T3399,'Drop-down_menus'!$F$2:$G$16,2,FALSE),IF(_xlpm.x=0,"",_xlpm.x)))</f>
        <v>https://orcid.org/0000-0003-3696-4445</v>
      </c>
      <c r="Y3399" t="str">
        <f>IF(U3399="","",_xlfn.LET(_xlpm.x,VLOOKUP(U3399,'Drop-down_menus'!$F$2:$G$16,2,FALSE),IF(_xlpm.x=0,"",_xlpm.x)))</f>
        <v>https://orcid.org/0000-0002-9708-1761</v>
      </c>
      <c r="Z3399" t="str">
        <f>IF(V3399="","",_xlfn.LET(_xlpm.x,VLOOKUP(V3399,'Drop-down_menus'!$F$2:$G$16,2,FALSE),IF(_xlpm.x=0,"",_xlpm.x)))</f>
        <v/>
      </c>
      <c r="AA3399" t="str">
        <f>IF(W3399="","",_xlfn.LET(_xlpm.x,VLOOKUP(W3399,'Drop-down_menus'!$F$2:$G$16,2,FALSE),IF(_xlpm.x=0,"",_xlpm.x)))</f>
        <v/>
      </c>
      <c r="AB3399" t="s">
        <v>756</v>
      </c>
      <c r="AE3399" t="s">
        <v>922</v>
      </c>
    </row>
    <row r="3400" spans="1:31" ht="15" x14ac:dyDescent="0.2">
      <c r="A3400" s="2" t="s">
        <v>282</v>
      </c>
      <c r="B3400">
        <v>2728</v>
      </c>
      <c r="C3400">
        <v>5135</v>
      </c>
      <c r="D3400" s="69" t="s">
        <v>700</v>
      </c>
      <c r="F3400" s="70" t="s">
        <v>904</v>
      </c>
      <c r="G3400" s="69">
        <v>1</v>
      </c>
      <c r="H3400" s="70" t="s">
        <v>904</v>
      </c>
      <c r="I3400" t="s">
        <v>904</v>
      </c>
      <c r="J3400" t="str">
        <f>IF($I3400="","",_xlfn.LET(_xlpm.x,VLOOKUP($I3400,'taxon-match_2026-08-31'!$A$2:$N$122,6,FALSE),IF(_xlpm.x=0,"",_xlpm.x)))</f>
        <v>Herdman, 1882</v>
      </c>
      <c r="K3400" t="str">
        <f>IF($I3400="","",_xlfn.LET(_xlpm.x,VLOOKUP($I3400,'taxon-match_2026-08-31'!$A$2:$N$122,4,FALSE),IF(_xlpm.x=0,"",_xlpm.x)))</f>
        <v>urn:lsid:marinespecies.org:taxname:173151</v>
      </c>
      <c r="L3400" t="str">
        <f>IF($I3400="","",_xlfn.LET(_xlpm.x,VLOOKUP($I3400,'taxon-match_2026-08-31'!$A$2:$N$122,7,FALSE),IF(_xlpm.x=0,"",_xlpm.x)))</f>
        <v>Animalia</v>
      </c>
      <c r="M3400" t="str">
        <f>IF($I3400="","",_xlfn.LET(_xlpm.x,VLOOKUP($I3400,'taxon-match_2026-08-31'!$A$2:$N$122,8,FALSE),IF(_xlpm.x=0,"",_xlpm.x)))</f>
        <v>Chordata</v>
      </c>
      <c r="N3400" t="str">
        <f>IF($I3400="","",_xlfn.LET(_xlpm.x,VLOOKUP($I3400,'taxon-match_2026-08-31'!$A$2:$N$122,9,FALSE),IF(_xlpm.x=0,"",_xlpm.x)))</f>
        <v>Ascidiacea</v>
      </c>
      <c r="O3400" t="str">
        <f>IF($I3400="","",_xlfn.LET(_xlpm.x,VLOOKUP($I3400,'taxon-match_2026-08-31'!$A$2:$N$122,10,FALSE),IF(_xlpm.x=0,"",_xlpm.x)))</f>
        <v>Phlebobranchia</v>
      </c>
      <c r="P3400" t="str">
        <f>IF($I3400="","",_xlfn.LET(_xlpm.x,VLOOKUP($I3400,'taxon-match_2026-08-31'!$A$2:$N$122,11,FALSE),IF(_xlpm.x=0,"",_xlpm.x)))</f>
        <v>Ascidiidae</v>
      </c>
      <c r="Q3400" t="str">
        <f>IF($I3400="","",_xlfn.LET(_xlpm.x,VLOOKUP($I3400,'taxon-match_2026-08-31'!$A$2:$N$122,12,FALSE),IF(_xlpm.x=0,"",_xlpm.x)))</f>
        <v>Ascidia</v>
      </c>
      <c r="R3400" t="str">
        <f>IF($I3400="","",_xlfn.LET(_xlpm.x,VLOOKUP($I3400,'taxon-match_2026-08-31'!$A$2:$N$122,14,FALSE),IF(_xlpm.x=0,"",_xlpm.x)))</f>
        <v>challengeri</v>
      </c>
      <c r="S3400" s="2" t="s">
        <v>2609</v>
      </c>
      <c r="T3400" s="69" t="s">
        <v>62</v>
      </c>
      <c r="U3400" s="69" t="s">
        <v>60</v>
      </c>
      <c r="X3400" t="str">
        <f>IF(T3400="","",_xlfn.LET(_xlpm.x,VLOOKUP(T3400,'Drop-down_menus'!$F$2:$G$16,2,FALSE),IF(_xlpm.x=0,"",_xlpm.x)))</f>
        <v>https://orcid.org/0000-0003-3696-4445</v>
      </c>
      <c r="Y3400" t="str">
        <f>IF(U3400="","",_xlfn.LET(_xlpm.x,VLOOKUP(U3400,'Drop-down_menus'!$F$2:$G$16,2,FALSE),IF(_xlpm.x=0,"",_xlpm.x)))</f>
        <v>https://orcid.org/0000-0002-9708-1761</v>
      </c>
      <c r="Z3400" t="str">
        <f>IF(V3400="","",_xlfn.LET(_xlpm.x,VLOOKUP(V3400,'Drop-down_menus'!$F$2:$G$16,2,FALSE),IF(_xlpm.x=0,"",_xlpm.x)))</f>
        <v/>
      </c>
      <c r="AA3400" t="str">
        <f>IF(W3400="","",_xlfn.LET(_xlpm.x,VLOOKUP(W3400,'Drop-down_menus'!$F$2:$G$16,2,FALSE),IF(_xlpm.x=0,"",_xlpm.x)))</f>
        <v/>
      </c>
      <c r="AB3400" t="s">
        <v>756</v>
      </c>
      <c r="AE3400" t="s">
        <v>922</v>
      </c>
    </row>
    <row r="3401" spans="1:31" ht="15" x14ac:dyDescent="0.2">
      <c r="A3401" s="2" t="s">
        <v>282</v>
      </c>
      <c r="B3401">
        <v>2729</v>
      </c>
      <c r="C3401">
        <v>5136</v>
      </c>
      <c r="D3401" s="69" t="s">
        <v>700</v>
      </c>
      <c r="F3401" s="70" t="s">
        <v>904</v>
      </c>
      <c r="G3401" s="70">
        <v>1</v>
      </c>
      <c r="H3401" s="70" t="s">
        <v>904</v>
      </c>
      <c r="I3401" t="s">
        <v>904</v>
      </c>
      <c r="J3401" t="str">
        <f>IF($I3401="","",_xlfn.LET(_xlpm.x,VLOOKUP($I3401,'taxon-match_2026-08-31'!$A$2:$N$122,6,FALSE),IF(_xlpm.x=0,"",_xlpm.x)))</f>
        <v>Herdman, 1882</v>
      </c>
      <c r="K3401" t="str">
        <f>IF($I3401="","",_xlfn.LET(_xlpm.x,VLOOKUP($I3401,'taxon-match_2026-08-31'!$A$2:$N$122,4,FALSE),IF(_xlpm.x=0,"",_xlpm.x)))</f>
        <v>urn:lsid:marinespecies.org:taxname:173151</v>
      </c>
      <c r="L3401" t="str">
        <f>IF($I3401="","",_xlfn.LET(_xlpm.x,VLOOKUP($I3401,'taxon-match_2026-08-31'!$A$2:$N$122,7,FALSE),IF(_xlpm.x=0,"",_xlpm.x)))</f>
        <v>Animalia</v>
      </c>
      <c r="M3401" t="str">
        <f>IF($I3401="","",_xlfn.LET(_xlpm.x,VLOOKUP($I3401,'taxon-match_2026-08-31'!$A$2:$N$122,8,FALSE),IF(_xlpm.x=0,"",_xlpm.x)))</f>
        <v>Chordata</v>
      </c>
      <c r="N3401" t="str">
        <f>IF($I3401="","",_xlfn.LET(_xlpm.x,VLOOKUP($I3401,'taxon-match_2026-08-31'!$A$2:$N$122,9,FALSE),IF(_xlpm.x=0,"",_xlpm.x)))</f>
        <v>Ascidiacea</v>
      </c>
      <c r="O3401" t="str">
        <f>IF($I3401="","",_xlfn.LET(_xlpm.x,VLOOKUP($I3401,'taxon-match_2026-08-31'!$A$2:$N$122,10,FALSE),IF(_xlpm.x=0,"",_xlpm.x)))</f>
        <v>Phlebobranchia</v>
      </c>
      <c r="P3401" t="str">
        <f>IF($I3401="","",_xlfn.LET(_xlpm.x,VLOOKUP($I3401,'taxon-match_2026-08-31'!$A$2:$N$122,11,FALSE),IF(_xlpm.x=0,"",_xlpm.x)))</f>
        <v>Ascidiidae</v>
      </c>
      <c r="Q3401" t="str">
        <f>IF($I3401="","",_xlfn.LET(_xlpm.x,VLOOKUP($I3401,'taxon-match_2026-08-31'!$A$2:$N$122,12,FALSE),IF(_xlpm.x=0,"",_xlpm.x)))</f>
        <v>Ascidia</v>
      </c>
      <c r="R3401" t="str">
        <f>IF($I3401="","",_xlfn.LET(_xlpm.x,VLOOKUP($I3401,'taxon-match_2026-08-31'!$A$2:$N$122,14,FALSE),IF(_xlpm.x=0,"",_xlpm.x)))</f>
        <v>challengeri</v>
      </c>
      <c r="S3401" s="2" t="s">
        <v>2609</v>
      </c>
      <c r="T3401" s="69" t="s">
        <v>62</v>
      </c>
      <c r="U3401" s="69" t="s">
        <v>60</v>
      </c>
      <c r="X3401" t="str">
        <f>IF(T3401="","",_xlfn.LET(_xlpm.x,VLOOKUP(T3401,'Drop-down_menus'!$F$2:$G$16,2,FALSE),IF(_xlpm.x=0,"",_xlpm.x)))</f>
        <v>https://orcid.org/0000-0003-3696-4445</v>
      </c>
      <c r="Y3401" t="str">
        <f>IF(U3401="","",_xlfn.LET(_xlpm.x,VLOOKUP(U3401,'Drop-down_menus'!$F$2:$G$16,2,FALSE),IF(_xlpm.x=0,"",_xlpm.x)))</f>
        <v>https://orcid.org/0000-0002-9708-1761</v>
      </c>
      <c r="Z3401" t="str">
        <f>IF(V3401="","",_xlfn.LET(_xlpm.x,VLOOKUP(V3401,'Drop-down_menus'!$F$2:$G$16,2,FALSE),IF(_xlpm.x=0,"",_xlpm.x)))</f>
        <v/>
      </c>
      <c r="AA3401" t="str">
        <f>IF(W3401="","",_xlfn.LET(_xlpm.x,VLOOKUP(W3401,'Drop-down_menus'!$F$2:$G$16,2,FALSE),IF(_xlpm.x=0,"",_xlpm.x)))</f>
        <v/>
      </c>
      <c r="AB3401" t="s">
        <v>756</v>
      </c>
      <c r="AE3401" t="s">
        <v>922</v>
      </c>
    </row>
    <row r="3402" spans="1:31" ht="15" hidden="1" x14ac:dyDescent="0.2">
      <c r="A3402" s="2" t="s">
        <v>328</v>
      </c>
      <c r="B3402">
        <v>3388</v>
      </c>
      <c r="C3402">
        <v>5137</v>
      </c>
      <c r="D3402" s="69" t="s">
        <v>700</v>
      </c>
      <c r="F3402" s="70" t="s">
        <v>820</v>
      </c>
      <c r="G3402" s="69">
        <v>1</v>
      </c>
      <c r="H3402" s="70" t="s">
        <v>820</v>
      </c>
      <c r="I3402" t="s">
        <v>820</v>
      </c>
      <c r="J3402" t="str">
        <f>IF($I3402="","",_xlfn.LET(_xlpm.x,VLOOKUP($I3402,'taxon-match_2026-08-31'!$A$2:$N$122,6,FALSE),IF(_xlpm.x=0,"",_xlpm.x)))</f>
        <v>Duméril, 1805</v>
      </c>
      <c r="K3402" t="str">
        <f>IF($I3402="","",_xlfn.LET(_xlpm.x,VLOOKUP($I3402,'taxon-match_2026-08-31'!$A$2:$N$122,4,FALSE),IF(_xlpm.x=0,"",_xlpm.x)))</f>
        <v>urn:lsid:marinespecies.org:taxname:1803</v>
      </c>
      <c r="L3402" t="str">
        <f>IF($I3402="","",_xlfn.LET(_xlpm.x,VLOOKUP($I3402,'taxon-match_2026-08-31'!$A$2:$N$122,7,FALSE),IF(_xlpm.x=0,"",_xlpm.x)))</f>
        <v>Animalia</v>
      </c>
      <c r="M3402" t="str">
        <f>IF($I3402="","",_xlfn.LET(_xlpm.x,VLOOKUP($I3402,'taxon-match_2026-08-31'!$A$2:$N$122,8,FALSE),IF(_xlpm.x=0,"",_xlpm.x)))</f>
        <v>Brachiopoda</v>
      </c>
      <c r="N3402" t="str">
        <f>IF($I3402="","",_xlfn.LET(_xlpm.x,VLOOKUP($I3402,'taxon-match_2026-08-31'!$A$2:$N$122,9,FALSE),IF(_xlpm.x=0,"",_xlpm.x)))</f>
        <v/>
      </c>
      <c r="O3402" t="str">
        <f>IF($I3402="","",_xlfn.LET(_xlpm.x,VLOOKUP($I3402,'taxon-match_2026-08-31'!$A$2:$N$122,10,FALSE),IF(_xlpm.x=0,"",_xlpm.x)))</f>
        <v/>
      </c>
      <c r="P3402" t="str">
        <f>IF($I3402="","",_xlfn.LET(_xlpm.x,VLOOKUP($I3402,'taxon-match_2026-08-31'!$A$2:$N$122,11,FALSE),IF(_xlpm.x=0,"",_xlpm.x)))</f>
        <v/>
      </c>
      <c r="Q3402" t="str">
        <f>IF($I3402="","",_xlfn.LET(_xlpm.x,VLOOKUP($I3402,'taxon-match_2026-08-31'!$A$2:$N$122,12,FALSE),IF(_xlpm.x=0,"",_xlpm.x)))</f>
        <v/>
      </c>
      <c r="R3402" t="str">
        <f>IF($I3402="","",_xlfn.LET(_xlpm.x,VLOOKUP($I3402,'taxon-match_2026-08-31'!$A$2:$N$122,14,FALSE),IF(_xlpm.x=0,"",_xlpm.x)))</f>
        <v/>
      </c>
      <c r="S3402" s="2" t="s">
        <v>2357</v>
      </c>
      <c r="T3402" s="69" t="s">
        <v>62</v>
      </c>
      <c r="U3402" s="69" t="s">
        <v>60</v>
      </c>
      <c r="X3402" t="str">
        <f>IF(T3402="","",_xlfn.LET(_xlpm.x,VLOOKUP(T3402,'Drop-down_menus'!$F$2:$G$16,2,FALSE),IF(_xlpm.x=0,"",_xlpm.x)))</f>
        <v>https://orcid.org/0000-0003-3696-4445</v>
      </c>
      <c r="Y3402" t="str">
        <f>IF(U3402="","",_xlfn.LET(_xlpm.x,VLOOKUP(U3402,'Drop-down_menus'!$F$2:$G$16,2,FALSE),IF(_xlpm.x=0,"",_xlpm.x)))</f>
        <v>https://orcid.org/0000-0002-9708-1761</v>
      </c>
      <c r="Z3402" t="str">
        <f>IF(V3402="","",_xlfn.LET(_xlpm.x,VLOOKUP(V3402,'Drop-down_menus'!$F$2:$G$16,2,FALSE),IF(_xlpm.x=0,"",_xlpm.x)))</f>
        <v/>
      </c>
      <c r="AA3402" t="str">
        <f>IF(W3402="","",_xlfn.LET(_xlpm.x,VLOOKUP(W3402,'Drop-down_menus'!$F$2:$G$16,2,FALSE),IF(_xlpm.x=0,"",_xlpm.x)))</f>
        <v/>
      </c>
      <c r="AB3402" t="s">
        <v>756</v>
      </c>
      <c r="AE3402" t="s">
        <v>922</v>
      </c>
    </row>
    <row r="3403" spans="1:31" ht="15" hidden="1" x14ac:dyDescent="0.2">
      <c r="A3403" s="2" t="s">
        <v>475</v>
      </c>
      <c r="B3403">
        <v>5562</v>
      </c>
      <c r="C3403">
        <v>5138</v>
      </c>
      <c r="D3403" s="69" t="s">
        <v>700</v>
      </c>
      <c r="F3403" s="70" t="s">
        <v>820</v>
      </c>
      <c r="G3403" s="70">
        <v>1</v>
      </c>
      <c r="H3403" s="70" t="s">
        <v>820</v>
      </c>
      <c r="I3403" t="s">
        <v>820</v>
      </c>
      <c r="J3403" t="str">
        <f>IF($I3403="","",_xlfn.LET(_xlpm.x,VLOOKUP($I3403,'taxon-match_2026-08-31'!$A$2:$N$122,6,FALSE),IF(_xlpm.x=0,"",_xlpm.x)))</f>
        <v>Duméril, 1805</v>
      </c>
      <c r="K3403" t="str">
        <f>IF($I3403="","",_xlfn.LET(_xlpm.x,VLOOKUP($I3403,'taxon-match_2026-08-31'!$A$2:$N$122,4,FALSE),IF(_xlpm.x=0,"",_xlpm.x)))</f>
        <v>urn:lsid:marinespecies.org:taxname:1803</v>
      </c>
      <c r="L3403" t="str">
        <f>IF($I3403="","",_xlfn.LET(_xlpm.x,VLOOKUP($I3403,'taxon-match_2026-08-31'!$A$2:$N$122,7,FALSE),IF(_xlpm.x=0,"",_xlpm.x)))</f>
        <v>Animalia</v>
      </c>
      <c r="M3403" t="str">
        <f>IF($I3403="","",_xlfn.LET(_xlpm.x,VLOOKUP($I3403,'taxon-match_2026-08-31'!$A$2:$N$122,8,FALSE),IF(_xlpm.x=0,"",_xlpm.x)))</f>
        <v>Brachiopoda</v>
      </c>
      <c r="N3403" t="str">
        <f>IF($I3403="","",_xlfn.LET(_xlpm.x,VLOOKUP($I3403,'taxon-match_2026-08-31'!$A$2:$N$122,9,FALSE),IF(_xlpm.x=0,"",_xlpm.x)))</f>
        <v/>
      </c>
      <c r="O3403" t="str">
        <f>IF($I3403="","",_xlfn.LET(_xlpm.x,VLOOKUP($I3403,'taxon-match_2026-08-31'!$A$2:$N$122,10,FALSE),IF(_xlpm.x=0,"",_xlpm.x)))</f>
        <v/>
      </c>
      <c r="P3403" t="str">
        <f>IF($I3403="","",_xlfn.LET(_xlpm.x,VLOOKUP($I3403,'taxon-match_2026-08-31'!$A$2:$N$122,11,FALSE),IF(_xlpm.x=0,"",_xlpm.x)))</f>
        <v/>
      </c>
      <c r="Q3403" t="str">
        <f>IF($I3403="","",_xlfn.LET(_xlpm.x,VLOOKUP($I3403,'taxon-match_2026-08-31'!$A$2:$N$122,12,FALSE),IF(_xlpm.x=0,"",_xlpm.x)))</f>
        <v/>
      </c>
      <c r="R3403" t="str">
        <f>IF($I3403="","",_xlfn.LET(_xlpm.x,VLOOKUP($I3403,'taxon-match_2026-08-31'!$A$2:$N$122,14,FALSE),IF(_xlpm.x=0,"",_xlpm.x)))</f>
        <v/>
      </c>
      <c r="S3403" s="2" t="s">
        <v>2357</v>
      </c>
      <c r="T3403" s="69" t="s">
        <v>62</v>
      </c>
      <c r="U3403" s="69" t="s">
        <v>60</v>
      </c>
      <c r="X3403" t="str">
        <f>IF(T3403="","",_xlfn.LET(_xlpm.x,VLOOKUP(T3403,'Drop-down_menus'!$F$2:$G$16,2,FALSE),IF(_xlpm.x=0,"",_xlpm.x)))</f>
        <v>https://orcid.org/0000-0003-3696-4445</v>
      </c>
      <c r="Y3403" t="str">
        <f>IF(U3403="","",_xlfn.LET(_xlpm.x,VLOOKUP(U3403,'Drop-down_menus'!$F$2:$G$16,2,FALSE),IF(_xlpm.x=0,"",_xlpm.x)))</f>
        <v>https://orcid.org/0000-0002-9708-1761</v>
      </c>
      <c r="Z3403" t="str">
        <f>IF(V3403="","",_xlfn.LET(_xlpm.x,VLOOKUP(V3403,'Drop-down_menus'!$F$2:$G$16,2,FALSE),IF(_xlpm.x=0,"",_xlpm.x)))</f>
        <v/>
      </c>
      <c r="AA3403" t="str">
        <f>IF(W3403="","",_xlfn.LET(_xlpm.x,VLOOKUP(W3403,'Drop-down_menus'!$F$2:$G$16,2,FALSE),IF(_xlpm.x=0,"",_xlpm.x)))</f>
        <v/>
      </c>
      <c r="AB3403" t="s">
        <v>756</v>
      </c>
      <c r="AE3403" t="s">
        <v>922</v>
      </c>
    </row>
    <row r="3404" spans="1:31" ht="15" x14ac:dyDescent="0.2">
      <c r="A3404" s="2" t="s">
        <v>207</v>
      </c>
      <c r="B3404">
        <v>1346</v>
      </c>
      <c r="C3404">
        <v>5139</v>
      </c>
      <c r="D3404" s="69" t="s">
        <v>700</v>
      </c>
      <c r="F3404" s="70" t="s">
        <v>888</v>
      </c>
      <c r="G3404" s="69">
        <v>1</v>
      </c>
      <c r="H3404" s="70" t="s">
        <v>888</v>
      </c>
      <c r="I3404" t="s">
        <v>888</v>
      </c>
      <c r="J3404" t="str">
        <f>IF($I3404="","",_xlfn.LET(_xlpm.x,VLOOKUP($I3404,'taxon-match_2026-08-31'!$A$2:$N$122,6,FALSE),IF(_xlpm.x=0,"",_xlpm.x)))</f>
        <v>(Lesson, 1830)</v>
      </c>
      <c r="K3404" t="str">
        <f>IF($I3404="","",_xlfn.LET(_xlpm.x,VLOOKUP($I3404,'taxon-match_2026-08-31'!$A$2:$N$122,4,FALSE),IF(_xlpm.x=0,"",_xlpm.x)))</f>
        <v>urn:lsid:marinespecies.org:taxname:173893</v>
      </c>
      <c r="L3404" t="str">
        <f>IF($I3404="","",_xlfn.LET(_xlpm.x,VLOOKUP($I3404,'taxon-match_2026-08-31'!$A$2:$N$122,7,FALSE),IF(_xlpm.x=0,"",_xlpm.x)))</f>
        <v>Animalia</v>
      </c>
      <c r="M3404" t="str">
        <f>IF($I3404="","",_xlfn.LET(_xlpm.x,VLOOKUP($I3404,'taxon-match_2026-08-31'!$A$2:$N$122,8,FALSE),IF(_xlpm.x=0,"",_xlpm.x)))</f>
        <v>Chordata</v>
      </c>
      <c r="N3404" t="str">
        <f>IF($I3404="","",_xlfn.LET(_xlpm.x,VLOOKUP($I3404,'taxon-match_2026-08-31'!$A$2:$N$122,9,FALSE),IF(_xlpm.x=0,"",_xlpm.x)))</f>
        <v>Ascidiacea</v>
      </c>
      <c r="O3404" t="str">
        <f>IF($I3404="","",_xlfn.LET(_xlpm.x,VLOOKUP($I3404,'taxon-match_2026-08-31'!$A$2:$N$122,10,FALSE),IF(_xlpm.x=0,"",_xlpm.x)))</f>
        <v>Stolidobranchia</v>
      </c>
      <c r="P3404" t="str">
        <f>IF($I3404="","",_xlfn.LET(_xlpm.x,VLOOKUP($I3404,'taxon-match_2026-08-31'!$A$2:$N$122,11,FALSE),IF(_xlpm.x=0,"",_xlpm.x)))</f>
        <v>Styelidae</v>
      </c>
      <c r="Q3404" t="str">
        <f>IF($I3404="","",_xlfn.LET(_xlpm.x,VLOOKUP($I3404,'taxon-match_2026-08-31'!$A$2:$N$122,12,FALSE),IF(_xlpm.x=0,"",_xlpm.x)))</f>
        <v>Cnemidocarpa</v>
      </c>
      <c r="R3404" t="str">
        <f>IF($I3404="","",_xlfn.LET(_xlpm.x,VLOOKUP($I3404,'taxon-match_2026-08-31'!$A$2:$N$122,14,FALSE),IF(_xlpm.x=0,"",_xlpm.x)))</f>
        <v>verrucosa</v>
      </c>
      <c r="S3404" s="2" t="s">
        <v>2609</v>
      </c>
      <c r="T3404" s="69" t="s">
        <v>62</v>
      </c>
      <c r="U3404" s="69" t="s">
        <v>60</v>
      </c>
      <c r="X3404" t="str">
        <f>IF(T3404="","",_xlfn.LET(_xlpm.x,VLOOKUP(T3404,'Drop-down_menus'!$F$2:$G$16,2,FALSE),IF(_xlpm.x=0,"",_xlpm.x)))</f>
        <v>https://orcid.org/0000-0003-3696-4445</v>
      </c>
      <c r="Y3404" t="str">
        <f>IF(U3404="","",_xlfn.LET(_xlpm.x,VLOOKUP(U3404,'Drop-down_menus'!$F$2:$G$16,2,FALSE),IF(_xlpm.x=0,"",_xlpm.x)))</f>
        <v>https://orcid.org/0000-0002-9708-1761</v>
      </c>
      <c r="Z3404" t="str">
        <f>IF(V3404="","",_xlfn.LET(_xlpm.x,VLOOKUP(V3404,'Drop-down_menus'!$F$2:$G$16,2,FALSE),IF(_xlpm.x=0,"",_xlpm.x)))</f>
        <v/>
      </c>
      <c r="AA3404" t="str">
        <f>IF(W3404="","",_xlfn.LET(_xlpm.x,VLOOKUP(W3404,'Drop-down_menus'!$F$2:$G$16,2,FALSE),IF(_xlpm.x=0,"",_xlpm.x)))</f>
        <v/>
      </c>
      <c r="AB3404" t="s">
        <v>756</v>
      </c>
      <c r="AE3404" t="s">
        <v>922</v>
      </c>
    </row>
    <row r="3405" spans="1:31" ht="15" x14ac:dyDescent="0.2">
      <c r="A3405" s="2" t="s">
        <v>207</v>
      </c>
      <c r="B3405">
        <v>1347</v>
      </c>
      <c r="C3405">
        <v>5140</v>
      </c>
      <c r="D3405" s="69" t="s">
        <v>700</v>
      </c>
      <c r="F3405" s="70" t="s">
        <v>888</v>
      </c>
      <c r="G3405" s="69">
        <v>1</v>
      </c>
      <c r="H3405" s="70" t="s">
        <v>888</v>
      </c>
      <c r="I3405" t="s">
        <v>888</v>
      </c>
      <c r="J3405" t="str">
        <f>IF($I3405="","",_xlfn.LET(_xlpm.x,VLOOKUP($I3405,'taxon-match_2026-08-31'!$A$2:$N$122,6,FALSE),IF(_xlpm.x=0,"",_xlpm.x)))</f>
        <v>(Lesson, 1830)</v>
      </c>
      <c r="K3405" t="str">
        <f>IF($I3405="","",_xlfn.LET(_xlpm.x,VLOOKUP($I3405,'taxon-match_2026-08-31'!$A$2:$N$122,4,FALSE),IF(_xlpm.x=0,"",_xlpm.x)))</f>
        <v>urn:lsid:marinespecies.org:taxname:173893</v>
      </c>
      <c r="L3405" t="str">
        <f>IF($I3405="","",_xlfn.LET(_xlpm.x,VLOOKUP($I3405,'taxon-match_2026-08-31'!$A$2:$N$122,7,FALSE),IF(_xlpm.x=0,"",_xlpm.x)))</f>
        <v>Animalia</v>
      </c>
      <c r="M3405" t="str">
        <f>IF($I3405="","",_xlfn.LET(_xlpm.x,VLOOKUP($I3405,'taxon-match_2026-08-31'!$A$2:$N$122,8,FALSE),IF(_xlpm.x=0,"",_xlpm.x)))</f>
        <v>Chordata</v>
      </c>
      <c r="N3405" t="str">
        <f>IF($I3405="","",_xlfn.LET(_xlpm.x,VLOOKUP($I3405,'taxon-match_2026-08-31'!$A$2:$N$122,9,FALSE),IF(_xlpm.x=0,"",_xlpm.x)))</f>
        <v>Ascidiacea</v>
      </c>
      <c r="O3405" t="str">
        <f>IF($I3405="","",_xlfn.LET(_xlpm.x,VLOOKUP($I3405,'taxon-match_2026-08-31'!$A$2:$N$122,10,FALSE),IF(_xlpm.x=0,"",_xlpm.x)))</f>
        <v>Stolidobranchia</v>
      </c>
      <c r="P3405" t="str">
        <f>IF($I3405="","",_xlfn.LET(_xlpm.x,VLOOKUP($I3405,'taxon-match_2026-08-31'!$A$2:$N$122,11,FALSE),IF(_xlpm.x=0,"",_xlpm.x)))</f>
        <v>Styelidae</v>
      </c>
      <c r="Q3405" t="str">
        <f>IF($I3405="","",_xlfn.LET(_xlpm.x,VLOOKUP($I3405,'taxon-match_2026-08-31'!$A$2:$N$122,12,FALSE),IF(_xlpm.x=0,"",_xlpm.x)))</f>
        <v>Cnemidocarpa</v>
      </c>
      <c r="R3405" t="str">
        <f>IF($I3405="","",_xlfn.LET(_xlpm.x,VLOOKUP($I3405,'taxon-match_2026-08-31'!$A$2:$N$122,14,FALSE),IF(_xlpm.x=0,"",_xlpm.x)))</f>
        <v>verrucosa</v>
      </c>
      <c r="S3405" s="2" t="s">
        <v>2609</v>
      </c>
      <c r="T3405" s="69" t="s">
        <v>62</v>
      </c>
      <c r="U3405" s="69" t="s">
        <v>60</v>
      </c>
      <c r="X3405" t="str">
        <f>IF(T3405="","",_xlfn.LET(_xlpm.x,VLOOKUP(T3405,'Drop-down_menus'!$F$2:$G$16,2,FALSE),IF(_xlpm.x=0,"",_xlpm.x)))</f>
        <v>https://orcid.org/0000-0003-3696-4445</v>
      </c>
      <c r="Y3405" t="str">
        <f>IF(U3405="","",_xlfn.LET(_xlpm.x,VLOOKUP(U3405,'Drop-down_menus'!$F$2:$G$16,2,FALSE),IF(_xlpm.x=0,"",_xlpm.x)))</f>
        <v>https://orcid.org/0000-0002-9708-1761</v>
      </c>
      <c r="Z3405" t="str">
        <f>IF(V3405="","",_xlfn.LET(_xlpm.x,VLOOKUP(V3405,'Drop-down_menus'!$F$2:$G$16,2,FALSE),IF(_xlpm.x=0,"",_xlpm.x)))</f>
        <v/>
      </c>
      <c r="AA3405" t="str">
        <f>IF(W3405="","",_xlfn.LET(_xlpm.x,VLOOKUP(W3405,'Drop-down_menus'!$F$2:$G$16,2,FALSE),IF(_xlpm.x=0,"",_xlpm.x)))</f>
        <v/>
      </c>
      <c r="AB3405" t="s">
        <v>756</v>
      </c>
      <c r="AE3405" t="s">
        <v>922</v>
      </c>
    </row>
    <row r="3406" spans="1:31" ht="15" x14ac:dyDescent="0.2">
      <c r="A3406" s="2" t="s">
        <v>207</v>
      </c>
      <c r="B3406">
        <v>1348</v>
      </c>
      <c r="C3406">
        <v>5141</v>
      </c>
      <c r="D3406" s="69" t="s">
        <v>700</v>
      </c>
      <c r="F3406" s="70" t="s">
        <v>888</v>
      </c>
      <c r="G3406" s="69">
        <v>1</v>
      </c>
      <c r="H3406" s="70" t="s">
        <v>888</v>
      </c>
      <c r="I3406" t="s">
        <v>888</v>
      </c>
      <c r="J3406" t="str">
        <f>IF($I3406="","",_xlfn.LET(_xlpm.x,VLOOKUP($I3406,'taxon-match_2026-08-31'!$A$2:$N$122,6,FALSE),IF(_xlpm.x=0,"",_xlpm.x)))</f>
        <v>(Lesson, 1830)</v>
      </c>
      <c r="K3406" t="str">
        <f>IF($I3406="","",_xlfn.LET(_xlpm.x,VLOOKUP($I3406,'taxon-match_2026-08-31'!$A$2:$N$122,4,FALSE),IF(_xlpm.x=0,"",_xlpm.x)))</f>
        <v>urn:lsid:marinespecies.org:taxname:173893</v>
      </c>
      <c r="L3406" t="str">
        <f>IF($I3406="","",_xlfn.LET(_xlpm.x,VLOOKUP($I3406,'taxon-match_2026-08-31'!$A$2:$N$122,7,FALSE),IF(_xlpm.x=0,"",_xlpm.x)))</f>
        <v>Animalia</v>
      </c>
      <c r="M3406" t="str">
        <f>IF($I3406="","",_xlfn.LET(_xlpm.x,VLOOKUP($I3406,'taxon-match_2026-08-31'!$A$2:$N$122,8,FALSE),IF(_xlpm.x=0,"",_xlpm.x)))</f>
        <v>Chordata</v>
      </c>
      <c r="N3406" t="str">
        <f>IF($I3406="","",_xlfn.LET(_xlpm.x,VLOOKUP($I3406,'taxon-match_2026-08-31'!$A$2:$N$122,9,FALSE),IF(_xlpm.x=0,"",_xlpm.x)))</f>
        <v>Ascidiacea</v>
      </c>
      <c r="O3406" t="str">
        <f>IF($I3406="","",_xlfn.LET(_xlpm.x,VLOOKUP($I3406,'taxon-match_2026-08-31'!$A$2:$N$122,10,FALSE),IF(_xlpm.x=0,"",_xlpm.x)))</f>
        <v>Stolidobranchia</v>
      </c>
      <c r="P3406" t="str">
        <f>IF($I3406="","",_xlfn.LET(_xlpm.x,VLOOKUP($I3406,'taxon-match_2026-08-31'!$A$2:$N$122,11,FALSE),IF(_xlpm.x=0,"",_xlpm.x)))</f>
        <v>Styelidae</v>
      </c>
      <c r="Q3406" t="str">
        <f>IF($I3406="","",_xlfn.LET(_xlpm.x,VLOOKUP($I3406,'taxon-match_2026-08-31'!$A$2:$N$122,12,FALSE),IF(_xlpm.x=0,"",_xlpm.x)))</f>
        <v>Cnemidocarpa</v>
      </c>
      <c r="R3406" t="str">
        <f>IF($I3406="","",_xlfn.LET(_xlpm.x,VLOOKUP($I3406,'taxon-match_2026-08-31'!$A$2:$N$122,14,FALSE),IF(_xlpm.x=0,"",_xlpm.x)))</f>
        <v>verrucosa</v>
      </c>
      <c r="S3406" s="2" t="s">
        <v>2609</v>
      </c>
      <c r="T3406" s="69" t="s">
        <v>62</v>
      </c>
      <c r="U3406" s="69" t="s">
        <v>60</v>
      </c>
      <c r="X3406" t="str">
        <f>IF(T3406="","",_xlfn.LET(_xlpm.x,VLOOKUP(T3406,'Drop-down_menus'!$F$2:$G$16,2,FALSE),IF(_xlpm.x=0,"",_xlpm.x)))</f>
        <v>https://orcid.org/0000-0003-3696-4445</v>
      </c>
      <c r="Y3406" t="str">
        <f>IF(U3406="","",_xlfn.LET(_xlpm.x,VLOOKUP(U3406,'Drop-down_menus'!$F$2:$G$16,2,FALSE),IF(_xlpm.x=0,"",_xlpm.x)))</f>
        <v>https://orcid.org/0000-0002-9708-1761</v>
      </c>
      <c r="Z3406" t="str">
        <f>IF(V3406="","",_xlfn.LET(_xlpm.x,VLOOKUP(V3406,'Drop-down_menus'!$F$2:$G$16,2,FALSE),IF(_xlpm.x=0,"",_xlpm.x)))</f>
        <v/>
      </c>
      <c r="AA3406" t="str">
        <f>IF(W3406="","",_xlfn.LET(_xlpm.x,VLOOKUP(W3406,'Drop-down_menus'!$F$2:$G$16,2,FALSE),IF(_xlpm.x=0,"",_xlpm.x)))</f>
        <v/>
      </c>
      <c r="AB3406" t="s">
        <v>756</v>
      </c>
      <c r="AE3406" t="s">
        <v>922</v>
      </c>
    </row>
    <row r="3407" spans="1:31" ht="15" x14ac:dyDescent="0.2">
      <c r="A3407" s="2" t="s">
        <v>207</v>
      </c>
      <c r="B3407">
        <v>1358</v>
      </c>
      <c r="C3407">
        <v>5142</v>
      </c>
      <c r="D3407" s="69" t="s">
        <v>700</v>
      </c>
      <c r="F3407" s="70" t="s">
        <v>888</v>
      </c>
      <c r="G3407" s="69">
        <v>1</v>
      </c>
      <c r="H3407" s="70" t="s">
        <v>888</v>
      </c>
      <c r="I3407" t="s">
        <v>888</v>
      </c>
      <c r="J3407" t="str">
        <f>IF($I3407="","",_xlfn.LET(_xlpm.x,VLOOKUP($I3407,'taxon-match_2026-08-31'!$A$2:$N$122,6,FALSE),IF(_xlpm.x=0,"",_xlpm.x)))</f>
        <v>(Lesson, 1830)</v>
      </c>
      <c r="K3407" t="str">
        <f>IF($I3407="","",_xlfn.LET(_xlpm.x,VLOOKUP($I3407,'taxon-match_2026-08-31'!$A$2:$N$122,4,FALSE),IF(_xlpm.x=0,"",_xlpm.x)))</f>
        <v>urn:lsid:marinespecies.org:taxname:173893</v>
      </c>
      <c r="L3407" t="str">
        <f>IF($I3407="","",_xlfn.LET(_xlpm.x,VLOOKUP($I3407,'taxon-match_2026-08-31'!$A$2:$N$122,7,FALSE),IF(_xlpm.x=0,"",_xlpm.x)))</f>
        <v>Animalia</v>
      </c>
      <c r="M3407" t="str">
        <f>IF($I3407="","",_xlfn.LET(_xlpm.x,VLOOKUP($I3407,'taxon-match_2026-08-31'!$A$2:$N$122,8,FALSE),IF(_xlpm.x=0,"",_xlpm.x)))</f>
        <v>Chordata</v>
      </c>
      <c r="N3407" t="str">
        <f>IF($I3407="","",_xlfn.LET(_xlpm.x,VLOOKUP($I3407,'taxon-match_2026-08-31'!$A$2:$N$122,9,FALSE),IF(_xlpm.x=0,"",_xlpm.x)))</f>
        <v>Ascidiacea</v>
      </c>
      <c r="O3407" t="str">
        <f>IF($I3407="","",_xlfn.LET(_xlpm.x,VLOOKUP($I3407,'taxon-match_2026-08-31'!$A$2:$N$122,10,FALSE),IF(_xlpm.x=0,"",_xlpm.x)))</f>
        <v>Stolidobranchia</v>
      </c>
      <c r="P3407" t="str">
        <f>IF($I3407="","",_xlfn.LET(_xlpm.x,VLOOKUP($I3407,'taxon-match_2026-08-31'!$A$2:$N$122,11,FALSE),IF(_xlpm.x=0,"",_xlpm.x)))</f>
        <v>Styelidae</v>
      </c>
      <c r="Q3407" t="str">
        <f>IF($I3407="","",_xlfn.LET(_xlpm.x,VLOOKUP($I3407,'taxon-match_2026-08-31'!$A$2:$N$122,12,FALSE),IF(_xlpm.x=0,"",_xlpm.x)))</f>
        <v>Cnemidocarpa</v>
      </c>
      <c r="R3407" t="str">
        <f>IF($I3407="","",_xlfn.LET(_xlpm.x,VLOOKUP($I3407,'taxon-match_2026-08-31'!$A$2:$N$122,14,FALSE),IF(_xlpm.x=0,"",_xlpm.x)))</f>
        <v>verrucosa</v>
      </c>
      <c r="S3407" s="2" t="s">
        <v>2609</v>
      </c>
      <c r="T3407" s="69" t="s">
        <v>62</v>
      </c>
      <c r="U3407" s="69" t="s">
        <v>60</v>
      </c>
      <c r="X3407" t="str">
        <f>IF(T3407="","",_xlfn.LET(_xlpm.x,VLOOKUP(T3407,'Drop-down_menus'!$F$2:$G$16,2,FALSE),IF(_xlpm.x=0,"",_xlpm.x)))</f>
        <v>https://orcid.org/0000-0003-3696-4445</v>
      </c>
      <c r="Y3407" t="str">
        <f>IF(U3407="","",_xlfn.LET(_xlpm.x,VLOOKUP(U3407,'Drop-down_menus'!$F$2:$G$16,2,FALSE),IF(_xlpm.x=0,"",_xlpm.x)))</f>
        <v>https://orcid.org/0000-0002-9708-1761</v>
      </c>
      <c r="Z3407" t="str">
        <f>IF(V3407="","",_xlfn.LET(_xlpm.x,VLOOKUP(V3407,'Drop-down_menus'!$F$2:$G$16,2,FALSE),IF(_xlpm.x=0,"",_xlpm.x)))</f>
        <v/>
      </c>
      <c r="AA3407" t="str">
        <f>IF(W3407="","",_xlfn.LET(_xlpm.x,VLOOKUP(W3407,'Drop-down_menus'!$F$2:$G$16,2,FALSE),IF(_xlpm.x=0,"",_xlpm.x)))</f>
        <v/>
      </c>
      <c r="AB3407" t="s">
        <v>756</v>
      </c>
      <c r="AE3407" t="s">
        <v>922</v>
      </c>
    </row>
    <row r="3408" spans="1:31" ht="15" x14ac:dyDescent="0.2">
      <c r="A3408" s="2" t="s">
        <v>253</v>
      </c>
      <c r="B3408">
        <v>1842</v>
      </c>
      <c r="C3408">
        <v>5143</v>
      </c>
      <c r="D3408" s="69" t="s">
        <v>700</v>
      </c>
      <c r="F3408" s="70" t="s">
        <v>888</v>
      </c>
      <c r="G3408" s="70">
        <v>1</v>
      </c>
      <c r="H3408" s="70" t="s">
        <v>888</v>
      </c>
      <c r="I3408" t="s">
        <v>888</v>
      </c>
      <c r="J3408" t="str">
        <f>IF($I3408="","",_xlfn.LET(_xlpm.x,VLOOKUP($I3408,'taxon-match_2026-08-31'!$A$2:$N$122,6,FALSE),IF(_xlpm.x=0,"",_xlpm.x)))</f>
        <v>(Lesson, 1830)</v>
      </c>
      <c r="K3408" t="str">
        <f>IF($I3408="","",_xlfn.LET(_xlpm.x,VLOOKUP($I3408,'taxon-match_2026-08-31'!$A$2:$N$122,4,FALSE),IF(_xlpm.x=0,"",_xlpm.x)))</f>
        <v>urn:lsid:marinespecies.org:taxname:173893</v>
      </c>
      <c r="L3408" t="str">
        <f>IF($I3408="","",_xlfn.LET(_xlpm.x,VLOOKUP($I3408,'taxon-match_2026-08-31'!$A$2:$N$122,7,FALSE),IF(_xlpm.x=0,"",_xlpm.x)))</f>
        <v>Animalia</v>
      </c>
      <c r="M3408" t="str">
        <f>IF($I3408="","",_xlfn.LET(_xlpm.x,VLOOKUP($I3408,'taxon-match_2026-08-31'!$A$2:$N$122,8,FALSE),IF(_xlpm.x=0,"",_xlpm.x)))</f>
        <v>Chordata</v>
      </c>
      <c r="N3408" t="str">
        <f>IF($I3408="","",_xlfn.LET(_xlpm.x,VLOOKUP($I3408,'taxon-match_2026-08-31'!$A$2:$N$122,9,FALSE),IF(_xlpm.x=0,"",_xlpm.x)))</f>
        <v>Ascidiacea</v>
      </c>
      <c r="O3408" t="str">
        <f>IF($I3408="","",_xlfn.LET(_xlpm.x,VLOOKUP($I3408,'taxon-match_2026-08-31'!$A$2:$N$122,10,FALSE),IF(_xlpm.x=0,"",_xlpm.x)))</f>
        <v>Stolidobranchia</v>
      </c>
      <c r="P3408" t="str">
        <f>IF($I3408="","",_xlfn.LET(_xlpm.x,VLOOKUP($I3408,'taxon-match_2026-08-31'!$A$2:$N$122,11,FALSE),IF(_xlpm.x=0,"",_xlpm.x)))</f>
        <v>Styelidae</v>
      </c>
      <c r="Q3408" t="str">
        <f>IF($I3408="","",_xlfn.LET(_xlpm.x,VLOOKUP($I3408,'taxon-match_2026-08-31'!$A$2:$N$122,12,FALSE),IF(_xlpm.x=0,"",_xlpm.x)))</f>
        <v>Cnemidocarpa</v>
      </c>
      <c r="R3408" t="str">
        <f>IF($I3408="","",_xlfn.LET(_xlpm.x,VLOOKUP($I3408,'taxon-match_2026-08-31'!$A$2:$N$122,14,FALSE),IF(_xlpm.x=0,"",_xlpm.x)))</f>
        <v>verrucosa</v>
      </c>
      <c r="S3408" s="2" t="s">
        <v>2609</v>
      </c>
      <c r="T3408" s="69" t="s">
        <v>62</v>
      </c>
      <c r="U3408" s="69" t="s">
        <v>60</v>
      </c>
      <c r="X3408" t="str">
        <f>IF(T3408="","",_xlfn.LET(_xlpm.x,VLOOKUP(T3408,'Drop-down_menus'!$F$2:$G$16,2,FALSE),IF(_xlpm.x=0,"",_xlpm.x)))</f>
        <v>https://orcid.org/0000-0003-3696-4445</v>
      </c>
      <c r="Y3408" t="str">
        <f>IF(U3408="","",_xlfn.LET(_xlpm.x,VLOOKUP(U3408,'Drop-down_menus'!$F$2:$G$16,2,FALSE),IF(_xlpm.x=0,"",_xlpm.x)))</f>
        <v>https://orcid.org/0000-0002-9708-1761</v>
      </c>
      <c r="Z3408" t="str">
        <f>IF(V3408="","",_xlfn.LET(_xlpm.x,VLOOKUP(V3408,'Drop-down_menus'!$F$2:$G$16,2,FALSE),IF(_xlpm.x=0,"",_xlpm.x)))</f>
        <v/>
      </c>
      <c r="AA3408" t="str">
        <f>IF(W3408="","",_xlfn.LET(_xlpm.x,VLOOKUP(W3408,'Drop-down_menus'!$F$2:$G$16,2,FALSE),IF(_xlpm.x=0,"",_xlpm.x)))</f>
        <v/>
      </c>
      <c r="AB3408" t="s">
        <v>756</v>
      </c>
      <c r="AE3408" t="s">
        <v>922</v>
      </c>
    </row>
    <row r="3409" spans="1:31" ht="15" x14ac:dyDescent="0.2">
      <c r="A3409" s="2" t="s">
        <v>253</v>
      </c>
      <c r="B3409">
        <v>1874</v>
      </c>
      <c r="C3409">
        <v>5163</v>
      </c>
      <c r="D3409" s="69" t="s">
        <v>700</v>
      </c>
      <c r="F3409" s="70" t="s">
        <v>888</v>
      </c>
      <c r="G3409" s="70">
        <v>1</v>
      </c>
      <c r="H3409" s="70" t="s">
        <v>888</v>
      </c>
      <c r="I3409" t="s">
        <v>888</v>
      </c>
      <c r="J3409" t="str">
        <f>IF($I3409="","",_xlfn.LET(_xlpm.x,VLOOKUP($I3409,'taxon-match_2026-08-31'!$A$2:$N$122,6,FALSE),IF(_xlpm.x=0,"",_xlpm.x)))</f>
        <v>(Lesson, 1830)</v>
      </c>
      <c r="K3409" t="str">
        <f>IF($I3409="","",_xlfn.LET(_xlpm.x,VLOOKUP($I3409,'taxon-match_2026-08-31'!$A$2:$N$122,4,FALSE),IF(_xlpm.x=0,"",_xlpm.x)))</f>
        <v>urn:lsid:marinespecies.org:taxname:173893</v>
      </c>
      <c r="L3409" t="str">
        <f>IF($I3409="","",_xlfn.LET(_xlpm.x,VLOOKUP($I3409,'taxon-match_2026-08-31'!$A$2:$N$122,7,FALSE),IF(_xlpm.x=0,"",_xlpm.x)))</f>
        <v>Animalia</v>
      </c>
      <c r="M3409" t="str">
        <f>IF($I3409="","",_xlfn.LET(_xlpm.x,VLOOKUP($I3409,'taxon-match_2026-08-31'!$A$2:$N$122,8,FALSE),IF(_xlpm.x=0,"",_xlpm.x)))</f>
        <v>Chordata</v>
      </c>
      <c r="N3409" t="str">
        <f>IF($I3409="","",_xlfn.LET(_xlpm.x,VLOOKUP($I3409,'taxon-match_2026-08-31'!$A$2:$N$122,9,FALSE),IF(_xlpm.x=0,"",_xlpm.x)))</f>
        <v>Ascidiacea</v>
      </c>
      <c r="O3409" t="str">
        <f>IF($I3409="","",_xlfn.LET(_xlpm.x,VLOOKUP($I3409,'taxon-match_2026-08-31'!$A$2:$N$122,10,FALSE),IF(_xlpm.x=0,"",_xlpm.x)))</f>
        <v>Stolidobranchia</v>
      </c>
      <c r="P3409" t="str">
        <f>IF($I3409="","",_xlfn.LET(_xlpm.x,VLOOKUP($I3409,'taxon-match_2026-08-31'!$A$2:$N$122,11,FALSE),IF(_xlpm.x=0,"",_xlpm.x)))</f>
        <v>Styelidae</v>
      </c>
      <c r="Q3409" t="str">
        <f>IF($I3409="","",_xlfn.LET(_xlpm.x,VLOOKUP($I3409,'taxon-match_2026-08-31'!$A$2:$N$122,12,FALSE),IF(_xlpm.x=0,"",_xlpm.x)))</f>
        <v>Cnemidocarpa</v>
      </c>
      <c r="R3409" t="str">
        <f>IF($I3409="","",_xlfn.LET(_xlpm.x,VLOOKUP($I3409,'taxon-match_2026-08-31'!$A$2:$N$122,14,FALSE),IF(_xlpm.x=0,"",_xlpm.x)))</f>
        <v>verrucosa</v>
      </c>
      <c r="S3409" s="2" t="s">
        <v>2609</v>
      </c>
      <c r="T3409" s="69" t="s">
        <v>62</v>
      </c>
      <c r="U3409" s="69" t="s">
        <v>60</v>
      </c>
      <c r="X3409" t="str">
        <f>IF(T3409="","",_xlfn.LET(_xlpm.x,VLOOKUP(T3409,'Drop-down_menus'!$F$2:$G$16,2,FALSE),IF(_xlpm.x=0,"",_xlpm.x)))</f>
        <v>https://orcid.org/0000-0003-3696-4445</v>
      </c>
      <c r="Y3409" t="str">
        <f>IF(U3409="","",_xlfn.LET(_xlpm.x,VLOOKUP(U3409,'Drop-down_menus'!$F$2:$G$16,2,FALSE),IF(_xlpm.x=0,"",_xlpm.x)))</f>
        <v>https://orcid.org/0000-0002-9708-1761</v>
      </c>
      <c r="Z3409" t="str">
        <f>IF(V3409="","",_xlfn.LET(_xlpm.x,VLOOKUP(V3409,'Drop-down_menus'!$F$2:$G$16,2,FALSE),IF(_xlpm.x=0,"",_xlpm.x)))</f>
        <v/>
      </c>
      <c r="AA3409" t="str">
        <f>IF(W3409="","",_xlfn.LET(_xlpm.x,VLOOKUP(W3409,'Drop-down_menus'!$F$2:$G$16,2,FALSE),IF(_xlpm.x=0,"",_xlpm.x)))</f>
        <v/>
      </c>
      <c r="AB3409" t="s">
        <v>756</v>
      </c>
      <c r="AE3409" t="s">
        <v>922</v>
      </c>
    </row>
    <row r="3410" spans="1:31" ht="15" x14ac:dyDescent="0.2">
      <c r="A3410" s="2" t="s">
        <v>282</v>
      </c>
      <c r="B3410">
        <v>2696</v>
      </c>
      <c r="C3410">
        <v>5164</v>
      </c>
      <c r="D3410" s="69" t="s">
        <v>700</v>
      </c>
      <c r="F3410" s="70" t="s">
        <v>888</v>
      </c>
      <c r="G3410" s="70">
        <v>1</v>
      </c>
      <c r="H3410" s="70" t="s">
        <v>888</v>
      </c>
      <c r="I3410" t="s">
        <v>888</v>
      </c>
      <c r="J3410" t="str">
        <f>IF($I3410="","",_xlfn.LET(_xlpm.x,VLOOKUP($I3410,'taxon-match_2026-08-31'!$A$2:$N$122,6,FALSE),IF(_xlpm.x=0,"",_xlpm.x)))</f>
        <v>(Lesson, 1830)</v>
      </c>
      <c r="K3410" t="str">
        <f>IF($I3410="","",_xlfn.LET(_xlpm.x,VLOOKUP($I3410,'taxon-match_2026-08-31'!$A$2:$N$122,4,FALSE),IF(_xlpm.x=0,"",_xlpm.x)))</f>
        <v>urn:lsid:marinespecies.org:taxname:173893</v>
      </c>
      <c r="L3410" t="str">
        <f>IF($I3410="","",_xlfn.LET(_xlpm.x,VLOOKUP($I3410,'taxon-match_2026-08-31'!$A$2:$N$122,7,FALSE),IF(_xlpm.x=0,"",_xlpm.x)))</f>
        <v>Animalia</v>
      </c>
      <c r="M3410" t="str">
        <f>IF($I3410="","",_xlfn.LET(_xlpm.x,VLOOKUP($I3410,'taxon-match_2026-08-31'!$A$2:$N$122,8,FALSE),IF(_xlpm.x=0,"",_xlpm.x)))</f>
        <v>Chordata</v>
      </c>
      <c r="N3410" t="str">
        <f>IF($I3410="","",_xlfn.LET(_xlpm.x,VLOOKUP($I3410,'taxon-match_2026-08-31'!$A$2:$N$122,9,FALSE),IF(_xlpm.x=0,"",_xlpm.x)))</f>
        <v>Ascidiacea</v>
      </c>
      <c r="O3410" t="str">
        <f>IF($I3410="","",_xlfn.LET(_xlpm.x,VLOOKUP($I3410,'taxon-match_2026-08-31'!$A$2:$N$122,10,FALSE),IF(_xlpm.x=0,"",_xlpm.x)))</f>
        <v>Stolidobranchia</v>
      </c>
      <c r="P3410" t="str">
        <f>IF($I3410="","",_xlfn.LET(_xlpm.x,VLOOKUP($I3410,'taxon-match_2026-08-31'!$A$2:$N$122,11,FALSE),IF(_xlpm.x=0,"",_xlpm.x)))</f>
        <v>Styelidae</v>
      </c>
      <c r="Q3410" t="str">
        <f>IF($I3410="","",_xlfn.LET(_xlpm.x,VLOOKUP($I3410,'taxon-match_2026-08-31'!$A$2:$N$122,12,FALSE),IF(_xlpm.x=0,"",_xlpm.x)))</f>
        <v>Cnemidocarpa</v>
      </c>
      <c r="R3410" t="str">
        <f>IF($I3410="","",_xlfn.LET(_xlpm.x,VLOOKUP($I3410,'taxon-match_2026-08-31'!$A$2:$N$122,14,FALSE),IF(_xlpm.x=0,"",_xlpm.x)))</f>
        <v>verrucosa</v>
      </c>
      <c r="S3410" s="2" t="s">
        <v>2609</v>
      </c>
      <c r="T3410" s="69" t="s">
        <v>62</v>
      </c>
      <c r="U3410" s="69" t="s">
        <v>60</v>
      </c>
      <c r="X3410" t="str">
        <f>IF(T3410="","",_xlfn.LET(_xlpm.x,VLOOKUP(T3410,'Drop-down_menus'!$F$2:$G$16,2,FALSE),IF(_xlpm.x=0,"",_xlpm.x)))</f>
        <v>https://orcid.org/0000-0003-3696-4445</v>
      </c>
      <c r="Y3410" t="str">
        <f>IF(U3410="","",_xlfn.LET(_xlpm.x,VLOOKUP(U3410,'Drop-down_menus'!$F$2:$G$16,2,FALSE),IF(_xlpm.x=0,"",_xlpm.x)))</f>
        <v>https://orcid.org/0000-0002-9708-1761</v>
      </c>
      <c r="Z3410" t="str">
        <f>IF(V3410="","",_xlfn.LET(_xlpm.x,VLOOKUP(V3410,'Drop-down_menus'!$F$2:$G$16,2,FALSE),IF(_xlpm.x=0,"",_xlpm.x)))</f>
        <v/>
      </c>
      <c r="AA3410" t="str">
        <f>IF(W3410="","",_xlfn.LET(_xlpm.x,VLOOKUP(W3410,'Drop-down_menus'!$F$2:$G$16,2,FALSE),IF(_xlpm.x=0,"",_xlpm.x)))</f>
        <v/>
      </c>
      <c r="AB3410" t="s">
        <v>756</v>
      </c>
      <c r="AE3410" t="s">
        <v>922</v>
      </c>
    </row>
    <row r="3411" spans="1:31" ht="15" x14ac:dyDescent="0.2">
      <c r="A3411" s="2" t="s">
        <v>282</v>
      </c>
      <c r="B3411">
        <v>2700</v>
      </c>
      <c r="C3411">
        <v>5165</v>
      </c>
      <c r="D3411" s="69" t="s">
        <v>700</v>
      </c>
      <c r="F3411" s="70" t="s">
        <v>888</v>
      </c>
      <c r="G3411" s="70">
        <v>1</v>
      </c>
      <c r="H3411" s="70" t="s">
        <v>888</v>
      </c>
      <c r="I3411" t="s">
        <v>888</v>
      </c>
      <c r="J3411" t="str">
        <f>IF($I3411="","",_xlfn.LET(_xlpm.x,VLOOKUP($I3411,'taxon-match_2026-08-31'!$A$2:$N$122,6,FALSE),IF(_xlpm.x=0,"",_xlpm.x)))</f>
        <v>(Lesson, 1830)</v>
      </c>
      <c r="K3411" t="str">
        <f>IF($I3411="","",_xlfn.LET(_xlpm.x,VLOOKUP($I3411,'taxon-match_2026-08-31'!$A$2:$N$122,4,FALSE),IF(_xlpm.x=0,"",_xlpm.x)))</f>
        <v>urn:lsid:marinespecies.org:taxname:173893</v>
      </c>
      <c r="L3411" t="str">
        <f>IF($I3411="","",_xlfn.LET(_xlpm.x,VLOOKUP($I3411,'taxon-match_2026-08-31'!$A$2:$N$122,7,FALSE),IF(_xlpm.x=0,"",_xlpm.x)))</f>
        <v>Animalia</v>
      </c>
      <c r="M3411" t="str">
        <f>IF($I3411="","",_xlfn.LET(_xlpm.x,VLOOKUP($I3411,'taxon-match_2026-08-31'!$A$2:$N$122,8,FALSE),IF(_xlpm.x=0,"",_xlpm.x)))</f>
        <v>Chordata</v>
      </c>
      <c r="N3411" t="str">
        <f>IF($I3411="","",_xlfn.LET(_xlpm.x,VLOOKUP($I3411,'taxon-match_2026-08-31'!$A$2:$N$122,9,FALSE),IF(_xlpm.x=0,"",_xlpm.x)))</f>
        <v>Ascidiacea</v>
      </c>
      <c r="O3411" t="str">
        <f>IF($I3411="","",_xlfn.LET(_xlpm.x,VLOOKUP($I3411,'taxon-match_2026-08-31'!$A$2:$N$122,10,FALSE),IF(_xlpm.x=0,"",_xlpm.x)))</f>
        <v>Stolidobranchia</v>
      </c>
      <c r="P3411" t="str">
        <f>IF($I3411="","",_xlfn.LET(_xlpm.x,VLOOKUP($I3411,'taxon-match_2026-08-31'!$A$2:$N$122,11,FALSE),IF(_xlpm.x=0,"",_xlpm.x)))</f>
        <v>Styelidae</v>
      </c>
      <c r="Q3411" t="str">
        <f>IF($I3411="","",_xlfn.LET(_xlpm.x,VLOOKUP($I3411,'taxon-match_2026-08-31'!$A$2:$N$122,12,FALSE),IF(_xlpm.x=0,"",_xlpm.x)))</f>
        <v>Cnemidocarpa</v>
      </c>
      <c r="R3411" t="str">
        <f>IF($I3411="","",_xlfn.LET(_xlpm.x,VLOOKUP($I3411,'taxon-match_2026-08-31'!$A$2:$N$122,14,FALSE),IF(_xlpm.x=0,"",_xlpm.x)))</f>
        <v>verrucosa</v>
      </c>
      <c r="S3411" s="2" t="s">
        <v>2609</v>
      </c>
      <c r="T3411" s="69" t="s">
        <v>62</v>
      </c>
      <c r="U3411" s="69" t="s">
        <v>60</v>
      </c>
      <c r="X3411" t="str">
        <f>IF(T3411="","",_xlfn.LET(_xlpm.x,VLOOKUP(T3411,'Drop-down_menus'!$F$2:$G$16,2,FALSE),IF(_xlpm.x=0,"",_xlpm.x)))</f>
        <v>https://orcid.org/0000-0003-3696-4445</v>
      </c>
      <c r="Y3411" t="str">
        <f>IF(U3411="","",_xlfn.LET(_xlpm.x,VLOOKUP(U3411,'Drop-down_menus'!$F$2:$G$16,2,FALSE),IF(_xlpm.x=0,"",_xlpm.x)))</f>
        <v>https://orcid.org/0000-0002-9708-1761</v>
      </c>
      <c r="Z3411" t="str">
        <f>IF(V3411="","",_xlfn.LET(_xlpm.x,VLOOKUP(V3411,'Drop-down_menus'!$F$2:$G$16,2,FALSE),IF(_xlpm.x=0,"",_xlpm.x)))</f>
        <v/>
      </c>
      <c r="AA3411" t="str">
        <f>IF(W3411="","",_xlfn.LET(_xlpm.x,VLOOKUP(W3411,'Drop-down_menus'!$F$2:$G$16,2,FALSE),IF(_xlpm.x=0,"",_xlpm.x)))</f>
        <v/>
      </c>
      <c r="AB3411" t="s">
        <v>756</v>
      </c>
      <c r="AE3411" t="s">
        <v>922</v>
      </c>
    </row>
    <row r="3412" spans="1:31" ht="15" x14ac:dyDescent="0.2">
      <c r="A3412" s="2" t="s">
        <v>282</v>
      </c>
      <c r="B3412">
        <v>2701</v>
      </c>
      <c r="C3412">
        <v>5166</v>
      </c>
      <c r="D3412" s="69" t="s">
        <v>700</v>
      </c>
      <c r="F3412" s="70" t="s">
        <v>888</v>
      </c>
      <c r="G3412" s="70">
        <v>1</v>
      </c>
      <c r="H3412" s="70" t="s">
        <v>888</v>
      </c>
      <c r="I3412" t="s">
        <v>888</v>
      </c>
      <c r="J3412" t="str">
        <f>IF($I3412="","",_xlfn.LET(_xlpm.x,VLOOKUP($I3412,'taxon-match_2026-08-31'!$A$2:$N$122,6,FALSE),IF(_xlpm.x=0,"",_xlpm.x)))</f>
        <v>(Lesson, 1830)</v>
      </c>
      <c r="K3412" t="str">
        <f>IF($I3412="","",_xlfn.LET(_xlpm.x,VLOOKUP($I3412,'taxon-match_2026-08-31'!$A$2:$N$122,4,FALSE),IF(_xlpm.x=0,"",_xlpm.x)))</f>
        <v>urn:lsid:marinespecies.org:taxname:173893</v>
      </c>
      <c r="L3412" t="str">
        <f>IF($I3412="","",_xlfn.LET(_xlpm.x,VLOOKUP($I3412,'taxon-match_2026-08-31'!$A$2:$N$122,7,FALSE),IF(_xlpm.x=0,"",_xlpm.x)))</f>
        <v>Animalia</v>
      </c>
      <c r="M3412" t="str">
        <f>IF($I3412="","",_xlfn.LET(_xlpm.x,VLOOKUP($I3412,'taxon-match_2026-08-31'!$A$2:$N$122,8,FALSE),IF(_xlpm.x=0,"",_xlpm.x)))</f>
        <v>Chordata</v>
      </c>
      <c r="N3412" t="str">
        <f>IF($I3412="","",_xlfn.LET(_xlpm.x,VLOOKUP($I3412,'taxon-match_2026-08-31'!$A$2:$N$122,9,FALSE),IF(_xlpm.x=0,"",_xlpm.x)))</f>
        <v>Ascidiacea</v>
      </c>
      <c r="O3412" t="str">
        <f>IF($I3412="","",_xlfn.LET(_xlpm.x,VLOOKUP($I3412,'taxon-match_2026-08-31'!$A$2:$N$122,10,FALSE),IF(_xlpm.x=0,"",_xlpm.x)))</f>
        <v>Stolidobranchia</v>
      </c>
      <c r="P3412" t="str">
        <f>IF($I3412="","",_xlfn.LET(_xlpm.x,VLOOKUP($I3412,'taxon-match_2026-08-31'!$A$2:$N$122,11,FALSE),IF(_xlpm.x=0,"",_xlpm.x)))</f>
        <v>Styelidae</v>
      </c>
      <c r="Q3412" t="str">
        <f>IF($I3412="","",_xlfn.LET(_xlpm.x,VLOOKUP($I3412,'taxon-match_2026-08-31'!$A$2:$N$122,12,FALSE),IF(_xlpm.x=0,"",_xlpm.x)))</f>
        <v>Cnemidocarpa</v>
      </c>
      <c r="R3412" t="str">
        <f>IF($I3412="","",_xlfn.LET(_xlpm.x,VLOOKUP($I3412,'taxon-match_2026-08-31'!$A$2:$N$122,14,FALSE),IF(_xlpm.x=0,"",_xlpm.x)))</f>
        <v>verrucosa</v>
      </c>
      <c r="S3412" s="2" t="s">
        <v>2609</v>
      </c>
      <c r="T3412" s="69" t="s">
        <v>62</v>
      </c>
      <c r="U3412" s="69" t="s">
        <v>60</v>
      </c>
      <c r="X3412" t="str">
        <f>IF(T3412="","",_xlfn.LET(_xlpm.x,VLOOKUP(T3412,'Drop-down_menus'!$F$2:$G$16,2,FALSE),IF(_xlpm.x=0,"",_xlpm.x)))</f>
        <v>https://orcid.org/0000-0003-3696-4445</v>
      </c>
      <c r="Y3412" t="str">
        <f>IF(U3412="","",_xlfn.LET(_xlpm.x,VLOOKUP(U3412,'Drop-down_menus'!$F$2:$G$16,2,FALSE),IF(_xlpm.x=0,"",_xlpm.x)))</f>
        <v>https://orcid.org/0000-0002-9708-1761</v>
      </c>
      <c r="Z3412" t="str">
        <f>IF(V3412="","",_xlfn.LET(_xlpm.x,VLOOKUP(V3412,'Drop-down_menus'!$F$2:$G$16,2,FALSE),IF(_xlpm.x=0,"",_xlpm.x)))</f>
        <v/>
      </c>
      <c r="AA3412" t="str">
        <f>IF(W3412="","",_xlfn.LET(_xlpm.x,VLOOKUP(W3412,'Drop-down_menus'!$F$2:$G$16,2,FALSE),IF(_xlpm.x=0,"",_xlpm.x)))</f>
        <v/>
      </c>
      <c r="AB3412" t="s">
        <v>756</v>
      </c>
      <c r="AE3412" t="s">
        <v>922</v>
      </c>
    </row>
    <row r="3413" spans="1:31" ht="15" x14ac:dyDescent="0.2">
      <c r="A3413" s="2" t="s">
        <v>282</v>
      </c>
      <c r="B3413">
        <v>2702</v>
      </c>
      <c r="C3413">
        <v>5167</v>
      </c>
      <c r="D3413" s="69" t="s">
        <v>700</v>
      </c>
      <c r="F3413" s="70" t="s">
        <v>888</v>
      </c>
      <c r="G3413" s="70">
        <v>1</v>
      </c>
      <c r="H3413" s="70" t="s">
        <v>888</v>
      </c>
      <c r="I3413" t="s">
        <v>888</v>
      </c>
      <c r="J3413" t="str">
        <f>IF($I3413="","",_xlfn.LET(_xlpm.x,VLOOKUP($I3413,'taxon-match_2026-08-31'!$A$2:$N$122,6,FALSE),IF(_xlpm.x=0,"",_xlpm.x)))</f>
        <v>(Lesson, 1830)</v>
      </c>
      <c r="K3413" t="str">
        <f>IF($I3413="","",_xlfn.LET(_xlpm.x,VLOOKUP($I3413,'taxon-match_2026-08-31'!$A$2:$N$122,4,FALSE),IF(_xlpm.x=0,"",_xlpm.x)))</f>
        <v>urn:lsid:marinespecies.org:taxname:173893</v>
      </c>
      <c r="L3413" t="str">
        <f>IF($I3413="","",_xlfn.LET(_xlpm.x,VLOOKUP($I3413,'taxon-match_2026-08-31'!$A$2:$N$122,7,FALSE),IF(_xlpm.x=0,"",_xlpm.x)))</f>
        <v>Animalia</v>
      </c>
      <c r="M3413" t="str">
        <f>IF($I3413="","",_xlfn.LET(_xlpm.x,VLOOKUP($I3413,'taxon-match_2026-08-31'!$A$2:$N$122,8,FALSE),IF(_xlpm.x=0,"",_xlpm.x)))</f>
        <v>Chordata</v>
      </c>
      <c r="N3413" t="str">
        <f>IF($I3413="","",_xlfn.LET(_xlpm.x,VLOOKUP($I3413,'taxon-match_2026-08-31'!$A$2:$N$122,9,FALSE),IF(_xlpm.x=0,"",_xlpm.x)))</f>
        <v>Ascidiacea</v>
      </c>
      <c r="O3413" t="str">
        <f>IF($I3413="","",_xlfn.LET(_xlpm.x,VLOOKUP($I3413,'taxon-match_2026-08-31'!$A$2:$N$122,10,FALSE),IF(_xlpm.x=0,"",_xlpm.x)))</f>
        <v>Stolidobranchia</v>
      </c>
      <c r="P3413" t="str">
        <f>IF($I3413="","",_xlfn.LET(_xlpm.x,VLOOKUP($I3413,'taxon-match_2026-08-31'!$A$2:$N$122,11,FALSE),IF(_xlpm.x=0,"",_xlpm.x)))</f>
        <v>Styelidae</v>
      </c>
      <c r="Q3413" t="str">
        <f>IF($I3413="","",_xlfn.LET(_xlpm.x,VLOOKUP($I3413,'taxon-match_2026-08-31'!$A$2:$N$122,12,FALSE),IF(_xlpm.x=0,"",_xlpm.x)))</f>
        <v>Cnemidocarpa</v>
      </c>
      <c r="R3413" t="str">
        <f>IF($I3413="","",_xlfn.LET(_xlpm.x,VLOOKUP($I3413,'taxon-match_2026-08-31'!$A$2:$N$122,14,FALSE),IF(_xlpm.x=0,"",_xlpm.x)))</f>
        <v>verrucosa</v>
      </c>
      <c r="S3413" s="2" t="s">
        <v>2609</v>
      </c>
      <c r="T3413" s="69" t="s">
        <v>62</v>
      </c>
      <c r="U3413" s="69" t="s">
        <v>60</v>
      </c>
      <c r="X3413" t="str">
        <f>IF(T3413="","",_xlfn.LET(_xlpm.x,VLOOKUP(T3413,'Drop-down_menus'!$F$2:$G$16,2,FALSE),IF(_xlpm.x=0,"",_xlpm.x)))</f>
        <v>https://orcid.org/0000-0003-3696-4445</v>
      </c>
      <c r="Y3413" t="str">
        <f>IF(U3413="","",_xlfn.LET(_xlpm.x,VLOOKUP(U3413,'Drop-down_menus'!$F$2:$G$16,2,FALSE),IF(_xlpm.x=0,"",_xlpm.x)))</f>
        <v>https://orcid.org/0000-0002-9708-1761</v>
      </c>
      <c r="Z3413" t="str">
        <f>IF(V3413="","",_xlfn.LET(_xlpm.x,VLOOKUP(V3413,'Drop-down_menus'!$F$2:$G$16,2,FALSE),IF(_xlpm.x=0,"",_xlpm.x)))</f>
        <v/>
      </c>
      <c r="AA3413" t="str">
        <f>IF(W3413="","",_xlfn.LET(_xlpm.x,VLOOKUP(W3413,'Drop-down_menus'!$F$2:$G$16,2,FALSE),IF(_xlpm.x=0,"",_xlpm.x)))</f>
        <v/>
      </c>
      <c r="AB3413" t="s">
        <v>756</v>
      </c>
      <c r="AE3413" t="s">
        <v>922</v>
      </c>
    </row>
    <row r="3414" spans="1:31" ht="15" x14ac:dyDescent="0.2">
      <c r="A3414" s="2" t="s">
        <v>328</v>
      </c>
      <c r="B3414">
        <v>3394</v>
      </c>
      <c r="C3414">
        <v>5144</v>
      </c>
      <c r="D3414" s="69" t="s">
        <v>700</v>
      </c>
      <c r="F3414" s="70" t="s">
        <v>888</v>
      </c>
      <c r="G3414" s="69">
        <v>1</v>
      </c>
      <c r="H3414" s="70" t="s">
        <v>888</v>
      </c>
      <c r="I3414" t="s">
        <v>888</v>
      </c>
      <c r="J3414" t="str">
        <f>IF($I3414="","",_xlfn.LET(_xlpm.x,VLOOKUP($I3414,'taxon-match_2026-08-31'!$A$2:$N$122,6,FALSE),IF(_xlpm.x=0,"",_xlpm.x)))</f>
        <v>(Lesson, 1830)</v>
      </c>
      <c r="K3414" t="str">
        <f>IF($I3414="","",_xlfn.LET(_xlpm.x,VLOOKUP($I3414,'taxon-match_2026-08-31'!$A$2:$N$122,4,FALSE),IF(_xlpm.x=0,"",_xlpm.x)))</f>
        <v>urn:lsid:marinespecies.org:taxname:173893</v>
      </c>
      <c r="L3414" t="str">
        <f>IF($I3414="","",_xlfn.LET(_xlpm.x,VLOOKUP($I3414,'taxon-match_2026-08-31'!$A$2:$N$122,7,FALSE),IF(_xlpm.x=0,"",_xlpm.x)))</f>
        <v>Animalia</v>
      </c>
      <c r="M3414" t="str">
        <f>IF($I3414="","",_xlfn.LET(_xlpm.x,VLOOKUP($I3414,'taxon-match_2026-08-31'!$A$2:$N$122,8,FALSE),IF(_xlpm.x=0,"",_xlpm.x)))</f>
        <v>Chordata</v>
      </c>
      <c r="N3414" t="str">
        <f>IF($I3414="","",_xlfn.LET(_xlpm.x,VLOOKUP($I3414,'taxon-match_2026-08-31'!$A$2:$N$122,9,FALSE),IF(_xlpm.x=0,"",_xlpm.x)))</f>
        <v>Ascidiacea</v>
      </c>
      <c r="O3414" t="str">
        <f>IF($I3414="","",_xlfn.LET(_xlpm.x,VLOOKUP($I3414,'taxon-match_2026-08-31'!$A$2:$N$122,10,FALSE),IF(_xlpm.x=0,"",_xlpm.x)))</f>
        <v>Stolidobranchia</v>
      </c>
      <c r="P3414" t="str">
        <f>IF($I3414="","",_xlfn.LET(_xlpm.x,VLOOKUP($I3414,'taxon-match_2026-08-31'!$A$2:$N$122,11,FALSE),IF(_xlpm.x=0,"",_xlpm.x)))</f>
        <v>Styelidae</v>
      </c>
      <c r="Q3414" t="str">
        <f>IF($I3414="","",_xlfn.LET(_xlpm.x,VLOOKUP($I3414,'taxon-match_2026-08-31'!$A$2:$N$122,12,FALSE),IF(_xlpm.x=0,"",_xlpm.x)))</f>
        <v>Cnemidocarpa</v>
      </c>
      <c r="R3414" t="str">
        <f>IF($I3414="","",_xlfn.LET(_xlpm.x,VLOOKUP($I3414,'taxon-match_2026-08-31'!$A$2:$N$122,14,FALSE),IF(_xlpm.x=0,"",_xlpm.x)))</f>
        <v>verrucosa</v>
      </c>
      <c r="S3414" s="2" t="s">
        <v>2609</v>
      </c>
      <c r="T3414" s="69" t="s">
        <v>62</v>
      </c>
      <c r="U3414" s="69" t="s">
        <v>60</v>
      </c>
      <c r="X3414" t="str">
        <f>IF(T3414="","",_xlfn.LET(_xlpm.x,VLOOKUP(T3414,'Drop-down_menus'!$F$2:$G$16,2,FALSE),IF(_xlpm.x=0,"",_xlpm.x)))</f>
        <v>https://orcid.org/0000-0003-3696-4445</v>
      </c>
      <c r="Y3414" t="str">
        <f>IF(U3414="","",_xlfn.LET(_xlpm.x,VLOOKUP(U3414,'Drop-down_menus'!$F$2:$G$16,2,FALSE),IF(_xlpm.x=0,"",_xlpm.x)))</f>
        <v>https://orcid.org/0000-0002-9708-1761</v>
      </c>
      <c r="Z3414" t="str">
        <f>IF(V3414="","",_xlfn.LET(_xlpm.x,VLOOKUP(V3414,'Drop-down_menus'!$F$2:$G$16,2,FALSE),IF(_xlpm.x=0,"",_xlpm.x)))</f>
        <v/>
      </c>
      <c r="AA3414" t="str">
        <f>IF(W3414="","",_xlfn.LET(_xlpm.x,VLOOKUP(W3414,'Drop-down_menus'!$F$2:$G$16,2,FALSE),IF(_xlpm.x=0,"",_xlpm.x)))</f>
        <v/>
      </c>
      <c r="AB3414" t="s">
        <v>756</v>
      </c>
      <c r="AE3414" t="s">
        <v>922</v>
      </c>
    </row>
    <row r="3415" spans="1:31" ht="15" x14ac:dyDescent="0.2">
      <c r="A3415" s="2" t="s">
        <v>328</v>
      </c>
      <c r="B3415">
        <v>3395</v>
      </c>
      <c r="C3415">
        <v>5145</v>
      </c>
      <c r="D3415" s="69" t="s">
        <v>700</v>
      </c>
      <c r="F3415" s="70" t="s">
        <v>888</v>
      </c>
      <c r="G3415" s="69">
        <v>1</v>
      </c>
      <c r="H3415" s="70" t="s">
        <v>888</v>
      </c>
      <c r="I3415" t="s">
        <v>888</v>
      </c>
      <c r="J3415" t="str">
        <f>IF($I3415="","",_xlfn.LET(_xlpm.x,VLOOKUP($I3415,'taxon-match_2026-08-31'!$A$2:$N$122,6,FALSE),IF(_xlpm.x=0,"",_xlpm.x)))</f>
        <v>(Lesson, 1830)</v>
      </c>
      <c r="K3415" t="str">
        <f>IF($I3415="","",_xlfn.LET(_xlpm.x,VLOOKUP($I3415,'taxon-match_2026-08-31'!$A$2:$N$122,4,FALSE),IF(_xlpm.x=0,"",_xlpm.x)))</f>
        <v>urn:lsid:marinespecies.org:taxname:173893</v>
      </c>
      <c r="L3415" t="str">
        <f>IF($I3415="","",_xlfn.LET(_xlpm.x,VLOOKUP($I3415,'taxon-match_2026-08-31'!$A$2:$N$122,7,FALSE),IF(_xlpm.x=0,"",_xlpm.x)))</f>
        <v>Animalia</v>
      </c>
      <c r="M3415" t="str">
        <f>IF($I3415="","",_xlfn.LET(_xlpm.x,VLOOKUP($I3415,'taxon-match_2026-08-31'!$A$2:$N$122,8,FALSE),IF(_xlpm.x=0,"",_xlpm.x)))</f>
        <v>Chordata</v>
      </c>
      <c r="N3415" t="str">
        <f>IF($I3415="","",_xlfn.LET(_xlpm.x,VLOOKUP($I3415,'taxon-match_2026-08-31'!$A$2:$N$122,9,FALSE),IF(_xlpm.x=0,"",_xlpm.x)))</f>
        <v>Ascidiacea</v>
      </c>
      <c r="O3415" t="str">
        <f>IF($I3415="","",_xlfn.LET(_xlpm.x,VLOOKUP($I3415,'taxon-match_2026-08-31'!$A$2:$N$122,10,FALSE),IF(_xlpm.x=0,"",_xlpm.x)))</f>
        <v>Stolidobranchia</v>
      </c>
      <c r="P3415" t="str">
        <f>IF($I3415="","",_xlfn.LET(_xlpm.x,VLOOKUP($I3415,'taxon-match_2026-08-31'!$A$2:$N$122,11,FALSE),IF(_xlpm.x=0,"",_xlpm.x)))</f>
        <v>Styelidae</v>
      </c>
      <c r="Q3415" t="str">
        <f>IF($I3415="","",_xlfn.LET(_xlpm.x,VLOOKUP($I3415,'taxon-match_2026-08-31'!$A$2:$N$122,12,FALSE),IF(_xlpm.x=0,"",_xlpm.x)))</f>
        <v>Cnemidocarpa</v>
      </c>
      <c r="R3415" t="str">
        <f>IF($I3415="","",_xlfn.LET(_xlpm.x,VLOOKUP($I3415,'taxon-match_2026-08-31'!$A$2:$N$122,14,FALSE),IF(_xlpm.x=0,"",_xlpm.x)))</f>
        <v>verrucosa</v>
      </c>
      <c r="S3415" s="2" t="s">
        <v>2609</v>
      </c>
      <c r="T3415" s="69" t="s">
        <v>62</v>
      </c>
      <c r="U3415" s="69" t="s">
        <v>60</v>
      </c>
      <c r="X3415" t="str">
        <f>IF(T3415="","",_xlfn.LET(_xlpm.x,VLOOKUP(T3415,'Drop-down_menus'!$F$2:$G$16,2,FALSE),IF(_xlpm.x=0,"",_xlpm.x)))</f>
        <v>https://orcid.org/0000-0003-3696-4445</v>
      </c>
      <c r="Y3415" t="str">
        <f>IF(U3415="","",_xlfn.LET(_xlpm.x,VLOOKUP(U3415,'Drop-down_menus'!$F$2:$G$16,2,FALSE),IF(_xlpm.x=0,"",_xlpm.x)))</f>
        <v>https://orcid.org/0000-0002-9708-1761</v>
      </c>
      <c r="Z3415" t="str">
        <f>IF(V3415="","",_xlfn.LET(_xlpm.x,VLOOKUP(V3415,'Drop-down_menus'!$F$2:$G$16,2,FALSE),IF(_xlpm.x=0,"",_xlpm.x)))</f>
        <v/>
      </c>
      <c r="AA3415" t="str">
        <f>IF(W3415="","",_xlfn.LET(_xlpm.x,VLOOKUP(W3415,'Drop-down_menus'!$F$2:$G$16,2,FALSE),IF(_xlpm.x=0,"",_xlpm.x)))</f>
        <v/>
      </c>
      <c r="AB3415" t="s">
        <v>756</v>
      </c>
      <c r="AE3415" t="s">
        <v>922</v>
      </c>
    </row>
    <row r="3416" spans="1:31" ht="15" x14ac:dyDescent="0.2">
      <c r="A3416" s="2" t="s">
        <v>328</v>
      </c>
      <c r="B3416">
        <v>3396</v>
      </c>
      <c r="C3416">
        <v>5146</v>
      </c>
      <c r="D3416" s="69" t="s">
        <v>700</v>
      </c>
      <c r="F3416" s="70" t="s">
        <v>888</v>
      </c>
      <c r="G3416" s="69">
        <v>1</v>
      </c>
      <c r="H3416" s="70" t="s">
        <v>888</v>
      </c>
      <c r="I3416" t="s">
        <v>888</v>
      </c>
      <c r="J3416" t="str">
        <f>IF($I3416="","",_xlfn.LET(_xlpm.x,VLOOKUP($I3416,'taxon-match_2026-08-31'!$A$2:$N$122,6,FALSE),IF(_xlpm.x=0,"",_xlpm.x)))</f>
        <v>(Lesson, 1830)</v>
      </c>
      <c r="K3416" t="str">
        <f>IF($I3416="","",_xlfn.LET(_xlpm.x,VLOOKUP($I3416,'taxon-match_2026-08-31'!$A$2:$N$122,4,FALSE),IF(_xlpm.x=0,"",_xlpm.x)))</f>
        <v>urn:lsid:marinespecies.org:taxname:173893</v>
      </c>
      <c r="L3416" t="str">
        <f>IF($I3416="","",_xlfn.LET(_xlpm.x,VLOOKUP($I3416,'taxon-match_2026-08-31'!$A$2:$N$122,7,FALSE),IF(_xlpm.x=0,"",_xlpm.x)))</f>
        <v>Animalia</v>
      </c>
      <c r="M3416" t="str">
        <f>IF($I3416="","",_xlfn.LET(_xlpm.x,VLOOKUP($I3416,'taxon-match_2026-08-31'!$A$2:$N$122,8,FALSE),IF(_xlpm.x=0,"",_xlpm.x)))</f>
        <v>Chordata</v>
      </c>
      <c r="N3416" t="str">
        <f>IF($I3416="","",_xlfn.LET(_xlpm.x,VLOOKUP($I3416,'taxon-match_2026-08-31'!$A$2:$N$122,9,FALSE),IF(_xlpm.x=0,"",_xlpm.x)))</f>
        <v>Ascidiacea</v>
      </c>
      <c r="O3416" t="str">
        <f>IF($I3416="","",_xlfn.LET(_xlpm.x,VLOOKUP($I3416,'taxon-match_2026-08-31'!$A$2:$N$122,10,FALSE),IF(_xlpm.x=0,"",_xlpm.x)))</f>
        <v>Stolidobranchia</v>
      </c>
      <c r="P3416" t="str">
        <f>IF($I3416="","",_xlfn.LET(_xlpm.x,VLOOKUP($I3416,'taxon-match_2026-08-31'!$A$2:$N$122,11,FALSE),IF(_xlpm.x=0,"",_xlpm.x)))</f>
        <v>Styelidae</v>
      </c>
      <c r="Q3416" t="str">
        <f>IF($I3416="","",_xlfn.LET(_xlpm.x,VLOOKUP($I3416,'taxon-match_2026-08-31'!$A$2:$N$122,12,FALSE),IF(_xlpm.x=0,"",_xlpm.x)))</f>
        <v>Cnemidocarpa</v>
      </c>
      <c r="R3416" t="str">
        <f>IF($I3416="","",_xlfn.LET(_xlpm.x,VLOOKUP($I3416,'taxon-match_2026-08-31'!$A$2:$N$122,14,FALSE),IF(_xlpm.x=0,"",_xlpm.x)))</f>
        <v>verrucosa</v>
      </c>
      <c r="S3416" s="2" t="s">
        <v>2609</v>
      </c>
      <c r="T3416" s="69" t="s">
        <v>62</v>
      </c>
      <c r="U3416" s="69" t="s">
        <v>60</v>
      </c>
      <c r="X3416" t="str">
        <f>IF(T3416="","",_xlfn.LET(_xlpm.x,VLOOKUP(T3416,'Drop-down_menus'!$F$2:$G$16,2,FALSE),IF(_xlpm.x=0,"",_xlpm.x)))</f>
        <v>https://orcid.org/0000-0003-3696-4445</v>
      </c>
      <c r="Y3416" t="str">
        <f>IF(U3416="","",_xlfn.LET(_xlpm.x,VLOOKUP(U3416,'Drop-down_menus'!$F$2:$G$16,2,FALSE),IF(_xlpm.x=0,"",_xlpm.x)))</f>
        <v>https://orcid.org/0000-0002-9708-1761</v>
      </c>
      <c r="Z3416" t="str">
        <f>IF(V3416="","",_xlfn.LET(_xlpm.x,VLOOKUP(V3416,'Drop-down_menus'!$F$2:$G$16,2,FALSE),IF(_xlpm.x=0,"",_xlpm.x)))</f>
        <v/>
      </c>
      <c r="AA3416" t="str">
        <f>IF(W3416="","",_xlfn.LET(_xlpm.x,VLOOKUP(W3416,'Drop-down_menus'!$F$2:$G$16,2,FALSE),IF(_xlpm.x=0,"",_xlpm.x)))</f>
        <v/>
      </c>
      <c r="AB3416" t="s">
        <v>756</v>
      </c>
      <c r="AE3416" t="s">
        <v>922</v>
      </c>
    </row>
    <row r="3417" spans="1:31" ht="15" x14ac:dyDescent="0.2">
      <c r="A3417" s="2" t="s">
        <v>328</v>
      </c>
      <c r="B3417">
        <v>3397</v>
      </c>
      <c r="C3417">
        <v>5147</v>
      </c>
      <c r="D3417" s="69" t="s">
        <v>700</v>
      </c>
      <c r="F3417" s="70" t="s">
        <v>888</v>
      </c>
      <c r="G3417" s="69">
        <v>1</v>
      </c>
      <c r="H3417" s="70" t="s">
        <v>888</v>
      </c>
      <c r="I3417" t="s">
        <v>888</v>
      </c>
      <c r="J3417" t="str">
        <f>IF($I3417="","",_xlfn.LET(_xlpm.x,VLOOKUP($I3417,'taxon-match_2026-08-31'!$A$2:$N$122,6,FALSE),IF(_xlpm.x=0,"",_xlpm.x)))</f>
        <v>(Lesson, 1830)</v>
      </c>
      <c r="K3417" t="str">
        <f>IF($I3417="","",_xlfn.LET(_xlpm.x,VLOOKUP($I3417,'taxon-match_2026-08-31'!$A$2:$N$122,4,FALSE),IF(_xlpm.x=0,"",_xlpm.x)))</f>
        <v>urn:lsid:marinespecies.org:taxname:173893</v>
      </c>
      <c r="L3417" t="str">
        <f>IF($I3417="","",_xlfn.LET(_xlpm.x,VLOOKUP($I3417,'taxon-match_2026-08-31'!$A$2:$N$122,7,FALSE),IF(_xlpm.x=0,"",_xlpm.x)))</f>
        <v>Animalia</v>
      </c>
      <c r="M3417" t="str">
        <f>IF($I3417="","",_xlfn.LET(_xlpm.x,VLOOKUP($I3417,'taxon-match_2026-08-31'!$A$2:$N$122,8,FALSE),IF(_xlpm.x=0,"",_xlpm.x)))</f>
        <v>Chordata</v>
      </c>
      <c r="N3417" t="str">
        <f>IF($I3417="","",_xlfn.LET(_xlpm.x,VLOOKUP($I3417,'taxon-match_2026-08-31'!$A$2:$N$122,9,FALSE),IF(_xlpm.x=0,"",_xlpm.x)))</f>
        <v>Ascidiacea</v>
      </c>
      <c r="O3417" t="str">
        <f>IF($I3417="","",_xlfn.LET(_xlpm.x,VLOOKUP($I3417,'taxon-match_2026-08-31'!$A$2:$N$122,10,FALSE),IF(_xlpm.x=0,"",_xlpm.x)))</f>
        <v>Stolidobranchia</v>
      </c>
      <c r="P3417" t="str">
        <f>IF($I3417="","",_xlfn.LET(_xlpm.x,VLOOKUP($I3417,'taxon-match_2026-08-31'!$A$2:$N$122,11,FALSE),IF(_xlpm.x=0,"",_xlpm.x)))</f>
        <v>Styelidae</v>
      </c>
      <c r="Q3417" t="str">
        <f>IF($I3417="","",_xlfn.LET(_xlpm.x,VLOOKUP($I3417,'taxon-match_2026-08-31'!$A$2:$N$122,12,FALSE),IF(_xlpm.x=0,"",_xlpm.x)))</f>
        <v>Cnemidocarpa</v>
      </c>
      <c r="R3417" t="str">
        <f>IF($I3417="","",_xlfn.LET(_xlpm.x,VLOOKUP($I3417,'taxon-match_2026-08-31'!$A$2:$N$122,14,FALSE),IF(_xlpm.x=0,"",_xlpm.x)))</f>
        <v>verrucosa</v>
      </c>
      <c r="S3417" s="2" t="s">
        <v>2609</v>
      </c>
      <c r="T3417" s="69" t="s">
        <v>62</v>
      </c>
      <c r="U3417" s="69" t="s">
        <v>60</v>
      </c>
      <c r="X3417" t="str">
        <f>IF(T3417="","",_xlfn.LET(_xlpm.x,VLOOKUP(T3417,'Drop-down_menus'!$F$2:$G$16,2,FALSE),IF(_xlpm.x=0,"",_xlpm.x)))</f>
        <v>https://orcid.org/0000-0003-3696-4445</v>
      </c>
      <c r="Y3417" t="str">
        <f>IF(U3417="","",_xlfn.LET(_xlpm.x,VLOOKUP(U3417,'Drop-down_menus'!$F$2:$G$16,2,FALSE),IF(_xlpm.x=0,"",_xlpm.x)))</f>
        <v>https://orcid.org/0000-0002-9708-1761</v>
      </c>
      <c r="Z3417" t="str">
        <f>IF(V3417="","",_xlfn.LET(_xlpm.x,VLOOKUP(V3417,'Drop-down_menus'!$F$2:$G$16,2,FALSE),IF(_xlpm.x=0,"",_xlpm.x)))</f>
        <v/>
      </c>
      <c r="AA3417" t="str">
        <f>IF(W3417="","",_xlfn.LET(_xlpm.x,VLOOKUP(W3417,'Drop-down_menus'!$F$2:$G$16,2,FALSE),IF(_xlpm.x=0,"",_xlpm.x)))</f>
        <v/>
      </c>
      <c r="AB3417" t="s">
        <v>756</v>
      </c>
      <c r="AE3417" t="s">
        <v>922</v>
      </c>
    </row>
    <row r="3418" spans="1:31" ht="15" x14ac:dyDescent="0.2">
      <c r="A3418" s="2" t="s">
        <v>441</v>
      </c>
      <c r="B3418">
        <v>5309</v>
      </c>
      <c r="C3418">
        <v>5148</v>
      </c>
      <c r="D3418" s="69" t="s">
        <v>700</v>
      </c>
      <c r="F3418" s="70" t="s">
        <v>888</v>
      </c>
      <c r="G3418" s="70">
        <v>1</v>
      </c>
      <c r="H3418" s="70" t="s">
        <v>888</v>
      </c>
      <c r="I3418" t="s">
        <v>888</v>
      </c>
      <c r="J3418" t="str">
        <f>IF($I3418="","",_xlfn.LET(_xlpm.x,VLOOKUP($I3418,'taxon-match_2026-08-31'!$A$2:$N$122,6,FALSE),IF(_xlpm.x=0,"",_xlpm.x)))</f>
        <v>(Lesson, 1830)</v>
      </c>
      <c r="K3418" t="str">
        <f>IF($I3418="","",_xlfn.LET(_xlpm.x,VLOOKUP($I3418,'taxon-match_2026-08-31'!$A$2:$N$122,4,FALSE),IF(_xlpm.x=0,"",_xlpm.x)))</f>
        <v>urn:lsid:marinespecies.org:taxname:173893</v>
      </c>
      <c r="L3418" t="str">
        <f>IF($I3418="","",_xlfn.LET(_xlpm.x,VLOOKUP($I3418,'taxon-match_2026-08-31'!$A$2:$N$122,7,FALSE),IF(_xlpm.x=0,"",_xlpm.x)))</f>
        <v>Animalia</v>
      </c>
      <c r="M3418" t="str">
        <f>IF($I3418="","",_xlfn.LET(_xlpm.x,VLOOKUP($I3418,'taxon-match_2026-08-31'!$A$2:$N$122,8,FALSE),IF(_xlpm.x=0,"",_xlpm.x)))</f>
        <v>Chordata</v>
      </c>
      <c r="N3418" t="str">
        <f>IF($I3418="","",_xlfn.LET(_xlpm.x,VLOOKUP($I3418,'taxon-match_2026-08-31'!$A$2:$N$122,9,FALSE),IF(_xlpm.x=0,"",_xlpm.x)))</f>
        <v>Ascidiacea</v>
      </c>
      <c r="O3418" t="str">
        <f>IF($I3418="","",_xlfn.LET(_xlpm.x,VLOOKUP($I3418,'taxon-match_2026-08-31'!$A$2:$N$122,10,FALSE),IF(_xlpm.x=0,"",_xlpm.x)))</f>
        <v>Stolidobranchia</v>
      </c>
      <c r="P3418" t="str">
        <f>IF($I3418="","",_xlfn.LET(_xlpm.x,VLOOKUP($I3418,'taxon-match_2026-08-31'!$A$2:$N$122,11,FALSE),IF(_xlpm.x=0,"",_xlpm.x)))</f>
        <v>Styelidae</v>
      </c>
      <c r="Q3418" t="str">
        <f>IF($I3418="","",_xlfn.LET(_xlpm.x,VLOOKUP($I3418,'taxon-match_2026-08-31'!$A$2:$N$122,12,FALSE),IF(_xlpm.x=0,"",_xlpm.x)))</f>
        <v>Cnemidocarpa</v>
      </c>
      <c r="R3418" t="str">
        <f>IF($I3418="","",_xlfn.LET(_xlpm.x,VLOOKUP($I3418,'taxon-match_2026-08-31'!$A$2:$N$122,14,FALSE),IF(_xlpm.x=0,"",_xlpm.x)))</f>
        <v>verrucosa</v>
      </c>
      <c r="S3418" s="2" t="s">
        <v>2609</v>
      </c>
      <c r="T3418" s="69" t="s">
        <v>62</v>
      </c>
      <c r="U3418" s="69" t="s">
        <v>60</v>
      </c>
      <c r="X3418" t="str">
        <f>IF(T3418="","",_xlfn.LET(_xlpm.x,VLOOKUP(T3418,'Drop-down_menus'!$F$2:$G$16,2,FALSE),IF(_xlpm.x=0,"",_xlpm.x)))</f>
        <v>https://orcid.org/0000-0003-3696-4445</v>
      </c>
      <c r="Y3418" t="str">
        <f>IF(U3418="","",_xlfn.LET(_xlpm.x,VLOOKUP(U3418,'Drop-down_menus'!$F$2:$G$16,2,FALSE),IF(_xlpm.x=0,"",_xlpm.x)))</f>
        <v>https://orcid.org/0000-0002-9708-1761</v>
      </c>
      <c r="Z3418" t="str">
        <f>IF(V3418="","",_xlfn.LET(_xlpm.x,VLOOKUP(V3418,'Drop-down_menus'!$F$2:$G$16,2,FALSE),IF(_xlpm.x=0,"",_xlpm.x)))</f>
        <v/>
      </c>
      <c r="AA3418" t="str">
        <f>IF(W3418="","",_xlfn.LET(_xlpm.x,VLOOKUP(W3418,'Drop-down_menus'!$F$2:$G$16,2,FALSE),IF(_xlpm.x=0,"",_xlpm.x)))</f>
        <v/>
      </c>
      <c r="AB3418" t="s">
        <v>756</v>
      </c>
      <c r="AE3418" t="s">
        <v>922</v>
      </c>
    </row>
    <row r="3419" spans="1:31" ht="15" x14ac:dyDescent="0.2">
      <c r="A3419" s="2" t="s">
        <v>441</v>
      </c>
      <c r="B3419">
        <v>5310</v>
      </c>
      <c r="C3419">
        <v>5149</v>
      </c>
      <c r="D3419" s="69" t="s">
        <v>700</v>
      </c>
      <c r="F3419" s="70" t="s">
        <v>888</v>
      </c>
      <c r="G3419" s="70">
        <v>1</v>
      </c>
      <c r="H3419" s="70" t="s">
        <v>888</v>
      </c>
      <c r="I3419" t="s">
        <v>888</v>
      </c>
      <c r="J3419" t="str">
        <f>IF($I3419="","",_xlfn.LET(_xlpm.x,VLOOKUP($I3419,'taxon-match_2026-08-31'!$A$2:$N$122,6,FALSE),IF(_xlpm.x=0,"",_xlpm.x)))</f>
        <v>(Lesson, 1830)</v>
      </c>
      <c r="K3419" t="str">
        <f>IF($I3419="","",_xlfn.LET(_xlpm.x,VLOOKUP($I3419,'taxon-match_2026-08-31'!$A$2:$N$122,4,FALSE),IF(_xlpm.x=0,"",_xlpm.x)))</f>
        <v>urn:lsid:marinespecies.org:taxname:173893</v>
      </c>
      <c r="L3419" t="str">
        <f>IF($I3419="","",_xlfn.LET(_xlpm.x,VLOOKUP($I3419,'taxon-match_2026-08-31'!$A$2:$N$122,7,FALSE),IF(_xlpm.x=0,"",_xlpm.x)))</f>
        <v>Animalia</v>
      </c>
      <c r="M3419" t="str">
        <f>IF($I3419="","",_xlfn.LET(_xlpm.x,VLOOKUP($I3419,'taxon-match_2026-08-31'!$A$2:$N$122,8,FALSE),IF(_xlpm.x=0,"",_xlpm.x)))</f>
        <v>Chordata</v>
      </c>
      <c r="N3419" t="str">
        <f>IF($I3419="","",_xlfn.LET(_xlpm.x,VLOOKUP($I3419,'taxon-match_2026-08-31'!$A$2:$N$122,9,FALSE),IF(_xlpm.x=0,"",_xlpm.x)))</f>
        <v>Ascidiacea</v>
      </c>
      <c r="O3419" t="str">
        <f>IF($I3419="","",_xlfn.LET(_xlpm.x,VLOOKUP($I3419,'taxon-match_2026-08-31'!$A$2:$N$122,10,FALSE),IF(_xlpm.x=0,"",_xlpm.x)))</f>
        <v>Stolidobranchia</v>
      </c>
      <c r="P3419" t="str">
        <f>IF($I3419="","",_xlfn.LET(_xlpm.x,VLOOKUP($I3419,'taxon-match_2026-08-31'!$A$2:$N$122,11,FALSE),IF(_xlpm.x=0,"",_xlpm.x)))</f>
        <v>Styelidae</v>
      </c>
      <c r="Q3419" t="str">
        <f>IF($I3419="","",_xlfn.LET(_xlpm.x,VLOOKUP($I3419,'taxon-match_2026-08-31'!$A$2:$N$122,12,FALSE),IF(_xlpm.x=0,"",_xlpm.x)))</f>
        <v>Cnemidocarpa</v>
      </c>
      <c r="R3419" t="str">
        <f>IF($I3419="","",_xlfn.LET(_xlpm.x,VLOOKUP($I3419,'taxon-match_2026-08-31'!$A$2:$N$122,14,FALSE),IF(_xlpm.x=0,"",_xlpm.x)))</f>
        <v>verrucosa</v>
      </c>
      <c r="S3419" s="2" t="s">
        <v>2609</v>
      </c>
      <c r="T3419" s="69" t="s">
        <v>62</v>
      </c>
      <c r="U3419" s="69" t="s">
        <v>60</v>
      </c>
      <c r="X3419" t="str">
        <f>IF(T3419="","",_xlfn.LET(_xlpm.x,VLOOKUP(T3419,'Drop-down_menus'!$F$2:$G$16,2,FALSE),IF(_xlpm.x=0,"",_xlpm.x)))</f>
        <v>https://orcid.org/0000-0003-3696-4445</v>
      </c>
      <c r="Y3419" t="str">
        <f>IF(U3419="","",_xlfn.LET(_xlpm.x,VLOOKUP(U3419,'Drop-down_menus'!$F$2:$G$16,2,FALSE),IF(_xlpm.x=0,"",_xlpm.x)))</f>
        <v>https://orcid.org/0000-0002-9708-1761</v>
      </c>
      <c r="Z3419" t="str">
        <f>IF(V3419="","",_xlfn.LET(_xlpm.x,VLOOKUP(V3419,'Drop-down_menus'!$F$2:$G$16,2,FALSE),IF(_xlpm.x=0,"",_xlpm.x)))</f>
        <v/>
      </c>
      <c r="AA3419" t="str">
        <f>IF(W3419="","",_xlfn.LET(_xlpm.x,VLOOKUP(W3419,'Drop-down_menus'!$F$2:$G$16,2,FALSE),IF(_xlpm.x=0,"",_xlpm.x)))</f>
        <v/>
      </c>
      <c r="AB3419" t="s">
        <v>756</v>
      </c>
      <c r="AE3419" t="s">
        <v>922</v>
      </c>
    </row>
    <row r="3420" spans="1:31" ht="15" x14ac:dyDescent="0.2">
      <c r="A3420" s="2" t="s">
        <v>441</v>
      </c>
      <c r="B3420">
        <v>5311</v>
      </c>
      <c r="C3420">
        <v>5150</v>
      </c>
      <c r="D3420" s="69" t="s">
        <v>700</v>
      </c>
      <c r="F3420" s="70" t="s">
        <v>888</v>
      </c>
      <c r="G3420" s="70">
        <v>1</v>
      </c>
      <c r="H3420" s="70" t="s">
        <v>888</v>
      </c>
      <c r="I3420" t="s">
        <v>888</v>
      </c>
      <c r="J3420" t="str">
        <f>IF($I3420="","",_xlfn.LET(_xlpm.x,VLOOKUP($I3420,'taxon-match_2026-08-31'!$A$2:$N$122,6,FALSE),IF(_xlpm.x=0,"",_xlpm.x)))</f>
        <v>(Lesson, 1830)</v>
      </c>
      <c r="K3420" t="str">
        <f>IF($I3420="","",_xlfn.LET(_xlpm.x,VLOOKUP($I3420,'taxon-match_2026-08-31'!$A$2:$N$122,4,FALSE),IF(_xlpm.x=0,"",_xlpm.x)))</f>
        <v>urn:lsid:marinespecies.org:taxname:173893</v>
      </c>
      <c r="L3420" t="str">
        <f>IF($I3420="","",_xlfn.LET(_xlpm.x,VLOOKUP($I3420,'taxon-match_2026-08-31'!$A$2:$N$122,7,FALSE),IF(_xlpm.x=0,"",_xlpm.x)))</f>
        <v>Animalia</v>
      </c>
      <c r="M3420" t="str">
        <f>IF($I3420="","",_xlfn.LET(_xlpm.x,VLOOKUP($I3420,'taxon-match_2026-08-31'!$A$2:$N$122,8,FALSE),IF(_xlpm.x=0,"",_xlpm.x)))</f>
        <v>Chordata</v>
      </c>
      <c r="N3420" t="str">
        <f>IF($I3420="","",_xlfn.LET(_xlpm.x,VLOOKUP($I3420,'taxon-match_2026-08-31'!$A$2:$N$122,9,FALSE),IF(_xlpm.x=0,"",_xlpm.x)))</f>
        <v>Ascidiacea</v>
      </c>
      <c r="O3420" t="str">
        <f>IF($I3420="","",_xlfn.LET(_xlpm.x,VLOOKUP($I3420,'taxon-match_2026-08-31'!$A$2:$N$122,10,FALSE),IF(_xlpm.x=0,"",_xlpm.x)))</f>
        <v>Stolidobranchia</v>
      </c>
      <c r="P3420" t="str">
        <f>IF($I3420="","",_xlfn.LET(_xlpm.x,VLOOKUP($I3420,'taxon-match_2026-08-31'!$A$2:$N$122,11,FALSE),IF(_xlpm.x=0,"",_xlpm.x)))</f>
        <v>Styelidae</v>
      </c>
      <c r="Q3420" t="str">
        <f>IF($I3420="","",_xlfn.LET(_xlpm.x,VLOOKUP($I3420,'taxon-match_2026-08-31'!$A$2:$N$122,12,FALSE),IF(_xlpm.x=0,"",_xlpm.x)))</f>
        <v>Cnemidocarpa</v>
      </c>
      <c r="R3420" t="str">
        <f>IF($I3420="","",_xlfn.LET(_xlpm.x,VLOOKUP($I3420,'taxon-match_2026-08-31'!$A$2:$N$122,14,FALSE),IF(_xlpm.x=0,"",_xlpm.x)))</f>
        <v>verrucosa</v>
      </c>
      <c r="S3420" s="2" t="s">
        <v>2609</v>
      </c>
      <c r="T3420" s="69" t="s">
        <v>62</v>
      </c>
      <c r="U3420" s="69" t="s">
        <v>60</v>
      </c>
      <c r="X3420" t="str">
        <f>IF(T3420="","",_xlfn.LET(_xlpm.x,VLOOKUP(T3420,'Drop-down_menus'!$F$2:$G$16,2,FALSE),IF(_xlpm.x=0,"",_xlpm.x)))</f>
        <v>https://orcid.org/0000-0003-3696-4445</v>
      </c>
      <c r="Y3420" t="str">
        <f>IF(U3420="","",_xlfn.LET(_xlpm.x,VLOOKUP(U3420,'Drop-down_menus'!$F$2:$G$16,2,FALSE),IF(_xlpm.x=0,"",_xlpm.x)))</f>
        <v>https://orcid.org/0000-0002-9708-1761</v>
      </c>
      <c r="Z3420" t="str">
        <f>IF(V3420="","",_xlfn.LET(_xlpm.x,VLOOKUP(V3420,'Drop-down_menus'!$F$2:$G$16,2,FALSE),IF(_xlpm.x=0,"",_xlpm.x)))</f>
        <v/>
      </c>
      <c r="AA3420" t="str">
        <f>IF(W3420="","",_xlfn.LET(_xlpm.x,VLOOKUP(W3420,'Drop-down_menus'!$F$2:$G$16,2,FALSE),IF(_xlpm.x=0,"",_xlpm.x)))</f>
        <v/>
      </c>
      <c r="AB3420" t="s">
        <v>756</v>
      </c>
      <c r="AE3420" t="s">
        <v>922</v>
      </c>
    </row>
    <row r="3421" spans="1:31" ht="15" x14ac:dyDescent="0.2">
      <c r="A3421" s="2" t="s">
        <v>441</v>
      </c>
      <c r="B3421">
        <v>5312</v>
      </c>
      <c r="C3421">
        <v>5151</v>
      </c>
      <c r="D3421" s="69" t="s">
        <v>700</v>
      </c>
      <c r="F3421" s="70" t="s">
        <v>888</v>
      </c>
      <c r="G3421" s="70">
        <v>1</v>
      </c>
      <c r="H3421" s="70" t="s">
        <v>888</v>
      </c>
      <c r="I3421" t="s">
        <v>888</v>
      </c>
      <c r="J3421" t="str">
        <f>IF($I3421="","",_xlfn.LET(_xlpm.x,VLOOKUP($I3421,'taxon-match_2026-08-31'!$A$2:$N$122,6,FALSE),IF(_xlpm.x=0,"",_xlpm.x)))</f>
        <v>(Lesson, 1830)</v>
      </c>
      <c r="K3421" t="str">
        <f>IF($I3421="","",_xlfn.LET(_xlpm.x,VLOOKUP($I3421,'taxon-match_2026-08-31'!$A$2:$N$122,4,FALSE),IF(_xlpm.x=0,"",_xlpm.x)))</f>
        <v>urn:lsid:marinespecies.org:taxname:173893</v>
      </c>
      <c r="L3421" t="str">
        <f>IF($I3421="","",_xlfn.LET(_xlpm.x,VLOOKUP($I3421,'taxon-match_2026-08-31'!$A$2:$N$122,7,FALSE),IF(_xlpm.x=0,"",_xlpm.x)))</f>
        <v>Animalia</v>
      </c>
      <c r="M3421" t="str">
        <f>IF($I3421="","",_xlfn.LET(_xlpm.x,VLOOKUP($I3421,'taxon-match_2026-08-31'!$A$2:$N$122,8,FALSE),IF(_xlpm.x=0,"",_xlpm.x)))</f>
        <v>Chordata</v>
      </c>
      <c r="N3421" t="str">
        <f>IF($I3421="","",_xlfn.LET(_xlpm.x,VLOOKUP($I3421,'taxon-match_2026-08-31'!$A$2:$N$122,9,FALSE),IF(_xlpm.x=0,"",_xlpm.x)))</f>
        <v>Ascidiacea</v>
      </c>
      <c r="O3421" t="str">
        <f>IF($I3421="","",_xlfn.LET(_xlpm.x,VLOOKUP($I3421,'taxon-match_2026-08-31'!$A$2:$N$122,10,FALSE),IF(_xlpm.x=0,"",_xlpm.x)))</f>
        <v>Stolidobranchia</v>
      </c>
      <c r="P3421" t="str">
        <f>IF($I3421="","",_xlfn.LET(_xlpm.x,VLOOKUP($I3421,'taxon-match_2026-08-31'!$A$2:$N$122,11,FALSE),IF(_xlpm.x=0,"",_xlpm.x)))</f>
        <v>Styelidae</v>
      </c>
      <c r="Q3421" t="str">
        <f>IF($I3421="","",_xlfn.LET(_xlpm.x,VLOOKUP($I3421,'taxon-match_2026-08-31'!$A$2:$N$122,12,FALSE),IF(_xlpm.x=0,"",_xlpm.x)))</f>
        <v>Cnemidocarpa</v>
      </c>
      <c r="R3421" t="str">
        <f>IF($I3421="","",_xlfn.LET(_xlpm.x,VLOOKUP($I3421,'taxon-match_2026-08-31'!$A$2:$N$122,14,FALSE),IF(_xlpm.x=0,"",_xlpm.x)))</f>
        <v>verrucosa</v>
      </c>
      <c r="S3421" s="2" t="s">
        <v>2609</v>
      </c>
      <c r="T3421" s="69" t="s">
        <v>62</v>
      </c>
      <c r="U3421" s="69" t="s">
        <v>60</v>
      </c>
      <c r="X3421" t="str">
        <f>IF(T3421="","",_xlfn.LET(_xlpm.x,VLOOKUP(T3421,'Drop-down_menus'!$F$2:$G$16,2,FALSE),IF(_xlpm.x=0,"",_xlpm.x)))</f>
        <v>https://orcid.org/0000-0003-3696-4445</v>
      </c>
      <c r="Y3421" t="str">
        <f>IF(U3421="","",_xlfn.LET(_xlpm.x,VLOOKUP(U3421,'Drop-down_menus'!$F$2:$G$16,2,FALSE),IF(_xlpm.x=0,"",_xlpm.x)))</f>
        <v>https://orcid.org/0000-0002-9708-1761</v>
      </c>
      <c r="Z3421" t="str">
        <f>IF(V3421="","",_xlfn.LET(_xlpm.x,VLOOKUP(V3421,'Drop-down_menus'!$F$2:$G$16,2,FALSE),IF(_xlpm.x=0,"",_xlpm.x)))</f>
        <v/>
      </c>
      <c r="AA3421" t="str">
        <f>IF(W3421="","",_xlfn.LET(_xlpm.x,VLOOKUP(W3421,'Drop-down_menus'!$F$2:$G$16,2,FALSE),IF(_xlpm.x=0,"",_xlpm.x)))</f>
        <v/>
      </c>
      <c r="AB3421" t="s">
        <v>756</v>
      </c>
      <c r="AE3421" t="s">
        <v>922</v>
      </c>
    </row>
    <row r="3422" spans="1:31" ht="15" x14ac:dyDescent="0.2">
      <c r="A3422" s="2" t="s">
        <v>441</v>
      </c>
      <c r="B3422">
        <v>5313</v>
      </c>
      <c r="C3422">
        <v>5152</v>
      </c>
      <c r="D3422" s="69" t="s">
        <v>700</v>
      </c>
      <c r="F3422" s="70" t="s">
        <v>888</v>
      </c>
      <c r="G3422" s="70">
        <v>1</v>
      </c>
      <c r="H3422" s="70" t="s">
        <v>888</v>
      </c>
      <c r="I3422" t="s">
        <v>888</v>
      </c>
      <c r="J3422" t="str">
        <f>IF($I3422="","",_xlfn.LET(_xlpm.x,VLOOKUP($I3422,'taxon-match_2026-08-31'!$A$2:$N$122,6,FALSE),IF(_xlpm.x=0,"",_xlpm.x)))</f>
        <v>(Lesson, 1830)</v>
      </c>
      <c r="K3422" t="str">
        <f>IF($I3422="","",_xlfn.LET(_xlpm.x,VLOOKUP($I3422,'taxon-match_2026-08-31'!$A$2:$N$122,4,FALSE),IF(_xlpm.x=0,"",_xlpm.x)))</f>
        <v>urn:lsid:marinespecies.org:taxname:173893</v>
      </c>
      <c r="L3422" t="str">
        <f>IF($I3422="","",_xlfn.LET(_xlpm.x,VLOOKUP($I3422,'taxon-match_2026-08-31'!$A$2:$N$122,7,FALSE),IF(_xlpm.x=0,"",_xlpm.x)))</f>
        <v>Animalia</v>
      </c>
      <c r="M3422" t="str">
        <f>IF($I3422="","",_xlfn.LET(_xlpm.x,VLOOKUP($I3422,'taxon-match_2026-08-31'!$A$2:$N$122,8,FALSE),IF(_xlpm.x=0,"",_xlpm.x)))</f>
        <v>Chordata</v>
      </c>
      <c r="N3422" t="str">
        <f>IF($I3422="","",_xlfn.LET(_xlpm.x,VLOOKUP($I3422,'taxon-match_2026-08-31'!$A$2:$N$122,9,FALSE),IF(_xlpm.x=0,"",_xlpm.x)))</f>
        <v>Ascidiacea</v>
      </c>
      <c r="O3422" t="str">
        <f>IF($I3422="","",_xlfn.LET(_xlpm.x,VLOOKUP($I3422,'taxon-match_2026-08-31'!$A$2:$N$122,10,FALSE),IF(_xlpm.x=0,"",_xlpm.x)))</f>
        <v>Stolidobranchia</v>
      </c>
      <c r="P3422" t="str">
        <f>IF($I3422="","",_xlfn.LET(_xlpm.x,VLOOKUP($I3422,'taxon-match_2026-08-31'!$A$2:$N$122,11,FALSE),IF(_xlpm.x=0,"",_xlpm.x)))</f>
        <v>Styelidae</v>
      </c>
      <c r="Q3422" t="str">
        <f>IF($I3422="","",_xlfn.LET(_xlpm.x,VLOOKUP($I3422,'taxon-match_2026-08-31'!$A$2:$N$122,12,FALSE),IF(_xlpm.x=0,"",_xlpm.x)))</f>
        <v>Cnemidocarpa</v>
      </c>
      <c r="R3422" t="str">
        <f>IF($I3422="","",_xlfn.LET(_xlpm.x,VLOOKUP($I3422,'taxon-match_2026-08-31'!$A$2:$N$122,14,FALSE),IF(_xlpm.x=0,"",_xlpm.x)))</f>
        <v>verrucosa</v>
      </c>
      <c r="S3422" s="2" t="s">
        <v>2609</v>
      </c>
      <c r="T3422" s="69" t="s">
        <v>62</v>
      </c>
      <c r="U3422" s="69" t="s">
        <v>60</v>
      </c>
      <c r="X3422" t="str">
        <f>IF(T3422="","",_xlfn.LET(_xlpm.x,VLOOKUP(T3422,'Drop-down_menus'!$F$2:$G$16,2,FALSE),IF(_xlpm.x=0,"",_xlpm.x)))</f>
        <v>https://orcid.org/0000-0003-3696-4445</v>
      </c>
      <c r="Y3422" t="str">
        <f>IF(U3422="","",_xlfn.LET(_xlpm.x,VLOOKUP(U3422,'Drop-down_menus'!$F$2:$G$16,2,FALSE),IF(_xlpm.x=0,"",_xlpm.x)))</f>
        <v>https://orcid.org/0000-0002-9708-1761</v>
      </c>
      <c r="Z3422" t="str">
        <f>IF(V3422="","",_xlfn.LET(_xlpm.x,VLOOKUP(V3422,'Drop-down_menus'!$F$2:$G$16,2,FALSE),IF(_xlpm.x=0,"",_xlpm.x)))</f>
        <v/>
      </c>
      <c r="AA3422" t="str">
        <f>IF(W3422="","",_xlfn.LET(_xlpm.x,VLOOKUP(W3422,'Drop-down_menus'!$F$2:$G$16,2,FALSE),IF(_xlpm.x=0,"",_xlpm.x)))</f>
        <v/>
      </c>
      <c r="AB3422" t="s">
        <v>756</v>
      </c>
      <c r="AE3422" t="s">
        <v>922</v>
      </c>
    </row>
    <row r="3423" spans="1:31" ht="15" x14ac:dyDescent="0.2">
      <c r="A3423" s="2" t="s">
        <v>441</v>
      </c>
      <c r="B3423">
        <v>5314</v>
      </c>
      <c r="C3423">
        <v>5153</v>
      </c>
      <c r="D3423" s="69" t="s">
        <v>700</v>
      </c>
      <c r="F3423" s="70" t="s">
        <v>888</v>
      </c>
      <c r="G3423" s="70">
        <v>1</v>
      </c>
      <c r="H3423" s="70" t="s">
        <v>888</v>
      </c>
      <c r="I3423" t="s">
        <v>888</v>
      </c>
      <c r="J3423" t="str">
        <f>IF($I3423="","",_xlfn.LET(_xlpm.x,VLOOKUP($I3423,'taxon-match_2026-08-31'!$A$2:$N$122,6,FALSE),IF(_xlpm.x=0,"",_xlpm.x)))</f>
        <v>(Lesson, 1830)</v>
      </c>
      <c r="K3423" t="str">
        <f>IF($I3423="","",_xlfn.LET(_xlpm.x,VLOOKUP($I3423,'taxon-match_2026-08-31'!$A$2:$N$122,4,FALSE),IF(_xlpm.x=0,"",_xlpm.x)))</f>
        <v>urn:lsid:marinespecies.org:taxname:173893</v>
      </c>
      <c r="L3423" t="str">
        <f>IF($I3423="","",_xlfn.LET(_xlpm.x,VLOOKUP($I3423,'taxon-match_2026-08-31'!$A$2:$N$122,7,FALSE),IF(_xlpm.x=0,"",_xlpm.x)))</f>
        <v>Animalia</v>
      </c>
      <c r="M3423" t="str">
        <f>IF($I3423="","",_xlfn.LET(_xlpm.x,VLOOKUP($I3423,'taxon-match_2026-08-31'!$A$2:$N$122,8,FALSE),IF(_xlpm.x=0,"",_xlpm.x)))</f>
        <v>Chordata</v>
      </c>
      <c r="N3423" t="str">
        <f>IF($I3423="","",_xlfn.LET(_xlpm.x,VLOOKUP($I3423,'taxon-match_2026-08-31'!$A$2:$N$122,9,FALSE),IF(_xlpm.x=0,"",_xlpm.x)))</f>
        <v>Ascidiacea</v>
      </c>
      <c r="O3423" t="str">
        <f>IF($I3423="","",_xlfn.LET(_xlpm.x,VLOOKUP($I3423,'taxon-match_2026-08-31'!$A$2:$N$122,10,FALSE),IF(_xlpm.x=0,"",_xlpm.x)))</f>
        <v>Stolidobranchia</v>
      </c>
      <c r="P3423" t="str">
        <f>IF($I3423="","",_xlfn.LET(_xlpm.x,VLOOKUP($I3423,'taxon-match_2026-08-31'!$A$2:$N$122,11,FALSE),IF(_xlpm.x=0,"",_xlpm.x)))</f>
        <v>Styelidae</v>
      </c>
      <c r="Q3423" t="str">
        <f>IF($I3423="","",_xlfn.LET(_xlpm.x,VLOOKUP($I3423,'taxon-match_2026-08-31'!$A$2:$N$122,12,FALSE),IF(_xlpm.x=0,"",_xlpm.x)))</f>
        <v>Cnemidocarpa</v>
      </c>
      <c r="R3423" t="str">
        <f>IF($I3423="","",_xlfn.LET(_xlpm.x,VLOOKUP($I3423,'taxon-match_2026-08-31'!$A$2:$N$122,14,FALSE),IF(_xlpm.x=0,"",_xlpm.x)))</f>
        <v>verrucosa</v>
      </c>
      <c r="S3423" s="2" t="s">
        <v>2609</v>
      </c>
      <c r="T3423" s="69" t="s">
        <v>62</v>
      </c>
      <c r="U3423" s="69" t="s">
        <v>60</v>
      </c>
      <c r="X3423" t="str">
        <f>IF(T3423="","",_xlfn.LET(_xlpm.x,VLOOKUP(T3423,'Drop-down_menus'!$F$2:$G$16,2,FALSE),IF(_xlpm.x=0,"",_xlpm.x)))</f>
        <v>https://orcid.org/0000-0003-3696-4445</v>
      </c>
      <c r="Y3423" t="str">
        <f>IF(U3423="","",_xlfn.LET(_xlpm.x,VLOOKUP(U3423,'Drop-down_menus'!$F$2:$G$16,2,FALSE),IF(_xlpm.x=0,"",_xlpm.x)))</f>
        <v>https://orcid.org/0000-0002-9708-1761</v>
      </c>
      <c r="Z3423" t="str">
        <f>IF(V3423="","",_xlfn.LET(_xlpm.x,VLOOKUP(V3423,'Drop-down_menus'!$F$2:$G$16,2,FALSE),IF(_xlpm.x=0,"",_xlpm.x)))</f>
        <v/>
      </c>
      <c r="AA3423" t="str">
        <f>IF(W3423="","",_xlfn.LET(_xlpm.x,VLOOKUP(W3423,'Drop-down_menus'!$F$2:$G$16,2,FALSE),IF(_xlpm.x=0,"",_xlpm.x)))</f>
        <v/>
      </c>
      <c r="AB3423" t="s">
        <v>756</v>
      </c>
      <c r="AE3423" t="s">
        <v>922</v>
      </c>
    </row>
    <row r="3424" spans="1:31" ht="15" x14ac:dyDescent="0.2">
      <c r="A3424" s="2" t="s">
        <v>475</v>
      </c>
      <c r="B3424">
        <v>5536</v>
      </c>
      <c r="C3424">
        <v>5131</v>
      </c>
      <c r="D3424" s="69" t="s">
        <v>700</v>
      </c>
      <c r="F3424" s="70" t="s">
        <v>888</v>
      </c>
      <c r="G3424" s="70">
        <v>1</v>
      </c>
      <c r="H3424" s="70" t="s">
        <v>888</v>
      </c>
      <c r="I3424" t="s">
        <v>888</v>
      </c>
      <c r="J3424" t="str">
        <f>IF($I3424="","",_xlfn.LET(_xlpm.x,VLOOKUP($I3424,'taxon-match_2026-08-31'!$A$2:$N$122,6,FALSE),IF(_xlpm.x=0,"",_xlpm.x)))</f>
        <v>(Lesson, 1830)</v>
      </c>
      <c r="K3424" t="str">
        <f>IF($I3424="","",_xlfn.LET(_xlpm.x,VLOOKUP($I3424,'taxon-match_2026-08-31'!$A$2:$N$122,4,FALSE),IF(_xlpm.x=0,"",_xlpm.x)))</f>
        <v>urn:lsid:marinespecies.org:taxname:173893</v>
      </c>
      <c r="L3424" t="str">
        <f>IF($I3424="","",_xlfn.LET(_xlpm.x,VLOOKUP($I3424,'taxon-match_2026-08-31'!$A$2:$N$122,7,FALSE),IF(_xlpm.x=0,"",_xlpm.x)))</f>
        <v>Animalia</v>
      </c>
      <c r="M3424" t="str">
        <f>IF($I3424="","",_xlfn.LET(_xlpm.x,VLOOKUP($I3424,'taxon-match_2026-08-31'!$A$2:$N$122,8,FALSE),IF(_xlpm.x=0,"",_xlpm.x)))</f>
        <v>Chordata</v>
      </c>
      <c r="N3424" t="str">
        <f>IF($I3424="","",_xlfn.LET(_xlpm.x,VLOOKUP($I3424,'taxon-match_2026-08-31'!$A$2:$N$122,9,FALSE),IF(_xlpm.x=0,"",_xlpm.x)))</f>
        <v>Ascidiacea</v>
      </c>
      <c r="O3424" t="str">
        <f>IF($I3424="","",_xlfn.LET(_xlpm.x,VLOOKUP($I3424,'taxon-match_2026-08-31'!$A$2:$N$122,10,FALSE),IF(_xlpm.x=0,"",_xlpm.x)))</f>
        <v>Stolidobranchia</v>
      </c>
      <c r="P3424" t="str">
        <f>IF($I3424="","",_xlfn.LET(_xlpm.x,VLOOKUP($I3424,'taxon-match_2026-08-31'!$A$2:$N$122,11,FALSE),IF(_xlpm.x=0,"",_xlpm.x)))</f>
        <v>Styelidae</v>
      </c>
      <c r="Q3424" t="str">
        <f>IF($I3424="","",_xlfn.LET(_xlpm.x,VLOOKUP($I3424,'taxon-match_2026-08-31'!$A$2:$N$122,12,FALSE),IF(_xlpm.x=0,"",_xlpm.x)))</f>
        <v>Cnemidocarpa</v>
      </c>
      <c r="R3424" t="str">
        <f>IF($I3424="","",_xlfn.LET(_xlpm.x,VLOOKUP($I3424,'taxon-match_2026-08-31'!$A$2:$N$122,14,FALSE),IF(_xlpm.x=0,"",_xlpm.x)))</f>
        <v>verrucosa</v>
      </c>
      <c r="S3424" s="2" t="s">
        <v>2609</v>
      </c>
      <c r="T3424" s="69" t="s">
        <v>62</v>
      </c>
      <c r="U3424" s="69" t="s">
        <v>60</v>
      </c>
      <c r="X3424" t="str">
        <f>IF(T3424="","",_xlfn.LET(_xlpm.x,VLOOKUP(T3424,'Drop-down_menus'!$F$2:$G$16,2,FALSE),IF(_xlpm.x=0,"",_xlpm.x)))</f>
        <v>https://orcid.org/0000-0003-3696-4445</v>
      </c>
      <c r="Y3424" t="str">
        <f>IF(U3424="","",_xlfn.LET(_xlpm.x,VLOOKUP(U3424,'Drop-down_menus'!$F$2:$G$16,2,FALSE),IF(_xlpm.x=0,"",_xlpm.x)))</f>
        <v>https://orcid.org/0000-0002-9708-1761</v>
      </c>
      <c r="Z3424" t="str">
        <f>IF(V3424="","",_xlfn.LET(_xlpm.x,VLOOKUP(V3424,'Drop-down_menus'!$F$2:$G$16,2,FALSE),IF(_xlpm.x=0,"",_xlpm.x)))</f>
        <v/>
      </c>
      <c r="AA3424" t="str">
        <f>IF(W3424="","",_xlfn.LET(_xlpm.x,VLOOKUP(W3424,'Drop-down_menus'!$F$2:$G$16,2,FALSE),IF(_xlpm.x=0,"",_xlpm.x)))</f>
        <v/>
      </c>
      <c r="AB3424" t="s">
        <v>756</v>
      </c>
      <c r="AE3424" t="s">
        <v>922</v>
      </c>
    </row>
    <row r="3425" spans="1:31" ht="15" x14ac:dyDescent="0.2">
      <c r="A3425" s="2" t="s">
        <v>475</v>
      </c>
      <c r="B3425">
        <v>5537</v>
      </c>
      <c r="C3425">
        <v>5132</v>
      </c>
      <c r="D3425" s="69" t="s">
        <v>700</v>
      </c>
      <c r="F3425" s="70" t="s">
        <v>888</v>
      </c>
      <c r="G3425" s="70">
        <v>1</v>
      </c>
      <c r="H3425" s="70" t="s">
        <v>888</v>
      </c>
      <c r="I3425" t="s">
        <v>888</v>
      </c>
      <c r="J3425" t="str">
        <f>IF($I3425="","",_xlfn.LET(_xlpm.x,VLOOKUP($I3425,'taxon-match_2026-08-31'!$A$2:$N$122,6,FALSE),IF(_xlpm.x=0,"",_xlpm.x)))</f>
        <v>(Lesson, 1830)</v>
      </c>
      <c r="K3425" t="str">
        <f>IF($I3425="","",_xlfn.LET(_xlpm.x,VLOOKUP($I3425,'taxon-match_2026-08-31'!$A$2:$N$122,4,FALSE),IF(_xlpm.x=0,"",_xlpm.x)))</f>
        <v>urn:lsid:marinespecies.org:taxname:173893</v>
      </c>
      <c r="L3425" t="str">
        <f>IF($I3425="","",_xlfn.LET(_xlpm.x,VLOOKUP($I3425,'taxon-match_2026-08-31'!$A$2:$N$122,7,FALSE),IF(_xlpm.x=0,"",_xlpm.x)))</f>
        <v>Animalia</v>
      </c>
      <c r="M3425" t="str">
        <f>IF($I3425="","",_xlfn.LET(_xlpm.x,VLOOKUP($I3425,'taxon-match_2026-08-31'!$A$2:$N$122,8,FALSE),IF(_xlpm.x=0,"",_xlpm.x)))</f>
        <v>Chordata</v>
      </c>
      <c r="N3425" t="str">
        <f>IF($I3425="","",_xlfn.LET(_xlpm.x,VLOOKUP($I3425,'taxon-match_2026-08-31'!$A$2:$N$122,9,FALSE),IF(_xlpm.x=0,"",_xlpm.x)))</f>
        <v>Ascidiacea</v>
      </c>
      <c r="O3425" t="str">
        <f>IF($I3425="","",_xlfn.LET(_xlpm.x,VLOOKUP($I3425,'taxon-match_2026-08-31'!$A$2:$N$122,10,FALSE),IF(_xlpm.x=0,"",_xlpm.x)))</f>
        <v>Stolidobranchia</v>
      </c>
      <c r="P3425" t="str">
        <f>IF($I3425="","",_xlfn.LET(_xlpm.x,VLOOKUP($I3425,'taxon-match_2026-08-31'!$A$2:$N$122,11,FALSE),IF(_xlpm.x=0,"",_xlpm.x)))</f>
        <v>Styelidae</v>
      </c>
      <c r="Q3425" t="str">
        <f>IF($I3425="","",_xlfn.LET(_xlpm.x,VLOOKUP($I3425,'taxon-match_2026-08-31'!$A$2:$N$122,12,FALSE),IF(_xlpm.x=0,"",_xlpm.x)))</f>
        <v>Cnemidocarpa</v>
      </c>
      <c r="R3425" t="str">
        <f>IF($I3425="","",_xlfn.LET(_xlpm.x,VLOOKUP($I3425,'taxon-match_2026-08-31'!$A$2:$N$122,14,FALSE),IF(_xlpm.x=0,"",_xlpm.x)))</f>
        <v>verrucosa</v>
      </c>
      <c r="S3425" s="2" t="s">
        <v>2609</v>
      </c>
      <c r="T3425" s="69" t="s">
        <v>62</v>
      </c>
      <c r="U3425" s="69" t="s">
        <v>60</v>
      </c>
      <c r="X3425" t="str">
        <f>IF(T3425="","",_xlfn.LET(_xlpm.x,VLOOKUP(T3425,'Drop-down_menus'!$F$2:$G$16,2,FALSE),IF(_xlpm.x=0,"",_xlpm.x)))</f>
        <v>https://orcid.org/0000-0003-3696-4445</v>
      </c>
      <c r="Y3425" t="str">
        <f>IF(U3425="","",_xlfn.LET(_xlpm.x,VLOOKUP(U3425,'Drop-down_menus'!$F$2:$G$16,2,FALSE),IF(_xlpm.x=0,"",_xlpm.x)))</f>
        <v>https://orcid.org/0000-0002-9708-1761</v>
      </c>
      <c r="Z3425" t="str">
        <f>IF(V3425="","",_xlfn.LET(_xlpm.x,VLOOKUP(V3425,'Drop-down_menus'!$F$2:$G$16,2,FALSE),IF(_xlpm.x=0,"",_xlpm.x)))</f>
        <v/>
      </c>
      <c r="AA3425" t="str">
        <f>IF(W3425="","",_xlfn.LET(_xlpm.x,VLOOKUP(W3425,'Drop-down_menus'!$F$2:$G$16,2,FALSE),IF(_xlpm.x=0,"",_xlpm.x)))</f>
        <v/>
      </c>
      <c r="AB3425" t="s">
        <v>756</v>
      </c>
      <c r="AE3425" t="s">
        <v>922</v>
      </c>
    </row>
    <row r="3426" spans="1:31" ht="15" x14ac:dyDescent="0.2">
      <c r="A3426" s="2" t="s">
        <v>475</v>
      </c>
      <c r="B3426">
        <v>5538</v>
      </c>
      <c r="C3426">
        <v>5133</v>
      </c>
      <c r="D3426" s="69" t="s">
        <v>700</v>
      </c>
      <c r="F3426" s="70" t="s">
        <v>888</v>
      </c>
      <c r="G3426" s="70">
        <v>1</v>
      </c>
      <c r="H3426" s="70" t="s">
        <v>888</v>
      </c>
      <c r="I3426" t="s">
        <v>888</v>
      </c>
      <c r="J3426" t="str">
        <f>IF($I3426="","",_xlfn.LET(_xlpm.x,VLOOKUP($I3426,'taxon-match_2026-08-31'!$A$2:$N$122,6,FALSE),IF(_xlpm.x=0,"",_xlpm.x)))</f>
        <v>(Lesson, 1830)</v>
      </c>
      <c r="K3426" t="str">
        <f>IF($I3426="","",_xlfn.LET(_xlpm.x,VLOOKUP($I3426,'taxon-match_2026-08-31'!$A$2:$N$122,4,FALSE),IF(_xlpm.x=0,"",_xlpm.x)))</f>
        <v>urn:lsid:marinespecies.org:taxname:173893</v>
      </c>
      <c r="L3426" t="str">
        <f>IF($I3426="","",_xlfn.LET(_xlpm.x,VLOOKUP($I3426,'taxon-match_2026-08-31'!$A$2:$N$122,7,FALSE),IF(_xlpm.x=0,"",_xlpm.x)))</f>
        <v>Animalia</v>
      </c>
      <c r="M3426" t="str">
        <f>IF($I3426="","",_xlfn.LET(_xlpm.x,VLOOKUP($I3426,'taxon-match_2026-08-31'!$A$2:$N$122,8,FALSE),IF(_xlpm.x=0,"",_xlpm.x)))</f>
        <v>Chordata</v>
      </c>
      <c r="N3426" t="str">
        <f>IF($I3426="","",_xlfn.LET(_xlpm.x,VLOOKUP($I3426,'taxon-match_2026-08-31'!$A$2:$N$122,9,FALSE),IF(_xlpm.x=0,"",_xlpm.x)))</f>
        <v>Ascidiacea</v>
      </c>
      <c r="O3426" t="str">
        <f>IF($I3426="","",_xlfn.LET(_xlpm.x,VLOOKUP($I3426,'taxon-match_2026-08-31'!$A$2:$N$122,10,FALSE),IF(_xlpm.x=0,"",_xlpm.x)))</f>
        <v>Stolidobranchia</v>
      </c>
      <c r="P3426" t="str">
        <f>IF($I3426="","",_xlfn.LET(_xlpm.x,VLOOKUP($I3426,'taxon-match_2026-08-31'!$A$2:$N$122,11,FALSE),IF(_xlpm.x=0,"",_xlpm.x)))</f>
        <v>Styelidae</v>
      </c>
      <c r="Q3426" t="str">
        <f>IF($I3426="","",_xlfn.LET(_xlpm.x,VLOOKUP($I3426,'taxon-match_2026-08-31'!$A$2:$N$122,12,FALSE),IF(_xlpm.x=0,"",_xlpm.x)))</f>
        <v>Cnemidocarpa</v>
      </c>
      <c r="R3426" t="str">
        <f>IF($I3426="","",_xlfn.LET(_xlpm.x,VLOOKUP($I3426,'taxon-match_2026-08-31'!$A$2:$N$122,14,FALSE),IF(_xlpm.x=0,"",_xlpm.x)))</f>
        <v>verrucosa</v>
      </c>
      <c r="S3426" s="2" t="s">
        <v>2609</v>
      </c>
      <c r="T3426" s="69" t="s">
        <v>62</v>
      </c>
      <c r="U3426" s="69" t="s">
        <v>60</v>
      </c>
      <c r="X3426" t="str">
        <f>IF(T3426="","",_xlfn.LET(_xlpm.x,VLOOKUP(T3426,'Drop-down_menus'!$F$2:$G$16,2,FALSE),IF(_xlpm.x=0,"",_xlpm.x)))</f>
        <v>https://orcid.org/0000-0003-3696-4445</v>
      </c>
      <c r="Y3426" t="str">
        <f>IF(U3426="","",_xlfn.LET(_xlpm.x,VLOOKUP(U3426,'Drop-down_menus'!$F$2:$G$16,2,FALSE),IF(_xlpm.x=0,"",_xlpm.x)))</f>
        <v>https://orcid.org/0000-0002-9708-1761</v>
      </c>
      <c r="Z3426" t="str">
        <f>IF(V3426="","",_xlfn.LET(_xlpm.x,VLOOKUP(V3426,'Drop-down_menus'!$F$2:$G$16,2,FALSE),IF(_xlpm.x=0,"",_xlpm.x)))</f>
        <v/>
      </c>
      <c r="AA3426" t="str">
        <f>IF(W3426="","",_xlfn.LET(_xlpm.x,VLOOKUP(W3426,'Drop-down_menus'!$F$2:$G$16,2,FALSE),IF(_xlpm.x=0,"",_xlpm.x)))</f>
        <v/>
      </c>
      <c r="AB3426" t="s">
        <v>756</v>
      </c>
      <c r="AE3426" t="s">
        <v>922</v>
      </c>
    </row>
    <row r="3427" spans="1:31" ht="15" x14ac:dyDescent="0.2">
      <c r="A3427" s="2" t="s">
        <v>475</v>
      </c>
      <c r="B3427">
        <v>5539</v>
      </c>
      <c r="C3427">
        <v>5156</v>
      </c>
      <c r="D3427" s="69" t="s">
        <v>700</v>
      </c>
      <c r="F3427" s="70" t="s">
        <v>888</v>
      </c>
      <c r="G3427" s="70">
        <v>1</v>
      </c>
      <c r="H3427" s="70" t="s">
        <v>888</v>
      </c>
      <c r="I3427" t="s">
        <v>888</v>
      </c>
      <c r="J3427" t="str">
        <f>IF($I3427="","",_xlfn.LET(_xlpm.x,VLOOKUP($I3427,'taxon-match_2026-08-31'!$A$2:$N$122,6,FALSE),IF(_xlpm.x=0,"",_xlpm.x)))</f>
        <v>(Lesson, 1830)</v>
      </c>
      <c r="K3427" t="str">
        <f>IF($I3427="","",_xlfn.LET(_xlpm.x,VLOOKUP($I3427,'taxon-match_2026-08-31'!$A$2:$N$122,4,FALSE),IF(_xlpm.x=0,"",_xlpm.x)))</f>
        <v>urn:lsid:marinespecies.org:taxname:173893</v>
      </c>
      <c r="L3427" t="str">
        <f>IF($I3427="","",_xlfn.LET(_xlpm.x,VLOOKUP($I3427,'taxon-match_2026-08-31'!$A$2:$N$122,7,FALSE),IF(_xlpm.x=0,"",_xlpm.x)))</f>
        <v>Animalia</v>
      </c>
      <c r="M3427" t="str">
        <f>IF($I3427="","",_xlfn.LET(_xlpm.x,VLOOKUP($I3427,'taxon-match_2026-08-31'!$A$2:$N$122,8,FALSE),IF(_xlpm.x=0,"",_xlpm.x)))</f>
        <v>Chordata</v>
      </c>
      <c r="N3427" t="str">
        <f>IF($I3427="","",_xlfn.LET(_xlpm.x,VLOOKUP($I3427,'taxon-match_2026-08-31'!$A$2:$N$122,9,FALSE),IF(_xlpm.x=0,"",_xlpm.x)))</f>
        <v>Ascidiacea</v>
      </c>
      <c r="O3427" t="str">
        <f>IF($I3427="","",_xlfn.LET(_xlpm.x,VLOOKUP($I3427,'taxon-match_2026-08-31'!$A$2:$N$122,10,FALSE),IF(_xlpm.x=0,"",_xlpm.x)))</f>
        <v>Stolidobranchia</v>
      </c>
      <c r="P3427" t="str">
        <f>IF($I3427="","",_xlfn.LET(_xlpm.x,VLOOKUP($I3427,'taxon-match_2026-08-31'!$A$2:$N$122,11,FALSE),IF(_xlpm.x=0,"",_xlpm.x)))</f>
        <v>Styelidae</v>
      </c>
      <c r="Q3427" t="str">
        <f>IF($I3427="","",_xlfn.LET(_xlpm.x,VLOOKUP($I3427,'taxon-match_2026-08-31'!$A$2:$N$122,12,FALSE),IF(_xlpm.x=0,"",_xlpm.x)))</f>
        <v>Cnemidocarpa</v>
      </c>
      <c r="R3427" t="str">
        <f>IF($I3427="","",_xlfn.LET(_xlpm.x,VLOOKUP($I3427,'taxon-match_2026-08-31'!$A$2:$N$122,14,FALSE),IF(_xlpm.x=0,"",_xlpm.x)))</f>
        <v>verrucosa</v>
      </c>
      <c r="S3427" s="2" t="s">
        <v>2609</v>
      </c>
      <c r="T3427" s="69" t="s">
        <v>62</v>
      </c>
      <c r="U3427" s="69" t="s">
        <v>60</v>
      </c>
      <c r="X3427" t="str">
        <f>IF(T3427="","",_xlfn.LET(_xlpm.x,VLOOKUP(T3427,'Drop-down_menus'!$F$2:$G$16,2,FALSE),IF(_xlpm.x=0,"",_xlpm.x)))</f>
        <v>https://orcid.org/0000-0003-3696-4445</v>
      </c>
      <c r="Y3427" t="str">
        <f>IF(U3427="","",_xlfn.LET(_xlpm.x,VLOOKUP(U3427,'Drop-down_menus'!$F$2:$G$16,2,FALSE),IF(_xlpm.x=0,"",_xlpm.x)))</f>
        <v>https://orcid.org/0000-0002-9708-1761</v>
      </c>
      <c r="Z3427" t="str">
        <f>IF(V3427="","",_xlfn.LET(_xlpm.x,VLOOKUP(V3427,'Drop-down_menus'!$F$2:$G$16,2,FALSE),IF(_xlpm.x=0,"",_xlpm.x)))</f>
        <v/>
      </c>
      <c r="AA3427" t="str">
        <f>IF(W3427="","",_xlfn.LET(_xlpm.x,VLOOKUP(W3427,'Drop-down_menus'!$F$2:$G$16,2,FALSE),IF(_xlpm.x=0,"",_xlpm.x)))</f>
        <v/>
      </c>
      <c r="AB3427" t="s">
        <v>756</v>
      </c>
      <c r="AE3427" t="s">
        <v>922</v>
      </c>
    </row>
    <row r="3428" spans="1:31" ht="15" x14ac:dyDescent="0.2">
      <c r="A3428" s="2" t="s">
        <v>475</v>
      </c>
      <c r="B3428">
        <v>5540</v>
      </c>
      <c r="C3428">
        <v>5157</v>
      </c>
      <c r="D3428" s="69" t="s">
        <v>700</v>
      </c>
      <c r="F3428" s="70" t="s">
        <v>888</v>
      </c>
      <c r="G3428" s="70">
        <v>1</v>
      </c>
      <c r="H3428" s="70" t="s">
        <v>888</v>
      </c>
      <c r="I3428" t="s">
        <v>888</v>
      </c>
      <c r="J3428" t="str">
        <f>IF($I3428="","",_xlfn.LET(_xlpm.x,VLOOKUP($I3428,'taxon-match_2026-08-31'!$A$2:$N$122,6,FALSE),IF(_xlpm.x=0,"",_xlpm.x)))</f>
        <v>(Lesson, 1830)</v>
      </c>
      <c r="K3428" t="str">
        <f>IF($I3428="","",_xlfn.LET(_xlpm.x,VLOOKUP($I3428,'taxon-match_2026-08-31'!$A$2:$N$122,4,FALSE),IF(_xlpm.x=0,"",_xlpm.x)))</f>
        <v>urn:lsid:marinespecies.org:taxname:173893</v>
      </c>
      <c r="L3428" t="str">
        <f>IF($I3428="","",_xlfn.LET(_xlpm.x,VLOOKUP($I3428,'taxon-match_2026-08-31'!$A$2:$N$122,7,FALSE),IF(_xlpm.x=0,"",_xlpm.x)))</f>
        <v>Animalia</v>
      </c>
      <c r="M3428" t="str">
        <f>IF($I3428="","",_xlfn.LET(_xlpm.x,VLOOKUP($I3428,'taxon-match_2026-08-31'!$A$2:$N$122,8,FALSE),IF(_xlpm.x=0,"",_xlpm.x)))</f>
        <v>Chordata</v>
      </c>
      <c r="N3428" t="str">
        <f>IF($I3428="","",_xlfn.LET(_xlpm.x,VLOOKUP($I3428,'taxon-match_2026-08-31'!$A$2:$N$122,9,FALSE),IF(_xlpm.x=0,"",_xlpm.x)))</f>
        <v>Ascidiacea</v>
      </c>
      <c r="O3428" t="str">
        <f>IF($I3428="","",_xlfn.LET(_xlpm.x,VLOOKUP($I3428,'taxon-match_2026-08-31'!$A$2:$N$122,10,FALSE),IF(_xlpm.x=0,"",_xlpm.x)))</f>
        <v>Stolidobranchia</v>
      </c>
      <c r="P3428" t="str">
        <f>IF($I3428="","",_xlfn.LET(_xlpm.x,VLOOKUP($I3428,'taxon-match_2026-08-31'!$A$2:$N$122,11,FALSE),IF(_xlpm.x=0,"",_xlpm.x)))</f>
        <v>Styelidae</v>
      </c>
      <c r="Q3428" t="str">
        <f>IF($I3428="","",_xlfn.LET(_xlpm.x,VLOOKUP($I3428,'taxon-match_2026-08-31'!$A$2:$N$122,12,FALSE),IF(_xlpm.x=0,"",_xlpm.x)))</f>
        <v>Cnemidocarpa</v>
      </c>
      <c r="R3428" t="str">
        <f>IF($I3428="","",_xlfn.LET(_xlpm.x,VLOOKUP($I3428,'taxon-match_2026-08-31'!$A$2:$N$122,14,FALSE),IF(_xlpm.x=0,"",_xlpm.x)))</f>
        <v>verrucosa</v>
      </c>
      <c r="S3428" s="2" t="s">
        <v>2609</v>
      </c>
      <c r="T3428" s="69" t="s">
        <v>62</v>
      </c>
      <c r="U3428" s="69" t="s">
        <v>60</v>
      </c>
      <c r="X3428" t="str">
        <f>IF(T3428="","",_xlfn.LET(_xlpm.x,VLOOKUP(T3428,'Drop-down_menus'!$F$2:$G$16,2,FALSE),IF(_xlpm.x=0,"",_xlpm.x)))</f>
        <v>https://orcid.org/0000-0003-3696-4445</v>
      </c>
      <c r="Y3428" t="str">
        <f>IF(U3428="","",_xlfn.LET(_xlpm.x,VLOOKUP(U3428,'Drop-down_menus'!$F$2:$G$16,2,FALSE),IF(_xlpm.x=0,"",_xlpm.x)))</f>
        <v>https://orcid.org/0000-0002-9708-1761</v>
      </c>
      <c r="Z3428" t="str">
        <f>IF(V3428="","",_xlfn.LET(_xlpm.x,VLOOKUP(V3428,'Drop-down_menus'!$F$2:$G$16,2,FALSE),IF(_xlpm.x=0,"",_xlpm.x)))</f>
        <v/>
      </c>
      <c r="AA3428" t="str">
        <f>IF(W3428="","",_xlfn.LET(_xlpm.x,VLOOKUP(W3428,'Drop-down_menus'!$F$2:$G$16,2,FALSE),IF(_xlpm.x=0,"",_xlpm.x)))</f>
        <v/>
      </c>
      <c r="AB3428" t="s">
        <v>756</v>
      </c>
      <c r="AE3428" t="s">
        <v>922</v>
      </c>
    </row>
    <row r="3429" spans="1:31" ht="15" x14ac:dyDescent="0.2">
      <c r="A3429" s="2" t="s">
        <v>475</v>
      </c>
      <c r="B3429">
        <v>5541</v>
      </c>
      <c r="C3429">
        <v>5162</v>
      </c>
      <c r="D3429" s="69" t="s">
        <v>700</v>
      </c>
      <c r="F3429" s="70" t="s">
        <v>888</v>
      </c>
      <c r="G3429" s="70">
        <v>1</v>
      </c>
      <c r="H3429" s="70" t="s">
        <v>888</v>
      </c>
      <c r="I3429" t="s">
        <v>888</v>
      </c>
      <c r="J3429" t="str">
        <f>IF($I3429="","",_xlfn.LET(_xlpm.x,VLOOKUP($I3429,'taxon-match_2026-08-31'!$A$2:$N$122,6,FALSE),IF(_xlpm.x=0,"",_xlpm.x)))</f>
        <v>(Lesson, 1830)</v>
      </c>
      <c r="K3429" t="str">
        <f>IF($I3429="","",_xlfn.LET(_xlpm.x,VLOOKUP($I3429,'taxon-match_2026-08-31'!$A$2:$N$122,4,FALSE),IF(_xlpm.x=0,"",_xlpm.x)))</f>
        <v>urn:lsid:marinespecies.org:taxname:173893</v>
      </c>
      <c r="L3429" t="str">
        <f>IF($I3429="","",_xlfn.LET(_xlpm.x,VLOOKUP($I3429,'taxon-match_2026-08-31'!$A$2:$N$122,7,FALSE),IF(_xlpm.x=0,"",_xlpm.x)))</f>
        <v>Animalia</v>
      </c>
      <c r="M3429" t="str">
        <f>IF($I3429="","",_xlfn.LET(_xlpm.x,VLOOKUP($I3429,'taxon-match_2026-08-31'!$A$2:$N$122,8,FALSE),IF(_xlpm.x=0,"",_xlpm.x)))</f>
        <v>Chordata</v>
      </c>
      <c r="N3429" t="str">
        <f>IF($I3429="","",_xlfn.LET(_xlpm.x,VLOOKUP($I3429,'taxon-match_2026-08-31'!$A$2:$N$122,9,FALSE),IF(_xlpm.x=0,"",_xlpm.x)))</f>
        <v>Ascidiacea</v>
      </c>
      <c r="O3429" t="str">
        <f>IF($I3429="","",_xlfn.LET(_xlpm.x,VLOOKUP($I3429,'taxon-match_2026-08-31'!$A$2:$N$122,10,FALSE),IF(_xlpm.x=0,"",_xlpm.x)))</f>
        <v>Stolidobranchia</v>
      </c>
      <c r="P3429" t="str">
        <f>IF($I3429="","",_xlfn.LET(_xlpm.x,VLOOKUP($I3429,'taxon-match_2026-08-31'!$A$2:$N$122,11,FALSE),IF(_xlpm.x=0,"",_xlpm.x)))</f>
        <v>Styelidae</v>
      </c>
      <c r="Q3429" t="str">
        <f>IF($I3429="","",_xlfn.LET(_xlpm.x,VLOOKUP($I3429,'taxon-match_2026-08-31'!$A$2:$N$122,12,FALSE),IF(_xlpm.x=0,"",_xlpm.x)))</f>
        <v>Cnemidocarpa</v>
      </c>
      <c r="R3429" t="str">
        <f>IF($I3429="","",_xlfn.LET(_xlpm.x,VLOOKUP($I3429,'taxon-match_2026-08-31'!$A$2:$N$122,14,FALSE),IF(_xlpm.x=0,"",_xlpm.x)))</f>
        <v>verrucosa</v>
      </c>
      <c r="S3429" s="2" t="s">
        <v>2609</v>
      </c>
      <c r="T3429" s="69" t="s">
        <v>62</v>
      </c>
      <c r="U3429" s="69" t="s">
        <v>60</v>
      </c>
      <c r="X3429" t="str">
        <f>IF(T3429="","",_xlfn.LET(_xlpm.x,VLOOKUP(T3429,'Drop-down_menus'!$F$2:$G$16,2,FALSE),IF(_xlpm.x=0,"",_xlpm.x)))</f>
        <v>https://orcid.org/0000-0003-3696-4445</v>
      </c>
      <c r="Y3429" t="str">
        <f>IF(U3429="","",_xlfn.LET(_xlpm.x,VLOOKUP(U3429,'Drop-down_menus'!$F$2:$G$16,2,FALSE),IF(_xlpm.x=0,"",_xlpm.x)))</f>
        <v>https://orcid.org/0000-0002-9708-1761</v>
      </c>
      <c r="Z3429" t="str">
        <f>IF(V3429="","",_xlfn.LET(_xlpm.x,VLOOKUP(V3429,'Drop-down_menus'!$F$2:$G$16,2,FALSE),IF(_xlpm.x=0,"",_xlpm.x)))</f>
        <v/>
      </c>
      <c r="AA3429" t="str">
        <f>IF(W3429="","",_xlfn.LET(_xlpm.x,VLOOKUP(W3429,'Drop-down_menus'!$F$2:$G$16,2,FALSE),IF(_xlpm.x=0,"",_xlpm.x)))</f>
        <v/>
      </c>
      <c r="AB3429" t="s">
        <v>756</v>
      </c>
      <c r="AE3429" t="s">
        <v>922</v>
      </c>
    </row>
    <row r="3430" spans="1:31" ht="15" x14ac:dyDescent="0.2">
      <c r="A3430" s="2" t="s">
        <v>282</v>
      </c>
      <c r="B3430">
        <v>2703</v>
      </c>
      <c r="C3430">
        <v>381</v>
      </c>
      <c r="D3430" s="69" t="s">
        <v>700</v>
      </c>
      <c r="F3430" s="70" t="s">
        <v>911</v>
      </c>
      <c r="G3430" s="70">
        <v>1</v>
      </c>
      <c r="H3430" s="70" t="s">
        <v>911</v>
      </c>
      <c r="I3430" t="s">
        <v>911</v>
      </c>
      <c r="J3430" t="str">
        <f>IF($I3430="","",_xlfn.LET(_xlpm.x,VLOOKUP($I3430,'taxon-match_2026-08-31'!$A$2:$N$122,6,FALSE),IF(_xlpm.x=0,"",_xlpm.x)))</f>
        <v>Sluiter, 1905</v>
      </c>
      <c r="K3430" t="str">
        <f>IF($I3430="","",_xlfn.LET(_xlpm.x,VLOOKUP($I3430,'taxon-match_2026-08-31'!$A$2:$N$122,4,FALSE),IF(_xlpm.x=0,"",_xlpm.x)))</f>
        <v>urn:lsid:marinespecies.org:taxname:252638</v>
      </c>
      <c r="L3430" t="str">
        <f>IF($I3430="","",_xlfn.LET(_xlpm.x,VLOOKUP($I3430,'taxon-match_2026-08-31'!$A$2:$N$122,7,FALSE),IF(_xlpm.x=0,"",_xlpm.x)))</f>
        <v>Animalia</v>
      </c>
      <c r="M3430" t="str">
        <f>IF($I3430="","",_xlfn.LET(_xlpm.x,VLOOKUP($I3430,'taxon-match_2026-08-31'!$A$2:$N$122,8,FALSE),IF(_xlpm.x=0,"",_xlpm.x)))</f>
        <v>Chordata</v>
      </c>
      <c r="N3430" t="str">
        <f>IF($I3430="","",_xlfn.LET(_xlpm.x,VLOOKUP($I3430,'taxon-match_2026-08-31'!$A$2:$N$122,9,FALSE),IF(_xlpm.x=0,"",_xlpm.x)))</f>
        <v>Ascidiacea</v>
      </c>
      <c r="O3430" t="str">
        <f>IF($I3430="","",_xlfn.LET(_xlpm.x,VLOOKUP($I3430,'taxon-match_2026-08-31'!$A$2:$N$122,10,FALSE),IF(_xlpm.x=0,"",_xlpm.x)))</f>
        <v>Phlebobranchia</v>
      </c>
      <c r="P3430" t="str">
        <f>IF($I3430="","",_xlfn.LET(_xlpm.x,VLOOKUP($I3430,'taxon-match_2026-08-31'!$A$2:$N$122,11,FALSE),IF(_xlpm.x=0,"",_xlpm.x)))</f>
        <v>Corellidae</v>
      </c>
      <c r="Q3430" t="str">
        <f>IF($I3430="","",_xlfn.LET(_xlpm.x,VLOOKUP($I3430,'taxon-match_2026-08-31'!$A$2:$N$122,12,FALSE),IF(_xlpm.x=0,"",_xlpm.x)))</f>
        <v>Corella</v>
      </c>
      <c r="R3430" t="str">
        <f>IF($I3430="","",_xlfn.LET(_xlpm.x,VLOOKUP($I3430,'taxon-match_2026-08-31'!$A$2:$N$122,14,FALSE),IF(_xlpm.x=0,"",_xlpm.x)))</f>
        <v>antarctica</v>
      </c>
      <c r="S3430" s="2" t="s">
        <v>2609</v>
      </c>
      <c r="T3430" s="69" t="s">
        <v>62</v>
      </c>
      <c r="U3430" s="69" t="s">
        <v>60</v>
      </c>
      <c r="X3430" t="str">
        <f>IF(T3430="","",_xlfn.LET(_xlpm.x,VLOOKUP(T3430,'Drop-down_menus'!$F$2:$G$16,2,FALSE),IF(_xlpm.x=0,"",_xlpm.x)))</f>
        <v>https://orcid.org/0000-0003-3696-4445</v>
      </c>
      <c r="Y3430" t="str">
        <f>IF(U3430="","",_xlfn.LET(_xlpm.x,VLOOKUP(U3430,'Drop-down_menus'!$F$2:$G$16,2,FALSE),IF(_xlpm.x=0,"",_xlpm.x)))</f>
        <v>https://orcid.org/0000-0002-9708-1761</v>
      </c>
      <c r="Z3430" t="str">
        <f>IF(V3430="","",_xlfn.LET(_xlpm.x,VLOOKUP(V3430,'Drop-down_menus'!$F$2:$G$16,2,FALSE),IF(_xlpm.x=0,"",_xlpm.x)))</f>
        <v/>
      </c>
      <c r="AA3430" t="str">
        <f>IF(W3430="","",_xlfn.LET(_xlpm.x,VLOOKUP(W3430,'Drop-down_menus'!$F$2:$G$16,2,FALSE),IF(_xlpm.x=0,"",_xlpm.x)))</f>
        <v/>
      </c>
      <c r="AB3430" t="s">
        <v>756</v>
      </c>
      <c r="AE3430" t="s">
        <v>922</v>
      </c>
    </row>
    <row r="3431" spans="1:31" ht="15" x14ac:dyDescent="0.2">
      <c r="A3431" s="2" t="s">
        <v>282</v>
      </c>
      <c r="B3431">
        <v>2704</v>
      </c>
      <c r="C3431">
        <v>406</v>
      </c>
      <c r="D3431" s="69" t="s">
        <v>700</v>
      </c>
      <c r="F3431" s="70" t="s">
        <v>911</v>
      </c>
      <c r="G3431" s="70">
        <v>1</v>
      </c>
      <c r="H3431" s="70" t="s">
        <v>911</v>
      </c>
      <c r="I3431" t="s">
        <v>911</v>
      </c>
      <c r="J3431" t="str">
        <f>IF($I3431="","",_xlfn.LET(_xlpm.x,VLOOKUP($I3431,'taxon-match_2026-08-31'!$A$2:$N$122,6,FALSE),IF(_xlpm.x=0,"",_xlpm.x)))</f>
        <v>Sluiter, 1905</v>
      </c>
      <c r="K3431" t="str">
        <f>IF($I3431="","",_xlfn.LET(_xlpm.x,VLOOKUP($I3431,'taxon-match_2026-08-31'!$A$2:$N$122,4,FALSE),IF(_xlpm.x=0,"",_xlpm.x)))</f>
        <v>urn:lsid:marinespecies.org:taxname:252638</v>
      </c>
      <c r="L3431" t="str">
        <f>IF($I3431="","",_xlfn.LET(_xlpm.x,VLOOKUP($I3431,'taxon-match_2026-08-31'!$A$2:$N$122,7,FALSE),IF(_xlpm.x=0,"",_xlpm.x)))</f>
        <v>Animalia</v>
      </c>
      <c r="M3431" t="str">
        <f>IF($I3431="","",_xlfn.LET(_xlpm.x,VLOOKUP($I3431,'taxon-match_2026-08-31'!$A$2:$N$122,8,FALSE),IF(_xlpm.x=0,"",_xlpm.x)))</f>
        <v>Chordata</v>
      </c>
      <c r="N3431" t="str">
        <f>IF($I3431="","",_xlfn.LET(_xlpm.x,VLOOKUP($I3431,'taxon-match_2026-08-31'!$A$2:$N$122,9,FALSE),IF(_xlpm.x=0,"",_xlpm.x)))</f>
        <v>Ascidiacea</v>
      </c>
      <c r="O3431" t="str">
        <f>IF($I3431="","",_xlfn.LET(_xlpm.x,VLOOKUP($I3431,'taxon-match_2026-08-31'!$A$2:$N$122,10,FALSE),IF(_xlpm.x=0,"",_xlpm.x)))</f>
        <v>Phlebobranchia</v>
      </c>
      <c r="P3431" t="str">
        <f>IF($I3431="","",_xlfn.LET(_xlpm.x,VLOOKUP($I3431,'taxon-match_2026-08-31'!$A$2:$N$122,11,FALSE),IF(_xlpm.x=0,"",_xlpm.x)))</f>
        <v>Corellidae</v>
      </c>
      <c r="Q3431" t="str">
        <f>IF($I3431="","",_xlfn.LET(_xlpm.x,VLOOKUP($I3431,'taxon-match_2026-08-31'!$A$2:$N$122,12,FALSE),IF(_xlpm.x=0,"",_xlpm.x)))</f>
        <v>Corella</v>
      </c>
      <c r="R3431" t="str">
        <f>IF($I3431="","",_xlfn.LET(_xlpm.x,VLOOKUP($I3431,'taxon-match_2026-08-31'!$A$2:$N$122,14,FALSE),IF(_xlpm.x=0,"",_xlpm.x)))</f>
        <v>antarctica</v>
      </c>
      <c r="S3431" s="2" t="s">
        <v>2609</v>
      </c>
      <c r="T3431" s="69" t="s">
        <v>62</v>
      </c>
      <c r="U3431" s="69" t="s">
        <v>60</v>
      </c>
      <c r="X3431" t="str">
        <f>IF(T3431="","",_xlfn.LET(_xlpm.x,VLOOKUP(T3431,'Drop-down_menus'!$F$2:$G$16,2,FALSE),IF(_xlpm.x=0,"",_xlpm.x)))</f>
        <v>https://orcid.org/0000-0003-3696-4445</v>
      </c>
      <c r="Y3431" t="str">
        <f>IF(U3431="","",_xlfn.LET(_xlpm.x,VLOOKUP(U3431,'Drop-down_menus'!$F$2:$G$16,2,FALSE),IF(_xlpm.x=0,"",_xlpm.x)))</f>
        <v>https://orcid.org/0000-0002-9708-1761</v>
      </c>
      <c r="Z3431" t="str">
        <f>IF(V3431="","",_xlfn.LET(_xlpm.x,VLOOKUP(V3431,'Drop-down_menus'!$F$2:$G$16,2,FALSE),IF(_xlpm.x=0,"",_xlpm.x)))</f>
        <v/>
      </c>
      <c r="AA3431" t="str">
        <f>IF(W3431="","",_xlfn.LET(_xlpm.x,VLOOKUP(W3431,'Drop-down_menus'!$F$2:$G$16,2,FALSE),IF(_xlpm.x=0,"",_xlpm.x)))</f>
        <v/>
      </c>
      <c r="AB3431" t="s">
        <v>756</v>
      </c>
      <c r="AE3431" t="s">
        <v>922</v>
      </c>
    </row>
    <row r="3432" spans="1:31" ht="15" x14ac:dyDescent="0.2">
      <c r="A3432" s="2" t="s">
        <v>282</v>
      </c>
      <c r="B3432">
        <v>2705</v>
      </c>
      <c r="C3432">
        <v>416</v>
      </c>
      <c r="D3432" s="69" t="s">
        <v>700</v>
      </c>
      <c r="F3432" s="70" t="s">
        <v>911</v>
      </c>
      <c r="G3432" s="70">
        <v>1</v>
      </c>
      <c r="H3432" s="70" t="s">
        <v>911</v>
      </c>
      <c r="I3432" t="s">
        <v>911</v>
      </c>
      <c r="J3432" t="str">
        <f>IF($I3432="","",_xlfn.LET(_xlpm.x,VLOOKUP($I3432,'taxon-match_2026-08-31'!$A$2:$N$122,6,FALSE),IF(_xlpm.x=0,"",_xlpm.x)))</f>
        <v>Sluiter, 1905</v>
      </c>
      <c r="K3432" t="str">
        <f>IF($I3432="","",_xlfn.LET(_xlpm.x,VLOOKUP($I3432,'taxon-match_2026-08-31'!$A$2:$N$122,4,FALSE),IF(_xlpm.x=0,"",_xlpm.x)))</f>
        <v>urn:lsid:marinespecies.org:taxname:252638</v>
      </c>
      <c r="L3432" t="str">
        <f>IF($I3432="","",_xlfn.LET(_xlpm.x,VLOOKUP($I3432,'taxon-match_2026-08-31'!$A$2:$N$122,7,FALSE),IF(_xlpm.x=0,"",_xlpm.x)))</f>
        <v>Animalia</v>
      </c>
      <c r="M3432" t="str">
        <f>IF($I3432="","",_xlfn.LET(_xlpm.x,VLOOKUP($I3432,'taxon-match_2026-08-31'!$A$2:$N$122,8,FALSE),IF(_xlpm.x=0,"",_xlpm.x)))</f>
        <v>Chordata</v>
      </c>
      <c r="N3432" t="str">
        <f>IF($I3432="","",_xlfn.LET(_xlpm.x,VLOOKUP($I3432,'taxon-match_2026-08-31'!$A$2:$N$122,9,FALSE),IF(_xlpm.x=0,"",_xlpm.x)))</f>
        <v>Ascidiacea</v>
      </c>
      <c r="O3432" t="str">
        <f>IF($I3432="","",_xlfn.LET(_xlpm.x,VLOOKUP($I3432,'taxon-match_2026-08-31'!$A$2:$N$122,10,FALSE),IF(_xlpm.x=0,"",_xlpm.x)))</f>
        <v>Phlebobranchia</v>
      </c>
      <c r="P3432" t="str">
        <f>IF($I3432="","",_xlfn.LET(_xlpm.x,VLOOKUP($I3432,'taxon-match_2026-08-31'!$A$2:$N$122,11,FALSE),IF(_xlpm.x=0,"",_xlpm.x)))</f>
        <v>Corellidae</v>
      </c>
      <c r="Q3432" t="str">
        <f>IF($I3432="","",_xlfn.LET(_xlpm.x,VLOOKUP($I3432,'taxon-match_2026-08-31'!$A$2:$N$122,12,FALSE),IF(_xlpm.x=0,"",_xlpm.x)))</f>
        <v>Corella</v>
      </c>
      <c r="R3432" t="str">
        <f>IF($I3432="","",_xlfn.LET(_xlpm.x,VLOOKUP($I3432,'taxon-match_2026-08-31'!$A$2:$N$122,14,FALSE),IF(_xlpm.x=0,"",_xlpm.x)))</f>
        <v>antarctica</v>
      </c>
      <c r="S3432" s="2" t="s">
        <v>2609</v>
      </c>
      <c r="T3432" s="69" t="s">
        <v>62</v>
      </c>
      <c r="U3432" s="69" t="s">
        <v>60</v>
      </c>
      <c r="X3432" t="str">
        <f>IF(T3432="","",_xlfn.LET(_xlpm.x,VLOOKUP(T3432,'Drop-down_menus'!$F$2:$G$16,2,FALSE),IF(_xlpm.x=0,"",_xlpm.x)))</f>
        <v>https://orcid.org/0000-0003-3696-4445</v>
      </c>
      <c r="Y3432" t="str">
        <f>IF(U3432="","",_xlfn.LET(_xlpm.x,VLOOKUP(U3432,'Drop-down_menus'!$F$2:$G$16,2,FALSE),IF(_xlpm.x=0,"",_xlpm.x)))</f>
        <v>https://orcid.org/0000-0002-9708-1761</v>
      </c>
      <c r="Z3432" t="str">
        <f>IF(V3432="","",_xlfn.LET(_xlpm.x,VLOOKUP(V3432,'Drop-down_menus'!$F$2:$G$16,2,FALSE),IF(_xlpm.x=0,"",_xlpm.x)))</f>
        <v/>
      </c>
      <c r="AA3432" t="str">
        <f>IF(W3432="","",_xlfn.LET(_xlpm.x,VLOOKUP(W3432,'Drop-down_menus'!$F$2:$G$16,2,FALSE),IF(_xlpm.x=0,"",_xlpm.x)))</f>
        <v/>
      </c>
      <c r="AB3432" t="s">
        <v>756</v>
      </c>
      <c r="AE3432" t="s">
        <v>922</v>
      </c>
    </row>
    <row r="3433" spans="1:31" ht="15" x14ac:dyDescent="0.2">
      <c r="A3433" s="2" t="s">
        <v>282</v>
      </c>
      <c r="B3433">
        <v>2706</v>
      </c>
      <c r="C3433">
        <v>398</v>
      </c>
      <c r="D3433" s="69" t="s">
        <v>700</v>
      </c>
      <c r="F3433" s="70" t="s">
        <v>911</v>
      </c>
      <c r="G3433" s="70">
        <v>1</v>
      </c>
      <c r="H3433" s="70" t="s">
        <v>911</v>
      </c>
      <c r="I3433" t="s">
        <v>911</v>
      </c>
      <c r="J3433" t="str">
        <f>IF($I3433="","",_xlfn.LET(_xlpm.x,VLOOKUP($I3433,'taxon-match_2026-08-31'!$A$2:$N$122,6,FALSE),IF(_xlpm.x=0,"",_xlpm.x)))</f>
        <v>Sluiter, 1905</v>
      </c>
      <c r="K3433" t="str">
        <f>IF($I3433="","",_xlfn.LET(_xlpm.x,VLOOKUP($I3433,'taxon-match_2026-08-31'!$A$2:$N$122,4,FALSE),IF(_xlpm.x=0,"",_xlpm.x)))</f>
        <v>urn:lsid:marinespecies.org:taxname:252638</v>
      </c>
      <c r="L3433" t="str">
        <f>IF($I3433="","",_xlfn.LET(_xlpm.x,VLOOKUP($I3433,'taxon-match_2026-08-31'!$A$2:$N$122,7,FALSE),IF(_xlpm.x=0,"",_xlpm.x)))</f>
        <v>Animalia</v>
      </c>
      <c r="M3433" t="str">
        <f>IF($I3433="","",_xlfn.LET(_xlpm.x,VLOOKUP($I3433,'taxon-match_2026-08-31'!$A$2:$N$122,8,FALSE),IF(_xlpm.x=0,"",_xlpm.x)))</f>
        <v>Chordata</v>
      </c>
      <c r="N3433" t="str">
        <f>IF($I3433="","",_xlfn.LET(_xlpm.x,VLOOKUP($I3433,'taxon-match_2026-08-31'!$A$2:$N$122,9,FALSE),IF(_xlpm.x=0,"",_xlpm.x)))</f>
        <v>Ascidiacea</v>
      </c>
      <c r="O3433" t="str">
        <f>IF($I3433="","",_xlfn.LET(_xlpm.x,VLOOKUP($I3433,'taxon-match_2026-08-31'!$A$2:$N$122,10,FALSE),IF(_xlpm.x=0,"",_xlpm.x)))</f>
        <v>Phlebobranchia</v>
      </c>
      <c r="P3433" t="str">
        <f>IF($I3433="","",_xlfn.LET(_xlpm.x,VLOOKUP($I3433,'taxon-match_2026-08-31'!$A$2:$N$122,11,FALSE),IF(_xlpm.x=0,"",_xlpm.x)))</f>
        <v>Corellidae</v>
      </c>
      <c r="Q3433" t="str">
        <f>IF($I3433="","",_xlfn.LET(_xlpm.x,VLOOKUP($I3433,'taxon-match_2026-08-31'!$A$2:$N$122,12,FALSE),IF(_xlpm.x=0,"",_xlpm.x)))</f>
        <v>Corella</v>
      </c>
      <c r="R3433" t="str">
        <f>IF($I3433="","",_xlfn.LET(_xlpm.x,VLOOKUP($I3433,'taxon-match_2026-08-31'!$A$2:$N$122,14,FALSE),IF(_xlpm.x=0,"",_xlpm.x)))</f>
        <v>antarctica</v>
      </c>
      <c r="S3433" s="2" t="s">
        <v>2609</v>
      </c>
      <c r="T3433" s="69" t="s">
        <v>62</v>
      </c>
      <c r="U3433" s="69" t="s">
        <v>60</v>
      </c>
      <c r="X3433" t="str">
        <f>IF(T3433="","",_xlfn.LET(_xlpm.x,VLOOKUP(T3433,'Drop-down_menus'!$F$2:$G$16,2,FALSE),IF(_xlpm.x=0,"",_xlpm.x)))</f>
        <v>https://orcid.org/0000-0003-3696-4445</v>
      </c>
      <c r="Y3433" t="str">
        <f>IF(U3433="","",_xlfn.LET(_xlpm.x,VLOOKUP(U3433,'Drop-down_menus'!$F$2:$G$16,2,FALSE),IF(_xlpm.x=0,"",_xlpm.x)))</f>
        <v>https://orcid.org/0000-0002-9708-1761</v>
      </c>
      <c r="Z3433" t="str">
        <f>IF(V3433="","",_xlfn.LET(_xlpm.x,VLOOKUP(V3433,'Drop-down_menus'!$F$2:$G$16,2,FALSE),IF(_xlpm.x=0,"",_xlpm.x)))</f>
        <v/>
      </c>
      <c r="AA3433" t="str">
        <f>IF(W3433="","",_xlfn.LET(_xlpm.x,VLOOKUP(W3433,'Drop-down_menus'!$F$2:$G$16,2,FALSE),IF(_xlpm.x=0,"",_xlpm.x)))</f>
        <v/>
      </c>
      <c r="AB3433" t="s">
        <v>756</v>
      </c>
      <c r="AE3433" t="s">
        <v>922</v>
      </c>
    </row>
    <row r="3434" spans="1:31" ht="15" x14ac:dyDescent="0.2">
      <c r="A3434" s="2" t="s">
        <v>441</v>
      </c>
      <c r="B3434">
        <v>5299</v>
      </c>
      <c r="C3434">
        <v>407</v>
      </c>
      <c r="D3434" s="69" t="s">
        <v>700</v>
      </c>
      <c r="F3434" s="70" t="s">
        <v>911</v>
      </c>
      <c r="G3434" s="70">
        <v>1</v>
      </c>
      <c r="H3434" s="70" t="s">
        <v>911</v>
      </c>
      <c r="I3434" t="s">
        <v>911</v>
      </c>
      <c r="J3434" t="str">
        <f>IF($I3434="","",_xlfn.LET(_xlpm.x,VLOOKUP($I3434,'taxon-match_2026-08-31'!$A$2:$N$122,6,FALSE),IF(_xlpm.x=0,"",_xlpm.x)))</f>
        <v>Sluiter, 1905</v>
      </c>
      <c r="K3434" t="str">
        <f>IF($I3434="","",_xlfn.LET(_xlpm.x,VLOOKUP($I3434,'taxon-match_2026-08-31'!$A$2:$N$122,4,FALSE),IF(_xlpm.x=0,"",_xlpm.x)))</f>
        <v>urn:lsid:marinespecies.org:taxname:252638</v>
      </c>
      <c r="L3434" t="str">
        <f>IF($I3434="","",_xlfn.LET(_xlpm.x,VLOOKUP($I3434,'taxon-match_2026-08-31'!$A$2:$N$122,7,FALSE),IF(_xlpm.x=0,"",_xlpm.x)))</f>
        <v>Animalia</v>
      </c>
      <c r="M3434" t="str">
        <f>IF($I3434="","",_xlfn.LET(_xlpm.x,VLOOKUP($I3434,'taxon-match_2026-08-31'!$A$2:$N$122,8,FALSE),IF(_xlpm.x=0,"",_xlpm.x)))</f>
        <v>Chordata</v>
      </c>
      <c r="N3434" t="str">
        <f>IF($I3434="","",_xlfn.LET(_xlpm.x,VLOOKUP($I3434,'taxon-match_2026-08-31'!$A$2:$N$122,9,FALSE),IF(_xlpm.x=0,"",_xlpm.x)))</f>
        <v>Ascidiacea</v>
      </c>
      <c r="O3434" t="str">
        <f>IF($I3434="","",_xlfn.LET(_xlpm.x,VLOOKUP($I3434,'taxon-match_2026-08-31'!$A$2:$N$122,10,FALSE),IF(_xlpm.x=0,"",_xlpm.x)))</f>
        <v>Phlebobranchia</v>
      </c>
      <c r="P3434" t="str">
        <f>IF($I3434="","",_xlfn.LET(_xlpm.x,VLOOKUP($I3434,'taxon-match_2026-08-31'!$A$2:$N$122,11,FALSE),IF(_xlpm.x=0,"",_xlpm.x)))</f>
        <v>Corellidae</v>
      </c>
      <c r="Q3434" t="str">
        <f>IF($I3434="","",_xlfn.LET(_xlpm.x,VLOOKUP($I3434,'taxon-match_2026-08-31'!$A$2:$N$122,12,FALSE),IF(_xlpm.x=0,"",_xlpm.x)))</f>
        <v>Corella</v>
      </c>
      <c r="R3434" t="str">
        <f>IF($I3434="","",_xlfn.LET(_xlpm.x,VLOOKUP($I3434,'taxon-match_2026-08-31'!$A$2:$N$122,14,FALSE),IF(_xlpm.x=0,"",_xlpm.x)))</f>
        <v>antarctica</v>
      </c>
      <c r="S3434" s="2" t="s">
        <v>2609</v>
      </c>
      <c r="T3434" s="69" t="s">
        <v>62</v>
      </c>
      <c r="U3434" s="69" t="s">
        <v>60</v>
      </c>
      <c r="X3434" t="str">
        <f>IF(T3434="","",_xlfn.LET(_xlpm.x,VLOOKUP(T3434,'Drop-down_menus'!$F$2:$G$16,2,FALSE),IF(_xlpm.x=0,"",_xlpm.x)))</f>
        <v>https://orcid.org/0000-0003-3696-4445</v>
      </c>
      <c r="Y3434" t="str">
        <f>IF(U3434="","",_xlfn.LET(_xlpm.x,VLOOKUP(U3434,'Drop-down_menus'!$F$2:$G$16,2,FALSE),IF(_xlpm.x=0,"",_xlpm.x)))</f>
        <v>https://orcid.org/0000-0002-9708-1761</v>
      </c>
      <c r="Z3434" t="str">
        <f>IF(V3434="","",_xlfn.LET(_xlpm.x,VLOOKUP(V3434,'Drop-down_menus'!$F$2:$G$16,2,FALSE),IF(_xlpm.x=0,"",_xlpm.x)))</f>
        <v/>
      </c>
      <c r="AA3434" t="str">
        <f>IF(W3434="","",_xlfn.LET(_xlpm.x,VLOOKUP(W3434,'Drop-down_menus'!$F$2:$G$16,2,FALSE),IF(_xlpm.x=0,"",_xlpm.x)))</f>
        <v/>
      </c>
      <c r="AB3434" t="s">
        <v>756</v>
      </c>
      <c r="AE3434" t="s">
        <v>922</v>
      </c>
    </row>
    <row r="3435" spans="1:31" ht="15" x14ac:dyDescent="0.2">
      <c r="A3435" s="2" t="s">
        <v>441</v>
      </c>
      <c r="B3435">
        <v>5301</v>
      </c>
      <c r="C3435">
        <v>421</v>
      </c>
      <c r="D3435" s="69" t="s">
        <v>700</v>
      </c>
      <c r="F3435" s="70" t="s">
        <v>911</v>
      </c>
      <c r="G3435" s="70">
        <v>1</v>
      </c>
      <c r="H3435" s="70" t="s">
        <v>911</v>
      </c>
      <c r="I3435" t="s">
        <v>911</v>
      </c>
      <c r="J3435" t="str">
        <f>IF($I3435="","",_xlfn.LET(_xlpm.x,VLOOKUP($I3435,'taxon-match_2026-08-31'!$A$2:$N$122,6,FALSE),IF(_xlpm.x=0,"",_xlpm.x)))</f>
        <v>Sluiter, 1905</v>
      </c>
      <c r="K3435" t="str">
        <f>IF($I3435="","",_xlfn.LET(_xlpm.x,VLOOKUP($I3435,'taxon-match_2026-08-31'!$A$2:$N$122,4,FALSE),IF(_xlpm.x=0,"",_xlpm.x)))</f>
        <v>urn:lsid:marinespecies.org:taxname:252638</v>
      </c>
      <c r="L3435" t="str">
        <f>IF($I3435="","",_xlfn.LET(_xlpm.x,VLOOKUP($I3435,'taxon-match_2026-08-31'!$A$2:$N$122,7,FALSE),IF(_xlpm.x=0,"",_xlpm.x)))</f>
        <v>Animalia</v>
      </c>
      <c r="M3435" t="str">
        <f>IF($I3435="","",_xlfn.LET(_xlpm.x,VLOOKUP($I3435,'taxon-match_2026-08-31'!$A$2:$N$122,8,FALSE),IF(_xlpm.x=0,"",_xlpm.x)))</f>
        <v>Chordata</v>
      </c>
      <c r="N3435" t="str">
        <f>IF($I3435="","",_xlfn.LET(_xlpm.x,VLOOKUP($I3435,'taxon-match_2026-08-31'!$A$2:$N$122,9,FALSE),IF(_xlpm.x=0,"",_xlpm.x)))</f>
        <v>Ascidiacea</v>
      </c>
      <c r="O3435" t="str">
        <f>IF($I3435="","",_xlfn.LET(_xlpm.x,VLOOKUP($I3435,'taxon-match_2026-08-31'!$A$2:$N$122,10,FALSE),IF(_xlpm.x=0,"",_xlpm.x)))</f>
        <v>Phlebobranchia</v>
      </c>
      <c r="P3435" t="str">
        <f>IF($I3435="","",_xlfn.LET(_xlpm.x,VLOOKUP($I3435,'taxon-match_2026-08-31'!$A$2:$N$122,11,FALSE),IF(_xlpm.x=0,"",_xlpm.x)))</f>
        <v>Corellidae</v>
      </c>
      <c r="Q3435" t="str">
        <f>IF($I3435="","",_xlfn.LET(_xlpm.x,VLOOKUP($I3435,'taxon-match_2026-08-31'!$A$2:$N$122,12,FALSE),IF(_xlpm.x=0,"",_xlpm.x)))</f>
        <v>Corella</v>
      </c>
      <c r="R3435" t="str">
        <f>IF($I3435="","",_xlfn.LET(_xlpm.x,VLOOKUP($I3435,'taxon-match_2026-08-31'!$A$2:$N$122,14,FALSE),IF(_xlpm.x=0,"",_xlpm.x)))</f>
        <v>antarctica</v>
      </c>
      <c r="S3435" s="2" t="s">
        <v>2609</v>
      </c>
      <c r="T3435" s="69" t="s">
        <v>62</v>
      </c>
      <c r="U3435" s="69" t="s">
        <v>60</v>
      </c>
      <c r="X3435" t="str">
        <f>IF(T3435="","",_xlfn.LET(_xlpm.x,VLOOKUP(T3435,'Drop-down_menus'!$F$2:$G$16,2,FALSE),IF(_xlpm.x=0,"",_xlpm.x)))</f>
        <v>https://orcid.org/0000-0003-3696-4445</v>
      </c>
      <c r="Y3435" t="str">
        <f>IF(U3435="","",_xlfn.LET(_xlpm.x,VLOOKUP(U3435,'Drop-down_menus'!$F$2:$G$16,2,FALSE),IF(_xlpm.x=0,"",_xlpm.x)))</f>
        <v>https://orcid.org/0000-0002-9708-1761</v>
      </c>
      <c r="Z3435" t="str">
        <f>IF(V3435="","",_xlfn.LET(_xlpm.x,VLOOKUP(V3435,'Drop-down_menus'!$F$2:$G$16,2,FALSE),IF(_xlpm.x=0,"",_xlpm.x)))</f>
        <v/>
      </c>
      <c r="AA3435" t="str">
        <f>IF(W3435="","",_xlfn.LET(_xlpm.x,VLOOKUP(W3435,'Drop-down_menus'!$F$2:$G$16,2,FALSE),IF(_xlpm.x=0,"",_xlpm.x)))</f>
        <v/>
      </c>
      <c r="AB3435" t="s">
        <v>756</v>
      </c>
      <c r="AE3435" t="s">
        <v>922</v>
      </c>
    </row>
    <row r="3436" spans="1:31" ht="15" x14ac:dyDescent="0.2">
      <c r="A3436" s="2" t="s">
        <v>441</v>
      </c>
      <c r="B3436">
        <v>5302</v>
      </c>
      <c r="C3436">
        <v>417</v>
      </c>
      <c r="D3436" s="69" t="s">
        <v>700</v>
      </c>
      <c r="F3436" s="70" t="s">
        <v>911</v>
      </c>
      <c r="G3436" s="70">
        <v>1</v>
      </c>
      <c r="H3436" s="70" t="s">
        <v>911</v>
      </c>
      <c r="I3436" t="s">
        <v>911</v>
      </c>
      <c r="J3436" t="str">
        <f>IF($I3436="","",_xlfn.LET(_xlpm.x,VLOOKUP($I3436,'taxon-match_2026-08-31'!$A$2:$N$122,6,FALSE),IF(_xlpm.x=0,"",_xlpm.x)))</f>
        <v>Sluiter, 1905</v>
      </c>
      <c r="K3436" t="str">
        <f>IF($I3436="","",_xlfn.LET(_xlpm.x,VLOOKUP($I3436,'taxon-match_2026-08-31'!$A$2:$N$122,4,FALSE),IF(_xlpm.x=0,"",_xlpm.x)))</f>
        <v>urn:lsid:marinespecies.org:taxname:252638</v>
      </c>
      <c r="L3436" t="str">
        <f>IF($I3436="","",_xlfn.LET(_xlpm.x,VLOOKUP($I3436,'taxon-match_2026-08-31'!$A$2:$N$122,7,FALSE),IF(_xlpm.x=0,"",_xlpm.x)))</f>
        <v>Animalia</v>
      </c>
      <c r="M3436" t="str">
        <f>IF($I3436="","",_xlfn.LET(_xlpm.x,VLOOKUP($I3436,'taxon-match_2026-08-31'!$A$2:$N$122,8,FALSE),IF(_xlpm.x=0,"",_xlpm.x)))</f>
        <v>Chordata</v>
      </c>
      <c r="N3436" t="str">
        <f>IF($I3436="","",_xlfn.LET(_xlpm.x,VLOOKUP($I3436,'taxon-match_2026-08-31'!$A$2:$N$122,9,FALSE),IF(_xlpm.x=0,"",_xlpm.x)))</f>
        <v>Ascidiacea</v>
      </c>
      <c r="O3436" t="str">
        <f>IF($I3436="","",_xlfn.LET(_xlpm.x,VLOOKUP($I3436,'taxon-match_2026-08-31'!$A$2:$N$122,10,FALSE),IF(_xlpm.x=0,"",_xlpm.x)))</f>
        <v>Phlebobranchia</v>
      </c>
      <c r="P3436" t="str">
        <f>IF($I3436="","",_xlfn.LET(_xlpm.x,VLOOKUP($I3436,'taxon-match_2026-08-31'!$A$2:$N$122,11,FALSE),IF(_xlpm.x=0,"",_xlpm.x)))</f>
        <v>Corellidae</v>
      </c>
      <c r="Q3436" t="str">
        <f>IF($I3436="","",_xlfn.LET(_xlpm.x,VLOOKUP($I3436,'taxon-match_2026-08-31'!$A$2:$N$122,12,FALSE),IF(_xlpm.x=0,"",_xlpm.x)))</f>
        <v>Corella</v>
      </c>
      <c r="R3436" t="str">
        <f>IF($I3436="","",_xlfn.LET(_xlpm.x,VLOOKUP($I3436,'taxon-match_2026-08-31'!$A$2:$N$122,14,FALSE),IF(_xlpm.x=0,"",_xlpm.x)))</f>
        <v>antarctica</v>
      </c>
      <c r="S3436" s="2" t="s">
        <v>2609</v>
      </c>
      <c r="T3436" s="69" t="s">
        <v>62</v>
      </c>
      <c r="U3436" s="69" t="s">
        <v>60</v>
      </c>
      <c r="X3436" t="str">
        <f>IF(T3436="","",_xlfn.LET(_xlpm.x,VLOOKUP(T3436,'Drop-down_menus'!$F$2:$G$16,2,FALSE),IF(_xlpm.x=0,"",_xlpm.x)))</f>
        <v>https://orcid.org/0000-0003-3696-4445</v>
      </c>
      <c r="Y3436" t="str">
        <f>IF(U3436="","",_xlfn.LET(_xlpm.x,VLOOKUP(U3436,'Drop-down_menus'!$F$2:$G$16,2,FALSE),IF(_xlpm.x=0,"",_xlpm.x)))</f>
        <v>https://orcid.org/0000-0002-9708-1761</v>
      </c>
      <c r="Z3436" t="str">
        <f>IF(V3436="","",_xlfn.LET(_xlpm.x,VLOOKUP(V3436,'Drop-down_menus'!$F$2:$G$16,2,FALSE),IF(_xlpm.x=0,"",_xlpm.x)))</f>
        <v/>
      </c>
      <c r="AA3436" t="str">
        <f>IF(W3436="","",_xlfn.LET(_xlpm.x,VLOOKUP(W3436,'Drop-down_menus'!$F$2:$G$16,2,FALSE),IF(_xlpm.x=0,"",_xlpm.x)))</f>
        <v/>
      </c>
      <c r="AB3436" t="s">
        <v>756</v>
      </c>
      <c r="AE3436" t="s">
        <v>922</v>
      </c>
    </row>
    <row r="3437" spans="1:31" ht="15" x14ac:dyDescent="0.2">
      <c r="A3437" s="2" t="s">
        <v>441</v>
      </c>
      <c r="B3437">
        <v>5303</v>
      </c>
      <c r="C3437">
        <v>379</v>
      </c>
      <c r="D3437" s="69" t="s">
        <v>700</v>
      </c>
      <c r="F3437" s="70" t="s">
        <v>911</v>
      </c>
      <c r="G3437" s="70">
        <v>1</v>
      </c>
      <c r="H3437" s="70" t="s">
        <v>911</v>
      </c>
      <c r="I3437" t="s">
        <v>911</v>
      </c>
      <c r="J3437" t="str">
        <f>IF($I3437="","",_xlfn.LET(_xlpm.x,VLOOKUP($I3437,'taxon-match_2026-08-31'!$A$2:$N$122,6,FALSE),IF(_xlpm.x=0,"",_xlpm.x)))</f>
        <v>Sluiter, 1905</v>
      </c>
      <c r="K3437" t="str">
        <f>IF($I3437="","",_xlfn.LET(_xlpm.x,VLOOKUP($I3437,'taxon-match_2026-08-31'!$A$2:$N$122,4,FALSE),IF(_xlpm.x=0,"",_xlpm.x)))</f>
        <v>urn:lsid:marinespecies.org:taxname:252638</v>
      </c>
      <c r="L3437" t="str">
        <f>IF($I3437="","",_xlfn.LET(_xlpm.x,VLOOKUP($I3437,'taxon-match_2026-08-31'!$A$2:$N$122,7,FALSE),IF(_xlpm.x=0,"",_xlpm.x)))</f>
        <v>Animalia</v>
      </c>
      <c r="M3437" t="str">
        <f>IF($I3437="","",_xlfn.LET(_xlpm.x,VLOOKUP($I3437,'taxon-match_2026-08-31'!$A$2:$N$122,8,FALSE),IF(_xlpm.x=0,"",_xlpm.x)))</f>
        <v>Chordata</v>
      </c>
      <c r="N3437" t="str">
        <f>IF($I3437="","",_xlfn.LET(_xlpm.x,VLOOKUP($I3437,'taxon-match_2026-08-31'!$A$2:$N$122,9,FALSE),IF(_xlpm.x=0,"",_xlpm.x)))</f>
        <v>Ascidiacea</v>
      </c>
      <c r="O3437" t="str">
        <f>IF($I3437="","",_xlfn.LET(_xlpm.x,VLOOKUP($I3437,'taxon-match_2026-08-31'!$A$2:$N$122,10,FALSE),IF(_xlpm.x=0,"",_xlpm.x)))</f>
        <v>Phlebobranchia</v>
      </c>
      <c r="P3437" t="str">
        <f>IF($I3437="","",_xlfn.LET(_xlpm.x,VLOOKUP($I3437,'taxon-match_2026-08-31'!$A$2:$N$122,11,FALSE),IF(_xlpm.x=0,"",_xlpm.x)))</f>
        <v>Corellidae</v>
      </c>
      <c r="Q3437" t="str">
        <f>IF($I3437="","",_xlfn.LET(_xlpm.x,VLOOKUP($I3437,'taxon-match_2026-08-31'!$A$2:$N$122,12,FALSE),IF(_xlpm.x=0,"",_xlpm.x)))</f>
        <v>Corella</v>
      </c>
      <c r="R3437" t="str">
        <f>IF($I3437="","",_xlfn.LET(_xlpm.x,VLOOKUP($I3437,'taxon-match_2026-08-31'!$A$2:$N$122,14,FALSE),IF(_xlpm.x=0,"",_xlpm.x)))</f>
        <v>antarctica</v>
      </c>
      <c r="S3437" s="2" t="s">
        <v>2609</v>
      </c>
      <c r="T3437" s="69" t="s">
        <v>62</v>
      </c>
      <c r="U3437" s="69" t="s">
        <v>60</v>
      </c>
      <c r="X3437" t="str">
        <f>IF(T3437="","",_xlfn.LET(_xlpm.x,VLOOKUP(T3437,'Drop-down_menus'!$F$2:$G$16,2,FALSE),IF(_xlpm.x=0,"",_xlpm.x)))</f>
        <v>https://orcid.org/0000-0003-3696-4445</v>
      </c>
      <c r="Y3437" t="str">
        <f>IF(U3437="","",_xlfn.LET(_xlpm.x,VLOOKUP(U3437,'Drop-down_menus'!$F$2:$G$16,2,FALSE),IF(_xlpm.x=0,"",_xlpm.x)))</f>
        <v>https://orcid.org/0000-0002-9708-1761</v>
      </c>
      <c r="Z3437" t="str">
        <f>IF(V3437="","",_xlfn.LET(_xlpm.x,VLOOKUP(V3437,'Drop-down_menus'!$F$2:$G$16,2,FALSE),IF(_xlpm.x=0,"",_xlpm.x)))</f>
        <v/>
      </c>
      <c r="AA3437" t="str">
        <f>IF(W3437="","",_xlfn.LET(_xlpm.x,VLOOKUP(W3437,'Drop-down_menus'!$F$2:$G$16,2,FALSE),IF(_xlpm.x=0,"",_xlpm.x)))</f>
        <v/>
      </c>
      <c r="AB3437" t="s">
        <v>756</v>
      </c>
      <c r="AE3437" t="s">
        <v>922</v>
      </c>
    </row>
    <row r="3438" spans="1:31" ht="15" x14ac:dyDescent="0.2">
      <c r="A3438" s="2" t="s">
        <v>475</v>
      </c>
      <c r="B3438">
        <v>5564</v>
      </c>
      <c r="C3438">
        <v>404</v>
      </c>
      <c r="D3438" s="69" t="s">
        <v>700</v>
      </c>
      <c r="F3438" s="70" t="s">
        <v>911</v>
      </c>
      <c r="G3438" s="70">
        <v>1</v>
      </c>
      <c r="H3438" s="70" t="s">
        <v>911</v>
      </c>
      <c r="I3438" t="s">
        <v>911</v>
      </c>
      <c r="J3438" t="str">
        <f>IF($I3438="","",_xlfn.LET(_xlpm.x,VLOOKUP($I3438,'taxon-match_2026-08-31'!$A$2:$N$122,6,FALSE),IF(_xlpm.x=0,"",_xlpm.x)))</f>
        <v>Sluiter, 1905</v>
      </c>
      <c r="K3438" t="str">
        <f>IF($I3438="","",_xlfn.LET(_xlpm.x,VLOOKUP($I3438,'taxon-match_2026-08-31'!$A$2:$N$122,4,FALSE),IF(_xlpm.x=0,"",_xlpm.x)))</f>
        <v>urn:lsid:marinespecies.org:taxname:252638</v>
      </c>
      <c r="L3438" t="str">
        <f>IF($I3438="","",_xlfn.LET(_xlpm.x,VLOOKUP($I3438,'taxon-match_2026-08-31'!$A$2:$N$122,7,FALSE),IF(_xlpm.x=0,"",_xlpm.x)))</f>
        <v>Animalia</v>
      </c>
      <c r="M3438" t="str">
        <f>IF($I3438="","",_xlfn.LET(_xlpm.x,VLOOKUP($I3438,'taxon-match_2026-08-31'!$A$2:$N$122,8,FALSE),IF(_xlpm.x=0,"",_xlpm.x)))</f>
        <v>Chordata</v>
      </c>
      <c r="N3438" t="str">
        <f>IF($I3438="","",_xlfn.LET(_xlpm.x,VLOOKUP($I3438,'taxon-match_2026-08-31'!$A$2:$N$122,9,FALSE),IF(_xlpm.x=0,"",_xlpm.x)))</f>
        <v>Ascidiacea</v>
      </c>
      <c r="O3438" t="str">
        <f>IF($I3438="","",_xlfn.LET(_xlpm.x,VLOOKUP($I3438,'taxon-match_2026-08-31'!$A$2:$N$122,10,FALSE),IF(_xlpm.x=0,"",_xlpm.x)))</f>
        <v>Phlebobranchia</v>
      </c>
      <c r="P3438" t="str">
        <f>IF($I3438="","",_xlfn.LET(_xlpm.x,VLOOKUP($I3438,'taxon-match_2026-08-31'!$A$2:$N$122,11,FALSE),IF(_xlpm.x=0,"",_xlpm.x)))</f>
        <v>Corellidae</v>
      </c>
      <c r="Q3438" t="str">
        <f>IF($I3438="","",_xlfn.LET(_xlpm.x,VLOOKUP($I3438,'taxon-match_2026-08-31'!$A$2:$N$122,12,FALSE),IF(_xlpm.x=0,"",_xlpm.x)))</f>
        <v>Corella</v>
      </c>
      <c r="R3438" t="str">
        <f>IF($I3438="","",_xlfn.LET(_xlpm.x,VLOOKUP($I3438,'taxon-match_2026-08-31'!$A$2:$N$122,14,FALSE),IF(_xlpm.x=0,"",_xlpm.x)))</f>
        <v>antarctica</v>
      </c>
      <c r="S3438" s="2" t="s">
        <v>2609</v>
      </c>
      <c r="T3438" s="69" t="s">
        <v>62</v>
      </c>
      <c r="U3438" s="69" t="s">
        <v>60</v>
      </c>
      <c r="X3438" t="str">
        <f>IF(T3438="","",_xlfn.LET(_xlpm.x,VLOOKUP(T3438,'Drop-down_menus'!$F$2:$G$16,2,FALSE),IF(_xlpm.x=0,"",_xlpm.x)))</f>
        <v>https://orcid.org/0000-0003-3696-4445</v>
      </c>
      <c r="Y3438" t="str">
        <f>IF(U3438="","",_xlfn.LET(_xlpm.x,VLOOKUP(U3438,'Drop-down_menus'!$F$2:$G$16,2,FALSE),IF(_xlpm.x=0,"",_xlpm.x)))</f>
        <v>https://orcid.org/0000-0002-9708-1761</v>
      </c>
      <c r="Z3438" t="str">
        <f>IF(V3438="","",_xlfn.LET(_xlpm.x,VLOOKUP(V3438,'Drop-down_menus'!$F$2:$G$16,2,FALSE),IF(_xlpm.x=0,"",_xlpm.x)))</f>
        <v/>
      </c>
      <c r="AA3438" t="str">
        <f>IF(W3438="","",_xlfn.LET(_xlpm.x,VLOOKUP(W3438,'Drop-down_menus'!$F$2:$G$16,2,FALSE),IF(_xlpm.x=0,"",_xlpm.x)))</f>
        <v/>
      </c>
      <c r="AB3438" t="s">
        <v>756</v>
      </c>
      <c r="AE3438" t="s">
        <v>922</v>
      </c>
    </row>
    <row r="3439" spans="1:31" ht="15" x14ac:dyDescent="0.2">
      <c r="A3439" s="2" t="s">
        <v>475</v>
      </c>
      <c r="B3439">
        <v>5565</v>
      </c>
      <c r="C3439">
        <v>414</v>
      </c>
      <c r="D3439" s="69" t="s">
        <v>700</v>
      </c>
      <c r="F3439" s="70" t="s">
        <v>911</v>
      </c>
      <c r="G3439" s="70">
        <v>1</v>
      </c>
      <c r="H3439" s="70" t="s">
        <v>911</v>
      </c>
      <c r="I3439" t="s">
        <v>911</v>
      </c>
      <c r="J3439" t="str">
        <f>IF($I3439="","",_xlfn.LET(_xlpm.x,VLOOKUP($I3439,'taxon-match_2026-08-31'!$A$2:$N$122,6,FALSE),IF(_xlpm.x=0,"",_xlpm.x)))</f>
        <v>Sluiter, 1905</v>
      </c>
      <c r="K3439" t="str">
        <f>IF($I3439="","",_xlfn.LET(_xlpm.x,VLOOKUP($I3439,'taxon-match_2026-08-31'!$A$2:$N$122,4,FALSE),IF(_xlpm.x=0,"",_xlpm.x)))</f>
        <v>urn:lsid:marinespecies.org:taxname:252638</v>
      </c>
      <c r="L3439" t="str">
        <f>IF($I3439="","",_xlfn.LET(_xlpm.x,VLOOKUP($I3439,'taxon-match_2026-08-31'!$A$2:$N$122,7,FALSE),IF(_xlpm.x=0,"",_xlpm.x)))</f>
        <v>Animalia</v>
      </c>
      <c r="M3439" t="str">
        <f>IF($I3439="","",_xlfn.LET(_xlpm.x,VLOOKUP($I3439,'taxon-match_2026-08-31'!$A$2:$N$122,8,FALSE),IF(_xlpm.x=0,"",_xlpm.x)))</f>
        <v>Chordata</v>
      </c>
      <c r="N3439" t="str">
        <f>IF($I3439="","",_xlfn.LET(_xlpm.x,VLOOKUP($I3439,'taxon-match_2026-08-31'!$A$2:$N$122,9,FALSE),IF(_xlpm.x=0,"",_xlpm.x)))</f>
        <v>Ascidiacea</v>
      </c>
      <c r="O3439" t="str">
        <f>IF($I3439="","",_xlfn.LET(_xlpm.x,VLOOKUP($I3439,'taxon-match_2026-08-31'!$A$2:$N$122,10,FALSE),IF(_xlpm.x=0,"",_xlpm.x)))</f>
        <v>Phlebobranchia</v>
      </c>
      <c r="P3439" t="str">
        <f>IF($I3439="","",_xlfn.LET(_xlpm.x,VLOOKUP($I3439,'taxon-match_2026-08-31'!$A$2:$N$122,11,FALSE),IF(_xlpm.x=0,"",_xlpm.x)))</f>
        <v>Corellidae</v>
      </c>
      <c r="Q3439" t="str">
        <f>IF($I3439="","",_xlfn.LET(_xlpm.x,VLOOKUP($I3439,'taxon-match_2026-08-31'!$A$2:$N$122,12,FALSE),IF(_xlpm.x=0,"",_xlpm.x)))</f>
        <v>Corella</v>
      </c>
      <c r="R3439" t="str">
        <f>IF($I3439="","",_xlfn.LET(_xlpm.x,VLOOKUP($I3439,'taxon-match_2026-08-31'!$A$2:$N$122,14,FALSE),IF(_xlpm.x=0,"",_xlpm.x)))</f>
        <v>antarctica</v>
      </c>
      <c r="S3439" s="2" t="s">
        <v>2609</v>
      </c>
      <c r="T3439" s="69" t="s">
        <v>62</v>
      </c>
      <c r="U3439" s="69" t="s">
        <v>60</v>
      </c>
      <c r="X3439" t="str">
        <f>IF(T3439="","",_xlfn.LET(_xlpm.x,VLOOKUP(T3439,'Drop-down_menus'!$F$2:$G$16,2,FALSE),IF(_xlpm.x=0,"",_xlpm.x)))</f>
        <v>https://orcid.org/0000-0003-3696-4445</v>
      </c>
      <c r="Y3439" t="str">
        <f>IF(U3439="","",_xlfn.LET(_xlpm.x,VLOOKUP(U3439,'Drop-down_menus'!$F$2:$G$16,2,FALSE),IF(_xlpm.x=0,"",_xlpm.x)))</f>
        <v>https://orcid.org/0000-0002-9708-1761</v>
      </c>
      <c r="Z3439" t="str">
        <f>IF(V3439="","",_xlfn.LET(_xlpm.x,VLOOKUP(V3439,'Drop-down_menus'!$F$2:$G$16,2,FALSE),IF(_xlpm.x=0,"",_xlpm.x)))</f>
        <v/>
      </c>
      <c r="AA3439" t="str">
        <f>IF(W3439="","",_xlfn.LET(_xlpm.x,VLOOKUP(W3439,'Drop-down_menus'!$F$2:$G$16,2,FALSE),IF(_xlpm.x=0,"",_xlpm.x)))</f>
        <v/>
      </c>
      <c r="AB3439" t="s">
        <v>756</v>
      </c>
      <c r="AE3439" t="s">
        <v>922</v>
      </c>
    </row>
    <row r="3440" spans="1:31" ht="15" x14ac:dyDescent="0.2">
      <c r="A3440" s="2" t="s">
        <v>475</v>
      </c>
      <c r="B3440">
        <v>5566</v>
      </c>
      <c r="C3440">
        <v>399</v>
      </c>
      <c r="D3440" s="69" t="s">
        <v>700</v>
      </c>
      <c r="F3440" s="70" t="s">
        <v>911</v>
      </c>
      <c r="G3440" s="70">
        <v>1</v>
      </c>
      <c r="H3440" s="70" t="s">
        <v>911</v>
      </c>
      <c r="I3440" t="s">
        <v>911</v>
      </c>
      <c r="J3440" t="str">
        <f>IF($I3440="","",_xlfn.LET(_xlpm.x,VLOOKUP($I3440,'taxon-match_2026-08-31'!$A$2:$N$122,6,FALSE),IF(_xlpm.x=0,"",_xlpm.x)))</f>
        <v>Sluiter, 1905</v>
      </c>
      <c r="K3440" t="str">
        <f>IF($I3440="","",_xlfn.LET(_xlpm.x,VLOOKUP($I3440,'taxon-match_2026-08-31'!$A$2:$N$122,4,FALSE),IF(_xlpm.x=0,"",_xlpm.x)))</f>
        <v>urn:lsid:marinespecies.org:taxname:252638</v>
      </c>
      <c r="L3440" t="str">
        <f>IF($I3440="","",_xlfn.LET(_xlpm.x,VLOOKUP($I3440,'taxon-match_2026-08-31'!$A$2:$N$122,7,FALSE),IF(_xlpm.x=0,"",_xlpm.x)))</f>
        <v>Animalia</v>
      </c>
      <c r="M3440" t="str">
        <f>IF($I3440="","",_xlfn.LET(_xlpm.x,VLOOKUP($I3440,'taxon-match_2026-08-31'!$A$2:$N$122,8,FALSE),IF(_xlpm.x=0,"",_xlpm.x)))</f>
        <v>Chordata</v>
      </c>
      <c r="N3440" t="str">
        <f>IF($I3440="","",_xlfn.LET(_xlpm.x,VLOOKUP($I3440,'taxon-match_2026-08-31'!$A$2:$N$122,9,FALSE),IF(_xlpm.x=0,"",_xlpm.x)))</f>
        <v>Ascidiacea</v>
      </c>
      <c r="O3440" t="str">
        <f>IF($I3440="","",_xlfn.LET(_xlpm.x,VLOOKUP($I3440,'taxon-match_2026-08-31'!$A$2:$N$122,10,FALSE),IF(_xlpm.x=0,"",_xlpm.x)))</f>
        <v>Phlebobranchia</v>
      </c>
      <c r="P3440" t="str">
        <f>IF($I3440="","",_xlfn.LET(_xlpm.x,VLOOKUP($I3440,'taxon-match_2026-08-31'!$A$2:$N$122,11,FALSE),IF(_xlpm.x=0,"",_xlpm.x)))</f>
        <v>Corellidae</v>
      </c>
      <c r="Q3440" t="str">
        <f>IF($I3440="","",_xlfn.LET(_xlpm.x,VLOOKUP($I3440,'taxon-match_2026-08-31'!$A$2:$N$122,12,FALSE),IF(_xlpm.x=0,"",_xlpm.x)))</f>
        <v>Corella</v>
      </c>
      <c r="R3440" t="str">
        <f>IF($I3440="","",_xlfn.LET(_xlpm.x,VLOOKUP($I3440,'taxon-match_2026-08-31'!$A$2:$N$122,14,FALSE),IF(_xlpm.x=0,"",_xlpm.x)))</f>
        <v>antarctica</v>
      </c>
      <c r="S3440" s="2" t="s">
        <v>2609</v>
      </c>
      <c r="T3440" s="69" t="s">
        <v>62</v>
      </c>
      <c r="U3440" s="69" t="s">
        <v>60</v>
      </c>
      <c r="X3440" t="str">
        <f>IF(T3440="","",_xlfn.LET(_xlpm.x,VLOOKUP(T3440,'Drop-down_menus'!$F$2:$G$16,2,FALSE),IF(_xlpm.x=0,"",_xlpm.x)))</f>
        <v>https://orcid.org/0000-0003-3696-4445</v>
      </c>
      <c r="Y3440" t="str">
        <f>IF(U3440="","",_xlfn.LET(_xlpm.x,VLOOKUP(U3440,'Drop-down_menus'!$F$2:$G$16,2,FALSE),IF(_xlpm.x=0,"",_xlpm.x)))</f>
        <v>https://orcid.org/0000-0002-9708-1761</v>
      </c>
      <c r="Z3440" t="str">
        <f>IF(V3440="","",_xlfn.LET(_xlpm.x,VLOOKUP(V3440,'Drop-down_menus'!$F$2:$G$16,2,FALSE),IF(_xlpm.x=0,"",_xlpm.x)))</f>
        <v/>
      </c>
      <c r="AA3440" t="str">
        <f>IF(W3440="","",_xlfn.LET(_xlpm.x,VLOOKUP(W3440,'Drop-down_menus'!$F$2:$G$16,2,FALSE),IF(_xlpm.x=0,"",_xlpm.x)))</f>
        <v/>
      </c>
      <c r="AB3440" t="s">
        <v>756</v>
      </c>
      <c r="AE3440" t="s">
        <v>922</v>
      </c>
    </row>
    <row r="3441" spans="1:31" ht="15" x14ac:dyDescent="0.2">
      <c r="A3441" s="2" t="s">
        <v>475</v>
      </c>
      <c r="B3441">
        <v>5567</v>
      </c>
      <c r="C3441">
        <v>400</v>
      </c>
      <c r="D3441" s="69" t="s">
        <v>700</v>
      </c>
      <c r="F3441" s="70" t="s">
        <v>911</v>
      </c>
      <c r="G3441" s="70">
        <v>1</v>
      </c>
      <c r="H3441" s="70" t="s">
        <v>911</v>
      </c>
      <c r="I3441" t="s">
        <v>911</v>
      </c>
      <c r="J3441" t="str">
        <f>IF($I3441="","",_xlfn.LET(_xlpm.x,VLOOKUP($I3441,'taxon-match_2026-08-31'!$A$2:$N$122,6,FALSE),IF(_xlpm.x=0,"",_xlpm.x)))</f>
        <v>Sluiter, 1905</v>
      </c>
      <c r="K3441" t="str">
        <f>IF($I3441="","",_xlfn.LET(_xlpm.x,VLOOKUP($I3441,'taxon-match_2026-08-31'!$A$2:$N$122,4,FALSE),IF(_xlpm.x=0,"",_xlpm.x)))</f>
        <v>urn:lsid:marinespecies.org:taxname:252638</v>
      </c>
      <c r="L3441" t="str">
        <f>IF($I3441="","",_xlfn.LET(_xlpm.x,VLOOKUP($I3441,'taxon-match_2026-08-31'!$A$2:$N$122,7,FALSE),IF(_xlpm.x=0,"",_xlpm.x)))</f>
        <v>Animalia</v>
      </c>
      <c r="M3441" t="str">
        <f>IF($I3441="","",_xlfn.LET(_xlpm.x,VLOOKUP($I3441,'taxon-match_2026-08-31'!$A$2:$N$122,8,FALSE),IF(_xlpm.x=0,"",_xlpm.x)))</f>
        <v>Chordata</v>
      </c>
      <c r="N3441" t="str">
        <f>IF($I3441="","",_xlfn.LET(_xlpm.x,VLOOKUP($I3441,'taxon-match_2026-08-31'!$A$2:$N$122,9,FALSE),IF(_xlpm.x=0,"",_xlpm.x)))</f>
        <v>Ascidiacea</v>
      </c>
      <c r="O3441" t="str">
        <f>IF($I3441="","",_xlfn.LET(_xlpm.x,VLOOKUP($I3441,'taxon-match_2026-08-31'!$A$2:$N$122,10,FALSE),IF(_xlpm.x=0,"",_xlpm.x)))</f>
        <v>Phlebobranchia</v>
      </c>
      <c r="P3441" t="str">
        <f>IF($I3441="","",_xlfn.LET(_xlpm.x,VLOOKUP($I3441,'taxon-match_2026-08-31'!$A$2:$N$122,11,FALSE),IF(_xlpm.x=0,"",_xlpm.x)))</f>
        <v>Corellidae</v>
      </c>
      <c r="Q3441" t="str">
        <f>IF($I3441="","",_xlfn.LET(_xlpm.x,VLOOKUP($I3441,'taxon-match_2026-08-31'!$A$2:$N$122,12,FALSE),IF(_xlpm.x=0,"",_xlpm.x)))</f>
        <v>Corella</v>
      </c>
      <c r="R3441" t="str">
        <f>IF($I3441="","",_xlfn.LET(_xlpm.x,VLOOKUP($I3441,'taxon-match_2026-08-31'!$A$2:$N$122,14,FALSE),IF(_xlpm.x=0,"",_xlpm.x)))</f>
        <v>antarctica</v>
      </c>
      <c r="S3441" s="2" t="s">
        <v>2609</v>
      </c>
      <c r="T3441" s="69" t="s">
        <v>62</v>
      </c>
      <c r="U3441" s="69" t="s">
        <v>60</v>
      </c>
      <c r="X3441" t="str">
        <f>IF(T3441="","",_xlfn.LET(_xlpm.x,VLOOKUP(T3441,'Drop-down_menus'!$F$2:$G$16,2,FALSE),IF(_xlpm.x=0,"",_xlpm.x)))</f>
        <v>https://orcid.org/0000-0003-3696-4445</v>
      </c>
      <c r="Y3441" t="str">
        <f>IF(U3441="","",_xlfn.LET(_xlpm.x,VLOOKUP(U3441,'Drop-down_menus'!$F$2:$G$16,2,FALSE),IF(_xlpm.x=0,"",_xlpm.x)))</f>
        <v>https://orcid.org/0000-0002-9708-1761</v>
      </c>
      <c r="Z3441" t="str">
        <f>IF(V3441="","",_xlfn.LET(_xlpm.x,VLOOKUP(V3441,'Drop-down_menus'!$F$2:$G$16,2,FALSE),IF(_xlpm.x=0,"",_xlpm.x)))</f>
        <v/>
      </c>
      <c r="AA3441" t="str">
        <f>IF(W3441="","",_xlfn.LET(_xlpm.x,VLOOKUP(W3441,'Drop-down_menus'!$F$2:$G$16,2,FALSE),IF(_xlpm.x=0,"",_xlpm.x)))</f>
        <v/>
      </c>
      <c r="AB3441" t="s">
        <v>756</v>
      </c>
      <c r="AE3441" t="s">
        <v>922</v>
      </c>
    </row>
    <row r="3442" spans="1:31" ht="15" x14ac:dyDescent="0.2">
      <c r="A3442" s="2" t="s">
        <v>475</v>
      </c>
      <c r="B3442">
        <v>5568</v>
      </c>
      <c r="C3442">
        <v>383</v>
      </c>
      <c r="D3442" s="69" t="s">
        <v>700</v>
      </c>
      <c r="F3442" s="70" t="s">
        <v>911</v>
      </c>
      <c r="G3442" s="70">
        <v>1</v>
      </c>
      <c r="H3442" s="70" t="s">
        <v>911</v>
      </c>
      <c r="I3442" t="s">
        <v>911</v>
      </c>
      <c r="J3442" t="str">
        <f>IF($I3442="","",_xlfn.LET(_xlpm.x,VLOOKUP($I3442,'taxon-match_2026-08-31'!$A$2:$N$122,6,FALSE),IF(_xlpm.x=0,"",_xlpm.x)))</f>
        <v>Sluiter, 1905</v>
      </c>
      <c r="K3442" t="str">
        <f>IF($I3442="","",_xlfn.LET(_xlpm.x,VLOOKUP($I3442,'taxon-match_2026-08-31'!$A$2:$N$122,4,FALSE),IF(_xlpm.x=0,"",_xlpm.x)))</f>
        <v>urn:lsid:marinespecies.org:taxname:252638</v>
      </c>
      <c r="L3442" t="str">
        <f>IF($I3442="","",_xlfn.LET(_xlpm.x,VLOOKUP($I3442,'taxon-match_2026-08-31'!$A$2:$N$122,7,FALSE),IF(_xlpm.x=0,"",_xlpm.x)))</f>
        <v>Animalia</v>
      </c>
      <c r="M3442" t="str">
        <f>IF($I3442="","",_xlfn.LET(_xlpm.x,VLOOKUP($I3442,'taxon-match_2026-08-31'!$A$2:$N$122,8,FALSE),IF(_xlpm.x=0,"",_xlpm.x)))</f>
        <v>Chordata</v>
      </c>
      <c r="N3442" t="str">
        <f>IF($I3442="","",_xlfn.LET(_xlpm.x,VLOOKUP($I3442,'taxon-match_2026-08-31'!$A$2:$N$122,9,FALSE),IF(_xlpm.x=0,"",_xlpm.x)))</f>
        <v>Ascidiacea</v>
      </c>
      <c r="O3442" t="str">
        <f>IF($I3442="","",_xlfn.LET(_xlpm.x,VLOOKUP($I3442,'taxon-match_2026-08-31'!$A$2:$N$122,10,FALSE),IF(_xlpm.x=0,"",_xlpm.x)))</f>
        <v>Phlebobranchia</v>
      </c>
      <c r="P3442" t="str">
        <f>IF($I3442="","",_xlfn.LET(_xlpm.x,VLOOKUP($I3442,'taxon-match_2026-08-31'!$A$2:$N$122,11,FALSE),IF(_xlpm.x=0,"",_xlpm.x)))</f>
        <v>Corellidae</v>
      </c>
      <c r="Q3442" t="str">
        <f>IF($I3442="","",_xlfn.LET(_xlpm.x,VLOOKUP($I3442,'taxon-match_2026-08-31'!$A$2:$N$122,12,FALSE),IF(_xlpm.x=0,"",_xlpm.x)))</f>
        <v>Corella</v>
      </c>
      <c r="R3442" t="str">
        <f>IF($I3442="","",_xlfn.LET(_xlpm.x,VLOOKUP($I3442,'taxon-match_2026-08-31'!$A$2:$N$122,14,FALSE),IF(_xlpm.x=0,"",_xlpm.x)))</f>
        <v>antarctica</v>
      </c>
      <c r="S3442" s="2" t="s">
        <v>2609</v>
      </c>
      <c r="T3442" s="69" t="s">
        <v>62</v>
      </c>
      <c r="U3442" s="69" t="s">
        <v>60</v>
      </c>
      <c r="X3442" t="str">
        <f>IF(T3442="","",_xlfn.LET(_xlpm.x,VLOOKUP(T3442,'Drop-down_menus'!$F$2:$G$16,2,FALSE),IF(_xlpm.x=0,"",_xlpm.x)))</f>
        <v>https://orcid.org/0000-0003-3696-4445</v>
      </c>
      <c r="Y3442" t="str">
        <f>IF(U3442="","",_xlfn.LET(_xlpm.x,VLOOKUP(U3442,'Drop-down_menus'!$F$2:$G$16,2,FALSE),IF(_xlpm.x=0,"",_xlpm.x)))</f>
        <v>https://orcid.org/0000-0002-9708-1761</v>
      </c>
      <c r="Z3442" t="str">
        <f>IF(V3442="","",_xlfn.LET(_xlpm.x,VLOOKUP(V3442,'Drop-down_menus'!$F$2:$G$16,2,FALSE),IF(_xlpm.x=0,"",_xlpm.x)))</f>
        <v/>
      </c>
      <c r="AA3442" t="str">
        <f>IF(W3442="","",_xlfn.LET(_xlpm.x,VLOOKUP(W3442,'Drop-down_menus'!$F$2:$G$16,2,FALSE),IF(_xlpm.x=0,"",_xlpm.x)))</f>
        <v/>
      </c>
      <c r="AB3442" t="s">
        <v>756</v>
      </c>
      <c r="AE3442" t="s">
        <v>922</v>
      </c>
    </row>
    <row r="3443" spans="1:31" ht="15" x14ac:dyDescent="0.2">
      <c r="A3443" s="2" t="s">
        <v>475</v>
      </c>
      <c r="B3443">
        <v>5569</v>
      </c>
      <c r="C3443">
        <v>384</v>
      </c>
      <c r="D3443" s="69" t="s">
        <v>700</v>
      </c>
      <c r="F3443" s="70" t="s">
        <v>911</v>
      </c>
      <c r="G3443" s="70">
        <v>1</v>
      </c>
      <c r="H3443" s="70" t="s">
        <v>911</v>
      </c>
      <c r="I3443" t="s">
        <v>911</v>
      </c>
      <c r="J3443" t="str">
        <f>IF($I3443="","",_xlfn.LET(_xlpm.x,VLOOKUP($I3443,'taxon-match_2026-08-31'!$A$2:$N$122,6,FALSE),IF(_xlpm.x=0,"",_xlpm.x)))</f>
        <v>Sluiter, 1905</v>
      </c>
      <c r="K3443" t="str">
        <f>IF($I3443="","",_xlfn.LET(_xlpm.x,VLOOKUP($I3443,'taxon-match_2026-08-31'!$A$2:$N$122,4,FALSE),IF(_xlpm.x=0,"",_xlpm.x)))</f>
        <v>urn:lsid:marinespecies.org:taxname:252638</v>
      </c>
      <c r="L3443" t="str">
        <f>IF($I3443="","",_xlfn.LET(_xlpm.x,VLOOKUP($I3443,'taxon-match_2026-08-31'!$A$2:$N$122,7,FALSE),IF(_xlpm.x=0,"",_xlpm.x)))</f>
        <v>Animalia</v>
      </c>
      <c r="M3443" t="str">
        <f>IF($I3443="","",_xlfn.LET(_xlpm.x,VLOOKUP($I3443,'taxon-match_2026-08-31'!$A$2:$N$122,8,FALSE),IF(_xlpm.x=0,"",_xlpm.x)))</f>
        <v>Chordata</v>
      </c>
      <c r="N3443" t="str">
        <f>IF($I3443="","",_xlfn.LET(_xlpm.x,VLOOKUP($I3443,'taxon-match_2026-08-31'!$A$2:$N$122,9,FALSE),IF(_xlpm.x=0,"",_xlpm.x)))</f>
        <v>Ascidiacea</v>
      </c>
      <c r="O3443" t="str">
        <f>IF($I3443="","",_xlfn.LET(_xlpm.x,VLOOKUP($I3443,'taxon-match_2026-08-31'!$A$2:$N$122,10,FALSE),IF(_xlpm.x=0,"",_xlpm.x)))</f>
        <v>Phlebobranchia</v>
      </c>
      <c r="P3443" t="str">
        <f>IF($I3443="","",_xlfn.LET(_xlpm.x,VLOOKUP($I3443,'taxon-match_2026-08-31'!$A$2:$N$122,11,FALSE),IF(_xlpm.x=0,"",_xlpm.x)))</f>
        <v>Corellidae</v>
      </c>
      <c r="Q3443" t="str">
        <f>IF($I3443="","",_xlfn.LET(_xlpm.x,VLOOKUP($I3443,'taxon-match_2026-08-31'!$A$2:$N$122,12,FALSE),IF(_xlpm.x=0,"",_xlpm.x)))</f>
        <v>Corella</v>
      </c>
      <c r="R3443" t="str">
        <f>IF($I3443="","",_xlfn.LET(_xlpm.x,VLOOKUP($I3443,'taxon-match_2026-08-31'!$A$2:$N$122,14,FALSE),IF(_xlpm.x=0,"",_xlpm.x)))</f>
        <v>antarctica</v>
      </c>
      <c r="S3443" s="2" t="s">
        <v>2609</v>
      </c>
      <c r="T3443" s="69" t="s">
        <v>62</v>
      </c>
      <c r="U3443" s="69" t="s">
        <v>60</v>
      </c>
      <c r="X3443" t="str">
        <f>IF(T3443="","",_xlfn.LET(_xlpm.x,VLOOKUP(T3443,'Drop-down_menus'!$F$2:$G$16,2,FALSE),IF(_xlpm.x=0,"",_xlpm.x)))</f>
        <v>https://orcid.org/0000-0003-3696-4445</v>
      </c>
      <c r="Y3443" t="str">
        <f>IF(U3443="","",_xlfn.LET(_xlpm.x,VLOOKUP(U3443,'Drop-down_menus'!$F$2:$G$16,2,FALSE),IF(_xlpm.x=0,"",_xlpm.x)))</f>
        <v>https://orcid.org/0000-0002-9708-1761</v>
      </c>
      <c r="Z3443" t="str">
        <f>IF(V3443="","",_xlfn.LET(_xlpm.x,VLOOKUP(V3443,'Drop-down_menus'!$F$2:$G$16,2,FALSE),IF(_xlpm.x=0,"",_xlpm.x)))</f>
        <v/>
      </c>
      <c r="AA3443" t="str">
        <f>IF(W3443="","",_xlfn.LET(_xlpm.x,VLOOKUP(W3443,'Drop-down_menus'!$F$2:$G$16,2,FALSE),IF(_xlpm.x=0,"",_xlpm.x)))</f>
        <v/>
      </c>
      <c r="AB3443" t="s">
        <v>756</v>
      </c>
      <c r="AE3443" t="s">
        <v>922</v>
      </c>
    </row>
    <row r="3444" spans="1:31" ht="15" x14ac:dyDescent="0.2">
      <c r="A3444" s="2" t="s">
        <v>207</v>
      </c>
      <c r="B3444">
        <v>1351</v>
      </c>
      <c r="C3444">
        <v>409</v>
      </c>
      <c r="D3444" s="69" t="s">
        <v>700</v>
      </c>
      <c r="F3444" s="70" t="s">
        <v>889</v>
      </c>
      <c r="G3444" s="69">
        <v>1</v>
      </c>
      <c r="H3444" s="70" t="s">
        <v>889</v>
      </c>
      <c r="I3444" t="s">
        <v>889</v>
      </c>
      <c r="J3444" t="str">
        <f>IF($I3444="","",_xlfn.LET(_xlpm.x,VLOOKUP($I3444,'taxon-match_2026-08-31'!$A$2:$N$122,6,FALSE),IF(_xlpm.x=0,"",_xlpm.x)))</f>
        <v>(Bergh, 1884)</v>
      </c>
      <c r="K3444" t="str">
        <f>IF($I3444="","",_xlfn.LET(_xlpm.x,VLOOKUP($I3444,'taxon-match_2026-08-31'!$A$2:$N$122,4,FALSE),IF(_xlpm.x=0,"",_xlpm.x)))</f>
        <v>urn:lsid:marinespecies.org:taxname:411132</v>
      </c>
      <c r="L3444" t="str">
        <f>IF($I3444="","",_xlfn.LET(_xlpm.x,VLOOKUP($I3444,'taxon-match_2026-08-31'!$A$2:$N$122,7,FALSE),IF(_xlpm.x=0,"",_xlpm.x)))</f>
        <v>Animalia</v>
      </c>
      <c r="M3444" t="str">
        <f>IF($I3444="","",_xlfn.LET(_xlpm.x,VLOOKUP($I3444,'taxon-match_2026-08-31'!$A$2:$N$122,8,FALSE),IF(_xlpm.x=0,"",_xlpm.x)))</f>
        <v>Mollusca</v>
      </c>
      <c r="N3444" t="str">
        <f>IF($I3444="","",_xlfn.LET(_xlpm.x,VLOOKUP($I3444,'taxon-match_2026-08-31'!$A$2:$N$122,9,FALSE),IF(_xlpm.x=0,"",_xlpm.x)))</f>
        <v>Gastropoda</v>
      </c>
      <c r="O3444" t="str">
        <f>IF($I3444="","",_xlfn.LET(_xlpm.x,VLOOKUP($I3444,'taxon-match_2026-08-31'!$A$2:$N$122,10,FALSE),IF(_xlpm.x=0,"",_xlpm.x)))</f>
        <v>Doridida</v>
      </c>
      <c r="P3444" t="str">
        <f>IF($I3444="","",_xlfn.LET(_xlpm.x,VLOOKUP($I3444,'taxon-match_2026-08-31'!$A$2:$N$122,11,FALSE),IF(_xlpm.x=0,"",_xlpm.x)))</f>
        <v>Dorididae</v>
      </c>
      <c r="Q3444" t="str">
        <f>IF($I3444="","",_xlfn.LET(_xlpm.x,VLOOKUP($I3444,'taxon-match_2026-08-31'!$A$2:$N$122,12,FALSE),IF(_xlpm.x=0,"",_xlpm.x)))</f>
        <v>Doris</v>
      </c>
      <c r="R3444" t="str">
        <f>IF($I3444="","",_xlfn.LET(_xlpm.x,VLOOKUP($I3444,'taxon-match_2026-08-31'!$A$2:$N$122,14,FALSE),IF(_xlpm.x=0,"",_xlpm.x)))</f>
        <v>kerguelenensis</v>
      </c>
      <c r="S3444" s="2" t="s">
        <v>2609</v>
      </c>
      <c r="T3444" s="69" t="s">
        <v>62</v>
      </c>
      <c r="U3444" s="69" t="s">
        <v>60</v>
      </c>
      <c r="X3444" t="str">
        <f>IF(T3444="","",_xlfn.LET(_xlpm.x,VLOOKUP(T3444,'Drop-down_menus'!$F$2:$G$16,2,FALSE),IF(_xlpm.x=0,"",_xlpm.x)))</f>
        <v>https://orcid.org/0000-0003-3696-4445</v>
      </c>
      <c r="Y3444" t="str">
        <f>IF(U3444="","",_xlfn.LET(_xlpm.x,VLOOKUP(U3444,'Drop-down_menus'!$F$2:$G$16,2,FALSE),IF(_xlpm.x=0,"",_xlpm.x)))</f>
        <v>https://orcid.org/0000-0002-9708-1761</v>
      </c>
      <c r="Z3444" t="str">
        <f>IF(V3444="","",_xlfn.LET(_xlpm.x,VLOOKUP(V3444,'Drop-down_menus'!$F$2:$G$16,2,FALSE),IF(_xlpm.x=0,"",_xlpm.x)))</f>
        <v/>
      </c>
      <c r="AA3444" t="str">
        <f>IF(W3444="","",_xlfn.LET(_xlpm.x,VLOOKUP(W3444,'Drop-down_menus'!$F$2:$G$16,2,FALSE),IF(_xlpm.x=0,"",_xlpm.x)))</f>
        <v/>
      </c>
      <c r="AB3444" t="s">
        <v>756</v>
      </c>
      <c r="AE3444" t="s">
        <v>922</v>
      </c>
    </row>
    <row r="3445" spans="1:31" ht="15" x14ac:dyDescent="0.2">
      <c r="A3445" s="2" t="s">
        <v>207</v>
      </c>
      <c r="B3445">
        <v>1352</v>
      </c>
      <c r="C3445">
        <v>410</v>
      </c>
      <c r="D3445" s="69" t="s">
        <v>700</v>
      </c>
      <c r="F3445" s="70" t="s">
        <v>889</v>
      </c>
      <c r="G3445" s="69">
        <v>1</v>
      </c>
      <c r="H3445" s="70" t="s">
        <v>889</v>
      </c>
      <c r="I3445" t="s">
        <v>889</v>
      </c>
      <c r="J3445" t="str">
        <f>IF($I3445="","",_xlfn.LET(_xlpm.x,VLOOKUP($I3445,'taxon-match_2026-08-31'!$A$2:$N$122,6,FALSE),IF(_xlpm.x=0,"",_xlpm.x)))</f>
        <v>(Bergh, 1884)</v>
      </c>
      <c r="K3445" t="str">
        <f>IF($I3445="","",_xlfn.LET(_xlpm.x,VLOOKUP($I3445,'taxon-match_2026-08-31'!$A$2:$N$122,4,FALSE),IF(_xlpm.x=0,"",_xlpm.x)))</f>
        <v>urn:lsid:marinespecies.org:taxname:411132</v>
      </c>
      <c r="L3445" t="str">
        <f>IF($I3445="","",_xlfn.LET(_xlpm.x,VLOOKUP($I3445,'taxon-match_2026-08-31'!$A$2:$N$122,7,FALSE),IF(_xlpm.x=0,"",_xlpm.x)))</f>
        <v>Animalia</v>
      </c>
      <c r="M3445" t="str">
        <f>IF($I3445="","",_xlfn.LET(_xlpm.x,VLOOKUP($I3445,'taxon-match_2026-08-31'!$A$2:$N$122,8,FALSE),IF(_xlpm.x=0,"",_xlpm.x)))</f>
        <v>Mollusca</v>
      </c>
      <c r="N3445" t="str">
        <f>IF($I3445="","",_xlfn.LET(_xlpm.x,VLOOKUP($I3445,'taxon-match_2026-08-31'!$A$2:$N$122,9,FALSE),IF(_xlpm.x=0,"",_xlpm.x)))</f>
        <v>Gastropoda</v>
      </c>
      <c r="O3445" t="str">
        <f>IF($I3445="","",_xlfn.LET(_xlpm.x,VLOOKUP($I3445,'taxon-match_2026-08-31'!$A$2:$N$122,10,FALSE),IF(_xlpm.x=0,"",_xlpm.x)))</f>
        <v>Doridida</v>
      </c>
      <c r="P3445" t="str">
        <f>IF($I3445="","",_xlfn.LET(_xlpm.x,VLOOKUP($I3445,'taxon-match_2026-08-31'!$A$2:$N$122,11,FALSE),IF(_xlpm.x=0,"",_xlpm.x)))</f>
        <v>Dorididae</v>
      </c>
      <c r="Q3445" t="str">
        <f>IF($I3445="","",_xlfn.LET(_xlpm.x,VLOOKUP($I3445,'taxon-match_2026-08-31'!$A$2:$N$122,12,FALSE),IF(_xlpm.x=0,"",_xlpm.x)))</f>
        <v>Doris</v>
      </c>
      <c r="R3445" t="str">
        <f>IF($I3445="","",_xlfn.LET(_xlpm.x,VLOOKUP($I3445,'taxon-match_2026-08-31'!$A$2:$N$122,14,FALSE),IF(_xlpm.x=0,"",_xlpm.x)))</f>
        <v>kerguelenensis</v>
      </c>
      <c r="S3445" s="2" t="s">
        <v>2609</v>
      </c>
      <c r="T3445" s="69" t="s">
        <v>62</v>
      </c>
      <c r="U3445" s="69" t="s">
        <v>60</v>
      </c>
      <c r="X3445" t="str">
        <f>IF(T3445="","",_xlfn.LET(_xlpm.x,VLOOKUP(T3445,'Drop-down_menus'!$F$2:$G$16,2,FALSE),IF(_xlpm.x=0,"",_xlpm.x)))</f>
        <v>https://orcid.org/0000-0003-3696-4445</v>
      </c>
      <c r="Y3445" t="str">
        <f>IF(U3445="","",_xlfn.LET(_xlpm.x,VLOOKUP(U3445,'Drop-down_menus'!$F$2:$G$16,2,FALSE),IF(_xlpm.x=0,"",_xlpm.x)))</f>
        <v>https://orcid.org/0000-0002-9708-1761</v>
      </c>
      <c r="Z3445" t="str">
        <f>IF(V3445="","",_xlfn.LET(_xlpm.x,VLOOKUP(V3445,'Drop-down_menus'!$F$2:$G$16,2,FALSE),IF(_xlpm.x=0,"",_xlpm.x)))</f>
        <v/>
      </c>
      <c r="AA3445" t="str">
        <f>IF(W3445="","",_xlfn.LET(_xlpm.x,VLOOKUP(W3445,'Drop-down_menus'!$F$2:$G$16,2,FALSE),IF(_xlpm.x=0,"",_xlpm.x)))</f>
        <v/>
      </c>
      <c r="AB3445" t="s">
        <v>756</v>
      </c>
      <c r="AE3445" t="s">
        <v>922</v>
      </c>
    </row>
    <row r="3446" spans="1:31" ht="15" x14ac:dyDescent="0.2">
      <c r="A3446" s="2" t="s">
        <v>84</v>
      </c>
      <c r="B3446">
        <v>370</v>
      </c>
      <c r="C3446">
        <v>422</v>
      </c>
      <c r="D3446" s="69" t="s">
        <v>700</v>
      </c>
      <c r="F3446" s="70" t="s">
        <v>889</v>
      </c>
      <c r="G3446" s="69">
        <v>1</v>
      </c>
      <c r="H3446" s="70" t="s">
        <v>889</v>
      </c>
      <c r="I3446" t="s">
        <v>889</v>
      </c>
      <c r="J3446" t="str">
        <f>IF($I3446="","",_xlfn.LET(_xlpm.x,VLOOKUP($I3446,'taxon-match_2026-08-31'!$A$2:$N$122,6,FALSE),IF(_xlpm.x=0,"",_xlpm.x)))</f>
        <v>(Bergh, 1884)</v>
      </c>
      <c r="K3446" t="str">
        <f>IF($I3446="","",_xlfn.LET(_xlpm.x,VLOOKUP($I3446,'taxon-match_2026-08-31'!$A$2:$N$122,4,FALSE),IF(_xlpm.x=0,"",_xlpm.x)))</f>
        <v>urn:lsid:marinespecies.org:taxname:411132</v>
      </c>
      <c r="L3446" t="str">
        <f>IF($I3446="","",_xlfn.LET(_xlpm.x,VLOOKUP($I3446,'taxon-match_2026-08-31'!$A$2:$N$122,7,FALSE),IF(_xlpm.x=0,"",_xlpm.x)))</f>
        <v>Animalia</v>
      </c>
      <c r="M3446" t="str">
        <f>IF($I3446="","",_xlfn.LET(_xlpm.x,VLOOKUP($I3446,'taxon-match_2026-08-31'!$A$2:$N$122,8,FALSE),IF(_xlpm.x=0,"",_xlpm.x)))</f>
        <v>Mollusca</v>
      </c>
      <c r="N3446" t="str">
        <f>IF($I3446="","",_xlfn.LET(_xlpm.x,VLOOKUP($I3446,'taxon-match_2026-08-31'!$A$2:$N$122,9,FALSE),IF(_xlpm.x=0,"",_xlpm.x)))</f>
        <v>Gastropoda</v>
      </c>
      <c r="O3446" t="str">
        <f>IF($I3446="","",_xlfn.LET(_xlpm.x,VLOOKUP($I3446,'taxon-match_2026-08-31'!$A$2:$N$122,10,FALSE),IF(_xlpm.x=0,"",_xlpm.x)))</f>
        <v>Doridida</v>
      </c>
      <c r="P3446" t="str">
        <f>IF($I3446="","",_xlfn.LET(_xlpm.x,VLOOKUP($I3446,'taxon-match_2026-08-31'!$A$2:$N$122,11,FALSE),IF(_xlpm.x=0,"",_xlpm.x)))</f>
        <v>Dorididae</v>
      </c>
      <c r="Q3446" t="str">
        <f>IF($I3446="","",_xlfn.LET(_xlpm.x,VLOOKUP($I3446,'taxon-match_2026-08-31'!$A$2:$N$122,12,FALSE),IF(_xlpm.x=0,"",_xlpm.x)))</f>
        <v>Doris</v>
      </c>
      <c r="R3446" t="str">
        <f>IF($I3446="","",_xlfn.LET(_xlpm.x,VLOOKUP($I3446,'taxon-match_2026-08-31'!$A$2:$N$122,14,FALSE),IF(_xlpm.x=0,"",_xlpm.x)))</f>
        <v>kerguelenensis</v>
      </c>
      <c r="S3446" s="2" t="s">
        <v>2609</v>
      </c>
      <c r="T3446" s="69" t="s">
        <v>62</v>
      </c>
      <c r="U3446" s="69" t="s">
        <v>60</v>
      </c>
      <c r="X3446" t="str">
        <f>IF(T3446="","",_xlfn.LET(_xlpm.x,VLOOKUP(T3446,'Drop-down_menus'!$F$2:$G$16,2,FALSE),IF(_xlpm.x=0,"",_xlpm.x)))</f>
        <v>https://orcid.org/0000-0003-3696-4445</v>
      </c>
      <c r="Y3446" t="str">
        <f>IF(U3446="","",_xlfn.LET(_xlpm.x,VLOOKUP(U3446,'Drop-down_menus'!$F$2:$G$16,2,FALSE),IF(_xlpm.x=0,"",_xlpm.x)))</f>
        <v>https://orcid.org/0000-0002-9708-1761</v>
      </c>
      <c r="Z3446" t="str">
        <f>IF(V3446="","",_xlfn.LET(_xlpm.x,VLOOKUP(V3446,'Drop-down_menus'!$F$2:$G$16,2,FALSE),IF(_xlpm.x=0,"",_xlpm.x)))</f>
        <v/>
      </c>
      <c r="AA3446" t="str">
        <f>IF(W3446="","",_xlfn.LET(_xlpm.x,VLOOKUP(W3446,'Drop-down_menus'!$F$2:$G$16,2,FALSE),IF(_xlpm.x=0,"",_xlpm.x)))</f>
        <v/>
      </c>
      <c r="AB3446" t="s">
        <v>756</v>
      </c>
      <c r="AE3446" t="s">
        <v>922</v>
      </c>
    </row>
    <row r="3447" spans="1:31" ht="15" x14ac:dyDescent="0.2">
      <c r="A3447" s="2" t="s">
        <v>84</v>
      </c>
      <c r="B3447">
        <v>378</v>
      </c>
      <c r="C3447">
        <v>402</v>
      </c>
      <c r="D3447" s="69" t="s">
        <v>700</v>
      </c>
      <c r="F3447" s="70" t="s">
        <v>889</v>
      </c>
      <c r="G3447" s="69">
        <v>1</v>
      </c>
      <c r="H3447" s="70" t="s">
        <v>889</v>
      </c>
      <c r="I3447" t="s">
        <v>889</v>
      </c>
      <c r="J3447" t="str">
        <f>IF($I3447="","",_xlfn.LET(_xlpm.x,VLOOKUP($I3447,'taxon-match_2026-08-31'!$A$2:$N$122,6,FALSE),IF(_xlpm.x=0,"",_xlpm.x)))</f>
        <v>(Bergh, 1884)</v>
      </c>
      <c r="K3447" t="str">
        <f>IF($I3447="","",_xlfn.LET(_xlpm.x,VLOOKUP($I3447,'taxon-match_2026-08-31'!$A$2:$N$122,4,FALSE),IF(_xlpm.x=0,"",_xlpm.x)))</f>
        <v>urn:lsid:marinespecies.org:taxname:411132</v>
      </c>
      <c r="L3447" t="str">
        <f>IF($I3447="","",_xlfn.LET(_xlpm.x,VLOOKUP($I3447,'taxon-match_2026-08-31'!$A$2:$N$122,7,FALSE),IF(_xlpm.x=0,"",_xlpm.x)))</f>
        <v>Animalia</v>
      </c>
      <c r="M3447" t="str">
        <f>IF($I3447="","",_xlfn.LET(_xlpm.x,VLOOKUP($I3447,'taxon-match_2026-08-31'!$A$2:$N$122,8,FALSE),IF(_xlpm.x=0,"",_xlpm.x)))</f>
        <v>Mollusca</v>
      </c>
      <c r="N3447" t="str">
        <f>IF($I3447="","",_xlfn.LET(_xlpm.x,VLOOKUP($I3447,'taxon-match_2026-08-31'!$A$2:$N$122,9,FALSE),IF(_xlpm.x=0,"",_xlpm.x)))</f>
        <v>Gastropoda</v>
      </c>
      <c r="O3447" t="str">
        <f>IF($I3447="","",_xlfn.LET(_xlpm.x,VLOOKUP($I3447,'taxon-match_2026-08-31'!$A$2:$N$122,10,FALSE),IF(_xlpm.x=0,"",_xlpm.x)))</f>
        <v>Doridida</v>
      </c>
      <c r="P3447" t="str">
        <f>IF($I3447="","",_xlfn.LET(_xlpm.x,VLOOKUP($I3447,'taxon-match_2026-08-31'!$A$2:$N$122,11,FALSE),IF(_xlpm.x=0,"",_xlpm.x)))</f>
        <v>Dorididae</v>
      </c>
      <c r="Q3447" t="str">
        <f>IF($I3447="","",_xlfn.LET(_xlpm.x,VLOOKUP($I3447,'taxon-match_2026-08-31'!$A$2:$N$122,12,FALSE),IF(_xlpm.x=0,"",_xlpm.x)))</f>
        <v>Doris</v>
      </c>
      <c r="R3447" t="str">
        <f>IF($I3447="","",_xlfn.LET(_xlpm.x,VLOOKUP($I3447,'taxon-match_2026-08-31'!$A$2:$N$122,14,FALSE),IF(_xlpm.x=0,"",_xlpm.x)))</f>
        <v>kerguelenensis</v>
      </c>
      <c r="S3447" s="2" t="s">
        <v>2609</v>
      </c>
      <c r="T3447" s="69" t="s">
        <v>62</v>
      </c>
      <c r="U3447" s="69" t="s">
        <v>60</v>
      </c>
      <c r="X3447" t="str">
        <f>IF(T3447="","",_xlfn.LET(_xlpm.x,VLOOKUP(T3447,'Drop-down_menus'!$F$2:$G$16,2,FALSE),IF(_xlpm.x=0,"",_xlpm.x)))</f>
        <v>https://orcid.org/0000-0003-3696-4445</v>
      </c>
      <c r="Y3447" t="str">
        <f>IF(U3447="","",_xlfn.LET(_xlpm.x,VLOOKUP(U3447,'Drop-down_menus'!$F$2:$G$16,2,FALSE),IF(_xlpm.x=0,"",_xlpm.x)))</f>
        <v>https://orcid.org/0000-0002-9708-1761</v>
      </c>
      <c r="Z3447" t="str">
        <f>IF(V3447="","",_xlfn.LET(_xlpm.x,VLOOKUP(V3447,'Drop-down_menus'!$F$2:$G$16,2,FALSE),IF(_xlpm.x=0,"",_xlpm.x)))</f>
        <v/>
      </c>
      <c r="AA3447" t="str">
        <f>IF(W3447="","",_xlfn.LET(_xlpm.x,VLOOKUP(W3447,'Drop-down_menus'!$F$2:$G$16,2,FALSE),IF(_xlpm.x=0,"",_xlpm.x)))</f>
        <v/>
      </c>
      <c r="AB3447" t="s">
        <v>756</v>
      </c>
      <c r="AE3447" t="s">
        <v>922</v>
      </c>
    </row>
    <row r="3448" spans="1:31" ht="15" x14ac:dyDescent="0.2">
      <c r="A3448" s="2" t="s">
        <v>441</v>
      </c>
      <c r="B3448">
        <v>5293</v>
      </c>
      <c r="C3448">
        <v>412</v>
      </c>
      <c r="D3448" s="69" t="s">
        <v>700</v>
      </c>
      <c r="F3448" s="70" t="s">
        <v>889</v>
      </c>
      <c r="G3448" s="69">
        <v>1</v>
      </c>
      <c r="H3448" s="70" t="s">
        <v>889</v>
      </c>
      <c r="I3448" t="s">
        <v>889</v>
      </c>
      <c r="J3448" t="str">
        <f>IF($I3448="","",_xlfn.LET(_xlpm.x,VLOOKUP($I3448,'taxon-match_2026-08-31'!$A$2:$N$122,6,FALSE),IF(_xlpm.x=0,"",_xlpm.x)))</f>
        <v>(Bergh, 1884)</v>
      </c>
      <c r="K3448" t="str">
        <f>IF($I3448="","",_xlfn.LET(_xlpm.x,VLOOKUP($I3448,'taxon-match_2026-08-31'!$A$2:$N$122,4,FALSE),IF(_xlpm.x=0,"",_xlpm.x)))</f>
        <v>urn:lsid:marinespecies.org:taxname:411132</v>
      </c>
      <c r="L3448" t="str">
        <f>IF($I3448="","",_xlfn.LET(_xlpm.x,VLOOKUP($I3448,'taxon-match_2026-08-31'!$A$2:$N$122,7,FALSE),IF(_xlpm.x=0,"",_xlpm.x)))</f>
        <v>Animalia</v>
      </c>
      <c r="M3448" t="str">
        <f>IF($I3448="","",_xlfn.LET(_xlpm.x,VLOOKUP($I3448,'taxon-match_2026-08-31'!$A$2:$N$122,8,FALSE),IF(_xlpm.x=0,"",_xlpm.x)))</f>
        <v>Mollusca</v>
      </c>
      <c r="N3448" t="str">
        <f>IF($I3448="","",_xlfn.LET(_xlpm.x,VLOOKUP($I3448,'taxon-match_2026-08-31'!$A$2:$N$122,9,FALSE),IF(_xlpm.x=0,"",_xlpm.x)))</f>
        <v>Gastropoda</v>
      </c>
      <c r="O3448" t="str">
        <f>IF($I3448="","",_xlfn.LET(_xlpm.x,VLOOKUP($I3448,'taxon-match_2026-08-31'!$A$2:$N$122,10,FALSE),IF(_xlpm.x=0,"",_xlpm.x)))</f>
        <v>Doridida</v>
      </c>
      <c r="P3448" t="str">
        <f>IF($I3448="","",_xlfn.LET(_xlpm.x,VLOOKUP($I3448,'taxon-match_2026-08-31'!$A$2:$N$122,11,FALSE),IF(_xlpm.x=0,"",_xlpm.x)))</f>
        <v>Dorididae</v>
      </c>
      <c r="Q3448" t="str">
        <f>IF($I3448="","",_xlfn.LET(_xlpm.x,VLOOKUP($I3448,'taxon-match_2026-08-31'!$A$2:$N$122,12,FALSE),IF(_xlpm.x=0,"",_xlpm.x)))</f>
        <v>Doris</v>
      </c>
      <c r="R3448" t="str">
        <f>IF($I3448="","",_xlfn.LET(_xlpm.x,VLOOKUP($I3448,'taxon-match_2026-08-31'!$A$2:$N$122,14,FALSE),IF(_xlpm.x=0,"",_xlpm.x)))</f>
        <v>kerguelenensis</v>
      </c>
      <c r="S3448" s="2" t="s">
        <v>2609</v>
      </c>
      <c r="T3448" s="69" t="s">
        <v>62</v>
      </c>
      <c r="U3448" s="69" t="s">
        <v>60</v>
      </c>
      <c r="X3448" t="str">
        <f>IF(T3448="","",_xlfn.LET(_xlpm.x,VLOOKUP(T3448,'Drop-down_menus'!$F$2:$G$16,2,FALSE),IF(_xlpm.x=0,"",_xlpm.x)))</f>
        <v>https://orcid.org/0000-0003-3696-4445</v>
      </c>
      <c r="Y3448" t="str">
        <f>IF(U3448="","",_xlfn.LET(_xlpm.x,VLOOKUP(U3448,'Drop-down_menus'!$F$2:$G$16,2,FALSE),IF(_xlpm.x=0,"",_xlpm.x)))</f>
        <v>https://orcid.org/0000-0002-9708-1761</v>
      </c>
      <c r="Z3448" t="str">
        <f>IF(V3448="","",_xlfn.LET(_xlpm.x,VLOOKUP(V3448,'Drop-down_menus'!$F$2:$G$16,2,FALSE),IF(_xlpm.x=0,"",_xlpm.x)))</f>
        <v/>
      </c>
      <c r="AA3448" t="str">
        <f>IF(W3448="","",_xlfn.LET(_xlpm.x,VLOOKUP(W3448,'Drop-down_menus'!$F$2:$G$16,2,FALSE),IF(_xlpm.x=0,"",_xlpm.x)))</f>
        <v/>
      </c>
      <c r="AB3448" t="s">
        <v>756</v>
      </c>
      <c r="AE3448" t="s">
        <v>922</v>
      </c>
    </row>
    <row r="3449" spans="1:31" ht="15" x14ac:dyDescent="0.2">
      <c r="A3449" s="2" t="s">
        <v>441</v>
      </c>
      <c r="B3449">
        <v>5294</v>
      </c>
      <c r="C3449">
        <v>424</v>
      </c>
      <c r="D3449" s="69" t="s">
        <v>700</v>
      </c>
      <c r="F3449" s="70" t="s">
        <v>889</v>
      </c>
      <c r="G3449" s="69">
        <v>1</v>
      </c>
      <c r="H3449" s="70" t="s">
        <v>889</v>
      </c>
      <c r="I3449" t="s">
        <v>889</v>
      </c>
      <c r="J3449" t="str">
        <f>IF($I3449="","",_xlfn.LET(_xlpm.x,VLOOKUP($I3449,'taxon-match_2026-08-31'!$A$2:$N$122,6,FALSE),IF(_xlpm.x=0,"",_xlpm.x)))</f>
        <v>(Bergh, 1884)</v>
      </c>
      <c r="K3449" t="str">
        <f>IF($I3449="","",_xlfn.LET(_xlpm.x,VLOOKUP($I3449,'taxon-match_2026-08-31'!$A$2:$N$122,4,FALSE),IF(_xlpm.x=0,"",_xlpm.x)))</f>
        <v>urn:lsid:marinespecies.org:taxname:411132</v>
      </c>
      <c r="L3449" t="str">
        <f>IF($I3449="","",_xlfn.LET(_xlpm.x,VLOOKUP($I3449,'taxon-match_2026-08-31'!$A$2:$N$122,7,FALSE),IF(_xlpm.x=0,"",_xlpm.x)))</f>
        <v>Animalia</v>
      </c>
      <c r="M3449" t="str">
        <f>IF($I3449="","",_xlfn.LET(_xlpm.x,VLOOKUP($I3449,'taxon-match_2026-08-31'!$A$2:$N$122,8,FALSE),IF(_xlpm.x=0,"",_xlpm.x)))</f>
        <v>Mollusca</v>
      </c>
      <c r="N3449" t="str">
        <f>IF($I3449="","",_xlfn.LET(_xlpm.x,VLOOKUP($I3449,'taxon-match_2026-08-31'!$A$2:$N$122,9,FALSE),IF(_xlpm.x=0,"",_xlpm.x)))</f>
        <v>Gastropoda</v>
      </c>
      <c r="O3449" t="str">
        <f>IF($I3449="","",_xlfn.LET(_xlpm.x,VLOOKUP($I3449,'taxon-match_2026-08-31'!$A$2:$N$122,10,FALSE),IF(_xlpm.x=0,"",_xlpm.x)))</f>
        <v>Doridida</v>
      </c>
      <c r="P3449" t="str">
        <f>IF($I3449="","",_xlfn.LET(_xlpm.x,VLOOKUP($I3449,'taxon-match_2026-08-31'!$A$2:$N$122,11,FALSE),IF(_xlpm.x=0,"",_xlpm.x)))</f>
        <v>Dorididae</v>
      </c>
      <c r="Q3449" t="str">
        <f>IF($I3449="","",_xlfn.LET(_xlpm.x,VLOOKUP($I3449,'taxon-match_2026-08-31'!$A$2:$N$122,12,FALSE),IF(_xlpm.x=0,"",_xlpm.x)))</f>
        <v>Doris</v>
      </c>
      <c r="R3449" t="str">
        <f>IF($I3449="","",_xlfn.LET(_xlpm.x,VLOOKUP($I3449,'taxon-match_2026-08-31'!$A$2:$N$122,14,FALSE),IF(_xlpm.x=0,"",_xlpm.x)))</f>
        <v>kerguelenensis</v>
      </c>
      <c r="S3449" s="2" t="s">
        <v>2609</v>
      </c>
      <c r="T3449" s="69" t="s">
        <v>62</v>
      </c>
      <c r="U3449" s="69" t="s">
        <v>60</v>
      </c>
      <c r="X3449" t="str">
        <f>IF(T3449="","",_xlfn.LET(_xlpm.x,VLOOKUP(T3449,'Drop-down_menus'!$F$2:$G$16,2,FALSE),IF(_xlpm.x=0,"",_xlpm.x)))</f>
        <v>https://orcid.org/0000-0003-3696-4445</v>
      </c>
      <c r="Y3449" t="str">
        <f>IF(U3449="","",_xlfn.LET(_xlpm.x,VLOOKUP(U3449,'Drop-down_menus'!$F$2:$G$16,2,FALSE),IF(_xlpm.x=0,"",_xlpm.x)))</f>
        <v>https://orcid.org/0000-0002-9708-1761</v>
      </c>
      <c r="Z3449" t="str">
        <f>IF(V3449="","",_xlfn.LET(_xlpm.x,VLOOKUP(V3449,'Drop-down_menus'!$F$2:$G$16,2,FALSE),IF(_xlpm.x=0,"",_xlpm.x)))</f>
        <v/>
      </c>
      <c r="AA3449" t="str">
        <f>IF(W3449="","",_xlfn.LET(_xlpm.x,VLOOKUP(W3449,'Drop-down_menus'!$F$2:$G$16,2,FALSE),IF(_xlpm.x=0,"",_xlpm.x)))</f>
        <v/>
      </c>
      <c r="AB3449" t="s">
        <v>756</v>
      </c>
      <c r="AE3449" t="s">
        <v>922</v>
      </c>
    </row>
    <row r="3450" spans="1:31" ht="15" x14ac:dyDescent="0.2">
      <c r="A3450" s="2" t="s">
        <v>441</v>
      </c>
      <c r="B3450">
        <v>5295</v>
      </c>
      <c r="C3450">
        <v>382</v>
      </c>
      <c r="D3450" s="69" t="s">
        <v>700</v>
      </c>
      <c r="F3450" s="70" t="s">
        <v>889</v>
      </c>
      <c r="G3450" s="69">
        <v>1</v>
      </c>
      <c r="H3450" s="70" t="s">
        <v>889</v>
      </c>
      <c r="I3450" t="s">
        <v>889</v>
      </c>
      <c r="J3450" t="str">
        <f>IF($I3450="","",_xlfn.LET(_xlpm.x,VLOOKUP($I3450,'taxon-match_2026-08-31'!$A$2:$N$122,6,FALSE),IF(_xlpm.x=0,"",_xlpm.x)))</f>
        <v>(Bergh, 1884)</v>
      </c>
      <c r="K3450" t="str">
        <f>IF($I3450="","",_xlfn.LET(_xlpm.x,VLOOKUP($I3450,'taxon-match_2026-08-31'!$A$2:$N$122,4,FALSE),IF(_xlpm.x=0,"",_xlpm.x)))</f>
        <v>urn:lsid:marinespecies.org:taxname:411132</v>
      </c>
      <c r="L3450" t="str">
        <f>IF($I3450="","",_xlfn.LET(_xlpm.x,VLOOKUP($I3450,'taxon-match_2026-08-31'!$A$2:$N$122,7,FALSE),IF(_xlpm.x=0,"",_xlpm.x)))</f>
        <v>Animalia</v>
      </c>
      <c r="M3450" t="str">
        <f>IF($I3450="","",_xlfn.LET(_xlpm.x,VLOOKUP($I3450,'taxon-match_2026-08-31'!$A$2:$N$122,8,FALSE),IF(_xlpm.x=0,"",_xlpm.x)))</f>
        <v>Mollusca</v>
      </c>
      <c r="N3450" t="str">
        <f>IF($I3450="","",_xlfn.LET(_xlpm.x,VLOOKUP($I3450,'taxon-match_2026-08-31'!$A$2:$N$122,9,FALSE),IF(_xlpm.x=0,"",_xlpm.x)))</f>
        <v>Gastropoda</v>
      </c>
      <c r="O3450" t="str">
        <f>IF($I3450="","",_xlfn.LET(_xlpm.x,VLOOKUP($I3450,'taxon-match_2026-08-31'!$A$2:$N$122,10,FALSE),IF(_xlpm.x=0,"",_xlpm.x)))</f>
        <v>Doridida</v>
      </c>
      <c r="P3450" t="str">
        <f>IF($I3450="","",_xlfn.LET(_xlpm.x,VLOOKUP($I3450,'taxon-match_2026-08-31'!$A$2:$N$122,11,FALSE),IF(_xlpm.x=0,"",_xlpm.x)))</f>
        <v>Dorididae</v>
      </c>
      <c r="Q3450" t="str">
        <f>IF($I3450="","",_xlfn.LET(_xlpm.x,VLOOKUP($I3450,'taxon-match_2026-08-31'!$A$2:$N$122,12,FALSE),IF(_xlpm.x=0,"",_xlpm.x)))</f>
        <v>Doris</v>
      </c>
      <c r="R3450" t="str">
        <f>IF($I3450="","",_xlfn.LET(_xlpm.x,VLOOKUP($I3450,'taxon-match_2026-08-31'!$A$2:$N$122,14,FALSE),IF(_xlpm.x=0,"",_xlpm.x)))</f>
        <v>kerguelenensis</v>
      </c>
      <c r="S3450" s="2" t="s">
        <v>2609</v>
      </c>
      <c r="T3450" s="69" t="s">
        <v>62</v>
      </c>
      <c r="U3450" s="69" t="s">
        <v>60</v>
      </c>
      <c r="X3450" t="str">
        <f>IF(T3450="","",_xlfn.LET(_xlpm.x,VLOOKUP(T3450,'Drop-down_menus'!$F$2:$G$16,2,FALSE),IF(_xlpm.x=0,"",_xlpm.x)))</f>
        <v>https://orcid.org/0000-0003-3696-4445</v>
      </c>
      <c r="Y3450" t="str">
        <f>IF(U3450="","",_xlfn.LET(_xlpm.x,VLOOKUP(U3450,'Drop-down_menus'!$F$2:$G$16,2,FALSE),IF(_xlpm.x=0,"",_xlpm.x)))</f>
        <v>https://orcid.org/0000-0002-9708-1761</v>
      </c>
      <c r="Z3450" t="str">
        <f>IF(V3450="","",_xlfn.LET(_xlpm.x,VLOOKUP(V3450,'Drop-down_menus'!$F$2:$G$16,2,FALSE),IF(_xlpm.x=0,"",_xlpm.x)))</f>
        <v/>
      </c>
      <c r="AA3450" t="str">
        <f>IF(W3450="","",_xlfn.LET(_xlpm.x,VLOOKUP(W3450,'Drop-down_menus'!$F$2:$G$16,2,FALSE),IF(_xlpm.x=0,"",_xlpm.x)))</f>
        <v/>
      </c>
      <c r="AB3450" t="s">
        <v>756</v>
      </c>
      <c r="AE3450" t="s">
        <v>922</v>
      </c>
    </row>
    <row r="3451" spans="1:31" ht="15" x14ac:dyDescent="0.2">
      <c r="A3451" s="2" t="s">
        <v>441</v>
      </c>
      <c r="B3451">
        <v>5296</v>
      </c>
      <c r="C3451">
        <v>418</v>
      </c>
      <c r="D3451" s="69" t="s">
        <v>700</v>
      </c>
      <c r="F3451" s="70" t="s">
        <v>889</v>
      </c>
      <c r="G3451" s="69">
        <v>1</v>
      </c>
      <c r="H3451" s="70" t="s">
        <v>889</v>
      </c>
      <c r="I3451" t="s">
        <v>889</v>
      </c>
      <c r="J3451" t="str">
        <f>IF($I3451="","",_xlfn.LET(_xlpm.x,VLOOKUP($I3451,'taxon-match_2026-08-31'!$A$2:$N$122,6,FALSE),IF(_xlpm.x=0,"",_xlpm.x)))</f>
        <v>(Bergh, 1884)</v>
      </c>
      <c r="K3451" t="str">
        <f>IF($I3451="","",_xlfn.LET(_xlpm.x,VLOOKUP($I3451,'taxon-match_2026-08-31'!$A$2:$N$122,4,FALSE),IF(_xlpm.x=0,"",_xlpm.x)))</f>
        <v>urn:lsid:marinespecies.org:taxname:411132</v>
      </c>
      <c r="L3451" t="str">
        <f>IF($I3451="","",_xlfn.LET(_xlpm.x,VLOOKUP($I3451,'taxon-match_2026-08-31'!$A$2:$N$122,7,FALSE),IF(_xlpm.x=0,"",_xlpm.x)))</f>
        <v>Animalia</v>
      </c>
      <c r="M3451" t="str">
        <f>IF($I3451="","",_xlfn.LET(_xlpm.x,VLOOKUP($I3451,'taxon-match_2026-08-31'!$A$2:$N$122,8,FALSE),IF(_xlpm.x=0,"",_xlpm.x)))</f>
        <v>Mollusca</v>
      </c>
      <c r="N3451" t="str">
        <f>IF($I3451="","",_xlfn.LET(_xlpm.x,VLOOKUP($I3451,'taxon-match_2026-08-31'!$A$2:$N$122,9,FALSE),IF(_xlpm.x=0,"",_xlpm.x)))</f>
        <v>Gastropoda</v>
      </c>
      <c r="O3451" t="str">
        <f>IF($I3451="","",_xlfn.LET(_xlpm.x,VLOOKUP($I3451,'taxon-match_2026-08-31'!$A$2:$N$122,10,FALSE),IF(_xlpm.x=0,"",_xlpm.x)))</f>
        <v>Doridida</v>
      </c>
      <c r="P3451" t="str">
        <f>IF($I3451="","",_xlfn.LET(_xlpm.x,VLOOKUP($I3451,'taxon-match_2026-08-31'!$A$2:$N$122,11,FALSE),IF(_xlpm.x=0,"",_xlpm.x)))</f>
        <v>Dorididae</v>
      </c>
      <c r="Q3451" t="str">
        <f>IF($I3451="","",_xlfn.LET(_xlpm.x,VLOOKUP($I3451,'taxon-match_2026-08-31'!$A$2:$N$122,12,FALSE),IF(_xlpm.x=0,"",_xlpm.x)))</f>
        <v>Doris</v>
      </c>
      <c r="R3451" t="str">
        <f>IF($I3451="","",_xlfn.LET(_xlpm.x,VLOOKUP($I3451,'taxon-match_2026-08-31'!$A$2:$N$122,14,FALSE),IF(_xlpm.x=0,"",_xlpm.x)))</f>
        <v>kerguelenensis</v>
      </c>
      <c r="S3451" s="2" t="s">
        <v>2609</v>
      </c>
      <c r="T3451" s="69" t="s">
        <v>62</v>
      </c>
      <c r="U3451" s="69" t="s">
        <v>60</v>
      </c>
      <c r="X3451" t="str">
        <f>IF(T3451="","",_xlfn.LET(_xlpm.x,VLOOKUP(T3451,'Drop-down_menus'!$F$2:$G$16,2,FALSE),IF(_xlpm.x=0,"",_xlpm.x)))</f>
        <v>https://orcid.org/0000-0003-3696-4445</v>
      </c>
      <c r="Y3451" t="str">
        <f>IF(U3451="","",_xlfn.LET(_xlpm.x,VLOOKUP(U3451,'Drop-down_menus'!$F$2:$G$16,2,FALSE),IF(_xlpm.x=0,"",_xlpm.x)))</f>
        <v>https://orcid.org/0000-0002-9708-1761</v>
      </c>
      <c r="Z3451" t="str">
        <f>IF(V3451="","",_xlfn.LET(_xlpm.x,VLOOKUP(V3451,'Drop-down_menus'!$F$2:$G$16,2,FALSE),IF(_xlpm.x=0,"",_xlpm.x)))</f>
        <v/>
      </c>
      <c r="AA3451" t="str">
        <f>IF(W3451="","",_xlfn.LET(_xlpm.x,VLOOKUP(W3451,'Drop-down_menus'!$F$2:$G$16,2,FALSE),IF(_xlpm.x=0,"",_xlpm.x)))</f>
        <v/>
      </c>
      <c r="AB3451" t="s">
        <v>756</v>
      </c>
      <c r="AE3451" t="s">
        <v>922</v>
      </c>
    </row>
    <row r="3452" spans="1:31" ht="15" x14ac:dyDescent="0.2">
      <c r="A3452" s="2" t="s">
        <v>441</v>
      </c>
      <c r="B3452">
        <v>5297</v>
      </c>
      <c r="C3452">
        <v>426</v>
      </c>
      <c r="D3452" s="69" t="s">
        <v>700</v>
      </c>
      <c r="F3452" s="70" t="s">
        <v>889</v>
      </c>
      <c r="G3452" s="69">
        <v>1</v>
      </c>
      <c r="H3452" s="70" t="s">
        <v>889</v>
      </c>
      <c r="I3452" t="s">
        <v>889</v>
      </c>
      <c r="J3452" t="str">
        <f>IF($I3452="","",_xlfn.LET(_xlpm.x,VLOOKUP($I3452,'taxon-match_2026-08-31'!$A$2:$N$122,6,FALSE),IF(_xlpm.x=0,"",_xlpm.x)))</f>
        <v>(Bergh, 1884)</v>
      </c>
      <c r="K3452" t="str">
        <f>IF($I3452="","",_xlfn.LET(_xlpm.x,VLOOKUP($I3452,'taxon-match_2026-08-31'!$A$2:$N$122,4,FALSE),IF(_xlpm.x=0,"",_xlpm.x)))</f>
        <v>urn:lsid:marinespecies.org:taxname:411132</v>
      </c>
      <c r="L3452" t="str">
        <f>IF($I3452="","",_xlfn.LET(_xlpm.x,VLOOKUP($I3452,'taxon-match_2026-08-31'!$A$2:$N$122,7,FALSE),IF(_xlpm.x=0,"",_xlpm.x)))</f>
        <v>Animalia</v>
      </c>
      <c r="M3452" t="str">
        <f>IF($I3452="","",_xlfn.LET(_xlpm.x,VLOOKUP($I3452,'taxon-match_2026-08-31'!$A$2:$N$122,8,FALSE),IF(_xlpm.x=0,"",_xlpm.x)))</f>
        <v>Mollusca</v>
      </c>
      <c r="N3452" t="str">
        <f>IF($I3452="","",_xlfn.LET(_xlpm.x,VLOOKUP($I3452,'taxon-match_2026-08-31'!$A$2:$N$122,9,FALSE),IF(_xlpm.x=0,"",_xlpm.x)))</f>
        <v>Gastropoda</v>
      </c>
      <c r="O3452" t="str">
        <f>IF($I3452="","",_xlfn.LET(_xlpm.x,VLOOKUP($I3452,'taxon-match_2026-08-31'!$A$2:$N$122,10,FALSE),IF(_xlpm.x=0,"",_xlpm.x)))</f>
        <v>Doridida</v>
      </c>
      <c r="P3452" t="str">
        <f>IF($I3452="","",_xlfn.LET(_xlpm.x,VLOOKUP($I3452,'taxon-match_2026-08-31'!$A$2:$N$122,11,FALSE),IF(_xlpm.x=0,"",_xlpm.x)))</f>
        <v>Dorididae</v>
      </c>
      <c r="Q3452" t="str">
        <f>IF($I3452="","",_xlfn.LET(_xlpm.x,VLOOKUP($I3452,'taxon-match_2026-08-31'!$A$2:$N$122,12,FALSE),IF(_xlpm.x=0,"",_xlpm.x)))</f>
        <v>Doris</v>
      </c>
      <c r="R3452" t="str">
        <f>IF($I3452="","",_xlfn.LET(_xlpm.x,VLOOKUP($I3452,'taxon-match_2026-08-31'!$A$2:$N$122,14,FALSE),IF(_xlpm.x=0,"",_xlpm.x)))</f>
        <v>kerguelenensis</v>
      </c>
      <c r="S3452" s="2" t="s">
        <v>2609</v>
      </c>
      <c r="T3452" s="69" t="s">
        <v>62</v>
      </c>
      <c r="U3452" s="69" t="s">
        <v>60</v>
      </c>
      <c r="X3452" t="str">
        <f>IF(T3452="","",_xlfn.LET(_xlpm.x,VLOOKUP(T3452,'Drop-down_menus'!$F$2:$G$16,2,FALSE),IF(_xlpm.x=0,"",_xlpm.x)))</f>
        <v>https://orcid.org/0000-0003-3696-4445</v>
      </c>
      <c r="Y3452" t="str">
        <f>IF(U3452="","",_xlfn.LET(_xlpm.x,VLOOKUP(U3452,'Drop-down_menus'!$F$2:$G$16,2,FALSE),IF(_xlpm.x=0,"",_xlpm.x)))</f>
        <v>https://orcid.org/0000-0002-9708-1761</v>
      </c>
      <c r="Z3452" t="str">
        <f>IF(V3452="","",_xlfn.LET(_xlpm.x,VLOOKUP(V3452,'Drop-down_menus'!$F$2:$G$16,2,FALSE),IF(_xlpm.x=0,"",_xlpm.x)))</f>
        <v/>
      </c>
      <c r="AA3452" t="str">
        <f>IF(W3452="","",_xlfn.LET(_xlpm.x,VLOOKUP(W3452,'Drop-down_menus'!$F$2:$G$16,2,FALSE),IF(_xlpm.x=0,"",_xlpm.x)))</f>
        <v/>
      </c>
      <c r="AB3452" t="s">
        <v>756</v>
      </c>
      <c r="AE3452" t="s">
        <v>922</v>
      </c>
    </row>
    <row r="3453" spans="1:31" ht="15" x14ac:dyDescent="0.2">
      <c r="A3453" s="2" t="s">
        <v>441</v>
      </c>
      <c r="B3453">
        <v>5298</v>
      </c>
      <c r="C3453">
        <v>401</v>
      </c>
      <c r="D3453" s="69" t="s">
        <v>700</v>
      </c>
      <c r="F3453" s="70" t="s">
        <v>889</v>
      </c>
      <c r="G3453" s="69">
        <v>1</v>
      </c>
      <c r="H3453" s="70" t="s">
        <v>889</v>
      </c>
      <c r="I3453" t="s">
        <v>889</v>
      </c>
      <c r="J3453" t="str">
        <f>IF($I3453="","",_xlfn.LET(_xlpm.x,VLOOKUP($I3453,'taxon-match_2026-08-31'!$A$2:$N$122,6,FALSE),IF(_xlpm.x=0,"",_xlpm.x)))</f>
        <v>(Bergh, 1884)</v>
      </c>
      <c r="K3453" t="str">
        <f>IF($I3453="","",_xlfn.LET(_xlpm.x,VLOOKUP($I3453,'taxon-match_2026-08-31'!$A$2:$N$122,4,FALSE),IF(_xlpm.x=0,"",_xlpm.x)))</f>
        <v>urn:lsid:marinespecies.org:taxname:411132</v>
      </c>
      <c r="L3453" t="str">
        <f>IF($I3453="","",_xlfn.LET(_xlpm.x,VLOOKUP($I3453,'taxon-match_2026-08-31'!$A$2:$N$122,7,FALSE),IF(_xlpm.x=0,"",_xlpm.x)))</f>
        <v>Animalia</v>
      </c>
      <c r="M3453" t="str">
        <f>IF($I3453="","",_xlfn.LET(_xlpm.x,VLOOKUP($I3453,'taxon-match_2026-08-31'!$A$2:$N$122,8,FALSE),IF(_xlpm.x=0,"",_xlpm.x)))</f>
        <v>Mollusca</v>
      </c>
      <c r="N3453" t="str">
        <f>IF($I3453="","",_xlfn.LET(_xlpm.x,VLOOKUP($I3453,'taxon-match_2026-08-31'!$A$2:$N$122,9,FALSE),IF(_xlpm.x=0,"",_xlpm.x)))</f>
        <v>Gastropoda</v>
      </c>
      <c r="O3453" t="str">
        <f>IF($I3453="","",_xlfn.LET(_xlpm.x,VLOOKUP($I3453,'taxon-match_2026-08-31'!$A$2:$N$122,10,FALSE),IF(_xlpm.x=0,"",_xlpm.x)))</f>
        <v>Doridida</v>
      </c>
      <c r="P3453" t="str">
        <f>IF($I3453="","",_xlfn.LET(_xlpm.x,VLOOKUP($I3453,'taxon-match_2026-08-31'!$A$2:$N$122,11,FALSE),IF(_xlpm.x=0,"",_xlpm.x)))</f>
        <v>Dorididae</v>
      </c>
      <c r="Q3453" t="str">
        <f>IF($I3453="","",_xlfn.LET(_xlpm.x,VLOOKUP($I3453,'taxon-match_2026-08-31'!$A$2:$N$122,12,FALSE),IF(_xlpm.x=0,"",_xlpm.x)))</f>
        <v>Doris</v>
      </c>
      <c r="R3453" t="str">
        <f>IF($I3453="","",_xlfn.LET(_xlpm.x,VLOOKUP($I3453,'taxon-match_2026-08-31'!$A$2:$N$122,14,FALSE),IF(_xlpm.x=0,"",_xlpm.x)))</f>
        <v>kerguelenensis</v>
      </c>
      <c r="S3453" s="2" t="s">
        <v>2609</v>
      </c>
      <c r="T3453" s="69" t="s">
        <v>62</v>
      </c>
      <c r="U3453" s="69" t="s">
        <v>60</v>
      </c>
      <c r="X3453" t="str">
        <f>IF(T3453="","",_xlfn.LET(_xlpm.x,VLOOKUP(T3453,'Drop-down_menus'!$F$2:$G$16,2,FALSE),IF(_xlpm.x=0,"",_xlpm.x)))</f>
        <v>https://orcid.org/0000-0003-3696-4445</v>
      </c>
      <c r="Y3453" t="str">
        <f>IF(U3453="","",_xlfn.LET(_xlpm.x,VLOOKUP(U3453,'Drop-down_menus'!$F$2:$G$16,2,FALSE),IF(_xlpm.x=0,"",_xlpm.x)))</f>
        <v>https://orcid.org/0000-0002-9708-1761</v>
      </c>
      <c r="Z3453" t="str">
        <f>IF(V3453="","",_xlfn.LET(_xlpm.x,VLOOKUP(V3453,'Drop-down_menus'!$F$2:$G$16,2,FALSE),IF(_xlpm.x=0,"",_xlpm.x)))</f>
        <v/>
      </c>
      <c r="AA3453" t="str">
        <f>IF(W3453="","",_xlfn.LET(_xlpm.x,VLOOKUP(W3453,'Drop-down_menus'!$F$2:$G$16,2,FALSE),IF(_xlpm.x=0,"",_xlpm.x)))</f>
        <v/>
      </c>
      <c r="AB3453" t="s">
        <v>756</v>
      </c>
      <c r="AE3453" t="s">
        <v>922</v>
      </c>
    </row>
    <row r="3454" spans="1:31" ht="15" x14ac:dyDescent="0.2">
      <c r="A3454" s="2" t="s">
        <v>117</v>
      </c>
      <c r="B3454">
        <v>671</v>
      </c>
      <c r="C3454">
        <v>411</v>
      </c>
      <c r="D3454" s="69" t="s">
        <v>700</v>
      </c>
      <c r="F3454" s="70" t="s">
        <v>889</v>
      </c>
      <c r="G3454" s="69">
        <v>1</v>
      </c>
      <c r="H3454" s="70" t="s">
        <v>889</v>
      </c>
      <c r="I3454" t="s">
        <v>889</v>
      </c>
      <c r="J3454" t="str">
        <f>IF($I3454="","",_xlfn.LET(_xlpm.x,VLOOKUP($I3454,'taxon-match_2026-08-31'!$A$2:$N$122,6,FALSE),IF(_xlpm.x=0,"",_xlpm.x)))</f>
        <v>(Bergh, 1884)</v>
      </c>
      <c r="K3454" t="str">
        <f>IF($I3454="","",_xlfn.LET(_xlpm.x,VLOOKUP($I3454,'taxon-match_2026-08-31'!$A$2:$N$122,4,FALSE),IF(_xlpm.x=0,"",_xlpm.x)))</f>
        <v>urn:lsid:marinespecies.org:taxname:411132</v>
      </c>
      <c r="L3454" t="str">
        <f>IF($I3454="","",_xlfn.LET(_xlpm.x,VLOOKUP($I3454,'taxon-match_2026-08-31'!$A$2:$N$122,7,FALSE),IF(_xlpm.x=0,"",_xlpm.x)))</f>
        <v>Animalia</v>
      </c>
      <c r="M3454" t="str">
        <f>IF($I3454="","",_xlfn.LET(_xlpm.x,VLOOKUP($I3454,'taxon-match_2026-08-31'!$A$2:$N$122,8,FALSE),IF(_xlpm.x=0,"",_xlpm.x)))</f>
        <v>Mollusca</v>
      </c>
      <c r="N3454" t="str">
        <f>IF($I3454="","",_xlfn.LET(_xlpm.x,VLOOKUP($I3454,'taxon-match_2026-08-31'!$A$2:$N$122,9,FALSE),IF(_xlpm.x=0,"",_xlpm.x)))</f>
        <v>Gastropoda</v>
      </c>
      <c r="O3454" t="str">
        <f>IF($I3454="","",_xlfn.LET(_xlpm.x,VLOOKUP($I3454,'taxon-match_2026-08-31'!$A$2:$N$122,10,FALSE),IF(_xlpm.x=0,"",_xlpm.x)))</f>
        <v>Doridida</v>
      </c>
      <c r="P3454" t="str">
        <f>IF($I3454="","",_xlfn.LET(_xlpm.x,VLOOKUP($I3454,'taxon-match_2026-08-31'!$A$2:$N$122,11,FALSE),IF(_xlpm.x=0,"",_xlpm.x)))</f>
        <v>Dorididae</v>
      </c>
      <c r="Q3454" t="str">
        <f>IF($I3454="","",_xlfn.LET(_xlpm.x,VLOOKUP($I3454,'taxon-match_2026-08-31'!$A$2:$N$122,12,FALSE),IF(_xlpm.x=0,"",_xlpm.x)))</f>
        <v>Doris</v>
      </c>
      <c r="R3454" t="str">
        <f>IF($I3454="","",_xlfn.LET(_xlpm.x,VLOOKUP($I3454,'taxon-match_2026-08-31'!$A$2:$N$122,14,FALSE),IF(_xlpm.x=0,"",_xlpm.x)))</f>
        <v>kerguelenensis</v>
      </c>
      <c r="S3454" s="2" t="s">
        <v>2609</v>
      </c>
      <c r="T3454" s="69" t="s">
        <v>62</v>
      </c>
      <c r="U3454" s="69" t="s">
        <v>60</v>
      </c>
      <c r="X3454" t="str">
        <f>IF(T3454="","",_xlfn.LET(_xlpm.x,VLOOKUP(T3454,'Drop-down_menus'!$F$2:$G$16,2,FALSE),IF(_xlpm.x=0,"",_xlpm.x)))</f>
        <v>https://orcid.org/0000-0003-3696-4445</v>
      </c>
      <c r="Y3454" t="str">
        <f>IF(U3454="","",_xlfn.LET(_xlpm.x,VLOOKUP(U3454,'Drop-down_menus'!$F$2:$G$16,2,FALSE),IF(_xlpm.x=0,"",_xlpm.x)))</f>
        <v>https://orcid.org/0000-0002-9708-1761</v>
      </c>
      <c r="Z3454" t="str">
        <f>IF(V3454="","",_xlfn.LET(_xlpm.x,VLOOKUP(V3454,'Drop-down_menus'!$F$2:$G$16,2,FALSE),IF(_xlpm.x=0,"",_xlpm.x)))</f>
        <v/>
      </c>
      <c r="AA3454" t="str">
        <f>IF(W3454="","",_xlfn.LET(_xlpm.x,VLOOKUP(W3454,'Drop-down_menus'!$F$2:$G$16,2,FALSE),IF(_xlpm.x=0,"",_xlpm.x)))</f>
        <v/>
      </c>
      <c r="AB3454" t="s">
        <v>756</v>
      </c>
      <c r="AE3454" t="s">
        <v>922</v>
      </c>
    </row>
    <row r="3455" spans="1:31" ht="15" x14ac:dyDescent="0.2">
      <c r="A3455" s="2" t="s">
        <v>117</v>
      </c>
      <c r="B3455">
        <v>672</v>
      </c>
      <c r="C3455">
        <v>423</v>
      </c>
      <c r="D3455" s="69" t="s">
        <v>700</v>
      </c>
      <c r="F3455" s="70" t="s">
        <v>889</v>
      </c>
      <c r="G3455" s="69">
        <v>1</v>
      </c>
      <c r="H3455" s="70" t="s">
        <v>889</v>
      </c>
      <c r="I3455" t="s">
        <v>889</v>
      </c>
      <c r="J3455" t="str">
        <f>IF($I3455="","",_xlfn.LET(_xlpm.x,VLOOKUP($I3455,'taxon-match_2026-08-31'!$A$2:$N$122,6,FALSE),IF(_xlpm.x=0,"",_xlpm.x)))</f>
        <v>(Bergh, 1884)</v>
      </c>
      <c r="K3455" t="str">
        <f>IF($I3455="","",_xlfn.LET(_xlpm.x,VLOOKUP($I3455,'taxon-match_2026-08-31'!$A$2:$N$122,4,FALSE),IF(_xlpm.x=0,"",_xlpm.x)))</f>
        <v>urn:lsid:marinespecies.org:taxname:411132</v>
      </c>
      <c r="L3455" t="str">
        <f>IF($I3455="","",_xlfn.LET(_xlpm.x,VLOOKUP($I3455,'taxon-match_2026-08-31'!$A$2:$N$122,7,FALSE),IF(_xlpm.x=0,"",_xlpm.x)))</f>
        <v>Animalia</v>
      </c>
      <c r="M3455" t="str">
        <f>IF($I3455="","",_xlfn.LET(_xlpm.x,VLOOKUP($I3455,'taxon-match_2026-08-31'!$A$2:$N$122,8,FALSE),IF(_xlpm.x=0,"",_xlpm.x)))</f>
        <v>Mollusca</v>
      </c>
      <c r="N3455" t="str">
        <f>IF($I3455="","",_xlfn.LET(_xlpm.x,VLOOKUP($I3455,'taxon-match_2026-08-31'!$A$2:$N$122,9,FALSE),IF(_xlpm.x=0,"",_xlpm.x)))</f>
        <v>Gastropoda</v>
      </c>
      <c r="O3455" t="str">
        <f>IF($I3455="","",_xlfn.LET(_xlpm.x,VLOOKUP($I3455,'taxon-match_2026-08-31'!$A$2:$N$122,10,FALSE),IF(_xlpm.x=0,"",_xlpm.x)))</f>
        <v>Doridida</v>
      </c>
      <c r="P3455" t="str">
        <f>IF($I3455="","",_xlfn.LET(_xlpm.x,VLOOKUP($I3455,'taxon-match_2026-08-31'!$A$2:$N$122,11,FALSE),IF(_xlpm.x=0,"",_xlpm.x)))</f>
        <v>Dorididae</v>
      </c>
      <c r="Q3455" t="str">
        <f>IF($I3455="","",_xlfn.LET(_xlpm.x,VLOOKUP($I3455,'taxon-match_2026-08-31'!$A$2:$N$122,12,FALSE),IF(_xlpm.x=0,"",_xlpm.x)))</f>
        <v>Doris</v>
      </c>
      <c r="R3455" t="str">
        <f>IF($I3455="","",_xlfn.LET(_xlpm.x,VLOOKUP($I3455,'taxon-match_2026-08-31'!$A$2:$N$122,14,FALSE),IF(_xlpm.x=0,"",_xlpm.x)))</f>
        <v>kerguelenensis</v>
      </c>
      <c r="S3455" s="2" t="s">
        <v>2609</v>
      </c>
      <c r="T3455" s="69" t="s">
        <v>62</v>
      </c>
      <c r="U3455" s="69" t="s">
        <v>60</v>
      </c>
      <c r="X3455" t="str">
        <f>IF(T3455="","",_xlfn.LET(_xlpm.x,VLOOKUP(T3455,'Drop-down_menus'!$F$2:$G$16,2,FALSE),IF(_xlpm.x=0,"",_xlpm.x)))</f>
        <v>https://orcid.org/0000-0003-3696-4445</v>
      </c>
      <c r="Y3455" t="str">
        <f>IF(U3455="","",_xlfn.LET(_xlpm.x,VLOOKUP(U3455,'Drop-down_menus'!$F$2:$G$16,2,FALSE),IF(_xlpm.x=0,"",_xlpm.x)))</f>
        <v>https://orcid.org/0000-0002-9708-1761</v>
      </c>
      <c r="Z3455" t="str">
        <f>IF(V3455="","",_xlfn.LET(_xlpm.x,VLOOKUP(V3455,'Drop-down_menus'!$F$2:$G$16,2,FALSE),IF(_xlpm.x=0,"",_xlpm.x)))</f>
        <v/>
      </c>
      <c r="AA3455" t="str">
        <f>IF(W3455="","",_xlfn.LET(_xlpm.x,VLOOKUP(W3455,'Drop-down_menus'!$F$2:$G$16,2,FALSE),IF(_xlpm.x=0,"",_xlpm.x)))</f>
        <v/>
      </c>
      <c r="AB3455" t="s">
        <v>756</v>
      </c>
      <c r="AE3455" t="s">
        <v>922</v>
      </c>
    </row>
    <row r="3456" spans="1:31" ht="15" x14ac:dyDescent="0.2">
      <c r="A3456" s="2" t="s">
        <v>181</v>
      </c>
      <c r="B3456">
        <v>1149</v>
      </c>
      <c r="C3456">
        <v>385</v>
      </c>
      <c r="D3456" s="69" t="s">
        <v>700</v>
      </c>
      <c r="F3456" s="70" t="s">
        <v>832</v>
      </c>
      <c r="G3456" s="69">
        <v>1</v>
      </c>
      <c r="H3456" s="70" t="s">
        <v>832</v>
      </c>
      <c r="I3456" t="s">
        <v>832</v>
      </c>
      <c r="J3456" t="str">
        <f>IF($I3456="","",_xlfn.LET(_xlpm.x,VLOOKUP($I3456,'taxon-match_2026-08-31'!$A$2:$N$122,6,FALSE),IF(_xlpm.x=0,"",_xlpm.x)))</f>
        <v>Eights, 1852</v>
      </c>
      <c r="K3456" t="str">
        <f>IF($I3456="","",_xlfn.LET(_xlpm.x,VLOOKUP($I3456,'taxon-match_2026-08-31'!$A$2:$N$122,4,FALSE),IF(_xlpm.x=0,"",_xlpm.x)))</f>
        <v>urn:lsid:marinespecies.org:taxname:174803</v>
      </c>
      <c r="L3456" t="str">
        <f>IF($I3456="","",_xlfn.LET(_xlpm.x,VLOOKUP($I3456,'taxon-match_2026-08-31'!$A$2:$N$122,7,FALSE),IF(_xlpm.x=0,"",_xlpm.x)))</f>
        <v>Animalia</v>
      </c>
      <c r="M3456" t="str">
        <f>IF($I3456="","",_xlfn.LET(_xlpm.x,VLOOKUP($I3456,'taxon-match_2026-08-31'!$A$2:$N$122,8,FALSE),IF(_xlpm.x=0,"",_xlpm.x)))</f>
        <v>Arthropoda</v>
      </c>
      <c r="N3456" t="str">
        <f>IF($I3456="","",_xlfn.LET(_xlpm.x,VLOOKUP($I3456,'taxon-match_2026-08-31'!$A$2:$N$122,9,FALSE),IF(_xlpm.x=0,"",_xlpm.x)))</f>
        <v>Malacostraca</v>
      </c>
      <c r="O3456" t="str">
        <f>IF($I3456="","",_xlfn.LET(_xlpm.x,VLOOKUP($I3456,'taxon-match_2026-08-31'!$A$2:$N$122,10,FALSE),IF(_xlpm.x=0,"",_xlpm.x)))</f>
        <v>Isopoda</v>
      </c>
      <c r="P3456" t="str">
        <f>IF($I3456="","",_xlfn.LET(_xlpm.x,VLOOKUP($I3456,'taxon-match_2026-08-31'!$A$2:$N$122,11,FALSE),IF(_xlpm.x=0,"",_xlpm.x)))</f>
        <v>Chaetiliidae</v>
      </c>
      <c r="Q3456" t="str">
        <f>IF($I3456="","",_xlfn.LET(_xlpm.x,VLOOKUP($I3456,'taxon-match_2026-08-31'!$A$2:$N$122,12,FALSE),IF(_xlpm.x=0,"",_xlpm.x)))</f>
        <v>Glyptonotus</v>
      </c>
      <c r="R3456" t="str">
        <f>IF($I3456="","",_xlfn.LET(_xlpm.x,VLOOKUP($I3456,'taxon-match_2026-08-31'!$A$2:$N$122,14,FALSE),IF(_xlpm.x=0,"",_xlpm.x)))</f>
        <v>antarcticus</v>
      </c>
      <c r="S3456" s="2" t="s">
        <v>2609</v>
      </c>
      <c r="T3456" s="69" t="s">
        <v>62</v>
      </c>
      <c r="U3456" s="69" t="s">
        <v>60</v>
      </c>
      <c r="X3456" t="str">
        <f>IF(T3456="","",_xlfn.LET(_xlpm.x,VLOOKUP(T3456,'Drop-down_menus'!$F$2:$G$16,2,FALSE),IF(_xlpm.x=0,"",_xlpm.x)))</f>
        <v>https://orcid.org/0000-0003-3696-4445</v>
      </c>
      <c r="Y3456" t="str">
        <f>IF(U3456="","",_xlfn.LET(_xlpm.x,VLOOKUP(U3456,'Drop-down_menus'!$F$2:$G$16,2,FALSE),IF(_xlpm.x=0,"",_xlpm.x)))</f>
        <v>https://orcid.org/0000-0002-9708-1761</v>
      </c>
      <c r="Z3456" t="str">
        <f>IF(V3456="","",_xlfn.LET(_xlpm.x,VLOOKUP(V3456,'Drop-down_menus'!$F$2:$G$16,2,FALSE),IF(_xlpm.x=0,"",_xlpm.x)))</f>
        <v/>
      </c>
      <c r="AA3456" t="str">
        <f>IF(W3456="","",_xlfn.LET(_xlpm.x,VLOOKUP(W3456,'Drop-down_menus'!$F$2:$G$16,2,FALSE),IF(_xlpm.x=0,"",_xlpm.x)))</f>
        <v/>
      </c>
      <c r="AB3456" t="s">
        <v>756</v>
      </c>
      <c r="AE3456" t="s">
        <v>922</v>
      </c>
    </row>
    <row r="3457" spans="1:31" ht="15" x14ac:dyDescent="0.2">
      <c r="A3457" s="2" t="s">
        <v>253</v>
      </c>
      <c r="B3457">
        <v>1872</v>
      </c>
      <c r="C3457">
        <v>386</v>
      </c>
      <c r="D3457" s="69" t="s">
        <v>700</v>
      </c>
      <c r="F3457" s="70" t="s">
        <v>832</v>
      </c>
      <c r="G3457" s="69">
        <v>1</v>
      </c>
      <c r="H3457" s="70" t="s">
        <v>832</v>
      </c>
      <c r="I3457" t="s">
        <v>832</v>
      </c>
      <c r="J3457" t="str">
        <f>IF($I3457="","",_xlfn.LET(_xlpm.x,VLOOKUP($I3457,'taxon-match_2026-08-31'!$A$2:$N$122,6,FALSE),IF(_xlpm.x=0,"",_xlpm.x)))</f>
        <v>Eights, 1852</v>
      </c>
      <c r="K3457" t="str">
        <f>IF($I3457="","",_xlfn.LET(_xlpm.x,VLOOKUP($I3457,'taxon-match_2026-08-31'!$A$2:$N$122,4,FALSE),IF(_xlpm.x=0,"",_xlpm.x)))</f>
        <v>urn:lsid:marinespecies.org:taxname:174803</v>
      </c>
      <c r="L3457" t="str">
        <f>IF($I3457="","",_xlfn.LET(_xlpm.x,VLOOKUP($I3457,'taxon-match_2026-08-31'!$A$2:$N$122,7,FALSE),IF(_xlpm.x=0,"",_xlpm.x)))</f>
        <v>Animalia</v>
      </c>
      <c r="M3457" t="str">
        <f>IF($I3457="","",_xlfn.LET(_xlpm.x,VLOOKUP($I3457,'taxon-match_2026-08-31'!$A$2:$N$122,8,FALSE),IF(_xlpm.x=0,"",_xlpm.x)))</f>
        <v>Arthropoda</v>
      </c>
      <c r="N3457" t="str">
        <f>IF($I3457="","",_xlfn.LET(_xlpm.x,VLOOKUP($I3457,'taxon-match_2026-08-31'!$A$2:$N$122,9,FALSE),IF(_xlpm.x=0,"",_xlpm.x)))</f>
        <v>Malacostraca</v>
      </c>
      <c r="O3457" t="str">
        <f>IF($I3457="","",_xlfn.LET(_xlpm.x,VLOOKUP($I3457,'taxon-match_2026-08-31'!$A$2:$N$122,10,FALSE),IF(_xlpm.x=0,"",_xlpm.x)))</f>
        <v>Isopoda</v>
      </c>
      <c r="P3457" t="str">
        <f>IF($I3457="","",_xlfn.LET(_xlpm.x,VLOOKUP($I3457,'taxon-match_2026-08-31'!$A$2:$N$122,11,FALSE),IF(_xlpm.x=0,"",_xlpm.x)))</f>
        <v>Chaetiliidae</v>
      </c>
      <c r="Q3457" t="str">
        <f>IF($I3457="","",_xlfn.LET(_xlpm.x,VLOOKUP($I3457,'taxon-match_2026-08-31'!$A$2:$N$122,12,FALSE),IF(_xlpm.x=0,"",_xlpm.x)))</f>
        <v>Glyptonotus</v>
      </c>
      <c r="R3457" t="str">
        <f>IF($I3457="","",_xlfn.LET(_xlpm.x,VLOOKUP($I3457,'taxon-match_2026-08-31'!$A$2:$N$122,14,FALSE),IF(_xlpm.x=0,"",_xlpm.x)))</f>
        <v>antarcticus</v>
      </c>
      <c r="S3457" s="2" t="s">
        <v>2609</v>
      </c>
      <c r="T3457" s="69" t="s">
        <v>62</v>
      </c>
      <c r="U3457" s="69" t="s">
        <v>60</v>
      </c>
      <c r="X3457" t="str">
        <f>IF(T3457="","",_xlfn.LET(_xlpm.x,VLOOKUP(T3457,'Drop-down_menus'!$F$2:$G$16,2,FALSE),IF(_xlpm.x=0,"",_xlpm.x)))</f>
        <v>https://orcid.org/0000-0003-3696-4445</v>
      </c>
      <c r="Y3457" t="str">
        <f>IF(U3457="","",_xlfn.LET(_xlpm.x,VLOOKUP(U3457,'Drop-down_menus'!$F$2:$G$16,2,FALSE),IF(_xlpm.x=0,"",_xlpm.x)))</f>
        <v>https://orcid.org/0000-0002-9708-1761</v>
      </c>
      <c r="Z3457" t="str">
        <f>IF(V3457="","",_xlfn.LET(_xlpm.x,VLOOKUP(V3457,'Drop-down_menus'!$F$2:$G$16,2,FALSE),IF(_xlpm.x=0,"",_xlpm.x)))</f>
        <v/>
      </c>
      <c r="AA3457" t="str">
        <f>IF(W3457="","",_xlfn.LET(_xlpm.x,VLOOKUP(W3457,'Drop-down_menus'!$F$2:$G$16,2,FALSE),IF(_xlpm.x=0,"",_xlpm.x)))</f>
        <v/>
      </c>
      <c r="AB3457" t="s">
        <v>756</v>
      </c>
      <c r="AE3457" t="s">
        <v>922</v>
      </c>
    </row>
    <row r="3458" spans="1:31" ht="15" x14ac:dyDescent="0.2">
      <c r="A3458" s="2" t="s">
        <v>282</v>
      </c>
      <c r="B3458">
        <v>2697</v>
      </c>
      <c r="C3458">
        <v>387</v>
      </c>
      <c r="D3458" s="69" t="s">
        <v>700</v>
      </c>
      <c r="F3458" s="70" t="s">
        <v>832</v>
      </c>
      <c r="G3458" s="69">
        <v>1</v>
      </c>
      <c r="H3458" s="70" t="s">
        <v>832</v>
      </c>
      <c r="I3458" t="s">
        <v>832</v>
      </c>
      <c r="J3458" t="str">
        <f>IF($I3458="","",_xlfn.LET(_xlpm.x,VLOOKUP($I3458,'taxon-match_2026-08-31'!$A$2:$N$122,6,FALSE),IF(_xlpm.x=0,"",_xlpm.x)))</f>
        <v>Eights, 1852</v>
      </c>
      <c r="K3458" t="str">
        <f>IF($I3458="","",_xlfn.LET(_xlpm.x,VLOOKUP($I3458,'taxon-match_2026-08-31'!$A$2:$N$122,4,FALSE),IF(_xlpm.x=0,"",_xlpm.x)))</f>
        <v>urn:lsid:marinespecies.org:taxname:174803</v>
      </c>
      <c r="L3458" t="str">
        <f>IF($I3458="","",_xlfn.LET(_xlpm.x,VLOOKUP($I3458,'taxon-match_2026-08-31'!$A$2:$N$122,7,FALSE),IF(_xlpm.x=0,"",_xlpm.x)))</f>
        <v>Animalia</v>
      </c>
      <c r="M3458" t="str">
        <f>IF($I3458="","",_xlfn.LET(_xlpm.x,VLOOKUP($I3458,'taxon-match_2026-08-31'!$A$2:$N$122,8,FALSE),IF(_xlpm.x=0,"",_xlpm.x)))</f>
        <v>Arthropoda</v>
      </c>
      <c r="N3458" t="str">
        <f>IF($I3458="","",_xlfn.LET(_xlpm.x,VLOOKUP($I3458,'taxon-match_2026-08-31'!$A$2:$N$122,9,FALSE),IF(_xlpm.x=0,"",_xlpm.x)))</f>
        <v>Malacostraca</v>
      </c>
      <c r="O3458" t="str">
        <f>IF($I3458="","",_xlfn.LET(_xlpm.x,VLOOKUP($I3458,'taxon-match_2026-08-31'!$A$2:$N$122,10,FALSE),IF(_xlpm.x=0,"",_xlpm.x)))</f>
        <v>Isopoda</v>
      </c>
      <c r="P3458" t="str">
        <f>IF($I3458="","",_xlfn.LET(_xlpm.x,VLOOKUP($I3458,'taxon-match_2026-08-31'!$A$2:$N$122,11,FALSE),IF(_xlpm.x=0,"",_xlpm.x)))</f>
        <v>Chaetiliidae</v>
      </c>
      <c r="Q3458" t="str">
        <f>IF($I3458="","",_xlfn.LET(_xlpm.x,VLOOKUP($I3458,'taxon-match_2026-08-31'!$A$2:$N$122,12,FALSE),IF(_xlpm.x=0,"",_xlpm.x)))</f>
        <v>Glyptonotus</v>
      </c>
      <c r="R3458" t="str">
        <f>IF($I3458="","",_xlfn.LET(_xlpm.x,VLOOKUP($I3458,'taxon-match_2026-08-31'!$A$2:$N$122,14,FALSE),IF(_xlpm.x=0,"",_xlpm.x)))</f>
        <v>antarcticus</v>
      </c>
      <c r="S3458" s="2" t="s">
        <v>2609</v>
      </c>
      <c r="T3458" s="69" t="s">
        <v>62</v>
      </c>
      <c r="U3458" s="69" t="s">
        <v>60</v>
      </c>
      <c r="X3458" t="str">
        <f>IF(T3458="","",_xlfn.LET(_xlpm.x,VLOOKUP(T3458,'Drop-down_menus'!$F$2:$G$16,2,FALSE),IF(_xlpm.x=0,"",_xlpm.x)))</f>
        <v>https://orcid.org/0000-0003-3696-4445</v>
      </c>
      <c r="Y3458" t="str">
        <f>IF(U3458="","",_xlfn.LET(_xlpm.x,VLOOKUP(U3458,'Drop-down_menus'!$F$2:$G$16,2,FALSE),IF(_xlpm.x=0,"",_xlpm.x)))</f>
        <v>https://orcid.org/0000-0002-9708-1761</v>
      </c>
      <c r="Z3458" t="str">
        <f>IF(V3458="","",_xlfn.LET(_xlpm.x,VLOOKUP(V3458,'Drop-down_menus'!$F$2:$G$16,2,FALSE),IF(_xlpm.x=0,"",_xlpm.x)))</f>
        <v/>
      </c>
      <c r="AA3458" t="str">
        <f>IF(W3458="","",_xlfn.LET(_xlpm.x,VLOOKUP(W3458,'Drop-down_menus'!$F$2:$G$16,2,FALSE),IF(_xlpm.x=0,"",_xlpm.x)))</f>
        <v/>
      </c>
      <c r="AB3458" t="s">
        <v>756</v>
      </c>
      <c r="AE3458" t="s">
        <v>922</v>
      </c>
    </row>
    <row r="3459" spans="1:31" ht="15" x14ac:dyDescent="0.2">
      <c r="A3459" s="2" t="s">
        <v>282</v>
      </c>
      <c r="B3459">
        <v>2709</v>
      </c>
      <c r="C3459">
        <v>408</v>
      </c>
      <c r="D3459" s="69" t="s">
        <v>700</v>
      </c>
      <c r="F3459" s="70" t="s">
        <v>832</v>
      </c>
      <c r="G3459" s="69">
        <v>1</v>
      </c>
      <c r="H3459" s="70" t="s">
        <v>832</v>
      </c>
      <c r="I3459" t="s">
        <v>832</v>
      </c>
      <c r="J3459" t="str">
        <f>IF($I3459="","",_xlfn.LET(_xlpm.x,VLOOKUP($I3459,'taxon-match_2026-08-31'!$A$2:$N$122,6,FALSE),IF(_xlpm.x=0,"",_xlpm.x)))</f>
        <v>Eights, 1852</v>
      </c>
      <c r="K3459" t="str">
        <f>IF($I3459="","",_xlfn.LET(_xlpm.x,VLOOKUP($I3459,'taxon-match_2026-08-31'!$A$2:$N$122,4,FALSE),IF(_xlpm.x=0,"",_xlpm.x)))</f>
        <v>urn:lsid:marinespecies.org:taxname:174803</v>
      </c>
      <c r="L3459" t="str">
        <f>IF($I3459="","",_xlfn.LET(_xlpm.x,VLOOKUP($I3459,'taxon-match_2026-08-31'!$A$2:$N$122,7,FALSE),IF(_xlpm.x=0,"",_xlpm.x)))</f>
        <v>Animalia</v>
      </c>
      <c r="M3459" t="str">
        <f>IF($I3459="","",_xlfn.LET(_xlpm.x,VLOOKUP($I3459,'taxon-match_2026-08-31'!$A$2:$N$122,8,FALSE),IF(_xlpm.x=0,"",_xlpm.x)))</f>
        <v>Arthropoda</v>
      </c>
      <c r="N3459" t="str">
        <f>IF($I3459="","",_xlfn.LET(_xlpm.x,VLOOKUP($I3459,'taxon-match_2026-08-31'!$A$2:$N$122,9,FALSE),IF(_xlpm.x=0,"",_xlpm.x)))</f>
        <v>Malacostraca</v>
      </c>
      <c r="O3459" t="str">
        <f>IF($I3459="","",_xlfn.LET(_xlpm.x,VLOOKUP($I3459,'taxon-match_2026-08-31'!$A$2:$N$122,10,FALSE),IF(_xlpm.x=0,"",_xlpm.x)))</f>
        <v>Isopoda</v>
      </c>
      <c r="P3459" t="str">
        <f>IF($I3459="","",_xlfn.LET(_xlpm.x,VLOOKUP($I3459,'taxon-match_2026-08-31'!$A$2:$N$122,11,FALSE),IF(_xlpm.x=0,"",_xlpm.x)))</f>
        <v>Chaetiliidae</v>
      </c>
      <c r="Q3459" t="str">
        <f>IF($I3459="","",_xlfn.LET(_xlpm.x,VLOOKUP($I3459,'taxon-match_2026-08-31'!$A$2:$N$122,12,FALSE),IF(_xlpm.x=0,"",_xlpm.x)))</f>
        <v>Glyptonotus</v>
      </c>
      <c r="R3459" t="str">
        <f>IF($I3459="","",_xlfn.LET(_xlpm.x,VLOOKUP($I3459,'taxon-match_2026-08-31'!$A$2:$N$122,14,FALSE),IF(_xlpm.x=0,"",_xlpm.x)))</f>
        <v>antarcticus</v>
      </c>
      <c r="S3459" s="2" t="s">
        <v>2609</v>
      </c>
      <c r="T3459" s="69" t="s">
        <v>62</v>
      </c>
      <c r="U3459" s="69" t="s">
        <v>60</v>
      </c>
      <c r="X3459" t="str">
        <f>IF(T3459="","",_xlfn.LET(_xlpm.x,VLOOKUP(T3459,'Drop-down_menus'!$F$2:$G$16,2,FALSE),IF(_xlpm.x=0,"",_xlpm.x)))</f>
        <v>https://orcid.org/0000-0003-3696-4445</v>
      </c>
      <c r="Y3459" t="str">
        <f>IF(U3459="","",_xlfn.LET(_xlpm.x,VLOOKUP(U3459,'Drop-down_menus'!$F$2:$G$16,2,FALSE),IF(_xlpm.x=0,"",_xlpm.x)))</f>
        <v>https://orcid.org/0000-0002-9708-1761</v>
      </c>
      <c r="Z3459" t="str">
        <f>IF(V3459="","",_xlfn.LET(_xlpm.x,VLOOKUP(V3459,'Drop-down_menus'!$F$2:$G$16,2,FALSE),IF(_xlpm.x=0,"",_xlpm.x)))</f>
        <v/>
      </c>
      <c r="AA3459" t="str">
        <f>IF(W3459="","",_xlfn.LET(_xlpm.x,VLOOKUP(W3459,'Drop-down_menus'!$F$2:$G$16,2,FALSE),IF(_xlpm.x=0,"",_xlpm.x)))</f>
        <v/>
      </c>
      <c r="AB3459" t="s">
        <v>756</v>
      </c>
      <c r="AE3459" t="s">
        <v>922</v>
      </c>
    </row>
    <row r="3460" spans="1:31" ht="15" x14ac:dyDescent="0.2">
      <c r="A3460" s="2" t="s">
        <v>282</v>
      </c>
      <c r="B3460">
        <v>2723</v>
      </c>
      <c r="C3460">
        <v>420</v>
      </c>
      <c r="D3460" s="69" t="s">
        <v>700</v>
      </c>
      <c r="F3460" s="70" t="s">
        <v>832</v>
      </c>
      <c r="G3460" s="69">
        <v>1</v>
      </c>
      <c r="H3460" s="70" t="s">
        <v>832</v>
      </c>
      <c r="I3460" t="s">
        <v>832</v>
      </c>
      <c r="J3460" t="str">
        <f>IF($I3460="","",_xlfn.LET(_xlpm.x,VLOOKUP($I3460,'taxon-match_2026-08-31'!$A$2:$N$122,6,FALSE),IF(_xlpm.x=0,"",_xlpm.x)))</f>
        <v>Eights, 1852</v>
      </c>
      <c r="K3460" t="str">
        <f>IF($I3460="","",_xlfn.LET(_xlpm.x,VLOOKUP($I3460,'taxon-match_2026-08-31'!$A$2:$N$122,4,FALSE),IF(_xlpm.x=0,"",_xlpm.x)))</f>
        <v>urn:lsid:marinespecies.org:taxname:174803</v>
      </c>
      <c r="L3460" t="str">
        <f>IF($I3460="","",_xlfn.LET(_xlpm.x,VLOOKUP($I3460,'taxon-match_2026-08-31'!$A$2:$N$122,7,FALSE),IF(_xlpm.x=0,"",_xlpm.x)))</f>
        <v>Animalia</v>
      </c>
      <c r="M3460" t="str">
        <f>IF($I3460="","",_xlfn.LET(_xlpm.x,VLOOKUP($I3460,'taxon-match_2026-08-31'!$A$2:$N$122,8,FALSE),IF(_xlpm.x=0,"",_xlpm.x)))</f>
        <v>Arthropoda</v>
      </c>
      <c r="N3460" t="str">
        <f>IF($I3460="","",_xlfn.LET(_xlpm.x,VLOOKUP($I3460,'taxon-match_2026-08-31'!$A$2:$N$122,9,FALSE),IF(_xlpm.x=0,"",_xlpm.x)))</f>
        <v>Malacostraca</v>
      </c>
      <c r="O3460" t="str">
        <f>IF($I3460="","",_xlfn.LET(_xlpm.x,VLOOKUP($I3460,'taxon-match_2026-08-31'!$A$2:$N$122,10,FALSE),IF(_xlpm.x=0,"",_xlpm.x)))</f>
        <v>Isopoda</v>
      </c>
      <c r="P3460" t="str">
        <f>IF($I3460="","",_xlfn.LET(_xlpm.x,VLOOKUP($I3460,'taxon-match_2026-08-31'!$A$2:$N$122,11,FALSE),IF(_xlpm.x=0,"",_xlpm.x)))</f>
        <v>Chaetiliidae</v>
      </c>
      <c r="Q3460" t="str">
        <f>IF($I3460="","",_xlfn.LET(_xlpm.x,VLOOKUP($I3460,'taxon-match_2026-08-31'!$A$2:$N$122,12,FALSE),IF(_xlpm.x=0,"",_xlpm.x)))</f>
        <v>Glyptonotus</v>
      </c>
      <c r="R3460" t="str">
        <f>IF($I3460="","",_xlfn.LET(_xlpm.x,VLOOKUP($I3460,'taxon-match_2026-08-31'!$A$2:$N$122,14,FALSE),IF(_xlpm.x=0,"",_xlpm.x)))</f>
        <v>antarcticus</v>
      </c>
      <c r="S3460" s="2" t="s">
        <v>2609</v>
      </c>
      <c r="T3460" s="69" t="s">
        <v>62</v>
      </c>
      <c r="U3460" s="69" t="s">
        <v>60</v>
      </c>
      <c r="X3460" t="str">
        <f>IF(T3460="","",_xlfn.LET(_xlpm.x,VLOOKUP(T3460,'Drop-down_menus'!$F$2:$G$16,2,FALSE),IF(_xlpm.x=0,"",_xlpm.x)))</f>
        <v>https://orcid.org/0000-0003-3696-4445</v>
      </c>
      <c r="Y3460" t="str">
        <f>IF(U3460="","",_xlfn.LET(_xlpm.x,VLOOKUP(U3460,'Drop-down_menus'!$F$2:$G$16,2,FALSE),IF(_xlpm.x=0,"",_xlpm.x)))</f>
        <v>https://orcid.org/0000-0002-9708-1761</v>
      </c>
      <c r="Z3460" t="str">
        <f>IF(V3460="","",_xlfn.LET(_xlpm.x,VLOOKUP(V3460,'Drop-down_menus'!$F$2:$G$16,2,FALSE),IF(_xlpm.x=0,"",_xlpm.x)))</f>
        <v/>
      </c>
      <c r="AA3460" t="str">
        <f>IF(W3460="","",_xlfn.LET(_xlpm.x,VLOOKUP(W3460,'Drop-down_menus'!$F$2:$G$16,2,FALSE),IF(_xlpm.x=0,"",_xlpm.x)))</f>
        <v/>
      </c>
      <c r="AB3460" t="s">
        <v>756</v>
      </c>
      <c r="AE3460" t="s">
        <v>922</v>
      </c>
    </row>
    <row r="3461" spans="1:31" ht="15" x14ac:dyDescent="0.2">
      <c r="A3461" s="2" t="s">
        <v>282</v>
      </c>
      <c r="B3461">
        <v>2724</v>
      </c>
      <c r="C3461">
        <v>380</v>
      </c>
      <c r="D3461" s="69" t="s">
        <v>700</v>
      </c>
      <c r="F3461" s="70" t="s">
        <v>832</v>
      </c>
      <c r="G3461" s="69">
        <v>1</v>
      </c>
      <c r="H3461" s="70" t="s">
        <v>832</v>
      </c>
      <c r="I3461" t="s">
        <v>832</v>
      </c>
      <c r="J3461" t="str">
        <f>IF($I3461="","",_xlfn.LET(_xlpm.x,VLOOKUP($I3461,'taxon-match_2026-08-31'!$A$2:$N$122,6,FALSE),IF(_xlpm.x=0,"",_xlpm.x)))</f>
        <v>Eights, 1852</v>
      </c>
      <c r="K3461" t="str">
        <f>IF($I3461="","",_xlfn.LET(_xlpm.x,VLOOKUP($I3461,'taxon-match_2026-08-31'!$A$2:$N$122,4,FALSE),IF(_xlpm.x=0,"",_xlpm.x)))</f>
        <v>urn:lsid:marinespecies.org:taxname:174803</v>
      </c>
      <c r="L3461" t="str">
        <f>IF($I3461="","",_xlfn.LET(_xlpm.x,VLOOKUP($I3461,'taxon-match_2026-08-31'!$A$2:$N$122,7,FALSE),IF(_xlpm.x=0,"",_xlpm.x)))</f>
        <v>Animalia</v>
      </c>
      <c r="M3461" t="str">
        <f>IF($I3461="","",_xlfn.LET(_xlpm.x,VLOOKUP($I3461,'taxon-match_2026-08-31'!$A$2:$N$122,8,FALSE),IF(_xlpm.x=0,"",_xlpm.x)))</f>
        <v>Arthropoda</v>
      </c>
      <c r="N3461" t="str">
        <f>IF($I3461="","",_xlfn.LET(_xlpm.x,VLOOKUP($I3461,'taxon-match_2026-08-31'!$A$2:$N$122,9,FALSE),IF(_xlpm.x=0,"",_xlpm.x)))</f>
        <v>Malacostraca</v>
      </c>
      <c r="O3461" t="str">
        <f>IF($I3461="","",_xlfn.LET(_xlpm.x,VLOOKUP($I3461,'taxon-match_2026-08-31'!$A$2:$N$122,10,FALSE),IF(_xlpm.x=0,"",_xlpm.x)))</f>
        <v>Isopoda</v>
      </c>
      <c r="P3461" t="str">
        <f>IF($I3461="","",_xlfn.LET(_xlpm.x,VLOOKUP($I3461,'taxon-match_2026-08-31'!$A$2:$N$122,11,FALSE),IF(_xlpm.x=0,"",_xlpm.x)))</f>
        <v>Chaetiliidae</v>
      </c>
      <c r="Q3461" t="str">
        <f>IF($I3461="","",_xlfn.LET(_xlpm.x,VLOOKUP($I3461,'taxon-match_2026-08-31'!$A$2:$N$122,12,FALSE),IF(_xlpm.x=0,"",_xlpm.x)))</f>
        <v>Glyptonotus</v>
      </c>
      <c r="R3461" t="str">
        <f>IF($I3461="","",_xlfn.LET(_xlpm.x,VLOOKUP($I3461,'taxon-match_2026-08-31'!$A$2:$N$122,14,FALSE),IF(_xlpm.x=0,"",_xlpm.x)))</f>
        <v>antarcticus</v>
      </c>
      <c r="S3461" s="2" t="s">
        <v>2609</v>
      </c>
      <c r="T3461" s="69" t="s">
        <v>62</v>
      </c>
      <c r="U3461" s="69" t="s">
        <v>60</v>
      </c>
      <c r="X3461" t="str">
        <f>IF(T3461="","",_xlfn.LET(_xlpm.x,VLOOKUP(T3461,'Drop-down_menus'!$F$2:$G$16,2,FALSE),IF(_xlpm.x=0,"",_xlpm.x)))</f>
        <v>https://orcid.org/0000-0003-3696-4445</v>
      </c>
      <c r="Y3461" t="str">
        <f>IF(U3461="","",_xlfn.LET(_xlpm.x,VLOOKUP(U3461,'Drop-down_menus'!$F$2:$G$16,2,FALSE),IF(_xlpm.x=0,"",_xlpm.x)))</f>
        <v>https://orcid.org/0000-0002-9708-1761</v>
      </c>
      <c r="Z3461" t="str">
        <f>IF(V3461="","",_xlfn.LET(_xlpm.x,VLOOKUP(V3461,'Drop-down_menus'!$F$2:$G$16,2,FALSE),IF(_xlpm.x=0,"",_xlpm.x)))</f>
        <v/>
      </c>
      <c r="AA3461" t="str">
        <f>IF(W3461="","",_xlfn.LET(_xlpm.x,VLOOKUP(W3461,'Drop-down_menus'!$F$2:$G$16,2,FALSE),IF(_xlpm.x=0,"",_xlpm.x)))</f>
        <v/>
      </c>
      <c r="AB3461" t="s">
        <v>756</v>
      </c>
      <c r="AE3461" t="s">
        <v>922</v>
      </c>
    </row>
    <row r="3462" spans="1:31" ht="15" x14ac:dyDescent="0.2">
      <c r="A3462" s="2" t="s">
        <v>298</v>
      </c>
      <c r="B3462">
        <v>2994</v>
      </c>
      <c r="C3462">
        <v>405</v>
      </c>
      <c r="D3462" s="69" t="s">
        <v>700</v>
      </c>
      <c r="F3462" s="70" t="s">
        <v>832</v>
      </c>
      <c r="G3462" s="69">
        <v>1</v>
      </c>
      <c r="H3462" s="70" t="s">
        <v>832</v>
      </c>
      <c r="I3462" t="s">
        <v>832</v>
      </c>
      <c r="J3462" t="str">
        <f>IF($I3462="","",_xlfn.LET(_xlpm.x,VLOOKUP($I3462,'taxon-match_2026-08-31'!$A$2:$N$122,6,FALSE),IF(_xlpm.x=0,"",_xlpm.x)))</f>
        <v>Eights, 1852</v>
      </c>
      <c r="K3462" t="str">
        <f>IF($I3462="","",_xlfn.LET(_xlpm.x,VLOOKUP($I3462,'taxon-match_2026-08-31'!$A$2:$N$122,4,FALSE),IF(_xlpm.x=0,"",_xlpm.x)))</f>
        <v>urn:lsid:marinespecies.org:taxname:174803</v>
      </c>
      <c r="L3462" t="str">
        <f>IF($I3462="","",_xlfn.LET(_xlpm.x,VLOOKUP($I3462,'taxon-match_2026-08-31'!$A$2:$N$122,7,FALSE),IF(_xlpm.x=0,"",_xlpm.x)))</f>
        <v>Animalia</v>
      </c>
      <c r="M3462" t="str">
        <f>IF($I3462="","",_xlfn.LET(_xlpm.x,VLOOKUP($I3462,'taxon-match_2026-08-31'!$A$2:$N$122,8,FALSE),IF(_xlpm.x=0,"",_xlpm.x)))</f>
        <v>Arthropoda</v>
      </c>
      <c r="N3462" t="str">
        <f>IF($I3462="","",_xlfn.LET(_xlpm.x,VLOOKUP($I3462,'taxon-match_2026-08-31'!$A$2:$N$122,9,FALSE),IF(_xlpm.x=0,"",_xlpm.x)))</f>
        <v>Malacostraca</v>
      </c>
      <c r="O3462" t="str">
        <f>IF($I3462="","",_xlfn.LET(_xlpm.x,VLOOKUP($I3462,'taxon-match_2026-08-31'!$A$2:$N$122,10,FALSE),IF(_xlpm.x=0,"",_xlpm.x)))</f>
        <v>Isopoda</v>
      </c>
      <c r="P3462" t="str">
        <f>IF($I3462="","",_xlfn.LET(_xlpm.x,VLOOKUP($I3462,'taxon-match_2026-08-31'!$A$2:$N$122,11,FALSE),IF(_xlpm.x=0,"",_xlpm.x)))</f>
        <v>Chaetiliidae</v>
      </c>
      <c r="Q3462" t="str">
        <f>IF($I3462="","",_xlfn.LET(_xlpm.x,VLOOKUP($I3462,'taxon-match_2026-08-31'!$A$2:$N$122,12,FALSE),IF(_xlpm.x=0,"",_xlpm.x)))</f>
        <v>Glyptonotus</v>
      </c>
      <c r="R3462" t="str">
        <f>IF($I3462="","",_xlfn.LET(_xlpm.x,VLOOKUP($I3462,'taxon-match_2026-08-31'!$A$2:$N$122,14,FALSE),IF(_xlpm.x=0,"",_xlpm.x)))</f>
        <v>antarcticus</v>
      </c>
      <c r="S3462" s="2" t="s">
        <v>2609</v>
      </c>
      <c r="T3462" s="69" t="s">
        <v>62</v>
      </c>
      <c r="U3462" s="69" t="s">
        <v>60</v>
      </c>
      <c r="X3462" t="str">
        <f>IF(T3462="","",_xlfn.LET(_xlpm.x,VLOOKUP(T3462,'Drop-down_menus'!$F$2:$G$16,2,FALSE),IF(_xlpm.x=0,"",_xlpm.x)))</f>
        <v>https://orcid.org/0000-0003-3696-4445</v>
      </c>
      <c r="Y3462" t="str">
        <f>IF(U3462="","",_xlfn.LET(_xlpm.x,VLOOKUP(U3462,'Drop-down_menus'!$F$2:$G$16,2,FALSE),IF(_xlpm.x=0,"",_xlpm.x)))</f>
        <v>https://orcid.org/0000-0002-9708-1761</v>
      </c>
      <c r="Z3462" t="str">
        <f>IF(V3462="","",_xlfn.LET(_xlpm.x,VLOOKUP(V3462,'Drop-down_menus'!$F$2:$G$16,2,FALSE),IF(_xlpm.x=0,"",_xlpm.x)))</f>
        <v/>
      </c>
      <c r="AA3462" t="str">
        <f>IF(W3462="","",_xlfn.LET(_xlpm.x,VLOOKUP(W3462,'Drop-down_menus'!$F$2:$G$16,2,FALSE),IF(_xlpm.x=0,"",_xlpm.x)))</f>
        <v/>
      </c>
      <c r="AB3462" t="s">
        <v>756</v>
      </c>
      <c r="AE3462" t="s">
        <v>922</v>
      </c>
    </row>
    <row r="3463" spans="1:31" ht="15" x14ac:dyDescent="0.2">
      <c r="A3463" s="2" t="s">
        <v>298</v>
      </c>
      <c r="B3463">
        <v>3004</v>
      </c>
      <c r="C3463">
        <v>415</v>
      </c>
      <c r="D3463" s="69" t="s">
        <v>700</v>
      </c>
      <c r="F3463" s="70" t="s">
        <v>832</v>
      </c>
      <c r="G3463" s="69">
        <v>1</v>
      </c>
      <c r="H3463" s="70" t="s">
        <v>832</v>
      </c>
      <c r="I3463" t="s">
        <v>832</v>
      </c>
      <c r="J3463" t="str">
        <f>IF($I3463="","",_xlfn.LET(_xlpm.x,VLOOKUP($I3463,'taxon-match_2026-08-31'!$A$2:$N$122,6,FALSE),IF(_xlpm.x=0,"",_xlpm.x)))</f>
        <v>Eights, 1852</v>
      </c>
      <c r="K3463" t="str">
        <f>IF($I3463="","",_xlfn.LET(_xlpm.x,VLOOKUP($I3463,'taxon-match_2026-08-31'!$A$2:$N$122,4,FALSE),IF(_xlpm.x=0,"",_xlpm.x)))</f>
        <v>urn:lsid:marinespecies.org:taxname:174803</v>
      </c>
      <c r="L3463" t="str">
        <f>IF($I3463="","",_xlfn.LET(_xlpm.x,VLOOKUP($I3463,'taxon-match_2026-08-31'!$A$2:$N$122,7,FALSE),IF(_xlpm.x=0,"",_xlpm.x)))</f>
        <v>Animalia</v>
      </c>
      <c r="M3463" t="str">
        <f>IF($I3463="","",_xlfn.LET(_xlpm.x,VLOOKUP($I3463,'taxon-match_2026-08-31'!$A$2:$N$122,8,FALSE),IF(_xlpm.x=0,"",_xlpm.x)))</f>
        <v>Arthropoda</v>
      </c>
      <c r="N3463" t="str">
        <f>IF($I3463="","",_xlfn.LET(_xlpm.x,VLOOKUP($I3463,'taxon-match_2026-08-31'!$A$2:$N$122,9,FALSE),IF(_xlpm.x=0,"",_xlpm.x)))</f>
        <v>Malacostraca</v>
      </c>
      <c r="O3463" t="str">
        <f>IF($I3463="","",_xlfn.LET(_xlpm.x,VLOOKUP($I3463,'taxon-match_2026-08-31'!$A$2:$N$122,10,FALSE),IF(_xlpm.x=0,"",_xlpm.x)))</f>
        <v>Isopoda</v>
      </c>
      <c r="P3463" t="str">
        <f>IF($I3463="","",_xlfn.LET(_xlpm.x,VLOOKUP($I3463,'taxon-match_2026-08-31'!$A$2:$N$122,11,FALSE),IF(_xlpm.x=0,"",_xlpm.x)))</f>
        <v>Chaetiliidae</v>
      </c>
      <c r="Q3463" t="str">
        <f>IF($I3463="","",_xlfn.LET(_xlpm.x,VLOOKUP($I3463,'taxon-match_2026-08-31'!$A$2:$N$122,12,FALSE),IF(_xlpm.x=0,"",_xlpm.x)))</f>
        <v>Glyptonotus</v>
      </c>
      <c r="R3463" t="str">
        <f>IF($I3463="","",_xlfn.LET(_xlpm.x,VLOOKUP($I3463,'taxon-match_2026-08-31'!$A$2:$N$122,14,FALSE),IF(_xlpm.x=0,"",_xlpm.x)))</f>
        <v>antarcticus</v>
      </c>
      <c r="S3463" s="2" t="s">
        <v>2609</v>
      </c>
      <c r="T3463" s="69" t="s">
        <v>62</v>
      </c>
      <c r="U3463" s="69" t="s">
        <v>60</v>
      </c>
      <c r="X3463" t="str">
        <f>IF(T3463="","",_xlfn.LET(_xlpm.x,VLOOKUP(T3463,'Drop-down_menus'!$F$2:$G$16,2,FALSE),IF(_xlpm.x=0,"",_xlpm.x)))</f>
        <v>https://orcid.org/0000-0003-3696-4445</v>
      </c>
      <c r="Y3463" t="str">
        <f>IF(U3463="","",_xlfn.LET(_xlpm.x,VLOOKUP(U3463,'Drop-down_menus'!$F$2:$G$16,2,FALSE),IF(_xlpm.x=0,"",_xlpm.x)))</f>
        <v>https://orcid.org/0000-0002-9708-1761</v>
      </c>
      <c r="Z3463" t="str">
        <f>IF(V3463="","",_xlfn.LET(_xlpm.x,VLOOKUP(V3463,'Drop-down_menus'!$F$2:$G$16,2,FALSE),IF(_xlpm.x=0,"",_xlpm.x)))</f>
        <v/>
      </c>
      <c r="AA3463" t="str">
        <f>IF(W3463="","",_xlfn.LET(_xlpm.x,VLOOKUP(W3463,'Drop-down_menus'!$F$2:$G$16,2,FALSE),IF(_xlpm.x=0,"",_xlpm.x)))</f>
        <v/>
      </c>
      <c r="AB3463" t="s">
        <v>756</v>
      </c>
      <c r="AE3463" t="s">
        <v>922</v>
      </c>
    </row>
    <row r="3464" spans="1:31" ht="15" x14ac:dyDescent="0.2">
      <c r="A3464" s="2" t="s">
        <v>328</v>
      </c>
      <c r="B3464">
        <v>3385</v>
      </c>
      <c r="C3464">
        <v>391</v>
      </c>
      <c r="D3464" s="69" t="s">
        <v>700</v>
      </c>
      <c r="F3464" s="70" t="s">
        <v>832</v>
      </c>
      <c r="G3464" s="69">
        <v>1</v>
      </c>
      <c r="H3464" s="70" t="s">
        <v>832</v>
      </c>
      <c r="I3464" t="s">
        <v>832</v>
      </c>
      <c r="J3464" t="str">
        <f>IF($I3464="","",_xlfn.LET(_xlpm.x,VLOOKUP($I3464,'taxon-match_2026-08-31'!$A$2:$N$122,6,FALSE),IF(_xlpm.x=0,"",_xlpm.x)))</f>
        <v>Eights, 1852</v>
      </c>
      <c r="K3464" t="str">
        <f>IF($I3464="","",_xlfn.LET(_xlpm.x,VLOOKUP($I3464,'taxon-match_2026-08-31'!$A$2:$N$122,4,FALSE),IF(_xlpm.x=0,"",_xlpm.x)))</f>
        <v>urn:lsid:marinespecies.org:taxname:174803</v>
      </c>
      <c r="L3464" t="str">
        <f>IF($I3464="","",_xlfn.LET(_xlpm.x,VLOOKUP($I3464,'taxon-match_2026-08-31'!$A$2:$N$122,7,FALSE),IF(_xlpm.x=0,"",_xlpm.x)))</f>
        <v>Animalia</v>
      </c>
      <c r="M3464" t="str">
        <f>IF($I3464="","",_xlfn.LET(_xlpm.x,VLOOKUP($I3464,'taxon-match_2026-08-31'!$A$2:$N$122,8,FALSE),IF(_xlpm.x=0,"",_xlpm.x)))</f>
        <v>Arthropoda</v>
      </c>
      <c r="N3464" t="str">
        <f>IF($I3464="","",_xlfn.LET(_xlpm.x,VLOOKUP($I3464,'taxon-match_2026-08-31'!$A$2:$N$122,9,FALSE),IF(_xlpm.x=0,"",_xlpm.x)))</f>
        <v>Malacostraca</v>
      </c>
      <c r="O3464" t="str">
        <f>IF($I3464="","",_xlfn.LET(_xlpm.x,VLOOKUP($I3464,'taxon-match_2026-08-31'!$A$2:$N$122,10,FALSE),IF(_xlpm.x=0,"",_xlpm.x)))</f>
        <v>Isopoda</v>
      </c>
      <c r="P3464" t="str">
        <f>IF($I3464="","",_xlfn.LET(_xlpm.x,VLOOKUP($I3464,'taxon-match_2026-08-31'!$A$2:$N$122,11,FALSE),IF(_xlpm.x=0,"",_xlpm.x)))</f>
        <v>Chaetiliidae</v>
      </c>
      <c r="Q3464" t="str">
        <f>IF($I3464="","",_xlfn.LET(_xlpm.x,VLOOKUP($I3464,'taxon-match_2026-08-31'!$A$2:$N$122,12,FALSE),IF(_xlpm.x=0,"",_xlpm.x)))</f>
        <v>Glyptonotus</v>
      </c>
      <c r="R3464" t="str">
        <f>IF($I3464="","",_xlfn.LET(_xlpm.x,VLOOKUP($I3464,'taxon-match_2026-08-31'!$A$2:$N$122,14,FALSE),IF(_xlpm.x=0,"",_xlpm.x)))</f>
        <v>antarcticus</v>
      </c>
      <c r="S3464" s="2" t="s">
        <v>2609</v>
      </c>
      <c r="T3464" s="69" t="s">
        <v>62</v>
      </c>
      <c r="U3464" s="69" t="s">
        <v>60</v>
      </c>
      <c r="X3464" t="str">
        <f>IF(T3464="","",_xlfn.LET(_xlpm.x,VLOOKUP(T3464,'Drop-down_menus'!$F$2:$G$16,2,FALSE),IF(_xlpm.x=0,"",_xlpm.x)))</f>
        <v>https://orcid.org/0000-0003-3696-4445</v>
      </c>
      <c r="Y3464" t="str">
        <f>IF(U3464="","",_xlfn.LET(_xlpm.x,VLOOKUP(U3464,'Drop-down_menus'!$F$2:$G$16,2,FALSE),IF(_xlpm.x=0,"",_xlpm.x)))</f>
        <v>https://orcid.org/0000-0002-9708-1761</v>
      </c>
      <c r="Z3464" t="str">
        <f>IF(V3464="","",_xlfn.LET(_xlpm.x,VLOOKUP(V3464,'Drop-down_menus'!$F$2:$G$16,2,FALSE),IF(_xlpm.x=0,"",_xlpm.x)))</f>
        <v/>
      </c>
      <c r="AA3464" t="str">
        <f>IF(W3464="","",_xlfn.LET(_xlpm.x,VLOOKUP(W3464,'Drop-down_menus'!$F$2:$G$16,2,FALSE),IF(_xlpm.x=0,"",_xlpm.x)))</f>
        <v/>
      </c>
      <c r="AB3464" t="s">
        <v>756</v>
      </c>
      <c r="AE3464" t="s">
        <v>922</v>
      </c>
    </row>
    <row r="3465" spans="1:31" ht="15" x14ac:dyDescent="0.2">
      <c r="A3465" s="2" t="s">
        <v>328</v>
      </c>
      <c r="B3465">
        <v>3386</v>
      </c>
      <c r="C3465">
        <v>393</v>
      </c>
      <c r="D3465" s="69" t="s">
        <v>700</v>
      </c>
      <c r="F3465" s="70" t="s">
        <v>832</v>
      </c>
      <c r="G3465" s="69">
        <v>1</v>
      </c>
      <c r="H3465" s="70" t="s">
        <v>832</v>
      </c>
      <c r="I3465" t="s">
        <v>832</v>
      </c>
      <c r="J3465" t="str">
        <f>IF($I3465="","",_xlfn.LET(_xlpm.x,VLOOKUP($I3465,'taxon-match_2026-08-31'!$A$2:$N$122,6,FALSE),IF(_xlpm.x=0,"",_xlpm.x)))</f>
        <v>Eights, 1852</v>
      </c>
      <c r="K3465" t="str">
        <f>IF($I3465="","",_xlfn.LET(_xlpm.x,VLOOKUP($I3465,'taxon-match_2026-08-31'!$A$2:$N$122,4,FALSE),IF(_xlpm.x=0,"",_xlpm.x)))</f>
        <v>urn:lsid:marinespecies.org:taxname:174803</v>
      </c>
      <c r="L3465" t="str">
        <f>IF($I3465="","",_xlfn.LET(_xlpm.x,VLOOKUP($I3465,'taxon-match_2026-08-31'!$A$2:$N$122,7,FALSE),IF(_xlpm.x=0,"",_xlpm.x)))</f>
        <v>Animalia</v>
      </c>
      <c r="M3465" t="str">
        <f>IF($I3465="","",_xlfn.LET(_xlpm.x,VLOOKUP($I3465,'taxon-match_2026-08-31'!$A$2:$N$122,8,FALSE),IF(_xlpm.x=0,"",_xlpm.x)))</f>
        <v>Arthropoda</v>
      </c>
      <c r="N3465" t="str">
        <f>IF($I3465="","",_xlfn.LET(_xlpm.x,VLOOKUP($I3465,'taxon-match_2026-08-31'!$A$2:$N$122,9,FALSE),IF(_xlpm.x=0,"",_xlpm.x)))</f>
        <v>Malacostraca</v>
      </c>
      <c r="O3465" t="str">
        <f>IF($I3465="","",_xlfn.LET(_xlpm.x,VLOOKUP($I3465,'taxon-match_2026-08-31'!$A$2:$N$122,10,FALSE),IF(_xlpm.x=0,"",_xlpm.x)))</f>
        <v>Isopoda</v>
      </c>
      <c r="P3465" t="str">
        <f>IF($I3465="","",_xlfn.LET(_xlpm.x,VLOOKUP($I3465,'taxon-match_2026-08-31'!$A$2:$N$122,11,FALSE),IF(_xlpm.x=0,"",_xlpm.x)))</f>
        <v>Chaetiliidae</v>
      </c>
      <c r="Q3465" t="str">
        <f>IF($I3465="","",_xlfn.LET(_xlpm.x,VLOOKUP($I3465,'taxon-match_2026-08-31'!$A$2:$N$122,12,FALSE),IF(_xlpm.x=0,"",_xlpm.x)))</f>
        <v>Glyptonotus</v>
      </c>
      <c r="R3465" t="str">
        <f>IF($I3465="","",_xlfn.LET(_xlpm.x,VLOOKUP($I3465,'taxon-match_2026-08-31'!$A$2:$N$122,14,FALSE),IF(_xlpm.x=0,"",_xlpm.x)))</f>
        <v>antarcticus</v>
      </c>
      <c r="S3465" s="2" t="s">
        <v>2609</v>
      </c>
      <c r="T3465" s="69" t="s">
        <v>62</v>
      </c>
      <c r="U3465" s="69" t="s">
        <v>60</v>
      </c>
      <c r="X3465" t="str">
        <f>IF(T3465="","",_xlfn.LET(_xlpm.x,VLOOKUP(T3465,'Drop-down_menus'!$F$2:$G$16,2,FALSE),IF(_xlpm.x=0,"",_xlpm.x)))</f>
        <v>https://orcid.org/0000-0003-3696-4445</v>
      </c>
      <c r="Y3465" t="str">
        <f>IF(U3465="","",_xlfn.LET(_xlpm.x,VLOOKUP(U3465,'Drop-down_menus'!$F$2:$G$16,2,FALSE),IF(_xlpm.x=0,"",_xlpm.x)))</f>
        <v>https://orcid.org/0000-0002-9708-1761</v>
      </c>
      <c r="Z3465" t="str">
        <f>IF(V3465="","",_xlfn.LET(_xlpm.x,VLOOKUP(V3465,'Drop-down_menus'!$F$2:$G$16,2,FALSE),IF(_xlpm.x=0,"",_xlpm.x)))</f>
        <v/>
      </c>
      <c r="AA3465" t="str">
        <f>IF(W3465="","",_xlfn.LET(_xlpm.x,VLOOKUP(W3465,'Drop-down_menus'!$F$2:$G$16,2,FALSE),IF(_xlpm.x=0,"",_xlpm.x)))</f>
        <v/>
      </c>
      <c r="AB3465" t="s">
        <v>756</v>
      </c>
      <c r="AE3465" t="s">
        <v>922</v>
      </c>
    </row>
    <row r="3466" spans="1:31" ht="15" x14ac:dyDescent="0.2">
      <c r="A3466" s="2" t="s">
        <v>460</v>
      </c>
      <c r="B3466">
        <v>5110</v>
      </c>
      <c r="C3466">
        <v>395</v>
      </c>
      <c r="D3466" s="69" t="s">
        <v>700</v>
      </c>
      <c r="F3466" s="70" t="s">
        <v>832</v>
      </c>
      <c r="G3466" s="69">
        <v>1</v>
      </c>
      <c r="H3466" s="70" t="s">
        <v>832</v>
      </c>
      <c r="I3466" t="s">
        <v>832</v>
      </c>
      <c r="J3466" t="str">
        <f>IF($I3466="","",_xlfn.LET(_xlpm.x,VLOOKUP($I3466,'taxon-match_2026-08-31'!$A$2:$N$122,6,FALSE),IF(_xlpm.x=0,"",_xlpm.x)))</f>
        <v>Eights, 1852</v>
      </c>
      <c r="K3466" t="str">
        <f>IF($I3466="","",_xlfn.LET(_xlpm.x,VLOOKUP($I3466,'taxon-match_2026-08-31'!$A$2:$N$122,4,FALSE),IF(_xlpm.x=0,"",_xlpm.x)))</f>
        <v>urn:lsid:marinespecies.org:taxname:174803</v>
      </c>
      <c r="L3466" t="str">
        <f>IF($I3466="","",_xlfn.LET(_xlpm.x,VLOOKUP($I3466,'taxon-match_2026-08-31'!$A$2:$N$122,7,FALSE),IF(_xlpm.x=0,"",_xlpm.x)))</f>
        <v>Animalia</v>
      </c>
      <c r="M3466" t="str">
        <f>IF($I3466="","",_xlfn.LET(_xlpm.x,VLOOKUP($I3466,'taxon-match_2026-08-31'!$A$2:$N$122,8,FALSE),IF(_xlpm.x=0,"",_xlpm.x)))</f>
        <v>Arthropoda</v>
      </c>
      <c r="N3466" t="str">
        <f>IF($I3466="","",_xlfn.LET(_xlpm.x,VLOOKUP($I3466,'taxon-match_2026-08-31'!$A$2:$N$122,9,FALSE),IF(_xlpm.x=0,"",_xlpm.x)))</f>
        <v>Malacostraca</v>
      </c>
      <c r="O3466" t="str">
        <f>IF($I3466="","",_xlfn.LET(_xlpm.x,VLOOKUP($I3466,'taxon-match_2026-08-31'!$A$2:$N$122,10,FALSE),IF(_xlpm.x=0,"",_xlpm.x)))</f>
        <v>Isopoda</v>
      </c>
      <c r="P3466" t="str">
        <f>IF($I3466="","",_xlfn.LET(_xlpm.x,VLOOKUP($I3466,'taxon-match_2026-08-31'!$A$2:$N$122,11,FALSE),IF(_xlpm.x=0,"",_xlpm.x)))</f>
        <v>Chaetiliidae</v>
      </c>
      <c r="Q3466" t="str">
        <f>IF($I3466="","",_xlfn.LET(_xlpm.x,VLOOKUP($I3466,'taxon-match_2026-08-31'!$A$2:$N$122,12,FALSE),IF(_xlpm.x=0,"",_xlpm.x)))</f>
        <v>Glyptonotus</v>
      </c>
      <c r="R3466" t="str">
        <f>IF($I3466="","",_xlfn.LET(_xlpm.x,VLOOKUP($I3466,'taxon-match_2026-08-31'!$A$2:$N$122,14,FALSE),IF(_xlpm.x=0,"",_xlpm.x)))</f>
        <v>antarcticus</v>
      </c>
      <c r="S3466" s="2" t="s">
        <v>2609</v>
      </c>
      <c r="T3466" s="69" t="s">
        <v>62</v>
      </c>
      <c r="U3466" s="69" t="s">
        <v>60</v>
      </c>
      <c r="X3466" t="str">
        <f>IF(T3466="","",_xlfn.LET(_xlpm.x,VLOOKUP(T3466,'Drop-down_menus'!$F$2:$G$16,2,FALSE),IF(_xlpm.x=0,"",_xlpm.x)))</f>
        <v>https://orcid.org/0000-0003-3696-4445</v>
      </c>
      <c r="Y3466" t="str">
        <f>IF(U3466="","",_xlfn.LET(_xlpm.x,VLOOKUP(U3466,'Drop-down_menus'!$F$2:$G$16,2,FALSE),IF(_xlpm.x=0,"",_xlpm.x)))</f>
        <v>https://orcid.org/0000-0002-9708-1761</v>
      </c>
      <c r="Z3466" t="str">
        <f>IF(V3466="","",_xlfn.LET(_xlpm.x,VLOOKUP(V3466,'Drop-down_menus'!$F$2:$G$16,2,FALSE),IF(_xlpm.x=0,"",_xlpm.x)))</f>
        <v/>
      </c>
      <c r="AA3466" t="str">
        <f>IF(W3466="","",_xlfn.LET(_xlpm.x,VLOOKUP(W3466,'Drop-down_menus'!$F$2:$G$16,2,FALSE),IF(_xlpm.x=0,"",_xlpm.x)))</f>
        <v/>
      </c>
      <c r="AB3466" t="s">
        <v>756</v>
      </c>
      <c r="AE3466" t="s">
        <v>922</v>
      </c>
    </row>
    <row r="3467" spans="1:31" ht="15" x14ac:dyDescent="0.2">
      <c r="A3467" s="2" t="s">
        <v>441</v>
      </c>
      <c r="B3467">
        <v>5291</v>
      </c>
      <c r="C3467">
        <v>5414</v>
      </c>
      <c r="D3467" s="69" t="s">
        <v>700</v>
      </c>
      <c r="F3467" s="70" t="s">
        <v>832</v>
      </c>
      <c r="G3467" s="69">
        <v>1</v>
      </c>
      <c r="H3467" s="70" t="s">
        <v>832</v>
      </c>
      <c r="I3467" t="s">
        <v>832</v>
      </c>
      <c r="J3467" t="str">
        <f>IF($I3467="","",_xlfn.LET(_xlpm.x,VLOOKUP($I3467,'taxon-match_2026-08-31'!$A$2:$N$122,6,FALSE),IF(_xlpm.x=0,"",_xlpm.x)))</f>
        <v>Eights, 1852</v>
      </c>
      <c r="K3467" t="str">
        <f>IF($I3467="","",_xlfn.LET(_xlpm.x,VLOOKUP($I3467,'taxon-match_2026-08-31'!$A$2:$N$122,4,FALSE),IF(_xlpm.x=0,"",_xlpm.x)))</f>
        <v>urn:lsid:marinespecies.org:taxname:174803</v>
      </c>
      <c r="L3467" t="str">
        <f>IF($I3467="","",_xlfn.LET(_xlpm.x,VLOOKUP($I3467,'taxon-match_2026-08-31'!$A$2:$N$122,7,FALSE),IF(_xlpm.x=0,"",_xlpm.x)))</f>
        <v>Animalia</v>
      </c>
      <c r="M3467" t="str">
        <f>IF($I3467="","",_xlfn.LET(_xlpm.x,VLOOKUP($I3467,'taxon-match_2026-08-31'!$A$2:$N$122,8,FALSE),IF(_xlpm.x=0,"",_xlpm.x)))</f>
        <v>Arthropoda</v>
      </c>
      <c r="N3467" t="str">
        <f>IF($I3467="","",_xlfn.LET(_xlpm.x,VLOOKUP($I3467,'taxon-match_2026-08-31'!$A$2:$N$122,9,FALSE),IF(_xlpm.x=0,"",_xlpm.x)))</f>
        <v>Malacostraca</v>
      </c>
      <c r="O3467" t="str">
        <f>IF($I3467="","",_xlfn.LET(_xlpm.x,VLOOKUP($I3467,'taxon-match_2026-08-31'!$A$2:$N$122,10,FALSE),IF(_xlpm.x=0,"",_xlpm.x)))</f>
        <v>Isopoda</v>
      </c>
      <c r="P3467" t="str">
        <f>IF($I3467="","",_xlfn.LET(_xlpm.x,VLOOKUP($I3467,'taxon-match_2026-08-31'!$A$2:$N$122,11,FALSE),IF(_xlpm.x=0,"",_xlpm.x)))</f>
        <v>Chaetiliidae</v>
      </c>
      <c r="Q3467" t="str">
        <f>IF($I3467="","",_xlfn.LET(_xlpm.x,VLOOKUP($I3467,'taxon-match_2026-08-31'!$A$2:$N$122,12,FALSE),IF(_xlpm.x=0,"",_xlpm.x)))</f>
        <v>Glyptonotus</v>
      </c>
      <c r="R3467" t="str">
        <f>IF($I3467="","",_xlfn.LET(_xlpm.x,VLOOKUP($I3467,'taxon-match_2026-08-31'!$A$2:$N$122,14,FALSE),IF(_xlpm.x=0,"",_xlpm.x)))</f>
        <v>antarcticus</v>
      </c>
      <c r="S3467" s="2" t="s">
        <v>2609</v>
      </c>
      <c r="T3467" s="69" t="s">
        <v>62</v>
      </c>
      <c r="U3467" s="69" t="s">
        <v>60</v>
      </c>
      <c r="X3467" t="str">
        <f>IF(T3467="","",_xlfn.LET(_xlpm.x,VLOOKUP(T3467,'Drop-down_menus'!$F$2:$G$16,2,FALSE),IF(_xlpm.x=0,"",_xlpm.x)))</f>
        <v>https://orcid.org/0000-0003-3696-4445</v>
      </c>
      <c r="Y3467" t="str">
        <f>IF(U3467="","",_xlfn.LET(_xlpm.x,VLOOKUP(U3467,'Drop-down_menus'!$F$2:$G$16,2,FALSE),IF(_xlpm.x=0,"",_xlpm.x)))</f>
        <v>https://orcid.org/0000-0002-9708-1761</v>
      </c>
      <c r="Z3467" t="str">
        <f>IF(V3467="","",_xlfn.LET(_xlpm.x,VLOOKUP(V3467,'Drop-down_menus'!$F$2:$G$16,2,FALSE),IF(_xlpm.x=0,"",_xlpm.x)))</f>
        <v/>
      </c>
      <c r="AA3467" t="str">
        <f>IF(W3467="","",_xlfn.LET(_xlpm.x,VLOOKUP(W3467,'Drop-down_menus'!$F$2:$G$16,2,FALSE),IF(_xlpm.x=0,"",_xlpm.x)))</f>
        <v/>
      </c>
      <c r="AB3467" t="s">
        <v>756</v>
      </c>
      <c r="AE3467" t="s">
        <v>922</v>
      </c>
    </row>
    <row r="3468" spans="1:31" ht="15" x14ac:dyDescent="0.2">
      <c r="A3468" s="2" t="s">
        <v>441</v>
      </c>
      <c r="B3468">
        <v>5292</v>
      </c>
      <c r="C3468">
        <v>5415</v>
      </c>
      <c r="D3468" s="69" t="s">
        <v>700</v>
      </c>
      <c r="F3468" s="70" t="s">
        <v>832</v>
      </c>
      <c r="G3468" s="69">
        <v>1</v>
      </c>
      <c r="H3468" s="70" t="s">
        <v>832</v>
      </c>
      <c r="I3468" t="s">
        <v>832</v>
      </c>
      <c r="J3468" t="str">
        <f>IF($I3468="","",_xlfn.LET(_xlpm.x,VLOOKUP($I3468,'taxon-match_2026-08-31'!$A$2:$N$122,6,FALSE),IF(_xlpm.x=0,"",_xlpm.x)))</f>
        <v>Eights, 1852</v>
      </c>
      <c r="K3468" t="str">
        <f>IF($I3468="","",_xlfn.LET(_xlpm.x,VLOOKUP($I3468,'taxon-match_2026-08-31'!$A$2:$N$122,4,FALSE),IF(_xlpm.x=0,"",_xlpm.x)))</f>
        <v>urn:lsid:marinespecies.org:taxname:174803</v>
      </c>
      <c r="L3468" t="str">
        <f>IF($I3468="","",_xlfn.LET(_xlpm.x,VLOOKUP($I3468,'taxon-match_2026-08-31'!$A$2:$N$122,7,FALSE),IF(_xlpm.x=0,"",_xlpm.x)))</f>
        <v>Animalia</v>
      </c>
      <c r="M3468" t="str">
        <f>IF($I3468="","",_xlfn.LET(_xlpm.x,VLOOKUP($I3468,'taxon-match_2026-08-31'!$A$2:$N$122,8,FALSE),IF(_xlpm.x=0,"",_xlpm.x)))</f>
        <v>Arthropoda</v>
      </c>
      <c r="N3468" t="str">
        <f>IF($I3468="","",_xlfn.LET(_xlpm.x,VLOOKUP($I3468,'taxon-match_2026-08-31'!$A$2:$N$122,9,FALSE),IF(_xlpm.x=0,"",_xlpm.x)))</f>
        <v>Malacostraca</v>
      </c>
      <c r="O3468" t="str">
        <f>IF($I3468="","",_xlfn.LET(_xlpm.x,VLOOKUP($I3468,'taxon-match_2026-08-31'!$A$2:$N$122,10,FALSE),IF(_xlpm.x=0,"",_xlpm.x)))</f>
        <v>Isopoda</v>
      </c>
      <c r="P3468" t="str">
        <f>IF($I3468="","",_xlfn.LET(_xlpm.x,VLOOKUP($I3468,'taxon-match_2026-08-31'!$A$2:$N$122,11,FALSE),IF(_xlpm.x=0,"",_xlpm.x)))</f>
        <v>Chaetiliidae</v>
      </c>
      <c r="Q3468" t="str">
        <f>IF($I3468="","",_xlfn.LET(_xlpm.x,VLOOKUP($I3468,'taxon-match_2026-08-31'!$A$2:$N$122,12,FALSE),IF(_xlpm.x=0,"",_xlpm.x)))</f>
        <v>Glyptonotus</v>
      </c>
      <c r="R3468" t="str">
        <f>IF($I3468="","",_xlfn.LET(_xlpm.x,VLOOKUP($I3468,'taxon-match_2026-08-31'!$A$2:$N$122,14,FALSE),IF(_xlpm.x=0,"",_xlpm.x)))</f>
        <v>antarcticus</v>
      </c>
      <c r="S3468" s="2" t="s">
        <v>2609</v>
      </c>
      <c r="T3468" s="69" t="s">
        <v>62</v>
      </c>
      <c r="U3468" s="69" t="s">
        <v>60</v>
      </c>
      <c r="X3468" t="str">
        <f>IF(T3468="","",_xlfn.LET(_xlpm.x,VLOOKUP(T3468,'Drop-down_menus'!$F$2:$G$16,2,FALSE),IF(_xlpm.x=0,"",_xlpm.x)))</f>
        <v>https://orcid.org/0000-0003-3696-4445</v>
      </c>
      <c r="Y3468" t="str">
        <f>IF(U3468="","",_xlfn.LET(_xlpm.x,VLOOKUP(U3468,'Drop-down_menus'!$F$2:$G$16,2,FALSE),IF(_xlpm.x=0,"",_xlpm.x)))</f>
        <v>https://orcid.org/0000-0002-9708-1761</v>
      </c>
      <c r="Z3468" t="str">
        <f>IF(V3468="","",_xlfn.LET(_xlpm.x,VLOOKUP(V3468,'Drop-down_menus'!$F$2:$G$16,2,FALSE),IF(_xlpm.x=0,"",_xlpm.x)))</f>
        <v/>
      </c>
      <c r="AA3468" t="str">
        <f>IF(W3468="","",_xlfn.LET(_xlpm.x,VLOOKUP(W3468,'Drop-down_menus'!$F$2:$G$16,2,FALSE),IF(_xlpm.x=0,"",_xlpm.x)))</f>
        <v/>
      </c>
      <c r="AB3468" t="s">
        <v>756</v>
      </c>
      <c r="AE3468" t="s">
        <v>922</v>
      </c>
    </row>
    <row r="3469" spans="1:31" ht="15" x14ac:dyDescent="0.2">
      <c r="A3469" s="2" t="s">
        <v>441</v>
      </c>
      <c r="B3469">
        <v>5315</v>
      </c>
      <c r="C3469">
        <v>5416</v>
      </c>
      <c r="D3469" s="69" t="s">
        <v>700</v>
      </c>
      <c r="F3469" s="70" t="s">
        <v>832</v>
      </c>
      <c r="G3469" s="69">
        <v>1</v>
      </c>
      <c r="H3469" s="70" t="s">
        <v>832</v>
      </c>
      <c r="I3469" t="s">
        <v>832</v>
      </c>
      <c r="J3469" t="str">
        <f>IF($I3469="","",_xlfn.LET(_xlpm.x,VLOOKUP($I3469,'taxon-match_2026-08-31'!$A$2:$N$122,6,FALSE),IF(_xlpm.x=0,"",_xlpm.x)))</f>
        <v>Eights, 1852</v>
      </c>
      <c r="K3469" t="str">
        <f>IF($I3469="","",_xlfn.LET(_xlpm.x,VLOOKUP($I3469,'taxon-match_2026-08-31'!$A$2:$N$122,4,FALSE),IF(_xlpm.x=0,"",_xlpm.x)))</f>
        <v>urn:lsid:marinespecies.org:taxname:174803</v>
      </c>
      <c r="L3469" t="str">
        <f>IF($I3469="","",_xlfn.LET(_xlpm.x,VLOOKUP($I3469,'taxon-match_2026-08-31'!$A$2:$N$122,7,FALSE),IF(_xlpm.x=0,"",_xlpm.x)))</f>
        <v>Animalia</v>
      </c>
      <c r="M3469" t="str">
        <f>IF($I3469="","",_xlfn.LET(_xlpm.x,VLOOKUP($I3469,'taxon-match_2026-08-31'!$A$2:$N$122,8,FALSE),IF(_xlpm.x=0,"",_xlpm.x)))</f>
        <v>Arthropoda</v>
      </c>
      <c r="N3469" t="str">
        <f>IF($I3469="","",_xlfn.LET(_xlpm.x,VLOOKUP($I3469,'taxon-match_2026-08-31'!$A$2:$N$122,9,FALSE),IF(_xlpm.x=0,"",_xlpm.x)))</f>
        <v>Malacostraca</v>
      </c>
      <c r="O3469" t="str">
        <f>IF($I3469="","",_xlfn.LET(_xlpm.x,VLOOKUP($I3469,'taxon-match_2026-08-31'!$A$2:$N$122,10,FALSE),IF(_xlpm.x=0,"",_xlpm.x)))</f>
        <v>Isopoda</v>
      </c>
      <c r="P3469" t="str">
        <f>IF($I3469="","",_xlfn.LET(_xlpm.x,VLOOKUP($I3469,'taxon-match_2026-08-31'!$A$2:$N$122,11,FALSE),IF(_xlpm.x=0,"",_xlpm.x)))</f>
        <v>Chaetiliidae</v>
      </c>
      <c r="Q3469" t="str">
        <f>IF($I3469="","",_xlfn.LET(_xlpm.x,VLOOKUP($I3469,'taxon-match_2026-08-31'!$A$2:$N$122,12,FALSE),IF(_xlpm.x=0,"",_xlpm.x)))</f>
        <v>Glyptonotus</v>
      </c>
      <c r="R3469" t="str">
        <f>IF($I3469="","",_xlfn.LET(_xlpm.x,VLOOKUP($I3469,'taxon-match_2026-08-31'!$A$2:$N$122,14,FALSE),IF(_xlpm.x=0,"",_xlpm.x)))</f>
        <v>antarcticus</v>
      </c>
      <c r="S3469" s="2" t="s">
        <v>2609</v>
      </c>
      <c r="T3469" s="69" t="s">
        <v>62</v>
      </c>
      <c r="U3469" s="69" t="s">
        <v>60</v>
      </c>
      <c r="X3469" t="str">
        <f>IF(T3469="","",_xlfn.LET(_xlpm.x,VLOOKUP(T3469,'Drop-down_menus'!$F$2:$G$16,2,FALSE),IF(_xlpm.x=0,"",_xlpm.x)))</f>
        <v>https://orcid.org/0000-0003-3696-4445</v>
      </c>
      <c r="Y3469" t="str">
        <f>IF(U3469="","",_xlfn.LET(_xlpm.x,VLOOKUP(U3469,'Drop-down_menus'!$F$2:$G$16,2,FALSE),IF(_xlpm.x=0,"",_xlpm.x)))</f>
        <v>https://orcid.org/0000-0002-9708-1761</v>
      </c>
      <c r="Z3469" t="str">
        <f>IF(V3469="","",_xlfn.LET(_xlpm.x,VLOOKUP(V3469,'Drop-down_menus'!$F$2:$G$16,2,FALSE),IF(_xlpm.x=0,"",_xlpm.x)))</f>
        <v/>
      </c>
      <c r="AA3469" t="str">
        <f>IF(W3469="","",_xlfn.LET(_xlpm.x,VLOOKUP(W3469,'Drop-down_menus'!$F$2:$G$16,2,FALSE),IF(_xlpm.x=0,"",_xlpm.x)))</f>
        <v/>
      </c>
      <c r="AB3469" t="s">
        <v>756</v>
      </c>
      <c r="AE3469" t="s">
        <v>922</v>
      </c>
    </row>
    <row r="3470" spans="1:31" ht="15" x14ac:dyDescent="0.2">
      <c r="A3470" s="2" t="s">
        <v>441</v>
      </c>
      <c r="B3470">
        <v>5316</v>
      </c>
      <c r="C3470">
        <v>5406</v>
      </c>
      <c r="D3470" s="69" t="s">
        <v>700</v>
      </c>
      <c r="F3470" s="70" t="s">
        <v>832</v>
      </c>
      <c r="G3470" s="69">
        <v>1</v>
      </c>
      <c r="H3470" s="70" t="s">
        <v>832</v>
      </c>
      <c r="I3470" t="s">
        <v>832</v>
      </c>
      <c r="J3470" t="str">
        <f>IF($I3470="","",_xlfn.LET(_xlpm.x,VLOOKUP($I3470,'taxon-match_2026-08-31'!$A$2:$N$122,6,FALSE),IF(_xlpm.x=0,"",_xlpm.x)))</f>
        <v>Eights, 1852</v>
      </c>
      <c r="K3470" t="str">
        <f>IF($I3470="","",_xlfn.LET(_xlpm.x,VLOOKUP($I3470,'taxon-match_2026-08-31'!$A$2:$N$122,4,FALSE),IF(_xlpm.x=0,"",_xlpm.x)))</f>
        <v>urn:lsid:marinespecies.org:taxname:174803</v>
      </c>
      <c r="L3470" t="str">
        <f>IF($I3470="","",_xlfn.LET(_xlpm.x,VLOOKUP($I3470,'taxon-match_2026-08-31'!$A$2:$N$122,7,FALSE),IF(_xlpm.x=0,"",_xlpm.x)))</f>
        <v>Animalia</v>
      </c>
      <c r="M3470" t="str">
        <f>IF($I3470="","",_xlfn.LET(_xlpm.x,VLOOKUP($I3470,'taxon-match_2026-08-31'!$A$2:$N$122,8,FALSE),IF(_xlpm.x=0,"",_xlpm.x)))</f>
        <v>Arthropoda</v>
      </c>
      <c r="N3470" t="str">
        <f>IF($I3470="","",_xlfn.LET(_xlpm.x,VLOOKUP($I3470,'taxon-match_2026-08-31'!$A$2:$N$122,9,FALSE),IF(_xlpm.x=0,"",_xlpm.x)))</f>
        <v>Malacostraca</v>
      </c>
      <c r="O3470" t="str">
        <f>IF($I3470="","",_xlfn.LET(_xlpm.x,VLOOKUP($I3470,'taxon-match_2026-08-31'!$A$2:$N$122,10,FALSE),IF(_xlpm.x=0,"",_xlpm.x)))</f>
        <v>Isopoda</v>
      </c>
      <c r="P3470" t="str">
        <f>IF($I3470="","",_xlfn.LET(_xlpm.x,VLOOKUP($I3470,'taxon-match_2026-08-31'!$A$2:$N$122,11,FALSE),IF(_xlpm.x=0,"",_xlpm.x)))</f>
        <v>Chaetiliidae</v>
      </c>
      <c r="Q3470" t="str">
        <f>IF($I3470="","",_xlfn.LET(_xlpm.x,VLOOKUP($I3470,'taxon-match_2026-08-31'!$A$2:$N$122,12,FALSE),IF(_xlpm.x=0,"",_xlpm.x)))</f>
        <v>Glyptonotus</v>
      </c>
      <c r="R3470" t="str">
        <f>IF($I3470="","",_xlfn.LET(_xlpm.x,VLOOKUP($I3470,'taxon-match_2026-08-31'!$A$2:$N$122,14,FALSE),IF(_xlpm.x=0,"",_xlpm.x)))</f>
        <v>antarcticus</v>
      </c>
      <c r="S3470" s="2" t="s">
        <v>2609</v>
      </c>
      <c r="T3470" s="69" t="s">
        <v>62</v>
      </c>
      <c r="U3470" s="69" t="s">
        <v>60</v>
      </c>
      <c r="X3470" t="str">
        <f>IF(T3470="","",_xlfn.LET(_xlpm.x,VLOOKUP(T3470,'Drop-down_menus'!$F$2:$G$16,2,FALSE),IF(_xlpm.x=0,"",_xlpm.x)))</f>
        <v>https://orcid.org/0000-0003-3696-4445</v>
      </c>
      <c r="Y3470" t="str">
        <f>IF(U3470="","",_xlfn.LET(_xlpm.x,VLOOKUP(U3470,'Drop-down_menus'!$F$2:$G$16,2,FALSE),IF(_xlpm.x=0,"",_xlpm.x)))</f>
        <v>https://orcid.org/0000-0002-9708-1761</v>
      </c>
      <c r="Z3470" t="str">
        <f>IF(V3470="","",_xlfn.LET(_xlpm.x,VLOOKUP(V3470,'Drop-down_menus'!$F$2:$G$16,2,FALSE),IF(_xlpm.x=0,"",_xlpm.x)))</f>
        <v/>
      </c>
      <c r="AA3470" t="str">
        <f>IF(W3470="","",_xlfn.LET(_xlpm.x,VLOOKUP(W3470,'Drop-down_menus'!$F$2:$G$16,2,FALSE),IF(_xlpm.x=0,"",_xlpm.x)))</f>
        <v/>
      </c>
      <c r="AB3470" t="s">
        <v>756</v>
      </c>
      <c r="AE3470" t="s">
        <v>922</v>
      </c>
    </row>
    <row r="3471" spans="1:31" ht="15" x14ac:dyDescent="0.2">
      <c r="A3471" s="2" t="s">
        <v>475</v>
      </c>
      <c r="B3471">
        <v>5542</v>
      </c>
      <c r="C3471">
        <v>5407</v>
      </c>
      <c r="D3471" s="69" t="s">
        <v>700</v>
      </c>
      <c r="F3471" s="70" t="s">
        <v>832</v>
      </c>
      <c r="G3471" s="69">
        <v>1</v>
      </c>
      <c r="H3471" s="70" t="s">
        <v>832</v>
      </c>
      <c r="I3471" t="s">
        <v>832</v>
      </c>
      <c r="J3471" t="str">
        <f>IF($I3471="","",_xlfn.LET(_xlpm.x,VLOOKUP($I3471,'taxon-match_2026-08-31'!$A$2:$N$122,6,FALSE),IF(_xlpm.x=0,"",_xlpm.x)))</f>
        <v>Eights, 1852</v>
      </c>
      <c r="K3471" t="str">
        <f>IF($I3471="","",_xlfn.LET(_xlpm.x,VLOOKUP($I3471,'taxon-match_2026-08-31'!$A$2:$N$122,4,FALSE),IF(_xlpm.x=0,"",_xlpm.x)))</f>
        <v>urn:lsid:marinespecies.org:taxname:174803</v>
      </c>
      <c r="L3471" t="str">
        <f>IF($I3471="","",_xlfn.LET(_xlpm.x,VLOOKUP($I3471,'taxon-match_2026-08-31'!$A$2:$N$122,7,FALSE),IF(_xlpm.x=0,"",_xlpm.x)))</f>
        <v>Animalia</v>
      </c>
      <c r="M3471" t="str">
        <f>IF($I3471="","",_xlfn.LET(_xlpm.x,VLOOKUP($I3471,'taxon-match_2026-08-31'!$A$2:$N$122,8,FALSE),IF(_xlpm.x=0,"",_xlpm.x)))</f>
        <v>Arthropoda</v>
      </c>
      <c r="N3471" t="str">
        <f>IF($I3471="","",_xlfn.LET(_xlpm.x,VLOOKUP($I3471,'taxon-match_2026-08-31'!$A$2:$N$122,9,FALSE),IF(_xlpm.x=0,"",_xlpm.x)))</f>
        <v>Malacostraca</v>
      </c>
      <c r="O3471" t="str">
        <f>IF($I3471="","",_xlfn.LET(_xlpm.x,VLOOKUP($I3471,'taxon-match_2026-08-31'!$A$2:$N$122,10,FALSE),IF(_xlpm.x=0,"",_xlpm.x)))</f>
        <v>Isopoda</v>
      </c>
      <c r="P3471" t="str">
        <f>IF($I3471="","",_xlfn.LET(_xlpm.x,VLOOKUP($I3471,'taxon-match_2026-08-31'!$A$2:$N$122,11,FALSE),IF(_xlpm.x=0,"",_xlpm.x)))</f>
        <v>Chaetiliidae</v>
      </c>
      <c r="Q3471" t="str">
        <f>IF($I3471="","",_xlfn.LET(_xlpm.x,VLOOKUP($I3471,'taxon-match_2026-08-31'!$A$2:$N$122,12,FALSE),IF(_xlpm.x=0,"",_xlpm.x)))</f>
        <v>Glyptonotus</v>
      </c>
      <c r="R3471" t="str">
        <f>IF($I3471="","",_xlfn.LET(_xlpm.x,VLOOKUP($I3471,'taxon-match_2026-08-31'!$A$2:$N$122,14,FALSE),IF(_xlpm.x=0,"",_xlpm.x)))</f>
        <v>antarcticus</v>
      </c>
      <c r="S3471" s="2" t="s">
        <v>2609</v>
      </c>
      <c r="T3471" s="69" t="s">
        <v>62</v>
      </c>
      <c r="U3471" s="69" t="s">
        <v>60</v>
      </c>
      <c r="X3471" t="str">
        <f>IF(T3471="","",_xlfn.LET(_xlpm.x,VLOOKUP(T3471,'Drop-down_menus'!$F$2:$G$16,2,FALSE),IF(_xlpm.x=0,"",_xlpm.x)))</f>
        <v>https://orcid.org/0000-0003-3696-4445</v>
      </c>
      <c r="Y3471" t="str">
        <f>IF(U3471="","",_xlfn.LET(_xlpm.x,VLOOKUP(U3471,'Drop-down_menus'!$F$2:$G$16,2,FALSE),IF(_xlpm.x=0,"",_xlpm.x)))</f>
        <v>https://orcid.org/0000-0002-9708-1761</v>
      </c>
      <c r="Z3471" t="str">
        <f>IF(V3471="","",_xlfn.LET(_xlpm.x,VLOOKUP(V3471,'Drop-down_menus'!$F$2:$G$16,2,FALSE),IF(_xlpm.x=0,"",_xlpm.x)))</f>
        <v/>
      </c>
      <c r="AA3471" t="str">
        <f>IF(W3471="","",_xlfn.LET(_xlpm.x,VLOOKUP(W3471,'Drop-down_menus'!$F$2:$G$16,2,FALSE),IF(_xlpm.x=0,"",_xlpm.x)))</f>
        <v/>
      </c>
      <c r="AB3471" t="s">
        <v>756</v>
      </c>
      <c r="AE3471" t="s">
        <v>922</v>
      </c>
    </row>
    <row r="3472" spans="1:31" ht="15" x14ac:dyDescent="0.2">
      <c r="A3472" s="2" t="s">
        <v>475</v>
      </c>
      <c r="B3472">
        <v>5553</v>
      </c>
      <c r="C3472">
        <v>5408</v>
      </c>
      <c r="D3472" s="69" t="s">
        <v>700</v>
      </c>
      <c r="F3472" s="70" t="s">
        <v>832</v>
      </c>
      <c r="G3472" s="69">
        <v>1</v>
      </c>
      <c r="H3472" s="70" t="s">
        <v>832</v>
      </c>
      <c r="I3472" t="s">
        <v>832</v>
      </c>
      <c r="J3472" t="str">
        <f>IF($I3472="","",_xlfn.LET(_xlpm.x,VLOOKUP($I3472,'taxon-match_2026-08-31'!$A$2:$N$122,6,FALSE),IF(_xlpm.x=0,"",_xlpm.x)))</f>
        <v>Eights, 1852</v>
      </c>
      <c r="K3472" t="str">
        <f>IF($I3472="","",_xlfn.LET(_xlpm.x,VLOOKUP($I3472,'taxon-match_2026-08-31'!$A$2:$N$122,4,FALSE),IF(_xlpm.x=0,"",_xlpm.x)))</f>
        <v>urn:lsid:marinespecies.org:taxname:174803</v>
      </c>
      <c r="L3472" t="str">
        <f>IF($I3472="","",_xlfn.LET(_xlpm.x,VLOOKUP($I3472,'taxon-match_2026-08-31'!$A$2:$N$122,7,FALSE),IF(_xlpm.x=0,"",_xlpm.x)))</f>
        <v>Animalia</v>
      </c>
      <c r="M3472" t="str">
        <f>IF($I3472="","",_xlfn.LET(_xlpm.x,VLOOKUP($I3472,'taxon-match_2026-08-31'!$A$2:$N$122,8,FALSE),IF(_xlpm.x=0,"",_xlpm.x)))</f>
        <v>Arthropoda</v>
      </c>
      <c r="N3472" t="str">
        <f>IF($I3472="","",_xlfn.LET(_xlpm.x,VLOOKUP($I3472,'taxon-match_2026-08-31'!$A$2:$N$122,9,FALSE),IF(_xlpm.x=0,"",_xlpm.x)))</f>
        <v>Malacostraca</v>
      </c>
      <c r="O3472" t="str">
        <f>IF($I3472="","",_xlfn.LET(_xlpm.x,VLOOKUP($I3472,'taxon-match_2026-08-31'!$A$2:$N$122,10,FALSE),IF(_xlpm.x=0,"",_xlpm.x)))</f>
        <v>Isopoda</v>
      </c>
      <c r="P3472" t="str">
        <f>IF($I3472="","",_xlfn.LET(_xlpm.x,VLOOKUP($I3472,'taxon-match_2026-08-31'!$A$2:$N$122,11,FALSE),IF(_xlpm.x=0,"",_xlpm.x)))</f>
        <v>Chaetiliidae</v>
      </c>
      <c r="Q3472" t="str">
        <f>IF($I3472="","",_xlfn.LET(_xlpm.x,VLOOKUP($I3472,'taxon-match_2026-08-31'!$A$2:$N$122,12,FALSE),IF(_xlpm.x=0,"",_xlpm.x)))</f>
        <v>Glyptonotus</v>
      </c>
      <c r="R3472" t="str">
        <f>IF($I3472="","",_xlfn.LET(_xlpm.x,VLOOKUP($I3472,'taxon-match_2026-08-31'!$A$2:$N$122,14,FALSE),IF(_xlpm.x=0,"",_xlpm.x)))</f>
        <v>antarcticus</v>
      </c>
      <c r="S3472" s="2" t="s">
        <v>2609</v>
      </c>
      <c r="T3472" s="69" t="s">
        <v>62</v>
      </c>
      <c r="U3472" s="69" t="s">
        <v>60</v>
      </c>
      <c r="X3472" t="str">
        <f>IF(T3472="","",_xlfn.LET(_xlpm.x,VLOOKUP(T3472,'Drop-down_menus'!$F$2:$G$16,2,FALSE),IF(_xlpm.x=0,"",_xlpm.x)))</f>
        <v>https://orcid.org/0000-0003-3696-4445</v>
      </c>
      <c r="Y3472" t="str">
        <f>IF(U3472="","",_xlfn.LET(_xlpm.x,VLOOKUP(U3472,'Drop-down_menus'!$F$2:$G$16,2,FALSE),IF(_xlpm.x=0,"",_xlpm.x)))</f>
        <v>https://orcid.org/0000-0002-9708-1761</v>
      </c>
      <c r="Z3472" t="str">
        <f>IF(V3472="","",_xlfn.LET(_xlpm.x,VLOOKUP(V3472,'Drop-down_menus'!$F$2:$G$16,2,FALSE),IF(_xlpm.x=0,"",_xlpm.x)))</f>
        <v/>
      </c>
      <c r="AA3472" t="str">
        <f>IF(W3472="","",_xlfn.LET(_xlpm.x,VLOOKUP(W3472,'Drop-down_menus'!$F$2:$G$16,2,FALSE),IF(_xlpm.x=0,"",_xlpm.x)))</f>
        <v/>
      </c>
      <c r="AB3472" t="s">
        <v>756</v>
      </c>
      <c r="AE3472" t="s">
        <v>922</v>
      </c>
    </row>
    <row r="3473" spans="1:31" ht="15" x14ac:dyDescent="0.2">
      <c r="A3473" s="2" t="s">
        <v>475</v>
      </c>
      <c r="B3473">
        <v>5554</v>
      </c>
      <c r="C3473">
        <v>5379</v>
      </c>
      <c r="D3473" s="69" t="s">
        <v>700</v>
      </c>
      <c r="F3473" s="70" t="s">
        <v>832</v>
      </c>
      <c r="G3473" s="69">
        <v>1</v>
      </c>
      <c r="H3473" s="70" t="s">
        <v>832</v>
      </c>
      <c r="I3473" t="s">
        <v>832</v>
      </c>
      <c r="J3473" t="str">
        <f>IF($I3473="","",_xlfn.LET(_xlpm.x,VLOOKUP($I3473,'taxon-match_2026-08-31'!$A$2:$N$122,6,FALSE),IF(_xlpm.x=0,"",_xlpm.x)))</f>
        <v>Eights, 1852</v>
      </c>
      <c r="K3473" t="str">
        <f>IF($I3473="","",_xlfn.LET(_xlpm.x,VLOOKUP($I3473,'taxon-match_2026-08-31'!$A$2:$N$122,4,FALSE),IF(_xlpm.x=0,"",_xlpm.x)))</f>
        <v>urn:lsid:marinespecies.org:taxname:174803</v>
      </c>
      <c r="L3473" t="str">
        <f>IF($I3473="","",_xlfn.LET(_xlpm.x,VLOOKUP($I3473,'taxon-match_2026-08-31'!$A$2:$N$122,7,FALSE),IF(_xlpm.x=0,"",_xlpm.x)))</f>
        <v>Animalia</v>
      </c>
      <c r="M3473" t="str">
        <f>IF($I3473="","",_xlfn.LET(_xlpm.x,VLOOKUP($I3473,'taxon-match_2026-08-31'!$A$2:$N$122,8,FALSE),IF(_xlpm.x=0,"",_xlpm.x)))</f>
        <v>Arthropoda</v>
      </c>
      <c r="N3473" t="str">
        <f>IF($I3473="","",_xlfn.LET(_xlpm.x,VLOOKUP($I3473,'taxon-match_2026-08-31'!$A$2:$N$122,9,FALSE),IF(_xlpm.x=0,"",_xlpm.x)))</f>
        <v>Malacostraca</v>
      </c>
      <c r="O3473" t="str">
        <f>IF($I3473="","",_xlfn.LET(_xlpm.x,VLOOKUP($I3473,'taxon-match_2026-08-31'!$A$2:$N$122,10,FALSE),IF(_xlpm.x=0,"",_xlpm.x)))</f>
        <v>Isopoda</v>
      </c>
      <c r="P3473" t="str">
        <f>IF($I3473="","",_xlfn.LET(_xlpm.x,VLOOKUP($I3473,'taxon-match_2026-08-31'!$A$2:$N$122,11,FALSE),IF(_xlpm.x=0,"",_xlpm.x)))</f>
        <v>Chaetiliidae</v>
      </c>
      <c r="Q3473" t="str">
        <f>IF($I3473="","",_xlfn.LET(_xlpm.x,VLOOKUP($I3473,'taxon-match_2026-08-31'!$A$2:$N$122,12,FALSE),IF(_xlpm.x=0,"",_xlpm.x)))</f>
        <v>Glyptonotus</v>
      </c>
      <c r="R3473" t="str">
        <f>IF($I3473="","",_xlfn.LET(_xlpm.x,VLOOKUP($I3473,'taxon-match_2026-08-31'!$A$2:$N$122,14,FALSE),IF(_xlpm.x=0,"",_xlpm.x)))</f>
        <v>antarcticus</v>
      </c>
      <c r="S3473" s="2" t="s">
        <v>2609</v>
      </c>
      <c r="T3473" s="69" t="s">
        <v>62</v>
      </c>
      <c r="U3473" s="69" t="s">
        <v>60</v>
      </c>
      <c r="X3473" t="str">
        <f>IF(T3473="","",_xlfn.LET(_xlpm.x,VLOOKUP(T3473,'Drop-down_menus'!$F$2:$G$16,2,FALSE),IF(_xlpm.x=0,"",_xlpm.x)))</f>
        <v>https://orcid.org/0000-0003-3696-4445</v>
      </c>
      <c r="Y3473" t="str">
        <f>IF(U3473="","",_xlfn.LET(_xlpm.x,VLOOKUP(U3473,'Drop-down_menus'!$F$2:$G$16,2,FALSE),IF(_xlpm.x=0,"",_xlpm.x)))</f>
        <v>https://orcid.org/0000-0002-9708-1761</v>
      </c>
      <c r="Z3473" t="str">
        <f>IF(V3473="","",_xlfn.LET(_xlpm.x,VLOOKUP(V3473,'Drop-down_menus'!$F$2:$G$16,2,FALSE),IF(_xlpm.x=0,"",_xlpm.x)))</f>
        <v/>
      </c>
      <c r="AA3473" t="str">
        <f>IF(W3473="","",_xlfn.LET(_xlpm.x,VLOOKUP(W3473,'Drop-down_menus'!$F$2:$G$16,2,FALSE),IF(_xlpm.x=0,"",_xlpm.x)))</f>
        <v/>
      </c>
      <c r="AB3473" t="s">
        <v>756</v>
      </c>
      <c r="AE3473" t="s">
        <v>922</v>
      </c>
    </row>
    <row r="3474" spans="1:31" ht="15" x14ac:dyDescent="0.2">
      <c r="A3474" s="2" t="s">
        <v>475</v>
      </c>
      <c r="B3474">
        <v>5559</v>
      </c>
      <c r="C3474">
        <v>5380</v>
      </c>
      <c r="D3474" s="69" t="s">
        <v>700</v>
      </c>
      <c r="F3474" s="70" t="s">
        <v>832</v>
      </c>
      <c r="G3474" s="69">
        <v>1</v>
      </c>
      <c r="H3474" s="70" t="s">
        <v>832</v>
      </c>
      <c r="I3474" t="s">
        <v>832</v>
      </c>
      <c r="J3474" t="str">
        <f>IF($I3474="","",_xlfn.LET(_xlpm.x,VLOOKUP($I3474,'taxon-match_2026-08-31'!$A$2:$N$122,6,FALSE),IF(_xlpm.x=0,"",_xlpm.x)))</f>
        <v>Eights, 1852</v>
      </c>
      <c r="K3474" t="str">
        <f>IF($I3474="","",_xlfn.LET(_xlpm.x,VLOOKUP($I3474,'taxon-match_2026-08-31'!$A$2:$N$122,4,FALSE),IF(_xlpm.x=0,"",_xlpm.x)))</f>
        <v>urn:lsid:marinespecies.org:taxname:174803</v>
      </c>
      <c r="L3474" t="str">
        <f>IF($I3474="","",_xlfn.LET(_xlpm.x,VLOOKUP($I3474,'taxon-match_2026-08-31'!$A$2:$N$122,7,FALSE),IF(_xlpm.x=0,"",_xlpm.x)))</f>
        <v>Animalia</v>
      </c>
      <c r="M3474" t="str">
        <f>IF($I3474="","",_xlfn.LET(_xlpm.x,VLOOKUP($I3474,'taxon-match_2026-08-31'!$A$2:$N$122,8,FALSE),IF(_xlpm.x=0,"",_xlpm.x)))</f>
        <v>Arthropoda</v>
      </c>
      <c r="N3474" t="str">
        <f>IF($I3474="","",_xlfn.LET(_xlpm.x,VLOOKUP($I3474,'taxon-match_2026-08-31'!$A$2:$N$122,9,FALSE),IF(_xlpm.x=0,"",_xlpm.x)))</f>
        <v>Malacostraca</v>
      </c>
      <c r="O3474" t="str">
        <f>IF($I3474="","",_xlfn.LET(_xlpm.x,VLOOKUP($I3474,'taxon-match_2026-08-31'!$A$2:$N$122,10,FALSE),IF(_xlpm.x=0,"",_xlpm.x)))</f>
        <v>Isopoda</v>
      </c>
      <c r="P3474" t="str">
        <f>IF($I3474="","",_xlfn.LET(_xlpm.x,VLOOKUP($I3474,'taxon-match_2026-08-31'!$A$2:$N$122,11,FALSE),IF(_xlpm.x=0,"",_xlpm.x)))</f>
        <v>Chaetiliidae</v>
      </c>
      <c r="Q3474" t="str">
        <f>IF($I3474="","",_xlfn.LET(_xlpm.x,VLOOKUP($I3474,'taxon-match_2026-08-31'!$A$2:$N$122,12,FALSE),IF(_xlpm.x=0,"",_xlpm.x)))</f>
        <v>Glyptonotus</v>
      </c>
      <c r="R3474" t="str">
        <f>IF($I3474="","",_xlfn.LET(_xlpm.x,VLOOKUP($I3474,'taxon-match_2026-08-31'!$A$2:$N$122,14,FALSE),IF(_xlpm.x=0,"",_xlpm.x)))</f>
        <v>antarcticus</v>
      </c>
      <c r="S3474" s="2" t="s">
        <v>2609</v>
      </c>
      <c r="T3474" s="69" t="s">
        <v>62</v>
      </c>
      <c r="U3474" s="69" t="s">
        <v>60</v>
      </c>
      <c r="X3474" t="str">
        <f>IF(T3474="","",_xlfn.LET(_xlpm.x,VLOOKUP(T3474,'Drop-down_menus'!$F$2:$G$16,2,FALSE),IF(_xlpm.x=0,"",_xlpm.x)))</f>
        <v>https://orcid.org/0000-0003-3696-4445</v>
      </c>
      <c r="Y3474" t="str">
        <f>IF(U3474="","",_xlfn.LET(_xlpm.x,VLOOKUP(U3474,'Drop-down_menus'!$F$2:$G$16,2,FALSE),IF(_xlpm.x=0,"",_xlpm.x)))</f>
        <v>https://orcid.org/0000-0002-9708-1761</v>
      </c>
      <c r="Z3474" t="str">
        <f>IF(V3474="","",_xlfn.LET(_xlpm.x,VLOOKUP(V3474,'Drop-down_menus'!$F$2:$G$16,2,FALSE),IF(_xlpm.x=0,"",_xlpm.x)))</f>
        <v/>
      </c>
      <c r="AA3474" t="str">
        <f>IF(W3474="","",_xlfn.LET(_xlpm.x,VLOOKUP(W3474,'Drop-down_menus'!$F$2:$G$16,2,FALSE),IF(_xlpm.x=0,"",_xlpm.x)))</f>
        <v/>
      </c>
      <c r="AB3474" t="s">
        <v>756</v>
      </c>
      <c r="AE3474" t="s">
        <v>922</v>
      </c>
    </row>
    <row r="3475" spans="1:31" ht="15" x14ac:dyDescent="0.2">
      <c r="A3475" s="2" t="s">
        <v>475</v>
      </c>
      <c r="B3475">
        <v>5560</v>
      </c>
      <c r="C3475">
        <v>5381</v>
      </c>
      <c r="D3475" s="69" t="s">
        <v>700</v>
      </c>
      <c r="F3475" s="70" t="s">
        <v>832</v>
      </c>
      <c r="G3475" s="69">
        <v>1</v>
      </c>
      <c r="H3475" s="70" t="s">
        <v>832</v>
      </c>
      <c r="I3475" t="s">
        <v>832</v>
      </c>
      <c r="J3475" t="str">
        <f>IF($I3475="","",_xlfn.LET(_xlpm.x,VLOOKUP($I3475,'taxon-match_2026-08-31'!$A$2:$N$122,6,FALSE),IF(_xlpm.x=0,"",_xlpm.x)))</f>
        <v>Eights, 1852</v>
      </c>
      <c r="K3475" t="str">
        <f>IF($I3475="","",_xlfn.LET(_xlpm.x,VLOOKUP($I3475,'taxon-match_2026-08-31'!$A$2:$N$122,4,FALSE),IF(_xlpm.x=0,"",_xlpm.x)))</f>
        <v>urn:lsid:marinespecies.org:taxname:174803</v>
      </c>
      <c r="L3475" t="str">
        <f>IF($I3475="","",_xlfn.LET(_xlpm.x,VLOOKUP($I3475,'taxon-match_2026-08-31'!$A$2:$N$122,7,FALSE),IF(_xlpm.x=0,"",_xlpm.x)))</f>
        <v>Animalia</v>
      </c>
      <c r="M3475" t="str">
        <f>IF($I3475="","",_xlfn.LET(_xlpm.x,VLOOKUP($I3475,'taxon-match_2026-08-31'!$A$2:$N$122,8,FALSE),IF(_xlpm.x=0,"",_xlpm.x)))</f>
        <v>Arthropoda</v>
      </c>
      <c r="N3475" t="str">
        <f>IF($I3475="","",_xlfn.LET(_xlpm.x,VLOOKUP($I3475,'taxon-match_2026-08-31'!$A$2:$N$122,9,FALSE),IF(_xlpm.x=0,"",_xlpm.x)))</f>
        <v>Malacostraca</v>
      </c>
      <c r="O3475" t="str">
        <f>IF($I3475="","",_xlfn.LET(_xlpm.x,VLOOKUP($I3475,'taxon-match_2026-08-31'!$A$2:$N$122,10,FALSE),IF(_xlpm.x=0,"",_xlpm.x)))</f>
        <v>Isopoda</v>
      </c>
      <c r="P3475" t="str">
        <f>IF($I3475="","",_xlfn.LET(_xlpm.x,VLOOKUP($I3475,'taxon-match_2026-08-31'!$A$2:$N$122,11,FALSE),IF(_xlpm.x=0,"",_xlpm.x)))</f>
        <v>Chaetiliidae</v>
      </c>
      <c r="Q3475" t="str">
        <f>IF($I3475="","",_xlfn.LET(_xlpm.x,VLOOKUP($I3475,'taxon-match_2026-08-31'!$A$2:$N$122,12,FALSE),IF(_xlpm.x=0,"",_xlpm.x)))</f>
        <v>Glyptonotus</v>
      </c>
      <c r="R3475" t="str">
        <f>IF($I3475="","",_xlfn.LET(_xlpm.x,VLOOKUP($I3475,'taxon-match_2026-08-31'!$A$2:$N$122,14,FALSE),IF(_xlpm.x=0,"",_xlpm.x)))</f>
        <v>antarcticus</v>
      </c>
      <c r="S3475" s="2" t="s">
        <v>2609</v>
      </c>
      <c r="T3475" s="69" t="s">
        <v>62</v>
      </c>
      <c r="U3475" s="69" t="s">
        <v>60</v>
      </c>
      <c r="X3475" t="str">
        <f>IF(T3475="","",_xlfn.LET(_xlpm.x,VLOOKUP(T3475,'Drop-down_menus'!$F$2:$G$16,2,FALSE),IF(_xlpm.x=0,"",_xlpm.x)))</f>
        <v>https://orcid.org/0000-0003-3696-4445</v>
      </c>
      <c r="Y3475" t="str">
        <f>IF(U3475="","",_xlfn.LET(_xlpm.x,VLOOKUP(U3475,'Drop-down_menus'!$F$2:$G$16,2,FALSE),IF(_xlpm.x=0,"",_xlpm.x)))</f>
        <v>https://orcid.org/0000-0002-9708-1761</v>
      </c>
      <c r="Z3475" t="str">
        <f>IF(V3475="","",_xlfn.LET(_xlpm.x,VLOOKUP(V3475,'Drop-down_menus'!$F$2:$G$16,2,FALSE),IF(_xlpm.x=0,"",_xlpm.x)))</f>
        <v/>
      </c>
      <c r="AA3475" t="str">
        <f>IF(W3475="","",_xlfn.LET(_xlpm.x,VLOOKUP(W3475,'Drop-down_menus'!$F$2:$G$16,2,FALSE),IF(_xlpm.x=0,"",_xlpm.x)))</f>
        <v/>
      </c>
      <c r="AB3475" t="s">
        <v>756</v>
      </c>
      <c r="AE3475" t="s">
        <v>922</v>
      </c>
    </row>
    <row r="3476" spans="1:31" ht="15" x14ac:dyDescent="0.2">
      <c r="A3476" s="2" t="s">
        <v>475</v>
      </c>
      <c r="B3476">
        <v>5561</v>
      </c>
      <c r="C3476">
        <v>5382</v>
      </c>
      <c r="D3476" s="69" t="s">
        <v>700</v>
      </c>
      <c r="F3476" s="70" t="s">
        <v>832</v>
      </c>
      <c r="G3476" s="69">
        <v>1</v>
      </c>
      <c r="H3476" s="70" t="s">
        <v>832</v>
      </c>
      <c r="I3476" t="s">
        <v>832</v>
      </c>
      <c r="J3476" t="str">
        <f>IF($I3476="","",_xlfn.LET(_xlpm.x,VLOOKUP($I3476,'taxon-match_2026-08-31'!$A$2:$N$122,6,FALSE),IF(_xlpm.x=0,"",_xlpm.x)))</f>
        <v>Eights, 1852</v>
      </c>
      <c r="K3476" t="str">
        <f>IF($I3476="","",_xlfn.LET(_xlpm.x,VLOOKUP($I3476,'taxon-match_2026-08-31'!$A$2:$N$122,4,FALSE),IF(_xlpm.x=0,"",_xlpm.x)))</f>
        <v>urn:lsid:marinespecies.org:taxname:174803</v>
      </c>
      <c r="L3476" t="str">
        <f>IF($I3476="","",_xlfn.LET(_xlpm.x,VLOOKUP($I3476,'taxon-match_2026-08-31'!$A$2:$N$122,7,FALSE),IF(_xlpm.x=0,"",_xlpm.x)))</f>
        <v>Animalia</v>
      </c>
      <c r="M3476" t="str">
        <f>IF($I3476="","",_xlfn.LET(_xlpm.x,VLOOKUP($I3476,'taxon-match_2026-08-31'!$A$2:$N$122,8,FALSE),IF(_xlpm.x=0,"",_xlpm.x)))</f>
        <v>Arthropoda</v>
      </c>
      <c r="N3476" t="str">
        <f>IF($I3476="","",_xlfn.LET(_xlpm.x,VLOOKUP($I3476,'taxon-match_2026-08-31'!$A$2:$N$122,9,FALSE),IF(_xlpm.x=0,"",_xlpm.x)))</f>
        <v>Malacostraca</v>
      </c>
      <c r="O3476" t="str">
        <f>IF($I3476="","",_xlfn.LET(_xlpm.x,VLOOKUP($I3476,'taxon-match_2026-08-31'!$A$2:$N$122,10,FALSE),IF(_xlpm.x=0,"",_xlpm.x)))</f>
        <v>Isopoda</v>
      </c>
      <c r="P3476" t="str">
        <f>IF($I3476="","",_xlfn.LET(_xlpm.x,VLOOKUP($I3476,'taxon-match_2026-08-31'!$A$2:$N$122,11,FALSE),IF(_xlpm.x=0,"",_xlpm.x)))</f>
        <v>Chaetiliidae</v>
      </c>
      <c r="Q3476" t="str">
        <f>IF($I3476="","",_xlfn.LET(_xlpm.x,VLOOKUP($I3476,'taxon-match_2026-08-31'!$A$2:$N$122,12,FALSE),IF(_xlpm.x=0,"",_xlpm.x)))</f>
        <v>Glyptonotus</v>
      </c>
      <c r="R3476" t="str">
        <f>IF($I3476="","",_xlfn.LET(_xlpm.x,VLOOKUP($I3476,'taxon-match_2026-08-31'!$A$2:$N$122,14,FALSE),IF(_xlpm.x=0,"",_xlpm.x)))</f>
        <v>antarcticus</v>
      </c>
      <c r="S3476" s="2" t="s">
        <v>2609</v>
      </c>
      <c r="T3476" s="69" t="s">
        <v>62</v>
      </c>
      <c r="U3476" s="69" t="s">
        <v>60</v>
      </c>
      <c r="X3476" t="str">
        <f>IF(T3476="","",_xlfn.LET(_xlpm.x,VLOOKUP(T3476,'Drop-down_menus'!$F$2:$G$16,2,FALSE),IF(_xlpm.x=0,"",_xlpm.x)))</f>
        <v>https://orcid.org/0000-0003-3696-4445</v>
      </c>
      <c r="Y3476" t="str">
        <f>IF(U3476="","",_xlfn.LET(_xlpm.x,VLOOKUP(U3476,'Drop-down_menus'!$F$2:$G$16,2,FALSE),IF(_xlpm.x=0,"",_xlpm.x)))</f>
        <v>https://orcid.org/0000-0002-9708-1761</v>
      </c>
      <c r="Z3476" t="str">
        <f>IF(V3476="","",_xlfn.LET(_xlpm.x,VLOOKUP(V3476,'Drop-down_menus'!$F$2:$G$16,2,FALSE),IF(_xlpm.x=0,"",_xlpm.x)))</f>
        <v/>
      </c>
      <c r="AA3476" t="str">
        <f>IF(W3476="","",_xlfn.LET(_xlpm.x,VLOOKUP(W3476,'Drop-down_menus'!$F$2:$G$16,2,FALSE),IF(_xlpm.x=0,"",_xlpm.x)))</f>
        <v/>
      </c>
      <c r="AB3476" t="s">
        <v>756</v>
      </c>
      <c r="AE3476" t="s">
        <v>922</v>
      </c>
    </row>
    <row r="3477" spans="1:31" ht="15" x14ac:dyDescent="0.2">
      <c r="A3477" s="2" t="s">
        <v>489</v>
      </c>
      <c r="B3477">
        <v>5761</v>
      </c>
      <c r="C3477">
        <v>5383</v>
      </c>
      <c r="D3477" s="69" t="s">
        <v>700</v>
      </c>
      <c r="F3477" s="70" t="s">
        <v>832</v>
      </c>
      <c r="G3477" s="70">
        <v>1</v>
      </c>
      <c r="H3477" s="70" t="s">
        <v>832</v>
      </c>
      <c r="I3477" t="s">
        <v>832</v>
      </c>
      <c r="J3477" t="str">
        <f>IF($I3477="","",_xlfn.LET(_xlpm.x,VLOOKUP($I3477,'taxon-match_2026-08-31'!$A$2:$N$122,6,FALSE),IF(_xlpm.x=0,"",_xlpm.x)))</f>
        <v>Eights, 1852</v>
      </c>
      <c r="K3477" t="str">
        <f>IF($I3477="","",_xlfn.LET(_xlpm.x,VLOOKUP($I3477,'taxon-match_2026-08-31'!$A$2:$N$122,4,FALSE),IF(_xlpm.x=0,"",_xlpm.x)))</f>
        <v>urn:lsid:marinespecies.org:taxname:174803</v>
      </c>
      <c r="L3477" t="str">
        <f>IF($I3477="","",_xlfn.LET(_xlpm.x,VLOOKUP($I3477,'taxon-match_2026-08-31'!$A$2:$N$122,7,FALSE),IF(_xlpm.x=0,"",_xlpm.x)))</f>
        <v>Animalia</v>
      </c>
      <c r="M3477" t="str">
        <f>IF($I3477="","",_xlfn.LET(_xlpm.x,VLOOKUP($I3477,'taxon-match_2026-08-31'!$A$2:$N$122,8,FALSE),IF(_xlpm.x=0,"",_xlpm.x)))</f>
        <v>Arthropoda</v>
      </c>
      <c r="N3477" t="str">
        <f>IF($I3477="","",_xlfn.LET(_xlpm.x,VLOOKUP($I3477,'taxon-match_2026-08-31'!$A$2:$N$122,9,FALSE),IF(_xlpm.x=0,"",_xlpm.x)))</f>
        <v>Malacostraca</v>
      </c>
      <c r="O3477" t="str">
        <f>IF($I3477="","",_xlfn.LET(_xlpm.x,VLOOKUP($I3477,'taxon-match_2026-08-31'!$A$2:$N$122,10,FALSE),IF(_xlpm.x=0,"",_xlpm.x)))</f>
        <v>Isopoda</v>
      </c>
      <c r="P3477" t="str">
        <f>IF($I3477="","",_xlfn.LET(_xlpm.x,VLOOKUP($I3477,'taxon-match_2026-08-31'!$A$2:$N$122,11,FALSE),IF(_xlpm.x=0,"",_xlpm.x)))</f>
        <v>Chaetiliidae</v>
      </c>
      <c r="Q3477" t="str">
        <f>IF($I3477="","",_xlfn.LET(_xlpm.x,VLOOKUP($I3477,'taxon-match_2026-08-31'!$A$2:$N$122,12,FALSE),IF(_xlpm.x=0,"",_xlpm.x)))</f>
        <v>Glyptonotus</v>
      </c>
      <c r="R3477" t="str">
        <f>IF($I3477="","",_xlfn.LET(_xlpm.x,VLOOKUP($I3477,'taxon-match_2026-08-31'!$A$2:$N$122,14,FALSE),IF(_xlpm.x=0,"",_xlpm.x)))</f>
        <v>antarcticus</v>
      </c>
      <c r="S3477" s="2" t="s">
        <v>2609</v>
      </c>
      <c r="T3477" s="69" t="s">
        <v>62</v>
      </c>
      <c r="U3477" s="69" t="s">
        <v>60</v>
      </c>
      <c r="X3477" t="str">
        <f>IF(T3477="","",_xlfn.LET(_xlpm.x,VLOOKUP(T3477,'Drop-down_menus'!$F$2:$G$16,2,FALSE),IF(_xlpm.x=0,"",_xlpm.x)))</f>
        <v>https://orcid.org/0000-0003-3696-4445</v>
      </c>
      <c r="Y3477" t="str">
        <f>IF(U3477="","",_xlfn.LET(_xlpm.x,VLOOKUP(U3477,'Drop-down_menus'!$F$2:$G$16,2,FALSE),IF(_xlpm.x=0,"",_xlpm.x)))</f>
        <v>https://orcid.org/0000-0002-9708-1761</v>
      </c>
      <c r="Z3477" t="str">
        <f>IF(V3477="","",_xlfn.LET(_xlpm.x,VLOOKUP(V3477,'Drop-down_menus'!$F$2:$G$16,2,FALSE),IF(_xlpm.x=0,"",_xlpm.x)))</f>
        <v/>
      </c>
      <c r="AA3477" t="str">
        <f>IF(W3477="","",_xlfn.LET(_xlpm.x,VLOOKUP(W3477,'Drop-down_menus'!$F$2:$G$16,2,FALSE),IF(_xlpm.x=0,"",_xlpm.x)))</f>
        <v/>
      </c>
      <c r="AB3477" t="s">
        <v>756</v>
      </c>
      <c r="AE3477" t="s">
        <v>922</v>
      </c>
    </row>
    <row r="3478" spans="1:31" ht="15" x14ac:dyDescent="0.2">
      <c r="A3478" s="2" t="s">
        <v>489</v>
      </c>
      <c r="B3478">
        <v>5762</v>
      </c>
      <c r="C3478">
        <v>5390</v>
      </c>
      <c r="D3478" s="69" t="s">
        <v>700</v>
      </c>
      <c r="F3478" s="70" t="s">
        <v>832</v>
      </c>
      <c r="G3478" s="70">
        <v>1</v>
      </c>
      <c r="H3478" s="70" t="s">
        <v>832</v>
      </c>
      <c r="I3478" t="s">
        <v>832</v>
      </c>
      <c r="J3478" t="str">
        <f>IF($I3478="","",_xlfn.LET(_xlpm.x,VLOOKUP($I3478,'taxon-match_2026-08-31'!$A$2:$N$122,6,FALSE),IF(_xlpm.x=0,"",_xlpm.x)))</f>
        <v>Eights, 1852</v>
      </c>
      <c r="K3478" t="str">
        <f>IF($I3478="","",_xlfn.LET(_xlpm.x,VLOOKUP($I3478,'taxon-match_2026-08-31'!$A$2:$N$122,4,FALSE),IF(_xlpm.x=0,"",_xlpm.x)))</f>
        <v>urn:lsid:marinespecies.org:taxname:174803</v>
      </c>
      <c r="L3478" t="str">
        <f>IF($I3478="","",_xlfn.LET(_xlpm.x,VLOOKUP($I3478,'taxon-match_2026-08-31'!$A$2:$N$122,7,FALSE),IF(_xlpm.x=0,"",_xlpm.x)))</f>
        <v>Animalia</v>
      </c>
      <c r="M3478" t="str">
        <f>IF($I3478="","",_xlfn.LET(_xlpm.x,VLOOKUP($I3478,'taxon-match_2026-08-31'!$A$2:$N$122,8,FALSE),IF(_xlpm.x=0,"",_xlpm.x)))</f>
        <v>Arthropoda</v>
      </c>
      <c r="N3478" t="str">
        <f>IF($I3478="","",_xlfn.LET(_xlpm.x,VLOOKUP($I3478,'taxon-match_2026-08-31'!$A$2:$N$122,9,FALSE),IF(_xlpm.x=0,"",_xlpm.x)))</f>
        <v>Malacostraca</v>
      </c>
      <c r="O3478" t="str">
        <f>IF($I3478="","",_xlfn.LET(_xlpm.x,VLOOKUP($I3478,'taxon-match_2026-08-31'!$A$2:$N$122,10,FALSE),IF(_xlpm.x=0,"",_xlpm.x)))</f>
        <v>Isopoda</v>
      </c>
      <c r="P3478" t="str">
        <f>IF($I3478="","",_xlfn.LET(_xlpm.x,VLOOKUP($I3478,'taxon-match_2026-08-31'!$A$2:$N$122,11,FALSE),IF(_xlpm.x=0,"",_xlpm.x)))</f>
        <v>Chaetiliidae</v>
      </c>
      <c r="Q3478" t="str">
        <f>IF($I3478="","",_xlfn.LET(_xlpm.x,VLOOKUP($I3478,'taxon-match_2026-08-31'!$A$2:$N$122,12,FALSE),IF(_xlpm.x=0,"",_xlpm.x)))</f>
        <v>Glyptonotus</v>
      </c>
      <c r="R3478" t="str">
        <f>IF($I3478="","",_xlfn.LET(_xlpm.x,VLOOKUP($I3478,'taxon-match_2026-08-31'!$A$2:$N$122,14,FALSE),IF(_xlpm.x=0,"",_xlpm.x)))</f>
        <v>antarcticus</v>
      </c>
      <c r="S3478" s="2" t="s">
        <v>2609</v>
      </c>
      <c r="T3478" s="69" t="s">
        <v>62</v>
      </c>
      <c r="U3478" s="69" t="s">
        <v>60</v>
      </c>
      <c r="X3478" t="str">
        <f>IF(T3478="","",_xlfn.LET(_xlpm.x,VLOOKUP(T3478,'Drop-down_menus'!$F$2:$G$16,2,FALSE),IF(_xlpm.x=0,"",_xlpm.x)))</f>
        <v>https://orcid.org/0000-0003-3696-4445</v>
      </c>
      <c r="Y3478" t="str">
        <f>IF(U3478="","",_xlfn.LET(_xlpm.x,VLOOKUP(U3478,'Drop-down_menus'!$F$2:$G$16,2,FALSE),IF(_xlpm.x=0,"",_xlpm.x)))</f>
        <v>https://orcid.org/0000-0002-9708-1761</v>
      </c>
      <c r="Z3478" t="str">
        <f>IF(V3478="","",_xlfn.LET(_xlpm.x,VLOOKUP(V3478,'Drop-down_menus'!$F$2:$G$16,2,FALSE),IF(_xlpm.x=0,"",_xlpm.x)))</f>
        <v/>
      </c>
      <c r="AA3478" t="str">
        <f>IF(W3478="","",_xlfn.LET(_xlpm.x,VLOOKUP(W3478,'Drop-down_menus'!$F$2:$G$16,2,FALSE),IF(_xlpm.x=0,"",_xlpm.x)))</f>
        <v/>
      </c>
      <c r="AB3478" t="s">
        <v>756</v>
      </c>
      <c r="AE3478" t="s">
        <v>922</v>
      </c>
    </row>
    <row r="3479" spans="1:31" ht="15" x14ac:dyDescent="0.2">
      <c r="A3479" s="2" t="s">
        <v>489</v>
      </c>
      <c r="B3479">
        <v>5772</v>
      </c>
      <c r="C3479">
        <v>5412</v>
      </c>
      <c r="D3479" s="69" t="s">
        <v>700</v>
      </c>
      <c r="F3479" s="70" t="s">
        <v>832</v>
      </c>
      <c r="G3479" s="70">
        <v>1</v>
      </c>
      <c r="H3479" s="70" t="s">
        <v>832</v>
      </c>
      <c r="I3479" t="s">
        <v>832</v>
      </c>
      <c r="J3479" t="str">
        <f>IF($I3479="","",_xlfn.LET(_xlpm.x,VLOOKUP($I3479,'taxon-match_2026-08-31'!$A$2:$N$122,6,FALSE),IF(_xlpm.x=0,"",_xlpm.x)))</f>
        <v>Eights, 1852</v>
      </c>
      <c r="K3479" t="str">
        <f>IF($I3479="","",_xlfn.LET(_xlpm.x,VLOOKUP($I3479,'taxon-match_2026-08-31'!$A$2:$N$122,4,FALSE),IF(_xlpm.x=0,"",_xlpm.x)))</f>
        <v>urn:lsid:marinespecies.org:taxname:174803</v>
      </c>
      <c r="L3479" t="str">
        <f>IF($I3479="","",_xlfn.LET(_xlpm.x,VLOOKUP($I3479,'taxon-match_2026-08-31'!$A$2:$N$122,7,FALSE),IF(_xlpm.x=0,"",_xlpm.x)))</f>
        <v>Animalia</v>
      </c>
      <c r="M3479" t="str">
        <f>IF($I3479="","",_xlfn.LET(_xlpm.x,VLOOKUP($I3479,'taxon-match_2026-08-31'!$A$2:$N$122,8,FALSE),IF(_xlpm.x=0,"",_xlpm.x)))</f>
        <v>Arthropoda</v>
      </c>
      <c r="N3479" t="str">
        <f>IF($I3479="","",_xlfn.LET(_xlpm.x,VLOOKUP($I3479,'taxon-match_2026-08-31'!$A$2:$N$122,9,FALSE),IF(_xlpm.x=0,"",_xlpm.x)))</f>
        <v>Malacostraca</v>
      </c>
      <c r="O3479" t="str">
        <f>IF($I3479="","",_xlfn.LET(_xlpm.x,VLOOKUP($I3479,'taxon-match_2026-08-31'!$A$2:$N$122,10,FALSE),IF(_xlpm.x=0,"",_xlpm.x)))</f>
        <v>Isopoda</v>
      </c>
      <c r="P3479" t="str">
        <f>IF($I3479="","",_xlfn.LET(_xlpm.x,VLOOKUP($I3479,'taxon-match_2026-08-31'!$A$2:$N$122,11,FALSE),IF(_xlpm.x=0,"",_xlpm.x)))</f>
        <v>Chaetiliidae</v>
      </c>
      <c r="Q3479" t="str">
        <f>IF($I3479="","",_xlfn.LET(_xlpm.x,VLOOKUP($I3479,'taxon-match_2026-08-31'!$A$2:$N$122,12,FALSE),IF(_xlpm.x=0,"",_xlpm.x)))</f>
        <v>Glyptonotus</v>
      </c>
      <c r="R3479" t="str">
        <f>IF($I3479="","",_xlfn.LET(_xlpm.x,VLOOKUP($I3479,'taxon-match_2026-08-31'!$A$2:$N$122,14,FALSE),IF(_xlpm.x=0,"",_xlpm.x)))</f>
        <v>antarcticus</v>
      </c>
      <c r="S3479" s="2" t="s">
        <v>2609</v>
      </c>
      <c r="T3479" s="69" t="s">
        <v>62</v>
      </c>
      <c r="U3479" s="69" t="s">
        <v>60</v>
      </c>
      <c r="X3479" t="str">
        <f>IF(T3479="","",_xlfn.LET(_xlpm.x,VLOOKUP(T3479,'Drop-down_menus'!$F$2:$G$16,2,FALSE),IF(_xlpm.x=0,"",_xlpm.x)))</f>
        <v>https://orcid.org/0000-0003-3696-4445</v>
      </c>
      <c r="Y3479" t="str">
        <f>IF(U3479="","",_xlfn.LET(_xlpm.x,VLOOKUP(U3479,'Drop-down_menus'!$F$2:$G$16,2,FALSE),IF(_xlpm.x=0,"",_xlpm.x)))</f>
        <v>https://orcid.org/0000-0002-9708-1761</v>
      </c>
      <c r="Z3479" t="str">
        <f>IF(V3479="","",_xlfn.LET(_xlpm.x,VLOOKUP(V3479,'Drop-down_menus'!$F$2:$G$16,2,FALSE),IF(_xlpm.x=0,"",_xlpm.x)))</f>
        <v/>
      </c>
      <c r="AA3479" t="str">
        <f>IF(W3479="","",_xlfn.LET(_xlpm.x,VLOOKUP(W3479,'Drop-down_menus'!$F$2:$G$16,2,FALSE),IF(_xlpm.x=0,"",_xlpm.x)))</f>
        <v/>
      </c>
      <c r="AB3479" t="s">
        <v>756</v>
      </c>
      <c r="AE3479" t="s">
        <v>922</v>
      </c>
    </row>
    <row r="3480" spans="1:31" ht="15" x14ac:dyDescent="0.2">
      <c r="A3480" s="2" t="s">
        <v>282</v>
      </c>
      <c r="B3480">
        <v>2698</v>
      </c>
      <c r="C3480">
        <v>5413</v>
      </c>
      <c r="D3480" s="69" t="s">
        <v>700</v>
      </c>
      <c r="F3480" s="70" t="s">
        <v>890</v>
      </c>
      <c r="G3480" s="70">
        <v>1</v>
      </c>
      <c r="H3480" s="70" t="s">
        <v>890</v>
      </c>
      <c r="I3480" t="s">
        <v>890</v>
      </c>
      <c r="J3480" t="str">
        <f>IF($I3480="","",_xlfn.LET(_xlpm.x,VLOOKUP($I3480,'taxon-match_2026-08-31'!$A$2:$N$122,6,FALSE),IF(_xlpm.x=0,"",_xlpm.x)))</f>
        <v>(Ludwig, 1898)</v>
      </c>
      <c r="K3480" t="str">
        <f>IF($I3480="","",_xlfn.LET(_xlpm.x,VLOOKUP($I3480,'taxon-match_2026-08-31'!$A$2:$N$122,4,FALSE),IF(_xlpm.x=0,"",_xlpm.x)))</f>
        <v>urn:lsid:marinespecies.org:taxname:174085</v>
      </c>
      <c r="L3480" t="str">
        <f>IF($I3480="","",_xlfn.LET(_xlpm.x,VLOOKUP($I3480,'taxon-match_2026-08-31'!$A$2:$N$122,7,FALSE),IF(_xlpm.x=0,"",_xlpm.x)))</f>
        <v>Animalia</v>
      </c>
      <c r="M3480" t="str">
        <f>IF($I3480="","",_xlfn.LET(_xlpm.x,VLOOKUP($I3480,'taxon-match_2026-08-31'!$A$2:$N$122,8,FALSE),IF(_xlpm.x=0,"",_xlpm.x)))</f>
        <v>Echinodermata</v>
      </c>
      <c r="N3480" t="str">
        <f>IF($I3480="","",_xlfn.LET(_xlpm.x,VLOOKUP($I3480,'taxon-match_2026-08-31'!$A$2:$N$122,9,FALSE),IF(_xlpm.x=0,"",_xlpm.x)))</f>
        <v>Holothuroidea</v>
      </c>
      <c r="O3480" t="str">
        <f>IF($I3480="","",_xlfn.LET(_xlpm.x,VLOOKUP($I3480,'taxon-match_2026-08-31'!$A$2:$N$122,10,FALSE),IF(_xlpm.x=0,"",_xlpm.x)))</f>
        <v>Dendrochirotida</v>
      </c>
      <c r="P3480" t="str">
        <f>IF($I3480="","",_xlfn.LET(_xlpm.x,VLOOKUP($I3480,'taxon-match_2026-08-31'!$A$2:$N$122,11,FALSE),IF(_xlpm.x=0,"",_xlpm.x)))</f>
        <v>Cucumariidae</v>
      </c>
      <c r="Q3480" t="str">
        <f>IF($I3480="","",_xlfn.LET(_xlpm.x,VLOOKUP($I3480,'taxon-match_2026-08-31'!$A$2:$N$122,12,FALSE),IF(_xlpm.x=0,"",_xlpm.x)))</f>
        <v>Heterocucumis</v>
      </c>
      <c r="R3480" t="str">
        <f>IF($I3480="","",_xlfn.LET(_xlpm.x,VLOOKUP($I3480,'taxon-match_2026-08-31'!$A$2:$N$122,14,FALSE),IF(_xlpm.x=0,"",_xlpm.x)))</f>
        <v>steineni</v>
      </c>
      <c r="S3480" s="2" t="s">
        <v>2609</v>
      </c>
      <c r="T3480" s="69" t="s">
        <v>62</v>
      </c>
      <c r="U3480" s="69" t="s">
        <v>60</v>
      </c>
      <c r="X3480" t="str">
        <f>IF(T3480="","",_xlfn.LET(_xlpm.x,VLOOKUP(T3480,'Drop-down_menus'!$F$2:$G$16,2,FALSE),IF(_xlpm.x=0,"",_xlpm.x)))</f>
        <v>https://orcid.org/0000-0003-3696-4445</v>
      </c>
      <c r="Y3480" t="str">
        <f>IF(U3480="","",_xlfn.LET(_xlpm.x,VLOOKUP(U3480,'Drop-down_menus'!$F$2:$G$16,2,FALSE),IF(_xlpm.x=0,"",_xlpm.x)))</f>
        <v>https://orcid.org/0000-0002-9708-1761</v>
      </c>
      <c r="Z3480" t="str">
        <f>IF(V3480="","",_xlfn.LET(_xlpm.x,VLOOKUP(V3480,'Drop-down_menus'!$F$2:$G$16,2,FALSE),IF(_xlpm.x=0,"",_xlpm.x)))</f>
        <v/>
      </c>
      <c r="AA3480" t="str">
        <f>IF(W3480="","",_xlfn.LET(_xlpm.x,VLOOKUP(W3480,'Drop-down_menus'!$F$2:$G$16,2,FALSE),IF(_xlpm.x=0,"",_xlpm.x)))</f>
        <v/>
      </c>
      <c r="AB3480" t="s">
        <v>756</v>
      </c>
      <c r="AE3480" t="s">
        <v>922</v>
      </c>
    </row>
    <row r="3481" spans="1:31" ht="15" x14ac:dyDescent="0.2">
      <c r="A3481" s="2" t="s">
        <v>328</v>
      </c>
      <c r="B3481">
        <v>3362</v>
      </c>
      <c r="C3481">
        <v>5400</v>
      </c>
      <c r="D3481" s="69" t="s">
        <v>700</v>
      </c>
      <c r="F3481" s="70" t="s">
        <v>890</v>
      </c>
      <c r="G3481" s="70">
        <v>1</v>
      </c>
      <c r="H3481" s="70" t="s">
        <v>890</v>
      </c>
      <c r="I3481" t="s">
        <v>890</v>
      </c>
      <c r="J3481" t="str">
        <f>IF($I3481="","",_xlfn.LET(_xlpm.x,VLOOKUP($I3481,'taxon-match_2026-08-31'!$A$2:$N$122,6,FALSE),IF(_xlpm.x=0,"",_xlpm.x)))</f>
        <v>(Ludwig, 1898)</v>
      </c>
      <c r="K3481" t="str">
        <f>IF($I3481="","",_xlfn.LET(_xlpm.x,VLOOKUP($I3481,'taxon-match_2026-08-31'!$A$2:$N$122,4,FALSE),IF(_xlpm.x=0,"",_xlpm.x)))</f>
        <v>urn:lsid:marinespecies.org:taxname:174085</v>
      </c>
      <c r="L3481" t="str">
        <f>IF($I3481="","",_xlfn.LET(_xlpm.x,VLOOKUP($I3481,'taxon-match_2026-08-31'!$A$2:$N$122,7,FALSE),IF(_xlpm.x=0,"",_xlpm.x)))</f>
        <v>Animalia</v>
      </c>
      <c r="M3481" t="str">
        <f>IF($I3481="","",_xlfn.LET(_xlpm.x,VLOOKUP($I3481,'taxon-match_2026-08-31'!$A$2:$N$122,8,FALSE),IF(_xlpm.x=0,"",_xlpm.x)))</f>
        <v>Echinodermata</v>
      </c>
      <c r="N3481" t="str">
        <f>IF($I3481="","",_xlfn.LET(_xlpm.x,VLOOKUP($I3481,'taxon-match_2026-08-31'!$A$2:$N$122,9,FALSE),IF(_xlpm.x=0,"",_xlpm.x)))</f>
        <v>Holothuroidea</v>
      </c>
      <c r="O3481" t="str">
        <f>IF($I3481="","",_xlfn.LET(_xlpm.x,VLOOKUP($I3481,'taxon-match_2026-08-31'!$A$2:$N$122,10,FALSE),IF(_xlpm.x=0,"",_xlpm.x)))</f>
        <v>Dendrochirotida</v>
      </c>
      <c r="P3481" t="str">
        <f>IF($I3481="","",_xlfn.LET(_xlpm.x,VLOOKUP($I3481,'taxon-match_2026-08-31'!$A$2:$N$122,11,FALSE),IF(_xlpm.x=0,"",_xlpm.x)))</f>
        <v>Cucumariidae</v>
      </c>
      <c r="Q3481" t="str">
        <f>IF($I3481="","",_xlfn.LET(_xlpm.x,VLOOKUP($I3481,'taxon-match_2026-08-31'!$A$2:$N$122,12,FALSE),IF(_xlpm.x=0,"",_xlpm.x)))</f>
        <v>Heterocucumis</v>
      </c>
      <c r="R3481" t="str">
        <f>IF($I3481="","",_xlfn.LET(_xlpm.x,VLOOKUP($I3481,'taxon-match_2026-08-31'!$A$2:$N$122,14,FALSE),IF(_xlpm.x=0,"",_xlpm.x)))</f>
        <v>steineni</v>
      </c>
      <c r="S3481" s="2" t="s">
        <v>2609</v>
      </c>
      <c r="T3481" s="69" t="s">
        <v>62</v>
      </c>
      <c r="U3481" s="69" t="s">
        <v>60</v>
      </c>
      <c r="X3481" t="str">
        <f>IF(T3481="","",_xlfn.LET(_xlpm.x,VLOOKUP(T3481,'Drop-down_menus'!$F$2:$G$16,2,FALSE),IF(_xlpm.x=0,"",_xlpm.x)))</f>
        <v>https://orcid.org/0000-0003-3696-4445</v>
      </c>
      <c r="Y3481" t="str">
        <f>IF(U3481="","",_xlfn.LET(_xlpm.x,VLOOKUP(U3481,'Drop-down_menus'!$F$2:$G$16,2,FALSE),IF(_xlpm.x=0,"",_xlpm.x)))</f>
        <v>https://orcid.org/0000-0002-9708-1761</v>
      </c>
      <c r="Z3481" t="str">
        <f>IF(V3481="","",_xlfn.LET(_xlpm.x,VLOOKUP(V3481,'Drop-down_menus'!$F$2:$G$16,2,FALSE),IF(_xlpm.x=0,"",_xlpm.x)))</f>
        <v/>
      </c>
      <c r="AA3481" t="str">
        <f>IF(W3481="","",_xlfn.LET(_xlpm.x,VLOOKUP(W3481,'Drop-down_menus'!$F$2:$G$16,2,FALSE),IF(_xlpm.x=0,"",_xlpm.x)))</f>
        <v/>
      </c>
      <c r="AB3481" t="s">
        <v>756</v>
      </c>
      <c r="AE3481" t="s">
        <v>922</v>
      </c>
    </row>
    <row r="3482" spans="1:31" ht="15" x14ac:dyDescent="0.2">
      <c r="A3482" s="2" t="s">
        <v>328</v>
      </c>
      <c r="B3482">
        <v>3372</v>
      </c>
      <c r="C3482">
        <v>5401</v>
      </c>
      <c r="D3482" s="69" t="s">
        <v>700</v>
      </c>
      <c r="F3482" s="70" t="s">
        <v>890</v>
      </c>
      <c r="G3482" s="69">
        <v>1</v>
      </c>
      <c r="H3482" s="70" t="s">
        <v>890</v>
      </c>
      <c r="I3482" t="s">
        <v>890</v>
      </c>
      <c r="J3482" t="str">
        <f>IF($I3482="","",_xlfn.LET(_xlpm.x,VLOOKUP($I3482,'taxon-match_2026-08-31'!$A$2:$N$122,6,FALSE),IF(_xlpm.x=0,"",_xlpm.x)))</f>
        <v>(Ludwig, 1898)</v>
      </c>
      <c r="K3482" t="str">
        <f>IF($I3482="","",_xlfn.LET(_xlpm.x,VLOOKUP($I3482,'taxon-match_2026-08-31'!$A$2:$N$122,4,FALSE),IF(_xlpm.x=0,"",_xlpm.x)))</f>
        <v>urn:lsid:marinespecies.org:taxname:174085</v>
      </c>
      <c r="L3482" t="str">
        <f>IF($I3482="","",_xlfn.LET(_xlpm.x,VLOOKUP($I3482,'taxon-match_2026-08-31'!$A$2:$N$122,7,FALSE),IF(_xlpm.x=0,"",_xlpm.x)))</f>
        <v>Animalia</v>
      </c>
      <c r="M3482" t="str">
        <f>IF($I3482="","",_xlfn.LET(_xlpm.x,VLOOKUP($I3482,'taxon-match_2026-08-31'!$A$2:$N$122,8,FALSE),IF(_xlpm.x=0,"",_xlpm.x)))</f>
        <v>Echinodermata</v>
      </c>
      <c r="N3482" t="str">
        <f>IF($I3482="","",_xlfn.LET(_xlpm.x,VLOOKUP($I3482,'taxon-match_2026-08-31'!$A$2:$N$122,9,FALSE),IF(_xlpm.x=0,"",_xlpm.x)))</f>
        <v>Holothuroidea</v>
      </c>
      <c r="O3482" t="str">
        <f>IF($I3482="","",_xlfn.LET(_xlpm.x,VLOOKUP($I3482,'taxon-match_2026-08-31'!$A$2:$N$122,10,FALSE),IF(_xlpm.x=0,"",_xlpm.x)))</f>
        <v>Dendrochirotida</v>
      </c>
      <c r="P3482" t="str">
        <f>IF($I3482="","",_xlfn.LET(_xlpm.x,VLOOKUP($I3482,'taxon-match_2026-08-31'!$A$2:$N$122,11,FALSE),IF(_xlpm.x=0,"",_xlpm.x)))</f>
        <v>Cucumariidae</v>
      </c>
      <c r="Q3482" t="str">
        <f>IF($I3482="","",_xlfn.LET(_xlpm.x,VLOOKUP($I3482,'taxon-match_2026-08-31'!$A$2:$N$122,12,FALSE),IF(_xlpm.x=0,"",_xlpm.x)))</f>
        <v>Heterocucumis</v>
      </c>
      <c r="R3482" t="str">
        <f>IF($I3482="","",_xlfn.LET(_xlpm.x,VLOOKUP($I3482,'taxon-match_2026-08-31'!$A$2:$N$122,14,FALSE),IF(_xlpm.x=0,"",_xlpm.x)))</f>
        <v>steineni</v>
      </c>
      <c r="S3482" s="2" t="s">
        <v>2609</v>
      </c>
      <c r="T3482" s="69" t="s">
        <v>62</v>
      </c>
      <c r="U3482" s="69" t="s">
        <v>60</v>
      </c>
      <c r="X3482" t="str">
        <f>IF(T3482="","",_xlfn.LET(_xlpm.x,VLOOKUP(T3482,'Drop-down_menus'!$F$2:$G$16,2,FALSE),IF(_xlpm.x=0,"",_xlpm.x)))</f>
        <v>https://orcid.org/0000-0003-3696-4445</v>
      </c>
      <c r="Y3482" t="str">
        <f>IF(U3482="","",_xlfn.LET(_xlpm.x,VLOOKUP(U3482,'Drop-down_menus'!$F$2:$G$16,2,FALSE),IF(_xlpm.x=0,"",_xlpm.x)))</f>
        <v>https://orcid.org/0000-0002-9708-1761</v>
      </c>
      <c r="Z3482" t="str">
        <f>IF(V3482="","",_xlfn.LET(_xlpm.x,VLOOKUP(V3482,'Drop-down_menus'!$F$2:$G$16,2,FALSE),IF(_xlpm.x=0,"",_xlpm.x)))</f>
        <v/>
      </c>
      <c r="AA3482" t="str">
        <f>IF(W3482="","",_xlfn.LET(_xlpm.x,VLOOKUP(W3482,'Drop-down_menus'!$F$2:$G$16,2,FALSE),IF(_xlpm.x=0,"",_xlpm.x)))</f>
        <v/>
      </c>
      <c r="AB3482" t="s">
        <v>756</v>
      </c>
      <c r="AE3482" t="s">
        <v>922</v>
      </c>
    </row>
    <row r="3483" spans="1:31" ht="15" x14ac:dyDescent="0.2">
      <c r="A3483" s="2" t="s">
        <v>328</v>
      </c>
      <c r="B3483">
        <v>3373</v>
      </c>
      <c r="C3483">
        <v>5402</v>
      </c>
      <c r="D3483" s="69" t="s">
        <v>700</v>
      </c>
      <c r="F3483" s="70" t="s">
        <v>890</v>
      </c>
      <c r="G3483" s="69">
        <v>1</v>
      </c>
      <c r="H3483" s="70" t="s">
        <v>890</v>
      </c>
      <c r="I3483" t="s">
        <v>890</v>
      </c>
      <c r="J3483" t="str">
        <f>IF($I3483="","",_xlfn.LET(_xlpm.x,VLOOKUP($I3483,'taxon-match_2026-08-31'!$A$2:$N$122,6,FALSE),IF(_xlpm.x=0,"",_xlpm.x)))</f>
        <v>(Ludwig, 1898)</v>
      </c>
      <c r="K3483" t="str">
        <f>IF($I3483="","",_xlfn.LET(_xlpm.x,VLOOKUP($I3483,'taxon-match_2026-08-31'!$A$2:$N$122,4,FALSE),IF(_xlpm.x=0,"",_xlpm.x)))</f>
        <v>urn:lsid:marinespecies.org:taxname:174085</v>
      </c>
      <c r="L3483" t="str">
        <f>IF($I3483="","",_xlfn.LET(_xlpm.x,VLOOKUP($I3483,'taxon-match_2026-08-31'!$A$2:$N$122,7,FALSE),IF(_xlpm.x=0,"",_xlpm.x)))</f>
        <v>Animalia</v>
      </c>
      <c r="M3483" t="str">
        <f>IF($I3483="","",_xlfn.LET(_xlpm.x,VLOOKUP($I3483,'taxon-match_2026-08-31'!$A$2:$N$122,8,FALSE),IF(_xlpm.x=0,"",_xlpm.x)))</f>
        <v>Echinodermata</v>
      </c>
      <c r="N3483" t="str">
        <f>IF($I3483="","",_xlfn.LET(_xlpm.x,VLOOKUP($I3483,'taxon-match_2026-08-31'!$A$2:$N$122,9,FALSE),IF(_xlpm.x=0,"",_xlpm.x)))</f>
        <v>Holothuroidea</v>
      </c>
      <c r="O3483" t="str">
        <f>IF($I3483="","",_xlfn.LET(_xlpm.x,VLOOKUP($I3483,'taxon-match_2026-08-31'!$A$2:$N$122,10,FALSE),IF(_xlpm.x=0,"",_xlpm.x)))</f>
        <v>Dendrochirotida</v>
      </c>
      <c r="P3483" t="str">
        <f>IF($I3483="","",_xlfn.LET(_xlpm.x,VLOOKUP($I3483,'taxon-match_2026-08-31'!$A$2:$N$122,11,FALSE),IF(_xlpm.x=0,"",_xlpm.x)))</f>
        <v>Cucumariidae</v>
      </c>
      <c r="Q3483" t="str">
        <f>IF($I3483="","",_xlfn.LET(_xlpm.x,VLOOKUP($I3483,'taxon-match_2026-08-31'!$A$2:$N$122,12,FALSE),IF(_xlpm.x=0,"",_xlpm.x)))</f>
        <v>Heterocucumis</v>
      </c>
      <c r="R3483" t="str">
        <f>IF($I3483="","",_xlfn.LET(_xlpm.x,VLOOKUP($I3483,'taxon-match_2026-08-31'!$A$2:$N$122,14,FALSE),IF(_xlpm.x=0,"",_xlpm.x)))</f>
        <v>steineni</v>
      </c>
      <c r="S3483" s="2" t="s">
        <v>2609</v>
      </c>
      <c r="T3483" s="69" t="s">
        <v>62</v>
      </c>
      <c r="U3483" s="69" t="s">
        <v>60</v>
      </c>
      <c r="X3483" t="str">
        <f>IF(T3483="","",_xlfn.LET(_xlpm.x,VLOOKUP(T3483,'Drop-down_menus'!$F$2:$G$16,2,FALSE),IF(_xlpm.x=0,"",_xlpm.x)))</f>
        <v>https://orcid.org/0000-0003-3696-4445</v>
      </c>
      <c r="Y3483" t="str">
        <f>IF(U3483="","",_xlfn.LET(_xlpm.x,VLOOKUP(U3483,'Drop-down_menus'!$F$2:$G$16,2,FALSE),IF(_xlpm.x=0,"",_xlpm.x)))</f>
        <v>https://orcid.org/0000-0002-9708-1761</v>
      </c>
      <c r="Z3483" t="str">
        <f>IF(V3483="","",_xlfn.LET(_xlpm.x,VLOOKUP(V3483,'Drop-down_menus'!$F$2:$G$16,2,FALSE),IF(_xlpm.x=0,"",_xlpm.x)))</f>
        <v/>
      </c>
      <c r="AA3483" t="str">
        <f>IF(W3483="","",_xlfn.LET(_xlpm.x,VLOOKUP(W3483,'Drop-down_menus'!$F$2:$G$16,2,FALSE),IF(_xlpm.x=0,"",_xlpm.x)))</f>
        <v/>
      </c>
      <c r="AB3483" t="s">
        <v>756</v>
      </c>
      <c r="AE3483" t="s">
        <v>922</v>
      </c>
    </row>
    <row r="3484" spans="1:31" ht="15" x14ac:dyDescent="0.2">
      <c r="A3484" s="2" t="s">
        <v>328</v>
      </c>
      <c r="B3484">
        <v>3374</v>
      </c>
      <c r="C3484">
        <v>5403</v>
      </c>
      <c r="D3484" s="69" t="s">
        <v>700</v>
      </c>
      <c r="F3484" s="70" t="s">
        <v>890</v>
      </c>
      <c r="G3484" s="69">
        <v>1</v>
      </c>
      <c r="H3484" s="70" t="s">
        <v>890</v>
      </c>
      <c r="I3484" t="s">
        <v>890</v>
      </c>
      <c r="J3484" t="str">
        <f>IF($I3484="","",_xlfn.LET(_xlpm.x,VLOOKUP($I3484,'taxon-match_2026-08-31'!$A$2:$N$122,6,FALSE),IF(_xlpm.x=0,"",_xlpm.x)))</f>
        <v>(Ludwig, 1898)</v>
      </c>
      <c r="K3484" t="str">
        <f>IF($I3484="","",_xlfn.LET(_xlpm.x,VLOOKUP($I3484,'taxon-match_2026-08-31'!$A$2:$N$122,4,FALSE),IF(_xlpm.x=0,"",_xlpm.x)))</f>
        <v>urn:lsid:marinespecies.org:taxname:174085</v>
      </c>
      <c r="L3484" t="str">
        <f>IF($I3484="","",_xlfn.LET(_xlpm.x,VLOOKUP($I3484,'taxon-match_2026-08-31'!$A$2:$N$122,7,FALSE),IF(_xlpm.x=0,"",_xlpm.x)))</f>
        <v>Animalia</v>
      </c>
      <c r="M3484" t="str">
        <f>IF($I3484="","",_xlfn.LET(_xlpm.x,VLOOKUP($I3484,'taxon-match_2026-08-31'!$A$2:$N$122,8,FALSE),IF(_xlpm.x=0,"",_xlpm.x)))</f>
        <v>Echinodermata</v>
      </c>
      <c r="N3484" t="str">
        <f>IF($I3484="","",_xlfn.LET(_xlpm.x,VLOOKUP($I3484,'taxon-match_2026-08-31'!$A$2:$N$122,9,FALSE),IF(_xlpm.x=0,"",_xlpm.x)))</f>
        <v>Holothuroidea</v>
      </c>
      <c r="O3484" t="str">
        <f>IF($I3484="","",_xlfn.LET(_xlpm.x,VLOOKUP($I3484,'taxon-match_2026-08-31'!$A$2:$N$122,10,FALSE),IF(_xlpm.x=0,"",_xlpm.x)))</f>
        <v>Dendrochirotida</v>
      </c>
      <c r="P3484" t="str">
        <f>IF($I3484="","",_xlfn.LET(_xlpm.x,VLOOKUP($I3484,'taxon-match_2026-08-31'!$A$2:$N$122,11,FALSE),IF(_xlpm.x=0,"",_xlpm.x)))</f>
        <v>Cucumariidae</v>
      </c>
      <c r="Q3484" t="str">
        <f>IF($I3484="","",_xlfn.LET(_xlpm.x,VLOOKUP($I3484,'taxon-match_2026-08-31'!$A$2:$N$122,12,FALSE),IF(_xlpm.x=0,"",_xlpm.x)))</f>
        <v>Heterocucumis</v>
      </c>
      <c r="R3484" t="str">
        <f>IF($I3484="","",_xlfn.LET(_xlpm.x,VLOOKUP($I3484,'taxon-match_2026-08-31'!$A$2:$N$122,14,FALSE),IF(_xlpm.x=0,"",_xlpm.x)))</f>
        <v>steineni</v>
      </c>
      <c r="S3484" s="2" t="s">
        <v>2609</v>
      </c>
      <c r="T3484" s="69" t="s">
        <v>62</v>
      </c>
      <c r="U3484" s="69" t="s">
        <v>60</v>
      </c>
      <c r="X3484" t="str">
        <f>IF(T3484="","",_xlfn.LET(_xlpm.x,VLOOKUP(T3484,'Drop-down_menus'!$F$2:$G$16,2,FALSE),IF(_xlpm.x=0,"",_xlpm.x)))</f>
        <v>https://orcid.org/0000-0003-3696-4445</v>
      </c>
      <c r="Y3484" t="str">
        <f>IF(U3484="","",_xlfn.LET(_xlpm.x,VLOOKUP(U3484,'Drop-down_menus'!$F$2:$G$16,2,FALSE),IF(_xlpm.x=0,"",_xlpm.x)))</f>
        <v>https://orcid.org/0000-0002-9708-1761</v>
      </c>
      <c r="Z3484" t="str">
        <f>IF(V3484="","",_xlfn.LET(_xlpm.x,VLOOKUP(V3484,'Drop-down_menus'!$F$2:$G$16,2,FALSE),IF(_xlpm.x=0,"",_xlpm.x)))</f>
        <v/>
      </c>
      <c r="AA3484" t="str">
        <f>IF(W3484="","",_xlfn.LET(_xlpm.x,VLOOKUP(W3484,'Drop-down_menus'!$F$2:$G$16,2,FALSE),IF(_xlpm.x=0,"",_xlpm.x)))</f>
        <v/>
      </c>
      <c r="AB3484" t="s">
        <v>756</v>
      </c>
      <c r="AE3484" t="s">
        <v>922</v>
      </c>
    </row>
    <row r="3485" spans="1:31" ht="15" x14ac:dyDescent="0.2">
      <c r="A3485" s="2" t="s">
        <v>328</v>
      </c>
      <c r="B3485">
        <v>3387</v>
      </c>
      <c r="C3485">
        <v>5404</v>
      </c>
      <c r="D3485" s="69" t="s">
        <v>700</v>
      </c>
      <c r="F3485" s="70" t="s">
        <v>890</v>
      </c>
      <c r="G3485" s="69">
        <v>1</v>
      </c>
      <c r="H3485" s="70" t="s">
        <v>890</v>
      </c>
      <c r="I3485" t="s">
        <v>890</v>
      </c>
      <c r="J3485" t="str">
        <f>IF($I3485="","",_xlfn.LET(_xlpm.x,VLOOKUP($I3485,'taxon-match_2026-08-31'!$A$2:$N$122,6,FALSE),IF(_xlpm.x=0,"",_xlpm.x)))</f>
        <v>(Ludwig, 1898)</v>
      </c>
      <c r="K3485" t="str">
        <f>IF($I3485="","",_xlfn.LET(_xlpm.x,VLOOKUP($I3485,'taxon-match_2026-08-31'!$A$2:$N$122,4,FALSE),IF(_xlpm.x=0,"",_xlpm.x)))</f>
        <v>urn:lsid:marinespecies.org:taxname:174085</v>
      </c>
      <c r="L3485" t="str">
        <f>IF($I3485="","",_xlfn.LET(_xlpm.x,VLOOKUP($I3485,'taxon-match_2026-08-31'!$A$2:$N$122,7,FALSE),IF(_xlpm.x=0,"",_xlpm.x)))</f>
        <v>Animalia</v>
      </c>
      <c r="M3485" t="str">
        <f>IF($I3485="","",_xlfn.LET(_xlpm.x,VLOOKUP($I3485,'taxon-match_2026-08-31'!$A$2:$N$122,8,FALSE),IF(_xlpm.x=0,"",_xlpm.x)))</f>
        <v>Echinodermata</v>
      </c>
      <c r="N3485" t="str">
        <f>IF($I3485="","",_xlfn.LET(_xlpm.x,VLOOKUP($I3485,'taxon-match_2026-08-31'!$A$2:$N$122,9,FALSE),IF(_xlpm.x=0,"",_xlpm.x)))</f>
        <v>Holothuroidea</v>
      </c>
      <c r="O3485" t="str">
        <f>IF($I3485="","",_xlfn.LET(_xlpm.x,VLOOKUP($I3485,'taxon-match_2026-08-31'!$A$2:$N$122,10,FALSE),IF(_xlpm.x=0,"",_xlpm.x)))</f>
        <v>Dendrochirotida</v>
      </c>
      <c r="P3485" t="str">
        <f>IF($I3485="","",_xlfn.LET(_xlpm.x,VLOOKUP($I3485,'taxon-match_2026-08-31'!$A$2:$N$122,11,FALSE),IF(_xlpm.x=0,"",_xlpm.x)))</f>
        <v>Cucumariidae</v>
      </c>
      <c r="Q3485" t="str">
        <f>IF($I3485="","",_xlfn.LET(_xlpm.x,VLOOKUP($I3485,'taxon-match_2026-08-31'!$A$2:$N$122,12,FALSE),IF(_xlpm.x=0,"",_xlpm.x)))</f>
        <v>Heterocucumis</v>
      </c>
      <c r="R3485" t="str">
        <f>IF($I3485="","",_xlfn.LET(_xlpm.x,VLOOKUP($I3485,'taxon-match_2026-08-31'!$A$2:$N$122,14,FALSE),IF(_xlpm.x=0,"",_xlpm.x)))</f>
        <v>steineni</v>
      </c>
      <c r="S3485" s="2" t="s">
        <v>2609</v>
      </c>
      <c r="T3485" s="69" t="s">
        <v>62</v>
      </c>
      <c r="U3485" s="69" t="s">
        <v>60</v>
      </c>
      <c r="X3485" t="str">
        <f>IF(T3485="","",_xlfn.LET(_xlpm.x,VLOOKUP(T3485,'Drop-down_menus'!$F$2:$G$16,2,FALSE),IF(_xlpm.x=0,"",_xlpm.x)))</f>
        <v>https://orcid.org/0000-0003-3696-4445</v>
      </c>
      <c r="Y3485" t="str">
        <f>IF(U3485="","",_xlfn.LET(_xlpm.x,VLOOKUP(U3485,'Drop-down_menus'!$F$2:$G$16,2,FALSE),IF(_xlpm.x=0,"",_xlpm.x)))</f>
        <v>https://orcid.org/0000-0002-9708-1761</v>
      </c>
      <c r="Z3485" t="str">
        <f>IF(V3485="","",_xlfn.LET(_xlpm.x,VLOOKUP(V3485,'Drop-down_menus'!$F$2:$G$16,2,FALSE),IF(_xlpm.x=0,"",_xlpm.x)))</f>
        <v/>
      </c>
      <c r="AA3485" t="str">
        <f>IF(W3485="","",_xlfn.LET(_xlpm.x,VLOOKUP(W3485,'Drop-down_menus'!$F$2:$G$16,2,FALSE),IF(_xlpm.x=0,"",_xlpm.x)))</f>
        <v/>
      </c>
      <c r="AB3485" t="s">
        <v>756</v>
      </c>
      <c r="AE3485" t="s">
        <v>922</v>
      </c>
    </row>
    <row r="3486" spans="1:31" ht="15" x14ac:dyDescent="0.2">
      <c r="A3486" s="2" t="s">
        <v>253</v>
      </c>
      <c r="B3486">
        <v>1836</v>
      </c>
      <c r="C3486">
        <v>5388</v>
      </c>
      <c r="D3486" s="69" t="s">
        <v>700</v>
      </c>
      <c r="F3486" s="70" t="s">
        <v>751</v>
      </c>
      <c r="G3486" s="70">
        <v>1</v>
      </c>
      <c r="H3486" s="70" t="s">
        <v>751</v>
      </c>
      <c r="I3486" t="s">
        <v>751</v>
      </c>
      <c r="J3486" t="str">
        <f>IF($I3486="","",_xlfn.LET(_xlpm.x,VLOOKUP($I3486,'taxon-match_2026-08-31'!$A$2:$N$122,6,FALSE),IF(_xlpm.x=0,"",_xlpm.x)))</f>
        <v>(P. P. King, 1832)</v>
      </c>
      <c r="K3486" t="str">
        <f>IF($I3486="","",_xlfn.LET(_xlpm.x,VLOOKUP($I3486,'taxon-match_2026-08-31'!$A$2:$N$122,4,FALSE),IF(_xlpm.x=0,"",_xlpm.x)))</f>
        <v>urn:lsid:marinespecies.org:taxname:197217</v>
      </c>
      <c r="L3486" t="str">
        <f>IF($I3486="","",_xlfn.LET(_xlpm.x,VLOOKUP($I3486,'taxon-match_2026-08-31'!$A$2:$N$122,7,FALSE),IF(_xlpm.x=0,"",_xlpm.x)))</f>
        <v>Animalia</v>
      </c>
      <c r="M3486" t="str">
        <f>IF($I3486="","",_xlfn.LET(_xlpm.x,VLOOKUP($I3486,'taxon-match_2026-08-31'!$A$2:$N$122,8,FALSE),IF(_xlpm.x=0,"",_xlpm.x)))</f>
        <v>Mollusca</v>
      </c>
      <c r="N3486" t="str">
        <f>IF($I3486="","",_xlfn.LET(_xlpm.x,VLOOKUP($I3486,'taxon-match_2026-08-31'!$A$2:$N$122,9,FALSE),IF(_xlpm.x=0,"",_xlpm.x)))</f>
        <v>Bivalvia</v>
      </c>
      <c r="O3486" t="str">
        <f>IF($I3486="","",_xlfn.LET(_xlpm.x,VLOOKUP($I3486,'taxon-match_2026-08-31'!$A$2:$N$122,10,FALSE),IF(_xlpm.x=0,"",_xlpm.x)))</f>
        <v/>
      </c>
      <c r="P3486" t="str">
        <f>IF($I3486="","",_xlfn.LET(_xlpm.x,VLOOKUP($I3486,'taxon-match_2026-08-31'!$A$2:$N$122,11,FALSE),IF(_xlpm.x=0,"",_xlpm.x)))</f>
        <v>Laternulidae</v>
      </c>
      <c r="Q3486" t="str">
        <f>IF($I3486="","",_xlfn.LET(_xlpm.x,VLOOKUP($I3486,'taxon-match_2026-08-31'!$A$2:$N$122,12,FALSE),IF(_xlpm.x=0,"",_xlpm.x)))</f>
        <v>Laternula</v>
      </c>
      <c r="R3486" t="str">
        <f>IF($I3486="","",_xlfn.LET(_xlpm.x,VLOOKUP($I3486,'taxon-match_2026-08-31'!$A$2:$N$122,14,FALSE),IF(_xlpm.x=0,"",_xlpm.x)))</f>
        <v>elliptica</v>
      </c>
      <c r="S3486" s="2" t="s">
        <v>2609</v>
      </c>
      <c r="T3486" s="69" t="s">
        <v>62</v>
      </c>
      <c r="U3486" s="69" t="s">
        <v>60</v>
      </c>
      <c r="X3486" t="str">
        <f>IF(T3486="","",_xlfn.LET(_xlpm.x,VLOOKUP(T3486,'Drop-down_menus'!$F$2:$G$16,2,FALSE),IF(_xlpm.x=0,"",_xlpm.x)))</f>
        <v>https://orcid.org/0000-0003-3696-4445</v>
      </c>
      <c r="Y3486" t="str">
        <f>IF(U3486="","",_xlfn.LET(_xlpm.x,VLOOKUP(U3486,'Drop-down_menus'!$F$2:$G$16,2,FALSE),IF(_xlpm.x=0,"",_xlpm.x)))</f>
        <v>https://orcid.org/0000-0002-9708-1761</v>
      </c>
      <c r="Z3486" t="str">
        <f>IF(V3486="","",_xlfn.LET(_xlpm.x,VLOOKUP(V3486,'Drop-down_menus'!$F$2:$G$16,2,FALSE),IF(_xlpm.x=0,"",_xlpm.x)))</f>
        <v/>
      </c>
      <c r="AA3486" t="str">
        <f>IF(W3486="","",_xlfn.LET(_xlpm.x,VLOOKUP(W3486,'Drop-down_menus'!$F$2:$G$16,2,FALSE),IF(_xlpm.x=0,"",_xlpm.x)))</f>
        <v/>
      </c>
      <c r="AB3486" t="s">
        <v>756</v>
      </c>
      <c r="AE3486" t="s">
        <v>922</v>
      </c>
    </row>
    <row r="3487" spans="1:31" ht="15" x14ac:dyDescent="0.2">
      <c r="A3487" s="2" t="s">
        <v>253</v>
      </c>
      <c r="B3487">
        <v>1837</v>
      </c>
      <c r="C3487">
        <v>5398</v>
      </c>
      <c r="D3487" s="69" t="s">
        <v>700</v>
      </c>
      <c r="F3487" s="70" t="s">
        <v>751</v>
      </c>
      <c r="G3487" s="70">
        <v>1</v>
      </c>
      <c r="H3487" s="70" t="s">
        <v>751</v>
      </c>
      <c r="I3487" t="s">
        <v>751</v>
      </c>
      <c r="J3487" t="str">
        <f>IF($I3487="","",_xlfn.LET(_xlpm.x,VLOOKUP($I3487,'taxon-match_2026-08-31'!$A$2:$N$122,6,FALSE),IF(_xlpm.x=0,"",_xlpm.x)))</f>
        <v>(P. P. King, 1832)</v>
      </c>
      <c r="K3487" t="str">
        <f>IF($I3487="","",_xlfn.LET(_xlpm.x,VLOOKUP($I3487,'taxon-match_2026-08-31'!$A$2:$N$122,4,FALSE),IF(_xlpm.x=0,"",_xlpm.x)))</f>
        <v>urn:lsid:marinespecies.org:taxname:197217</v>
      </c>
      <c r="L3487" t="str">
        <f>IF($I3487="","",_xlfn.LET(_xlpm.x,VLOOKUP($I3487,'taxon-match_2026-08-31'!$A$2:$N$122,7,FALSE),IF(_xlpm.x=0,"",_xlpm.x)))</f>
        <v>Animalia</v>
      </c>
      <c r="M3487" t="str">
        <f>IF($I3487="","",_xlfn.LET(_xlpm.x,VLOOKUP($I3487,'taxon-match_2026-08-31'!$A$2:$N$122,8,FALSE),IF(_xlpm.x=0,"",_xlpm.x)))</f>
        <v>Mollusca</v>
      </c>
      <c r="N3487" t="str">
        <f>IF($I3487="","",_xlfn.LET(_xlpm.x,VLOOKUP($I3487,'taxon-match_2026-08-31'!$A$2:$N$122,9,FALSE),IF(_xlpm.x=0,"",_xlpm.x)))</f>
        <v>Bivalvia</v>
      </c>
      <c r="O3487" t="str">
        <f>IF($I3487="","",_xlfn.LET(_xlpm.x,VLOOKUP($I3487,'taxon-match_2026-08-31'!$A$2:$N$122,10,FALSE),IF(_xlpm.x=0,"",_xlpm.x)))</f>
        <v/>
      </c>
      <c r="P3487" t="str">
        <f>IF($I3487="","",_xlfn.LET(_xlpm.x,VLOOKUP($I3487,'taxon-match_2026-08-31'!$A$2:$N$122,11,FALSE),IF(_xlpm.x=0,"",_xlpm.x)))</f>
        <v>Laternulidae</v>
      </c>
      <c r="Q3487" t="str">
        <f>IF($I3487="","",_xlfn.LET(_xlpm.x,VLOOKUP($I3487,'taxon-match_2026-08-31'!$A$2:$N$122,12,FALSE),IF(_xlpm.x=0,"",_xlpm.x)))</f>
        <v>Laternula</v>
      </c>
      <c r="R3487" t="str">
        <f>IF($I3487="","",_xlfn.LET(_xlpm.x,VLOOKUP($I3487,'taxon-match_2026-08-31'!$A$2:$N$122,14,FALSE),IF(_xlpm.x=0,"",_xlpm.x)))</f>
        <v>elliptica</v>
      </c>
      <c r="S3487" s="2" t="s">
        <v>2609</v>
      </c>
      <c r="T3487" s="69" t="s">
        <v>62</v>
      </c>
      <c r="U3487" s="69" t="s">
        <v>60</v>
      </c>
      <c r="X3487" t="str">
        <f>IF(T3487="","",_xlfn.LET(_xlpm.x,VLOOKUP(T3487,'Drop-down_menus'!$F$2:$G$16,2,FALSE),IF(_xlpm.x=0,"",_xlpm.x)))</f>
        <v>https://orcid.org/0000-0003-3696-4445</v>
      </c>
      <c r="Y3487" t="str">
        <f>IF(U3487="","",_xlfn.LET(_xlpm.x,VLOOKUP(U3487,'Drop-down_menus'!$F$2:$G$16,2,FALSE),IF(_xlpm.x=0,"",_xlpm.x)))</f>
        <v>https://orcid.org/0000-0002-9708-1761</v>
      </c>
      <c r="Z3487" t="str">
        <f>IF(V3487="","",_xlfn.LET(_xlpm.x,VLOOKUP(V3487,'Drop-down_menus'!$F$2:$G$16,2,FALSE),IF(_xlpm.x=0,"",_xlpm.x)))</f>
        <v/>
      </c>
      <c r="AA3487" t="str">
        <f>IF(W3487="","",_xlfn.LET(_xlpm.x,VLOOKUP(W3487,'Drop-down_menus'!$F$2:$G$16,2,FALSE),IF(_xlpm.x=0,"",_xlpm.x)))</f>
        <v/>
      </c>
      <c r="AB3487" t="s">
        <v>756</v>
      </c>
      <c r="AE3487" t="s">
        <v>922</v>
      </c>
    </row>
    <row r="3488" spans="1:31" ht="15" x14ac:dyDescent="0.2">
      <c r="A3488" s="2" t="s">
        <v>253</v>
      </c>
      <c r="B3488">
        <v>1838</v>
      </c>
      <c r="C3488">
        <v>5399</v>
      </c>
      <c r="D3488" s="69" t="s">
        <v>700</v>
      </c>
      <c r="F3488" s="70" t="s">
        <v>751</v>
      </c>
      <c r="G3488" s="70">
        <v>1</v>
      </c>
      <c r="H3488" s="70" t="s">
        <v>751</v>
      </c>
      <c r="I3488" t="s">
        <v>751</v>
      </c>
      <c r="J3488" t="str">
        <f>IF($I3488="","",_xlfn.LET(_xlpm.x,VLOOKUP($I3488,'taxon-match_2026-08-31'!$A$2:$N$122,6,FALSE),IF(_xlpm.x=0,"",_xlpm.x)))</f>
        <v>(P. P. King, 1832)</v>
      </c>
      <c r="K3488" t="str">
        <f>IF($I3488="","",_xlfn.LET(_xlpm.x,VLOOKUP($I3488,'taxon-match_2026-08-31'!$A$2:$N$122,4,FALSE),IF(_xlpm.x=0,"",_xlpm.x)))</f>
        <v>urn:lsid:marinespecies.org:taxname:197217</v>
      </c>
      <c r="L3488" t="str">
        <f>IF($I3488="","",_xlfn.LET(_xlpm.x,VLOOKUP($I3488,'taxon-match_2026-08-31'!$A$2:$N$122,7,FALSE),IF(_xlpm.x=0,"",_xlpm.x)))</f>
        <v>Animalia</v>
      </c>
      <c r="M3488" t="str">
        <f>IF($I3488="","",_xlfn.LET(_xlpm.x,VLOOKUP($I3488,'taxon-match_2026-08-31'!$A$2:$N$122,8,FALSE),IF(_xlpm.x=0,"",_xlpm.x)))</f>
        <v>Mollusca</v>
      </c>
      <c r="N3488" t="str">
        <f>IF($I3488="","",_xlfn.LET(_xlpm.x,VLOOKUP($I3488,'taxon-match_2026-08-31'!$A$2:$N$122,9,FALSE),IF(_xlpm.x=0,"",_xlpm.x)))</f>
        <v>Bivalvia</v>
      </c>
      <c r="O3488" t="str">
        <f>IF($I3488="","",_xlfn.LET(_xlpm.x,VLOOKUP($I3488,'taxon-match_2026-08-31'!$A$2:$N$122,10,FALSE),IF(_xlpm.x=0,"",_xlpm.x)))</f>
        <v/>
      </c>
      <c r="P3488" t="str">
        <f>IF($I3488="","",_xlfn.LET(_xlpm.x,VLOOKUP($I3488,'taxon-match_2026-08-31'!$A$2:$N$122,11,FALSE),IF(_xlpm.x=0,"",_xlpm.x)))</f>
        <v>Laternulidae</v>
      </c>
      <c r="Q3488" t="str">
        <f>IF($I3488="","",_xlfn.LET(_xlpm.x,VLOOKUP($I3488,'taxon-match_2026-08-31'!$A$2:$N$122,12,FALSE),IF(_xlpm.x=0,"",_xlpm.x)))</f>
        <v>Laternula</v>
      </c>
      <c r="R3488" t="str">
        <f>IF($I3488="","",_xlfn.LET(_xlpm.x,VLOOKUP($I3488,'taxon-match_2026-08-31'!$A$2:$N$122,14,FALSE),IF(_xlpm.x=0,"",_xlpm.x)))</f>
        <v>elliptica</v>
      </c>
      <c r="S3488" s="2" t="s">
        <v>2609</v>
      </c>
      <c r="T3488" s="69" t="s">
        <v>62</v>
      </c>
      <c r="U3488" s="69" t="s">
        <v>60</v>
      </c>
      <c r="X3488" t="str">
        <f>IF(T3488="","",_xlfn.LET(_xlpm.x,VLOOKUP(T3488,'Drop-down_menus'!$F$2:$G$16,2,FALSE),IF(_xlpm.x=0,"",_xlpm.x)))</f>
        <v>https://orcid.org/0000-0003-3696-4445</v>
      </c>
      <c r="Y3488" t="str">
        <f>IF(U3488="","",_xlfn.LET(_xlpm.x,VLOOKUP(U3488,'Drop-down_menus'!$F$2:$G$16,2,FALSE),IF(_xlpm.x=0,"",_xlpm.x)))</f>
        <v>https://orcid.org/0000-0002-9708-1761</v>
      </c>
      <c r="Z3488" t="str">
        <f>IF(V3488="","",_xlfn.LET(_xlpm.x,VLOOKUP(V3488,'Drop-down_menus'!$F$2:$G$16,2,FALSE),IF(_xlpm.x=0,"",_xlpm.x)))</f>
        <v/>
      </c>
      <c r="AA3488" t="str">
        <f>IF(W3488="","",_xlfn.LET(_xlpm.x,VLOOKUP(W3488,'Drop-down_menus'!$F$2:$G$16,2,FALSE),IF(_xlpm.x=0,"",_xlpm.x)))</f>
        <v/>
      </c>
      <c r="AB3488" t="s">
        <v>756</v>
      </c>
      <c r="AE3488" t="s">
        <v>922</v>
      </c>
    </row>
    <row r="3489" spans="1:31" ht="15" x14ac:dyDescent="0.2">
      <c r="A3489" s="2" t="s">
        <v>253</v>
      </c>
      <c r="B3489">
        <v>1839</v>
      </c>
      <c r="C3489">
        <v>5169</v>
      </c>
      <c r="D3489" s="69" t="s">
        <v>700</v>
      </c>
      <c r="F3489" s="70" t="s">
        <v>751</v>
      </c>
      <c r="G3489" s="70">
        <v>1</v>
      </c>
      <c r="H3489" s="70" t="s">
        <v>751</v>
      </c>
      <c r="I3489" t="s">
        <v>751</v>
      </c>
      <c r="J3489" t="str">
        <f>IF($I3489="","",_xlfn.LET(_xlpm.x,VLOOKUP($I3489,'taxon-match_2026-08-31'!$A$2:$N$122,6,FALSE),IF(_xlpm.x=0,"",_xlpm.x)))</f>
        <v>(P. P. King, 1832)</v>
      </c>
      <c r="K3489" t="str">
        <f>IF($I3489="","",_xlfn.LET(_xlpm.x,VLOOKUP($I3489,'taxon-match_2026-08-31'!$A$2:$N$122,4,FALSE),IF(_xlpm.x=0,"",_xlpm.x)))</f>
        <v>urn:lsid:marinespecies.org:taxname:197217</v>
      </c>
      <c r="L3489" t="str">
        <f>IF($I3489="","",_xlfn.LET(_xlpm.x,VLOOKUP($I3489,'taxon-match_2026-08-31'!$A$2:$N$122,7,FALSE),IF(_xlpm.x=0,"",_xlpm.x)))</f>
        <v>Animalia</v>
      </c>
      <c r="M3489" t="str">
        <f>IF($I3489="","",_xlfn.LET(_xlpm.x,VLOOKUP($I3489,'taxon-match_2026-08-31'!$A$2:$N$122,8,FALSE),IF(_xlpm.x=0,"",_xlpm.x)))</f>
        <v>Mollusca</v>
      </c>
      <c r="N3489" t="str">
        <f>IF($I3489="","",_xlfn.LET(_xlpm.x,VLOOKUP($I3489,'taxon-match_2026-08-31'!$A$2:$N$122,9,FALSE),IF(_xlpm.x=0,"",_xlpm.x)))</f>
        <v>Bivalvia</v>
      </c>
      <c r="O3489" t="str">
        <f>IF($I3489="","",_xlfn.LET(_xlpm.x,VLOOKUP($I3489,'taxon-match_2026-08-31'!$A$2:$N$122,10,FALSE),IF(_xlpm.x=0,"",_xlpm.x)))</f>
        <v/>
      </c>
      <c r="P3489" t="str">
        <f>IF($I3489="","",_xlfn.LET(_xlpm.x,VLOOKUP($I3489,'taxon-match_2026-08-31'!$A$2:$N$122,11,FALSE),IF(_xlpm.x=0,"",_xlpm.x)))</f>
        <v>Laternulidae</v>
      </c>
      <c r="Q3489" t="str">
        <f>IF($I3489="","",_xlfn.LET(_xlpm.x,VLOOKUP($I3489,'taxon-match_2026-08-31'!$A$2:$N$122,12,FALSE),IF(_xlpm.x=0,"",_xlpm.x)))</f>
        <v>Laternula</v>
      </c>
      <c r="R3489" t="str">
        <f>IF($I3489="","",_xlfn.LET(_xlpm.x,VLOOKUP($I3489,'taxon-match_2026-08-31'!$A$2:$N$122,14,FALSE),IF(_xlpm.x=0,"",_xlpm.x)))</f>
        <v>elliptica</v>
      </c>
      <c r="S3489" s="2" t="s">
        <v>2609</v>
      </c>
      <c r="T3489" s="69" t="s">
        <v>62</v>
      </c>
      <c r="U3489" s="69" t="s">
        <v>60</v>
      </c>
      <c r="X3489" t="str">
        <f>IF(T3489="","",_xlfn.LET(_xlpm.x,VLOOKUP(T3489,'Drop-down_menus'!$F$2:$G$16,2,FALSE),IF(_xlpm.x=0,"",_xlpm.x)))</f>
        <v>https://orcid.org/0000-0003-3696-4445</v>
      </c>
      <c r="Y3489" t="str">
        <f>IF(U3489="","",_xlfn.LET(_xlpm.x,VLOOKUP(U3489,'Drop-down_menus'!$F$2:$G$16,2,FALSE),IF(_xlpm.x=0,"",_xlpm.x)))</f>
        <v>https://orcid.org/0000-0002-9708-1761</v>
      </c>
      <c r="Z3489" t="str">
        <f>IF(V3489="","",_xlfn.LET(_xlpm.x,VLOOKUP(V3489,'Drop-down_menus'!$F$2:$G$16,2,FALSE),IF(_xlpm.x=0,"",_xlpm.x)))</f>
        <v/>
      </c>
      <c r="AA3489" t="str">
        <f>IF(W3489="","",_xlfn.LET(_xlpm.x,VLOOKUP(W3489,'Drop-down_menus'!$F$2:$G$16,2,FALSE),IF(_xlpm.x=0,"",_xlpm.x)))</f>
        <v/>
      </c>
      <c r="AB3489" t="s">
        <v>756</v>
      </c>
      <c r="AE3489" t="s">
        <v>922</v>
      </c>
    </row>
    <row r="3490" spans="1:31" ht="15" x14ac:dyDescent="0.2">
      <c r="A3490" s="2" t="s">
        <v>253</v>
      </c>
      <c r="B3490">
        <v>1840</v>
      </c>
      <c r="C3490">
        <v>5368</v>
      </c>
      <c r="D3490" s="69" t="s">
        <v>700</v>
      </c>
      <c r="F3490" s="70" t="s">
        <v>751</v>
      </c>
      <c r="G3490" s="70">
        <v>1</v>
      </c>
      <c r="H3490" s="70" t="s">
        <v>751</v>
      </c>
      <c r="I3490" t="s">
        <v>751</v>
      </c>
      <c r="J3490" t="str">
        <f>IF($I3490="","",_xlfn.LET(_xlpm.x,VLOOKUP($I3490,'taxon-match_2026-08-31'!$A$2:$N$122,6,FALSE),IF(_xlpm.x=0,"",_xlpm.x)))</f>
        <v>(P. P. King, 1832)</v>
      </c>
      <c r="K3490" t="str">
        <f>IF($I3490="","",_xlfn.LET(_xlpm.x,VLOOKUP($I3490,'taxon-match_2026-08-31'!$A$2:$N$122,4,FALSE),IF(_xlpm.x=0,"",_xlpm.x)))</f>
        <v>urn:lsid:marinespecies.org:taxname:197217</v>
      </c>
      <c r="L3490" t="str">
        <f>IF($I3490="","",_xlfn.LET(_xlpm.x,VLOOKUP($I3490,'taxon-match_2026-08-31'!$A$2:$N$122,7,FALSE),IF(_xlpm.x=0,"",_xlpm.x)))</f>
        <v>Animalia</v>
      </c>
      <c r="M3490" t="str">
        <f>IF($I3490="","",_xlfn.LET(_xlpm.x,VLOOKUP($I3490,'taxon-match_2026-08-31'!$A$2:$N$122,8,FALSE),IF(_xlpm.x=0,"",_xlpm.x)))</f>
        <v>Mollusca</v>
      </c>
      <c r="N3490" t="str">
        <f>IF($I3490="","",_xlfn.LET(_xlpm.x,VLOOKUP($I3490,'taxon-match_2026-08-31'!$A$2:$N$122,9,FALSE),IF(_xlpm.x=0,"",_xlpm.x)))</f>
        <v>Bivalvia</v>
      </c>
      <c r="O3490" t="str">
        <f>IF($I3490="","",_xlfn.LET(_xlpm.x,VLOOKUP($I3490,'taxon-match_2026-08-31'!$A$2:$N$122,10,FALSE),IF(_xlpm.x=0,"",_xlpm.x)))</f>
        <v/>
      </c>
      <c r="P3490" t="str">
        <f>IF($I3490="","",_xlfn.LET(_xlpm.x,VLOOKUP($I3490,'taxon-match_2026-08-31'!$A$2:$N$122,11,FALSE),IF(_xlpm.x=0,"",_xlpm.x)))</f>
        <v>Laternulidae</v>
      </c>
      <c r="Q3490" t="str">
        <f>IF($I3490="","",_xlfn.LET(_xlpm.x,VLOOKUP($I3490,'taxon-match_2026-08-31'!$A$2:$N$122,12,FALSE),IF(_xlpm.x=0,"",_xlpm.x)))</f>
        <v>Laternula</v>
      </c>
      <c r="R3490" t="str">
        <f>IF($I3490="","",_xlfn.LET(_xlpm.x,VLOOKUP($I3490,'taxon-match_2026-08-31'!$A$2:$N$122,14,FALSE),IF(_xlpm.x=0,"",_xlpm.x)))</f>
        <v>elliptica</v>
      </c>
      <c r="S3490" s="2" t="s">
        <v>2609</v>
      </c>
      <c r="T3490" s="69" t="s">
        <v>62</v>
      </c>
      <c r="U3490" s="69" t="s">
        <v>60</v>
      </c>
      <c r="X3490" t="str">
        <f>IF(T3490="","",_xlfn.LET(_xlpm.x,VLOOKUP(T3490,'Drop-down_menus'!$F$2:$G$16,2,FALSE),IF(_xlpm.x=0,"",_xlpm.x)))</f>
        <v>https://orcid.org/0000-0003-3696-4445</v>
      </c>
      <c r="Y3490" t="str">
        <f>IF(U3490="","",_xlfn.LET(_xlpm.x,VLOOKUP(U3490,'Drop-down_menus'!$F$2:$G$16,2,FALSE),IF(_xlpm.x=0,"",_xlpm.x)))</f>
        <v>https://orcid.org/0000-0002-9708-1761</v>
      </c>
      <c r="Z3490" t="str">
        <f>IF(V3490="","",_xlfn.LET(_xlpm.x,VLOOKUP(V3490,'Drop-down_menus'!$F$2:$G$16,2,FALSE),IF(_xlpm.x=0,"",_xlpm.x)))</f>
        <v/>
      </c>
      <c r="AA3490" t="str">
        <f>IF(W3490="","",_xlfn.LET(_xlpm.x,VLOOKUP(W3490,'Drop-down_menus'!$F$2:$G$16,2,FALSE),IF(_xlpm.x=0,"",_xlpm.x)))</f>
        <v/>
      </c>
      <c r="AB3490" t="s">
        <v>756</v>
      </c>
      <c r="AE3490" t="s">
        <v>922</v>
      </c>
    </row>
    <row r="3491" spans="1:31" ht="15" x14ac:dyDescent="0.2">
      <c r="A3491" s="2" t="s">
        <v>460</v>
      </c>
      <c r="B3491">
        <v>5113</v>
      </c>
      <c r="C3491">
        <v>5369</v>
      </c>
      <c r="D3491" s="69" t="s">
        <v>700</v>
      </c>
      <c r="F3491" s="70" t="s">
        <v>751</v>
      </c>
      <c r="G3491" s="70">
        <v>1</v>
      </c>
      <c r="H3491" s="70" t="s">
        <v>751</v>
      </c>
      <c r="I3491" t="s">
        <v>751</v>
      </c>
      <c r="J3491" t="str">
        <f>IF($I3491="","",_xlfn.LET(_xlpm.x,VLOOKUP($I3491,'taxon-match_2026-08-31'!$A$2:$N$122,6,FALSE),IF(_xlpm.x=0,"",_xlpm.x)))</f>
        <v>(P. P. King, 1832)</v>
      </c>
      <c r="K3491" t="str">
        <f>IF($I3491="","",_xlfn.LET(_xlpm.x,VLOOKUP($I3491,'taxon-match_2026-08-31'!$A$2:$N$122,4,FALSE),IF(_xlpm.x=0,"",_xlpm.x)))</f>
        <v>urn:lsid:marinespecies.org:taxname:197217</v>
      </c>
      <c r="L3491" t="str">
        <f>IF($I3491="","",_xlfn.LET(_xlpm.x,VLOOKUP($I3491,'taxon-match_2026-08-31'!$A$2:$N$122,7,FALSE),IF(_xlpm.x=0,"",_xlpm.x)))</f>
        <v>Animalia</v>
      </c>
      <c r="M3491" t="str">
        <f>IF($I3491="","",_xlfn.LET(_xlpm.x,VLOOKUP($I3491,'taxon-match_2026-08-31'!$A$2:$N$122,8,FALSE),IF(_xlpm.x=0,"",_xlpm.x)))</f>
        <v>Mollusca</v>
      </c>
      <c r="N3491" t="str">
        <f>IF($I3491="","",_xlfn.LET(_xlpm.x,VLOOKUP($I3491,'taxon-match_2026-08-31'!$A$2:$N$122,9,FALSE),IF(_xlpm.x=0,"",_xlpm.x)))</f>
        <v>Bivalvia</v>
      </c>
      <c r="O3491" t="str">
        <f>IF($I3491="","",_xlfn.LET(_xlpm.x,VLOOKUP($I3491,'taxon-match_2026-08-31'!$A$2:$N$122,10,FALSE),IF(_xlpm.x=0,"",_xlpm.x)))</f>
        <v/>
      </c>
      <c r="P3491" t="str">
        <f>IF($I3491="","",_xlfn.LET(_xlpm.x,VLOOKUP($I3491,'taxon-match_2026-08-31'!$A$2:$N$122,11,FALSE),IF(_xlpm.x=0,"",_xlpm.x)))</f>
        <v>Laternulidae</v>
      </c>
      <c r="Q3491" t="str">
        <f>IF($I3491="","",_xlfn.LET(_xlpm.x,VLOOKUP($I3491,'taxon-match_2026-08-31'!$A$2:$N$122,12,FALSE),IF(_xlpm.x=0,"",_xlpm.x)))</f>
        <v>Laternula</v>
      </c>
      <c r="R3491" t="str">
        <f>IF($I3491="","",_xlfn.LET(_xlpm.x,VLOOKUP($I3491,'taxon-match_2026-08-31'!$A$2:$N$122,14,FALSE),IF(_xlpm.x=0,"",_xlpm.x)))</f>
        <v>elliptica</v>
      </c>
      <c r="S3491" s="2" t="s">
        <v>2609</v>
      </c>
      <c r="T3491" s="69" t="s">
        <v>62</v>
      </c>
      <c r="U3491" s="69" t="s">
        <v>60</v>
      </c>
      <c r="X3491" t="str">
        <f>IF(T3491="","",_xlfn.LET(_xlpm.x,VLOOKUP(T3491,'Drop-down_menus'!$F$2:$G$16,2,FALSE),IF(_xlpm.x=0,"",_xlpm.x)))</f>
        <v>https://orcid.org/0000-0003-3696-4445</v>
      </c>
      <c r="Y3491" t="str">
        <f>IF(U3491="","",_xlfn.LET(_xlpm.x,VLOOKUP(U3491,'Drop-down_menus'!$F$2:$G$16,2,FALSE),IF(_xlpm.x=0,"",_xlpm.x)))</f>
        <v>https://orcid.org/0000-0002-9708-1761</v>
      </c>
      <c r="Z3491" t="str">
        <f>IF(V3491="","",_xlfn.LET(_xlpm.x,VLOOKUP(V3491,'Drop-down_menus'!$F$2:$G$16,2,FALSE),IF(_xlpm.x=0,"",_xlpm.x)))</f>
        <v/>
      </c>
      <c r="AA3491" t="str">
        <f>IF(W3491="","",_xlfn.LET(_xlpm.x,VLOOKUP(W3491,'Drop-down_menus'!$F$2:$G$16,2,FALSE),IF(_xlpm.x=0,"",_xlpm.x)))</f>
        <v/>
      </c>
      <c r="AB3491" t="s">
        <v>756</v>
      </c>
      <c r="AE3491" t="s">
        <v>922</v>
      </c>
    </row>
    <row r="3492" spans="1:31" ht="15" x14ac:dyDescent="0.2">
      <c r="A3492" s="2" t="s">
        <v>460</v>
      </c>
      <c r="B3492">
        <v>5114</v>
      </c>
      <c r="C3492">
        <v>5370</v>
      </c>
      <c r="D3492" s="69" t="s">
        <v>700</v>
      </c>
      <c r="F3492" s="70" t="s">
        <v>751</v>
      </c>
      <c r="G3492" s="70">
        <v>1</v>
      </c>
      <c r="H3492" s="70" t="s">
        <v>751</v>
      </c>
      <c r="I3492" t="s">
        <v>751</v>
      </c>
      <c r="J3492" t="str">
        <f>IF($I3492="","",_xlfn.LET(_xlpm.x,VLOOKUP($I3492,'taxon-match_2026-08-31'!$A$2:$N$122,6,FALSE),IF(_xlpm.x=0,"",_xlpm.x)))</f>
        <v>(P. P. King, 1832)</v>
      </c>
      <c r="K3492" t="str">
        <f>IF($I3492="","",_xlfn.LET(_xlpm.x,VLOOKUP($I3492,'taxon-match_2026-08-31'!$A$2:$N$122,4,FALSE),IF(_xlpm.x=0,"",_xlpm.x)))</f>
        <v>urn:lsid:marinespecies.org:taxname:197217</v>
      </c>
      <c r="L3492" t="str">
        <f>IF($I3492="","",_xlfn.LET(_xlpm.x,VLOOKUP($I3492,'taxon-match_2026-08-31'!$A$2:$N$122,7,FALSE),IF(_xlpm.x=0,"",_xlpm.x)))</f>
        <v>Animalia</v>
      </c>
      <c r="M3492" t="str">
        <f>IF($I3492="","",_xlfn.LET(_xlpm.x,VLOOKUP($I3492,'taxon-match_2026-08-31'!$A$2:$N$122,8,FALSE),IF(_xlpm.x=0,"",_xlpm.x)))</f>
        <v>Mollusca</v>
      </c>
      <c r="N3492" t="str">
        <f>IF($I3492="","",_xlfn.LET(_xlpm.x,VLOOKUP($I3492,'taxon-match_2026-08-31'!$A$2:$N$122,9,FALSE),IF(_xlpm.x=0,"",_xlpm.x)))</f>
        <v>Bivalvia</v>
      </c>
      <c r="O3492" t="str">
        <f>IF($I3492="","",_xlfn.LET(_xlpm.x,VLOOKUP($I3492,'taxon-match_2026-08-31'!$A$2:$N$122,10,FALSE),IF(_xlpm.x=0,"",_xlpm.x)))</f>
        <v/>
      </c>
      <c r="P3492" t="str">
        <f>IF($I3492="","",_xlfn.LET(_xlpm.x,VLOOKUP($I3492,'taxon-match_2026-08-31'!$A$2:$N$122,11,FALSE),IF(_xlpm.x=0,"",_xlpm.x)))</f>
        <v>Laternulidae</v>
      </c>
      <c r="Q3492" t="str">
        <f>IF($I3492="","",_xlfn.LET(_xlpm.x,VLOOKUP($I3492,'taxon-match_2026-08-31'!$A$2:$N$122,12,FALSE),IF(_xlpm.x=0,"",_xlpm.x)))</f>
        <v>Laternula</v>
      </c>
      <c r="R3492" t="str">
        <f>IF($I3492="","",_xlfn.LET(_xlpm.x,VLOOKUP($I3492,'taxon-match_2026-08-31'!$A$2:$N$122,14,FALSE),IF(_xlpm.x=0,"",_xlpm.x)))</f>
        <v>elliptica</v>
      </c>
      <c r="S3492" s="2" t="s">
        <v>2609</v>
      </c>
      <c r="T3492" s="69" t="s">
        <v>62</v>
      </c>
      <c r="U3492" s="69" t="s">
        <v>60</v>
      </c>
      <c r="X3492" t="str">
        <f>IF(T3492="","",_xlfn.LET(_xlpm.x,VLOOKUP(T3492,'Drop-down_menus'!$F$2:$G$16,2,FALSE),IF(_xlpm.x=0,"",_xlpm.x)))</f>
        <v>https://orcid.org/0000-0003-3696-4445</v>
      </c>
      <c r="Y3492" t="str">
        <f>IF(U3492="","",_xlfn.LET(_xlpm.x,VLOOKUP(U3492,'Drop-down_menus'!$F$2:$G$16,2,FALSE),IF(_xlpm.x=0,"",_xlpm.x)))</f>
        <v>https://orcid.org/0000-0002-9708-1761</v>
      </c>
      <c r="Z3492" t="str">
        <f>IF(V3492="","",_xlfn.LET(_xlpm.x,VLOOKUP(V3492,'Drop-down_menus'!$F$2:$G$16,2,FALSE),IF(_xlpm.x=0,"",_xlpm.x)))</f>
        <v/>
      </c>
      <c r="AA3492" t="str">
        <f>IF(W3492="","",_xlfn.LET(_xlpm.x,VLOOKUP(W3492,'Drop-down_menus'!$F$2:$G$16,2,FALSE),IF(_xlpm.x=0,"",_xlpm.x)))</f>
        <v/>
      </c>
      <c r="AB3492" t="s">
        <v>756</v>
      </c>
      <c r="AE3492" t="s">
        <v>922</v>
      </c>
    </row>
    <row r="3493" spans="1:31" ht="15" x14ac:dyDescent="0.2">
      <c r="A3493" s="2" t="s">
        <v>460</v>
      </c>
      <c r="B3493">
        <v>5115</v>
      </c>
      <c r="C3493">
        <v>5371</v>
      </c>
      <c r="D3493" s="69" t="s">
        <v>700</v>
      </c>
      <c r="F3493" s="70" t="s">
        <v>751</v>
      </c>
      <c r="G3493" s="70">
        <v>1</v>
      </c>
      <c r="H3493" s="70" t="s">
        <v>751</v>
      </c>
      <c r="I3493" t="s">
        <v>751</v>
      </c>
      <c r="J3493" t="str">
        <f>IF($I3493="","",_xlfn.LET(_xlpm.x,VLOOKUP($I3493,'taxon-match_2026-08-31'!$A$2:$N$122,6,FALSE),IF(_xlpm.x=0,"",_xlpm.x)))</f>
        <v>(P. P. King, 1832)</v>
      </c>
      <c r="K3493" t="str">
        <f>IF($I3493="","",_xlfn.LET(_xlpm.x,VLOOKUP($I3493,'taxon-match_2026-08-31'!$A$2:$N$122,4,FALSE),IF(_xlpm.x=0,"",_xlpm.x)))</f>
        <v>urn:lsid:marinespecies.org:taxname:197217</v>
      </c>
      <c r="L3493" t="str">
        <f>IF($I3493="","",_xlfn.LET(_xlpm.x,VLOOKUP($I3493,'taxon-match_2026-08-31'!$A$2:$N$122,7,FALSE),IF(_xlpm.x=0,"",_xlpm.x)))</f>
        <v>Animalia</v>
      </c>
      <c r="M3493" t="str">
        <f>IF($I3493="","",_xlfn.LET(_xlpm.x,VLOOKUP($I3493,'taxon-match_2026-08-31'!$A$2:$N$122,8,FALSE),IF(_xlpm.x=0,"",_xlpm.x)))</f>
        <v>Mollusca</v>
      </c>
      <c r="N3493" t="str">
        <f>IF($I3493="","",_xlfn.LET(_xlpm.x,VLOOKUP($I3493,'taxon-match_2026-08-31'!$A$2:$N$122,9,FALSE),IF(_xlpm.x=0,"",_xlpm.x)))</f>
        <v>Bivalvia</v>
      </c>
      <c r="O3493" t="str">
        <f>IF($I3493="","",_xlfn.LET(_xlpm.x,VLOOKUP($I3493,'taxon-match_2026-08-31'!$A$2:$N$122,10,FALSE),IF(_xlpm.x=0,"",_xlpm.x)))</f>
        <v/>
      </c>
      <c r="P3493" t="str">
        <f>IF($I3493="","",_xlfn.LET(_xlpm.x,VLOOKUP($I3493,'taxon-match_2026-08-31'!$A$2:$N$122,11,FALSE),IF(_xlpm.x=0,"",_xlpm.x)))</f>
        <v>Laternulidae</v>
      </c>
      <c r="Q3493" t="str">
        <f>IF($I3493="","",_xlfn.LET(_xlpm.x,VLOOKUP($I3493,'taxon-match_2026-08-31'!$A$2:$N$122,12,FALSE),IF(_xlpm.x=0,"",_xlpm.x)))</f>
        <v>Laternula</v>
      </c>
      <c r="R3493" t="str">
        <f>IF($I3493="","",_xlfn.LET(_xlpm.x,VLOOKUP($I3493,'taxon-match_2026-08-31'!$A$2:$N$122,14,FALSE),IF(_xlpm.x=0,"",_xlpm.x)))</f>
        <v>elliptica</v>
      </c>
      <c r="S3493" s="2" t="s">
        <v>2609</v>
      </c>
      <c r="T3493" s="69" t="s">
        <v>62</v>
      </c>
      <c r="U3493" s="69" t="s">
        <v>60</v>
      </c>
      <c r="X3493" t="str">
        <f>IF(T3493="","",_xlfn.LET(_xlpm.x,VLOOKUP(T3493,'Drop-down_menus'!$F$2:$G$16,2,FALSE),IF(_xlpm.x=0,"",_xlpm.x)))</f>
        <v>https://orcid.org/0000-0003-3696-4445</v>
      </c>
      <c r="Y3493" t="str">
        <f>IF(U3493="","",_xlfn.LET(_xlpm.x,VLOOKUP(U3493,'Drop-down_menus'!$F$2:$G$16,2,FALSE),IF(_xlpm.x=0,"",_xlpm.x)))</f>
        <v>https://orcid.org/0000-0002-9708-1761</v>
      </c>
      <c r="Z3493" t="str">
        <f>IF(V3493="","",_xlfn.LET(_xlpm.x,VLOOKUP(V3493,'Drop-down_menus'!$F$2:$G$16,2,FALSE),IF(_xlpm.x=0,"",_xlpm.x)))</f>
        <v/>
      </c>
      <c r="AA3493" t="str">
        <f>IF(W3493="","",_xlfn.LET(_xlpm.x,VLOOKUP(W3493,'Drop-down_menus'!$F$2:$G$16,2,FALSE),IF(_xlpm.x=0,"",_xlpm.x)))</f>
        <v/>
      </c>
      <c r="AB3493" t="s">
        <v>756</v>
      </c>
      <c r="AE3493" t="s">
        <v>922</v>
      </c>
    </row>
    <row r="3494" spans="1:31" ht="15" x14ac:dyDescent="0.2">
      <c r="A3494" s="2" t="s">
        <v>460</v>
      </c>
      <c r="B3494">
        <v>5116</v>
      </c>
      <c r="C3494">
        <v>5372</v>
      </c>
      <c r="D3494" s="69" t="s">
        <v>700</v>
      </c>
      <c r="F3494" s="70" t="s">
        <v>751</v>
      </c>
      <c r="G3494" s="70">
        <v>1</v>
      </c>
      <c r="H3494" s="70" t="s">
        <v>751</v>
      </c>
      <c r="I3494" t="s">
        <v>751</v>
      </c>
      <c r="J3494" t="str">
        <f>IF($I3494="","",_xlfn.LET(_xlpm.x,VLOOKUP($I3494,'taxon-match_2026-08-31'!$A$2:$N$122,6,FALSE),IF(_xlpm.x=0,"",_xlpm.x)))</f>
        <v>(P. P. King, 1832)</v>
      </c>
      <c r="K3494" t="str">
        <f>IF($I3494="","",_xlfn.LET(_xlpm.x,VLOOKUP($I3494,'taxon-match_2026-08-31'!$A$2:$N$122,4,FALSE),IF(_xlpm.x=0,"",_xlpm.x)))</f>
        <v>urn:lsid:marinespecies.org:taxname:197217</v>
      </c>
      <c r="L3494" t="str">
        <f>IF($I3494="","",_xlfn.LET(_xlpm.x,VLOOKUP($I3494,'taxon-match_2026-08-31'!$A$2:$N$122,7,FALSE),IF(_xlpm.x=0,"",_xlpm.x)))</f>
        <v>Animalia</v>
      </c>
      <c r="M3494" t="str">
        <f>IF($I3494="","",_xlfn.LET(_xlpm.x,VLOOKUP($I3494,'taxon-match_2026-08-31'!$A$2:$N$122,8,FALSE),IF(_xlpm.x=0,"",_xlpm.x)))</f>
        <v>Mollusca</v>
      </c>
      <c r="N3494" t="str">
        <f>IF($I3494="","",_xlfn.LET(_xlpm.x,VLOOKUP($I3494,'taxon-match_2026-08-31'!$A$2:$N$122,9,FALSE),IF(_xlpm.x=0,"",_xlpm.x)))</f>
        <v>Bivalvia</v>
      </c>
      <c r="O3494" t="str">
        <f>IF($I3494="","",_xlfn.LET(_xlpm.x,VLOOKUP($I3494,'taxon-match_2026-08-31'!$A$2:$N$122,10,FALSE),IF(_xlpm.x=0,"",_xlpm.x)))</f>
        <v/>
      </c>
      <c r="P3494" t="str">
        <f>IF($I3494="","",_xlfn.LET(_xlpm.x,VLOOKUP($I3494,'taxon-match_2026-08-31'!$A$2:$N$122,11,FALSE),IF(_xlpm.x=0,"",_xlpm.x)))</f>
        <v>Laternulidae</v>
      </c>
      <c r="Q3494" t="str">
        <f>IF($I3494="","",_xlfn.LET(_xlpm.x,VLOOKUP($I3494,'taxon-match_2026-08-31'!$A$2:$N$122,12,FALSE),IF(_xlpm.x=0,"",_xlpm.x)))</f>
        <v>Laternula</v>
      </c>
      <c r="R3494" t="str">
        <f>IF($I3494="","",_xlfn.LET(_xlpm.x,VLOOKUP($I3494,'taxon-match_2026-08-31'!$A$2:$N$122,14,FALSE),IF(_xlpm.x=0,"",_xlpm.x)))</f>
        <v>elliptica</v>
      </c>
      <c r="S3494" s="2" t="s">
        <v>2609</v>
      </c>
      <c r="T3494" s="69" t="s">
        <v>62</v>
      </c>
      <c r="U3494" s="69" t="s">
        <v>60</v>
      </c>
      <c r="X3494" t="str">
        <f>IF(T3494="","",_xlfn.LET(_xlpm.x,VLOOKUP(T3494,'Drop-down_menus'!$F$2:$G$16,2,FALSE),IF(_xlpm.x=0,"",_xlpm.x)))</f>
        <v>https://orcid.org/0000-0003-3696-4445</v>
      </c>
      <c r="Y3494" t="str">
        <f>IF(U3494="","",_xlfn.LET(_xlpm.x,VLOOKUP(U3494,'Drop-down_menus'!$F$2:$G$16,2,FALSE),IF(_xlpm.x=0,"",_xlpm.x)))</f>
        <v>https://orcid.org/0000-0002-9708-1761</v>
      </c>
      <c r="Z3494" t="str">
        <f>IF(V3494="","",_xlfn.LET(_xlpm.x,VLOOKUP(V3494,'Drop-down_menus'!$F$2:$G$16,2,FALSE),IF(_xlpm.x=0,"",_xlpm.x)))</f>
        <v/>
      </c>
      <c r="AA3494" t="str">
        <f>IF(W3494="","",_xlfn.LET(_xlpm.x,VLOOKUP(W3494,'Drop-down_menus'!$F$2:$G$16,2,FALSE),IF(_xlpm.x=0,"",_xlpm.x)))</f>
        <v/>
      </c>
      <c r="AB3494" t="s">
        <v>756</v>
      </c>
      <c r="AE3494" t="s">
        <v>922</v>
      </c>
    </row>
    <row r="3495" spans="1:31" ht="15" x14ac:dyDescent="0.2">
      <c r="A3495" s="2" t="s">
        <v>460</v>
      </c>
      <c r="B3495">
        <v>5117</v>
      </c>
      <c r="C3495">
        <v>5373</v>
      </c>
      <c r="D3495" s="69" t="s">
        <v>700</v>
      </c>
      <c r="F3495" s="70" t="s">
        <v>751</v>
      </c>
      <c r="G3495" s="70">
        <v>1</v>
      </c>
      <c r="H3495" s="70" t="s">
        <v>751</v>
      </c>
      <c r="I3495" t="s">
        <v>751</v>
      </c>
      <c r="J3495" t="str">
        <f>IF($I3495="","",_xlfn.LET(_xlpm.x,VLOOKUP($I3495,'taxon-match_2026-08-31'!$A$2:$N$122,6,FALSE),IF(_xlpm.x=0,"",_xlpm.x)))</f>
        <v>(P. P. King, 1832)</v>
      </c>
      <c r="K3495" t="str">
        <f>IF($I3495="","",_xlfn.LET(_xlpm.x,VLOOKUP($I3495,'taxon-match_2026-08-31'!$A$2:$N$122,4,FALSE),IF(_xlpm.x=0,"",_xlpm.x)))</f>
        <v>urn:lsid:marinespecies.org:taxname:197217</v>
      </c>
      <c r="L3495" t="str">
        <f>IF($I3495="","",_xlfn.LET(_xlpm.x,VLOOKUP($I3495,'taxon-match_2026-08-31'!$A$2:$N$122,7,FALSE),IF(_xlpm.x=0,"",_xlpm.x)))</f>
        <v>Animalia</v>
      </c>
      <c r="M3495" t="str">
        <f>IF($I3495="","",_xlfn.LET(_xlpm.x,VLOOKUP($I3495,'taxon-match_2026-08-31'!$A$2:$N$122,8,FALSE),IF(_xlpm.x=0,"",_xlpm.x)))</f>
        <v>Mollusca</v>
      </c>
      <c r="N3495" t="str">
        <f>IF($I3495="","",_xlfn.LET(_xlpm.x,VLOOKUP($I3495,'taxon-match_2026-08-31'!$A$2:$N$122,9,FALSE),IF(_xlpm.x=0,"",_xlpm.x)))</f>
        <v>Bivalvia</v>
      </c>
      <c r="O3495" t="str">
        <f>IF($I3495="","",_xlfn.LET(_xlpm.x,VLOOKUP($I3495,'taxon-match_2026-08-31'!$A$2:$N$122,10,FALSE),IF(_xlpm.x=0,"",_xlpm.x)))</f>
        <v/>
      </c>
      <c r="P3495" t="str">
        <f>IF($I3495="","",_xlfn.LET(_xlpm.x,VLOOKUP($I3495,'taxon-match_2026-08-31'!$A$2:$N$122,11,FALSE),IF(_xlpm.x=0,"",_xlpm.x)))</f>
        <v>Laternulidae</v>
      </c>
      <c r="Q3495" t="str">
        <f>IF($I3495="","",_xlfn.LET(_xlpm.x,VLOOKUP($I3495,'taxon-match_2026-08-31'!$A$2:$N$122,12,FALSE),IF(_xlpm.x=0,"",_xlpm.x)))</f>
        <v>Laternula</v>
      </c>
      <c r="R3495" t="str">
        <f>IF($I3495="","",_xlfn.LET(_xlpm.x,VLOOKUP($I3495,'taxon-match_2026-08-31'!$A$2:$N$122,14,FALSE),IF(_xlpm.x=0,"",_xlpm.x)))</f>
        <v>elliptica</v>
      </c>
      <c r="S3495" s="2" t="s">
        <v>2609</v>
      </c>
      <c r="T3495" s="69" t="s">
        <v>62</v>
      </c>
      <c r="U3495" s="69" t="s">
        <v>60</v>
      </c>
      <c r="X3495" t="str">
        <f>IF(T3495="","",_xlfn.LET(_xlpm.x,VLOOKUP(T3495,'Drop-down_menus'!$F$2:$G$16,2,FALSE),IF(_xlpm.x=0,"",_xlpm.x)))</f>
        <v>https://orcid.org/0000-0003-3696-4445</v>
      </c>
      <c r="Y3495" t="str">
        <f>IF(U3495="","",_xlfn.LET(_xlpm.x,VLOOKUP(U3495,'Drop-down_menus'!$F$2:$G$16,2,FALSE),IF(_xlpm.x=0,"",_xlpm.x)))</f>
        <v>https://orcid.org/0000-0002-9708-1761</v>
      </c>
      <c r="Z3495" t="str">
        <f>IF(V3495="","",_xlfn.LET(_xlpm.x,VLOOKUP(V3495,'Drop-down_menus'!$F$2:$G$16,2,FALSE),IF(_xlpm.x=0,"",_xlpm.x)))</f>
        <v/>
      </c>
      <c r="AA3495" t="str">
        <f>IF(W3495="","",_xlfn.LET(_xlpm.x,VLOOKUP(W3495,'Drop-down_menus'!$F$2:$G$16,2,FALSE),IF(_xlpm.x=0,"",_xlpm.x)))</f>
        <v/>
      </c>
      <c r="AB3495" t="s">
        <v>756</v>
      </c>
      <c r="AE3495" t="s">
        <v>922</v>
      </c>
    </row>
    <row r="3496" spans="1:31" ht="15" x14ac:dyDescent="0.2">
      <c r="A3496" s="2" t="s">
        <v>84</v>
      </c>
      <c r="B3496">
        <v>371</v>
      </c>
      <c r="C3496">
        <v>5417</v>
      </c>
      <c r="D3496" s="69" t="s">
        <v>700</v>
      </c>
      <c r="F3496" s="70" t="s">
        <v>751</v>
      </c>
      <c r="G3496" s="69">
        <v>1</v>
      </c>
      <c r="H3496" s="70" t="s">
        <v>751</v>
      </c>
      <c r="I3496" t="s">
        <v>751</v>
      </c>
      <c r="J3496" t="str">
        <f>IF($I3496="","",_xlfn.LET(_xlpm.x,VLOOKUP($I3496,'taxon-match_2026-08-31'!$A$2:$N$122,6,FALSE),IF(_xlpm.x=0,"",_xlpm.x)))</f>
        <v>(P. P. King, 1832)</v>
      </c>
      <c r="K3496" t="str">
        <f>IF($I3496="","",_xlfn.LET(_xlpm.x,VLOOKUP($I3496,'taxon-match_2026-08-31'!$A$2:$N$122,4,FALSE),IF(_xlpm.x=0,"",_xlpm.x)))</f>
        <v>urn:lsid:marinespecies.org:taxname:197217</v>
      </c>
      <c r="L3496" t="str">
        <f>IF($I3496="","",_xlfn.LET(_xlpm.x,VLOOKUP($I3496,'taxon-match_2026-08-31'!$A$2:$N$122,7,FALSE),IF(_xlpm.x=0,"",_xlpm.x)))</f>
        <v>Animalia</v>
      </c>
      <c r="M3496" t="str">
        <f>IF($I3496="","",_xlfn.LET(_xlpm.x,VLOOKUP($I3496,'taxon-match_2026-08-31'!$A$2:$N$122,8,FALSE),IF(_xlpm.x=0,"",_xlpm.x)))</f>
        <v>Mollusca</v>
      </c>
      <c r="N3496" t="str">
        <f>IF($I3496="","",_xlfn.LET(_xlpm.x,VLOOKUP($I3496,'taxon-match_2026-08-31'!$A$2:$N$122,9,FALSE),IF(_xlpm.x=0,"",_xlpm.x)))</f>
        <v>Bivalvia</v>
      </c>
      <c r="O3496" t="str">
        <f>IF($I3496="","",_xlfn.LET(_xlpm.x,VLOOKUP($I3496,'taxon-match_2026-08-31'!$A$2:$N$122,10,FALSE),IF(_xlpm.x=0,"",_xlpm.x)))</f>
        <v/>
      </c>
      <c r="P3496" t="str">
        <f>IF($I3496="","",_xlfn.LET(_xlpm.x,VLOOKUP($I3496,'taxon-match_2026-08-31'!$A$2:$N$122,11,FALSE),IF(_xlpm.x=0,"",_xlpm.x)))</f>
        <v>Laternulidae</v>
      </c>
      <c r="Q3496" t="str">
        <f>IF($I3496="","",_xlfn.LET(_xlpm.x,VLOOKUP($I3496,'taxon-match_2026-08-31'!$A$2:$N$122,12,FALSE),IF(_xlpm.x=0,"",_xlpm.x)))</f>
        <v>Laternula</v>
      </c>
      <c r="R3496" t="str">
        <f>IF($I3496="","",_xlfn.LET(_xlpm.x,VLOOKUP($I3496,'taxon-match_2026-08-31'!$A$2:$N$122,14,FALSE),IF(_xlpm.x=0,"",_xlpm.x)))</f>
        <v>elliptica</v>
      </c>
      <c r="S3496" s="2" t="s">
        <v>2609</v>
      </c>
      <c r="T3496" s="69" t="s">
        <v>62</v>
      </c>
      <c r="U3496" s="69" t="s">
        <v>60</v>
      </c>
      <c r="X3496" t="str">
        <f>IF(T3496="","",_xlfn.LET(_xlpm.x,VLOOKUP(T3496,'Drop-down_menus'!$F$2:$G$16,2,FALSE),IF(_xlpm.x=0,"",_xlpm.x)))</f>
        <v>https://orcid.org/0000-0003-3696-4445</v>
      </c>
      <c r="Y3496" t="str">
        <f>IF(U3496="","",_xlfn.LET(_xlpm.x,VLOOKUP(U3496,'Drop-down_menus'!$F$2:$G$16,2,FALSE),IF(_xlpm.x=0,"",_xlpm.x)))</f>
        <v>https://orcid.org/0000-0002-9708-1761</v>
      </c>
      <c r="Z3496" t="str">
        <f>IF(V3496="","",_xlfn.LET(_xlpm.x,VLOOKUP(V3496,'Drop-down_menus'!$F$2:$G$16,2,FALSE),IF(_xlpm.x=0,"",_xlpm.x)))</f>
        <v/>
      </c>
      <c r="AA3496" t="str">
        <f>IF(W3496="","",_xlfn.LET(_xlpm.x,VLOOKUP(W3496,'Drop-down_menus'!$F$2:$G$16,2,FALSE),IF(_xlpm.x=0,"",_xlpm.x)))</f>
        <v/>
      </c>
      <c r="AB3496" t="s">
        <v>756</v>
      </c>
      <c r="AE3496" t="s">
        <v>922</v>
      </c>
    </row>
    <row r="3497" spans="1:31" ht="15" x14ac:dyDescent="0.2">
      <c r="A3497" s="2" t="s">
        <v>441</v>
      </c>
      <c r="B3497">
        <v>5308</v>
      </c>
      <c r="C3497">
        <v>5418</v>
      </c>
      <c r="D3497" s="69" t="s">
        <v>700</v>
      </c>
      <c r="F3497" s="70" t="s">
        <v>751</v>
      </c>
      <c r="G3497" s="70">
        <v>1</v>
      </c>
      <c r="H3497" s="70" t="s">
        <v>751</v>
      </c>
      <c r="I3497" t="s">
        <v>751</v>
      </c>
      <c r="J3497" t="str">
        <f>IF($I3497="","",_xlfn.LET(_xlpm.x,VLOOKUP($I3497,'taxon-match_2026-08-31'!$A$2:$N$122,6,FALSE),IF(_xlpm.x=0,"",_xlpm.x)))</f>
        <v>(P. P. King, 1832)</v>
      </c>
      <c r="K3497" t="str">
        <f>IF($I3497="","",_xlfn.LET(_xlpm.x,VLOOKUP($I3497,'taxon-match_2026-08-31'!$A$2:$N$122,4,FALSE),IF(_xlpm.x=0,"",_xlpm.x)))</f>
        <v>urn:lsid:marinespecies.org:taxname:197217</v>
      </c>
      <c r="L3497" t="str">
        <f>IF($I3497="","",_xlfn.LET(_xlpm.x,VLOOKUP($I3497,'taxon-match_2026-08-31'!$A$2:$N$122,7,FALSE),IF(_xlpm.x=0,"",_xlpm.x)))</f>
        <v>Animalia</v>
      </c>
      <c r="M3497" t="str">
        <f>IF($I3497="","",_xlfn.LET(_xlpm.x,VLOOKUP($I3497,'taxon-match_2026-08-31'!$A$2:$N$122,8,FALSE),IF(_xlpm.x=0,"",_xlpm.x)))</f>
        <v>Mollusca</v>
      </c>
      <c r="N3497" t="str">
        <f>IF($I3497="","",_xlfn.LET(_xlpm.x,VLOOKUP($I3497,'taxon-match_2026-08-31'!$A$2:$N$122,9,FALSE),IF(_xlpm.x=0,"",_xlpm.x)))</f>
        <v>Bivalvia</v>
      </c>
      <c r="O3497" t="str">
        <f>IF($I3497="","",_xlfn.LET(_xlpm.x,VLOOKUP($I3497,'taxon-match_2026-08-31'!$A$2:$N$122,10,FALSE),IF(_xlpm.x=0,"",_xlpm.x)))</f>
        <v/>
      </c>
      <c r="P3497" t="str">
        <f>IF($I3497="","",_xlfn.LET(_xlpm.x,VLOOKUP($I3497,'taxon-match_2026-08-31'!$A$2:$N$122,11,FALSE),IF(_xlpm.x=0,"",_xlpm.x)))</f>
        <v>Laternulidae</v>
      </c>
      <c r="Q3497" t="str">
        <f>IF($I3497="","",_xlfn.LET(_xlpm.x,VLOOKUP($I3497,'taxon-match_2026-08-31'!$A$2:$N$122,12,FALSE),IF(_xlpm.x=0,"",_xlpm.x)))</f>
        <v>Laternula</v>
      </c>
      <c r="R3497" t="str">
        <f>IF($I3497="","",_xlfn.LET(_xlpm.x,VLOOKUP($I3497,'taxon-match_2026-08-31'!$A$2:$N$122,14,FALSE),IF(_xlpm.x=0,"",_xlpm.x)))</f>
        <v>elliptica</v>
      </c>
      <c r="S3497" s="2" t="s">
        <v>2609</v>
      </c>
      <c r="T3497" s="69" t="s">
        <v>62</v>
      </c>
      <c r="U3497" s="69" t="s">
        <v>60</v>
      </c>
      <c r="X3497" t="str">
        <f>IF(T3497="","",_xlfn.LET(_xlpm.x,VLOOKUP(T3497,'Drop-down_menus'!$F$2:$G$16,2,FALSE),IF(_xlpm.x=0,"",_xlpm.x)))</f>
        <v>https://orcid.org/0000-0003-3696-4445</v>
      </c>
      <c r="Y3497" t="str">
        <f>IF(U3497="","",_xlfn.LET(_xlpm.x,VLOOKUP(U3497,'Drop-down_menus'!$F$2:$G$16,2,FALSE),IF(_xlpm.x=0,"",_xlpm.x)))</f>
        <v>https://orcid.org/0000-0002-9708-1761</v>
      </c>
      <c r="Z3497" t="str">
        <f>IF(V3497="","",_xlfn.LET(_xlpm.x,VLOOKUP(V3497,'Drop-down_menus'!$F$2:$G$16,2,FALSE),IF(_xlpm.x=0,"",_xlpm.x)))</f>
        <v/>
      </c>
      <c r="AA3497" t="str">
        <f>IF(W3497="","",_xlfn.LET(_xlpm.x,VLOOKUP(W3497,'Drop-down_menus'!$F$2:$G$16,2,FALSE),IF(_xlpm.x=0,"",_xlpm.x)))</f>
        <v/>
      </c>
      <c r="AB3497" t="s">
        <v>756</v>
      </c>
      <c r="AE3497" t="s">
        <v>922</v>
      </c>
    </row>
    <row r="3498" spans="1:31" ht="15" x14ac:dyDescent="0.2">
      <c r="A3498" s="2" t="s">
        <v>489</v>
      </c>
      <c r="B3498">
        <v>5750</v>
      </c>
      <c r="C3498">
        <v>5419</v>
      </c>
      <c r="D3498" s="69" t="s">
        <v>700</v>
      </c>
      <c r="F3498" s="70" t="s">
        <v>751</v>
      </c>
      <c r="G3498" s="70">
        <v>1</v>
      </c>
      <c r="H3498" s="70" t="s">
        <v>751</v>
      </c>
      <c r="I3498" t="s">
        <v>751</v>
      </c>
      <c r="J3498" t="str">
        <f>IF($I3498="","",_xlfn.LET(_xlpm.x,VLOOKUP($I3498,'taxon-match_2026-08-31'!$A$2:$N$122,6,FALSE),IF(_xlpm.x=0,"",_xlpm.x)))</f>
        <v>(P. P. King, 1832)</v>
      </c>
      <c r="K3498" t="str">
        <f>IF($I3498="","",_xlfn.LET(_xlpm.x,VLOOKUP($I3498,'taxon-match_2026-08-31'!$A$2:$N$122,4,FALSE),IF(_xlpm.x=0,"",_xlpm.x)))</f>
        <v>urn:lsid:marinespecies.org:taxname:197217</v>
      </c>
      <c r="L3498" t="str">
        <f>IF($I3498="","",_xlfn.LET(_xlpm.x,VLOOKUP($I3498,'taxon-match_2026-08-31'!$A$2:$N$122,7,FALSE),IF(_xlpm.x=0,"",_xlpm.x)))</f>
        <v>Animalia</v>
      </c>
      <c r="M3498" t="str">
        <f>IF($I3498="","",_xlfn.LET(_xlpm.x,VLOOKUP($I3498,'taxon-match_2026-08-31'!$A$2:$N$122,8,FALSE),IF(_xlpm.x=0,"",_xlpm.x)))</f>
        <v>Mollusca</v>
      </c>
      <c r="N3498" t="str">
        <f>IF($I3498="","",_xlfn.LET(_xlpm.x,VLOOKUP($I3498,'taxon-match_2026-08-31'!$A$2:$N$122,9,FALSE),IF(_xlpm.x=0,"",_xlpm.x)))</f>
        <v>Bivalvia</v>
      </c>
      <c r="O3498" t="str">
        <f>IF($I3498="","",_xlfn.LET(_xlpm.x,VLOOKUP($I3498,'taxon-match_2026-08-31'!$A$2:$N$122,10,FALSE),IF(_xlpm.x=0,"",_xlpm.x)))</f>
        <v/>
      </c>
      <c r="P3498" t="str">
        <f>IF($I3498="","",_xlfn.LET(_xlpm.x,VLOOKUP($I3498,'taxon-match_2026-08-31'!$A$2:$N$122,11,FALSE),IF(_xlpm.x=0,"",_xlpm.x)))</f>
        <v>Laternulidae</v>
      </c>
      <c r="Q3498" t="str">
        <f>IF($I3498="","",_xlfn.LET(_xlpm.x,VLOOKUP($I3498,'taxon-match_2026-08-31'!$A$2:$N$122,12,FALSE),IF(_xlpm.x=0,"",_xlpm.x)))</f>
        <v>Laternula</v>
      </c>
      <c r="R3498" t="str">
        <f>IF($I3498="","",_xlfn.LET(_xlpm.x,VLOOKUP($I3498,'taxon-match_2026-08-31'!$A$2:$N$122,14,FALSE),IF(_xlpm.x=0,"",_xlpm.x)))</f>
        <v>elliptica</v>
      </c>
      <c r="S3498" s="2" t="s">
        <v>2609</v>
      </c>
      <c r="T3498" s="69" t="s">
        <v>62</v>
      </c>
      <c r="U3498" s="69" t="s">
        <v>60</v>
      </c>
      <c r="X3498" t="str">
        <f>IF(T3498="","",_xlfn.LET(_xlpm.x,VLOOKUP(T3498,'Drop-down_menus'!$F$2:$G$16,2,FALSE),IF(_xlpm.x=0,"",_xlpm.x)))</f>
        <v>https://orcid.org/0000-0003-3696-4445</v>
      </c>
      <c r="Y3498" t="str">
        <f>IF(U3498="","",_xlfn.LET(_xlpm.x,VLOOKUP(U3498,'Drop-down_menus'!$F$2:$G$16,2,FALSE),IF(_xlpm.x=0,"",_xlpm.x)))</f>
        <v>https://orcid.org/0000-0002-9708-1761</v>
      </c>
      <c r="Z3498" t="str">
        <f>IF(V3498="","",_xlfn.LET(_xlpm.x,VLOOKUP(V3498,'Drop-down_menus'!$F$2:$G$16,2,FALSE),IF(_xlpm.x=0,"",_xlpm.x)))</f>
        <v/>
      </c>
      <c r="AA3498" t="str">
        <f>IF(W3498="","",_xlfn.LET(_xlpm.x,VLOOKUP(W3498,'Drop-down_menus'!$F$2:$G$16,2,FALSE),IF(_xlpm.x=0,"",_xlpm.x)))</f>
        <v/>
      </c>
      <c r="AB3498" t="s">
        <v>756</v>
      </c>
      <c r="AE3498" t="s">
        <v>922</v>
      </c>
    </row>
    <row r="3499" spans="1:31" ht="15" x14ac:dyDescent="0.2">
      <c r="A3499" s="2" t="s">
        <v>489</v>
      </c>
      <c r="B3499">
        <v>5751</v>
      </c>
      <c r="C3499">
        <v>5384</v>
      </c>
      <c r="D3499" s="69" t="s">
        <v>700</v>
      </c>
      <c r="F3499" s="70" t="s">
        <v>751</v>
      </c>
      <c r="G3499" s="70">
        <v>1</v>
      </c>
      <c r="H3499" s="70" t="s">
        <v>751</v>
      </c>
      <c r="I3499" t="s">
        <v>751</v>
      </c>
      <c r="J3499" t="str">
        <f>IF($I3499="","",_xlfn.LET(_xlpm.x,VLOOKUP($I3499,'taxon-match_2026-08-31'!$A$2:$N$122,6,FALSE),IF(_xlpm.x=0,"",_xlpm.x)))</f>
        <v>(P. P. King, 1832)</v>
      </c>
      <c r="K3499" t="str">
        <f>IF($I3499="","",_xlfn.LET(_xlpm.x,VLOOKUP($I3499,'taxon-match_2026-08-31'!$A$2:$N$122,4,FALSE),IF(_xlpm.x=0,"",_xlpm.x)))</f>
        <v>urn:lsid:marinespecies.org:taxname:197217</v>
      </c>
      <c r="L3499" t="str">
        <f>IF($I3499="","",_xlfn.LET(_xlpm.x,VLOOKUP($I3499,'taxon-match_2026-08-31'!$A$2:$N$122,7,FALSE),IF(_xlpm.x=0,"",_xlpm.x)))</f>
        <v>Animalia</v>
      </c>
      <c r="M3499" t="str">
        <f>IF($I3499="","",_xlfn.LET(_xlpm.x,VLOOKUP($I3499,'taxon-match_2026-08-31'!$A$2:$N$122,8,FALSE),IF(_xlpm.x=0,"",_xlpm.x)))</f>
        <v>Mollusca</v>
      </c>
      <c r="N3499" t="str">
        <f>IF($I3499="","",_xlfn.LET(_xlpm.x,VLOOKUP($I3499,'taxon-match_2026-08-31'!$A$2:$N$122,9,FALSE),IF(_xlpm.x=0,"",_xlpm.x)))</f>
        <v>Bivalvia</v>
      </c>
      <c r="O3499" t="str">
        <f>IF($I3499="","",_xlfn.LET(_xlpm.x,VLOOKUP($I3499,'taxon-match_2026-08-31'!$A$2:$N$122,10,FALSE),IF(_xlpm.x=0,"",_xlpm.x)))</f>
        <v/>
      </c>
      <c r="P3499" t="str">
        <f>IF($I3499="","",_xlfn.LET(_xlpm.x,VLOOKUP($I3499,'taxon-match_2026-08-31'!$A$2:$N$122,11,FALSE),IF(_xlpm.x=0,"",_xlpm.x)))</f>
        <v>Laternulidae</v>
      </c>
      <c r="Q3499" t="str">
        <f>IF($I3499="","",_xlfn.LET(_xlpm.x,VLOOKUP($I3499,'taxon-match_2026-08-31'!$A$2:$N$122,12,FALSE),IF(_xlpm.x=0,"",_xlpm.x)))</f>
        <v>Laternula</v>
      </c>
      <c r="R3499" t="str">
        <f>IF($I3499="","",_xlfn.LET(_xlpm.x,VLOOKUP($I3499,'taxon-match_2026-08-31'!$A$2:$N$122,14,FALSE),IF(_xlpm.x=0,"",_xlpm.x)))</f>
        <v>elliptica</v>
      </c>
      <c r="S3499" s="2" t="s">
        <v>2609</v>
      </c>
      <c r="T3499" s="69" t="s">
        <v>62</v>
      </c>
      <c r="U3499" s="69" t="s">
        <v>60</v>
      </c>
      <c r="X3499" t="str">
        <f>IF(T3499="","",_xlfn.LET(_xlpm.x,VLOOKUP(T3499,'Drop-down_menus'!$F$2:$G$16,2,FALSE),IF(_xlpm.x=0,"",_xlpm.x)))</f>
        <v>https://orcid.org/0000-0003-3696-4445</v>
      </c>
      <c r="Y3499" t="str">
        <f>IF(U3499="","",_xlfn.LET(_xlpm.x,VLOOKUP(U3499,'Drop-down_menus'!$F$2:$G$16,2,FALSE),IF(_xlpm.x=0,"",_xlpm.x)))</f>
        <v>https://orcid.org/0000-0002-9708-1761</v>
      </c>
      <c r="Z3499" t="str">
        <f>IF(V3499="","",_xlfn.LET(_xlpm.x,VLOOKUP(V3499,'Drop-down_menus'!$F$2:$G$16,2,FALSE),IF(_xlpm.x=0,"",_xlpm.x)))</f>
        <v/>
      </c>
      <c r="AA3499" t="str">
        <f>IF(W3499="","",_xlfn.LET(_xlpm.x,VLOOKUP(W3499,'Drop-down_menus'!$F$2:$G$16,2,FALSE),IF(_xlpm.x=0,"",_xlpm.x)))</f>
        <v/>
      </c>
      <c r="AB3499" t="s">
        <v>756</v>
      </c>
      <c r="AE3499" t="s">
        <v>922</v>
      </c>
    </row>
    <row r="3500" spans="1:31" ht="15" x14ac:dyDescent="0.2">
      <c r="A3500" s="2" t="s">
        <v>489</v>
      </c>
      <c r="B3500">
        <v>5752</v>
      </c>
      <c r="C3500">
        <v>5385</v>
      </c>
      <c r="D3500" s="69" t="s">
        <v>700</v>
      </c>
      <c r="F3500" s="70" t="s">
        <v>751</v>
      </c>
      <c r="G3500" s="70">
        <v>1</v>
      </c>
      <c r="H3500" s="70" t="s">
        <v>751</v>
      </c>
      <c r="I3500" t="s">
        <v>751</v>
      </c>
      <c r="J3500" t="str">
        <f>IF($I3500="","",_xlfn.LET(_xlpm.x,VLOOKUP($I3500,'taxon-match_2026-08-31'!$A$2:$N$122,6,FALSE),IF(_xlpm.x=0,"",_xlpm.x)))</f>
        <v>(P. P. King, 1832)</v>
      </c>
      <c r="K3500" t="str">
        <f>IF($I3500="","",_xlfn.LET(_xlpm.x,VLOOKUP($I3500,'taxon-match_2026-08-31'!$A$2:$N$122,4,FALSE),IF(_xlpm.x=0,"",_xlpm.x)))</f>
        <v>urn:lsid:marinespecies.org:taxname:197217</v>
      </c>
      <c r="L3500" t="str">
        <f>IF($I3500="","",_xlfn.LET(_xlpm.x,VLOOKUP($I3500,'taxon-match_2026-08-31'!$A$2:$N$122,7,FALSE),IF(_xlpm.x=0,"",_xlpm.x)))</f>
        <v>Animalia</v>
      </c>
      <c r="M3500" t="str">
        <f>IF($I3500="","",_xlfn.LET(_xlpm.x,VLOOKUP($I3500,'taxon-match_2026-08-31'!$A$2:$N$122,8,FALSE),IF(_xlpm.x=0,"",_xlpm.x)))</f>
        <v>Mollusca</v>
      </c>
      <c r="N3500" t="str">
        <f>IF($I3500="","",_xlfn.LET(_xlpm.x,VLOOKUP($I3500,'taxon-match_2026-08-31'!$A$2:$N$122,9,FALSE),IF(_xlpm.x=0,"",_xlpm.x)))</f>
        <v>Bivalvia</v>
      </c>
      <c r="O3500" t="str">
        <f>IF($I3500="","",_xlfn.LET(_xlpm.x,VLOOKUP($I3500,'taxon-match_2026-08-31'!$A$2:$N$122,10,FALSE),IF(_xlpm.x=0,"",_xlpm.x)))</f>
        <v/>
      </c>
      <c r="P3500" t="str">
        <f>IF($I3500="","",_xlfn.LET(_xlpm.x,VLOOKUP($I3500,'taxon-match_2026-08-31'!$A$2:$N$122,11,FALSE),IF(_xlpm.x=0,"",_xlpm.x)))</f>
        <v>Laternulidae</v>
      </c>
      <c r="Q3500" t="str">
        <f>IF($I3500="","",_xlfn.LET(_xlpm.x,VLOOKUP($I3500,'taxon-match_2026-08-31'!$A$2:$N$122,12,FALSE),IF(_xlpm.x=0,"",_xlpm.x)))</f>
        <v>Laternula</v>
      </c>
      <c r="R3500" t="str">
        <f>IF($I3500="","",_xlfn.LET(_xlpm.x,VLOOKUP($I3500,'taxon-match_2026-08-31'!$A$2:$N$122,14,FALSE),IF(_xlpm.x=0,"",_xlpm.x)))</f>
        <v>elliptica</v>
      </c>
      <c r="S3500" s="2" t="s">
        <v>2609</v>
      </c>
      <c r="T3500" s="69" t="s">
        <v>62</v>
      </c>
      <c r="U3500" s="69" t="s">
        <v>60</v>
      </c>
      <c r="X3500" t="str">
        <f>IF(T3500="","",_xlfn.LET(_xlpm.x,VLOOKUP(T3500,'Drop-down_menus'!$F$2:$G$16,2,FALSE),IF(_xlpm.x=0,"",_xlpm.x)))</f>
        <v>https://orcid.org/0000-0003-3696-4445</v>
      </c>
      <c r="Y3500" t="str">
        <f>IF(U3500="","",_xlfn.LET(_xlpm.x,VLOOKUP(U3500,'Drop-down_menus'!$F$2:$G$16,2,FALSE),IF(_xlpm.x=0,"",_xlpm.x)))</f>
        <v>https://orcid.org/0000-0002-9708-1761</v>
      </c>
      <c r="Z3500" t="str">
        <f>IF(V3500="","",_xlfn.LET(_xlpm.x,VLOOKUP(V3500,'Drop-down_menus'!$F$2:$G$16,2,FALSE),IF(_xlpm.x=0,"",_xlpm.x)))</f>
        <v/>
      </c>
      <c r="AA3500" t="str">
        <f>IF(W3500="","",_xlfn.LET(_xlpm.x,VLOOKUP(W3500,'Drop-down_menus'!$F$2:$G$16,2,FALSE),IF(_xlpm.x=0,"",_xlpm.x)))</f>
        <v/>
      </c>
      <c r="AB3500" t="s">
        <v>756</v>
      </c>
      <c r="AE3500" t="s">
        <v>922</v>
      </c>
    </row>
    <row r="3501" spans="1:31" ht="15" x14ac:dyDescent="0.2">
      <c r="A3501" s="2" t="s">
        <v>489</v>
      </c>
      <c r="B3501">
        <v>5753</v>
      </c>
      <c r="C3501">
        <v>5386</v>
      </c>
      <c r="D3501" s="69" t="s">
        <v>700</v>
      </c>
      <c r="F3501" s="70" t="s">
        <v>751</v>
      </c>
      <c r="G3501" s="70">
        <v>1</v>
      </c>
      <c r="H3501" s="70" t="s">
        <v>751</v>
      </c>
      <c r="I3501" t="s">
        <v>751</v>
      </c>
      <c r="J3501" t="str">
        <f>IF($I3501="","",_xlfn.LET(_xlpm.x,VLOOKUP($I3501,'taxon-match_2026-08-31'!$A$2:$N$122,6,FALSE),IF(_xlpm.x=0,"",_xlpm.x)))</f>
        <v>(P. P. King, 1832)</v>
      </c>
      <c r="K3501" t="str">
        <f>IF($I3501="","",_xlfn.LET(_xlpm.x,VLOOKUP($I3501,'taxon-match_2026-08-31'!$A$2:$N$122,4,FALSE),IF(_xlpm.x=0,"",_xlpm.x)))</f>
        <v>urn:lsid:marinespecies.org:taxname:197217</v>
      </c>
      <c r="L3501" t="str">
        <f>IF($I3501="","",_xlfn.LET(_xlpm.x,VLOOKUP($I3501,'taxon-match_2026-08-31'!$A$2:$N$122,7,FALSE),IF(_xlpm.x=0,"",_xlpm.x)))</f>
        <v>Animalia</v>
      </c>
      <c r="M3501" t="str">
        <f>IF($I3501="","",_xlfn.LET(_xlpm.x,VLOOKUP($I3501,'taxon-match_2026-08-31'!$A$2:$N$122,8,FALSE),IF(_xlpm.x=0,"",_xlpm.x)))</f>
        <v>Mollusca</v>
      </c>
      <c r="N3501" t="str">
        <f>IF($I3501="","",_xlfn.LET(_xlpm.x,VLOOKUP($I3501,'taxon-match_2026-08-31'!$A$2:$N$122,9,FALSE),IF(_xlpm.x=0,"",_xlpm.x)))</f>
        <v>Bivalvia</v>
      </c>
      <c r="O3501" t="str">
        <f>IF($I3501="","",_xlfn.LET(_xlpm.x,VLOOKUP($I3501,'taxon-match_2026-08-31'!$A$2:$N$122,10,FALSE),IF(_xlpm.x=0,"",_xlpm.x)))</f>
        <v/>
      </c>
      <c r="P3501" t="str">
        <f>IF($I3501="","",_xlfn.LET(_xlpm.x,VLOOKUP($I3501,'taxon-match_2026-08-31'!$A$2:$N$122,11,FALSE),IF(_xlpm.x=0,"",_xlpm.x)))</f>
        <v>Laternulidae</v>
      </c>
      <c r="Q3501" t="str">
        <f>IF($I3501="","",_xlfn.LET(_xlpm.x,VLOOKUP($I3501,'taxon-match_2026-08-31'!$A$2:$N$122,12,FALSE),IF(_xlpm.x=0,"",_xlpm.x)))</f>
        <v>Laternula</v>
      </c>
      <c r="R3501" t="str">
        <f>IF($I3501="","",_xlfn.LET(_xlpm.x,VLOOKUP($I3501,'taxon-match_2026-08-31'!$A$2:$N$122,14,FALSE),IF(_xlpm.x=0,"",_xlpm.x)))</f>
        <v>elliptica</v>
      </c>
      <c r="S3501" s="2" t="s">
        <v>2609</v>
      </c>
      <c r="T3501" s="69" t="s">
        <v>62</v>
      </c>
      <c r="U3501" s="69" t="s">
        <v>60</v>
      </c>
      <c r="X3501" t="str">
        <f>IF(T3501="","",_xlfn.LET(_xlpm.x,VLOOKUP(T3501,'Drop-down_menus'!$F$2:$G$16,2,FALSE),IF(_xlpm.x=0,"",_xlpm.x)))</f>
        <v>https://orcid.org/0000-0003-3696-4445</v>
      </c>
      <c r="Y3501" t="str">
        <f>IF(U3501="","",_xlfn.LET(_xlpm.x,VLOOKUP(U3501,'Drop-down_menus'!$F$2:$G$16,2,FALSE),IF(_xlpm.x=0,"",_xlpm.x)))</f>
        <v>https://orcid.org/0000-0002-9708-1761</v>
      </c>
      <c r="Z3501" t="str">
        <f>IF(V3501="","",_xlfn.LET(_xlpm.x,VLOOKUP(V3501,'Drop-down_menus'!$F$2:$G$16,2,FALSE),IF(_xlpm.x=0,"",_xlpm.x)))</f>
        <v/>
      </c>
      <c r="AA3501" t="str">
        <f>IF(W3501="","",_xlfn.LET(_xlpm.x,VLOOKUP(W3501,'Drop-down_menus'!$F$2:$G$16,2,FALSE),IF(_xlpm.x=0,"",_xlpm.x)))</f>
        <v/>
      </c>
      <c r="AB3501" t="s">
        <v>756</v>
      </c>
      <c r="AE3501" t="s">
        <v>922</v>
      </c>
    </row>
    <row r="3502" spans="1:31" ht="15" x14ac:dyDescent="0.2">
      <c r="A3502" s="2" t="s">
        <v>489</v>
      </c>
      <c r="B3502">
        <v>5757</v>
      </c>
      <c r="C3502">
        <v>5387</v>
      </c>
      <c r="D3502" s="69" t="s">
        <v>700</v>
      </c>
      <c r="F3502" s="70" t="s">
        <v>751</v>
      </c>
      <c r="G3502" s="70">
        <v>1</v>
      </c>
      <c r="H3502" s="70" t="s">
        <v>751</v>
      </c>
      <c r="I3502" t="s">
        <v>751</v>
      </c>
      <c r="J3502" t="str">
        <f>IF($I3502="","",_xlfn.LET(_xlpm.x,VLOOKUP($I3502,'taxon-match_2026-08-31'!$A$2:$N$122,6,FALSE),IF(_xlpm.x=0,"",_xlpm.x)))</f>
        <v>(P. P. King, 1832)</v>
      </c>
      <c r="K3502" t="str">
        <f>IF($I3502="","",_xlfn.LET(_xlpm.x,VLOOKUP($I3502,'taxon-match_2026-08-31'!$A$2:$N$122,4,FALSE),IF(_xlpm.x=0,"",_xlpm.x)))</f>
        <v>urn:lsid:marinespecies.org:taxname:197217</v>
      </c>
      <c r="L3502" t="str">
        <f>IF($I3502="","",_xlfn.LET(_xlpm.x,VLOOKUP($I3502,'taxon-match_2026-08-31'!$A$2:$N$122,7,FALSE),IF(_xlpm.x=0,"",_xlpm.x)))</f>
        <v>Animalia</v>
      </c>
      <c r="M3502" t="str">
        <f>IF($I3502="","",_xlfn.LET(_xlpm.x,VLOOKUP($I3502,'taxon-match_2026-08-31'!$A$2:$N$122,8,FALSE),IF(_xlpm.x=0,"",_xlpm.x)))</f>
        <v>Mollusca</v>
      </c>
      <c r="N3502" t="str">
        <f>IF($I3502="","",_xlfn.LET(_xlpm.x,VLOOKUP($I3502,'taxon-match_2026-08-31'!$A$2:$N$122,9,FALSE),IF(_xlpm.x=0,"",_xlpm.x)))</f>
        <v>Bivalvia</v>
      </c>
      <c r="O3502" t="str">
        <f>IF($I3502="","",_xlfn.LET(_xlpm.x,VLOOKUP($I3502,'taxon-match_2026-08-31'!$A$2:$N$122,10,FALSE),IF(_xlpm.x=0,"",_xlpm.x)))</f>
        <v/>
      </c>
      <c r="P3502" t="str">
        <f>IF($I3502="","",_xlfn.LET(_xlpm.x,VLOOKUP($I3502,'taxon-match_2026-08-31'!$A$2:$N$122,11,FALSE),IF(_xlpm.x=0,"",_xlpm.x)))</f>
        <v>Laternulidae</v>
      </c>
      <c r="Q3502" t="str">
        <f>IF($I3502="","",_xlfn.LET(_xlpm.x,VLOOKUP($I3502,'taxon-match_2026-08-31'!$A$2:$N$122,12,FALSE),IF(_xlpm.x=0,"",_xlpm.x)))</f>
        <v>Laternula</v>
      </c>
      <c r="R3502" t="str">
        <f>IF($I3502="","",_xlfn.LET(_xlpm.x,VLOOKUP($I3502,'taxon-match_2026-08-31'!$A$2:$N$122,14,FALSE),IF(_xlpm.x=0,"",_xlpm.x)))</f>
        <v>elliptica</v>
      </c>
      <c r="S3502" s="2" t="s">
        <v>2609</v>
      </c>
      <c r="T3502" s="69" t="s">
        <v>62</v>
      </c>
      <c r="U3502" s="69" t="s">
        <v>60</v>
      </c>
      <c r="X3502" t="str">
        <f>IF(T3502="","",_xlfn.LET(_xlpm.x,VLOOKUP(T3502,'Drop-down_menus'!$F$2:$G$16,2,FALSE),IF(_xlpm.x=0,"",_xlpm.x)))</f>
        <v>https://orcid.org/0000-0003-3696-4445</v>
      </c>
      <c r="Y3502" t="str">
        <f>IF(U3502="","",_xlfn.LET(_xlpm.x,VLOOKUP(U3502,'Drop-down_menus'!$F$2:$G$16,2,FALSE),IF(_xlpm.x=0,"",_xlpm.x)))</f>
        <v>https://orcid.org/0000-0002-9708-1761</v>
      </c>
      <c r="Z3502" t="str">
        <f>IF(V3502="","",_xlfn.LET(_xlpm.x,VLOOKUP(V3502,'Drop-down_menus'!$F$2:$G$16,2,FALSE),IF(_xlpm.x=0,"",_xlpm.x)))</f>
        <v/>
      </c>
      <c r="AA3502" t="str">
        <f>IF(W3502="","",_xlfn.LET(_xlpm.x,VLOOKUP(W3502,'Drop-down_menus'!$F$2:$G$16,2,FALSE),IF(_xlpm.x=0,"",_xlpm.x)))</f>
        <v/>
      </c>
      <c r="AB3502" t="s">
        <v>756</v>
      </c>
      <c r="AE3502" t="s">
        <v>922</v>
      </c>
    </row>
    <row r="3503" spans="1:31" ht="15" x14ac:dyDescent="0.2">
      <c r="A3503" s="2" t="s">
        <v>117</v>
      </c>
      <c r="B3503">
        <v>629</v>
      </c>
      <c r="C3503">
        <v>5389</v>
      </c>
      <c r="D3503" s="69" t="s">
        <v>700</v>
      </c>
      <c r="F3503" s="70" t="s">
        <v>751</v>
      </c>
      <c r="G3503" s="69">
        <v>1</v>
      </c>
      <c r="H3503" s="70" t="s">
        <v>751</v>
      </c>
      <c r="I3503" t="s">
        <v>751</v>
      </c>
      <c r="J3503" t="str">
        <f>IF($I3503="","",_xlfn.LET(_xlpm.x,VLOOKUP($I3503,'taxon-match_2026-08-31'!$A$2:$N$122,6,FALSE),IF(_xlpm.x=0,"",_xlpm.x)))</f>
        <v>(P. P. King, 1832)</v>
      </c>
      <c r="K3503" t="str">
        <f>IF($I3503="","",_xlfn.LET(_xlpm.x,VLOOKUP($I3503,'taxon-match_2026-08-31'!$A$2:$N$122,4,FALSE),IF(_xlpm.x=0,"",_xlpm.x)))</f>
        <v>urn:lsid:marinespecies.org:taxname:197217</v>
      </c>
      <c r="L3503" t="str">
        <f>IF($I3503="","",_xlfn.LET(_xlpm.x,VLOOKUP($I3503,'taxon-match_2026-08-31'!$A$2:$N$122,7,FALSE),IF(_xlpm.x=0,"",_xlpm.x)))</f>
        <v>Animalia</v>
      </c>
      <c r="M3503" t="str">
        <f>IF($I3503="","",_xlfn.LET(_xlpm.x,VLOOKUP($I3503,'taxon-match_2026-08-31'!$A$2:$N$122,8,FALSE),IF(_xlpm.x=0,"",_xlpm.x)))</f>
        <v>Mollusca</v>
      </c>
      <c r="N3503" t="str">
        <f>IF($I3503="","",_xlfn.LET(_xlpm.x,VLOOKUP($I3503,'taxon-match_2026-08-31'!$A$2:$N$122,9,FALSE),IF(_xlpm.x=0,"",_xlpm.x)))</f>
        <v>Bivalvia</v>
      </c>
      <c r="O3503" t="str">
        <f>IF($I3503="","",_xlfn.LET(_xlpm.x,VLOOKUP($I3503,'taxon-match_2026-08-31'!$A$2:$N$122,10,FALSE),IF(_xlpm.x=0,"",_xlpm.x)))</f>
        <v/>
      </c>
      <c r="P3503" t="str">
        <f>IF($I3503="","",_xlfn.LET(_xlpm.x,VLOOKUP($I3503,'taxon-match_2026-08-31'!$A$2:$N$122,11,FALSE),IF(_xlpm.x=0,"",_xlpm.x)))</f>
        <v>Laternulidae</v>
      </c>
      <c r="Q3503" t="str">
        <f>IF($I3503="","",_xlfn.LET(_xlpm.x,VLOOKUP($I3503,'taxon-match_2026-08-31'!$A$2:$N$122,12,FALSE),IF(_xlpm.x=0,"",_xlpm.x)))</f>
        <v>Laternula</v>
      </c>
      <c r="R3503" t="str">
        <f>IF($I3503="","",_xlfn.LET(_xlpm.x,VLOOKUP($I3503,'taxon-match_2026-08-31'!$A$2:$N$122,14,FALSE),IF(_xlpm.x=0,"",_xlpm.x)))</f>
        <v>elliptica</v>
      </c>
      <c r="S3503" s="2" t="s">
        <v>2609</v>
      </c>
      <c r="T3503" s="69" t="s">
        <v>62</v>
      </c>
      <c r="U3503" s="69" t="s">
        <v>60</v>
      </c>
      <c r="X3503" t="str">
        <f>IF(T3503="","",_xlfn.LET(_xlpm.x,VLOOKUP(T3503,'Drop-down_menus'!$F$2:$G$16,2,FALSE),IF(_xlpm.x=0,"",_xlpm.x)))</f>
        <v>https://orcid.org/0000-0003-3696-4445</v>
      </c>
      <c r="Y3503" t="str">
        <f>IF(U3503="","",_xlfn.LET(_xlpm.x,VLOOKUP(U3503,'Drop-down_menus'!$F$2:$G$16,2,FALSE),IF(_xlpm.x=0,"",_xlpm.x)))</f>
        <v>https://orcid.org/0000-0002-9708-1761</v>
      </c>
      <c r="Z3503" t="str">
        <f>IF(V3503="","",_xlfn.LET(_xlpm.x,VLOOKUP(V3503,'Drop-down_menus'!$F$2:$G$16,2,FALSE),IF(_xlpm.x=0,"",_xlpm.x)))</f>
        <v/>
      </c>
      <c r="AA3503" t="str">
        <f>IF(W3503="","",_xlfn.LET(_xlpm.x,VLOOKUP(W3503,'Drop-down_menus'!$F$2:$G$16,2,FALSE),IF(_xlpm.x=0,"",_xlpm.x)))</f>
        <v/>
      </c>
      <c r="AB3503" t="s">
        <v>756</v>
      </c>
      <c r="AE3503" t="s">
        <v>922</v>
      </c>
    </row>
    <row r="3504" spans="1:31" ht="15" x14ac:dyDescent="0.2">
      <c r="A3504" s="2" t="s">
        <v>117</v>
      </c>
      <c r="B3504">
        <v>631</v>
      </c>
      <c r="C3504">
        <v>5405</v>
      </c>
      <c r="D3504" s="69" t="s">
        <v>700</v>
      </c>
      <c r="F3504" s="70" t="s">
        <v>751</v>
      </c>
      <c r="G3504" s="69">
        <v>1</v>
      </c>
      <c r="H3504" s="70" t="s">
        <v>751</v>
      </c>
      <c r="I3504" t="s">
        <v>751</v>
      </c>
      <c r="J3504" t="str">
        <f>IF($I3504="","",_xlfn.LET(_xlpm.x,VLOOKUP($I3504,'taxon-match_2026-08-31'!$A$2:$N$122,6,FALSE),IF(_xlpm.x=0,"",_xlpm.x)))</f>
        <v>(P. P. King, 1832)</v>
      </c>
      <c r="K3504" t="str">
        <f>IF($I3504="","",_xlfn.LET(_xlpm.x,VLOOKUP($I3504,'taxon-match_2026-08-31'!$A$2:$N$122,4,FALSE),IF(_xlpm.x=0,"",_xlpm.x)))</f>
        <v>urn:lsid:marinespecies.org:taxname:197217</v>
      </c>
      <c r="L3504" t="str">
        <f>IF($I3504="","",_xlfn.LET(_xlpm.x,VLOOKUP($I3504,'taxon-match_2026-08-31'!$A$2:$N$122,7,FALSE),IF(_xlpm.x=0,"",_xlpm.x)))</f>
        <v>Animalia</v>
      </c>
      <c r="M3504" t="str">
        <f>IF($I3504="","",_xlfn.LET(_xlpm.x,VLOOKUP($I3504,'taxon-match_2026-08-31'!$A$2:$N$122,8,FALSE),IF(_xlpm.x=0,"",_xlpm.x)))</f>
        <v>Mollusca</v>
      </c>
      <c r="N3504" t="str">
        <f>IF($I3504="","",_xlfn.LET(_xlpm.x,VLOOKUP($I3504,'taxon-match_2026-08-31'!$A$2:$N$122,9,FALSE),IF(_xlpm.x=0,"",_xlpm.x)))</f>
        <v>Bivalvia</v>
      </c>
      <c r="O3504" t="str">
        <f>IF($I3504="","",_xlfn.LET(_xlpm.x,VLOOKUP($I3504,'taxon-match_2026-08-31'!$A$2:$N$122,10,FALSE),IF(_xlpm.x=0,"",_xlpm.x)))</f>
        <v/>
      </c>
      <c r="P3504" t="str">
        <f>IF($I3504="","",_xlfn.LET(_xlpm.x,VLOOKUP($I3504,'taxon-match_2026-08-31'!$A$2:$N$122,11,FALSE),IF(_xlpm.x=0,"",_xlpm.x)))</f>
        <v>Laternulidae</v>
      </c>
      <c r="Q3504" t="str">
        <f>IF($I3504="","",_xlfn.LET(_xlpm.x,VLOOKUP($I3504,'taxon-match_2026-08-31'!$A$2:$N$122,12,FALSE),IF(_xlpm.x=0,"",_xlpm.x)))</f>
        <v>Laternula</v>
      </c>
      <c r="R3504" t="str">
        <f>IF($I3504="","",_xlfn.LET(_xlpm.x,VLOOKUP($I3504,'taxon-match_2026-08-31'!$A$2:$N$122,14,FALSE),IF(_xlpm.x=0,"",_xlpm.x)))</f>
        <v>elliptica</v>
      </c>
      <c r="S3504" s="2" t="s">
        <v>2609</v>
      </c>
      <c r="T3504" s="69" t="s">
        <v>62</v>
      </c>
      <c r="U3504" s="69" t="s">
        <v>60</v>
      </c>
      <c r="X3504" t="str">
        <f>IF(T3504="","",_xlfn.LET(_xlpm.x,VLOOKUP(T3504,'Drop-down_menus'!$F$2:$G$16,2,FALSE),IF(_xlpm.x=0,"",_xlpm.x)))</f>
        <v>https://orcid.org/0000-0003-3696-4445</v>
      </c>
      <c r="Y3504" t="str">
        <f>IF(U3504="","",_xlfn.LET(_xlpm.x,VLOOKUP(U3504,'Drop-down_menus'!$F$2:$G$16,2,FALSE),IF(_xlpm.x=0,"",_xlpm.x)))</f>
        <v>https://orcid.org/0000-0002-9708-1761</v>
      </c>
      <c r="Z3504" t="str">
        <f>IF(V3504="","",_xlfn.LET(_xlpm.x,VLOOKUP(V3504,'Drop-down_menus'!$F$2:$G$16,2,FALSE),IF(_xlpm.x=0,"",_xlpm.x)))</f>
        <v/>
      </c>
      <c r="AA3504" t="str">
        <f>IF(W3504="","",_xlfn.LET(_xlpm.x,VLOOKUP(W3504,'Drop-down_menus'!$F$2:$G$16,2,FALSE),IF(_xlpm.x=0,"",_xlpm.x)))</f>
        <v/>
      </c>
      <c r="AB3504" t="s">
        <v>756</v>
      </c>
      <c r="AE3504" t="s">
        <v>922</v>
      </c>
    </row>
    <row r="3505" spans="1:31" ht="15" x14ac:dyDescent="0.2">
      <c r="A3505" s="2" t="s">
        <v>117</v>
      </c>
      <c r="B3505">
        <v>632</v>
      </c>
      <c r="C3505">
        <v>5420</v>
      </c>
      <c r="D3505" s="69" t="s">
        <v>700</v>
      </c>
      <c r="F3505" s="70" t="s">
        <v>751</v>
      </c>
      <c r="G3505" s="69">
        <v>1</v>
      </c>
      <c r="H3505" s="70" t="s">
        <v>751</v>
      </c>
      <c r="I3505" t="s">
        <v>751</v>
      </c>
      <c r="J3505" t="str">
        <f>IF($I3505="","",_xlfn.LET(_xlpm.x,VLOOKUP($I3505,'taxon-match_2026-08-31'!$A$2:$N$122,6,FALSE),IF(_xlpm.x=0,"",_xlpm.x)))</f>
        <v>(P. P. King, 1832)</v>
      </c>
      <c r="K3505" t="str">
        <f>IF($I3505="","",_xlfn.LET(_xlpm.x,VLOOKUP($I3505,'taxon-match_2026-08-31'!$A$2:$N$122,4,FALSE),IF(_xlpm.x=0,"",_xlpm.x)))</f>
        <v>urn:lsid:marinespecies.org:taxname:197217</v>
      </c>
      <c r="L3505" t="str">
        <f>IF($I3505="","",_xlfn.LET(_xlpm.x,VLOOKUP($I3505,'taxon-match_2026-08-31'!$A$2:$N$122,7,FALSE),IF(_xlpm.x=0,"",_xlpm.x)))</f>
        <v>Animalia</v>
      </c>
      <c r="M3505" t="str">
        <f>IF($I3505="","",_xlfn.LET(_xlpm.x,VLOOKUP($I3505,'taxon-match_2026-08-31'!$A$2:$N$122,8,FALSE),IF(_xlpm.x=0,"",_xlpm.x)))</f>
        <v>Mollusca</v>
      </c>
      <c r="N3505" t="str">
        <f>IF($I3505="","",_xlfn.LET(_xlpm.x,VLOOKUP($I3505,'taxon-match_2026-08-31'!$A$2:$N$122,9,FALSE),IF(_xlpm.x=0,"",_xlpm.x)))</f>
        <v>Bivalvia</v>
      </c>
      <c r="O3505" t="str">
        <f>IF($I3505="","",_xlfn.LET(_xlpm.x,VLOOKUP($I3505,'taxon-match_2026-08-31'!$A$2:$N$122,10,FALSE),IF(_xlpm.x=0,"",_xlpm.x)))</f>
        <v/>
      </c>
      <c r="P3505" t="str">
        <f>IF($I3505="","",_xlfn.LET(_xlpm.x,VLOOKUP($I3505,'taxon-match_2026-08-31'!$A$2:$N$122,11,FALSE),IF(_xlpm.x=0,"",_xlpm.x)))</f>
        <v>Laternulidae</v>
      </c>
      <c r="Q3505" t="str">
        <f>IF($I3505="","",_xlfn.LET(_xlpm.x,VLOOKUP($I3505,'taxon-match_2026-08-31'!$A$2:$N$122,12,FALSE),IF(_xlpm.x=0,"",_xlpm.x)))</f>
        <v>Laternula</v>
      </c>
      <c r="R3505" t="str">
        <f>IF($I3505="","",_xlfn.LET(_xlpm.x,VLOOKUP($I3505,'taxon-match_2026-08-31'!$A$2:$N$122,14,FALSE),IF(_xlpm.x=0,"",_xlpm.x)))</f>
        <v>elliptica</v>
      </c>
      <c r="S3505" s="2" t="s">
        <v>2609</v>
      </c>
      <c r="T3505" s="69" t="s">
        <v>62</v>
      </c>
      <c r="U3505" s="69" t="s">
        <v>60</v>
      </c>
      <c r="X3505" t="str">
        <f>IF(T3505="","",_xlfn.LET(_xlpm.x,VLOOKUP(T3505,'Drop-down_menus'!$F$2:$G$16,2,FALSE),IF(_xlpm.x=0,"",_xlpm.x)))</f>
        <v>https://orcid.org/0000-0003-3696-4445</v>
      </c>
      <c r="Y3505" t="str">
        <f>IF(U3505="","",_xlfn.LET(_xlpm.x,VLOOKUP(U3505,'Drop-down_menus'!$F$2:$G$16,2,FALSE),IF(_xlpm.x=0,"",_xlpm.x)))</f>
        <v>https://orcid.org/0000-0002-9708-1761</v>
      </c>
      <c r="Z3505" t="str">
        <f>IF(V3505="","",_xlfn.LET(_xlpm.x,VLOOKUP(V3505,'Drop-down_menus'!$F$2:$G$16,2,FALSE),IF(_xlpm.x=0,"",_xlpm.x)))</f>
        <v/>
      </c>
      <c r="AA3505" t="str">
        <f>IF(W3505="","",_xlfn.LET(_xlpm.x,VLOOKUP(W3505,'Drop-down_menus'!$F$2:$G$16,2,FALSE),IF(_xlpm.x=0,"",_xlpm.x)))</f>
        <v/>
      </c>
      <c r="AB3505" t="s">
        <v>756</v>
      </c>
      <c r="AE3505" t="s">
        <v>922</v>
      </c>
    </row>
    <row r="3506" spans="1:31" ht="15" x14ac:dyDescent="0.2">
      <c r="A3506" s="2" t="s">
        <v>117</v>
      </c>
      <c r="B3506">
        <v>675</v>
      </c>
      <c r="C3506">
        <v>5421</v>
      </c>
      <c r="D3506" s="69" t="s">
        <v>700</v>
      </c>
      <c r="F3506" s="70" t="s">
        <v>751</v>
      </c>
      <c r="G3506" s="69">
        <v>1</v>
      </c>
      <c r="H3506" s="70" t="s">
        <v>751</v>
      </c>
      <c r="I3506" t="s">
        <v>751</v>
      </c>
      <c r="J3506" t="str">
        <f>IF($I3506="","",_xlfn.LET(_xlpm.x,VLOOKUP($I3506,'taxon-match_2026-08-31'!$A$2:$N$122,6,FALSE),IF(_xlpm.x=0,"",_xlpm.x)))</f>
        <v>(P. P. King, 1832)</v>
      </c>
      <c r="K3506" t="str">
        <f>IF($I3506="","",_xlfn.LET(_xlpm.x,VLOOKUP($I3506,'taxon-match_2026-08-31'!$A$2:$N$122,4,FALSE),IF(_xlpm.x=0,"",_xlpm.x)))</f>
        <v>urn:lsid:marinespecies.org:taxname:197217</v>
      </c>
      <c r="L3506" t="str">
        <f>IF($I3506="","",_xlfn.LET(_xlpm.x,VLOOKUP($I3506,'taxon-match_2026-08-31'!$A$2:$N$122,7,FALSE),IF(_xlpm.x=0,"",_xlpm.x)))</f>
        <v>Animalia</v>
      </c>
      <c r="M3506" t="str">
        <f>IF($I3506="","",_xlfn.LET(_xlpm.x,VLOOKUP($I3506,'taxon-match_2026-08-31'!$A$2:$N$122,8,FALSE),IF(_xlpm.x=0,"",_xlpm.x)))</f>
        <v>Mollusca</v>
      </c>
      <c r="N3506" t="str">
        <f>IF($I3506="","",_xlfn.LET(_xlpm.x,VLOOKUP($I3506,'taxon-match_2026-08-31'!$A$2:$N$122,9,FALSE),IF(_xlpm.x=0,"",_xlpm.x)))</f>
        <v>Bivalvia</v>
      </c>
      <c r="O3506" t="str">
        <f>IF($I3506="","",_xlfn.LET(_xlpm.x,VLOOKUP($I3506,'taxon-match_2026-08-31'!$A$2:$N$122,10,FALSE),IF(_xlpm.x=0,"",_xlpm.x)))</f>
        <v/>
      </c>
      <c r="P3506" t="str">
        <f>IF($I3506="","",_xlfn.LET(_xlpm.x,VLOOKUP($I3506,'taxon-match_2026-08-31'!$A$2:$N$122,11,FALSE),IF(_xlpm.x=0,"",_xlpm.x)))</f>
        <v>Laternulidae</v>
      </c>
      <c r="Q3506" t="str">
        <f>IF($I3506="","",_xlfn.LET(_xlpm.x,VLOOKUP($I3506,'taxon-match_2026-08-31'!$A$2:$N$122,12,FALSE),IF(_xlpm.x=0,"",_xlpm.x)))</f>
        <v>Laternula</v>
      </c>
      <c r="R3506" t="str">
        <f>IF($I3506="","",_xlfn.LET(_xlpm.x,VLOOKUP($I3506,'taxon-match_2026-08-31'!$A$2:$N$122,14,FALSE),IF(_xlpm.x=0,"",_xlpm.x)))</f>
        <v>elliptica</v>
      </c>
      <c r="S3506" s="2" t="s">
        <v>2609</v>
      </c>
      <c r="T3506" s="69" t="s">
        <v>62</v>
      </c>
      <c r="U3506" s="69" t="s">
        <v>60</v>
      </c>
      <c r="X3506" t="str">
        <f>IF(T3506="","",_xlfn.LET(_xlpm.x,VLOOKUP(T3506,'Drop-down_menus'!$F$2:$G$16,2,FALSE),IF(_xlpm.x=0,"",_xlpm.x)))</f>
        <v>https://orcid.org/0000-0003-3696-4445</v>
      </c>
      <c r="Y3506" t="str">
        <f>IF(U3506="","",_xlfn.LET(_xlpm.x,VLOOKUP(U3506,'Drop-down_menus'!$F$2:$G$16,2,FALSE),IF(_xlpm.x=0,"",_xlpm.x)))</f>
        <v>https://orcid.org/0000-0002-9708-1761</v>
      </c>
      <c r="Z3506" t="str">
        <f>IF(V3506="","",_xlfn.LET(_xlpm.x,VLOOKUP(V3506,'Drop-down_menus'!$F$2:$G$16,2,FALSE),IF(_xlpm.x=0,"",_xlpm.x)))</f>
        <v/>
      </c>
      <c r="AA3506" t="str">
        <f>IF(W3506="","",_xlfn.LET(_xlpm.x,VLOOKUP(W3506,'Drop-down_menus'!$F$2:$G$16,2,FALSE),IF(_xlpm.x=0,"",_xlpm.x)))</f>
        <v/>
      </c>
      <c r="AB3506" t="s">
        <v>756</v>
      </c>
      <c r="AE3506" t="s">
        <v>922</v>
      </c>
    </row>
    <row r="3507" spans="1:31" ht="15" x14ac:dyDescent="0.2">
      <c r="A3507" s="2" t="s">
        <v>207</v>
      </c>
      <c r="B3507">
        <v>1341</v>
      </c>
      <c r="C3507">
        <v>5391</v>
      </c>
      <c r="D3507" s="69" t="s">
        <v>700</v>
      </c>
      <c r="F3507" s="70" t="s">
        <v>763</v>
      </c>
      <c r="G3507" s="69">
        <v>1</v>
      </c>
      <c r="H3507" s="70" t="s">
        <v>763</v>
      </c>
      <c r="I3507" t="s">
        <v>763</v>
      </c>
      <c r="J3507" t="str">
        <f>IF($I3507="","",_xlfn.LET(_xlpm.x,VLOOKUP($I3507,'taxon-match_2026-08-31'!$A$2:$N$122,6,FALSE),IF(_xlpm.x=0,"",_xlpm.x)))</f>
        <v>(Strebel, 1908)</v>
      </c>
      <c r="K3507" t="str">
        <f>IF($I3507="","",_xlfn.LET(_xlpm.x,VLOOKUP($I3507,'taxon-match_2026-08-31'!$A$2:$N$122,4,FALSE),IF(_xlpm.x=0,"",_xlpm.x)))</f>
        <v>urn:lsid:marinespecies.org:taxname:197296</v>
      </c>
      <c r="L3507" t="str">
        <f>IF($I3507="","",_xlfn.LET(_xlpm.x,VLOOKUP($I3507,'taxon-match_2026-08-31'!$A$2:$N$122,7,FALSE),IF(_xlpm.x=0,"",_xlpm.x)))</f>
        <v>Animalia</v>
      </c>
      <c r="M3507" t="str">
        <f>IF($I3507="","",_xlfn.LET(_xlpm.x,VLOOKUP($I3507,'taxon-match_2026-08-31'!$A$2:$N$122,8,FALSE),IF(_xlpm.x=0,"",_xlpm.x)))</f>
        <v>Mollusca</v>
      </c>
      <c r="N3507" t="str">
        <f>IF($I3507="","",_xlfn.LET(_xlpm.x,VLOOKUP($I3507,'taxon-match_2026-08-31'!$A$2:$N$122,9,FALSE),IF(_xlpm.x=0,"",_xlpm.x)))</f>
        <v>Gastropoda</v>
      </c>
      <c r="O3507" t="str">
        <f>IF($I3507="","",_xlfn.LET(_xlpm.x,VLOOKUP($I3507,'taxon-match_2026-08-31'!$A$2:$N$122,10,FALSE),IF(_xlpm.x=0,"",_xlpm.x)))</f>
        <v>Nacellida</v>
      </c>
      <c r="P3507" t="str">
        <f>IF($I3507="","",_xlfn.LET(_xlpm.x,VLOOKUP($I3507,'taxon-match_2026-08-31'!$A$2:$N$122,11,FALSE),IF(_xlpm.x=0,"",_xlpm.x)))</f>
        <v>Nacellidae</v>
      </c>
      <c r="Q3507" t="str">
        <f>IF($I3507="","",_xlfn.LET(_xlpm.x,VLOOKUP($I3507,'taxon-match_2026-08-31'!$A$2:$N$122,12,FALSE),IF(_xlpm.x=0,"",_xlpm.x)))</f>
        <v>Nacella</v>
      </c>
      <c r="R3507" t="str">
        <f>IF($I3507="","",_xlfn.LET(_xlpm.x,VLOOKUP($I3507,'taxon-match_2026-08-31'!$A$2:$N$122,14,FALSE),IF(_xlpm.x=0,"",_xlpm.x)))</f>
        <v>concinna</v>
      </c>
      <c r="S3507" s="2" t="s">
        <v>2609</v>
      </c>
      <c r="T3507" s="69" t="s">
        <v>62</v>
      </c>
      <c r="U3507" s="69" t="s">
        <v>60</v>
      </c>
      <c r="X3507" t="str">
        <f>IF(T3507="","",_xlfn.LET(_xlpm.x,VLOOKUP(T3507,'Drop-down_menus'!$F$2:$G$16,2,FALSE),IF(_xlpm.x=0,"",_xlpm.x)))</f>
        <v>https://orcid.org/0000-0003-3696-4445</v>
      </c>
      <c r="Y3507" t="str">
        <f>IF(U3507="","",_xlfn.LET(_xlpm.x,VLOOKUP(U3507,'Drop-down_menus'!$F$2:$G$16,2,FALSE),IF(_xlpm.x=0,"",_xlpm.x)))</f>
        <v>https://orcid.org/0000-0002-9708-1761</v>
      </c>
      <c r="Z3507" t="str">
        <f>IF(V3507="","",_xlfn.LET(_xlpm.x,VLOOKUP(V3507,'Drop-down_menus'!$F$2:$G$16,2,FALSE),IF(_xlpm.x=0,"",_xlpm.x)))</f>
        <v/>
      </c>
      <c r="AA3507" t="str">
        <f>IF(W3507="","",_xlfn.LET(_xlpm.x,VLOOKUP(W3507,'Drop-down_menus'!$F$2:$G$16,2,FALSE),IF(_xlpm.x=0,"",_xlpm.x)))</f>
        <v/>
      </c>
      <c r="AB3507" t="s">
        <v>756</v>
      </c>
      <c r="AE3507" t="s">
        <v>922</v>
      </c>
    </row>
    <row r="3508" spans="1:31" ht="15" x14ac:dyDescent="0.2">
      <c r="A3508" s="2" t="s">
        <v>207</v>
      </c>
      <c r="B3508">
        <v>1342</v>
      </c>
      <c r="C3508">
        <v>5392</v>
      </c>
      <c r="D3508" s="69" t="s">
        <v>700</v>
      </c>
      <c r="F3508" s="70" t="s">
        <v>763</v>
      </c>
      <c r="G3508" s="69">
        <v>1</v>
      </c>
      <c r="H3508" s="70" t="s">
        <v>763</v>
      </c>
      <c r="I3508" t="s">
        <v>763</v>
      </c>
      <c r="J3508" t="str">
        <f>IF($I3508="","",_xlfn.LET(_xlpm.x,VLOOKUP($I3508,'taxon-match_2026-08-31'!$A$2:$N$122,6,FALSE),IF(_xlpm.x=0,"",_xlpm.x)))</f>
        <v>(Strebel, 1908)</v>
      </c>
      <c r="K3508" t="str">
        <f>IF($I3508="","",_xlfn.LET(_xlpm.x,VLOOKUP($I3508,'taxon-match_2026-08-31'!$A$2:$N$122,4,FALSE),IF(_xlpm.x=0,"",_xlpm.x)))</f>
        <v>urn:lsid:marinespecies.org:taxname:197296</v>
      </c>
      <c r="L3508" t="str">
        <f>IF($I3508="","",_xlfn.LET(_xlpm.x,VLOOKUP($I3508,'taxon-match_2026-08-31'!$A$2:$N$122,7,FALSE),IF(_xlpm.x=0,"",_xlpm.x)))</f>
        <v>Animalia</v>
      </c>
      <c r="M3508" t="str">
        <f>IF($I3508="","",_xlfn.LET(_xlpm.x,VLOOKUP($I3508,'taxon-match_2026-08-31'!$A$2:$N$122,8,FALSE),IF(_xlpm.x=0,"",_xlpm.x)))</f>
        <v>Mollusca</v>
      </c>
      <c r="N3508" t="str">
        <f>IF($I3508="","",_xlfn.LET(_xlpm.x,VLOOKUP($I3508,'taxon-match_2026-08-31'!$A$2:$N$122,9,FALSE),IF(_xlpm.x=0,"",_xlpm.x)))</f>
        <v>Gastropoda</v>
      </c>
      <c r="O3508" t="str">
        <f>IF($I3508="","",_xlfn.LET(_xlpm.x,VLOOKUP($I3508,'taxon-match_2026-08-31'!$A$2:$N$122,10,FALSE),IF(_xlpm.x=0,"",_xlpm.x)))</f>
        <v>Nacellida</v>
      </c>
      <c r="P3508" t="str">
        <f>IF($I3508="","",_xlfn.LET(_xlpm.x,VLOOKUP($I3508,'taxon-match_2026-08-31'!$A$2:$N$122,11,FALSE),IF(_xlpm.x=0,"",_xlpm.x)))</f>
        <v>Nacellidae</v>
      </c>
      <c r="Q3508" t="str">
        <f>IF($I3508="","",_xlfn.LET(_xlpm.x,VLOOKUP($I3508,'taxon-match_2026-08-31'!$A$2:$N$122,12,FALSE),IF(_xlpm.x=0,"",_xlpm.x)))</f>
        <v>Nacella</v>
      </c>
      <c r="R3508" t="str">
        <f>IF($I3508="","",_xlfn.LET(_xlpm.x,VLOOKUP($I3508,'taxon-match_2026-08-31'!$A$2:$N$122,14,FALSE),IF(_xlpm.x=0,"",_xlpm.x)))</f>
        <v>concinna</v>
      </c>
      <c r="S3508" s="2" t="s">
        <v>2609</v>
      </c>
      <c r="T3508" s="69" t="s">
        <v>62</v>
      </c>
      <c r="U3508" s="69" t="s">
        <v>60</v>
      </c>
      <c r="X3508" t="str">
        <f>IF(T3508="","",_xlfn.LET(_xlpm.x,VLOOKUP(T3508,'Drop-down_menus'!$F$2:$G$16,2,FALSE),IF(_xlpm.x=0,"",_xlpm.x)))</f>
        <v>https://orcid.org/0000-0003-3696-4445</v>
      </c>
      <c r="Y3508" t="str">
        <f>IF(U3508="","",_xlfn.LET(_xlpm.x,VLOOKUP(U3508,'Drop-down_menus'!$F$2:$G$16,2,FALSE),IF(_xlpm.x=0,"",_xlpm.x)))</f>
        <v>https://orcid.org/0000-0002-9708-1761</v>
      </c>
      <c r="Z3508" t="str">
        <f>IF(V3508="","",_xlfn.LET(_xlpm.x,VLOOKUP(V3508,'Drop-down_menus'!$F$2:$G$16,2,FALSE),IF(_xlpm.x=0,"",_xlpm.x)))</f>
        <v/>
      </c>
      <c r="AA3508" t="str">
        <f>IF(W3508="","",_xlfn.LET(_xlpm.x,VLOOKUP(W3508,'Drop-down_menus'!$F$2:$G$16,2,FALSE),IF(_xlpm.x=0,"",_xlpm.x)))</f>
        <v/>
      </c>
      <c r="AB3508" t="s">
        <v>756</v>
      </c>
      <c r="AE3508" t="s">
        <v>922</v>
      </c>
    </row>
    <row r="3509" spans="1:31" ht="15" x14ac:dyDescent="0.2">
      <c r="A3509" s="2" t="s">
        <v>207</v>
      </c>
      <c r="B3509">
        <v>1343</v>
      </c>
      <c r="C3509">
        <v>5393</v>
      </c>
      <c r="D3509" s="69" t="s">
        <v>700</v>
      </c>
      <c r="F3509" s="70" t="s">
        <v>763</v>
      </c>
      <c r="G3509" s="69">
        <v>1</v>
      </c>
      <c r="H3509" s="70" t="s">
        <v>763</v>
      </c>
      <c r="I3509" t="s">
        <v>763</v>
      </c>
      <c r="J3509" t="str">
        <f>IF($I3509="","",_xlfn.LET(_xlpm.x,VLOOKUP($I3509,'taxon-match_2026-08-31'!$A$2:$N$122,6,FALSE),IF(_xlpm.x=0,"",_xlpm.x)))</f>
        <v>(Strebel, 1908)</v>
      </c>
      <c r="K3509" t="str">
        <f>IF($I3509="","",_xlfn.LET(_xlpm.x,VLOOKUP($I3509,'taxon-match_2026-08-31'!$A$2:$N$122,4,FALSE),IF(_xlpm.x=0,"",_xlpm.x)))</f>
        <v>urn:lsid:marinespecies.org:taxname:197296</v>
      </c>
      <c r="L3509" t="str">
        <f>IF($I3509="","",_xlfn.LET(_xlpm.x,VLOOKUP($I3509,'taxon-match_2026-08-31'!$A$2:$N$122,7,FALSE),IF(_xlpm.x=0,"",_xlpm.x)))</f>
        <v>Animalia</v>
      </c>
      <c r="M3509" t="str">
        <f>IF($I3509="","",_xlfn.LET(_xlpm.x,VLOOKUP($I3509,'taxon-match_2026-08-31'!$A$2:$N$122,8,FALSE),IF(_xlpm.x=0,"",_xlpm.x)))</f>
        <v>Mollusca</v>
      </c>
      <c r="N3509" t="str">
        <f>IF($I3509="","",_xlfn.LET(_xlpm.x,VLOOKUP($I3509,'taxon-match_2026-08-31'!$A$2:$N$122,9,FALSE),IF(_xlpm.x=0,"",_xlpm.x)))</f>
        <v>Gastropoda</v>
      </c>
      <c r="O3509" t="str">
        <f>IF($I3509="","",_xlfn.LET(_xlpm.x,VLOOKUP($I3509,'taxon-match_2026-08-31'!$A$2:$N$122,10,FALSE),IF(_xlpm.x=0,"",_xlpm.x)))</f>
        <v>Nacellida</v>
      </c>
      <c r="P3509" t="str">
        <f>IF($I3509="","",_xlfn.LET(_xlpm.x,VLOOKUP($I3509,'taxon-match_2026-08-31'!$A$2:$N$122,11,FALSE),IF(_xlpm.x=0,"",_xlpm.x)))</f>
        <v>Nacellidae</v>
      </c>
      <c r="Q3509" t="str">
        <f>IF($I3509="","",_xlfn.LET(_xlpm.x,VLOOKUP($I3509,'taxon-match_2026-08-31'!$A$2:$N$122,12,FALSE),IF(_xlpm.x=0,"",_xlpm.x)))</f>
        <v>Nacella</v>
      </c>
      <c r="R3509" t="str">
        <f>IF($I3509="","",_xlfn.LET(_xlpm.x,VLOOKUP($I3509,'taxon-match_2026-08-31'!$A$2:$N$122,14,FALSE),IF(_xlpm.x=0,"",_xlpm.x)))</f>
        <v>concinna</v>
      </c>
      <c r="S3509" s="2" t="s">
        <v>2609</v>
      </c>
      <c r="T3509" s="69" t="s">
        <v>62</v>
      </c>
      <c r="U3509" s="69" t="s">
        <v>60</v>
      </c>
      <c r="X3509" t="str">
        <f>IF(T3509="","",_xlfn.LET(_xlpm.x,VLOOKUP(T3509,'Drop-down_menus'!$F$2:$G$16,2,FALSE),IF(_xlpm.x=0,"",_xlpm.x)))</f>
        <v>https://orcid.org/0000-0003-3696-4445</v>
      </c>
      <c r="Y3509" t="str">
        <f>IF(U3509="","",_xlfn.LET(_xlpm.x,VLOOKUP(U3509,'Drop-down_menus'!$F$2:$G$16,2,FALSE),IF(_xlpm.x=0,"",_xlpm.x)))</f>
        <v>https://orcid.org/0000-0002-9708-1761</v>
      </c>
      <c r="Z3509" t="str">
        <f>IF(V3509="","",_xlfn.LET(_xlpm.x,VLOOKUP(V3509,'Drop-down_menus'!$F$2:$G$16,2,FALSE),IF(_xlpm.x=0,"",_xlpm.x)))</f>
        <v/>
      </c>
      <c r="AA3509" t="str">
        <f>IF(W3509="","",_xlfn.LET(_xlpm.x,VLOOKUP(W3509,'Drop-down_menus'!$F$2:$G$16,2,FALSE),IF(_xlpm.x=0,"",_xlpm.x)))</f>
        <v/>
      </c>
      <c r="AB3509" t="s">
        <v>756</v>
      </c>
      <c r="AE3509" t="s">
        <v>922</v>
      </c>
    </row>
    <row r="3510" spans="1:31" ht="15" x14ac:dyDescent="0.2">
      <c r="A3510" s="2" t="s">
        <v>282</v>
      </c>
      <c r="B3510">
        <v>2689</v>
      </c>
      <c r="C3510">
        <v>5409</v>
      </c>
      <c r="D3510" s="69" t="s">
        <v>700</v>
      </c>
      <c r="F3510" s="70" t="s">
        <v>763</v>
      </c>
      <c r="G3510" s="69">
        <v>1</v>
      </c>
      <c r="H3510" s="70" t="s">
        <v>763</v>
      </c>
      <c r="I3510" t="s">
        <v>763</v>
      </c>
      <c r="J3510" t="str">
        <f>IF($I3510="","",_xlfn.LET(_xlpm.x,VLOOKUP($I3510,'taxon-match_2026-08-31'!$A$2:$N$122,6,FALSE),IF(_xlpm.x=0,"",_xlpm.x)))</f>
        <v>(Strebel, 1908)</v>
      </c>
      <c r="K3510" t="str">
        <f>IF($I3510="","",_xlfn.LET(_xlpm.x,VLOOKUP($I3510,'taxon-match_2026-08-31'!$A$2:$N$122,4,FALSE),IF(_xlpm.x=0,"",_xlpm.x)))</f>
        <v>urn:lsid:marinespecies.org:taxname:197296</v>
      </c>
      <c r="L3510" t="str">
        <f>IF($I3510="","",_xlfn.LET(_xlpm.x,VLOOKUP($I3510,'taxon-match_2026-08-31'!$A$2:$N$122,7,FALSE),IF(_xlpm.x=0,"",_xlpm.x)))</f>
        <v>Animalia</v>
      </c>
      <c r="M3510" t="str">
        <f>IF($I3510="","",_xlfn.LET(_xlpm.x,VLOOKUP($I3510,'taxon-match_2026-08-31'!$A$2:$N$122,8,FALSE),IF(_xlpm.x=0,"",_xlpm.x)))</f>
        <v>Mollusca</v>
      </c>
      <c r="N3510" t="str">
        <f>IF($I3510="","",_xlfn.LET(_xlpm.x,VLOOKUP($I3510,'taxon-match_2026-08-31'!$A$2:$N$122,9,FALSE),IF(_xlpm.x=0,"",_xlpm.x)))</f>
        <v>Gastropoda</v>
      </c>
      <c r="O3510" t="str">
        <f>IF($I3510="","",_xlfn.LET(_xlpm.x,VLOOKUP($I3510,'taxon-match_2026-08-31'!$A$2:$N$122,10,FALSE),IF(_xlpm.x=0,"",_xlpm.x)))</f>
        <v>Nacellida</v>
      </c>
      <c r="P3510" t="str">
        <f>IF($I3510="","",_xlfn.LET(_xlpm.x,VLOOKUP($I3510,'taxon-match_2026-08-31'!$A$2:$N$122,11,FALSE),IF(_xlpm.x=0,"",_xlpm.x)))</f>
        <v>Nacellidae</v>
      </c>
      <c r="Q3510" t="str">
        <f>IF($I3510="","",_xlfn.LET(_xlpm.x,VLOOKUP($I3510,'taxon-match_2026-08-31'!$A$2:$N$122,12,FALSE),IF(_xlpm.x=0,"",_xlpm.x)))</f>
        <v>Nacella</v>
      </c>
      <c r="R3510" t="str">
        <f>IF($I3510="","",_xlfn.LET(_xlpm.x,VLOOKUP($I3510,'taxon-match_2026-08-31'!$A$2:$N$122,14,FALSE),IF(_xlpm.x=0,"",_xlpm.x)))</f>
        <v>concinna</v>
      </c>
      <c r="S3510" s="2" t="s">
        <v>2609</v>
      </c>
      <c r="T3510" s="69" t="s">
        <v>62</v>
      </c>
      <c r="U3510" s="69" t="s">
        <v>60</v>
      </c>
      <c r="X3510" t="str">
        <f>IF(T3510="","",_xlfn.LET(_xlpm.x,VLOOKUP(T3510,'Drop-down_menus'!$F$2:$G$16,2,FALSE),IF(_xlpm.x=0,"",_xlpm.x)))</f>
        <v>https://orcid.org/0000-0003-3696-4445</v>
      </c>
      <c r="Y3510" t="str">
        <f>IF(U3510="","",_xlfn.LET(_xlpm.x,VLOOKUP(U3510,'Drop-down_menus'!$F$2:$G$16,2,FALSE),IF(_xlpm.x=0,"",_xlpm.x)))</f>
        <v>https://orcid.org/0000-0002-9708-1761</v>
      </c>
      <c r="Z3510" t="str">
        <f>IF(V3510="","",_xlfn.LET(_xlpm.x,VLOOKUP(V3510,'Drop-down_menus'!$F$2:$G$16,2,FALSE),IF(_xlpm.x=0,"",_xlpm.x)))</f>
        <v/>
      </c>
      <c r="AA3510" t="str">
        <f>IF(W3510="","",_xlfn.LET(_xlpm.x,VLOOKUP(W3510,'Drop-down_menus'!$F$2:$G$16,2,FALSE),IF(_xlpm.x=0,"",_xlpm.x)))</f>
        <v/>
      </c>
      <c r="AB3510" t="s">
        <v>756</v>
      </c>
      <c r="AE3510" t="s">
        <v>922</v>
      </c>
    </row>
    <row r="3511" spans="1:31" ht="15" x14ac:dyDescent="0.2">
      <c r="A3511" s="2" t="s">
        <v>282</v>
      </c>
      <c r="B3511">
        <v>2690</v>
      </c>
      <c r="C3511">
        <v>5410</v>
      </c>
      <c r="D3511" s="69" t="s">
        <v>700</v>
      </c>
      <c r="F3511" s="70" t="s">
        <v>763</v>
      </c>
      <c r="G3511" s="69">
        <v>1</v>
      </c>
      <c r="H3511" s="70" t="s">
        <v>763</v>
      </c>
      <c r="I3511" t="s">
        <v>763</v>
      </c>
      <c r="J3511" t="str">
        <f>IF($I3511="","",_xlfn.LET(_xlpm.x,VLOOKUP($I3511,'taxon-match_2026-08-31'!$A$2:$N$122,6,FALSE),IF(_xlpm.x=0,"",_xlpm.x)))</f>
        <v>(Strebel, 1908)</v>
      </c>
      <c r="K3511" t="str">
        <f>IF($I3511="","",_xlfn.LET(_xlpm.x,VLOOKUP($I3511,'taxon-match_2026-08-31'!$A$2:$N$122,4,FALSE),IF(_xlpm.x=0,"",_xlpm.x)))</f>
        <v>urn:lsid:marinespecies.org:taxname:197296</v>
      </c>
      <c r="L3511" t="str">
        <f>IF($I3511="","",_xlfn.LET(_xlpm.x,VLOOKUP($I3511,'taxon-match_2026-08-31'!$A$2:$N$122,7,FALSE),IF(_xlpm.x=0,"",_xlpm.x)))</f>
        <v>Animalia</v>
      </c>
      <c r="M3511" t="str">
        <f>IF($I3511="","",_xlfn.LET(_xlpm.x,VLOOKUP($I3511,'taxon-match_2026-08-31'!$A$2:$N$122,8,FALSE),IF(_xlpm.x=0,"",_xlpm.x)))</f>
        <v>Mollusca</v>
      </c>
      <c r="N3511" t="str">
        <f>IF($I3511="","",_xlfn.LET(_xlpm.x,VLOOKUP($I3511,'taxon-match_2026-08-31'!$A$2:$N$122,9,FALSE),IF(_xlpm.x=0,"",_xlpm.x)))</f>
        <v>Gastropoda</v>
      </c>
      <c r="O3511" t="str">
        <f>IF($I3511="","",_xlfn.LET(_xlpm.x,VLOOKUP($I3511,'taxon-match_2026-08-31'!$A$2:$N$122,10,FALSE),IF(_xlpm.x=0,"",_xlpm.x)))</f>
        <v>Nacellida</v>
      </c>
      <c r="P3511" t="str">
        <f>IF($I3511="","",_xlfn.LET(_xlpm.x,VLOOKUP($I3511,'taxon-match_2026-08-31'!$A$2:$N$122,11,FALSE),IF(_xlpm.x=0,"",_xlpm.x)))</f>
        <v>Nacellidae</v>
      </c>
      <c r="Q3511" t="str">
        <f>IF($I3511="","",_xlfn.LET(_xlpm.x,VLOOKUP($I3511,'taxon-match_2026-08-31'!$A$2:$N$122,12,FALSE),IF(_xlpm.x=0,"",_xlpm.x)))</f>
        <v>Nacella</v>
      </c>
      <c r="R3511" t="str">
        <f>IF($I3511="","",_xlfn.LET(_xlpm.x,VLOOKUP($I3511,'taxon-match_2026-08-31'!$A$2:$N$122,14,FALSE),IF(_xlpm.x=0,"",_xlpm.x)))</f>
        <v>concinna</v>
      </c>
      <c r="S3511" s="2" t="s">
        <v>2609</v>
      </c>
      <c r="T3511" s="69" t="s">
        <v>62</v>
      </c>
      <c r="U3511" s="69" t="s">
        <v>60</v>
      </c>
      <c r="X3511" t="str">
        <f>IF(T3511="","",_xlfn.LET(_xlpm.x,VLOOKUP(T3511,'Drop-down_menus'!$F$2:$G$16,2,FALSE),IF(_xlpm.x=0,"",_xlpm.x)))</f>
        <v>https://orcid.org/0000-0003-3696-4445</v>
      </c>
      <c r="Y3511" t="str">
        <f>IF(U3511="","",_xlfn.LET(_xlpm.x,VLOOKUP(U3511,'Drop-down_menus'!$F$2:$G$16,2,FALSE),IF(_xlpm.x=0,"",_xlpm.x)))</f>
        <v>https://orcid.org/0000-0002-9708-1761</v>
      </c>
      <c r="Z3511" t="str">
        <f>IF(V3511="","",_xlfn.LET(_xlpm.x,VLOOKUP(V3511,'Drop-down_menus'!$F$2:$G$16,2,FALSE),IF(_xlpm.x=0,"",_xlpm.x)))</f>
        <v/>
      </c>
      <c r="AA3511" t="str">
        <f>IF(W3511="","",_xlfn.LET(_xlpm.x,VLOOKUP(W3511,'Drop-down_menus'!$F$2:$G$16,2,FALSE),IF(_xlpm.x=0,"",_xlpm.x)))</f>
        <v/>
      </c>
      <c r="AB3511" t="s">
        <v>756</v>
      </c>
      <c r="AE3511" t="s">
        <v>922</v>
      </c>
    </row>
    <row r="3512" spans="1:31" ht="15" x14ac:dyDescent="0.2">
      <c r="A3512" s="2" t="s">
        <v>282</v>
      </c>
      <c r="B3512">
        <v>2716</v>
      </c>
      <c r="C3512">
        <v>5394</v>
      </c>
      <c r="D3512" s="69" t="s">
        <v>700</v>
      </c>
      <c r="F3512" s="70" t="s">
        <v>763</v>
      </c>
      <c r="G3512" s="69">
        <v>1</v>
      </c>
      <c r="H3512" s="70" t="s">
        <v>763</v>
      </c>
      <c r="I3512" t="s">
        <v>763</v>
      </c>
      <c r="J3512" t="str">
        <f>IF($I3512="","",_xlfn.LET(_xlpm.x,VLOOKUP($I3512,'taxon-match_2026-08-31'!$A$2:$N$122,6,FALSE),IF(_xlpm.x=0,"",_xlpm.x)))</f>
        <v>(Strebel, 1908)</v>
      </c>
      <c r="K3512" t="str">
        <f>IF($I3512="","",_xlfn.LET(_xlpm.x,VLOOKUP($I3512,'taxon-match_2026-08-31'!$A$2:$N$122,4,FALSE),IF(_xlpm.x=0,"",_xlpm.x)))</f>
        <v>urn:lsid:marinespecies.org:taxname:197296</v>
      </c>
      <c r="L3512" t="str">
        <f>IF($I3512="","",_xlfn.LET(_xlpm.x,VLOOKUP($I3512,'taxon-match_2026-08-31'!$A$2:$N$122,7,FALSE),IF(_xlpm.x=0,"",_xlpm.x)))</f>
        <v>Animalia</v>
      </c>
      <c r="M3512" t="str">
        <f>IF($I3512="","",_xlfn.LET(_xlpm.x,VLOOKUP($I3512,'taxon-match_2026-08-31'!$A$2:$N$122,8,FALSE),IF(_xlpm.x=0,"",_xlpm.x)))</f>
        <v>Mollusca</v>
      </c>
      <c r="N3512" t="str">
        <f>IF($I3512="","",_xlfn.LET(_xlpm.x,VLOOKUP($I3512,'taxon-match_2026-08-31'!$A$2:$N$122,9,FALSE),IF(_xlpm.x=0,"",_xlpm.x)))</f>
        <v>Gastropoda</v>
      </c>
      <c r="O3512" t="str">
        <f>IF($I3512="","",_xlfn.LET(_xlpm.x,VLOOKUP($I3512,'taxon-match_2026-08-31'!$A$2:$N$122,10,FALSE),IF(_xlpm.x=0,"",_xlpm.x)))</f>
        <v>Nacellida</v>
      </c>
      <c r="P3512" t="str">
        <f>IF($I3512="","",_xlfn.LET(_xlpm.x,VLOOKUP($I3512,'taxon-match_2026-08-31'!$A$2:$N$122,11,FALSE),IF(_xlpm.x=0,"",_xlpm.x)))</f>
        <v>Nacellidae</v>
      </c>
      <c r="Q3512" t="str">
        <f>IF($I3512="","",_xlfn.LET(_xlpm.x,VLOOKUP($I3512,'taxon-match_2026-08-31'!$A$2:$N$122,12,FALSE),IF(_xlpm.x=0,"",_xlpm.x)))</f>
        <v>Nacella</v>
      </c>
      <c r="R3512" t="str">
        <f>IF($I3512="","",_xlfn.LET(_xlpm.x,VLOOKUP($I3512,'taxon-match_2026-08-31'!$A$2:$N$122,14,FALSE),IF(_xlpm.x=0,"",_xlpm.x)))</f>
        <v>concinna</v>
      </c>
      <c r="S3512" s="2" t="s">
        <v>2609</v>
      </c>
      <c r="T3512" s="69" t="s">
        <v>62</v>
      </c>
      <c r="U3512" s="69" t="s">
        <v>60</v>
      </c>
      <c r="X3512" t="str">
        <f>IF(T3512="","",_xlfn.LET(_xlpm.x,VLOOKUP(T3512,'Drop-down_menus'!$F$2:$G$16,2,FALSE),IF(_xlpm.x=0,"",_xlpm.x)))</f>
        <v>https://orcid.org/0000-0003-3696-4445</v>
      </c>
      <c r="Y3512" t="str">
        <f>IF(U3512="","",_xlfn.LET(_xlpm.x,VLOOKUP(U3512,'Drop-down_menus'!$F$2:$G$16,2,FALSE),IF(_xlpm.x=0,"",_xlpm.x)))</f>
        <v>https://orcid.org/0000-0002-9708-1761</v>
      </c>
      <c r="Z3512" t="str">
        <f>IF(V3512="","",_xlfn.LET(_xlpm.x,VLOOKUP(V3512,'Drop-down_menus'!$F$2:$G$16,2,FALSE),IF(_xlpm.x=0,"",_xlpm.x)))</f>
        <v/>
      </c>
      <c r="AA3512" t="str">
        <f>IF(W3512="","",_xlfn.LET(_xlpm.x,VLOOKUP(W3512,'Drop-down_menus'!$F$2:$G$16,2,FALSE),IF(_xlpm.x=0,"",_xlpm.x)))</f>
        <v/>
      </c>
      <c r="AB3512" t="s">
        <v>756</v>
      </c>
      <c r="AE3512" t="s">
        <v>922</v>
      </c>
    </row>
    <row r="3513" spans="1:31" ht="15" x14ac:dyDescent="0.2">
      <c r="A3513" s="2" t="s">
        <v>282</v>
      </c>
      <c r="B3513">
        <v>2717</v>
      </c>
      <c r="C3513">
        <v>5395</v>
      </c>
      <c r="D3513" s="69" t="s">
        <v>700</v>
      </c>
      <c r="F3513" s="70" t="s">
        <v>763</v>
      </c>
      <c r="G3513" s="69">
        <v>1</v>
      </c>
      <c r="H3513" s="70" t="s">
        <v>763</v>
      </c>
      <c r="I3513" t="s">
        <v>763</v>
      </c>
      <c r="J3513" t="str">
        <f>IF($I3513="","",_xlfn.LET(_xlpm.x,VLOOKUP($I3513,'taxon-match_2026-08-31'!$A$2:$N$122,6,FALSE),IF(_xlpm.x=0,"",_xlpm.x)))</f>
        <v>(Strebel, 1908)</v>
      </c>
      <c r="K3513" t="str">
        <f>IF($I3513="","",_xlfn.LET(_xlpm.x,VLOOKUP($I3513,'taxon-match_2026-08-31'!$A$2:$N$122,4,FALSE),IF(_xlpm.x=0,"",_xlpm.x)))</f>
        <v>urn:lsid:marinespecies.org:taxname:197296</v>
      </c>
      <c r="L3513" t="str">
        <f>IF($I3513="","",_xlfn.LET(_xlpm.x,VLOOKUP($I3513,'taxon-match_2026-08-31'!$A$2:$N$122,7,FALSE),IF(_xlpm.x=0,"",_xlpm.x)))</f>
        <v>Animalia</v>
      </c>
      <c r="M3513" t="str">
        <f>IF($I3513="","",_xlfn.LET(_xlpm.x,VLOOKUP($I3513,'taxon-match_2026-08-31'!$A$2:$N$122,8,FALSE),IF(_xlpm.x=0,"",_xlpm.x)))</f>
        <v>Mollusca</v>
      </c>
      <c r="N3513" t="str">
        <f>IF($I3513="","",_xlfn.LET(_xlpm.x,VLOOKUP($I3513,'taxon-match_2026-08-31'!$A$2:$N$122,9,FALSE),IF(_xlpm.x=0,"",_xlpm.x)))</f>
        <v>Gastropoda</v>
      </c>
      <c r="O3513" t="str">
        <f>IF($I3513="","",_xlfn.LET(_xlpm.x,VLOOKUP($I3513,'taxon-match_2026-08-31'!$A$2:$N$122,10,FALSE),IF(_xlpm.x=0,"",_xlpm.x)))</f>
        <v>Nacellida</v>
      </c>
      <c r="P3513" t="str">
        <f>IF($I3513="","",_xlfn.LET(_xlpm.x,VLOOKUP($I3513,'taxon-match_2026-08-31'!$A$2:$N$122,11,FALSE),IF(_xlpm.x=0,"",_xlpm.x)))</f>
        <v>Nacellidae</v>
      </c>
      <c r="Q3513" t="str">
        <f>IF($I3513="","",_xlfn.LET(_xlpm.x,VLOOKUP($I3513,'taxon-match_2026-08-31'!$A$2:$N$122,12,FALSE),IF(_xlpm.x=0,"",_xlpm.x)))</f>
        <v>Nacella</v>
      </c>
      <c r="R3513" t="str">
        <f>IF($I3513="","",_xlfn.LET(_xlpm.x,VLOOKUP($I3513,'taxon-match_2026-08-31'!$A$2:$N$122,14,FALSE),IF(_xlpm.x=0,"",_xlpm.x)))</f>
        <v>concinna</v>
      </c>
      <c r="S3513" s="2" t="s">
        <v>2609</v>
      </c>
      <c r="T3513" s="69" t="s">
        <v>62</v>
      </c>
      <c r="U3513" s="69" t="s">
        <v>60</v>
      </c>
      <c r="X3513" t="str">
        <f>IF(T3513="","",_xlfn.LET(_xlpm.x,VLOOKUP(T3513,'Drop-down_menus'!$F$2:$G$16,2,FALSE),IF(_xlpm.x=0,"",_xlpm.x)))</f>
        <v>https://orcid.org/0000-0003-3696-4445</v>
      </c>
      <c r="Y3513" t="str">
        <f>IF(U3513="","",_xlfn.LET(_xlpm.x,VLOOKUP(U3513,'Drop-down_menus'!$F$2:$G$16,2,FALSE),IF(_xlpm.x=0,"",_xlpm.x)))</f>
        <v>https://orcid.org/0000-0002-9708-1761</v>
      </c>
      <c r="Z3513" t="str">
        <f>IF(V3513="","",_xlfn.LET(_xlpm.x,VLOOKUP(V3513,'Drop-down_menus'!$F$2:$G$16,2,FALSE),IF(_xlpm.x=0,"",_xlpm.x)))</f>
        <v/>
      </c>
      <c r="AA3513" t="str">
        <f>IF(W3513="","",_xlfn.LET(_xlpm.x,VLOOKUP(W3513,'Drop-down_menus'!$F$2:$G$16,2,FALSE),IF(_xlpm.x=0,"",_xlpm.x)))</f>
        <v/>
      </c>
      <c r="AB3513" t="s">
        <v>756</v>
      </c>
      <c r="AE3513" t="s">
        <v>922</v>
      </c>
    </row>
    <row r="3514" spans="1:31" ht="15" x14ac:dyDescent="0.2">
      <c r="A3514" s="2" t="s">
        <v>298</v>
      </c>
      <c r="B3514">
        <v>2993</v>
      </c>
      <c r="C3514">
        <v>5396</v>
      </c>
      <c r="D3514" s="69" t="s">
        <v>700</v>
      </c>
      <c r="F3514" s="70" t="s">
        <v>763</v>
      </c>
      <c r="G3514" s="69">
        <v>1</v>
      </c>
      <c r="H3514" s="70" t="s">
        <v>763</v>
      </c>
      <c r="I3514" t="s">
        <v>763</v>
      </c>
      <c r="J3514" t="str">
        <f>IF($I3514="","",_xlfn.LET(_xlpm.x,VLOOKUP($I3514,'taxon-match_2026-08-31'!$A$2:$N$122,6,FALSE),IF(_xlpm.x=0,"",_xlpm.x)))</f>
        <v>(Strebel, 1908)</v>
      </c>
      <c r="K3514" t="str">
        <f>IF($I3514="","",_xlfn.LET(_xlpm.x,VLOOKUP($I3514,'taxon-match_2026-08-31'!$A$2:$N$122,4,FALSE),IF(_xlpm.x=0,"",_xlpm.x)))</f>
        <v>urn:lsid:marinespecies.org:taxname:197296</v>
      </c>
      <c r="L3514" t="str">
        <f>IF($I3514="","",_xlfn.LET(_xlpm.x,VLOOKUP($I3514,'taxon-match_2026-08-31'!$A$2:$N$122,7,FALSE),IF(_xlpm.x=0,"",_xlpm.x)))</f>
        <v>Animalia</v>
      </c>
      <c r="M3514" t="str">
        <f>IF($I3514="","",_xlfn.LET(_xlpm.x,VLOOKUP($I3514,'taxon-match_2026-08-31'!$A$2:$N$122,8,FALSE),IF(_xlpm.x=0,"",_xlpm.x)))</f>
        <v>Mollusca</v>
      </c>
      <c r="N3514" t="str">
        <f>IF($I3514="","",_xlfn.LET(_xlpm.x,VLOOKUP($I3514,'taxon-match_2026-08-31'!$A$2:$N$122,9,FALSE),IF(_xlpm.x=0,"",_xlpm.x)))</f>
        <v>Gastropoda</v>
      </c>
      <c r="O3514" t="str">
        <f>IF($I3514="","",_xlfn.LET(_xlpm.x,VLOOKUP($I3514,'taxon-match_2026-08-31'!$A$2:$N$122,10,FALSE),IF(_xlpm.x=0,"",_xlpm.x)))</f>
        <v>Nacellida</v>
      </c>
      <c r="P3514" t="str">
        <f>IF($I3514="","",_xlfn.LET(_xlpm.x,VLOOKUP($I3514,'taxon-match_2026-08-31'!$A$2:$N$122,11,FALSE),IF(_xlpm.x=0,"",_xlpm.x)))</f>
        <v>Nacellidae</v>
      </c>
      <c r="Q3514" t="str">
        <f>IF($I3514="","",_xlfn.LET(_xlpm.x,VLOOKUP($I3514,'taxon-match_2026-08-31'!$A$2:$N$122,12,FALSE),IF(_xlpm.x=0,"",_xlpm.x)))</f>
        <v>Nacella</v>
      </c>
      <c r="R3514" t="str">
        <f>IF($I3514="","",_xlfn.LET(_xlpm.x,VLOOKUP($I3514,'taxon-match_2026-08-31'!$A$2:$N$122,14,FALSE),IF(_xlpm.x=0,"",_xlpm.x)))</f>
        <v>concinna</v>
      </c>
      <c r="S3514" s="2" t="s">
        <v>2609</v>
      </c>
      <c r="T3514" s="69" t="s">
        <v>62</v>
      </c>
      <c r="U3514" s="69" t="s">
        <v>60</v>
      </c>
      <c r="X3514" t="str">
        <f>IF(T3514="","",_xlfn.LET(_xlpm.x,VLOOKUP(T3514,'Drop-down_menus'!$F$2:$G$16,2,FALSE),IF(_xlpm.x=0,"",_xlpm.x)))</f>
        <v>https://orcid.org/0000-0003-3696-4445</v>
      </c>
      <c r="Y3514" t="str">
        <f>IF(U3514="","",_xlfn.LET(_xlpm.x,VLOOKUP(U3514,'Drop-down_menus'!$F$2:$G$16,2,FALSE),IF(_xlpm.x=0,"",_xlpm.x)))</f>
        <v>https://orcid.org/0000-0002-9708-1761</v>
      </c>
      <c r="Z3514" t="str">
        <f>IF(V3514="","",_xlfn.LET(_xlpm.x,VLOOKUP(V3514,'Drop-down_menus'!$F$2:$G$16,2,FALSE),IF(_xlpm.x=0,"",_xlpm.x)))</f>
        <v/>
      </c>
      <c r="AA3514" t="str">
        <f>IF(W3514="","",_xlfn.LET(_xlpm.x,VLOOKUP(W3514,'Drop-down_menus'!$F$2:$G$16,2,FALSE),IF(_xlpm.x=0,"",_xlpm.x)))</f>
        <v/>
      </c>
      <c r="AB3514" t="s">
        <v>756</v>
      </c>
      <c r="AE3514" t="s">
        <v>922</v>
      </c>
    </row>
    <row r="3515" spans="1:31" ht="15" x14ac:dyDescent="0.2">
      <c r="A3515" s="2" t="s">
        <v>298</v>
      </c>
      <c r="B3515">
        <v>3008</v>
      </c>
      <c r="C3515">
        <v>5397</v>
      </c>
      <c r="D3515" s="69" t="s">
        <v>700</v>
      </c>
      <c r="F3515" s="70" t="s">
        <v>763</v>
      </c>
      <c r="G3515" s="70">
        <v>1</v>
      </c>
      <c r="H3515" s="70" t="s">
        <v>763</v>
      </c>
      <c r="I3515" t="s">
        <v>763</v>
      </c>
      <c r="J3515" t="str">
        <f>IF($I3515="","",_xlfn.LET(_xlpm.x,VLOOKUP($I3515,'taxon-match_2026-08-31'!$A$2:$N$122,6,FALSE),IF(_xlpm.x=0,"",_xlpm.x)))</f>
        <v>(Strebel, 1908)</v>
      </c>
      <c r="K3515" t="str">
        <f>IF($I3515="","",_xlfn.LET(_xlpm.x,VLOOKUP($I3515,'taxon-match_2026-08-31'!$A$2:$N$122,4,FALSE),IF(_xlpm.x=0,"",_xlpm.x)))</f>
        <v>urn:lsid:marinespecies.org:taxname:197296</v>
      </c>
      <c r="L3515" t="str">
        <f>IF($I3515="","",_xlfn.LET(_xlpm.x,VLOOKUP($I3515,'taxon-match_2026-08-31'!$A$2:$N$122,7,FALSE),IF(_xlpm.x=0,"",_xlpm.x)))</f>
        <v>Animalia</v>
      </c>
      <c r="M3515" t="str">
        <f>IF($I3515="","",_xlfn.LET(_xlpm.x,VLOOKUP($I3515,'taxon-match_2026-08-31'!$A$2:$N$122,8,FALSE),IF(_xlpm.x=0,"",_xlpm.x)))</f>
        <v>Mollusca</v>
      </c>
      <c r="N3515" t="str">
        <f>IF($I3515="","",_xlfn.LET(_xlpm.x,VLOOKUP($I3515,'taxon-match_2026-08-31'!$A$2:$N$122,9,FALSE),IF(_xlpm.x=0,"",_xlpm.x)))</f>
        <v>Gastropoda</v>
      </c>
      <c r="O3515" t="str">
        <f>IF($I3515="","",_xlfn.LET(_xlpm.x,VLOOKUP($I3515,'taxon-match_2026-08-31'!$A$2:$N$122,10,FALSE),IF(_xlpm.x=0,"",_xlpm.x)))</f>
        <v>Nacellida</v>
      </c>
      <c r="P3515" t="str">
        <f>IF($I3515="","",_xlfn.LET(_xlpm.x,VLOOKUP($I3515,'taxon-match_2026-08-31'!$A$2:$N$122,11,FALSE),IF(_xlpm.x=0,"",_xlpm.x)))</f>
        <v>Nacellidae</v>
      </c>
      <c r="Q3515" t="str">
        <f>IF($I3515="","",_xlfn.LET(_xlpm.x,VLOOKUP($I3515,'taxon-match_2026-08-31'!$A$2:$N$122,12,FALSE),IF(_xlpm.x=0,"",_xlpm.x)))</f>
        <v>Nacella</v>
      </c>
      <c r="R3515" t="str">
        <f>IF($I3515="","",_xlfn.LET(_xlpm.x,VLOOKUP($I3515,'taxon-match_2026-08-31'!$A$2:$N$122,14,FALSE),IF(_xlpm.x=0,"",_xlpm.x)))</f>
        <v>concinna</v>
      </c>
      <c r="S3515" s="2" t="s">
        <v>2609</v>
      </c>
      <c r="T3515" s="69" t="s">
        <v>62</v>
      </c>
      <c r="U3515" s="69" t="s">
        <v>60</v>
      </c>
      <c r="X3515" t="str">
        <f>IF(T3515="","",_xlfn.LET(_xlpm.x,VLOOKUP(T3515,'Drop-down_menus'!$F$2:$G$16,2,FALSE),IF(_xlpm.x=0,"",_xlpm.x)))</f>
        <v>https://orcid.org/0000-0003-3696-4445</v>
      </c>
      <c r="Y3515" t="str">
        <f>IF(U3515="","",_xlfn.LET(_xlpm.x,VLOOKUP(U3515,'Drop-down_menus'!$F$2:$G$16,2,FALSE),IF(_xlpm.x=0,"",_xlpm.x)))</f>
        <v>https://orcid.org/0000-0002-9708-1761</v>
      </c>
      <c r="Z3515" t="str">
        <f>IF(V3515="","",_xlfn.LET(_xlpm.x,VLOOKUP(V3515,'Drop-down_menus'!$F$2:$G$16,2,FALSE),IF(_xlpm.x=0,"",_xlpm.x)))</f>
        <v/>
      </c>
      <c r="AA3515" t="str">
        <f>IF(W3515="","",_xlfn.LET(_xlpm.x,VLOOKUP(W3515,'Drop-down_menus'!$F$2:$G$16,2,FALSE),IF(_xlpm.x=0,"",_xlpm.x)))</f>
        <v/>
      </c>
      <c r="AB3515" t="s">
        <v>756</v>
      </c>
      <c r="AE3515" t="s">
        <v>922</v>
      </c>
    </row>
    <row r="3516" spans="1:31" ht="15" x14ac:dyDescent="0.2">
      <c r="A3516" s="2" t="s">
        <v>328</v>
      </c>
      <c r="B3516">
        <v>3377</v>
      </c>
      <c r="C3516">
        <v>5411</v>
      </c>
      <c r="D3516" s="69" t="s">
        <v>700</v>
      </c>
      <c r="F3516" s="70" t="s">
        <v>763</v>
      </c>
      <c r="G3516" s="70">
        <v>1</v>
      </c>
      <c r="H3516" s="70" t="s">
        <v>763</v>
      </c>
      <c r="I3516" t="s">
        <v>763</v>
      </c>
      <c r="J3516" t="str">
        <f>IF($I3516="","",_xlfn.LET(_xlpm.x,VLOOKUP($I3516,'taxon-match_2026-08-31'!$A$2:$N$122,6,FALSE),IF(_xlpm.x=0,"",_xlpm.x)))</f>
        <v>(Strebel, 1908)</v>
      </c>
      <c r="K3516" t="str">
        <f>IF($I3516="","",_xlfn.LET(_xlpm.x,VLOOKUP($I3516,'taxon-match_2026-08-31'!$A$2:$N$122,4,FALSE),IF(_xlpm.x=0,"",_xlpm.x)))</f>
        <v>urn:lsid:marinespecies.org:taxname:197296</v>
      </c>
      <c r="L3516" t="str">
        <f>IF($I3516="","",_xlfn.LET(_xlpm.x,VLOOKUP($I3516,'taxon-match_2026-08-31'!$A$2:$N$122,7,FALSE),IF(_xlpm.x=0,"",_xlpm.x)))</f>
        <v>Animalia</v>
      </c>
      <c r="M3516" t="str">
        <f>IF($I3516="","",_xlfn.LET(_xlpm.x,VLOOKUP($I3516,'taxon-match_2026-08-31'!$A$2:$N$122,8,FALSE),IF(_xlpm.x=0,"",_xlpm.x)))</f>
        <v>Mollusca</v>
      </c>
      <c r="N3516" t="str">
        <f>IF($I3516="","",_xlfn.LET(_xlpm.x,VLOOKUP($I3516,'taxon-match_2026-08-31'!$A$2:$N$122,9,FALSE),IF(_xlpm.x=0,"",_xlpm.x)))</f>
        <v>Gastropoda</v>
      </c>
      <c r="O3516" t="str">
        <f>IF($I3516="","",_xlfn.LET(_xlpm.x,VLOOKUP($I3516,'taxon-match_2026-08-31'!$A$2:$N$122,10,FALSE),IF(_xlpm.x=0,"",_xlpm.x)))</f>
        <v>Nacellida</v>
      </c>
      <c r="P3516" t="str">
        <f>IF($I3516="","",_xlfn.LET(_xlpm.x,VLOOKUP($I3516,'taxon-match_2026-08-31'!$A$2:$N$122,11,FALSE),IF(_xlpm.x=0,"",_xlpm.x)))</f>
        <v>Nacellidae</v>
      </c>
      <c r="Q3516" t="str">
        <f>IF($I3516="","",_xlfn.LET(_xlpm.x,VLOOKUP($I3516,'taxon-match_2026-08-31'!$A$2:$N$122,12,FALSE),IF(_xlpm.x=0,"",_xlpm.x)))</f>
        <v>Nacella</v>
      </c>
      <c r="R3516" t="str">
        <f>IF($I3516="","",_xlfn.LET(_xlpm.x,VLOOKUP($I3516,'taxon-match_2026-08-31'!$A$2:$N$122,14,FALSE),IF(_xlpm.x=0,"",_xlpm.x)))</f>
        <v>concinna</v>
      </c>
      <c r="S3516" s="2" t="s">
        <v>2609</v>
      </c>
      <c r="T3516" s="69" t="s">
        <v>62</v>
      </c>
      <c r="U3516" s="69" t="s">
        <v>60</v>
      </c>
      <c r="X3516" t="str">
        <f>IF(T3516="","",_xlfn.LET(_xlpm.x,VLOOKUP(T3516,'Drop-down_menus'!$F$2:$G$16,2,FALSE),IF(_xlpm.x=0,"",_xlpm.x)))</f>
        <v>https://orcid.org/0000-0003-3696-4445</v>
      </c>
      <c r="Y3516" t="str">
        <f>IF(U3516="","",_xlfn.LET(_xlpm.x,VLOOKUP(U3516,'Drop-down_menus'!$F$2:$G$16,2,FALSE),IF(_xlpm.x=0,"",_xlpm.x)))</f>
        <v>https://orcid.org/0000-0002-9708-1761</v>
      </c>
      <c r="Z3516" t="str">
        <f>IF(V3516="","",_xlfn.LET(_xlpm.x,VLOOKUP(V3516,'Drop-down_menus'!$F$2:$G$16,2,FALSE),IF(_xlpm.x=0,"",_xlpm.x)))</f>
        <v/>
      </c>
      <c r="AA3516" t="str">
        <f>IF(W3516="","",_xlfn.LET(_xlpm.x,VLOOKUP(W3516,'Drop-down_menus'!$F$2:$G$16,2,FALSE),IF(_xlpm.x=0,"",_xlpm.x)))</f>
        <v/>
      </c>
      <c r="AB3516" t="s">
        <v>756</v>
      </c>
      <c r="AE3516" t="s">
        <v>922</v>
      </c>
    </row>
    <row r="3517" spans="1:31" ht="15" x14ac:dyDescent="0.2">
      <c r="A3517" s="2" t="s">
        <v>328</v>
      </c>
      <c r="B3517">
        <v>3378</v>
      </c>
      <c r="C3517">
        <v>5374</v>
      </c>
      <c r="D3517" s="69" t="s">
        <v>700</v>
      </c>
      <c r="F3517" s="70" t="s">
        <v>763</v>
      </c>
      <c r="G3517" s="70">
        <v>1</v>
      </c>
      <c r="H3517" s="70" t="s">
        <v>763</v>
      </c>
      <c r="I3517" t="s">
        <v>763</v>
      </c>
      <c r="J3517" t="str">
        <f>IF($I3517="","",_xlfn.LET(_xlpm.x,VLOOKUP($I3517,'taxon-match_2026-08-31'!$A$2:$N$122,6,FALSE),IF(_xlpm.x=0,"",_xlpm.x)))</f>
        <v>(Strebel, 1908)</v>
      </c>
      <c r="K3517" t="str">
        <f>IF($I3517="","",_xlfn.LET(_xlpm.x,VLOOKUP($I3517,'taxon-match_2026-08-31'!$A$2:$N$122,4,FALSE),IF(_xlpm.x=0,"",_xlpm.x)))</f>
        <v>urn:lsid:marinespecies.org:taxname:197296</v>
      </c>
      <c r="L3517" t="str">
        <f>IF($I3517="","",_xlfn.LET(_xlpm.x,VLOOKUP($I3517,'taxon-match_2026-08-31'!$A$2:$N$122,7,FALSE),IF(_xlpm.x=0,"",_xlpm.x)))</f>
        <v>Animalia</v>
      </c>
      <c r="M3517" t="str">
        <f>IF($I3517="","",_xlfn.LET(_xlpm.x,VLOOKUP($I3517,'taxon-match_2026-08-31'!$A$2:$N$122,8,FALSE),IF(_xlpm.x=0,"",_xlpm.x)))</f>
        <v>Mollusca</v>
      </c>
      <c r="N3517" t="str">
        <f>IF($I3517="","",_xlfn.LET(_xlpm.x,VLOOKUP($I3517,'taxon-match_2026-08-31'!$A$2:$N$122,9,FALSE),IF(_xlpm.x=0,"",_xlpm.x)))</f>
        <v>Gastropoda</v>
      </c>
      <c r="O3517" t="str">
        <f>IF($I3517="","",_xlfn.LET(_xlpm.x,VLOOKUP($I3517,'taxon-match_2026-08-31'!$A$2:$N$122,10,FALSE),IF(_xlpm.x=0,"",_xlpm.x)))</f>
        <v>Nacellida</v>
      </c>
      <c r="P3517" t="str">
        <f>IF($I3517="","",_xlfn.LET(_xlpm.x,VLOOKUP($I3517,'taxon-match_2026-08-31'!$A$2:$N$122,11,FALSE),IF(_xlpm.x=0,"",_xlpm.x)))</f>
        <v>Nacellidae</v>
      </c>
      <c r="Q3517" t="str">
        <f>IF($I3517="","",_xlfn.LET(_xlpm.x,VLOOKUP($I3517,'taxon-match_2026-08-31'!$A$2:$N$122,12,FALSE),IF(_xlpm.x=0,"",_xlpm.x)))</f>
        <v>Nacella</v>
      </c>
      <c r="R3517" t="str">
        <f>IF($I3517="","",_xlfn.LET(_xlpm.x,VLOOKUP($I3517,'taxon-match_2026-08-31'!$A$2:$N$122,14,FALSE),IF(_xlpm.x=0,"",_xlpm.x)))</f>
        <v>concinna</v>
      </c>
      <c r="S3517" s="2" t="s">
        <v>2609</v>
      </c>
      <c r="T3517" s="69" t="s">
        <v>62</v>
      </c>
      <c r="U3517" s="69" t="s">
        <v>60</v>
      </c>
      <c r="X3517" t="str">
        <f>IF(T3517="","",_xlfn.LET(_xlpm.x,VLOOKUP(T3517,'Drop-down_menus'!$F$2:$G$16,2,FALSE),IF(_xlpm.x=0,"",_xlpm.x)))</f>
        <v>https://orcid.org/0000-0003-3696-4445</v>
      </c>
      <c r="Y3517" t="str">
        <f>IF(U3517="","",_xlfn.LET(_xlpm.x,VLOOKUP(U3517,'Drop-down_menus'!$F$2:$G$16,2,FALSE),IF(_xlpm.x=0,"",_xlpm.x)))</f>
        <v>https://orcid.org/0000-0002-9708-1761</v>
      </c>
      <c r="Z3517" t="str">
        <f>IF(V3517="","",_xlfn.LET(_xlpm.x,VLOOKUP(V3517,'Drop-down_menus'!$F$2:$G$16,2,FALSE),IF(_xlpm.x=0,"",_xlpm.x)))</f>
        <v/>
      </c>
      <c r="AA3517" t="str">
        <f>IF(W3517="","",_xlfn.LET(_xlpm.x,VLOOKUP(W3517,'Drop-down_menus'!$F$2:$G$16,2,FALSE),IF(_xlpm.x=0,"",_xlpm.x)))</f>
        <v/>
      </c>
      <c r="AB3517" t="s">
        <v>756</v>
      </c>
      <c r="AE3517" t="s">
        <v>922</v>
      </c>
    </row>
    <row r="3518" spans="1:31" ht="15" x14ac:dyDescent="0.2">
      <c r="A3518" s="2" t="s">
        <v>328</v>
      </c>
      <c r="B3518">
        <v>3379</v>
      </c>
      <c r="C3518">
        <v>5375</v>
      </c>
      <c r="D3518" s="69" t="s">
        <v>700</v>
      </c>
      <c r="F3518" s="70" t="s">
        <v>763</v>
      </c>
      <c r="G3518" s="70">
        <v>1</v>
      </c>
      <c r="H3518" s="70" t="s">
        <v>763</v>
      </c>
      <c r="I3518" t="s">
        <v>763</v>
      </c>
      <c r="J3518" t="str">
        <f>IF($I3518="","",_xlfn.LET(_xlpm.x,VLOOKUP($I3518,'taxon-match_2026-08-31'!$A$2:$N$122,6,FALSE),IF(_xlpm.x=0,"",_xlpm.x)))</f>
        <v>(Strebel, 1908)</v>
      </c>
      <c r="K3518" t="str">
        <f>IF($I3518="","",_xlfn.LET(_xlpm.x,VLOOKUP($I3518,'taxon-match_2026-08-31'!$A$2:$N$122,4,FALSE),IF(_xlpm.x=0,"",_xlpm.x)))</f>
        <v>urn:lsid:marinespecies.org:taxname:197296</v>
      </c>
      <c r="L3518" t="str">
        <f>IF($I3518="","",_xlfn.LET(_xlpm.x,VLOOKUP($I3518,'taxon-match_2026-08-31'!$A$2:$N$122,7,FALSE),IF(_xlpm.x=0,"",_xlpm.x)))</f>
        <v>Animalia</v>
      </c>
      <c r="M3518" t="str">
        <f>IF($I3518="","",_xlfn.LET(_xlpm.x,VLOOKUP($I3518,'taxon-match_2026-08-31'!$A$2:$N$122,8,FALSE),IF(_xlpm.x=0,"",_xlpm.x)))</f>
        <v>Mollusca</v>
      </c>
      <c r="N3518" t="str">
        <f>IF($I3518="","",_xlfn.LET(_xlpm.x,VLOOKUP($I3518,'taxon-match_2026-08-31'!$A$2:$N$122,9,FALSE),IF(_xlpm.x=0,"",_xlpm.x)))</f>
        <v>Gastropoda</v>
      </c>
      <c r="O3518" t="str">
        <f>IF($I3518="","",_xlfn.LET(_xlpm.x,VLOOKUP($I3518,'taxon-match_2026-08-31'!$A$2:$N$122,10,FALSE),IF(_xlpm.x=0,"",_xlpm.x)))</f>
        <v>Nacellida</v>
      </c>
      <c r="P3518" t="str">
        <f>IF($I3518="","",_xlfn.LET(_xlpm.x,VLOOKUP($I3518,'taxon-match_2026-08-31'!$A$2:$N$122,11,FALSE),IF(_xlpm.x=0,"",_xlpm.x)))</f>
        <v>Nacellidae</v>
      </c>
      <c r="Q3518" t="str">
        <f>IF($I3518="","",_xlfn.LET(_xlpm.x,VLOOKUP($I3518,'taxon-match_2026-08-31'!$A$2:$N$122,12,FALSE),IF(_xlpm.x=0,"",_xlpm.x)))</f>
        <v>Nacella</v>
      </c>
      <c r="R3518" t="str">
        <f>IF($I3518="","",_xlfn.LET(_xlpm.x,VLOOKUP($I3518,'taxon-match_2026-08-31'!$A$2:$N$122,14,FALSE),IF(_xlpm.x=0,"",_xlpm.x)))</f>
        <v>concinna</v>
      </c>
      <c r="S3518" s="2" t="s">
        <v>2609</v>
      </c>
      <c r="T3518" s="69" t="s">
        <v>62</v>
      </c>
      <c r="U3518" s="69" t="s">
        <v>60</v>
      </c>
      <c r="X3518" t="str">
        <f>IF(T3518="","",_xlfn.LET(_xlpm.x,VLOOKUP(T3518,'Drop-down_menus'!$F$2:$G$16,2,FALSE),IF(_xlpm.x=0,"",_xlpm.x)))</f>
        <v>https://orcid.org/0000-0003-3696-4445</v>
      </c>
      <c r="Y3518" t="str">
        <f>IF(U3518="","",_xlfn.LET(_xlpm.x,VLOOKUP(U3518,'Drop-down_menus'!$F$2:$G$16,2,FALSE),IF(_xlpm.x=0,"",_xlpm.x)))</f>
        <v>https://orcid.org/0000-0002-9708-1761</v>
      </c>
      <c r="Z3518" t="str">
        <f>IF(V3518="","",_xlfn.LET(_xlpm.x,VLOOKUP(V3518,'Drop-down_menus'!$F$2:$G$16,2,FALSE),IF(_xlpm.x=0,"",_xlpm.x)))</f>
        <v/>
      </c>
      <c r="AA3518" t="str">
        <f>IF(W3518="","",_xlfn.LET(_xlpm.x,VLOOKUP(W3518,'Drop-down_menus'!$F$2:$G$16,2,FALSE),IF(_xlpm.x=0,"",_xlpm.x)))</f>
        <v/>
      </c>
      <c r="AB3518" t="s">
        <v>756</v>
      </c>
      <c r="AE3518" t="s">
        <v>922</v>
      </c>
    </row>
    <row r="3519" spans="1:31" ht="15" x14ac:dyDescent="0.2">
      <c r="A3519" s="2" t="s">
        <v>328</v>
      </c>
      <c r="B3519">
        <v>3380</v>
      </c>
      <c r="C3519">
        <v>5376</v>
      </c>
      <c r="D3519" s="69" t="s">
        <v>700</v>
      </c>
      <c r="F3519" s="70" t="s">
        <v>763</v>
      </c>
      <c r="G3519" s="70">
        <v>1</v>
      </c>
      <c r="H3519" s="70" t="s">
        <v>763</v>
      </c>
      <c r="I3519" t="s">
        <v>763</v>
      </c>
      <c r="J3519" t="str">
        <f>IF($I3519="","",_xlfn.LET(_xlpm.x,VLOOKUP($I3519,'taxon-match_2026-08-31'!$A$2:$N$122,6,FALSE),IF(_xlpm.x=0,"",_xlpm.x)))</f>
        <v>(Strebel, 1908)</v>
      </c>
      <c r="K3519" t="str">
        <f>IF($I3519="","",_xlfn.LET(_xlpm.x,VLOOKUP($I3519,'taxon-match_2026-08-31'!$A$2:$N$122,4,FALSE),IF(_xlpm.x=0,"",_xlpm.x)))</f>
        <v>urn:lsid:marinespecies.org:taxname:197296</v>
      </c>
      <c r="L3519" t="str">
        <f>IF($I3519="","",_xlfn.LET(_xlpm.x,VLOOKUP($I3519,'taxon-match_2026-08-31'!$A$2:$N$122,7,FALSE),IF(_xlpm.x=0,"",_xlpm.x)))</f>
        <v>Animalia</v>
      </c>
      <c r="M3519" t="str">
        <f>IF($I3519="","",_xlfn.LET(_xlpm.x,VLOOKUP($I3519,'taxon-match_2026-08-31'!$A$2:$N$122,8,FALSE),IF(_xlpm.x=0,"",_xlpm.x)))</f>
        <v>Mollusca</v>
      </c>
      <c r="N3519" t="str">
        <f>IF($I3519="","",_xlfn.LET(_xlpm.x,VLOOKUP($I3519,'taxon-match_2026-08-31'!$A$2:$N$122,9,FALSE),IF(_xlpm.x=0,"",_xlpm.x)))</f>
        <v>Gastropoda</v>
      </c>
      <c r="O3519" t="str">
        <f>IF($I3519="","",_xlfn.LET(_xlpm.x,VLOOKUP($I3519,'taxon-match_2026-08-31'!$A$2:$N$122,10,FALSE),IF(_xlpm.x=0,"",_xlpm.x)))</f>
        <v>Nacellida</v>
      </c>
      <c r="P3519" t="str">
        <f>IF($I3519="","",_xlfn.LET(_xlpm.x,VLOOKUP($I3519,'taxon-match_2026-08-31'!$A$2:$N$122,11,FALSE),IF(_xlpm.x=0,"",_xlpm.x)))</f>
        <v>Nacellidae</v>
      </c>
      <c r="Q3519" t="str">
        <f>IF($I3519="","",_xlfn.LET(_xlpm.x,VLOOKUP($I3519,'taxon-match_2026-08-31'!$A$2:$N$122,12,FALSE),IF(_xlpm.x=0,"",_xlpm.x)))</f>
        <v>Nacella</v>
      </c>
      <c r="R3519" t="str">
        <f>IF($I3519="","",_xlfn.LET(_xlpm.x,VLOOKUP($I3519,'taxon-match_2026-08-31'!$A$2:$N$122,14,FALSE),IF(_xlpm.x=0,"",_xlpm.x)))</f>
        <v>concinna</v>
      </c>
      <c r="S3519" s="2" t="s">
        <v>2609</v>
      </c>
      <c r="T3519" s="69" t="s">
        <v>62</v>
      </c>
      <c r="U3519" s="69" t="s">
        <v>60</v>
      </c>
      <c r="X3519" t="str">
        <f>IF(T3519="","",_xlfn.LET(_xlpm.x,VLOOKUP(T3519,'Drop-down_menus'!$F$2:$G$16,2,FALSE),IF(_xlpm.x=0,"",_xlpm.x)))</f>
        <v>https://orcid.org/0000-0003-3696-4445</v>
      </c>
      <c r="Y3519" t="str">
        <f>IF(U3519="","",_xlfn.LET(_xlpm.x,VLOOKUP(U3519,'Drop-down_menus'!$F$2:$G$16,2,FALSE),IF(_xlpm.x=0,"",_xlpm.x)))</f>
        <v>https://orcid.org/0000-0002-9708-1761</v>
      </c>
      <c r="Z3519" t="str">
        <f>IF(V3519="","",_xlfn.LET(_xlpm.x,VLOOKUP(V3519,'Drop-down_menus'!$F$2:$G$16,2,FALSE),IF(_xlpm.x=0,"",_xlpm.x)))</f>
        <v/>
      </c>
      <c r="AA3519" t="str">
        <f>IF(W3519="","",_xlfn.LET(_xlpm.x,VLOOKUP(W3519,'Drop-down_menus'!$F$2:$G$16,2,FALSE),IF(_xlpm.x=0,"",_xlpm.x)))</f>
        <v/>
      </c>
      <c r="AB3519" t="s">
        <v>756</v>
      </c>
      <c r="AE3519" t="s">
        <v>922</v>
      </c>
    </row>
    <row r="3520" spans="1:31" ht="15" x14ac:dyDescent="0.2">
      <c r="A3520" s="2" t="s">
        <v>460</v>
      </c>
      <c r="B3520">
        <v>5106</v>
      </c>
      <c r="C3520">
        <v>5377</v>
      </c>
      <c r="D3520" s="69" t="s">
        <v>700</v>
      </c>
      <c r="F3520" s="70" t="s">
        <v>763</v>
      </c>
      <c r="G3520" s="70">
        <v>1</v>
      </c>
      <c r="H3520" s="70" t="s">
        <v>763</v>
      </c>
      <c r="I3520" t="s">
        <v>763</v>
      </c>
      <c r="J3520" t="str">
        <f>IF($I3520="","",_xlfn.LET(_xlpm.x,VLOOKUP($I3520,'taxon-match_2026-08-31'!$A$2:$N$122,6,FALSE),IF(_xlpm.x=0,"",_xlpm.x)))</f>
        <v>(Strebel, 1908)</v>
      </c>
      <c r="K3520" t="str">
        <f>IF($I3520="","",_xlfn.LET(_xlpm.x,VLOOKUP($I3520,'taxon-match_2026-08-31'!$A$2:$N$122,4,FALSE),IF(_xlpm.x=0,"",_xlpm.x)))</f>
        <v>urn:lsid:marinespecies.org:taxname:197296</v>
      </c>
      <c r="L3520" t="str">
        <f>IF($I3520="","",_xlfn.LET(_xlpm.x,VLOOKUP($I3520,'taxon-match_2026-08-31'!$A$2:$N$122,7,FALSE),IF(_xlpm.x=0,"",_xlpm.x)))</f>
        <v>Animalia</v>
      </c>
      <c r="M3520" t="str">
        <f>IF($I3520="","",_xlfn.LET(_xlpm.x,VLOOKUP($I3520,'taxon-match_2026-08-31'!$A$2:$N$122,8,FALSE),IF(_xlpm.x=0,"",_xlpm.x)))</f>
        <v>Mollusca</v>
      </c>
      <c r="N3520" t="str">
        <f>IF($I3520="","",_xlfn.LET(_xlpm.x,VLOOKUP($I3520,'taxon-match_2026-08-31'!$A$2:$N$122,9,FALSE),IF(_xlpm.x=0,"",_xlpm.x)))</f>
        <v>Gastropoda</v>
      </c>
      <c r="O3520" t="str">
        <f>IF($I3520="","",_xlfn.LET(_xlpm.x,VLOOKUP($I3520,'taxon-match_2026-08-31'!$A$2:$N$122,10,FALSE),IF(_xlpm.x=0,"",_xlpm.x)))</f>
        <v>Nacellida</v>
      </c>
      <c r="P3520" t="str">
        <f>IF($I3520="","",_xlfn.LET(_xlpm.x,VLOOKUP($I3520,'taxon-match_2026-08-31'!$A$2:$N$122,11,FALSE),IF(_xlpm.x=0,"",_xlpm.x)))</f>
        <v>Nacellidae</v>
      </c>
      <c r="Q3520" t="str">
        <f>IF($I3520="","",_xlfn.LET(_xlpm.x,VLOOKUP($I3520,'taxon-match_2026-08-31'!$A$2:$N$122,12,FALSE),IF(_xlpm.x=0,"",_xlpm.x)))</f>
        <v>Nacella</v>
      </c>
      <c r="R3520" t="str">
        <f>IF($I3520="","",_xlfn.LET(_xlpm.x,VLOOKUP($I3520,'taxon-match_2026-08-31'!$A$2:$N$122,14,FALSE),IF(_xlpm.x=0,"",_xlpm.x)))</f>
        <v>concinna</v>
      </c>
      <c r="S3520" s="2" t="s">
        <v>2609</v>
      </c>
      <c r="T3520" s="69" t="s">
        <v>62</v>
      </c>
      <c r="U3520" s="69" t="s">
        <v>60</v>
      </c>
      <c r="X3520" t="str">
        <f>IF(T3520="","",_xlfn.LET(_xlpm.x,VLOOKUP(T3520,'Drop-down_menus'!$F$2:$G$16,2,FALSE),IF(_xlpm.x=0,"",_xlpm.x)))</f>
        <v>https://orcid.org/0000-0003-3696-4445</v>
      </c>
      <c r="Y3520" t="str">
        <f>IF(U3520="","",_xlfn.LET(_xlpm.x,VLOOKUP(U3520,'Drop-down_menus'!$F$2:$G$16,2,FALSE),IF(_xlpm.x=0,"",_xlpm.x)))</f>
        <v>https://orcid.org/0000-0002-9708-1761</v>
      </c>
      <c r="Z3520" t="str">
        <f>IF(V3520="","",_xlfn.LET(_xlpm.x,VLOOKUP(V3520,'Drop-down_menus'!$F$2:$G$16,2,FALSE),IF(_xlpm.x=0,"",_xlpm.x)))</f>
        <v/>
      </c>
      <c r="AA3520" t="str">
        <f>IF(W3520="","",_xlfn.LET(_xlpm.x,VLOOKUP(W3520,'Drop-down_menus'!$F$2:$G$16,2,FALSE),IF(_xlpm.x=0,"",_xlpm.x)))</f>
        <v/>
      </c>
      <c r="AB3520" t="s">
        <v>756</v>
      </c>
      <c r="AE3520" t="s">
        <v>922</v>
      </c>
    </row>
    <row r="3521" spans="1:31" ht="15" x14ac:dyDescent="0.2">
      <c r="A3521" s="2" t="s">
        <v>460</v>
      </c>
      <c r="B3521">
        <v>5107</v>
      </c>
      <c r="C3521">
        <v>5378</v>
      </c>
      <c r="D3521" s="69" t="s">
        <v>700</v>
      </c>
      <c r="F3521" s="70" t="s">
        <v>763</v>
      </c>
      <c r="G3521" s="70">
        <v>1</v>
      </c>
      <c r="H3521" s="70" t="s">
        <v>763</v>
      </c>
      <c r="I3521" t="s">
        <v>763</v>
      </c>
      <c r="J3521" t="str">
        <f>IF($I3521="","",_xlfn.LET(_xlpm.x,VLOOKUP($I3521,'taxon-match_2026-08-31'!$A$2:$N$122,6,FALSE),IF(_xlpm.x=0,"",_xlpm.x)))</f>
        <v>(Strebel, 1908)</v>
      </c>
      <c r="K3521" t="str">
        <f>IF($I3521="","",_xlfn.LET(_xlpm.x,VLOOKUP($I3521,'taxon-match_2026-08-31'!$A$2:$N$122,4,FALSE),IF(_xlpm.x=0,"",_xlpm.x)))</f>
        <v>urn:lsid:marinespecies.org:taxname:197296</v>
      </c>
      <c r="L3521" t="str">
        <f>IF($I3521="","",_xlfn.LET(_xlpm.x,VLOOKUP($I3521,'taxon-match_2026-08-31'!$A$2:$N$122,7,FALSE),IF(_xlpm.x=0,"",_xlpm.x)))</f>
        <v>Animalia</v>
      </c>
      <c r="M3521" t="str">
        <f>IF($I3521="","",_xlfn.LET(_xlpm.x,VLOOKUP($I3521,'taxon-match_2026-08-31'!$A$2:$N$122,8,FALSE),IF(_xlpm.x=0,"",_xlpm.x)))</f>
        <v>Mollusca</v>
      </c>
      <c r="N3521" t="str">
        <f>IF($I3521="","",_xlfn.LET(_xlpm.x,VLOOKUP($I3521,'taxon-match_2026-08-31'!$A$2:$N$122,9,FALSE),IF(_xlpm.x=0,"",_xlpm.x)))</f>
        <v>Gastropoda</v>
      </c>
      <c r="O3521" t="str">
        <f>IF($I3521="","",_xlfn.LET(_xlpm.x,VLOOKUP($I3521,'taxon-match_2026-08-31'!$A$2:$N$122,10,FALSE),IF(_xlpm.x=0,"",_xlpm.x)))</f>
        <v>Nacellida</v>
      </c>
      <c r="P3521" t="str">
        <f>IF($I3521="","",_xlfn.LET(_xlpm.x,VLOOKUP($I3521,'taxon-match_2026-08-31'!$A$2:$N$122,11,FALSE),IF(_xlpm.x=0,"",_xlpm.x)))</f>
        <v>Nacellidae</v>
      </c>
      <c r="Q3521" t="str">
        <f>IF($I3521="","",_xlfn.LET(_xlpm.x,VLOOKUP($I3521,'taxon-match_2026-08-31'!$A$2:$N$122,12,FALSE),IF(_xlpm.x=0,"",_xlpm.x)))</f>
        <v>Nacella</v>
      </c>
      <c r="R3521" t="str">
        <f>IF($I3521="","",_xlfn.LET(_xlpm.x,VLOOKUP($I3521,'taxon-match_2026-08-31'!$A$2:$N$122,14,FALSE),IF(_xlpm.x=0,"",_xlpm.x)))</f>
        <v>concinna</v>
      </c>
      <c r="S3521" s="2" t="s">
        <v>2609</v>
      </c>
      <c r="T3521" s="69" t="s">
        <v>62</v>
      </c>
      <c r="U3521" s="69" t="s">
        <v>60</v>
      </c>
      <c r="X3521" t="str">
        <f>IF(T3521="","",_xlfn.LET(_xlpm.x,VLOOKUP(T3521,'Drop-down_menus'!$F$2:$G$16,2,FALSE),IF(_xlpm.x=0,"",_xlpm.x)))</f>
        <v>https://orcid.org/0000-0003-3696-4445</v>
      </c>
      <c r="Y3521" t="str">
        <f>IF(U3521="","",_xlfn.LET(_xlpm.x,VLOOKUP(U3521,'Drop-down_menus'!$F$2:$G$16,2,FALSE),IF(_xlpm.x=0,"",_xlpm.x)))</f>
        <v>https://orcid.org/0000-0002-9708-1761</v>
      </c>
      <c r="Z3521" t="str">
        <f>IF(V3521="","",_xlfn.LET(_xlpm.x,VLOOKUP(V3521,'Drop-down_menus'!$F$2:$G$16,2,FALSE),IF(_xlpm.x=0,"",_xlpm.x)))</f>
        <v/>
      </c>
      <c r="AA3521" t="str">
        <f>IF(W3521="","",_xlfn.LET(_xlpm.x,VLOOKUP(W3521,'Drop-down_menus'!$F$2:$G$16,2,FALSE),IF(_xlpm.x=0,"",_xlpm.x)))</f>
        <v/>
      </c>
      <c r="AB3521" t="s">
        <v>756</v>
      </c>
      <c r="AE3521" t="s">
        <v>922</v>
      </c>
    </row>
    <row r="3522" spans="1:31" ht="15" x14ac:dyDescent="0.2">
      <c r="A3522" s="2" t="s">
        <v>460</v>
      </c>
      <c r="B3522">
        <v>5108</v>
      </c>
      <c r="C3522">
        <v>5588</v>
      </c>
      <c r="D3522" s="69" t="s">
        <v>700</v>
      </c>
      <c r="F3522" s="70" t="s">
        <v>763</v>
      </c>
      <c r="G3522" s="70">
        <v>1</v>
      </c>
      <c r="H3522" s="70" t="s">
        <v>763</v>
      </c>
      <c r="I3522" t="s">
        <v>763</v>
      </c>
      <c r="J3522" t="str">
        <f>IF($I3522="","",_xlfn.LET(_xlpm.x,VLOOKUP($I3522,'taxon-match_2026-08-31'!$A$2:$N$122,6,FALSE),IF(_xlpm.x=0,"",_xlpm.x)))</f>
        <v>(Strebel, 1908)</v>
      </c>
      <c r="K3522" t="str">
        <f>IF($I3522="","",_xlfn.LET(_xlpm.x,VLOOKUP($I3522,'taxon-match_2026-08-31'!$A$2:$N$122,4,FALSE),IF(_xlpm.x=0,"",_xlpm.x)))</f>
        <v>urn:lsid:marinespecies.org:taxname:197296</v>
      </c>
      <c r="L3522" t="str">
        <f>IF($I3522="","",_xlfn.LET(_xlpm.x,VLOOKUP($I3522,'taxon-match_2026-08-31'!$A$2:$N$122,7,FALSE),IF(_xlpm.x=0,"",_xlpm.x)))</f>
        <v>Animalia</v>
      </c>
      <c r="M3522" t="str">
        <f>IF($I3522="","",_xlfn.LET(_xlpm.x,VLOOKUP($I3522,'taxon-match_2026-08-31'!$A$2:$N$122,8,FALSE),IF(_xlpm.x=0,"",_xlpm.x)))</f>
        <v>Mollusca</v>
      </c>
      <c r="N3522" t="str">
        <f>IF($I3522="","",_xlfn.LET(_xlpm.x,VLOOKUP($I3522,'taxon-match_2026-08-31'!$A$2:$N$122,9,FALSE),IF(_xlpm.x=0,"",_xlpm.x)))</f>
        <v>Gastropoda</v>
      </c>
      <c r="O3522" t="str">
        <f>IF($I3522="","",_xlfn.LET(_xlpm.x,VLOOKUP($I3522,'taxon-match_2026-08-31'!$A$2:$N$122,10,FALSE),IF(_xlpm.x=0,"",_xlpm.x)))</f>
        <v>Nacellida</v>
      </c>
      <c r="P3522" t="str">
        <f>IF($I3522="","",_xlfn.LET(_xlpm.x,VLOOKUP($I3522,'taxon-match_2026-08-31'!$A$2:$N$122,11,FALSE),IF(_xlpm.x=0,"",_xlpm.x)))</f>
        <v>Nacellidae</v>
      </c>
      <c r="Q3522" t="str">
        <f>IF($I3522="","",_xlfn.LET(_xlpm.x,VLOOKUP($I3522,'taxon-match_2026-08-31'!$A$2:$N$122,12,FALSE),IF(_xlpm.x=0,"",_xlpm.x)))</f>
        <v>Nacella</v>
      </c>
      <c r="R3522" t="str">
        <f>IF($I3522="","",_xlfn.LET(_xlpm.x,VLOOKUP($I3522,'taxon-match_2026-08-31'!$A$2:$N$122,14,FALSE),IF(_xlpm.x=0,"",_xlpm.x)))</f>
        <v>concinna</v>
      </c>
      <c r="S3522" s="2" t="s">
        <v>2609</v>
      </c>
      <c r="T3522" s="69" t="s">
        <v>62</v>
      </c>
      <c r="U3522" s="69" t="s">
        <v>60</v>
      </c>
      <c r="X3522" t="str">
        <f>IF(T3522="","",_xlfn.LET(_xlpm.x,VLOOKUP(T3522,'Drop-down_menus'!$F$2:$G$16,2,FALSE),IF(_xlpm.x=0,"",_xlpm.x)))</f>
        <v>https://orcid.org/0000-0003-3696-4445</v>
      </c>
      <c r="Y3522" t="str">
        <f>IF(U3522="","",_xlfn.LET(_xlpm.x,VLOOKUP(U3522,'Drop-down_menus'!$F$2:$G$16,2,FALSE),IF(_xlpm.x=0,"",_xlpm.x)))</f>
        <v>https://orcid.org/0000-0002-9708-1761</v>
      </c>
      <c r="Z3522" t="str">
        <f>IF(V3522="","",_xlfn.LET(_xlpm.x,VLOOKUP(V3522,'Drop-down_menus'!$F$2:$G$16,2,FALSE),IF(_xlpm.x=0,"",_xlpm.x)))</f>
        <v/>
      </c>
      <c r="AA3522" t="str">
        <f>IF(W3522="","",_xlfn.LET(_xlpm.x,VLOOKUP(W3522,'Drop-down_menus'!$F$2:$G$16,2,FALSE),IF(_xlpm.x=0,"",_xlpm.x)))</f>
        <v/>
      </c>
      <c r="AB3522" t="s">
        <v>756</v>
      </c>
      <c r="AE3522" t="s">
        <v>922</v>
      </c>
    </row>
    <row r="3523" spans="1:31" ht="15" x14ac:dyDescent="0.2">
      <c r="A3523" s="2" t="s">
        <v>460</v>
      </c>
      <c r="B3523">
        <v>5109</v>
      </c>
      <c r="C3523">
        <v>5589</v>
      </c>
      <c r="D3523" s="69" t="s">
        <v>700</v>
      </c>
      <c r="F3523" s="70" t="s">
        <v>763</v>
      </c>
      <c r="G3523" s="70">
        <v>1</v>
      </c>
      <c r="H3523" s="70" t="s">
        <v>763</v>
      </c>
      <c r="I3523" t="s">
        <v>763</v>
      </c>
      <c r="J3523" t="str">
        <f>IF($I3523="","",_xlfn.LET(_xlpm.x,VLOOKUP($I3523,'taxon-match_2026-08-31'!$A$2:$N$122,6,FALSE),IF(_xlpm.x=0,"",_xlpm.x)))</f>
        <v>(Strebel, 1908)</v>
      </c>
      <c r="K3523" t="str">
        <f>IF($I3523="","",_xlfn.LET(_xlpm.x,VLOOKUP($I3523,'taxon-match_2026-08-31'!$A$2:$N$122,4,FALSE),IF(_xlpm.x=0,"",_xlpm.x)))</f>
        <v>urn:lsid:marinespecies.org:taxname:197296</v>
      </c>
      <c r="L3523" t="str">
        <f>IF($I3523="","",_xlfn.LET(_xlpm.x,VLOOKUP($I3523,'taxon-match_2026-08-31'!$A$2:$N$122,7,FALSE),IF(_xlpm.x=0,"",_xlpm.x)))</f>
        <v>Animalia</v>
      </c>
      <c r="M3523" t="str">
        <f>IF($I3523="","",_xlfn.LET(_xlpm.x,VLOOKUP($I3523,'taxon-match_2026-08-31'!$A$2:$N$122,8,FALSE),IF(_xlpm.x=0,"",_xlpm.x)))</f>
        <v>Mollusca</v>
      </c>
      <c r="N3523" t="str">
        <f>IF($I3523="","",_xlfn.LET(_xlpm.x,VLOOKUP($I3523,'taxon-match_2026-08-31'!$A$2:$N$122,9,FALSE),IF(_xlpm.x=0,"",_xlpm.x)))</f>
        <v>Gastropoda</v>
      </c>
      <c r="O3523" t="str">
        <f>IF($I3523="","",_xlfn.LET(_xlpm.x,VLOOKUP($I3523,'taxon-match_2026-08-31'!$A$2:$N$122,10,FALSE),IF(_xlpm.x=0,"",_xlpm.x)))</f>
        <v>Nacellida</v>
      </c>
      <c r="P3523" t="str">
        <f>IF($I3523="","",_xlfn.LET(_xlpm.x,VLOOKUP($I3523,'taxon-match_2026-08-31'!$A$2:$N$122,11,FALSE),IF(_xlpm.x=0,"",_xlpm.x)))</f>
        <v>Nacellidae</v>
      </c>
      <c r="Q3523" t="str">
        <f>IF($I3523="","",_xlfn.LET(_xlpm.x,VLOOKUP($I3523,'taxon-match_2026-08-31'!$A$2:$N$122,12,FALSE),IF(_xlpm.x=0,"",_xlpm.x)))</f>
        <v>Nacella</v>
      </c>
      <c r="R3523" t="str">
        <f>IF($I3523="","",_xlfn.LET(_xlpm.x,VLOOKUP($I3523,'taxon-match_2026-08-31'!$A$2:$N$122,14,FALSE),IF(_xlpm.x=0,"",_xlpm.x)))</f>
        <v>concinna</v>
      </c>
      <c r="S3523" s="2" t="s">
        <v>2609</v>
      </c>
      <c r="T3523" s="69" t="s">
        <v>62</v>
      </c>
      <c r="U3523" s="69" t="s">
        <v>60</v>
      </c>
      <c r="X3523" t="str">
        <f>IF(T3523="","",_xlfn.LET(_xlpm.x,VLOOKUP(T3523,'Drop-down_menus'!$F$2:$G$16,2,FALSE),IF(_xlpm.x=0,"",_xlpm.x)))</f>
        <v>https://orcid.org/0000-0003-3696-4445</v>
      </c>
      <c r="Y3523" t="str">
        <f>IF(U3523="","",_xlfn.LET(_xlpm.x,VLOOKUP(U3523,'Drop-down_menus'!$F$2:$G$16,2,FALSE),IF(_xlpm.x=0,"",_xlpm.x)))</f>
        <v>https://orcid.org/0000-0002-9708-1761</v>
      </c>
      <c r="Z3523" t="str">
        <f>IF(V3523="","",_xlfn.LET(_xlpm.x,VLOOKUP(V3523,'Drop-down_menus'!$F$2:$G$16,2,FALSE),IF(_xlpm.x=0,"",_xlpm.x)))</f>
        <v/>
      </c>
      <c r="AA3523" t="str">
        <f>IF(W3523="","",_xlfn.LET(_xlpm.x,VLOOKUP(W3523,'Drop-down_menus'!$F$2:$G$16,2,FALSE),IF(_xlpm.x=0,"",_xlpm.x)))</f>
        <v/>
      </c>
      <c r="AB3523" t="s">
        <v>756</v>
      </c>
      <c r="AE3523" t="s">
        <v>922</v>
      </c>
    </row>
    <row r="3524" spans="1:31" ht="15" x14ac:dyDescent="0.2">
      <c r="A3524" s="2" t="s">
        <v>460</v>
      </c>
      <c r="B3524">
        <v>5111</v>
      </c>
      <c r="C3524">
        <v>5590</v>
      </c>
      <c r="D3524" s="69" t="s">
        <v>700</v>
      </c>
      <c r="F3524" s="70" t="s">
        <v>763</v>
      </c>
      <c r="G3524" s="70">
        <v>1</v>
      </c>
      <c r="H3524" s="70" t="s">
        <v>763</v>
      </c>
      <c r="I3524" t="s">
        <v>763</v>
      </c>
      <c r="J3524" t="str">
        <f>IF($I3524="","",_xlfn.LET(_xlpm.x,VLOOKUP($I3524,'taxon-match_2026-08-31'!$A$2:$N$122,6,FALSE),IF(_xlpm.x=0,"",_xlpm.x)))</f>
        <v>(Strebel, 1908)</v>
      </c>
      <c r="K3524" t="str">
        <f>IF($I3524="","",_xlfn.LET(_xlpm.x,VLOOKUP($I3524,'taxon-match_2026-08-31'!$A$2:$N$122,4,FALSE),IF(_xlpm.x=0,"",_xlpm.x)))</f>
        <v>urn:lsid:marinespecies.org:taxname:197296</v>
      </c>
      <c r="L3524" t="str">
        <f>IF($I3524="","",_xlfn.LET(_xlpm.x,VLOOKUP($I3524,'taxon-match_2026-08-31'!$A$2:$N$122,7,FALSE),IF(_xlpm.x=0,"",_xlpm.x)))</f>
        <v>Animalia</v>
      </c>
      <c r="M3524" t="str">
        <f>IF($I3524="","",_xlfn.LET(_xlpm.x,VLOOKUP($I3524,'taxon-match_2026-08-31'!$A$2:$N$122,8,FALSE),IF(_xlpm.x=0,"",_xlpm.x)))</f>
        <v>Mollusca</v>
      </c>
      <c r="N3524" t="str">
        <f>IF($I3524="","",_xlfn.LET(_xlpm.x,VLOOKUP($I3524,'taxon-match_2026-08-31'!$A$2:$N$122,9,FALSE),IF(_xlpm.x=0,"",_xlpm.x)))</f>
        <v>Gastropoda</v>
      </c>
      <c r="O3524" t="str">
        <f>IF($I3524="","",_xlfn.LET(_xlpm.x,VLOOKUP($I3524,'taxon-match_2026-08-31'!$A$2:$N$122,10,FALSE),IF(_xlpm.x=0,"",_xlpm.x)))</f>
        <v>Nacellida</v>
      </c>
      <c r="P3524" t="str">
        <f>IF($I3524="","",_xlfn.LET(_xlpm.x,VLOOKUP($I3524,'taxon-match_2026-08-31'!$A$2:$N$122,11,FALSE),IF(_xlpm.x=0,"",_xlpm.x)))</f>
        <v>Nacellidae</v>
      </c>
      <c r="Q3524" t="str">
        <f>IF($I3524="","",_xlfn.LET(_xlpm.x,VLOOKUP($I3524,'taxon-match_2026-08-31'!$A$2:$N$122,12,FALSE),IF(_xlpm.x=0,"",_xlpm.x)))</f>
        <v>Nacella</v>
      </c>
      <c r="R3524" t="str">
        <f>IF($I3524="","",_xlfn.LET(_xlpm.x,VLOOKUP($I3524,'taxon-match_2026-08-31'!$A$2:$N$122,14,FALSE),IF(_xlpm.x=0,"",_xlpm.x)))</f>
        <v>concinna</v>
      </c>
      <c r="S3524" s="2" t="s">
        <v>2609</v>
      </c>
      <c r="T3524" s="69" t="s">
        <v>62</v>
      </c>
      <c r="U3524" s="69" t="s">
        <v>60</v>
      </c>
      <c r="X3524" t="str">
        <f>IF(T3524="","",_xlfn.LET(_xlpm.x,VLOOKUP(T3524,'Drop-down_menus'!$F$2:$G$16,2,FALSE),IF(_xlpm.x=0,"",_xlpm.x)))</f>
        <v>https://orcid.org/0000-0003-3696-4445</v>
      </c>
      <c r="Y3524" t="str">
        <f>IF(U3524="","",_xlfn.LET(_xlpm.x,VLOOKUP(U3524,'Drop-down_menus'!$F$2:$G$16,2,FALSE),IF(_xlpm.x=0,"",_xlpm.x)))</f>
        <v>https://orcid.org/0000-0002-9708-1761</v>
      </c>
      <c r="Z3524" t="str">
        <f>IF(V3524="","",_xlfn.LET(_xlpm.x,VLOOKUP(V3524,'Drop-down_menus'!$F$2:$G$16,2,FALSE),IF(_xlpm.x=0,"",_xlpm.x)))</f>
        <v/>
      </c>
      <c r="AA3524" t="str">
        <f>IF(W3524="","",_xlfn.LET(_xlpm.x,VLOOKUP(W3524,'Drop-down_menus'!$F$2:$G$16,2,FALSE),IF(_xlpm.x=0,"",_xlpm.x)))</f>
        <v/>
      </c>
      <c r="AB3524" t="s">
        <v>756</v>
      </c>
      <c r="AE3524" t="s">
        <v>922</v>
      </c>
    </row>
    <row r="3525" spans="1:31" ht="15" x14ac:dyDescent="0.2">
      <c r="A3525" s="2" t="s">
        <v>460</v>
      </c>
      <c r="B3525">
        <v>5112</v>
      </c>
      <c r="C3525">
        <v>5628</v>
      </c>
      <c r="D3525" s="69" t="s">
        <v>700</v>
      </c>
      <c r="F3525" s="70" t="s">
        <v>763</v>
      </c>
      <c r="G3525" s="70">
        <v>1</v>
      </c>
      <c r="H3525" s="70" t="s">
        <v>763</v>
      </c>
      <c r="I3525" t="s">
        <v>763</v>
      </c>
      <c r="J3525" t="str">
        <f>IF($I3525="","",_xlfn.LET(_xlpm.x,VLOOKUP($I3525,'taxon-match_2026-08-31'!$A$2:$N$122,6,FALSE),IF(_xlpm.x=0,"",_xlpm.x)))</f>
        <v>(Strebel, 1908)</v>
      </c>
      <c r="K3525" t="str">
        <f>IF($I3525="","",_xlfn.LET(_xlpm.x,VLOOKUP($I3525,'taxon-match_2026-08-31'!$A$2:$N$122,4,FALSE),IF(_xlpm.x=0,"",_xlpm.x)))</f>
        <v>urn:lsid:marinespecies.org:taxname:197296</v>
      </c>
      <c r="L3525" t="str">
        <f>IF($I3525="","",_xlfn.LET(_xlpm.x,VLOOKUP($I3525,'taxon-match_2026-08-31'!$A$2:$N$122,7,FALSE),IF(_xlpm.x=0,"",_xlpm.x)))</f>
        <v>Animalia</v>
      </c>
      <c r="M3525" t="str">
        <f>IF($I3525="","",_xlfn.LET(_xlpm.x,VLOOKUP($I3525,'taxon-match_2026-08-31'!$A$2:$N$122,8,FALSE),IF(_xlpm.x=0,"",_xlpm.x)))</f>
        <v>Mollusca</v>
      </c>
      <c r="N3525" t="str">
        <f>IF($I3525="","",_xlfn.LET(_xlpm.x,VLOOKUP($I3525,'taxon-match_2026-08-31'!$A$2:$N$122,9,FALSE),IF(_xlpm.x=0,"",_xlpm.x)))</f>
        <v>Gastropoda</v>
      </c>
      <c r="O3525" t="str">
        <f>IF($I3525="","",_xlfn.LET(_xlpm.x,VLOOKUP($I3525,'taxon-match_2026-08-31'!$A$2:$N$122,10,FALSE),IF(_xlpm.x=0,"",_xlpm.x)))</f>
        <v>Nacellida</v>
      </c>
      <c r="P3525" t="str">
        <f>IF($I3525="","",_xlfn.LET(_xlpm.x,VLOOKUP($I3525,'taxon-match_2026-08-31'!$A$2:$N$122,11,FALSE),IF(_xlpm.x=0,"",_xlpm.x)))</f>
        <v>Nacellidae</v>
      </c>
      <c r="Q3525" t="str">
        <f>IF($I3525="","",_xlfn.LET(_xlpm.x,VLOOKUP($I3525,'taxon-match_2026-08-31'!$A$2:$N$122,12,FALSE),IF(_xlpm.x=0,"",_xlpm.x)))</f>
        <v>Nacella</v>
      </c>
      <c r="R3525" t="str">
        <f>IF($I3525="","",_xlfn.LET(_xlpm.x,VLOOKUP($I3525,'taxon-match_2026-08-31'!$A$2:$N$122,14,FALSE),IF(_xlpm.x=0,"",_xlpm.x)))</f>
        <v>concinna</v>
      </c>
      <c r="S3525" s="2" t="s">
        <v>2609</v>
      </c>
      <c r="T3525" s="69" t="s">
        <v>62</v>
      </c>
      <c r="U3525" s="69" t="s">
        <v>60</v>
      </c>
      <c r="X3525" t="str">
        <f>IF(T3525="","",_xlfn.LET(_xlpm.x,VLOOKUP(T3525,'Drop-down_menus'!$F$2:$G$16,2,FALSE),IF(_xlpm.x=0,"",_xlpm.x)))</f>
        <v>https://orcid.org/0000-0003-3696-4445</v>
      </c>
      <c r="Y3525" t="str">
        <f>IF(U3525="","",_xlfn.LET(_xlpm.x,VLOOKUP(U3525,'Drop-down_menus'!$F$2:$G$16,2,FALSE),IF(_xlpm.x=0,"",_xlpm.x)))</f>
        <v>https://orcid.org/0000-0002-9708-1761</v>
      </c>
      <c r="Z3525" t="str">
        <f>IF(V3525="","",_xlfn.LET(_xlpm.x,VLOOKUP(V3525,'Drop-down_menus'!$F$2:$G$16,2,FALSE),IF(_xlpm.x=0,"",_xlpm.x)))</f>
        <v/>
      </c>
      <c r="AA3525" t="str">
        <f>IF(W3525="","",_xlfn.LET(_xlpm.x,VLOOKUP(W3525,'Drop-down_menus'!$F$2:$G$16,2,FALSE),IF(_xlpm.x=0,"",_xlpm.x)))</f>
        <v/>
      </c>
      <c r="AB3525" t="s">
        <v>756</v>
      </c>
      <c r="AE3525" t="s">
        <v>922</v>
      </c>
    </row>
    <row r="3526" spans="1:31" ht="15" x14ac:dyDescent="0.2">
      <c r="A3526" s="2" t="s">
        <v>475</v>
      </c>
      <c r="B3526">
        <v>5544</v>
      </c>
      <c r="C3526">
        <v>5629</v>
      </c>
      <c r="D3526" s="69" t="s">
        <v>700</v>
      </c>
      <c r="F3526" s="70" t="s">
        <v>763</v>
      </c>
      <c r="G3526" s="70">
        <v>1</v>
      </c>
      <c r="H3526" s="70" t="s">
        <v>763</v>
      </c>
      <c r="I3526" t="s">
        <v>763</v>
      </c>
      <c r="J3526" t="str">
        <f>IF($I3526="","",_xlfn.LET(_xlpm.x,VLOOKUP($I3526,'taxon-match_2026-08-31'!$A$2:$N$122,6,FALSE),IF(_xlpm.x=0,"",_xlpm.x)))</f>
        <v>(Strebel, 1908)</v>
      </c>
      <c r="K3526" t="str">
        <f>IF($I3526="","",_xlfn.LET(_xlpm.x,VLOOKUP($I3526,'taxon-match_2026-08-31'!$A$2:$N$122,4,FALSE),IF(_xlpm.x=0,"",_xlpm.x)))</f>
        <v>urn:lsid:marinespecies.org:taxname:197296</v>
      </c>
      <c r="L3526" t="str">
        <f>IF($I3526="","",_xlfn.LET(_xlpm.x,VLOOKUP($I3526,'taxon-match_2026-08-31'!$A$2:$N$122,7,FALSE),IF(_xlpm.x=0,"",_xlpm.x)))</f>
        <v>Animalia</v>
      </c>
      <c r="M3526" t="str">
        <f>IF($I3526="","",_xlfn.LET(_xlpm.x,VLOOKUP($I3526,'taxon-match_2026-08-31'!$A$2:$N$122,8,FALSE),IF(_xlpm.x=0,"",_xlpm.x)))</f>
        <v>Mollusca</v>
      </c>
      <c r="N3526" t="str">
        <f>IF($I3526="","",_xlfn.LET(_xlpm.x,VLOOKUP($I3526,'taxon-match_2026-08-31'!$A$2:$N$122,9,FALSE),IF(_xlpm.x=0,"",_xlpm.x)))</f>
        <v>Gastropoda</v>
      </c>
      <c r="O3526" t="str">
        <f>IF($I3526="","",_xlfn.LET(_xlpm.x,VLOOKUP($I3526,'taxon-match_2026-08-31'!$A$2:$N$122,10,FALSE),IF(_xlpm.x=0,"",_xlpm.x)))</f>
        <v>Nacellida</v>
      </c>
      <c r="P3526" t="str">
        <f>IF($I3526="","",_xlfn.LET(_xlpm.x,VLOOKUP($I3526,'taxon-match_2026-08-31'!$A$2:$N$122,11,FALSE),IF(_xlpm.x=0,"",_xlpm.x)))</f>
        <v>Nacellidae</v>
      </c>
      <c r="Q3526" t="str">
        <f>IF($I3526="","",_xlfn.LET(_xlpm.x,VLOOKUP($I3526,'taxon-match_2026-08-31'!$A$2:$N$122,12,FALSE),IF(_xlpm.x=0,"",_xlpm.x)))</f>
        <v>Nacella</v>
      </c>
      <c r="R3526" t="str">
        <f>IF($I3526="","",_xlfn.LET(_xlpm.x,VLOOKUP($I3526,'taxon-match_2026-08-31'!$A$2:$N$122,14,FALSE),IF(_xlpm.x=0,"",_xlpm.x)))</f>
        <v>concinna</v>
      </c>
      <c r="S3526" s="2" t="s">
        <v>2609</v>
      </c>
      <c r="T3526" s="69" t="s">
        <v>62</v>
      </c>
      <c r="U3526" s="69" t="s">
        <v>60</v>
      </c>
      <c r="X3526" t="str">
        <f>IF(T3526="","",_xlfn.LET(_xlpm.x,VLOOKUP(T3526,'Drop-down_menus'!$F$2:$G$16,2,FALSE),IF(_xlpm.x=0,"",_xlpm.x)))</f>
        <v>https://orcid.org/0000-0003-3696-4445</v>
      </c>
      <c r="Y3526" t="str">
        <f>IF(U3526="","",_xlfn.LET(_xlpm.x,VLOOKUP(U3526,'Drop-down_menus'!$F$2:$G$16,2,FALSE),IF(_xlpm.x=0,"",_xlpm.x)))</f>
        <v>https://orcid.org/0000-0002-9708-1761</v>
      </c>
      <c r="Z3526" t="str">
        <f>IF(V3526="","",_xlfn.LET(_xlpm.x,VLOOKUP(V3526,'Drop-down_menus'!$F$2:$G$16,2,FALSE),IF(_xlpm.x=0,"",_xlpm.x)))</f>
        <v/>
      </c>
      <c r="AA3526" t="str">
        <f>IF(W3526="","",_xlfn.LET(_xlpm.x,VLOOKUP(W3526,'Drop-down_menus'!$F$2:$G$16,2,FALSE),IF(_xlpm.x=0,"",_xlpm.x)))</f>
        <v/>
      </c>
      <c r="AB3526" t="s">
        <v>756</v>
      </c>
      <c r="AE3526" t="s">
        <v>922</v>
      </c>
    </row>
    <row r="3527" spans="1:31" ht="15" x14ac:dyDescent="0.2">
      <c r="A3527" s="2" t="s">
        <v>475</v>
      </c>
      <c r="B3527">
        <v>5545</v>
      </c>
      <c r="C3527">
        <v>5630</v>
      </c>
      <c r="D3527" s="69" t="s">
        <v>700</v>
      </c>
      <c r="F3527" s="70" t="s">
        <v>763</v>
      </c>
      <c r="G3527" s="70">
        <v>1</v>
      </c>
      <c r="H3527" s="70" t="s">
        <v>763</v>
      </c>
      <c r="I3527" t="s">
        <v>763</v>
      </c>
      <c r="J3527" t="str">
        <f>IF($I3527="","",_xlfn.LET(_xlpm.x,VLOOKUP($I3527,'taxon-match_2026-08-31'!$A$2:$N$122,6,FALSE),IF(_xlpm.x=0,"",_xlpm.x)))</f>
        <v>(Strebel, 1908)</v>
      </c>
      <c r="K3527" t="str">
        <f>IF($I3527="","",_xlfn.LET(_xlpm.x,VLOOKUP($I3527,'taxon-match_2026-08-31'!$A$2:$N$122,4,FALSE),IF(_xlpm.x=0,"",_xlpm.x)))</f>
        <v>urn:lsid:marinespecies.org:taxname:197296</v>
      </c>
      <c r="L3527" t="str">
        <f>IF($I3527="","",_xlfn.LET(_xlpm.x,VLOOKUP($I3527,'taxon-match_2026-08-31'!$A$2:$N$122,7,FALSE),IF(_xlpm.x=0,"",_xlpm.x)))</f>
        <v>Animalia</v>
      </c>
      <c r="M3527" t="str">
        <f>IF($I3527="","",_xlfn.LET(_xlpm.x,VLOOKUP($I3527,'taxon-match_2026-08-31'!$A$2:$N$122,8,FALSE),IF(_xlpm.x=0,"",_xlpm.x)))</f>
        <v>Mollusca</v>
      </c>
      <c r="N3527" t="str">
        <f>IF($I3527="","",_xlfn.LET(_xlpm.x,VLOOKUP($I3527,'taxon-match_2026-08-31'!$A$2:$N$122,9,FALSE),IF(_xlpm.x=0,"",_xlpm.x)))</f>
        <v>Gastropoda</v>
      </c>
      <c r="O3527" t="str">
        <f>IF($I3527="","",_xlfn.LET(_xlpm.x,VLOOKUP($I3527,'taxon-match_2026-08-31'!$A$2:$N$122,10,FALSE),IF(_xlpm.x=0,"",_xlpm.x)))</f>
        <v>Nacellida</v>
      </c>
      <c r="P3527" t="str">
        <f>IF($I3527="","",_xlfn.LET(_xlpm.x,VLOOKUP($I3527,'taxon-match_2026-08-31'!$A$2:$N$122,11,FALSE),IF(_xlpm.x=0,"",_xlpm.x)))</f>
        <v>Nacellidae</v>
      </c>
      <c r="Q3527" t="str">
        <f>IF($I3527="","",_xlfn.LET(_xlpm.x,VLOOKUP($I3527,'taxon-match_2026-08-31'!$A$2:$N$122,12,FALSE),IF(_xlpm.x=0,"",_xlpm.x)))</f>
        <v>Nacella</v>
      </c>
      <c r="R3527" t="str">
        <f>IF($I3527="","",_xlfn.LET(_xlpm.x,VLOOKUP($I3527,'taxon-match_2026-08-31'!$A$2:$N$122,14,FALSE),IF(_xlpm.x=0,"",_xlpm.x)))</f>
        <v>concinna</v>
      </c>
      <c r="S3527" s="2" t="s">
        <v>2609</v>
      </c>
      <c r="T3527" s="69" t="s">
        <v>62</v>
      </c>
      <c r="U3527" s="69" t="s">
        <v>60</v>
      </c>
      <c r="X3527" t="str">
        <f>IF(T3527="","",_xlfn.LET(_xlpm.x,VLOOKUP(T3527,'Drop-down_menus'!$F$2:$G$16,2,FALSE),IF(_xlpm.x=0,"",_xlpm.x)))</f>
        <v>https://orcid.org/0000-0003-3696-4445</v>
      </c>
      <c r="Y3527" t="str">
        <f>IF(U3527="","",_xlfn.LET(_xlpm.x,VLOOKUP(U3527,'Drop-down_menus'!$F$2:$G$16,2,FALSE),IF(_xlpm.x=0,"",_xlpm.x)))</f>
        <v>https://orcid.org/0000-0002-9708-1761</v>
      </c>
      <c r="Z3527" t="str">
        <f>IF(V3527="","",_xlfn.LET(_xlpm.x,VLOOKUP(V3527,'Drop-down_menus'!$F$2:$G$16,2,FALSE),IF(_xlpm.x=0,"",_xlpm.x)))</f>
        <v/>
      </c>
      <c r="AA3527" t="str">
        <f>IF(W3527="","",_xlfn.LET(_xlpm.x,VLOOKUP(W3527,'Drop-down_menus'!$F$2:$G$16,2,FALSE),IF(_xlpm.x=0,"",_xlpm.x)))</f>
        <v/>
      </c>
      <c r="AB3527" t="s">
        <v>756</v>
      </c>
      <c r="AE3527" t="s">
        <v>922</v>
      </c>
    </row>
    <row r="3528" spans="1:31" ht="15" x14ac:dyDescent="0.2">
      <c r="A3528" s="2" t="s">
        <v>489</v>
      </c>
      <c r="B3528">
        <v>5763</v>
      </c>
      <c r="C3528">
        <v>5631</v>
      </c>
      <c r="D3528" s="69" t="s">
        <v>700</v>
      </c>
      <c r="F3528" s="70" t="s">
        <v>763</v>
      </c>
      <c r="G3528" s="70">
        <v>1</v>
      </c>
      <c r="H3528" s="70" t="s">
        <v>763</v>
      </c>
      <c r="I3528" t="s">
        <v>763</v>
      </c>
      <c r="J3528" t="str">
        <f>IF($I3528="","",_xlfn.LET(_xlpm.x,VLOOKUP($I3528,'taxon-match_2026-08-31'!$A$2:$N$122,6,FALSE),IF(_xlpm.x=0,"",_xlpm.x)))</f>
        <v>(Strebel, 1908)</v>
      </c>
      <c r="K3528" t="str">
        <f>IF($I3528="","",_xlfn.LET(_xlpm.x,VLOOKUP($I3528,'taxon-match_2026-08-31'!$A$2:$N$122,4,FALSE),IF(_xlpm.x=0,"",_xlpm.x)))</f>
        <v>urn:lsid:marinespecies.org:taxname:197296</v>
      </c>
      <c r="L3528" t="str">
        <f>IF($I3528="","",_xlfn.LET(_xlpm.x,VLOOKUP($I3528,'taxon-match_2026-08-31'!$A$2:$N$122,7,FALSE),IF(_xlpm.x=0,"",_xlpm.x)))</f>
        <v>Animalia</v>
      </c>
      <c r="M3528" t="str">
        <f>IF($I3528="","",_xlfn.LET(_xlpm.x,VLOOKUP($I3528,'taxon-match_2026-08-31'!$A$2:$N$122,8,FALSE),IF(_xlpm.x=0,"",_xlpm.x)))</f>
        <v>Mollusca</v>
      </c>
      <c r="N3528" t="str">
        <f>IF($I3528="","",_xlfn.LET(_xlpm.x,VLOOKUP($I3528,'taxon-match_2026-08-31'!$A$2:$N$122,9,FALSE),IF(_xlpm.x=0,"",_xlpm.x)))</f>
        <v>Gastropoda</v>
      </c>
      <c r="O3528" t="str">
        <f>IF($I3528="","",_xlfn.LET(_xlpm.x,VLOOKUP($I3528,'taxon-match_2026-08-31'!$A$2:$N$122,10,FALSE),IF(_xlpm.x=0,"",_xlpm.x)))</f>
        <v>Nacellida</v>
      </c>
      <c r="P3528" t="str">
        <f>IF($I3528="","",_xlfn.LET(_xlpm.x,VLOOKUP($I3528,'taxon-match_2026-08-31'!$A$2:$N$122,11,FALSE),IF(_xlpm.x=0,"",_xlpm.x)))</f>
        <v>Nacellidae</v>
      </c>
      <c r="Q3528" t="str">
        <f>IF($I3528="","",_xlfn.LET(_xlpm.x,VLOOKUP($I3528,'taxon-match_2026-08-31'!$A$2:$N$122,12,FALSE),IF(_xlpm.x=0,"",_xlpm.x)))</f>
        <v>Nacella</v>
      </c>
      <c r="R3528" t="str">
        <f>IF($I3528="","",_xlfn.LET(_xlpm.x,VLOOKUP($I3528,'taxon-match_2026-08-31'!$A$2:$N$122,14,FALSE),IF(_xlpm.x=0,"",_xlpm.x)))</f>
        <v>concinna</v>
      </c>
      <c r="S3528" s="2" t="s">
        <v>2609</v>
      </c>
      <c r="T3528" s="69" t="s">
        <v>62</v>
      </c>
      <c r="U3528" s="69" t="s">
        <v>60</v>
      </c>
      <c r="X3528" t="str">
        <f>IF(T3528="","",_xlfn.LET(_xlpm.x,VLOOKUP(T3528,'Drop-down_menus'!$F$2:$G$16,2,FALSE),IF(_xlpm.x=0,"",_xlpm.x)))</f>
        <v>https://orcid.org/0000-0003-3696-4445</v>
      </c>
      <c r="Y3528" t="str">
        <f>IF(U3528="","",_xlfn.LET(_xlpm.x,VLOOKUP(U3528,'Drop-down_menus'!$F$2:$G$16,2,FALSE),IF(_xlpm.x=0,"",_xlpm.x)))</f>
        <v>https://orcid.org/0000-0002-9708-1761</v>
      </c>
      <c r="Z3528" t="str">
        <f>IF(V3528="","",_xlfn.LET(_xlpm.x,VLOOKUP(V3528,'Drop-down_menus'!$F$2:$G$16,2,FALSE),IF(_xlpm.x=0,"",_xlpm.x)))</f>
        <v/>
      </c>
      <c r="AA3528" t="str">
        <f>IF(W3528="","",_xlfn.LET(_xlpm.x,VLOOKUP(W3528,'Drop-down_menus'!$F$2:$G$16,2,FALSE),IF(_xlpm.x=0,"",_xlpm.x)))</f>
        <v/>
      </c>
      <c r="AB3528" t="s">
        <v>756</v>
      </c>
      <c r="AE3528" t="s">
        <v>922</v>
      </c>
    </row>
    <row r="3529" spans="1:31" ht="15" x14ac:dyDescent="0.2">
      <c r="A3529" s="2" t="s">
        <v>489</v>
      </c>
      <c r="B3529">
        <v>5764</v>
      </c>
      <c r="C3529">
        <v>5632</v>
      </c>
      <c r="D3529" s="69" t="s">
        <v>700</v>
      </c>
      <c r="F3529" s="70" t="s">
        <v>763</v>
      </c>
      <c r="G3529" s="70">
        <v>1</v>
      </c>
      <c r="H3529" s="70" t="s">
        <v>763</v>
      </c>
      <c r="I3529" t="s">
        <v>763</v>
      </c>
      <c r="J3529" t="str">
        <f>IF($I3529="","",_xlfn.LET(_xlpm.x,VLOOKUP($I3529,'taxon-match_2026-08-31'!$A$2:$N$122,6,FALSE),IF(_xlpm.x=0,"",_xlpm.x)))</f>
        <v>(Strebel, 1908)</v>
      </c>
      <c r="K3529" t="str">
        <f>IF($I3529="","",_xlfn.LET(_xlpm.x,VLOOKUP($I3529,'taxon-match_2026-08-31'!$A$2:$N$122,4,FALSE),IF(_xlpm.x=0,"",_xlpm.x)))</f>
        <v>urn:lsid:marinespecies.org:taxname:197296</v>
      </c>
      <c r="L3529" t="str">
        <f>IF($I3529="","",_xlfn.LET(_xlpm.x,VLOOKUP($I3529,'taxon-match_2026-08-31'!$A$2:$N$122,7,FALSE),IF(_xlpm.x=0,"",_xlpm.x)))</f>
        <v>Animalia</v>
      </c>
      <c r="M3529" t="str">
        <f>IF($I3529="","",_xlfn.LET(_xlpm.x,VLOOKUP($I3529,'taxon-match_2026-08-31'!$A$2:$N$122,8,FALSE),IF(_xlpm.x=0,"",_xlpm.x)))</f>
        <v>Mollusca</v>
      </c>
      <c r="N3529" t="str">
        <f>IF($I3529="","",_xlfn.LET(_xlpm.x,VLOOKUP($I3529,'taxon-match_2026-08-31'!$A$2:$N$122,9,FALSE),IF(_xlpm.x=0,"",_xlpm.x)))</f>
        <v>Gastropoda</v>
      </c>
      <c r="O3529" t="str">
        <f>IF($I3529="","",_xlfn.LET(_xlpm.x,VLOOKUP($I3529,'taxon-match_2026-08-31'!$A$2:$N$122,10,FALSE),IF(_xlpm.x=0,"",_xlpm.x)))</f>
        <v>Nacellida</v>
      </c>
      <c r="P3529" t="str">
        <f>IF($I3529="","",_xlfn.LET(_xlpm.x,VLOOKUP($I3529,'taxon-match_2026-08-31'!$A$2:$N$122,11,FALSE),IF(_xlpm.x=0,"",_xlpm.x)))</f>
        <v>Nacellidae</v>
      </c>
      <c r="Q3529" t="str">
        <f>IF($I3529="","",_xlfn.LET(_xlpm.x,VLOOKUP($I3529,'taxon-match_2026-08-31'!$A$2:$N$122,12,FALSE),IF(_xlpm.x=0,"",_xlpm.x)))</f>
        <v>Nacella</v>
      </c>
      <c r="R3529" t="str">
        <f>IF($I3529="","",_xlfn.LET(_xlpm.x,VLOOKUP($I3529,'taxon-match_2026-08-31'!$A$2:$N$122,14,FALSE),IF(_xlpm.x=0,"",_xlpm.x)))</f>
        <v>concinna</v>
      </c>
      <c r="S3529" s="2" t="s">
        <v>2609</v>
      </c>
      <c r="T3529" s="69" t="s">
        <v>62</v>
      </c>
      <c r="U3529" s="69" t="s">
        <v>60</v>
      </c>
      <c r="X3529" t="str">
        <f>IF(T3529="","",_xlfn.LET(_xlpm.x,VLOOKUP(T3529,'Drop-down_menus'!$F$2:$G$16,2,FALSE),IF(_xlpm.x=0,"",_xlpm.x)))</f>
        <v>https://orcid.org/0000-0003-3696-4445</v>
      </c>
      <c r="Y3529" t="str">
        <f>IF(U3529="","",_xlfn.LET(_xlpm.x,VLOOKUP(U3529,'Drop-down_menus'!$F$2:$G$16,2,FALSE),IF(_xlpm.x=0,"",_xlpm.x)))</f>
        <v>https://orcid.org/0000-0002-9708-1761</v>
      </c>
      <c r="Z3529" t="str">
        <f>IF(V3529="","",_xlfn.LET(_xlpm.x,VLOOKUP(V3529,'Drop-down_menus'!$F$2:$G$16,2,FALSE),IF(_xlpm.x=0,"",_xlpm.x)))</f>
        <v/>
      </c>
      <c r="AA3529" t="str">
        <f>IF(W3529="","",_xlfn.LET(_xlpm.x,VLOOKUP(W3529,'Drop-down_menus'!$F$2:$G$16,2,FALSE),IF(_xlpm.x=0,"",_xlpm.x)))</f>
        <v/>
      </c>
      <c r="AB3529" t="s">
        <v>756</v>
      </c>
      <c r="AE3529" t="s">
        <v>922</v>
      </c>
    </row>
    <row r="3530" spans="1:31" ht="15" x14ac:dyDescent="0.2">
      <c r="A3530" s="2" t="s">
        <v>489</v>
      </c>
      <c r="B3530">
        <v>5765</v>
      </c>
      <c r="C3530">
        <v>5622</v>
      </c>
      <c r="D3530" s="69" t="s">
        <v>700</v>
      </c>
      <c r="F3530" s="70" t="s">
        <v>763</v>
      </c>
      <c r="G3530" s="70">
        <v>1</v>
      </c>
      <c r="H3530" s="70" t="s">
        <v>763</v>
      </c>
      <c r="I3530" t="s">
        <v>763</v>
      </c>
      <c r="J3530" t="str">
        <f>IF($I3530="","",_xlfn.LET(_xlpm.x,VLOOKUP($I3530,'taxon-match_2026-08-31'!$A$2:$N$122,6,FALSE),IF(_xlpm.x=0,"",_xlpm.x)))</f>
        <v>(Strebel, 1908)</v>
      </c>
      <c r="K3530" t="str">
        <f>IF($I3530="","",_xlfn.LET(_xlpm.x,VLOOKUP($I3530,'taxon-match_2026-08-31'!$A$2:$N$122,4,FALSE),IF(_xlpm.x=0,"",_xlpm.x)))</f>
        <v>urn:lsid:marinespecies.org:taxname:197296</v>
      </c>
      <c r="L3530" t="str">
        <f>IF($I3530="","",_xlfn.LET(_xlpm.x,VLOOKUP($I3530,'taxon-match_2026-08-31'!$A$2:$N$122,7,FALSE),IF(_xlpm.x=0,"",_xlpm.x)))</f>
        <v>Animalia</v>
      </c>
      <c r="M3530" t="str">
        <f>IF($I3530="","",_xlfn.LET(_xlpm.x,VLOOKUP($I3530,'taxon-match_2026-08-31'!$A$2:$N$122,8,FALSE),IF(_xlpm.x=0,"",_xlpm.x)))</f>
        <v>Mollusca</v>
      </c>
      <c r="N3530" t="str">
        <f>IF($I3530="","",_xlfn.LET(_xlpm.x,VLOOKUP($I3530,'taxon-match_2026-08-31'!$A$2:$N$122,9,FALSE),IF(_xlpm.x=0,"",_xlpm.x)))</f>
        <v>Gastropoda</v>
      </c>
      <c r="O3530" t="str">
        <f>IF($I3530="","",_xlfn.LET(_xlpm.x,VLOOKUP($I3530,'taxon-match_2026-08-31'!$A$2:$N$122,10,FALSE),IF(_xlpm.x=0,"",_xlpm.x)))</f>
        <v>Nacellida</v>
      </c>
      <c r="P3530" t="str">
        <f>IF($I3530="","",_xlfn.LET(_xlpm.x,VLOOKUP($I3530,'taxon-match_2026-08-31'!$A$2:$N$122,11,FALSE),IF(_xlpm.x=0,"",_xlpm.x)))</f>
        <v>Nacellidae</v>
      </c>
      <c r="Q3530" t="str">
        <f>IF($I3530="","",_xlfn.LET(_xlpm.x,VLOOKUP($I3530,'taxon-match_2026-08-31'!$A$2:$N$122,12,FALSE),IF(_xlpm.x=0,"",_xlpm.x)))</f>
        <v>Nacella</v>
      </c>
      <c r="R3530" t="str">
        <f>IF($I3530="","",_xlfn.LET(_xlpm.x,VLOOKUP($I3530,'taxon-match_2026-08-31'!$A$2:$N$122,14,FALSE),IF(_xlpm.x=0,"",_xlpm.x)))</f>
        <v>concinna</v>
      </c>
      <c r="S3530" s="2" t="s">
        <v>2609</v>
      </c>
      <c r="T3530" s="69" t="s">
        <v>62</v>
      </c>
      <c r="U3530" s="69" t="s">
        <v>60</v>
      </c>
      <c r="X3530" t="str">
        <f>IF(T3530="","",_xlfn.LET(_xlpm.x,VLOOKUP(T3530,'Drop-down_menus'!$F$2:$G$16,2,FALSE),IF(_xlpm.x=0,"",_xlpm.x)))</f>
        <v>https://orcid.org/0000-0003-3696-4445</v>
      </c>
      <c r="Y3530" t="str">
        <f>IF(U3530="","",_xlfn.LET(_xlpm.x,VLOOKUP(U3530,'Drop-down_menus'!$F$2:$G$16,2,FALSE),IF(_xlpm.x=0,"",_xlpm.x)))</f>
        <v>https://orcid.org/0000-0002-9708-1761</v>
      </c>
      <c r="Z3530" t="str">
        <f>IF(V3530="","",_xlfn.LET(_xlpm.x,VLOOKUP(V3530,'Drop-down_menus'!$F$2:$G$16,2,FALSE),IF(_xlpm.x=0,"",_xlpm.x)))</f>
        <v/>
      </c>
      <c r="AA3530" t="str">
        <f>IF(W3530="","",_xlfn.LET(_xlpm.x,VLOOKUP(W3530,'Drop-down_menus'!$F$2:$G$16,2,FALSE),IF(_xlpm.x=0,"",_xlpm.x)))</f>
        <v/>
      </c>
      <c r="AB3530" t="s">
        <v>756</v>
      </c>
      <c r="AE3530" t="s">
        <v>922</v>
      </c>
    </row>
    <row r="3531" spans="1:31" ht="15" x14ac:dyDescent="0.2">
      <c r="A3531" s="2" t="s">
        <v>489</v>
      </c>
      <c r="B3531">
        <v>5766</v>
      </c>
      <c r="C3531">
        <v>5623</v>
      </c>
      <c r="D3531" s="69" t="s">
        <v>700</v>
      </c>
      <c r="F3531" s="70" t="s">
        <v>763</v>
      </c>
      <c r="G3531" s="70">
        <v>1</v>
      </c>
      <c r="H3531" s="70" t="s">
        <v>763</v>
      </c>
      <c r="I3531" t="s">
        <v>763</v>
      </c>
      <c r="J3531" t="str">
        <f>IF($I3531="","",_xlfn.LET(_xlpm.x,VLOOKUP($I3531,'taxon-match_2026-08-31'!$A$2:$N$122,6,FALSE),IF(_xlpm.x=0,"",_xlpm.x)))</f>
        <v>(Strebel, 1908)</v>
      </c>
      <c r="K3531" t="str">
        <f>IF($I3531="","",_xlfn.LET(_xlpm.x,VLOOKUP($I3531,'taxon-match_2026-08-31'!$A$2:$N$122,4,FALSE),IF(_xlpm.x=0,"",_xlpm.x)))</f>
        <v>urn:lsid:marinespecies.org:taxname:197296</v>
      </c>
      <c r="L3531" t="str">
        <f>IF($I3531="","",_xlfn.LET(_xlpm.x,VLOOKUP($I3531,'taxon-match_2026-08-31'!$A$2:$N$122,7,FALSE),IF(_xlpm.x=0,"",_xlpm.x)))</f>
        <v>Animalia</v>
      </c>
      <c r="M3531" t="str">
        <f>IF($I3531="","",_xlfn.LET(_xlpm.x,VLOOKUP($I3531,'taxon-match_2026-08-31'!$A$2:$N$122,8,FALSE),IF(_xlpm.x=0,"",_xlpm.x)))</f>
        <v>Mollusca</v>
      </c>
      <c r="N3531" t="str">
        <f>IF($I3531="","",_xlfn.LET(_xlpm.x,VLOOKUP($I3531,'taxon-match_2026-08-31'!$A$2:$N$122,9,FALSE),IF(_xlpm.x=0,"",_xlpm.x)))</f>
        <v>Gastropoda</v>
      </c>
      <c r="O3531" t="str">
        <f>IF($I3531="","",_xlfn.LET(_xlpm.x,VLOOKUP($I3531,'taxon-match_2026-08-31'!$A$2:$N$122,10,FALSE),IF(_xlpm.x=0,"",_xlpm.x)))</f>
        <v>Nacellida</v>
      </c>
      <c r="P3531" t="str">
        <f>IF($I3531="","",_xlfn.LET(_xlpm.x,VLOOKUP($I3531,'taxon-match_2026-08-31'!$A$2:$N$122,11,FALSE),IF(_xlpm.x=0,"",_xlpm.x)))</f>
        <v>Nacellidae</v>
      </c>
      <c r="Q3531" t="str">
        <f>IF($I3531="","",_xlfn.LET(_xlpm.x,VLOOKUP($I3531,'taxon-match_2026-08-31'!$A$2:$N$122,12,FALSE),IF(_xlpm.x=0,"",_xlpm.x)))</f>
        <v>Nacella</v>
      </c>
      <c r="R3531" t="str">
        <f>IF($I3531="","",_xlfn.LET(_xlpm.x,VLOOKUP($I3531,'taxon-match_2026-08-31'!$A$2:$N$122,14,FALSE),IF(_xlpm.x=0,"",_xlpm.x)))</f>
        <v>concinna</v>
      </c>
      <c r="S3531" s="2" t="s">
        <v>2609</v>
      </c>
      <c r="T3531" s="69" t="s">
        <v>62</v>
      </c>
      <c r="U3531" s="69" t="s">
        <v>60</v>
      </c>
      <c r="X3531" t="str">
        <f>IF(T3531="","",_xlfn.LET(_xlpm.x,VLOOKUP(T3531,'Drop-down_menus'!$F$2:$G$16,2,FALSE),IF(_xlpm.x=0,"",_xlpm.x)))</f>
        <v>https://orcid.org/0000-0003-3696-4445</v>
      </c>
      <c r="Y3531" t="str">
        <f>IF(U3531="","",_xlfn.LET(_xlpm.x,VLOOKUP(U3531,'Drop-down_menus'!$F$2:$G$16,2,FALSE),IF(_xlpm.x=0,"",_xlpm.x)))</f>
        <v>https://orcid.org/0000-0002-9708-1761</v>
      </c>
      <c r="Z3531" t="str">
        <f>IF(V3531="","",_xlfn.LET(_xlpm.x,VLOOKUP(V3531,'Drop-down_menus'!$F$2:$G$16,2,FALSE),IF(_xlpm.x=0,"",_xlpm.x)))</f>
        <v/>
      </c>
      <c r="AA3531" t="str">
        <f>IF(W3531="","",_xlfn.LET(_xlpm.x,VLOOKUP(W3531,'Drop-down_menus'!$F$2:$G$16,2,FALSE),IF(_xlpm.x=0,"",_xlpm.x)))</f>
        <v/>
      </c>
      <c r="AB3531" t="s">
        <v>756</v>
      </c>
      <c r="AE3531" t="s">
        <v>922</v>
      </c>
    </row>
    <row r="3532" spans="1:31" ht="15" x14ac:dyDescent="0.2">
      <c r="A3532" s="2" t="s">
        <v>117</v>
      </c>
      <c r="B3532">
        <v>647</v>
      </c>
      <c r="C3532">
        <v>5624</v>
      </c>
      <c r="D3532" s="69" t="s">
        <v>700</v>
      </c>
      <c r="F3532" s="70" t="s">
        <v>763</v>
      </c>
      <c r="G3532" s="69">
        <v>1</v>
      </c>
      <c r="H3532" s="70" t="s">
        <v>763</v>
      </c>
      <c r="I3532" t="s">
        <v>763</v>
      </c>
      <c r="J3532" t="str">
        <f>IF($I3532="","",_xlfn.LET(_xlpm.x,VLOOKUP($I3532,'taxon-match_2026-08-31'!$A$2:$N$122,6,FALSE),IF(_xlpm.x=0,"",_xlpm.x)))</f>
        <v>(Strebel, 1908)</v>
      </c>
      <c r="K3532" t="str">
        <f>IF($I3532="","",_xlfn.LET(_xlpm.x,VLOOKUP($I3532,'taxon-match_2026-08-31'!$A$2:$N$122,4,FALSE),IF(_xlpm.x=0,"",_xlpm.x)))</f>
        <v>urn:lsid:marinespecies.org:taxname:197296</v>
      </c>
      <c r="L3532" t="str">
        <f>IF($I3532="","",_xlfn.LET(_xlpm.x,VLOOKUP($I3532,'taxon-match_2026-08-31'!$A$2:$N$122,7,FALSE),IF(_xlpm.x=0,"",_xlpm.x)))</f>
        <v>Animalia</v>
      </c>
      <c r="M3532" t="str">
        <f>IF($I3532="","",_xlfn.LET(_xlpm.x,VLOOKUP($I3532,'taxon-match_2026-08-31'!$A$2:$N$122,8,FALSE),IF(_xlpm.x=0,"",_xlpm.x)))</f>
        <v>Mollusca</v>
      </c>
      <c r="N3532" t="str">
        <f>IF($I3532="","",_xlfn.LET(_xlpm.x,VLOOKUP($I3532,'taxon-match_2026-08-31'!$A$2:$N$122,9,FALSE),IF(_xlpm.x=0,"",_xlpm.x)))</f>
        <v>Gastropoda</v>
      </c>
      <c r="O3532" t="str">
        <f>IF($I3532="","",_xlfn.LET(_xlpm.x,VLOOKUP($I3532,'taxon-match_2026-08-31'!$A$2:$N$122,10,FALSE),IF(_xlpm.x=0,"",_xlpm.x)))</f>
        <v>Nacellida</v>
      </c>
      <c r="P3532" t="str">
        <f>IF($I3532="","",_xlfn.LET(_xlpm.x,VLOOKUP($I3532,'taxon-match_2026-08-31'!$A$2:$N$122,11,FALSE),IF(_xlpm.x=0,"",_xlpm.x)))</f>
        <v>Nacellidae</v>
      </c>
      <c r="Q3532" t="str">
        <f>IF($I3532="","",_xlfn.LET(_xlpm.x,VLOOKUP($I3532,'taxon-match_2026-08-31'!$A$2:$N$122,12,FALSE),IF(_xlpm.x=0,"",_xlpm.x)))</f>
        <v>Nacella</v>
      </c>
      <c r="R3532" t="str">
        <f>IF($I3532="","",_xlfn.LET(_xlpm.x,VLOOKUP($I3532,'taxon-match_2026-08-31'!$A$2:$N$122,14,FALSE),IF(_xlpm.x=0,"",_xlpm.x)))</f>
        <v>concinna</v>
      </c>
      <c r="S3532" s="2" t="s">
        <v>2609</v>
      </c>
      <c r="T3532" s="69" t="s">
        <v>62</v>
      </c>
      <c r="U3532" s="69" t="s">
        <v>60</v>
      </c>
      <c r="X3532" t="str">
        <f>IF(T3532="","",_xlfn.LET(_xlpm.x,VLOOKUP(T3532,'Drop-down_menus'!$F$2:$G$16,2,FALSE),IF(_xlpm.x=0,"",_xlpm.x)))</f>
        <v>https://orcid.org/0000-0003-3696-4445</v>
      </c>
      <c r="Y3532" t="str">
        <f>IF(U3532="","",_xlfn.LET(_xlpm.x,VLOOKUP(U3532,'Drop-down_menus'!$F$2:$G$16,2,FALSE),IF(_xlpm.x=0,"",_xlpm.x)))</f>
        <v>https://orcid.org/0000-0002-9708-1761</v>
      </c>
      <c r="Z3532" t="str">
        <f>IF(V3532="","",_xlfn.LET(_xlpm.x,VLOOKUP(V3532,'Drop-down_menus'!$F$2:$G$16,2,FALSE),IF(_xlpm.x=0,"",_xlpm.x)))</f>
        <v/>
      </c>
      <c r="AA3532" t="str">
        <f>IF(W3532="","",_xlfn.LET(_xlpm.x,VLOOKUP(W3532,'Drop-down_menus'!$F$2:$G$16,2,FALSE),IF(_xlpm.x=0,"",_xlpm.x)))</f>
        <v/>
      </c>
      <c r="AB3532" t="s">
        <v>756</v>
      </c>
      <c r="AE3532" t="s">
        <v>922</v>
      </c>
    </row>
    <row r="3533" spans="1:31" ht="15" x14ac:dyDescent="0.2">
      <c r="A3533" s="2" t="s">
        <v>117</v>
      </c>
      <c r="B3533">
        <v>649</v>
      </c>
      <c r="C3533">
        <v>5625</v>
      </c>
      <c r="D3533" s="69" t="s">
        <v>700</v>
      </c>
      <c r="F3533" s="70" t="s">
        <v>763</v>
      </c>
      <c r="G3533" s="69">
        <v>1</v>
      </c>
      <c r="H3533" s="70" t="s">
        <v>763</v>
      </c>
      <c r="I3533" t="s">
        <v>763</v>
      </c>
      <c r="J3533" t="str">
        <f>IF($I3533="","",_xlfn.LET(_xlpm.x,VLOOKUP($I3533,'taxon-match_2026-08-31'!$A$2:$N$122,6,FALSE),IF(_xlpm.x=0,"",_xlpm.x)))</f>
        <v>(Strebel, 1908)</v>
      </c>
      <c r="K3533" t="str">
        <f>IF($I3533="","",_xlfn.LET(_xlpm.x,VLOOKUP($I3533,'taxon-match_2026-08-31'!$A$2:$N$122,4,FALSE),IF(_xlpm.x=0,"",_xlpm.x)))</f>
        <v>urn:lsid:marinespecies.org:taxname:197296</v>
      </c>
      <c r="L3533" t="str">
        <f>IF($I3533="","",_xlfn.LET(_xlpm.x,VLOOKUP($I3533,'taxon-match_2026-08-31'!$A$2:$N$122,7,FALSE),IF(_xlpm.x=0,"",_xlpm.x)))</f>
        <v>Animalia</v>
      </c>
      <c r="M3533" t="str">
        <f>IF($I3533="","",_xlfn.LET(_xlpm.x,VLOOKUP($I3533,'taxon-match_2026-08-31'!$A$2:$N$122,8,FALSE),IF(_xlpm.x=0,"",_xlpm.x)))</f>
        <v>Mollusca</v>
      </c>
      <c r="N3533" t="str">
        <f>IF($I3533="","",_xlfn.LET(_xlpm.x,VLOOKUP($I3533,'taxon-match_2026-08-31'!$A$2:$N$122,9,FALSE),IF(_xlpm.x=0,"",_xlpm.x)))</f>
        <v>Gastropoda</v>
      </c>
      <c r="O3533" t="str">
        <f>IF($I3533="","",_xlfn.LET(_xlpm.x,VLOOKUP($I3533,'taxon-match_2026-08-31'!$A$2:$N$122,10,FALSE),IF(_xlpm.x=0,"",_xlpm.x)))</f>
        <v>Nacellida</v>
      </c>
      <c r="P3533" t="str">
        <f>IF($I3533="","",_xlfn.LET(_xlpm.x,VLOOKUP($I3533,'taxon-match_2026-08-31'!$A$2:$N$122,11,FALSE),IF(_xlpm.x=0,"",_xlpm.x)))</f>
        <v>Nacellidae</v>
      </c>
      <c r="Q3533" t="str">
        <f>IF($I3533="","",_xlfn.LET(_xlpm.x,VLOOKUP($I3533,'taxon-match_2026-08-31'!$A$2:$N$122,12,FALSE),IF(_xlpm.x=0,"",_xlpm.x)))</f>
        <v>Nacella</v>
      </c>
      <c r="R3533" t="str">
        <f>IF($I3533="","",_xlfn.LET(_xlpm.x,VLOOKUP($I3533,'taxon-match_2026-08-31'!$A$2:$N$122,14,FALSE),IF(_xlpm.x=0,"",_xlpm.x)))</f>
        <v>concinna</v>
      </c>
      <c r="S3533" s="2" t="s">
        <v>2609</v>
      </c>
      <c r="T3533" s="69" t="s">
        <v>62</v>
      </c>
      <c r="U3533" s="69" t="s">
        <v>60</v>
      </c>
      <c r="X3533" t="str">
        <f>IF(T3533="","",_xlfn.LET(_xlpm.x,VLOOKUP(T3533,'Drop-down_menus'!$F$2:$G$16,2,FALSE),IF(_xlpm.x=0,"",_xlpm.x)))</f>
        <v>https://orcid.org/0000-0003-3696-4445</v>
      </c>
      <c r="Y3533" t="str">
        <f>IF(U3533="","",_xlfn.LET(_xlpm.x,VLOOKUP(U3533,'Drop-down_menus'!$F$2:$G$16,2,FALSE),IF(_xlpm.x=0,"",_xlpm.x)))</f>
        <v>https://orcid.org/0000-0002-9708-1761</v>
      </c>
      <c r="Z3533" t="str">
        <f>IF(V3533="","",_xlfn.LET(_xlpm.x,VLOOKUP(V3533,'Drop-down_menus'!$F$2:$G$16,2,FALSE),IF(_xlpm.x=0,"",_xlpm.x)))</f>
        <v/>
      </c>
      <c r="AA3533" t="str">
        <f>IF(W3533="","",_xlfn.LET(_xlpm.x,VLOOKUP(W3533,'Drop-down_menus'!$F$2:$G$16,2,FALSE),IF(_xlpm.x=0,"",_xlpm.x)))</f>
        <v/>
      </c>
      <c r="AB3533" t="s">
        <v>756</v>
      </c>
      <c r="AE3533" t="s">
        <v>922</v>
      </c>
    </row>
    <row r="3534" spans="1:31" ht="15" x14ac:dyDescent="0.2">
      <c r="A3534" s="2" t="s">
        <v>117</v>
      </c>
      <c r="B3534">
        <v>661</v>
      </c>
      <c r="C3534">
        <v>5626</v>
      </c>
      <c r="D3534" s="69" t="s">
        <v>700</v>
      </c>
      <c r="F3534" s="70" t="s">
        <v>763</v>
      </c>
      <c r="G3534" s="69">
        <v>1</v>
      </c>
      <c r="H3534" s="70" t="s">
        <v>763</v>
      </c>
      <c r="I3534" t="s">
        <v>763</v>
      </c>
      <c r="J3534" t="str">
        <f>IF($I3534="","",_xlfn.LET(_xlpm.x,VLOOKUP($I3534,'taxon-match_2026-08-31'!$A$2:$N$122,6,FALSE),IF(_xlpm.x=0,"",_xlpm.x)))</f>
        <v>(Strebel, 1908)</v>
      </c>
      <c r="K3534" t="str">
        <f>IF($I3534="","",_xlfn.LET(_xlpm.x,VLOOKUP($I3534,'taxon-match_2026-08-31'!$A$2:$N$122,4,FALSE),IF(_xlpm.x=0,"",_xlpm.x)))</f>
        <v>urn:lsid:marinespecies.org:taxname:197296</v>
      </c>
      <c r="L3534" t="str">
        <f>IF($I3534="","",_xlfn.LET(_xlpm.x,VLOOKUP($I3534,'taxon-match_2026-08-31'!$A$2:$N$122,7,FALSE),IF(_xlpm.x=0,"",_xlpm.x)))</f>
        <v>Animalia</v>
      </c>
      <c r="M3534" t="str">
        <f>IF($I3534="","",_xlfn.LET(_xlpm.x,VLOOKUP($I3534,'taxon-match_2026-08-31'!$A$2:$N$122,8,FALSE),IF(_xlpm.x=0,"",_xlpm.x)))</f>
        <v>Mollusca</v>
      </c>
      <c r="N3534" t="str">
        <f>IF($I3534="","",_xlfn.LET(_xlpm.x,VLOOKUP($I3534,'taxon-match_2026-08-31'!$A$2:$N$122,9,FALSE),IF(_xlpm.x=0,"",_xlpm.x)))</f>
        <v>Gastropoda</v>
      </c>
      <c r="O3534" t="str">
        <f>IF($I3534="","",_xlfn.LET(_xlpm.x,VLOOKUP($I3534,'taxon-match_2026-08-31'!$A$2:$N$122,10,FALSE),IF(_xlpm.x=0,"",_xlpm.x)))</f>
        <v>Nacellida</v>
      </c>
      <c r="P3534" t="str">
        <f>IF($I3534="","",_xlfn.LET(_xlpm.x,VLOOKUP($I3534,'taxon-match_2026-08-31'!$A$2:$N$122,11,FALSE),IF(_xlpm.x=0,"",_xlpm.x)))</f>
        <v>Nacellidae</v>
      </c>
      <c r="Q3534" t="str">
        <f>IF($I3534="","",_xlfn.LET(_xlpm.x,VLOOKUP($I3534,'taxon-match_2026-08-31'!$A$2:$N$122,12,FALSE),IF(_xlpm.x=0,"",_xlpm.x)))</f>
        <v>Nacella</v>
      </c>
      <c r="R3534" t="str">
        <f>IF($I3534="","",_xlfn.LET(_xlpm.x,VLOOKUP($I3534,'taxon-match_2026-08-31'!$A$2:$N$122,14,FALSE),IF(_xlpm.x=0,"",_xlpm.x)))</f>
        <v>concinna</v>
      </c>
      <c r="S3534" s="2" t="s">
        <v>2609</v>
      </c>
      <c r="T3534" s="69" t="s">
        <v>62</v>
      </c>
      <c r="U3534" s="69" t="s">
        <v>60</v>
      </c>
      <c r="X3534" t="str">
        <f>IF(T3534="","",_xlfn.LET(_xlpm.x,VLOOKUP(T3534,'Drop-down_menus'!$F$2:$G$16,2,FALSE),IF(_xlpm.x=0,"",_xlpm.x)))</f>
        <v>https://orcid.org/0000-0003-3696-4445</v>
      </c>
      <c r="Y3534" t="str">
        <f>IF(U3534="","",_xlfn.LET(_xlpm.x,VLOOKUP(U3534,'Drop-down_menus'!$F$2:$G$16,2,FALSE),IF(_xlpm.x=0,"",_xlpm.x)))</f>
        <v>https://orcid.org/0000-0002-9708-1761</v>
      </c>
      <c r="Z3534" t="str">
        <f>IF(V3534="","",_xlfn.LET(_xlpm.x,VLOOKUP(V3534,'Drop-down_menus'!$F$2:$G$16,2,FALSE),IF(_xlpm.x=0,"",_xlpm.x)))</f>
        <v/>
      </c>
      <c r="AA3534" t="str">
        <f>IF(W3534="","",_xlfn.LET(_xlpm.x,VLOOKUP(W3534,'Drop-down_menus'!$F$2:$G$16,2,FALSE),IF(_xlpm.x=0,"",_xlpm.x)))</f>
        <v/>
      </c>
      <c r="AB3534" t="s">
        <v>756</v>
      </c>
      <c r="AE3534" t="s">
        <v>922</v>
      </c>
    </row>
    <row r="3535" spans="1:31" ht="15" x14ac:dyDescent="0.2">
      <c r="A3535" s="2" t="s">
        <v>117</v>
      </c>
      <c r="B3535">
        <v>678</v>
      </c>
      <c r="C3535">
        <v>5627</v>
      </c>
      <c r="D3535" s="69" t="s">
        <v>700</v>
      </c>
      <c r="F3535" s="70" t="s">
        <v>763</v>
      </c>
      <c r="G3535" s="69">
        <v>1</v>
      </c>
      <c r="H3535" s="70" t="s">
        <v>763</v>
      </c>
      <c r="I3535" t="s">
        <v>763</v>
      </c>
      <c r="J3535" t="str">
        <f>IF($I3535="","",_xlfn.LET(_xlpm.x,VLOOKUP($I3535,'taxon-match_2026-08-31'!$A$2:$N$122,6,FALSE),IF(_xlpm.x=0,"",_xlpm.x)))</f>
        <v>(Strebel, 1908)</v>
      </c>
      <c r="K3535" t="str">
        <f>IF($I3535="","",_xlfn.LET(_xlpm.x,VLOOKUP($I3535,'taxon-match_2026-08-31'!$A$2:$N$122,4,FALSE),IF(_xlpm.x=0,"",_xlpm.x)))</f>
        <v>urn:lsid:marinespecies.org:taxname:197296</v>
      </c>
      <c r="L3535" t="str">
        <f>IF($I3535="","",_xlfn.LET(_xlpm.x,VLOOKUP($I3535,'taxon-match_2026-08-31'!$A$2:$N$122,7,FALSE),IF(_xlpm.x=0,"",_xlpm.x)))</f>
        <v>Animalia</v>
      </c>
      <c r="M3535" t="str">
        <f>IF($I3535="","",_xlfn.LET(_xlpm.x,VLOOKUP($I3535,'taxon-match_2026-08-31'!$A$2:$N$122,8,FALSE),IF(_xlpm.x=0,"",_xlpm.x)))</f>
        <v>Mollusca</v>
      </c>
      <c r="N3535" t="str">
        <f>IF($I3535="","",_xlfn.LET(_xlpm.x,VLOOKUP($I3535,'taxon-match_2026-08-31'!$A$2:$N$122,9,FALSE),IF(_xlpm.x=0,"",_xlpm.x)))</f>
        <v>Gastropoda</v>
      </c>
      <c r="O3535" t="str">
        <f>IF($I3535="","",_xlfn.LET(_xlpm.x,VLOOKUP($I3535,'taxon-match_2026-08-31'!$A$2:$N$122,10,FALSE),IF(_xlpm.x=0,"",_xlpm.x)))</f>
        <v>Nacellida</v>
      </c>
      <c r="P3535" t="str">
        <f>IF($I3535="","",_xlfn.LET(_xlpm.x,VLOOKUP($I3535,'taxon-match_2026-08-31'!$A$2:$N$122,11,FALSE),IF(_xlpm.x=0,"",_xlpm.x)))</f>
        <v>Nacellidae</v>
      </c>
      <c r="Q3535" t="str">
        <f>IF($I3535="","",_xlfn.LET(_xlpm.x,VLOOKUP($I3535,'taxon-match_2026-08-31'!$A$2:$N$122,12,FALSE),IF(_xlpm.x=0,"",_xlpm.x)))</f>
        <v>Nacella</v>
      </c>
      <c r="R3535" t="str">
        <f>IF($I3535="","",_xlfn.LET(_xlpm.x,VLOOKUP($I3535,'taxon-match_2026-08-31'!$A$2:$N$122,14,FALSE),IF(_xlpm.x=0,"",_xlpm.x)))</f>
        <v>concinna</v>
      </c>
      <c r="S3535" s="2" t="s">
        <v>2609</v>
      </c>
      <c r="T3535" s="69" t="s">
        <v>62</v>
      </c>
      <c r="U3535" s="69" t="s">
        <v>60</v>
      </c>
      <c r="X3535" t="str">
        <f>IF(T3535="","",_xlfn.LET(_xlpm.x,VLOOKUP(T3535,'Drop-down_menus'!$F$2:$G$16,2,FALSE),IF(_xlpm.x=0,"",_xlpm.x)))</f>
        <v>https://orcid.org/0000-0003-3696-4445</v>
      </c>
      <c r="Y3535" t="str">
        <f>IF(U3535="","",_xlfn.LET(_xlpm.x,VLOOKUP(U3535,'Drop-down_menus'!$F$2:$G$16,2,FALSE),IF(_xlpm.x=0,"",_xlpm.x)))</f>
        <v>https://orcid.org/0000-0002-9708-1761</v>
      </c>
      <c r="Z3535" t="str">
        <f>IF(V3535="","",_xlfn.LET(_xlpm.x,VLOOKUP(V3535,'Drop-down_menus'!$F$2:$G$16,2,FALSE),IF(_xlpm.x=0,"",_xlpm.x)))</f>
        <v/>
      </c>
      <c r="AA3535" t="str">
        <f>IF(W3535="","",_xlfn.LET(_xlpm.x,VLOOKUP(W3535,'Drop-down_menus'!$F$2:$G$16,2,FALSE),IF(_xlpm.x=0,"",_xlpm.x)))</f>
        <v/>
      </c>
      <c r="AB3535" t="s">
        <v>756</v>
      </c>
      <c r="AE3535" t="s">
        <v>922</v>
      </c>
    </row>
    <row r="3536" spans="1:31" ht="15" x14ac:dyDescent="0.2">
      <c r="A3536" s="2" t="s">
        <v>181</v>
      </c>
      <c r="B3536">
        <v>1150</v>
      </c>
      <c r="C3536">
        <v>5599</v>
      </c>
      <c r="D3536" s="69" t="s">
        <v>700</v>
      </c>
      <c r="F3536" s="70" t="s">
        <v>767</v>
      </c>
      <c r="G3536" s="69">
        <v>1</v>
      </c>
      <c r="H3536" s="70" t="s">
        <v>767</v>
      </c>
      <c r="I3536" t="s">
        <v>767</v>
      </c>
      <c r="J3536" t="str">
        <f>IF($I3536="","",_xlfn.LET(_xlpm.x,VLOOKUP($I3536,'taxon-match_2026-08-31'!$A$2:$N$122,6,FALSE),IF(_xlpm.x=0,"",_xlpm.x)))</f>
        <v>Koehler, 1906</v>
      </c>
      <c r="K3536" t="str">
        <f>IF($I3536="","",_xlfn.LET(_xlpm.x,VLOOKUP($I3536,'taxon-match_2026-08-31'!$A$2:$N$122,4,FALSE),IF(_xlpm.x=0,"",_xlpm.x)))</f>
        <v>urn:lsid:marinespecies.org:taxname:172775</v>
      </c>
      <c r="L3536" t="str">
        <f>IF($I3536="","",_xlfn.LET(_xlpm.x,VLOOKUP($I3536,'taxon-match_2026-08-31'!$A$2:$N$122,7,FALSE),IF(_xlpm.x=0,"",_xlpm.x)))</f>
        <v>Animalia</v>
      </c>
      <c r="M3536" t="str">
        <f>IF($I3536="","",_xlfn.LET(_xlpm.x,VLOOKUP($I3536,'taxon-match_2026-08-31'!$A$2:$N$122,8,FALSE),IF(_xlpm.x=0,"",_xlpm.x)))</f>
        <v>Echinodermata</v>
      </c>
      <c r="N3536" t="str">
        <f>IF($I3536="","",_xlfn.LET(_xlpm.x,VLOOKUP($I3536,'taxon-match_2026-08-31'!$A$2:$N$122,9,FALSE),IF(_xlpm.x=0,"",_xlpm.x)))</f>
        <v>Asteroidea</v>
      </c>
      <c r="O3536" t="str">
        <f>IF($I3536="","",_xlfn.LET(_xlpm.x,VLOOKUP($I3536,'taxon-match_2026-08-31'!$A$2:$N$122,10,FALSE),IF(_xlpm.x=0,"",_xlpm.x)))</f>
        <v>Valvatida</v>
      </c>
      <c r="P3536" t="str">
        <f>IF($I3536="","",_xlfn.LET(_xlpm.x,VLOOKUP($I3536,'taxon-match_2026-08-31'!$A$2:$N$122,11,FALSE),IF(_xlpm.x=0,"",_xlpm.x)))</f>
        <v>Odontasteridae</v>
      </c>
      <c r="Q3536" t="str">
        <f>IF($I3536="","",_xlfn.LET(_xlpm.x,VLOOKUP($I3536,'taxon-match_2026-08-31'!$A$2:$N$122,12,FALSE),IF(_xlpm.x=0,"",_xlpm.x)))</f>
        <v>Odontaster</v>
      </c>
      <c r="R3536" t="str">
        <f>IF($I3536="","",_xlfn.LET(_xlpm.x,VLOOKUP($I3536,'taxon-match_2026-08-31'!$A$2:$N$122,14,FALSE),IF(_xlpm.x=0,"",_xlpm.x)))</f>
        <v>validus</v>
      </c>
      <c r="S3536" s="2" t="s">
        <v>2609</v>
      </c>
      <c r="T3536" s="69" t="s">
        <v>62</v>
      </c>
      <c r="U3536" s="69" t="s">
        <v>60</v>
      </c>
      <c r="X3536" t="str">
        <f>IF(T3536="","",_xlfn.LET(_xlpm.x,VLOOKUP(T3536,'Drop-down_menus'!$F$2:$G$16,2,FALSE),IF(_xlpm.x=0,"",_xlpm.x)))</f>
        <v>https://orcid.org/0000-0003-3696-4445</v>
      </c>
      <c r="Y3536" t="str">
        <f>IF(U3536="","",_xlfn.LET(_xlpm.x,VLOOKUP(U3536,'Drop-down_menus'!$F$2:$G$16,2,FALSE),IF(_xlpm.x=0,"",_xlpm.x)))</f>
        <v>https://orcid.org/0000-0002-9708-1761</v>
      </c>
      <c r="Z3536" t="str">
        <f>IF(V3536="","",_xlfn.LET(_xlpm.x,VLOOKUP(V3536,'Drop-down_menus'!$F$2:$G$16,2,FALSE),IF(_xlpm.x=0,"",_xlpm.x)))</f>
        <v/>
      </c>
      <c r="AA3536" t="str">
        <f>IF(W3536="","",_xlfn.LET(_xlpm.x,VLOOKUP(W3536,'Drop-down_menus'!$F$2:$G$16,2,FALSE),IF(_xlpm.x=0,"",_xlpm.x)))</f>
        <v/>
      </c>
      <c r="AB3536" t="s">
        <v>756</v>
      </c>
      <c r="AE3536" t="s">
        <v>922</v>
      </c>
    </row>
    <row r="3537" spans="1:31" ht="15" x14ac:dyDescent="0.2">
      <c r="A3537" s="2" t="s">
        <v>181</v>
      </c>
      <c r="B3537">
        <v>1151</v>
      </c>
      <c r="C3537">
        <v>5600</v>
      </c>
      <c r="D3537" s="69" t="s">
        <v>700</v>
      </c>
      <c r="F3537" s="70" t="s">
        <v>767</v>
      </c>
      <c r="G3537" s="69">
        <v>1</v>
      </c>
      <c r="H3537" s="70" t="s">
        <v>767</v>
      </c>
      <c r="I3537" t="s">
        <v>767</v>
      </c>
      <c r="J3537" t="str">
        <f>IF($I3537="","",_xlfn.LET(_xlpm.x,VLOOKUP($I3537,'taxon-match_2026-08-31'!$A$2:$N$122,6,FALSE),IF(_xlpm.x=0,"",_xlpm.x)))</f>
        <v>Koehler, 1906</v>
      </c>
      <c r="K3537" t="str">
        <f>IF($I3537="","",_xlfn.LET(_xlpm.x,VLOOKUP($I3537,'taxon-match_2026-08-31'!$A$2:$N$122,4,FALSE),IF(_xlpm.x=0,"",_xlpm.x)))</f>
        <v>urn:lsid:marinespecies.org:taxname:172775</v>
      </c>
      <c r="L3537" t="str">
        <f>IF($I3537="","",_xlfn.LET(_xlpm.x,VLOOKUP($I3537,'taxon-match_2026-08-31'!$A$2:$N$122,7,FALSE),IF(_xlpm.x=0,"",_xlpm.x)))</f>
        <v>Animalia</v>
      </c>
      <c r="M3537" t="str">
        <f>IF($I3537="","",_xlfn.LET(_xlpm.x,VLOOKUP($I3537,'taxon-match_2026-08-31'!$A$2:$N$122,8,FALSE),IF(_xlpm.x=0,"",_xlpm.x)))</f>
        <v>Echinodermata</v>
      </c>
      <c r="N3537" t="str">
        <f>IF($I3537="","",_xlfn.LET(_xlpm.x,VLOOKUP($I3537,'taxon-match_2026-08-31'!$A$2:$N$122,9,FALSE),IF(_xlpm.x=0,"",_xlpm.x)))</f>
        <v>Asteroidea</v>
      </c>
      <c r="O3537" t="str">
        <f>IF($I3537="","",_xlfn.LET(_xlpm.x,VLOOKUP($I3537,'taxon-match_2026-08-31'!$A$2:$N$122,10,FALSE),IF(_xlpm.x=0,"",_xlpm.x)))</f>
        <v>Valvatida</v>
      </c>
      <c r="P3537" t="str">
        <f>IF($I3537="","",_xlfn.LET(_xlpm.x,VLOOKUP($I3537,'taxon-match_2026-08-31'!$A$2:$N$122,11,FALSE),IF(_xlpm.x=0,"",_xlpm.x)))</f>
        <v>Odontasteridae</v>
      </c>
      <c r="Q3537" t="str">
        <f>IF($I3537="","",_xlfn.LET(_xlpm.x,VLOOKUP($I3537,'taxon-match_2026-08-31'!$A$2:$N$122,12,FALSE),IF(_xlpm.x=0,"",_xlpm.x)))</f>
        <v>Odontaster</v>
      </c>
      <c r="R3537" t="str">
        <f>IF($I3537="","",_xlfn.LET(_xlpm.x,VLOOKUP($I3537,'taxon-match_2026-08-31'!$A$2:$N$122,14,FALSE),IF(_xlpm.x=0,"",_xlpm.x)))</f>
        <v>validus</v>
      </c>
      <c r="S3537" s="2" t="s">
        <v>2609</v>
      </c>
      <c r="T3537" s="69" t="s">
        <v>62</v>
      </c>
      <c r="U3537" s="69" t="s">
        <v>60</v>
      </c>
      <c r="X3537" t="str">
        <f>IF(T3537="","",_xlfn.LET(_xlpm.x,VLOOKUP(T3537,'Drop-down_menus'!$F$2:$G$16,2,FALSE),IF(_xlpm.x=0,"",_xlpm.x)))</f>
        <v>https://orcid.org/0000-0003-3696-4445</v>
      </c>
      <c r="Y3537" t="str">
        <f>IF(U3537="","",_xlfn.LET(_xlpm.x,VLOOKUP(U3537,'Drop-down_menus'!$F$2:$G$16,2,FALSE),IF(_xlpm.x=0,"",_xlpm.x)))</f>
        <v>https://orcid.org/0000-0002-9708-1761</v>
      </c>
      <c r="Z3537" t="str">
        <f>IF(V3537="","",_xlfn.LET(_xlpm.x,VLOOKUP(V3537,'Drop-down_menus'!$F$2:$G$16,2,FALSE),IF(_xlpm.x=0,"",_xlpm.x)))</f>
        <v/>
      </c>
      <c r="AA3537" t="str">
        <f>IF(W3537="","",_xlfn.LET(_xlpm.x,VLOOKUP(W3537,'Drop-down_menus'!$F$2:$G$16,2,FALSE),IF(_xlpm.x=0,"",_xlpm.x)))</f>
        <v/>
      </c>
      <c r="AB3537" t="s">
        <v>756</v>
      </c>
      <c r="AE3537" t="s">
        <v>922</v>
      </c>
    </row>
    <row r="3538" spans="1:31" ht="15" x14ac:dyDescent="0.2">
      <c r="A3538" s="2" t="s">
        <v>181</v>
      </c>
      <c r="B3538">
        <v>1157</v>
      </c>
      <c r="C3538">
        <v>5604</v>
      </c>
      <c r="D3538" s="69" t="s">
        <v>700</v>
      </c>
      <c r="F3538" s="70" t="s">
        <v>767</v>
      </c>
      <c r="G3538" s="69">
        <v>1</v>
      </c>
      <c r="H3538" s="70" t="s">
        <v>767</v>
      </c>
      <c r="I3538" t="s">
        <v>767</v>
      </c>
      <c r="J3538" t="str">
        <f>IF($I3538="","",_xlfn.LET(_xlpm.x,VLOOKUP($I3538,'taxon-match_2026-08-31'!$A$2:$N$122,6,FALSE),IF(_xlpm.x=0,"",_xlpm.x)))</f>
        <v>Koehler, 1906</v>
      </c>
      <c r="K3538" t="str">
        <f>IF($I3538="","",_xlfn.LET(_xlpm.x,VLOOKUP($I3538,'taxon-match_2026-08-31'!$A$2:$N$122,4,FALSE),IF(_xlpm.x=0,"",_xlpm.x)))</f>
        <v>urn:lsid:marinespecies.org:taxname:172775</v>
      </c>
      <c r="L3538" t="str">
        <f>IF($I3538="","",_xlfn.LET(_xlpm.x,VLOOKUP($I3538,'taxon-match_2026-08-31'!$A$2:$N$122,7,FALSE),IF(_xlpm.x=0,"",_xlpm.x)))</f>
        <v>Animalia</v>
      </c>
      <c r="M3538" t="str">
        <f>IF($I3538="","",_xlfn.LET(_xlpm.x,VLOOKUP($I3538,'taxon-match_2026-08-31'!$A$2:$N$122,8,FALSE),IF(_xlpm.x=0,"",_xlpm.x)))</f>
        <v>Echinodermata</v>
      </c>
      <c r="N3538" t="str">
        <f>IF($I3538="","",_xlfn.LET(_xlpm.x,VLOOKUP($I3538,'taxon-match_2026-08-31'!$A$2:$N$122,9,FALSE),IF(_xlpm.x=0,"",_xlpm.x)))</f>
        <v>Asteroidea</v>
      </c>
      <c r="O3538" t="str">
        <f>IF($I3538="","",_xlfn.LET(_xlpm.x,VLOOKUP($I3538,'taxon-match_2026-08-31'!$A$2:$N$122,10,FALSE),IF(_xlpm.x=0,"",_xlpm.x)))</f>
        <v>Valvatida</v>
      </c>
      <c r="P3538" t="str">
        <f>IF($I3538="","",_xlfn.LET(_xlpm.x,VLOOKUP($I3538,'taxon-match_2026-08-31'!$A$2:$N$122,11,FALSE),IF(_xlpm.x=0,"",_xlpm.x)))</f>
        <v>Odontasteridae</v>
      </c>
      <c r="Q3538" t="str">
        <f>IF($I3538="","",_xlfn.LET(_xlpm.x,VLOOKUP($I3538,'taxon-match_2026-08-31'!$A$2:$N$122,12,FALSE),IF(_xlpm.x=0,"",_xlpm.x)))</f>
        <v>Odontaster</v>
      </c>
      <c r="R3538" t="str">
        <f>IF($I3538="","",_xlfn.LET(_xlpm.x,VLOOKUP($I3538,'taxon-match_2026-08-31'!$A$2:$N$122,14,FALSE),IF(_xlpm.x=0,"",_xlpm.x)))</f>
        <v>validus</v>
      </c>
      <c r="S3538" s="2" t="s">
        <v>2609</v>
      </c>
      <c r="T3538" s="69" t="s">
        <v>62</v>
      </c>
      <c r="U3538" s="69" t="s">
        <v>60</v>
      </c>
      <c r="X3538" t="str">
        <f>IF(T3538="","",_xlfn.LET(_xlpm.x,VLOOKUP(T3538,'Drop-down_menus'!$F$2:$G$16,2,FALSE),IF(_xlpm.x=0,"",_xlpm.x)))</f>
        <v>https://orcid.org/0000-0003-3696-4445</v>
      </c>
      <c r="Y3538" t="str">
        <f>IF(U3538="","",_xlfn.LET(_xlpm.x,VLOOKUP(U3538,'Drop-down_menus'!$F$2:$G$16,2,FALSE),IF(_xlpm.x=0,"",_xlpm.x)))</f>
        <v>https://orcid.org/0000-0002-9708-1761</v>
      </c>
      <c r="Z3538" t="str">
        <f>IF(V3538="","",_xlfn.LET(_xlpm.x,VLOOKUP(V3538,'Drop-down_menus'!$F$2:$G$16,2,FALSE),IF(_xlpm.x=0,"",_xlpm.x)))</f>
        <v/>
      </c>
      <c r="AA3538" t="str">
        <f>IF(W3538="","",_xlfn.LET(_xlpm.x,VLOOKUP(W3538,'Drop-down_menus'!$F$2:$G$16,2,FALSE),IF(_xlpm.x=0,"",_xlpm.x)))</f>
        <v/>
      </c>
      <c r="AB3538" t="s">
        <v>756</v>
      </c>
      <c r="AE3538" t="s">
        <v>922</v>
      </c>
    </row>
    <row r="3539" spans="1:31" ht="15" x14ac:dyDescent="0.2">
      <c r="A3539" s="2" t="s">
        <v>207</v>
      </c>
      <c r="B3539">
        <v>1325</v>
      </c>
      <c r="C3539">
        <v>5605</v>
      </c>
      <c r="D3539" s="69" t="s">
        <v>700</v>
      </c>
      <c r="F3539" s="70" t="s">
        <v>767</v>
      </c>
      <c r="G3539" s="69">
        <v>1</v>
      </c>
      <c r="H3539" s="70" t="s">
        <v>767</v>
      </c>
      <c r="I3539" t="s">
        <v>767</v>
      </c>
      <c r="J3539" t="str">
        <f>IF($I3539="","",_xlfn.LET(_xlpm.x,VLOOKUP($I3539,'taxon-match_2026-08-31'!$A$2:$N$122,6,FALSE),IF(_xlpm.x=0,"",_xlpm.x)))</f>
        <v>Koehler, 1906</v>
      </c>
      <c r="K3539" t="str">
        <f>IF($I3539="","",_xlfn.LET(_xlpm.x,VLOOKUP($I3539,'taxon-match_2026-08-31'!$A$2:$N$122,4,FALSE),IF(_xlpm.x=0,"",_xlpm.x)))</f>
        <v>urn:lsid:marinespecies.org:taxname:172775</v>
      </c>
      <c r="L3539" t="str">
        <f>IF($I3539="","",_xlfn.LET(_xlpm.x,VLOOKUP($I3539,'taxon-match_2026-08-31'!$A$2:$N$122,7,FALSE),IF(_xlpm.x=0,"",_xlpm.x)))</f>
        <v>Animalia</v>
      </c>
      <c r="M3539" t="str">
        <f>IF($I3539="","",_xlfn.LET(_xlpm.x,VLOOKUP($I3539,'taxon-match_2026-08-31'!$A$2:$N$122,8,FALSE),IF(_xlpm.x=0,"",_xlpm.x)))</f>
        <v>Echinodermata</v>
      </c>
      <c r="N3539" t="str">
        <f>IF($I3539="","",_xlfn.LET(_xlpm.x,VLOOKUP($I3539,'taxon-match_2026-08-31'!$A$2:$N$122,9,FALSE),IF(_xlpm.x=0,"",_xlpm.x)))</f>
        <v>Asteroidea</v>
      </c>
      <c r="O3539" t="str">
        <f>IF($I3539="","",_xlfn.LET(_xlpm.x,VLOOKUP($I3539,'taxon-match_2026-08-31'!$A$2:$N$122,10,FALSE),IF(_xlpm.x=0,"",_xlpm.x)))</f>
        <v>Valvatida</v>
      </c>
      <c r="P3539" t="str">
        <f>IF($I3539="","",_xlfn.LET(_xlpm.x,VLOOKUP($I3539,'taxon-match_2026-08-31'!$A$2:$N$122,11,FALSE),IF(_xlpm.x=0,"",_xlpm.x)))</f>
        <v>Odontasteridae</v>
      </c>
      <c r="Q3539" t="str">
        <f>IF($I3539="","",_xlfn.LET(_xlpm.x,VLOOKUP($I3539,'taxon-match_2026-08-31'!$A$2:$N$122,12,FALSE),IF(_xlpm.x=0,"",_xlpm.x)))</f>
        <v>Odontaster</v>
      </c>
      <c r="R3539" t="str">
        <f>IF($I3539="","",_xlfn.LET(_xlpm.x,VLOOKUP($I3539,'taxon-match_2026-08-31'!$A$2:$N$122,14,FALSE),IF(_xlpm.x=0,"",_xlpm.x)))</f>
        <v>validus</v>
      </c>
      <c r="S3539" s="2" t="s">
        <v>2609</v>
      </c>
      <c r="T3539" s="69" t="s">
        <v>62</v>
      </c>
      <c r="U3539" s="69" t="s">
        <v>60</v>
      </c>
      <c r="X3539" t="str">
        <f>IF(T3539="","",_xlfn.LET(_xlpm.x,VLOOKUP(T3539,'Drop-down_menus'!$F$2:$G$16,2,FALSE),IF(_xlpm.x=0,"",_xlpm.x)))</f>
        <v>https://orcid.org/0000-0003-3696-4445</v>
      </c>
      <c r="Y3539" t="str">
        <f>IF(U3539="","",_xlfn.LET(_xlpm.x,VLOOKUP(U3539,'Drop-down_menus'!$F$2:$G$16,2,FALSE),IF(_xlpm.x=0,"",_xlpm.x)))</f>
        <v>https://orcid.org/0000-0002-9708-1761</v>
      </c>
      <c r="Z3539" t="str">
        <f>IF(V3539="","",_xlfn.LET(_xlpm.x,VLOOKUP(V3539,'Drop-down_menus'!$F$2:$G$16,2,FALSE),IF(_xlpm.x=0,"",_xlpm.x)))</f>
        <v/>
      </c>
      <c r="AA3539" t="str">
        <f>IF(W3539="","",_xlfn.LET(_xlpm.x,VLOOKUP(W3539,'Drop-down_menus'!$F$2:$G$16,2,FALSE),IF(_xlpm.x=0,"",_xlpm.x)))</f>
        <v/>
      </c>
      <c r="AB3539" t="s">
        <v>756</v>
      </c>
      <c r="AE3539" t="s">
        <v>922</v>
      </c>
    </row>
    <row r="3540" spans="1:31" ht="15" x14ac:dyDescent="0.2">
      <c r="A3540" s="2" t="s">
        <v>207</v>
      </c>
      <c r="B3540">
        <v>1326</v>
      </c>
      <c r="C3540">
        <v>5606</v>
      </c>
      <c r="D3540" s="69" t="s">
        <v>700</v>
      </c>
      <c r="F3540" s="70" t="s">
        <v>767</v>
      </c>
      <c r="G3540" s="70">
        <v>1</v>
      </c>
      <c r="H3540" s="70" t="s">
        <v>767</v>
      </c>
      <c r="I3540" t="s">
        <v>767</v>
      </c>
      <c r="J3540" t="str">
        <f>IF($I3540="","",_xlfn.LET(_xlpm.x,VLOOKUP($I3540,'taxon-match_2026-08-31'!$A$2:$N$122,6,FALSE),IF(_xlpm.x=0,"",_xlpm.x)))</f>
        <v>Koehler, 1906</v>
      </c>
      <c r="K3540" t="str">
        <f>IF($I3540="","",_xlfn.LET(_xlpm.x,VLOOKUP($I3540,'taxon-match_2026-08-31'!$A$2:$N$122,4,FALSE),IF(_xlpm.x=0,"",_xlpm.x)))</f>
        <v>urn:lsid:marinespecies.org:taxname:172775</v>
      </c>
      <c r="L3540" t="str">
        <f>IF($I3540="","",_xlfn.LET(_xlpm.x,VLOOKUP($I3540,'taxon-match_2026-08-31'!$A$2:$N$122,7,FALSE),IF(_xlpm.x=0,"",_xlpm.x)))</f>
        <v>Animalia</v>
      </c>
      <c r="M3540" t="str">
        <f>IF($I3540="","",_xlfn.LET(_xlpm.x,VLOOKUP($I3540,'taxon-match_2026-08-31'!$A$2:$N$122,8,FALSE),IF(_xlpm.x=0,"",_xlpm.x)))</f>
        <v>Echinodermata</v>
      </c>
      <c r="N3540" t="str">
        <f>IF($I3540="","",_xlfn.LET(_xlpm.x,VLOOKUP($I3540,'taxon-match_2026-08-31'!$A$2:$N$122,9,FALSE),IF(_xlpm.x=0,"",_xlpm.x)))</f>
        <v>Asteroidea</v>
      </c>
      <c r="O3540" t="str">
        <f>IF($I3540="","",_xlfn.LET(_xlpm.x,VLOOKUP($I3540,'taxon-match_2026-08-31'!$A$2:$N$122,10,FALSE),IF(_xlpm.x=0,"",_xlpm.x)))</f>
        <v>Valvatida</v>
      </c>
      <c r="P3540" t="str">
        <f>IF($I3540="","",_xlfn.LET(_xlpm.x,VLOOKUP($I3540,'taxon-match_2026-08-31'!$A$2:$N$122,11,FALSE),IF(_xlpm.x=0,"",_xlpm.x)))</f>
        <v>Odontasteridae</v>
      </c>
      <c r="Q3540" t="str">
        <f>IF($I3540="","",_xlfn.LET(_xlpm.x,VLOOKUP($I3540,'taxon-match_2026-08-31'!$A$2:$N$122,12,FALSE),IF(_xlpm.x=0,"",_xlpm.x)))</f>
        <v>Odontaster</v>
      </c>
      <c r="R3540" t="str">
        <f>IF($I3540="","",_xlfn.LET(_xlpm.x,VLOOKUP($I3540,'taxon-match_2026-08-31'!$A$2:$N$122,14,FALSE),IF(_xlpm.x=0,"",_xlpm.x)))</f>
        <v>validus</v>
      </c>
      <c r="S3540" s="2" t="s">
        <v>2609</v>
      </c>
      <c r="T3540" s="69" t="s">
        <v>62</v>
      </c>
      <c r="U3540" s="69" t="s">
        <v>60</v>
      </c>
      <c r="X3540" t="str">
        <f>IF(T3540="","",_xlfn.LET(_xlpm.x,VLOOKUP(T3540,'Drop-down_menus'!$F$2:$G$16,2,FALSE),IF(_xlpm.x=0,"",_xlpm.x)))</f>
        <v>https://orcid.org/0000-0003-3696-4445</v>
      </c>
      <c r="Y3540" t="str">
        <f>IF(U3540="","",_xlfn.LET(_xlpm.x,VLOOKUP(U3540,'Drop-down_menus'!$F$2:$G$16,2,FALSE),IF(_xlpm.x=0,"",_xlpm.x)))</f>
        <v>https://orcid.org/0000-0002-9708-1761</v>
      </c>
      <c r="Z3540" t="str">
        <f>IF(V3540="","",_xlfn.LET(_xlpm.x,VLOOKUP(V3540,'Drop-down_menus'!$F$2:$G$16,2,FALSE),IF(_xlpm.x=0,"",_xlpm.x)))</f>
        <v/>
      </c>
      <c r="AA3540" t="str">
        <f>IF(W3540="","",_xlfn.LET(_xlpm.x,VLOOKUP(W3540,'Drop-down_menus'!$F$2:$G$16,2,FALSE),IF(_xlpm.x=0,"",_xlpm.x)))</f>
        <v/>
      </c>
      <c r="AB3540" t="s">
        <v>756</v>
      </c>
      <c r="AE3540" t="s">
        <v>922</v>
      </c>
    </row>
    <row r="3541" spans="1:31" ht="15" x14ac:dyDescent="0.2">
      <c r="A3541" s="2" t="s">
        <v>207</v>
      </c>
      <c r="B3541">
        <v>1327</v>
      </c>
      <c r="C3541">
        <v>5633</v>
      </c>
      <c r="D3541" s="69" t="s">
        <v>700</v>
      </c>
      <c r="F3541" s="70" t="s">
        <v>767</v>
      </c>
      <c r="G3541" s="69">
        <v>1</v>
      </c>
      <c r="H3541" s="70" t="s">
        <v>767</v>
      </c>
      <c r="I3541" t="s">
        <v>767</v>
      </c>
      <c r="J3541" t="str">
        <f>IF($I3541="","",_xlfn.LET(_xlpm.x,VLOOKUP($I3541,'taxon-match_2026-08-31'!$A$2:$N$122,6,FALSE),IF(_xlpm.x=0,"",_xlpm.x)))</f>
        <v>Koehler, 1906</v>
      </c>
      <c r="K3541" t="str">
        <f>IF($I3541="","",_xlfn.LET(_xlpm.x,VLOOKUP($I3541,'taxon-match_2026-08-31'!$A$2:$N$122,4,FALSE),IF(_xlpm.x=0,"",_xlpm.x)))</f>
        <v>urn:lsid:marinespecies.org:taxname:172775</v>
      </c>
      <c r="L3541" t="str">
        <f>IF($I3541="","",_xlfn.LET(_xlpm.x,VLOOKUP($I3541,'taxon-match_2026-08-31'!$A$2:$N$122,7,FALSE),IF(_xlpm.x=0,"",_xlpm.x)))</f>
        <v>Animalia</v>
      </c>
      <c r="M3541" t="str">
        <f>IF($I3541="","",_xlfn.LET(_xlpm.x,VLOOKUP($I3541,'taxon-match_2026-08-31'!$A$2:$N$122,8,FALSE),IF(_xlpm.x=0,"",_xlpm.x)))</f>
        <v>Echinodermata</v>
      </c>
      <c r="N3541" t="str">
        <f>IF($I3541="","",_xlfn.LET(_xlpm.x,VLOOKUP($I3541,'taxon-match_2026-08-31'!$A$2:$N$122,9,FALSE),IF(_xlpm.x=0,"",_xlpm.x)))</f>
        <v>Asteroidea</v>
      </c>
      <c r="O3541" t="str">
        <f>IF($I3541="","",_xlfn.LET(_xlpm.x,VLOOKUP($I3541,'taxon-match_2026-08-31'!$A$2:$N$122,10,FALSE),IF(_xlpm.x=0,"",_xlpm.x)))</f>
        <v>Valvatida</v>
      </c>
      <c r="P3541" t="str">
        <f>IF($I3541="","",_xlfn.LET(_xlpm.x,VLOOKUP($I3541,'taxon-match_2026-08-31'!$A$2:$N$122,11,FALSE),IF(_xlpm.x=0,"",_xlpm.x)))</f>
        <v>Odontasteridae</v>
      </c>
      <c r="Q3541" t="str">
        <f>IF($I3541="","",_xlfn.LET(_xlpm.x,VLOOKUP($I3541,'taxon-match_2026-08-31'!$A$2:$N$122,12,FALSE),IF(_xlpm.x=0,"",_xlpm.x)))</f>
        <v>Odontaster</v>
      </c>
      <c r="R3541" t="str">
        <f>IF($I3541="","",_xlfn.LET(_xlpm.x,VLOOKUP($I3541,'taxon-match_2026-08-31'!$A$2:$N$122,14,FALSE),IF(_xlpm.x=0,"",_xlpm.x)))</f>
        <v>validus</v>
      </c>
      <c r="S3541" s="2" t="s">
        <v>2609</v>
      </c>
      <c r="T3541" s="69" t="s">
        <v>62</v>
      </c>
      <c r="U3541" s="69" t="s">
        <v>60</v>
      </c>
      <c r="X3541" t="str">
        <f>IF(T3541="","",_xlfn.LET(_xlpm.x,VLOOKUP(T3541,'Drop-down_menus'!$F$2:$G$16,2,FALSE),IF(_xlpm.x=0,"",_xlpm.x)))</f>
        <v>https://orcid.org/0000-0003-3696-4445</v>
      </c>
      <c r="Y3541" t="str">
        <f>IF(U3541="","",_xlfn.LET(_xlpm.x,VLOOKUP(U3541,'Drop-down_menus'!$F$2:$G$16,2,FALSE),IF(_xlpm.x=0,"",_xlpm.x)))</f>
        <v>https://orcid.org/0000-0002-9708-1761</v>
      </c>
      <c r="Z3541" t="str">
        <f>IF(V3541="","",_xlfn.LET(_xlpm.x,VLOOKUP(V3541,'Drop-down_menus'!$F$2:$G$16,2,FALSE),IF(_xlpm.x=0,"",_xlpm.x)))</f>
        <v/>
      </c>
      <c r="AA3541" t="str">
        <f>IF(W3541="","",_xlfn.LET(_xlpm.x,VLOOKUP(W3541,'Drop-down_menus'!$F$2:$G$16,2,FALSE),IF(_xlpm.x=0,"",_xlpm.x)))</f>
        <v/>
      </c>
      <c r="AB3541" t="s">
        <v>756</v>
      </c>
      <c r="AE3541" t="s">
        <v>922</v>
      </c>
    </row>
    <row r="3542" spans="1:31" ht="15" x14ac:dyDescent="0.2">
      <c r="A3542" s="2" t="s">
        <v>282</v>
      </c>
      <c r="B3542">
        <v>2718</v>
      </c>
      <c r="C3542">
        <v>5578</v>
      </c>
      <c r="D3542" s="69" t="s">
        <v>700</v>
      </c>
      <c r="F3542" s="70" t="s">
        <v>767</v>
      </c>
      <c r="G3542" s="70">
        <v>1</v>
      </c>
      <c r="H3542" s="70" t="s">
        <v>767</v>
      </c>
      <c r="I3542" t="s">
        <v>767</v>
      </c>
      <c r="J3542" t="str">
        <f>IF($I3542="","",_xlfn.LET(_xlpm.x,VLOOKUP($I3542,'taxon-match_2026-08-31'!$A$2:$N$122,6,FALSE),IF(_xlpm.x=0,"",_xlpm.x)))</f>
        <v>Koehler, 1906</v>
      </c>
      <c r="K3542" t="str">
        <f>IF($I3542="","",_xlfn.LET(_xlpm.x,VLOOKUP($I3542,'taxon-match_2026-08-31'!$A$2:$N$122,4,FALSE),IF(_xlpm.x=0,"",_xlpm.x)))</f>
        <v>urn:lsid:marinespecies.org:taxname:172775</v>
      </c>
      <c r="L3542" t="str">
        <f>IF($I3542="","",_xlfn.LET(_xlpm.x,VLOOKUP($I3542,'taxon-match_2026-08-31'!$A$2:$N$122,7,FALSE),IF(_xlpm.x=0,"",_xlpm.x)))</f>
        <v>Animalia</v>
      </c>
      <c r="M3542" t="str">
        <f>IF($I3542="","",_xlfn.LET(_xlpm.x,VLOOKUP($I3542,'taxon-match_2026-08-31'!$A$2:$N$122,8,FALSE),IF(_xlpm.x=0,"",_xlpm.x)))</f>
        <v>Echinodermata</v>
      </c>
      <c r="N3542" t="str">
        <f>IF($I3542="","",_xlfn.LET(_xlpm.x,VLOOKUP($I3542,'taxon-match_2026-08-31'!$A$2:$N$122,9,FALSE),IF(_xlpm.x=0,"",_xlpm.x)))</f>
        <v>Asteroidea</v>
      </c>
      <c r="O3542" t="str">
        <f>IF($I3542="","",_xlfn.LET(_xlpm.x,VLOOKUP($I3542,'taxon-match_2026-08-31'!$A$2:$N$122,10,FALSE),IF(_xlpm.x=0,"",_xlpm.x)))</f>
        <v>Valvatida</v>
      </c>
      <c r="P3542" t="str">
        <f>IF($I3542="","",_xlfn.LET(_xlpm.x,VLOOKUP($I3542,'taxon-match_2026-08-31'!$A$2:$N$122,11,FALSE),IF(_xlpm.x=0,"",_xlpm.x)))</f>
        <v>Odontasteridae</v>
      </c>
      <c r="Q3542" t="str">
        <f>IF($I3542="","",_xlfn.LET(_xlpm.x,VLOOKUP($I3542,'taxon-match_2026-08-31'!$A$2:$N$122,12,FALSE),IF(_xlpm.x=0,"",_xlpm.x)))</f>
        <v>Odontaster</v>
      </c>
      <c r="R3542" t="str">
        <f>IF($I3542="","",_xlfn.LET(_xlpm.x,VLOOKUP($I3542,'taxon-match_2026-08-31'!$A$2:$N$122,14,FALSE),IF(_xlpm.x=0,"",_xlpm.x)))</f>
        <v>validus</v>
      </c>
      <c r="S3542" s="2" t="s">
        <v>2609</v>
      </c>
      <c r="T3542" s="69" t="s">
        <v>62</v>
      </c>
      <c r="U3542" s="69" t="s">
        <v>60</v>
      </c>
      <c r="X3542" t="str">
        <f>IF(T3542="","",_xlfn.LET(_xlpm.x,VLOOKUP(T3542,'Drop-down_menus'!$F$2:$G$16,2,FALSE),IF(_xlpm.x=0,"",_xlpm.x)))</f>
        <v>https://orcid.org/0000-0003-3696-4445</v>
      </c>
      <c r="Y3542" t="str">
        <f>IF(U3542="","",_xlfn.LET(_xlpm.x,VLOOKUP(U3542,'Drop-down_menus'!$F$2:$G$16,2,FALSE),IF(_xlpm.x=0,"",_xlpm.x)))</f>
        <v>https://orcid.org/0000-0002-9708-1761</v>
      </c>
      <c r="Z3542" t="str">
        <f>IF(V3542="","",_xlfn.LET(_xlpm.x,VLOOKUP(V3542,'Drop-down_menus'!$F$2:$G$16,2,FALSE),IF(_xlpm.x=0,"",_xlpm.x)))</f>
        <v/>
      </c>
      <c r="AA3542" t="str">
        <f>IF(W3542="","",_xlfn.LET(_xlpm.x,VLOOKUP(W3542,'Drop-down_menus'!$F$2:$G$16,2,FALSE),IF(_xlpm.x=0,"",_xlpm.x)))</f>
        <v/>
      </c>
      <c r="AB3542" t="s">
        <v>756</v>
      </c>
      <c r="AE3542" t="s">
        <v>922</v>
      </c>
    </row>
    <row r="3543" spans="1:31" ht="15" x14ac:dyDescent="0.2">
      <c r="A3543" s="2" t="s">
        <v>282</v>
      </c>
      <c r="B3543">
        <v>2719</v>
      </c>
      <c r="C3543">
        <v>5579</v>
      </c>
      <c r="D3543" s="69" t="s">
        <v>700</v>
      </c>
      <c r="F3543" s="70" t="s">
        <v>767</v>
      </c>
      <c r="G3543" s="70">
        <v>1</v>
      </c>
      <c r="H3543" s="70" t="s">
        <v>767</v>
      </c>
      <c r="I3543" t="s">
        <v>767</v>
      </c>
      <c r="J3543" t="str">
        <f>IF($I3543="","",_xlfn.LET(_xlpm.x,VLOOKUP($I3543,'taxon-match_2026-08-31'!$A$2:$N$122,6,FALSE),IF(_xlpm.x=0,"",_xlpm.x)))</f>
        <v>Koehler, 1906</v>
      </c>
      <c r="K3543" t="str">
        <f>IF($I3543="","",_xlfn.LET(_xlpm.x,VLOOKUP($I3543,'taxon-match_2026-08-31'!$A$2:$N$122,4,FALSE),IF(_xlpm.x=0,"",_xlpm.x)))</f>
        <v>urn:lsid:marinespecies.org:taxname:172775</v>
      </c>
      <c r="L3543" t="str">
        <f>IF($I3543="","",_xlfn.LET(_xlpm.x,VLOOKUP($I3543,'taxon-match_2026-08-31'!$A$2:$N$122,7,FALSE),IF(_xlpm.x=0,"",_xlpm.x)))</f>
        <v>Animalia</v>
      </c>
      <c r="M3543" t="str">
        <f>IF($I3543="","",_xlfn.LET(_xlpm.x,VLOOKUP($I3543,'taxon-match_2026-08-31'!$A$2:$N$122,8,FALSE),IF(_xlpm.x=0,"",_xlpm.x)))</f>
        <v>Echinodermata</v>
      </c>
      <c r="N3543" t="str">
        <f>IF($I3543="","",_xlfn.LET(_xlpm.x,VLOOKUP($I3543,'taxon-match_2026-08-31'!$A$2:$N$122,9,FALSE),IF(_xlpm.x=0,"",_xlpm.x)))</f>
        <v>Asteroidea</v>
      </c>
      <c r="O3543" t="str">
        <f>IF($I3543="","",_xlfn.LET(_xlpm.x,VLOOKUP($I3543,'taxon-match_2026-08-31'!$A$2:$N$122,10,FALSE),IF(_xlpm.x=0,"",_xlpm.x)))</f>
        <v>Valvatida</v>
      </c>
      <c r="P3543" t="str">
        <f>IF($I3543="","",_xlfn.LET(_xlpm.x,VLOOKUP($I3543,'taxon-match_2026-08-31'!$A$2:$N$122,11,FALSE),IF(_xlpm.x=0,"",_xlpm.x)))</f>
        <v>Odontasteridae</v>
      </c>
      <c r="Q3543" t="str">
        <f>IF($I3543="","",_xlfn.LET(_xlpm.x,VLOOKUP($I3543,'taxon-match_2026-08-31'!$A$2:$N$122,12,FALSE),IF(_xlpm.x=0,"",_xlpm.x)))</f>
        <v>Odontaster</v>
      </c>
      <c r="R3543" t="str">
        <f>IF($I3543="","",_xlfn.LET(_xlpm.x,VLOOKUP($I3543,'taxon-match_2026-08-31'!$A$2:$N$122,14,FALSE),IF(_xlpm.x=0,"",_xlpm.x)))</f>
        <v>validus</v>
      </c>
      <c r="S3543" s="2" t="s">
        <v>2609</v>
      </c>
      <c r="T3543" s="69" t="s">
        <v>62</v>
      </c>
      <c r="U3543" s="69" t="s">
        <v>60</v>
      </c>
      <c r="X3543" t="str">
        <f>IF(T3543="","",_xlfn.LET(_xlpm.x,VLOOKUP(T3543,'Drop-down_menus'!$F$2:$G$16,2,FALSE),IF(_xlpm.x=0,"",_xlpm.x)))</f>
        <v>https://orcid.org/0000-0003-3696-4445</v>
      </c>
      <c r="Y3543" t="str">
        <f>IF(U3543="","",_xlfn.LET(_xlpm.x,VLOOKUP(U3543,'Drop-down_menus'!$F$2:$G$16,2,FALSE),IF(_xlpm.x=0,"",_xlpm.x)))</f>
        <v>https://orcid.org/0000-0002-9708-1761</v>
      </c>
      <c r="Z3543" t="str">
        <f>IF(V3543="","",_xlfn.LET(_xlpm.x,VLOOKUP(V3543,'Drop-down_menus'!$F$2:$G$16,2,FALSE),IF(_xlpm.x=0,"",_xlpm.x)))</f>
        <v/>
      </c>
      <c r="AA3543" t="str">
        <f>IF(W3543="","",_xlfn.LET(_xlpm.x,VLOOKUP(W3543,'Drop-down_menus'!$F$2:$G$16,2,FALSE),IF(_xlpm.x=0,"",_xlpm.x)))</f>
        <v/>
      </c>
      <c r="AB3543" t="s">
        <v>756</v>
      </c>
      <c r="AE3543" t="s">
        <v>922</v>
      </c>
    </row>
    <row r="3544" spans="1:31" ht="15" x14ac:dyDescent="0.2">
      <c r="A3544" s="2" t="s">
        <v>282</v>
      </c>
      <c r="B3544">
        <v>2720</v>
      </c>
      <c r="C3544">
        <v>5580</v>
      </c>
      <c r="D3544" s="69" t="s">
        <v>700</v>
      </c>
      <c r="F3544" s="70" t="s">
        <v>767</v>
      </c>
      <c r="G3544" s="70">
        <v>1</v>
      </c>
      <c r="H3544" s="70" t="s">
        <v>767</v>
      </c>
      <c r="I3544" t="s">
        <v>767</v>
      </c>
      <c r="J3544" t="str">
        <f>IF($I3544="","",_xlfn.LET(_xlpm.x,VLOOKUP($I3544,'taxon-match_2026-08-31'!$A$2:$N$122,6,FALSE),IF(_xlpm.x=0,"",_xlpm.x)))</f>
        <v>Koehler, 1906</v>
      </c>
      <c r="K3544" t="str">
        <f>IF($I3544="","",_xlfn.LET(_xlpm.x,VLOOKUP($I3544,'taxon-match_2026-08-31'!$A$2:$N$122,4,FALSE),IF(_xlpm.x=0,"",_xlpm.x)))</f>
        <v>urn:lsid:marinespecies.org:taxname:172775</v>
      </c>
      <c r="L3544" t="str">
        <f>IF($I3544="","",_xlfn.LET(_xlpm.x,VLOOKUP($I3544,'taxon-match_2026-08-31'!$A$2:$N$122,7,FALSE),IF(_xlpm.x=0,"",_xlpm.x)))</f>
        <v>Animalia</v>
      </c>
      <c r="M3544" t="str">
        <f>IF($I3544="","",_xlfn.LET(_xlpm.x,VLOOKUP($I3544,'taxon-match_2026-08-31'!$A$2:$N$122,8,FALSE),IF(_xlpm.x=0,"",_xlpm.x)))</f>
        <v>Echinodermata</v>
      </c>
      <c r="N3544" t="str">
        <f>IF($I3544="","",_xlfn.LET(_xlpm.x,VLOOKUP($I3544,'taxon-match_2026-08-31'!$A$2:$N$122,9,FALSE),IF(_xlpm.x=0,"",_xlpm.x)))</f>
        <v>Asteroidea</v>
      </c>
      <c r="O3544" t="str">
        <f>IF($I3544="","",_xlfn.LET(_xlpm.x,VLOOKUP($I3544,'taxon-match_2026-08-31'!$A$2:$N$122,10,FALSE),IF(_xlpm.x=0,"",_xlpm.x)))</f>
        <v>Valvatida</v>
      </c>
      <c r="P3544" t="str">
        <f>IF($I3544="","",_xlfn.LET(_xlpm.x,VLOOKUP($I3544,'taxon-match_2026-08-31'!$A$2:$N$122,11,FALSE),IF(_xlpm.x=0,"",_xlpm.x)))</f>
        <v>Odontasteridae</v>
      </c>
      <c r="Q3544" t="str">
        <f>IF($I3544="","",_xlfn.LET(_xlpm.x,VLOOKUP($I3544,'taxon-match_2026-08-31'!$A$2:$N$122,12,FALSE),IF(_xlpm.x=0,"",_xlpm.x)))</f>
        <v>Odontaster</v>
      </c>
      <c r="R3544" t="str">
        <f>IF($I3544="","",_xlfn.LET(_xlpm.x,VLOOKUP($I3544,'taxon-match_2026-08-31'!$A$2:$N$122,14,FALSE),IF(_xlpm.x=0,"",_xlpm.x)))</f>
        <v>validus</v>
      </c>
      <c r="S3544" s="2" t="s">
        <v>2609</v>
      </c>
      <c r="T3544" s="69" t="s">
        <v>62</v>
      </c>
      <c r="U3544" s="69" t="s">
        <v>60</v>
      </c>
      <c r="X3544" t="str">
        <f>IF(T3544="","",_xlfn.LET(_xlpm.x,VLOOKUP(T3544,'Drop-down_menus'!$F$2:$G$16,2,FALSE),IF(_xlpm.x=0,"",_xlpm.x)))</f>
        <v>https://orcid.org/0000-0003-3696-4445</v>
      </c>
      <c r="Y3544" t="str">
        <f>IF(U3544="","",_xlfn.LET(_xlpm.x,VLOOKUP(U3544,'Drop-down_menus'!$F$2:$G$16,2,FALSE),IF(_xlpm.x=0,"",_xlpm.x)))</f>
        <v>https://orcid.org/0000-0002-9708-1761</v>
      </c>
      <c r="Z3544" t="str">
        <f>IF(V3544="","",_xlfn.LET(_xlpm.x,VLOOKUP(V3544,'Drop-down_menus'!$F$2:$G$16,2,FALSE),IF(_xlpm.x=0,"",_xlpm.x)))</f>
        <v/>
      </c>
      <c r="AA3544" t="str">
        <f>IF(W3544="","",_xlfn.LET(_xlpm.x,VLOOKUP(W3544,'Drop-down_menus'!$F$2:$G$16,2,FALSE),IF(_xlpm.x=0,"",_xlpm.x)))</f>
        <v/>
      </c>
      <c r="AB3544" t="s">
        <v>756</v>
      </c>
      <c r="AE3544" t="s">
        <v>922</v>
      </c>
    </row>
    <row r="3545" spans="1:31" ht="15" x14ac:dyDescent="0.2">
      <c r="A3545" s="2" t="s">
        <v>282</v>
      </c>
      <c r="B3545">
        <v>2721</v>
      </c>
      <c r="C3545">
        <v>5591</v>
      </c>
      <c r="D3545" s="69" t="s">
        <v>700</v>
      </c>
      <c r="F3545" s="70" t="s">
        <v>767</v>
      </c>
      <c r="G3545" s="70">
        <v>1</v>
      </c>
      <c r="H3545" s="70" t="s">
        <v>767</v>
      </c>
      <c r="I3545" t="s">
        <v>767</v>
      </c>
      <c r="J3545" t="str">
        <f>IF($I3545="","",_xlfn.LET(_xlpm.x,VLOOKUP($I3545,'taxon-match_2026-08-31'!$A$2:$N$122,6,FALSE),IF(_xlpm.x=0,"",_xlpm.x)))</f>
        <v>Koehler, 1906</v>
      </c>
      <c r="K3545" t="str">
        <f>IF($I3545="","",_xlfn.LET(_xlpm.x,VLOOKUP($I3545,'taxon-match_2026-08-31'!$A$2:$N$122,4,FALSE),IF(_xlpm.x=0,"",_xlpm.x)))</f>
        <v>urn:lsid:marinespecies.org:taxname:172775</v>
      </c>
      <c r="L3545" t="str">
        <f>IF($I3545="","",_xlfn.LET(_xlpm.x,VLOOKUP($I3545,'taxon-match_2026-08-31'!$A$2:$N$122,7,FALSE),IF(_xlpm.x=0,"",_xlpm.x)))</f>
        <v>Animalia</v>
      </c>
      <c r="M3545" t="str">
        <f>IF($I3545="","",_xlfn.LET(_xlpm.x,VLOOKUP($I3545,'taxon-match_2026-08-31'!$A$2:$N$122,8,FALSE),IF(_xlpm.x=0,"",_xlpm.x)))</f>
        <v>Echinodermata</v>
      </c>
      <c r="N3545" t="str">
        <f>IF($I3545="","",_xlfn.LET(_xlpm.x,VLOOKUP($I3545,'taxon-match_2026-08-31'!$A$2:$N$122,9,FALSE),IF(_xlpm.x=0,"",_xlpm.x)))</f>
        <v>Asteroidea</v>
      </c>
      <c r="O3545" t="str">
        <f>IF($I3545="","",_xlfn.LET(_xlpm.x,VLOOKUP($I3545,'taxon-match_2026-08-31'!$A$2:$N$122,10,FALSE),IF(_xlpm.x=0,"",_xlpm.x)))</f>
        <v>Valvatida</v>
      </c>
      <c r="P3545" t="str">
        <f>IF($I3545="","",_xlfn.LET(_xlpm.x,VLOOKUP($I3545,'taxon-match_2026-08-31'!$A$2:$N$122,11,FALSE),IF(_xlpm.x=0,"",_xlpm.x)))</f>
        <v>Odontasteridae</v>
      </c>
      <c r="Q3545" t="str">
        <f>IF($I3545="","",_xlfn.LET(_xlpm.x,VLOOKUP($I3545,'taxon-match_2026-08-31'!$A$2:$N$122,12,FALSE),IF(_xlpm.x=0,"",_xlpm.x)))</f>
        <v>Odontaster</v>
      </c>
      <c r="R3545" t="str">
        <f>IF($I3545="","",_xlfn.LET(_xlpm.x,VLOOKUP($I3545,'taxon-match_2026-08-31'!$A$2:$N$122,14,FALSE),IF(_xlpm.x=0,"",_xlpm.x)))</f>
        <v>validus</v>
      </c>
      <c r="S3545" s="2" t="s">
        <v>2609</v>
      </c>
      <c r="T3545" s="69" t="s">
        <v>62</v>
      </c>
      <c r="U3545" s="69" t="s">
        <v>60</v>
      </c>
      <c r="X3545" t="str">
        <f>IF(T3545="","",_xlfn.LET(_xlpm.x,VLOOKUP(T3545,'Drop-down_menus'!$F$2:$G$16,2,FALSE),IF(_xlpm.x=0,"",_xlpm.x)))</f>
        <v>https://orcid.org/0000-0003-3696-4445</v>
      </c>
      <c r="Y3545" t="str">
        <f>IF(U3545="","",_xlfn.LET(_xlpm.x,VLOOKUP(U3545,'Drop-down_menus'!$F$2:$G$16,2,FALSE),IF(_xlpm.x=0,"",_xlpm.x)))</f>
        <v>https://orcid.org/0000-0002-9708-1761</v>
      </c>
      <c r="Z3545" t="str">
        <f>IF(V3545="","",_xlfn.LET(_xlpm.x,VLOOKUP(V3545,'Drop-down_menus'!$F$2:$G$16,2,FALSE),IF(_xlpm.x=0,"",_xlpm.x)))</f>
        <v/>
      </c>
      <c r="AA3545" t="str">
        <f>IF(W3545="","",_xlfn.LET(_xlpm.x,VLOOKUP(W3545,'Drop-down_menus'!$F$2:$G$16,2,FALSE),IF(_xlpm.x=0,"",_xlpm.x)))</f>
        <v/>
      </c>
      <c r="AB3545" t="s">
        <v>756</v>
      </c>
      <c r="AE3545" t="s">
        <v>922</v>
      </c>
    </row>
    <row r="3546" spans="1:31" ht="15" x14ac:dyDescent="0.2">
      <c r="A3546" s="2" t="s">
        <v>298</v>
      </c>
      <c r="B3546">
        <v>2997</v>
      </c>
      <c r="C3546">
        <v>5592</v>
      </c>
      <c r="D3546" s="69" t="s">
        <v>700</v>
      </c>
      <c r="F3546" s="70" t="s">
        <v>767</v>
      </c>
      <c r="G3546" s="70">
        <v>1</v>
      </c>
      <c r="H3546" s="70" t="s">
        <v>767</v>
      </c>
      <c r="I3546" t="s">
        <v>767</v>
      </c>
      <c r="J3546" t="str">
        <f>IF($I3546="","",_xlfn.LET(_xlpm.x,VLOOKUP($I3546,'taxon-match_2026-08-31'!$A$2:$N$122,6,FALSE),IF(_xlpm.x=0,"",_xlpm.x)))</f>
        <v>Koehler, 1906</v>
      </c>
      <c r="K3546" t="str">
        <f>IF($I3546="","",_xlfn.LET(_xlpm.x,VLOOKUP($I3546,'taxon-match_2026-08-31'!$A$2:$N$122,4,FALSE),IF(_xlpm.x=0,"",_xlpm.x)))</f>
        <v>urn:lsid:marinespecies.org:taxname:172775</v>
      </c>
      <c r="L3546" t="str">
        <f>IF($I3546="","",_xlfn.LET(_xlpm.x,VLOOKUP($I3546,'taxon-match_2026-08-31'!$A$2:$N$122,7,FALSE),IF(_xlpm.x=0,"",_xlpm.x)))</f>
        <v>Animalia</v>
      </c>
      <c r="M3546" t="str">
        <f>IF($I3546="","",_xlfn.LET(_xlpm.x,VLOOKUP($I3546,'taxon-match_2026-08-31'!$A$2:$N$122,8,FALSE),IF(_xlpm.x=0,"",_xlpm.x)))</f>
        <v>Echinodermata</v>
      </c>
      <c r="N3546" t="str">
        <f>IF($I3546="","",_xlfn.LET(_xlpm.x,VLOOKUP($I3546,'taxon-match_2026-08-31'!$A$2:$N$122,9,FALSE),IF(_xlpm.x=0,"",_xlpm.x)))</f>
        <v>Asteroidea</v>
      </c>
      <c r="O3546" t="str">
        <f>IF($I3546="","",_xlfn.LET(_xlpm.x,VLOOKUP($I3546,'taxon-match_2026-08-31'!$A$2:$N$122,10,FALSE),IF(_xlpm.x=0,"",_xlpm.x)))</f>
        <v>Valvatida</v>
      </c>
      <c r="P3546" t="str">
        <f>IF($I3546="","",_xlfn.LET(_xlpm.x,VLOOKUP($I3546,'taxon-match_2026-08-31'!$A$2:$N$122,11,FALSE),IF(_xlpm.x=0,"",_xlpm.x)))</f>
        <v>Odontasteridae</v>
      </c>
      <c r="Q3546" t="str">
        <f>IF($I3546="","",_xlfn.LET(_xlpm.x,VLOOKUP($I3546,'taxon-match_2026-08-31'!$A$2:$N$122,12,FALSE),IF(_xlpm.x=0,"",_xlpm.x)))</f>
        <v>Odontaster</v>
      </c>
      <c r="R3546" t="str">
        <f>IF($I3546="","",_xlfn.LET(_xlpm.x,VLOOKUP($I3546,'taxon-match_2026-08-31'!$A$2:$N$122,14,FALSE),IF(_xlpm.x=0,"",_xlpm.x)))</f>
        <v>validus</v>
      </c>
      <c r="S3546" s="2" t="s">
        <v>2609</v>
      </c>
      <c r="T3546" s="69" t="s">
        <v>62</v>
      </c>
      <c r="U3546" s="69" t="s">
        <v>60</v>
      </c>
      <c r="X3546" t="str">
        <f>IF(T3546="","",_xlfn.LET(_xlpm.x,VLOOKUP(T3546,'Drop-down_menus'!$F$2:$G$16,2,FALSE),IF(_xlpm.x=0,"",_xlpm.x)))</f>
        <v>https://orcid.org/0000-0003-3696-4445</v>
      </c>
      <c r="Y3546" t="str">
        <f>IF(U3546="","",_xlfn.LET(_xlpm.x,VLOOKUP(U3546,'Drop-down_menus'!$F$2:$G$16,2,FALSE),IF(_xlpm.x=0,"",_xlpm.x)))</f>
        <v>https://orcid.org/0000-0002-9708-1761</v>
      </c>
      <c r="Z3546" t="str">
        <f>IF(V3546="","",_xlfn.LET(_xlpm.x,VLOOKUP(V3546,'Drop-down_menus'!$F$2:$G$16,2,FALSE),IF(_xlpm.x=0,"",_xlpm.x)))</f>
        <v/>
      </c>
      <c r="AA3546" t="str">
        <f>IF(W3546="","",_xlfn.LET(_xlpm.x,VLOOKUP(W3546,'Drop-down_menus'!$F$2:$G$16,2,FALSE),IF(_xlpm.x=0,"",_xlpm.x)))</f>
        <v/>
      </c>
      <c r="AB3546" t="s">
        <v>756</v>
      </c>
      <c r="AE3546" t="s">
        <v>922</v>
      </c>
    </row>
    <row r="3547" spans="1:31" ht="15" x14ac:dyDescent="0.2">
      <c r="A3547" s="2" t="s">
        <v>298</v>
      </c>
      <c r="B3547">
        <v>2998</v>
      </c>
      <c r="C3547">
        <v>5593</v>
      </c>
      <c r="D3547" s="69" t="s">
        <v>700</v>
      </c>
      <c r="F3547" s="70" t="s">
        <v>767</v>
      </c>
      <c r="G3547" s="70">
        <v>1</v>
      </c>
      <c r="H3547" s="70" t="s">
        <v>767</v>
      </c>
      <c r="I3547" t="s">
        <v>767</v>
      </c>
      <c r="J3547" t="str">
        <f>IF($I3547="","",_xlfn.LET(_xlpm.x,VLOOKUP($I3547,'taxon-match_2026-08-31'!$A$2:$N$122,6,FALSE),IF(_xlpm.x=0,"",_xlpm.x)))</f>
        <v>Koehler, 1906</v>
      </c>
      <c r="K3547" t="str">
        <f>IF($I3547="","",_xlfn.LET(_xlpm.x,VLOOKUP($I3547,'taxon-match_2026-08-31'!$A$2:$N$122,4,FALSE),IF(_xlpm.x=0,"",_xlpm.x)))</f>
        <v>urn:lsid:marinespecies.org:taxname:172775</v>
      </c>
      <c r="L3547" t="str">
        <f>IF($I3547="","",_xlfn.LET(_xlpm.x,VLOOKUP($I3547,'taxon-match_2026-08-31'!$A$2:$N$122,7,FALSE),IF(_xlpm.x=0,"",_xlpm.x)))</f>
        <v>Animalia</v>
      </c>
      <c r="M3547" t="str">
        <f>IF($I3547="","",_xlfn.LET(_xlpm.x,VLOOKUP($I3547,'taxon-match_2026-08-31'!$A$2:$N$122,8,FALSE),IF(_xlpm.x=0,"",_xlpm.x)))</f>
        <v>Echinodermata</v>
      </c>
      <c r="N3547" t="str">
        <f>IF($I3547="","",_xlfn.LET(_xlpm.x,VLOOKUP($I3547,'taxon-match_2026-08-31'!$A$2:$N$122,9,FALSE),IF(_xlpm.x=0,"",_xlpm.x)))</f>
        <v>Asteroidea</v>
      </c>
      <c r="O3547" t="str">
        <f>IF($I3547="","",_xlfn.LET(_xlpm.x,VLOOKUP($I3547,'taxon-match_2026-08-31'!$A$2:$N$122,10,FALSE),IF(_xlpm.x=0,"",_xlpm.x)))</f>
        <v>Valvatida</v>
      </c>
      <c r="P3547" t="str">
        <f>IF($I3547="","",_xlfn.LET(_xlpm.x,VLOOKUP($I3547,'taxon-match_2026-08-31'!$A$2:$N$122,11,FALSE),IF(_xlpm.x=0,"",_xlpm.x)))</f>
        <v>Odontasteridae</v>
      </c>
      <c r="Q3547" t="str">
        <f>IF($I3547="","",_xlfn.LET(_xlpm.x,VLOOKUP($I3547,'taxon-match_2026-08-31'!$A$2:$N$122,12,FALSE),IF(_xlpm.x=0,"",_xlpm.x)))</f>
        <v>Odontaster</v>
      </c>
      <c r="R3547" t="str">
        <f>IF($I3547="","",_xlfn.LET(_xlpm.x,VLOOKUP($I3547,'taxon-match_2026-08-31'!$A$2:$N$122,14,FALSE),IF(_xlpm.x=0,"",_xlpm.x)))</f>
        <v>validus</v>
      </c>
      <c r="S3547" s="2" t="s">
        <v>2609</v>
      </c>
      <c r="T3547" s="69" t="s">
        <v>62</v>
      </c>
      <c r="U3547" s="69" t="s">
        <v>60</v>
      </c>
      <c r="X3547" t="str">
        <f>IF(T3547="","",_xlfn.LET(_xlpm.x,VLOOKUP(T3547,'Drop-down_menus'!$F$2:$G$16,2,FALSE),IF(_xlpm.x=0,"",_xlpm.x)))</f>
        <v>https://orcid.org/0000-0003-3696-4445</v>
      </c>
      <c r="Y3547" t="str">
        <f>IF(U3547="","",_xlfn.LET(_xlpm.x,VLOOKUP(U3547,'Drop-down_menus'!$F$2:$G$16,2,FALSE),IF(_xlpm.x=0,"",_xlpm.x)))</f>
        <v>https://orcid.org/0000-0002-9708-1761</v>
      </c>
      <c r="Z3547" t="str">
        <f>IF(V3547="","",_xlfn.LET(_xlpm.x,VLOOKUP(V3547,'Drop-down_menus'!$F$2:$G$16,2,FALSE),IF(_xlpm.x=0,"",_xlpm.x)))</f>
        <v/>
      </c>
      <c r="AA3547" t="str">
        <f>IF(W3547="","",_xlfn.LET(_xlpm.x,VLOOKUP(W3547,'Drop-down_menus'!$F$2:$G$16,2,FALSE),IF(_xlpm.x=0,"",_xlpm.x)))</f>
        <v/>
      </c>
      <c r="AB3547" t="s">
        <v>756</v>
      </c>
      <c r="AE3547" t="s">
        <v>922</v>
      </c>
    </row>
    <row r="3548" spans="1:31" ht="15" x14ac:dyDescent="0.2">
      <c r="A3548" s="2" t="s">
        <v>298</v>
      </c>
      <c r="B3548">
        <v>2999</v>
      </c>
      <c r="C3548">
        <v>5583</v>
      </c>
      <c r="D3548" s="69" t="s">
        <v>700</v>
      </c>
      <c r="F3548" s="70" t="s">
        <v>767</v>
      </c>
      <c r="G3548" s="70">
        <v>1</v>
      </c>
      <c r="H3548" s="70" t="s">
        <v>767</v>
      </c>
      <c r="I3548" t="s">
        <v>767</v>
      </c>
      <c r="J3548" t="str">
        <f>IF($I3548="","",_xlfn.LET(_xlpm.x,VLOOKUP($I3548,'taxon-match_2026-08-31'!$A$2:$N$122,6,FALSE),IF(_xlpm.x=0,"",_xlpm.x)))</f>
        <v>Koehler, 1906</v>
      </c>
      <c r="K3548" t="str">
        <f>IF($I3548="","",_xlfn.LET(_xlpm.x,VLOOKUP($I3548,'taxon-match_2026-08-31'!$A$2:$N$122,4,FALSE),IF(_xlpm.x=0,"",_xlpm.x)))</f>
        <v>urn:lsid:marinespecies.org:taxname:172775</v>
      </c>
      <c r="L3548" t="str">
        <f>IF($I3548="","",_xlfn.LET(_xlpm.x,VLOOKUP($I3548,'taxon-match_2026-08-31'!$A$2:$N$122,7,FALSE),IF(_xlpm.x=0,"",_xlpm.x)))</f>
        <v>Animalia</v>
      </c>
      <c r="M3548" t="str">
        <f>IF($I3548="","",_xlfn.LET(_xlpm.x,VLOOKUP($I3548,'taxon-match_2026-08-31'!$A$2:$N$122,8,FALSE),IF(_xlpm.x=0,"",_xlpm.x)))</f>
        <v>Echinodermata</v>
      </c>
      <c r="N3548" t="str">
        <f>IF($I3548="","",_xlfn.LET(_xlpm.x,VLOOKUP($I3548,'taxon-match_2026-08-31'!$A$2:$N$122,9,FALSE),IF(_xlpm.x=0,"",_xlpm.x)))</f>
        <v>Asteroidea</v>
      </c>
      <c r="O3548" t="str">
        <f>IF($I3548="","",_xlfn.LET(_xlpm.x,VLOOKUP($I3548,'taxon-match_2026-08-31'!$A$2:$N$122,10,FALSE),IF(_xlpm.x=0,"",_xlpm.x)))</f>
        <v>Valvatida</v>
      </c>
      <c r="P3548" t="str">
        <f>IF($I3548="","",_xlfn.LET(_xlpm.x,VLOOKUP($I3548,'taxon-match_2026-08-31'!$A$2:$N$122,11,FALSE),IF(_xlpm.x=0,"",_xlpm.x)))</f>
        <v>Odontasteridae</v>
      </c>
      <c r="Q3548" t="str">
        <f>IF($I3548="","",_xlfn.LET(_xlpm.x,VLOOKUP($I3548,'taxon-match_2026-08-31'!$A$2:$N$122,12,FALSE),IF(_xlpm.x=0,"",_xlpm.x)))</f>
        <v>Odontaster</v>
      </c>
      <c r="R3548" t="str">
        <f>IF($I3548="","",_xlfn.LET(_xlpm.x,VLOOKUP($I3548,'taxon-match_2026-08-31'!$A$2:$N$122,14,FALSE),IF(_xlpm.x=0,"",_xlpm.x)))</f>
        <v>validus</v>
      </c>
      <c r="S3548" s="2" t="s">
        <v>2609</v>
      </c>
      <c r="T3548" s="69" t="s">
        <v>62</v>
      </c>
      <c r="U3548" s="69" t="s">
        <v>60</v>
      </c>
      <c r="X3548" t="str">
        <f>IF(T3548="","",_xlfn.LET(_xlpm.x,VLOOKUP(T3548,'Drop-down_menus'!$F$2:$G$16,2,FALSE),IF(_xlpm.x=0,"",_xlpm.x)))</f>
        <v>https://orcid.org/0000-0003-3696-4445</v>
      </c>
      <c r="Y3548" t="str">
        <f>IF(U3548="","",_xlfn.LET(_xlpm.x,VLOOKUP(U3548,'Drop-down_menus'!$F$2:$G$16,2,FALSE),IF(_xlpm.x=0,"",_xlpm.x)))</f>
        <v>https://orcid.org/0000-0002-9708-1761</v>
      </c>
      <c r="Z3548" t="str">
        <f>IF(V3548="","",_xlfn.LET(_xlpm.x,VLOOKUP(V3548,'Drop-down_menus'!$F$2:$G$16,2,FALSE),IF(_xlpm.x=0,"",_xlpm.x)))</f>
        <v/>
      </c>
      <c r="AA3548" t="str">
        <f>IF(W3548="","",_xlfn.LET(_xlpm.x,VLOOKUP(W3548,'Drop-down_menus'!$F$2:$G$16,2,FALSE),IF(_xlpm.x=0,"",_xlpm.x)))</f>
        <v/>
      </c>
      <c r="AB3548" t="s">
        <v>756</v>
      </c>
      <c r="AE3548" t="s">
        <v>922</v>
      </c>
    </row>
    <row r="3549" spans="1:31" ht="15" x14ac:dyDescent="0.2">
      <c r="A3549" s="2" t="s">
        <v>298</v>
      </c>
      <c r="B3549">
        <v>3000</v>
      </c>
      <c r="C3549">
        <v>5584</v>
      </c>
      <c r="D3549" s="69" t="s">
        <v>700</v>
      </c>
      <c r="F3549" s="70" t="s">
        <v>767</v>
      </c>
      <c r="G3549" s="70">
        <v>1</v>
      </c>
      <c r="H3549" s="70" t="s">
        <v>767</v>
      </c>
      <c r="I3549" t="s">
        <v>767</v>
      </c>
      <c r="J3549" t="str">
        <f>IF($I3549="","",_xlfn.LET(_xlpm.x,VLOOKUP($I3549,'taxon-match_2026-08-31'!$A$2:$N$122,6,FALSE),IF(_xlpm.x=0,"",_xlpm.x)))</f>
        <v>Koehler, 1906</v>
      </c>
      <c r="K3549" t="str">
        <f>IF($I3549="","",_xlfn.LET(_xlpm.x,VLOOKUP($I3549,'taxon-match_2026-08-31'!$A$2:$N$122,4,FALSE),IF(_xlpm.x=0,"",_xlpm.x)))</f>
        <v>urn:lsid:marinespecies.org:taxname:172775</v>
      </c>
      <c r="L3549" t="str">
        <f>IF($I3549="","",_xlfn.LET(_xlpm.x,VLOOKUP($I3549,'taxon-match_2026-08-31'!$A$2:$N$122,7,FALSE),IF(_xlpm.x=0,"",_xlpm.x)))</f>
        <v>Animalia</v>
      </c>
      <c r="M3549" t="str">
        <f>IF($I3549="","",_xlfn.LET(_xlpm.x,VLOOKUP($I3549,'taxon-match_2026-08-31'!$A$2:$N$122,8,FALSE),IF(_xlpm.x=0,"",_xlpm.x)))</f>
        <v>Echinodermata</v>
      </c>
      <c r="N3549" t="str">
        <f>IF($I3549="","",_xlfn.LET(_xlpm.x,VLOOKUP($I3549,'taxon-match_2026-08-31'!$A$2:$N$122,9,FALSE),IF(_xlpm.x=0,"",_xlpm.x)))</f>
        <v>Asteroidea</v>
      </c>
      <c r="O3549" t="str">
        <f>IF($I3549="","",_xlfn.LET(_xlpm.x,VLOOKUP($I3549,'taxon-match_2026-08-31'!$A$2:$N$122,10,FALSE),IF(_xlpm.x=0,"",_xlpm.x)))</f>
        <v>Valvatida</v>
      </c>
      <c r="P3549" t="str">
        <f>IF($I3549="","",_xlfn.LET(_xlpm.x,VLOOKUP($I3549,'taxon-match_2026-08-31'!$A$2:$N$122,11,FALSE),IF(_xlpm.x=0,"",_xlpm.x)))</f>
        <v>Odontasteridae</v>
      </c>
      <c r="Q3549" t="str">
        <f>IF($I3549="","",_xlfn.LET(_xlpm.x,VLOOKUP($I3549,'taxon-match_2026-08-31'!$A$2:$N$122,12,FALSE),IF(_xlpm.x=0,"",_xlpm.x)))</f>
        <v>Odontaster</v>
      </c>
      <c r="R3549" t="str">
        <f>IF($I3549="","",_xlfn.LET(_xlpm.x,VLOOKUP($I3549,'taxon-match_2026-08-31'!$A$2:$N$122,14,FALSE),IF(_xlpm.x=0,"",_xlpm.x)))</f>
        <v>validus</v>
      </c>
      <c r="S3549" s="2" t="s">
        <v>2609</v>
      </c>
      <c r="T3549" s="69" t="s">
        <v>62</v>
      </c>
      <c r="U3549" s="69" t="s">
        <v>60</v>
      </c>
      <c r="X3549" t="str">
        <f>IF(T3549="","",_xlfn.LET(_xlpm.x,VLOOKUP(T3549,'Drop-down_menus'!$F$2:$G$16,2,FALSE),IF(_xlpm.x=0,"",_xlpm.x)))</f>
        <v>https://orcid.org/0000-0003-3696-4445</v>
      </c>
      <c r="Y3549" t="str">
        <f>IF(U3549="","",_xlfn.LET(_xlpm.x,VLOOKUP(U3549,'Drop-down_menus'!$F$2:$G$16,2,FALSE),IF(_xlpm.x=0,"",_xlpm.x)))</f>
        <v>https://orcid.org/0000-0002-9708-1761</v>
      </c>
      <c r="Z3549" t="str">
        <f>IF(V3549="","",_xlfn.LET(_xlpm.x,VLOOKUP(V3549,'Drop-down_menus'!$F$2:$G$16,2,FALSE),IF(_xlpm.x=0,"",_xlpm.x)))</f>
        <v/>
      </c>
      <c r="AA3549" t="str">
        <f>IF(W3549="","",_xlfn.LET(_xlpm.x,VLOOKUP(W3549,'Drop-down_menus'!$F$2:$G$16,2,FALSE),IF(_xlpm.x=0,"",_xlpm.x)))</f>
        <v/>
      </c>
      <c r="AB3549" t="s">
        <v>756</v>
      </c>
      <c r="AE3549" t="s">
        <v>922</v>
      </c>
    </row>
    <row r="3550" spans="1:31" ht="15" x14ac:dyDescent="0.2">
      <c r="A3550" s="2" t="s">
        <v>328</v>
      </c>
      <c r="B3550">
        <v>3381</v>
      </c>
      <c r="C3550">
        <v>5585</v>
      </c>
      <c r="D3550" s="69" t="s">
        <v>700</v>
      </c>
      <c r="F3550" s="70" t="s">
        <v>767</v>
      </c>
      <c r="G3550" s="70">
        <v>1</v>
      </c>
      <c r="H3550" s="70" t="s">
        <v>767</v>
      </c>
      <c r="I3550" t="s">
        <v>767</v>
      </c>
      <c r="J3550" t="str">
        <f>IF($I3550="","",_xlfn.LET(_xlpm.x,VLOOKUP($I3550,'taxon-match_2026-08-31'!$A$2:$N$122,6,FALSE),IF(_xlpm.x=0,"",_xlpm.x)))</f>
        <v>Koehler, 1906</v>
      </c>
      <c r="K3550" t="str">
        <f>IF($I3550="","",_xlfn.LET(_xlpm.x,VLOOKUP($I3550,'taxon-match_2026-08-31'!$A$2:$N$122,4,FALSE),IF(_xlpm.x=0,"",_xlpm.x)))</f>
        <v>urn:lsid:marinespecies.org:taxname:172775</v>
      </c>
      <c r="L3550" t="str">
        <f>IF($I3550="","",_xlfn.LET(_xlpm.x,VLOOKUP($I3550,'taxon-match_2026-08-31'!$A$2:$N$122,7,FALSE),IF(_xlpm.x=0,"",_xlpm.x)))</f>
        <v>Animalia</v>
      </c>
      <c r="M3550" t="str">
        <f>IF($I3550="","",_xlfn.LET(_xlpm.x,VLOOKUP($I3550,'taxon-match_2026-08-31'!$A$2:$N$122,8,FALSE),IF(_xlpm.x=0,"",_xlpm.x)))</f>
        <v>Echinodermata</v>
      </c>
      <c r="N3550" t="str">
        <f>IF($I3550="","",_xlfn.LET(_xlpm.x,VLOOKUP($I3550,'taxon-match_2026-08-31'!$A$2:$N$122,9,FALSE),IF(_xlpm.x=0,"",_xlpm.x)))</f>
        <v>Asteroidea</v>
      </c>
      <c r="O3550" t="str">
        <f>IF($I3550="","",_xlfn.LET(_xlpm.x,VLOOKUP($I3550,'taxon-match_2026-08-31'!$A$2:$N$122,10,FALSE),IF(_xlpm.x=0,"",_xlpm.x)))</f>
        <v>Valvatida</v>
      </c>
      <c r="P3550" t="str">
        <f>IF($I3550="","",_xlfn.LET(_xlpm.x,VLOOKUP($I3550,'taxon-match_2026-08-31'!$A$2:$N$122,11,FALSE),IF(_xlpm.x=0,"",_xlpm.x)))</f>
        <v>Odontasteridae</v>
      </c>
      <c r="Q3550" t="str">
        <f>IF($I3550="","",_xlfn.LET(_xlpm.x,VLOOKUP($I3550,'taxon-match_2026-08-31'!$A$2:$N$122,12,FALSE),IF(_xlpm.x=0,"",_xlpm.x)))</f>
        <v>Odontaster</v>
      </c>
      <c r="R3550" t="str">
        <f>IF($I3550="","",_xlfn.LET(_xlpm.x,VLOOKUP($I3550,'taxon-match_2026-08-31'!$A$2:$N$122,14,FALSE),IF(_xlpm.x=0,"",_xlpm.x)))</f>
        <v>validus</v>
      </c>
      <c r="S3550" s="2" t="s">
        <v>2609</v>
      </c>
      <c r="T3550" s="69" t="s">
        <v>62</v>
      </c>
      <c r="U3550" s="69" t="s">
        <v>60</v>
      </c>
      <c r="X3550" t="str">
        <f>IF(T3550="","",_xlfn.LET(_xlpm.x,VLOOKUP(T3550,'Drop-down_menus'!$F$2:$G$16,2,FALSE),IF(_xlpm.x=0,"",_xlpm.x)))</f>
        <v>https://orcid.org/0000-0003-3696-4445</v>
      </c>
      <c r="Y3550" t="str">
        <f>IF(U3550="","",_xlfn.LET(_xlpm.x,VLOOKUP(U3550,'Drop-down_menus'!$F$2:$G$16,2,FALSE),IF(_xlpm.x=0,"",_xlpm.x)))</f>
        <v>https://orcid.org/0000-0002-9708-1761</v>
      </c>
      <c r="Z3550" t="str">
        <f>IF(V3550="","",_xlfn.LET(_xlpm.x,VLOOKUP(V3550,'Drop-down_menus'!$F$2:$G$16,2,FALSE),IF(_xlpm.x=0,"",_xlpm.x)))</f>
        <v/>
      </c>
      <c r="AA3550" t="str">
        <f>IF(W3550="","",_xlfn.LET(_xlpm.x,VLOOKUP(W3550,'Drop-down_menus'!$F$2:$G$16,2,FALSE),IF(_xlpm.x=0,"",_xlpm.x)))</f>
        <v/>
      </c>
      <c r="AB3550" t="s">
        <v>756</v>
      </c>
      <c r="AE3550" t="s">
        <v>922</v>
      </c>
    </row>
    <row r="3551" spans="1:31" ht="15" x14ac:dyDescent="0.2">
      <c r="A3551" s="2" t="s">
        <v>328</v>
      </c>
      <c r="B3551">
        <v>3382</v>
      </c>
      <c r="C3551">
        <v>5586</v>
      </c>
      <c r="D3551" s="69" t="s">
        <v>700</v>
      </c>
      <c r="F3551" s="70" t="s">
        <v>767</v>
      </c>
      <c r="G3551" s="70">
        <v>1</v>
      </c>
      <c r="H3551" s="70" t="s">
        <v>767</v>
      </c>
      <c r="I3551" t="s">
        <v>767</v>
      </c>
      <c r="J3551" t="str">
        <f>IF($I3551="","",_xlfn.LET(_xlpm.x,VLOOKUP($I3551,'taxon-match_2026-08-31'!$A$2:$N$122,6,FALSE),IF(_xlpm.x=0,"",_xlpm.x)))</f>
        <v>Koehler, 1906</v>
      </c>
      <c r="K3551" t="str">
        <f>IF($I3551="","",_xlfn.LET(_xlpm.x,VLOOKUP($I3551,'taxon-match_2026-08-31'!$A$2:$N$122,4,FALSE),IF(_xlpm.x=0,"",_xlpm.x)))</f>
        <v>urn:lsid:marinespecies.org:taxname:172775</v>
      </c>
      <c r="L3551" t="str">
        <f>IF($I3551="","",_xlfn.LET(_xlpm.x,VLOOKUP($I3551,'taxon-match_2026-08-31'!$A$2:$N$122,7,FALSE),IF(_xlpm.x=0,"",_xlpm.x)))</f>
        <v>Animalia</v>
      </c>
      <c r="M3551" t="str">
        <f>IF($I3551="","",_xlfn.LET(_xlpm.x,VLOOKUP($I3551,'taxon-match_2026-08-31'!$A$2:$N$122,8,FALSE),IF(_xlpm.x=0,"",_xlpm.x)))</f>
        <v>Echinodermata</v>
      </c>
      <c r="N3551" t="str">
        <f>IF($I3551="","",_xlfn.LET(_xlpm.x,VLOOKUP($I3551,'taxon-match_2026-08-31'!$A$2:$N$122,9,FALSE),IF(_xlpm.x=0,"",_xlpm.x)))</f>
        <v>Asteroidea</v>
      </c>
      <c r="O3551" t="str">
        <f>IF($I3551="","",_xlfn.LET(_xlpm.x,VLOOKUP($I3551,'taxon-match_2026-08-31'!$A$2:$N$122,10,FALSE),IF(_xlpm.x=0,"",_xlpm.x)))</f>
        <v>Valvatida</v>
      </c>
      <c r="P3551" t="str">
        <f>IF($I3551="","",_xlfn.LET(_xlpm.x,VLOOKUP($I3551,'taxon-match_2026-08-31'!$A$2:$N$122,11,FALSE),IF(_xlpm.x=0,"",_xlpm.x)))</f>
        <v>Odontasteridae</v>
      </c>
      <c r="Q3551" t="str">
        <f>IF($I3551="","",_xlfn.LET(_xlpm.x,VLOOKUP($I3551,'taxon-match_2026-08-31'!$A$2:$N$122,12,FALSE),IF(_xlpm.x=0,"",_xlpm.x)))</f>
        <v>Odontaster</v>
      </c>
      <c r="R3551" t="str">
        <f>IF($I3551="","",_xlfn.LET(_xlpm.x,VLOOKUP($I3551,'taxon-match_2026-08-31'!$A$2:$N$122,14,FALSE),IF(_xlpm.x=0,"",_xlpm.x)))</f>
        <v>validus</v>
      </c>
      <c r="S3551" s="2" t="s">
        <v>2609</v>
      </c>
      <c r="T3551" s="69" t="s">
        <v>62</v>
      </c>
      <c r="U3551" s="69" t="s">
        <v>60</v>
      </c>
      <c r="X3551" t="str">
        <f>IF(T3551="","",_xlfn.LET(_xlpm.x,VLOOKUP(T3551,'Drop-down_menus'!$F$2:$G$16,2,FALSE),IF(_xlpm.x=0,"",_xlpm.x)))</f>
        <v>https://orcid.org/0000-0003-3696-4445</v>
      </c>
      <c r="Y3551" t="str">
        <f>IF(U3551="","",_xlfn.LET(_xlpm.x,VLOOKUP(U3551,'Drop-down_menus'!$F$2:$G$16,2,FALSE),IF(_xlpm.x=0,"",_xlpm.x)))</f>
        <v>https://orcid.org/0000-0002-9708-1761</v>
      </c>
      <c r="Z3551" t="str">
        <f>IF(V3551="","",_xlfn.LET(_xlpm.x,VLOOKUP(V3551,'Drop-down_menus'!$F$2:$G$16,2,FALSE),IF(_xlpm.x=0,"",_xlpm.x)))</f>
        <v/>
      </c>
      <c r="AA3551" t="str">
        <f>IF(W3551="","",_xlfn.LET(_xlpm.x,VLOOKUP(W3551,'Drop-down_menus'!$F$2:$G$16,2,FALSE),IF(_xlpm.x=0,"",_xlpm.x)))</f>
        <v/>
      </c>
      <c r="AB3551" t="s">
        <v>756</v>
      </c>
      <c r="AE3551" t="s">
        <v>922</v>
      </c>
    </row>
    <row r="3552" spans="1:31" ht="15" x14ac:dyDescent="0.2">
      <c r="A3552" s="2" t="s">
        <v>328</v>
      </c>
      <c r="B3552">
        <v>3383</v>
      </c>
      <c r="C3552">
        <v>5587</v>
      </c>
      <c r="D3552" s="69" t="s">
        <v>700</v>
      </c>
      <c r="F3552" s="70" t="s">
        <v>767</v>
      </c>
      <c r="G3552" s="70">
        <v>1</v>
      </c>
      <c r="H3552" s="70" t="s">
        <v>767</v>
      </c>
      <c r="I3552" t="s">
        <v>767</v>
      </c>
      <c r="J3552" t="str">
        <f>IF($I3552="","",_xlfn.LET(_xlpm.x,VLOOKUP($I3552,'taxon-match_2026-08-31'!$A$2:$N$122,6,FALSE),IF(_xlpm.x=0,"",_xlpm.x)))</f>
        <v>Koehler, 1906</v>
      </c>
      <c r="K3552" t="str">
        <f>IF($I3552="","",_xlfn.LET(_xlpm.x,VLOOKUP($I3552,'taxon-match_2026-08-31'!$A$2:$N$122,4,FALSE),IF(_xlpm.x=0,"",_xlpm.x)))</f>
        <v>urn:lsid:marinespecies.org:taxname:172775</v>
      </c>
      <c r="L3552" t="str">
        <f>IF($I3552="","",_xlfn.LET(_xlpm.x,VLOOKUP($I3552,'taxon-match_2026-08-31'!$A$2:$N$122,7,FALSE),IF(_xlpm.x=0,"",_xlpm.x)))</f>
        <v>Animalia</v>
      </c>
      <c r="M3552" t="str">
        <f>IF($I3552="","",_xlfn.LET(_xlpm.x,VLOOKUP($I3552,'taxon-match_2026-08-31'!$A$2:$N$122,8,FALSE),IF(_xlpm.x=0,"",_xlpm.x)))</f>
        <v>Echinodermata</v>
      </c>
      <c r="N3552" t="str">
        <f>IF($I3552="","",_xlfn.LET(_xlpm.x,VLOOKUP($I3552,'taxon-match_2026-08-31'!$A$2:$N$122,9,FALSE),IF(_xlpm.x=0,"",_xlpm.x)))</f>
        <v>Asteroidea</v>
      </c>
      <c r="O3552" t="str">
        <f>IF($I3552="","",_xlfn.LET(_xlpm.x,VLOOKUP($I3552,'taxon-match_2026-08-31'!$A$2:$N$122,10,FALSE),IF(_xlpm.x=0,"",_xlpm.x)))</f>
        <v>Valvatida</v>
      </c>
      <c r="P3552" t="str">
        <f>IF($I3552="","",_xlfn.LET(_xlpm.x,VLOOKUP($I3552,'taxon-match_2026-08-31'!$A$2:$N$122,11,FALSE),IF(_xlpm.x=0,"",_xlpm.x)))</f>
        <v>Odontasteridae</v>
      </c>
      <c r="Q3552" t="str">
        <f>IF($I3552="","",_xlfn.LET(_xlpm.x,VLOOKUP($I3552,'taxon-match_2026-08-31'!$A$2:$N$122,12,FALSE),IF(_xlpm.x=0,"",_xlpm.x)))</f>
        <v>Odontaster</v>
      </c>
      <c r="R3552" t="str">
        <f>IF($I3552="","",_xlfn.LET(_xlpm.x,VLOOKUP($I3552,'taxon-match_2026-08-31'!$A$2:$N$122,14,FALSE),IF(_xlpm.x=0,"",_xlpm.x)))</f>
        <v>validus</v>
      </c>
      <c r="S3552" s="2" t="s">
        <v>2609</v>
      </c>
      <c r="T3552" s="69" t="s">
        <v>62</v>
      </c>
      <c r="U3552" s="69" t="s">
        <v>60</v>
      </c>
      <c r="X3552" t="str">
        <f>IF(T3552="","",_xlfn.LET(_xlpm.x,VLOOKUP(T3552,'Drop-down_menus'!$F$2:$G$16,2,FALSE),IF(_xlpm.x=0,"",_xlpm.x)))</f>
        <v>https://orcid.org/0000-0003-3696-4445</v>
      </c>
      <c r="Y3552" t="str">
        <f>IF(U3552="","",_xlfn.LET(_xlpm.x,VLOOKUP(U3552,'Drop-down_menus'!$F$2:$G$16,2,FALSE),IF(_xlpm.x=0,"",_xlpm.x)))</f>
        <v>https://orcid.org/0000-0002-9708-1761</v>
      </c>
      <c r="Z3552" t="str">
        <f>IF(V3552="","",_xlfn.LET(_xlpm.x,VLOOKUP(V3552,'Drop-down_menus'!$F$2:$G$16,2,FALSE),IF(_xlpm.x=0,"",_xlpm.x)))</f>
        <v/>
      </c>
      <c r="AA3552" t="str">
        <f>IF(W3552="","",_xlfn.LET(_xlpm.x,VLOOKUP(W3552,'Drop-down_menus'!$F$2:$G$16,2,FALSE),IF(_xlpm.x=0,"",_xlpm.x)))</f>
        <v/>
      </c>
      <c r="AB3552" t="s">
        <v>756</v>
      </c>
      <c r="AE3552" t="s">
        <v>922</v>
      </c>
    </row>
    <row r="3553" spans="1:31" ht="15" x14ac:dyDescent="0.2">
      <c r="A3553" s="2" t="s">
        <v>441</v>
      </c>
      <c r="B3553">
        <v>5289</v>
      </c>
      <c r="C3553">
        <v>5581</v>
      </c>
      <c r="D3553" s="69" t="s">
        <v>700</v>
      </c>
      <c r="F3553" s="70" t="s">
        <v>767</v>
      </c>
      <c r="G3553" s="70">
        <v>1</v>
      </c>
      <c r="H3553" s="70" t="s">
        <v>767</v>
      </c>
      <c r="I3553" t="s">
        <v>767</v>
      </c>
      <c r="J3553" t="str">
        <f>IF($I3553="","",_xlfn.LET(_xlpm.x,VLOOKUP($I3553,'taxon-match_2026-08-31'!$A$2:$N$122,6,FALSE),IF(_xlpm.x=0,"",_xlpm.x)))</f>
        <v>Koehler, 1906</v>
      </c>
      <c r="K3553" t="str">
        <f>IF($I3553="","",_xlfn.LET(_xlpm.x,VLOOKUP($I3553,'taxon-match_2026-08-31'!$A$2:$N$122,4,FALSE),IF(_xlpm.x=0,"",_xlpm.x)))</f>
        <v>urn:lsid:marinespecies.org:taxname:172775</v>
      </c>
      <c r="L3553" t="str">
        <f>IF($I3553="","",_xlfn.LET(_xlpm.x,VLOOKUP($I3553,'taxon-match_2026-08-31'!$A$2:$N$122,7,FALSE),IF(_xlpm.x=0,"",_xlpm.x)))</f>
        <v>Animalia</v>
      </c>
      <c r="M3553" t="str">
        <f>IF($I3553="","",_xlfn.LET(_xlpm.x,VLOOKUP($I3553,'taxon-match_2026-08-31'!$A$2:$N$122,8,FALSE),IF(_xlpm.x=0,"",_xlpm.x)))</f>
        <v>Echinodermata</v>
      </c>
      <c r="N3553" t="str">
        <f>IF($I3553="","",_xlfn.LET(_xlpm.x,VLOOKUP($I3553,'taxon-match_2026-08-31'!$A$2:$N$122,9,FALSE),IF(_xlpm.x=0,"",_xlpm.x)))</f>
        <v>Asteroidea</v>
      </c>
      <c r="O3553" t="str">
        <f>IF($I3553="","",_xlfn.LET(_xlpm.x,VLOOKUP($I3553,'taxon-match_2026-08-31'!$A$2:$N$122,10,FALSE),IF(_xlpm.x=0,"",_xlpm.x)))</f>
        <v>Valvatida</v>
      </c>
      <c r="P3553" t="str">
        <f>IF($I3553="","",_xlfn.LET(_xlpm.x,VLOOKUP($I3553,'taxon-match_2026-08-31'!$A$2:$N$122,11,FALSE),IF(_xlpm.x=0,"",_xlpm.x)))</f>
        <v>Odontasteridae</v>
      </c>
      <c r="Q3553" t="str">
        <f>IF($I3553="","",_xlfn.LET(_xlpm.x,VLOOKUP($I3553,'taxon-match_2026-08-31'!$A$2:$N$122,12,FALSE),IF(_xlpm.x=0,"",_xlpm.x)))</f>
        <v>Odontaster</v>
      </c>
      <c r="R3553" t="str">
        <f>IF($I3553="","",_xlfn.LET(_xlpm.x,VLOOKUP($I3553,'taxon-match_2026-08-31'!$A$2:$N$122,14,FALSE),IF(_xlpm.x=0,"",_xlpm.x)))</f>
        <v>validus</v>
      </c>
      <c r="S3553" s="2" t="s">
        <v>2609</v>
      </c>
      <c r="T3553" s="69" t="s">
        <v>62</v>
      </c>
      <c r="U3553" s="69" t="s">
        <v>60</v>
      </c>
      <c r="X3553" t="str">
        <f>IF(T3553="","",_xlfn.LET(_xlpm.x,VLOOKUP(T3553,'Drop-down_menus'!$F$2:$G$16,2,FALSE),IF(_xlpm.x=0,"",_xlpm.x)))</f>
        <v>https://orcid.org/0000-0003-3696-4445</v>
      </c>
      <c r="Y3553" t="str">
        <f>IF(U3553="","",_xlfn.LET(_xlpm.x,VLOOKUP(U3553,'Drop-down_menus'!$F$2:$G$16,2,FALSE),IF(_xlpm.x=0,"",_xlpm.x)))</f>
        <v>https://orcid.org/0000-0002-9708-1761</v>
      </c>
      <c r="Z3553" t="str">
        <f>IF(V3553="","",_xlfn.LET(_xlpm.x,VLOOKUP(V3553,'Drop-down_menus'!$F$2:$G$16,2,FALSE),IF(_xlpm.x=0,"",_xlpm.x)))</f>
        <v/>
      </c>
      <c r="AA3553" t="str">
        <f>IF(W3553="","",_xlfn.LET(_xlpm.x,VLOOKUP(W3553,'Drop-down_menus'!$F$2:$G$16,2,FALSE),IF(_xlpm.x=0,"",_xlpm.x)))</f>
        <v/>
      </c>
      <c r="AB3553" t="s">
        <v>756</v>
      </c>
      <c r="AE3553" t="s">
        <v>922</v>
      </c>
    </row>
    <row r="3554" spans="1:31" ht="15" x14ac:dyDescent="0.2">
      <c r="A3554" s="2" t="s">
        <v>475</v>
      </c>
      <c r="B3554">
        <v>5543</v>
      </c>
      <c r="C3554">
        <v>5582</v>
      </c>
      <c r="D3554" s="69" t="s">
        <v>700</v>
      </c>
      <c r="F3554" s="70" t="s">
        <v>767</v>
      </c>
      <c r="G3554" s="70">
        <v>1</v>
      </c>
      <c r="H3554" s="70" t="s">
        <v>767</v>
      </c>
      <c r="I3554" t="s">
        <v>767</v>
      </c>
      <c r="J3554" t="str">
        <f>IF($I3554="","",_xlfn.LET(_xlpm.x,VLOOKUP($I3554,'taxon-match_2026-08-31'!$A$2:$N$122,6,FALSE),IF(_xlpm.x=0,"",_xlpm.x)))</f>
        <v>Koehler, 1906</v>
      </c>
      <c r="K3554" t="str">
        <f>IF($I3554="","",_xlfn.LET(_xlpm.x,VLOOKUP($I3554,'taxon-match_2026-08-31'!$A$2:$N$122,4,FALSE),IF(_xlpm.x=0,"",_xlpm.x)))</f>
        <v>urn:lsid:marinespecies.org:taxname:172775</v>
      </c>
      <c r="L3554" t="str">
        <f>IF($I3554="","",_xlfn.LET(_xlpm.x,VLOOKUP($I3554,'taxon-match_2026-08-31'!$A$2:$N$122,7,FALSE),IF(_xlpm.x=0,"",_xlpm.x)))</f>
        <v>Animalia</v>
      </c>
      <c r="M3554" t="str">
        <f>IF($I3554="","",_xlfn.LET(_xlpm.x,VLOOKUP($I3554,'taxon-match_2026-08-31'!$A$2:$N$122,8,FALSE),IF(_xlpm.x=0,"",_xlpm.x)))</f>
        <v>Echinodermata</v>
      </c>
      <c r="N3554" t="str">
        <f>IF($I3554="","",_xlfn.LET(_xlpm.x,VLOOKUP($I3554,'taxon-match_2026-08-31'!$A$2:$N$122,9,FALSE),IF(_xlpm.x=0,"",_xlpm.x)))</f>
        <v>Asteroidea</v>
      </c>
      <c r="O3554" t="str">
        <f>IF($I3554="","",_xlfn.LET(_xlpm.x,VLOOKUP($I3554,'taxon-match_2026-08-31'!$A$2:$N$122,10,FALSE),IF(_xlpm.x=0,"",_xlpm.x)))</f>
        <v>Valvatida</v>
      </c>
      <c r="P3554" t="str">
        <f>IF($I3554="","",_xlfn.LET(_xlpm.x,VLOOKUP($I3554,'taxon-match_2026-08-31'!$A$2:$N$122,11,FALSE),IF(_xlpm.x=0,"",_xlpm.x)))</f>
        <v>Odontasteridae</v>
      </c>
      <c r="Q3554" t="str">
        <f>IF($I3554="","",_xlfn.LET(_xlpm.x,VLOOKUP($I3554,'taxon-match_2026-08-31'!$A$2:$N$122,12,FALSE),IF(_xlpm.x=0,"",_xlpm.x)))</f>
        <v>Odontaster</v>
      </c>
      <c r="R3554" t="str">
        <f>IF($I3554="","",_xlfn.LET(_xlpm.x,VLOOKUP($I3554,'taxon-match_2026-08-31'!$A$2:$N$122,14,FALSE),IF(_xlpm.x=0,"",_xlpm.x)))</f>
        <v>validus</v>
      </c>
      <c r="S3554" s="2" t="s">
        <v>2609</v>
      </c>
      <c r="T3554" s="69" t="s">
        <v>62</v>
      </c>
      <c r="U3554" s="69" t="s">
        <v>60</v>
      </c>
      <c r="X3554" t="str">
        <f>IF(T3554="","",_xlfn.LET(_xlpm.x,VLOOKUP(T3554,'Drop-down_menus'!$F$2:$G$16,2,FALSE),IF(_xlpm.x=0,"",_xlpm.x)))</f>
        <v>https://orcid.org/0000-0003-3696-4445</v>
      </c>
      <c r="Y3554" t="str">
        <f>IF(U3554="","",_xlfn.LET(_xlpm.x,VLOOKUP(U3554,'Drop-down_menus'!$F$2:$G$16,2,FALSE),IF(_xlpm.x=0,"",_xlpm.x)))</f>
        <v>https://orcid.org/0000-0002-9708-1761</v>
      </c>
      <c r="Z3554" t="str">
        <f>IF(V3554="","",_xlfn.LET(_xlpm.x,VLOOKUP(V3554,'Drop-down_menus'!$F$2:$G$16,2,FALSE),IF(_xlpm.x=0,"",_xlpm.x)))</f>
        <v/>
      </c>
      <c r="AA3554" t="str">
        <f>IF(W3554="","",_xlfn.LET(_xlpm.x,VLOOKUP(W3554,'Drop-down_menus'!$F$2:$G$16,2,FALSE),IF(_xlpm.x=0,"",_xlpm.x)))</f>
        <v/>
      </c>
      <c r="AB3554" t="s">
        <v>756</v>
      </c>
      <c r="AE3554" t="s">
        <v>922</v>
      </c>
    </row>
    <row r="3555" spans="1:31" ht="15" x14ac:dyDescent="0.2">
      <c r="A3555" s="2" t="s">
        <v>475</v>
      </c>
      <c r="B3555">
        <v>5549</v>
      </c>
      <c r="C3555">
        <v>5594</v>
      </c>
      <c r="D3555" s="69" t="s">
        <v>700</v>
      </c>
      <c r="F3555" s="70" t="s">
        <v>767</v>
      </c>
      <c r="G3555" s="70">
        <v>1</v>
      </c>
      <c r="H3555" s="70" t="s">
        <v>767</v>
      </c>
      <c r="I3555" t="s">
        <v>767</v>
      </c>
      <c r="J3555" t="str">
        <f>IF($I3555="","",_xlfn.LET(_xlpm.x,VLOOKUP($I3555,'taxon-match_2026-08-31'!$A$2:$N$122,6,FALSE),IF(_xlpm.x=0,"",_xlpm.x)))</f>
        <v>Koehler, 1906</v>
      </c>
      <c r="K3555" t="str">
        <f>IF($I3555="","",_xlfn.LET(_xlpm.x,VLOOKUP($I3555,'taxon-match_2026-08-31'!$A$2:$N$122,4,FALSE),IF(_xlpm.x=0,"",_xlpm.x)))</f>
        <v>urn:lsid:marinespecies.org:taxname:172775</v>
      </c>
      <c r="L3555" t="str">
        <f>IF($I3555="","",_xlfn.LET(_xlpm.x,VLOOKUP($I3555,'taxon-match_2026-08-31'!$A$2:$N$122,7,FALSE),IF(_xlpm.x=0,"",_xlpm.x)))</f>
        <v>Animalia</v>
      </c>
      <c r="M3555" t="str">
        <f>IF($I3555="","",_xlfn.LET(_xlpm.x,VLOOKUP($I3555,'taxon-match_2026-08-31'!$A$2:$N$122,8,FALSE),IF(_xlpm.x=0,"",_xlpm.x)))</f>
        <v>Echinodermata</v>
      </c>
      <c r="N3555" t="str">
        <f>IF($I3555="","",_xlfn.LET(_xlpm.x,VLOOKUP($I3555,'taxon-match_2026-08-31'!$A$2:$N$122,9,FALSE),IF(_xlpm.x=0,"",_xlpm.x)))</f>
        <v>Asteroidea</v>
      </c>
      <c r="O3555" t="str">
        <f>IF($I3555="","",_xlfn.LET(_xlpm.x,VLOOKUP($I3555,'taxon-match_2026-08-31'!$A$2:$N$122,10,FALSE),IF(_xlpm.x=0,"",_xlpm.x)))</f>
        <v>Valvatida</v>
      </c>
      <c r="P3555" t="str">
        <f>IF($I3555="","",_xlfn.LET(_xlpm.x,VLOOKUP($I3555,'taxon-match_2026-08-31'!$A$2:$N$122,11,FALSE),IF(_xlpm.x=0,"",_xlpm.x)))</f>
        <v>Odontasteridae</v>
      </c>
      <c r="Q3555" t="str">
        <f>IF($I3555="","",_xlfn.LET(_xlpm.x,VLOOKUP($I3555,'taxon-match_2026-08-31'!$A$2:$N$122,12,FALSE),IF(_xlpm.x=0,"",_xlpm.x)))</f>
        <v>Odontaster</v>
      </c>
      <c r="R3555" t="str">
        <f>IF($I3555="","",_xlfn.LET(_xlpm.x,VLOOKUP($I3555,'taxon-match_2026-08-31'!$A$2:$N$122,14,FALSE),IF(_xlpm.x=0,"",_xlpm.x)))</f>
        <v>validus</v>
      </c>
      <c r="S3555" s="2" t="s">
        <v>2609</v>
      </c>
      <c r="T3555" s="69" t="s">
        <v>62</v>
      </c>
      <c r="U3555" s="69" t="s">
        <v>60</v>
      </c>
      <c r="X3555" t="str">
        <f>IF(T3555="","",_xlfn.LET(_xlpm.x,VLOOKUP(T3555,'Drop-down_menus'!$F$2:$G$16,2,FALSE),IF(_xlpm.x=0,"",_xlpm.x)))</f>
        <v>https://orcid.org/0000-0003-3696-4445</v>
      </c>
      <c r="Y3555" t="str">
        <f>IF(U3555="","",_xlfn.LET(_xlpm.x,VLOOKUP(U3555,'Drop-down_menus'!$F$2:$G$16,2,FALSE),IF(_xlpm.x=0,"",_xlpm.x)))</f>
        <v>https://orcid.org/0000-0002-9708-1761</v>
      </c>
      <c r="Z3555" t="str">
        <f>IF(V3555="","",_xlfn.LET(_xlpm.x,VLOOKUP(V3555,'Drop-down_menus'!$F$2:$G$16,2,FALSE),IF(_xlpm.x=0,"",_xlpm.x)))</f>
        <v/>
      </c>
      <c r="AA3555" t="str">
        <f>IF(W3555="","",_xlfn.LET(_xlpm.x,VLOOKUP(W3555,'Drop-down_menus'!$F$2:$G$16,2,FALSE),IF(_xlpm.x=0,"",_xlpm.x)))</f>
        <v/>
      </c>
      <c r="AB3555" t="s">
        <v>756</v>
      </c>
      <c r="AE3555" t="s">
        <v>922</v>
      </c>
    </row>
    <row r="3556" spans="1:31" ht="15" x14ac:dyDescent="0.2">
      <c r="A3556" s="2" t="s">
        <v>475</v>
      </c>
      <c r="B3556">
        <v>5550</v>
      </c>
      <c r="C3556">
        <v>5577</v>
      </c>
      <c r="D3556" s="69" t="s">
        <v>700</v>
      </c>
      <c r="F3556" s="70" t="s">
        <v>767</v>
      </c>
      <c r="G3556" s="70">
        <v>1</v>
      </c>
      <c r="H3556" s="70" t="s">
        <v>767</v>
      </c>
      <c r="I3556" t="s">
        <v>767</v>
      </c>
      <c r="J3556" t="str">
        <f>IF($I3556="","",_xlfn.LET(_xlpm.x,VLOOKUP($I3556,'taxon-match_2026-08-31'!$A$2:$N$122,6,FALSE),IF(_xlpm.x=0,"",_xlpm.x)))</f>
        <v>Koehler, 1906</v>
      </c>
      <c r="K3556" t="str">
        <f>IF($I3556="","",_xlfn.LET(_xlpm.x,VLOOKUP($I3556,'taxon-match_2026-08-31'!$A$2:$N$122,4,FALSE),IF(_xlpm.x=0,"",_xlpm.x)))</f>
        <v>urn:lsid:marinespecies.org:taxname:172775</v>
      </c>
      <c r="L3556" t="str">
        <f>IF($I3556="","",_xlfn.LET(_xlpm.x,VLOOKUP($I3556,'taxon-match_2026-08-31'!$A$2:$N$122,7,FALSE),IF(_xlpm.x=0,"",_xlpm.x)))</f>
        <v>Animalia</v>
      </c>
      <c r="M3556" t="str">
        <f>IF($I3556="","",_xlfn.LET(_xlpm.x,VLOOKUP($I3556,'taxon-match_2026-08-31'!$A$2:$N$122,8,FALSE),IF(_xlpm.x=0,"",_xlpm.x)))</f>
        <v>Echinodermata</v>
      </c>
      <c r="N3556" t="str">
        <f>IF($I3556="","",_xlfn.LET(_xlpm.x,VLOOKUP($I3556,'taxon-match_2026-08-31'!$A$2:$N$122,9,FALSE),IF(_xlpm.x=0,"",_xlpm.x)))</f>
        <v>Asteroidea</v>
      </c>
      <c r="O3556" t="str">
        <f>IF($I3556="","",_xlfn.LET(_xlpm.x,VLOOKUP($I3556,'taxon-match_2026-08-31'!$A$2:$N$122,10,FALSE),IF(_xlpm.x=0,"",_xlpm.x)))</f>
        <v>Valvatida</v>
      </c>
      <c r="P3556" t="str">
        <f>IF($I3556="","",_xlfn.LET(_xlpm.x,VLOOKUP($I3556,'taxon-match_2026-08-31'!$A$2:$N$122,11,FALSE),IF(_xlpm.x=0,"",_xlpm.x)))</f>
        <v>Odontasteridae</v>
      </c>
      <c r="Q3556" t="str">
        <f>IF($I3556="","",_xlfn.LET(_xlpm.x,VLOOKUP($I3556,'taxon-match_2026-08-31'!$A$2:$N$122,12,FALSE),IF(_xlpm.x=0,"",_xlpm.x)))</f>
        <v>Odontaster</v>
      </c>
      <c r="R3556" t="str">
        <f>IF($I3556="","",_xlfn.LET(_xlpm.x,VLOOKUP($I3556,'taxon-match_2026-08-31'!$A$2:$N$122,14,FALSE),IF(_xlpm.x=0,"",_xlpm.x)))</f>
        <v>validus</v>
      </c>
      <c r="S3556" s="2" t="s">
        <v>2609</v>
      </c>
      <c r="T3556" s="69" t="s">
        <v>62</v>
      </c>
      <c r="U3556" s="69" t="s">
        <v>60</v>
      </c>
      <c r="X3556" t="str">
        <f>IF(T3556="","",_xlfn.LET(_xlpm.x,VLOOKUP(T3556,'Drop-down_menus'!$F$2:$G$16,2,FALSE),IF(_xlpm.x=0,"",_xlpm.x)))</f>
        <v>https://orcid.org/0000-0003-3696-4445</v>
      </c>
      <c r="Y3556" t="str">
        <f>IF(U3556="","",_xlfn.LET(_xlpm.x,VLOOKUP(U3556,'Drop-down_menus'!$F$2:$G$16,2,FALSE),IF(_xlpm.x=0,"",_xlpm.x)))</f>
        <v>https://orcid.org/0000-0002-9708-1761</v>
      </c>
      <c r="Z3556" t="str">
        <f>IF(V3556="","",_xlfn.LET(_xlpm.x,VLOOKUP(V3556,'Drop-down_menus'!$F$2:$G$16,2,FALSE),IF(_xlpm.x=0,"",_xlpm.x)))</f>
        <v/>
      </c>
      <c r="AA3556" t="str">
        <f>IF(W3556="","",_xlfn.LET(_xlpm.x,VLOOKUP(W3556,'Drop-down_menus'!$F$2:$G$16,2,FALSE),IF(_xlpm.x=0,"",_xlpm.x)))</f>
        <v/>
      </c>
      <c r="AB3556" t="s">
        <v>756</v>
      </c>
      <c r="AE3556" t="s">
        <v>922</v>
      </c>
    </row>
    <row r="3557" spans="1:31" ht="15" x14ac:dyDescent="0.2">
      <c r="A3557" s="2" t="s">
        <v>475</v>
      </c>
      <c r="B3557">
        <v>5551</v>
      </c>
      <c r="C3557">
        <v>5595</v>
      </c>
      <c r="D3557" s="69" t="s">
        <v>700</v>
      </c>
      <c r="F3557" s="70" t="s">
        <v>767</v>
      </c>
      <c r="G3557" s="70">
        <v>1</v>
      </c>
      <c r="H3557" s="70" t="s">
        <v>767</v>
      </c>
      <c r="I3557" t="s">
        <v>767</v>
      </c>
      <c r="J3557" t="str">
        <f>IF($I3557="","",_xlfn.LET(_xlpm.x,VLOOKUP($I3557,'taxon-match_2026-08-31'!$A$2:$N$122,6,FALSE),IF(_xlpm.x=0,"",_xlpm.x)))</f>
        <v>Koehler, 1906</v>
      </c>
      <c r="K3557" t="str">
        <f>IF($I3557="","",_xlfn.LET(_xlpm.x,VLOOKUP($I3557,'taxon-match_2026-08-31'!$A$2:$N$122,4,FALSE),IF(_xlpm.x=0,"",_xlpm.x)))</f>
        <v>urn:lsid:marinespecies.org:taxname:172775</v>
      </c>
      <c r="L3557" t="str">
        <f>IF($I3557="","",_xlfn.LET(_xlpm.x,VLOOKUP($I3557,'taxon-match_2026-08-31'!$A$2:$N$122,7,FALSE),IF(_xlpm.x=0,"",_xlpm.x)))</f>
        <v>Animalia</v>
      </c>
      <c r="M3557" t="str">
        <f>IF($I3557="","",_xlfn.LET(_xlpm.x,VLOOKUP($I3557,'taxon-match_2026-08-31'!$A$2:$N$122,8,FALSE),IF(_xlpm.x=0,"",_xlpm.x)))</f>
        <v>Echinodermata</v>
      </c>
      <c r="N3557" t="str">
        <f>IF($I3557="","",_xlfn.LET(_xlpm.x,VLOOKUP($I3557,'taxon-match_2026-08-31'!$A$2:$N$122,9,FALSE),IF(_xlpm.x=0,"",_xlpm.x)))</f>
        <v>Asteroidea</v>
      </c>
      <c r="O3557" t="str">
        <f>IF($I3557="","",_xlfn.LET(_xlpm.x,VLOOKUP($I3557,'taxon-match_2026-08-31'!$A$2:$N$122,10,FALSE),IF(_xlpm.x=0,"",_xlpm.x)))</f>
        <v>Valvatida</v>
      </c>
      <c r="P3557" t="str">
        <f>IF($I3557="","",_xlfn.LET(_xlpm.x,VLOOKUP($I3557,'taxon-match_2026-08-31'!$A$2:$N$122,11,FALSE),IF(_xlpm.x=0,"",_xlpm.x)))</f>
        <v>Odontasteridae</v>
      </c>
      <c r="Q3557" t="str">
        <f>IF($I3557="","",_xlfn.LET(_xlpm.x,VLOOKUP($I3557,'taxon-match_2026-08-31'!$A$2:$N$122,12,FALSE),IF(_xlpm.x=0,"",_xlpm.x)))</f>
        <v>Odontaster</v>
      </c>
      <c r="R3557" t="str">
        <f>IF($I3557="","",_xlfn.LET(_xlpm.x,VLOOKUP($I3557,'taxon-match_2026-08-31'!$A$2:$N$122,14,FALSE),IF(_xlpm.x=0,"",_xlpm.x)))</f>
        <v>validus</v>
      </c>
      <c r="S3557" s="2" t="s">
        <v>2609</v>
      </c>
      <c r="T3557" s="69" t="s">
        <v>62</v>
      </c>
      <c r="U3557" s="69" t="s">
        <v>60</v>
      </c>
      <c r="X3557" t="str">
        <f>IF(T3557="","",_xlfn.LET(_xlpm.x,VLOOKUP(T3557,'Drop-down_menus'!$F$2:$G$16,2,FALSE),IF(_xlpm.x=0,"",_xlpm.x)))</f>
        <v>https://orcid.org/0000-0003-3696-4445</v>
      </c>
      <c r="Y3557" t="str">
        <f>IF(U3557="","",_xlfn.LET(_xlpm.x,VLOOKUP(U3557,'Drop-down_menus'!$F$2:$G$16,2,FALSE),IF(_xlpm.x=0,"",_xlpm.x)))</f>
        <v>https://orcid.org/0000-0002-9708-1761</v>
      </c>
      <c r="Z3557" t="str">
        <f>IF(V3557="","",_xlfn.LET(_xlpm.x,VLOOKUP(V3557,'Drop-down_menus'!$F$2:$G$16,2,FALSE),IF(_xlpm.x=0,"",_xlpm.x)))</f>
        <v/>
      </c>
      <c r="AA3557" t="str">
        <f>IF(W3557="","",_xlfn.LET(_xlpm.x,VLOOKUP(W3557,'Drop-down_menus'!$F$2:$G$16,2,FALSE),IF(_xlpm.x=0,"",_xlpm.x)))</f>
        <v/>
      </c>
      <c r="AB3557" t="s">
        <v>756</v>
      </c>
      <c r="AE3557" t="s">
        <v>922</v>
      </c>
    </row>
    <row r="3558" spans="1:31" ht="15" x14ac:dyDescent="0.2">
      <c r="A3558" s="2" t="s">
        <v>475</v>
      </c>
      <c r="B3558">
        <v>5552</v>
      </c>
      <c r="C3558">
        <v>5596</v>
      </c>
      <c r="D3558" s="69" t="s">
        <v>700</v>
      </c>
      <c r="F3558" s="70" t="s">
        <v>767</v>
      </c>
      <c r="G3558" s="70">
        <v>1</v>
      </c>
      <c r="H3558" s="70" t="s">
        <v>767</v>
      </c>
      <c r="I3558" t="s">
        <v>767</v>
      </c>
      <c r="J3558" t="str">
        <f>IF($I3558="","",_xlfn.LET(_xlpm.x,VLOOKUP($I3558,'taxon-match_2026-08-31'!$A$2:$N$122,6,FALSE),IF(_xlpm.x=0,"",_xlpm.x)))</f>
        <v>Koehler, 1906</v>
      </c>
      <c r="K3558" t="str">
        <f>IF($I3558="","",_xlfn.LET(_xlpm.x,VLOOKUP($I3558,'taxon-match_2026-08-31'!$A$2:$N$122,4,FALSE),IF(_xlpm.x=0,"",_xlpm.x)))</f>
        <v>urn:lsid:marinespecies.org:taxname:172775</v>
      </c>
      <c r="L3558" t="str">
        <f>IF($I3558="","",_xlfn.LET(_xlpm.x,VLOOKUP($I3558,'taxon-match_2026-08-31'!$A$2:$N$122,7,FALSE),IF(_xlpm.x=0,"",_xlpm.x)))</f>
        <v>Animalia</v>
      </c>
      <c r="M3558" t="str">
        <f>IF($I3558="","",_xlfn.LET(_xlpm.x,VLOOKUP($I3558,'taxon-match_2026-08-31'!$A$2:$N$122,8,FALSE),IF(_xlpm.x=0,"",_xlpm.x)))</f>
        <v>Echinodermata</v>
      </c>
      <c r="N3558" t="str">
        <f>IF($I3558="","",_xlfn.LET(_xlpm.x,VLOOKUP($I3558,'taxon-match_2026-08-31'!$A$2:$N$122,9,FALSE),IF(_xlpm.x=0,"",_xlpm.x)))</f>
        <v>Asteroidea</v>
      </c>
      <c r="O3558" t="str">
        <f>IF($I3558="","",_xlfn.LET(_xlpm.x,VLOOKUP($I3558,'taxon-match_2026-08-31'!$A$2:$N$122,10,FALSE),IF(_xlpm.x=0,"",_xlpm.x)))</f>
        <v>Valvatida</v>
      </c>
      <c r="P3558" t="str">
        <f>IF($I3558="","",_xlfn.LET(_xlpm.x,VLOOKUP($I3558,'taxon-match_2026-08-31'!$A$2:$N$122,11,FALSE),IF(_xlpm.x=0,"",_xlpm.x)))</f>
        <v>Odontasteridae</v>
      </c>
      <c r="Q3558" t="str">
        <f>IF($I3558="","",_xlfn.LET(_xlpm.x,VLOOKUP($I3558,'taxon-match_2026-08-31'!$A$2:$N$122,12,FALSE),IF(_xlpm.x=0,"",_xlpm.x)))</f>
        <v>Odontaster</v>
      </c>
      <c r="R3558" t="str">
        <f>IF($I3558="","",_xlfn.LET(_xlpm.x,VLOOKUP($I3558,'taxon-match_2026-08-31'!$A$2:$N$122,14,FALSE),IF(_xlpm.x=0,"",_xlpm.x)))</f>
        <v>validus</v>
      </c>
      <c r="S3558" s="2" t="s">
        <v>2609</v>
      </c>
      <c r="T3558" s="69" t="s">
        <v>62</v>
      </c>
      <c r="U3558" s="69" t="s">
        <v>60</v>
      </c>
      <c r="X3558" t="str">
        <f>IF(T3558="","",_xlfn.LET(_xlpm.x,VLOOKUP(T3558,'Drop-down_menus'!$F$2:$G$16,2,FALSE),IF(_xlpm.x=0,"",_xlpm.x)))</f>
        <v>https://orcid.org/0000-0003-3696-4445</v>
      </c>
      <c r="Y3558" t="str">
        <f>IF(U3558="","",_xlfn.LET(_xlpm.x,VLOOKUP(U3558,'Drop-down_menus'!$F$2:$G$16,2,FALSE),IF(_xlpm.x=0,"",_xlpm.x)))</f>
        <v>https://orcid.org/0000-0002-9708-1761</v>
      </c>
      <c r="Z3558" t="str">
        <f>IF(V3558="","",_xlfn.LET(_xlpm.x,VLOOKUP(V3558,'Drop-down_menus'!$F$2:$G$16,2,FALSE),IF(_xlpm.x=0,"",_xlpm.x)))</f>
        <v/>
      </c>
      <c r="AA3558" t="str">
        <f>IF(W3558="","",_xlfn.LET(_xlpm.x,VLOOKUP(W3558,'Drop-down_menus'!$F$2:$G$16,2,FALSE),IF(_xlpm.x=0,"",_xlpm.x)))</f>
        <v/>
      </c>
      <c r="AB3558" t="s">
        <v>756</v>
      </c>
      <c r="AE3558" t="s">
        <v>922</v>
      </c>
    </row>
    <row r="3559" spans="1:31" ht="15" x14ac:dyDescent="0.2">
      <c r="A3559" s="2" t="s">
        <v>117</v>
      </c>
      <c r="B3559">
        <v>658</v>
      </c>
      <c r="C3559">
        <v>5597</v>
      </c>
      <c r="D3559" s="69" t="s">
        <v>700</v>
      </c>
      <c r="F3559" s="70" t="s">
        <v>767</v>
      </c>
      <c r="G3559" s="69">
        <v>1</v>
      </c>
      <c r="H3559" s="70" t="s">
        <v>767</v>
      </c>
      <c r="I3559" t="s">
        <v>767</v>
      </c>
      <c r="J3559" t="str">
        <f>IF($I3559="","",_xlfn.LET(_xlpm.x,VLOOKUP($I3559,'taxon-match_2026-08-31'!$A$2:$N$122,6,FALSE),IF(_xlpm.x=0,"",_xlpm.x)))</f>
        <v>Koehler, 1906</v>
      </c>
      <c r="K3559" t="str">
        <f>IF($I3559="","",_xlfn.LET(_xlpm.x,VLOOKUP($I3559,'taxon-match_2026-08-31'!$A$2:$N$122,4,FALSE),IF(_xlpm.x=0,"",_xlpm.x)))</f>
        <v>urn:lsid:marinespecies.org:taxname:172775</v>
      </c>
      <c r="L3559" t="str">
        <f>IF($I3559="","",_xlfn.LET(_xlpm.x,VLOOKUP($I3559,'taxon-match_2026-08-31'!$A$2:$N$122,7,FALSE),IF(_xlpm.x=0,"",_xlpm.x)))</f>
        <v>Animalia</v>
      </c>
      <c r="M3559" t="str">
        <f>IF($I3559="","",_xlfn.LET(_xlpm.x,VLOOKUP($I3559,'taxon-match_2026-08-31'!$A$2:$N$122,8,FALSE),IF(_xlpm.x=0,"",_xlpm.x)))</f>
        <v>Echinodermata</v>
      </c>
      <c r="N3559" t="str">
        <f>IF($I3559="","",_xlfn.LET(_xlpm.x,VLOOKUP($I3559,'taxon-match_2026-08-31'!$A$2:$N$122,9,FALSE),IF(_xlpm.x=0,"",_xlpm.x)))</f>
        <v>Asteroidea</v>
      </c>
      <c r="O3559" t="str">
        <f>IF($I3559="","",_xlfn.LET(_xlpm.x,VLOOKUP($I3559,'taxon-match_2026-08-31'!$A$2:$N$122,10,FALSE),IF(_xlpm.x=0,"",_xlpm.x)))</f>
        <v>Valvatida</v>
      </c>
      <c r="P3559" t="str">
        <f>IF($I3559="","",_xlfn.LET(_xlpm.x,VLOOKUP($I3559,'taxon-match_2026-08-31'!$A$2:$N$122,11,FALSE),IF(_xlpm.x=0,"",_xlpm.x)))</f>
        <v>Odontasteridae</v>
      </c>
      <c r="Q3559" t="str">
        <f>IF($I3559="","",_xlfn.LET(_xlpm.x,VLOOKUP($I3559,'taxon-match_2026-08-31'!$A$2:$N$122,12,FALSE),IF(_xlpm.x=0,"",_xlpm.x)))</f>
        <v>Odontaster</v>
      </c>
      <c r="R3559" t="str">
        <f>IF($I3559="","",_xlfn.LET(_xlpm.x,VLOOKUP($I3559,'taxon-match_2026-08-31'!$A$2:$N$122,14,FALSE),IF(_xlpm.x=0,"",_xlpm.x)))</f>
        <v>validus</v>
      </c>
      <c r="S3559" s="2" t="s">
        <v>2609</v>
      </c>
      <c r="T3559" s="69" t="s">
        <v>62</v>
      </c>
      <c r="U3559" s="69" t="s">
        <v>60</v>
      </c>
      <c r="X3559" t="str">
        <f>IF(T3559="","",_xlfn.LET(_xlpm.x,VLOOKUP(T3559,'Drop-down_menus'!$F$2:$G$16,2,FALSE),IF(_xlpm.x=0,"",_xlpm.x)))</f>
        <v>https://orcid.org/0000-0003-3696-4445</v>
      </c>
      <c r="Y3559" t="str">
        <f>IF(U3559="","",_xlfn.LET(_xlpm.x,VLOOKUP(U3559,'Drop-down_menus'!$F$2:$G$16,2,FALSE),IF(_xlpm.x=0,"",_xlpm.x)))</f>
        <v>https://orcid.org/0000-0002-9708-1761</v>
      </c>
      <c r="Z3559" t="str">
        <f>IF(V3559="","",_xlfn.LET(_xlpm.x,VLOOKUP(V3559,'Drop-down_menus'!$F$2:$G$16,2,FALSE),IF(_xlpm.x=0,"",_xlpm.x)))</f>
        <v/>
      </c>
      <c r="AA3559" t="str">
        <f>IF(W3559="","",_xlfn.LET(_xlpm.x,VLOOKUP(W3559,'Drop-down_menus'!$F$2:$G$16,2,FALSE),IF(_xlpm.x=0,"",_xlpm.x)))</f>
        <v/>
      </c>
      <c r="AB3559" t="s">
        <v>756</v>
      </c>
      <c r="AE3559" t="s">
        <v>922</v>
      </c>
    </row>
    <row r="3560" spans="1:31" ht="15" x14ac:dyDescent="0.2">
      <c r="A3560" s="2" t="s">
        <v>117</v>
      </c>
      <c r="B3560">
        <v>660</v>
      </c>
      <c r="C3560">
        <v>5598</v>
      </c>
      <c r="D3560" s="69" t="s">
        <v>700</v>
      </c>
      <c r="F3560" s="70" t="s">
        <v>767</v>
      </c>
      <c r="G3560" s="69">
        <v>1</v>
      </c>
      <c r="H3560" s="70" t="s">
        <v>767</v>
      </c>
      <c r="I3560" t="s">
        <v>767</v>
      </c>
      <c r="J3560" t="str">
        <f>IF($I3560="","",_xlfn.LET(_xlpm.x,VLOOKUP($I3560,'taxon-match_2026-08-31'!$A$2:$N$122,6,FALSE),IF(_xlpm.x=0,"",_xlpm.x)))</f>
        <v>Koehler, 1906</v>
      </c>
      <c r="K3560" t="str">
        <f>IF($I3560="","",_xlfn.LET(_xlpm.x,VLOOKUP($I3560,'taxon-match_2026-08-31'!$A$2:$N$122,4,FALSE),IF(_xlpm.x=0,"",_xlpm.x)))</f>
        <v>urn:lsid:marinespecies.org:taxname:172775</v>
      </c>
      <c r="L3560" t="str">
        <f>IF($I3560="","",_xlfn.LET(_xlpm.x,VLOOKUP($I3560,'taxon-match_2026-08-31'!$A$2:$N$122,7,FALSE),IF(_xlpm.x=0,"",_xlpm.x)))</f>
        <v>Animalia</v>
      </c>
      <c r="M3560" t="str">
        <f>IF($I3560="","",_xlfn.LET(_xlpm.x,VLOOKUP($I3560,'taxon-match_2026-08-31'!$A$2:$N$122,8,FALSE),IF(_xlpm.x=0,"",_xlpm.x)))</f>
        <v>Echinodermata</v>
      </c>
      <c r="N3560" t="str">
        <f>IF($I3560="","",_xlfn.LET(_xlpm.x,VLOOKUP($I3560,'taxon-match_2026-08-31'!$A$2:$N$122,9,FALSE),IF(_xlpm.x=0,"",_xlpm.x)))</f>
        <v>Asteroidea</v>
      </c>
      <c r="O3560" t="str">
        <f>IF($I3560="","",_xlfn.LET(_xlpm.x,VLOOKUP($I3560,'taxon-match_2026-08-31'!$A$2:$N$122,10,FALSE),IF(_xlpm.x=0,"",_xlpm.x)))</f>
        <v>Valvatida</v>
      </c>
      <c r="P3560" t="str">
        <f>IF($I3560="","",_xlfn.LET(_xlpm.x,VLOOKUP($I3560,'taxon-match_2026-08-31'!$A$2:$N$122,11,FALSE),IF(_xlpm.x=0,"",_xlpm.x)))</f>
        <v>Odontasteridae</v>
      </c>
      <c r="Q3560" t="str">
        <f>IF($I3560="","",_xlfn.LET(_xlpm.x,VLOOKUP($I3560,'taxon-match_2026-08-31'!$A$2:$N$122,12,FALSE),IF(_xlpm.x=0,"",_xlpm.x)))</f>
        <v>Odontaster</v>
      </c>
      <c r="R3560" t="str">
        <f>IF($I3560="","",_xlfn.LET(_xlpm.x,VLOOKUP($I3560,'taxon-match_2026-08-31'!$A$2:$N$122,14,FALSE),IF(_xlpm.x=0,"",_xlpm.x)))</f>
        <v>validus</v>
      </c>
      <c r="S3560" s="2" t="s">
        <v>2609</v>
      </c>
      <c r="T3560" s="69" t="s">
        <v>62</v>
      </c>
      <c r="U3560" s="69" t="s">
        <v>60</v>
      </c>
      <c r="X3560" t="str">
        <f>IF(T3560="","",_xlfn.LET(_xlpm.x,VLOOKUP(T3560,'Drop-down_menus'!$F$2:$G$16,2,FALSE),IF(_xlpm.x=0,"",_xlpm.x)))</f>
        <v>https://orcid.org/0000-0003-3696-4445</v>
      </c>
      <c r="Y3560" t="str">
        <f>IF(U3560="","",_xlfn.LET(_xlpm.x,VLOOKUP(U3560,'Drop-down_menus'!$F$2:$G$16,2,FALSE),IF(_xlpm.x=0,"",_xlpm.x)))</f>
        <v>https://orcid.org/0000-0002-9708-1761</v>
      </c>
      <c r="Z3560" t="str">
        <f>IF(V3560="","",_xlfn.LET(_xlpm.x,VLOOKUP(V3560,'Drop-down_menus'!$F$2:$G$16,2,FALSE),IF(_xlpm.x=0,"",_xlpm.x)))</f>
        <v/>
      </c>
      <c r="AA3560" t="str">
        <f>IF(W3560="","",_xlfn.LET(_xlpm.x,VLOOKUP(W3560,'Drop-down_menus'!$F$2:$G$16,2,FALSE),IF(_xlpm.x=0,"",_xlpm.x)))</f>
        <v/>
      </c>
      <c r="AB3560" t="s">
        <v>756</v>
      </c>
      <c r="AE3560" t="s">
        <v>922</v>
      </c>
    </row>
    <row r="3561" spans="1:31" ht="15" x14ac:dyDescent="0.2">
      <c r="A3561" s="2" t="s">
        <v>460</v>
      </c>
      <c r="B3561">
        <v>5101</v>
      </c>
      <c r="C3561">
        <v>5611</v>
      </c>
      <c r="D3561" s="69" t="s">
        <v>700</v>
      </c>
      <c r="F3561" s="70" t="s">
        <v>694</v>
      </c>
      <c r="G3561" s="70">
        <v>1</v>
      </c>
      <c r="H3561" s="70" t="s">
        <v>694</v>
      </c>
      <c r="I3561" t="s">
        <v>694</v>
      </c>
      <c r="J3561" t="str">
        <f>IF($I3561="","",_xlfn.LET(_xlpm.x,VLOOKUP($I3561,'taxon-match_2026-08-31'!$A$2:$N$122,6,FALSE),IF(_xlpm.x=0,"",_xlpm.x)))</f>
        <v>(Meissner, 1900)</v>
      </c>
      <c r="K3561" t="str">
        <f>IF($I3561="","",_xlfn.LET(_xlpm.x,VLOOKUP($I3561,'taxon-match_2026-08-31'!$A$2:$N$122,4,FALSE),IF(_xlpm.x=0,"",_xlpm.x)))</f>
        <v>urn:lsid:marinespecies.org:taxname:160831</v>
      </c>
      <c r="L3561" t="str">
        <f>IF($I3561="","",_xlfn.LET(_xlpm.x,VLOOKUP($I3561,'taxon-match_2026-08-31'!$A$2:$N$122,7,FALSE),IF(_xlpm.x=0,"",_xlpm.x)))</f>
        <v>Animalia</v>
      </c>
      <c r="M3561" t="str">
        <f>IF($I3561="","",_xlfn.LET(_xlpm.x,VLOOKUP($I3561,'taxon-match_2026-08-31'!$A$2:$N$122,8,FALSE),IF(_xlpm.x=0,"",_xlpm.x)))</f>
        <v>Echinodermata</v>
      </c>
      <c r="N3561" t="str">
        <f>IF($I3561="","",_xlfn.LET(_xlpm.x,VLOOKUP($I3561,'taxon-match_2026-08-31'!$A$2:$N$122,9,FALSE),IF(_xlpm.x=0,"",_xlpm.x)))</f>
        <v>Echinoidea</v>
      </c>
      <c r="O3561" t="str">
        <f>IF($I3561="","",_xlfn.LET(_xlpm.x,VLOOKUP($I3561,'taxon-match_2026-08-31'!$A$2:$N$122,10,FALSE),IF(_xlpm.x=0,"",_xlpm.x)))</f>
        <v>Camarodonta</v>
      </c>
      <c r="P3561" t="str">
        <f>IF($I3561="","",_xlfn.LET(_xlpm.x,VLOOKUP($I3561,'taxon-match_2026-08-31'!$A$2:$N$122,11,FALSE),IF(_xlpm.x=0,"",_xlpm.x)))</f>
        <v>Echinidae</v>
      </c>
      <c r="Q3561" t="str">
        <f>IF($I3561="","",_xlfn.LET(_xlpm.x,VLOOKUP($I3561,'taxon-match_2026-08-31'!$A$2:$N$122,12,FALSE),IF(_xlpm.x=0,"",_xlpm.x)))</f>
        <v>Sterechinus</v>
      </c>
      <c r="R3561" t="str">
        <f>IF($I3561="","",_xlfn.LET(_xlpm.x,VLOOKUP($I3561,'taxon-match_2026-08-31'!$A$2:$N$122,14,FALSE),IF(_xlpm.x=0,"",_xlpm.x)))</f>
        <v>neumayeri</v>
      </c>
      <c r="S3561" s="2" t="s">
        <v>2609</v>
      </c>
      <c r="T3561" s="69" t="s">
        <v>62</v>
      </c>
      <c r="U3561" s="69" t="s">
        <v>60</v>
      </c>
      <c r="X3561" t="str">
        <f>IF(T3561="","",_xlfn.LET(_xlpm.x,VLOOKUP(T3561,'Drop-down_menus'!$F$2:$G$16,2,FALSE),IF(_xlpm.x=0,"",_xlpm.x)))</f>
        <v>https://orcid.org/0000-0003-3696-4445</v>
      </c>
      <c r="Y3561" t="str">
        <f>IF(U3561="","",_xlfn.LET(_xlpm.x,VLOOKUP(U3561,'Drop-down_menus'!$F$2:$G$16,2,FALSE),IF(_xlpm.x=0,"",_xlpm.x)))</f>
        <v>https://orcid.org/0000-0002-9708-1761</v>
      </c>
      <c r="Z3561" t="str">
        <f>IF(V3561="","",_xlfn.LET(_xlpm.x,VLOOKUP(V3561,'Drop-down_menus'!$F$2:$G$16,2,FALSE),IF(_xlpm.x=0,"",_xlpm.x)))</f>
        <v/>
      </c>
      <c r="AA3561" t="str">
        <f>IF(W3561="","",_xlfn.LET(_xlpm.x,VLOOKUP(W3561,'Drop-down_menus'!$F$2:$G$16,2,FALSE),IF(_xlpm.x=0,"",_xlpm.x)))</f>
        <v/>
      </c>
      <c r="AB3561" t="s">
        <v>756</v>
      </c>
      <c r="AE3561" t="s">
        <v>922</v>
      </c>
    </row>
    <row r="3562" spans="1:31" ht="15" x14ac:dyDescent="0.2">
      <c r="A3562" s="2" t="s">
        <v>460</v>
      </c>
      <c r="B3562">
        <v>5102</v>
      </c>
      <c r="C3562">
        <v>5607</v>
      </c>
      <c r="D3562" s="69" t="s">
        <v>700</v>
      </c>
      <c r="F3562" s="70" t="s">
        <v>694</v>
      </c>
      <c r="G3562" s="70">
        <v>1</v>
      </c>
      <c r="H3562" s="70" t="s">
        <v>694</v>
      </c>
      <c r="I3562" t="s">
        <v>694</v>
      </c>
      <c r="J3562" t="str">
        <f>IF($I3562="","",_xlfn.LET(_xlpm.x,VLOOKUP($I3562,'taxon-match_2026-08-31'!$A$2:$N$122,6,FALSE),IF(_xlpm.x=0,"",_xlpm.x)))</f>
        <v>(Meissner, 1900)</v>
      </c>
      <c r="K3562" t="str">
        <f>IF($I3562="","",_xlfn.LET(_xlpm.x,VLOOKUP($I3562,'taxon-match_2026-08-31'!$A$2:$N$122,4,FALSE),IF(_xlpm.x=0,"",_xlpm.x)))</f>
        <v>urn:lsid:marinespecies.org:taxname:160831</v>
      </c>
      <c r="L3562" t="str">
        <f>IF($I3562="","",_xlfn.LET(_xlpm.x,VLOOKUP($I3562,'taxon-match_2026-08-31'!$A$2:$N$122,7,FALSE),IF(_xlpm.x=0,"",_xlpm.x)))</f>
        <v>Animalia</v>
      </c>
      <c r="M3562" t="str">
        <f>IF($I3562="","",_xlfn.LET(_xlpm.x,VLOOKUP($I3562,'taxon-match_2026-08-31'!$A$2:$N$122,8,FALSE),IF(_xlpm.x=0,"",_xlpm.x)))</f>
        <v>Echinodermata</v>
      </c>
      <c r="N3562" t="str">
        <f>IF($I3562="","",_xlfn.LET(_xlpm.x,VLOOKUP($I3562,'taxon-match_2026-08-31'!$A$2:$N$122,9,FALSE),IF(_xlpm.x=0,"",_xlpm.x)))</f>
        <v>Echinoidea</v>
      </c>
      <c r="O3562" t="str">
        <f>IF($I3562="","",_xlfn.LET(_xlpm.x,VLOOKUP($I3562,'taxon-match_2026-08-31'!$A$2:$N$122,10,FALSE),IF(_xlpm.x=0,"",_xlpm.x)))</f>
        <v>Camarodonta</v>
      </c>
      <c r="P3562" t="str">
        <f>IF($I3562="","",_xlfn.LET(_xlpm.x,VLOOKUP($I3562,'taxon-match_2026-08-31'!$A$2:$N$122,11,FALSE),IF(_xlpm.x=0,"",_xlpm.x)))</f>
        <v>Echinidae</v>
      </c>
      <c r="Q3562" t="str">
        <f>IF($I3562="","",_xlfn.LET(_xlpm.x,VLOOKUP($I3562,'taxon-match_2026-08-31'!$A$2:$N$122,12,FALSE),IF(_xlpm.x=0,"",_xlpm.x)))</f>
        <v>Sterechinus</v>
      </c>
      <c r="R3562" t="str">
        <f>IF($I3562="","",_xlfn.LET(_xlpm.x,VLOOKUP($I3562,'taxon-match_2026-08-31'!$A$2:$N$122,14,FALSE),IF(_xlpm.x=0,"",_xlpm.x)))</f>
        <v>neumayeri</v>
      </c>
      <c r="S3562" s="2" t="s">
        <v>2609</v>
      </c>
      <c r="T3562" s="69" t="s">
        <v>62</v>
      </c>
      <c r="U3562" s="69" t="s">
        <v>60</v>
      </c>
      <c r="X3562" t="str">
        <f>IF(T3562="","",_xlfn.LET(_xlpm.x,VLOOKUP(T3562,'Drop-down_menus'!$F$2:$G$16,2,FALSE),IF(_xlpm.x=0,"",_xlpm.x)))</f>
        <v>https://orcid.org/0000-0003-3696-4445</v>
      </c>
      <c r="Y3562" t="str">
        <f>IF(U3562="","",_xlfn.LET(_xlpm.x,VLOOKUP(U3562,'Drop-down_menus'!$F$2:$G$16,2,FALSE),IF(_xlpm.x=0,"",_xlpm.x)))</f>
        <v>https://orcid.org/0000-0002-9708-1761</v>
      </c>
      <c r="Z3562" t="str">
        <f>IF(V3562="","",_xlfn.LET(_xlpm.x,VLOOKUP(V3562,'Drop-down_menus'!$F$2:$G$16,2,FALSE),IF(_xlpm.x=0,"",_xlpm.x)))</f>
        <v/>
      </c>
      <c r="AA3562" t="str">
        <f>IF(W3562="","",_xlfn.LET(_xlpm.x,VLOOKUP(W3562,'Drop-down_menus'!$F$2:$G$16,2,FALSE),IF(_xlpm.x=0,"",_xlpm.x)))</f>
        <v/>
      </c>
      <c r="AB3562" t="s">
        <v>756</v>
      </c>
      <c r="AE3562" t="s">
        <v>922</v>
      </c>
    </row>
    <row r="3563" spans="1:31" ht="15" x14ac:dyDescent="0.2">
      <c r="A3563" s="2" t="s">
        <v>460</v>
      </c>
      <c r="B3563">
        <v>5103</v>
      </c>
      <c r="C3563">
        <v>5608</v>
      </c>
      <c r="D3563" s="69" t="s">
        <v>700</v>
      </c>
      <c r="F3563" s="70" t="s">
        <v>694</v>
      </c>
      <c r="G3563" s="70">
        <v>1</v>
      </c>
      <c r="H3563" s="70" t="s">
        <v>694</v>
      </c>
      <c r="I3563" t="s">
        <v>694</v>
      </c>
      <c r="J3563" t="str">
        <f>IF($I3563="","",_xlfn.LET(_xlpm.x,VLOOKUP($I3563,'taxon-match_2026-08-31'!$A$2:$N$122,6,FALSE),IF(_xlpm.x=0,"",_xlpm.x)))</f>
        <v>(Meissner, 1900)</v>
      </c>
      <c r="K3563" t="str">
        <f>IF($I3563="","",_xlfn.LET(_xlpm.x,VLOOKUP($I3563,'taxon-match_2026-08-31'!$A$2:$N$122,4,FALSE),IF(_xlpm.x=0,"",_xlpm.x)))</f>
        <v>urn:lsid:marinespecies.org:taxname:160831</v>
      </c>
      <c r="L3563" t="str">
        <f>IF($I3563="","",_xlfn.LET(_xlpm.x,VLOOKUP($I3563,'taxon-match_2026-08-31'!$A$2:$N$122,7,FALSE),IF(_xlpm.x=0,"",_xlpm.x)))</f>
        <v>Animalia</v>
      </c>
      <c r="M3563" t="str">
        <f>IF($I3563="","",_xlfn.LET(_xlpm.x,VLOOKUP($I3563,'taxon-match_2026-08-31'!$A$2:$N$122,8,FALSE),IF(_xlpm.x=0,"",_xlpm.x)))</f>
        <v>Echinodermata</v>
      </c>
      <c r="N3563" t="str">
        <f>IF($I3563="","",_xlfn.LET(_xlpm.x,VLOOKUP($I3563,'taxon-match_2026-08-31'!$A$2:$N$122,9,FALSE),IF(_xlpm.x=0,"",_xlpm.x)))</f>
        <v>Echinoidea</v>
      </c>
      <c r="O3563" t="str">
        <f>IF($I3563="","",_xlfn.LET(_xlpm.x,VLOOKUP($I3563,'taxon-match_2026-08-31'!$A$2:$N$122,10,FALSE),IF(_xlpm.x=0,"",_xlpm.x)))</f>
        <v>Camarodonta</v>
      </c>
      <c r="P3563" t="str">
        <f>IF($I3563="","",_xlfn.LET(_xlpm.x,VLOOKUP($I3563,'taxon-match_2026-08-31'!$A$2:$N$122,11,FALSE),IF(_xlpm.x=0,"",_xlpm.x)))</f>
        <v>Echinidae</v>
      </c>
      <c r="Q3563" t="str">
        <f>IF($I3563="","",_xlfn.LET(_xlpm.x,VLOOKUP($I3563,'taxon-match_2026-08-31'!$A$2:$N$122,12,FALSE),IF(_xlpm.x=0,"",_xlpm.x)))</f>
        <v>Sterechinus</v>
      </c>
      <c r="R3563" t="str">
        <f>IF($I3563="","",_xlfn.LET(_xlpm.x,VLOOKUP($I3563,'taxon-match_2026-08-31'!$A$2:$N$122,14,FALSE),IF(_xlpm.x=0,"",_xlpm.x)))</f>
        <v>neumayeri</v>
      </c>
      <c r="S3563" s="2" t="s">
        <v>2609</v>
      </c>
      <c r="T3563" s="69" t="s">
        <v>62</v>
      </c>
      <c r="U3563" s="69" t="s">
        <v>60</v>
      </c>
      <c r="X3563" t="str">
        <f>IF(T3563="","",_xlfn.LET(_xlpm.x,VLOOKUP(T3563,'Drop-down_menus'!$F$2:$G$16,2,FALSE),IF(_xlpm.x=0,"",_xlpm.x)))</f>
        <v>https://orcid.org/0000-0003-3696-4445</v>
      </c>
      <c r="Y3563" t="str">
        <f>IF(U3563="","",_xlfn.LET(_xlpm.x,VLOOKUP(U3563,'Drop-down_menus'!$F$2:$G$16,2,FALSE),IF(_xlpm.x=0,"",_xlpm.x)))</f>
        <v>https://orcid.org/0000-0002-9708-1761</v>
      </c>
      <c r="Z3563" t="str">
        <f>IF(V3563="","",_xlfn.LET(_xlpm.x,VLOOKUP(V3563,'Drop-down_menus'!$F$2:$G$16,2,FALSE),IF(_xlpm.x=0,"",_xlpm.x)))</f>
        <v/>
      </c>
      <c r="AA3563" t="str">
        <f>IF(W3563="","",_xlfn.LET(_xlpm.x,VLOOKUP(W3563,'Drop-down_menus'!$F$2:$G$16,2,FALSE),IF(_xlpm.x=0,"",_xlpm.x)))</f>
        <v/>
      </c>
      <c r="AB3563" t="s">
        <v>756</v>
      </c>
      <c r="AE3563" t="s">
        <v>922</v>
      </c>
    </row>
    <row r="3564" spans="1:31" ht="15" x14ac:dyDescent="0.2">
      <c r="A3564" s="2" t="s">
        <v>460</v>
      </c>
      <c r="B3564">
        <v>5104</v>
      </c>
      <c r="C3564">
        <v>5609</v>
      </c>
      <c r="D3564" s="69" t="s">
        <v>700</v>
      </c>
      <c r="F3564" s="70" t="s">
        <v>694</v>
      </c>
      <c r="G3564" s="70">
        <v>1</v>
      </c>
      <c r="H3564" s="70" t="s">
        <v>694</v>
      </c>
      <c r="I3564" t="s">
        <v>694</v>
      </c>
      <c r="J3564" t="str">
        <f>IF($I3564="","",_xlfn.LET(_xlpm.x,VLOOKUP($I3564,'taxon-match_2026-08-31'!$A$2:$N$122,6,FALSE),IF(_xlpm.x=0,"",_xlpm.x)))</f>
        <v>(Meissner, 1900)</v>
      </c>
      <c r="K3564" t="str">
        <f>IF($I3564="","",_xlfn.LET(_xlpm.x,VLOOKUP($I3564,'taxon-match_2026-08-31'!$A$2:$N$122,4,FALSE),IF(_xlpm.x=0,"",_xlpm.x)))</f>
        <v>urn:lsid:marinespecies.org:taxname:160831</v>
      </c>
      <c r="L3564" t="str">
        <f>IF($I3564="","",_xlfn.LET(_xlpm.x,VLOOKUP($I3564,'taxon-match_2026-08-31'!$A$2:$N$122,7,FALSE),IF(_xlpm.x=0,"",_xlpm.x)))</f>
        <v>Animalia</v>
      </c>
      <c r="M3564" t="str">
        <f>IF($I3564="","",_xlfn.LET(_xlpm.x,VLOOKUP($I3564,'taxon-match_2026-08-31'!$A$2:$N$122,8,FALSE),IF(_xlpm.x=0,"",_xlpm.x)))</f>
        <v>Echinodermata</v>
      </c>
      <c r="N3564" t="str">
        <f>IF($I3564="","",_xlfn.LET(_xlpm.x,VLOOKUP($I3564,'taxon-match_2026-08-31'!$A$2:$N$122,9,FALSE),IF(_xlpm.x=0,"",_xlpm.x)))</f>
        <v>Echinoidea</v>
      </c>
      <c r="O3564" t="str">
        <f>IF($I3564="","",_xlfn.LET(_xlpm.x,VLOOKUP($I3564,'taxon-match_2026-08-31'!$A$2:$N$122,10,FALSE),IF(_xlpm.x=0,"",_xlpm.x)))</f>
        <v>Camarodonta</v>
      </c>
      <c r="P3564" t="str">
        <f>IF($I3564="","",_xlfn.LET(_xlpm.x,VLOOKUP($I3564,'taxon-match_2026-08-31'!$A$2:$N$122,11,FALSE),IF(_xlpm.x=0,"",_xlpm.x)))</f>
        <v>Echinidae</v>
      </c>
      <c r="Q3564" t="str">
        <f>IF($I3564="","",_xlfn.LET(_xlpm.x,VLOOKUP($I3564,'taxon-match_2026-08-31'!$A$2:$N$122,12,FALSE),IF(_xlpm.x=0,"",_xlpm.x)))</f>
        <v>Sterechinus</v>
      </c>
      <c r="R3564" t="str">
        <f>IF($I3564="","",_xlfn.LET(_xlpm.x,VLOOKUP($I3564,'taxon-match_2026-08-31'!$A$2:$N$122,14,FALSE),IF(_xlpm.x=0,"",_xlpm.x)))</f>
        <v>neumayeri</v>
      </c>
      <c r="S3564" s="2" t="s">
        <v>2609</v>
      </c>
      <c r="T3564" s="69" t="s">
        <v>62</v>
      </c>
      <c r="U3564" s="69" t="s">
        <v>60</v>
      </c>
      <c r="X3564" t="str">
        <f>IF(T3564="","",_xlfn.LET(_xlpm.x,VLOOKUP(T3564,'Drop-down_menus'!$F$2:$G$16,2,FALSE),IF(_xlpm.x=0,"",_xlpm.x)))</f>
        <v>https://orcid.org/0000-0003-3696-4445</v>
      </c>
      <c r="Y3564" t="str">
        <f>IF(U3564="","",_xlfn.LET(_xlpm.x,VLOOKUP(U3564,'Drop-down_menus'!$F$2:$G$16,2,FALSE),IF(_xlpm.x=0,"",_xlpm.x)))</f>
        <v>https://orcid.org/0000-0002-9708-1761</v>
      </c>
      <c r="Z3564" t="str">
        <f>IF(V3564="","",_xlfn.LET(_xlpm.x,VLOOKUP(V3564,'Drop-down_menus'!$F$2:$G$16,2,FALSE),IF(_xlpm.x=0,"",_xlpm.x)))</f>
        <v/>
      </c>
      <c r="AA3564" t="str">
        <f>IF(W3564="","",_xlfn.LET(_xlpm.x,VLOOKUP(W3564,'Drop-down_menus'!$F$2:$G$16,2,FALSE),IF(_xlpm.x=0,"",_xlpm.x)))</f>
        <v/>
      </c>
      <c r="AB3564" t="s">
        <v>756</v>
      </c>
      <c r="AE3564" t="s">
        <v>922</v>
      </c>
    </row>
    <row r="3565" spans="1:31" ht="15" x14ac:dyDescent="0.2">
      <c r="A3565" s="2" t="s">
        <v>460</v>
      </c>
      <c r="B3565">
        <v>5105</v>
      </c>
      <c r="C3565">
        <v>5610</v>
      </c>
      <c r="D3565" s="69" t="s">
        <v>700</v>
      </c>
      <c r="F3565" s="70" t="s">
        <v>694</v>
      </c>
      <c r="G3565" s="70">
        <v>1</v>
      </c>
      <c r="H3565" s="70" t="s">
        <v>694</v>
      </c>
      <c r="I3565" t="s">
        <v>694</v>
      </c>
      <c r="J3565" t="str">
        <f>IF($I3565="","",_xlfn.LET(_xlpm.x,VLOOKUP($I3565,'taxon-match_2026-08-31'!$A$2:$N$122,6,FALSE),IF(_xlpm.x=0,"",_xlpm.x)))</f>
        <v>(Meissner, 1900)</v>
      </c>
      <c r="K3565" t="str">
        <f>IF($I3565="","",_xlfn.LET(_xlpm.x,VLOOKUP($I3565,'taxon-match_2026-08-31'!$A$2:$N$122,4,FALSE),IF(_xlpm.x=0,"",_xlpm.x)))</f>
        <v>urn:lsid:marinespecies.org:taxname:160831</v>
      </c>
      <c r="L3565" t="str">
        <f>IF($I3565="","",_xlfn.LET(_xlpm.x,VLOOKUP($I3565,'taxon-match_2026-08-31'!$A$2:$N$122,7,FALSE),IF(_xlpm.x=0,"",_xlpm.x)))</f>
        <v>Animalia</v>
      </c>
      <c r="M3565" t="str">
        <f>IF($I3565="","",_xlfn.LET(_xlpm.x,VLOOKUP($I3565,'taxon-match_2026-08-31'!$A$2:$N$122,8,FALSE),IF(_xlpm.x=0,"",_xlpm.x)))</f>
        <v>Echinodermata</v>
      </c>
      <c r="N3565" t="str">
        <f>IF($I3565="","",_xlfn.LET(_xlpm.x,VLOOKUP($I3565,'taxon-match_2026-08-31'!$A$2:$N$122,9,FALSE),IF(_xlpm.x=0,"",_xlpm.x)))</f>
        <v>Echinoidea</v>
      </c>
      <c r="O3565" t="str">
        <f>IF($I3565="","",_xlfn.LET(_xlpm.x,VLOOKUP($I3565,'taxon-match_2026-08-31'!$A$2:$N$122,10,FALSE),IF(_xlpm.x=0,"",_xlpm.x)))</f>
        <v>Camarodonta</v>
      </c>
      <c r="P3565" t="str">
        <f>IF($I3565="","",_xlfn.LET(_xlpm.x,VLOOKUP($I3565,'taxon-match_2026-08-31'!$A$2:$N$122,11,FALSE),IF(_xlpm.x=0,"",_xlpm.x)))</f>
        <v>Echinidae</v>
      </c>
      <c r="Q3565" t="str">
        <f>IF($I3565="","",_xlfn.LET(_xlpm.x,VLOOKUP($I3565,'taxon-match_2026-08-31'!$A$2:$N$122,12,FALSE),IF(_xlpm.x=0,"",_xlpm.x)))</f>
        <v>Sterechinus</v>
      </c>
      <c r="R3565" t="str">
        <f>IF($I3565="","",_xlfn.LET(_xlpm.x,VLOOKUP($I3565,'taxon-match_2026-08-31'!$A$2:$N$122,14,FALSE),IF(_xlpm.x=0,"",_xlpm.x)))</f>
        <v>neumayeri</v>
      </c>
      <c r="S3565" s="2" t="s">
        <v>2609</v>
      </c>
      <c r="T3565" s="69" t="s">
        <v>62</v>
      </c>
      <c r="U3565" s="69" t="s">
        <v>60</v>
      </c>
      <c r="X3565" t="str">
        <f>IF(T3565="","",_xlfn.LET(_xlpm.x,VLOOKUP(T3565,'Drop-down_menus'!$F$2:$G$16,2,FALSE),IF(_xlpm.x=0,"",_xlpm.x)))</f>
        <v>https://orcid.org/0000-0003-3696-4445</v>
      </c>
      <c r="Y3565" t="str">
        <f>IF(U3565="","",_xlfn.LET(_xlpm.x,VLOOKUP(U3565,'Drop-down_menus'!$F$2:$G$16,2,FALSE),IF(_xlpm.x=0,"",_xlpm.x)))</f>
        <v>https://orcid.org/0000-0002-9708-1761</v>
      </c>
      <c r="Z3565" t="str">
        <f>IF(V3565="","",_xlfn.LET(_xlpm.x,VLOOKUP(V3565,'Drop-down_menus'!$F$2:$G$16,2,FALSE),IF(_xlpm.x=0,"",_xlpm.x)))</f>
        <v/>
      </c>
      <c r="AA3565" t="str">
        <f>IF(W3565="","",_xlfn.LET(_xlpm.x,VLOOKUP(W3565,'Drop-down_menus'!$F$2:$G$16,2,FALSE),IF(_xlpm.x=0,"",_xlpm.x)))</f>
        <v/>
      </c>
      <c r="AB3565" t="s">
        <v>756</v>
      </c>
      <c r="AE3565" t="s">
        <v>922</v>
      </c>
    </row>
    <row r="3566" spans="1:31" ht="15" x14ac:dyDescent="0.2">
      <c r="A3566" s="2" t="s">
        <v>387</v>
      </c>
      <c r="B3566">
        <v>5118</v>
      </c>
      <c r="C3566">
        <v>5422</v>
      </c>
      <c r="D3566" s="69" t="s">
        <v>700</v>
      </c>
      <c r="F3566" s="70" t="s">
        <v>694</v>
      </c>
      <c r="G3566" s="70">
        <v>1</v>
      </c>
      <c r="H3566" s="70" t="s">
        <v>694</v>
      </c>
      <c r="I3566" t="s">
        <v>694</v>
      </c>
      <c r="J3566" t="str">
        <f>IF($I3566="","",_xlfn.LET(_xlpm.x,VLOOKUP($I3566,'taxon-match_2026-08-31'!$A$2:$N$122,6,FALSE),IF(_xlpm.x=0,"",_xlpm.x)))</f>
        <v>(Meissner, 1900)</v>
      </c>
      <c r="K3566" t="str">
        <f>IF($I3566="","",_xlfn.LET(_xlpm.x,VLOOKUP($I3566,'taxon-match_2026-08-31'!$A$2:$N$122,4,FALSE),IF(_xlpm.x=0,"",_xlpm.x)))</f>
        <v>urn:lsid:marinespecies.org:taxname:160831</v>
      </c>
      <c r="L3566" t="str">
        <f>IF($I3566="","",_xlfn.LET(_xlpm.x,VLOOKUP($I3566,'taxon-match_2026-08-31'!$A$2:$N$122,7,FALSE),IF(_xlpm.x=0,"",_xlpm.x)))</f>
        <v>Animalia</v>
      </c>
      <c r="M3566" t="str">
        <f>IF($I3566="","",_xlfn.LET(_xlpm.x,VLOOKUP($I3566,'taxon-match_2026-08-31'!$A$2:$N$122,8,FALSE),IF(_xlpm.x=0,"",_xlpm.x)))</f>
        <v>Echinodermata</v>
      </c>
      <c r="N3566" t="str">
        <f>IF($I3566="","",_xlfn.LET(_xlpm.x,VLOOKUP($I3566,'taxon-match_2026-08-31'!$A$2:$N$122,9,FALSE),IF(_xlpm.x=0,"",_xlpm.x)))</f>
        <v>Echinoidea</v>
      </c>
      <c r="O3566" t="str">
        <f>IF($I3566="","",_xlfn.LET(_xlpm.x,VLOOKUP($I3566,'taxon-match_2026-08-31'!$A$2:$N$122,10,FALSE),IF(_xlpm.x=0,"",_xlpm.x)))</f>
        <v>Camarodonta</v>
      </c>
      <c r="P3566" t="str">
        <f>IF($I3566="","",_xlfn.LET(_xlpm.x,VLOOKUP($I3566,'taxon-match_2026-08-31'!$A$2:$N$122,11,FALSE),IF(_xlpm.x=0,"",_xlpm.x)))</f>
        <v>Echinidae</v>
      </c>
      <c r="Q3566" t="str">
        <f>IF($I3566="","",_xlfn.LET(_xlpm.x,VLOOKUP($I3566,'taxon-match_2026-08-31'!$A$2:$N$122,12,FALSE),IF(_xlpm.x=0,"",_xlpm.x)))</f>
        <v>Sterechinus</v>
      </c>
      <c r="R3566" t="str">
        <f>IF($I3566="","",_xlfn.LET(_xlpm.x,VLOOKUP($I3566,'taxon-match_2026-08-31'!$A$2:$N$122,14,FALSE),IF(_xlpm.x=0,"",_xlpm.x)))</f>
        <v>neumayeri</v>
      </c>
      <c r="S3566" s="2" t="s">
        <v>2609</v>
      </c>
      <c r="T3566" s="69" t="s">
        <v>62</v>
      </c>
      <c r="U3566" s="69" t="s">
        <v>60</v>
      </c>
      <c r="X3566" t="str">
        <f>IF(T3566="","",_xlfn.LET(_xlpm.x,VLOOKUP(T3566,'Drop-down_menus'!$F$2:$G$16,2,FALSE),IF(_xlpm.x=0,"",_xlpm.x)))</f>
        <v>https://orcid.org/0000-0003-3696-4445</v>
      </c>
      <c r="Y3566" t="str">
        <f>IF(U3566="","",_xlfn.LET(_xlpm.x,VLOOKUP(U3566,'Drop-down_menus'!$F$2:$G$16,2,FALSE),IF(_xlpm.x=0,"",_xlpm.x)))</f>
        <v>https://orcid.org/0000-0002-9708-1761</v>
      </c>
      <c r="Z3566" t="str">
        <f>IF(V3566="","",_xlfn.LET(_xlpm.x,VLOOKUP(V3566,'Drop-down_menus'!$F$2:$G$16,2,FALSE),IF(_xlpm.x=0,"",_xlpm.x)))</f>
        <v/>
      </c>
      <c r="AA3566" t="str">
        <f>IF(W3566="","",_xlfn.LET(_xlpm.x,VLOOKUP(W3566,'Drop-down_menus'!$F$2:$G$16,2,FALSE),IF(_xlpm.x=0,"",_xlpm.x)))</f>
        <v/>
      </c>
      <c r="AB3566" t="s">
        <v>756</v>
      </c>
      <c r="AE3566" t="s">
        <v>922</v>
      </c>
    </row>
    <row r="3567" spans="1:31" ht="15" hidden="1" x14ac:dyDescent="0.2">
      <c r="A3567" s="2" t="s">
        <v>282</v>
      </c>
      <c r="B3567">
        <v>2695</v>
      </c>
      <c r="C3567">
        <v>5634</v>
      </c>
      <c r="D3567" s="69" t="s">
        <v>700</v>
      </c>
      <c r="F3567" s="70" t="s">
        <v>897</v>
      </c>
      <c r="H3567" s="70" t="s">
        <v>897</v>
      </c>
      <c r="I3567" t="s">
        <v>897</v>
      </c>
      <c r="J3567" t="str">
        <f>IF($I3567="","",_xlfn.LET(_xlpm.x,VLOOKUP($I3567,'taxon-match_2026-08-31'!$A$2:$N$122,6,FALSE),IF(_xlpm.x=0,"",_xlpm.x)))</f>
        <v>Grant, 1841</v>
      </c>
      <c r="K3567" t="str">
        <f>IF($I3567="","",_xlfn.LET(_xlpm.x,VLOOKUP($I3567,'taxon-match_2026-08-31'!$A$2:$N$122,4,FALSE),IF(_xlpm.x=0,"",_xlpm.x)))</f>
        <v>urn:lsid:marinespecies.org:taxname:131834</v>
      </c>
      <c r="L3567" t="str">
        <f>IF($I3567="","",_xlfn.LET(_xlpm.x,VLOOKUP($I3567,'taxon-match_2026-08-31'!$A$2:$N$122,7,FALSE),IF(_xlpm.x=0,"",_xlpm.x)))</f>
        <v>Animalia</v>
      </c>
      <c r="M3567" t="str">
        <f>IF($I3567="","",_xlfn.LET(_xlpm.x,VLOOKUP($I3567,'taxon-match_2026-08-31'!$A$2:$N$122,8,FALSE),IF(_xlpm.x=0,"",_xlpm.x)))</f>
        <v>Porifera</v>
      </c>
      <c r="N3567" t="str">
        <f>IF($I3567="","",_xlfn.LET(_xlpm.x,VLOOKUP($I3567,'taxon-match_2026-08-31'!$A$2:$N$122,9,FALSE),IF(_xlpm.x=0,"",_xlpm.x)))</f>
        <v>Demospongiae</v>
      </c>
      <c r="O3567" t="str">
        <f>IF($I3567="","",_xlfn.LET(_xlpm.x,VLOOKUP($I3567,'taxon-match_2026-08-31'!$A$2:$N$122,10,FALSE),IF(_xlpm.x=0,"",_xlpm.x)))</f>
        <v>Haplosclerida</v>
      </c>
      <c r="P3567" t="str">
        <f>IF($I3567="","",_xlfn.LET(_xlpm.x,VLOOKUP($I3567,'taxon-match_2026-08-31'!$A$2:$N$122,11,FALSE),IF(_xlpm.x=0,"",_xlpm.x)))</f>
        <v>Chalinidae</v>
      </c>
      <c r="Q3567" t="str">
        <f>IF($I3567="","",_xlfn.LET(_xlpm.x,VLOOKUP($I3567,'taxon-match_2026-08-31'!$A$2:$N$122,12,FALSE),IF(_xlpm.x=0,"",_xlpm.x)))</f>
        <v>Haliclona</v>
      </c>
      <c r="R3567" t="str">
        <f>IF($I3567="","",_xlfn.LET(_xlpm.x,VLOOKUP($I3567,'taxon-match_2026-08-31'!$A$2:$N$122,14,FALSE),IF(_xlpm.x=0,"",_xlpm.x)))</f>
        <v/>
      </c>
      <c r="S3567" s="2" t="s">
        <v>2361</v>
      </c>
      <c r="T3567" s="69" t="s">
        <v>62</v>
      </c>
      <c r="U3567" s="69" t="s">
        <v>60</v>
      </c>
      <c r="X3567" t="str">
        <f>IF(T3567="","",_xlfn.LET(_xlpm.x,VLOOKUP(T3567,'Drop-down_menus'!$F$2:$G$16,2,FALSE),IF(_xlpm.x=0,"",_xlpm.x)))</f>
        <v>https://orcid.org/0000-0003-3696-4445</v>
      </c>
      <c r="Y3567" t="str">
        <f>IF(U3567="","",_xlfn.LET(_xlpm.x,VLOOKUP(U3567,'Drop-down_menus'!$F$2:$G$16,2,FALSE),IF(_xlpm.x=0,"",_xlpm.x)))</f>
        <v>https://orcid.org/0000-0002-9708-1761</v>
      </c>
      <c r="Z3567" t="str">
        <f>IF(V3567="","",_xlfn.LET(_xlpm.x,VLOOKUP(V3567,'Drop-down_menus'!$F$2:$G$16,2,FALSE),IF(_xlpm.x=0,"",_xlpm.x)))</f>
        <v/>
      </c>
      <c r="AA3567" t="str">
        <f>IF(W3567="","",_xlfn.LET(_xlpm.x,VLOOKUP(W3567,'Drop-down_menus'!$F$2:$G$16,2,FALSE),IF(_xlpm.x=0,"",_xlpm.x)))</f>
        <v/>
      </c>
      <c r="AB3567" s="69" t="s">
        <v>678</v>
      </c>
      <c r="AE3567" s="69" t="s">
        <v>922</v>
      </c>
    </row>
    <row r="3568" spans="1:31" ht="15" hidden="1" x14ac:dyDescent="0.2">
      <c r="A3568" s="2" t="s">
        <v>207</v>
      </c>
      <c r="B3568">
        <v>1360</v>
      </c>
      <c r="C3568">
        <v>5635</v>
      </c>
      <c r="D3568" s="69" t="s">
        <v>700</v>
      </c>
      <c r="F3568" s="70" t="s">
        <v>865</v>
      </c>
      <c r="H3568" s="70" t="s">
        <v>865</v>
      </c>
      <c r="I3568" t="s">
        <v>865</v>
      </c>
      <c r="J3568" t="str">
        <f>IF($I3568="","",_xlfn.LET(_xlpm.x,VLOOKUP($I3568,'taxon-match_2026-08-31'!$A$2:$N$122,6,FALSE),IF(_xlpm.x=0,"",_xlpm.x)))</f>
        <v>Gray, 1867</v>
      </c>
      <c r="K3568" t="str">
        <f>IF($I3568="","",_xlfn.LET(_xlpm.x,VLOOKUP($I3568,'taxon-match_2026-08-31'!$A$2:$N$122,4,FALSE),IF(_xlpm.x=0,"",_xlpm.x)))</f>
        <v>urn:lsid:marinespecies.org:taxname:131907</v>
      </c>
      <c r="L3568" t="str">
        <f>IF($I3568="","",_xlfn.LET(_xlpm.x,VLOOKUP($I3568,'taxon-match_2026-08-31'!$A$2:$N$122,7,FALSE),IF(_xlpm.x=0,"",_xlpm.x)))</f>
        <v>Animalia</v>
      </c>
      <c r="M3568" t="str">
        <f>IF($I3568="","",_xlfn.LET(_xlpm.x,VLOOKUP($I3568,'taxon-match_2026-08-31'!$A$2:$N$122,8,FALSE),IF(_xlpm.x=0,"",_xlpm.x)))</f>
        <v>Porifera</v>
      </c>
      <c r="N3568" t="str">
        <f>IF($I3568="","",_xlfn.LET(_xlpm.x,VLOOKUP($I3568,'taxon-match_2026-08-31'!$A$2:$N$122,9,FALSE),IF(_xlpm.x=0,"",_xlpm.x)))</f>
        <v>Demospongiae</v>
      </c>
      <c r="O3568" t="str">
        <f>IF($I3568="","",_xlfn.LET(_xlpm.x,VLOOKUP($I3568,'taxon-match_2026-08-31'!$A$2:$N$122,10,FALSE),IF(_xlpm.x=0,"",_xlpm.x)))</f>
        <v>Poecilosclerida</v>
      </c>
      <c r="P3568" t="str">
        <f>IF($I3568="","",_xlfn.LET(_xlpm.x,VLOOKUP($I3568,'taxon-match_2026-08-31'!$A$2:$N$122,11,FALSE),IF(_xlpm.x=0,"",_xlpm.x)))</f>
        <v>Mycalidae</v>
      </c>
      <c r="Q3568" t="str">
        <f>IF($I3568="","",_xlfn.LET(_xlpm.x,VLOOKUP($I3568,'taxon-match_2026-08-31'!$A$2:$N$122,12,FALSE),IF(_xlpm.x=0,"",_xlpm.x)))</f>
        <v>Mycale</v>
      </c>
      <c r="R3568" t="str">
        <f>IF($I3568="","",_xlfn.LET(_xlpm.x,VLOOKUP($I3568,'taxon-match_2026-08-31'!$A$2:$N$122,14,FALSE),IF(_xlpm.x=0,"",_xlpm.x)))</f>
        <v/>
      </c>
      <c r="S3568" s="2" t="s">
        <v>2361</v>
      </c>
      <c r="T3568" s="69" t="s">
        <v>62</v>
      </c>
      <c r="U3568" s="69" t="s">
        <v>60</v>
      </c>
      <c r="X3568" t="str">
        <f>IF(T3568="","",_xlfn.LET(_xlpm.x,VLOOKUP(T3568,'Drop-down_menus'!$F$2:$G$16,2,FALSE),IF(_xlpm.x=0,"",_xlpm.x)))</f>
        <v>https://orcid.org/0000-0003-3696-4445</v>
      </c>
      <c r="Y3568" t="str">
        <f>IF(U3568="","",_xlfn.LET(_xlpm.x,VLOOKUP(U3568,'Drop-down_menus'!$F$2:$G$16,2,FALSE),IF(_xlpm.x=0,"",_xlpm.x)))</f>
        <v>https://orcid.org/0000-0002-9708-1761</v>
      </c>
      <c r="Z3568" t="str">
        <f>IF(V3568="","",_xlfn.LET(_xlpm.x,VLOOKUP(V3568,'Drop-down_menus'!$F$2:$G$16,2,FALSE),IF(_xlpm.x=0,"",_xlpm.x)))</f>
        <v/>
      </c>
      <c r="AA3568" t="str">
        <f>IF(W3568="","",_xlfn.LET(_xlpm.x,VLOOKUP(W3568,'Drop-down_menus'!$F$2:$G$16,2,FALSE),IF(_xlpm.x=0,"",_xlpm.x)))</f>
        <v/>
      </c>
      <c r="AB3568" s="69" t="s">
        <v>678</v>
      </c>
      <c r="AE3568" s="69" t="s">
        <v>922</v>
      </c>
    </row>
    <row r="3569" spans="1:31" ht="15" hidden="1" x14ac:dyDescent="0.2">
      <c r="A3569" s="2" t="s">
        <v>328</v>
      </c>
      <c r="B3569">
        <v>3393</v>
      </c>
      <c r="C3569">
        <v>5636</v>
      </c>
      <c r="D3569" s="69" t="s">
        <v>700</v>
      </c>
      <c r="F3569" s="70" t="s">
        <v>865</v>
      </c>
      <c r="H3569" s="70" t="s">
        <v>865</v>
      </c>
      <c r="I3569" t="s">
        <v>865</v>
      </c>
      <c r="J3569" t="str">
        <f>IF($I3569="","",_xlfn.LET(_xlpm.x,VLOOKUP($I3569,'taxon-match_2026-08-31'!$A$2:$N$122,6,FALSE),IF(_xlpm.x=0,"",_xlpm.x)))</f>
        <v>Gray, 1867</v>
      </c>
      <c r="K3569" t="str">
        <f>IF($I3569="","",_xlfn.LET(_xlpm.x,VLOOKUP($I3569,'taxon-match_2026-08-31'!$A$2:$N$122,4,FALSE),IF(_xlpm.x=0,"",_xlpm.x)))</f>
        <v>urn:lsid:marinespecies.org:taxname:131907</v>
      </c>
      <c r="L3569" t="str">
        <f>IF($I3569="","",_xlfn.LET(_xlpm.x,VLOOKUP($I3569,'taxon-match_2026-08-31'!$A$2:$N$122,7,FALSE),IF(_xlpm.x=0,"",_xlpm.x)))</f>
        <v>Animalia</v>
      </c>
      <c r="M3569" t="str">
        <f>IF($I3569="","",_xlfn.LET(_xlpm.x,VLOOKUP($I3569,'taxon-match_2026-08-31'!$A$2:$N$122,8,FALSE),IF(_xlpm.x=0,"",_xlpm.x)))</f>
        <v>Porifera</v>
      </c>
      <c r="N3569" t="str">
        <f>IF($I3569="","",_xlfn.LET(_xlpm.x,VLOOKUP($I3569,'taxon-match_2026-08-31'!$A$2:$N$122,9,FALSE),IF(_xlpm.x=0,"",_xlpm.x)))</f>
        <v>Demospongiae</v>
      </c>
      <c r="O3569" t="str">
        <f>IF($I3569="","",_xlfn.LET(_xlpm.x,VLOOKUP($I3569,'taxon-match_2026-08-31'!$A$2:$N$122,10,FALSE),IF(_xlpm.x=0,"",_xlpm.x)))</f>
        <v>Poecilosclerida</v>
      </c>
      <c r="P3569" t="str">
        <f>IF($I3569="","",_xlfn.LET(_xlpm.x,VLOOKUP($I3569,'taxon-match_2026-08-31'!$A$2:$N$122,11,FALSE),IF(_xlpm.x=0,"",_xlpm.x)))</f>
        <v>Mycalidae</v>
      </c>
      <c r="Q3569" t="str">
        <f>IF($I3569="","",_xlfn.LET(_xlpm.x,VLOOKUP($I3569,'taxon-match_2026-08-31'!$A$2:$N$122,12,FALSE),IF(_xlpm.x=0,"",_xlpm.x)))</f>
        <v>Mycale</v>
      </c>
      <c r="R3569" t="str">
        <f>IF($I3569="","",_xlfn.LET(_xlpm.x,VLOOKUP($I3569,'taxon-match_2026-08-31'!$A$2:$N$122,14,FALSE),IF(_xlpm.x=0,"",_xlpm.x)))</f>
        <v/>
      </c>
      <c r="S3569" s="2" t="s">
        <v>2361</v>
      </c>
      <c r="T3569" s="69" t="s">
        <v>62</v>
      </c>
      <c r="U3569" s="69" t="s">
        <v>60</v>
      </c>
      <c r="X3569" t="str">
        <f>IF(T3569="","",_xlfn.LET(_xlpm.x,VLOOKUP(T3569,'Drop-down_menus'!$F$2:$G$16,2,FALSE),IF(_xlpm.x=0,"",_xlpm.x)))</f>
        <v>https://orcid.org/0000-0003-3696-4445</v>
      </c>
      <c r="Y3569" t="str">
        <f>IF(U3569="","",_xlfn.LET(_xlpm.x,VLOOKUP(U3569,'Drop-down_menus'!$F$2:$G$16,2,FALSE),IF(_xlpm.x=0,"",_xlpm.x)))</f>
        <v>https://orcid.org/0000-0002-9708-1761</v>
      </c>
      <c r="Z3569" t="str">
        <f>IF(V3569="","",_xlfn.LET(_xlpm.x,VLOOKUP(V3569,'Drop-down_menus'!$F$2:$G$16,2,FALSE),IF(_xlpm.x=0,"",_xlpm.x)))</f>
        <v/>
      </c>
      <c r="AA3569" t="str">
        <f>IF(W3569="","",_xlfn.LET(_xlpm.x,VLOOKUP(W3569,'Drop-down_menus'!$F$2:$G$16,2,FALSE),IF(_xlpm.x=0,"",_xlpm.x)))</f>
        <v/>
      </c>
      <c r="AB3569" s="69" t="s">
        <v>678</v>
      </c>
      <c r="AE3569" s="69" t="s">
        <v>922</v>
      </c>
    </row>
    <row r="3570" spans="1:31" ht="15" hidden="1" x14ac:dyDescent="0.2">
      <c r="A3570" s="2" t="s">
        <v>181</v>
      </c>
      <c r="B3570">
        <v>1083</v>
      </c>
      <c r="C3570">
        <v>5612</v>
      </c>
      <c r="D3570" s="69" t="s">
        <v>700</v>
      </c>
      <c r="F3570" s="70" t="s">
        <v>677</v>
      </c>
      <c r="H3570" s="70" t="s">
        <v>677</v>
      </c>
      <c r="I3570" t="s">
        <v>677</v>
      </c>
      <c r="J3570" t="str">
        <f>IF($I3570="","",_xlfn.LET(_xlpm.x,VLOOKUP($I3570,'taxon-match_2026-08-31'!$A$2:$N$122,6,FALSE),IF(_xlpm.x=0,"",_xlpm.x)))</f>
        <v>Grant, 1836</v>
      </c>
      <c r="K3570" t="str">
        <f>IF($I3570="","",_xlfn.LET(_xlpm.x,VLOOKUP($I3570,'taxon-match_2026-08-31'!$A$2:$N$122,4,FALSE),IF(_xlpm.x=0,"",_xlpm.x)))</f>
        <v>urn:lsid:marinespecies.org:taxname:558</v>
      </c>
      <c r="L3570" t="str">
        <f>IF($I3570="","",_xlfn.LET(_xlpm.x,VLOOKUP($I3570,'taxon-match_2026-08-31'!$A$2:$N$122,7,FALSE),IF(_xlpm.x=0,"",_xlpm.x)))</f>
        <v>Animalia</v>
      </c>
      <c r="M3570" t="str">
        <f>IF($I3570="","",_xlfn.LET(_xlpm.x,VLOOKUP($I3570,'taxon-match_2026-08-31'!$A$2:$N$122,8,FALSE),IF(_xlpm.x=0,"",_xlpm.x)))</f>
        <v>Porifera</v>
      </c>
      <c r="N3570" t="str">
        <f>IF($I3570="","",_xlfn.LET(_xlpm.x,VLOOKUP($I3570,'taxon-match_2026-08-31'!$A$2:$N$122,9,FALSE),IF(_xlpm.x=0,"",_xlpm.x)))</f>
        <v/>
      </c>
      <c r="O3570" t="str">
        <f>IF($I3570="","",_xlfn.LET(_xlpm.x,VLOOKUP($I3570,'taxon-match_2026-08-31'!$A$2:$N$122,10,FALSE),IF(_xlpm.x=0,"",_xlpm.x)))</f>
        <v/>
      </c>
      <c r="P3570" t="str">
        <f>IF($I3570="","",_xlfn.LET(_xlpm.x,VLOOKUP($I3570,'taxon-match_2026-08-31'!$A$2:$N$122,11,FALSE),IF(_xlpm.x=0,"",_xlpm.x)))</f>
        <v/>
      </c>
      <c r="Q3570" t="str">
        <f>IF($I3570="","",_xlfn.LET(_xlpm.x,VLOOKUP($I3570,'taxon-match_2026-08-31'!$A$2:$N$122,12,FALSE),IF(_xlpm.x=0,"",_xlpm.x)))</f>
        <v/>
      </c>
      <c r="R3570" t="str">
        <f>IF($I3570="","",_xlfn.LET(_xlpm.x,VLOOKUP($I3570,'taxon-match_2026-08-31'!$A$2:$N$122,14,FALSE),IF(_xlpm.x=0,"",_xlpm.x)))</f>
        <v/>
      </c>
      <c r="S3570" s="2" t="s">
        <v>2357</v>
      </c>
      <c r="T3570" s="69" t="s">
        <v>62</v>
      </c>
      <c r="U3570" s="69" t="s">
        <v>60</v>
      </c>
      <c r="X3570" t="str">
        <f>IF(T3570="","",_xlfn.LET(_xlpm.x,VLOOKUP(T3570,'Drop-down_menus'!$F$2:$G$16,2,FALSE),IF(_xlpm.x=0,"",_xlpm.x)))</f>
        <v>https://orcid.org/0000-0003-3696-4445</v>
      </c>
      <c r="Y3570" t="str">
        <f>IF(U3570="","",_xlfn.LET(_xlpm.x,VLOOKUP(U3570,'Drop-down_menus'!$F$2:$G$16,2,FALSE),IF(_xlpm.x=0,"",_xlpm.x)))</f>
        <v>https://orcid.org/0000-0002-9708-1761</v>
      </c>
      <c r="Z3570" t="str">
        <f>IF(V3570="","",_xlfn.LET(_xlpm.x,VLOOKUP(V3570,'Drop-down_menus'!$F$2:$G$16,2,FALSE),IF(_xlpm.x=0,"",_xlpm.x)))</f>
        <v/>
      </c>
      <c r="AA3570" t="str">
        <f>IF(W3570="","",_xlfn.LET(_xlpm.x,VLOOKUP(W3570,'Drop-down_menus'!$F$2:$G$16,2,FALSE),IF(_xlpm.x=0,"",_xlpm.x)))</f>
        <v/>
      </c>
      <c r="AB3570" s="69" t="s">
        <v>678</v>
      </c>
      <c r="AE3570" s="69" t="s">
        <v>922</v>
      </c>
    </row>
    <row r="3571" spans="1:31" ht="15" hidden="1" x14ac:dyDescent="0.2">
      <c r="A3571" s="2" t="s">
        <v>181</v>
      </c>
      <c r="B3571">
        <v>1155</v>
      </c>
      <c r="C3571">
        <v>5613</v>
      </c>
      <c r="D3571" s="69" t="s">
        <v>700</v>
      </c>
      <c r="F3571" s="70" t="s">
        <v>677</v>
      </c>
      <c r="H3571" s="70" t="s">
        <v>677</v>
      </c>
      <c r="I3571" t="s">
        <v>677</v>
      </c>
      <c r="J3571" t="str">
        <f>IF($I3571="","",_xlfn.LET(_xlpm.x,VLOOKUP($I3571,'taxon-match_2026-08-31'!$A$2:$N$122,6,FALSE),IF(_xlpm.x=0,"",_xlpm.x)))</f>
        <v>Grant, 1836</v>
      </c>
      <c r="K3571" t="str">
        <f>IF($I3571="","",_xlfn.LET(_xlpm.x,VLOOKUP($I3571,'taxon-match_2026-08-31'!$A$2:$N$122,4,FALSE),IF(_xlpm.x=0,"",_xlpm.x)))</f>
        <v>urn:lsid:marinespecies.org:taxname:558</v>
      </c>
      <c r="L3571" t="str">
        <f>IF($I3571="","",_xlfn.LET(_xlpm.x,VLOOKUP($I3571,'taxon-match_2026-08-31'!$A$2:$N$122,7,FALSE),IF(_xlpm.x=0,"",_xlpm.x)))</f>
        <v>Animalia</v>
      </c>
      <c r="M3571" t="str">
        <f>IF($I3571="","",_xlfn.LET(_xlpm.x,VLOOKUP($I3571,'taxon-match_2026-08-31'!$A$2:$N$122,8,FALSE),IF(_xlpm.x=0,"",_xlpm.x)))</f>
        <v>Porifera</v>
      </c>
      <c r="N3571" t="str">
        <f>IF($I3571="","",_xlfn.LET(_xlpm.x,VLOOKUP($I3571,'taxon-match_2026-08-31'!$A$2:$N$122,9,FALSE),IF(_xlpm.x=0,"",_xlpm.x)))</f>
        <v/>
      </c>
      <c r="O3571" t="str">
        <f>IF($I3571="","",_xlfn.LET(_xlpm.x,VLOOKUP($I3571,'taxon-match_2026-08-31'!$A$2:$N$122,10,FALSE),IF(_xlpm.x=0,"",_xlpm.x)))</f>
        <v/>
      </c>
      <c r="P3571" t="str">
        <f>IF($I3571="","",_xlfn.LET(_xlpm.x,VLOOKUP($I3571,'taxon-match_2026-08-31'!$A$2:$N$122,11,FALSE),IF(_xlpm.x=0,"",_xlpm.x)))</f>
        <v/>
      </c>
      <c r="Q3571" t="str">
        <f>IF($I3571="","",_xlfn.LET(_xlpm.x,VLOOKUP($I3571,'taxon-match_2026-08-31'!$A$2:$N$122,12,FALSE),IF(_xlpm.x=0,"",_xlpm.x)))</f>
        <v/>
      </c>
      <c r="R3571" t="str">
        <f>IF($I3571="","",_xlfn.LET(_xlpm.x,VLOOKUP($I3571,'taxon-match_2026-08-31'!$A$2:$N$122,14,FALSE),IF(_xlpm.x=0,"",_xlpm.x)))</f>
        <v/>
      </c>
      <c r="S3571" s="2" t="s">
        <v>2357</v>
      </c>
      <c r="T3571" s="69" t="s">
        <v>62</v>
      </c>
      <c r="U3571" s="69" t="s">
        <v>60</v>
      </c>
      <c r="X3571" t="str">
        <f>IF(T3571="","",_xlfn.LET(_xlpm.x,VLOOKUP(T3571,'Drop-down_menus'!$F$2:$G$16,2,FALSE),IF(_xlpm.x=0,"",_xlpm.x)))</f>
        <v>https://orcid.org/0000-0003-3696-4445</v>
      </c>
      <c r="Y3571" t="str">
        <f>IF(U3571="","",_xlfn.LET(_xlpm.x,VLOOKUP(U3571,'Drop-down_menus'!$F$2:$G$16,2,FALSE),IF(_xlpm.x=0,"",_xlpm.x)))</f>
        <v>https://orcid.org/0000-0002-9708-1761</v>
      </c>
      <c r="Z3571" t="str">
        <f>IF(V3571="","",_xlfn.LET(_xlpm.x,VLOOKUP(V3571,'Drop-down_menus'!$F$2:$G$16,2,FALSE),IF(_xlpm.x=0,"",_xlpm.x)))</f>
        <v/>
      </c>
      <c r="AA3571" t="str">
        <f>IF(W3571="","",_xlfn.LET(_xlpm.x,VLOOKUP(W3571,'Drop-down_menus'!$F$2:$G$16,2,FALSE),IF(_xlpm.x=0,"",_xlpm.x)))</f>
        <v/>
      </c>
      <c r="AB3571" s="69" t="s">
        <v>678</v>
      </c>
      <c r="AE3571" s="69" t="s">
        <v>922</v>
      </c>
    </row>
    <row r="3572" spans="1:31" ht="15" hidden="1" x14ac:dyDescent="0.2">
      <c r="A3572" s="2" t="s">
        <v>181</v>
      </c>
      <c r="B3572">
        <v>1091</v>
      </c>
      <c r="C3572">
        <v>5614</v>
      </c>
      <c r="D3572" s="69" t="s">
        <v>700</v>
      </c>
      <c r="F3572" s="70" t="s">
        <v>677</v>
      </c>
      <c r="H3572" s="70" t="s">
        <v>677</v>
      </c>
      <c r="I3572" t="s">
        <v>677</v>
      </c>
      <c r="J3572" t="str">
        <f>IF($I3572="","",_xlfn.LET(_xlpm.x,VLOOKUP($I3572,'taxon-match_2026-08-31'!$A$2:$N$122,6,FALSE),IF(_xlpm.x=0,"",_xlpm.x)))</f>
        <v>Grant, 1836</v>
      </c>
      <c r="K3572" t="str">
        <f>IF($I3572="","",_xlfn.LET(_xlpm.x,VLOOKUP($I3572,'taxon-match_2026-08-31'!$A$2:$N$122,4,FALSE),IF(_xlpm.x=0,"",_xlpm.x)))</f>
        <v>urn:lsid:marinespecies.org:taxname:558</v>
      </c>
      <c r="L3572" t="str">
        <f>IF($I3572="","",_xlfn.LET(_xlpm.x,VLOOKUP($I3572,'taxon-match_2026-08-31'!$A$2:$N$122,7,FALSE),IF(_xlpm.x=0,"",_xlpm.x)))</f>
        <v>Animalia</v>
      </c>
      <c r="M3572" t="str">
        <f>IF($I3572="","",_xlfn.LET(_xlpm.x,VLOOKUP($I3572,'taxon-match_2026-08-31'!$A$2:$N$122,8,FALSE),IF(_xlpm.x=0,"",_xlpm.x)))</f>
        <v>Porifera</v>
      </c>
      <c r="N3572" t="str">
        <f>IF($I3572="","",_xlfn.LET(_xlpm.x,VLOOKUP($I3572,'taxon-match_2026-08-31'!$A$2:$N$122,9,FALSE),IF(_xlpm.x=0,"",_xlpm.x)))</f>
        <v/>
      </c>
      <c r="O3572" t="str">
        <f>IF($I3572="","",_xlfn.LET(_xlpm.x,VLOOKUP($I3572,'taxon-match_2026-08-31'!$A$2:$N$122,10,FALSE),IF(_xlpm.x=0,"",_xlpm.x)))</f>
        <v/>
      </c>
      <c r="P3572" t="str">
        <f>IF($I3572="","",_xlfn.LET(_xlpm.x,VLOOKUP($I3572,'taxon-match_2026-08-31'!$A$2:$N$122,11,FALSE),IF(_xlpm.x=0,"",_xlpm.x)))</f>
        <v/>
      </c>
      <c r="Q3572" t="str">
        <f>IF($I3572="","",_xlfn.LET(_xlpm.x,VLOOKUP($I3572,'taxon-match_2026-08-31'!$A$2:$N$122,12,FALSE),IF(_xlpm.x=0,"",_xlpm.x)))</f>
        <v/>
      </c>
      <c r="R3572" t="str">
        <f>IF($I3572="","",_xlfn.LET(_xlpm.x,VLOOKUP($I3572,'taxon-match_2026-08-31'!$A$2:$N$122,14,FALSE),IF(_xlpm.x=0,"",_xlpm.x)))</f>
        <v/>
      </c>
      <c r="S3572" s="2" t="s">
        <v>2357</v>
      </c>
      <c r="T3572" s="69" t="s">
        <v>62</v>
      </c>
      <c r="U3572" s="69" t="s">
        <v>60</v>
      </c>
      <c r="X3572" t="str">
        <f>IF(T3572="","",_xlfn.LET(_xlpm.x,VLOOKUP(T3572,'Drop-down_menus'!$F$2:$G$16,2,FALSE),IF(_xlpm.x=0,"",_xlpm.x)))</f>
        <v>https://orcid.org/0000-0003-3696-4445</v>
      </c>
      <c r="Y3572" t="str">
        <f>IF(U3572="","",_xlfn.LET(_xlpm.x,VLOOKUP(U3572,'Drop-down_menus'!$F$2:$G$16,2,FALSE),IF(_xlpm.x=0,"",_xlpm.x)))</f>
        <v>https://orcid.org/0000-0002-9708-1761</v>
      </c>
      <c r="Z3572" t="str">
        <f>IF(V3572="","",_xlfn.LET(_xlpm.x,VLOOKUP(V3572,'Drop-down_menus'!$F$2:$G$16,2,FALSE),IF(_xlpm.x=0,"",_xlpm.x)))</f>
        <v/>
      </c>
      <c r="AA3572" t="str">
        <f>IF(W3572="","",_xlfn.LET(_xlpm.x,VLOOKUP(W3572,'Drop-down_menus'!$F$2:$G$16,2,FALSE),IF(_xlpm.x=0,"",_xlpm.x)))</f>
        <v/>
      </c>
      <c r="AB3572" s="69" t="s">
        <v>678</v>
      </c>
      <c r="AE3572" s="69" t="s">
        <v>922</v>
      </c>
    </row>
    <row r="3573" spans="1:31" ht="15" hidden="1" x14ac:dyDescent="0.2">
      <c r="A3573" s="2" t="s">
        <v>181</v>
      </c>
      <c r="B3573">
        <v>1156</v>
      </c>
      <c r="C3573">
        <v>5615</v>
      </c>
      <c r="D3573" s="69" t="s">
        <v>700</v>
      </c>
      <c r="F3573" s="70" t="s">
        <v>677</v>
      </c>
      <c r="H3573" s="70" t="s">
        <v>677</v>
      </c>
      <c r="I3573" t="s">
        <v>677</v>
      </c>
      <c r="J3573" t="str">
        <f>IF($I3573="","",_xlfn.LET(_xlpm.x,VLOOKUP($I3573,'taxon-match_2026-08-31'!$A$2:$N$122,6,FALSE),IF(_xlpm.x=0,"",_xlpm.x)))</f>
        <v>Grant, 1836</v>
      </c>
      <c r="K3573" t="str">
        <f>IF($I3573="","",_xlfn.LET(_xlpm.x,VLOOKUP($I3573,'taxon-match_2026-08-31'!$A$2:$N$122,4,FALSE),IF(_xlpm.x=0,"",_xlpm.x)))</f>
        <v>urn:lsid:marinespecies.org:taxname:558</v>
      </c>
      <c r="L3573" t="str">
        <f>IF($I3573="","",_xlfn.LET(_xlpm.x,VLOOKUP($I3573,'taxon-match_2026-08-31'!$A$2:$N$122,7,FALSE),IF(_xlpm.x=0,"",_xlpm.x)))</f>
        <v>Animalia</v>
      </c>
      <c r="M3573" t="str">
        <f>IF($I3573="","",_xlfn.LET(_xlpm.x,VLOOKUP($I3573,'taxon-match_2026-08-31'!$A$2:$N$122,8,FALSE),IF(_xlpm.x=0,"",_xlpm.x)))</f>
        <v>Porifera</v>
      </c>
      <c r="N3573" t="str">
        <f>IF($I3573="","",_xlfn.LET(_xlpm.x,VLOOKUP($I3573,'taxon-match_2026-08-31'!$A$2:$N$122,9,FALSE),IF(_xlpm.x=0,"",_xlpm.x)))</f>
        <v/>
      </c>
      <c r="O3573" t="str">
        <f>IF($I3573="","",_xlfn.LET(_xlpm.x,VLOOKUP($I3573,'taxon-match_2026-08-31'!$A$2:$N$122,10,FALSE),IF(_xlpm.x=0,"",_xlpm.x)))</f>
        <v/>
      </c>
      <c r="P3573" t="str">
        <f>IF($I3573="","",_xlfn.LET(_xlpm.x,VLOOKUP($I3573,'taxon-match_2026-08-31'!$A$2:$N$122,11,FALSE),IF(_xlpm.x=0,"",_xlpm.x)))</f>
        <v/>
      </c>
      <c r="Q3573" t="str">
        <f>IF($I3573="","",_xlfn.LET(_xlpm.x,VLOOKUP($I3573,'taxon-match_2026-08-31'!$A$2:$N$122,12,FALSE),IF(_xlpm.x=0,"",_xlpm.x)))</f>
        <v/>
      </c>
      <c r="R3573" t="str">
        <f>IF($I3573="","",_xlfn.LET(_xlpm.x,VLOOKUP($I3573,'taxon-match_2026-08-31'!$A$2:$N$122,14,FALSE),IF(_xlpm.x=0,"",_xlpm.x)))</f>
        <v/>
      </c>
      <c r="S3573" s="2" t="s">
        <v>2357</v>
      </c>
      <c r="T3573" s="69" t="s">
        <v>62</v>
      </c>
      <c r="U3573" s="69" t="s">
        <v>60</v>
      </c>
      <c r="X3573" t="str">
        <f>IF(T3573="","",_xlfn.LET(_xlpm.x,VLOOKUP(T3573,'Drop-down_menus'!$F$2:$G$16,2,FALSE),IF(_xlpm.x=0,"",_xlpm.x)))</f>
        <v>https://orcid.org/0000-0003-3696-4445</v>
      </c>
      <c r="Y3573" t="str">
        <f>IF(U3573="","",_xlfn.LET(_xlpm.x,VLOOKUP(U3573,'Drop-down_menus'!$F$2:$G$16,2,FALSE),IF(_xlpm.x=0,"",_xlpm.x)))</f>
        <v>https://orcid.org/0000-0002-9708-1761</v>
      </c>
      <c r="Z3573" t="str">
        <f>IF(V3573="","",_xlfn.LET(_xlpm.x,VLOOKUP(V3573,'Drop-down_menus'!$F$2:$G$16,2,FALSE),IF(_xlpm.x=0,"",_xlpm.x)))</f>
        <v/>
      </c>
      <c r="AA3573" t="str">
        <f>IF(W3573="","",_xlfn.LET(_xlpm.x,VLOOKUP(W3573,'Drop-down_menus'!$F$2:$G$16,2,FALSE),IF(_xlpm.x=0,"",_xlpm.x)))</f>
        <v/>
      </c>
      <c r="AB3573" s="69" t="s">
        <v>678</v>
      </c>
      <c r="AE3573" s="69" t="s">
        <v>922</v>
      </c>
    </row>
    <row r="3574" spans="1:31" ht="15" hidden="1" x14ac:dyDescent="0.2">
      <c r="A3574" s="2" t="s">
        <v>207</v>
      </c>
      <c r="B3574">
        <v>1328</v>
      </c>
      <c r="C3574">
        <v>5616</v>
      </c>
      <c r="D3574" s="69" t="s">
        <v>700</v>
      </c>
      <c r="F3574" s="70" t="s">
        <v>677</v>
      </c>
      <c r="H3574" s="70" t="s">
        <v>677</v>
      </c>
      <c r="I3574" t="s">
        <v>677</v>
      </c>
      <c r="J3574" t="str">
        <f>IF($I3574="","",_xlfn.LET(_xlpm.x,VLOOKUP($I3574,'taxon-match_2026-08-31'!$A$2:$N$122,6,FALSE),IF(_xlpm.x=0,"",_xlpm.x)))</f>
        <v>Grant, 1836</v>
      </c>
      <c r="K3574" t="str">
        <f>IF($I3574="","",_xlfn.LET(_xlpm.x,VLOOKUP($I3574,'taxon-match_2026-08-31'!$A$2:$N$122,4,FALSE),IF(_xlpm.x=0,"",_xlpm.x)))</f>
        <v>urn:lsid:marinespecies.org:taxname:558</v>
      </c>
      <c r="L3574" t="str">
        <f>IF($I3574="","",_xlfn.LET(_xlpm.x,VLOOKUP($I3574,'taxon-match_2026-08-31'!$A$2:$N$122,7,FALSE),IF(_xlpm.x=0,"",_xlpm.x)))</f>
        <v>Animalia</v>
      </c>
      <c r="M3574" t="str">
        <f>IF($I3574="","",_xlfn.LET(_xlpm.x,VLOOKUP($I3574,'taxon-match_2026-08-31'!$A$2:$N$122,8,FALSE),IF(_xlpm.x=0,"",_xlpm.x)))</f>
        <v>Porifera</v>
      </c>
      <c r="N3574" t="str">
        <f>IF($I3574="","",_xlfn.LET(_xlpm.x,VLOOKUP($I3574,'taxon-match_2026-08-31'!$A$2:$N$122,9,FALSE),IF(_xlpm.x=0,"",_xlpm.x)))</f>
        <v/>
      </c>
      <c r="O3574" t="str">
        <f>IF($I3574="","",_xlfn.LET(_xlpm.x,VLOOKUP($I3574,'taxon-match_2026-08-31'!$A$2:$N$122,10,FALSE),IF(_xlpm.x=0,"",_xlpm.x)))</f>
        <v/>
      </c>
      <c r="P3574" t="str">
        <f>IF($I3574="","",_xlfn.LET(_xlpm.x,VLOOKUP($I3574,'taxon-match_2026-08-31'!$A$2:$N$122,11,FALSE),IF(_xlpm.x=0,"",_xlpm.x)))</f>
        <v/>
      </c>
      <c r="Q3574" t="str">
        <f>IF($I3574="","",_xlfn.LET(_xlpm.x,VLOOKUP($I3574,'taxon-match_2026-08-31'!$A$2:$N$122,12,FALSE),IF(_xlpm.x=0,"",_xlpm.x)))</f>
        <v/>
      </c>
      <c r="R3574" t="str">
        <f>IF($I3574="","",_xlfn.LET(_xlpm.x,VLOOKUP($I3574,'taxon-match_2026-08-31'!$A$2:$N$122,14,FALSE),IF(_xlpm.x=0,"",_xlpm.x)))</f>
        <v/>
      </c>
      <c r="S3574" s="2" t="s">
        <v>2357</v>
      </c>
      <c r="T3574" s="69" t="s">
        <v>62</v>
      </c>
      <c r="U3574" s="69" t="s">
        <v>60</v>
      </c>
      <c r="X3574" t="str">
        <f>IF(T3574="","",_xlfn.LET(_xlpm.x,VLOOKUP(T3574,'Drop-down_menus'!$F$2:$G$16,2,FALSE),IF(_xlpm.x=0,"",_xlpm.x)))</f>
        <v>https://orcid.org/0000-0003-3696-4445</v>
      </c>
      <c r="Y3574" t="str">
        <f>IF(U3574="","",_xlfn.LET(_xlpm.x,VLOOKUP(U3574,'Drop-down_menus'!$F$2:$G$16,2,FALSE),IF(_xlpm.x=0,"",_xlpm.x)))</f>
        <v>https://orcid.org/0000-0002-9708-1761</v>
      </c>
      <c r="Z3574" t="str">
        <f>IF(V3574="","",_xlfn.LET(_xlpm.x,VLOOKUP(V3574,'Drop-down_menus'!$F$2:$G$16,2,FALSE),IF(_xlpm.x=0,"",_xlpm.x)))</f>
        <v/>
      </c>
      <c r="AA3574" t="str">
        <f>IF(W3574="","",_xlfn.LET(_xlpm.x,VLOOKUP(W3574,'Drop-down_menus'!$F$2:$G$16,2,FALSE),IF(_xlpm.x=0,"",_xlpm.x)))</f>
        <v/>
      </c>
      <c r="AB3574" s="69" t="s">
        <v>678</v>
      </c>
      <c r="AE3574" s="69" t="s">
        <v>922</v>
      </c>
    </row>
    <row r="3575" spans="1:31" ht="15" hidden="1" x14ac:dyDescent="0.2">
      <c r="A3575" s="2" t="s">
        <v>475</v>
      </c>
      <c r="B3575">
        <v>5546</v>
      </c>
      <c r="C3575">
        <v>5617</v>
      </c>
      <c r="D3575" s="69" t="s">
        <v>700</v>
      </c>
      <c r="F3575" s="70" t="s">
        <v>677</v>
      </c>
      <c r="H3575" s="70" t="s">
        <v>677</v>
      </c>
      <c r="I3575" t="s">
        <v>677</v>
      </c>
      <c r="J3575" t="str">
        <f>IF($I3575="","",_xlfn.LET(_xlpm.x,VLOOKUP($I3575,'taxon-match_2026-08-31'!$A$2:$N$122,6,FALSE),IF(_xlpm.x=0,"",_xlpm.x)))</f>
        <v>Grant, 1836</v>
      </c>
      <c r="K3575" t="str">
        <f>IF($I3575="","",_xlfn.LET(_xlpm.x,VLOOKUP($I3575,'taxon-match_2026-08-31'!$A$2:$N$122,4,FALSE),IF(_xlpm.x=0,"",_xlpm.x)))</f>
        <v>urn:lsid:marinespecies.org:taxname:558</v>
      </c>
      <c r="L3575" t="str">
        <f>IF($I3575="","",_xlfn.LET(_xlpm.x,VLOOKUP($I3575,'taxon-match_2026-08-31'!$A$2:$N$122,7,FALSE),IF(_xlpm.x=0,"",_xlpm.x)))</f>
        <v>Animalia</v>
      </c>
      <c r="M3575" t="str">
        <f>IF($I3575="","",_xlfn.LET(_xlpm.x,VLOOKUP($I3575,'taxon-match_2026-08-31'!$A$2:$N$122,8,FALSE),IF(_xlpm.x=0,"",_xlpm.x)))</f>
        <v>Porifera</v>
      </c>
      <c r="N3575" t="str">
        <f>IF($I3575="","",_xlfn.LET(_xlpm.x,VLOOKUP($I3575,'taxon-match_2026-08-31'!$A$2:$N$122,9,FALSE),IF(_xlpm.x=0,"",_xlpm.x)))</f>
        <v/>
      </c>
      <c r="O3575" t="str">
        <f>IF($I3575="","",_xlfn.LET(_xlpm.x,VLOOKUP($I3575,'taxon-match_2026-08-31'!$A$2:$N$122,10,FALSE),IF(_xlpm.x=0,"",_xlpm.x)))</f>
        <v/>
      </c>
      <c r="P3575" t="str">
        <f>IF($I3575="","",_xlfn.LET(_xlpm.x,VLOOKUP($I3575,'taxon-match_2026-08-31'!$A$2:$N$122,11,FALSE),IF(_xlpm.x=0,"",_xlpm.x)))</f>
        <v/>
      </c>
      <c r="Q3575" t="str">
        <f>IF($I3575="","",_xlfn.LET(_xlpm.x,VLOOKUP($I3575,'taxon-match_2026-08-31'!$A$2:$N$122,12,FALSE),IF(_xlpm.x=0,"",_xlpm.x)))</f>
        <v/>
      </c>
      <c r="R3575" t="str">
        <f>IF($I3575="","",_xlfn.LET(_xlpm.x,VLOOKUP($I3575,'taxon-match_2026-08-31'!$A$2:$N$122,14,FALSE),IF(_xlpm.x=0,"",_xlpm.x)))</f>
        <v/>
      </c>
      <c r="S3575" s="2" t="s">
        <v>2357</v>
      </c>
      <c r="T3575" s="69" t="s">
        <v>62</v>
      </c>
      <c r="U3575" s="69" t="s">
        <v>60</v>
      </c>
      <c r="X3575" t="str">
        <f>IF(T3575="","",_xlfn.LET(_xlpm.x,VLOOKUP(T3575,'Drop-down_menus'!$F$2:$G$16,2,FALSE),IF(_xlpm.x=0,"",_xlpm.x)))</f>
        <v>https://orcid.org/0000-0003-3696-4445</v>
      </c>
      <c r="Y3575" t="str">
        <f>IF(U3575="","",_xlfn.LET(_xlpm.x,VLOOKUP(U3575,'Drop-down_menus'!$F$2:$G$16,2,FALSE),IF(_xlpm.x=0,"",_xlpm.x)))</f>
        <v>https://orcid.org/0000-0002-9708-1761</v>
      </c>
      <c r="Z3575" t="str">
        <f>IF(V3575="","",_xlfn.LET(_xlpm.x,VLOOKUP(V3575,'Drop-down_menus'!$F$2:$G$16,2,FALSE),IF(_xlpm.x=0,"",_xlpm.x)))</f>
        <v/>
      </c>
      <c r="AA3575" t="str">
        <f>IF(W3575="","",_xlfn.LET(_xlpm.x,VLOOKUP(W3575,'Drop-down_menus'!$F$2:$G$16,2,FALSE),IF(_xlpm.x=0,"",_xlpm.x)))</f>
        <v/>
      </c>
      <c r="AB3575" s="69" t="s">
        <v>678</v>
      </c>
      <c r="AE3575" s="69" t="s">
        <v>922</v>
      </c>
    </row>
    <row r="3576" spans="1:31" ht="15" hidden="1" x14ac:dyDescent="0.2">
      <c r="A3576" s="2" t="s">
        <v>441</v>
      </c>
      <c r="B3576">
        <v>5290</v>
      </c>
      <c r="C3576">
        <v>5618</v>
      </c>
      <c r="D3576" s="69" t="s">
        <v>700</v>
      </c>
      <c r="F3576" s="70" t="s">
        <v>677</v>
      </c>
      <c r="H3576" s="70" t="s">
        <v>677</v>
      </c>
      <c r="I3576" t="s">
        <v>677</v>
      </c>
      <c r="J3576" t="str">
        <f>IF($I3576="","",_xlfn.LET(_xlpm.x,VLOOKUP($I3576,'taxon-match_2026-08-31'!$A$2:$N$122,6,FALSE),IF(_xlpm.x=0,"",_xlpm.x)))</f>
        <v>Grant, 1836</v>
      </c>
      <c r="K3576" t="str">
        <f>IF($I3576="","",_xlfn.LET(_xlpm.x,VLOOKUP($I3576,'taxon-match_2026-08-31'!$A$2:$N$122,4,FALSE),IF(_xlpm.x=0,"",_xlpm.x)))</f>
        <v>urn:lsid:marinespecies.org:taxname:558</v>
      </c>
      <c r="L3576" t="str">
        <f>IF($I3576="","",_xlfn.LET(_xlpm.x,VLOOKUP($I3576,'taxon-match_2026-08-31'!$A$2:$N$122,7,FALSE),IF(_xlpm.x=0,"",_xlpm.x)))</f>
        <v>Animalia</v>
      </c>
      <c r="M3576" t="str">
        <f>IF($I3576="","",_xlfn.LET(_xlpm.x,VLOOKUP($I3576,'taxon-match_2026-08-31'!$A$2:$N$122,8,FALSE),IF(_xlpm.x=0,"",_xlpm.x)))</f>
        <v>Porifera</v>
      </c>
      <c r="N3576" t="str">
        <f>IF($I3576="","",_xlfn.LET(_xlpm.x,VLOOKUP($I3576,'taxon-match_2026-08-31'!$A$2:$N$122,9,FALSE),IF(_xlpm.x=0,"",_xlpm.x)))</f>
        <v/>
      </c>
      <c r="O3576" t="str">
        <f>IF($I3576="","",_xlfn.LET(_xlpm.x,VLOOKUP($I3576,'taxon-match_2026-08-31'!$A$2:$N$122,10,FALSE),IF(_xlpm.x=0,"",_xlpm.x)))</f>
        <v/>
      </c>
      <c r="P3576" t="str">
        <f>IF($I3576="","",_xlfn.LET(_xlpm.x,VLOOKUP($I3576,'taxon-match_2026-08-31'!$A$2:$N$122,11,FALSE),IF(_xlpm.x=0,"",_xlpm.x)))</f>
        <v/>
      </c>
      <c r="Q3576" t="str">
        <f>IF($I3576="","",_xlfn.LET(_xlpm.x,VLOOKUP($I3576,'taxon-match_2026-08-31'!$A$2:$N$122,12,FALSE),IF(_xlpm.x=0,"",_xlpm.x)))</f>
        <v/>
      </c>
      <c r="R3576" t="str">
        <f>IF($I3576="","",_xlfn.LET(_xlpm.x,VLOOKUP($I3576,'taxon-match_2026-08-31'!$A$2:$N$122,14,FALSE),IF(_xlpm.x=0,"",_xlpm.x)))</f>
        <v/>
      </c>
      <c r="S3576" s="2" t="s">
        <v>2357</v>
      </c>
      <c r="T3576" s="69" t="s">
        <v>62</v>
      </c>
      <c r="U3576" s="69" t="s">
        <v>60</v>
      </c>
      <c r="X3576" t="str">
        <f>IF(T3576="","",_xlfn.LET(_xlpm.x,VLOOKUP(T3576,'Drop-down_menus'!$F$2:$G$16,2,FALSE),IF(_xlpm.x=0,"",_xlpm.x)))</f>
        <v>https://orcid.org/0000-0003-3696-4445</v>
      </c>
      <c r="Y3576" t="str">
        <f>IF(U3576="","",_xlfn.LET(_xlpm.x,VLOOKUP(U3576,'Drop-down_menus'!$F$2:$G$16,2,FALSE),IF(_xlpm.x=0,"",_xlpm.x)))</f>
        <v>https://orcid.org/0000-0002-9708-1761</v>
      </c>
      <c r="Z3576" t="str">
        <f>IF(V3576="","",_xlfn.LET(_xlpm.x,VLOOKUP(V3576,'Drop-down_menus'!$F$2:$G$16,2,FALSE),IF(_xlpm.x=0,"",_xlpm.x)))</f>
        <v/>
      </c>
      <c r="AA3576" t="str">
        <f>IF(W3576="","",_xlfn.LET(_xlpm.x,VLOOKUP(W3576,'Drop-down_menus'!$F$2:$G$16,2,FALSE),IF(_xlpm.x=0,"",_xlpm.x)))</f>
        <v/>
      </c>
      <c r="AB3576" s="69" t="s">
        <v>678</v>
      </c>
      <c r="AE3576" s="69" t="s">
        <v>922</v>
      </c>
    </row>
    <row r="3577" spans="1:31" ht="15" hidden="1" x14ac:dyDescent="0.2">
      <c r="A3577" s="2" t="s">
        <v>475</v>
      </c>
      <c r="B3577">
        <v>5556</v>
      </c>
      <c r="C3577">
        <v>5619</v>
      </c>
      <c r="D3577" s="69" t="s">
        <v>700</v>
      </c>
      <c r="F3577" s="70" t="s">
        <v>677</v>
      </c>
      <c r="H3577" s="70" t="s">
        <v>677</v>
      </c>
      <c r="I3577" t="s">
        <v>677</v>
      </c>
      <c r="J3577" t="str">
        <f>IF($I3577="","",_xlfn.LET(_xlpm.x,VLOOKUP($I3577,'taxon-match_2026-08-31'!$A$2:$N$122,6,FALSE),IF(_xlpm.x=0,"",_xlpm.x)))</f>
        <v>Grant, 1836</v>
      </c>
      <c r="K3577" t="str">
        <f>IF($I3577="","",_xlfn.LET(_xlpm.x,VLOOKUP($I3577,'taxon-match_2026-08-31'!$A$2:$N$122,4,FALSE),IF(_xlpm.x=0,"",_xlpm.x)))</f>
        <v>urn:lsid:marinespecies.org:taxname:558</v>
      </c>
      <c r="L3577" t="str">
        <f>IF($I3577="","",_xlfn.LET(_xlpm.x,VLOOKUP($I3577,'taxon-match_2026-08-31'!$A$2:$N$122,7,FALSE),IF(_xlpm.x=0,"",_xlpm.x)))</f>
        <v>Animalia</v>
      </c>
      <c r="M3577" t="str">
        <f>IF($I3577="","",_xlfn.LET(_xlpm.x,VLOOKUP($I3577,'taxon-match_2026-08-31'!$A$2:$N$122,8,FALSE),IF(_xlpm.x=0,"",_xlpm.x)))</f>
        <v>Porifera</v>
      </c>
      <c r="N3577" t="str">
        <f>IF($I3577="","",_xlfn.LET(_xlpm.x,VLOOKUP($I3577,'taxon-match_2026-08-31'!$A$2:$N$122,9,FALSE),IF(_xlpm.x=0,"",_xlpm.x)))</f>
        <v/>
      </c>
      <c r="O3577" t="str">
        <f>IF($I3577="","",_xlfn.LET(_xlpm.x,VLOOKUP($I3577,'taxon-match_2026-08-31'!$A$2:$N$122,10,FALSE),IF(_xlpm.x=0,"",_xlpm.x)))</f>
        <v/>
      </c>
      <c r="P3577" t="str">
        <f>IF($I3577="","",_xlfn.LET(_xlpm.x,VLOOKUP($I3577,'taxon-match_2026-08-31'!$A$2:$N$122,11,FALSE),IF(_xlpm.x=0,"",_xlpm.x)))</f>
        <v/>
      </c>
      <c r="Q3577" t="str">
        <f>IF($I3577="","",_xlfn.LET(_xlpm.x,VLOOKUP($I3577,'taxon-match_2026-08-31'!$A$2:$N$122,12,FALSE),IF(_xlpm.x=0,"",_xlpm.x)))</f>
        <v/>
      </c>
      <c r="R3577" t="str">
        <f>IF($I3577="","",_xlfn.LET(_xlpm.x,VLOOKUP($I3577,'taxon-match_2026-08-31'!$A$2:$N$122,14,FALSE),IF(_xlpm.x=0,"",_xlpm.x)))</f>
        <v/>
      </c>
      <c r="S3577" s="2" t="s">
        <v>2357</v>
      </c>
      <c r="T3577" s="69" t="s">
        <v>62</v>
      </c>
      <c r="U3577" s="69" t="s">
        <v>60</v>
      </c>
      <c r="X3577" t="str">
        <f>IF(T3577="","",_xlfn.LET(_xlpm.x,VLOOKUP(T3577,'Drop-down_menus'!$F$2:$G$16,2,FALSE),IF(_xlpm.x=0,"",_xlpm.x)))</f>
        <v>https://orcid.org/0000-0003-3696-4445</v>
      </c>
      <c r="Y3577" t="str">
        <f>IF(U3577="","",_xlfn.LET(_xlpm.x,VLOOKUP(U3577,'Drop-down_menus'!$F$2:$G$16,2,FALSE),IF(_xlpm.x=0,"",_xlpm.x)))</f>
        <v>https://orcid.org/0000-0002-9708-1761</v>
      </c>
      <c r="Z3577" t="str">
        <f>IF(V3577="","",_xlfn.LET(_xlpm.x,VLOOKUP(V3577,'Drop-down_menus'!$F$2:$G$16,2,FALSE),IF(_xlpm.x=0,"",_xlpm.x)))</f>
        <v/>
      </c>
      <c r="AA3577" t="str">
        <f>IF(W3577="","",_xlfn.LET(_xlpm.x,VLOOKUP(W3577,'Drop-down_menus'!$F$2:$G$16,2,FALSE),IF(_xlpm.x=0,"",_xlpm.x)))</f>
        <v/>
      </c>
      <c r="AB3577" s="69" t="s">
        <v>678</v>
      </c>
      <c r="AE3577" s="69" t="s">
        <v>922</v>
      </c>
    </row>
    <row r="3578" spans="1:31" ht="15" hidden="1" x14ac:dyDescent="0.2">
      <c r="A3578" s="2" t="s">
        <v>475</v>
      </c>
      <c r="B3578">
        <v>5555</v>
      </c>
      <c r="C3578">
        <v>5620</v>
      </c>
      <c r="D3578" s="69" t="s">
        <v>700</v>
      </c>
      <c r="F3578" s="70" t="s">
        <v>677</v>
      </c>
      <c r="H3578" s="70" t="s">
        <v>677</v>
      </c>
      <c r="I3578" t="s">
        <v>677</v>
      </c>
      <c r="J3578" t="str">
        <f>IF($I3578="","",_xlfn.LET(_xlpm.x,VLOOKUP($I3578,'taxon-match_2026-08-31'!$A$2:$N$122,6,FALSE),IF(_xlpm.x=0,"",_xlpm.x)))</f>
        <v>Grant, 1836</v>
      </c>
      <c r="K3578" t="str">
        <f>IF($I3578="","",_xlfn.LET(_xlpm.x,VLOOKUP($I3578,'taxon-match_2026-08-31'!$A$2:$N$122,4,FALSE),IF(_xlpm.x=0,"",_xlpm.x)))</f>
        <v>urn:lsid:marinespecies.org:taxname:558</v>
      </c>
      <c r="L3578" t="str">
        <f>IF($I3578="","",_xlfn.LET(_xlpm.x,VLOOKUP($I3578,'taxon-match_2026-08-31'!$A$2:$N$122,7,FALSE),IF(_xlpm.x=0,"",_xlpm.x)))</f>
        <v>Animalia</v>
      </c>
      <c r="M3578" t="str">
        <f>IF($I3578="","",_xlfn.LET(_xlpm.x,VLOOKUP($I3578,'taxon-match_2026-08-31'!$A$2:$N$122,8,FALSE),IF(_xlpm.x=0,"",_xlpm.x)))</f>
        <v>Porifera</v>
      </c>
      <c r="N3578" t="str">
        <f>IF($I3578="","",_xlfn.LET(_xlpm.x,VLOOKUP($I3578,'taxon-match_2026-08-31'!$A$2:$N$122,9,FALSE),IF(_xlpm.x=0,"",_xlpm.x)))</f>
        <v/>
      </c>
      <c r="O3578" t="str">
        <f>IF($I3578="","",_xlfn.LET(_xlpm.x,VLOOKUP($I3578,'taxon-match_2026-08-31'!$A$2:$N$122,10,FALSE),IF(_xlpm.x=0,"",_xlpm.x)))</f>
        <v/>
      </c>
      <c r="P3578" t="str">
        <f>IF($I3578="","",_xlfn.LET(_xlpm.x,VLOOKUP($I3578,'taxon-match_2026-08-31'!$A$2:$N$122,11,FALSE),IF(_xlpm.x=0,"",_xlpm.x)))</f>
        <v/>
      </c>
      <c r="Q3578" t="str">
        <f>IF($I3578="","",_xlfn.LET(_xlpm.x,VLOOKUP($I3578,'taxon-match_2026-08-31'!$A$2:$N$122,12,FALSE),IF(_xlpm.x=0,"",_xlpm.x)))</f>
        <v/>
      </c>
      <c r="R3578" t="str">
        <f>IF($I3578="","",_xlfn.LET(_xlpm.x,VLOOKUP($I3578,'taxon-match_2026-08-31'!$A$2:$N$122,14,FALSE),IF(_xlpm.x=0,"",_xlpm.x)))</f>
        <v/>
      </c>
      <c r="S3578" s="2" t="s">
        <v>2357</v>
      </c>
      <c r="T3578" s="69" t="s">
        <v>62</v>
      </c>
      <c r="U3578" s="69" t="s">
        <v>60</v>
      </c>
      <c r="X3578" t="str">
        <f>IF(T3578="","",_xlfn.LET(_xlpm.x,VLOOKUP(T3578,'Drop-down_menus'!$F$2:$G$16,2,FALSE),IF(_xlpm.x=0,"",_xlpm.x)))</f>
        <v>https://orcid.org/0000-0003-3696-4445</v>
      </c>
      <c r="Y3578" t="str">
        <f>IF(U3578="","",_xlfn.LET(_xlpm.x,VLOOKUP(U3578,'Drop-down_menus'!$F$2:$G$16,2,FALSE),IF(_xlpm.x=0,"",_xlpm.x)))</f>
        <v>https://orcid.org/0000-0002-9708-1761</v>
      </c>
      <c r="Z3578" t="str">
        <f>IF(V3578="","",_xlfn.LET(_xlpm.x,VLOOKUP(V3578,'Drop-down_menus'!$F$2:$G$16,2,FALSE),IF(_xlpm.x=0,"",_xlpm.x)))</f>
        <v/>
      </c>
      <c r="AA3578" t="str">
        <f>IF(W3578="","",_xlfn.LET(_xlpm.x,VLOOKUP(W3578,'Drop-down_menus'!$F$2:$G$16,2,FALSE),IF(_xlpm.x=0,"",_xlpm.x)))</f>
        <v/>
      </c>
      <c r="AB3578" s="69" t="s">
        <v>678</v>
      </c>
      <c r="AE3578" s="69" t="s">
        <v>922</v>
      </c>
    </row>
    <row r="3579" spans="1:31" ht="15" hidden="1" x14ac:dyDescent="0.2">
      <c r="A3579" s="2" t="s">
        <v>181</v>
      </c>
      <c r="B3579">
        <v>1158</v>
      </c>
      <c r="C3579">
        <v>5621</v>
      </c>
      <c r="D3579" s="69" t="s">
        <v>700</v>
      </c>
      <c r="F3579" s="70" t="s">
        <v>809</v>
      </c>
      <c r="H3579" s="70" t="s">
        <v>809</v>
      </c>
      <c r="I3579" t="s">
        <v>809</v>
      </c>
      <c r="J3579" t="str">
        <f>IF($I3579="","",_xlfn.LET(_xlpm.x,VLOOKUP($I3579,'taxon-match_2026-08-31'!$A$2:$N$122,6,FALSE),IF(_xlpm.x=0,"",_xlpm.x)))</f>
        <v/>
      </c>
      <c r="K3579" t="str">
        <f>IF($I3579="","",_xlfn.LET(_xlpm.x,VLOOKUP($I3579,'taxon-match_2026-08-31'!$A$2:$N$122,4,FALSE),IF(_xlpm.x=0,"",_xlpm.x)))</f>
        <v>urn:lsid:marinespecies.org:taxname:146142</v>
      </c>
      <c r="L3579" t="str">
        <f>IF($I3579="","",_xlfn.LET(_xlpm.x,VLOOKUP($I3579,'taxon-match_2026-08-31'!$A$2:$N$122,7,FALSE),IF(_xlpm.x=0,"",_xlpm.x)))</f>
        <v>Animalia</v>
      </c>
      <c r="M3579" t="str">
        <f>IF($I3579="","",_xlfn.LET(_xlpm.x,VLOOKUP($I3579,'taxon-match_2026-08-31'!$A$2:$N$122,8,FALSE),IF(_xlpm.x=0,"",_xlpm.x)))</f>
        <v>Bryozoa</v>
      </c>
      <c r="N3579" t="str">
        <f>IF($I3579="","",_xlfn.LET(_xlpm.x,VLOOKUP($I3579,'taxon-match_2026-08-31'!$A$2:$N$122,9,FALSE),IF(_xlpm.x=0,"",_xlpm.x)))</f>
        <v/>
      </c>
      <c r="O3579" t="str">
        <f>IF($I3579="","",_xlfn.LET(_xlpm.x,VLOOKUP($I3579,'taxon-match_2026-08-31'!$A$2:$N$122,10,FALSE),IF(_xlpm.x=0,"",_xlpm.x)))</f>
        <v/>
      </c>
      <c r="P3579" t="str">
        <f>IF($I3579="","",_xlfn.LET(_xlpm.x,VLOOKUP($I3579,'taxon-match_2026-08-31'!$A$2:$N$122,11,FALSE),IF(_xlpm.x=0,"",_xlpm.x)))</f>
        <v/>
      </c>
      <c r="Q3579" t="str">
        <f>IF($I3579="","",_xlfn.LET(_xlpm.x,VLOOKUP($I3579,'taxon-match_2026-08-31'!$A$2:$N$122,12,FALSE),IF(_xlpm.x=0,"",_xlpm.x)))</f>
        <v/>
      </c>
      <c r="R3579" t="str">
        <f>IF($I3579="","",_xlfn.LET(_xlpm.x,VLOOKUP($I3579,'taxon-match_2026-08-31'!$A$2:$N$122,14,FALSE),IF(_xlpm.x=0,"",_xlpm.x)))</f>
        <v/>
      </c>
      <c r="S3579" s="2" t="s">
        <v>2357</v>
      </c>
      <c r="T3579" s="69" t="s">
        <v>62</v>
      </c>
      <c r="U3579" s="69" t="s">
        <v>60</v>
      </c>
      <c r="X3579" t="str">
        <f>IF(T3579="","",_xlfn.LET(_xlpm.x,VLOOKUP(T3579,'Drop-down_menus'!$F$2:$G$16,2,FALSE),IF(_xlpm.x=0,"",_xlpm.x)))</f>
        <v>https://orcid.org/0000-0003-3696-4445</v>
      </c>
      <c r="Y3579" t="str">
        <f>IF(U3579="","",_xlfn.LET(_xlpm.x,VLOOKUP(U3579,'Drop-down_menus'!$F$2:$G$16,2,FALSE),IF(_xlpm.x=0,"",_xlpm.x)))</f>
        <v>https://orcid.org/0000-0002-9708-1761</v>
      </c>
      <c r="Z3579" t="str">
        <f>IF(V3579="","",_xlfn.LET(_xlpm.x,VLOOKUP(V3579,'Drop-down_menus'!$F$2:$G$16,2,FALSE),IF(_xlpm.x=0,"",_xlpm.x)))</f>
        <v/>
      </c>
      <c r="AA3579" t="str">
        <f>IF(W3579="","",_xlfn.LET(_xlpm.x,VLOOKUP(W3579,'Drop-down_menus'!$F$2:$G$16,2,FALSE),IF(_xlpm.x=0,"",_xlpm.x)))</f>
        <v/>
      </c>
      <c r="AB3579" s="69" t="s">
        <v>678</v>
      </c>
      <c r="AE3579" s="69" t="s">
        <v>922</v>
      </c>
    </row>
    <row r="3580" spans="1:31" ht="15" x14ac:dyDescent="0.2">
      <c r="A3580" s="2" t="s">
        <v>117</v>
      </c>
      <c r="B3580">
        <v>635</v>
      </c>
      <c r="C3580">
        <v>5601</v>
      </c>
      <c r="D3580" s="69" t="s">
        <v>700</v>
      </c>
      <c r="F3580" s="70" t="s">
        <v>760</v>
      </c>
      <c r="H3580" s="70" t="s">
        <v>760</v>
      </c>
      <c r="I3580" t="s">
        <v>760</v>
      </c>
      <c r="J3580" t="str">
        <f>IF($I3580="","",_xlfn.LET(_xlpm.x,VLOOKUP($I3580,'taxon-match_2026-08-31'!$A$2:$N$122,6,FALSE),IF(_xlpm.x=0,"",_xlpm.x)))</f>
        <v>Topsent, 1905</v>
      </c>
      <c r="K3580" t="str">
        <f>IF($I3580="","",_xlfn.LET(_xlpm.x,VLOOKUP($I3580,'taxon-match_2026-08-31'!$A$2:$N$122,4,FALSE),IF(_xlpm.x=0,"",_xlpm.x)))</f>
        <v>urn:lsid:marinespecies.org:taxname:164875</v>
      </c>
      <c r="L3580" t="str">
        <f>IF($I3580="","",_xlfn.LET(_xlpm.x,VLOOKUP($I3580,'taxon-match_2026-08-31'!$A$2:$N$122,7,FALSE),IF(_xlpm.x=0,"",_xlpm.x)))</f>
        <v>Animalia</v>
      </c>
      <c r="M3580" t="str">
        <f>IF($I3580="","",_xlfn.LET(_xlpm.x,VLOOKUP($I3580,'taxon-match_2026-08-31'!$A$2:$N$122,8,FALSE),IF(_xlpm.x=0,"",_xlpm.x)))</f>
        <v>Porifera</v>
      </c>
      <c r="N3580" t="str">
        <f>IF($I3580="","",_xlfn.LET(_xlpm.x,VLOOKUP($I3580,'taxon-match_2026-08-31'!$A$2:$N$122,9,FALSE),IF(_xlpm.x=0,"",_xlpm.x)))</f>
        <v>Demospongiae</v>
      </c>
      <c r="O3580" t="str">
        <f>IF($I3580="","",_xlfn.LET(_xlpm.x,VLOOKUP($I3580,'taxon-match_2026-08-31'!$A$2:$N$122,10,FALSE),IF(_xlpm.x=0,"",_xlpm.x)))</f>
        <v>Dendroceratida</v>
      </c>
      <c r="P3580" t="str">
        <f>IF($I3580="","",_xlfn.LET(_xlpm.x,VLOOKUP($I3580,'taxon-match_2026-08-31'!$A$2:$N$122,11,FALSE),IF(_xlpm.x=0,"",_xlpm.x)))</f>
        <v>Darwinellidae</v>
      </c>
      <c r="Q3580" t="str">
        <f>IF($I3580="","",_xlfn.LET(_xlpm.x,VLOOKUP($I3580,'taxon-match_2026-08-31'!$A$2:$N$122,12,FALSE),IF(_xlpm.x=0,"",_xlpm.x)))</f>
        <v>Dendrilla</v>
      </c>
      <c r="R3580" t="str">
        <f>IF($I3580="","",_xlfn.LET(_xlpm.x,VLOOKUP($I3580,'taxon-match_2026-08-31'!$A$2:$N$122,14,FALSE),IF(_xlpm.x=0,"",_xlpm.x)))</f>
        <v>antarctica</v>
      </c>
      <c r="S3580" s="2" t="s">
        <v>2609</v>
      </c>
      <c r="T3580" s="69" t="s">
        <v>62</v>
      </c>
      <c r="U3580" s="69" t="s">
        <v>60</v>
      </c>
      <c r="X3580" t="str">
        <f>IF(T3580="","",_xlfn.LET(_xlpm.x,VLOOKUP(T3580,'Drop-down_menus'!$F$2:$G$16,2,FALSE),IF(_xlpm.x=0,"",_xlpm.x)))</f>
        <v>https://orcid.org/0000-0003-3696-4445</v>
      </c>
      <c r="Y3580" t="str">
        <f>IF(U3580="","",_xlfn.LET(_xlpm.x,VLOOKUP(U3580,'Drop-down_menus'!$F$2:$G$16,2,FALSE),IF(_xlpm.x=0,"",_xlpm.x)))</f>
        <v>https://orcid.org/0000-0002-9708-1761</v>
      </c>
      <c r="Z3580" t="str">
        <f>IF(V3580="","",_xlfn.LET(_xlpm.x,VLOOKUP(V3580,'Drop-down_menus'!$F$2:$G$16,2,FALSE),IF(_xlpm.x=0,"",_xlpm.x)))</f>
        <v/>
      </c>
      <c r="AA3580" t="str">
        <f>IF(W3580="","",_xlfn.LET(_xlpm.x,VLOOKUP(W3580,'Drop-down_menus'!$F$2:$G$16,2,FALSE),IF(_xlpm.x=0,"",_xlpm.x)))</f>
        <v/>
      </c>
      <c r="AB3580" s="69" t="s">
        <v>678</v>
      </c>
      <c r="AE3580" s="69" t="s">
        <v>922</v>
      </c>
    </row>
    <row r="3581" spans="1:31" ht="15" x14ac:dyDescent="0.2">
      <c r="A3581" s="2" t="s">
        <v>181</v>
      </c>
      <c r="B3581">
        <v>1077</v>
      </c>
      <c r="C3581">
        <v>5602</v>
      </c>
      <c r="D3581" s="69" t="s">
        <v>700</v>
      </c>
      <c r="F3581" s="69" t="s">
        <v>870</v>
      </c>
      <c r="H3581" s="69" t="s">
        <v>870</v>
      </c>
      <c r="I3581" t="s">
        <v>870</v>
      </c>
      <c r="J3581" t="str">
        <f>IF($I3581="","",_xlfn.LET(_xlpm.x,VLOOKUP($I3581,'taxon-match_2026-08-31'!$A$2:$N$122,6,FALSE),IF(_xlpm.x=0,"",_xlpm.x)))</f>
        <v>Montagne, 1842</v>
      </c>
      <c r="K3581" t="str">
        <f>IF($I3581="","",_xlfn.LET(_xlpm.x,VLOOKUP($I3581,'taxon-match_2026-08-31'!$A$2:$N$122,4,FALSE),IF(_xlpm.x=0,"",_xlpm.x)))</f>
        <v>urn:lsid:marinespecies.org:taxname:325496</v>
      </c>
      <c r="L3581" t="str">
        <f>IF($I3581="","",_xlfn.LET(_xlpm.x,VLOOKUP($I3581,'taxon-match_2026-08-31'!$A$2:$N$122,7,FALSE),IF(_xlpm.x=0,"",_xlpm.x)))</f>
        <v>Chromista</v>
      </c>
      <c r="M3581" t="str">
        <f>IF($I3581="","",_xlfn.LET(_xlpm.x,VLOOKUP($I3581,'taxon-match_2026-08-31'!$A$2:$N$122,8,FALSE),IF(_xlpm.x=0,"",_xlpm.x)))</f>
        <v>Ochrophyta</v>
      </c>
      <c r="N3581" t="str">
        <f>IF($I3581="","",_xlfn.LET(_xlpm.x,VLOOKUP($I3581,'taxon-match_2026-08-31'!$A$2:$N$122,9,FALSE),IF(_xlpm.x=0,"",_xlpm.x)))</f>
        <v>Phaeophyceae</v>
      </c>
      <c r="O3581" t="str">
        <f>IF($I3581="","",_xlfn.LET(_xlpm.x,VLOOKUP($I3581,'taxon-match_2026-08-31'!$A$2:$N$122,10,FALSE),IF(_xlpm.x=0,"",_xlpm.x)))</f>
        <v>Desmarestiales</v>
      </c>
      <c r="P3581" t="str">
        <f>IF($I3581="","",_xlfn.LET(_xlpm.x,VLOOKUP($I3581,'taxon-match_2026-08-31'!$A$2:$N$122,11,FALSE),IF(_xlpm.x=0,"",_xlpm.x)))</f>
        <v>Desmarestiaceae</v>
      </c>
      <c r="Q3581" t="str">
        <f>IF($I3581="","",_xlfn.LET(_xlpm.x,VLOOKUP($I3581,'taxon-match_2026-08-31'!$A$2:$N$122,12,FALSE),IF(_xlpm.x=0,"",_xlpm.x)))</f>
        <v>Desmarestia</v>
      </c>
      <c r="R3581" t="str">
        <f>IF($I3581="","",_xlfn.LET(_xlpm.x,VLOOKUP($I3581,'taxon-match_2026-08-31'!$A$2:$N$122,14,FALSE),IF(_xlpm.x=0,"",_xlpm.x)))</f>
        <v>anceps</v>
      </c>
      <c r="S3581" s="2" t="s">
        <v>2609</v>
      </c>
      <c r="T3581" s="69" t="s">
        <v>62</v>
      </c>
      <c r="U3581" s="69" t="s">
        <v>60</v>
      </c>
      <c r="X3581" t="str">
        <f>IF(T3581="","",_xlfn.LET(_xlpm.x,VLOOKUP(T3581,'Drop-down_menus'!$F$2:$G$16,2,FALSE),IF(_xlpm.x=0,"",_xlpm.x)))</f>
        <v>https://orcid.org/0000-0003-3696-4445</v>
      </c>
      <c r="Y3581" t="str">
        <f>IF(U3581="","",_xlfn.LET(_xlpm.x,VLOOKUP(U3581,'Drop-down_menus'!$F$2:$G$16,2,FALSE),IF(_xlpm.x=0,"",_xlpm.x)))</f>
        <v>https://orcid.org/0000-0002-9708-1761</v>
      </c>
      <c r="Z3581" t="str">
        <f>IF(V3581="","",_xlfn.LET(_xlpm.x,VLOOKUP(V3581,'Drop-down_menus'!$F$2:$G$16,2,FALSE),IF(_xlpm.x=0,"",_xlpm.x)))</f>
        <v/>
      </c>
      <c r="AA3581" t="str">
        <f>IF(W3581="","",_xlfn.LET(_xlpm.x,VLOOKUP(W3581,'Drop-down_menus'!$F$2:$G$16,2,FALSE),IF(_xlpm.x=0,"",_xlpm.x)))</f>
        <v/>
      </c>
      <c r="AB3581" s="69" t="s">
        <v>678</v>
      </c>
      <c r="AE3581" s="69" t="s">
        <v>922</v>
      </c>
    </row>
    <row r="3582" spans="1:31" ht="15" x14ac:dyDescent="0.2">
      <c r="A3582" s="2" t="s">
        <v>117</v>
      </c>
      <c r="B3582">
        <v>651</v>
      </c>
      <c r="C3582">
        <v>5603</v>
      </c>
      <c r="D3582" s="69" t="s">
        <v>700</v>
      </c>
      <c r="F3582" s="69" t="s">
        <v>870</v>
      </c>
      <c r="H3582" s="69" t="s">
        <v>870</v>
      </c>
      <c r="I3582" t="s">
        <v>870</v>
      </c>
      <c r="J3582" t="str">
        <f>IF($I3582="","",_xlfn.LET(_xlpm.x,VLOOKUP($I3582,'taxon-match_2026-08-31'!$A$2:$N$122,6,FALSE),IF(_xlpm.x=0,"",_xlpm.x)))</f>
        <v>Montagne, 1842</v>
      </c>
      <c r="K3582" t="str">
        <f>IF($I3582="","",_xlfn.LET(_xlpm.x,VLOOKUP($I3582,'taxon-match_2026-08-31'!$A$2:$N$122,4,FALSE),IF(_xlpm.x=0,"",_xlpm.x)))</f>
        <v>urn:lsid:marinespecies.org:taxname:325496</v>
      </c>
      <c r="L3582" t="str">
        <f>IF($I3582="","",_xlfn.LET(_xlpm.x,VLOOKUP($I3582,'taxon-match_2026-08-31'!$A$2:$N$122,7,FALSE),IF(_xlpm.x=0,"",_xlpm.x)))</f>
        <v>Chromista</v>
      </c>
      <c r="M3582" t="str">
        <f>IF($I3582="","",_xlfn.LET(_xlpm.x,VLOOKUP($I3582,'taxon-match_2026-08-31'!$A$2:$N$122,8,FALSE),IF(_xlpm.x=0,"",_xlpm.x)))</f>
        <v>Ochrophyta</v>
      </c>
      <c r="N3582" t="str">
        <f>IF($I3582="","",_xlfn.LET(_xlpm.x,VLOOKUP($I3582,'taxon-match_2026-08-31'!$A$2:$N$122,9,FALSE),IF(_xlpm.x=0,"",_xlpm.x)))</f>
        <v>Phaeophyceae</v>
      </c>
      <c r="O3582" t="str">
        <f>IF($I3582="","",_xlfn.LET(_xlpm.x,VLOOKUP($I3582,'taxon-match_2026-08-31'!$A$2:$N$122,10,FALSE),IF(_xlpm.x=0,"",_xlpm.x)))</f>
        <v>Desmarestiales</v>
      </c>
      <c r="P3582" t="str">
        <f>IF($I3582="","",_xlfn.LET(_xlpm.x,VLOOKUP($I3582,'taxon-match_2026-08-31'!$A$2:$N$122,11,FALSE),IF(_xlpm.x=0,"",_xlpm.x)))</f>
        <v>Desmarestiaceae</v>
      </c>
      <c r="Q3582" t="str">
        <f>IF($I3582="","",_xlfn.LET(_xlpm.x,VLOOKUP($I3582,'taxon-match_2026-08-31'!$A$2:$N$122,12,FALSE),IF(_xlpm.x=0,"",_xlpm.x)))</f>
        <v>Desmarestia</v>
      </c>
      <c r="R3582" t="str">
        <f>IF($I3582="","",_xlfn.LET(_xlpm.x,VLOOKUP($I3582,'taxon-match_2026-08-31'!$A$2:$N$122,14,FALSE),IF(_xlpm.x=0,"",_xlpm.x)))</f>
        <v>anceps</v>
      </c>
      <c r="S3582" s="2" t="s">
        <v>2609</v>
      </c>
      <c r="T3582" s="69" t="s">
        <v>62</v>
      </c>
      <c r="U3582" s="69" t="s">
        <v>60</v>
      </c>
      <c r="X3582" t="str">
        <f>IF(T3582="","",_xlfn.LET(_xlpm.x,VLOOKUP(T3582,'Drop-down_menus'!$F$2:$G$16,2,FALSE),IF(_xlpm.x=0,"",_xlpm.x)))</f>
        <v>https://orcid.org/0000-0003-3696-4445</v>
      </c>
      <c r="Y3582" t="str">
        <f>IF(U3582="","",_xlfn.LET(_xlpm.x,VLOOKUP(U3582,'Drop-down_menus'!$F$2:$G$16,2,FALSE),IF(_xlpm.x=0,"",_xlpm.x)))</f>
        <v>https://orcid.org/0000-0002-9708-1761</v>
      </c>
      <c r="Z3582" t="str">
        <f>IF(V3582="","",_xlfn.LET(_xlpm.x,VLOOKUP(V3582,'Drop-down_menus'!$F$2:$G$16,2,FALSE),IF(_xlpm.x=0,"",_xlpm.x)))</f>
        <v/>
      </c>
      <c r="AA3582" t="str">
        <f>IF(W3582="","",_xlfn.LET(_xlpm.x,VLOOKUP(W3582,'Drop-down_menus'!$F$2:$G$16,2,FALSE),IF(_xlpm.x=0,"",_xlpm.x)))</f>
        <v/>
      </c>
      <c r="AB3582" s="69" t="s">
        <v>678</v>
      </c>
      <c r="AE3582" s="69" t="s">
        <v>922</v>
      </c>
    </row>
    <row r="3583" spans="1:31" ht="15" x14ac:dyDescent="0.2">
      <c r="A3583" s="2" t="s">
        <v>181</v>
      </c>
      <c r="B3583">
        <v>1075</v>
      </c>
      <c r="C3583">
        <v>5708</v>
      </c>
      <c r="D3583" s="69" t="s">
        <v>700</v>
      </c>
      <c r="F3583" s="69" t="s">
        <v>871</v>
      </c>
      <c r="H3583" s="69" t="s">
        <v>871</v>
      </c>
      <c r="I3583" t="s">
        <v>871</v>
      </c>
      <c r="J3583" t="str">
        <f>IF($I3583="","",_xlfn.LET(_xlpm.x,VLOOKUP($I3583,'taxon-match_2026-08-31'!$A$2:$N$122,6,FALSE),IF(_xlpm.x=0,"",_xlpm.x)))</f>
        <v>R.L.Moe &amp; P.C.Silva, 1989</v>
      </c>
      <c r="K3583" t="str">
        <f>IF($I3583="","",_xlfn.LET(_xlpm.x,VLOOKUP($I3583,'taxon-match_2026-08-31'!$A$2:$N$122,4,FALSE),IF(_xlpm.x=0,"",_xlpm.x)))</f>
        <v>urn:lsid:marinespecies.org:taxname:325497</v>
      </c>
      <c r="L3583" t="str">
        <f>IF($I3583="","",_xlfn.LET(_xlpm.x,VLOOKUP($I3583,'taxon-match_2026-08-31'!$A$2:$N$122,7,FALSE),IF(_xlpm.x=0,"",_xlpm.x)))</f>
        <v>Chromista</v>
      </c>
      <c r="M3583" t="str">
        <f>IF($I3583="","",_xlfn.LET(_xlpm.x,VLOOKUP($I3583,'taxon-match_2026-08-31'!$A$2:$N$122,8,FALSE),IF(_xlpm.x=0,"",_xlpm.x)))</f>
        <v>Ochrophyta</v>
      </c>
      <c r="N3583" t="str">
        <f>IF($I3583="","",_xlfn.LET(_xlpm.x,VLOOKUP($I3583,'taxon-match_2026-08-31'!$A$2:$N$122,9,FALSE),IF(_xlpm.x=0,"",_xlpm.x)))</f>
        <v>Phaeophyceae</v>
      </c>
      <c r="O3583" t="str">
        <f>IF($I3583="","",_xlfn.LET(_xlpm.x,VLOOKUP($I3583,'taxon-match_2026-08-31'!$A$2:$N$122,10,FALSE),IF(_xlpm.x=0,"",_xlpm.x)))</f>
        <v>Desmarestiales</v>
      </c>
      <c r="P3583" t="str">
        <f>IF($I3583="","",_xlfn.LET(_xlpm.x,VLOOKUP($I3583,'taxon-match_2026-08-31'!$A$2:$N$122,11,FALSE),IF(_xlpm.x=0,"",_xlpm.x)))</f>
        <v>Desmarestiaceae</v>
      </c>
      <c r="Q3583" t="str">
        <f>IF($I3583="","",_xlfn.LET(_xlpm.x,VLOOKUP($I3583,'taxon-match_2026-08-31'!$A$2:$N$122,12,FALSE),IF(_xlpm.x=0,"",_xlpm.x)))</f>
        <v>Desmarestia</v>
      </c>
      <c r="R3583" t="str">
        <f>IF($I3583="","",_xlfn.LET(_xlpm.x,VLOOKUP($I3583,'taxon-match_2026-08-31'!$A$2:$N$122,14,FALSE),IF(_xlpm.x=0,"",_xlpm.x)))</f>
        <v>antarctica</v>
      </c>
      <c r="S3583" s="2" t="s">
        <v>2609</v>
      </c>
      <c r="T3583" s="69" t="s">
        <v>62</v>
      </c>
      <c r="U3583" s="69" t="s">
        <v>60</v>
      </c>
      <c r="X3583" t="str">
        <f>IF(T3583="","",_xlfn.LET(_xlpm.x,VLOOKUP(T3583,'Drop-down_menus'!$F$2:$G$16,2,FALSE),IF(_xlpm.x=0,"",_xlpm.x)))</f>
        <v>https://orcid.org/0000-0003-3696-4445</v>
      </c>
      <c r="Y3583" t="str">
        <f>IF(U3583="","",_xlfn.LET(_xlpm.x,VLOOKUP(U3583,'Drop-down_menus'!$F$2:$G$16,2,FALSE),IF(_xlpm.x=0,"",_xlpm.x)))</f>
        <v>https://orcid.org/0000-0002-9708-1761</v>
      </c>
      <c r="Z3583" t="str">
        <f>IF(V3583="","",_xlfn.LET(_xlpm.x,VLOOKUP(V3583,'Drop-down_menus'!$F$2:$G$16,2,FALSE),IF(_xlpm.x=0,"",_xlpm.x)))</f>
        <v/>
      </c>
      <c r="AA3583" t="str">
        <f>IF(W3583="","",_xlfn.LET(_xlpm.x,VLOOKUP(W3583,'Drop-down_menus'!$F$2:$G$16,2,FALSE),IF(_xlpm.x=0,"",_xlpm.x)))</f>
        <v/>
      </c>
      <c r="AB3583" s="69" t="s">
        <v>678</v>
      </c>
      <c r="AE3583" s="69" t="s">
        <v>922</v>
      </c>
    </row>
    <row r="3584" spans="1:31" ht="15" x14ac:dyDescent="0.2">
      <c r="A3584" s="2" t="s">
        <v>181</v>
      </c>
      <c r="B3584">
        <v>1076</v>
      </c>
      <c r="C3584">
        <v>5709</v>
      </c>
      <c r="D3584" s="69" t="s">
        <v>700</v>
      </c>
      <c r="F3584" s="69" t="s">
        <v>872</v>
      </c>
      <c r="H3584" s="69" t="s">
        <v>872</v>
      </c>
      <c r="I3584" t="s">
        <v>872</v>
      </c>
      <c r="J3584" t="str">
        <f>IF($I3584="","",_xlfn.LET(_xlpm.x,VLOOKUP($I3584,'taxon-match_2026-08-31'!$A$2:$N$122,6,FALSE),IF(_xlpm.x=0,"",_xlpm.x)))</f>
        <v>J.Agardh, 1848</v>
      </c>
      <c r="K3584" t="str">
        <f>IF($I3584="","",_xlfn.LET(_xlpm.x,VLOOKUP($I3584,'taxon-match_2026-08-31'!$A$2:$N$122,4,FALSE),IF(_xlpm.x=0,"",_xlpm.x)))</f>
        <v>urn:lsid:marinespecies.org:taxname:325498</v>
      </c>
      <c r="L3584" t="str">
        <f>IF($I3584="","",_xlfn.LET(_xlpm.x,VLOOKUP($I3584,'taxon-match_2026-08-31'!$A$2:$N$122,7,FALSE),IF(_xlpm.x=0,"",_xlpm.x)))</f>
        <v>Chromista</v>
      </c>
      <c r="M3584" t="str">
        <f>IF($I3584="","",_xlfn.LET(_xlpm.x,VLOOKUP($I3584,'taxon-match_2026-08-31'!$A$2:$N$122,8,FALSE),IF(_xlpm.x=0,"",_xlpm.x)))</f>
        <v>Ochrophyta</v>
      </c>
      <c r="N3584" t="str">
        <f>IF($I3584="","",_xlfn.LET(_xlpm.x,VLOOKUP($I3584,'taxon-match_2026-08-31'!$A$2:$N$122,9,FALSE),IF(_xlpm.x=0,"",_xlpm.x)))</f>
        <v>Phaeophyceae</v>
      </c>
      <c r="O3584" t="str">
        <f>IF($I3584="","",_xlfn.LET(_xlpm.x,VLOOKUP($I3584,'taxon-match_2026-08-31'!$A$2:$N$122,10,FALSE),IF(_xlpm.x=0,"",_xlpm.x)))</f>
        <v>Desmarestiales</v>
      </c>
      <c r="P3584" t="str">
        <f>IF($I3584="","",_xlfn.LET(_xlpm.x,VLOOKUP($I3584,'taxon-match_2026-08-31'!$A$2:$N$122,11,FALSE),IF(_xlpm.x=0,"",_xlpm.x)))</f>
        <v>Desmarestiaceae</v>
      </c>
      <c r="Q3584" t="str">
        <f>IF($I3584="","",_xlfn.LET(_xlpm.x,VLOOKUP($I3584,'taxon-match_2026-08-31'!$A$2:$N$122,12,FALSE),IF(_xlpm.x=0,"",_xlpm.x)))</f>
        <v>Desmarestia</v>
      </c>
      <c r="R3584" t="str">
        <f>IF($I3584="","",_xlfn.LET(_xlpm.x,VLOOKUP($I3584,'taxon-match_2026-08-31'!$A$2:$N$122,14,FALSE),IF(_xlpm.x=0,"",_xlpm.x)))</f>
        <v>menziesii</v>
      </c>
      <c r="S3584" s="2" t="s">
        <v>2609</v>
      </c>
      <c r="T3584" s="69" t="s">
        <v>62</v>
      </c>
      <c r="U3584" s="69" t="s">
        <v>60</v>
      </c>
      <c r="X3584" t="str">
        <f>IF(T3584="","",_xlfn.LET(_xlpm.x,VLOOKUP(T3584,'Drop-down_menus'!$F$2:$G$16,2,FALSE),IF(_xlpm.x=0,"",_xlpm.x)))</f>
        <v>https://orcid.org/0000-0003-3696-4445</v>
      </c>
      <c r="Y3584" t="str">
        <f>IF(U3584="","",_xlfn.LET(_xlpm.x,VLOOKUP(U3584,'Drop-down_menus'!$F$2:$G$16,2,FALSE),IF(_xlpm.x=0,"",_xlpm.x)))</f>
        <v>https://orcid.org/0000-0002-9708-1761</v>
      </c>
      <c r="Z3584" t="str">
        <f>IF(V3584="","",_xlfn.LET(_xlpm.x,VLOOKUP(V3584,'Drop-down_menus'!$F$2:$G$16,2,FALSE),IF(_xlpm.x=0,"",_xlpm.x)))</f>
        <v/>
      </c>
      <c r="AA3584" t="str">
        <f>IF(W3584="","",_xlfn.LET(_xlpm.x,VLOOKUP(W3584,'Drop-down_menus'!$F$2:$G$16,2,FALSE),IF(_xlpm.x=0,"",_xlpm.x)))</f>
        <v/>
      </c>
      <c r="AB3584" s="69" t="s">
        <v>678</v>
      </c>
      <c r="AE3584" s="69" t="s">
        <v>922</v>
      </c>
    </row>
    <row r="3585" spans="1:31" ht="15" x14ac:dyDescent="0.2">
      <c r="A3585" s="2" t="s">
        <v>298</v>
      </c>
      <c r="B3585">
        <v>3007</v>
      </c>
      <c r="C3585">
        <v>5710</v>
      </c>
      <c r="D3585" s="69" t="s">
        <v>700</v>
      </c>
      <c r="F3585" s="70" t="s">
        <v>873</v>
      </c>
      <c r="H3585" s="70" t="s">
        <v>873</v>
      </c>
      <c r="I3585" t="s">
        <v>873</v>
      </c>
      <c r="J3585" t="str">
        <f>IF($I3585="","",_xlfn.LET(_xlpm.x,VLOOKUP($I3585,'taxon-match_2026-08-31'!$A$2:$N$122,6,FALSE),IF(_xlpm.x=0,"",_xlpm.x)))</f>
        <v>Setchell &amp; N.L.Gardner, 1936</v>
      </c>
      <c r="K3585" t="str">
        <f>IF($I3585="","",_xlfn.LET(_xlpm.x,VLOOKUP($I3585,'taxon-match_2026-08-31'!$A$2:$N$122,4,FALSE),IF(_xlpm.x=0,"",_xlpm.x)))</f>
        <v>urn:lsid:marinespecies.org:taxname:371735</v>
      </c>
      <c r="L3585" t="str">
        <f>IF($I3585="","",_xlfn.LET(_xlpm.x,VLOOKUP($I3585,'taxon-match_2026-08-31'!$A$2:$N$122,7,FALSE),IF(_xlpm.x=0,"",_xlpm.x)))</f>
        <v>Plantae</v>
      </c>
      <c r="M3585" t="str">
        <f>IF($I3585="","",_xlfn.LET(_xlpm.x,VLOOKUP($I3585,'taxon-match_2026-08-31'!$A$2:$N$122,8,FALSE),IF(_xlpm.x=0,"",_xlpm.x)))</f>
        <v>Rhodophyta</v>
      </c>
      <c r="N3585" t="str">
        <f>IF($I3585="","",_xlfn.LET(_xlpm.x,VLOOKUP($I3585,'taxon-match_2026-08-31'!$A$2:$N$122,9,FALSE),IF(_xlpm.x=0,"",_xlpm.x)))</f>
        <v>Florideophyceae</v>
      </c>
      <c r="O3585" t="str">
        <f>IF($I3585="","",_xlfn.LET(_xlpm.x,VLOOKUP($I3585,'taxon-match_2026-08-31'!$A$2:$N$122,10,FALSE),IF(_xlpm.x=0,"",_xlpm.x)))</f>
        <v>Gigartinales</v>
      </c>
      <c r="P3585" t="str">
        <f>IF($I3585="","",_xlfn.LET(_xlpm.x,VLOOKUP($I3585,'taxon-match_2026-08-31'!$A$2:$N$122,11,FALSE),IF(_xlpm.x=0,"",_xlpm.x)))</f>
        <v>Gigartinaceae</v>
      </c>
      <c r="Q3585" t="str">
        <f>IF($I3585="","",_xlfn.LET(_xlpm.x,VLOOKUP($I3585,'taxon-match_2026-08-31'!$A$2:$N$122,12,FALSE),IF(_xlpm.x=0,"",_xlpm.x)))</f>
        <v>Gigartina</v>
      </c>
      <c r="R3585" t="str">
        <f>IF($I3585="","",_xlfn.LET(_xlpm.x,VLOOKUP($I3585,'taxon-match_2026-08-31'!$A$2:$N$122,14,FALSE),IF(_xlpm.x=0,"",_xlpm.x)))</f>
        <v>skottsbergii</v>
      </c>
      <c r="S3585" s="2" t="s">
        <v>2609</v>
      </c>
      <c r="T3585" s="69" t="s">
        <v>62</v>
      </c>
      <c r="U3585" s="69" t="s">
        <v>60</v>
      </c>
      <c r="X3585" t="str">
        <f>IF(T3585="","",_xlfn.LET(_xlpm.x,VLOOKUP(T3585,'Drop-down_menus'!$F$2:$G$16,2,FALSE),IF(_xlpm.x=0,"",_xlpm.x)))</f>
        <v>https://orcid.org/0000-0003-3696-4445</v>
      </c>
      <c r="Y3585" t="str">
        <f>IF(U3585="","",_xlfn.LET(_xlpm.x,VLOOKUP(U3585,'Drop-down_menus'!$F$2:$G$16,2,FALSE),IF(_xlpm.x=0,"",_xlpm.x)))</f>
        <v>https://orcid.org/0000-0002-9708-1761</v>
      </c>
      <c r="Z3585" t="str">
        <f>IF(V3585="","",_xlfn.LET(_xlpm.x,VLOOKUP(V3585,'Drop-down_menus'!$F$2:$G$16,2,FALSE),IF(_xlpm.x=0,"",_xlpm.x)))</f>
        <v/>
      </c>
      <c r="AA3585" t="str">
        <f>IF(W3585="","",_xlfn.LET(_xlpm.x,VLOOKUP(W3585,'Drop-down_menus'!$F$2:$G$16,2,FALSE),IF(_xlpm.x=0,"",_xlpm.x)))</f>
        <v/>
      </c>
      <c r="AB3585" s="69" t="s">
        <v>678</v>
      </c>
      <c r="AE3585" s="69" t="s">
        <v>922</v>
      </c>
    </row>
    <row r="3586" spans="1:31" ht="15" x14ac:dyDescent="0.2">
      <c r="A3586" s="2" t="s">
        <v>84</v>
      </c>
      <c r="B3586">
        <v>375</v>
      </c>
      <c r="C3586">
        <v>5719</v>
      </c>
      <c r="D3586" s="69" t="s">
        <v>700</v>
      </c>
      <c r="F3586" s="70" t="s">
        <v>873</v>
      </c>
      <c r="H3586" s="70" t="s">
        <v>873</v>
      </c>
      <c r="I3586" t="s">
        <v>873</v>
      </c>
      <c r="J3586" t="str">
        <f>IF($I3586="","",_xlfn.LET(_xlpm.x,VLOOKUP($I3586,'taxon-match_2026-08-31'!$A$2:$N$122,6,FALSE),IF(_xlpm.x=0,"",_xlpm.x)))</f>
        <v>Setchell &amp; N.L.Gardner, 1936</v>
      </c>
      <c r="K3586" t="str">
        <f>IF($I3586="","",_xlfn.LET(_xlpm.x,VLOOKUP($I3586,'taxon-match_2026-08-31'!$A$2:$N$122,4,FALSE),IF(_xlpm.x=0,"",_xlpm.x)))</f>
        <v>urn:lsid:marinespecies.org:taxname:371735</v>
      </c>
      <c r="L3586" t="str">
        <f>IF($I3586="","",_xlfn.LET(_xlpm.x,VLOOKUP($I3586,'taxon-match_2026-08-31'!$A$2:$N$122,7,FALSE),IF(_xlpm.x=0,"",_xlpm.x)))</f>
        <v>Plantae</v>
      </c>
      <c r="M3586" t="str">
        <f>IF($I3586="","",_xlfn.LET(_xlpm.x,VLOOKUP($I3586,'taxon-match_2026-08-31'!$A$2:$N$122,8,FALSE),IF(_xlpm.x=0,"",_xlpm.x)))</f>
        <v>Rhodophyta</v>
      </c>
      <c r="N3586" t="str">
        <f>IF($I3586="","",_xlfn.LET(_xlpm.x,VLOOKUP($I3586,'taxon-match_2026-08-31'!$A$2:$N$122,9,FALSE),IF(_xlpm.x=0,"",_xlpm.x)))</f>
        <v>Florideophyceae</v>
      </c>
      <c r="O3586" t="str">
        <f>IF($I3586="","",_xlfn.LET(_xlpm.x,VLOOKUP($I3586,'taxon-match_2026-08-31'!$A$2:$N$122,10,FALSE),IF(_xlpm.x=0,"",_xlpm.x)))</f>
        <v>Gigartinales</v>
      </c>
      <c r="P3586" t="str">
        <f>IF($I3586="","",_xlfn.LET(_xlpm.x,VLOOKUP($I3586,'taxon-match_2026-08-31'!$A$2:$N$122,11,FALSE),IF(_xlpm.x=0,"",_xlpm.x)))</f>
        <v>Gigartinaceae</v>
      </c>
      <c r="Q3586" t="str">
        <f>IF($I3586="","",_xlfn.LET(_xlpm.x,VLOOKUP($I3586,'taxon-match_2026-08-31'!$A$2:$N$122,12,FALSE),IF(_xlpm.x=0,"",_xlpm.x)))</f>
        <v>Gigartina</v>
      </c>
      <c r="R3586" t="str">
        <f>IF($I3586="","",_xlfn.LET(_xlpm.x,VLOOKUP($I3586,'taxon-match_2026-08-31'!$A$2:$N$122,14,FALSE),IF(_xlpm.x=0,"",_xlpm.x)))</f>
        <v>skottsbergii</v>
      </c>
      <c r="S3586" s="2" t="s">
        <v>2609</v>
      </c>
      <c r="T3586" s="69" t="s">
        <v>62</v>
      </c>
      <c r="U3586" s="69" t="s">
        <v>60</v>
      </c>
      <c r="X3586" t="str">
        <f>IF(T3586="","",_xlfn.LET(_xlpm.x,VLOOKUP(T3586,'Drop-down_menus'!$F$2:$G$16,2,FALSE),IF(_xlpm.x=0,"",_xlpm.x)))</f>
        <v>https://orcid.org/0000-0003-3696-4445</v>
      </c>
      <c r="Y3586" t="str">
        <f>IF(U3586="","",_xlfn.LET(_xlpm.x,VLOOKUP(U3586,'Drop-down_menus'!$F$2:$G$16,2,FALSE),IF(_xlpm.x=0,"",_xlpm.x)))</f>
        <v>https://orcid.org/0000-0002-9708-1761</v>
      </c>
      <c r="Z3586" t="str">
        <f>IF(V3586="","",_xlfn.LET(_xlpm.x,VLOOKUP(V3586,'Drop-down_menus'!$F$2:$G$16,2,FALSE),IF(_xlpm.x=0,"",_xlpm.x)))</f>
        <v/>
      </c>
      <c r="AA3586" t="str">
        <f>IF(W3586="","",_xlfn.LET(_xlpm.x,VLOOKUP(W3586,'Drop-down_menus'!$F$2:$G$16,2,FALSE),IF(_xlpm.x=0,"",_xlpm.x)))</f>
        <v/>
      </c>
      <c r="AB3586" s="69" t="s">
        <v>678</v>
      </c>
      <c r="AE3586" s="69" t="s">
        <v>922</v>
      </c>
    </row>
    <row r="3587" spans="1:31" ht="15" x14ac:dyDescent="0.2">
      <c r="A3587" s="2" t="s">
        <v>181</v>
      </c>
      <c r="B3587">
        <v>1074</v>
      </c>
      <c r="C3587">
        <v>5714</v>
      </c>
      <c r="D3587" s="69" t="s">
        <v>700</v>
      </c>
      <c r="F3587" s="70" t="s">
        <v>874</v>
      </c>
      <c r="H3587" s="70" t="s">
        <v>874</v>
      </c>
      <c r="I3587" t="s">
        <v>874</v>
      </c>
      <c r="J3587" t="str">
        <f>IF($I3587="","",_xlfn.LET(_xlpm.x,VLOOKUP($I3587,'taxon-match_2026-08-31'!$A$2:$N$122,6,FALSE),IF(_xlpm.x=0,"",_xlpm.x)))</f>
        <v>(A.Gepp &amp; E.S.Gepp) Zinova, 1959</v>
      </c>
      <c r="K3587" t="str">
        <f>IF($I3587="","",_xlfn.LET(_xlpm.x,VLOOKUP($I3587,'taxon-match_2026-08-31'!$A$2:$N$122,4,FALSE),IF(_xlpm.x=0,"",_xlpm.x)))</f>
        <v>urn:lsid:marinespecies.org:taxname:325517</v>
      </c>
      <c r="L3587" t="str">
        <f>IF($I3587="","",_xlfn.LET(_xlpm.x,VLOOKUP($I3587,'taxon-match_2026-08-31'!$A$2:$N$122,7,FALSE),IF(_xlpm.x=0,"",_xlpm.x)))</f>
        <v>Chromista</v>
      </c>
      <c r="M3587" t="str">
        <f>IF($I3587="","",_xlfn.LET(_xlpm.x,VLOOKUP($I3587,'taxon-match_2026-08-31'!$A$2:$N$122,8,FALSE),IF(_xlpm.x=0,"",_xlpm.x)))</f>
        <v>Ochrophyta</v>
      </c>
      <c r="N3587" t="str">
        <f>IF($I3587="","",_xlfn.LET(_xlpm.x,VLOOKUP($I3587,'taxon-match_2026-08-31'!$A$2:$N$122,9,FALSE),IF(_xlpm.x=0,"",_xlpm.x)))</f>
        <v>Phaeophyceae</v>
      </c>
      <c r="O3587" t="str">
        <f>IF($I3587="","",_xlfn.LET(_xlpm.x,VLOOKUP($I3587,'taxon-match_2026-08-31'!$A$2:$N$122,10,FALSE),IF(_xlpm.x=0,"",_xlpm.x)))</f>
        <v>Desmarestiales</v>
      </c>
      <c r="P3587" t="str">
        <f>IF($I3587="","",_xlfn.LET(_xlpm.x,VLOOKUP($I3587,'taxon-match_2026-08-31'!$A$2:$N$122,11,FALSE),IF(_xlpm.x=0,"",_xlpm.x)))</f>
        <v>Desmarestiaceae</v>
      </c>
      <c r="Q3587" t="str">
        <f>IF($I3587="","",_xlfn.LET(_xlpm.x,VLOOKUP($I3587,'taxon-match_2026-08-31'!$A$2:$N$122,12,FALSE),IF(_xlpm.x=0,"",_xlpm.x)))</f>
        <v>Himantothallus</v>
      </c>
      <c r="R3587" t="str">
        <f>IF($I3587="","",_xlfn.LET(_xlpm.x,VLOOKUP($I3587,'taxon-match_2026-08-31'!$A$2:$N$122,14,FALSE),IF(_xlpm.x=0,"",_xlpm.x)))</f>
        <v>grandifolius</v>
      </c>
      <c r="S3587" s="2" t="s">
        <v>2609</v>
      </c>
      <c r="T3587" s="69" t="s">
        <v>62</v>
      </c>
      <c r="U3587" s="69" t="s">
        <v>60</v>
      </c>
      <c r="X3587" t="str">
        <f>IF(T3587="","",_xlfn.LET(_xlpm.x,VLOOKUP(T3587,'Drop-down_menus'!$F$2:$G$16,2,FALSE),IF(_xlpm.x=0,"",_xlpm.x)))</f>
        <v>https://orcid.org/0000-0003-3696-4445</v>
      </c>
      <c r="Y3587" t="str">
        <f>IF(U3587="","",_xlfn.LET(_xlpm.x,VLOOKUP(U3587,'Drop-down_menus'!$F$2:$G$16,2,FALSE),IF(_xlpm.x=0,"",_xlpm.x)))</f>
        <v>https://orcid.org/0000-0002-9708-1761</v>
      </c>
      <c r="Z3587" t="str">
        <f>IF(V3587="","",_xlfn.LET(_xlpm.x,VLOOKUP(V3587,'Drop-down_menus'!$F$2:$G$16,2,FALSE),IF(_xlpm.x=0,"",_xlpm.x)))</f>
        <v/>
      </c>
      <c r="AA3587" t="str">
        <f>IF(W3587="","",_xlfn.LET(_xlpm.x,VLOOKUP(W3587,'Drop-down_menus'!$F$2:$G$16,2,FALSE),IF(_xlpm.x=0,"",_xlpm.x)))</f>
        <v/>
      </c>
      <c r="AB3587" s="69" t="s">
        <v>678</v>
      </c>
      <c r="AE3587" s="69" t="s">
        <v>922</v>
      </c>
    </row>
    <row r="3588" spans="1:31" ht="15" x14ac:dyDescent="0.2">
      <c r="A3588" s="2" t="s">
        <v>253</v>
      </c>
      <c r="B3588">
        <v>1873</v>
      </c>
      <c r="C3588">
        <v>5715</v>
      </c>
      <c r="D3588" s="69" t="s">
        <v>700</v>
      </c>
      <c r="F3588" s="70" t="s">
        <v>875</v>
      </c>
      <c r="H3588" s="70" t="s">
        <v>875</v>
      </c>
      <c r="I3588" t="s">
        <v>875</v>
      </c>
      <c r="J3588" t="str">
        <f>IF($I3588="","",_xlfn.LET(_xlpm.x,VLOOKUP($I3588,'taxon-match_2026-08-31'!$A$2:$N$122,6,FALSE),IF(_xlpm.x=0,"",_xlpm.x)))</f>
        <v>(Ridley &amp; Dendy, 1886)</v>
      </c>
      <c r="K3588" t="str">
        <f>IF($I3588="","",_xlfn.LET(_xlpm.x,VLOOKUP($I3588,'taxon-match_2026-08-31'!$A$2:$N$122,4,FALSE),IF(_xlpm.x=0,"",_xlpm.x)))</f>
        <v>urn:lsid:marinespecies.org:taxname:170758</v>
      </c>
      <c r="L3588" t="str">
        <f>IF($I3588="","",_xlfn.LET(_xlpm.x,VLOOKUP($I3588,'taxon-match_2026-08-31'!$A$2:$N$122,7,FALSE),IF(_xlpm.x=0,"",_xlpm.x)))</f>
        <v>Animalia</v>
      </c>
      <c r="M3588" t="str">
        <f>IF($I3588="","",_xlfn.LET(_xlpm.x,VLOOKUP($I3588,'taxon-match_2026-08-31'!$A$2:$N$122,8,FALSE),IF(_xlpm.x=0,"",_xlpm.x)))</f>
        <v>Porifera</v>
      </c>
      <c r="N3588" t="str">
        <f>IF($I3588="","",_xlfn.LET(_xlpm.x,VLOOKUP($I3588,'taxon-match_2026-08-31'!$A$2:$N$122,9,FALSE),IF(_xlpm.x=0,"",_xlpm.x)))</f>
        <v>Demospongiae</v>
      </c>
      <c r="O3588" t="str">
        <f>IF($I3588="","",_xlfn.LET(_xlpm.x,VLOOKUP($I3588,'taxon-match_2026-08-31'!$A$2:$N$122,10,FALSE),IF(_xlpm.x=0,"",_xlpm.x)))</f>
        <v>Suberitida</v>
      </c>
      <c r="P3588" t="str">
        <f>IF($I3588="","",_xlfn.LET(_xlpm.x,VLOOKUP($I3588,'taxon-match_2026-08-31'!$A$2:$N$122,11,FALSE),IF(_xlpm.x=0,"",_xlpm.x)))</f>
        <v>Suberitidae</v>
      </c>
      <c r="Q3588" t="str">
        <f>IF($I3588="","",_xlfn.LET(_xlpm.x,VLOOKUP($I3588,'taxon-match_2026-08-31'!$A$2:$N$122,12,FALSE),IF(_xlpm.x=0,"",_xlpm.x)))</f>
        <v>Homaxinella</v>
      </c>
      <c r="R3588" t="str">
        <f>IF($I3588="","",_xlfn.LET(_xlpm.x,VLOOKUP($I3588,'taxon-match_2026-08-31'!$A$2:$N$122,14,FALSE),IF(_xlpm.x=0,"",_xlpm.x)))</f>
        <v>balfourensis</v>
      </c>
      <c r="S3588" s="2" t="s">
        <v>2609</v>
      </c>
      <c r="T3588" s="69" t="s">
        <v>62</v>
      </c>
      <c r="U3588" s="69" t="s">
        <v>60</v>
      </c>
      <c r="X3588" t="str">
        <f>IF(T3588="","",_xlfn.LET(_xlpm.x,VLOOKUP(T3588,'Drop-down_menus'!$F$2:$G$16,2,FALSE),IF(_xlpm.x=0,"",_xlpm.x)))</f>
        <v>https://orcid.org/0000-0003-3696-4445</v>
      </c>
      <c r="Y3588" t="str">
        <f>IF(U3588="","",_xlfn.LET(_xlpm.x,VLOOKUP(U3588,'Drop-down_menus'!$F$2:$G$16,2,FALSE),IF(_xlpm.x=0,"",_xlpm.x)))</f>
        <v>https://orcid.org/0000-0002-9708-1761</v>
      </c>
      <c r="Z3588" t="str">
        <f>IF(V3588="","",_xlfn.LET(_xlpm.x,VLOOKUP(V3588,'Drop-down_menus'!$F$2:$G$16,2,FALSE),IF(_xlpm.x=0,"",_xlpm.x)))</f>
        <v/>
      </c>
      <c r="AA3588" t="str">
        <f>IF(W3588="","",_xlfn.LET(_xlpm.x,VLOOKUP(W3588,'Drop-down_menus'!$F$2:$G$16,2,FALSE),IF(_xlpm.x=0,"",_xlpm.x)))</f>
        <v/>
      </c>
      <c r="AB3588" s="69" t="s">
        <v>678</v>
      </c>
      <c r="AE3588" s="69" t="s">
        <v>922</v>
      </c>
    </row>
    <row r="3589" spans="1:31" ht="15" x14ac:dyDescent="0.2">
      <c r="A3589" s="2" t="s">
        <v>181</v>
      </c>
      <c r="B3589">
        <v>1078</v>
      </c>
      <c r="C3589">
        <v>5716</v>
      </c>
      <c r="D3589" s="69" t="s">
        <v>700</v>
      </c>
      <c r="F3589" s="69" t="s">
        <v>876</v>
      </c>
      <c r="H3589" s="69" t="s">
        <v>876</v>
      </c>
      <c r="I3589" t="s">
        <v>876</v>
      </c>
      <c r="J3589" t="str">
        <f>IF($I3589="","",_xlfn.LET(_xlpm.x,VLOOKUP($I3589,'taxon-match_2026-08-31'!$A$2:$N$122,6,FALSE),IF(_xlpm.x=0,"",_xlpm.x)))</f>
        <v>(Kirkpatrick, 1907)</v>
      </c>
      <c r="K3589" t="str">
        <f>IF($I3589="","",_xlfn.LET(_xlpm.x,VLOOKUP($I3589,'taxon-match_2026-08-31'!$A$2:$N$122,4,FALSE),IF(_xlpm.x=0,"",_xlpm.x)))</f>
        <v>urn:lsid:marinespecies.org:taxname:169300</v>
      </c>
      <c r="L3589" t="str">
        <f>IF($I3589="","",_xlfn.LET(_xlpm.x,VLOOKUP($I3589,'taxon-match_2026-08-31'!$A$2:$N$122,7,FALSE),IF(_xlpm.x=0,"",_xlpm.x)))</f>
        <v>Animalia</v>
      </c>
      <c r="M3589" t="str">
        <f>IF($I3589="","",_xlfn.LET(_xlpm.x,VLOOKUP($I3589,'taxon-match_2026-08-31'!$A$2:$N$122,8,FALSE),IF(_xlpm.x=0,"",_xlpm.x)))</f>
        <v>Porifera</v>
      </c>
      <c r="N3589" t="str">
        <f>IF($I3589="","",_xlfn.LET(_xlpm.x,VLOOKUP($I3589,'taxon-match_2026-08-31'!$A$2:$N$122,9,FALSE),IF(_xlpm.x=0,"",_xlpm.x)))</f>
        <v>Demospongiae</v>
      </c>
      <c r="O3589" t="str">
        <f>IF($I3589="","",_xlfn.LET(_xlpm.x,VLOOKUP($I3589,'taxon-match_2026-08-31'!$A$2:$N$122,10,FALSE),IF(_xlpm.x=0,"",_xlpm.x)))</f>
        <v>Poecilosclerida</v>
      </c>
      <c r="P3589" t="str">
        <f>IF($I3589="","",_xlfn.LET(_xlpm.x,VLOOKUP($I3589,'taxon-match_2026-08-31'!$A$2:$N$122,11,FALSE),IF(_xlpm.x=0,"",_xlpm.x)))</f>
        <v>Hymedesmiidae</v>
      </c>
      <c r="Q3589" t="str">
        <f>IF($I3589="","",_xlfn.LET(_xlpm.x,VLOOKUP($I3589,'taxon-match_2026-08-31'!$A$2:$N$122,12,FALSE),IF(_xlpm.x=0,"",_xlpm.x)))</f>
        <v>Kirkpatrickia</v>
      </c>
      <c r="R3589" t="str">
        <f>IF($I3589="","",_xlfn.LET(_xlpm.x,VLOOKUP($I3589,'taxon-match_2026-08-31'!$A$2:$N$122,14,FALSE),IF(_xlpm.x=0,"",_xlpm.x)))</f>
        <v>variolosa</v>
      </c>
      <c r="S3589" s="2" t="s">
        <v>2609</v>
      </c>
      <c r="T3589" s="69" t="s">
        <v>62</v>
      </c>
      <c r="U3589" s="69" t="s">
        <v>60</v>
      </c>
      <c r="X3589" t="str">
        <f>IF(T3589="","",_xlfn.LET(_xlpm.x,VLOOKUP(T3589,'Drop-down_menus'!$F$2:$G$16,2,FALSE),IF(_xlpm.x=0,"",_xlpm.x)))</f>
        <v>https://orcid.org/0000-0003-3696-4445</v>
      </c>
      <c r="Y3589" t="str">
        <f>IF(U3589="","",_xlfn.LET(_xlpm.x,VLOOKUP(U3589,'Drop-down_menus'!$F$2:$G$16,2,FALSE),IF(_xlpm.x=0,"",_xlpm.x)))</f>
        <v>https://orcid.org/0000-0002-9708-1761</v>
      </c>
      <c r="Z3589" t="str">
        <f>IF(V3589="","",_xlfn.LET(_xlpm.x,VLOOKUP(V3589,'Drop-down_menus'!$F$2:$G$16,2,FALSE),IF(_xlpm.x=0,"",_xlpm.x)))</f>
        <v/>
      </c>
      <c r="AA3589" t="str">
        <f>IF(W3589="","",_xlfn.LET(_xlpm.x,VLOOKUP(W3589,'Drop-down_menus'!$F$2:$G$16,2,FALSE),IF(_xlpm.x=0,"",_xlpm.x)))</f>
        <v/>
      </c>
      <c r="AB3589" s="69" t="s">
        <v>678</v>
      </c>
      <c r="AE3589" s="69" t="s">
        <v>922</v>
      </c>
    </row>
    <row r="3590" spans="1:31" ht="15" x14ac:dyDescent="0.2">
      <c r="A3590" s="2" t="s">
        <v>181</v>
      </c>
      <c r="B3590">
        <v>1079</v>
      </c>
      <c r="C3590">
        <v>5691</v>
      </c>
      <c r="D3590" s="69" t="s">
        <v>700</v>
      </c>
      <c r="F3590" s="69" t="s">
        <v>877</v>
      </c>
      <c r="H3590" s="69" t="s">
        <v>877</v>
      </c>
      <c r="I3590" t="s">
        <v>877</v>
      </c>
      <c r="J3590" t="str">
        <f>IF($I3590="","",_xlfn.LET(_xlpm.x,VLOOKUP($I3590,'taxon-match_2026-08-31'!$A$2:$N$122,6,FALSE),IF(_xlpm.x=0,"",_xlpm.x)))</f>
        <v>Skottsberg, 1907</v>
      </c>
      <c r="K3590" t="str">
        <f>IF($I3590="","",_xlfn.LET(_xlpm.x,VLOOKUP($I3590,'taxon-match_2026-08-31'!$A$2:$N$122,4,FALSE),IF(_xlpm.x=0,"",_xlpm.x)))</f>
        <v>urn:lsid:marinespecies.org:taxname:325545</v>
      </c>
      <c r="L3590" t="str">
        <f>IF($I3590="","",_xlfn.LET(_xlpm.x,VLOOKUP($I3590,'taxon-match_2026-08-31'!$A$2:$N$122,7,FALSE),IF(_xlpm.x=0,"",_xlpm.x)))</f>
        <v>Chromista</v>
      </c>
      <c r="M3590" t="str">
        <f>IF($I3590="","",_xlfn.LET(_xlpm.x,VLOOKUP($I3590,'taxon-match_2026-08-31'!$A$2:$N$122,8,FALSE),IF(_xlpm.x=0,"",_xlpm.x)))</f>
        <v>Ochrophyta</v>
      </c>
      <c r="N3590" t="str">
        <f>IF($I3590="","",_xlfn.LET(_xlpm.x,VLOOKUP($I3590,'taxon-match_2026-08-31'!$A$2:$N$122,9,FALSE),IF(_xlpm.x=0,"",_xlpm.x)))</f>
        <v>Phaeophyceae</v>
      </c>
      <c r="O3590" t="str">
        <f>IF($I3590="","",_xlfn.LET(_xlpm.x,VLOOKUP($I3590,'taxon-match_2026-08-31'!$A$2:$N$122,10,FALSE),IF(_xlpm.x=0,"",_xlpm.x)))</f>
        <v>Desmarestiales</v>
      </c>
      <c r="P3590" t="str">
        <f>IF($I3590="","",_xlfn.LET(_xlpm.x,VLOOKUP($I3590,'taxon-match_2026-08-31'!$A$2:$N$122,11,FALSE),IF(_xlpm.x=0,"",_xlpm.x)))</f>
        <v>Desmarestiaceae</v>
      </c>
      <c r="Q3590" t="str">
        <f>IF($I3590="","",_xlfn.LET(_xlpm.x,VLOOKUP($I3590,'taxon-match_2026-08-31'!$A$2:$N$122,12,FALSE),IF(_xlpm.x=0,"",_xlpm.x)))</f>
        <v>Phaeurus</v>
      </c>
      <c r="R3590" t="str">
        <f>IF($I3590="","",_xlfn.LET(_xlpm.x,VLOOKUP($I3590,'taxon-match_2026-08-31'!$A$2:$N$122,14,FALSE),IF(_xlpm.x=0,"",_xlpm.x)))</f>
        <v>antarcticus</v>
      </c>
      <c r="S3590" s="2" t="s">
        <v>2609</v>
      </c>
      <c r="T3590" s="69" t="s">
        <v>62</v>
      </c>
      <c r="U3590" s="69" t="s">
        <v>60</v>
      </c>
      <c r="X3590" t="str">
        <f>IF(T3590="","",_xlfn.LET(_xlpm.x,VLOOKUP(T3590,'Drop-down_menus'!$F$2:$G$16,2,FALSE),IF(_xlpm.x=0,"",_xlpm.x)))</f>
        <v>https://orcid.org/0000-0003-3696-4445</v>
      </c>
      <c r="Y3590" t="str">
        <f>IF(U3590="","",_xlfn.LET(_xlpm.x,VLOOKUP(U3590,'Drop-down_menus'!$F$2:$G$16,2,FALSE),IF(_xlpm.x=0,"",_xlpm.x)))</f>
        <v>https://orcid.org/0000-0002-9708-1761</v>
      </c>
      <c r="Z3590" t="str">
        <f>IF(V3590="","",_xlfn.LET(_xlpm.x,VLOOKUP(V3590,'Drop-down_menus'!$F$2:$G$16,2,FALSE),IF(_xlpm.x=0,"",_xlpm.x)))</f>
        <v/>
      </c>
      <c r="AA3590" t="str">
        <f>IF(W3590="","",_xlfn.LET(_xlpm.x,VLOOKUP(W3590,'Drop-down_menus'!$F$2:$G$16,2,FALSE),IF(_xlpm.x=0,"",_xlpm.x)))</f>
        <v/>
      </c>
      <c r="AB3590" s="69" t="s">
        <v>678</v>
      </c>
      <c r="AE3590" s="69" t="s">
        <v>922</v>
      </c>
    </row>
    <row r="3591" spans="1:31" ht="15" hidden="1" x14ac:dyDescent="0.2">
      <c r="A3591" s="2" t="s">
        <v>282</v>
      </c>
      <c r="B3591">
        <v>2711</v>
      </c>
      <c r="C3591">
        <v>5692</v>
      </c>
      <c r="D3591" s="69" t="s">
        <v>700</v>
      </c>
      <c r="F3591" s="70" t="s">
        <v>677</v>
      </c>
      <c r="H3591" s="70" t="s">
        <v>677</v>
      </c>
      <c r="I3591" t="s">
        <v>677</v>
      </c>
      <c r="J3591" t="str">
        <f>IF($I3591="","",_xlfn.LET(_xlpm.x,VLOOKUP($I3591,'taxon-match_2026-08-31'!$A$2:$N$122,6,FALSE),IF(_xlpm.x=0,"",_xlpm.x)))</f>
        <v>Grant, 1836</v>
      </c>
      <c r="K3591" t="str">
        <f>IF($I3591="","",_xlfn.LET(_xlpm.x,VLOOKUP($I3591,'taxon-match_2026-08-31'!$A$2:$N$122,4,FALSE),IF(_xlpm.x=0,"",_xlpm.x)))</f>
        <v>urn:lsid:marinespecies.org:taxname:558</v>
      </c>
      <c r="L3591" t="str">
        <f>IF($I3591="","",_xlfn.LET(_xlpm.x,VLOOKUP($I3591,'taxon-match_2026-08-31'!$A$2:$N$122,7,FALSE),IF(_xlpm.x=0,"",_xlpm.x)))</f>
        <v>Animalia</v>
      </c>
      <c r="M3591" t="str">
        <f>IF($I3591="","",_xlfn.LET(_xlpm.x,VLOOKUP($I3591,'taxon-match_2026-08-31'!$A$2:$N$122,8,FALSE),IF(_xlpm.x=0,"",_xlpm.x)))</f>
        <v>Porifera</v>
      </c>
      <c r="N3591" t="str">
        <f>IF($I3591="","",_xlfn.LET(_xlpm.x,VLOOKUP($I3591,'taxon-match_2026-08-31'!$A$2:$N$122,9,FALSE),IF(_xlpm.x=0,"",_xlpm.x)))</f>
        <v/>
      </c>
      <c r="O3591" t="str">
        <f>IF($I3591="","",_xlfn.LET(_xlpm.x,VLOOKUP($I3591,'taxon-match_2026-08-31'!$A$2:$N$122,10,FALSE),IF(_xlpm.x=0,"",_xlpm.x)))</f>
        <v/>
      </c>
      <c r="P3591" t="str">
        <f>IF($I3591="","",_xlfn.LET(_xlpm.x,VLOOKUP($I3591,'taxon-match_2026-08-31'!$A$2:$N$122,11,FALSE),IF(_xlpm.x=0,"",_xlpm.x)))</f>
        <v/>
      </c>
      <c r="Q3591" t="str">
        <f>IF($I3591="","",_xlfn.LET(_xlpm.x,VLOOKUP($I3591,'taxon-match_2026-08-31'!$A$2:$N$122,12,FALSE),IF(_xlpm.x=0,"",_xlpm.x)))</f>
        <v/>
      </c>
      <c r="R3591" t="str">
        <f>IF($I3591="","",_xlfn.LET(_xlpm.x,VLOOKUP($I3591,'taxon-match_2026-08-31'!$A$2:$N$122,14,FALSE),IF(_xlpm.x=0,"",_xlpm.x)))</f>
        <v/>
      </c>
      <c r="S3591" s="2" t="s">
        <v>2357</v>
      </c>
      <c r="T3591" s="69" t="s">
        <v>62</v>
      </c>
      <c r="U3591" s="69" t="s">
        <v>60</v>
      </c>
      <c r="X3591" t="str">
        <f>IF(T3591="","",_xlfn.LET(_xlpm.x,VLOOKUP(T3591,'Drop-down_menus'!$F$2:$G$16,2,FALSE),IF(_xlpm.x=0,"",_xlpm.x)))</f>
        <v>https://orcid.org/0000-0003-3696-4445</v>
      </c>
      <c r="Y3591" t="str">
        <f>IF(U3591="","",_xlfn.LET(_xlpm.x,VLOOKUP(U3591,'Drop-down_menus'!$F$2:$G$16,2,FALSE),IF(_xlpm.x=0,"",_xlpm.x)))</f>
        <v>https://orcid.org/0000-0002-9708-1761</v>
      </c>
      <c r="Z3591" t="str">
        <f>IF(V3591="","",_xlfn.LET(_xlpm.x,VLOOKUP(V3591,'Drop-down_menus'!$F$2:$G$16,2,FALSE),IF(_xlpm.x=0,"",_xlpm.x)))</f>
        <v/>
      </c>
      <c r="AA3591" t="str">
        <f>IF(W3591="","",_xlfn.LET(_xlpm.x,VLOOKUP(W3591,'Drop-down_menus'!$F$2:$G$16,2,FALSE),IF(_xlpm.x=0,"",_xlpm.x)))</f>
        <v/>
      </c>
      <c r="AB3591" s="69" t="s">
        <v>678</v>
      </c>
      <c r="AE3591" s="69" t="s">
        <v>922</v>
      </c>
    </row>
    <row r="3592" spans="1:31" ht="15" hidden="1" x14ac:dyDescent="0.2">
      <c r="A3592" s="2" t="s">
        <v>181</v>
      </c>
      <c r="B3592">
        <v>1085</v>
      </c>
      <c r="C3592">
        <v>5693</v>
      </c>
      <c r="D3592" s="69" t="s">
        <v>700</v>
      </c>
      <c r="F3592" s="70" t="s">
        <v>1926</v>
      </c>
      <c r="H3592" s="70" t="s">
        <v>1926</v>
      </c>
      <c r="I3592" t="s">
        <v>1926</v>
      </c>
      <c r="J3592" t="str">
        <f>IF($I3592="","",_xlfn.LET(_xlpm.x,VLOOKUP($I3592,'taxon-match_2026-08-31'!$A$2:$N$122,6,FALSE),IF(_xlpm.x=0,"",_xlpm.x)))</f>
        <v>Wettstein, 1901</v>
      </c>
      <c r="K3592" t="str">
        <f>IF($I3592="","",_xlfn.LET(_xlpm.x,VLOOKUP($I3592,'taxon-match_2026-08-31'!$A$2:$N$122,4,FALSE),IF(_xlpm.x=0,"",_xlpm.x)))</f>
        <v>urn:lsid:marinespecies.org:taxname:852</v>
      </c>
      <c r="L3592" t="str">
        <f>IF($I3592="","",_xlfn.LET(_xlpm.x,VLOOKUP($I3592,'taxon-match_2026-08-31'!$A$2:$N$122,7,FALSE),IF(_xlpm.x=0,"",_xlpm.x)))</f>
        <v>Plantae</v>
      </c>
      <c r="M3592" t="str">
        <f>IF($I3592="","",_xlfn.LET(_xlpm.x,VLOOKUP($I3592,'taxon-match_2026-08-31'!$A$2:$N$122,8,FALSE),IF(_xlpm.x=0,"",_xlpm.x)))</f>
        <v>Rhodophyta</v>
      </c>
      <c r="N3592" t="str">
        <f>IF($I3592="","",_xlfn.LET(_xlpm.x,VLOOKUP($I3592,'taxon-match_2026-08-31'!$A$2:$N$122,9,FALSE),IF(_xlpm.x=0,"",_xlpm.x)))</f>
        <v/>
      </c>
      <c r="O3592" t="str">
        <f>IF($I3592="","",_xlfn.LET(_xlpm.x,VLOOKUP($I3592,'taxon-match_2026-08-31'!$A$2:$N$122,10,FALSE),IF(_xlpm.x=0,"",_xlpm.x)))</f>
        <v/>
      </c>
      <c r="P3592" t="str">
        <f>IF($I3592="","",_xlfn.LET(_xlpm.x,VLOOKUP($I3592,'taxon-match_2026-08-31'!$A$2:$N$122,11,FALSE),IF(_xlpm.x=0,"",_xlpm.x)))</f>
        <v/>
      </c>
      <c r="Q3592" t="str">
        <f>IF($I3592="","",_xlfn.LET(_xlpm.x,VLOOKUP($I3592,'taxon-match_2026-08-31'!$A$2:$N$122,12,FALSE),IF(_xlpm.x=0,"",_xlpm.x)))</f>
        <v/>
      </c>
      <c r="R3592" t="str">
        <f>IF($I3592="","",_xlfn.LET(_xlpm.x,VLOOKUP($I3592,'taxon-match_2026-08-31'!$A$2:$N$122,14,FALSE),IF(_xlpm.x=0,"",_xlpm.x)))</f>
        <v/>
      </c>
      <c r="S3592" s="2" t="s">
        <v>2357</v>
      </c>
      <c r="T3592" s="69" t="s">
        <v>62</v>
      </c>
      <c r="U3592" s="69" t="s">
        <v>60</v>
      </c>
      <c r="X3592" t="str">
        <f>IF(T3592="","",_xlfn.LET(_xlpm.x,VLOOKUP(T3592,'Drop-down_menus'!$F$2:$G$16,2,FALSE),IF(_xlpm.x=0,"",_xlpm.x)))</f>
        <v>https://orcid.org/0000-0003-3696-4445</v>
      </c>
      <c r="Y3592" t="str">
        <f>IF(U3592="","",_xlfn.LET(_xlpm.x,VLOOKUP(U3592,'Drop-down_menus'!$F$2:$G$16,2,FALSE),IF(_xlpm.x=0,"",_xlpm.x)))</f>
        <v>https://orcid.org/0000-0002-9708-1761</v>
      </c>
      <c r="Z3592" t="str">
        <f>IF(V3592="","",_xlfn.LET(_xlpm.x,VLOOKUP(V3592,'Drop-down_menus'!$F$2:$G$16,2,FALSE),IF(_xlpm.x=0,"",_xlpm.x)))</f>
        <v/>
      </c>
      <c r="AA3592" t="str">
        <f>IF(W3592="","",_xlfn.LET(_xlpm.x,VLOOKUP(W3592,'Drop-down_menus'!$F$2:$G$16,2,FALSE),IF(_xlpm.x=0,"",_xlpm.x)))</f>
        <v/>
      </c>
      <c r="AB3592" s="69" t="s">
        <v>678</v>
      </c>
      <c r="AE3592" s="69" t="s">
        <v>922</v>
      </c>
    </row>
    <row r="3593" spans="1:31" ht="15" hidden="1" x14ac:dyDescent="0.2">
      <c r="A3593" s="2" t="s">
        <v>181</v>
      </c>
      <c r="B3593">
        <v>1161</v>
      </c>
      <c r="C3593">
        <v>5694</v>
      </c>
      <c r="D3593" s="69" t="s">
        <v>700</v>
      </c>
      <c r="F3593" s="70" t="s">
        <v>1950</v>
      </c>
      <c r="H3593" s="70" t="s">
        <v>1950</v>
      </c>
      <c r="I3593" t="s">
        <v>1950</v>
      </c>
      <c r="J3593" t="str">
        <f>IF($I3593="","",_xlfn.LET(_xlpm.x,VLOOKUP($I3593,'taxon-match_2026-08-31'!$A$2:$N$122,6,FALSE),IF(_xlpm.x=0,"",_xlpm.x)))</f>
        <v>Dana, 1852</v>
      </c>
      <c r="K3593" t="str">
        <f>IF($I3593="","",_xlfn.LET(_xlpm.x,VLOOKUP($I3593,'taxon-match_2026-08-31'!$A$2:$N$122,4,FALSE),IF(_xlpm.x=0,"",_xlpm.x)))</f>
        <v>urn:lsid:marinespecies.org:taxname:118276</v>
      </c>
      <c r="L3593" t="str">
        <f>IF($I3593="","",_xlfn.LET(_xlpm.x,VLOOKUP($I3593,'taxon-match_2026-08-31'!$A$2:$N$122,7,FALSE),IF(_xlpm.x=0,"",_xlpm.x)))</f>
        <v>Animalia</v>
      </c>
      <c r="M3593" t="str">
        <f>IF($I3593="","",_xlfn.LET(_xlpm.x,VLOOKUP($I3593,'taxon-match_2026-08-31'!$A$2:$N$122,8,FALSE),IF(_xlpm.x=0,"",_xlpm.x)))</f>
        <v>Arthropoda</v>
      </c>
      <c r="N3593" t="str">
        <f>IF($I3593="","",_xlfn.LET(_xlpm.x,VLOOKUP($I3593,'taxon-match_2026-08-31'!$A$2:$N$122,9,FALSE),IF(_xlpm.x=0,"",_xlpm.x)))</f>
        <v>Malacostraca</v>
      </c>
      <c r="O3593" t="str">
        <f>IF($I3593="","",_xlfn.LET(_xlpm.x,VLOOKUP($I3593,'taxon-match_2026-08-31'!$A$2:$N$122,10,FALSE),IF(_xlpm.x=0,"",_xlpm.x)))</f>
        <v>Isopoda</v>
      </c>
      <c r="P3593" t="str">
        <f>IF($I3593="","",_xlfn.LET(_xlpm.x,VLOOKUP($I3593,'taxon-match_2026-08-31'!$A$2:$N$122,11,FALSE),IF(_xlpm.x=0,"",_xlpm.x)))</f>
        <v>Serolidae</v>
      </c>
      <c r="Q3593" t="str">
        <f>IF($I3593="","",_xlfn.LET(_xlpm.x,VLOOKUP($I3593,'taxon-match_2026-08-31'!$A$2:$N$122,12,FALSE),IF(_xlpm.x=0,"",_xlpm.x)))</f>
        <v/>
      </c>
      <c r="R3593" t="str">
        <f>IF($I3593="","",_xlfn.LET(_xlpm.x,VLOOKUP($I3593,'taxon-match_2026-08-31'!$A$2:$N$122,14,FALSE),IF(_xlpm.x=0,"",_xlpm.x)))</f>
        <v/>
      </c>
      <c r="S3593" s="2" t="s">
        <v>2360</v>
      </c>
      <c r="T3593" s="69" t="s">
        <v>62</v>
      </c>
      <c r="U3593" s="69" t="s">
        <v>60</v>
      </c>
      <c r="X3593" t="str">
        <f>IF(T3593="","",_xlfn.LET(_xlpm.x,VLOOKUP(T3593,'Drop-down_menus'!$F$2:$G$16,2,FALSE),IF(_xlpm.x=0,"",_xlpm.x)))</f>
        <v>https://orcid.org/0000-0003-3696-4445</v>
      </c>
      <c r="Y3593" t="str">
        <f>IF(U3593="","",_xlfn.LET(_xlpm.x,VLOOKUP(U3593,'Drop-down_menus'!$F$2:$G$16,2,FALSE),IF(_xlpm.x=0,"",_xlpm.x)))</f>
        <v>https://orcid.org/0000-0002-9708-1761</v>
      </c>
      <c r="Z3593" t="str">
        <f>IF(V3593="","",_xlfn.LET(_xlpm.x,VLOOKUP(V3593,'Drop-down_menus'!$F$2:$G$16,2,FALSE),IF(_xlpm.x=0,"",_xlpm.x)))</f>
        <v/>
      </c>
      <c r="AA3593" t="str">
        <f>IF(W3593="","",_xlfn.LET(_xlpm.x,VLOOKUP(W3593,'Drop-down_menus'!$F$2:$G$16,2,FALSE),IF(_xlpm.x=0,"",_xlpm.x)))</f>
        <v/>
      </c>
      <c r="AB3593" s="69" t="s">
        <v>678</v>
      </c>
      <c r="AE3593" s="69" t="s">
        <v>922</v>
      </c>
    </row>
    <row r="3594" spans="1:31" ht="15" hidden="1" x14ac:dyDescent="0.2">
      <c r="A3594" s="2" t="s">
        <v>475</v>
      </c>
      <c r="B3594">
        <v>5547</v>
      </c>
      <c r="C3594">
        <v>5695</v>
      </c>
      <c r="D3594" s="69" t="s">
        <v>700</v>
      </c>
      <c r="F3594" s="70" t="s">
        <v>2301</v>
      </c>
      <c r="H3594" s="70" t="s">
        <v>2301</v>
      </c>
      <c r="I3594" t="s">
        <v>2301</v>
      </c>
      <c r="J3594" t="str">
        <f>IF($I3594="","",_xlfn.LET(_xlpm.x,VLOOKUP($I3594,'taxon-match_2026-08-31'!$A$2:$N$122,6,FALSE),IF(_xlpm.x=0,"",_xlpm.x)))</f>
        <v>Chamberlin, 1919</v>
      </c>
      <c r="K3594" t="str">
        <f>IF($I3594="","",_xlfn.LET(_xlpm.x,VLOOKUP($I3594,'taxon-match_2026-08-31'!$A$2:$N$122,4,FALSE),IF(_xlpm.x=0,"",_xlpm.x)))</f>
        <v>urn:lsid:marinespecies.org:taxname:1021266</v>
      </c>
      <c r="L3594" t="str">
        <f>IF($I3594="","",_xlfn.LET(_xlpm.x,VLOOKUP($I3594,'taxon-match_2026-08-31'!$A$2:$N$122,7,FALSE),IF(_xlpm.x=0,"",_xlpm.x)))</f>
        <v>Animalia</v>
      </c>
      <c r="M3594" t="str">
        <f>IF($I3594="","",_xlfn.LET(_xlpm.x,VLOOKUP($I3594,'taxon-match_2026-08-31'!$A$2:$N$122,8,FALSE),IF(_xlpm.x=0,"",_xlpm.x)))</f>
        <v>Annelida</v>
      </c>
      <c r="N3594" t="str">
        <f>IF($I3594="","",_xlfn.LET(_xlpm.x,VLOOKUP($I3594,'taxon-match_2026-08-31'!$A$2:$N$122,9,FALSE),IF(_xlpm.x=0,"",_xlpm.x)))</f>
        <v>Polychaeta</v>
      </c>
      <c r="O3594" t="str">
        <f>IF($I3594="","",_xlfn.LET(_xlpm.x,VLOOKUP($I3594,'taxon-match_2026-08-31'!$A$2:$N$122,10,FALSE),IF(_xlpm.x=0,"",_xlpm.x)))</f>
        <v>Sabellida</v>
      </c>
      <c r="P3594" t="str">
        <f>IF($I3594="","",_xlfn.LET(_xlpm.x,VLOOKUP($I3594,'taxon-match_2026-08-31'!$A$2:$N$122,11,FALSE),IF(_xlpm.x=0,"",_xlpm.x)))</f>
        <v>Spirorbidae</v>
      </c>
      <c r="Q3594" t="str">
        <f>IF($I3594="","",_xlfn.LET(_xlpm.x,VLOOKUP($I3594,'taxon-match_2026-08-31'!$A$2:$N$122,12,FALSE),IF(_xlpm.x=0,"",_xlpm.x)))</f>
        <v/>
      </c>
      <c r="R3594" t="str">
        <f>IF($I3594="","",_xlfn.LET(_xlpm.x,VLOOKUP($I3594,'taxon-match_2026-08-31'!$A$2:$N$122,14,FALSE),IF(_xlpm.x=0,"",_xlpm.x)))</f>
        <v/>
      </c>
      <c r="S3594" s="2" t="s">
        <v>2360</v>
      </c>
      <c r="T3594" s="69" t="s">
        <v>62</v>
      </c>
      <c r="U3594" s="69" t="s">
        <v>60</v>
      </c>
      <c r="X3594" t="str">
        <f>IF(T3594="","",_xlfn.LET(_xlpm.x,VLOOKUP(T3594,'Drop-down_menus'!$F$2:$G$16,2,FALSE),IF(_xlpm.x=0,"",_xlpm.x)))</f>
        <v>https://orcid.org/0000-0003-3696-4445</v>
      </c>
      <c r="Y3594" t="str">
        <f>IF(U3594="","",_xlfn.LET(_xlpm.x,VLOOKUP(U3594,'Drop-down_menus'!$F$2:$G$16,2,FALSE),IF(_xlpm.x=0,"",_xlpm.x)))</f>
        <v>https://orcid.org/0000-0002-9708-1761</v>
      </c>
      <c r="Z3594" t="str">
        <f>IF(V3594="","",_xlfn.LET(_xlpm.x,VLOOKUP(V3594,'Drop-down_menus'!$F$2:$G$16,2,FALSE),IF(_xlpm.x=0,"",_xlpm.x)))</f>
        <v/>
      </c>
      <c r="AA3594" t="str">
        <f>IF(W3594="","",_xlfn.LET(_xlpm.x,VLOOKUP(W3594,'Drop-down_menus'!$F$2:$G$16,2,FALSE),IF(_xlpm.x=0,"",_xlpm.x)))</f>
        <v/>
      </c>
      <c r="AB3594" s="69" t="s">
        <v>678</v>
      </c>
      <c r="AE3594" s="69" t="s">
        <v>922</v>
      </c>
    </row>
    <row r="3595" spans="1:31" ht="15" x14ac:dyDescent="0.2">
      <c r="A3595" s="2" t="s">
        <v>282</v>
      </c>
      <c r="B3595">
        <v>2714</v>
      </c>
      <c r="C3595">
        <v>5696</v>
      </c>
      <c r="D3595" s="69" t="s">
        <v>700</v>
      </c>
      <c r="F3595" s="70" t="s">
        <v>904</v>
      </c>
      <c r="G3595" s="70">
        <v>1</v>
      </c>
      <c r="H3595" s="70" t="s">
        <v>904</v>
      </c>
      <c r="I3595" t="s">
        <v>904</v>
      </c>
      <c r="J3595" t="str">
        <f>IF($I3595="","",_xlfn.LET(_xlpm.x,VLOOKUP($I3595,'taxon-match_2026-08-31'!$A$2:$N$122,6,FALSE),IF(_xlpm.x=0,"",_xlpm.x)))</f>
        <v>Herdman, 1882</v>
      </c>
      <c r="K3595" t="str">
        <f>IF($I3595="","",_xlfn.LET(_xlpm.x,VLOOKUP($I3595,'taxon-match_2026-08-31'!$A$2:$N$122,4,FALSE),IF(_xlpm.x=0,"",_xlpm.x)))</f>
        <v>urn:lsid:marinespecies.org:taxname:173151</v>
      </c>
      <c r="L3595" t="str">
        <f>IF($I3595="","",_xlfn.LET(_xlpm.x,VLOOKUP($I3595,'taxon-match_2026-08-31'!$A$2:$N$122,7,FALSE),IF(_xlpm.x=0,"",_xlpm.x)))</f>
        <v>Animalia</v>
      </c>
      <c r="M3595" t="str">
        <f>IF($I3595="","",_xlfn.LET(_xlpm.x,VLOOKUP($I3595,'taxon-match_2026-08-31'!$A$2:$N$122,8,FALSE),IF(_xlpm.x=0,"",_xlpm.x)))</f>
        <v>Chordata</v>
      </c>
      <c r="N3595" t="str">
        <f>IF($I3595="","",_xlfn.LET(_xlpm.x,VLOOKUP($I3595,'taxon-match_2026-08-31'!$A$2:$N$122,9,FALSE),IF(_xlpm.x=0,"",_xlpm.x)))</f>
        <v>Ascidiacea</v>
      </c>
      <c r="O3595" t="str">
        <f>IF($I3595="","",_xlfn.LET(_xlpm.x,VLOOKUP($I3595,'taxon-match_2026-08-31'!$A$2:$N$122,10,FALSE),IF(_xlpm.x=0,"",_xlpm.x)))</f>
        <v>Phlebobranchia</v>
      </c>
      <c r="P3595" t="str">
        <f>IF($I3595="","",_xlfn.LET(_xlpm.x,VLOOKUP($I3595,'taxon-match_2026-08-31'!$A$2:$N$122,11,FALSE),IF(_xlpm.x=0,"",_xlpm.x)))</f>
        <v>Ascidiidae</v>
      </c>
      <c r="Q3595" t="str">
        <f>IF($I3595="","",_xlfn.LET(_xlpm.x,VLOOKUP($I3595,'taxon-match_2026-08-31'!$A$2:$N$122,12,FALSE),IF(_xlpm.x=0,"",_xlpm.x)))</f>
        <v>Ascidia</v>
      </c>
      <c r="R3595" t="str">
        <f>IF($I3595="","",_xlfn.LET(_xlpm.x,VLOOKUP($I3595,'taxon-match_2026-08-31'!$A$2:$N$122,14,FALSE),IF(_xlpm.x=0,"",_xlpm.x)))</f>
        <v>challengeri</v>
      </c>
      <c r="S3595" s="2" t="s">
        <v>2609</v>
      </c>
      <c r="T3595" s="69" t="s">
        <v>62</v>
      </c>
      <c r="U3595" s="69" t="s">
        <v>60</v>
      </c>
      <c r="X3595" t="str">
        <f>IF(T3595="","",_xlfn.LET(_xlpm.x,VLOOKUP(T3595,'Drop-down_menus'!$F$2:$G$16,2,FALSE),IF(_xlpm.x=0,"",_xlpm.x)))</f>
        <v>https://orcid.org/0000-0003-3696-4445</v>
      </c>
      <c r="Y3595" t="str">
        <f>IF(U3595="","",_xlfn.LET(_xlpm.x,VLOOKUP(U3595,'Drop-down_menus'!$F$2:$G$16,2,FALSE),IF(_xlpm.x=0,"",_xlpm.x)))</f>
        <v>https://orcid.org/0000-0002-9708-1761</v>
      </c>
      <c r="Z3595" t="str">
        <f>IF(V3595="","",_xlfn.LET(_xlpm.x,VLOOKUP(V3595,'Drop-down_menus'!$F$2:$G$16,2,FALSE),IF(_xlpm.x=0,"",_xlpm.x)))</f>
        <v/>
      </c>
      <c r="AA3595" t="str">
        <f>IF(W3595="","",_xlfn.LET(_xlpm.x,VLOOKUP(W3595,'Drop-down_menus'!$F$2:$G$16,2,FALSE),IF(_xlpm.x=0,"",_xlpm.x)))</f>
        <v/>
      </c>
      <c r="AB3595" s="69" t="s">
        <v>678</v>
      </c>
      <c r="AE3595" s="69" t="s">
        <v>922</v>
      </c>
    </row>
    <row r="3596" spans="1:31" ht="15" hidden="1" x14ac:dyDescent="0.2">
      <c r="A3596" s="2" t="s">
        <v>441</v>
      </c>
      <c r="B3596">
        <v>5306</v>
      </c>
      <c r="C3596">
        <v>5697</v>
      </c>
      <c r="D3596" s="69" t="s">
        <v>700</v>
      </c>
      <c r="F3596" s="70" t="s">
        <v>906</v>
      </c>
      <c r="G3596" s="69">
        <v>1</v>
      </c>
      <c r="H3596" s="70" t="s">
        <v>906</v>
      </c>
      <c r="I3596" t="s">
        <v>906</v>
      </c>
      <c r="J3596" t="str">
        <f>IF($I3596="","",_xlfn.LET(_xlpm.x,VLOOKUP($I3596,'taxon-match_2026-08-31'!$A$2:$N$122,6,FALSE),IF(_xlpm.x=0,"",_xlpm.x)))</f>
        <v>Ryckholt, 1851</v>
      </c>
      <c r="K3596" t="str">
        <f>IF($I3596="","",_xlfn.LET(_xlpm.x,VLOOKUP($I3596,'taxon-match_2026-08-31'!$A$2:$N$122,4,FALSE),IF(_xlpm.x=0,"",_xlpm.x)))</f>
        <v>urn:lsid:marinespecies.org:taxname:919</v>
      </c>
      <c r="L3596" t="str">
        <f>IF($I3596="","",_xlfn.LET(_xlpm.x,VLOOKUP($I3596,'taxon-match_2026-08-31'!$A$2:$N$122,7,FALSE),IF(_xlpm.x=0,"",_xlpm.x)))</f>
        <v>Animalia</v>
      </c>
      <c r="M3596" t="str">
        <f>IF($I3596="","",_xlfn.LET(_xlpm.x,VLOOKUP($I3596,'taxon-match_2026-08-31'!$A$2:$N$122,8,FALSE),IF(_xlpm.x=0,"",_xlpm.x)))</f>
        <v>Annelida</v>
      </c>
      <c r="N3596" t="str">
        <f>IF($I3596="","",_xlfn.LET(_xlpm.x,VLOOKUP($I3596,'taxon-match_2026-08-31'!$A$2:$N$122,9,FALSE),IF(_xlpm.x=0,"",_xlpm.x)))</f>
        <v>Polychaeta</v>
      </c>
      <c r="O3596" t="str">
        <f>IF($I3596="","",_xlfn.LET(_xlpm.x,VLOOKUP($I3596,'taxon-match_2026-08-31'!$A$2:$N$122,10,FALSE),IF(_xlpm.x=0,"",_xlpm.x)))</f>
        <v>Terebellida</v>
      </c>
      <c r="P3596" t="str">
        <f>IF($I3596="","",_xlfn.LET(_xlpm.x,VLOOKUP($I3596,'taxon-match_2026-08-31'!$A$2:$N$122,11,FALSE),IF(_xlpm.x=0,"",_xlpm.x)))</f>
        <v>Cirratulidae</v>
      </c>
      <c r="Q3596" t="str">
        <f>IF($I3596="","",_xlfn.LET(_xlpm.x,VLOOKUP($I3596,'taxon-match_2026-08-31'!$A$2:$N$122,12,FALSE),IF(_xlpm.x=0,"",_xlpm.x)))</f>
        <v/>
      </c>
      <c r="R3596" t="str">
        <f>IF($I3596="","",_xlfn.LET(_xlpm.x,VLOOKUP($I3596,'taxon-match_2026-08-31'!$A$2:$N$122,14,FALSE),IF(_xlpm.x=0,"",_xlpm.x)))</f>
        <v/>
      </c>
      <c r="S3596" s="2" t="s">
        <v>2360</v>
      </c>
      <c r="T3596" s="69" t="s">
        <v>62</v>
      </c>
      <c r="U3596" s="69" t="s">
        <v>60</v>
      </c>
      <c r="X3596" t="str">
        <f>IF(T3596="","",_xlfn.LET(_xlpm.x,VLOOKUP(T3596,'Drop-down_menus'!$F$2:$G$16,2,FALSE),IF(_xlpm.x=0,"",_xlpm.x)))</f>
        <v>https://orcid.org/0000-0003-3696-4445</v>
      </c>
      <c r="Y3596" t="str">
        <f>IF(U3596="","",_xlfn.LET(_xlpm.x,VLOOKUP(U3596,'Drop-down_menus'!$F$2:$G$16,2,FALSE),IF(_xlpm.x=0,"",_xlpm.x)))</f>
        <v>https://orcid.org/0000-0002-9708-1761</v>
      </c>
      <c r="Z3596" t="str">
        <f>IF(V3596="","",_xlfn.LET(_xlpm.x,VLOOKUP(V3596,'Drop-down_menus'!$F$2:$G$16,2,FALSE),IF(_xlpm.x=0,"",_xlpm.x)))</f>
        <v/>
      </c>
      <c r="AA3596" t="str">
        <f>IF(W3596="","",_xlfn.LET(_xlpm.x,VLOOKUP(W3596,'Drop-down_menus'!$F$2:$G$16,2,FALSE),IF(_xlpm.x=0,"",_xlpm.x)))</f>
        <v/>
      </c>
      <c r="AB3596" s="69" t="s">
        <v>678</v>
      </c>
      <c r="AE3596" s="69" t="s">
        <v>922</v>
      </c>
    </row>
    <row r="3597" spans="1:31" ht="15" hidden="1" x14ac:dyDescent="0.2">
      <c r="A3597" s="2" t="s">
        <v>117</v>
      </c>
      <c r="B3597">
        <v>645</v>
      </c>
      <c r="C3597">
        <v>5698</v>
      </c>
      <c r="D3597" s="69" t="s">
        <v>700</v>
      </c>
      <c r="F3597" s="69" t="s">
        <v>690</v>
      </c>
      <c r="G3597" s="69">
        <v>1</v>
      </c>
      <c r="H3597" s="69" t="s">
        <v>690</v>
      </c>
      <c r="I3597" t="s">
        <v>690</v>
      </c>
      <c r="J3597" t="str">
        <f>IF($I3597="","",_xlfn.LET(_xlpm.x,VLOOKUP($I3597,'taxon-match_2026-08-31'!$A$2:$N$122,6,FALSE),IF(_xlpm.x=0,"",_xlpm.x)))</f>
        <v>Grube, 1850</v>
      </c>
      <c r="K3597" t="str">
        <f>IF($I3597="","",_xlfn.LET(_xlpm.x,VLOOKUP($I3597,'taxon-match_2026-08-31'!$A$2:$N$122,4,FALSE),IF(_xlpm.x=0,"",_xlpm.x)))</f>
        <v>urn:lsid:marinespecies.org:taxname:883</v>
      </c>
      <c r="L3597" t="str">
        <f>IF($I3597="","",_xlfn.LET(_xlpm.x,VLOOKUP($I3597,'taxon-match_2026-08-31'!$A$2:$N$122,7,FALSE),IF(_xlpm.x=0,"",_xlpm.x)))</f>
        <v>Animalia</v>
      </c>
      <c r="M3597" t="str">
        <f>IF($I3597="","",_xlfn.LET(_xlpm.x,VLOOKUP($I3597,'taxon-match_2026-08-31'!$A$2:$N$122,8,FALSE),IF(_xlpm.x=0,"",_xlpm.x)))</f>
        <v>Annelida</v>
      </c>
      <c r="N3597" t="str">
        <f>IF($I3597="","",_xlfn.LET(_xlpm.x,VLOOKUP($I3597,'taxon-match_2026-08-31'!$A$2:$N$122,9,FALSE),IF(_xlpm.x=0,"",_xlpm.x)))</f>
        <v>Polychaeta</v>
      </c>
      <c r="O3597" t="str">
        <f>IF($I3597="","",_xlfn.LET(_xlpm.x,VLOOKUP($I3597,'taxon-match_2026-08-31'!$A$2:$N$122,10,FALSE),IF(_xlpm.x=0,"",_xlpm.x)))</f>
        <v/>
      </c>
      <c r="P3597" t="str">
        <f>IF($I3597="","",_xlfn.LET(_xlpm.x,VLOOKUP($I3597,'taxon-match_2026-08-31'!$A$2:$N$122,11,FALSE),IF(_xlpm.x=0,"",_xlpm.x)))</f>
        <v/>
      </c>
      <c r="Q3597" t="str">
        <f>IF($I3597="","",_xlfn.LET(_xlpm.x,VLOOKUP($I3597,'taxon-match_2026-08-31'!$A$2:$N$122,12,FALSE),IF(_xlpm.x=0,"",_xlpm.x)))</f>
        <v/>
      </c>
      <c r="R3597" t="str">
        <f>IF($I3597="","",_xlfn.LET(_xlpm.x,VLOOKUP($I3597,'taxon-match_2026-08-31'!$A$2:$N$122,14,FALSE),IF(_xlpm.x=0,"",_xlpm.x)))</f>
        <v/>
      </c>
      <c r="S3597" s="2" t="s">
        <v>2358</v>
      </c>
      <c r="T3597" s="69" t="s">
        <v>62</v>
      </c>
      <c r="U3597" s="69" t="s">
        <v>60</v>
      </c>
      <c r="X3597" t="str">
        <f>IF(T3597="","",_xlfn.LET(_xlpm.x,VLOOKUP(T3597,'Drop-down_menus'!$F$2:$G$16,2,FALSE),IF(_xlpm.x=0,"",_xlpm.x)))</f>
        <v>https://orcid.org/0000-0003-3696-4445</v>
      </c>
      <c r="Y3597" t="str">
        <f>IF(U3597="","",_xlfn.LET(_xlpm.x,VLOOKUP(U3597,'Drop-down_menus'!$F$2:$G$16,2,FALSE),IF(_xlpm.x=0,"",_xlpm.x)))</f>
        <v>https://orcid.org/0000-0002-9708-1761</v>
      </c>
      <c r="Z3597" t="str">
        <f>IF(V3597="","",_xlfn.LET(_xlpm.x,VLOOKUP(V3597,'Drop-down_menus'!$F$2:$G$16,2,FALSE),IF(_xlpm.x=0,"",_xlpm.x)))</f>
        <v/>
      </c>
      <c r="AA3597" t="str">
        <f>IF(W3597="","",_xlfn.LET(_xlpm.x,VLOOKUP(W3597,'Drop-down_menus'!$F$2:$G$16,2,FALSE),IF(_xlpm.x=0,"",_xlpm.x)))</f>
        <v/>
      </c>
      <c r="AB3597" s="69" t="s">
        <v>678</v>
      </c>
      <c r="AE3597" s="69" t="s">
        <v>922</v>
      </c>
    </row>
    <row r="3598" spans="1:31" ht="15" hidden="1" x14ac:dyDescent="0.2">
      <c r="A3598" s="2" t="s">
        <v>207</v>
      </c>
      <c r="B3598">
        <v>1329</v>
      </c>
      <c r="C3598">
        <v>5699</v>
      </c>
      <c r="D3598" s="69" t="s">
        <v>700</v>
      </c>
      <c r="F3598" s="69" t="s">
        <v>690</v>
      </c>
      <c r="G3598" s="69">
        <v>1</v>
      </c>
      <c r="H3598" s="69" t="s">
        <v>690</v>
      </c>
      <c r="I3598" t="s">
        <v>690</v>
      </c>
      <c r="J3598" t="str">
        <f>IF($I3598="","",_xlfn.LET(_xlpm.x,VLOOKUP($I3598,'taxon-match_2026-08-31'!$A$2:$N$122,6,FALSE),IF(_xlpm.x=0,"",_xlpm.x)))</f>
        <v>Grube, 1850</v>
      </c>
      <c r="K3598" t="str">
        <f>IF($I3598="","",_xlfn.LET(_xlpm.x,VLOOKUP($I3598,'taxon-match_2026-08-31'!$A$2:$N$122,4,FALSE),IF(_xlpm.x=0,"",_xlpm.x)))</f>
        <v>urn:lsid:marinespecies.org:taxname:883</v>
      </c>
      <c r="L3598" t="str">
        <f>IF($I3598="","",_xlfn.LET(_xlpm.x,VLOOKUP($I3598,'taxon-match_2026-08-31'!$A$2:$N$122,7,FALSE),IF(_xlpm.x=0,"",_xlpm.x)))</f>
        <v>Animalia</v>
      </c>
      <c r="M3598" t="str">
        <f>IF($I3598="","",_xlfn.LET(_xlpm.x,VLOOKUP($I3598,'taxon-match_2026-08-31'!$A$2:$N$122,8,FALSE),IF(_xlpm.x=0,"",_xlpm.x)))</f>
        <v>Annelida</v>
      </c>
      <c r="N3598" t="str">
        <f>IF($I3598="","",_xlfn.LET(_xlpm.x,VLOOKUP($I3598,'taxon-match_2026-08-31'!$A$2:$N$122,9,FALSE),IF(_xlpm.x=0,"",_xlpm.x)))</f>
        <v>Polychaeta</v>
      </c>
      <c r="O3598" t="str">
        <f>IF($I3598="","",_xlfn.LET(_xlpm.x,VLOOKUP($I3598,'taxon-match_2026-08-31'!$A$2:$N$122,10,FALSE),IF(_xlpm.x=0,"",_xlpm.x)))</f>
        <v/>
      </c>
      <c r="P3598" t="str">
        <f>IF($I3598="","",_xlfn.LET(_xlpm.x,VLOOKUP($I3598,'taxon-match_2026-08-31'!$A$2:$N$122,11,FALSE),IF(_xlpm.x=0,"",_xlpm.x)))</f>
        <v/>
      </c>
      <c r="Q3598" t="str">
        <f>IF($I3598="","",_xlfn.LET(_xlpm.x,VLOOKUP($I3598,'taxon-match_2026-08-31'!$A$2:$N$122,12,FALSE),IF(_xlpm.x=0,"",_xlpm.x)))</f>
        <v/>
      </c>
      <c r="R3598" t="str">
        <f>IF($I3598="","",_xlfn.LET(_xlpm.x,VLOOKUP($I3598,'taxon-match_2026-08-31'!$A$2:$N$122,14,FALSE),IF(_xlpm.x=0,"",_xlpm.x)))</f>
        <v/>
      </c>
      <c r="S3598" s="2" t="s">
        <v>2358</v>
      </c>
      <c r="T3598" s="69" t="s">
        <v>62</v>
      </c>
      <c r="U3598" s="69" t="s">
        <v>60</v>
      </c>
      <c r="X3598" t="str">
        <f>IF(T3598="","",_xlfn.LET(_xlpm.x,VLOOKUP(T3598,'Drop-down_menus'!$F$2:$G$16,2,FALSE),IF(_xlpm.x=0,"",_xlpm.x)))</f>
        <v>https://orcid.org/0000-0003-3696-4445</v>
      </c>
      <c r="Y3598" t="str">
        <f>IF(U3598="","",_xlfn.LET(_xlpm.x,VLOOKUP(U3598,'Drop-down_menus'!$F$2:$G$16,2,FALSE),IF(_xlpm.x=0,"",_xlpm.x)))</f>
        <v>https://orcid.org/0000-0002-9708-1761</v>
      </c>
      <c r="Z3598" t="str">
        <f>IF(V3598="","",_xlfn.LET(_xlpm.x,VLOOKUP(V3598,'Drop-down_menus'!$F$2:$G$16,2,FALSE),IF(_xlpm.x=0,"",_xlpm.x)))</f>
        <v/>
      </c>
      <c r="AA3598" t="str">
        <f>IF(W3598="","",_xlfn.LET(_xlpm.x,VLOOKUP(W3598,'Drop-down_menus'!$F$2:$G$16,2,FALSE),IF(_xlpm.x=0,"",_xlpm.x)))</f>
        <v/>
      </c>
      <c r="AB3598" s="69" t="s">
        <v>678</v>
      </c>
      <c r="AE3598" s="69" t="s">
        <v>922</v>
      </c>
    </row>
    <row r="3599" spans="1:31" ht="15" hidden="1" x14ac:dyDescent="0.2">
      <c r="A3599" s="2" t="s">
        <v>117</v>
      </c>
      <c r="B3599">
        <v>646</v>
      </c>
      <c r="C3599">
        <v>5700</v>
      </c>
      <c r="D3599" s="69" t="s">
        <v>700</v>
      </c>
      <c r="F3599" s="69" t="s">
        <v>690</v>
      </c>
      <c r="G3599" s="69">
        <v>1</v>
      </c>
      <c r="H3599" s="69" t="s">
        <v>690</v>
      </c>
      <c r="I3599" t="s">
        <v>690</v>
      </c>
      <c r="J3599" t="str">
        <f>IF($I3599="","",_xlfn.LET(_xlpm.x,VLOOKUP($I3599,'taxon-match_2026-08-31'!$A$2:$N$122,6,FALSE),IF(_xlpm.x=0,"",_xlpm.x)))</f>
        <v>Grube, 1850</v>
      </c>
      <c r="K3599" t="str">
        <f>IF($I3599="","",_xlfn.LET(_xlpm.x,VLOOKUP($I3599,'taxon-match_2026-08-31'!$A$2:$N$122,4,FALSE),IF(_xlpm.x=0,"",_xlpm.x)))</f>
        <v>urn:lsid:marinespecies.org:taxname:883</v>
      </c>
      <c r="L3599" t="str">
        <f>IF($I3599="","",_xlfn.LET(_xlpm.x,VLOOKUP($I3599,'taxon-match_2026-08-31'!$A$2:$N$122,7,FALSE),IF(_xlpm.x=0,"",_xlpm.x)))</f>
        <v>Animalia</v>
      </c>
      <c r="M3599" t="str">
        <f>IF($I3599="","",_xlfn.LET(_xlpm.x,VLOOKUP($I3599,'taxon-match_2026-08-31'!$A$2:$N$122,8,FALSE),IF(_xlpm.x=0,"",_xlpm.x)))</f>
        <v>Annelida</v>
      </c>
      <c r="N3599" t="str">
        <f>IF($I3599="","",_xlfn.LET(_xlpm.x,VLOOKUP($I3599,'taxon-match_2026-08-31'!$A$2:$N$122,9,FALSE),IF(_xlpm.x=0,"",_xlpm.x)))</f>
        <v>Polychaeta</v>
      </c>
      <c r="O3599" t="str">
        <f>IF($I3599="","",_xlfn.LET(_xlpm.x,VLOOKUP($I3599,'taxon-match_2026-08-31'!$A$2:$N$122,10,FALSE),IF(_xlpm.x=0,"",_xlpm.x)))</f>
        <v/>
      </c>
      <c r="P3599" t="str">
        <f>IF($I3599="","",_xlfn.LET(_xlpm.x,VLOOKUP($I3599,'taxon-match_2026-08-31'!$A$2:$N$122,11,FALSE),IF(_xlpm.x=0,"",_xlpm.x)))</f>
        <v/>
      </c>
      <c r="Q3599" t="str">
        <f>IF($I3599="","",_xlfn.LET(_xlpm.x,VLOOKUP($I3599,'taxon-match_2026-08-31'!$A$2:$N$122,12,FALSE),IF(_xlpm.x=0,"",_xlpm.x)))</f>
        <v/>
      </c>
      <c r="R3599" t="str">
        <f>IF($I3599="","",_xlfn.LET(_xlpm.x,VLOOKUP($I3599,'taxon-match_2026-08-31'!$A$2:$N$122,14,FALSE),IF(_xlpm.x=0,"",_xlpm.x)))</f>
        <v/>
      </c>
      <c r="S3599" s="2" t="s">
        <v>2358</v>
      </c>
      <c r="T3599" s="69" t="s">
        <v>62</v>
      </c>
      <c r="U3599" s="69" t="s">
        <v>60</v>
      </c>
      <c r="X3599" t="str">
        <f>IF(T3599="","",_xlfn.LET(_xlpm.x,VLOOKUP(T3599,'Drop-down_menus'!$F$2:$G$16,2,FALSE),IF(_xlpm.x=0,"",_xlpm.x)))</f>
        <v>https://orcid.org/0000-0003-3696-4445</v>
      </c>
      <c r="Y3599" t="str">
        <f>IF(U3599="","",_xlfn.LET(_xlpm.x,VLOOKUP(U3599,'Drop-down_menus'!$F$2:$G$16,2,FALSE),IF(_xlpm.x=0,"",_xlpm.x)))</f>
        <v>https://orcid.org/0000-0002-9708-1761</v>
      </c>
      <c r="Z3599" t="str">
        <f>IF(V3599="","",_xlfn.LET(_xlpm.x,VLOOKUP(V3599,'Drop-down_menus'!$F$2:$G$16,2,FALSE),IF(_xlpm.x=0,"",_xlpm.x)))</f>
        <v/>
      </c>
      <c r="AA3599" t="str">
        <f>IF(W3599="","",_xlfn.LET(_xlpm.x,VLOOKUP(W3599,'Drop-down_menus'!$F$2:$G$16,2,FALSE),IF(_xlpm.x=0,"",_xlpm.x)))</f>
        <v/>
      </c>
      <c r="AB3599" s="69" t="s">
        <v>678</v>
      </c>
      <c r="AE3599" s="69" t="s">
        <v>922</v>
      </c>
    </row>
    <row r="3600" spans="1:31" ht="15" hidden="1" x14ac:dyDescent="0.2">
      <c r="A3600" s="2" t="s">
        <v>253</v>
      </c>
      <c r="B3600">
        <v>1876</v>
      </c>
      <c r="C3600">
        <v>5701</v>
      </c>
      <c r="D3600" s="69" t="s">
        <v>700</v>
      </c>
      <c r="F3600" s="70"/>
      <c r="G3600" s="70">
        <v>1</v>
      </c>
      <c r="H3600" s="70"/>
      <c r="I3600" t="s">
        <v>2611</v>
      </c>
      <c r="J3600" t="str">
        <f>IF($I3600="","",_xlfn.LET(_xlpm.x,VLOOKUP($I3600,'taxon-match_2026-08-31'!$A$2:$N$122,6,FALSE),IF(_xlpm.x=0,"",_xlpm.x)))</f>
        <v/>
      </c>
      <c r="K3600" t="str">
        <f>IF($I3600="","",_xlfn.LET(_xlpm.x,VLOOKUP($I3600,'taxon-match_2026-08-31'!$A$2:$N$122,4,FALSE),IF(_xlpm.x=0,"",_xlpm.x)))</f>
        <v/>
      </c>
      <c r="L3600" t="str">
        <f>IF($I3600="","",_xlfn.LET(_xlpm.x,VLOOKUP($I3600,'taxon-match_2026-08-31'!$A$2:$N$122,7,FALSE),IF(_xlpm.x=0,"",_xlpm.x)))</f>
        <v/>
      </c>
      <c r="M3600" t="str">
        <f>IF($I3600="","",_xlfn.LET(_xlpm.x,VLOOKUP($I3600,'taxon-match_2026-08-31'!$A$2:$N$122,8,FALSE),IF(_xlpm.x=0,"",_xlpm.x)))</f>
        <v/>
      </c>
      <c r="N3600" t="str">
        <f>IF($I3600="","",_xlfn.LET(_xlpm.x,VLOOKUP($I3600,'taxon-match_2026-08-31'!$A$2:$N$122,9,FALSE),IF(_xlpm.x=0,"",_xlpm.x)))</f>
        <v/>
      </c>
      <c r="O3600" t="str">
        <f>IF($I3600="","",_xlfn.LET(_xlpm.x,VLOOKUP($I3600,'taxon-match_2026-08-31'!$A$2:$N$122,10,FALSE),IF(_xlpm.x=0,"",_xlpm.x)))</f>
        <v/>
      </c>
      <c r="P3600" t="str">
        <f>IF($I3600="","",_xlfn.LET(_xlpm.x,VLOOKUP($I3600,'taxon-match_2026-08-31'!$A$2:$N$122,11,FALSE),IF(_xlpm.x=0,"",_xlpm.x)))</f>
        <v/>
      </c>
      <c r="Q3600" t="str">
        <f>IF($I3600="","",_xlfn.LET(_xlpm.x,VLOOKUP($I3600,'taxon-match_2026-08-31'!$A$2:$N$122,12,FALSE),IF(_xlpm.x=0,"",_xlpm.x)))</f>
        <v/>
      </c>
      <c r="R3600" t="str">
        <f>IF($I3600="","",_xlfn.LET(_xlpm.x,VLOOKUP($I3600,'taxon-match_2026-08-31'!$A$2:$N$122,14,FALSE),IF(_xlpm.x=0,"",_xlpm.x)))</f>
        <v/>
      </c>
      <c r="T3600" s="69" t="s">
        <v>62</v>
      </c>
      <c r="U3600" s="69" t="s">
        <v>60</v>
      </c>
      <c r="X3600" t="str">
        <f>IF(T3600="","",_xlfn.LET(_xlpm.x,VLOOKUP(T3600,'Drop-down_menus'!$F$2:$G$16,2,FALSE),IF(_xlpm.x=0,"",_xlpm.x)))</f>
        <v>https://orcid.org/0000-0003-3696-4445</v>
      </c>
      <c r="Y3600" t="str">
        <f>IF(U3600="","",_xlfn.LET(_xlpm.x,VLOOKUP(U3600,'Drop-down_menus'!$F$2:$G$16,2,FALSE),IF(_xlpm.x=0,"",_xlpm.x)))</f>
        <v>https://orcid.org/0000-0002-9708-1761</v>
      </c>
      <c r="Z3600" t="str">
        <f>IF(V3600="","",_xlfn.LET(_xlpm.x,VLOOKUP(V3600,'Drop-down_menus'!$F$2:$G$16,2,FALSE),IF(_xlpm.x=0,"",_xlpm.x)))</f>
        <v/>
      </c>
      <c r="AA3600" t="str">
        <f>IF(W3600="","",_xlfn.LET(_xlpm.x,VLOOKUP(W3600,'Drop-down_menus'!$F$2:$G$16,2,FALSE),IF(_xlpm.x=0,"",_xlpm.x)))</f>
        <v/>
      </c>
      <c r="AB3600" s="69" t="s">
        <v>678</v>
      </c>
      <c r="AE3600" s="69" t="s">
        <v>922</v>
      </c>
    </row>
    <row r="3601" spans="1:31" ht="15" hidden="1" x14ac:dyDescent="0.2">
      <c r="A3601" s="2" t="s">
        <v>253</v>
      </c>
      <c r="B3601">
        <v>1877</v>
      </c>
      <c r="C3601">
        <v>5702</v>
      </c>
      <c r="D3601" s="69" t="s">
        <v>700</v>
      </c>
      <c r="F3601" s="70"/>
      <c r="G3601" s="70">
        <v>1</v>
      </c>
      <c r="H3601" s="70"/>
      <c r="I3601" t="s">
        <v>2611</v>
      </c>
      <c r="J3601" t="str">
        <f>IF($I3601="","",_xlfn.LET(_xlpm.x,VLOOKUP($I3601,'taxon-match_2026-08-31'!$A$2:$N$122,6,FALSE),IF(_xlpm.x=0,"",_xlpm.x)))</f>
        <v/>
      </c>
      <c r="K3601" t="str">
        <f>IF($I3601="","",_xlfn.LET(_xlpm.x,VLOOKUP($I3601,'taxon-match_2026-08-31'!$A$2:$N$122,4,FALSE),IF(_xlpm.x=0,"",_xlpm.x)))</f>
        <v/>
      </c>
      <c r="L3601" t="str">
        <f>IF($I3601="","",_xlfn.LET(_xlpm.x,VLOOKUP($I3601,'taxon-match_2026-08-31'!$A$2:$N$122,7,FALSE),IF(_xlpm.x=0,"",_xlpm.x)))</f>
        <v/>
      </c>
      <c r="M3601" t="str">
        <f>IF($I3601="","",_xlfn.LET(_xlpm.x,VLOOKUP($I3601,'taxon-match_2026-08-31'!$A$2:$N$122,8,FALSE),IF(_xlpm.x=0,"",_xlpm.x)))</f>
        <v/>
      </c>
      <c r="N3601" t="str">
        <f>IF($I3601="","",_xlfn.LET(_xlpm.x,VLOOKUP($I3601,'taxon-match_2026-08-31'!$A$2:$N$122,9,FALSE),IF(_xlpm.x=0,"",_xlpm.x)))</f>
        <v/>
      </c>
      <c r="O3601" t="str">
        <f>IF($I3601="","",_xlfn.LET(_xlpm.x,VLOOKUP($I3601,'taxon-match_2026-08-31'!$A$2:$N$122,10,FALSE),IF(_xlpm.x=0,"",_xlpm.x)))</f>
        <v/>
      </c>
      <c r="P3601" t="str">
        <f>IF($I3601="","",_xlfn.LET(_xlpm.x,VLOOKUP($I3601,'taxon-match_2026-08-31'!$A$2:$N$122,11,FALSE),IF(_xlpm.x=0,"",_xlpm.x)))</f>
        <v/>
      </c>
      <c r="Q3601" t="str">
        <f>IF($I3601="","",_xlfn.LET(_xlpm.x,VLOOKUP($I3601,'taxon-match_2026-08-31'!$A$2:$N$122,12,FALSE),IF(_xlpm.x=0,"",_xlpm.x)))</f>
        <v/>
      </c>
      <c r="R3601" t="str">
        <f>IF($I3601="","",_xlfn.LET(_xlpm.x,VLOOKUP($I3601,'taxon-match_2026-08-31'!$A$2:$N$122,14,FALSE),IF(_xlpm.x=0,"",_xlpm.x)))</f>
        <v/>
      </c>
      <c r="T3601" s="69" t="s">
        <v>62</v>
      </c>
      <c r="U3601" s="69" t="s">
        <v>60</v>
      </c>
      <c r="X3601" t="str">
        <f>IF(T3601="","",_xlfn.LET(_xlpm.x,VLOOKUP(T3601,'Drop-down_menus'!$F$2:$G$16,2,FALSE),IF(_xlpm.x=0,"",_xlpm.x)))</f>
        <v>https://orcid.org/0000-0003-3696-4445</v>
      </c>
      <c r="Y3601" t="str">
        <f>IF(U3601="","",_xlfn.LET(_xlpm.x,VLOOKUP(U3601,'Drop-down_menus'!$F$2:$G$16,2,FALSE),IF(_xlpm.x=0,"",_xlpm.x)))</f>
        <v>https://orcid.org/0000-0002-9708-1761</v>
      </c>
      <c r="Z3601" t="str">
        <f>IF(V3601="","",_xlfn.LET(_xlpm.x,VLOOKUP(V3601,'Drop-down_menus'!$F$2:$G$16,2,FALSE),IF(_xlpm.x=0,"",_xlpm.x)))</f>
        <v/>
      </c>
      <c r="AA3601" t="str">
        <f>IF(W3601="","",_xlfn.LET(_xlpm.x,VLOOKUP(W3601,'Drop-down_menus'!$F$2:$G$16,2,FALSE),IF(_xlpm.x=0,"",_xlpm.x)))</f>
        <v/>
      </c>
      <c r="AB3601" s="69" t="s">
        <v>678</v>
      </c>
      <c r="AE3601" s="69" t="s">
        <v>922</v>
      </c>
    </row>
    <row r="3602" spans="1:31" ht="15" hidden="1" x14ac:dyDescent="0.2">
      <c r="A3602" s="2" t="s">
        <v>328</v>
      </c>
      <c r="B3602">
        <v>3376</v>
      </c>
      <c r="C3602">
        <v>5711</v>
      </c>
      <c r="D3602" s="69" t="s">
        <v>700</v>
      </c>
      <c r="F3602" s="70"/>
      <c r="G3602" s="70">
        <v>1</v>
      </c>
      <c r="H3602" s="70"/>
      <c r="I3602" t="s">
        <v>2611</v>
      </c>
      <c r="J3602" t="str">
        <f>IF($I3602="","",_xlfn.LET(_xlpm.x,VLOOKUP($I3602,'taxon-match_2026-08-31'!$A$2:$N$122,6,FALSE),IF(_xlpm.x=0,"",_xlpm.x)))</f>
        <v/>
      </c>
      <c r="K3602" t="str">
        <f>IF($I3602="","",_xlfn.LET(_xlpm.x,VLOOKUP($I3602,'taxon-match_2026-08-31'!$A$2:$N$122,4,FALSE),IF(_xlpm.x=0,"",_xlpm.x)))</f>
        <v/>
      </c>
      <c r="L3602" t="str">
        <f>IF($I3602="","",_xlfn.LET(_xlpm.x,VLOOKUP($I3602,'taxon-match_2026-08-31'!$A$2:$N$122,7,FALSE),IF(_xlpm.x=0,"",_xlpm.x)))</f>
        <v/>
      </c>
      <c r="M3602" t="str">
        <f>IF($I3602="","",_xlfn.LET(_xlpm.x,VLOOKUP($I3602,'taxon-match_2026-08-31'!$A$2:$N$122,8,FALSE),IF(_xlpm.x=0,"",_xlpm.x)))</f>
        <v/>
      </c>
      <c r="N3602" t="str">
        <f>IF($I3602="","",_xlfn.LET(_xlpm.x,VLOOKUP($I3602,'taxon-match_2026-08-31'!$A$2:$N$122,9,FALSE),IF(_xlpm.x=0,"",_xlpm.x)))</f>
        <v/>
      </c>
      <c r="O3602" t="str">
        <f>IF($I3602="","",_xlfn.LET(_xlpm.x,VLOOKUP($I3602,'taxon-match_2026-08-31'!$A$2:$N$122,10,FALSE),IF(_xlpm.x=0,"",_xlpm.x)))</f>
        <v/>
      </c>
      <c r="P3602" t="str">
        <f>IF($I3602="","",_xlfn.LET(_xlpm.x,VLOOKUP($I3602,'taxon-match_2026-08-31'!$A$2:$N$122,11,FALSE),IF(_xlpm.x=0,"",_xlpm.x)))</f>
        <v/>
      </c>
      <c r="Q3602" t="str">
        <f>IF($I3602="","",_xlfn.LET(_xlpm.x,VLOOKUP($I3602,'taxon-match_2026-08-31'!$A$2:$N$122,12,FALSE),IF(_xlpm.x=0,"",_xlpm.x)))</f>
        <v/>
      </c>
      <c r="R3602" t="str">
        <f>IF($I3602="","",_xlfn.LET(_xlpm.x,VLOOKUP($I3602,'taxon-match_2026-08-31'!$A$2:$N$122,14,FALSE),IF(_xlpm.x=0,"",_xlpm.x)))</f>
        <v/>
      </c>
      <c r="T3602" s="69" t="s">
        <v>62</v>
      </c>
      <c r="U3602" s="69" t="s">
        <v>60</v>
      </c>
      <c r="X3602" t="str">
        <f>IF(T3602="","",_xlfn.LET(_xlpm.x,VLOOKUP(T3602,'Drop-down_menus'!$F$2:$G$16,2,FALSE),IF(_xlpm.x=0,"",_xlpm.x)))</f>
        <v>https://orcid.org/0000-0003-3696-4445</v>
      </c>
      <c r="Y3602" t="str">
        <f>IF(U3602="","",_xlfn.LET(_xlpm.x,VLOOKUP(U3602,'Drop-down_menus'!$F$2:$G$16,2,FALSE),IF(_xlpm.x=0,"",_xlpm.x)))</f>
        <v>https://orcid.org/0000-0002-9708-1761</v>
      </c>
      <c r="Z3602" t="str">
        <f>IF(V3602="","",_xlfn.LET(_xlpm.x,VLOOKUP(V3602,'Drop-down_menus'!$F$2:$G$16,2,FALSE),IF(_xlpm.x=0,"",_xlpm.x)))</f>
        <v/>
      </c>
      <c r="AA3602" t="str">
        <f>IF(W3602="","",_xlfn.LET(_xlpm.x,VLOOKUP(W3602,'Drop-down_menus'!$F$2:$G$16,2,FALSE),IF(_xlpm.x=0,"",_xlpm.x)))</f>
        <v/>
      </c>
      <c r="AB3602" s="69" t="s">
        <v>678</v>
      </c>
      <c r="AE3602" s="69" t="s">
        <v>922</v>
      </c>
    </row>
    <row r="3603" spans="1:31" ht="15" hidden="1" x14ac:dyDescent="0.2">
      <c r="A3603" s="2" t="s">
        <v>181</v>
      </c>
      <c r="B3603">
        <v>1080</v>
      </c>
      <c r="C3603">
        <v>5712</v>
      </c>
      <c r="D3603" s="69" t="s">
        <v>700</v>
      </c>
      <c r="F3603" s="70" t="s">
        <v>686</v>
      </c>
      <c r="G3603" s="69">
        <v>1</v>
      </c>
      <c r="H3603" s="70" t="s">
        <v>686</v>
      </c>
      <c r="I3603" t="s">
        <v>686</v>
      </c>
      <c r="J3603" t="str">
        <f>IF($I3603="","",_xlfn.LET(_xlpm.x,VLOOKUP($I3603,'taxon-match_2026-08-31'!$A$2:$N$122,6,FALSE),IF(_xlpm.x=0,"",_xlpm.x)))</f>
        <v>Latreille, 1816</v>
      </c>
      <c r="K3603" t="str">
        <f>IF($I3603="","",_xlfn.LET(_xlpm.x,VLOOKUP($I3603,'taxon-match_2026-08-31'!$A$2:$N$122,4,FALSE),IF(_xlpm.x=0,"",_xlpm.x)))</f>
        <v>urn:lsid:marinespecies.org:taxname:1135</v>
      </c>
      <c r="L3603" t="str">
        <f>IF($I3603="","",_xlfn.LET(_xlpm.x,VLOOKUP($I3603,'taxon-match_2026-08-31'!$A$2:$N$122,7,FALSE),IF(_xlpm.x=0,"",_xlpm.x)))</f>
        <v>Animalia</v>
      </c>
      <c r="M3603" t="str">
        <f>IF($I3603="","",_xlfn.LET(_xlpm.x,VLOOKUP($I3603,'taxon-match_2026-08-31'!$A$2:$N$122,8,FALSE),IF(_xlpm.x=0,"",_xlpm.x)))</f>
        <v>Arthropoda</v>
      </c>
      <c r="N3603" t="str">
        <f>IF($I3603="","",_xlfn.LET(_xlpm.x,VLOOKUP($I3603,'taxon-match_2026-08-31'!$A$2:$N$122,9,FALSE),IF(_xlpm.x=0,"",_xlpm.x)))</f>
        <v>Malacostraca</v>
      </c>
      <c r="O3603" t="str">
        <f>IF($I3603="","",_xlfn.LET(_xlpm.x,VLOOKUP($I3603,'taxon-match_2026-08-31'!$A$2:$N$122,10,FALSE),IF(_xlpm.x=0,"",_xlpm.x)))</f>
        <v>Amphipoda</v>
      </c>
      <c r="P3603" t="str">
        <f>IF($I3603="","",_xlfn.LET(_xlpm.x,VLOOKUP($I3603,'taxon-match_2026-08-31'!$A$2:$N$122,11,FALSE),IF(_xlpm.x=0,"",_xlpm.x)))</f>
        <v/>
      </c>
      <c r="Q3603" t="str">
        <f>IF($I3603="","",_xlfn.LET(_xlpm.x,VLOOKUP($I3603,'taxon-match_2026-08-31'!$A$2:$N$122,12,FALSE),IF(_xlpm.x=0,"",_xlpm.x)))</f>
        <v/>
      </c>
      <c r="R3603" t="str">
        <f>IF($I3603="","",_xlfn.LET(_xlpm.x,VLOOKUP($I3603,'taxon-match_2026-08-31'!$A$2:$N$122,14,FALSE),IF(_xlpm.x=0,"",_xlpm.x)))</f>
        <v/>
      </c>
      <c r="S3603" s="2" t="s">
        <v>2359</v>
      </c>
      <c r="T3603" s="69" t="s">
        <v>62</v>
      </c>
      <c r="U3603" s="69" t="s">
        <v>60</v>
      </c>
      <c r="X3603" t="str">
        <f>IF(T3603="","",_xlfn.LET(_xlpm.x,VLOOKUP(T3603,'Drop-down_menus'!$F$2:$G$16,2,FALSE),IF(_xlpm.x=0,"",_xlpm.x)))</f>
        <v>https://orcid.org/0000-0003-3696-4445</v>
      </c>
      <c r="Y3603" t="str">
        <f>IF(U3603="","",_xlfn.LET(_xlpm.x,VLOOKUP(U3603,'Drop-down_menus'!$F$2:$G$16,2,FALSE),IF(_xlpm.x=0,"",_xlpm.x)))</f>
        <v>https://orcid.org/0000-0002-9708-1761</v>
      </c>
      <c r="Z3603" t="str">
        <f>IF(V3603="","",_xlfn.LET(_xlpm.x,VLOOKUP(V3603,'Drop-down_menus'!$F$2:$G$16,2,FALSE),IF(_xlpm.x=0,"",_xlpm.x)))</f>
        <v/>
      </c>
      <c r="AA3603" t="str">
        <f>IF(W3603="","",_xlfn.LET(_xlpm.x,VLOOKUP(W3603,'Drop-down_menus'!$F$2:$G$16,2,FALSE),IF(_xlpm.x=0,"",_xlpm.x)))</f>
        <v/>
      </c>
      <c r="AB3603" s="69" t="s">
        <v>678</v>
      </c>
      <c r="AE3603" s="69" t="s">
        <v>922</v>
      </c>
    </row>
    <row r="3604" spans="1:31" ht="15" hidden="1" x14ac:dyDescent="0.2">
      <c r="A3604" s="2" t="s">
        <v>207</v>
      </c>
      <c r="B3604">
        <v>1356</v>
      </c>
      <c r="C3604">
        <v>5713</v>
      </c>
      <c r="D3604" s="69" t="s">
        <v>700</v>
      </c>
      <c r="F3604" s="70" t="s">
        <v>907</v>
      </c>
      <c r="G3604" s="69">
        <v>1</v>
      </c>
      <c r="H3604" s="70" t="s">
        <v>907</v>
      </c>
      <c r="I3604" t="s">
        <v>907</v>
      </c>
      <c r="J3604" t="str">
        <f>IF($I3604="","",_xlfn.LET(_xlpm.x,VLOOKUP($I3604,'taxon-match_2026-08-31'!$A$2:$N$122,6,FALSE),IF(_xlpm.x=0,"",_xlpm.x)))</f>
        <v>Blainville, 1824</v>
      </c>
      <c r="K3604" t="str">
        <f>IF($I3604="","",_xlfn.LET(_xlpm.x,VLOOKUP($I3604,'taxon-match_2026-08-31'!$A$2:$N$122,4,FALSE),IF(_xlpm.x=0,"",_xlpm.x)))</f>
        <v>urn:lsid:marinespecies.org:taxname:1839</v>
      </c>
      <c r="L3604" t="str">
        <f>IF($I3604="","",_xlfn.LET(_xlpm.x,VLOOKUP($I3604,'taxon-match_2026-08-31'!$A$2:$N$122,7,FALSE),IF(_xlpm.x=0,"",_xlpm.x)))</f>
        <v>Animalia</v>
      </c>
      <c r="M3604" t="str">
        <f>IF($I3604="","",_xlfn.LET(_xlpm.x,VLOOKUP($I3604,'taxon-match_2026-08-31'!$A$2:$N$122,8,FALSE),IF(_xlpm.x=0,"",_xlpm.x)))</f>
        <v>Chordata</v>
      </c>
      <c r="N3604" t="str">
        <f>IF($I3604="","",_xlfn.LET(_xlpm.x,VLOOKUP($I3604,'taxon-match_2026-08-31'!$A$2:$N$122,9,FALSE),IF(_xlpm.x=0,"",_xlpm.x)))</f>
        <v>Ascidiacea</v>
      </c>
      <c r="O3604" t="str">
        <f>IF($I3604="","",_xlfn.LET(_xlpm.x,VLOOKUP($I3604,'taxon-match_2026-08-31'!$A$2:$N$122,10,FALSE),IF(_xlpm.x=0,"",_xlpm.x)))</f>
        <v/>
      </c>
      <c r="P3604" t="str">
        <f>IF($I3604="","",_xlfn.LET(_xlpm.x,VLOOKUP($I3604,'taxon-match_2026-08-31'!$A$2:$N$122,11,FALSE),IF(_xlpm.x=0,"",_xlpm.x)))</f>
        <v/>
      </c>
      <c r="Q3604" t="str">
        <f>IF($I3604="","",_xlfn.LET(_xlpm.x,VLOOKUP($I3604,'taxon-match_2026-08-31'!$A$2:$N$122,12,FALSE),IF(_xlpm.x=0,"",_xlpm.x)))</f>
        <v/>
      </c>
      <c r="R3604" t="str">
        <f>IF($I3604="","",_xlfn.LET(_xlpm.x,VLOOKUP($I3604,'taxon-match_2026-08-31'!$A$2:$N$122,14,FALSE),IF(_xlpm.x=0,"",_xlpm.x)))</f>
        <v/>
      </c>
      <c r="S3604" s="2" t="s">
        <v>2358</v>
      </c>
      <c r="T3604" s="69" t="s">
        <v>62</v>
      </c>
      <c r="U3604" s="69" t="s">
        <v>60</v>
      </c>
      <c r="X3604" t="str">
        <f>IF(T3604="","",_xlfn.LET(_xlpm.x,VLOOKUP(T3604,'Drop-down_menus'!$F$2:$G$16,2,FALSE),IF(_xlpm.x=0,"",_xlpm.x)))</f>
        <v>https://orcid.org/0000-0003-3696-4445</v>
      </c>
      <c r="Y3604" t="str">
        <f>IF(U3604="","",_xlfn.LET(_xlpm.x,VLOOKUP(U3604,'Drop-down_menus'!$F$2:$G$16,2,FALSE),IF(_xlpm.x=0,"",_xlpm.x)))</f>
        <v>https://orcid.org/0000-0002-9708-1761</v>
      </c>
      <c r="Z3604" t="str">
        <f>IF(V3604="","",_xlfn.LET(_xlpm.x,VLOOKUP(V3604,'Drop-down_menus'!$F$2:$G$16,2,FALSE),IF(_xlpm.x=0,"",_xlpm.x)))</f>
        <v/>
      </c>
      <c r="AA3604" t="str">
        <f>IF(W3604="","",_xlfn.LET(_xlpm.x,VLOOKUP(W3604,'Drop-down_menus'!$F$2:$G$16,2,FALSE),IF(_xlpm.x=0,"",_xlpm.x)))</f>
        <v/>
      </c>
      <c r="AB3604" s="69" t="s">
        <v>678</v>
      </c>
      <c r="AE3604" s="69" t="s">
        <v>922</v>
      </c>
    </row>
    <row r="3605" spans="1:31" ht="15" hidden="1" x14ac:dyDescent="0.2">
      <c r="A3605" s="2" t="s">
        <v>253</v>
      </c>
      <c r="B3605">
        <v>1843</v>
      </c>
      <c r="C3605">
        <v>5706</v>
      </c>
      <c r="D3605" s="69" t="s">
        <v>700</v>
      </c>
      <c r="F3605" s="70" t="s">
        <v>907</v>
      </c>
      <c r="G3605" s="70">
        <v>1</v>
      </c>
      <c r="H3605" s="70" t="s">
        <v>907</v>
      </c>
      <c r="I3605" t="s">
        <v>907</v>
      </c>
      <c r="J3605" t="str">
        <f>IF($I3605="","",_xlfn.LET(_xlpm.x,VLOOKUP($I3605,'taxon-match_2026-08-31'!$A$2:$N$122,6,FALSE),IF(_xlpm.x=0,"",_xlpm.x)))</f>
        <v>Blainville, 1824</v>
      </c>
      <c r="K3605" t="str">
        <f>IF($I3605="","",_xlfn.LET(_xlpm.x,VLOOKUP($I3605,'taxon-match_2026-08-31'!$A$2:$N$122,4,FALSE),IF(_xlpm.x=0,"",_xlpm.x)))</f>
        <v>urn:lsid:marinespecies.org:taxname:1839</v>
      </c>
      <c r="L3605" t="str">
        <f>IF($I3605="","",_xlfn.LET(_xlpm.x,VLOOKUP($I3605,'taxon-match_2026-08-31'!$A$2:$N$122,7,FALSE),IF(_xlpm.x=0,"",_xlpm.x)))</f>
        <v>Animalia</v>
      </c>
      <c r="M3605" t="str">
        <f>IF($I3605="","",_xlfn.LET(_xlpm.x,VLOOKUP($I3605,'taxon-match_2026-08-31'!$A$2:$N$122,8,FALSE),IF(_xlpm.x=0,"",_xlpm.x)))</f>
        <v>Chordata</v>
      </c>
      <c r="N3605" t="str">
        <f>IF($I3605="","",_xlfn.LET(_xlpm.x,VLOOKUP($I3605,'taxon-match_2026-08-31'!$A$2:$N$122,9,FALSE),IF(_xlpm.x=0,"",_xlpm.x)))</f>
        <v>Ascidiacea</v>
      </c>
      <c r="O3605" t="str">
        <f>IF($I3605="","",_xlfn.LET(_xlpm.x,VLOOKUP($I3605,'taxon-match_2026-08-31'!$A$2:$N$122,10,FALSE),IF(_xlpm.x=0,"",_xlpm.x)))</f>
        <v/>
      </c>
      <c r="P3605" t="str">
        <f>IF($I3605="","",_xlfn.LET(_xlpm.x,VLOOKUP($I3605,'taxon-match_2026-08-31'!$A$2:$N$122,11,FALSE),IF(_xlpm.x=0,"",_xlpm.x)))</f>
        <v/>
      </c>
      <c r="Q3605" t="str">
        <f>IF($I3605="","",_xlfn.LET(_xlpm.x,VLOOKUP($I3605,'taxon-match_2026-08-31'!$A$2:$N$122,12,FALSE),IF(_xlpm.x=0,"",_xlpm.x)))</f>
        <v/>
      </c>
      <c r="R3605" t="str">
        <f>IF($I3605="","",_xlfn.LET(_xlpm.x,VLOOKUP($I3605,'taxon-match_2026-08-31'!$A$2:$N$122,14,FALSE),IF(_xlpm.x=0,"",_xlpm.x)))</f>
        <v/>
      </c>
      <c r="S3605" s="2" t="s">
        <v>2358</v>
      </c>
      <c r="T3605" s="69" t="s">
        <v>62</v>
      </c>
      <c r="U3605" s="69" t="s">
        <v>60</v>
      </c>
      <c r="X3605" t="str">
        <f>IF(T3605="","",_xlfn.LET(_xlpm.x,VLOOKUP(T3605,'Drop-down_menus'!$F$2:$G$16,2,FALSE),IF(_xlpm.x=0,"",_xlpm.x)))</f>
        <v>https://orcid.org/0000-0003-3696-4445</v>
      </c>
      <c r="Y3605" t="str">
        <f>IF(U3605="","",_xlfn.LET(_xlpm.x,VLOOKUP(U3605,'Drop-down_menus'!$F$2:$G$16,2,FALSE),IF(_xlpm.x=0,"",_xlpm.x)))</f>
        <v>https://orcid.org/0000-0002-9708-1761</v>
      </c>
      <c r="Z3605" t="str">
        <f>IF(V3605="","",_xlfn.LET(_xlpm.x,VLOOKUP(V3605,'Drop-down_menus'!$F$2:$G$16,2,FALSE),IF(_xlpm.x=0,"",_xlpm.x)))</f>
        <v/>
      </c>
      <c r="AA3605" t="str">
        <f>IF(W3605="","",_xlfn.LET(_xlpm.x,VLOOKUP(W3605,'Drop-down_menus'!$F$2:$G$16,2,FALSE),IF(_xlpm.x=0,"",_xlpm.x)))</f>
        <v/>
      </c>
      <c r="AB3605" s="69" t="s">
        <v>678</v>
      </c>
      <c r="AE3605" s="69" t="s">
        <v>922</v>
      </c>
    </row>
    <row r="3606" spans="1:31" ht="15" hidden="1" x14ac:dyDescent="0.2">
      <c r="A3606" s="2" t="s">
        <v>441</v>
      </c>
      <c r="B3606">
        <v>5307</v>
      </c>
      <c r="C3606">
        <v>5707</v>
      </c>
      <c r="D3606" s="69" t="s">
        <v>700</v>
      </c>
      <c r="F3606" s="70" t="s">
        <v>907</v>
      </c>
      <c r="G3606" s="70">
        <v>1</v>
      </c>
      <c r="H3606" s="70" t="s">
        <v>907</v>
      </c>
      <c r="I3606" t="s">
        <v>907</v>
      </c>
      <c r="J3606" t="str">
        <f>IF($I3606="","",_xlfn.LET(_xlpm.x,VLOOKUP($I3606,'taxon-match_2026-08-31'!$A$2:$N$122,6,FALSE),IF(_xlpm.x=0,"",_xlpm.x)))</f>
        <v>Blainville, 1824</v>
      </c>
      <c r="K3606" t="str">
        <f>IF($I3606="","",_xlfn.LET(_xlpm.x,VLOOKUP($I3606,'taxon-match_2026-08-31'!$A$2:$N$122,4,FALSE),IF(_xlpm.x=0,"",_xlpm.x)))</f>
        <v>urn:lsid:marinespecies.org:taxname:1839</v>
      </c>
      <c r="L3606" t="str">
        <f>IF($I3606="","",_xlfn.LET(_xlpm.x,VLOOKUP($I3606,'taxon-match_2026-08-31'!$A$2:$N$122,7,FALSE),IF(_xlpm.x=0,"",_xlpm.x)))</f>
        <v>Animalia</v>
      </c>
      <c r="M3606" t="str">
        <f>IF($I3606="","",_xlfn.LET(_xlpm.x,VLOOKUP($I3606,'taxon-match_2026-08-31'!$A$2:$N$122,8,FALSE),IF(_xlpm.x=0,"",_xlpm.x)))</f>
        <v>Chordata</v>
      </c>
      <c r="N3606" t="str">
        <f>IF($I3606="","",_xlfn.LET(_xlpm.x,VLOOKUP($I3606,'taxon-match_2026-08-31'!$A$2:$N$122,9,FALSE),IF(_xlpm.x=0,"",_xlpm.x)))</f>
        <v>Ascidiacea</v>
      </c>
      <c r="O3606" t="str">
        <f>IF($I3606="","",_xlfn.LET(_xlpm.x,VLOOKUP($I3606,'taxon-match_2026-08-31'!$A$2:$N$122,10,FALSE),IF(_xlpm.x=0,"",_xlpm.x)))</f>
        <v/>
      </c>
      <c r="P3606" t="str">
        <f>IF($I3606="","",_xlfn.LET(_xlpm.x,VLOOKUP($I3606,'taxon-match_2026-08-31'!$A$2:$N$122,11,FALSE),IF(_xlpm.x=0,"",_xlpm.x)))</f>
        <v/>
      </c>
      <c r="Q3606" t="str">
        <f>IF($I3606="","",_xlfn.LET(_xlpm.x,VLOOKUP($I3606,'taxon-match_2026-08-31'!$A$2:$N$122,12,FALSE),IF(_xlpm.x=0,"",_xlpm.x)))</f>
        <v/>
      </c>
      <c r="R3606" t="str">
        <f>IF($I3606="","",_xlfn.LET(_xlpm.x,VLOOKUP($I3606,'taxon-match_2026-08-31'!$A$2:$N$122,14,FALSE),IF(_xlpm.x=0,"",_xlpm.x)))</f>
        <v/>
      </c>
      <c r="S3606" s="2" t="s">
        <v>2358</v>
      </c>
      <c r="T3606" s="69" t="s">
        <v>62</v>
      </c>
      <c r="U3606" s="69" t="s">
        <v>60</v>
      </c>
      <c r="X3606" t="str">
        <f>IF(T3606="","",_xlfn.LET(_xlpm.x,VLOOKUP(T3606,'Drop-down_menus'!$F$2:$G$16,2,FALSE),IF(_xlpm.x=0,"",_xlpm.x)))</f>
        <v>https://orcid.org/0000-0003-3696-4445</v>
      </c>
      <c r="Y3606" t="str">
        <f>IF(U3606="","",_xlfn.LET(_xlpm.x,VLOOKUP(U3606,'Drop-down_menus'!$F$2:$G$16,2,FALSE),IF(_xlpm.x=0,"",_xlpm.x)))</f>
        <v>https://orcid.org/0000-0002-9708-1761</v>
      </c>
      <c r="Z3606" t="str">
        <f>IF(V3606="","",_xlfn.LET(_xlpm.x,VLOOKUP(V3606,'Drop-down_menus'!$F$2:$G$16,2,FALSE),IF(_xlpm.x=0,"",_xlpm.x)))</f>
        <v/>
      </c>
      <c r="AA3606" t="str">
        <f>IF(W3606="","",_xlfn.LET(_xlpm.x,VLOOKUP(W3606,'Drop-down_menus'!$F$2:$G$16,2,FALSE),IF(_xlpm.x=0,"",_xlpm.x)))</f>
        <v/>
      </c>
      <c r="AB3606" s="69" t="s">
        <v>678</v>
      </c>
      <c r="AE3606" s="69" t="s">
        <v>922</v>
      </c>
    </row>
    <row r="3607" spans="1:31" ht="15" hidden="1" x14ac:dyDescent="0.2">
      <c r="A3607" s="2" t="s">
        <v>328</v>
      </c>
      <c r="B3607">
        <v>3389</v>
      </c>
      <c r="C3607">
        <v>5717</v>
      </c>
      <c r="D3607" s="69" t="s">
        <v>700</v>
      </c>
      <c r="F3607" s="70" t="s">
        <v>820</v>
      </c>
      <c r="G3607" s="69">
        <v>1</v>
      </c>
      <c r="H3607" s="70" t="s">
        <v>820</v>
      </c>
      <c r="I3607" t="s">
        <v>820</v>
      </c>
      <c r="J3607" t="str">
        <f>IF($I3607="","",_xlfn.LET(_xlpm.x,VLOOKUP($I3607,'taxon-match_2026-08-31'!$A$2:$N$122,6,FALSE),IF(_xlpm.x=0,"",_xlpm.x)))</f>
        <v>Duméril, 1805</v>
      </c>
      <c r="K3607" t="str">
        <f>IF($I3607="","",_xlfn.LET(_xlpm.x,VLOOKUP($I3607,'taxon-match_2026-08-31'!$A$2:$N$122,4,FALSE),IF(_xlpm.x=0,"",_xlpm.x)))</f>
        <v>urn:lsid:marinespecies.org:taxname:1803</v>
      </c>
      <c r="L3607" t="str">
        <f>IF($I3607="","",_xlfn.LET(_xlpm.x,VLOOKUP($I3607,'taxon-match_2026-08-31'!$A$2:$N$122,7,FALSE),IF(_xlpm.x=0,"",_xlpm.x)))</f>
        <v>Animalia</v>
      </c>
      <c r="M3607" t="str">
        <f>IF($I3607="","",_xlfn.LET(_xlpm.x,VLOOKUP($I3607,'taxon-match_2026-08-31'!$A$2:$N$122,8,FALSE),IF(_xlpm.x=0,"",_xlpm.x)))</f>
        <v>Brachiopoda</v>
      </c>
      <c r="N3607" t="str">
        <f>IF($I3607="","",_xlfn.LET(_xlpm.x,VLOOKUP($I3607,'taxon-match_2026-08-31'!$A$2:$N$122,9,FALSE),IF(_xlpm.x=0,"",_xlpm.x)))</f>
        <v/>
      </c>
      <c r="O3607" t="str">
        <f>IF($I3607="","",_xlfn.LET(_xlpm.x,VLOOKUP($I3607,'taxon-match_2026-08-31'!$A$2:$N$122,10,FALSE),IF(_xlpm.x=0,"",_xlpm.x)))</f>
        <v/>
      </c>
      <c r="P3607" t="str">
        <f>IF($I3607="","",_xlfn.LET(_xlpm.x,VLOOKUP($I3607,'taxon-match_2026-08-31'!$A$2:$N$122,11,FALSE),IF(_xlpm.x=0,"",_xlpm.x)))</f>
        <v/>
      </c>
      <c r="Q3607" t="str">
        <f>IF($I3607="","",_xlfn.LET(_xlpm.x,VLOOKUP($I3607,'taxon-match_2026-08-31'!$A$2:$N$122,12,FALSE),IF(_xlpm.x=0,"",_xlpm.x)))</f>
        <v/>
      </c>
      <c r="R3607" t="str">
        <f>IF($I3607="","",_xlfn.LET(_xlpm.x,VLOOKUP($I3607,'taxon-match_2026-08-31'!$A$2:$N$122,14,FALSE),IF(_xlpm.x=0,"",_xlpm.x)))</f>
        <v/>
      </c>
      <c r="S3607" s="2" t="s">
        <v>2357</v>
      </c>
      <c r="T3607" s="69" t="s">
        <v>62</v>
      </c>
      <c r="U3607" s="69" t="s">
        <v>60</v>
      </c>
      <c r="X3607" t="str">
        <f>IF(T3607="","",_xlfn.LET(_xlpm.x,VLOOKUP(T3607,'Drop-down_menus'!$F$2:$G$16,2,FALSE),IF(_xlpm.x=0,"",_xlpm.x)))</f>
        <v>https://orcid.org/0000-0003-3696-4445</v>
      </c>
      <c r="Y3607" t="str">
        <f>IF(U3607="","",_xlfn.LET(_xlpm.x,VLOOKUP(U3607,'Drop-down_menus'!$F$2:$G$16,2,FALSE),IF(_xlpm.x=0,"",_xlpm.x)))</f>
        <v>https://orcid.org/0000-0002-9708-1761</v>
      </c>
      <c r="Z3607" t="str">
        <f>IF(V3607="","",_xlfn.LET(_xlpm.x,VLOOKUP(V3607,'Drop-down_menus'!$F$2:$G$16,2,FALSE),IF(_xlpm.x=0,"",_xlpm.x)))</f>
        <v/>
      </c>
      <c r="AA3607" t="str">
        <f>IF(W3607="","",_xlfn.LET(_xlpm.x,VLOOKUP(W3607,'Drop-down_menus'!$F$2:$G$16,2,FALSE),IF(_xlpm.x=0,"",_xlpm.x)))</f>
        <v/>
      </c>
      <c r="AB3607" s="69" t="s">
        <v>678</v>
      </c>
      <c r="AE3607" s="69" t="s">
        <v>922</v>
      </c>
    </row>
    <row r="3608" spans="1:31" ht="15" hidden="1" x14ac:dyDescent="0.2">
      <c r="A3608" s="2" t="s">
        <v>475</v>
      </c>
      <c r="B3608">
        <v>5563</v>
      </c>
      <c r="C3608">
        <v>5718</v>
      </c>
      <c r="D3608" s="69" t="s">
        <v>700</v>
      </c>
      <c r="F3608" s="70" t="s">
        <v>820</v>
      </c>
      <c r="G3608" s="70">
        <v>1</v>
      </c>
      <c r="H3608" s="70" t="s">
        <v>820</v>
      </c>
      <c r="I3608" t="s">
        <v>820</v>
      </c>
      <c r="J3608" t="str">
        <f>IF($I3608="","",_xlfn.LET(_xlpm.x,VLOOKUP($I3608,'taxon-match_2026-08-31'!$A$2:$N$122,6,FALSE),IF(_xlpm.x=0,"",_xlpm.x)))</f>
        <v>Duméril, 1805</v>
      </c>
      <c r="K3608" t="str">
        <f>IF($I3608="","",_xlfn.LET(_xlpm.x,VLOOKUP($I3608,'taxon-match_2026-08-31'!$A$2:$N$122,4,FALSE),IF(_xlpm.x=0,"",_xlpm.x)))</f>
        <v>urn:lsid:marinespecies.org:taxname:1803</v>
      </c>
      <c r="L3608" t="str">
        <f>IF($I3608="","",_xlfn.LET(_xlpm.x,VLOOKUP($I3608,'taxon-match_2026-08-31'!$A$2:$N$122,7,FALSE),IF(_xlpm.x=0,"",_xlpm.x)))</f>
        <v>Animalia</v>
      </c>
      <c r="M3608" t="str">
        <f>IF($I3608="","",_xlfn.LET(_xlpm.x,VLOOKUP($I3608,'taxon-match_2026-08-31'!$A$2:$N$122,8,FALSE),IF(_xlpm.x=0,"",_xlpm.x)))</f>
        <v>Brachiopoda</v>
      </c>
      <c r="N3608" t="str">
        <f>IF($I3608="","",_xlfn.LET(_xlpm.x,VLOOKUP($I3608,'taxon-match_2026-08-31'!$A$2:$N$122,9,FALSE),IF(_xlpm.x=0,"",_xlpm.x)))</f>
        <v/>
      </c>
      <c r="O3608" t="str">
        <f>IF($I3608="","",_xlfn.LET(_xlpm.x,VLOOKUP($I3608,'taxon-match_2026-08-31'!$A$2:$N$122,10,FALSE),IF(_xlpm.x=0,"",_xlpm.x)))</f>
        <v/>
      </c>
      <c r="P3608" t="str">
        <f>IF($I3608="","",_xlfn.LET(_xlpm.x,VLOOKUP($I3608,'taxon-match_2026-08-31'!$A$2:$N$122,11,FALSE),IF(_xlpm.x=0,"",_xlpm.x)))</f>
        <v/>
      </c>
      <c r="Q3608" t="str">
        <f>IF($I3608="","",_xlfn.LET(_xlpm.x,VLOOKUP($I3608,'taxon-match_2026-08-31'!$A$2:$N$122,12,FALSE),IF(_xlpm.x=0,"",_xlpm.x)))</f>
        <v/>
      </c>
      <c r="R3608" t="str">
        <f>IF($I3608="","",_xlfn.LET(_xlpm.x,VLOOKUP($I3608,'taxon-match_2026-08-31'!$A$2:$N$122,14,FALSE),IF(_xlpm.x=0,"",_xlpm.x)))</f>
        <v/>
      </c>
      <c r="S3608" s="2" t="s">
        <v>2357</v>
      </c>
      <c r="T3608" s="69" t="s">
        <v>62</v>
      </c>
      <c r="U3608" s="69" t="s">
        <v>60</v>
      </c>
      <c r="X3608" t="str">
        <f>IF(T3608="","",_xlfn.LET(_xlpm.x,VLOOKUP(T3608,'Drop-down_menus'!$F$2:$G$16,2,FALSE),IF(_xlpm.x=0,"",_xlpm.x)))</f>
        <v>https://orcid.org/0000-0003-3696-4445</v>
      </c>
      <c r="Y3608" t="str">
        <f>IF(U3608="","",_xlfn.LET(_xlpm.x,VLOOKUP(U3608,'Drop-down_menus'!$F$2:$G$16,2,FALSE),IF(_xlpm.x=0,"",_xlpm.x)))</f>
        <v>https://orcid.org/0000-0002-9708-1761</v>
      </c>
      <c r="Z3608" t="str">
        <f>IF(V3608="","",_xlfn.LET(_xlpm.x,VLOOKUP(V3608,'Drop-down_menus'!$F$2:$G$16,2,FALSE),IF(_xlpm.x=0,"",_xlpm.x)))</f>
        <v/>
      </c>
      <c r="AA3608" t="str">
        <f>IF(W3608="","",_xlfn.LET(_xlpm.x,VLOOKUP(W3608,'Drop-down_menus'!$F$2:$G$16,2,FALSE),IF(_xlpm.x=0,"",_xlpm.x)))</f>
        <v/>
      </c>
      <c r="AB3608" s="69" t="s">
        <v>678</v>
      </c>
      <c r="AE3608" s="69" t="s">
        <v>922</v>
      </c>
    </row>
    <row r="3609" spans="1:31" ht="15" x14ac:dyDescent="0.2">
      <c r="A3609" s="2" t="s">
        <v>282</v>
      </c>
      <c r="B3609">
        <v>2692</v>
      </c>
      <c r="C3609">
        <v>5703</v>
      </c>
      <c r="D3609" s="69" t="s">
        <v>700</v>
      </c>
      <c r="F3609" s="70" t="s">
        <v>887</v>
      </c>
      <c r="G3609" s="69">
        <v>1</v>
      </c>
      <c r="H3609" s="70" t="s">
        <v>887</v>
      </c>
      <c r="I3609" t="s">
        <v>887</v>
      </c>
      <c r="J3609" t="str">
        <f>IF($I3609="","",_xlfn.LET(_xlpm.x,VLOOKUP($I3609,'taxon-match_2026-08-31'!$A$2:$N$122,6,FALSE),IF(_xlpm.x=0,"",_xlpm.x)))</f>
        <v>(Jäderholm, 1904)</v>
      </c>
      <c r="K3609" t="str">
        <f>IF($I3609="","",_xlfn.LET(_xlpm.x,VLOOKUP($I3609,'taxon-match_2026-08-31'!$A$2:$N$122,4,FALSE),IF(_xlpm.x=0,"",_xlpm.x)))</f>
        <v>urn:lsid:marinespecies.org:taxname:231611</v>
      </c>
      <c r="L3609" t="str">
        <f>IF($I3609="","",_xlfn.LET(_xlpm.x,VLOOKUP($I3609,'taxon-match_2026-08-31'!$A$2:$N$122,7,FALSE),IF(_xlpm.x=0,"",_xlpm.x)))</f>
        <v>Animalia</v>
      </c>
      <c r="M3609" t="str">
        <f>IF($I3609="","",_xlfn.LET(_xlpm.x,VLOOKUP($I3609,'taxon-match_2026-08-31'!$A$2:$N$122,8,FALSE),IF(_xlpm.x=0,"",_xlpm.x)))</f>
        <v>Cnidaria</v>
      </c>
      <c r="N3609" t="str">
        <f>IF($I3609="","",_xlfn.LET(_xlpm.x,VLOOKUP($I3609,'taxon-match_2026-08-31'!$A$2:$N$122,9,FALSE),IF(_xlpm.x=0,"",_xlpm.x)))</f>
        <v>Hydrozoa</v>
      </c>
      <c r="O3609" t="str">
        <f>IF($I3609="","",_xlfn.LET(_xlpm.x,VLOOKUP($I3609,'taxon-match_2026-08-31'!$A$2:$N$122,10,FALSE),IF(_xlpm.x=0,"",_xlpm.x)))</f>
        <v>Anthoathecata</v>
      </c>
      <c r="P3609" t="str">
        <f>IF($I3609="","",_xlfn.LET(_xlpm.x,VLOOKUP($I3609,'taxon-match_2026-08-31'!$A$2:$N$122,11,FALSE),IF(_xlpm.x=0,"",_xlpm.x)))</f>
        <v>Candelabridae</v>
      </c>
      <c r="Q3609" t="str">
        <f>IF($I3609="","",_xlfn.LET(_xlpm.x,VLOOKUP($I3609,'taxon-match_2026-08-31'!$A$2:$N$122,12,FALSE),IF(_xlpm.x=0,"",_xlpm.x)))</f>
        <v>Candelabrum</v>
      </c>
      <c r="R3609" t="str">
        <f>IF($I3609="","",_xlfn.LET(_xlpm.x,VLOOKUP($I3609,'taxon-match_2026-08-31'!$A$2:$N$122,14,FALSE),IF(_xlpm.x=0,"",_xlpm.x)))</f>
        <v>austrogeorgiae</v>
      </c>
      <c r="S3609" s="2" t="s">
        <v>2609</v>
      </c>
      <c r="T3609" s="69" t="s">
        <v>62</v>
      </c>
      <c r="U3609" s="69" t="s">
        <v>60</v>
      </c>
      <c r="X3609" t="str">
        <f>IF(T3609="","",_xlfn.LET(_xlpm.x,VLOOKUP(T3609,'Drop-down_menus'!$F$2:$G$16,2,FALSE),IF(_xlpm.x=0,"",_xlpm.x)))</f>
        <v>https://orcid.org/0000-0003-3696-4445</v>
      </c>
      <c r="Y3609" t="str">
        <f>IF(U3609="","",_xlfn.LET(_xlpm.x,VLOOKUP(U3609,'Drop-down_menus'!$F$2:$G$16,2,FALSE),IF(_xlpm.x=0,"",_xlpm.x)))</f>
        <v>https://orcid.org/0000-0002-9708-1761</v>
      </c>
      <c r="Z3609" t="str">
        <f>IF(V3609="","",_xlfn.LET(_xlpm.x,VLOOKUP(V3609,'Drop-down_menus'!$F$2:$G$16,2,FALSE),IF(_xlpm.x=0,"",_xlpm.x)))</f>
        <v/>
      </c>
      <c r="AA3609" t="str">
        <f>IF(W3609="","",_xlfn.LET(_xlpm.x,VLOOKUP(W3609,'Drop-down_menus'!$F$2:$G$16,2,FALSE),IF(_xlpm.x=0,"",_xlpm.x)))</f>
        <v/>
      </c>
      <c r="AB3609" s="69" t="s">
        <v>678</v>
      </c>
      <c r="AE3609" s="69" t="s">
        <v>922</v>
      </c>
    </row>
    <row r="3610" spans="1:31" ht="15" hidden="1" x14ac:dyDescent="0.2">
      <c r="A3610" s="2" t="s">
        <v>181</v>
      </c>
      <c r="B3610">
        <v>1090</v>
      </c>
      <c r="C3610">
        <v>5704</v>
      </c>
      <c r="D3610" s="69" t="s">
        <v>700</v>
      </c>
      <c r="F3610" s="70" t="s">
        <v>2313</v>
      </c>
      <c r="G3610" s="70">
        <v>1</v>
      </c>
      <c r="H3610" s="70" t="s">
        <v>2313</v>
      </c>
      <c r="I3610" t="s">
        <v>2313</v>
      </c>
      <c r="J3610" t="str">
        <f>IF($I3610="","",_xlfn.LET(_xlpm.x,VLOOKUP($I3610,'taxon-match_2026-08-31'!$A$2:$N$122,6,FALSE),IF(_xlpm.x=0,"",_xlpm.x)))</f>
        <v>Rafinesque, 1815</v>
      </c>
      <c r="K3610" t="str">
        <f>IF($I3610="","",_xlfn.LET(_xlpm.x,VLOOKUP($I3610,'taxon-match_2026-08-31'!$A$2:$N$122,4,FALSE),IF(_xlpm.x=0,"",_xlpm.x)))</f>
        <v>urn:lsid:marinespecies.org:taxname:64</v>
      </c>
      <c r="L3610" t="str">
        <f>IF($I3610="","",_xlfn.LET(_xlpm.x,VLOOKUP($I3610,'taxon-match_2026-08-31'!$A$2:$N$122,7,FALSE),IF(_xlpm.x=0,"",_xlpm.x)))</f>
        <v>Animalia</v>
      </c>
      <c r="M3610" t="str">
        <f>IF($I3610="","",_xlfn.LET(_xlpm.x,VLOOKUP($I3610,'taxon-match_2026-08-31'!$A$2:$N$122,8,FALSE),IF(_xlpm.x=0,"",_xlpm.x)))</f>
        <v>Mollusca</v>
      </c>
      <c r="N3610" t="str">
        <f>IF($I3610="","",_xlfn.LET(_xlpm.x,VLOOKUP($I3610,'taxon-match_2026-08-31'!$A$2:$N$122,9,FALSE),IF(_xlpm.x=0,"",_xlpm.x)))</f>
        <v>Polyplacophora</v>
      </c>
      <c r="O3610" t="str">
        <f>IF($I3610="","",_xlfn.LET(_xlpm.x,VLOOKUP($I3610,'taxon-match_2026-08-31'!$A$2:$N$122,10,FALSE),IF(_xlpm.x=0,"",_xlpm.x)))</f>
        <v>Chitonida</v>
      </c>
      <c r="P3610" t="str">
        <f>IF($I3610="","",_xlfn.LET(_xlpm.x,VLOOKUP($I3610,'taxon-match_2026-08-31'!$A$2:$N$122,11,FALSE),IF(_xlpm.x=0,"",_xlpm.x)))</f>
        <v>Chitonidae</v>
      </c>
      <c r="Q3610" t="str">
        <f>IF($I3610="","",_xlfn.LET(_xlpm.x,VLOOKUP($I3610,'taxon-match_2026-08-31'!$A$2:$N$122,12,FALSE),IF(_xlpm.x=0,"",_xlpm.x)))</f>
        <v/>
      </c>
      <c r="R3610" t="str">
        <f>IF($I3610="","",_xlfn.LET(_xlpm.x,VLOOKUP($I3610,'taxon-match_2026-08-31'!$A$2:$N$122,14,FALSE),IF(_xlpm.x=0,"",_xlpm.x)))</f>
        <v/>
      </c>
      <c r="S3610" s="2" t="s">
        <v>2360</v>
      </c>
      <c r="T3610" s="69" t="s">
        <v>62</v>
      </c>
      <c r="U3610" s="69" t="s">
        <v>60</v>
      </c>
      <c r="X3610" t="str">
        <f>IF(T3610="","",_xlfn.LET(_xlpm.x,VLOOKUP(T3610,'Drop-down_menus'!$F$2:$G$16,2,FALSE),IF(_xlpm.x=0,"",_xlpm.x)))</f>
        <v>https://orcid.org/0000-0003-3696-4445</v>
      </c>
      <c r="Y3610" t="str">
        <f>IF(U3610="","",_xlfn.LET(_xlpm.x,VLOOKUP(U3610,'Drop-down_menus'!$F$2:$G$16,2,FALSE),IF(_xlpm.x=0,"",_xlpm.x)))</f>
        <v>https://orcid.org/0000-0002-9708-1761</v>
      </c>
      <c r="Z3610" t="str">
        <f>IF(V3610="","",_xlfn.LET(_xlpm.x,VLOOKUP(V3610,'Drop-down_menus'!$F$2:$G$16,2,FALSE),IF(_xlpm.x=0,"",_xlpm.x)))</f>
        <v/>
      </c>
      <c r="AA3610" t="str">
        <f>IF(W3610="","",_xlfn.LET(_xlpm.x,VLOOKUP(W3610,'Drop-down_menus'!$F$2:$G$16,2,FALSE),IF(_xlpm.x=0,"",_xlpm.x)))</f>
        <v/>
      </c>
      <c r="AB3610" s="69" t="s">
        <v>678</v>
      </c>
      <c r="AE3610" s="69" t="s">
        <v>922</v>
      </c>
    </row>
    <row r="3611" spans="1:31" ht="15" x14ac:dyDescent="0.2">
      <c r="A3611" s="2" t="s">
        <v>207</v>
      </c>
      <c r="B3611">
        <v>1349</v>
      </c>
      <c r="C3611">
        <v>5705</v>
      </c>
      <c r="D3611" s="69" t="s">
        <v>700</v>
      </c>
      <c r="F3611" s="70" t="s">
        <v>888</v>
      </c>
      <c r="G3611" s="69">
        <v>1</v>
      </c>
      <c r="H3611" s="70" t="s">
        <v>888</v>
      </c>
      <c r="I3611" t="s">
        <v>888</v>
      </c>
      <c r="J3611" t="str">
        <f>IF($I3611="","",_xlfn.LET(_xlpm.x,VLOOKUP($I3611,'taxon-match_2026-08-31'!$A$2:$N$122,6,FALSE),IF(_xlpm.x=0,"",_xlpm.x)))</f>
        <v>(Lesson, 1830)</v>
      </c>
      <c r="K3611" t="str">
        <f>IF($I3611="","",_xlfn.LET(_xlpm.x,VLOOKUP($I3611,'taxon-match_2026-08-31'!$A$2:$N$122,4,FALSE),IF(_xlpm.x=0,"",_xlpm.x)))</f>
        <v>urn:lsid:marinespecies.org:taxname:173893</v>
      </c>
      <c r="L3611" t="str">
        <f>IF($I3611="","",_xlfn.LET(_xlpm.x,VLOOKUP($I3611,'taxon-match_2026-08-31'!$A$2:$N$122,7,FALSE),IF(_xlpm.x=0,"",_xlpm.x)))</f>
        <v>Animalia</v>
      </c>
      <c r="M3611" t="str">
        <f>IF($I3611="","",_xlfn.LET(_xlpm.x,VLOOKUP($I3611,'taxon-match_2026-08-31'!$A$2:$N$122,8,FALSE),IF(_xlpm.x=0,"",_xlpm.x)))</f>
        <v>Chordata</v>
      </c>
      <c r="N3611" t="str">
        <f>IF($I3611="","",_xlfn.LET(_xlpm.x,VLOOKUP($I3611,'taxon-match_2026-08-31'!$A$2:$N$122,9,FALSE),IF(_xlpm.x=0,"",_xlpm.x)))</f>
        <v>Ascidiacea</v>
      </c>
      <c r="O3611" t="str">
        <f>IF($I3611="","",_xlfn.LET(_xlpm.x,VLOOKUP($I3611,'taxon-match_2026-08-31'!$A$2:$N$122,10,FALSE),IF(_xlpm.x=0,"",_xlpm.x)))</f>
        <v>Stolidobranchia</v>
      </c>
      <c r="P3611" t="str">
        <f>IF($I3611="","",_xlfn.LET(_xlpm.x,VLOOKUP($I3611,'taxon-match_2026-08-31'!$A$2:$N$122,11,FALSE),IF(_xlpm.x=0,"",_xlpm.x)))</f>
        <v>Styelidae</v>
      </c>
      <c r="Q3611" t="str">
        <f>IF($I3611="","",_xlfn.LET(_xlpm.x,VLOOKUP($I3611,'taxon-match_2026-08-31'!$A$2:$N$122,12,FALSE),IF(_xlpm.x=0,"",_xlpm.x)))</f>
        <v>Cnemidocarpa</v>
      </c>
      <c r="R3611" t="str">
        <f>IF($I3611="","",_xlfn.LET(_xlpm.x,VLOOKUP($I3611,'taxon-match_2026-08-31'!$A$2:$N$122,14,FALSE),IF(_xlpm.x=0,"",_xlpm.x)))</f>
        <v>verrucosa</v>
      </c>
      <c r="S3611" s="2" t="s">
        <v>2609</v>
      </c>
      <c r="T3611" s="69" t="s">
        <v>62</v>
      </c>
      <c r="U3611" s="69" t="s">
        <v>60</v>
      </c>
      <c r="X3611" t="str">
        <f>IF(T3611="","",_xlfn.LET(_xlpm.x,VLOOKUP(T3611,'Drop-down_menus'!$F$2:$G$16,2,FALSE),IF(_xlpm.x=0,"",_xlpm.x)))</f>
        <v>https://orcid.org/0000-0003-3696-4445</v>
      </c>
      <c r="Y3611" t="str">
        <f>IF(U3611="","",_xlfn.LET(_xlpm.x,VLOOKUP(U3611,'Drop-down_menus'!$F$2:$G$16,2,FALSE),IF(_xlpm.x=0,"",_xlpm.x)))</f>
        <v>https://orcid.org/0000-0002-9708-1761</v>
      </c>
      <c r="Z3611" t="str">
        <f>IF(V3611="","",_xlfn.LET(_xlpm.x,VLOOKUP(V3611,'Drop-down_menus'!$F$2:$G$16,2,FALSE),IF(_xlpm.x=0,"",_xlpm.x)))</f>
        <v/>
      </c>
      <c r="AA3611" t="str">
        <f>IF(W3611="","",_xlfn.LET(_xlpm.x,VLOOKUP(W3611,'Drop-down_menus'!$F$2:$G$16,2,FALSE),IF(_xlpm.x=0,"",_xlpm.x)))</f>
        <v/>
      </c>
      <c r="AB3611" s="69" t="s">
        <v>678</v>
      </c>
      <c r="AE3611" t="s">
        <v>922</v>
      </c>
    </row>
    <row r="3612" spans="1:31" ht="15" x14ac:dyDescent="0.2">
      <c r="A3612" s="2" t="s">
        <v>207</v>
      </c>
      <c r="B3612">
        <v>1350</v>
      </c>
      <c r="C3612">
        <v>687</v>
      </c>
      <c r="D3612" s="69" t="s">
        <v>700</v>
      </c>
      <c r="F3612" s="70" t="s">
        <v>888</v>
      </c>
      <c r="G3612" s="69">
        <v>1</v>
      </c>
      <c r="H3612" s="70" t="s">
        <v>888</v>
      </c>
      <c r="I3612" t="s">
        <v>888</v>
      </c>
      <c r="J3612" t="str">
        <f>IF($I3612="","",_xlfn.LET(_xlpm.x,VLOOKUP($I3612,'taxon-match_2026-08-31'!$A$2:$N$122,6,FALSE),IF(_xlpm.x=0,"",_xlpm.x)))</f>
        <v>(Lesson, 1830)</v>
      </c>
      <c r="K3612" t="str">
        <f>IF($I3612="","",_xlfn.LET(_xlpm.x,VLOOKUP($I3612,'taxon-match_2026-08-31'!$A$2:$N$122,4,FALSE),IF(_xlpm.x=0,"",_xlpm.x)))</f>
        <v>urn:lsid:marinespecies.org:taxname:173893</v>
      </c>
      <c r="L3612" t="str">
        <f>IF($I3612="","",_xlfn.LET(_xlpm.x,VLOOKUP($I3612,'taxon-match_2026-08-31'!$A$2:$N$122,7,FALSE),IF(_xlpm.x=0,"",_xlpm.x)))</f>
        <v>Animalia</v>
      </c>
      <c r="M3612" t="str">
        <f>IF($I3612="","",_xlfn.LET(_xlpm.x,VLOOKUP($I3612,'taxon-match_2026-08-31'!$A$2:$N$122,8,FALSE),IF(_xlpm.x=0,"",_xlpm.x)))</f>
        <v>Chordata</v>
      </c>
      <c r="N3612" t="str">
        <f>IF($I3612="","",_xlfn.LET(_xlpm.x,VLOOKUP($I3612,'taxon-match_2026-08-31'!$A$2:$N$122,9,FALSE),IF(_xlpm.x=0,"",_xlpm.x)))</f>
        <v>Ascidiacea</v>
      </c>
      <c r="O3612" t="str">
        <f>IF($I3612="","",_xlfn.LET(_xlpm.x,VLOOKUP($I3612,'taxon-match_2026-08-31'!$A$2:$N$122,10,FALSE),IF(_xlpm.x=0,"",_xlpm.x)))</f>
        <v>Stolidobranchia</v>
      </c>
      <c r="P3612" t="str">
        <f>IF($I3612="","",_xlfn.LET(_xlpm.x,VLOOKUP($I3612,'taxon-match_2026-08-31'!$A$2:$N$122,11,FALSE),IF(_xlpm.x=0,"",_xlpm.x)))</f>
        <v>Styelidae</v>
      </c>
      <c r="Q3612" t="str">
        <f>IF($I3612="","",_xlfn.LET(_xlpm.x,VLOOKUP($I3612,'taxon-match_2026-08-31'!$A$2:$N$122,12,FALSE),IF(_xlpm.x=0,"",_xlpm.x)))</f>
        <v>Cnemidocarpa</v>
      </c>
      <c r="R3612" t="str">
        <f>IF($I3612="","",_xlfn.LET(_xlpm.x,VLOOKUP($I3612,'taxon-match_2026-08-31'!$A$2:$N$122,14,FALSE),IF(_xlpm.x=0,"",_xlpm.x)))</f>
        <v>verrucosa</v>
      </c>
      <c r="S3612" s="2" t="s">
        <v>2609</v>
      </c>
      <c r="T3612" s="69" t="s">
        <v>62</v>
      </c>
      <c r="U3612" s="69" t="s">
        <v>60</v>
      </c>
      <c r="X3612" t="str">
        <f>IF(T3612="","",_xlfn.LET(_xlpm.x,VLOOKUP(T3612,'Drop-down_menus'!$F$2:$G$16,2,FALSE),IF(_xlpm.x=0,"",_xlpm.x)))</f>
        <v>https://orcid.org/0000-0003-3696-4445</v>
      </c>
      <c r="Y3612" t="str">
        <f>IF(U3612="","",_xlfn.LET(_xlpm.x,VLOOKUP(U3612,'Drop-down_menus'!$F$2:$G$16,2,FALSE),IF(_xlpm.x=0,"",_xlpm.x)))</f>
        <v>https://orcid.org/0000-0002-9708-1761</v>
      </c>
      <c r="Z3612" t="str">
        <f>IF(V3612="","",_xlfn.LET(_xlpm.x,VLOOKUP(V3612,'Drop-down_menus'!$F$2:$G$16,2,FALSE),IF(_xlpm.x=0,"",_xlpm.x)))</f>
        <v/>
      </c>
      <c r="AA3612" t="str">
        <f>IF(W3612="","",_xlfn.LET(_xlpm.x,VLOOKUP(W3612,'Drop-down_menus'!$F$2:$G$16,2,FALSE),IF(_xlpm.x=0,"",_xlpm.x)))</f>
        <v/>
      </c>
      <c r="AB3612" s="69" t="s">
        <v>678</v>
      </c>
      <c r="AE3612" s="69" t="s">
        <v>922</v>
      </c>
    </row>
    <row r="3613" spans="1:31" ht="15" x14ac:dyDescent="0.2">
      <c r="A3613" s="2" t="s">
        <v>207</v>
      </c>
      <c r="B3613">
        <v>1359</v>
      </c>
      <c r="C3613">
        <v>692</v>
      </c>
      <c r="D3613" s="69" t="s">
        <v>700</v>
      </c>
      <c r="F3613" s="70" t="s">
        <v>888</v>
      </c>
      <c r="G3613" s="69">
        <v>1</v>
      </c>
      <c r="H3613" s="70" t="s">
        <v>888</v>
      </c>
      <c r="I3613" t="s">
        <v>888</v>
      </c>
      <c r="J3613" t="str">
        <f>IF($I3613="","",_xlfn.LET(_xlpm.x,VLOOKUP($I3613,'taxon-match_2026-08-31'!$A$2:$N$122,6,FALSE),IF(_xlpm.x=0,"",_xlpm.x)))</f>
        <v>(Lesson, 1830)</v>
      </c>
      <c r="K3613" t="str">
        <f>IF($I3613="","",_xlfn.LET(_xlpm.x,VLOOKUP($I3613,'taxon-match_2026-08-31'!$A$2:$N$122,4,FALSE),IF(_xlpm.x=0,"",_xlpm.x)))</f>
        <v>urn:lsid:marinespecies.org:taxname:173893</v>
      </c>
      <c r="L3613" t="str">
        <f>IF($I3613="","",_xlfn.LET(_xlpm.x,VLOOKUP($I3613,'taxon-match_2026-08-31'!$A$2:$N$122,7,FALSE),IF(_xlpm.x=0,"",_xlpm.x)))</f>
        <v>Animalia</v>
      </c>
      <c r="M3613" t="str">
        <f>IF($I3613="","",_xlfn.LET(_xlpm.x,VLOOKUP($I3613,'taxon-match_2026-08-31'!$A$2:$N$122,8,FALSE),IF(_xlpm.x=0,"",_xlpm.x)))</f>
        <v>Chordata</v>
      </c>
      <c r="N3613" t="str">
        <f>IF($I3613="","",_xlfn.LET(_xlpm.x,VLOOKUP($I3613,'taxon-match_2026-08-31'!$A$2:$N$122,9,FALSE),IF(_xlpm.x=0,"",_xlpm.x)))</f>
        <v>Ascidiacea</v>
      </c>
      <c r="O3613" t="str">
        <f>IF($I3613="","",_xlfn.LET(_xlpm.x,VLOOKUP($I3613,'taxon-match_2026-08-31'!$A$2:$N$122,10,FALSE),IF(_xlpm.x=0,"",_xlpm.x)))</f>
        <v>Stolidobranchia</v>
      </c>
      <c r="P3613" t="str">
        <f>IF($I3613="","",_xlfn.LET(_xlpm.x,VLOOKUP($I3613,'taxon-match_2026-08-31'!$A$2:$N$122,11,FALSE),IF(_xlpm.x=0,"",_xlpm.x)))</f>
        <v>Styelidae</v>
      </c>
      <c r="Q3613" t="str">
        <f>IF($I3613="","",_xlfn.LET(_xlpm.x,VLOOKUP($I3613,'taxon-match_2026-08-31'!$A$2:$N$122,12,FALSE),IF(_xlpm.x=0,"",_xlpm.x)))</f>
        <v>Cnemidocarpa</v>
      </c>
      <c r="R3613" t="str">
        <f>IF($I3613="","",_xlfn.LET(_xlpm.x,VLOOKUP($I3613,'taxon-match_2026-08-31'!$A$2:$N$122,14,FALSE),IF(_xlpm.x=0,"",_xlpm.x)))</f>
        <v>verrucosa</v>
      </c>
      <c r="S3613" s="2" t="s">
        <v>2609</v>
      </c>
      <c r="T3613" s="69" t="s">
        <v>62</v>
      </c>
      <c r="U3613" s="69" t="s">
        <v>60</v>
      </c>
      <c r="X3613" t="str">
        <f>IF(T3613="","",_xlfn.LET(_xlpm.x,VLOOKUP(T3613,'Drop-down_menus'!$F$2:$G$16,2,FALSE),IF(_xlpm.x=0,"",_xlpm.x)))</f>
        <v>https://orcid.org/0000-0003-3696-4445</v>
      </c>
      <c r="Y3613" t="str">
        <f>IF(U3613="","",_xlfn.LET(_xlpm.x,VLOOKUP(U3613,'Drop-down_menus'!$F$2:$G$16,2,FALSE),IF(_xlpm.x=0,"",_xlpm.x)))</f>
        <v>https://orcid.org/0000-0002-9708-1761</v>
      </c>
      <c r="Z3613" t="str">
        <f>IF(V3613="","",_xlfn.LET(_xlpm.x,VLOOKUP(V3613,'Drop-down_menus'!$F$2:$G$16,2,FALSE),IF(_xlpm.x=0,"",_xlpm.x)))</f>
        <v/>
      </c>
      <c r="AA3613" t="str">
        <f>IF(W3613="","",_xlfn.LET(_xlpm.x,VLOOKUP(W3613,'Drop-down_menus'!$F$2:$G$16,2,FALSE),IF(_xlpm.x=0,"",_xlpm.x)))</f>
        <v/>
      </c>
      <c r="AB3613" s="69" t="s">
        <v>678</v>
      </c>
      <c r="AE3613" t="s">
        <v>922</v>
      </c>
    </row>
    <row r="3614" spans="1:31" ht="15" x14ac:dyDescent="0.2">
      <c r="A3614" s="2" t="s">
        <v>282</v>
      </c>
      <c r="B3614">
        <v>2726</v>
      </c>
      <c r="C3614">
        <v>693</v>
      </c>
      <c r="D3614" s="69" t="s">
        <v>700</v>
      </c>
      <c r="F3614" s="70" t="s">
        <v>888</v>
      </c>
      <c r="G3614" s="70">
        <v>1</v>
      </c>
      <c r="H3614" s="70" t="s">
        <v>888</v>
      </c>
      <c r="I3614" t="s">
        <v>888</v>
      </c>
      <c r="J3614" t="str">
        <f>IF($I3614="","",_xlfn.LET(_xlpm.x,VLOOKUP($I3614,'taxon-match_2026-08-31'!$A$2:$N$122,6,FALSE),IF(_xlpm.x=0,"",_xlpm.x)))</f>
        <v>(Lesson, 1830)</v>
      </c>
      <c r="K3614" t="str">
        <f>IF($I3614="","",_xlfn.LET(_xlpm.x,VLOOKUP($I3614,'taxon-match_2026-08-31'!$A$2:$N$122,4,FALSE),IF(_xlpm.x=0,"",_xlpm.x)))</f>
        <v>urn:lsid:marinespecies.org:taxname:173893</v>
      </c>
      <c r="L3614" t="str">
        <f>IF($I3614="","",_xlfn.LET(_xlpm.x,VLOOKUP($I3614,'taxon-match_2026-08-31'!$A$2:$N$122,7,FALSE),IF(_xlpm.x=0,"",_xlpm.x)))</f>
        <v>Animalia</v>
      </c>
      <c r="M3614" t="str">
        <f>IF($I3614="","",_xlfn.LET(_xlpm.x,VLOOKUP($I3614,'taxon-match_2026-08-31'!$A$2:$N$122,8,FALSE),IF(_xlpm.x=0,"",_xlpm.x)))</f>
        <v>Chordata</v>
      </c>
      <c r="N3614" t="str">
        <f>IF($I3614="","",_xlfn.LET(_xlpm.x,VLOOKUP($I3614,'taxon-match_2026-08-31'!$A$2:$N$122,9,FALSE),IF(_xlpm.x=0,"",_xlpm.x)))</f>
        <v>Ascidiacea</v>
      </c>
      <c r="O3614" t="str">
        <f>IF($I3614="","",_xlfn.LET(_xlpm.x,VLOOKUP($I3614,'taxon-match_2026-08-31'!$A$2:$N$122,10,FALSE),IF(_xlpm.x=0,"",_xlpm.x)))</f>
        <v>Stolidobranchia</v>
      </c>
      <c r="P3614" t="str">
        <f>IF($I3614="","",_xlfn.LET(_xlpm.x,VLOOKUP($I3614,'taxon-match_2026-08-31'!$A$2:$N$122,11,FALSE),IF(_xlpm.x=0,"",_xlpm.x)))</f>
        <v>Styelidae</v>
      </c>
      <c r="Q3614" t="str">
        <f>IF($I3614="","",_xlfn.LET(_xlpm.x,VLOOKUP($I3614,'taxon-match_2026-08-31'!$A$2:$N$122,12,FALSE),IF(_xlpm.x=0,"",_xlpm.x)))</f>
        <v>Cnemidocarpa</v>
      </c>
      <c r="R3614" t="str">
        <f>IF($I3614="","",_xlfn.LET(_xlpm.x,VLOOKUP($I3614,'taxon-match_2026-08-31'!$A$2:$N$122,14,FALSE),IF(_xlpm.x=0,"",_xlpm.x)))</f>
        <v>verrucosa</v>
      </c>
      <c r="S3614" s="2" t="s">
        <v>2609</v>
      </c>
      <c r="T3614" s="69" t="s">
        <v>62</v>
      </c>
      <c r="U3614" s="69" t="s">
        <v>60</v>
      </c>
      <c r="X3614" t="str">
        <f>IF(T3614="","",_xlfn.LET(_xlpm.x,VLOOKUP(T3614,'Drop-down_menus'!$F$2:$G$16,2,FALSE),IF(_xlpm.x=0,"",_xlpm.x)))</f>
        <v>https://orcid.org/0000-0003-3696-4445</v>
      </c>
      <c r="Y3614" t="str">
        <f>IF(U3614="","",_xlfn.LET(_xlpm.x,VLOOKUP(U3614,'Drop-down_menus'!$F$2:$G$16,2,FALSE),IF(_xlpm.x=0,"",_xlpm.x)))</f>
        <v>https://orcid.org/0000-0002-9708-1761</v>
      </c>
      <c r="Z3614" t="str">
        <f>IF(V3614="","",_xlfn.LET(_xlpm.x,VLOOKUP(V3614,'Drop-down_menus'!$F$2:$G$16,2,FALSE),IF(_xlpm.x=0,"",_xlpm.x)))</f>
        <v/>
      </c>
      <c r="AA3614" t="str">
        <f>IF(W3614="","",_xlfn.LET(_xlpm.x,VLOOKUP(W3614,'Drop-down_menus'!$F$2:$G$16,2,FALSE),IF(_xlpm.x=0,"",_xlpm.x)))</f>
        <v/>
      </c>
      <c r="AB3614" s="69" t="s">
        <v>678</v>
      </c>
      <c r="AE3614" t="s">
        <v>922</v>
      </c>
    </row>
    <row r="3615" spans="1:31" ht="15" x14ac:dyDescent="0.2">
      <c r="A3615" s="2" t="s">
        <v>282</v>
      </c>
      <c r="B3615">
        <v>2727</v>
      </c>
      <c r="C3615">
        <v>703</v>
      </c>
      <c r="D3615" s="69" t="s">
        <v>700</v>
      </c>
      <c r="F3615" s="70" t="s">
        <v>888</v>
      </c>
      <c r="G3615" s="70">
        <v>1</v>
      </c>
      <c r="H3615" s="70" t="s">
        <v>888</v>
      </c>
      <c r="I3615" t="s">
        <v>888</v>
      </c>
      <c r="J3615" t="str">
        <f>IF($I3615="","",_xlfn.LET(_xlpm.x,VLOOKUP($I3615,'taxon-match_2026-08-31'!$A$2:$N$122,6,FALSE),IF(_xlpm.x=0,"",_xlpm.x)))</f>
        <v>(Lesson, 1830)</v>
      </c>
      <c r="K3615" t="str">
        <f>IF($I3615="","",_xlfn.LET(_xlpm.x,VLOOKUP($I3615,'taxon-match_2026-08-31'!$A$2:$N$122,4,FALSE),IF(_xlpm.x=0,"",_xlpm.x)))</f>
        <v>urn:lsid:marinespecies.org:taxname:173893</v>
      </c>
      <c r="L3615" t="str">
        <f>IF($I3615="","",_xlfn.LET(_xlpm.x,VLOOKUP($I3615,'taxon-match_2026-08-31'!$A$2:$N$122,7,FALSE),IF(_xlpm.x=0,"",_xlpm.x)))</f>
        <v>Animalia</v>
      </c>
      <c r="M3615" t="str">
        <f>IF($I3615="","",_xlfn.LET(_xlpm.x,VLOOKUP($I3615,'taxon-match_2026-08-31'!$A$2:$N$122,8,FALSE),IF(_xlpm.x=0,"",_xlpm.x)))</f>
        <v>Chordata</v>
      </c>
      <c r="N3615" t="str">
        <f>IF($I3615="","",_xlfn.LET(_xlpm.x,VLOOKUP($I3615,'taxon-match_2026-08-31'!$A$2:$N$122,9,FALSE),IF(_xlpm.x=0,"",_xlpm.x)))</f>
        <v>Ascidiacea</v>
      </c>
      <c r="O3615" t="str">
        <f>IF($I3615="","",_xlfn.LET(_xlpm.x,VLOOKUP($I3615,'taxon-match_2026-08-31'!$A$2:$N$122,10,FALSE),IF(_xlpm.x=0,"",_xlpm.x)))</f>
        <v>Stolidobranchia</v>
      </c>
      <c r="P3615" t="str">
        <f>IF($I3615="","",_xlfn.LET(_xlpm.x,VLOOKUP($I3615,'taxon-match_2026-08-31'!$A$2:$N$122,11,FALSE),IF(_xlpm.x=0,"",_xlpm.x)))</f>
        <v>Styelidae</v>
      </c>
      <c r="Q3615" t="str">
        <f>IF($I3615="","",_xlfn.LET(_xlpm.x,VLOOKUP($I3615,'taxon-match_2026-08-31'!$A$2:$N$122,12,FALSE),IF(_xlpm.x=0,"",_xlpm.x)))</f>
        <v>Cnemidocarpa</v>
      </c>
      <c r="R3615" t="str">
        <f>IF($I3615="","",_xlfn.LET(_xlpm.x,VLOOKUP($I3615,'taxon-match_2026-08-31'!$A$2:$N$122,14,FALSE),IF(_xlpm.x=0,"",_xlpm.x)))</f>
        <v>verrucosa</v>
      </c>
      <c r="S3615" s="2" t="s">
        <v>2609</v>
      </c>
      <c r="T3615" s="69" t="s">
        <v>62</v>
      </c>
      <c r="U3615" s="69" t="s">
        <v>60</v>
      </c>
      <c r="X3615" t="str">
        <f>IF(T3615="","",_xlfn.LET(_xlpm.x,VLOOKUP(T3615,'Drop-down_menus'!$F$2:$G$16,2,FALSE),IF(_xlpm.x=0,"",_xlpm.x)))</f>
        <v>https://orcid.org/0000-0003-3696-4445</v>
      </c>
      <c r="Y3615" t="str">
        <f>IF(U3615="","",_xlfn.LET(_xlpm.x,VLOOKUP(U3615,'Drop-down_menus'!$F$2:$G$16,2,FALSE),IF(_xlpm.x=0,"",_xlpm.x)))</f>
        <v>https://orcid.org/0000-0002-9708-1761</v>
      </c>
      <c r="Z3615" t="str">
        <f>IF(V3615="","",_xlfn.LET(_xlpm.x,VLOOKUP(V3615,'Drop-down_menus'!$F$2:$G$16,2,FALSE),IF(_xlpm.x=0,"",_xlpm.x)))</f>
        <v/>
      </c>
      <c r="AA3615" t="str">
        <f>IF(W3615="","",_xlfn.LET(_xlpm.x,VLOOKUP(W3615,'Drop-down_menus'!$F$2:$G$16,2,FALSE),IF(_xlpm.x=0,"",_xlpm.x)))</f>
        <v/>
      </c>
      <c r="AB3615" s="69" t="s">
        <v>678</v>
      </c>
      <c r="AE3615" t="s">
        <v>922</v>
      </c>
    </row>
    <row r="3616" spans="1:31" ht="15" x14ac:dyDescent="0.2">
      <c r="A3616" s="2" t="s">
        <v>328</v>
      </c>
      <c r="B3616">
        <v>3398</v>
      </c>
      <c r="C3616">
        <v>704</v>
      </c>
      <c r="D3616" s="69" t="s">
        <v>700</v>
      </c>
      <c r="F3616" s="70" t="s">
        <v>888</v>
      </c>
      <c r="G3616" s="69">
        <v>1</v>
      </c>
      <c r="H3616" s="70" t="s">
        <v>888</v>
      </c>
      <c r="I3616" t="s">
        <v>888</v>
      </c>
      <c r="J3616" t="str">
        <f>IF($I3616="","",_xlfn.LET(_xlpm.x,VLOOKUP($I3616,'taxon-match_2026-08-31'!$A$2:$N$122,6,FALSE),IF(_xlpm.x=0,"",_xlpm.x)))</f>
        <v>(Lesson, 1830)</v>
      </c>
      <c r="K3616" t="str">
        <f>IF($I3616="","",_xlfn.LET(_xlpm.x,VLOOKUP($I3616,'taxon-match_2026-08-31'!$A$2:$N$122,4,FALSE),IF(_xlpm.x=0,"",_xlpm.x)))</f>
        <v>urn:lsid:marinespecies.org:taxname:173893</v>
      </c>
      <c r="L3616" t="str">
        <f>IF($I3616="","",_xlfn.LET(_xlpm.x,VLOOKUP($I3616,'taxon-match_2026-08-31'!$A$2:$N$122,7,FALSE),IF(_xlpm.x=0,"",_xlpm.x)))</f>
        <v>Animalia</v>
      </c>
      <c r="M3616" t="str">
        <f>IF($I3616="","",_xlfn.LET(_xlpm.x,VLOOKUP($I3616,'taxon-match_2026-08-31'!$A$2:$N$122,8,FALSE),IF(_xlpm.x=0,"",_xlpm.x)))</f>
        <v>Chordata</v>
      </c>
      <c r="N3616" t="str">
        <f>IF($I3616="","",_xlfn.LET(_xlpm.x,VLOOKUP($I3616,'taxon-match_2026-08-31'!$A$2:$N$122,9,FALSE),IF(_xlpm.x=0,"",_xlpm.x)))</f>
        <v>Ascidiacea</v>
      </c>
      <c r="O3616" t="str">
        <f>IF($I3616="","",_xlfn.LET(_xlpm.x,VLOOKUP($I3616,'taxon-match_2026-08-31'!$A$2:$N$122,10,FALSE),IF(_xlpm.x=0,"",_xlpm.x)))</f>
        <v>Stolidobranchia</v>
      </c>
      <c r="P3616" t="str">
        <f>IF($I3616="","",_xlfn.LET(_xlpm.x,VLOOKUP($I3616,'taxon-match_2026-08-31'!$A$2:$N$122,11,FALSE),IF(_xlpm.x=0,"",_xlpm.x)))</f>
        <v>Styelidae</v>
      </c>
      <c r="Q3616" t="str">
        <f>IF($I3616="","",_xlfn.LET(_xlpm.x,VLOOKUP($I3616,'taxon-match_2026-08-31'!$A$2:$N$122,12,FALSE),IF(_xlpm.x=0,"",_xlpm.x)))</f>
        <v>Cnemidocarpa</v>
      </c>
      <c r="R3616" t="str">
        <f>IF($I3616="","",_xlfn.LET(_xlpm.x,VLOOKUP($I3616,'taxon-match_2026-08-31'!$A$2:$N$122,14,FALSE),IF(_xlpm.x=0,"",_xlpm.x)))</f>
        <v>verrucosa</v>
      </c>
      <c r="S3616" s="2" t="s">
        <v>2609</v>
      </c>
      <c r="T3616" s="69" t="s">
        <v>62</v>
      </c>
      <c r="U3616" s="69" t="s">
        <v>60</v>
      </c>
      <c r="X3616" t="str">
        <f>IF(T3616="","",_xlfn.LET(_xlpm.x,VLOOKUP(T3616,'Drop-down_menus'!$F$2:$G$16,2,FALSE),IF(_xlpm.x=0,"",_xlpm.x)))</f>
        <v>https://orcid.org/0000-0003-3696-4445</v>
      </c>
      <c r="Y3616" t="str">
        <f>IF(U3616="","",_xlfn.LET(_xlpm.x,VLOOKUP(U3616,'Drop-down_menus'!$F$2:$G$16,2,FALSE),IF(_xlpm.x=0,"",_xlpm.x)))</f>
        <v>https://orcid.org/0000-0002-9708-1761</v>
      </c>
      <c r="Z3616" t="str">
        <f>IF(V3616="","",_xlfn.LET(_xlpm.x,VLOOKUP(V3616,'Drop-down_menus'!$F$2:$G$16,2,FALSE),IF(_xlpm.x=0,"",_xlpm.x)))</f>
        <v/>
      </c>
      <c r="AA3616" t="str">
        <f>IF(W3616="","",_xlfn.LET(_xlpm.x,VLOOKUP(W3616,'Drop-down_menus'!$F$2:$G$16,2,FALSE),IF(_xlpm.x=0,"",_xlpm.x)))</f>
        <v/>
      </c>
      <c r="AB3616" s="69" t="s">
        <v>678</v>
      </c>
      <c r="AE3616" t="s">
        <v>922</v>
      </c>
    </row>
    <row r="3617" spans="1:31" ht="15" x14ac:dyDescent="0.2">
      <c r="A3617" s="2" t="s">
        <v>328</v>
      </c>
      <c r="B3617">
        <v>3399</v>
      </c>
      <c r="C3617">
        <v>701</v>
      </c>
      <c r="D3617" s="69" t="s">
        <v>700</v>
      </c>
      <c r="F3617" s="70" t="s">
        <v>888</v>
      </c>
      <c r="G3617" s="69">
        <v>1</v>
      </c>
      <c r="H3617" s="70" t="s">
        <v>888</v>
      </c>
      <c r="I3617" t="s">
        <v>888</v>
      </c>
      <c r="J3617" t="str">
        <f>IF($I3617="","",_xlfn.LET(_xlpm.x,VLOOKUP($I3617,'taxon-match_2026-08-31'!$A$2:$N$122,6,FALSE),IF(_xlpm.x=0,"",_xlpm.x)))</f>
        <v>(Lesson, 1830)</v>
      </c>
      <c r="K3617" t="str">
        <f>IF($I3617="","",_xlfn.LET(_xlpm.x,VLOOKUP($I3617,'taxon-match_2026-08-31'!$A$2:$N$122,4,FALSE),IF(_xlpm.x=0,"",_xlpm.x)))</f>
        <v>urn:lsid:marinespecies.org:taxname:173893</v>
      </c>
      <c r="L3617" t="str">
        <f>IF($I3617="","",_xlfn.LET(_xlpm.x,VLOOKUP($I3617,'taxon-match_2026-08-31'!$A$2:$N$122,7,FALSE),IF(_xlpm.x=0,"",_xlpm.x)))</f>
        <v>Animalia</v>
      </c>
      <c r="M3617" t="str">
        <f>IF($I3617="","",_xlfn.LET(_xlpm.x,VLOOKUP($I3617,'taxon-match_2026-08-31'!$A$2:$N$122,8,FALSE),IF(_xlpm.x=0,"",_xlpm.x)))</f>
        <v>Chordata</v>
      </c>
      <c r="N3617" t="str">
        <f>IF($I3617="","",_xlfn.LET(_xlpm.x,VLOOKUP($I3617,'taxon-match_2026-08-31'!$A$2:$N$122,9,FALSE),IF(_xlpm.x=0,"",_xlpm.x)))</f>
        <v>Ascidiacea</v>
      </c>
      <c r="O3617" t="str">
        <f>IF($I3617="","",_xlfn.LET(_xlpm.x,VLOOKUP($I3617,'taxon-match_2026-08-31'!$A$2:$N$122,10,FALSE),IF(_xlpm.x=0,"",_xlpm.x)))</f>
        <v>Stolidobranchia</v>
      </c>
      <c r="P3617" t="str">
        <f>IF($I3617="","",_xlfn.LET(_xlpm.x,VLOOKUP($I3617,'taxon-match_2026-08-31'!$A$2:$N$122,11,FALSE),IF(_xlpm.x=0,"",_xlpm.x)))</f>
        <v>Styelidae</v>
      </c>
      <c r="Q3617" t="str">
        <f>IF($I3617="","",_xlfn.LET(_xlpm.x,VLOOKUP($I3617,'taxon-match_2026-08-31'!$A$2:$N$122,12,FALSE),IF(_xlpm.x=0,"",_xlpm.x)))</f>
        <v>Cnemidocarpa</v>
      </c>
      <c r="R3617" t="str">
        <f>IF($I3617="","",_xlfn.LET(_xlpm.x,VLOOKUP($I3617,'taxon-match_2026-08-31'!$A$2:$N$122,14,FALSE),IF(_xlpm.x=0,"",_xlpm.x)))</f>
        <v>verrucosa</v>
      </c>
      <c r="S3617" s="2" t="s">
        <v>2609</v>
      </c>
      <c r="T3617" s="69" t="s">
        <v>62</v>
      </c>
      <c r="U3617" s="69" t="s">
        <v>60</v>
      </c>
      <c r="X3617" t="str">
        <f>IF(T3617="","",_xlfn.LET(_xlpm.x,VLOOKUP(T3617,'Drop-down_menus'!$F$2:$G$16,2,FALSE),IF(_xlpm.x=0,"",_xlpm.x)))</f>
        <v>https://orcid.org/0000-0003-3696-4445</v>
      </c>
      <c r="Y3617" t="str">
        <f>IF(U3617="","",_xlfn.LET(_xlpm.x,VLOOKUP(U3617,'Drop-down_menus'!$F$2:$G$16,2,FALSE),IF(_xlpm.x=0,"",_xlpm.x)))</f>
        <v>https://orcid.org/0000-0002-9708-1761</v>
      </c>
      <c r="Z3617" t="str">
        <f>IF(V3617="","",_xlfn.LET(_xlpm.x,VLOOKUP(V3617,'Drop-down_menus'!$F$2:$G$16,2,FALSE),IF(_xlpm.x=0,"",_xlpm.x)))</f>
        <v/>
      </c>
      <c r="AA3617" t="str">
        <f>IF(W3617="","",_xlfn.LET(_xlpm.x,VLOOKUP(W3617,'Drop-down_menus'!$F$2:$G$16,2,FALSE),IF(_xlpm.x=0,"",_xlpm.x)))</f>
        <v/>
      </c>
      <c r="AB3617" s="69" t="s">
        <v>678</v>
      </c>
      <c r="AE3617" t="s">
        <v>922</v>
      </c>
    </row>
    <row r="3618" spans="1:31" ht="15" x14ac:dyDescent="0.2">
      <c r="A3618" s="2" t="s">
        <v>282</v>
      </c>
      <c r="B3618">
        <v>2707</v>
      </c>
      <c r="C3618">
        <v>702</v>
      </c>
      <c r="D3618" s="69" t="s">
        <v>700</v>
      </c>
      <c r="F3618" s="70" t="s">
        <v>911</v>
      </c>
      <c r="G3618" s="70">
        <v>1</v>
      </c>
      <c r="H3618" s="70" t="s">
        <v>911</v>
      </c>
      <c r="I3618" t="s">
        <v>911</v>
      </c>
      <c r="J3618" t="str">
        <f>IF($I3618="","",_xlfn.LET(_xlpm.x,VLOOKUP($I3618,'taxon-match_2026-08-31'!$A$2:$N$122,6,FALSE),IF(_xlpm.x=0,"",_xlpm.x)))</f>
        <v>Sluiter, 1905</v>
      </c>
      <c r="K3618" t="str">
        <f>IF($I3618="","",_xlfn.LET(_xlpm.x,VLOOKUP($I3618,'taxon-match_2026-08-31'!$A$2:$N$122,4,FALSE),IF(_xlpm.x=0,"",_xlpm.x)))</f>
        <v>urn:lsid:marinespecies.org:taxname:252638</v>
      </c>
      <c r="L3618" t="str">
        <f>IF($I3618="","",_xlfn.LET(_xlpm.x,VLOOKUP($I3618,'taxon-match_2026-08-31'!$A$2:$N$122,7,FALSE),IF(_xlpm.x=0,"",_xlpm.x)))</f>
        <v>Animalia</v>
      </c>
      <c r="M3618" t="str">
        <f>IF($I3618="","",_xlfn.LET(_xlpm.x,VLOOKUP($I3618,'taxon-match_2026-08-31'!$A$2:$N$122,8,FALSE),IF(_xlpm.x=0,"",_xlpm.x)))</f>
        <v>Chordata</v>
      </c>
      <c r="N3618" t="str">
        <f>IF($I3618="","",_xlfn.LET(_xlpm.x,VLOOKUP($I3618,'taxon-match_2026-08-31'!$A$2:$N$122,9,FALSE),IF(_xlpm.x=0,"",_xlpm.x)))</f>
        <v>Ascidiacea</v>
      </c>
      <c r="O3618" t="str">
        <f>IF($I3618="","",_xlfn.LET(_xlpm.x,VLOOKUP($I3618,'taxon-match_2026-08-31'!$A$2:$N$122,10,FALSE),IF(_xlpm.x=0,"",_xlpm.x)))</f>
        <v>Phlebobranchia</v>
      </c>
      <c r="P3618" t="str">
        <f>IF($I3618="","",_xlfn.LET(_xlpm.x,VLOOKUP($I3618,'taxon-match_2026-08-31'!$A$2:$N$122,11,FALSE),IF(_xlpm.x=0,"",_xlpm.x)))</f>
        <v>Corellidae</v>
      </c>
      <c r="Q3618" t="str">
        <f>IF($I3618="","",_xlfn.LET(_xlpm.x,VLOOKUP($I3618,'taxon-match_2026-08-31'!$A$2:$N$122,12,FALSE),IF(_xlpm.x=0,"",_xlpm.x)))</f>
        <v>Corella</v>
      </c>
      <c r="R3618" t="str">
        <f>IF($I3618="","",_xlfn.LET(_xlpm.x,VLOOKUP($I3618,'taxon-match_2026-08-31'!$A$2:$N$122,14,FALSE),IF(_xlpm.x=0,"",_xlpm.x)))</f>
        <v>antarctica</v>
      </c>
      <c r="S3618" s="2" t="s">
        <v>2609</v>
      </c>
      <c r="T3618" s="69" t="s">
        <v>62</v>
      </c>
      <c r="U3618" s="69" t="s">
        <v>60</v>
      </c>
      <c r="X3618" t="str">
        <f>IF(T3618="","",_xlfn.LET(_xlpm.x,VLOOKUP(T3618,'Drop-down_menus'!$F$2:$G$16,2,FALSE),IF(_xlpm.x=0,"",_xlpm.x)))</f>
        <v>https://orcid.org/0000-0003-3696-4445</v>
      </c>
      <c r="Y3618" t="str">
        <f>IF(U3618="","",_xlfn.LET(_xlpm.x,VLOOKUP(U3618,'Drop-down_menus'!$F$2:$G$16,2,FALSE),IF(_xlpm.x=0,"",_xlpm.x)))</f>
        <v>https://orcid.org/0000-0002-9708-1761</v>
      </c>
      <c r="Z3618" t="str">
        <f>IF(V3618="","",_xlfn.LET(_xlpm.x,VLOOKUP(V3618,'Drop-down_menus'!$F$2:$G$16,2,FALSE),IF(_xlpm.x=0,"",_xlpm.x)))</f>
        <v/>
      </c>
      <c r="AA3618" t="str">
        <f>IF(W3618="","",_xlfn.LET(_xlpm.x,VLOOKUP(W3618,'Drop-down_menus'!$F$2:$G$16,2,FALSE),IF(_xlpm.x=0,"",_xlpm.x)))</f>
        <v/>
      </c>
      <c r="AB3618" s="69" t="s">
        <v>678</v>
      </c>
      <c r="AE3618" t="s">
        <v>922</v>
      </c>
    </row>
    <row r="3619" spans="1:31" ht="15" x14ac:dyDescent="0.2">
      <c r="A3619" s="2" t="s">
        <v>282</v>
      </c>
      <c r="B3619">
        <v>2708</v>
      </c>
      <c r="C3619">
        <v>688</v>
      </c>
      <c r="D3619" s="69" t="s">
        <v>700</v>
      </c>
      <c r="F3619" s="70" t="s">
        <v>911</v>
      </c>
      <c r="G3619" s="70">
        <v>1</v>
      </c>
      <c r="H3619" s="70" t="s">
        <v>911</v>
      </c>
      <c r="I3619" t="s">
        <v>911</v>
      </c>
      <c r="J3619" t="str">
        <f>IF($I3619="","",_xlfn.LET(_xlpm.x,VLOOKUP($I3619,'taxon-match_2026-08-31'!$A$2:$N$122,6,FALSE),IF(_xlpm.x=0,"",_xlpm.x)))</f>
        <v>Sluiter, 1905</v>
      </c>
      <c r="K3619" t="str">
        <f>IF($I3619="","",_xlfn.LET(_xlpm.x,VLOOKUP($I3619,'taxon-match_2026-08-31'!$A$2:$N$122,4,FALSE),IF(_xlpm.x=0,"",_xlpm.x)))</f>
        <v>urn:lsid:marinespecies.org:taxname:252638</v>
      </c>
      <c r="L3619" t="str">
        <f>IF($I3619="","",_xlfn.LET(_xlpm.x,VLOOKUP($I3619,'taxon-match_2026-08-31'!$A$2:$N$122,7,FALSE),IF(_xlpm.x=0,"",_xlpm.x)))</f>
        <v>Animalia</v>
      </c>
      <c r="M3619" t="str">
        <f>IF($I3619="","",_xlfn.LET(_xlpm.x,VLOOKUP($I3619,'taxon-match_2026-08-31'!$A$2:$N$122,8,FALSE),IF(_xlpm.x=0,"",_xlpm.x)))</f>
        <v>Chordata</v>
      </c>
      <c r="N3619" t="str">
        <f>IF($I3619="","",_xlfn.LET(_xlpm.x,VLOOKUP($I3619,'taxon-match_2026-08-31'!$A$2:$N$122,9,FALSE),IF(_xlpm.x=0,"",_xlpm.x)))</f>
        <v>Ascidiacea</v>
      </c>
      <c r="O3619" t="str">
        <f>IF($I3619="","",_xlfn.LET(_xlpm.x,VLOOKUP($I3619,'taxon-match_2026-08-31'!$A$2:$N$122,10,FALSE),IF(_xlpm.x=0,"",_xlpm.x)))</f>
        <v>Phlebobranchia</v>
      </c>
      <c r="P3619" t="str">
        <f>IF($I3619="","",_xlfn.LET(_xlpm.x,VLOOKUP($I3619,'taxon-match_2026-08-31'!$A$2:$N$122,11,FALSE),IF(_xlpm.x=0,"",_xlpm.x)))</f>
        <v>Corellidae</v>
      </c>
      <c r="Q3619" t="str">
        <f>IF($I3619="","",_xlfn.LET(_xlpm.x,VLOOKUP($I3619,'taxon-match_2026-08-31'!$A$2:$N$122,12,FALSE),IF(_xlpm.x=0,"",_xlpm.x)))</f>
        <v>Corella</v>
      </c>
      <c r="R3619" t="str">
        <f>IF($I3619="","",_xlfn.LET(_xlpm.x,VLOOKUP($I3619,'taxon-match_2026-08-31'!$A$2:$N$122,14,FALSE),IF(_xlpm.x=0,"",_xlpm.x)))</f>
        <v>antarctica</v>
      </c>
      <c r="S3619" s="2" t="s">
        <v>2609</v>
      </c>
      <c r="T3619" s="69" t="s">
        <v>62</v>
      </c>
      <c r="U3619" s="69" t="s">
        <v>60</v>
      </c>
      <c r="X3619" t="str">
        <f>IF(T3619="","",_xlfn.LET(_xlpm.x,VLOOKUP(T3619,'Drop-down_menus'!$F$2:$G$16,2,FALSE),IF(_xlpm.x=0,"",_xlpm.x)))</f>
        <v>https://orcid.org/0000-0003-3696-4445</v>
      </c>
      <c r="Y3619" t="str">
        <f>IF(U3619="","",_xlfn.LET(_xlpm.x,VLOOKUP(U3619,'Drop-down_menus'!$F$2:$G$16,2,FALSE),IF(_xlpm.x=0,"",_xlpm.x)))</f>
        <v>https://orcid.org/0000-0002-9708-1761</v>
      </c>
      <c r="Z3619" t="str">
        <f>IF(V3619="","",_xlfn.LET(_xlpm.x,VLOOKUP(V3619,'Drop-down_menus'!$F$2:$G$16,2,FALSE),IF(_xlpm.x=0,"",_xlpm.x)))</f>
        <v/>
      </c>
      <c r="AA3619" t="str">
        <f>IF(W3619="","",_xlfn.LET(_xlpm.x,VLOOKUP(W3619,'Drop-down_menus'!$F$2:$G$16,2,FALSE),IF(_xlpm.x=0,"",_xlpm.x)))</f>
        <v/>
      </c>
      <c r="AB3619" s="69" t="s">
        <v>678</v>
      </c>
      <c r="AE3619" t="s">
        <v>922</v>
      </c>
    </row>
    <row r="3620" spans="1:31" ht="15" x14ac:dyDescent="0.2">
      <c r="A3620" s="2" t="s">
        <v>441</v>
      </c>
      <c r="B3620">
        <v>5300</v>
      </c>
      <c r="C3620">
        <v>689</v>
      </c>
      <c r="D3620" s="69" t="s">
        <v>700</v>
      </c>
      <c r="F3620" s="70" t="s">
        <v>911</v>
      </c>
      <c r="G3620" s="70">
        <v>1</v>
      </c>
      <c r="H3620" s="70" t="s">
        <v>911</v>
      </c>
      <c r="I3620" t="s">
        <v>911</v>
      </c>
      <c r="J3620" t="str">
        <f>IF($I3620="","",_xlfn.LET(_xlpm.x,VLOOKUP($I3620,'taxon-match_2026-08-31'!$A$2:$N$122,6,FALSE),IF(_xlpm.x=0,"",_xlpm.x)))</f>
        <v>Sluiter, 1905</v>
      </c>
      <c r="K3620" t="str">
        <f>IF($I3620="","",_xlfn.LET(_xlpm.x,VLOOKUP($I3620,'taxon-match_2026-08-31'!$A$2:$N$122,4,FALSE),IF(_xlpm.x=0,"",_xlpm.x)))</f>
        <v>urn:lsid:marinespecies.org:taxname:252638</v>
      </c>
      <c r="L3620" t="str">
        <f>IF($I3620="","",_xlfn.LET(_xlpm.x,VLOOKUP($I3620,'taxon-match_2026-08-31'!$A$2:$N$122,7,FALSE),IF(_xlpm.x=0,"",_xlpm.x)))</f>
        <v>Animalia</v>
      </c>
      <c r="M3620" t="str">
        <f>IF($I3620="","",_xlfn.LET(_xlpm.x,VLOOKUP($I3620,'taxon-match_2026-08-31'!$A$2:$N$122,8,FALSE),IF(_xlpm.x=0,"",_xlpm.x)))</f>
        <v>Chordata</v>
      </c>
      <c r="N3620" t="str">
        <f>IF($I3620="","",_xlfn.LET(_xlpm.x,VLOOKUP($I3620,'taxon-match_2026-08-31'!$A$2:$N$122,9,FALSE),IF(_xlpm.x=0,"",_xlpm.x)))</f>
        <v>Ascidiacea</v>
      </c>
      <c r="O3620" t="str">
        <f>IF($I3620="","",_xlfn.LET(_xlpm.x,VLOOKUP($I3620,'taxon-match_2026-08-31'!$A$2:$N$122,10,FALSE),IF(_xlpm.x=0,"",_xlpm.x)))</f>
        <v>Phlebobranchia</v>
      </c>
      <c r="P3620" t="str">
        <f>IF($I3620="","",_xlfn.LET(_xlpm.x,VLOOKUP($I3620,'taxon-match_2026-08-31'!$A$2:$N$122,11,FALSE),IF(_xlpm.x=0,"",_xlpm.x)))</f>
        <v>Corellidae</v>
      </c>
      <c r="Q3620" t="str">
        <f>IF($I3620="","",_xlfn.LET(_xlpm.x,VLOOKUP($I3620,'taxon-match_2026-08-31'!$A$2:$N$122,12,FALSE),IF(_xlpm.x=0,"",_xlpm.x)))</f>
        <v>Corella</v>
      </c>
      <c r="R3620" t="str">
        <f>IF($I3620="","",_xlfn.LET(_xlpm.x,VLOOKUP($I3620,'taxon-match_2026-08-31'!$A$2:$N$122,14,FALSE),IF(_xlpm.x=0,"",_xlpm.x)))</f>
        <v>antarctica</v>
      </c>
      <c r="S3620" s="2" t="s">
        <v>2609</v>
      </c>
      <c r="T3620" s="69" t="s">
        <v>62</v>
      </c>
      <c r="U3620" s="69" t="s">
        <v>60</v>
      </c>
      <c r="X3620" t="str">
        <f>IF(T3620="","",_xlfn.LET(_xlpm.x,VLOOKUP(T3620,'Drop-down_menus'!$F$2:$G$16,2,FALSE),IF(_xlpm.x=0,"",_xlpm.x)))</f>
        <v>https://orcid.org/0000-0003-3696-4445</v>
      </c>
      <c r="Y3620" t="str">
        <f>IF(U3620="","",_xlfn.LET(_xlpm.x,VLOOKUP(U3620,'Drop-down_menus'!$F$2:$G$16,2,FALSE),IF(_xlpm.x=0,"",_xlpm.x)))</f>
        <v>https://orcid.org/0000-0002-9708-1761</v>
      </c>
      <c r="Z3620" t="str">
        <f>IF(V3620="","",_xlfn.LET(_xlpm.x,VLOOKUP(V3620,'Drop-down_menus'!$F$2:$G$16,2,FALSE),IF(_xlpm.x=0,"",_xlpm.x)))</f>
        <v/>
      </c>
      <c r="AA3620" t="str">
        <f>IF(W3620="","",_xlfn.LET(_xlpm.x,VLOOKUP(W3620,'Drop-down_menus'!$F$2:$G$16,2,FALSE),IF(_xlpm.x=0,"",_xlpm.x)))</f>
        <v/>
      </c>
      <c r="AB3620" s="69" t="s">
        <v>678</v>
      </c>
      <c r="AE3620" s="69" t="s">
        <v>922</v>
      </c>
    </row>
    <row r="3621" spans="1:31" ht="15" x14ac:dyDescent="0.2">
      <c r="A3621" s="2" t="s">
        <v>441</v>
      </c>
      <c r="B3621">
        <v>5304</v>
      </c>
      <c r="C3621">
        <v>706</v>
      </c>
      <c r="D3621" s="69" t="s">
        <v>700</v>
      </c>
      <c r="F3621" s="70" t="s">
        <v>911</v>
      </c>
      <c r="G3621" s="70">
        <v>1</v>
      </c>
      <c r="H3621" s="70" t="s">
        <v>911</v>
      </c>
      <c r="I3621" t="s">
        <v>911</v>
      </c>
      <c r="J3621" t="str">
        <f>IF($I3621="","",_xlfn.LET(_xlpm.x,VLOOKUP($I3621,'taxon-match_2026-08-31'!$A$2:$N$122,6,FALSE),IF(_xlpm.x=0,"",_xlpm.x)))</f>
        <v>Sluiter, 1905</v>
      </c>
      <c r="K3621" t="str">
        <f>IF($I3621="","",_xlfn.LET(_xlpm.x,VLOOKUP($I3621,'taxon-match_2026-08-31'!$A$2:$N$122,4,FALSE),IF(_xlpm.x=0,"",_xlpm.x)))</f>
        <v>urn:lsid:marinespecies.org:taxname:252638</v>
      </c>
      <c r="L3621" t="str">
        <f>IF($I3621="","",_xlfn.LET(_xlpm.x,VLOOKUP($I3621,'taxon-match_2026-08-31'!$A$2:$N$122,7,FALSE),IF(_xlpm.x=0,"",_xlpm.x)))</f>
        <v>Animalia</v>
      </c>
      <c r="M3621" t="str">
        <f>IF($I3621="","",_xlfn.LET(_xlpm.x,VLOOKUP($I3621,'taxon-match_2026-08-31'!$A$2:$N$122,8,FALSE),IF(_xlpm.x=0,"",_xlpm.x)))</f>
        <v>Chordata</v>
      </c>
      <c r="N3621" t="str">
        <f>IF($I3621="","",_xlfn.LET(_xlpm.x,VLOOKUP($I3621,'taxon-match_2026-08-31'!$A$2:$N$122,9,FALSE),IF(_xlpm.x=0,"",_xlpm.x)))</f>
        <v>Ascidiacea</v>
      </c>
      <c r="O3621" t="str">
        <f>IF($I3621="","",_xlfn.LET(_xlpm.x,VLOOKUP($I3621,'taxon-match_2026-08-31'!$A$2:$N$122,10,FALSE),IF(_xlpm.x=0,"",_xlpm.x)))</f>
        <v>Phlebobranchia</v>
      </c>
      <c r="P3621" t="str">
        <f>IF($I3621="","",_xlfn.LET(_xlpm.x,VLOOKUP($I3621,'taxon-match_2026-08-31'!$A$2:$N$122,11,FALSE),IF(_xlpm.x=0,"",_xlpm.x)))</f>
        <v>Corellidae</v>
      </c>
      <c r="Q3621" t="str">
        <f>IF($I3621="","",_xlfn.LET(_xlpm.x,VLOOKUP($I3621,'taxon-match_2026-08-31'!$A$2:$N$122,12,FALSE),IF(_xlpm.x=0,"",_xlpm.x)))</f>
        <v>Corella</v>
      </c>
      <c r="R3621" t="str">
        <f>IF($I3621="","",_xlfn.LET(_xlpm.x,VLOOKUP($I3621,'taxon-match_2026-08-31'!$A$2:$N$122,14,FALSE),IF(_xlpm.x=0,"",_xlpm.x)))</f>
        <v>antarctica</v>
      </c>
      <c r="S3621" s="2" t="s">
        <v>2609</v>
      </c>
      <c r="T3621" s="69" t="s">
        <v>62</v>
      </c>
      <c r="U3621" s="69" t="s">
        <v>60</v>
      </c>
      <c r="X3621" t="str">
        <f>IF(T3621="","",_xlfn.LET(_xlpm.x,VLOOKUP(T3621,'Drop-down_menus'!$F$2:$G$16,2,FALSE),IF(_xlpm.x=0,"",_xlpm.x)))</f>
        <v>https://orcid.org/0000-0003-3696-4445</v>
      </c>
      <c r="Y3621" t="str">
        <f>IF(U3621="","",_xlfn.LET(_xlpm.x,VLOOKUP(U3621,'Drop-down_menus'!$F$2:$G$16,2,FALSE),IF(_xlpm.x=0,"",_xlpm.x)))</f>
        <v>https://orcid.org/0000-0002-9708-1761</v>
      </c>
      <c r="Z3621" t="str">
        <f>IF(V3621="","",_xlfn.LET(_xlpm.x,VLOOKUP(V3621,'Drop-down_menus'!$F$2:$G$16,2,FALSE),IF(_xlpm.x=0,"",_xlpm.x)))</f>
        <v/>
      </c>
      <c r="AA3621" t="str">
        <f>IF(W3621="","",_xlfn.LET(_xlpm.x,VLOOKUP(W3621,'Drop-down_menus'!$F$2:$G$16,2,FALSE),IF(_xlpm.x=0,"",_xlpm.x)))</f>
        <v/>
      </c>
      <c r="AB3621" s="69" t="s">
        <v>678</v>
      </c>
      <c r="AE3621" t="s">
        <v>922</v>
      </c>
    </row>
    <row r="3622" spans="1:31" ht="15" x14ac:dyDescent="0.2">
      <c r="A3622" s="2" t="s">
        <v>441</v>
      </c>
      <c r="B3622">
        <v>5305</v>
      </c>
      <c r="C3622">
        <v>690</v>
      </c>
      <c r="D3622" s="69" t="s">
        <v>700</v>
      </c>
      <c r="F3622" s="70" t="s">
        <v>911</v>
      </c>
      <c r="G3622" s="70">
        <v>1</v>
      </c>
      <c r="H3622" s="70" t="s">
        <v>911</v>
      </c>
      <c r="I3622" t="s">
        <v>911</v>
      </c>
      <c r="J3622" t="str">
        <f>IF($I3622="","",_xlfn.LET(_xlpm.x,VLOOKUP($I3622,'taxon-match_2026-08-31'!$A$2:$N$122,6,FALSE),IF(_xlpm.x=0,"",_xlpm.x)))</f>
        <v>Sluiter, 1905</v>
      </c>
      <c r="K3622" t="str">
        <f>IF($I3622="","",_xlfn.LET(_xlpm.x,VLOOKUP($I3622,'taxon-match_2026-08-31'!$A$2:$N$122,4,FALSE),IF(_xlpm.x=0,"",_xlpm.x)))</f>
        <v>urn:lsid:marinespecies.org:taxname:252638</v>
      </c>
      <c r="L3622" t="str">
        <f>IF($I3622="","",_xlfn.LET(_xlpm.x,VLOOKUP($I3622,'taxon-match_2026-08-31'!$A$2:$N$122,7,FALSE),IF(_xlpm.x=0,"",_xlpm.x)))</f>
        <v>Animalia</v>
      </c>
      <c r="M3622" t="str">
        <f>IF($I3622="","",_xlfn.LET(_xlpm.x,VLOOKUP($I3622,'taxon-match_2026-08-31'!$A$2:$N$122,8,FALSE),IF(_xlpm.x=0,"",_xlpm.x)))</f>
        <v>Chordata</v>
      </c>
      <c r="N3622" t="str">
        <f>IF($I3622="","",_xlfn.LET(_xlpm.x,VLOOKUP($I3622,'taxon-match_2026-08-31'!$A$2:$N$122,9,FALSE),IF(_xlpm.x=0,"",_xlpm.x)))</f>
        <v>Ascidiacea</v>
      </c>
      <c r="O3622" t="str">
        <f>IF($I3622="","",_xlfn.LET(_xlpm.x,VLOOKUP($I3622,'taxon-match_2026-08-31'!$A$2:$N$122,10,FALSE),IF(_xlpm.x=0,"",_xlpm.x)))</f>
        <v>Phlebobranchia</v>
      </c>
      <c r="P3622" t="str">
        <f>IF($I3622="","",_xlfn.LET(_xlpm.x,VLOOKUP($I3622,'taxon-match_2026-08-31'!$A$2:$N$122,11,FALSE),IF(_xlpm.x=0,"",_xlpm.x)))</f>
        <v>Corellidae</v>
      </c>
      <c r="Q3622" t="str">
        <f>IF($I3622="","",_xlfn.LET(_xlpm.x,VLOOKUP($I3622,'taxon-match_2026-08-31'!$A$2:$N$122,12,FALSE),IF(_xlpm.x=0,"",_xlpm.x)))</f>
        <v>Corella</v>
      </c>
      <c r="R3622" t="str">
        <f>IF($I3622="","",_xlfn.LET(_xlpm.x,VLOOKUP($I3622,'taxon-match_2026-08-31'!$A$2:$N$122,14,FALSE),IF(_xlpm.x=0,"",_xlpm.x)))</f>
        <v>antarctica</v>
      </c>
      <c r="S3622" s="2" t="s">
        <v>2609</v>
      </c>
      <c r="T3622" s="69" t="s">
        <v>62</v>
      </c>
      <c r="U3622" s="69" t="s">
        <v>60</v>
      </c>
      <c r="X3622" t="str">
        <f>IF(T3622="","",_xlfn.LET(_xlpm.x,VLOOKUP(T3622,'Drop-down_menus'!$F$2:$G$16,2,FALSE),IF(_xlpm.x=0,"",_xlpm.x)))</f>
        <v>https://orcid.org/0000-0003-3696-4445</v>
      </c>
      <c r="Y3622" t="str">
        <f>IF(U3622="","",_xlfn.LET(_xlpm.x,VLOOKUP(U3622,'Drop-down_menus'!$F$2:$G$16,2,FALSE),IF(_xlpm.x=0,"",_xlpm.x)))</f>
        <v>https://orcid.org/0000-0002-9708-1761</v>
      </c>
      <c r="Z3622" t="str">
        <f>IF(V3622="","",_xlfn.LET(_xlpm.x,VLOOKUP(V3622,'Drop-down_menus'!$F$2:$G$16,2,FALSE),IF(_xlpm.x=0,"",_xlpm.x)))</f>
        <v/>
      </c>
      <c r="AA3622" t="str">
        <f>IF(W3622="","",_xlfn.LET(_xlpm.x,VLOOKUP(W3622,'Drop-down_menus'!$F$2:$G$16,2,FALSE),IF(_xlpm.x=0,"",_xlpm.x)))</f>
        <v/>
      </c>
      <c r="AB3622" s="69" t="s">
        <v>678</v>
      </c>
      <c r="AE3622" t="s">
        <v>922</v>
      </c>
    </row>
    <row r="3623" spans="1:31" ht="15" x14ac:dyDescent="0.2">
      <c r="A3623" s="2" t="s">
        <v>475</v>
      </c>
      <c r="B3623">
        <v>5570</v>
      </c>
      <c r="C3623">
        <v>691</v>
      </c>
      <c r="D3623" s="69" t="s">
        <v>700</v>
      </c>
      <c r="F3623" s="70" t="s">
        <v>911</v>
      </c>
      <c r="G3623" s="70">
        <v>1</v>
      </c>
      <c r="H3623" s="70" t="s">
        <v>911</v>
      </c>
      <c r="I3623" t="s">
        <v>911</v>
      </c>
      <c r="J3623" t="str">
        <f>IF($I3623="","",_xlfn.LET(_xlpm.x,VLOOKUP($I3623,'taxon-match_2026-08-31'!$A$2:$N$122,6,FALSE),IF(_xlpm.x=0,"",_xlpm.x)))</f>
        <v>Sluiter, 1905</v>
      </c>
      <c r="K3623" t="str">
        <f>IF($I3623="","",_xlfn.LET(_xlpm.x,VLOOKUP($I3623,'taxon-match_2026-08-31'!$A$2:$N$122,4,FALSE),IF(_xlpm.x=0,"",_xlpm.x)))</f>
        <v>urn:lsid:marinespecies.org:taxname:252638</v>
      </c>
      <c r="L3623" t="str">
        <f>IF($I3623="","",_xlfn.LET(_xlpm.x,VLOOKUP($I3623,'taxon-match_2026-08-31'!$A$2:$N$122,7,FALSE),IF(_xlpm.x=0,"",_xlpm.x)))</f>
        <v>Animalia</v>
      </c>
      <c r="M3623" t="str">
        <f>IF($I3623="","",_xlfn.LET(_xlpm.x,VLOOKUP($I3623,'taxon-match_2026-08-31'!$A$2:$N$122,8,FALSE),IF(_xlpm.x=0,"",_xlpm.x)))</f>
        <v>Chordata</v>
      </c>
      <c r="N3623" t="str">
        <f>IF($I3623="","",_xlfn.LET(_xlpm.x,VLOOKUP($I3623,'taxon-match_2026-08-31'!$A$2:$N$122,9,FALSE),IF(_xlpm.x=0,"",_xlpm.x)))</f>
        <v>Ascidiacea</v>
      </c>
      <c r="O3623" t="str">
        <f>IF($I3623="","",_xlfn.LET(_xlpm.x,VLOOKUP($I3623,'taxon-match_2026-08-31'!$A$2:$N$122,10,FALSE),IF(_xlpm.x=0,"",_xlpm.x)))</f>
        <v>Phlebobranchia</v>
      </c>
      <c r="P3623" t="str">
        <f>IF($I3623="","",_xlfn.LET(_xlpm.x,VLOOKUP($I3623,'taxon-match_2026-08-31'!$A$2:$N$122,11,FALSE),IF(_xlpm.x=0,"",_xlpm.x)))</f>
        <v>Corellidae</v>
      </c>
      <c r="Q3623" t="str">
        <f>IF($I3623="","",_xlfn.LET(_xlpm.x,VLOOKUP($I3623,'taxon-match_2026-08-31'!$A$2:$N$122,12,FALSE),IF(_xlpm.x=0,"",_xlpm.x)))</f>
        <v>Corella</v>
      </c>
      <c r="R3623" t="str">
        <f>IF($I3623="","",_xlfn.LET(_xlpm.x,VLOOKUP($I3623,'taxon-match_2026-08-31'!$A$2:$N$122,14,FALSE),IF(_xlpm.x=0,"",_xlpm.x)))</f>
        <v>antarctica</v>
      </c>
      <c r="S3623" s="2" t="s">
        <v>2609</v>
      </c>
      <c r="T3623" s="69" t="s">
        <v>62</v>
      </c>
      <c r="U3623" s="69" t="s">
        <v>60</v>
      </c>
      <c r="X3623" t="str">
        <f>IF(T3623="","",_xlfn.LET(_xlpm.x,VLOOKUP(T3623,'Drop-down_menus'!$F$2:$G$16,2,FALSE),IF(_xlpm.x=0,"",_xlpm.x)))</f>
        <v>https://orcid.org/0000-0003-3696-4445</v>
      </c>
      <c r="Y3623" t="str">
        <f>IF(U3623="","",_xlfn.LET(_xlpm.x,VLOOKUP(U3623,'Drop-down_menus'!$F$2:$G$16,2,FALSE),IF(_xlpm.x=0,"",_xlpm.x)))</f>
        <v>https://orcid.org/0000-0002-9708-1761</v>
      </c>
      <c r="Z3623" t="str">
        <f>IF(V3623="","",_xlfn.LET(_xlpm.x,VLOOKUP(V3623,'Drop-down_menus'!$F$2:$G$16,2,FALSE),IF(_xlpm.x=0,"",_xlpm.x)))</f>
        <v/>
      </c>
      <c r="AA3623" t="str">
        <f>IF(W3623="","",_xlfn.LET(_xlpm.x,VLOOKUP(W3623,'Drop-down_menus'!$F$2:$G$16,2,FALSE),IF(_xlpm.x=0,"",_xlpm.x)))</f>
        <v/>
      </c>
      <c r="AB3623" s="69" t="s">
        <v>678</v>
      </c>
      <c r="AE3623" s="69" t="s">
        <v>922</v>
      </c>
    </row>
    <row r="3624" spans="1:31" ht="15" x14ac:dyDescent="0.2">
      <c r="A3624" s="2" t="s">
        <v>117</v>
      </c>
      <c r="B3624">
        <v>644</v>
      </c>
      <c r="C3624">
        <v>707</v>
      </c>
      <c r="D3624" s="69" t="s">
        <v>700</v>
      </c>
      <c r="F3624" s="70" t="s">
        <v>911</v>
      </c>
      <c r="G3624" s="69">
        <v>1</v>
      </c>
      <c r="H3624" s="70" t="s">
        <v>911</v>
      </c>
      <c r="I3624" t="s">
        <v>911</v>
      </c>
      <c r="J3624" t="str">
        <f>IF($I3624="","",_xlfn.LET(_xlpm.x,VLOOKUP($I3624,'taxon-match_2026-08-31'!$A$2:$N$122,6,FALSE),IF(_xlpm.x=0,"",_xlpm.x)))</f>
        <v>Sluiter, 1905</v>
      </c>
      <c r="K3624" t="str">
        <f>IF($I3624="","",_xlfn.LET(_xlpm.x,VLOOKUP($I3624,'taxon-match_2026-08-31'!$A$2:$N$122,4,FALSE),IF(_xlpm.x=0,"",_xlpm.x)))</f>
        <v>urn:lsid:marinespecies.org:taxname:252638</v>
      </c>
      <c r="L3624" t="str">
        <f>IF($I3624="","",_xlfn.LET(_xlpm.x,VLOOKUP($I3624,'taxon-match_2026-08-31'!$A$2:$N$122,7,FALSE),IF(_xlpm.x=0,"",_xlpm.x)))</f>
        <v>Animalia</v>
      </c>
      <c r="M3624" t="str">
        <f>IF($I3624="","",_xlfn.LET(_xlpm.x,VLOOKUP($I3624,'taxon-match_2026-08-31'!$A$2:$N$122,8,FALSE),IF(_xlpm.x=0,"",_xlpm.x)))</f>
        <v>Chordata</v>
      </c>
      <c r="N3624" t="str">
        <f>IF($I3624="","",_xlfn.LET(_xlpm.x,VLOOKUP($I3624,'taxon-match_2026-08-31'!$A$2:$N$122,9,FALSE),IF(_xlpm.x=0,"",_xlpm.x)))</f>
        <v>Ascidiacea</v>
      </c>
      <c r="O3624" t="str">
        <f>IF($I3624="","",_xlfn.LET(_xlpm.x,VLOOKUP($I3624,'taxon-match_2026-08-31'!$A$2:$N$122,10,FALSE),IF(_xlpm.x=0,"",_xlpm.x)))</f>
        <v>Phlebobranchia</v>
      </c>
      <c r="P3624" t="str">
        <f>IF($I3624="","",_xlfn.LET(_xlpm.x,VLOOKUP($I3624,'taxon-match_2026-08-31'!$A$2:$N$122,11,FALSE),IF(_xlpm.x=0,"",_xlpm.x)))</f>
        <v>Corellidae</v>
      </c>
      <c r="Q3624" t="str">
        <f>IF($I3624="","",_xlfn.LET(_xlpm.x,VLOOKUP($I3624,'taxon-match_2026-08-31'!$A$2:$N$122,12,FALSE),IF(_xlpm.x=0,"",_xlpm.x)))</f>
        <v>Corella</v>
      </c>
      <c r="R3624" t="str">
        <f>IF($I3624="","",_xlfn.LET(_xlpm.x,VLOOKUP($I3624,'taxon-match_2026-08-31'!$A$2:$N$122,14,FALSE),IF(_xlpm.x=0,"",_xlpm.x)))</f>
        <v>antarctica</v>
      </c>
      <c r="S3624" s="2" t="s">
        <v>2609</v>
      </c>
      <c r="T3624" s="69" t="s">
        <v>62</v>
      </c>
      <c r="U3624" s="69" t="s">
        <v>60</v>
      </c>
      <c r="X3624" t="str">
        <f>IF(T3624="","",_xlfn.LET(_xlpm.x,VLOOKUP(T3624,'Drop-down_menus'!$F$2:$G$16,2,FALSE),IF(_xlpm.x=0,"",_xlpm.x)))</f>
        <v>https://orcid.org/0000-0003-3696-4445</v>
      </c>
      <c r="Y3624" t="str">
        <f>IF(U3624="","",_xlfn.LET(_xlpm.x,VLOOKUP(U3624,'Drop-down_menus'!$F$2:$G$16,2,FALSE),IF(_xlpm.x=0,"",_xlpm.x)))</f>
        <v>https://orcid.org/0000-0002-9708-1761</v>
      </c>
      <c r="Z3624" t="str">
        <f>IF(V3624="","",_xlfn.LET(_xlpm.x,VLOOKUP(V3624,'Drop-down_menus'!$F$2:$G$16,2,FALSE),IF(_xlpm.x=0,"",_xlpm.x)))</f>
        <v/>
      </c>
      <c r="AA3624" t="str">
        <f>IF(W3624="","",_xlfn.LET(_xlpm.x,VLOOKUP(W3624,'Drop-down_menus'!$F$2:$G$16,2,FALSE),IF(_xlpm.x=0,"",_xlpm.x)))</f>
        <v/>
      </c>
      <c r="AB3624" s="69" t="s">
        <v>678</v>
      </c>
      <c r="AE3624" s="69" t="s">
        <v>922</v>
      </c>
    </row>
    <row r="3625" spans="1:31" ht="15" x14ac:dyDescent="0.2">
      <c r="A3625" s="2" t="s">
        <v>298</v>
      </c>
      <c r="B3625">
        <v>3005</v>
      </c>
      <c r="C3625">
        <v>708</v>
      </c>
      <c r="D3625" s="69" t="s">
        <v>700</v>
      </c>
      <c r="F3625" s="70" t="s">
        <v>912</v>
      </c>
      <c r="G3625" s="70">
        <v>1</v>
      </c>
      <c r="H3625" s="70" t="s">
        <v>1490</v>
      </c>
      <c r="I3625" t="s">
        <v>1490</v>
      </c>
      <c r="J3625" t="str">
        <f>IF($I3625="","",_xlfn.LET(_xlpm.x,VLOOKUP($I3625,'taxon-match_2026-08-31'!$A$2:$N$122,6,FALSE),IF(_xlpm.x=0,"",_xlpm.x)))</f>
        <v>(E. Lamy, 1906)</v>
      </c>
      <c r="K3625" t="str">
        <f>IF($I3625="","",_xlfn.LET(_xlpm.x,VLOOKUP($I3625,'taxon-match_2026-08-31'!$A$2:$N$122,4,FALSE),IF(_xlpm.x=0,"",_xlpm.x)))</f>
        <v>urn:lsid:marinespecies.org:taxname:197130</v>
      </c>
      <c r="L3625" t="str">
        <f>IF($I3625="","",_xlfn.LET(_xlpm.x,VLOOKUP($I3625,'taxon-match_2026-08-31'!$A$2:$N$122,7,FALSE),IF(_xlpm.x=0,"",_xlpm.x)))</f>
        <v>Animalia</v>
      </c>
      <c r="M3625" t="str">
        <f>IF($I3625="","",_xlfn.LET(_xlpm.x,VLOOKUP($I3625,'taxon-match_2026-08-31'!$A$2:$N$122,8,FALSE),IF(_xlpm.x=0,"",_xlpm.x)))</f>
        <v>Mollusca</v>
      </c>
      <c r="N3625" t="str">
        <f>IF($I3625="","",_xlfn.LET(_xlpm.x,VLOOKUP($I3625,'taxon-match_2026-08-31'!$A$2:$N$122,9,FALSE),IF(_xlpm.x=0,"",_xlpm.x)))</f>
        <v>Bivalvia</v>
      </c>
      <c r="O3625" t="str">
        <f>IF($I3625="","",_xlfn.LET(_xlpm.x,VLOOKUP($I3625,'taxon-match_2026-08-31'!$A$2:$N$122,10,FALSE),IF(_xlpm.x=0,"",_xlpm.x)))</f>
        <v/>
      </c>
      <c r="P3625" t="str">
        <f>IF($I3625="","",_xlfn.LET(_xlpm.x,VLOOKUP($I3625,'taxon-match_2026-08-31'!$A$2:$N$122,11,FALSE),IF(_xlpm.x=0,"",_xlpm.x)))</f>
        <v>Cyamiidae</v>
      </c>
      <c r="Q3625" t="str">
        <f>IF($I3625="","",_xlfn.LET(_xlpm.x,VLOOKUP($I3625,'taxon-match_2026-08-31'!$A$2:$N$122,12,FALSE),IF(_xlpm.x=0,"",_xlpm.x)))</f>
        <v>Cyamiomactra</v>
      </c>
      <c r="R3625" t="str">
        <f>IF($I3625="","",_xlfn.LET(_xlpm.x,VLOOKUP($I3625,'taxon-match_2026-08-31'!$A$2:$N$122,14,FALSE),IF(_xlpm.x=0,"",_xlpm.x)))</f>
        <v>laminifera</v>
      </c>
      <c r="S3625" s="2" t="s">
        <v>2609</v>
      </c>
      <c r="T3625" s="69" t="s">
        <v>62</v>
      </c>
      <c r="U3625" s="69" t="s">
        <v>60</v>
      </c>
      <c r="X3625" t="str">
        <f>IF(T3625="","",_xlfn.LET(_xlpm.x,VLOOKUP(T3625,'Drop-down_menus'!$F$2:$G$16,2,FALSE),IF(_xlpm.x=0,"",_xlpm.x)))</f>
        <v>https://orcid.org/0000-0003-3696-4445</v>
      </c>
      <c r="Y3625" t="str">
        <f>IF(U3625="","",_xlfn.LET(_xlpm.x,VLOOKUP(U3625,'Drop-down_menus'!$F$2:$G$16,2,FALSE),IF(_xlpm.x=0,"",_xlpm.x)))</f>
        <v>https://orcid.org/0000-0002-9708-1761</v>
      </c>
      <c r="Z3625" t="str">
        <f>IF(V3625="","",_xlfn.LET(_xlpm.x,VLOOKUP(V3625,'Drop-down_menus'!$F$2:$G$16,2,FALSE),IF(_xlpm.x=0,"",_xlpm.x)))</f>
        <v/>
      </c>
      <c r="AA3625" t="str">
        <f>IF(W3625="","",_xlfn.LET(_xlpm.x,VLOOKUP(W3625,'Drop-down_menus'!$F$2:$G$16,2,FALSE),IF(_xlpm.x=0,"",_xlpm.x)))</f>
        <v/>
      </c>
      <c r="AB3625" s="69" t="s">
        <v>678</v>
      </c>
      <c r="AE3625" s="69" t="s">
        <v>922</v>
      </c>
    </row>
    <row r="3626" spans="1:31" ht="15" x14ac:dyDescent="0.2">
      <c r="A3626" s="2" t="s">
        <v>84</v>
      </c>
      <c r="B3626">
        <v>374</v>
      </c>
      <c r="C3626">
        <v>709</v>
      </c>
      <c r="D3626" s="69" t="s">
        <v>700</v>
      </c>
      <c r="F3626" s="70" t="s">
        <v>889</v>
      </c>
      <c r="G3626" s="69">
        <v>1</v>
      </c>
      <c r="H3626" s="70" t="s">
        <v>889</v>
      </c>
      <c r="I3626" t="s">
        <v>889</v>
      </c>
      <c r="J3626" t="str">
        <f>IF($I3626="","",_xlfn.LET(_xlpm.x,VLOOKUP($I3626,'taxon-match_2026-08-31'!$A$2:$N$122,6,FALSE),IF(_xlpm.x=0,"",_xlpm.x)))</f>
        <v>(Bergh, 1884)</v>
      </c>
      <c r="K3626" t="str">
        <f>IF($I3626="","",_xlfn.LET(_xlpm.x,VLOOKUP($I3626,'taxon-match_2026-08-31'!$A$2:$N$122,4,FALSE),IF(_xlpm.x=0,"",_xlpm.x)))</f>
        <v>urn:lsid:marinespecies.org:taxname:411132</v>
      </c>
      <c r="L3626" t="str">
        <f>IF($I3626="","",_xlfn.LET(_xlpm.x,VLOOKUP($I3626,'taxon-match_2026-08-31'!$A$2:$N$122,7,FALSE),IF(_xlpm.x=0,"",_xlpm.x)))</f>
        <v>Animalia</v>
      </c>
      <c r="M3626" t="str">
        <f>IF($I3626="","",_xlfn.LET(_xlpm.x,VLOOKUP($I3626,'taxon-match_2026-08-31'!$A$2:$N$122,8,FALSE),IF(_xlpm.x=0,"",_xlpm.x)))</f>
        <v>Mollusca</v>
      </c>
      <c r="N3626" t="str">
        <f>IF($I3626="","",_xlfn.LET(_xlpm.x,VLOOKUP($I3626,'taxon-match_2026-08-31'!$A$2:$N$122,9,FALSE),IF(_xlpm.x=0,"",_xlpm.x)))</f>
        <v>Gastropoda</v>
      </c>
      <c r="O3626" t="str">
        <f>IF($I3626="","",_xlfn.LET(_xlpm.x,VLOOKUP($I3626,'taxon-match_2026-08-31'!$A$2:$N$122,10,FALSE),IF(_xlpm.x=0,"",_xlpm.x)))</f>
        <v>Doridida</v>
      </c>
      <c r="P3626" t="str">
        <f>IF($I3626="","",_xlfn.LET(_xlpm.x,VLOOKUP($I3626,'taxon-match_2026-08-31'!$A$2:$N$122,11,FALSE),IF(_xlpm.x=0,"",_xlpm.x)))</f>
        <v>Dorididae</v>
      </c>
      <c r="Q3626" t="str">
        <f>IF($I3626="","",_xlfn.LET(_xlpm.x,VLOOKUP($I3626,'taxon-match_2026-08-31'!$A$2:$N$122,12,FALSE),IF(_xlpm.x=0,"",_xlpm.x)))</f>
        <v>Doris</v>
      </c>
      <c r="R3626" t="str">
        <f>IF($I3626="","",_xlfn.LET(_xlpm.x,VLOOKUP($I3626,'taxon-match_2026-08-31'!$A$2:$N$122,14,FALSE),IF(_xlpm.x=0,"",_xlpm.x)))</f>
        <v>kerguelenensis</v>
      </c>
      <c r="S3626" s="2" t="s">
        <v>2609</v>
      </c>
      <c r="T3626" s="69" t="s">
        <v>62</v>
      </c>
      <c r="U3626" s="69" t="s">
        <v>60</v>
      </c>
      <c r="X3626" t="str">
        <f>IF(T3626="","",_xlfn.LET(_xlpm.x,VLOOKUP(T3626,'Drop-down_menus'!$F$2:$G$16,2,FALSE),IF(_xlpm.x=0,"",_xlpm.x)))</f>
        <v>https://orcid.org/0000-0003-3696-4445</v>
      </c>
      <c r="Y3626" t="str">
        <f>IF(U3626="","",_xlfn.LET(_xlpm.x,VLOOKUP(U3626,'Drop-down_menus'!$F$2:$G$16,2,FALSE),IF(_xlpm.x=0,"",_xlpm.x)))</f>
        <v>https://orcid.org/0000-0002-9708-1761</v>
      </c>
      <c r="Z3626" t="str">
        <f>IF(V3626="","",_xlfn.LET(_xlpm.x,VLOOKUP(V3626,'Drop-down_menus'!$F$2:$G$16,2,FALSE),IF(_xlpm.x=0,"",_xlpm.x)))</f>
        <v/>
      </c>
      <c r="AA3626" t="str">
        <f>IF(W3626="","",_xlfn.LET(_xlpm.x,VLOOKUP(W3626,'Drop-down_menus'!$F$2:$G$16,2,FALSE),IF(_xlpm.x=0,"",_xlpm.x)))</f>
        <v/>
      </c>
      <c r="AB3626" s="69" t="s">
        <v>678</v>
      </c>
      <c r="AE3626" s="69" t="s">
        <v>922</v>
      </c>
    </row>
    <row r="3627" spans="1:31" ht="15" x14ac:dyDescent="0.2">
      <c r="A3627" s="2" t="s">
        <v>117</v>
      </c>
      <c r="B3627">
        <v>673</v>
      </c>
      <c r="C3627">
        <v>710</v>
      </c>
      <c r="D3627" s="69" t="s">
        <v>700</v>
      </c>
      <c r="F3627" s="70" t="s">
        <v>889</v>
      </c>
      <c r="G3627" s="69">
        <v>1</v>
      </c>
      <c r="H3627" s="70" t="s">
        <v>889</v>
      </c>
      <c r="I3627" t="s">
        <v>889</v>
      </c>
      <c r="J3627" t="str">
        <f>IF($I3627="","",_xlfn.LET(_xlpm.x,VLOOKUP($I3627,'taxon-match_2026-08-31'!$A$2:$N$122,6,FALSE),IF(_xlpm.x=0,"",_xlpm.x)))</f>
        <v>(Bergh, 1884)</v>
      </c>
      <c r="K3627" t="str">
        <f>IF($I3627="","",_xlfn.LET(_xlpm.x,VLOOKUP($I3627,'taxon-match_2026-08-31'!$A$2:$N$122,4,FALSE),IF(_xlpm.x=0,"",_xlpm.x)))</f>
        <v>urn:lsid:marinespecies.org:taxname:411132</v>
      </c>
      <c r="L3627" t="str">
        <f>IF($I3627="","",_xlfn.LET(_xlpm.x,VLOOKUP($I3627,'taxon-match_2026-08-31'!$A$2:$N$122,7,FALSE),IF(_xlpm.x=0,"",_xlpm.x)))</f>
        <v>Animalia</v>
      </c>
      <c r="M3627" t="str">
        <f>IF($I3627="","",_xlfn.LET(_xlpm.x,VLOOKUP($I3627,'taxon-match_2026-08-31'!$A$2:$N$122,8,FALSE),IF(_xlpm.x=0,"",_xlpm.x)))</f>
        <v>Mollusca</v>
      </c>
      <c r="N3627" t="str">
        <f>IF($I3627="","",_xlfn.LET(_xlpm.x,VLOOKUP($I3627,'taxon-match_2026-08-31'!$A$2:$N$122,9,FALSE),IF(_xlpm.x=0,"",_xlpm.x)))</f>
        <v>Gastropoda</v>
      </c>
      <c r="O3627" t="str">
        <f>IF($I3627="","",_xlfn.LET(_xlpm.x,VLOOKUP($I3627,'taxon-match_2026-08-31'!$A$2:$N$122,10,FALSE),IF(_xlpm.x=0,"",_xlpm.x)))</f>
        <v>Doridida</v>
      </c>
      <c r="P3627" t="str">
        <f>IF($I3627="","",_xlfn.LET(_xlpm.x,VLOOKUP($I3627,'taxon-match_2026-08-31'!$A$2:$N$122,11,FALSE),IF(_xlpm.x=0,"",_xlpm.x)))</f>
        <v>Dorididae</v>
      </c>
      <c r="Q3627" t="str">
        <f>IF($I3627="","",_xlfn.LET(_xlpm.x,VLOOKUP($I3627,'taxon-match_2026-08-31'!$A$2:$N$122,12,FALSE),IF(_xlpm.x=0,"",_xlpm.x)))</f>
        <v>Doris</v>
      </c>
      <c r="R3627" t="str">
        <f>IF($I3627="","",_xlfn.LET(_xlpm.x,VLOOKUP($I3627,'taxon-match_2026-08-31'!$A$2:$N$122,14,FALSE),IF(_xlpm.x=0,"",_xlpm.x)))</f>
        <v>kerguelenensis</v>
      </c>
      <c r="S3627" s="2" t="s">
        <v>2609</v>
      </c>
      <c r="T3627" s="69" t="s">
        <v>62</v>
      </c>
      <c r="U3627" s="69" t="s">
        <v>60</v>
      </c>
      <c r="X3627" t="str">
        <f>IF(T3627="","",_xlfn.LET(_xlpm.x,VLOOKUP(T3627,'Drop-down_menus'!$F$2:$G$16,2,FALSE),IF(_xlpm.x=0,"",_xlpm.x)))</f>
        <v>https://orcid.org/0000-0003-3696-4445</v>
      </c>
      <c r="Y3627" t="str">
        <f>IF(U3627="","",_xlfn.LET(_xlpm.x,VLOOKUP(U3627,'Drop-down_menus'!$F$2:$G$16,2,FALSE),IF(_xlpm.x=0,"",_xlpm.x)))</f>
        <v>https://orcid.org/0000-0002-9708-1761</v>
      </c>
      <c r="Z3627" t="str">
        <f>IF(V3627="","",_xlfn.LET(_xlpm.x,VLOOKUP(V3627,'Drop-down_menus'!$F$2:$G$16,2,FALSE),IF(_xlpm.x=0,"",_xlpm.x)))</f>
        <v/>
      </c>
      <c r="AA3627" t="str">
        <f>IF(W3627="","",_xlfn.LET(_xlpm.x,VLOOKUP(W3627,'Drop-down_menus'!$F$2:$G$16,2,FALSE),IF(_xlpm.x=0,"",_xlpm.x)))</f>
        <v/>
      </c>
      <c r="AB3627" s="69" t="s">
        <v>678</v>
      </c>
      <c r="AE3627" t="s">
        <v>922</v>
      </c>
    </row>
    <row r="3628" spans="1:31" ht="15" x14ac:dyDescent="0.2">
      <c r="A3628" s="2" t="s">
        <v>117</v>
      </c>
      <c r="B3628">
        <v>674</v>
      </c>
      <c r="C3628">
        <v>711</v>
      </c>
      <c r="D3628" s="69" t="s">
        <v>700</v>
      </c>
      <c r="F3628" s="70" t="s">
        <v>889</v>
      </c>
      <c r="G3628" s="69">
        <v>1</v>
      </c>
      <c r="H3628" s="70" t="s">
        <v>889</v>
      </c>
      <c r="I3628" t="s">
        <v>889</v>
      </c>
      <c r="J3628" t="str">
        <f>IF($I3628="","",_xlfn.LET(_xlpm.x,VLOOKUP($I3628,'taxon-match_2026-08-31'!$A$2:$N$122,6,FALSE),IF(_xlpm.x=0,"",_xlpm.x)))</f>
        <v>(Bergh, 1884)</v>
      </c>
      <c r="K3628" t="str">
        <f>IF($I3628="","",_xlfn.LET(_xlpm.x,VLOOKUP($I3628,'taxon-match_2026-08-31'!$A$2:$N$122,4,FALSE),IF(_xlpm.x=0,"",_xlpm.x)))</f>
        <v>urn:lsid:marinespecies.org:taxname:411132</v>
      </c>
      <c r="L3628" t="str">
        <f>IF($I3628="","",_xlfn.LET(_xlpm.x,VLOOKUP($I3628,'taxon-match_2026-08-31'!$A$2:$N$122,7,FALSE),IF(_xlpm.x=0,"",_xlpm.x)))</f>
        <v>Animalia</v>
      </c>
      <c r="M3628" t="str">
        <f>IF($I3628="","",_xlfn.LET(_xlpm.x,VLOOKUP($I3628,'taxon-match_2026-08-31'!$A$2:$N$122,8,FALSE),IF(_xlpm.x=0,"",_xlpm.x)))</f>
        <v>Mollusca</v>
      </c>
      <c r="N3628" t="str">
        <f>IF($I3628="","",_xlfn.LET(_xlpm.x,VLOOKUP($I3628,'taxon-match_2026-08-31'!$A$2:$N$122,9,FALSE),IF(_xlpm.x=0,"",_xlpm.x)))</f>
        <v>Gastropoda</v>
      </c>
      <c r="O3628" t="str">
        <f>IF($I3628="","",_xlfn.LET(_xlpm.x,VLOOKUP($I3628,'taxon-match_2026-08-31'!$A$2:$N$122,10,FALSE),IF(_xlpm.x=0,"",_xlpm.x)))</f>
        <v>Doridida</v>
      </c>
      <c r="P3628" t="str">
        <f>IF($I3628="","",_xlfn.LET(_xlpm.x,VLOOKUP($I3628,'taxon-match_2026-08-31'!$A$2:$N$122,11,FALSE),IF(_xlpm.x=0,"",_xlpm.x)))</f>
        <v>Dorididae</v>
      </c>
      <c r="Q3628" t="str">
        <f>IF($I3628="","",_xlfn.LET(_xlpm.x,VLOOKUP($I3628,'taxon-match_2026-08-31'!$A$2:$N$122,12,FALSE),IF(_xlpm.x=0,"",_xlpm.x)))</f>
        <v>Doris</v>
      </c>
      <c r="R3628" t="str">
        <f>IF($I3628="","",_xlfn.LET(_xlpm.x,VLOOKUP($I3628,'taxon-match_2026-08-31'!$A$2:$N$122,14,FALSE),IF(_xlpm.x=0,"",_xlpm.x)))</f>
        <v>kerguelenensis</v>
      </c>
      <c r="S3628" s="2" t="s">
        <v>2609</v>
      </c>
      <c r="T3628" s="69" t="s">
        <v>62</v>
      </c>
      <c r="U3628" s="69" t="s">
        <v>60</v>
      </c>
      <c r="X3628" t="str">
        <f>IF(T3628="","",_xlfn.LET(_xlpm.x,VLOOKUP(T3628,'Drop-down_menus'!$F$2:$G$16,2,FALSE),IF(_xlpm.x=0,"",_xlpm.x)))</f>
        <v>https://orcid.org/0000-0003-3696-4445</v>
      </c>
      <c r="Y3628" t="str">
        <f>IF(U3628="","",_xlfn.LET(_xlpm.x,VLOOKUP(U3628,'Drop-down_menus'!$F$2:$G$16,2,FALSE),IF(_xlpm.x=0,"",_xlpm.x)))</f>
        <v>https://orcid.org/0000-0002-9708-1761</v>
      </c>
      <c r="Z3628" t="str">
        <f>IF(V3628="","",_xlfn.LET(_xlpm.x,VLOOKUP(V3628,'Drop-down_menus'!$F$2:$G$16,2,FALSE),IF(_xlpm.x=0,"",_xlpm.x)))</f>
        <v/>
      </c>
      <c r="AA3628" t="str">
        <f>IF(W3628="","",_xlfn.LET(_xlpm.x,VLOOKUP(W3628,'Drop-down_menus'!$F$2:$G$16,2,FALSE),IF(_xlpm.x=0,"",_xlpm.x)))</f>
        <v/>
      </c>
      <c r="AB3628" s="69" t="s">
        <v>678</v>
      </c>
      <c r="AE3628" t="s">
        <v>922</v>
      </c>
    </row>
    <row r="3629" spans="1:31" ht="15" x14ac:dyDescent="0.2">
      <c r="A3629" s="2" t="s">
        <v>282</v>
      </c>
      <c r="B3629">
        <v>2687</v>
      </c>
      <c r="C3629">
        <v>712</v>
      </c>
      <c r="D3629" s="69" t="s">
        <v>700</v>
      </c>
      <c r="F3629" s="70" t="s">
        <v>759</v>
      </c>
      <c r="G3629" s="69">
        <v>1</v>
      </c>
      <c r="H3629" s="70" t="s">
        <v>759</v>
      </c>
      <c r="I3629" t="s">
        <v>759</v>
      </c>
      <c r="J3629" t="str">
        <f>IF($I3629="","",_xlfn.LET(_xlpm.x,VLOOKUP($I3629,'taxon-match_2026-08-31'!$A$2:$N$122,6,FALSE),IF(_xlpm.x=0,"",_xlpm.x)))</f>
        <v>Roule, 1909</v>
      </c>
      <c r="K3629" t="str">
        <f>IF($I3629="","",_xlfn.LET(_xlpm.x,VLOOKUP($I3629,'taxon-match_2026-08-31'!$A$2:$N$122,4,FALSE),IF(_xlpm.x=0,"",_xlpm.x)))</f>
        <v>urn:lsid:marinespecies.org:taxname:172898</v>
      </c>
      <c r="L3629" t="str">
        <f>IF($I3629="","",_xlfn.LET(_xlpm.x,VLOOKUP($I3629,'taxon-match_2026-08-31'!$A$2:$N$122,7,FALSE),IF(_xlpm.x=0,"",_xlpm.x)))</f>
        <v>Animalia</v>
      </c>
      <c r="M3629" t="str">
        <f>IF($I3629="","",_xlfn.LET(_xlpm.x,VLOOKUP($I3629,'taxon-match_2026-08-31'!$A$2:$N$122,8,FALSE),IF(_xlpm.x=0,"",_xlpm.x)))</f>
        <v>Cnidaria</v>
      </c>
      <c r="N3629" t="str">
        <f>IF($I3629="","",_xlfn.LET(_xlpm.x,VLOOKUP($I3629,'taxon-match_2026-08-31'!$A$2:$N$122,9,FALSE),IF(_xlpm.x=0,"",_xlpm.x)))</f>
        <v>Hexacorallia</v>
      </c>
      <c r="O3629" t="str">
        <f>IF($I3629="","",_xlfn.LET(_xlpm.x,VLOOKUP($I3629,'taxon-match_2026-08-31'!$A$2:$N$122,10,FALSE),IF(_xlpm.x=0,"",_xlpm.x)))</f>
        <v>Actiniaria</v>
      </c>
      <c r="P3629" t="str">
        <f>IF($I3629="","",_xlfn.LET(_xlpm.x,VLOOKUP($I3629,'taxon-match_2026-08-31'!$A$2:$N$122,11,FALSE),IF(_xlpm.x=0,"",_xlpm.x)))</f>
        <v>Actiniidae</v>
      </c>
      <c r="Q3629" t="str">
        <f>IF($I3629="","",_xlfn.LET(_xlpm.x,VLOOKUP($I3629,'taxon-match_2026-08-31'!$A$2:$N$122,12,FALSE),IF(_xlpm.x=0,"",_xlpm.x)))</f>
        <v>Glyphoperidium</v>
      </c>
      <c r="R3629" t="str">
        <f>IF($I3629="","",_xlfn.LET(_xlpm.x,VLOOKUP($I3629,'taxon-match_2026-08-31'!$A$2:$N$122,14,FALSE),IF(_xlpm.x=0,"",_xlpm.x)))</f>
        <v>bursa</v>
      </c>
      <c r="S3629" s="2" t="s">
        <v>2609</v>
      </c>
      <c r="T3629" s="69" t="s">
        <v>62</v>
      </c>
      <c r="U3629" s="69" t="s">
        <v>60</v>
      </c>
      <c r="X3629" t="str">
        <f>IF(T3629="","",_xlfn.LET(_xlpm.x,VLOOKUP(T3629,'Drop-down_menus'!$F$2:$G$16,2,FALSE),IF(_xlpm.x=0,"",_xlpm.x)))</f>
        <v>https://orcid.org/0000-0003-3696-4445</v>
      </c>
      <c r="Y3629" t="str">
        <f>IF(U3629="","",_xlfn.LET(_xlpm.x,VLOOKUP(U3629,'Drop-down_menus'!$F$2:$G$16,2,FALSE),IF(_xlpm.x=0,"",_xlpm.x)))</f>
        <v>https://orcid.org/0000-0002-9708-1761</v>
      </c>
      <c r="Z3629" t="str">
        <f>IF(V3629="","",_xlfn.LET(_xlpm.x,VLOOKUP(V3629,'Drop-down_menus'!$F$2:$G$16,2,FALSE),IF(_xlpm.x=0,"",_xlpm.x)))</f>
        <v/>
      </c>
      <c r="AA3629" t="str">
        <f>IF(W3629="","",_xlfn.LET(_xlpm.x,VLOOKUP(W3629,'Drop-down_menus'!$F$2:$G$16,2,FALSE),IF(_xlpm.x=0,"",_xlpm.x)))</f>
        <v/>
      </c>
      <c r="AB3629" s="69" t="s">
        <v>678</v>
      </c>
      <c r="AE3629" s="69" t="s">
        <v>922</v>
      </c>
    </row>
    <row r="3630" spans="1:31" ht="15" x14ac:dyDescent="0.2">
      <c r="A3630" s="2" t="s">
        <v>117</v>
      </c>
      <c r="B3630">
        <v>633</v>
      </c>
      <c r="C3630">
        <v>713</v>
      </c>
      <c r="D3630" s="69" t="s">
        <v>700</v>
      </c>
      <c r="F3630" s="70" t="s">
        <v>759</v>
      </c>
      <c r="G3630" s="69">
        <v>1</v>
      </c>
      <c r="H3630" s="70" t="s">
        <v>759</v>
      </c>
      <c r="I3630" t="s">
        <v>759</v>
      </c>
      <c r="J3630" t="str">
        <f>IF($I3630="","",_xlfn.LET(_xlpm.x,VLOOKUP($I3630,'taxon-match_2026-08-31'!$A$2:$N$122,6,FALSE),IF(_xlpm.x=0,"",_xlpm.x)))</f>
        <v>Roule, 1909</v>
      </c>
      <c r="K3630" t="str">
        <f>IF($I3630="","",_xlfn.LET(_xlpm.x,VLOOKUP($I3630,'taxon-match_2026-08-31'!$A$2:$N$122,4,FALSE),IF(_xlpm.x=0,"",_xlpm.x)))</f>
        <v>urn:lsid:marinespecies.org:taxname:172898</v>
      </c>
      <c r="L3630" t="str">
        <f>IF($I3630="","",_xlfn.LET(_xlpm.x,VLOOKUP($I3630,'taxon-match_2026-08-31'!$A$2:$N$122,7,FALSE),IF(_xlpm.x=0,"",_xlpm.x)))</f>
        <v>Animalia</v>
      </c>
      <c r="M3630" t="str">
        <f>IF($I3630="","",_xlfn.LET(_xlpm.x,VLOOKUP($I3630,'taxon-match_2026-08-31'!$A$2:$N$122,8,FALSE),IF(_xlpm.x=0,"",_xlpm.x)))</f>
        <v>Cnidaria</v>
      </c>
      <c r="N3630" t="str">
        <f>IF($I3630="","",_xlfn.LET(_xlpm.x,VLOOKUP($I3630,'taxon-match_2026-08-31'!$A$2:$N$122,9,FALSE),IF(_xlpm.x=0,"",_xlpm.x)))</f>
        <v>Hexacorallia</v>
      </c>
      <c r="O3630" t="str">
        <f>IF($I3630="","",_xlfn.LET(_xlpm.x,VLOOKUP($I3630,'taxon-match_2026-08-31'!$A$2:$N$122,10,FALSE),IF(_xlpm.x=0,"",_xlpm.x)))</f>
        <v>Actiniaria</v>
      </c>
      <c r="P3630" t="str">
        <f>IF($I3630="","",_xlfn.LET(_xlpm.x,VLOOKUP($I3630,'taxon-match_2026-08-31'!$A$2:$N$122,11,FALSE),IF(_xlpm.x=0,"",_xlpm.x)))</f>
        <v>Actiniidae</v>
      </c>
      <c r="Q3630" t="str">
        <f>IF($I3630="","",_xlfn.LET(_xlpm.x,VLOOKUP($I3630,'taxon-match_2026-08-31'!$A$2:$N$122,12,FALSE),IF(_xlpm.x=0,"",_xlpm.x)))</f>
        <v>Glyphoperidium</v>
      </c>
      <c r="R3630" t="str">
        <f>IF($I3630="","",_xlfn.LET(_xlpm.x,VLOOKUP($I3630,'taxon-match_2026-08-31'!$A$2:$N$122,14,FALSE),IF(_xlpm.x=0,"",_xlpm.x)))</f>
        <v>bursa</v>
      </c>
      <c r="S3630" s="2" t="s">
        <v>2609</v>
      </c>
      <c r="T3630" s="69" t="s">
        <v>62</v>
      </c>
      <c r="U3630" s="69" t="s">
        <v>60</v>
      </c>
      <c r="X3630" t="str">
        <f>IF(T3630="","",_xlfn.LET(_xlpm.x,VLOOKUP(T3630,'Drop-down_menus'!$F$2:$G$16,2,FALSE),IF(_xlpm.x=0,"",_xlpm.x)))</f>
        <v>https://orcid.org/0000-0003-3696-4445</v>
      </c>
      <c r="Y3630" t="str">
        <f>IF(U3630="","",_xlfn.LET(_xlpm.x,VLOOKUP(U3630,'Drop-down_menus'!$F$2:$G$16,2,FALSE),IF(_xlpm.x=0,"",_xlpm.x)))</f>
        <v>https://orcid.org/0000-0002-9708-1761</v>
      </c>
      <c r="Z3630" t="str">
        <f>IF(V3630="","",_xlfn.LET(_xlpm.x,VLOOKUP(V3630,'Drop-down_menus'!$F$2:$G$16,2,FALSE),IF(_xlpm.x=0,"",_xlpm.x)))</f>
        <v/>
      </c>
      <c r="AA3630" t="str">
        <f>IF(W3630="","",_xlfn.LET(_xlpm.x,VLOOKUP(W3630,'Drop-down_menus'!$F$2:$G$16,2,FALSE),IF(_xlpm.x=0,"",_xlpm.x)))</f>
        <v/>
      </c>
      <c r="AB3630" s="69" t="s">
        <v>678</v>
      </c>
      <c r="AE3630" s="69" t="s">
        <v>922</v>
      </c>
    </row>
    <row r="3631" spans="1:31" ht="15" x14ac:dyDescent="0.2">
      <c r="A3631" s="2" t="s">
        <v>489</v>
      </c>
      <c r="B3631">
        <v>5767</v>
      </c>
      <c r="C3631">
        <v>714</v>
      </c>
      <c r="D3631" s="69" t="s">
        <v>700</v>
      </c>
      <c r="F3631" s="70" t="s">
        <v>832</v>
      </c>
      <c r="G3631" s="70">
        <v>1</v>
      </c>
      <c r="H3631" s="70" t="s">
        <v>832</v>
      </c>
      <c r="I3631" t="s">
        <v>832</v>
      </c>
      <c r="J3631" t="str">
        <f>IF($I3631="","",_xlfn.LET(_xlpm.x,VLOOKUP($I3631,'taxon-match_2026-08-31'!$A$2:$N$122,6,FALSE),IF(_xlpm.x=0,"",_xlpm.x)))</f>
        <v>Eights, 1852</v>
      </c>
      <c r="K3631" t="str">
        <f>IF($I3631="","",_xlfn.LET(_xlpm.x,VLOOKUP($I3631,'taxon-match_2026-08-31'!$A$2:$N$122,4,FALSE),IF(_xlpm.x=0,"",_xlpm.x)))</f>
        <v>urn:lsid:marinespecies.org:taxname:174803</v>
      </c>
      <c r="L3631" t="str">
        <f>IF($I3631="","",_xlfn.LET(_xlpm.x,VLOOKUP($I3631,'taxon-match_2026-08-31'!$A$2:$N$122,7,FALSE),IF(_xlpm.x=0,"",_xlpm.x)))</f>
        <v>Animalia</v>
      </c>
      <c r="M3631" t="str">
        <f>IF($I3631="","",_xlfn.LET(_xlpm.x,VLOOKUP($I3631,'taxon-match_2026-08-31'!$A$2:$N$122,8,FALSE),IF(_xlpm.x=0,"",_xlpm.x)))</f>
        <v>Arthropoda</v>
      </c>
      <c r="N3631" t="str">
        <f>IF($I3631="","",_xlfn.LET(_xlpm.x,VLOOKUP($I3631,'taxon-match_2026-08-31'!$A$2:$N$122,9,FALSE),IF(_xlpm.x=0,"",_xlpm.x)))</f>
        <v>Malacostraca</v>
      </c>
      <c r="O3631" t="str">
        <f>IF($I3631="","",_xlfn.LET(_xlpm.x,VLOOKUP($I3631,'taxon-match_2026-08-31'!$A$2:$N$122,10,FALSE),IF(_xlpm.x=0,"",_xlpm.x)))</f>
        <v>Isopoda</v>
      </c>
      <c r="P3631" t="str">
        <f>IF($I3631="","",_xlfn.LET(_xlpm.x,VLOOKUP($I3631,'taxon-match_2026-08-31'!$A$2:$N$122,11,FALSE),IF(_xlpm.x=0,"",_xlpm.x)))</f>
        <v>Chaetiliidae</v>
      </c>
      <c r="Q3631" t="str">
        <f>IF($I3631="","",_xlfn.LET(_xlpm.x,VLOOKUP($I3631,'taxon-match_2026-08-31'!$A$2:$N$122,12,FALSE),IF(_xlpm.x=0,"",_xlpm.x)))</f>
        <v>Glyptonotus</v>
      </c>
      <c r="R3631" t="str">
        <f>IF($I3631="","",_xlfn.LET(_xlpm.x,VLOOKUP($I3631,'taxon-match_2026-08-31'!$A$2:$N$122,14,FALSE),IF(_xlpm.x=0,"",_xlpm.x)))</f>
        <v>antarcticus</v>
      </c>
      <c r="S3631" s="2" t="s">
        <v>2609</v>
      </c>
      <c r="T3631" s="69" t="s">
        <v>62</v>
      </c>
      <c r="U3631" s="69" t="s">
        <v>60</v>
      </c>
      <c r="X3631" t="str">
        <f>IF(T3631="","",_xlfn.LET(_xlpm.x,VLOOKUP(T3631,'Drop-down_menus'!$F$2:$G$16,2,FALSE),IF(_xlpm.x=0,"",_xlpm.x)))</f>
        <v>https://orcid.org/0000-0003-3696-4445</v>
      </c>
      <c r="Y3631" t="str">
        <f>IF(U3631="","",_xlfn.LET(_xlpm.x,VLOOKUP(U3631,'Drop-down_menus'!$F$2:$G$16,2,FALSE),IF(_xlpm.x=0,"",_xlpm.x)))</f>
        <v>https://orcid.org/0000-0002-9708-1761</v>
      </c>
      <c r="Z3631" t="str">
        <f>IF(V3631="","",_xlfn.LET(_xlpm.x,VLOOKUP(V3631,'Drop-down_menus'!$F$2:$G$16,2,FALSE),IF(_xlpm.x=0,"",_xlpm.x)))</f>
        <v/>
      </c>
      <c r="AA3631" t="str">
        <f>IF(W3631="","",_xlfn.LET(_xlpm.x,VLOOKUP(W3631,'Drop-down_menus'!$F$2:$G$16,2,FALSE),IF(_xlpm.x=0,"",_xlpm.x)))</f>
        <v/>
      </c>
      <c r="AB3631" s="69" t="s">
        <v>678</v>
      </c>
      <c r="AE3631" t="s">
        <v>922</v>
      </c>
    </row>
    <row r="3632" spans="1:31" ht="15" x14ac:dyDescent="0.2">
      <c r="A3632" s="2" t="s">
        <v>282</v>
      </c>
      <c r="B3632">
        <v>2699</v>
      </c>
      <c r="C3632">
        <v>715</v>
      </c>
      <c r="D3632" s="69" t="s">
        <v>700</v>
      </c>
      <c r="F3632" s="70" t="s">
        <v>890</v>
      </c>
      <c r="G3632" s="70">
        <v>1</v>
      </c>
      <c r="H3632" s="70" t="s">
        <v>890</v>
      </c>
      <c r="I3632" t="s">
        <v>890</v>
      </c>
      <c r="J3632" t="str">
        <f>IF($I3632="","",_xlfn.LET(_xlpm.x,VLOOKUP($I3632,'taxon-match_2026-08-31'!$A$2:$N$122,6,FALSE),IF(_xlpm.x=0,"",_xlpm.x)))</f>
        <v>(Ludwig, 1898)</v>
      </c>
      <c r="K3632" t="str">
        <f>IF($I3632="","",_xlfn.LET(_xlpm.x,VLOOKUP($I3632,'taxon-match_2026-08-31'!$A$2:$N$122,4,FALSE),IF(_xlpm.x=0,"",_xlpm.x)))</f>
        <v>urn:lsid:marinespecies.org:taxname:174085</v>
      </c>
      <c r="L3632" t="str">
        <f>IF($I3632="","",_xlfn.LET(_xlpm.x,VLOOKUP($I3632,'taxon-match_2026-08-31'!$A$2:$N$122,7,FALSE),IF(_xlpm.x=0,"",_xlpm.x)))</f>
        <v>Animalia</v>
      </c>
      <c r="M3632" t="str">
        <f>IF($I3632="","",_xlfn.LET(_xlpm.x,VLOOKUP($I3632,'taxon-match_2026-08-31'!$A$2:$N$122,8,FALSE),IF(_xlpm.x=0,"",_xlpm.x)))</f>
        <v>Echinodermata</v>
      </c>
      <c r="N3632" t="str">
        <f>IF($I3632="","",_xlfn.LET(_xlpm.x,VLOOKUP($I3632,'taxon-match_2026-08-31'!$A$2:$N$122,9,FALSE),IF(_xlpm.x=0,"",_xlpm.x)))</f>
        <v>Holothuroidea</v>
      </c>
      <c r="O3632" t="str">
        <f>IF($I3632="","",_xlfn.LET(_xlpm.x,VLOOKUP($I3632,'taxon-match_2026-08-31'!$A$2:$N$122,10,FALSE),IF(_xlpm.x=0,"",_xlpm.x)))</f>
        <v>Dendrochirotida</v>
      </c>
      <c r="P3632" t="str">
        <f>IF($I3632="","",_xlfn.LET(_xlpm.x,VLOOKUP($I3632,'taxon-match_2026-08-31'!$A$2:$N$122,11,FALSE),IF(_xlpm.x=0,"",_xlpm.x)))</f>
        <v>Cucumariidae</v>
      </c>
      <c r="Q3632" t="str">
        <f>IF($I3632="","",_xlfn.LET(_xlpm.x,VLOOKUP($I3632,'taxon-match_2026-08-31'!$A$2:$N$122,12,FALSE),IF(_xlpm.x=0,"",_xlpm.x)))</f>
        <v>Heterocucumis</v>
      </c>
      <c r="R3632" t="str">
        <f>IF($I3632="","",_xlfn.LET(_xlpm.x,VLOOKUP($I3632,'taxon-match_2026-08-31'!$A$2:$N$122,14,FALSE),IF(_xlpm.x=0,"",_xlpm.x)))</f>
        <v>steineni</v>
      </c>
      <c r="S3632" s="2" t="s">
        <v>2609</v>
      </c>
      <c r="T3632" s="69" t="s">
        <v>62</v>
      </c>
      <c r="U3632" s="69" t="s">
        <v>60</v>
      </c>
      <c r="X3632" t="str">
        <f>IF(T3632="","",_xlfn.LET(_xlpm.x,VLOOKUP(T3632,'Drop-down_menus'!$F$2:$G$16,2,FALSE),IF(_xlpm.x=0,"",_xlpm.x)))</f>
        <v>https://orcid.org/0000-0003-3696-4445</v>
      </c>
      <c r="Y3632" t="str">
        <f>IF(U3632="","",_xlfn.LET(_xlpm.x,VLOOKUP(U3632,'Drop-down_menus'!$F$2:$G$16,2,FALSE),IF(_xlpm.x=0,"",_xlpm.x)))</f>
        <v>https://orcid.org/0000-0002-9708-1761</v>
      </c>
      <c r="Z3632" t="str">
        <f>IF(V3632="","",_xlfn.LET(_xlpm.x,VLOOKUP(V3632,'Drop-down_menus'!$F$2:$G$16,2,FALSE),IF(_xlpm.x=0,"",_xlpm.x)))</f>
        <v/>
      </c>
      <c r="AA3632" t="str">
        <f>IF(W3632="","",_xlfn.LET(_xlpm.x,VLOOKUP(W3632,'Drop-down_menus'!$F$2:$G$16,2,FALSE),IF(_xlpm.x=0,"",_xlpm.x)))</f>
        <v/>
      </c>
      <c r="AB3632" s="69" t="s">
        <v>678</v>
      </c>
      <c r="AE3632" s="69" t="s">
        <v>922</v>
      </c>
    </row>
    <row r="3633" spans="1:31" ht="15" x14ac:dyDescent="0.2">
      <c r="A3633" s="2" t="s">
        <v>328</v>
      </c>
      <c r="B3633">
        <v>3363</v>
      </c>
      <c r="C3633">
        <v>716</v>
      </c>
      <c r="D3633" s="69" t="s">
        <v>700</v>
      </c>
      <c r="F3633" s="70" t="s">
        <v>890</v>
      </c>
      <c r="G3633" s="69">
        <v>1</v>
      </c>
      <c r="H3633" s="70" t="s">
        <v>890</v>
      </c>
      <c r="I3633" t="s">
        <v>890</v>
      </c>
      <c r="J3633" t="str">
        <f>IF($I3633="","",_xlfn.LET(_xlpm.x,VLOOKUP($I3633,'taxon-match_2026-08-31'!$A$2:$N$122,6,FALSE),IF(_xlpm.x=0,"",_xlpm.x)))</f>
        <v>(Ludwig, 1898)</v>
      </c>
      <c r="K3633" t="str">
        <f>IF($I3633="","",_xlfn.LET(_xlpm.x,VLOOKUP($I3633,'taxon-match_2026-08-31'!$A$2:$N$122,4,FALSE),IF(_xlpm.x=0,"",_xlpm.x)))</f>
        <v>urn:lsid:marinespecies.org:taxname:174085</v>
      </c>
      <c r="L3633" t="str">
        <f>IF($I3633="","",_xlfn.LET(_xlpm.x,VLOOKUP($I3633,'taxon-match_2026-08-31'!$A$2:$N$122,7,FALSE),IF(_xlpm.x=0,"",_xlpm.x)))</f>
        <v>Animalia</v>
      </c>
      <c r="M3633" t="str">
        <f>IF($I3633="","",_xlfn.LET(_xlpm.x,VLOOKUP($I3633,'taxon-match_2026-08-31'!$A$2:$N$122,8,FALSE),IF(_xlpm.x=0,"",_xlpm.x)))</f>
        <v>Echinodermata</v>
      </c>
      <c r="N3633" t="str">
        <f>IF($I3633="","",_xlfn.LET(_xlpm.x,VLOOKUP($I3633,'taxon-match_2026-08-31'!$A$2:$N$122,9,FALSE),IF(_xlpm.x=0,"",_xlpm.x)))</f>
        <v>Holothuroidea</v>
      </c>
      <c r="O3633" t="str">
        <f>IF($I3633="","",_xlfn.LET(_xlpm.x,VLOOKUP($I3633,'taxon-match_2026-08-31'!$A$2:$N$122,10,FALSE),IF(_xlpm.x=0,"",_xlpm.x)))</f>
        <v>Dendrochirotida</v>
      </c>
      <c r="P3633" t="str">
        <f>IF($I3633="","",_xlfn.LET(_xlpm.x,VLOOKUP($I3633,'taxon-match_2026-08-31'!$A$2:$N$122,11,FALSE),IF(_xlpm.x=0,"",_xlpm.x)))</f>
        <v>Cucumariidae</v>
      </c>
      <c r="Q3633" t="str">
        <f>IF($I3633="","",_xlfn.LET(_xlpm.x,VLOOKUP($I3633,'taxon-match_2026-08-31'!$A$2:$N$122,12,FALSE),IF(_xlpm.x=0,"",_xlpm.x)))</f>
        <v>Heterocucumis</v>
      </c>
      <c r="R3633" t="str">
        <f>IF($I3633="","",_xlfn.LET(_xlpm.x,VLOOKUP($I3633,'taxon-match_2026-08-31'!$A$2:$N$122,14,FALSE),IF(_xlpm.x=0,"",_xlpm.x)))</f>
        <v>steineni</v>
      </c>
      <c r="S3633" s="2" t="s">
        <v>2609</v>
      </c>
      <c r="T3633" s="69" t="s">
        <v>62</v>
      </c>
      <c r="U3633" s="69" t="s">
        <v>60</v>
      </c>
      <c r="X3633" t="str">
        <f>IF(T3633="","",_xlfn.LET(_xlpm.x,VLOOKUP(T3633,'Drop-down_menus'!$F$2:$G$16,2,FALSE),IF(_xlpm.x=0,"",_xlpm.x)))</f>
        <v>https://orcid.org/0000-0003-3696-4445</v>
      </c>
      <c r="Y3633" t="str">
        <f>IF(U3633="","",_xlfn.LET(_xlpm.x,VLOOKUP(U3633,'Drop-down_menus'!$F$2:$G$16,2,FALSE),IF(_xlpm.x=0,"",_xlpm.x)))</f>
        <v>https://orcid.org/0000-0002-9708-1761</v>
      </c>
      <c r="Z3633" t="str">
        <f>IF(V3633="","",_xlfn.LET(_xlpm.x,VLOOKUP(V3633,'Drop-down_menus'!$F$2:$G$16,2,FALSE),IF(_xlpm.x=0,"",_xlpm.x)))</f>
        <v/>
      </c>
      <c r="AA3633" t="str">
        <f>IF(W3633="","",_xlfn.LET(_xlpm.x,VLOOKUP(W3633,'Drop-down_menus'!$F$2:$G$16,2,FALSE),IF(_xlpm.x=0,"",_xlpm.x)))</f>
        <v/>
      </c>
      <c r="AB3633" s="69" t="s">
        <v>678</v>
      </c>
      <c r="AE3633" s="69" t="s">
        <v>922</v>
      </c>
    </row>
    <row r="3634" spans="1:31" ht="15" x14ac:dyDescent="0.2">
      <c r="A3634" s="2" t="s">
        <v>328</v>
      </c>
      <c r="B3634">
        <v>3375</v>
      </c>
      <c r="C3634">
        <v>719</v>
      </c>
      <c r="D3634" s="69" t="s">
        <v>700</v>
      </c>
      <c r="F3634" s="70" t="s">
        <v>890</v>
      </c>
      <c r="G3634" s="69">
        <v>1</v>
      </c>
      <c r="H3634" s="70" t="s">
        <v>890</v>
      </c>
      <c r="I3634" t="s">
        <v>890</v>
      </c>
      <c r="J3634" t="str">
        <f>IF($I3634="","",_xlfn.LET(_xlpm.x,VLOOKUP($I3634,'taxon-match_2026-08-31'!$A$2:$N$122,6,FALSE),IF(_xlpm.x=0,"",_xlpm.x)))</f>
        <v>(Ludwig, 1898)</v>
      </c>
      <c r="K3634" t="str">
        <f>IF($I3634="","",_xlfn.LET(_xlpm.x,VLOOKUP($I3634,'taxon-match_2026-08-31'!$A$2:$N$122,4,FALSE),IF(_xlpm.x=0,"",_xlpm.x)))</f>
        <v>urn:lsid:marinespecies.org:taxname:174085</v>
      </c>
      <c r="L3634" t="str">
        <f>IF($I3634="","",_xlfn.LET(_xlpm.x,VLOOKUP($I3634,'taxon-match_2026-08-31'!$A$2:$N$122,7,FALSE),IF(_xlpm.x=0,"",_xlpm.x)))</f>
        <v>Animalia</v>
      </c>
      <c r="M3634" t="str">
        <f>IF($I3634="","",_xlfn.LET(_xlpm.x,VLOOKUP($I3634,'taxon-match_2026-08-31'!$A$2:$N$122,8,FALSE),IF(_xlpm.x=0,"",_xlpm.x)))</f>
        <v>Echinodermata</v>
      </c>
      <c r="N3634" t="str">
        <f>IF($I3634="","",_xlfn.LET(_xlpm.x,VLOOKUP($I3634,'taxon-match_2026-08-31'!$A$2:$N$122,9,FALSE),IF(_xlpm.x=0,"",_xlpm.x)))</f>
        <v>Holothuroidea</v>
      </c>
      <c r="O3634" t="str">
        <f>IF($I3634="","",_xlfn.LET(_xlpm.x,VLOOKUP($I3634,'taxon-match_2026-08-31'!$A$2:$N$122,10,FALSE),IF(_xlpm.x=0,"",_xlpm.x)))</f>
        <v>Dendrochirotida</v>
      </c>
      <c r="P3634" t="str">
        <f>IF($I3634="","",_xlfn.LET(_xlpm.x,VLOOKUP($I3634,'taxon-match_2026-08-31'!$A$2:$N$122,11,FALSE),IF(_xlpm.x=0,"",_xlpm.x)))</f>
        <v>Cucumariidae</v>
      </c>
      <c r="Q3634" t="str">
        <f>IF($I3634="","",_xlfn.LET(_xlpm.x,VLOOKUP($I3634,'taxon-match_2026-08-31'!$A$2:$N$122,12,FALSE),IF(_xlpm.x=0,"",_xlpm.x)))</f>
        <v>Heterocucumis</v>
      </c>
      <c r="R3634" t="str">
        <f>IF($I3634="","",_xlfn.LET(_xlpm.x,VLOOKUP($I3634,'taxon-match_2026-08-31'!$A$2:$N$122,14,FALSE),IF(_xlpm.x=0,"",_xlpm.x)))</f>
        <v>steineni</v>
      </c>
      <c r="S3634" s="2" t="s">
        <v>2609</v>
      </c>
      <c r="T3634" s="69" t="s">
        <v>62</v>
      </c>
      <c r="U3634" s="69" t="s">
        <v>60</v>
      </c>
      <c r="X3634" t="str">
        <f>IF(T3634="","",_xlfn.LET(_xlpm.x,VLOOKUP(T3634,'Drop-down_menus'!$F$2:$G$16,2,FALSE),IF(_xlpm.x=0,"",_xlpm.x)))</f>
        <v>https://orcid.org/0000-0003-3696-4445</v>
      </c>
      <c r="Y3634" t="str">
        <f>IF(U3634="","",_xlfn.LET(_xlpm.x,VLOOKUP(U3634,'Drop-down_menus'!$F$2:$G$16,2,FALSE),IF(_xlpm.x=0,"",_xlpm.x)))</f>
        <v>https://orcid.org/0000-0002-9708-1761</v>
      </c>
      <c r="Z3634" t="str">
        <f>IF(V3634="","",_xlfn.LET(_xlpm.x,VLOOKUP(V3634,'Drop-down_menus'!$F$2:$G$16,2,FALSE),IF(_xlpm.x=0,"",_xlpm.x)))</f>
        <v/>
      </c>
      <c r="AA3634" t="str">
        <f>IF(W3634="","",_xlfn.LET(_xlpm.x,VLOOKUP(W3634,'Drop-down_menus'!$F$2:$G$16,2,FALSE),IF(_xlpm.x=0,"",_xlpm.x)))</f>
        <v/>
      </c>
      <c r="AB3634" s="69" t="s">
        <v>678</v>
      </c>
      <c r="AE3634" t="s">
        <v>922</v>
      </c>
    </row>
    <row r="3635" spans="1:31" ht="15" x14ac:dyDescent="0.2">
      <c r="A3635" s="2" t="s">
        <v>282</v>
      </c>
      <c r="B3635">
        <v>2688</v>
      </c>
      <c r="C3635">
        <v>720</v>
      </c>
      <c r="D3635" s="69" t="s">
        <v>700</v>
      </c>
      <c r="F3635" s="70" t="s">
        <v>913</v>
      </c>
      <c r="G3635" s="70">
        <v>1</v>
      </c>
      <c r="H3635" s="70" t="s">
        <v>913</v>
      </c>
      <c r="I3635" t="s">
        <v>913</v>
      </c>
      <c r="J3635" t="str">
        <f>IF($I3635="","",_xlfn.LET(_xlpm.x,VLOOKUP($I3635,'taxon-match_2026-08-31'!$A$2:$N$122,6,FALSE),IF(_xlpm.x=0,"",_xlpm.x)))</f>
        <v>Stephenson, 1918</v>
      </c>
      <c r="K3635" t="str">
        <f>IF($I3635="","",_xlfn.LET(_xlpm.x,VLOOKUP($I3635,'taxon-match_2026-08-31'!$A$2:$N$122,4,FALSE),IF(_xlpm.x=0,"",_xlpm.x)))</f>
        <v>urn:lsid:marinespecies.org:taxname:172929</v>
      </c>
      <c r="L3635" t="str">
        <f>IF($I3635="","",_xlfn.LET(_xlpm.x,VLOOKUP($I3635,'taxon-match_2026-08-31'!$A$2:$N$122,7,FALSE),IF(_xlpm.x=0,"",_xlpm.x)))</f>
        <v>Animalia</v>
      </c>
      <c r="M3635" t="str">
        <f>IF($I3635="","",_xlfn.LET(_xlpm.x,VLOOKUP($I3635,'taxon-match_2026-08-31'!$A$2:$N$122,8,FALSE),IF(_xlpm.x=0,"",_xlpm.x)))</f>
        <v>Cnidaria</v>
      </c>
      <c r="N3635" t="str">
        <f>IF($I3635="","",_xlfn.LET(_xlpm.x,VLOOKUP($I3635,'taxon-match_2026-08-31'!$A$2:$N$122,9,FALSE),IF(_xlpm.x=0,"",_xlpm.x)))</f>
        <v>Hexacorallia</v>
      </c>
      <c r="O3635" t="str">
        <f>IF($I3635="","",_xlfn.LET(_xlpm.x,VLOOKUP($I3635,'taxon-match_2026-08-31'!$A$2:$N$122,10,FALSE),IF(_xlpm.x=0,"",_xlpm.x)))</f>
        <v>Actiniaria</v>
      </c>
      <c r="P3635" t="str">
        <f>IF($I3635="","",_xlfn.LET(_xlpm.x,VLOOKUP($I3635,'taxon-match_2026-08-31'!$A$2:$N$122,11,FALSE),IF(_xlpm.x=0,"",_xlpm.x)))</f>
        <v>Anthosactinidae</v>
      </c>
      <c r="Q3635" t="str">
        <f>IF($I3635="","",_xlfn.LET(_xlpm.x,VLOOKUP($I3635,'taxon-match_2026-08-31'!$A$2:$N$122,12,FALSE),IF(_xlpm.x=0,"",_xlpm.x)))</f>
        <v>Hormosoma</v>
      </c>
      <c r="R3635" t="str">
        <f>IF($I3635="","",_xlfn.LET(_xlpm.x,VLOOKUP($I3635,'taxon-match_2026-08-31'!$A$2:$N$122,14,FALSE),IF(_xlpm.x=0,"",_xlpm.x)))</f>
        <v>scotti</v>
      </c>
      <c r="S3635" s="2" t="s">
        <v>2609</v>
      </c>
      <c r="T3635" s="69" t="s">
        <v>62</v>
      </c>
      <c r="U3635" s="69" t="s">
        <v>60</v>
      </c>
      <c r="X3635" t="str">
        <f>IF(T3635="","",_xlfn.LET(_xlpm.x,VLOOKUP(T3635,'Drop-down_menus'!$F$2:$G$16,2,FALSE),IF(_xlpm.x=0,"",_xlpm.x)))</f>
        <v>https://orcid.org/0000-0003-3696-4445</v>
      </c>
      <c r="Y3635" t="str">
        <f>IF(U3635="","",_xlfn.LET(_xlpm.x,VLOOKUP(U3635,'Drop-down_menus'!$F$2:$G$16,2,FALSE),IF(_xlpm.x=0,"",_xlpm.x)))</f>
        <v>https://orcid.org/0000-0002-9708-1761</v>
      </c>
      <c r="Z3635" t="str">
        <f>IF(V3635="","",_xlfn.LET(_xlpm.x,VLOOKUP(V3635,'Drop-down_menus'!$F$2:$G$16,2,FALSE),IF(_xlpm.x=0,"",_xlpm.x)))</f>
        <v/>
      </c>
      <c r="AA3635" t="str">
        <f>IF(W3635="","",_xlfn.LET(_xlpm.x,VLOOKUP(W3635,'Drop-down_menus'!$F$2:$G$16,2,FALSE),IF(_xlpm.x=0,"",_xlpm.x)))</f>
        <v/>
      </c>
      <c r="AB3635" s="69" t="s">
        <v>678</v>
      </c>
      <c r="AE3635" s="69" t="s">
        <v>922</v>
      </c>
    </row>
    <row r="3636" spans="1:31" ht="15" x14ac:dyDescent="0.2">
      <c r="A3636" s="2" t="s">
        <v>282</v>
      </c>
      <c r="B3636">
        <v>2725</v>
      </c>
      <c r="C3636">
        <v>721</v>
      </c>
      <c r="D3636" s="69" t="s">
        <v>700</v>
      </c>
      <c r="F3636" s="70" t="s">
        <v>751</v>
      </c>
      <c r="G3636" s="70">
        <v>1</v>
      </c>
      <c r="H3636" s="70" t="s">
        <v>751</v>
      </c>
      <c r="I3636" t="s">
        <v>751</v>
      </c>
      <c r="J3636" t="str">
        <f>IF($I3636="","",_xlfn.LET(_xlpm.x,VLOOKUP($I3636,'taxon-match_2026-08-31'!$A$2:$N$122,6,FALSE),IF(_xlpm.x=0,"",_xlpm.x)))</f>
        <v>(P. P. King, 1832)</v>
      </c>
      <c r="K3636" t="str">
        <f>IF($I3636="","",_xlfn.LET(_xlpm.x,VLOOKUP($I3636,'taxon-match_2026-08-31'!$A$2:$N$122,4,FALSE),IF(_xlpm.x=0,"",_xlpm.x)))</f>
        <v>urn:lsid:marinespecies.org:taxname:197217</v>
      </c>
      <c r="L3636" t="str">
        <f>IF($I3636="","",_xlfn.LET(_xlpm.x,VLOOKUP($I3636,'taxon-match_2026-08-31'!$A$2:$N$122,7,FALSE),IF(_xlpm.x=0,"",_xlpm.x)))</f>
        <v>Animalia</v>
      </c>
      <c r="M3636" t="str">
        <f>IF($I3636="","",_xlfn.LET(_xlpm.x,VLOOKUP($I3636,'taxon-match_2026-08-31'!$A$2:$N$122,8,FALSE),IF(_xlpm.x=0,"",_xlpm.x)))</f>
        <v>Mollusca</v>
      </c>
      <c r="N3636" t="str">
        <f>IF($I3636="","",_xlfn.LET(_xlpm.x,VLOOKUP($I3636,'taxon-match_2026-08-31'!$A$2:$N$122,9,FALSE),IF(_xlpm.x=0,"",_xlpm.x)))</f>
        <v>Bivalvia</v>
      </c>
      <c r="O3636" t="str">
        <f>IF($I3636="","",_xlfn.LET(_xlpm.x,VLOOKUP($I3636,'taxon-match_2026-08-31'!$A$2:$N$122,10,FALSE),IF(_xlpm.x=0,"",_xlpm.x)))</f>
        <v/>
      </c>
      <c r="P3636" t="str">
        <f>IF($I3636="","",_xlfn.LET(_xlpm.x,VLOOKUP($I3636,'taxon-match_2026-08-31'!$A$2:$N$122,11,FALSE),IF(_xlpm.x=0,"",_xlpm.x)))</f>
        <v>Laternulidae</v>
      </c>
      <c r="Q3636" t="str">
        <f>IF($I3636="","",_xlfn.LET(_xlpm.x,VLOOKUP($I3636,'taxon-match_2026-08-31'!$A$2:$N$122,12,FALSE),IF(_xlpm.x=0,"",_xlpm.x)))</f>
        <v>Laternula</v>
      </c>
      <c r="R3636" t="str">
        <f>IF($I3636="","",_xlfn.LET(_xlpm.x,VLOOKUP($I3636,'taxon-match_2026-08-31'!$A$2:$N$122,14,FALSE),IF(_xlpm.x=0,"",_xlpm.x)))</f>
        <v>elliptica</v>
      </c>
      <c r="S3636" s="2" t="s">
        <v>2609</v>
      </c>
      <c r="T3636" s="69" t="s">
        <v>62</v>
      </c>
      <c r="U3636" s="69" t="s">
        <v>60</v>
      </c>
      <c r="X3636" t="str">
        <f>IF(T3636="","",_xlfn.LET(_xlpm.x,VLOOKUP(T3636,'Drop-down_menus'!$F$2:$G$16,2,FALSE),IF(_xlpm.x=0,"",_xlpm.x)))</f>
        <v>https://orcid.org/0000-0003-3696-4445</v>
      </c>
      <c r="Y3636" t="str">
        <f>IF(U3636="","",_xlfn.LET(_xlpm.x,VLOOKUP(U3636,'Drop-down_menus'!$F$2:$G$16,2,FALSE),IF(_xlpm.x=0,"",_xlpm.x)))</f>
        <v>https://orcid.org/0000-0002-9708-1761</v>
      </c>
      <c r="Z3636" t="str">
        <f>IF(V3636="","",_xlfn.LET(_xlpm.x,VLOOKUP(V3636,'Drop-down_menus'!$F$2:$G$16,2,FALSE),IF(_xlpm.x=0,"",_xlpm.x)))</f>
        <v/>
      </c>
      <c r="AA3636" t="str">
        <f>IF(W3636="","",_xlfn.LET(_xlpm.x,VLOOKUP(W3636,'Drop-down_menus'!$F$2:$G$16,2,FALSE),IF(_xlpm.x=0,"",_xlpm.x)))</f>
        <v/>
      </c>
      <c r="AB3636" s="69" t="s">
        <v>678</v>
      </c>
      <c r="AE3636" t="s">
        <v>922</v>
      </c>
    </row>
    <row r="3637" spans="1:31" ht="15" x14ac:dyDescent="0.2">
      <c r="A3637" s="2" t="s">
        <v>489</v>
      </c>
      <c r="B3637">
        <v>5754</v>
      </c>
      <c r="C3637">
        <v>694</v>
      </c>
      <c r="D3637" s="69" t="s">
        <v>700</v>
      </c>
      <c r="F3637" s="70" t="s">
        <v>751</v>
      </c>
      <c r="G3637" s="70">
        <v>1</v>
      </c>
      <c r="H3637" s="70" t="s">
        <v>751</v>
      </c>
      <c r="I3637" t="s">
        <v>751</v>
      </c>
      <c r="J3637" t="str">
        <f>IF($I3637="","",_xlfn.LET(_xlpm.x,VLOOKUP($I3637,'taxon-match_2026-08-31'!$A$2:$N$122,6,FALSE),IF(_xlpm.x=0,"",_xlpm.x)))</f>
        <v>(P. P. King, 1832)</v>
      </c>
      <c r="K3637" t="str">
        <f>IF($I3637="","",_xlfn.LET(_xlpm.x,VLOOKUP($I3637,'taxon-match_2026-08-31'!$A$2:$N$122,4,FALSE),IF(_xlpm.x=0,"",_xlpm.x)))</f>
        <v>urn:lsid:marinespecies.org:taxname:197217</v>
      </c>
      <c r="L3637" t="str">
        <f>IF($I3637="","",_xlfn.LET(_xlpm.x,VLOOKUP($I3637,'taxon-match_2026-08-31'!$A$2:$N$122,7,FALSE),IF(_xlpm.x=0,"",_xlpm.x)))</f>
        <v>Animalia</v>
      </c>
      <c r="M3637" t="str">
        <f>IF($I3637="","",_xlfn.LET(_xlpm.x,VLOOKUP($I3637,'taxon-match_2026-08-31'!$A$2:$N$122,8,FALSE),IF(_xlpm.x=0,"",_xlpm.x)))</f>
        <v>Mollusca</v>
      </c>
      <c r="N3637" t="str">
        <f>IF($I3637="","",_xlfn.LET(_xlpm.x,VLOOKUP($I3637,'taxon-match_2026-08-31'!$A$2:$N$122,9,FALSE),IF(_xlpm.x=0,"",_xlpm.x)))</f>
        <v>Bivalvia</v>
      </c>
      <c r="O3637" t="str">
        <f>IF($I3637="","",_xlfn.LET(_xlpm.x,VLOOKUP($I3637,'taxon-match_2026-08-31'!$A$2:$N$122,10,FALSE),IF(_xlpm.x=0,"",_xlpm.x)))</f>
        <v/>
      </c>
      <c r="P3637" t="str">
        <f>IF($I3637="","",_xlfn.LET(_xlpm.x,VLOOKUP($I3637,'taxon-match_2026-08-31'!$A$2:$N$122,11,FALSE),IF(_xlpm.x=0,"",_xlpm.x)))</f>
        <v>Laternulidae</v>
      </c>
      <c r="Q3637" t="str">
        <f>IF($I3637="","",_xlfn.LET(_xlpm.x,VLOOKUP($I3637,'taxon-match_2026-08-31'!$A$2:$N$122,12,FALSE),IF(_xlpm.x=0,"",_xlpm.x)))</f>
        <v>Laternula</v>
      </c>
      <c r="R3637" t="str">
        <f>IF($I3637="","",_xlfn.LET(_xlpm.x,VLOOKUP($I3637,'taxon-match_2026-08-31'!$A$2:$N$122,14,FALSE),IF(_xlpm.x=0,"",_xlpm.x)))</f>
        <v>elliptica</v>
      </c>
      <c r="S3637" s="2" t="s">
        <v>2609</v>
      </c>
      <c r="T3637" s="69" t="s">
        <v>62</v>
      </c>
      <c r="U3637" s="69" t="s">
        <v>60</v>
      </c>
      <c r="X3637" t="str">
        <f>IF(T3637="","",_xlfn.LET(_xlpm.x,VLOOKUP(T3637,'Drop-down_menus'!$F$2:$G$16,2,FALSE),IF(_xlpm.x=0,"",_xlpm.x)))</f>
        <v>https://orcid.org/0000-0003-3696-4445</v>
      </c>
      <c r="Y3637" t="str">
        <f>IF(U3637="","",_xlfn.LET(_xlpm.x,VLOOKUP(U3637,'Drop-down_menus'!$F$2:$G$16,2,FALSE),IF(_xlpm.x=0,"",_xlpm.x)))</f>
        <v>https://orcid.org/0000-0002-9708-1761</v>
      </c>
      <c r="Z3637" t="str">
        <f>IF(V3637="","",_xlfn.LET(_xlpm.x,VLOOKUP(V3637,'Drop-down_menus'!$F$2:$G$16,2,FALSE),IF(_xlpm.x=0,"",_xlpm.x)))</f>
        <v/>
      </c>
      <c r="AA3637" t="str">
        <f>IF(W3637="","",_xlfn.LET(_xlpm.x,VLOOKUP(W3637,'Drop-down_menus'!$F$2:$G$16,2,FALSE),IF(_xlpm.x=0,"",_xlpm.x)))</f>
        <v/>
      </c>
      <c r="AB3637" s="69" t="s">
        <v>678</v>
      </c>
      <c r="AE3637" t="s">
        <v>922</v>
      </c>
    </row>
    <row r="3638" spans="1:31" ht="15" x14ac:dyDescent="0.2">
      <c r="A3638" s="2" t="s">
        <v>489</v>
      </c>
      <c r="B3638">
        <v>5755</v>
      </c>
      <c r="C3638">
        <v>695</v>
      </c>
      <c r="D3638" s="69" t="s">
        <v>700</v>
      </c>
      <c r="F3638" s="70" t="s">
        <v>751</v>
      </c>
      <c r="G3638" s="70">
        <v>1</v>
      </c>
      <c r="H3638" s="70" t="s">
        <v>751</v>
      </c>
      <c r="I3638" t="s">
        <v>751</v>
      </c>
      <c r="J3638" t="str">
        <f>IF($I3638="","",_xlfn.LET(_xlpm.x,VLOOKUP($I3638,'taxon-match_2026-08-31'!$A$2:$N$122,6,FALSE),IF(_xlpm.x=0,"",_xlpm.x)))</f>
        <v>(P. P. King, 1832)</v>
      </c>
      <c r="K3638" t="str">
        <f>IF($I3638="","",_xlfn.LET(_xlpm.x,VLOOKUP($I3638,'taxon-match_2026-08-31'!$A$2:$N$122,4,FALSE),IF(_xlpm.x=0,"",_xlpm.x)))</f>
        <v>urn:lsid:marinespecies.org:taxname:197217</v>
      </c>
      <c r="L3638" t="str">
        <f>IF($I3638="","",_xlfn.LET(_xlpm.x,VLOOKUP($I3638,'taxon-match_2026-08-31'!$A$2:$N$122,7,FALSE),IF(_xlpm.x=0,"",_xlpm.x)))</f>
        <v>Animalia</v>
      </c>
      <c r="M3638" t="str">
        <f>IF($I3638="","",_xlfn.LET(_xlpm.x,VLOOKUP($I3638,'taxon-match_2026-08-31'!$A$2:$N$122,8,FALSE),IF(_xlpm.x=0,"",_xlpm.x)))</f>
        <v>Mollusca</v>
      </c>
      <c r="N3638" t="str">
        <f>IF($I3638="","",_xlfn.LET(_xlpm.x,VLOOKUP($I3638,'taxon-match_2026-08-31'!$A$2:$N$122,9,FALSE),IF(_xlpm.x=0,"",_xlpm.x)))</f>
        <v>Bivalvia</v>
      </c>
      <c r="O3638" t="str">
        <f>IF($I3638="","",_xlfn.LET(_xlpm.x,VLOOKUP($I3638,'taxon-match_2026-08-31'!$A$2:$N$122,10,FALSE),IF(_xlpm.x=0,"",_xlpm.x)))</f>
        <v/>
      </c>
      <c r="P3638" t="str">
        <f>IF($I3638="","",_xlfn.LET(_xlpm.x,VLOOKUP($I3638,'taxon-match_2026-08-31'!$A$2:$N$122,11,FALSE),IF(_xlpm.x=0,"",_xlpm.x)))</f>
        <v>Laternulidae</v>
      </c>
      <c r="Q3638" t="str">
        <f>IF($I3638="","",_xlfn.LET(_xlpm.x,VLOOKUP($I3638,'taxon-match_2026-08-31'!$A$2:$N$122,12,FALSE),IF(_xlpm.x=0,"",_xlpm.x)))</f>
        <v>Laternula</v>
      </c>
      <c r="R3638" t="str">
        <f>IF($I3638="","",_xlfn.LET(_xlpm.x,VLOOKUP($I3638,'taxon-match_2026-08-31'!$A$2:$N$122,14,FALSE),IF(_xlpm.x=0,"",_xlpm.x)))</f>
        <v>elliptica</v>
      </c>
      <c r="S3638" s="2" t="s">
        <v>2609</v>
      </c>
      <c r="T3638" s="69" t="s">
        <v>62</v>
      </c>
      <c r="U3638" s="69" t="s">
        <v>60</v>
      </c>
      <c r="X3638" t="str">
        <f>IF(T3638="","",_xlfn.LET(_xlpm.x,VLOOKUP(T3638,'Drop-down_menus'!$F$2:$G$16,2,FALSE),IF(_xlpm.x=0,"",_xlpm.x)))</f>
        <v>https://orcid.org/0000-0003-3696-4445</v>
      </c>
      <c r="Y3638" t="str">
        <f>IF(U3638="","",_xlfn.LET(_xlpm.x,VLOOKUP(U3638,'Drop-down_menus'!$F$2:$G$16,2,FALSE),IF(_xlpm.x=0,"",_xlpm.x)))</f>
        <v>https://orcid.org/0000-0002-9708-1761</v>
      </c>
      <c r="Z3638" t="str">
        <f>IF(V3638="","",_xlfn.LET(_xlpm.x,VLOOKUP(V3638,'Drop-down_menus'!$F$2:$G$16,2,FALSE),IF(_xlpm.x=0,"",_xlpm.x)))</f>
        <v/>
      </c>
      <c r="AA3638" t="str">
        <f>IF(W3638="","",_xlfn.LET(_xlpm.x,VLOOKUP(W3638,'Drop-down_menus'!$F$2:$G$16,2,FALSE),IF(_xlpm.x=0,"",_xlpm.x)))</f>
        <v/>
      </c>
      <c r="AB3638" s="69" t="s">
        <v>678</v>
      </c>
      <c r="AE3638" t="s">
        <v>922</v>
      </c>
    </row>
    <row r="3639" spans="1:31" ht="15" x14ac:dyDescent="0.2">
      <c r="A3639" s="2" t="s">
        <v>117</v>
      </c>
      <c r="B3639">
        <v>630</v>
      </c>
      <c r="C3639">
        <v>705</v>
      </c>
      <c r="D3639" s="69" t="s">
        <v>700</v>
      </c>
      <c r="F3639" s="70" t="s">
        <v>751</v>
      </c>
      <c r="G3639" s="69">
        <v>1</v>
      </c>
      <c r="H3639" s="70" t="s">
        <v>751</v>
      </c>
      <c r="I3639" t="s">
        <v>751</v>
      </c>
      <c r="J3639" t="str">
        <f>IF($I3639="","",_xlfn.LET(_xlpm.x,VLOOKUP($I3639,'taxon-match_2026-08-31'!$A$2:$N$122,6,FALSE),IF(_xlpm.x=0,"",_xlpm.x)))</f>
        <v>(P. P. King, 1832)</v>
      </c>
      <c r="K3639" t="str">
        <f>IF($I3639="","",_xlfn.LET(_xlpm.x,VLOOKUP($I3639,'taxon-match_2026-08-31'!$A$2:$N$122,4,FALSE),IF(_xlpm.x=0,"",_xlpm.x)))</f>
        <v>urn:lsid:marinespecies.org:taxname:197217</v>
      </c>
      <c r="L3639" t="str">
        <f>IF($I3639="","",_xlfn.LET(_xlpm.x,VLOOKUP($I3639,'taxon-match_2026-08-31'!$A$2:$N$122,7,FALSE),IF(_xlpm.x=0,"",_xlpm.x)))</f>
        <v>Animalia</v>
      </c>
      <c r="M3639" t="str">
        <f>IF($I3639="","",_xlfn.LET(_xlpm.x,VLOOKUP($I3639,'taxon-match_2026-08-31'!$A$2:$N$122,8,FALSE),IF(_xlpm.x=0,"",_xlpm.x)))</f>
        <v>Mollusca</v>
      </c>
      <c r="N3639" t="str">
        <f>IF($I3639="","",_xlfn.LET(_xlpm.x,VLOOKUP($I3639,'taxon-match_2026-08-31'!$A$2:$N$122,9,FALSE),IF(_xlpm.x=0,"",_xlpm.x)))</f>
        <v>Bivalvia</v>
      </c>
      <c r="O3639" t="str">
        <f>IF($I3639="","",_xlfn.LET(_xlpm.x,VLOOKUP($I3639,'taxon-match_2026-08-31'!$A$2:$N$122,10,FALSE),IF(_xlpm.x=0,"",_xlpm.x)))</f>
        <v/>
      </c>
      <c r="P3639" t="str">
        <f>IF($I3639="","",_xlfn.LET(_xlpm.x,VLOOKUP($I3639,'taxon-match_2026-08-31'!$A$2:$N$122,11,FALSE),IF(_xlpm.x=0,"",_xlpm.x)))</f>
        <v>Laternulidae</v>
      </c>
      <c r="Q3639" t="str">
        <f>IF($I3639="","",_xlfn.LET(_xlpm.x,VLOOKUP($I3639,'taxon-match_2026-08-31'!$A$2:$N$122,12,FALSE),IF(_xlpm.x=0,"",_xlpm.x)))</f>
        <v>Laternula</v>
      </c>
      <c r="R3639" t="str">
        <f>IF($I3639="","",_xlfn.LET(_xlpm.x,VLOOKUP($I3639,'taxon-match_2026-08-31'!$A$2:$N$122,14,FALSE),IF(_xlpm.x=0,"",_xlpm.x)))</f>
        <v>elliptica</v>
      </c>
      <c r="S3639" s="2" t="s">
        <v>2609</v>
      </c>
      <c r="T3639" s="69" t="s">
        <v>62</v>
      </c>
      <c r="U3639" s="69" t="s">
        <v>60</v>
      </c>
      <c r="X3639" t="str">
        <f>IF(T3639="","",_xlfn.LET(_xlpm.x,VLOOKUP(T3639,'Drop-down_menus'!$F$2:$G$16,2,FALSE),IF(_xlpm.x=0,"",_xlpm.x)))</f>
        <v>https://orcid.org/0000-0003-3696-4445</v>
      </c>
      <c r="Y3639" t="str">
        <f>IF(U3639="","",_xlfn.LET(_xlpm.x,VLOOKUP(U3639,'Drop-down_menus'!$F$2:$G$16,2,FALSE),IF(_xlpm.x=0,"",_xlpm.x)))</f>
        <v>https://orcid.org/0000-0002-9708-1761</v>
      </c>
      <c r="Z3639" t="str">
        <f>IF(V3639="","",_xlfn.LET(_xlpm.x,VLOOKUP(V3639,'Drop-down_menus'!$F$2:$G$16,2,FALSE),IF(_xlpm.x=0,"",_xlpm.x)))</f>
        <v/>
      </c>
      <c r="AA3639" t="str">
        <f>IF(W3639="","",_xlfn.LET(_xlpm.x,VLOOKUP(W3639,'Drop-down_menus'!$F$2:$G$16,2,FALSE),IF(_xlpm.x=0,"",_xlpm.x)))</f>
        <v/>
      </c>
      <c r="AB3639" s="69" t="s">
        <v>678</v>
      </c>
      <c r="AE3639" s="69" t="s">
        <v>922</v>
      </c>
    </row>
    <row r="3640" spans="1:31" ht="15" x14ac:dyDescent="0.2">
      <c r="A3640" s="2" t="s">
        <v>117</v>
      </c>
      <c r="B3640">
        <v>676</v>
      </c>
      <c r="C3640">
        <v>717</v>
      </c>
      <c r="D3640" s="69" t="s">
        <v>700</v>
      </c>
      <c r="F3640" s="70" t="s">
        <v>751</v>
      </c>
      <c r="G3640" s="69">
        <v>1</v>
      </c>
      <c r="H3640" s="70" t="s">
        <v>751</v>
      </c>
      <c r="I3640" t="s">
        <v>751</v>
      </c>
      <c r="J3640" t="str">
        <f>IF($I3640="","",_xlfn.LET(_xlpm.x,VLOOKUP($I3640,'taxon-match_2026-08-31'!$A$2:$N$122,6,FALSE),IF(_xlpm.x=0,"",_xlpm.x)))</f>
        <v>(P. P. King, 1832)</v>
      </c>
      <c r="K3640" t="str">
        <f>IF($I3640="","",_xlfn.LET(_xlpm.x,VLOOKUP($I3640,'taxon-match_2026-08-31'!$A$2:$N$122,4,FALSE),IF(_xlpm.x=0,"",_xlpm.x)))</f>
        <v>urn:lsid:marinespecies.org:taxname:197217</v>
      </c>
      <c r="L3640" t="str">
        <f>IF($I3640="","",_xlfn.LET(_xlpm.x,VLOOKUP($I3640,'taxon-match_2026-08-31'!$A$2:$N$122,7,FALSE),IF(_xlpm.x=0,"",_xlpm.x)))</f>
        <v>Animalia</v>
      </c>
      <c r="M3640" t="str">
        <f>IF($I3640="","",_xlfn.LET(_xlpm.x,VLOOKUP($I3640,'taxon-match_2026-08-31'!$A$2:$N$122,8,FALSE),IF(_xlpm.x=0,"",_xlpm.x)))</f>
        <v>Mollusca</v>
      </c>
      <c r="N3640" t="str">
        <f>IF($I3640="","",_xlfn.LET(_xlpm.x,VLOOKUP($I3640,'taxon-match_2026-08-31'!$A$2:$N$122,9,FALSE),IF(_xlpm.x=0,"",_xlpm.x)))</f>
        <v>Bivalvia</v>
      </c>
      <c r="O3640" t="str">
        <f>IF($I3640="","",_xlfn.LET(_xlpm.x,VLOOKUP($I3640,'taxon-match_2026-08-31'!$A$2:$N$122,10,FALSE),IF(_xlpm.x=0,"",_xlpm.x)))</f>
        <v/>
      </c>
      <c r="P3640" t="str">
        <f>IF($I3640="","",_xlfn.LET(_xlpm.x,VLOOKUP($I3640,'taxon-match_2026-08-31'!$A$2:$N$122,11,FALSE),IF(_xlpm.x=0,"",_xlpm.x)))</f>
        <v>Laternulidae</v>
      </c>
      <c r="Q3640" t="str">
        <f>IF($I3640="","",_xlfn.LET(_xlpm.x,VLOOKUP($I3640,'taxon-match_2026-08-31'!$A$2:$N$122,12,FALSE),IF(_xlpm.x=0,"",_xlpm.x)))</f>
        <v>Laternula</v>
      </c>
      <c r="R3640" t="str">
        <f>IF($I3640="","",_xlfn.LET(_xlpm.x,VLOOKUP($I3640,'taxon-match_2026-08-31'!$A$2:$N$122,14,FALSE),IF(_xlpm.x=0,"",_xlpm.x)))</f>
        <v>elliptica</v>
      </c>
      <c r="S3640" s="2" t="s">
        <v>2609</v>
      </c>
      <c r="T3640" s="69" t="s">
        <v>62</v>
      </c>
      <c r="U3640" s="69" t="s">
        <v>60</v>
      </c>
      <c r="X3640" t="str">
        <f>IF(T3640="","",_xlfn.LET(_xlpm.x,VLOOKUP(T3640,'Drop-down_menus'!$F$2:$G$16,2,FALSE),IF(_xlpm.x=0,"",_xlpm.x)))</f>
        <v>https://orcid.org/0000-0003-3696-4445</v>
      </c>
      <c r="Y3640" t="str">
        <f>IF(U3640="","",_xlfn.LET(_xlpm.x,VLOOKUP(U3640,'Drop-down_menus'!$F$2:$G$16,2,FALSE),IF(_xlpm.x=0,"",_xlpm.x)))</f>
        <v>https://orcid.org/0000-0002-9708-1761</v>
      </c>
      <c r="Z3640" t="str">
        <f>IF(V3640="","",_xlfn.LET(_xlpm.x,VLOOKUP(V3640,'Drop-down_menus'!$F$2:$G$16,2,FALSE),IF(_xlpm.x=0,"",_xlpm.x)))</f>
        <v/>
      </c>
      <c r="AA3640" t="str">
        <f>IF(W3640="","",_xlfn.LET(_xlpm.x,VLOOKUP(W3640,'Drop-down_menus'!$F$2:$G$16,2,FALSE),IF(_xlpm.x=0,"",_xlpm.x)))</f>
        <v/>
      </c>
      <c r="AB3640" s="69" t="s">
        <v>678</v>
      </c>
      <c r="AE3640" t="s">
        <v>922</v>
      </c>
    </row>
    <row r="3641" spans="1:31" ht="15" x14ac:dyDescent="0.2">
      <c r="A3641" s="2" t="s">
        <v>117</v>
      </c>
      <c r="B3641">
        <v>677</v>
      </c>
      <c r="C3641">
        <v>718</v>
      </c>
      <c r="D3641" s="69" t="s">
        <v>700</v>
      </c>
      <c r="F3641" s="70" t="s">
        <v>751</v>
      </c>
      <c r="G3641" s="69">
        <v>1</v>
      </c>
      <c r="H3641" s="70" t="s">
        <v>751</v>
      </c>
      <c r="I3641" t="s">
        <v>751</v>
      </c>
      <c r="J3641" t="str">
        <f>IF($I3641="","",_xlfn.LET(_xlpm.x,VLOOKUP($I3641,'taxon-match_2026-08-31'!$A$2:$N$122,6,FALSE),IF(_xlpm.x=0,"",_xlpm.x)))</f>
        <v>(P. P. King, 1832)</v>
      </c>
      <c r="K3641" t="str">
        <f>IF($I3641="","",_xlfn.LET(_xlpm.x,VLOOKUP($I3641,'taxon-match_2026-08-31'!$A$2:$N$122,4,FALSE),IF(_xlpm.x=0,"",_xlpm.x)))</f>
        <v>urn:lsid:marinespecies.org:taxname:197217</v>
      </c>
      <c r="L3641" t="str">
        <f>IF($I3641="","",_xlfn.LET(_xlpm.x,VLOOKUP($I3641,'taxon-match_2026-08-31'!$A$2:$N$122,7,FALSE),IF(_xlpm.x=0,"",_xlpm.x)))</f>
        <v>Animalia</v>
      </c>
      <c r="M3641" t="str">
        <f>IF($I3641="","",_xlfn.LET(_xlpm.x,VLOOKUP($I3641,'taxon-match_2026-08-31'!$A$2:$N$122,8,FALSE),IF(_xlpm.x=0,"",_xlpm.x)))</f>
        <v>Mollusca</v>
      </c>
      <c r="N3641" t="str">
        <f>IF($I3641="","",_xlfn.LET(_xlpm.x,VLOOKUP($I3641,'taxon-match_2026-08-31'!$A$2:$N$122,9,FALSE),IF(_xlpm.x=0,"",_xlpm.x)))</f>
        <v>Bivalvia</v>
      </c>
      <c r="O3641" t="str">
        <f>IF($I3641="","",_xlfn.LET(_xlpm.x,VLOOKUP($I3641,'taxon-match_2026-08-31'!$A$2:$N$122,10,FALSE),IF(_xlpm.x=0,"",_xlpm.x)))</f>
        <v/>
      </c>
      <c r="P3641" t="str">
        <f>IF($I3641="","",_xlfn.LET(_xlpm.x,VLOOKUP($I3641,'taxon-match_2026-08-31'!$A$2:$N$122,11,FALSE),IF(_xlpm.x=0,"",_xlpm.x)))</f>
        <v>Laternulidae</v>
      </c>
      <c r="Q3641" t="str">
        <f>IF($I3641="","",_xlfn.LET(_xlpm.x,VLOOKUP($I3641,'taxon-match_2026-08-31'!$A$2:$N$122,12,FALSE),IF(_xlpm.x=0,"",_xlpm.x)))</f>
        <v>Laternula</v>
      </c>
      <c r="R3641" t="str">
        <f>IF($I3641="","",_xlfn.LET(_xlpm.x,VLOOKUP($I3641,'taxon-match_2026-08-31'!$A$2:$N$122,14,FALSE),IF(_xlpm.x=0,"",_xlpm.x)))</f>
        <v>elliptica</v>
      </c>
      <c r="S3641" s="2" t="s">
        <v>2609</v>
      </c>
      <c r="T3641" s="69" t="s">
        <v>62</v>
      </c>
      <c r="U3641" s="69" t="s">
        <v>60</v>
      </c>
      <c r="X3641" t="str">
        <f>IF(T3641="","",_xlfn.LET(_xlpm.x,VLOOKUP(T3641,'Drop-down_menus'!$F$2:$G$16,2,FALSE),IF(_xlpm.x=0,"",_xlpm.x)))</f>
        <v>https://orcid.org/0000-0003-3696-4445</v>
      </c>
      <c r="Y3641" t="str">
        <f>IF(U3641="","",_xlfn.LET(_xlpm.x,VLOOKUP(U3641,'Drop-down_menus'!$F$2:$G$16,2,FALSE),IF(_xlpm.x=0,"",_xlpm.x)))</f>
        <v>https://orcid.org/0000-0002-9708-1761</v>
      </c>
      <c r="Z3641" t="str">
        <f>IF(V3641="","",_xlfn.LET(_xlpm.x,VLOOKUP(V3641,'Drop-down_menus'!$F$2:$G$16,2,FALSE),IF(_xlpm.x=0,"",_xlpm.x)))</f>
        <v/>
      </c>
      <c r="AA3641" t="str">
        <f>IF(W3641="","",_xlfn.LET(_xlpm.x,VLOOKUP(W3641,'Drop-down_menus'!$F$2:$G$16,2,FALSE),IF(_xlpm.x=0,"",_xlpm.x)))</f>
        <v/>
      </c>
      <c r="AB3641" s="69" t="s">
        <v>678</v>
      </c>
      <c r="AE3641" t="s">
        <v>922</v>
      </c>
    </row>
    <row r="3642" spans="1:31" ht="15" x14ac:dyDescent="0.2">
      <c r="A3642" s="2" t="s">
        <v>181</v>
      </c>
      <c r="B3642">
        <v>1082</v>
      </c>
      <c r="C3642">
        <v>682</v>
      </c>
      <c r="D3642" s="69" t="s">
        <v>700</v>
      </c>
      <c r="F3642" s="69" t="s">
        <v>899</v>
      </c>
      <c r="G3642" s="69">
        <v>1</v>
      </c>
      <c r="H3642" s="69" t="s">
        <v>899</v>
      </c>
      <c r="I3642" t="s">
        <v>899</v>
      </c>
      <c r="J3642" t="str">
        <f>IF($I3642="","",_xlfn.LET(_xlpm.x,VLOOKUP($I3642,'taxon-match_2026-08-31'!$A$2:$N$122,6,FALSE),IF(_xlpm.x=0,"",_xlpm.x)))</f>
        <v>(E. A. Smith, 1907)</v>
      </c>
      <c r="K3642" t="str">
        <f>IF($I3642="","",_xlfn.LET(_xlpm.x,VLOOKUP($I3642,'taxon-match_2026-08-31'!$A$2:$N$122,4,FALSE),IF(_xlpm.x=0,"",_xlpm.x)))</f>
        <v>urn:lsid:marinespecies.org:taxname:197227</v>
      </c>
      <c r="L3642" t="str">
        <f>IF($I3642="","",_xlfn.LET(_xlpm.x,VLOOKUP($I3642,'taxon-match_2026-08-31'!$A$2:$N$122,7,FALSE),IF(_xlpm.x=0,"",_xlpm.x)))</f>
        <v>Animalia</v>
      </c>
      <c r="M3642" t="str">
        <f>IF($I3642="","",_xlfn.LET(_xlpm.x,VLOOKUP($I3642,'taxon-match_2026-08-31'!$A$2:$N$122,8,FALSE),IF(_xlpm.x=0,"",_xlpm.x)))</f>
        <v>Mollusca</v>
      </c>
      <c r="N3642" t="str">
        <f>IF($I3642="","",_xlfn.LET(_xlpm.x,VLOOKUP($I3642,'taxon-match_2026-08-31'!$A$2:$N$122,9,FALSE),IF(_xlpm.x=0,"",_xlpm.x)))</f>
        <v>Bivalvia</v>
      </c>
      <c r="O3642" t="str">
        <f>IF($I3642="","",_xlfn.LET(_xlpm.x,VLOOKUP($I3642,'taxon-match_2026-08-31'!$A$2:$N$122,10,FALSE),IF(_xlpm.x=0,"",_xlpm.x)))</f>
        <v>Limida</v>
      </c>
      <c r="P3642" t="str">
        <f>IF($I3642="","",_xlfn.LET(_xlpm.x,VLOOKUP($I3642,'taxon-match_2026-08-31'!$A$2:$N$122,11,FALSE),IF(_xlpm.x=0,"",_xlpm.x)))</f>
        <v>Limidae</v>
      </c>
      <c r="Q3642" t="str">
        <f>IF($I3642="","",_xlfn.LET(_xlpm.x,VLOOKUP($I3642,'taxon-match_2026-08-31'!$A$2:$N$122,12,FALSE),IF(_xlpm.x=0,"",_xlpm.x)))</f>
        <v>Limatula</v>
      </c>
      <c r="R3642" t="str">
        <f>IF($I3642="","",_xlfn.LET(_xlpm.x,VLOOKUP($I3642,'taxon-match_2026-08-31'!$A$2:$N$122,14,FALSE),IF(_xlpm.x=0,"",_xlpm.x)))</f>
        <v>hodgsoni</v>
      </c>
      <c r="S3642" s="2" t="s">
        <v>2609</v>
      </c>
      <c r="T3642" s="69" t="s">
        <v>62</v>
      </c>
      <c r="U3642" s="69" t="s">
        <v>60</v>
      </c>
      <c r="X3642" t="str">
        <f>IF(T3642="","",_xlfn.LET(_xlpm.x,VLOOKUP(T3642,'Drop-down_menus'!$F$2:$G$16,2,FALSE),IF(_xlpm.x=0,"",_xlpm.x)))</f>
        <v>https://orcid.org/0000-0003-3696-4445</v>
      </c>
      <c r="Y3642" t="str">
        <f>IF(U3642="","",_xlfn.LET(_xlpm.x,VLOOKUP(U3642,'Drop-down_menus'!$F$2:$G$16,2,FALSE),IF(_xlpm.x=0,"",_xlpm.x)))</f>
        <v>https://orcid.org/0000-0002-9708-1761</v>
      </c>
      <c r="Z3642" t="str">
        <f>IF(V3642="","",_xlfn.LET(_xlpm.x,VLOOKUP(V3642,'Drop-down_menus'!$F$2:$G$16,2,FALSE),IF(_xlpm.x=0,"",_xlpm.x)))</f>
        <v/>
      </c>
      <c r="AA3642" t="str">
        <f>IF(W3642="","",_xlfn.LET(_xlpm.x,VLOOKUP(W3642,'Drop-down_menus'!$F$2:$G$16,2,FALSE),IF(_xlpm.x=0,"",_xlpm.x)))</f>
        <v/>
      </c>
      <c r="AB3642" s="69" t="s">
        <v>678</v>
      </c>
      <c r="AE3642" s="69" t="s">
        <v>922</v>
      </c>
    </row>
    <row r="3643" spans="1:31" ht="15" x14ac:dyDescent="0.2">
      <c r="A3643" s="2" t="s">
        <v>181</v>
      </c>
      <c r="B3643">
        <v>1152</v>
      </c>
      <c r="C3643">
        <v>683</v>
      </c>
      <c r="D3643" s="69" t="s">
        <v>700</v>
      </c>
      <c r="F3643" s="70" t="s">
        <v>763</v>
      </c>
      <c r="G3643" s="69">
        <v>1</v>
      </c>
      <c r="H3643" s="70" t="s">
        <v>763</v>
      </c>
      <c r="I3643" t="s">
        <v>763</v>
      </c>
      <c r="J3643" t="str">
        <f>IF($I3643="","",_xlfn.LET(_xlpm.x,VLOOKUP($I3643,'taxon-match_2026-08-31'!$A$2:$N$122,6,FALSE),IF(_xlpm.x=0,"",_xlpm.x)))</f>
        <v>(Strebel, 1908)</v>
      </c>
      <c r="K3643" t="str">
        <f>IF($I3643="","",_xlfn.LET(_xlpm.x,VLOOKUP($I3643,'taxon-match_2026-08-31'!$A$2:$N$122,4,FALSE),IF(_xlpm.x=0,"",_xlpm.x)))</f>
        <v>urn:lsid:marinespecies.org:taxname:197296</v>
      </c>
      <c r="L3643" t="str">
        <f>IF($I3643="","",_xlfn.LET(_xlpm.x,VLOOKUP($I3643,'taxon-match_2026-08-31'!$A$2:$N$122,7,FALSE),IF(_xlpm.x=0,"",_xlpm.x)))</f>
        <v>Animalia</v>
      </c>
      <c r="M3643" t="str">
        <f>IF($I3643="","",_xlfn.LET(_xlpm.x,VLOOKUP($I3643,'taxon-match_2026-08-31'!$A$2:$N$122,8,FALSE),IF(_xlpm.x=0,"",_xlpm.x)))</f>
        <v>Mollusca</v>
      </c>
      <c r="N3643" t="str">
        <f>IF($I3643="","",_xlfn.LET(_xlpm.x,VLOOKUP($I3643,'taxon-match_2026-08-31'!$A$2:$N$122,9,FALSE),IF(_xlpm.x=0,"",_xlpm.x)))</f>
        <v>Gastropoda</v>
      </c>
      <c r="O3643" t="str">
        <f>IF($I3643="","",_xlfn.LET(_xlpm.x,VLOOKUP($I3643,'taxon-match_2026-08-31'!$A$2:$N$122,10,FALSE),IF(_xlpm.x=0,"",_xlpm.x)))</f>
        <v>Nacellida</v>
      </c>
      <c r="P3643" t="str">
        <f>IF($I3643="","",_xlfn.LET(_xlpm.x,VLOOKUP($I3643,'taxon-match_2026-08-31'!$A$2:$N$122,11,FALSE),IF(_xlpm.x=0,"",_xlpm.x)))</f>
        <v>Nacellidae</v>
      </c>
      <c r="Q3643" t="str">
        <f>IF($I3643="","",_xlfn.LET(_xlpm.x,VLOOKUP($I3643,'taxon-match_2026-08-31'!$A$2:$N$122,12,FALSE),IF(_xlpm.x=0,"",_xlpm.x)))</f>
        <v>Nacella</v>
      </c>
      <c r="R3643" t="str">
        <f>IF($I3643="","",_xlfn.LET(_xlpm.x,VLOOKUP($I3643,'taxon-match_2026-08-31'!$A$2:$N$122,14,FALSE),IF(_xlpm.x=0,"",_xlpm.x)))</f>
        <v>concinna</v>
      </c>
      <c r="S3643" s="2" t="s">
        <v>2609</v>
      </c>
      <c r="T3643" s="69" t="s">
        <v>62</v>
      </c>
      <c r="U3643" s="69" t="s">
        <v>60</v>
      </c>
      <c r="X3643" t="str">
        <f>IF(T3643="","",_xlfn.LET(_xlpm.x,VLOOKUP(T3643,'Drop-down_menus'!$F$2:$G$16,2,FALSE),IF(_xlpm.x=0,"",_xlpm.x)))</f>
        <v>https://orcid.org/0000-0003-3696-4445</v>
      </c>
      <c r="Y3643" t="str">
        <f>IF(U3643="","",_xlfn.LET(_xlpm.x,VLOOKUP(U3643,'Drop-down_menus'!$F$2:$G$16,2,FALSE),IF(_xlpm.x=0,"",_xlpm.x)))</f>
        <v>https://orcid.org/0000-0002-9708-1761</v>
      </c>
      <c r="Z3643" t="str">
        <f>IF(V3643="","",_xlfn.LET(_xlpm.x,VLOOKUP(V3643,'Drop-down_menus'!$F$2:$G$16,2,FALSE),IF(_xlpm.x=0,"",_xlpm.x)))</f>
        <v/>
      </c>
      <c r="AA3643" t="str">
        <f>IF(W3643="","",_xlfn.LET(_xlpm.x,VLOOKUP(W3643,'Drop-down_menus'!$F$2:$G$16,2,FALSE),IF(_xlpm.x=0,"",_xlpm.x)))</f>
        <v/>
      </c>
      <c r="AB3643" s="69" t="s">
        <v>678</v>
      </c>
      <c r="AE3643" s="69" t="s">
        <v>922</v>
      </c>
    </row>
    <row r="3644" spans="1:31" ht="15" x14ac:dyDescent="0.2">
      <c r="A3644" s="2" t="s">
        <v>207</v>
      </c>
      <c r="B3644">
        <v>1344</v>
      </c>
      <c r="C3644">
        <v>684</v>
      </c>
      <c r="D3644" s="69" t="s">
        <v>700</v>
      </c>
      <c r="F3644" s="70" t="s">
        <v>763</v>
      </c>
      <c r="G3644" s="69">
        <v>1</v>
      </c>
      <c r="H3644" s="70" t="s">
        <v>763</v>
      </c>
      <c r="I3644" t="s">
        <v>763</v>
      </c>
      <c r="J3644" t="str">
        <f>IF($I3644="","",_xlfn.LET(_xlpm.x,VLOOKUP($I3644,'taxon-match_2026-08-31'!$A$2:$N$122,6,FALSE),IF(_xlpm.x=0,"",_xlpm.x)))</f>
        <v>(Strebel, 1908)</v>
      </c>
      <c r="K3644" t="str">
        <f>IF($I3644="","",_xlfn.LET(_xlpm.x,VLOOKUP($I3644,'taxon-match_2026-08-31'!$A$2:$N$122,4,FALSE),IF(_xlpm.x=0,"",_xlpm.x)))</f>
        <v>urn:lsid:marinespecies.org:taxname:197296</v>
      </c>
      <c r="L3644" t="str">
        <f>IF($I3644="","",_xlfn.LET(_xlpm.x,VLOOKUP($I3644,'taxon-match_2026-08-31'!$A$2:$N$122,7,FALSE),IF(_xlpm.x=0,"",_xlpm.x)))</f>
        <v>Animalia</v>
      </c>
      <c r="M3644" t="str">
        <f>IF($I3644="","",_xlfn.LET(_xlpm.x,VLOOKUP($I3644,'taxon-match_2026-08-31'!$A$2:$N$122,8,FALSE),IF(_xlpm.x=0,"",_xlpm.x)))</f>
        <v>Mollusca</v>
      </c>
      <c r="N3644" t="str">
        <f>IF($I3644="","",_xlfn.LET(_xlpm.x,VLOOKUP($I3644,'taxon-match_2026-08-31'!$A$2:$N$122,9,FALSE),IF(_xlpm.x=0,"",_xlpm.x)))</f>
        <v>Gastropoda</v>
      </c>
      <c r="O3644" t="str">
        <f>IF($I3644="","",_xlfn.LET(_xlpm.x,VLOOKUP($I3644,'taxon-match_2026-08-31'!$A$2:$N$122,10,FALSE),IF(_xlpm.x=0,"",_xlpm.x)))</f>
        <v>Nacellida</v>
      </c>
      <c r="P3644" t="str">
        <f>IF($I3644="","",_xlfn.LET(_xlpm.x,VLOOKUP($I3644,'taxon-match_2026-08-31'!$A$2:$N$122,11,FALSE),IF(_xlpm.x=0,"",_xlpm.x)))</f>
        <v>Nacellidae</v>
      </c>
      <c r="Q3644" t="str">
        <f>IF($I3644="","",_xlfn.LET(_xlpm.x,VLOOKUP($I3644,'taxon-match_2026-08-31'!$A$2:$N$122,12,FALSE),IF(_xlpm.x=0,"",_xlpm.x)))</f>
        <v>Nacella</v>
      </c>
      <c r="R3644" t="str">
        <f>IF($I3644="","",_xlfn.LET(_xlpm.x,VLOOKUP($I3644,'taxon-match_2026-08-31'!$A$2:$N$122,14,FALSE),IF(_xlpm.x=0,"",_xlpm.x)))</f>
        <v>concinna</v>
      </c>
      <c r="S3644" s="2" t="s">
        <v>2609</v>
      </c>
      <c r="T3644" s="69" t="s">
        <v>62</v>
      </c>
      <c r="U3644" s="69" t="s">
        <v>60</v>
      </c>
      <c r="X3644" t="str">
        <f>IF(T3644="","",_xlfn.LET(_xlpm.x,VLOOKUP(T3644,'Drop-down_menus'!$F$2:$G$16,2,FALSE),IF(_xlpm.x=0,"",_xlpm.x)))</f>
        <v>https://orcid.org/0000-0003-3696-4445</v>
      </c>
      <c r="Y3644" t="str">
        <f>IF(U3644="","",_xlfn.LET(_xlpm.x,VLOOKUP(U3644,'Drop-down_menus'!$F$2:$G$16,2,FALSE),IF(_xlpm.x=0,"",_xlpm.x)))</f>
        <v>https://orcid.org/0000-0002-9708-1761</v>
      </c>
      <c r="Z3644" t="str">
        <f>IF(V3644="","",_xlfn.LET(_xlpm.x,VLOOKUP(V3644,'Drop-down_menus'!$F$2:$G$16,2,FALSE),IF(_xlpm.x=0,"",_xlpm.x)))</f>
        <v/>
      </c>
      <c r="AA3644" t="str">
        <f>IF(W3644="","",_xlfn.LET(_xlpm.x,VLOOKUP(W3644,'Drop-down_menus'!$F$2:$G$16,2,FALSE),IF(_xlpm.x=0,"",_xlpm.x)))</f>
        <v/>
      </c>
      <c r="AB3644" s="69" t="s">
        <v>678</v>
      </c>
      <c r="AE3644" t="s">
        <v>922</v>
      </c>
    </row>
    <row r="3645" spans="1:31" ht="15" x14ac:dyDescent="0.2">
      <c r="A3645" s="2" t="s">
        <v>207</v>
      </c>
      <c r="B3645">
        <v>1345</v>
      </c>
      <c r="C3645">
        <v>685</v>
      </c>
      <c r="D3645" s="69" t="s">
        <v>700</v>
      </c>
      <c r="F3645" s="70" t="s">
        <v>763</v>
      </c>
      <c r="G3645" s="69">
        <v>1</v>
      </c>
      <c r="H3645" s="70" t="s">
        <v>763</v>
      </c>
      <c r="I3645" t="s">
        <v>763</v>
      </c>
      <c r="J3645" t="str">
        <f>IF($I3645="","",_xlfn.LET(_xlpm.x,VLOOKUP($I3645,'taxon-match_2026-08-31'!$A$2:$N$122,6,FALSE),IF(_xlpm.x=0,"",_xlpm.x)))</f>
        <v>(Strebel, 1908)</v>
      </c>
      <c r="K3645" t="str">
        <f>IF($I3645="","",_xlfn.LET(_xlpm.x,VLOOKUP($I3645,'taxon-match_2026-08-31'!$A$2:$N$122,4,FALSE),IF(_xlpm.x=0,"",_xlpm.x)))</f>
        <v>urn:lsid:marinespecies.org:taxname:197296</v>
      </c>
      <c r="L3645" t="str">
        <f>IF($I3645="","",_xlfn.LET(_xlpm.x,VLOOKUP($I3645,'taxon-match_2026-08-31'!$A$2:$N$122,7,FALSE),IF(_xlpm.x=0,"",_xlpm.x)))</f>
        <v>Animalia</v>
      </c>
      <c r="M3645" t="str">
        <f>IF($I3645="","",_xlfn.LET(_xlpm.x,VLOOKUP($I3645,'taxon-match_2026-08-31'!$A$2:$N$122,8,FALSE),IF(_xlpm.x=0,"",_xlpm.x)))</f>
        <v>Mollusca</v>
      </c>
      <c r="N3645" t="str">
        <f>IF($I3645="","",_xlfn.LET(_xlpm.x,VLOOKUP($I3645,'taxon-match_2026-08-31'!$A$2:$N$122,9,FALSE),IF(_xlpm.x=0,"",_xlpm.x)))</f>
        <v>Gastropoda</v>
      </c>
      <c r="O3645" t="str">
        <f>IF($I3645="","",_xlfn.LET(_xlpm.x,VLOOKUP($I3645,'taxon-match_2026-08-31'!$A$2:$N$122,10,FALSE),IF(_xlpm.x=0,"",_xlpm.x)))</f>
        <v>Nacellida</v>
      </c>
      <c r="P3645" t="str">
        <f>IF($I3645="","",_xlfn.LET(_xlpm.x,VLOOKUP($I3645,'taxon-match_2026-08-31'!$A$2:$N$122,11,FALSE),IF(_xlpm.x=0,"",_xlpm.x)))</f>
        <v>Nacellidae</v>
      </c>
      <c r="Q3645" t="str">
        <f>IF($I3645="","",_xlfn.LET(_xlpm.x,VLOOKUP($I3645,'taxon-match_2026-08-31'!$A$2:$N$122,12,FALSE),IF(_xlpm.x=0,"",_xlpm.x)))</f>
        <v>Nacella</v>
      </c>
      <c r="R3645" t="str">
        <f>IF($I3645="","",_xlfn.LET(_xlpm.x,VLOOKUP($I3645,'taxon-match_2026-08-31'!$A$2:$N$122,14,FALSE),IF(_xlpm.x=0,"",_xlpm.x)))</f>
        <v>concinna</v>
      </c>
      <c r="S3645" s="2" t="s">
        <v>2609</v>
      </c>
      <c r="T3645" s="69" t="s">
        <v>62</v>
      </c>
      <c r="U3645" s="69" t="s">
        <v>60</v>
      </c>
      <c r="X3645" t="str">
        <f>IF(T3645="","",_xlfn.LET(_xlpm.x,VLOOKUP(T3645,'Drop-down_menus'!$F$2:$G$16,2,FALSE),IF(_xlpm.x=0,"",_xlpm.x)))</f>
        <v>https://orcid.org/0000-0003-3696-4445</v>
      </c>
      <c r="Y3645" t="str">
        <f>IF(U3645="","",_xlfn.LET(_xlpm.x,VLOOKUP(U3645,'Drop-down_menus'!$F$2:$G$16,2,FALSE),IF(_xlpm.x=0,"",_xlpm.x)))</f>
        <v>https://orcid.org/0000-0002-9708-1761</v>
      </c>
      <c r="Z3645" t="str">
        <f>IF(V3645="","",_xlfn.LET(_xlpm.x,VLOOKUP(V3645,'Drop-down_menus'!$F$2:$G$16,2,FALSE),IF(_xlpm.x=0,"",_xlpm.x)))</f>
        <v/>
      </c>
      <c r="AA3645" t="str">
        <f>IF(W3645="","",_xlfn.LET(_xlpm.x,VLOOKUP(W3645,'Drop-down_menus'!$F$2:$G$16,2,FALSE),IF(_xlpm.x=0,"",_xlpm.x)))</f>
        <v/>
      </c>
      <c r="AB3645" s="69" t="s">
        <v>678</v>
      </c>
      <c r="AE3645" t="s">
        <v>922</v>
      </c>
    </row>
    <row r="3646" spans="1:31" ht="15" x14ac:dyDescent="0.2">
      <c r="A3646" s="2" t="s">
        <v>117</v>
      </c>
      <c r="B3646">
        <v>648</v>
      </c>
      <c r="C3646">
        <v>686</v>
      </c>
      <c r="D3646" s="69" t="s">
        <v>700</v>
      </c>
      <c r="F3646" s="70" t="s">
        <v>763</v>
      </c>
      <c r="G3646" s="69">
        <v>1</v>
      </c>
      <c r="H3646" s="70" t="s">
        <v>763</v>
      </c>
      <c r="I3646" t="s">
        <v>763</v>
      </c>
      <c r="J3646" t="str">
        <f>IF($I3646="","",_xlfn.LET(_xlpm.x,VLOOKUP($I3646,'taxon-match_2026-08-31'!$A$2:$N$122,6,FALSE),IF(_xlpm.x=0,"",_xlpm.x)))</f>
        <v>(Strebel, 1908)</v>
      </c>
      <c r="K3646" t="str">
        <f>IF($I3646="","",_xlfn.LET(_xlpm.x,VLOOKUP($I3646,'taxon-match_2026-08-31'!$A$2:$N$122,4,FALSE),IF(_xlpm.x=0,"",_xlpm.x)))</f>
        <v>urn:lsid:marinespecies.org:taxname:197296</v>
      </c>
      <c r="L3646" t="str">
        <f>IF($I3646="","",_xlfn.LET(_xlpm.x,VLOOKUP($I3646,'taxon-match_2026-08-31'!$A$2:$N$122,7,FALSE),IF(_xlpm.x=0,"",_xlpm.x)))</f>
        <v>Animalia</v>
      </c>
      <c r="M3646" t="str">
        <f>IF($I3646="","",_xlfn.LET(_xlpm.x,VLOOKUP($I3646,'taxon-match_2026-08-31'!$A$2:$N$122,8,FALSE),IF(_xlpm.x=0,"",_xlpm.x)))</f>
        <v>Mollusca</v>
      </c>
      <c r="N3646" t="str">
        <f>IF($I3646="","",_xlfn.LET(_xlpm.x,VLOOKUP($I3646,'taxon-match_2026-08-31'!$A$2:$N$122,9,FALSE),IF(_xlpm.x=0,"",_xlpm.x)))</f>
        <v>Gastropoda</v>
      </c>
      <c r="O3646" t="str">
        <f>IF($I3646="","",_xlfn.LET(_xlpm.x,VLOOKUP($I3646,'taxon-match_2026-08-31'!$A$2:$N$122,10,FALSE),IF(_xlpm.x=0,"",_xlpm.x)))</f>
        <v>Nacellida</v>
      </c>
      <c r="P3646" t="str">
        <f>IF($I3646="","",_xlfn.LET(_xlpm.x,VLOOKUP($I3646,'taxon-match_2026-08-31'!$A$2:$N$122,11,FALSE),IF(_xlpm.x=0,"",_xlpm.x)))</f>
        <v>Nacellidae</v>
      </c>
      <c r="Q3646" t="str">
        <f>IF($I3646="","",_xlfn.LET(_xlpm.x,VLOOKUP($I3646,'taxon-match_2026-08-31'!$A$2:$N$122,12,FALSE),IF(_xlpm.x=0,"",_xlpm.x)))</f>
        <v>Nacella</v>
      </c>
      <c r="R3646" t="str">
        <f>IF($I3646="","",_xlfn.LET(_xlpm.x,VLOOKUP($I3646,'taxon-match_2026-08-31'!$A$2:$N$122,14,FALSE),IF(_xlpm.x=0,"",_xlpm.x)))</f>
        <v>concinna</v>
      </c>
      <c r="S3646" s="2" t="s">
        <v>2609</v>
      </c>
      <c r="T3646" s="69" t="s">
        <v>62</v>
      </c>
      <c r="U3646" s="69" t="s">
        <v>60</v>
      </c>
      <c r="X3646" t="str">
        <f>IF(T3646="","",_xlfn.LET(_xlpm.x,VLOOKUP(T3646,'Drop-down_menus'!$F$2:$G$16,2,FALSE),IF(_xlpm.x=0,"",_xlpm.x)))</f>
        <v>https://orcid.org/0000-0003-3696-4445</v>
      </c>
      <c r="Y3646" t="str">
        <f>IF(U3646="","",_xlfn.LET(_xlpm.x,VLOOKUP(U3646,'Drop-down_menus'!$F$2:$G$16,2,FALSE),IF(_xlpm.x=0,"",_xlpm.x)))</f>
        <v>https://orcid.org/0000-0002-9708-1761</v>
      </c>
      <c r="Z3646" t="str">
        <f>IF(V3646="","",_xlfn.LET(_xlpm.x,VLOOKUP(V3646,'Drop-down_menus'!$F$2:$G$16,2,FALSE),IF(_xlpm.x=0,"",_xlpm.x)))</f>
        <v/>
      </c>
      <c r="AA3646" t="str">
        <f>IF(W3646="","",_xlfn.LET(_xlpm.x,VLOOKUP(W3646,'Drop-down_menus'!$F$2:$G$16,2,FALSE),IF(_xlpm.x=0,"",_xlpm.x)))</f>
        <v/>
      </c>
      <c r="AB3646" s="69" t="s">
        <v>678</v>
      </c>
      <c r="AE3646" s="69" t="s">
        <v>922</v>
      </c>
    </row>
    <row r="3647" spans="1:31" ht="15" x14ac:dyDescent="0.2">
      <c r="A3647" s="2" t="s">
        <v>117</v>
      </c>
      <c r="B3647">
        <v>680</v>
      </c>
      <c r="C3647">
        <v>696</v>
      </c>
      <c r="D3647" s="69" t="s">
        <v>700</v>
      </c>
      <c r="F3647" s="70" t="s">
        <v>763</v>
      </c>
      <c r="G3647" s="69">
        <v>1</v>
      </c>
      <c r="H3647" s="70" t="s">
        <v>763</v>
      </c>
      <c r="I3647" t="s">
        <v>763</v>
      </c>
      <c r="J3647" t="str">
        <f>IF($I3647="","",_xlfn.LET(_xlpm.x,VLOOKUP($I3647,'taxon-match_2026-08-31'!$A$2:$N$122,6,FALSE),IF(_xlpm.x=0,"",_xlpm.x)))</f>
        <v>(Strebel, 1908)</v>
      </c>
      <c r="K3647" t="str">
        <f>IF($I3647="","",_xlfn.LET(_xlpm.x,VLOOKUP($I3647,'taxon-match_2026-08-31'!$A$2:$N$122,4,FALSE),IF(_xlpm.x=0,"",_xlpm.x)))</f>
        <v>urn:lsid:marinespecies.org:taxname:197296</v>
      </c>
      <c r="L3647" t="str">
        <f>IF($I3647="","",_xlfn.LET(_xlpm.x,VLOOKUP($I3647,'taxon-match_2026-08-31'!$A$2:$N$122,7,FALSE),IF(_xlpm.x=0,"",_xlpm.x)))</f>
        <v>Animalia</v>
      </c>
      <c r="M3647" t="str">
        <f>IF($I3647="","",_xlfn.LET(_xlpm.x,VLOOKUP($I3647,'taxon-match_2026-08-31'!$A$2:$N$122,8,FALSE),IF(_xlpm.x=0,"",_xlpm.x)))</f>
        <v>Mollusca</v>
      </c>
      <c r="N3647" t="str">
        <f>IF($I3647="","",_xlfn.LET(_xlpm.x,VLOOKUP($I3647,'taxon-match_2026-08-31'!$A$2:$N$122,9,FALSE),IF(_xlpm.x=0,"",_xlpm.x)))</f>
        <v>Gastropoda</v>
      </c>
      <c r="O3647" t="str">
        <f>IF($I3647="","",_xlfn.LET(_xlpm.x,VLOOKUP($I3647,'taxon-match_2026-08-31'!$A$2:$N$122,10,FALSE),IF(_xlpm.x=0,"",_xlpm.x)))</f>
        <v>Nacellida</v>
      </c>
      <c r="P3647" t="str">
        <f>IF($I3647="","",_xlfn.LET(_xlpm.x,VLOOKUP($I3647,'taxon-match_2026-08-31'!$A$2:$N$122,11,FALSE),IF(_xlpm.x=0,"",_xlpm.x)))</f>
        <v>Nacellidae</v>
      </c>
      <c r="Q3647" t="str">
        <f>IF($I3647="","",_xlfn.LET(_xlpm.x,VLOOKUP($I3647,'taxon-match_2026-08-31'!$A$2:$N$122,12,FALSE),IF(_xlpm.x=0,"",_xlpm.x)))</f>
        <v>Nacella</v>
      </c>
      <c r="R3647" t="str">
        <f>IF($I3647="","",_xlfn.LET(_xlpm.x,VLOOKUP($I3647,'taxon-match_2026-08-31'!$A$2:$N$122,14,FALSE),IF(_xlpm.x=0,"",_xlpm.x)))</f>
        <v>concinna</v>
      </c>
      <c r="S3647" s="2" t="s">
        <v>2609</v>
      </c>
      <c r="T3647" s="69" t="s">
        <v>62</v>
      </c>
      <c r="U3647" s="69" t="s">
        <v>60</v>
      </c>
      <c r="X3647" t="str">
        <f>IF(T3647="","",_xlfn.LET(_xlpm.x,VLOOKUP(T3647,'Drop-down_menus'!$F$2:$G$16,2,FALSE),IF(_xlpm.x=0,"",_xlpm.x)))</f>
        <v>https://orcid.org/0000-0003-3696-4445</v>
      </c>
      <c r="Y3647" t="str">
        <f>IF(U3647="","",_xlfn.LET(_xlpm.x,VLOOKUP(U3647,'Drop-down_menus'!$F$2:$G$16,2,FALSE),IF(_xlpm.x=0,"",_xlpm.x)))</f>
        <v>https://orcid.org/0000-0002-9708-1761</v>
      </c>
      <c r="Z3647" t="str">
        <f>IF(V3647="","",_xlfn.LET(_xlpm.x,VLOOKUP(V3647,'Drop-down_menus'!$F$2:$G$16,2,FALSE),IF(_xlpm.x=0,"",_xlpm.x)))</f>
        <v/>
      </c>
      <c r="AA3647" t="str">
        <f>IF(W3647="","",_xlfn.LET(_xlpm.x,VLOOKUP(W3647,'Drop-down_menus'!$F$2:$G$16,2,FALSE),IF(_xlpm.x=0,"",_xlpm.x)))</f>
        <v/>
      </c>
      <c r="AB3647" s="69" t="s">
        <v>678</v>
      </c>
      <c r="AE3647" t="s">
        <v>922</v>
      </c>
    </row>
    <row r="3648" spans="1:31" ht="15" x14ac:dyDescent="0.2">
      <c r="A3648" s="2" t="s">
        <v>117</v>
      </c>
      <c r="B3648">
        <v>681</v>
      </c>
      <c r="C3648">
        <v>697</v>
      </c>
      <c r="D3648" s="69" t="s">
        <v>700</v>
      </c>
      <c r="F3648" s="70" t="s">
        <v>763</v>
      </c>
      <c r="G3648" s="69">
        <v>1</v>
      </c>
      <c r="H3648" s="70" t="s">
        <v>763</v>
      </c>
      <c r="I3648" t="s">
        <v>763</v>
      </c>
      <c r="J3648" t="str">
        <f>IF($I3648="","",_xlfn.LET(_xlpm.x,VLOOKUP($I3648,'taxon-match_2026-08-31'!$A$2:$N$122,6,FALSE),IF(_xlpm.x=0,"",_xlpm.x)))</f>
        <v>(Strebel, 1908)</v>
      </c>
      <c r="K3648" t="str">
        <f>IF($I3648="","",_xlfn.LET(_xlpm.x,VLOOKUP($I3648,'taxon-match_2026-08-31'!$A$2:$N$122,4,FALSE),IF(_xlpm.x=0,"",_xlpm.x)))</f>
        <v>urn:lsid:marinespecies.org:taxname:197296</v>
      </c>
      <c r="L3648" t="str">
        <f>IF($I3648="","",_xlfn.LET(_xlpm.x,VLOOKUP($I3648,'taxon-match_2026-08-31'!$A$2:$N$122,7,FALSE),IF(_xlpm.x=0,"",_xlpm.x)))</f>
        <v>Animalia</v>
      </c>
      <c r="M3648" t="str">
        <f>IF($I3648="","",_xlfn.LET(_xlpm.x,VLOOKUP($I3648,'taxon-match_2026-08-31'!$A$2:$N$122,8,FALSE),IF(_xlpm.x=0,"",_xlpm.x)))</f>
        <v>Mollusca</v>
      </c>
      <c r="N3648" t="str">
        <f>IF($I3648="","",_xlfn.LET(_xlpm.x,VLOOKUP($I3648,'taxon-match_2026-08-31'!$A$2:$N$122,9,FALSE),IF(_xlpm.x=0,"",_xlpm.x)))</f>
        <v>Gastropoda</v>
      </c>
      <c r="O3648" t="str">
        <f>IF($I3648="","",_xlfn.LET(_xlpm.x,VLOOKUP($I3648,'taxon-match_2026-08-31'!$A$2:$N$122,10,FALSE),IF(_xlpm.x=0,"",_xlpm.x)))</f>
        <v>Nacellida</v>
      </c>
      <c r="P3648" t="str">
        <f>IF($I3648="","",_xlfn.LET(_xlpm.x,VLOOKUP($I3648,'taxon-match_2026-08-31'!$A$2:$N$122,11,FALSE),IF(_xlpm.x=0,"",_xlpm.x)))</f>
        <v>Nacellidae</v>
      </c>
      <c r="Q3648" t="str">
        <f>IF($I3648="","",_xlfn.LET(_xlpm.x,VLOOKUP($I3648,'taxon-match_2026-08-31'!$A$2:$N$122,12,FALSE),IF(_xlpm.x=0,"",_xlpm.x)))</f>
        <v>Nacella</v>
      </c>
      <c r="R3648" t="str">
        <f>IF($I3648="","",_xlfn.LET(_xlpm.x,VLOOKUP($I3648,'taxon-match_2026-08-31'!$A$2:$N$122,14,FALSE),IF(_xlpm.x=0,"",_xlpm.x)))</f>
        <v>concinna</v>
      </c>
      <c r="S3648" s="2" t="s">
        <v>2609</v>
      </c>
      <c r="T3648" s="69" t="s">
        <v>62</v>
      </c>
      <c r="U3648" s="69" t="s">
        <v>60</v>
      </c>
      <c r="X3648" t="str">
        <f>IF(T3648="","",_xlfn.LET(_xlpm.x,VLOOKUP(T3648,'Drop-down_menus'!$F$2:$G$16,2,FALSE),IF(_xlpm.x=0,"",_xlpm.x)))</f>
        <v>https://orcid.org/0000-0003-3696-4445</v>
      </c>
      <c r="Y3648" t="str">
        <f>IF(U3648="","",_xlfn.LET(_xlpm.x,VLOOKUP(U3648,'Drop-down_menus'!$F$2:$G$16,2,FALSE),IF(_xlpm.x=0,"",_xlpm.x)))</f>
        <v>https://orcid.org/0000-0002-9708-1761</v>
      </c>
      <c r="Z3648" t="str">
        <f>IF(V3648="","",_xlfn.LET(_xlpm.x,VLOOKUP(V3648,'Drop-down_menus'!$F$2:$G$16,2,FALSE),IF(_xlpm.x=0,"",_xlpm.x)))</f>
        <v/>
      </c>
      <c r="AA3648" t="str">
        <f>IF(W3648="","",_xlfn.LET(_xlpm.x,VLOOKUP(W3648,'Drop-down_menus'!$F$2:$G$16,2,FALSE),IF(_xlpm.x=0,"",_xlpm.x)))</f>
        <v/>
      </c>
      <c r="AB3648" s="69" t="s">
        <v>678</v>
      </c>
      <c r="AE3648" t="s">
        <v>922</v>
      </c>
    </row>
    <row r="3649" spans="1:31" ht="15" hidden="1" x14ac:dyDescent="0.2">
      <c r="A3649" s="2" t="s">
        <v>207</v>
      </c>
      <c r="B3649">
        <v>1336</v>
      </c>
      <c r="C3649">
        <v>698</v>
      </c>
      <c r="D3649" s="69" t="s">
        <v>700</v>
      </c>
      <c r="F3649" s="70" t="s">
        <v>1755</v>
      </c>
      <c r="G3649" s="69">
        <v>1</v>
      </c>
      <c r="H3649" s="70" t="s">
        <v>1755</v>
      </c>
      <c r="I3649" t="s">
        <v>1755</v>
      </c>
      <c r="J3649" t="str">
        <f>IF($I3649="","",_xlfn.LET(_xlpm.x,VLOOKUP($I3649,'taxon-match_2026-08-31'!$A$2:$N$122,6,FALSE),IF(_xlpm.x=0,"",_xlpm.x)))</f>
        <v>Blainville, 1818</v>
      </c>
      <c r="K3649" t="str">
        <f>IF($I3649="","",_xlfn.LET(_xlpm.x,VLOOKUP($I3649,'taxon-match_2026-08-31'!$A$2:$N$122,4,FALSE),IF(_xlpm.x=0,"",_xlpm.x)))</f>
        <v>urn:lsid:marinespecies.org:taxname:22496</v>
      </c>
      <c r="L3649" t="str">
        <f>IF($I3649="","",_xlfn.LET(_xlpm.x,VLOOKUP($I3649,'taxon-match_2026-08-31'!$A$2:$N$122,7,FALSE),IF(_xlpm.x=0,"",_xlpm.x)))</f>
        <v>Animalia</v>
      </c>
      <c r="M3649" t="str">
        <f>IF($I3649="","",_xlfn.LET(_xlpm.x,VLOOKUP($I3649,'taxon-match_2026-08-31'!$A$2:$N$122,8,FALSE),IF(_xlpm.x=0,"",_xlpm.x)))</f>
        <v>Annelida</v>
      </c>
      <c r="N3649" t="str">
        <f>IF($I3649="","",_xlfn.LET(_xlpm.x,VLOOKUP($I3649,'taxon-match_2026-08-31'!$A$2:$N$122,9,FALSE),IF(_xlpm.x=0,"",_xlpm.x)))</f>
        <v>Polychaeta</v>
      </c>
      <c r="O3649" t="str">
        <f>IF($I3649="","",_xlfn.LET(_xlpm.x,VLOOKUP($I3649,'taxon-match_2026-08-31'!$A$2:$N$122,10,FALSE),IF(_xlpm.x=0,"",_xlpm.x)))</f>
        <v>Phyllodocida</v>
      </c>
      <c r="P3649" t="str">
        <f>IF($I3649="","",_xlfn.LET(_xlpm.x,VLOOKUP($I3649,'taxon-match_2026-08-31'!$A$2:$N$122,11,FALSE),IF(_xlpm.x=0,"",_xlpm.x)))</f>
        <v>Nereididae</v>
      </c>
      <c r="Q3649" t="str">
        <f>IF($I3649="","",_xlfn.LET(_xlpm.x,VLOOKUP($I3649,'taxon-match_2026-08-31'!$A$2:$N$122,12,FALSE),IF(_xlpm.x=0,"",_xlpm.x)))</f>
        <v/>
      </c>
      <c r="R3649" t="str">
        <f>IF($I3649="","",_xlfn.LET(_xlpm.x,VLOOKUP($I3649,'taxon-match_2026-08-31'!$A$2:$N$122,14,FALSE),IF(_xlpm.x=0,"",_xlpm.x)))</f>
        <v/>
      </c>
      <c r="S3649" s="2" t="s">
        <v>2360</v>
      </c>
      <c r="T3649" s="69" t="s">
        <v>62</v>
      </c>
      <c r="U3649" s="69" t="s">
        <v>60</v>
      </c>
      <c r="X3649" t="str">
        <f>IF(T3649="","",_xlfn.LET(_xlpm.x,VLOOKUP(T3649,'Drop-down_menus'!$F$2:$G$16,2,FALSE),IF(_xlpm.x=0,"",_xlpm.x)))</f>
        <v>https://orcid.org/0000-0003-3696-4445</v>
      </c>
      <c r="Y3649" t="str">
        <f>IF(U3649="","",_xlfn.LET(_xlpm.x,VLOOKUP(U3649,'Drop-down_menus'!$F$2:$G$16,2,FALSE),IF(_xlpm.x=0,"",_xlpm.x)))</f>
        <v>https://orcid.org/0000-0002-9708-1761</v>
      </c>
      <c r="Z3649" t="str">
        <f>IF(V3649="","",_xlfn.LET(_xlpm.x,VLOOKUP(V3649,'Drop-down_menus'!$F$2:$G$16,2,FALSE),IF(_xlpm.x=0,"",_xlpm.x)))</f>
        <v/>
      </c>
      <c r="AA3649" t="str">
        <f>IF(W3649="","",_xlfn.LET(_xlpm.x,VLOOKUP(W3649,'Drop-down_menus'!$F$2:$G$16,2,FALSE),IF(_xlpm.x=0,"",_xlpm.x)))</f>
        <v/>
      </c>
      <c r="AB3649" s="69" t="s">
        <v>678</v>
      </c>
      <c r="AE3649" s="69" t="s">
        <v>922</v>
      </c>
    </row>
    <row r="3650" spans="1:31" ht="15" hidden="1" x14ac:dyDescent="0.2">
      <c r="A3650" s="2" t="s">
        <v>282</v>
      </c>
      <c r="B3650">
        <v>2693</v>
      </c>
      <c r="C3650">
        <v>699</v>
      </c>
      <c r="D3650" s="69" t="s">
        <v>700</v>
      </c>
      <c r="F3650" s="70" t="s">
        <v>1755</v>
      </c>
      <c r="G3650" s="69">
        <v>1</v>
      </c>
      <c r="H3650" s="70" t="s">
        <v>1755</v>
      </c>
      <c r="I3650" t="s">
        <v>1755</v>
      </c>
      <c r="J3650" t="str">
        <f>IF($I3650="","",_xlfn.LET(_xlpm.x,VLOOKUP($I3650,'taxon-match_2026-08-31'!$A$2:$N$122,6,FALSE),IF(_xlpm.x=0,"",_xlpm.x)))</f>
        <v>Blainville, 1818</v>
      </c>
      <c r="K3650" t="str">
        <f>IF($I3650="","",_xlfn.LET(_xlpm.x,VLOOKUP($I3650,'taxon-match_2026-08-31'!$A$2:$N$122,4,FALSE),IF(_xlpm.x=0,"",_xlpm.x)))</f>
        <v>urn:lsid:marinespecies.org:taxname:22496</v>
      </c>
      <c r="L3650" t="str">
        <f>IF($I3650="","",_xlfn.LET(_xlpm.x,VLOOKUP($I3650,'taxon-match_2026-08-31'!$A$2:$N$122,7,FALSE),IF(_xlpm.x=0,"",_xlpm.x)))</f>
        <v>Animalia</v>
      </c>
      <c r="M3650" t="str">
        <f>IF($I3650="","",_xlfn.LET(_xlpm.x,VLOOKUP($I3650,'taxon-match_2026-08-31'!$A$2:$N$122,8,FALSE),IF(_xlpm.x=0,"",_xlpm.x)))</f>
        <v>Annelida</v>
      </c>
      <c r="N3650" t="str">
        <f>IF($I3650="","",_xlfn.LET(_xlpm.x,VLOOKUP($I3650,'taxon-match_2026-08-31'!$A$2:$N$122,9,FALSE),IF(_xlpm.x=0,"",_xlpm.x)))</f>
        <v>Polychaeta</v>
      </c>
      <c r="O3650" t="str">
        <f>IF($I3650="","",_xlfn.LET(_xlpm.x,VLOOKUP($I3650,'taxon-match_2026-08-31'!$A$2:$N$122,10,FALSE),IF(_xlpm.x=0,"",_xlpm.x)))</f>
        <v>Phyllodocida</v>
      </c>
      <c r="P3650" t="str">
        <f>IF($I3650="","",_xlfn.LET(_xlpm.x,VLOOKUP($I3650,'taxon-match_2026-08-31'!$A$2:$N$122,11,FALSE),IF(_xlpm.x=0,"",_xlpm.x)))</f>
        <v>Nereididae</v>
      </c>
      <c r="Q3650" t="str">
        <f>IF($I3650="","",_xlfn.LET(_xlpm.x,VLOOKUP($I3650,'taxon-match_2026-08-31'!$A$2:$N$122,12,FALSE),IF(_xlpm.x=0,"",_xlpm.x)))</f>
        <v/>
      </c>
      <c r="R3650" t="str">
        <f>IF($I3650="","",_xlfn.LET(_xlpm.x,VLOOKUP($I3650,'taxon-match_2026-08-31'!$A$2:$N$122,14,FALSE),IF(_xlpm.x=0,"",_xlpm.x)))</f>
        <v/>
      </c>
      <c r="S3650" s="2" t="s">
        <v>2360</v>
      </c>
      <c r="T3650" s="69" t="s">
        <v>62</v>
      </c>
      <c r="U3650" s="69" t="s">
        <v>60</v>
      </c>
      <c r="X3650" t="str">
        <f>IF(T3650="","",_xlfn.LET(_xlpm.x,VLOOKUP(T3650,'Drop-down_menus'!$F$2:$G$16,2,FALSE),IF(_xlpm.x=0,"",_xlpm.x)))</f>
        <v>https://orcid.org/0000-0003-3696-4445</v>
      </c>
      <c r="Y3650" t="str">
        <f>IF(U3650="","",_xlfn.LET(_xlpm.x,VLOOKUP(U3650,'Drop-down_menus'!$F$2:$G$16,2,FALSE),IF(_xlpm.x=0,"",_xlpm.x)))</f>
        <v>https://orcid.org/0000-0002-9708-1761</v>
      </c>
      <c r="Z3650" t="str">
        <f>IF(V3650="","",_xlfn.LET(_xlpm.x,VLOOKUP(V3650,'Drop-down_menus'!$F$2:$G$16,2,FALSE),IF(_xlpm.x=0,"",_xlpm.x)))</f>
        <v/>
      </c>
      <c r="AA3650" t="str">
        <f>IF(W3650="","",_xlfn.LET(_xlpm.x,VLOOKUP(W3650,'Drop-down_menus'!$F$2:$G$16,2,FALSE),IF(_xlpm.x=0,"",_xlpm.x)))</f>
        <v/>
      </c>
      <c r="AB3650" s="69" t="s">
        <v>678</v>
      </c>
      <c r="AE3650" s="69" t="s">
        <v>922</v>
      </c>
    </row>
    <row r="3651" spans="1:31" ht="15" x14ac:dyDescent="0.2">
      <c r="A3651" s="2" t="s">
        <v>181</v>
      </c>
      <c r="B3651">
        <v>1086</v>
      </c>
      <c r="C3651">
        <v>700</v>
      </c>
      <c r="D3651" s="69" t="s">
        <v>700</v>
      </c>
      <c r="F3651" s="70" t="s">
        <v>767</v>
      </c>
      <c r="G3651" s="70">
        <v>1</v>
      </c>
      <c r="H3651" s="70" t="s">
        <v>767</v>
      </c>
      <c r="I3651" t="s">
        <v>767</v>
      </c>
      <c r="J3651" t="str">
        <f>IF($I3651="","",_xlfn.LET(_xlpm.x,VLOOKUP($I3651,'taxon-match_2026-08-31'!$A$2:$N$122,6,FALSE),IF(_xlpm.x=0,"",_xlpm.x)))</f>
        <v>Koehler, 1906</v>
      </c>
      <c r="K3651" t="str">
        <f>IF($I3651="","",_xlfn.LET(_xlpm.x,VLOOKUP($I3651,'taxon-match_2026-08-31'!$A$2:$N$122,4,FALSE),IF(_xlpm.x=0,"",_xlpm.x)))</f>
        <v>urn:lsid:marinespecies.org:taxname:172775</v>
      </c>
      <c r="L3651" t="str">
        <f>IF($I3651="","",_xlfn.LET(_xlpm.x,VLOOKUP($I3651,'taxon-match_2026-08-31'!$A$2:$N$122,7,FALSE),IF(_xlpm.x=0,"",_xlpm.x)))</f>
        <v>Animalia</v>
      </c>
      <c r="M3651" t="str">
        <f>IF($I3651="","",_xlfn.LET(_xlpm.x,VLOOKUP($I3651,'taxon-match_2026-08-31'!$A$2:$N$122,8,FALSE),IF(_xlpm.x=0,"",_xlpm.x)))</f>
        <v>Echinodermata</v>
      </c>
      <c r="N3651" t="str">
        <f>IF($I3651="","",_xlfn.LET(_xlpm.x,VLOOKUP($I3651,'taxon-match_2026-08-31'!$A$2:$N$122,9,FALSE),IF(_xlpm.x=0,"",_xlpm.x)))</f>
        <v>Asteroidea</v>
      </c>
      <c r="O3651" t="str">
        <f>IF($I3651="","",_xlfn.LET(_xlpm.x,VLOOKUP($I3651,'taxon-match_2026-08-31'!$A$2:$N$122,10,FALSE),IF(_xlpm.x=0,"",_xlpm.x)))</f>
        <v>Valvatida</v>
      </c>
      <c r="P3651" t="str">
        <f>IF($I3651="","",_xlfn.LET(_xlpm.x,VLOOKUP($I3651,'taxon-match_2026-08-31'!$A$2:$N$122,11,FALSE),IF(_xlpm.x=0,"",_xlpm.x)))</f>
        <v>Odontasteridae</v>
      </c>
      <c r="Q3651" t="str">
        <f>IF($I3651="","",_xlfn.LET(_xlpm.x,VLOOKUP($I3651,'taxon-match_2026-08-31'!$A$2:$N$122,12,FALSE),IF(_xlpm.x=0,"",_xlpm.x)))</f>
        <v>Odontaster</v>
      </c>
      <c r="R3651" t="str">
        <f>IF($I3651="","",_xlfn.LET(_xlpm.x,VLOOKUP($I3651,'taxon-match_2026-08-31'!$A$2:$N$122,14,FALSE),IF(_xlpm.x=0,"",_xlpm.x)))</f>
        <v>validus</v>
      </c>
      <c r="S3651" s="2" t="s">
        <v>2609</v>
      </c>
      <c r="T3651" s="69" t="s">
        <v>62</v>
      </c>
      <c r="U3651" s="69" t="s">
        <v>60</v>
      </c>
      <c r="X3651" t="str">
        <f>IF(T3651="","",_xlfn.LET(_xlpm.x,VLOOKUP(T3651,'Drop-down_menus'!$F$2:$G$16,2,FALSE),IF(_xlpm.x=0,"",_xlpm.x)))</f>
        <v>https://orcid.org/0000-0003-3696-4445</v>
      </c>
      <c r="Y3651" t="str">
        <f>IF(U3651="","",_xlfn.LET(_xlpm.x,VLOOKUP(U3651,'Drop-down_menus'!$F$2:$G$16,2,FALSE),IF(_xlpm.x=0,"",_xlpm.x)))</f>
        <v>https://orcid.org/0000-0002-9708-1761</v>
      </c>
      <c r="Z3651" t="str">
        <f>IF(V3651="","",_xlfn.LET(_xlpm.x,VLOOKUP(V3651,'Drop-down_menus'!$F$2:$G$16,2,FALSE),IF(_xlpm.x=0,"",_xlpm.x)))</f>
        <v/>
      </c>
      <c r="AA3651" t="str">
        <f>IF(W3651="","",_xlfn.LET(_xlpm.x,VLOOKUP(W3651,'Drop-down_menus'!$F$2:$G$16,2,FALSE),IF(_xlpm.x=0,"",_xlpm.x)))</f>
        <v/>
      </c>
      <c r="AB3651" s="69" t="s">
        <v>678</v>
      </c>
      <c r="AE3651" t="s">
        <v>922</v>
      </c>
    </row>
    <row r="3652" spans="1:31" ht="15" x14ac:dyDescent="0.2">
      <c r="A3652" s="2" t="s">
        <v>181</v>
      </c>
      <c r="B3652">
        <v>1159</v>
      </c>
      <c r="C3652">
        <v>403</v>
      </c>
      <c r="D3652" s="69" t="s">
        <v>700</v>
      </c>
      <c r="F3652" s="70" t="s">
        <v>767</v>
      </c>
      <c r="G3652" s="70">
        <v>1</v>
      </c>
      <c r="H3652" s="70" t="s">
        <v>767</v>
      </c>
      <c r="I3652" t="s">
        <v>767</v>
      </c>
      <c r="J3652" t="str">
        <f>IF($I3652="","",_xlfn.LET(_xlpm.x,VLOOKUP($I3652,'taxon-match_2026-08-31'!$A$2:$N$122,6,FALSE),IF(_xlpm.x=0,"",_xlpm.x)))</f>
        <v>Koehler, 1906</v>
      </c>
      <c r="K3652" t="str">
        <f>IF($I3652="","",_xlfn.LET(_xlpm.x,VLOOKUP($I3652,'taxon-match_2026-08-31'!$A$2:$N$122,4,FALSE),IF(_xlpm.x=0,"",_xlpm.x)))</f>
        <v>urn:lsid:marinespecies.org:taxname:172775</v>
      </c>
      <c r="L3652" t="str">
        <f>IF($I3652="","",_xlfn.LET(_xlpm.x,VLOOKUP($I3652,'taxon-match_2026-08-31'!$A$2:$N$122,7,FALSE),IF(_xlpm.x=0,"",_xlpm.x)))</f>
        <v>Animalia</v>
      </c>
      <c r="M3652" t="str">
        <f>IF($I3652="","",_xlfn.LET(_xlpm.x,VLOOKUP($I3652,'taxon-match_2026-08-31'!$A$2:$N$122,8,FALSE),IF(_xlpm.x=0,"",_xlpm.x)))</f>
        <v>Echinodermata</v>
      </c>
      <c r="N3652" t="str">
        <f>IF($I3652="","",_xlfn.LET(_xlpm.x,VLOOKUP($I3652,'taxon-match_2026-08-31'!$A$2:$N$122,9,FALSE),IF(_xlpm.x=0,"",_xlpm.x)))</f>
        <v>Asteroidea</v>
      </c>
      <c r="O3652" t="str">
        <f>IF($I3652="","",_xlfn.LET(_xlpm.x,VLOOKUP($I3652,'taxon-match_2026-08-31'!$A$2:$N$122,10,FALSE),IF(_xlpm.x=0,"",_xlpm.x)))</f>
        <v>Valvatida</v>
      </c>
      <c r="P3652" t="str">
        <f>IF($I3652="","",_xlfn.LET(_xlpm.x,VLOOKUP($I3652,'taxon-match_2026-08-31'!$A$2:$N$122,11,FALSE),IF(_xlpm.x=0,"",_xlpm.x)))</f>
        <v>Odontasteridae</v>
      </c>
      <c r="Q3652" t="str">
        <f>IF($I3652="","",_xlfn.LET(_xlpm.x,VLOOKUP($I3652,'taxon-match_2026-08-31'!$A$2:$N$122,12,FALSE),IF(_xlpm.x=0,"",_xlpm.x)))</f>
        <v>Odontaster</v>
      </c>
      <c r="R3652" t="str">
        <f>IF($I3652="","",_xlfn.LET(_xlpm.x,VLOOKUP($I3652,'taxon-match_2026-08-31'!$A$2:$N$122,14,FALSE),IF(_xlpm.x=0,"",_xlpm.x)))</f>
        <v>validus</v>
      </c>
      <c r="S3652" s="2" t="s">
        <v>2609</v>
      </c>
      <c r="T3652" s="69" t="s">
        <v>62</v>
      </c>
      <c r="U3652" s="69" t="s">
        <v>60</v>
      </c>
      <c r="X3652" t="str">
        <f>IF(T3652="","",_xlfn.LET(_xlpm.x,VLOOKUP(T3652,'Drop-down_menus'!$F$2:$G$16,2,FALSE),IF(_xlpm.x=0,"",_xlpm.x)))</f>
        <v>https://orcid.org/0000-0003-3696-4445</v>
      </c>
      <c r="Y3652" t="str">
        <f>IF(U3652="","",_xlfn.LET(_xlpm.x,VLOOKUP(U3652,'Drop-down_menus'!$F$2:$G$16,2,FALSE),IF(_xlpm.x=0,"",_xlpm.x)))</f>
        <v>https://orcid.org/0000-0002-9708-1761</v>
      </c>
      <c r="Z3652" t="str">
        <f>IF(V3652="","",_xlfn.LET(_xlpm.x,VLOOKUP(V3652,'Drop-down_menus'!$F$2:$G$16,2,FALSE),IF(_xlpm.x=0,"",_xlpm.x)))</f>
        <v/>
      </c>
      <c r="AA3652" t="str">
        <f>IF(W3652="","",_xlfn.LET(_xlpm.x,VLOOKUP(W3652,'Drop-down_menus'!$F$2:$G$16,2,FALSE),IF(_xlpm.x=0,"",_xlpm.x)))</f>
        <v/>
      </c>
      <c r="AB3652" s="69" t="s">
        <v>678</v>
      </c>
      <c r="AE3652" t="s">
        <v>922</v>
      </c>
    </row>
    <row r="3653" spans="1:31" ht="15" x14ac:dyDescent="0.2">
      <c r="A3653" s="2" t="s">
        <v>282</v>
      </c>
      <c r="B3653">
        <v>2722</v>
      </c>
      <c r="C3653">
        <v>413</v>
      </c>
      <c r="D3653" s="69" t="s">
        <v>700</v>
      </c>
      <c r="F3653" s="70" t="s">
        <v>767</v>
      </c>
      <c r="G3653" s="70">
        <v>1</v>
      </c>
      <c r="H3653" s="70" t="s">
        <v>767</v>
      </c>
      <c r="I3653" t="s">
        <v>767</v>
      </c>
      <c r="J3653" t="str">
        <f>IF($I3653="","",_xlfn.LET(_xlpm.x,VLOOKUP($I3653,'taxon-match_2026-08-31'!$A$2:$N$122,6,FALSE),IF(_xlpm.x=0,"",_xlpm.x)))</f>
        <v>Koehler, 1906</v>
      </c>
      <c r="K3653" t="str">
        <f>IF($I3653="","",_xlfn.LET(_xlpm.x,VLOOKUP($I3653,'taxon-match_2026-08-31'!$A$2:$N$122,4,FALSE),IF(_xlpm.x=0,"",_xlpm.x)))</f>
        <v>urn:lsid:marinespecies.org:taxname:172775</v>
      </c>
      <c r="L3653" t="str">
        <f>IF($I3653="","",_xlfn.LET(_xlpm.x,VLOOKUP($I3653,'taxon-match_2026-08-31'!$A$2:$N$122,7,FALSE),IF(_xlpm.x=0,"",_xlpm.x)))</f>
        <v>Animalia</v>
      </c>
      <c r="M3653" t="str">
        <f>IF($I3653="","",_xlfn.LET(_xlpm.x,VLOOKUP($I3653,'taxon-match_2026-08-31'!$A$2:$N$122,8,FALSE),IF(_xlpm.x=0,"",_xlpm.x)))</f>
        <v>Echinodermata</v>
      </c>
      <c r="N3653" t="str">
        <f>IF($I3653="","",_xlfn.LET(_xlpm.x,VLOOKUP($I3653,'taxon-match_2026-08-31'!$A$2:$N$122,9,FALSE),IF(_xlpm.x=0,"",_xlpm.x)))</f>
        <v>Asteroidea</v>
      </c>
      <c r="O3653" t="str">
        <f>IF($I3653="","",_xlfn.LET(_xlpm.x,VLOOKUP($I3653,'taxon-match_2026-08-31'!$A$2:$N$122,10,FALSE),IF(_xlpm.x=0,"",_xlpm.x)))</f>
        <v>Valvatida</v>
      </c>
      <c r="P3653" t="str">
        <f>IF($I3653="","",_xlfn.LET(_xlpm.x,VLOOKUP($I3653,'taxon-match_2026-08-31'!$A$2:$N$122,11,FALSE),IF(_xlpm.x=0,"",_xlpm.x)))</f>
        <v>Odontasteridae</v>
      </c>
      <c r="Q3653" t="str">
        <f>IF($I3653="","",_xlfn.LET(_xlpm.x,VLOOKUP($I3653,'taxon-match_2026-08-31'!$A$2:$N$122,12,FALSE),IF(_xlpm.x=0,"",_xlpm.x)))</f>
        <v>Odontaster</v>
      </c>
      <c r="R3653" t="str">
        <f>IF($I3653="","",_xlfn.LET(_xlpm.x,VLOOKUP($I3653,'taxon-match_2026-08-31'!$A$2:$N$122,14,FALSE),IF(_xlpm.x=0,"",_xlpm.x)))</f>
        <v>validus</v>
      </c>
      <c r="S3653" s="2" t="s">
        <v>2609</v>
      </c>
      <c r="T3653" s="69" t="s">
        <v>62</v>
      </c>
      <c r="U3653" s="69" t="s">
        <v>60</v>
      </c>
      <c r="X3653" t="str">
        <f>IF(T3653="","",_xlfn.LET(_xlpm.x,VLOOKUP(T3653,'Drop-down_menus'!$F$2:$G$16,2,FALSE),IF(_xlpm.x=0,"",_xlpm.x)))</f>
        <v>https://orcid.org/0000-0003-3696-4445</v>
      </c>
      <c r="Y3653" t="str">
        <f>IF(U3653="","",_xlfn.LET(_xlpm.x,VLOOKUP(U3653,'Drop-down_menus'!$F$2:$G$16,2,FALSE),IF(_xlpm.x=0,"",_xlpm.x)))</f>
        <v>https://orcid.org/0000-0002-9708-1761</v>
      </c>
      <c r="Z3653" t="str">
        <f>IF(V3653="","",_xlfn.LET(_xlpm.x,VLOOKUP(V3653,'Drop-down_menus'!$F$2:$G$16,2,FALSE),IF(_xlpm.x=0,"",_xlpm.x)))</f>
        <v/>
      </c>
      <c r="AA3653" t="str">
        <f>IF(W3653="","",_xlfn.LET(_xlpm.x,VLOOKUP(W3653,'Drop-down_menus'!$F$2:$G$16,2,FALSE),IF(_xlpm.x=0,"",_xlpm.x)))</f>
        <v/>
      </c>
      <c r="AB3653" s="69" t="s">
        <v>678</v>
      </c>
      <c r="AE3653" t="s">
        <v>922</v>
      </c>
    </row>
    <row r="3654" spans="1:31" ht="15" x14ac:dyDescent="0.2">
      <c r="A3654" s="2" t="s">
        <v>298</v>
      </c>
      <c r="B3654">
        <v>3001</v>
      </c>
      <c r="C3654">
        <v>425</v>
      </c>
      <c r="D3654" s="69" t="s">
        <v>700</v>
      </c>
      <c r="F3654" s="70" t="s">
        <v>767</v>
      </c>
      <c r="G3654" s="70">
        <v>1</v>
      </c>
      <c r="H3654" s="70" t="s">
        <v>767</v>
      </c>
      <c r="I3654" t="s">
        <v>767</v>
      </c>
      <c r="J3654" t="str">
        <f>IF($I3654="","",_xlfn.LET(_xlpm.x,VLOOKUP($I3654,'taxon-match_2026-08-31'!$A$2:$N$122,6,FALSE),IF(_xlpm.x=0,"",_xlpm.x)))</f>
        <v>Koehler, 1906</v>
      </c>
      <c r="K3654" t="str">
        <f>IF($I3654="","",_xlfn.LET(_xlpm.x,VLOOKUP($I3654,'taxon-match_2026-08-31'!$A$2:$N$122,4,FALSE),IF(_xlpm.x=0,"",_xlpm.x)))</f>
        <v>urn:lsid:marinespecies.org:taxname:172775</v>
      </c>
      <c r="L3654" t="str">
        <f>IF($I3654="","",_xlfn.LET(_xlpm.x,VLOOKUP($I3654,'taxon-match_2026-08-31'!$A$2:$N$122,7,FALSE),IF(_xlpm.x=0,"",_xlpm.x)))</f>
        <v>Animalia</v>
      </c>
      <c r="M3654" t="str">
        <f>IF($I3654="","",_xlfn.LET(_xlpm.x,VLOOKUP($I3654,'taxon-match_2026-08-31'!$A$2:$N$122,8,FALSE),IF(_xlpm.x=0,"",_xlpm.x)))</f>
        <v>Echinodermata</v>
      </c>
      <c r="N3654" t="str">
        <f>IF($I3654="","",_xlfn.LET(_xlpm.x,VLOOKUP($I3654,'taxon-match_2026-08-31'!$A$2:$N$122,9,FALSE),IF(_xlpm.x=0,"",_xlpm.x)))</f>
        <v>Asteroidea</v>
      </c>
      <c r="O3654" t="str">
        <f>IF($I3654="","",_xlfn.LET(_xlpm.x,VLOOKUP($I3654,'taxon-match_2026-08-31'!$A$2:$N$122,10,FALSE),IF(_xlpm.x=0,"",_xlpm.x)))</f>
        <v>Valvatida</v>
      </c>
      <c r="P3654" t="str">
        <f>IF($I3654="","",_xlfn.LET(_xlpm.x,VLOOKUP($I3654,'taxon-match_2026-08-31'!$A$2:$N$122,11,FALSE),IF(_xlpm.x=0,"",_xlpm.x)))</f>
        <v>Odontasteridae</v>
      </c>
      <c r="Q3654" t="str">
        <f>IF($I3654="","",_xlfn.LET(_xlpm.x,VLOOKUP($I3654,'taxon-match_2026-08-31'!$A$2:$N$122,12,FALSE),IF(_xlpm.x=0,"",_xlpm.x)))</f>
        <v>Odontaster</v>
      </c>
      <c r="R3654" t="str">
        <f>IF($I3654="","",_xlfn.LET(_xlpm.x,VLOOKUP($I3654,'taxon-match_2026-08-31'!$A$2:$N$122,14,FALSE),IF(_xlpm.x=0,"",_xlpm.x)))</f>
        <v>validus</v>
      </c>
      <c r="S3654" s="2" t="s">
        <v>2609</v>
      </c>
      <c r="T3654" s="69" t="s">
        <v>62</v>
      </c>
      <c r="U3654" s="69" t="s">
        <v>60</v>
      </c>
      <c r="X3654" t="str">
        <f>IF(T3654="","",_xlfn.LET(_xlpm.x,VLOOKUP(T3654,'Drop-down_menus'!$F$2:$G$16,2,FALSE),IF(_xlpm.x=0,"",_xlpm.x)))</f>
        <v>https://orcid.org/0000-0003-3696-4445</v>
      </c>
      <c r="Y3654" t="str">
        <f>IF(U3654="","",_xlfn.LET(_xlpm.x,VLOOKUP(U3654,'Drop-down_menus'!$F$2:$G$16,2,FALSE),IF(_xlpm.x=0,"",_xlpm.x)))</f>
        <v>https://orcid.org/0000-0002-9708-1761</v>
      </c>
      <c r="Z3654" t="str">
        <f>IF(V3654="","",_xlfn.LET(_xlpm.x,VLOOKUP(V3654,'Drop-down_menus'!$F$2:$G$16,2,FALSE),IF(_xlpm.x=0,"",_xlpm.x)))</f>
        <v/>
      </c>
      <c r="AA3654" t="str">
        <f>IF(W3654="","",_xlfn.LET(_xlpm.x,VLOOKUP(W3654,'Drop-down_menus'!$F$2:$G$16,2,FALSE),IF(_xlpm.x=0,"",_xlpm.x)))</f>
        <v/>
      </c>
      <c r="AB3654" s="69" t="s">
        <v>678</v>
      </c>
      <c r="AE3654" t="s">
        <v>922</v>
      </c>
    </row>
    <row r="3655" spans="1:31" ht="15" x14ac:dyDescent="0.2">
      <c r="A3655" s="2" t="s">
        <v>298</v>
      </c>
      <c r="B3655">
        <v>3002</v>
      </c>
      <c r="C3655">
        <v>1115</v>
      </c>
      <c r="D3655" s="69" t="s">
        <v>700</v>
      </c>
      <c r="F3655" s="70" t="s">
        <v>767</v>
      </c>
      <c r="G3655" s="70">
        <v>1</v>
      </c>
      <c r="H3655" s="70" t="s">
        <v>767</v>
      </c>
      <c r="I3655" t="s">
        <v>767</v>
      </c>
      <c r="J3655" t="str">
        <f>IF($I3655="","",_xlfn.LET(_xlpm.x,VLOOKUP($I3655,'taxon-match_2026-08-31'!$A$2:$N$122,6,FALSE),IF(_xlpm.x=0,"",_xlpm.x)))</f>
        <v>Koehler, 1906</v>
      </c>
      <c r="K3655" t="str">
        <f>IF($I3655="","",_xlfn.LET(_xlpm.x,VLOOKUP($I3655,'taxon-match_2026-08-31'!$A$2:$N$122,4,FALSE),IF(_xlpm.x=0,"",_xlpm.x)))</f>
        <v>urn:lsid:marinespecies.org:taxname:172775</v>
      </c>
      <c r="L3655" t="str">
        <f>IF($I3655="","",_xlfn.LET(_xlpm.x,VLOOKUP($I3655,'taxon-match_2026-08-31'!$A$2:$N$122,7,FALSE),IF(_xlpm.x=0,"",_xlpm.x)))</f>
        <v>Animalia</v>
      </c>
      <c r="M3655" t="str">
        <f>IF($I3655="","",_xlfn.LET(_xlpm.x,VLOOKUP($I3655,'taxon-match_2026-08-31'!$A$2:$N$122,8,FALSE),IF(_xlpm.x=0,"",_xlpm.x)))</f>
        <v>Echinodermata</v>
      </c>
      <c r="N3655" t="str">
        <f>IF($I3655="","",_xlfn.LET(_xlpm.x,VLOOKUP($I3655,'taxon-match_2026-08-31'!$A$2:$N$122,9,FALSE),IF(_xlpm.x=0,"",_xlpm.x)))</f>
        <v>Asteroidea</v>
      </c>
      <c r="O3655" t="str">
        <f>IF($I3655="","",_xlfn.LET(_xlpm.x,VLOOKUP($I3655,'taxon-match_2026-08-31'!$A$2:$N$122,10,FALSE),IF(_xlpm.x=0,"",_xlpm.x)))</f>
        <v>Valvatida</v>
      </c>
      <c r="P3655" t="str">
        <f>IF($I3655="","",_xlfn.LET(_xlpm.x,VLOOKUP($I3655,'taxon-match_2026-08-31'!$A$2:$N$122,11,FALSE),IF(_xlpm.x=0,"",_xlpm.x)))</f>
        <v>Odontasteridae</v>
      </c>
      <c r="Q3655" t="str">
        <f>IF($I3655="","",_xlfn.LET(_xlpm.x,VLOOKUP($I3655,'taxon-match_2026-08-31'!$A$2:$N$122,12,FALSE),IF(_xlpm.x=0,"",_xlpm.x)))</f>
        <v>Odontaster</v>
      </c>
      <c r="R3655" t="str">
        <f>IF($I3655="","",_xlfn.LET(_xlpm.x,VLOOKUP($I3655,'taxon-match_2026-08-31'!$A$2:$N$122,14,FALSE),IF(_xlpm.x=0,"",_xlpm.x)))</f>
        <v>validus</v>
      </c>
      <c r="S3655" s="2" t="s">
        <v>2609</v>
      </c>
      <c r="T3655" s="69" t="s">
        <v>62</v>
      </c>
      <c r="U3655" s="69" t="s">
        <v>60</v>
      </c>
      <c r="X3655" t="str">
        <f>IF(T3655="","",_xlfn.LET(_xlpm.x,VLOOKUP(T3655,'Drop-down_menus'!$F$2:$G$16,2,FALSE),IF(_xlpm.x=0,"",_xlpm.x)))</f>
        <v>https://orcid.org/0000-0003-3696-4445</v>
      </c>
      <c r="Y3655" t="str">
        <f>IF(U3655="","",_xlfn.LET(_xlpm.x,VLOOKUP(U3655,'Drop-down_menus'!$F$2:$G$16,2,FALSE),IF(_xlpm.x=0,"",_xlpm.x)))</f>
        <v>https://orcid.org/0000-0002-9708-1761</v>
      </c>
      <c r="Z3655" t="str">
        <f>IF(V3655="","",_xlfn.LET(_xlpm.x,VLOOKUP(V3655,'Drop-down_menus'!$F$2:$G$16,2,FALSE),IF(_xlpm.x=0,"",_xlpm.x)))</f>
        <v/>
      </c>
      <c r="AA3655" t="str">
        <f>IF(W3655="","",_xlfn.LET(_xlpm.x,VLOOKUP(W3655,'Drop-down_menus'!$F$2:$G$16,2,FALSE),IF(_xlpm.x=0,"",_xlpm.x)))</f>
        <v/>
      </c>
      <c r="AB3655" s="69" t="s">
        <v>678</v>
      </c>
      <c r="AE3655" t="s">
        <v>922</v>
      </c>
    </row>
    <row r="3656" spans="1:31" ht="15" x14ac:dyDescent="0.2">
      <c r="A3656" s="2" t="s">
        <v>117</v>
      </c>
      <c r="B3656">
        <v>659</v>
      </c>
      <c r="C3656">
        <v>1116</v>
      </c>
      <c r="D3656" s="69" t="s">
        <v>700</v>
      </c>
      <c r="F3656" s="70" t="s">
        <v>767</v>
      </c>
      <c r="G3656" s="69">
        <v>1</v>
      </c>
      <c r="H3656" s="70" t="s">
        <v>767</v>
      </c>
      <c r="I3656" t="s">
        <v>767</v>
      </c>
      <c r="J3656" t="str">
        <f>IF($I3656="","",_xlfn.LET(_xlpm.x,VLOOKUP($I3656,'taxon-match_2026-08-31'!$A$2:$N$122,6,FALSE),IF(_xlpm.x=0,"",_xlpm.x)))</f>
        <v>Koehler, 1906</v>
      </c>
      <c r="K3656" t="str">
        <f>IF($I3656="","",_xlfn.LET(_xlpm.x,VLOOKUP($I3656,'taxon-match_2026-08-31'!$A$2:$N$122,4,FALSE),IF(_xlpm.x=0,"",_xlpm.x)))</f>
        <v>urn:lsid:marinespecies.org:taxname:172775</v>
      </c>
      <c r="L3656" t="str">
        <f>IF($I3656="","",_xlfn.LET(_xlpm.x,VLOOKUP($I3656,'taxon-match_2026-08-31'!$A$2:$N$122,7,FALSE),IF(_xlpm.x=0,"",_xlpm.x)))</f>
        <v>Animalia</v>
      </c>
      <c r="M3656" t="str">
        <f>IF($I3656="","",_xlfn.LET(_xlpm.x,VLOOKUP($I3656,'taxon-match_2026-08-31'!$A$2:$N$122,8,FALSE),IF(_xlpm.x=0,"",_xlpm.x)))</f>
        <v>Echinodermata</v>
      </c>
      <c r="N3656" t="str">
        <f>IF($I3656="","",_xlfn.LET(_xlpm.x,VLOOKUP($I3656,'taxon-match_2026-08-31'!$A$2:$N$122,9,FALSE),IF(_xlpm.x=0,"",_xlpm.x)))</f>
        <v>Asteroidea</v>
      </c>
      <c r="O3656" t="str">
        <f>IF($I3656="","",_xlfn.LET(_xlpm.x,VLOOKUP($I3656,'taxon-match_2026-08-31'!$A$2:$N$122,10,FALSE),IF(_xlpm.x=0,"",_xlpm.x)))</f>
        <v>Valvatida</v>
      </c>
      <c r="P3656" t="str">
        <f>IF($I3656="","",_xlfn.LET(_xlpm.x,VLOOKUP($I3656,'taxon-match_2026-08-31'!$A$2:$N$122,11,FALSE),IF(_xlpm.x=0,"",_xlpm.x)))</f>
        <v>Odontasteridae</v>
      </c>
      <c r="Q3656" t="str">
        <f>IF($I3656="","",_xlfn.LET(_xlpm.x,VLOOKUP($I3656,'taxon-match_2026-08-31'!$A$2:$N$122,12,FALSE),IF(_xlpm.x=0,"",_xlpm.x)))</f>
        <v>Odontaster</v>
      </c>
      <c r="R3656" t="str">
        <f>IF($I3656="","",_xlfn.LET(_xlpm.x,VLOOKUP($I3656,'taxon-match_2026-08-31'!$A$2:$N$122,14,FALSE),IF(_xlpm.x=0,"",_xlpm.x)))</f>
        <v>validus</v>
      </c>
      <c r="S3656" s="2" t="s">
        <v>2609</v>
      </c>
      <c r="T3656" s="69" t="s">
        <v>62</v>
      </c>
      <c r="U3656" s="69" t="s">
        <v>60</v>
      </c>
      <c r="X3656" t="str">
        <f>IF(T3656="","",_xlfn.LET(_xlpm.x,VLOOKUP(T3656,'Drop-down_menus'!$F$2:$G$16,2,FALSE),IF(_xlpm.x=0,"",_xlpm.x)))</f>
        <v>https://orcid.org/0000-0003-3696-4445</v>
      </c>
      <c r="Y3656" t="str">
        <f>IF(U3656="","",_xlfn.LET(_xlpm.x,VLOOKUP(U3656,'Drop-down_menus'!$F$2:$G$16,2,FALSE),IF(_xlpm.x=0,"",_xlpm.x)))</f>
        <v>https://orcid.org/0000-0002-9708-1761</v>
      </c>
      <c r="Z3656" t="str">
        <f>IF(V3656="","",_xlfn.LET(_xlpm.x,VLOOKUP(V3656,'Drop-down_menus'!$F$2:$G$16,2,FALSE),IF(_xlpm.x=0,"",_xlpm.x)))</f>
        <v/>
      </c>
      <c r="AA3656" t="str">
        <f>IF(W3656="","",_xlfn.LET(_xlpm.x,VLOOKUP(W3656,'Drop-down_menus'!$F$2:$G$16,2,FALSE),IF(_xlpm.x=0,"",_xlpm.x)))</f>
        <v/>
      </c>
      <c r="AB3656" s="69" t="s">
        <v>678</v>
      </c>
      <c r="AE3656" s="69" t="s">
        <v>922</v>
      </c>
    </row>
    <row r="3657" spans="1:31" ht="15" x14ac:dyDescent="0.2">
      <c r="A3657" s="2" t="s">
        <v>117</v>
      </c>
      <c r="B3657">
        <v>634</v>
      </c>
      <c r="C3657">
        <v>1117</v>
      </c>
      <c r="D3657" s="69" t="s">
        <v>700</v>
      </c>
      <c r="F3657" s="70" t="s">
        <v>720</v>
      </c>
      <c r="G3657" s="69">
        <v>1</v>
      </c>
      <c r="H3657" s="70" t="s">
        <v>720</v>
      </c>
      <c r="I3657" t="s">
        <v>720</v>
      </c>
      <c r="J3657" t="str">
        <f>IF($I3657="","",_xlfn.LET(_xlpm.x,VLOOKUP($I3657,'taxon-match_2026-08-31'!$A$2:$N$122,6,FALSE),IF(_xlpm.x=0,"",_xlpm.x)))</f>
        <v>(McIntosh, 1876)</v>
      </c>
      <c r="K3657" t="str">
        <f>IF($I3657="","",_xlfn.LET(_xlpm.x,VLOOKUP($I3657,'taxon-match_2026-08-31'!$A$2:$N$122,4,FALSE),IF(_xlpm.x=0,"",_xlpm.x)))</f>
        <v>urn:lsid:marinespecies.org:taxname:1776775</v>
      </c>
      <c r="L3657" t="str">
        <f>IF($I3657="","",_xlfn.LET(_xlpm.x,VLOOKUP($I3657,'taxon-match_2026-08-31'!$A$2:$N$122,7,FALSE),IF(_xlpm.x=0,"",_xlpm.x)))</f>
        <v>Animalia</v>
      </c>
      <c r="M3657" t="str">
        <f>IF($I3657="","",_xlfn.LET(_xlpm.x,VLOOKUP($I3657,'taxon-match_2026-08-31'!$A$2:$N$122,8,FALSE),IF(_xlpm.x=0,"",_xlpm.x)))</f>
        <v>Nemertea</v>
      </c>
      <c r="N3657" t="str">
        <f>IF($I3657="","",_xlfn.LET(_xlpm.x,VLOOKUP($I3657,'taxon-match_2026-08-31'!$A$2:$N$122,9,FALSE),IF(_xlpm.x=0,"",_xlpm.x)))</f>
        <v>Pilidiophora</v>
      </c>
      <c r="O3657" t="str">
        <f>IF($I3657="","",_xlfn.LET(_xlpm.x,VLOOKUP($I3657,'taxon-match_2026-08-31'!$A$2:$N$122,10,FALSE),IF(_xlpm.x=0,"",_xlpm.x)))</f>
        <v>Heteronemertea</v>
      </c>
      <c r="P3657" t="str">
        <f>IF($I3657="","",_xlfn.LET(_xlpm.x,VLOOKUP($I3657,'taxon-match_2026-08-31'!$A$2:$N$122,11,FALSE),IF(_xlpm.x=0,"",_xlpm.x)))</f>
        <v>Lineidae</v>
      </c>
      <c r="Q3657" t="str">
        <f>IF($I3657="","",_xlfn.LET(_xlpm.x,VLOOKUP($I3657,'taxon-match_2026-08-31'!$A$2:$N$122,12,FALSE),IF(_xlpm.x=0,"",_xlpm.x)))</f>
        <v>Parborlasia</v>
      </c>
      <c r="R3657" t="str">
        <f>IF($I3657="","",_xlfn.LET(_xlpm.x,VLOOKUP($I3657,'taxon-match_2026-08-31'!$A$2:$N$122,14,FALSE),IF(_xlpm.x=0,"",_xlpm.x)))</f>
        <v>corrugatus</v>
      </c>
      <c r="S3657" s="2" t="s">
        <v>2609</v>
      </c>
      <c r="T3657" s="69" t="s">
        <v>62</v>
      </c>
      <c r="U3657" s="69" t="s">
        <v>60</v>
      </c>
      <c r="X3657" t="str">
        <f>IF(T3657="","",_xlfn.LET(_xlpm.x,VLOOKUP(T3657,'Drop-down_menus'!$F$2:$G$16,2,FALSE),IF(_xlpm.x=0,"",_xlpm.x)))</f>
        <v>https://orcid.org/0000-0003-3696-4445</v>
      </c>
      <c r="Y3657" t="str">
        <f>IF(U3657="","",_xlfn.LET(_xlpm.x,VLOOKUP(U3657,'Drop-down_menus'!$F$2:$G$16,2,FALSE),IF(_xlpm.x=0,"",_xlpm.x)))</f>
        <v>https://orcid.org/0000-0002-9708-1761</v>
      </c>
      <c r="Z3657" t="str">
        <f>IF(V3657="","",_xlfn.LET(_xlpm.x,VLOOKUP(V3657,'Drop-down_menus'!$F$2:$G$16,2,FALSE),IF(_xlpm.x=0,"",_xlpm.x)))</f>
        <v/>
      </c>
      <c r="AA3657" t="str">
        <f>IF(W3657="","",_xlfn.LET(_xlpm.x,VLOOKUP(W3657,'Drop-down_menus'!$F$2:$G$16,2,FALSE),IF(_xlpm.x=0,"",_xlpm.x)))</f>
        <v/>
      </c>
      <c r="AB3657" s="69" t="s">
        <v>678</v>
      </c>
      <c r="AE3657" s="69" t="s">
        <v>922</v>
      </c>
    </row>
    <row r="3658" spans="1:31" ht="15" hidden="1" x14ac:dyDescent="0.2">
      <c r="A3658" s="2" t="s">
        <v>181</v>
      </c>
      <c r="B3658">
        <v>1081</v>
      </c>
      <c r="C3658">
        <v>1912</v>
      </c>
      <c r="D3658" s="69" t="s">
        <v>700</v>
      </c>
      <c r="F3658" s="69" t="s">
        <v>892</v>
      </c>
      <c r="G3658" s="69">
        <v>1</v>
      </c>
      <c r="H3658" s="69" t="s">
        <v>892</v>
      </c>
      <c r="I3658" t="s">
        <v>892</v>
      </c>
      <c r="J3658" t="str">
        <f>IF($I3658="","",_xlfn.LET(_xlpm.x,VLOOKUP($I3658,'taxon-match_2026-08-31'!$A$2:$N$122,6,FALSE),IF(_xlpm.x=0,"",_xlpm.x)))</f>
        <v>Kinberg, 1856</v>
      </c>
      <c r="K3658" t="str">
        <f>IF($I3658="","",_xlfn.LET(_xlpm.x,VLOOKUP($I3658,'taxon-match_2026-08-31'!$A$2:$N$122,4,FALSE),IF(_xlpm.x=0,"",_xlpm.x)))</f>
        <v>urn:lsid:marinespecies.org:taxname:939</v>
      </c>
      <c r="L3658" t="str">
        <f>IF($I3658="","",_xlfn.LET(_xlpm.x,VLOOKUP($I3658,'taxon-match_2026-08-31'!$A$2:$N$122,7,FALSE),IF(_xlpm.x=0,"",_xlpm.x)))</f>
        <v>Animalia</v>
      </c>
      <c r="M3658" t="str">
        <f>IF($I3658="","",_xlfn.LET(_xlpm.x,VLOOKUP($I3658,'taxon-match_2026-08-31'!$A$2:$N$122,8,FALSE),IF(_xlpm.x=0,"",_xlpm.x)))</f>
        <v>Annelida</v>
      </c>
      <c r="N3658" t="str">
        <f>IF($I3658="","",_xlfn.LET(_xlpm.x,VLOOKUP($I3658,'taxon-match_2026-08-31'!$A$2:$N$122,9,FALSE),IF(_xlpm.x=0,"",_xlpm.x)))</f>
        <v>Polychaeta</v>
      </c>
      <c r="O3658" t="str">
        <f>IF($I3658="","",_xlfn.LET(_xlpm.x,VLOOKUP($I3658,'taxon-match_2026-08-31'!$A$2:$N$122,10,FALSE),IF(_xlpm.x=0,"",_xlpm.x)))</f>
        <v>Phyllodocida</v>
      </c>
      <c r="P3658" t="str">
        <f>IF($I3658="","",_xlfn.LET(_xlpm.x,VLOOKUP($I3658,'taxon-match_2026-08-31'!$A$2:$N$122,11,FALSE),IF(_xlpm.x=0,"",_xlpm.x)))</f>
        <v>Polynoidae</v>
      </c>
      <c r="Q3658" t="str">
        <f>IF($I3658="","",_xlfn.LET(_xlpm.x,VLOOKUP($I3658,'taxon-match_2026-08-31'!$A$2:$N$122,12,FALSE),IF(_xlpm.x=0,"",_xlpm.x)))</f>
        <v/>
      </c>
      <c r="R3658" t="str">
        <f>IF($I3658="","",_xlfn.LET(_xlpm.x,VLOOKUP($I3658,'taxon-match_2026-08-31'!$A$2:$N$122,14,FALSE),IF(_xlpm.x=0,"",_xlpm.x)))</f>
        <v/>
      </c>
      <c r="S3658" s="2" t="s">
        <v>2360</v>
      </c>
      <c r="T3658" s="69" t="s">
        <v>62</v>
      </c>
      <c r="U3658" s="69" t="s">
        <v>60</v>
      </c>
      <c r="X3658" t="str">
        <f>IF(T3658="","",_xlfn.LET(_xlpm.x,VLOOKUP(T3658,'Drop-down_menus'!$F$2:$G$16,2,FALSE),IF(_xlpm.x=0,"",_xlpm.x)))</f>
        <v>https://orcid.org/0000-0003-3696-4445</v>
      </c>
      <c r="Y3658" t="str">
        <f>IF(U3658="","",_xlfn.LET(_xlpm.x,VLOOKUP(U3658,'Drop-down_menus'!$F$2:$G$16,2,FALSE),IF(_xlpm.x=0,"",_xlpm.x)))</f>
        <v>https://orcid.org/0000-0002-9708-1761</v>
      </c>
      <c r="Z3658" t="str">
        <f>IF(V3658="","",_xlfn.LET(_xlpm.x,VLOOKUP(V3658,'Drop-down_menus'!$F$2:$G$16,2,FALSE),IF(_xlpm.x=0,"",_xlpm.x)))</f>
        <v/>
      </c>
      <c r="AA3658" t="str">
        <f>IF(W3658="","",_xlfn.LET(_xlpm.x,VLOOKUP(W3658,'Drop-down_menus'!$F$2:$G$16,2,FALSE),IF(_xlpm.x=0,"",_xlpm.x)))</f>
        <v/>
      </c>
      <c r="AB3658" s="69" t="s">
        <v>678</v>
      </c>
      <c r="AE3658" s="69" t="s">
        <v>922</v>
      </c>
    </row>
    <row r="3659" spans="1:31" ht="15" hidden="1" x14ac:dyDescent="0.2">
      <c r="A3659" s="2" t="s">
        <v>181</v>
      </c>
      <c r="B3659">
        <v>1153</v>
      </c>
      <c r="C3659">
        <v>1913</v>
      </c>
      <c r="D3659" s="69" t="s">
        <v>700</v>
      </c>
      <c r="F3659" s="69" t="s">
        <v>892</v>
      </c>
      <c r="G3659" s="69">
        <v>1</v>
      </c>
      <c r="H3659" s="69" t="s">
        <v>892</v>
      </c>
      <c r="I3659" t="s">
        <v>892</v>
      </c>
      <c r="J3659" t="str">
        <f>IF($I3659="","",_xlfn.LET(_xlpm.x,VLOOKUP($I3659,'taxon-match_2026-08-31'!$A$2:$N$122,6,FALSE),IF(_xlpm.x=0,"",_xlpm.x)))</f>
        <v>Kinberg, 1856</v>
      </c>
      <c r="K3659" t="str">
        <f>IF($I3659="","",_xlfn.LET(_xlpm.x,VLOOKUP($I3659,'taxon-match_2026-08-31'!$A$2:$N$122,4,FALSE),IF(_xlpm.x=0,"",_xlpm.x)))</f>
        <v>urn:lsid:marinespecies.org:taxname:939</v>
      </c>
      <c r="L3659" t="str">
        <f>IF($I3659="","",_xlfn.LET(_xlpm.x,VLOOKUP($I3659,'taxon-match_2026-08-31'!$A$2:$N$122,7,FALSE),IF(_xlpm.x=0,"",_xlpm.x)))</f>
        <v>Animalia</v>
      </c>
      <c r="M3659" t="str">
        <f>IF($I3659="","",_xlfn.LET(_xlpm.x,VLOOKUP($I3659,'taxon-match_2026-08-31'!$A$2:$N$122,8,FALSE),IF(_xlpm.x=0,"",_xlpm.x)))</f>
        <v>Annelida</v>
      </c>
      <c r="N3659" t="str">
        <f>IF($I3659="","",_xlfn.LET(_xlpm.x,VLOOKUP($I3659,'taxon-match_2026-08-31'!$A$2:$N$122,9,FALSE),IF(_xlpm.x=0,"",_xlpm.x)))</f>
        <v>Polychaeta</v>
      </c>
      <c r="O3659" t="str">
        <f>IF($I3659="","",_xlfn.LET(_xlpm.x,VLOOKUP($I3659,'taxon-match_2026-08-31'!$A$2:$N$122,10,FALSE),IF(_xlpm.x=0,"",_xlpm.x)))</f>
        <v>Phyllodocida</v>
      </c>
      <c r="P3659" t="str">
        <f>IF($I3659="","",_xlfn.LET(_xlpm.x,VLOOKUP($I3659,'taxon-match_2026-08-31'!$A$2:$N$122,11,FALSE),IF(_xlpm.x=0,"",_xlpm.x)))</f>
        <v>Polynoidae</v>
      </c>
      <c r="Q3659" t="str">
        <f>IF($I3659="","",_xlfn.LET(_xlpm.x,VLOOKUP($I3659,'taxon-match_2026-08-31'!$A$2:$N$122,12,FALSE),IF(_xlpm.x=0,"",_xlpm.x)))</f>
        <v/>
      </c>
      <c r="R3659" t="str">
        <f>IF($I3659="","",_xlfn.LET(_xlpm.x,VLOOKUP($I3659,'taxon-match_2026-08-31'!$A$2:$N$122,14,FALSE),IF(_xlpm.x=0,"",_xlpm.x)))</f>
        <v/>
      </c>
      <c r="S3659" s="2" t="s">
        <v>2360</v>
      </c>
      <c r="T3659" s="69" t="s">
        <v>62</v>
      </c>
      <c r="U3659" s="69" t="s">
        <v>60</v>
      </c>
      <c r="X3659" t="str">
        <f>IF(T3659="","",_xlfn.LET(_xlpm.x,VLOOKUP(T3659,'Drop-down_menus'!$F$2:$G$16,2,FALSE),IF(_xlpm.x=0,"",_xlpm.x)))</f>
        <v>https://orcid.org/0000-0003-3696-4445</v>
      </c>
      <c r="Y3659" t="str">
        <f>IF(U3659="","",_xlfn.LET(_xlpm.x,VLOOKUP(U3659,'Drop-down_menus'!$F$2:$G$16,2,FALSE),IF(_xlpm.x=0,"",_xlpm.x)))</f>
        <v>https://orcid.org/0000-0002-9708-1761</v>
      </c>
      <c r="Z3659" t="str">
        <f>IF(V3659="","",_xlfn.LET(_xlpm.x,VLOOKUP(V3659,'Drop-down_menus'!$F$2:$G$16,2,FALSE),IF(_xlpm.x=0,"",_xlpm.x)))</f>
        <v/>
      </c>
      <c r="AA3659" t="str">
        <f>IF(W3659="","",_xlfn.LET(_xlpm.x,VLOOKUP(W3659,'Drop-down_menus'!$F$2:$G$16,2,FALSE),IF(_xlpm.x=0,"",_xlpm.x)))</f>
        <v/>
      </c>
      <c r="AB3659" s="69" t="s">
        <v>678</v>
      </c>
      <c r="AE3659" s="69" t="s">
        <v>922</v>
      </c>
    </row>
    <row r="3660" spans="1:31" ht="15" hidden="1" x14ac:dyDescent="0.2">
      <c r="A3660" s="2" t="s">
        <v>282</v>
      </c>
      <c r="B3660">
        <v>2691</v>
      </c>
      <c r="C3660">
        <v>1914</v>
      </c>
      <c r="D3660" s="69" t="s">
        <v>700</v>
      </c>
      <c r="F3660" s="69" t="s">
        <v>892</v>
      </c>
      <c r="G3660" s="69">
        <v>1</v>
      </c>
      <c r="H3660" s="69" t="s">
        <v>892</v>
      </c>
      <c r="I3660" t="s">
        <v>892</v>
      </c>
      <c r="J3660" t="str">
        <f>IF($I3660="","",_xlfn.LET(_xlpm.x,VLOOKUP($I3660,'taxon-match_2026-08-31'!$A$2:$N$122,6,FALSE),IF(_xlpm.x=0,"",_xlpm.x)))</f>
        <v>Kinberg, 1856</v>
      </c>
      <c r="K3660" t="str">
        <f>IF($I3660="","",_xlfn.LET(_xlpm.x,VLOOKUP($I3660,'taxon-match_2026-08-31'!$A$2:$N$122,4,FALSE),IF(_xlpm.x=0,"",_xlpm.x)))</f>
        <v>urn:lsid:marinespecies.org:taxname:939</v>
      </c>
      <c r="L3660" t="str">
        <f>IF($I3660="","",_xlfn.LET(_xlpm.x,VLOOKUP($I3660,'taxon-match_2026-08-31'!$A$2:$N$122,7,FALSE),IF(_xlpm.x=0,"",_xlpm.x)))</f>
        <v>Animalia</v>
      </c>
      <c r="M3660" t="str">
        <f>IF($I3660="","",_xlfn.LET(_xlpm.x,VLOOKUP($I3660,'taxon-match_2026-08-31'!$A$2:$N$122,8,FALSE),IF(_xlpm.x=0,"",_xlpm.x)))</f>
        <v>Annelida</v>
      </c>
      <c r="N3660" t="str">
        <f>IF($I3660="","",_xlfn.LET(_xlpm.x,VLOOKUP($I3660,'taxon-match_2026-08-31'!$A$2:$N$122,9,FALSE),IF(_xlpm.x=0,"",_xlpm.x)))</f>
        <v>Polychaeta</v>
      </c>
      <c r="O3660" t="str">
        <f>IF($I3660="","",_xlfn.LET(_xlpm.x,VLOOKUP($I3660,'taxon-match_2026-08-31'!$A$2:$N$122,10,FALSE),IF(_xlpm.x=0,"",_xlpm.x)))</f>
        <v>Phyllodocida</v>
      </c>
      <c r="P3660" t="str">
        <f>IF($I3660="","",_xlfn.LET(_xlpm.x,VLOOKUP($I3660,'taxon-match_2026-08-31'!$A$2:$N$122,11,FALSE),IF(_xlpm.x=0,"",_xlpm.x)))</f>
        <v>Polynoidae</v>
      </c>
      <c r="Q3660" t="str">
        <f>IF($I3660="","",_xlfn.LET(_xlpm.x,VLOOKUP($I3660,'taxon-match_2026-08-31'!$A$2:$N$122,12,FALSE),IF(_xlpm.x=0,"",_xlpm.x)))</f>
        <v/>
      </c>
      <c r="R3660" t="str">
        <f>IF($I3660="","",_xlfn.LET(_xlpm.x,VLOOKUP($I3660,'taxon-match_2026-08-31'!$A$2:$N$122,14,FALSE),IF(_xlpm.x=0,"",_xlpm.x)))</f>
        <v/>
      </c>
      <c r="S3660" s="2" t="s">
        <v>2360</v>
      </c>
      <c r="T3660" s="69" t="s">
        <v>62</v>
      </c>
      <c r="U3660" s="69" t="s">
        <v>60</v>
      </c>
      <c r="X3660" t="str">
        <f>IF(T3660="","",_xlfn.LET(_xlpm.x,VLOOKUP(T3660,'Drop-down_menus'!$F$2:$G$16,2,FALSE),IF(_xlpm.x=0,"",_xlpm.x)))</f>
        <v>https://orcid.org/0000-0003-3696-4445</v>
      </c>
      <c r="Y3660" t="str">
        <f>IF(U3660="","",_xlfn.LET(_xlpm.x,VLOOKUP(U3660,'Drop-down_menus'!$F$2:$G$16,2,FALSE),IF(_xlpm.x=0,"",_xlpm.x)))</f>
        <v>https://orcid.org/0000-0002-9708-1761</v>
      </c>
      <c r="Z3660" t="str">
        <f>IF(V3660="","",_xlfn.LET(_xlpm.x,VLOOKUP(V3660,'Drop-down_menus'!$F$2:$G$16,2,FALSE),IF(_xlpm.x=0,"",_xlpm.x)))</f>
        <v/>
      </c>
      <c r="AA3660" t="str">
        <f>IF(W3660="","",_xlfn.LET(_xlpm.x,VLOOKUP(W3660,'Drop-down_menus'!$F$2:$G$16,2,FALSE),IF(_xlpm.x=0,"",_xlpm.x)))</f>
        <v/>
      </c>
      <c r="AB3660" s="69" t="s">
        <v>678</v>
      </c>
      <c r="AE3660" s="69" t="s">
        <v>922</v>
      </c>
    </row>
    <row r="3661" spans="1:31" ht="15" x14ac:dyDescent="0.2">
      <c r="A3661" s="2" t="s">
        <v>298</v>
      </c>
      <c r="B3661">
        <v>2992</v>
      </c>
      <c r="C3661">
        <v>1909</v>
      </c>
      <c r="D3661" s="69" t="s">
        <v>700</v>
      </c>
      <c r="F3661" s="70" t="s">
        <v>694</v>
      </c>
      <c r="G3661" s="70">
        <v>1</v>
      </c>
      <c r="H3661" s="70" t="s">
        <v>694</v>
      </c>
      <c r="I3661" t="s">
        <v>694</v>
      </c>
      <c r="J3661" t="str">
        <f>IF($I3661="","",_xlfn.LET(_xlpm.x,VLOOKUP($I3661,'taxon-match_2026-08-31'!$A$2:$N$122,6,FALSE),IF(_xlpm.x=0,"",_xlpm.x)))</f>
        <v>(Meissner, 1900)</v>
      </c>
      <c r="K3661" t="str">
        <f>IF($I3661="","",_xlfn.LET(_xlpm.x,VLOOKUP($I3661,'taxon-match_2026-08-31'!$A$2:$N$122,4,FALSE),IF(_xlpm.x=0,"",_xlpm.x)))</f>
        <v>urn:lsid:marinespecies.org:taxname:160831</v>
      </c>
      <c r="L3661" t="str">
        <f>IF($I3661="","",_xlfn.LET(_xlpm.x,VLOOKUP($I3661,'taxon-match_2026-08-31'!$A$2:$N$122,7,FALSE),IF(_xlpm.x=0,"",_xlpm.x)))</f>
        <v>Animalia</v>
      </c>
      <c r="M3661" t="str">
        <f>IF($I3661="","",_xlfn.LET(_xlpm.x,VLOOKUP($I3661,'taxon-match_2026-08-31'!$A$2:$N$122,8,FALSE),IF(_xlpm.x=0,"",_xlpm.x)))</f>
        <v>Echinodermata</v>
      </c>
      <c r="N3661" t="str">
        <f>IF($I3661="","",_xlfn.LET(_xlpm.x,VLOOKUP($I3661,'taxon-match_2026-08-31'!$A$2:$N$122,9,FALSE),IF(_xlpm.x=0,"",_xlpm.x)))</f>
        <v>Echinoidea</v>
      </c>
      <c r="O3661" t="str">
        <f>IF($I3661="","",_xlfn.LET(_xlpm.x,VLOOKUP($I3661,'taxon-match_2026-08-31'!$A$2:$N$122,10,FALSE),IF(_xlpm.x=0,"",_xlpm.x)))</f>
        <v>Camarodonta</v>
      </c>
      <c r="P3661" t="str">
        <f>IF($I3661="","",_xlfn.LET(_xlpm.x,VLOOKUP($I3661,'taxon-match_2026-08-31'!$A$2:$N$122,11,FALSE),IF(_xlpm.x=0,"",_xlpm.x)))</f>
        <v>Echinidae</v>
      </c>
      <c r="Q3661" t="str">
        <f>IF($I3661="","",_xlfn.LET(_xlpm.x,VLOOKUP($I3661,'taxon-match_2026-08-31'!$A$2:$N$122,12,FALSE),IF(_xlpm.x=0,"",_xlpm.x)))</f>
        <v>Sterechinus</v>
      </c>
      <c r="R3661" t="str">
        <f>IF($I3661="","",_xlfn.LET(_xlpm.x,VLOOKUP($I3661,'taxon-match_2026-08-31'!$A$2:$N$122,14,FALSE),IF(_xlpm.x=0,"",_xlpm.x)))</f>
        <v>neumayeri</v>
      </c>
      <c r="S3661" s="2" t="s">
        <v>2609</v>
      </c>
      <c r="T3661" s="69" t="s">
        <v>62</v>
      </c>
      <c r="U3661" s="69" t="s">
        <v>60</v>
      </c>
      <c r="X3661" t="str">
        <f>IF(T3661="","",_xlfn.LET(_xlpm.x,VLOOKUP(T3661,'Drop-down_menus'!$F$2:$G$16,2,FALSE),IF(_xlpm.x=0,"",_xlpm.x)))</f>
        <v>https://orcid.org/0000-0003-3696-4445</v>
      </c>
      <c r="Y3661" t="str">
        <f>IF(U3661="","",_xlfn.LET(_xlpm.x,VLOOKUP(U3661,'Drop-down_menus'!$F$2:$G$16,2,FALSE),IF(_xlpm.x=0,"",_xlpm.x)))</f>
        <v>https://orcid.org/0000-0002-9708-1761</v>
      </c>
      <c r="Z3661" t="str">
        <f>IF(V3661="","",_xlfn.LET(_xlpm.x,VLOOKUP(V3661,'Drop-down_menus'!$F$2:$G$16,2,FALSE),IF(_xlpm.x=0,"",_xlpm.x)))</f>
        <v/>
      </c>
      <c r="AA3661" t="str">
        <f>IF(W3661="","",_xlfn.LET(_xlpm.x,VLOOKUP(W3661,'Drop-down_menus'!$F$2:$G$16,2,FALSE),IF(_xlpm.x=0,"",_xlpm.x)))</f>
        <v/>
      </c>
      <c r="AB3661" s="69" t="s">
        <v>678</v>
      </c>
      <c r="AE3661" t="s">
        <v>922</v>
      </c>
    </row>
    <row r="3662" spans="1:31" ht="15" x14ac:dyDescent="0.2">
      <c r="A3662" s="2" t="s">
        <v>84</v>
      </c>
      <c r="B3662">
        <v>366</v>
      </c>
      <c r="C3662">
        <v>1910</v>
      </c>
      <c r="D3662" s="69" t="s">
        <v>700</v>
      </c>
      <c r="F3662" s="70" t="s">
        <v>694</v>
      </c>
      <c r="G3662" s="69">
        <v>1</v>
      </c>
      <c r="H3662" s="70" t="s">
        <v>694</v>
      </c>
      <c r="I3662" t="s">
        <v>694</v>
      </c>
      <c r="J3662" t="str">
        <f>IF($I3662="","",_xlfn.LET(_xlpm.x,VLOOKUP($I3662,'taxon-match_2026-08-31'!$A$2:$N$122,6,FALSE),IF(_xlpm.x=0,"",_xlpm.x)))</f>
        <v>(Meissner, 1900)</v>
      </c>
      <c r="K3662" t="str">
        <f>IF($I3662="","",_xlfn.LET(_xlpm.x,VLOOKUP($I3662,'taxon-match_2026-08-31'!$A$2:$N$122,4,FALSE),IF(_xlpm.x=0,"",_xlpm.x)))</f>
        <v>urn:lsid:marinespecies.org:taxname:160831</v>
      </c>
      <c r="L3662" t="str">
        <f>IF($I3662="","",_xlfn.LET(_xlpm.x,VLOOKUP($I3662,'taxon-match_2026-08-31'!$A$2:$N$122,7,FALSE),IF(_xlpm.x=0,"",_xlpm.x)))</f>
        <v>Animalia</v>
      </c>
      <c r="M3662" t="str">
        <f>IF($I3662="","",_xlfn.LET(_xlpm.x,VLOOKUP($I3662,'taxon-match_2026-08-31'!$A$2:$N$122,8,FALSE),IF(_xlpm.x=0,"",_xlpm.x)))</f>
        <v>Echinodermata</v>
      </c>
      <c r="N3662" t="str">
        <f>IF($I3662="","",_xlfn.LET(_xlpm.x,VLOOKUP($I3662,'taxon-match_2026-08-31'!$A$2:$N$122,9,FALSE),IF(_xlpm.x=0,"",_xlpm.x)))</f>
        <v>Echinoidea</v>
      </c>
      <c r="O3662" t="str">
        <f>IF($I3662="","",_xlfn.LET(_xlpm.x,VLOOKUP($I3662,'taxon-match_2026-08-31'!$A$2:$N$122,10,FALSE),IF(_xlpm.x=0,"",_xlpm.x)))</f>
        <v>Camarodonta</v>
      </c>
      <c r="P3662" t="str">
        <f>IF($I3662="","",_xlfn.LET(_xlpm.x,VLOOKUP($I3662,'taxon-match_2026-08-31'!$A$2:$N$122,11,FALSE),IF(_xlpm.x=0,"",_xlpm.x)))</f>
        <v>Echinidae</v>
      </c>
      <c r="Q3662" t="str">
        <f>IF($I3662="","",_xlfn.LET(_xlpm.x,VLOOKUP($I3662,'taxon-match_2026-08-31'!$A$2:$N$122,12,FALSE),IF(_xlpm.x=0,"",_xlpm.x)))</f>
        <v>Sterechinus</v>
      </c>
      <c r="R3662" t="str">
        <f>IF($I3662="","",_xlfn.LET(_xlpm.x,VLOOKUP($I3662,'taxon-match_2026-08-31'!$A$2:$N$122,14,FALSE),IF(_xlpm.x=0,"",_xlpm.x)))</f>
        <v>neumayeri</v>
      </c>
      <c r="S3662" s="2" t="s">
        <v>2609</v>
      </c>
      <c r="T3662" s="69" t="s">
        <v>62</v>
      </c>
      <c r="U3662" s="69" t="s">
        <v>60</v>
      </c>
      <c r="X3662" t="str">
        <f>IF(T3662="","",_xlfn.LET(_xlpm.x,VLOOKUP(T3662,'Drop-down_menus'!$F$2:$G$16,2,FALSE),IF(_xlpm.x=0,"",_xlpm.x)))</f>
        <v>https://orcid.org/0000-0003-3696-4445</v>
      </c>
      <c r="Y3662" t="str">
        <f>IF(U3662="","",_xlfn.LET(_xlpm.x,VLOOKUP(U3662,'Drop-down_menus'!$F$2:$G$16,2,FALSE),IF(_xlpm.x=0,"",_xlpm.x)))</f>
        <v>https://orcid.org/0000-0002-9708-1761</v>
      </c>
      <c r="Z3662" t="str">
        <f>IF(V3662="","",_xlfn.LET(_xlpm.x,VLOOKUP(V3662,'Drop-down_menus'!$F$2:$G$16,2,FALSE),IF(_xlpm.x=0,"",_xlpm.x)))</f>
        <v/>
      </c>
      <c r="AA3662" t="str">
        <f>IF(W3662="","",_xlfn.LET(_xlpm.x,VLOOKUP(W3662,'Drop-down_menus'!$F$2:$G$16,2,FALSE),IF(_xlpm.x=0,"",_xlpm.x)))</f>
        <v/>
      </c>
      <c r="AB3662" s="69" t="s">
        <v>678</v>
      </c>
      <c r="AE3662" t="s">
        <v>922</v>
      </c>
    </row>
    <row r="3663" spans="1:31" ht="15" x14ac:dyDescent="0.2">
      <c r="A3663" s="2" t="s">
        <v>84</v>
      </c>
      <c r="B3663">
        <v>367</v>
      </c>
      <c r="C3663">
        <v>1911</v>
      </c>
      <c r="D3663" s="69" t="s">
        <v>700</v>
      </c>
      <c r="F3663" s="70" t="s">
        <v>694</v>
      </c>
      <c r="G3663" s="69">
        <v>1</v>
      </c>
      <c r="H3663" s="70" t="s">
        <v>694</v>
      </c>
      <c r="I3663" t="s">
        <v>694</v>
      </c>
      <c r="J3663" t="str">
        <f>IF($I3663="","",_xlfn.LET(_xlpm.x,VLOOKUP($I3663,'taxon-match_2026-08-31'!$A$2:$N$122,6,FALSE),IF(_xlpm.x=0,"",_xlpm.x)))</f>
        <v>(Meissner, 1900)</v>
      </c>
      <c r="K3663" t="str">
        <f>IF($I3663="","",_xlfn.LET(_xlpm.x,VLOOKUP($I3663,'taxon-match_2026-08-31'!$A$2:$N$122,4,FALSE),IF(_xlpm.x=0,"",_xlpm.x)))</f>
        <v>urn:lsid:marinespecies.org:taxname:160831</v>
      </c>
      <c r="L3663" t="str">
        <f>IF($I3663="","",_xlfn.LET(_xlpm.x,VLOOKUP($I3663,'taxon-match_2026-08-31'!$A$2:$N$122,7,FALSE),IF(_xlpm.x=0,"",_xlpm.x)))</f>
        <v>Animalia</v>
      </c>
      <c r="M3663" t="str">
        <f>IF($I3663="","",_xlfn.LET(_xlpm.x,VLOOKUP($I3663,'taxon-match_2026-08-31'!$A$2:$N$122,8,FALSE),IF(_xlpm.x=0,"",_xlpm.x)))</f>
        <v>Echinodermata</v>
      </c>
      <c r="N3663" t="str">
        <f>IF($I3663="","",_xlfn.LET(_xlpm.x,VLOOKUP($I3663,'taxon-match_2026-08-31'!$A$2:$N$122,9,FALSE),IF(_xlpm.x=0,"",_xlpm.x)))</f>
        <v>Echinoidea</v>
      </c>
      <c r="O3663" t="str">
        <f>IF($I3663="","",_xlfn.LET(_xlpm.x,VLOOKUP($I3663,'taxon-match_2026-08-31'!$A$2:$N$122,10,FALSE),IF(_xlpm.x=0,"",_xlpm.x)))</f>
        <v>Camarodonta</v>
      </c>
      <c r="P3663" t="str">
        <f>IF($I3663="","",_xlfn.LET(_xlpm.x,VLOOKUP($I3663,'taxon-match_2026-08-31'!$A$2:$N$122,11,FALSE),IF(_xlpm.x=0,"",_xlpm.x)))</f>
        <v>Echinidae</v>
      </c>
      <c r="Q3663" t="str">
        <f>IF($I3663="","",_xlfn.LET(_xlpm.x,VLOOKUP($I3663,'taxon-match_2026-08-31'!$A$2:$N$122,12,FALSE),IF(_xlpm.x=0,"",_xlpm.x)))</f>
        <v>Sterechinus</v>
      </c>
      <c r="R3663" t="str">
        <f>IF($I3663="","",_xlfn.LET(_xlpm.x,VLOOKUP($I3663,'taxon-match_2026-08-31'!$A$2:$N$122,14,FALSE),IF(_xlpm.x=0,"",_xlpm.x)))</f>
        <v>neumayeri</v>
      </c>
      <c r="S3663" s="2" t="s">
        <v>2609</v>
      </c>
      <c r="T3663" s="69" t="s">
        <v>62</v>
      </c>
      <c r="U3663" s="69" t="s">
        <v>60</v>
      </c>
      <c r="X3663" t="str">
        <f>IF(T3663="","",_xlfn.LET(_xlpm.x,VLOOKUP(T3663,'Drop-down_menus'!$F$2:$G$16,2,FALSE),IF(_xlpm.x=0,"",_xlpm.x)))</f>
        <v>https://orcid.org/0000-0003-3696-4445</v>
      </c>
      <c r="Y3663" t="str">
        <f>IF(U3663="","",_xlfn.LET(_xlpm.x,VLOOKUP(U3663,'Drop-down_menus'!$F$2:$G$16,2,FALSE),IF(_xlpm.x=0,"",_xlpm.x)))</f>
        <v>https://orcid.org/0000-0002-9708-1761</v>
      </c>
      <c r="Z3663" t="str">
        <f>IF(V3663="","",_xlfn.LET(_xlpm.x,VLOOKUP(V3663,'Drop-down_menus'!$F$2:$G$16,2,FALSE),IF(_xlpm.x=0,"",_xlpm.x)))</f>
        <v/>
      </c>
      <c r="AA3663" t="str">
        <f>IF(W3663="","",_xlfn.LET(_xlpm.x,VLOOKUP(W3663,'Drop-down_menus'!$F$2:$G$16,2,FALSE),IF(_xlpm.x=0,"",_xlpm.x)))</f>
        <v/>
      </c>
      <c r="AB3663" s="69" t="s">
        <v>678</v>
      </c>
      <c r="AE3663" t="s">
        <v>922</v>
      </c>
    </row>
    <row r="3664" spans="1:31" ht="15" x14ac:dyDescent="0.2">
      <c r="A3664" s="2" t="s">
        <v>84</v>
      </c>
      <c r="B3664">
        <v>368</v>
      </c>
      <c r="C3664">
        <v>1899</v>
      </c>
      <c r="D3664" s="69" t="s">
        <v>700</v>
      </c>
      <c r="F3664" s="70" t="s">
        <v>694</v>
      </c>
      <c r="G3664" s="69">
        <v>1</v>
      </c>
      <c r="H3664" s="70" t="s">
        <v>694</v>
      </c>
      <c r="I3664" t="s">
        <v>694</v>
      </c>
      <c r="J3664" t="str">
        <f>IF($I3664="","",_xlfn.LET(_xlpm.x,VLOOKUP($I3664,'taxon-match_2026-08-31'!$A$2:$N$122,6,FALSE),IF(_xlpm.x=0,"",_xlpm.x)))</f>
        <v>(Meissner, 1900)</v>
      </c>
      <c r="K3664" t="str">
        <f>IF($I3664="","",_xlfn.LET(_xlpm.x,VLOOKUP($I3664,'taxon-match_2026-08-31'!$A$2:$N$122,4,FALSE),IF(_xlpm.x=0,"",_xlpm.x)))</f>
        <v>urn:lsid:marinespecies.org:taxname:160831</v>
      </c>
      <c r="L3664" t="str">
        <f>IF($I3664="","",_xlfn.LET(_xlpm.x,VLOOKUP($I3664,'taxon-match_2026-08-31'!$A$2:$N$122,7,FALSE),IF(_xlpm.x=0,"",_xlpm.x)))</f>
        <v>Animalia</v>
      </c>
      <c r="M3664" t="str">
        <f>IF($I3664="","",_xlfn.LET(_xlpm.x,VLOOKUP($I3664,'taxon-match_2026-08-31'!$A$2:$N$122,8,FALSE),IF(_xlpm.x=0,"",_xlpm.x)))</f>
        <v>Echinodermata</v>
      </c>
      <c r="N3664" t="str">
        <f>IF($I3664="","",_xlfn.LET(_xlpm.x,VLOOKUP($I3664,'taxon-match_2026-08-31'!$A$2:$N$122,9,FALSE),IF(_xlpm.x=0,"",_xlpm.x)))</f>
        <v>Echinoidea</v>
      </c>
      <c r="O3664" t="str">
        <f>IF($I3664="","",_xlfn.LET(_xlpm.x,VLOOKUP($I3664,'taxon-match_2026-08-31'!$A$2:$N$122,10,FALSE),IF(_xlpm.x=0,"",_xlpm.x)))</f>
        <v>Camarodonta</v>
      </c>
      <c r="P3664" t="str">
        <f>IF($I3664="","",_xlfn.LET(_xlpm.x,VLOOKUP($I3664,'taxon-match_2026-08-31'!$A$2:$N$122,11,FALSE),IF(_xlpm.x=0,"",_xlpm.x)))</f>
        <v>Echinidae</v>
      </c>
      <c r="Q3664" t="str">
        <f>IF($I3664="","",_xlfn.LET(_xlpm.x,VLOOKUP($I3664,'taxon-match_2026-08-31'!$A$2:$N$122,12,FALSE),IF(_xlpm.x=0,"",_xlpm.x)))</f>
        <v>Sterechinus</v>
      </c>
      <c r="R3664" t="str">
        <f>IF($I3664="","",_xlfn.LET(_xlpm.x,VLOOKUP($I3664,'taxon-match_2026-08-31'!$A$2:$N$122,14,FALSE),IF(_xlpm.x=0,"",_xlpm.x)))</f>
        <v>neumayeri</v>
      </c>
      <c r="S3664" s="2" t="s">
        <v>2609</v>
      </c>
      <c r="T3664" s="69" t="s">
        <v>62</v>
      </c>
      <c r="U3664" s="69" t="s">
        <v>60</v>
      </c>
      <c r="X3664" t="str">
        <f>IF(T3664="","",_xlfn.LET(_xlpm.x,VLOOKUP(T3664,'Drop-down_menus'!$F$2:$G$16,2,FALSE),IF(_xlpm.x=0,"",_xlpm.x)))</f>
        <v>https://orcid.org/0000-0003-3696-4445</v>
      </c>
      <c r="Y3664" t="str">
        <f>IF(U3664="","",_xlfn.LET(_xlpm.x,VLOOKUP(U3664,'Drop-down_menus'!$F$2:$G$16,2,FALSE),IF(_xlpm.x=0,"",_xlpm.x)))</f>
        <v>https://orcid.org/0000-0002-9708-1761</v>
      </c>
      <c r="Z3664" t="str">
        <f>IF(V3664="","",_xlfn.LET(_xlpm.x,VLOOKUP(V3664,'Drop-down_menus'!$F$2:$G$16,2,FALSE),IF(_xlpm.x=0,"",_xlpm.x)))</f>
        <v/>
      </c>
      <c r="AA3664" t="str">
        <f>IF(W3664="","",_xlfn.LET(_xlpm.x,VLOOKUP(W3664,'Drop-down_menus'!$F$2:$G$16,2,FALSE),IF(_xlpm.x=0,"",_xlpm.x)))</f>
        <v/>
      </c>
      <c r="AB3664" s="69" t="s">
        <v>678</v>
      </c>
      <c r="AE3664" t="s">
        <v>922</v>
      </c>
    </row>
    <row r="3665" spans="1:31" ht="15" x14ac:dyDescent="0.2">
      <c r="A3665" s="2" t="s">
        <v>84</v>
      </c>
      <c r="B3665">
        <v>369</v>
      </c>
      <c r="C3665">
        <v>1900</v>
      </c>
      <c r="D3665" s="69" t="s">
        <v>700</v>
      </c>
      <c r="F3665" s="70" t="s">
        <v>694</v>
      </c>
      <c r="G3665" s="69">
        <v>1</v>
      </c>
      <c r="H3665" s="70" t="s">
        <v>694</v>
      </c>
      <c r="I3665" t="s">
        <v>694</v>
      </c>
      <c r="J3665" t="str">
        <f>IF($I3665="","",_xlfn.LET(_xlpm.x,VLOOKUP($I3665,'taxon-match_2026-08-31'!$A$2:$N$122,6,FALSE),IF(_xlpm.x=0,"",_xlpm.x)))</f>
        <v>(Meissner, 1900)</v>
      </c>
      <c r="K3665" t="str">
        <f>IF($I3665="","",_xlfn.LET(_xlpm.x,VLOOKUP($I3665,'taxon-match_2026-08-31'!$A$2:$N$122,4,FALSE),IF(_xlpm.x=0,"",_xlpm.x)))</f>
        <v>urn:lsid:marinespecies.org:taxname:160831</v>
      </c>
      <c r="L3665" t="str">
        <f>IF($I3665="","",_xlfn.LET(_xlpm.x,VLOOKUP($I3665,'taxon-match_2026-08-31'!$A$2:$N$122,7,FALSE),IF(_xlpm.x=0,"",_xlpm.x)))</f>
        <v>Animalia</v>
      </c>
      <c r="M3665" t="str">
        <f>IF($I3665="","",_xlfn.LET(_xlpm.x,VLOOKUP($I3665,'taxon-match_2026-08-31'!$A$2:$N$122,8,FALSE),IF(_xlpm.x=0,"",_xlpm.x)))</f>
        <v>Echinodermata</v>
      </c>
      <c r="N3665" t="str">
        <f>IF($I3665="","",_xlfn.LET(_xlpm.x,VLOOKUP($I3665,'taxon-match_2026-08-31'!$A$2:$N$122,9,FALSE),IF(_xlpm.x=0,"",_xlpm.x)))</f>
        <v>Echinoidea</v>
      </c>
      <c r="O3665" t="str">
        <f>IF($I3665="","",_xlfn.LET(_xlpm.x,VLOOKUP($I3665,'taxon-match_2026-08-31'!$A$2:$N$122,10,FALSE),IF(_xlpm.x=0,"",_xlpm.x)))</f>
        <v>Camarodonta</v>
      </c>
      <c r="P3665" t="str">
        <f>IF($I3665="","",_xlfn.LET(_xlpm.x,VLOOKUP($I3665,'taxon-match_2026-08-31'!$A$2:$N$122,11,FALSE),IF(_xlpm.x=0,"",_xlpm.x)))</f>
        <v>Echinidae</v>
      </c>
      <c r="Q3665" t="str">
        <f>IF($I3665="","",_xlfn.LET(_xlpm.x,VLOOKUP($I3665,'taxon-match_2026-08-31'!$A$2:$N$122,12,FALSE),IF(_xlpm.x=0,"",_xlpm.x)))</f>
        <v>Sterechinus</v>
      </c>
      <c r="R3665" t="str">
        <f>IF($I3665="","",_xlfn.LET(_xlpm.x,VLOOKUP($I3665,'taxon-match_2026-08-31'!$A$2:$N$122,14,FALSE),IF(_xlpm.x=0,"",_xlpm.x)))</f>
        <v>neumayeri</v>
      </c>
      <c r="S3665" s="2" t="s">
        <v>2609</v>
      </c>
      <c r="T3665" s="69" t="s">
        <v>62</v>
      </c>
      <c r="U3665" s="69" t="s">
        <v>60</v>
      </c>
      <c r="X3665" t="str">
        <f>IF(T3665="","",_xlfn.LET(_xlpm.x,VLOOKUP(T3665,'Drop-down_menus'!$F$2:$G$16,2,FALSE),IF(_xlpm.x=0,"",_xlpm.x)))</f>
        <v>https://orcid.org/0000-0003-3696-4445</v>
      </c>
      <c r="Y3665" t="str">
        <f>IF(U3665="","",_xlfn.LET(_xlpm.x,VLOOKUP(U3665,'Drop-down_menus'!$F$2:$G$16,2,FALSE),IF(_xlpm.x=0,"",_xlpm.x)))</f>
        <v>https://orcid.org/0000-0002-9708-1761</v>
      </c>
      <c r="Z3665" t="str">
        <f>IF(V3665="","",_xlfn.LET(_xlpm.x,VLOOKUP(V3665,'Drop-down_menus'!$F$2:$G$16,2,FALSE),IF(_xlpm.x=0,"",_xlpm.x)))</f>
        <v/>
      </c>
      <c r="AA3665" t="str">
        <f>IF(W3665="","",_xlfn.LET(_xlpm.x,VLOOKUP(W3665,'Drop-down_menus'!$F$2:$G$16,2,FALSE),IF(_xlpm.x=0,"",_xlpm.x)))</f>
        <v/>
      </c>
      <c r="AB3665" s="69" t="s">
        <v>678</v>
      </c>
      <c r="AE3665" t="s">
        <v>922</v>
      </c>
    </row>
    <row r="3666" spans="1:31" ht="15" hidden="1" x14ac:dyDescent="0.2">
      <c r="A3666" s="2" t="s">
        <v>117</v>
      </c>
      <c r="B3666">
        <v>650</v>
      </c>
      <c r="C3666">
        <v>1901</v>
      </c>
      <c r="D3666" s="69" t="s">
        <v>700</v>
      </c>
      <c r="F3666" s="70" t="s">
        <v>716</v>
      </c>
      <c r="G3666" s="69">
        <v>1</v>
      </c>
      <c r="H3666" s="70" t="s">
        <v>716</v>
      </c>
      <c r="I3666" s="70" t="s">
        <v>716</v>
      </c>
      <c r="J3666" t="str">
        <f>IF($I3666="","",_xlfn.LET(_xlpm.x,VLOOKUP($I3666,'taxon-match_2026-08-31'!$A$2:$N$122,6,FALSE),IF(_xlpm.x=0,"",_xlpm.x)))</f>
        <v>Johnston, 1846</v>
      </c>
      <c r="K3666" t="str">
        <f>IF($I3666="","",_xlfn.LET(_xlpm.x,VLOOKUP($I3666,'taxon-match_2026-08-31'!$A$2:$N$122,4,FALSE),IF(_xlpm.x=0,"",_xlpm.x)))</f>
        <v>urn:lsid:marinespecies.org:taxname:982</v>
      </c>
      <c r="L3666" t="str">
        <f>IF($I3666="","",_xlfn.LET(_xlpm.x,VLOOKUP($I3666,'taxon-match_2026-08-31'!$A$2:$N$122,7,FALSE),IF(_xlpm.x=0,"",_xlpm.x)))</f>
        <v>Animalia</v>
      </c>
      <c r="M3666" t="str">
        <f>IF($I3666="","",_xlfn.LET(_xlpm.x,VLOOKUP($I3666,'taxon-match_2026-08-31'!$A$2:$N$122,8,FALSE),IF(_xlpm.x=0,"",_xlpm.x)))</f>
        <v>Annelida</v>
      </c>
      <c r="N3666" t="str">
        <f>IF($I3666="","",_xlfn.LET(_xlpm.x,VLOOKUP($I3666,'taxon-match_2026-08-31'!$A$2:$N$122,9,FALSE),IF(_xlpm.x=0,"",_xlpm.x)))</f>
        <v>Polychaeta</v>
      </c>
      <c r="O3666" t="str">
        <f>IF($I3666="","",_xlfn.LET(_xlpm.x,VLOOKUP($I3666,'taxon-match_2026-08-31'!$A$2:$N$122,10,FALSE),IF(_xlpm.x=0,"",_xlpm.x)))</f>
        <v>Terebellida</v>
      </c>
      <c r="P3666" t="str">
        <f>IF($I3666="","",_xlfn.LET(_xlpm.x,VLOOKUP($I3666,'taxon-match_2026-08-31'!$A$2:$N$122,11,FALSE),IF(_xlpm.x=0,"",_xlpm.x)))</f>
        <v>Terebellidae</v>
      </c>
      <c r="Q3666" t="str">
        <f>IF($I3666="","",_xlfn.LET(_xlpm.x,VLOOKUP($I3666,'taxon-match_2026-08-31'!$A$2:$N$122,12,FALSE),IF(_xlpm.x=0,"",_xlpm.x)))</f>
        <v/>
      </c>
      <c r="R3666" t="str">
        <f>IF($I3666="","",_xlfn.LET(_xlpm.x,VLOOKUP($I3666,'taxon-match_2026-08-31'!$A$2:$N$122,14,FALSE),IF(_xlpm.x=0,"",_xlpm.x)))</f>
        <v/>
      </c>
      <c r="S3666" s="2" t="s">
        <v>2360</v>
      </c>
      <c r="T3666" s="69" t="s">
        <v>62</v>
      </c>
      <c r="U3666" s="69" t="s">
        <v>60</v>
      </c>
      <c r="X3666" t="str">
        <f>IF(T3666="","",_xlfn.LET(_xlpm.x,VLOOKUP(T3666,'Drop-down_menus'!$F$2:$G$16,2,FALSE),IF(_xlpm.x=0,"",_xlpm.x)))</f>
        <v>https://orcid.org/0000-0003-3696-4445</v>
      </c>
      <c r="Y3666" t="str">
        <f>IF(U3666="","",_xlfn.LET(_xlpm.x,VLOOKUP(U3666,'Drop-down_menus'!$F$2:$G$16,2,FALSE),IF(_xlpm.x=0,"",_xlpm.x)))</f>
        <v>https://orcid.org/0000-0002-9708-1761</v>
      </c>
      <c r="Z3666" t="str">
        <f>IF(V3666="","",_xlfn.LET(_xlpm.x,VLOOKUP(V3666,'Drop-down_menus'!$F$2:$G$16,2,FALSE),IF(_xlpm.x=0,"",_xlpm.x)))</f>
        <v/>
      </c>
      <c r="AA3666" t="str">
        <f>IF(W3666="","",_xlfn.LET(_xlpm.x,VLOOKUP(W3666,'Drop-down_menus'!$F$2:$G$16,2,FALSE),IF(_xlpm.x=0,"",_xlpm.x)))</f>
        <v/>
      </c>
      <c r="AB3666" s="69" t="s">
        <v>678</v>
      </c>
      <c r="AE3666" s="69" t="s">
        <v>922</v>
      </c>
    </row>
    <row r="3667" spans="1:31" ht="15" x14ac:dyDescent="0.2">
      <c r="A3667" s="2" t="s">
        <v>282</v>
      </c>
      <c r="B3667">
        <v>2694</v>
      </c>
      <c r="C3667">
        <v>1902</v>
      </c>
      <c r="D3667" s="69" t="s">
        <v>700</v>
      </c>
      <c r="F3667" s="70" t="s">
        <v>919</v>
      </c>
      <c r="G3667" s="70">
        <v>1</v>
      </c>
      <c r="H3667" s="70" t="s">
        <v>919</v>
      </c>
      <c r="I3667" t="s">
        <v>919</v>
      </c>
      <c r="J3667" t="str">
        <f>IF($I3667="","",_xlfn.LET(_xlpm.x,VLOOKUP($I3667,'taxon-match_2026-08-31'!$A$2:$N$122,6,FALSE),IF(_xlpm.x=0,"",_xlpm.x)))</f>
        <v>Moore, 1957</v>
      </c>
      <c r="K3667" t="str">
        <f>IF($I3667="","",_xlfn.LET(_xlpm.x,VLOOKUP($I3667,'taxon-match_2026-08-31'!$A$2:$N$122,4,FALSE),IF(_xlpm.x=0,"",_xlpm.x)))</f>
        <v>urn:lsid:marinespecies.org:taxname:370698</v>
      </c>
      <c r="L3667" t="str">
        <f>IF($I3667="","",_xlfn.LET(_xlpm.x,VLOOKUP($I3667,'taxon-match_2026-08-31'!$A$2:$N$122,7,FALSE),IF(_xlpm.x=0,"",_xlpm.x)))</f>
        <v>Animalia</v>
      </c>
      <c r="M3667" t="str">
        <f>IF($I3667="","",_xlfn.LET(_xlpm.x,VLOOKUP($I3667,'taxon-match_2026-08-31'!$A$2:$N$122,8,FALSE),IF(_xlpm.x=0,"",_xlpm.x)))</f>
        <v>Annelida</v>
      </c>
      <c r="N3667" t="str">
        <f>IF($I3667="","",_xlfn.LET(_xlpm.x,VLOOKUP($I3667,'taxon-match_2026-08-31'!$A$2:$N$122,9,FALSE),IF(_xlpm.x=0,"",_xlpm.x)))</f>
        <v>Clitellata</v>
      </c>
      <c r="O3667" t="str">
        <f>IF($I3667="","",_xlfn.LET(_xlpm.x,VLOOKUP($I3667,'taxon-match_2026-08-31'!$A$2:$N$122,10,FALSE),IF(_xlpm.x=0,"",_xlpm.x)))</f>
        <v>Rhynchobdellida</v>
      </c>
      <c r="P3667" t="str">
        <f>IF($I3667="","",_xlfn.LET(_xlpm.x,VLOOKUP($I3667,'taxon-match_2026-08-31'!$A$2:$N$122,11,FALSE),IF(_xlpm.x=0,"",_xlpm.x)))</f>
        <v>Piscicolidae</v>
      </c>
      <c r="Q3667" t="str">
        <f>IF($I3667="","",_xlfn.LET(_xlpm.x,VLOOKUP($I3667,'taxon-match_2026-08-31'!$A$2:$N$122,12,FALSE),IF(_xlpm.x=0,"",_xlpm.x)))</f>
        <v>Trachelobdellina</v>
      </c>
      <c r="R3667" t="str">
        <f>IF($I3667="","",_xlfn.LET(_xlpm.x,VLOOKUP($I3667,'taxon-match_2026-08-31'!$A$2:$N$122,14,FALSE),IF(_xlpm.x=0,"",_xlpm.x)))</f>
        <v>glabra</v>
      </c>
      <c r="S3667" s="2" t="s">
        <v>2609</v>
      </c>
      <c r="T3667" s="69" t="s">
        <v>62</v>
      </c>
      <c r="U3667" s="69" t="s">
        <v>60</v>
      </c>
      <c r="X3667" t="str">
        <f>IF(T3667="","",_xlfn.LET(_xlpm.x,VLOOKUP(T3667,'Drop-down_menus'!$F$2:$G$16,2,FALSE),IF(_xlpm.x=0,"",_xlpm.x)))</f>
        <v>https://orcid.org/0000-0003-3696-4445</v>
      </c>
      <c r="Y3667" t="str">
        <f>IF(U3667="","",_xlfn.LET(_xlpm.x,VLOOKUP(U3667,'Drop-down_menus'!$F$2:$G$16,2,FALSE),IF(_xlpm.x=0,"",_xlpm.x)))</f>
        <v>https://orcid.org/0000-0002-9708-1761</v>
      </c>
      <c r="Z3667" t="str">
        <f>IF(V3667="","",_xlfn.LET(_xlpm.x,VLOOKUP(V3667,'Drop-down_menus'!$F$2:$G$16,2,FALSE),IF(_xlpm.x=0,"",_xlpm.x)))</f>
        <v/>
      </c>
      <c r="AA3667" t="str">
        <f>IF(W3667="","",_xlfn.LET(_xlpm.x,VLOOKUP(W3667,'Drop-down_menus'!$F$2:$G$16,2,FALSE),IF(_xlpm.x=0,"",_xlpm.x)))</f>
        <v/>
      </c>
      <c r="AB3667" s="69" t="s">
        <v>678</v>
      </c>
      <c r="AE3667" s="69" t="s">
        <v>922</v>
      </c>
    </row>
    <row r="3668" spans="1:31" ht="15" x14ac:dyDescent="0.2">
      <c r="A3668" s="2" t="s">
        <v>84</v>
      </c>
      <c r="B3668">
        <v>372</v>
      </c>
      <c r="C3668">
        <v>1903</v>
      </c>
      <c r="D3668" s="69" t="s">
        <v>700</v>
      </c>
      <c r="F3668" s="70" t="s">
        <v>893</v>
      </c>
      <c r="G3668" s="69">
        <v>1</v>
      </c>
      <c r="H3668" s="70" t="s">
        <v>893</v>
      </c>
      <c r="I3668" t="s">
        <v>893</v>
      </c>
      <c r="J3668" t="str">
        <f>IF($I3668="","",_xlfn.LET(_xlpm.x,VLOOKUP($I3668,'taxon-match_2026-08-31'!$A$2:$N$122,6,FALSE),IF(_xlpm.x=0,"",_xlpm.x)))</f>
        <v>(J. C. Jay, 1839)</v>
      </c>
      <c r="K3668" t="str">
        <f>IF($I3668="","",_xlfn.LET(_xlpm.x,VLOOKUP($I3668,'taxon-match_2026-08-31'!$A$2:$N$122,4,FALSE),IF(_xlpm.x=0,"",_xlpm.x)))</f>
        <v>urn:lsid:marinespecies.org:taxname:868255</v>
      </c>
      <c r="L3668" t="str">
        <f>IF($I3668="","",_xlfn.LET(_xlpm.x,VLOOKUP($I3668,'taxon-match_2026-08-31'!$A$2:$N$122,7,FALSE),IF(_xlpm.x=0,"",_xlpm.x)))</f>
        <v>Animalia</v>
      </c>
      <c r="M3668" t="str">
        <f>IF($I3668="","",_xlfn.LET(_xlpm.x,VLOOKUP($I3668,'taxon-match_2026-08-31'!$A$2:$N$122,8,FALSE),IF(_xlpm.x=0,"",_xlpm.x)))</f>
        <v>Mollusca</v>
      </c>
      <c r="N3668" t="str">
        <f>IF($I3668="","",_xlfn.LET(_xlpm.x,VLOOKUP($I3668,'taxon-match_2026-08-31'!$A$2:$N$122,9,FALSE),IF(_xlpm.x=0,"",_xlpm.x)))</f>
        <v>Bivalvia</v>
      </c>
      <c r="O3668" t="str">
        <f>IF($I3668="","",_xlfn.LET(_xlpm.x,VLOOKUP($I3668,'taxon-match_2026-08-31'!$A$2:$N$122,10,FALSE),IF(_xlpm.x=0,"",_xlpm.x)))</f>
        <v>Nuculanida</v>
      </c>
      <c r="P3668" t="str">
        <f>IF($I3668="","",_xlfn.LET(_xlpm.x,VLOOKUP($I3668,'taxon-match_2026-08-31'!$A$2:$N$122,11,FALSE),IF(_xlpm.x=0,"",_xlpm.x)))</f>
        <v>Sareptidae</v>
      </c>
      <c r="Q3668" t="str">
        <f>IF($I3668="","",_xlfn.LET(_xlpm.x,VLOOKUP($I3668,'taxon-match_2026-08-31'!$A$2:$N$122,12,FALSE),IF(_xlpm.x=0,"",_xlpm.x)))</f>
        <v>Aequiyoldia</v>
      </c>
      <c r="R3668" t="str">
        <f>IF($I3668="","",_xlfn.LET(_xlpm.x,VLOOKUP($I3668,'taxon-match_2026-08-31'!$A$2:$N$122,14,FALSE),IF(_xlpm.x=0,"",_xlpm.x)))</f>
        <v>eightsii</v>
      </c>
      <c r="S3668" s="2" t="s">
        <v>2609</v>
      </c>
      <c r="T3668" s="69" t="s">
        <v>62</v>
      </c>
      <c r="U3668" s="69" t="s">
        <v>60</v>
      </c>
      <c r="X3668" t="str">
        <f>IF(T3668="","",_xlfn.LET(_xlpm.x,VLOOKUP(T3668,'Drop-down_menus'!$F$2:$G$16,2,FALSE),IF(_xlpm.x=0,"",_xlpm.x)))</f>
        <v>https://orcid.org/0000-0003-3696-4445</v>
      </c>
      <c r="Y3668" t="str">
        <f>IF(U3668="","",_xlfn.LET(_xlpm.x,VLOOKUP(U3668,'Drop-down_menus'!$F$2:$G$16,2,FALSE),IF(_xlpm.x=0,"",_xlpm.x)))</f>
        <v>https://orcid.org/0000-0002-9708-1761</v>
      </c>
      <c r="Z3668" t="str">
        <f>IF(V3668="","",_xlfn.LET(_xlpm.x,VLOOKUP(V3668,'Drop-down_menus'!$F$2:$G$16,2,FALSE),IF(_xlpm.x=0,"",_xlpm.x)))</f>
        <v/>
      </c>
      <c r="AA3668" t="str">
        <f>IF(W3668="","",_xlfn.LET(_xlpm.x,VLOOKUP(W3668,'Drop-down_menus'!$F$2:$G$16,2,FALSE),IF(_xlpm.x=0,"",_xlpm.x)))</f>
        <v/>
      </c>
      <c r="AB3668" s="69" t="s">
        <v>678</v>
      </c>
      <c r="AE3668" s="69" t="s">
        <v>922</v>
      </c>
    </row>
    <row r="3669" spans="1:31" ht="15" hidden="1" x14ac:dyDescent="0.2">
      <c r="A3669" s="2" t="s">
        <v>84</v>
      </c>
      <c r="B3669">
        <v>430</v>
      </c>
      <c r="C3669">
        <v>1904</v>
      </c>
      <c r="D3669" s="69" t="s">
        <v>700</v>
      </c>
      <c r="F3669" s="70" t="s">
        <v>747</v>
      </c>
      <c r="H3669" s="70" t="s">
        <v>747</v>
      </c>
      <c r="I3669" t="s">
        <v>747</v>
      </c>
      <c r="J3669" t="str">
        <f>IF($I3669="","",_xlfn.LET(_xlpm.x,VLOOKUP($I3669,'taxon-match_2026-08-31'!$A$2:$N$122,6,FALSE),IF(_xlpm.x=0,"",_xlpm.x)))</f>
        <v>J.V.Lamouroux, 1813</v>
      </c>
      <c r="K3669" t="str">
        <f>IF($I3669="","",_xlfn.LET(_xlpm.x,VLOOKUP($I3669,'taxon-match_2026-08-31'!$A$2:$N$122,4,FALSE),IF(_xlpm.x=0,"",_xlpm.x)))</f>
        <v>urn:lsid:marinespecies.org:taxname:144223</v>
      </c>
      <c r="L3669" t="str">
        <f>IF($I3669="","",_xlfn.LET(_xlpm.x,VLOOKUP($I3669,'taxon-match_2026-08-31'!$A$2:$N$122,7,FALSE),IF(_xlpm.x=0,"",_xlpm.x)))</f>
        <v>Plantae</v>
      </c>
      <c r="M3669" t="str">
        <f>IF($I3669="","",_xlfn.LET(_xlpm.x,VLOOKUP($I3669,'taxon-match_2026-08-31'!$A$2:$N$122,8,FALSE),IF(_xlpm.x=0,"",_xlpm.x)))</f>
        <v>Rhodophyta</v>
      </c>
      <c r="N3669" t="str">
        <f>IF($I3669="","",_xlfn.LET(_xlpm.x,VLOOKUP($I3669,'taxon-match_2026-08-31'!$A$2:$N$122,9,FALSE),IF(_xlpm.x=0,"",_xlpm.x)))</f>
        <v>Florideophyceae</v>
      </c>
      <c r="O3669" t="str">
        <f>IF($I3669="","",_xlfn.LET(_xlpm.x,VLOOKUP($I3669,'taxon-match_2026-08-31'!$A$2:$N$122,10,FALSE),IF(_xlpm.x=0,"",_xlpm.x)))</f>
        <v>Plocamiales</v>
      </c>
      <c r="P3669" t="str">
        <f>IF($I3669="","",_xlfn.LET(_xlpm.x,VLOOKUP($I3669,'taxon-match_2026-08-31'!$A$2:$N$122,11,FALSE),IF(_xlpm.x=0,"",_xlpm.x)))</f>
        <v>Plocamiaceae</v>
      </c>
      <c r="Q3669" t="str">
        <f>IF($I3669="","",_xlfn.LET(_xlpm.x,VLOOKUP($I3669,'taxon-match_2026-08-31'!$A$2:$N$122,12,FALSE),IF(_xlpm.x=0,"",_xlpm.x)))</f>
        <v>Plocamium</v>
      </c>
      <c r="R3669" t="str">
        <f>IF($I3669="","",_xlfn.LET(_xlpm.x,VLOOKUP($I3669,'taxon-match_2026-08-31'!$A$2:$N$122,14,FALSE),IF(_xlpm.x=0,"",_xlpm.x)))</f>
        <v/>
      </c>
      <c r="S3669" s="2" t="s">
        <v>2361</v>
      </c>
      <c r="T3669" s="69" t="s">
        <v>62</v>
      </c>
      <c r="U3669" s="69" t="s">
        <v>60</v>
      </c>
      <c r="X3669" t="str">
        <f>IF(T3669="","",_xlfn.LET(_xlpm.x,VLOOKUP(T3669,'Drop-down_menus'!$F$2:$G$16,2,FALSE),IF(_xlpm.x=0,"",_xlpm.x)))</f>
        <v>https://orcid.org/0000-0003-3696-4445</v>
      </c>
      <c r="Y3669" t="str">
        <f>IF(U3669="","",_xlfn.LET(_xlpm.x,VLOOKUP(U3669,'Drop-down_menus'!$F$2:$G$16,2,FALSE),IF(_xlpm.x=0,"",_xlpm.x)))</f>
        <v>https://orcid.org/0000-0002-9708-1761</v>
      </c>
      <c r="Z3669" t="str">
        <f>IF(V3669="","",_xlfn.LET(_xlpm.x,VLOOKUP(V3669,'Drop-down_menus'!$F$2:$G$16,2,FALSE),IF(_xlpm.x=0,"",_xlpm.x)))</f>
        <v/>
      </c>
      <c r="AA3669" t="str">
        <f>IF(W3669="","",_xlfn.LET(_xlpm.x,VLOOKUP(W3669,'Drop-down_menus'!$F$2:$G$16,2,FALSE),IF(_xlpm.x=0,"",_xlpm.x)))</f>
        <v/>
      </c>
      <c r="AB3669" t="s">
        <v>730</v>
      </c>
      <c r="AE3669" t="s">
        <v>923</v>
      </c>
    </row>
    <row r="3670" spans="1:31" ht="15" x14ac:dyDescent="0.2">
      <c r="A3670" s="2" t="s">
        <v>181</v>
      </c>
      <c r="B3670">
        <v>1181</v>
      </c>
      <c r="C3670">
        <v>1905</v>
      </c>
      <c r="D3670" s="69" t="s">
        <v>700</v>
      </c>
      <c r="F3670" s="69" t="s">
        <v>898</v>
      </c>
      <c r="H3670" s="69" t="s">
        <v>898</v>
      </c>
      <c r="I3670" t="s">
        <v>898</v>
      </c>
      <c r="J3670" t="str">
        <f>IF($I3670="","",_xlfn.LET(_xlpm.x,VLOOKUP($I3670,'taxon-match_2026-08-31'!$A$2:$N$122,6,FALSE),IF(_xlpm.x=0,"",_xlpm.x)))</f>
        <v>(E. von Martens, 1885)</v>
      </c>
      <c r="K3670" t="str">
        <f>IF($I3670="","",_xlfn.LET(_xlpm.x,VLOOKUP($I3670,'taxon-match_2026-08-31'!$A$2:$N$122,4,FALSE),IF(_xlpm.x=0,"",_xlpm.x)))</f>
        <v>urn:lsid:marinespecies.org:taxname:713998</v>
      </c>
      <c r="L3670" t="str">
        <f>IF($I3670="","",_xlfn.LET(_xlpm.x,VLOOKUP($I3670,'taxon-match_2026-08-31'!$A$2:$N$122,7,FALSE),IF(_xlpm.x=0,"",_xlpm.x)))</f>
        <v>Animalia</v>
      </c>
      <c r="M3670" t="str">
        <f>IF($I3670="","",_xlfn.LET(_xlpm.x,VLOOKUP($I3670,'taxon-match_2026-08-31'!$A$2:$N$122,8,FALSE),IF(_xlpm.x=0,"",_xlpm.x)))</f>
        <v>Mollusca</v>
      </c>
      <c r="N3670" t="str">
        <f>IF($I3670="","",_xlfn.LET(_xlpm.x,VLOOKUP($I3670,'taxon-match_2026-08-31'!$A$2:$N$122,9,FALSE),IF(_xlpm.x=0,"",_xlpm.x)))</f>
        <v>Gastropoda</v>
      </c>
      <c r="O3670" t="str">
        <f>IF($I3670="","",_xlfn.LET(_xlpm.x,VLOOKUP($I3670,'taxon-match_2026-08-31'!$A$2:$N$122,10,FALSE),IF(_xlpm.x=0,"",_xlpm.x)))</f>
        <v>Littorinimorpha</v>
      </c>
      <c r="P3670" t="str">
        <f>IF($I3670="","",_xlfn.LET(_xlpm.x,VLOOKUP($I3670,'taxon-match_2026-08-31'!$A$2:$N$122,11,FALSE),IF(_xlpm.x=0,"",_xlpm.x)))</f>
        <v>Littorinidae</v>
      </c>
      <c r="Q3670" t="str">
        <f>IF($I3670="","",_xlfn.LET(_xlpm.x,VLOOKUP($I3670,'taxon-match_2026-08-31'!$A$2:$N$122,12,FALSE),IF(_xlpm.x=0,"",_xlpm.x)))</f>
        <v>Laevilacunaria</v>
      </c>
      <c r="R3670" t="str">
        <f>IF($I3670="","",_xlfn.LET(_xlpm.x,VLOOKUP($I3670,'taxon-match_2026-08-31'!$A$2:$N$122,14,FALSE),IF(_xlpm.x=0,"",_xlpm.x)))</f>
        <v>antarctica</v>
      </c>
      <c r="S3670" s="2" t="s">
        <v>2609</v>
      </c>
      <c r="T3670" s="69" t="s">
        <v>62</v>
      </c>
      <c r="U3670" s="69" t="s">
        <v>60</v>
      </c>
      <c r="X3670" t="str">
        <f>IF(T3670="","",_xlfn.LET(_xlpm.x,VLOOKUP(T3670,'Drop-down_menus'!$F$2:$G$16,2,FALSE),IF(_xlpm.x=0,"",_xlpm.x)))</f>
        <v>https://orcid.org/0000-0003-3696-4445</v>
      </c>
      <c r="Y3670" t="str">
        <f>IF(U3670="","",_xlfn.LET(_xlpm.x,VLOOKUP(U3670,'Drop-down_menus'!$F$2:$G$16,2,FALSE),IF(_xlpm.x=0,"",_xlpm.x)))</f>
        <v>https://orcid.org/0000-0002-9708-1761</v>
      </c>
      <c r="Z3670" t="str">
        <f>IF(V3670="","",_xlfn.LET(_xlpm.x,VLOOKUP(V3670,'Drop-down_menus'!$F$2:$G$16,2,FALSE),IF(_xlpm.x=0,"",_xlpm.x)))</f>
        <v/>
      </c>
      <c r="AA3670" t="str">
        <f>IF(W3670="","",_xlfn.LET(_xlpm.x,VLOOKUP(W3670,'Drop-down_menus'!$F$2:$G$16,2,FALSE),IF(_xlpm.x=0,"",_xlpm.x)))</f>
        <v/>
      </c>
      <c r="AB3670" t="s">
        <v>730</v>
      </c>
      <c r="AE3670" t="s">
        <v>923</v>
      </c>
    </row>
    <row r="3671" spans="1:31" ht="15" hidden="1" x14ac:dyDescent="0.2">
      <c r="A3671" s="2" t="s">
        <v>181</v>
      </c>
      <c r="B3671">
        <v>1182</v>
      </c>
      <c r="C3671">
        <v>1906</v>
      </c>
      <c r="D3671" s="69" t="s">
        <v>700</v>
      </c>
      <c r="F3671" s="70" t="s">
        <v>693</v>
      </c>
      <c r="H3671" s="70" t="s">
        <v>693</v>
      </c>
      <c r="I3671" t="s">
        <v>693</v>
      </c>
      <c r="J3671" t="str">
        <f>IF($I3671="","",_xlfn.LET(_xlpm.x,VLOOKUP($I3671,'taxon-match_2026-08-31'!$A$2:$N$122,6,FALSE),IF(_xlpm.x=0,"",_xlpm.x)))</f>
        <v>Cuvier, 1795</v>
      </c>
      <c r="K3671" t="str">
        <f>IF($I3671="","",_xlfn.LET(_xlpm.x,VLOOKUP($I3671,'taxon-match_2026-08-31'!$A$2:$N$122,4,FALSE),IF(_xlpm.x=0,"",_xlpm.x)))</f>
        <v>urn:lsid:marinespecies.org:taxname:101</v>
      </c>
      <c r="L3671" t="str">
        <f>IF($I3671="","",_xlfn.LET(_xlpm.x,VLOOKUP($I3671,'taxon-match_2026-08-31'!$A$2:$N$122,7,FALSE),IF(_xlpm.x=0,"",_xlpm.x)))</f>
        <v>Animalia</v>
      </c>
      <c r="M3671" t="str">
        <f>IF($I3671="","",_xlfn.LET(_xlpm.x,VLOOKUP($I3671,'taxon-match_2026-08-31'!$A$2:$N$122,8,FALSE),IF(_xlpm.x=0,"",_xlpm.x)))</f>
        <v>Mollusca</v>
      </c>
      <c r="N3671" t="str">
        <f>IF($I3671="","",_xlfn.LET(_xlpm.x,VLOOKUP($I3671,'taxon-match_2026-08-31'!$A$2:$N$122,9,FALSE),IF(_xlpm.x=0,"",_xlpm.x)))</f>
        <v>Gastropoda</v>
      </c>
      <c r="O3671" t="str">
        <f>IF($I3671="","",_xlfn.LET(_xlpm.x,VLOOKUP($I3671,'taxon-match_2026-08-31'!$A$2:$N$122,10,FALSE),IF(_xlpm.x=0,"",_xlpm.x)))</f>
        <v/>
      </c>
      <c r="P3671" t="str">
        <f>IF($I3671="","",_xlfn.LET(_xlpm.x,VLOOKUP($I3671,'taxon-match_2026-08-31'!$A$2:$N$122,11,FALSE),IF(_xlpm.x=0,"",_xlpm.x)))</f>
        <v/>
      </c>
      <c r="Q3671" t="str">
        <f>IF($I3671="","",_xlfn.LET(_xlpm.x,VLOOKUP($I3671,'taxon-match_2026-08-31'!$A$2:$N$122,12,FALSE),IF(_xlpm.x=0,"",_xlpm.x)))</f>
        <v/>
      </c>
      <c r="R3671" t="str">
        <f>IF($I3671="","",_xlfn.LET(_xlpm.x,VLOOKUP($I3671,'taxon-match_2026-08-31'!$A$2:$N$122,14,FALSE),IF(_xlpm.x=0,"",_xlpm.x)))</f>
        <v/>
      </c>
      <c r="S3671" s="2" t="s">
        <v>2358</v>
      </c>
      <c r="T3671" s="69" t="s">
        <v>62</v>
      </c>
      <c r="U3671" s="69" t="s">
        <v>60</v>
      </c>
      <c r="X3671" t="str">
        <f>IF(T3671="","",_xlfn.LET(_xlpm.x,VLOOKUP(T3671,'Drop-down_menus'!$F$2:$G$16,2,FALSE),IF(_xlpm.x=0,"",_xlpm.x)))</f>
        <v>https://orcid.org/0000-0003-3696-4445</v>
      </c>
      <c r="Y3671" t="str">
        <f>IF(U3671="","",_xlfn.LET(_xlpm.x,VLOOKUP(U3671,'Drop-down_menus'!$F$2:$G$16,2,FALSE),IF(_xlpm.x=0,"",_xlpm.x)))</f>
        <v>https://orcid.org/0000-0002-9708-1761</v>
      </c>
      <c r="Z3671" t="str">
        <f>IF(V3671="","",_xlfn.LET(_xlpm.x,VLOOKUP(V3671,'Drop-down_menus'!$F$2:$G$16,2,FALSE),IF(_xlpm.x=0,"",_xlpm.x)))</f>
        <v/>
      </c>
      <c r="AA3671" t="str">
        <f>IF(W3671="","",_xlfn.LET(_xlpm.x,VLOOKUP(W3671,'Drop-down_menus'!$F$2:$G$16,2,FALSE),IF(_xlpm.x=0,"",_xlpm.x)))</f>
        <v/>
      </c>
      <c r="AB3671" t="s">
        <v>730</v>
      </c>
      <c r="AE3671" t="s">
        <v>923</v>
      </c>
    </row>
    <row r="3672" spans="1:31" ht="15" hidden="1" x14ac:dyDescent="0.2">
      <c r="A3672" s="2" t="s">
        <v>181</v>
      </c>
      <c r="B3672">
        <v>1180</v>
      </c>
      <c r="C3672">
        <v>1907</v>
      </c>
      <c r="D3672" s="69" t="s">
        <v>700</v>
      </c>
      <c r="F3672" s="70" t="s">
        <v>677</v>
      </c>
      <c r="H3672" s="70" t="s">
        <v>677</v>
      </c>
      <c r="I3672" t="s">
        <v>677</v>
      </c>
      <c r="J3672" t="str">
        <f>IF($I3672="","",_xlfn.LET(_xlpm.x,VLOOKUP($I3672,'taxon-match_2026-08-31'!$A$2:$N$122,6,FALSE),IF(_xlpm.x=0,"",_xlpm.x)))</f>
        <v>Grant, 1836</v>
      </c>
      <c r="K3672" t="str">
        <f>IF($I3672="","",_xlfn.LET(_xlpm.x,VLOOKUP($I3672,'taxon-match_2026-08-31'!$A$2:$N$122,4,FALSE),IF(_xlpm.x=0,"",_xlpm.x)))</f>
        <v>urn:lsid:marinespecies.org:taxname:558</v>
      </c>
      <c r="L3672" t="str">
        <f>IF($I3672="","",_xlfn.LET(_xlpm.x,VLOOKUP($I3672,'taxon-match_2026-08-31'!$A$2:$N$122,7,FALSE),IF(_xlpm.x=0,"",_xlpm.x)))</f>
        <v>Animalia</v>
      </c>
      <c r="M3672" t="str">
        <f>IF($I3672="","",_xlfn.LET(_xlpm.x,VLOOKUP($I3672,'taxon-match_2026-08-31'!$A$2:$N$122,8,FALSE),IF(_xlpm.x=0,"",_xlpm.x)))</f>
        <v>Porifera</v>
      </c>
      <c r="N3672" t="str">
        <f>IF($I3672="","",_xlfn.LET(_xlpm.x,VLOOKUP($I3672,'taxon-match_2026-08-31'!$A$2:$N$122,9,FALSE),IF(_xlpm.x=0,"",_xlpm.x)))</f>
        <v/>
      </c>
      <c r="O3672" t="str">
        <f>IF($I3672="","",_xlfn.LET(_xlpm.x,VLOOKUP($I3672,'taxon-match_2026-08-31'!$A$2:$N$122,10,FALSE),IF(_xlpm.x=0,"",_xlpm.x)))</f>
        <v/>
      </c>
      <c r="P3672" t="str">
        <f>IF($I3672="","",_xlfn.LET(_xlpm.x,VLOOKUP($I3672,'taxon-match_2026-08-31'!$A$2:$N$122,11,FALSE),IF(_xlpm.x=0,"",_xlpm.x)))</f>
        <v/>
      </c>
      <c r="Q3672" t="str">
        <f>IF($I3672="","",_xlfn.LET(_xlpm.x,VLOOKUP($I3672,'taxon-match_2026-08-31'!$A$2:$N$122,12,FALSE),IF(_xlpm.x=0,"",_xlpm.x)))</f>
        <v/>
      </c>
      <c r="R3672" t="str">
        <f>IF($I3672="","",_xlfn.LET(_xlpm.x,VLOOKUP($I3672,'taxon-match_2026-08-31'!$A$2:$N$122,14,FALSE),IF(_xlpm.x=0,"",_xlpm.x)))</f>
        <v/>
      </c>
      <c r="S3672" s="2" t="s">
        <v>2357</v>
      </c>
      <c r="T3672" s="69" t="s">
        <v>62</v>
      </c>
      <c r="U3672" s="69" t="s">
        <v>60</v>
      </c>
      <c r="X3672" t="str">
        <f>IF(T3672="","",_xlfn.LET(_xlpm.x,VLOOKUP(T3672,'Drop-down_menus'!$F$2:$G$16,2,FALSE),IF(_xlpm.x=0,"",_xlpm.x)))</f>
        <v>https://orcid.org/0000-0003-3696-4445</v>
      </c>
      <c r="Y3672" t="str">
        <f>IF(U3672="","",_xlfn.LET(_xlpm.x,VLOOKUP(U3672,'Drop-down_menus'!$F$2:$G$16,2,FALSE),IF(_xlpm.x=0,"",_xlpm.x)))</f>
        <v>https://orcid.org/0000-0002-9708-1761</v>
      </c>
      <c r="Z3672" t="str">
        <f>IF(V3672="","",_xlfn.LET(_xlpm.x,VLOOKUP(V3672,'Drop-down_menus'!$F$2:$G$16,2,FALSE),IF(_xlpm.x=0,"",_xlpm.x)))</f>
        <v/>
      </c>
      <c r="AA3672" t="str">
        <f>IF(W3672="","",_xlfn.LET(_xlpm.x,VLOOKUP(W3672,'Drop-down_menus'!$F$2:$G$16,2,FALSE),IF(_xlpm.x=0,"",_xlpm.x)))</f>
        <v/>
      </c>
      <c r="AB3672" t="s">
        <v>730</v>
      </c>
      <c r="AE3672" t="s">
        <v>923</v>
      </c>
    </row>
    <row r="3673" spans="1:31" ht="15" hidden="1" x14ac:dyDescent="0.2">
      <c r="A3673" s="2" t="s">
        <v>253</v>
      </c>
      <c r="B3673">
        <v>1878</v>
      </c>
      <c r="C3673">
        <v>1908</v>
      </c>
      <c r="D3673" s="69" t="s">
        <v>700</v>
      </c>
      <c r="F3673" s="70"/>
      <c r="H3673" s="70"/>
      <c r="I3673" t="s">
        <v>2611</v>
      </c>
      <c r="J3673" t="str">
        <f>IF($I3673="","",_xlfn.LET(_xlpm.x,VLOOKUP($I3673,'taxon-match_2026-08-31'!$A$2:$N$122,6,FALSE),IF(_xlpm.x=0,"",_xlpm.x)))</f>
        <v/>
      </c>
      <c r="K3673" t="str">
        <f>IF($I3673="","",_xlfn.LET(_xlpm.x,VLOOKUP($I3673,'taxon-match_2026-08-31'!$A$2:$N$122,4,FALSE),IF(_xlpm.x=0,"",_xlpm.x)))</f>
        <v/>
      </c>
      <c r="L3673" t="str">
        <f>IF($I3673="","",_xlfn.LET(_xlpm.x,VLOOKUP($I3673,'taxon-match_2026-08-31'!$A$2:$N$122,7,FALSE),IF(_xlpm.x=0,"",_xlpm.x)))</f>
        <v/>
      </c>
      <c r="M3673" t="str">
        <f>IF($I3673="","",_xlfn.LET(_xlpm.x,VLOOKUP($I3673,'taxon-match_2026-08-31'!$A$2:$N$122,8,FALSE),IF(_xlpm.x=0,"",_xlpm.x)))</f>
        <v/>
      </c>
      <c r="N3673" t="str">
        <f>IF($I3673="","",_xlfn.LET(_xlpm.x,VLOOKUP($I3673,'taxon-match_2026-08-31'!$A$2:$N$122,9,FALSE),IF(_xlpm.x=0,"",_xlpm.x)))</f>
        <v/>
      </c>
      <c r="O3673" t="str">
        <f>IF($I3673="","",_xlfn.LET(_xlpm.x,VLOOKUP($I3673,'taxon-match_2026-08-31'!$A$2:$N$122,10,FALSE),IF(_xlpm.x=0,"",_xlpm.x)))</f>
        <v/>
      </c>
      <c r="P3673" t="str">
        <f>IF($I3673="","",_xlfn.LET(_xlpm.x,VLOOKUP($I3673,'taxon-match_2026-08-31'!$A$2:$N$122,11,FALSE),IF(_xlpm.x=0,"",_xlpm.x)))</f>
        <v/>
      </c>
      <c r="Q3673" t="str">
        <f>IF($I3673="","",_xlfn.LET(_xlpm.x,VLOOKUP($I3673,'taxon-match_2026-08-31'!$A$2:$N$122,12,FALSE),IF(_xlpm.x=0,"",_xlpm.x)))</f>
        <v/>
      </c>
      <c r="R3673" t="str">
        <f>IF($I3673="","",_xlfn.LET(_xlpm.x,VLOOKUP($I3673,'taxon-match_2026-08-31'!$A$2:$N$122,14,FALSE),IF(_xlpm.x=0,"",_xlpm.x)))</f>
        <v/>
      </c>
      <c r="T3673" s="69" t="s">
        <v>62</v>
      </c>
      <c r="U3673" s="69" t="s">
        <v>60</v>
      </c>
      <c r="X3673" t="str">
        <f>IF(T3673="","",_xlfn.LET(_xlpm.x,VLOOKUP(T3673,'Drop-down_menus'!$F$2:$G$16,2,FALSE),IF(_xlpm.x=0,"",_xlpm.x)))</f>
        <v>https://orcid.org/0000-0003-3696-4445</v>
      </c>
      <c r="Y3673" t="str">
        <f>IF(U3673="","",_xlfn.LET(_xlpm.x,VLOOKUP(U3673,'Drop-down_menus'!$F$2:$G$16,2,FALSE),IF(_xlpm.x=0,"",_xlpm.x)))</f>
        <v>https://orcid.org/0000-0002-9708-1761</v>
      </c>
      <c r="Z3673" t="str">
        <f>IF(V3673="","",_xlfn.LET(_xlpm.x,VLOOKUP(V3673,'Drop-down_menus'!$F$2:$G$16,2,FALSE),IF(_xlpm.x=0,"",_xlpm.x)))</f>
        <v/>
      </c>
      <c r="AA3673" t="str">
        <f>IF(W3673="","",_xlfn.LET(_xlpm.x,VLOOKUP(W3673,'Drop-down_menus'!$F$2:$G$16,2,FALSE),IF(_xlpm.x=0,"",_xlpm.x)))</f>
        <v/>
      </c>
      <c r="AB3673" t="s">
        <v>730</v>
      </c>
      <c r="AE3673" t="s">
        <v>923</v>
      </c>
    </row>
    <row r="3674" spans="1:31" ht="15" x14ac:dyDescent="0.2">
      <c r="A3674" s="2" t="s">
        <v>207</v>
      </c>
      <c r="B3674">
        <v>1470</v>
      </c>
      <c r="C3674">
        <v>1896</v>
      </c>
      <c r="D3674" s="69" t="s">
        <v>700</v>
      </c>
      <c r="F3674" s="70" t="s">
        <v>888</v>
      </c>
      <c r="H3674" s="70" t="s">
        <v>888</v>
      </c>
      <c r="I3674" t="s">
        <v>888</v>
      </c>
      <c r="J3674" t="str">
        <f>IF($I3674="","",_xlfn.LET(_xlpm.x,VLOOKUP($I3674,'taxon-match_2026-08-31'!$A$2:$N$122,6,FALSE),IF(_xlpm.x=0,"",_xlpm.x)))</f>
        <v>(Lesson, 1830)</v>
      </c>
      <c r="K3674" t="str">
        <f>IF($I3674="","",_xlfn.LET(_xlpm.x,VLOOKUP($I3674,'taxon-match_2026-08-31'!$A$2:$N$122,4,FALSE),IF(_xlpm.x=0,"",_xlpm.x)))</f>
        <v>urn:lsid:marinespecies.org:taxname:173893</v>
      </c>
      <c r="L3674" t="str">
        <f>IF($I3674="","",_xlfn.LET(_xlpm.x,VLOOKUP($I3674,'taxon-match_2026-08-31'!$A$2:$N$122,7,FALSE),IF(_xlpm.x=0,"",_xlpm.x)))</f>
        <v>Animalia</v>
      </c>
      <c r="M3674" t="str">
        <f>IF($I3674="","",_xlfn.LET(_xlpm.x,VLOOKUP($I3674,'taxon-match_2026-08-31'!$A$2:$N$122,8,FALSE),IF(_xlpm.x=0,"",_xlpm.x)))</f>
        <v>Chordata</v>
      </c>
      <c r="N3674" t="str">
        <f>IF($I3674="","",_xlfn.LET(_xlpm.x,VLOOKUP($I3674,'taxon-match_2026-08-31'!$A$2:$N$122,9,FALSE),IF(_xlpm.x=0,"",_xlpm.x)))</f>
        <v>Ascidiacea</v>
      </c>
      <c r="O3674" t="str">
        <f>IF($I3674="","",_xlfn.LET(_xlpm.x,VLOOKUP($I3674,'taxon-match_2026-08-31'!$A$2:$N$122,10,FALSE),IF(_xlpm.x=0,"",_xlpm.x)))</f>
        <v>Stolidobranchia</v>
      </c>
      <c r="P3674" t="str">
        <f>IF($I3674="","",_xlfn.LET(_xlpm.x,VLOOKUP($I3674,'taxon-match_2026-08-31'!$A$2:$N$122,11,FALSE),IF(_xlpm.x=0,"",_xlpm.x)))</f>
        <v>Styelidae</v>
      </c>
      <c r="Q3674" t="str">
        <f>IF($I3674="","",_xlfn.LET(_xlpm.x,VLOOKUP($I3674,'taxon-match_2026-08-31'!$A$2:$N$122,12,FALSE),IF(_xlpm.x=0,"",_xlpm.x)))</f>
        <v>Cnemidocarpa</v>
      </c>
      <c r="R3674" t="str">
        <f>IF($I3674="","",_xlfn.LET(_xlpm.x,VLOOKUP($I3674,'taxon-match_2026-08-31'!$A$2:$N$122,14,FALSE),IF(_xlpm.x=0,"",_xlpm.x)))</f>
        <v>verrucosa</v>
      </c>
      <c r="S3674" s="2" t="s">
        <v>2609</v>
      </c>
      <c r="T3674" s="69" t="s">
        <v>62</v>
      </c>
      <c r="U3674" s="69" t="s">
        <v>60</v>
      </c>
      <c r="X3674" t="str">
        <f>IF(T3674="","",_xlfn.LET(_xlpm.x,VLOOKUP(T3674,'Drop-down_menus'!$F$2:$G$16,2,FALSE),IF(_xlpm.x=0,"",_xlpm.x)))</f>
        <v>https://orcid.org/0000-0003-3696-4445</v>
      </c>
      <c r="Y3674" t="str">
        <f>IF(U3674="","",_xlfn.LET(_xlpm.x,VLOOKUP(U3674,'Drop-down_menus'!$F$2:$G$16,2,FALSE),IF(_xlpm.x=0,"",_xlpm.x)))</f>
        <v>https://orcid.org/0000-0002-9708-1761</v>
      </c>
      <c r="Z3674" t="str">
        <f>IF(V3674="","",_xlfn.LET(_xlpm.x,VLOOKUP(V3674,'Drop-down_menus'!$F$2:$G$16,2,FALSE),IF(_xlpm.x=0,"",_xlpm.x)))</f>
        <v/>
      </c>
      <c r="AA3674" t="str">
        <f>IF(W3674="","",_xlfn.LET(_xlpm.x,VLOOKUP(W3674,'Drop-down_menus'!$F$2:$G$16,2,FALSE),IF(_xlpm.x=0,"",_xlpm.x)))</f>
        <v/>
      </c>
      <c r="AB3674" t="s">
        <v>730</v>
      </c>
      <c r="AE3674" t="s">
        <v>923</v>
      </c>
    </row>
    <row r="3675" spans="1:31" ht="15" x14ac:dyDescent="0.2">
      <c r="A3675" s="2" t="s">
        <v>207</v>
      </c>
      <c r="B3675">
        <v>1474</v>
      </c>
      <c r="C3675">
        <v>1897</v>
      </c>
      <c r="D3675" s="69" t="s">
        <v>700</v>
      </c>
      <c r="F3675" s="70" t="s">
        <v>760</v>
      </c>
      <c r="H3675" s="70" t="s">
        <v>760</v>
      </c>
      <c r="I3675" t="s">
        <v>760</v>
      </c>
      <c r="J3675" t="str">
        <f>IF($I3675="","",_xlfn.LET(_xlpm.x,VLOOKUP($I3675,'taxon-match_2026-08-31'!$A$2:$N$122,6,FALSE),IF(_xlpm.x=0,"",_xlpm.x)))</f>
        <v>Topsent, 1905</v>
      </c>
      <c r="K3675" t="str">
        <f>IF($I3675="","",_xlfn.LET(_xlpm.x,VLOOKUP($I3675,'taxon-match_2026-08-31'!$A$2:$N$122,4,FALSE),IF(_xlpm.x=0,"",_xlpm.x)))</f>
        <v>urn:lsid:marinespecies.org:taxname:164875</v>
      </c>
      <c r="L3675" t="str">
        <f>IF($I3675="","",_xlfn.LET(_xlpm.x,VLOOKUP($I3675,'taxon-match_2026-08-31'!$A$2:$N$122,7,FALSE),IF(_xlpm.x=0,"",_xlpm.x)))</f>
        <v>Animalia</v>
      </c>
      <c r="M3675" t="str">
        <f>IF($I3675="","",_xlfn.LET(_xlpm.x,VLOOKUP($I3675,'taxon-match_2026-08-31'!$A$2:$N$122,8,FALSE),IF(_xlpm.x=0,"",_xlpm.x)))</f>
        <v>Porifera</v>
      </c>
      <c r="N3675" t="str">
        <f>IF($I3675="","",_xlfn.LET(_xlpm.x,VLOOKUP($I3675,'taxon-match_2026-08-31'!$A$2:$N$122,9,FALSE),IF(_xlpm.x=0,"",_xlpm.x)))</f>
        <v>Demospongiae</v>
      </c>
      <c r="O3675" t="str">
        <f>IF($I3675="","",_xlfn.LET(_xlpm.x,VLOOKUP($I3675,'taxon-match_2026-08-31'!$A$2:$N$122,10,FALSE),IF(_xlpm.x=0,"",_xlpm.x)))</f>
        <v>Dendroceratida</v>
      </c>
      <c r="P3675" t="str">
        <f>IF($I3675="","",_xlfn.LET(_xlpm.x,VLOOKUP($I3675,'taxon-match_2026-08-31'!$A$2:$N$122,11,FALSE),IF(_xlpm.x=0,"",_xlpm.x)))</f>
        <v>Darwinellidae</v>
      </c>
      <c r="Q3675" t="str">
        <f>IF($I3675="","",_xlfn.LET(_xlpm.x,VLOOKUP($I3675,'taxon-match_2026-08-31'!$A$2:$N$122,12,FALSE),IF(_xlpm.x=0,"",_xlpm.x)))</f>
        <v>Dendrilla</v>
      </c>
      <c r="R3675" t="str">
        <f>IF($I3675="","",_xlfn.LET(_xlpm.x,VLOOKUP($I3675,'taxon-match_2026-08-31'!$A$2:$N$122,14,FALSE),IF(_xlpm.x=0,"",_xlpm.x)))</f>
        <v>antarctica</v>
      </c>
      <c r="S3675" s="2" t="s">
        <v>2609</v>
      </c>
      <c r="T3675" s="69" t="s">
        <v>62</v>
      </c>
      <c r="U3675" s="69" t="s">
        <v>60</v>
      </c>
      <c r="X3675" t="str">
        <f>IF(T3675="","",_xlfn.LET(_xlpm.x,VLOOKUP(T3675,'Drop-down_menus'!$F$2:$G$16,2,FALSE),IF(_xlpm.x=0,"",_xlpm.x)))</f>
        <v>https://orcid.org/0000-0003-3696-4445</v>
      </c>
      <c r="Y3675" t="str">
        <f>IF(U3675="","",_xlfn.LET(_xlpm.x,VLOOKUP(U3675,'Drop-down_menus'!$F$2:$G$16,2,FALSE),IF(_xlpm.x=0,"",_xlpm.x)))</f>
        <v>https://orcid.org/0000-0002-9708-1761</v>
      </c>
      <c r="Z3675" t="str">
        <f>IF(V3675="","",_xlfn.LET(_xlpm.x,VLOOKUP(V3675,'Drop-down_menus'!$F$2:$G$16,2,FALSE),IF(_xlpm.x=0,"",_xlpm.x)))</f>
        <v/>
      </c>
      <c r="AA3675" t="str">
        <f>IF(W3675="","",_xlfn.LET(_xlpm.x,VLOOKUP(W3675,'Drop-down_menus'!$F$2:$G$16,2,FALSE),IF(_xlpm.x=0,"",_xlpm.x)))</f>
        <v/>
      </c>
      <c r="AB3675" t="s">
        <v>730</v>
      </c>
      <c r="AE3675" t="s">
        <v>923</v>
      </c>
    </row>
    <row r="3676" spans="1:31" ht="15" x14ac:dyDescent="0.2">
      <c r="A3676" s="2" t="s">
        <v>207</v>
      </c>
      <c r="B3676">
        <v>1474</v>
      </c>
      <c r="C3676">
        <v>1898</v>
      </c>
      <c r="D3676" s="69" t="s">
        <v>700</v>
      </c>
      <c r="F3676" s="70" t="s">
        <v>760</v>
      </c>
      <c r="H3676" s="70" t="s">
        <v>760</v>
      </c>
      <c r="I3676" t="s">
        <v>760</v>
      </c>
      <c r="J3676" t="str">
        <f>IF($I3676="","",_xlfn.LET(_xlpm.x,VLOOKUP($I3676,'taxon-match_2026-08-31'!$A$2:$N$122,6,FALSE),IF(_xlpm.x=0,"",_xlpm.x)))</f>
        <v>Topsent, 1905</v>
      </c>
      <c r="K3676" t="str">
        <f>IF($I3676="","",_xlfn.LET(_xlpm.x,VLOOKUP($I3676,'taxon-match_2026-08-31'!$A$2:$N$122,4,FALSE),IF(_xlpm.x=0,"",_xlpm.x)))</f>
        <v>urn:lsid:marinespecies.org:taxname:164875</v>
      </c>
      <c r="L3676" t="str">
        <f>IF($I3676="","",_xlfn.LET(_xlpm.x,VLOOKUP($I3676,'taxon-match_2026-08-31'!$A$2:$N$122,7,FALSE),IF(_xlpm.x=0,"",_xlpm.x)))</f>
        <v>Animalia</v>
      </c>
      <c r="M3676" t="str">
        <f>IF($I3676="","",_xlfn.LET(_xlpm.x,VLOOKUP($I3676,'taxon-match_2026-08-31'!$A$2:$N$122,8,FALSE),IF(_xlpm.x=0,"",_xlpm.x)))</f>
        <v>Porifera</v>
      </c>
      <c r="N3676" t="str">
        <f>IF($I3676="","",_xlfn.LET(_xlpm.x,VLOOKUP($I3676,'taxon-match_2026-08-31'!$A$2:$N$122,9,FALSE),IF(_xlpm.x=0,"",_xlpm.x)))</f>
        <v>Demospongiae</v>
      </c>
      <c r="O3676" t="str">
        <f>IF($I3676="","",_xlfn.LET(_xlpm.x,VLOOKUP($I3676,'taxon-match_2026-08-31'!$A$2:$N$122,10,FALSE),IF(_xlpm.x=0,"",_xlpm.x)))</f>
        <v>Dendroceratida</v>
      </c>
      <c r="P3676" t="str">
        <f>IF($I3676="","",_xlfn.LET(_xlpm.x,VLOOKUP($I3676,'taxon-match_2026-08-31'!$A$2:$N$122,11,FALSE),IF(_xlpm.x=0,"",_xlpm.x)))</f>
        <v>Darwinellidae</v>
      </c>
      <c r="Q3676" t="str">
        <f>IF($I3676="","",_xlfn.LET(_xlpm.x,VLOOKUP($I3676,'taxon-match_2026-08-31'!$A$2:$N$122,12,FALSE),IF(_xlpm.x=0,"",_xlpm.x)))</f>
        <v>Dendrilla</v>
      </c>
      <c r="R3676" t="str">
        <f>IF($I3676="","",_xlfn.LET(_xlpm.x,VLOOKUP($I3676,'taxon-match_2026-08-31'!$A$2:$N$122,14,FALSE),IF(_xlpm.x=0,"",_xlpm.x)))</f>
        <v>antarctica</v>
      </c>
      <c r="S3676" s="2" t="s">
        <v>2609</v>
      </c>
      <c r="T3676" s="69" t="s">
        <v>62</v>
      </c>
      <c r="U3676" s="69" t="s">
        <v>60</v>
      </c>
      <c r="X3676" t="str">
        <f>IF(T3676="","",_xlfn.LET(_xlpm.x,VLOOKUP(T3676,'Drop-down_menus'!$F$2:$G$16,2,FALSE),IF(_xlpm.x=0,"",_xlpm.x)))</f>
        <v>https://orcid.org/0000-0003-3696-4445</v>
      </c>
      <c r="Y3676" t="str">
        <f>IF(U3676="","",_xlfn.LET(_xlpm.x,VLOOKUP(U3676,'Drop-down_menus'!$F$2:$G$16,2,FALSE),IF(_xlpm.x=0,"",_xlpm.x)))</f>
        <v>https://orcid.org/0000-0002-9708-1761</v>
      </c>
      <c r="Z3676" t="str">
        <f>IF(V3676="","",_xlfn.LET(_xlpm.x,VLOOKUP(V3676,'Drop-down_menus'!$F$2:$G$16,2,FALSE),IF(_xlpm.x=0,"",_xlpm.x)))</f>
        <v/>
      </c>
      <c r="AA3676" t="str">
        <f>IF(W3676="","",_xlfn.LET(_xlpm.x,VLOOKUP(W3676,'Drop-down_menus'!$F$2:$G$16,2,FALSE),IF(_xlpm.x=0,"",_xlpm.x)))</f>
        <v/>
      </c>
      <c r="AB3676" t="s">
        <v>730</v>
      </c>
      <c r="AE3676" t="s">
        <v>923</v>
      </c>
    </row>
    <row r="3677" spans="1:31" ht="15" x14ac:dyDescent="0.2">
      <c r="A3677" s="2" t="s">
        <v>181</v>
      </c>
      <c r="B3677">
        <v>1183</v>
      </c>
      <c r="C3677">
        <v>1915</v>
      </c>
      <c r="D3677" s="69" t="s">
        <v>700</v>
      </c>
      <c r="F3677" s="69" t="s">
        <v>872</v>
      </c>
      <c r="H3677" s="69" t="s">
        <v>872</v>
      </c>
      <c r="I3677" t="s">
        <v>872</v>
      </c>
      <c r="J3677" t="str">
        <f>IF($I3677="","",_xlfn.LET(_xlpm.x,VLOOKUP($I3677,'taxon-match_2026-08-31'!$A$2:$N$122,6,FALSE),IF(_xlpm.x=0,"",_xlpm.x)))</f>
        <v>J.Agardh, 1848</v>
      </c>
      <c r="K3677" t="str">
        <f>IF($I3677="","",_xlfn.LET(_xlpm.x,VLOOKUP($I3677,'taxon-match_2026-08-31'!$A$2:$N$122,4,FALSE),IF(_xlpm.x=0,"",_xlpm.x)))</f>
        <v>urn:lsid:marinespecies.org:taxname:325498</v>
      </c>
      <c r="L3677" t="str">
        <f>IF($I3677="","",_xlfn.LET(_xlpm.x,VLOOKUP($I3677,'taxon-match_2026-08-31'!$A$2:$N$122,7,FALSE),IF(_xlpm.x=0,"",_xlpm.x)))</f>
        <v>Chromista</v>
      </c>
      <c r="M3677" t="str">
        <f>IF($I3677="","",_xlfn.LET(_xlpm.x,VLOOKUP($I3677,'taxon-match_2026-08-31'!$A$2:$N$122,8,FALSE),IF(_xlpm.x=0,"",_xlpm.x)))</f>
        <v>Ochrophyta</v>
      </c>
      <c r="N3677" t="str">
        <f>IF($I3677="","",_xlfn.LET(_xlpm.x,VLOOKUP($I3677,'taxon-match_2026-08-31'!$A$2:$N$122,9,FALSE),IF(_xlpm.x=0,"",_xlpm.x)))</f>
        <v>Phaeophyceae</v>
      </c>
      <c r="O3677" t="str">
        <f>IF($I3677="","",_xlfn.LET(_xlpm.x,VLOOKUP($I3677,'taxon-match_2026-08-31'!$A$2:$N$122,10,FALSE),IF(_xlpm.x=0,"",_xlpm.x)))</f>
        <v>Desmarestiales</v>
      </c>
      <c r="P3677" t="str">
        <f>IF($I3677="","",_xlfn.LET(_xlpm.x,VLOOKUP($I3677,'taxon-match_2026-08-31'!$A$2:$N$122,11,FALSE),IF(_xlpm.x=0,"",_xlpm.x)))</f>
        <v>Desmarestiaceae</v>
      </c>
      <c r="Q3677" t="str">
        <f>IF($I3677="","",_xlfn.LET(_xlpm.x,VLOOKUP($I3677,'taxon-match_2026-08-31'!$A$2:$N$122,12,FALSE),IF(_xlpm.x=0,"",_xlpm.x)))</f>
        <v>Desmarestia</v>
      </c>
      <c r="R3677" t="str">
        <f>IF($I3677="","",_xlfn.LET(_xlpm.x,VLOOKUP($I3677,'taxon-match_2026-08-31'!$A$2:$N$122,14,FALSE),IF(_xlpm.x=0,"",_xlpm.x)))</f>
        <v>menziesii</v>
      </c>
      <c r="S3677" s="2" t="s">
        <v>2609</v>
      </c>
      <c r="T3677" s="69" t="s">
        <v>62</v>
      </c>
      <c r="U3677" s="69" t="s">
        <v>60</v>
      </c>
      <c r="X3677" t="str">
        <f>IF(T3677="","",_xlfn.LET(_xlpm.x,VLOOKUP(T3677,'Drop-down_menus'!$F$2:$G$16,2,FALSE),IF(_xlpm.x=0,"",_xlpm.x)))</f>
        <v>https://orcid.org/0000-0003-3696-4445</v>
      </c>
      <c r="Y3677" t="str">
        <f>IF(U3677="","",_xlfn.LET(_xlpm.x,VLOOKUP(U3677,'Drop-down_menus'!$F$2:$G$16,2,FALSE),IF(_xlpm.x=0,"",_xlpm.x)))</f>
        <v>https://orcid.org/0000-0002-9708-1761</v>
      </c>
      <c r="Z3677" t="str">
        <f>IF(V3677="","",_xlfn.LET(_xlpm.x,VLOOKUP(V3677,'Drop-down_menus'!$F$2:$G$16,2,FALSE),IF(_xlpm.x=0,"",_xlpm.x)))</f>
        <v/>
      </c>
      <c r="AA3677" t="str">
        <f>IF(W3677="","",_xlfn.LET(_xlpm.x,VLOOKUP(W3677,'Drop-down_menus'!$F$2:$G$16,2,FALSE),IF(_xlpm.x=0,"",_xlpm.x)))</f>
        <v/>
      </c>
      <c r="AB3677" t="s">
        <v>730</v>
      </c>
      <c r="AE3677" t="s">
        <v>923</v>
      </c>
    </row>
    <row r="3678" spans="1:31" ht="15" x14ac:dyDescent="0.2">
      <c r="A3678" s="2" t="s">
        <v>117</v>
      </c>
      <c r="B3678">
        <v>576</v>
      </c>
      <c r="C3678">
        <v>1916</v>
      </c>
      <c r="D3678" s="69" t="s">
        <v>700</v>
      </c>
      <c r="F3678" s="70" t="s">
        <v>889</v>
      </c>
      <c r="H3678" s="70" t="s">
        <v>889</v>
      </c>
      <c r="I3678" t="s">
        <v>889</v>
      </c>
      <c r="J3678" t="str">
        <f>IF($I3678="","",_xlfn.LET(_xlpm.x,VLOOKUP($I3678,'taxon-match_2026-08-31'!$A$2:$N$122,6,FALSE),IF(_xlpm.x=0,"",_xlpm.x)))</f>
        <v>(Bergh, 1884)</v>
      </c>
      <c r="K3678" t="str">
        <f>IF($I3678="","",_xlfn.LET(_xlpm.x,VLOOKUP($I3678,'taxon-match_2026-08-31'!$A$2:$N$122,4,FALSE),IF(_xlpm.x=0,"",_xlpm.x)))</f>
        <v>urn:lsid:marinespecies.org:taxname:411132</v>
      </c>
      <c r="L3678" t="str">
        <f>IF($I3678="","",_xlfn.LET(_xlpm.x,VLOOKUP($I3678,'taxon-match_2026-08-31'!$A$2:$N$122,7,FALSE),IF(_xlpm.x=0,"",_xlpm.x)))</f>
        <v>Animalia</v>
      </c>
      <c r="M3678" t="str">
        <f>IF($I3678="","",_xlfn.LET(_xlpm.x,VLOOKUP($I3678,'taxon-match_2026-08-31'!$A$2:$N$122,8,FALSE),IF(_xlpm.x=0,"",_xlpm.x)))</f>
        <v>Mollusca</v>
      </c>
      <c r="N3678" t="str">
        <f>IF($I3678="","",_xlfn.LET(_xlpm.x,VLOOKUP($I3678,'taxon-match_2026-08-31'!$A$2:$N$122,9,FALSE),IF(_xlpm.x=0,"",_xlpm.x)))</f>
        <v>Gastropoda</v>
      </c>
      <c r="O3678" t="str">
        <f>IF($I3678="","",_xlfn.LET(_xlpm.x,VLOOKUP($I3678,'taxon-match_2026-08-31'!$A$2:$N$122,10,FALSE),IF(_xlpm.x=0,"",_xlpm.x)))</f>
        <v>Doridida</v>
      </c>
      <c r="P3678" t="str">
        <f>IF($I3678="","",_xlfn.LET(_xlpm.x,VLOOKUP($I3678,'taxon-match_2026-08-31'!$A$2:$N$122,11,FALSE),IF(_xlpm.x=0,"",_xlpm.x)))</f>
        <v>Dorididae</v>
      </c>
      <c r="Q3678" t="str">
        <f>IF($I3678="","",_xlfn.LET(_xlpm.x,VLOOKUP($I3678,'taxon-match_2026-08-31'!$A$2:$N$122,12,FALSE),IF(_xlpm.x=0,"",_xlpm.x)))</f>
        <v>Doris</v>
      </c>
      <c r="R3678" t="str">
        <f>IF($I3678="","",_xlfn.LET(_xlpm.x,VLOOKUP($I3678,'taxon-match_2026-08-31'!$A$2:$N$122,14,FALSE),IF(_xlpm.x=0,"",_xlpm.x)))</f>
        <v>kerguelenensis</v>
      </c>
      <c r="S3678" s="2" t="s">
        <v>2609</v>
      </c>
      <c r="T3678" s="69" t="s">
        <v>62</v>
      </c>
      <c r="U3678" s="69" t="s">
        <v>60</v>
      </c>
      <c r="X3678" t="str">
        <f>IF(T3678="","",_xlfn.LET(_xlpm.x,VLOOKUP(T3678,'Drop-down_menus'!$F$2:$G$16,2,FALSE),IF(_xlpm.x=0,"",_xlpm.x)))</f>
        <v>https://orcid.org/0000-0003-3696-4445</v>
      </c>
      <c r="Y3678" t="str">
        <f>IF(U3678="","",_xlfn.LET(_xlpm.x,VLOOKUP(U3678,'Drop-down_menus'!$F$2:$G$16,2,FALSE),IF(_xlpm.x=0,"",_xlpm.x)))</f>
        <v>https://orcid.org/0000-0002-9708-1761</v>
      </c>
      <c r="Z3678" t="str">
        <f>IF(V3678="","",_xlfn.LET(_xlpm.x,VLOOKUP(V3678,'Drop-down_menus'!$F$2:$G$16,2,FALSE),IF(_xlpm.x=0,"",_xlpm.x)))</f>
        <v/>
      </c>
      <c r="AA3678" t="str">
        <f>IF(W3678="","",_xlfn.LET(_xlpm.x,VLOOKUP(W3678,'Drop-down_menus'!$F$2:$G$16,2,FALSE),IF(_xlpm.x=0,"",_xlpm.x)))</f>
        <v/>
      </c>
      <c r="AB3678" t="s">
        <v>730</v>
      </c>
      <c r="AE3678" t="s">
        <v>923</v>
      </c>
    </row>
    <row r="3679" spans="1:31" ht="15" x14ac:dyDescent="0.2">
      <c r="A3679" s="2" t="s">
        <v>253</v>
      </c>
      <c r="B3679">
        <v>1875</v>
      </c>
      <c r="C3679">
        <v>1917</v>
      </c>
      <c r="D3679" s="69" t="s">
        <v>700</v>
      </c>
      <c r="F3679" s="70" t="s">
        <v>875</v>
      </c>
      <c r="H3679" s="70" t="s">
        <v>875</v>
      </c>
      <c r="I3679" t="s">
        <v>875</v>
      </c>
      <c r="J3679" t="str">
        <f>IF($I3679="","",_xlfn.LET(_xlpm.x,VLOOKUP($I3679,'taxon-match_2026-08-31'!$A$2:$N$122,6,FALSE),IF(_xlpm.x=0,"",_xlpm.x)))</f>
        <v>(Ridley &amp; Dendy, 1886)</v>
      </c>
      <c r="K3679" t="str">
        <f>IF($I3679="","",_xlfn.LET(_xlpm.x,VLOOKUP($I3679,'taxon-match_2026-08-31'!$A$2:$N$122,4,FALSE),IF(_xlpm.x=0,"",_xlpm.x)))</f>
        <v>urn:lsid:marinespecies.org:taxname:170758</v>
      </c>
      <c r="L3679" t="str">
        <f>IF($I3679="","",_xlfn.LET(_xlpm.x,VLOOKUP($I3679,'taxon-match_2026-08-31'!$A$2:$N$122,7,FALSE),IF(_xlpm.x=0,"",_xlpm.x)))</f>
        <v>Animalia</v>
      </c>
      <c r="M3679" t="str">
        <f>IF($I3679="","",_xlfn.LET(_xlpm.x,VLOOKUP($I3679,'taxon-match_2026-08-31'!$A$2:$N$122,8,FALSE),IF(_xlpm.x=0,"",_xlpm.x)))</f>
        <v>Porifera</v>
      </c>
      <c r="N3679" t="str">
        <f>IF($I3679="","",_xlfn.LET(_xlpm.x,VLOOKUP($I3679,'taxon-match_2026-08-31'!$A$2:$N$122,9,FALSE),IF(_xlpm.x=0,"",_xlpm.x)))</f>
        <v>Demospongiae</v>
      </c>
      <c r="O3679" t="str">
        <f>IF($I3679="","",_xlfn.LET(_xlpm.x,VLOOKUP($I3679,'taxon-match_2026-08-31'!$A$2:$N$122,10,FALSE),IF(_xlpm.x=0,"",_xlpm.x)))</f>
        <v>Suberitida</v>
      </c>
      <c r="P3679" t="str">
        <f>IF($I3679="","",_xlfn.LET(_xlpm.x,VLOOKUP($I3679,'taxon-match_2026-08-31'!$A$2:$N$122,11,FALSE),IF(_xlpm.x=0,"",_xlpm.x)))</f>
        <v>Suberitidae</v>
      </c>
      <c r="Q3679" t="str">
        <f>IF($I3679="","",_xlfn.LET(_xlpm.x,VLOOKUP($I3679,'taxon-match_2026-08-31'!$A$2:$N$122,12,FALSE),IF(_xlpm.x=0,"",_xlpm.x)))</f>
        <v>Homaxinella</v>
      </c>
      <c r="R3679" t="str">
        <f>IF($I3679="","",_xlfn.LET(_xlpm.x,VLOOKUP($I3679,'taxon-match_2026-08-31'!$A$2:$N$122,14,FALSE),IF(_xlpm.x=0,"",_xlpm.x)))</f>
        <v>balfourensis</v>
      </c>
      <c r="S3679" s="2" t="s">
        <v>2609</v>
      </c>
      <c r="T3679" s="69" t="s">
        <v>62</v>
      </c>
      <c r="U3679" s="69" t="s">
        <v>60</v>
      </c>
      <c r="X3679" t="str">
        <f>IF(T3679="","",_xlfn.LET(_xlpm.x,VLOOKUP(T3679,'Drop-down_menus'!$F$2:$G$16,2,FALSE),IF(_xlpm.x=0,"",_xlpm.x)))</f>
        <v>https://orcid.org/0000-0003-3696-4445</v>
      </c>
      <c r="Y3679" t="str">
        <f>IF(U3679="","",_xlfn.LET(_xlpm.x,VLOOKUP(U3679,'Drop-down_menus'!$F$2:$G$16,2,FALSE),IF(_xlpm.x=0,"",_xlpm.x)))</f>
        <v>https://orcid.org/0000-0002-9708-1761</v>
      </c>
      <c r="Z3679" t="str">
        <f>IF(V3679="","",_xlfn.LET(_xlpm.x,VLOOKUP(V3679,'Drop-down_menus'!$F$2:$G$16,2,FALSE),IF(_xlpm.x=0,"",_xlpm.x)))</f>
        <v/>
      </c>
      <c r="AA3679" t="str">
        <f>IF(W3679="","",_xlfn.LET(_xlpm.x,VLOOKUP(W3679,'Drop-down_menus'!$F$2:$G$16,2,FALSE),IF(_xlpm.x=0,"",_xlpm.x)))</f>
        <v/>
      </c>
      <c r="AB3679" t="s">
        <v>730</v>
      </c>
      <c r="AE3679" t="s">
        <v>923</v>
      </c>
    </row>
    <row r="3680" spans="1:31" ht="15" x14ac:dyDescent="0.2">
      <c r="A3680" s="2" t="s">
        <v>84</v>
      </c>
      <c r="B3680">
        <v>428</v>
      </c>
      <c r="C3680">
        <v>3176</v>
      </c>
      <c r="D3680" s="69" t="s">
        <v>700</v>
      </c>
      <c r="F3680" s="70" t="s">
        <v>744</v>
      </c>
      <c r="H3680" s="70" t="s">
        <v>744</v>
      </c>
      <c r="I3680" t="s">
        <v>744</v>
      </c>
      <c r="J3680" t="str">
        <f>IF($I3680="","",_xlfn.LET(_xlpm.x,VLOOKUP($I3680,'taxon-match_2026-08-31'!$A$2:$N$122,6,FALSE),IF(_xlpm.x=0,"",_xlpm.x)))</f>
        <v>(Turner) Bory, 1826</v>
      </c>
      <c r="K3680" t="str">
        <f>IF($I3680="","",_xlfn.LET(_xlpm.x,VLOOKUP($I3680,'taxon-match_2026-08-31'!$A$2:$N$122,4,FALSE),IF(_xlpm.x=0,"",_xlpm.x)))</f>
        <v>urn:lsid:marinespecies.org:taxname:325522</v>
      </c>
      <c r="L3680" t="str">
        <f>IF($I3680="","",_xlfn.LET(_xlpm.x,VLOOKUP($I3680,'taxon-match_2026-08-31'!$A$2:$N$122,7,FALSE),IF(_xlpm.x=0,"",_xlpm.x)))</f>
        <v>Plantae</v>
      </c>
      <c r="M3680" t="str">
        <f>IF($I3680="","",_xlfn.LET(_xlpm.x,VLOOKUP($I3680,'taxon-match_2026-08-31'!$A$2:$N$122,8,FALSE),IF(_xlpm.x=0,"",_xlpm.x)))</f>
        <v>Rhodophyta</v>
      </c>
      <c r="N3680" t="str">
        <f>IF($I3680="","",_xlfn.LET(_xlpm.x,VLOOKUP($I3680,'taxon-match_2026-08-31'!$A$2:$N$122,9,FALSE),IF(_xlpm.x=0,"",_xlpm.x)))</f>
        <v>Florideophyceae</v>
      </c>
      <c r="O3680" t="str">
        <f>IF($I3680="","",_xlfn.LET(_xlpm.x,VLOOKUP($I3680,'taxon-match_2026-08-31'!$A$2:$N$122,10,FALSE),IF(_xlpm.x=0,"",_xlpm.x)))</f>
        <v>Gigartinales</v>
      </c>
      <c r="P3680" t="str">
        <f>IF($I3680="","",_xlfn.LET(_xlpm.x,VLOOKUP($I3680,'taxon-match_2026-08-31'!$A$2:$N$122,11,FALSE),IF(_xlpm.x=0,"",_xlpm.x)))</f>
        <v>Gigartinaceae</v>
      </c>
      <c r="Q3680" t="str">
        <f>IF($I3680="","",_xlfn.LET(_xlpm.x,VLOOKUP($I3680,'taxon-match_2026-08-31'!$A$2:$N$122,12,FALSE),IF(_xlpm.x=0,"",_xlpm.x)))</f>
        <v>Iridaea</v>
      </c>
      <c r="R3680" t="str">
        <f>IF($I3680="","",_xlfn.LET(_xlpm.x,VLOOKUP($I3680,'taxon-match_2026-08-31'!$A$2:$N$122,14,FALSE),IF(_xlpm.x=0,"",_xlpm.x)))</f>
        <v>cordata</v>
      </c>
      <c r="S3680" s="2" t="s">
        <v>2609</v>
      </c>
      <c r="T3680" s="69" t="s">
        <v>62</v>
      </c>
      <c r="U3680" s="69" t="s">
        <v>60</v>
      </c>
      <c r="X3680" t="str">
        <f>IF(T3680="","",_xlfn.LET(_xlpm.x,VLOOKUP(T3680,'Drop-down_menus'!$F$2:$G$16,2,FALSE),IF(_xlpm.x=0,"",_xlpm.x)))</f>
        <v>https://orcid.org/0000-0003-3696-4445</v>
      </c>
      <c r="Y3680" t="str">
        <f>IF(U3680="","",_xlfn.LET(_xlpm.x,VLOOKUP(U3680,'Drop-down_menus'!$F$2:$G$16,2,FALSE),IF(_xlpm.x=0,"",_xlpm.x)))</f>
        <v>https://orcid.org/0000-0002-9708-1761</v>
      </c>
      <c r="Z3680" t="str">
        <f>IF(V3680="","",_xlfn.LET(_xlpm.x,VLOOKUP(V3680,'Drop-down_menus'!$F$2:$G$16,2,FALSE),IF(_xlpm.x=0,"",_xlpm.x)))</f>
        <v/>
      </c>
      <c r="AA3680" t="str">
        <f>IF(W3680="","",_xlfn.LET(_xlpm.x,VLOOKUP(W3680,'Drop-down_menus'!$F$2:$G$16,2,FALSE),IF(_xlpm.x=0,"",_xlpm.x)))</f>
        <v/>
      </c>
      <c r="AB3680" t="s">
        <v>730</v>
      </c>
      <c r="AE3680" t="s">
        <v>923</v>
      </c>
    </row>
    <row r="3681" spans="1:31" ht="15" x14ac:dyDescent="0.2">
      <c r="A3681" s="2" t="s">
        <v>181</v>
      </c>
      <c r="B3681">
        <v>1179</v>
      </c>
      <c r="C3681">
        <v>3177</v>
      </c>
      <c r="D3681" s="69" t="s">
        <v>700</v>
      </c>
      <c r="F3681" s="69" t="s">
        <v>876</v>
      </c>
      <c r="H3681" s="69" t="s">
        <v>876</v>
      </c>
      <c r="I3681" t="s">
        <v>876</v>
      </c>
      <c r="J3681" t="str">
        <f>IF($I3681="","",_xlfn.LET(_xlpm.x,VLOOKUP($I3681,'taxon-match_2026-08-31'!$A$2:$N$122,6,FALSE),IF(_xlpm.x=0,"",_xlpm.x)))</f>
        <v>(Kirkpatrick, 1907)</v>
      </c>
      <c r="K3681" t="str">
        <f>IF($I3681="","",_xlfn.LET(_xlpm.x,VLOOKUP($I3681,'taxon-match_2026-08-31'!$A$2:$N$122,4,FALSE),IF(_xlpm.x=0,"",_xlpm.x)))</f>
        <v>urn:lsid:marinespecies.org:taxname:169300</v>
      </c>
      <c r="L3681" t="str">
        <f>IF($I3681="","",_xlfn.LET(_xlpm.x,VLOOKUP($I3681,'taxon-match_2026-08-31'!$A$2:$N$122,7,FALSE),IF(_xlpm.x=0,"",_xlpm.x)))</f>
        <v>Animalia</v>
      </c>
      <c r="M3681" t="str">
        <f>IF($I3681="","",_xlfn.LET(_xlpm.x,VLOOKUP($I3681,'taxon-match_2026-08-31'!$A$2:$N$122,8,FALSE),IF(_xlpm.x=0,"",_xlpm.x)))</f>
        <v>Porifera</v>
      </c>
      <c r="N3681" t="str">
        <f>IF($I3681="","",_xlfn.LET(_xlpm.x,VLOOKUP($I3681,'taxon-match_2026-08-31'!$A$2:$N$122,9,FALSE),IF(_xlpm.x=0,"",_xlpm.x)))</f>
        <v>Demospongiae</v>
      </c>
      <c r="O3681" t="str">
        <f>IF($I3681="","",_xlfn.LET(_xlpm.x,VLOOKUP($I3681,'taxon-match_2026-08-31'!$A$2:$N$122,10,FALSE),IF(_xlpm.x=0,"",_xlpm.x)))</f>
        <v>Poecilosclerida</v>
      </c>
      <c r="P3681" t="str">
        <f>IF($I3681="","",_xlfn.LET(_xlpm.x,VLOOKUP($I3681,'taxon-match_2026-08-31'!$A$2:$N$122,11,FALSE),IF(_xlpm.x=0,"",_xlpm.x)))</f>
        <v>Hymedesmiidae</v>
      </c>
      <c r="Q3681" t="str">
        <f>IF($I3681="","",_xlfn.LET(_xlpm.x,VLOOKUP($I3681,'taxon-match_2026-08-31'!$A$2:$N$122,12,FALSE),IF(_xlpm.x=0,"",_xlpm.x)))</f>
        <v>Kirkpatrickia</v>
      </c>
      <c r="R3681" t="str">
        <f>IF($I3681="","",_xlfn.LET(_xlpm.x,VLOOKUP($I3681,'taxon-match_2026-08-31'!$A$2:$N$122,14,FALSE),IF(_xlpm.x=0,"",_xlpm.x)))</f>
        <v>variolosa</v>
      </c>
      <c r="S3681" s="2" t="s">
        <v>2609</v>
      </c>
      <c r="T3681" s="69" t="s">
        <v>62</v>
      </c>
      <c r="U3681" s="69" t="s">
        <v>60</v>
      </c>
      <c r="X3681" t="str">
        <f>IF(T3681="","",_xlfn.LET(_xlpm.x,VLOOKUP(T3681,'Drop-down_menus'!$F$2:$G$16,2,FALSE),IF(_xlpm.x=0,"",_xlpm.x)))</f>
        <v>https://orcid.org/0000-0003-3696-4445</v>
      </c>
      <c r="Y3681" t="str">
        <f>IF(U3681="","",_xlfn.LET(_xlpm.x,VLOOKUP(U3681,'Drop-down_menus'!$F$2:$G$16,2,FALSE),IF(_xlpm.x=0,"",_xlpm.x)))</f>
        <v>https://orcid.org/0000-0002-9708-1761</v>
      </c>
      <c r="Z3681" t="str">
        <f>IF(V3681="","",_xlfn.LET(_xlpm.x,VLOOKUP(V3681,'Drop-down_menus'!$F$2:$G$16,2,FALSE),IF(_xlpm.x=0,"",_xlpm.x)))</f>
        <v/>
      </c>
      <c r="AA3681" t="str">
        <f>IF(W3681="","",_xlfn.LET(_xlpm.x,VLOOKUP(W3681,'Drop-down_menus'!$F$2:$G$16,2,FALSE),IF(_xlpm.x=0,"",_xlpm.x)))</f>
        <v/>
      </c>
      <c r="AB3681" t="s">
        <v>730</v>
      </c>
      <c r="AE3681" t="s">
        <v>923</v>
      </c>
    </row>
    <row r="3682" spans="1:31" ht="15" x14ac:dyDescent="0.2">
      <c r="A3682" s="2" t="s">
        <v>84</v>
      </c>
      <c r="B3682">
        <v>432</v>
      </c>
      <c r="C3682">
        <v>3178</v>
      </c>
      <c r="D3682" s="69" t="s">
        <v>700</v>
      </c>
      <c r="F3682" s="70" t="s">
        <v>891</v>
      </c>
      <c r="H3682" s="70" t="s">
        <v>891</v>
      </c>
      <c r="I3682" t="s">
        <v>891</v>
      </c>
      <c r="J3682" t="str">
        <f>IF($I3682="","",_xlfn.LET(_xlpm.x,VLOOKUP($I3682,'taxon-match_2026-08-31'!$A$2:$N$122,6,FALSE),IF(_xlpm.x=0,"",_xlpm.x)))</f>
        <v>(E. Lamy, 1906)</v>
      </c>
      <c r="K3682" t="str">
        <f>IF($I3682="","",_xlfn.LET(_xlpm.x,VLOOKUP($I3682,'taxon-match_2026-08-31'!$A$2:$N$122,4,FALSE),IF(_xlpm.x=0,"",_xlpm.x)))</f>
        <v>urn:lsid:marinespecies.org:taxname:197257</v>
      </c>
      <c r="L3682" t="str">
        <f>IF($I3682="","",_xlfn.LET(_xlpm.x,VLOOKUP($I3682,'taxon-match_2026-08-31'!$A$2:$N$122,7,FALSE),IF(_xlpm.x=0,"",_xlpm.x)))</f>
        <v>Animalia</v>
      </c>
      <c r="M3682" t="str">
        <f>IF($I3682="","",_xlfn.LET(_xlpm.x,VLOOKUP($I3682,'taxon-match_2026-08-31'!$A$2:$N$122,8,FALSE),IF(_xlpm.x=0,"",_xlpm.x)))</f>
        <v>Mollusca</v>
      </c>
      <c r="N3682" t="str">
        <f>IF($I3682="","",_xlfn.LET(_xlpm.x,VLOOKUP($I3682,'taxon-match_2026-08-31'!$A$2:$N$122,9,FALSE),IF(_xlpm.x=0,"",_xlpm.x)))</f>
        <v>Gastropoda</v>
      </c>
      <c r="O3682" t="str">
        <f>IF($I3682="","",_xlfn.LET(_xlpm.x,VLOOKUP($I3682,'taxon-match_2026-08-31'!$A$2:$N$122,10,FALSE),IF(_xlpm.x=0,"",_xlpm.x)))</f>
        <v>Trochida</v>
      </c>
      <c r="P3682" t="str">
        <f>IF($I3682="","",_xlfn.LET(_xlpm.x,VLOOKUP($I3682,'taxon-match_2026-08-31'!$A$2:$N$122,11,FALSE),IF(_xlpm.x=0,"",_xlpm.x)))</f>
        <v>Calliostomatidae</v>
      </c>
      <c r="Q3682" t="str">
        <f>IF($I3682="","",_xlfn.LET(_xlpm.x,VLOOKUP($I3682,'taxon-match_2026-08-31'!$A$2:$N$122,12,FALSE),IF(_xlpm.x=0,"",_xlpm.x)))</f>
        <v>Margarella</v>
      </c>
      <c r="R3682" t="str">
        <f>IF($I3682="","",_xlfn.LET(_xlpm.x,VLOOKUP($I3682,'taxon-match_2026-08-31'!$A$2:$N$122,14,FALSE),IF(_xlpm.x=0,"",_xlpm.x)))</f>
        <v>antarctica</v>
      </c>
      <c r="S3682" s="2" t="s">
        <v>2609</v>
      </c>
      <c r="T3682" s="69" t="s">
        <v>62</v>
      </c>
      <c r="U3682" s="69" t="s">
        <v>60</v>
      </c>
      <c r="X3682" t="str">
        <f>IF(T3682="","",_xlfn.LET(_xlpm.x,VLOOKUP(T3682,'Drop-down_menus'!$F$2:$G$16,2,FALSE),IF(_xlpm.x=0,"",_xlpm.x)))</f>
        <v>https://orcid.org/0000-0003-3696-4445</v>
      </c>
      <c r="Y3682" t="str">
        <f>IF(U3682="","",_xlfn.LET(_xlpm.x,VLOOKUP(U3682,'Drop-down_menus'!$F$2:$G$16,2,FALSE),IF(_xlpm.x=0,"",_xlpm.x)))</f>
        <v>https://orcid.org/0000-0002-9708-1761</v>
      </c>
      <c r="Z3682" t="str">
        <f>IF(V3682="","",_xlfn.LET(_xlpm.x,VLOOKUP(V3682,'Drop-down_menus'!$F$2:$G$16,2,FALSE),IF(_xlpm.x=0,"",_xlpm.x)))</f>
        <v/>
      </c>
      <c r="AA3682" t="str">
        <f>IF(W3682="","",_xlfn.LET(_xlpm.x,VLOOKUP(W3682,'Drop-down_menus'!$F$2:$G$16,2,FALSE),IF(_xlpm.x=0,"",_xlpm.x)))</f>
        <v/>
      </c>
      <c r="AB3682" t="s">
        <v>730</v>
      </c>
      <c r="AE3682" t="s">
        <v>923</v>
      </c>
    </row>
    <row r="3683" spans="1:31" ht="15" x14ac:dyDescent="0.2">
      <c r="A3683" s="2" t="s">
        <v>207</v>
      </c>
      <c r="B3683">
        <v>1471</v>
      </c>
      <c r="C3683">
        <v>3179</v>
      </c>
      <c r="D3683" s="69" t="s">
        <v>700</v>
      </c>
      <c r="F3683" s="70" t="s">
        <v>767</v>
      </c>
      <c r="H3683" s="70" t="s">
        <v>767</v>
      </c>
      <c r="I3683" t="s">
        <v>767</v>
      </c>
      <c r="J3683" t="str">
        <f>IF($I3683="","",_xlfn.LET(_xlpm.x,VLOOKUP($I3683,'taxon-match_2026-08-31'!$A$2:$N$122,6,FALSE),IF(_xlpm.x=0,"",_xlpm.x)))</f>
        <v>Koehler, 1906</v>
      </c>
      <c r="K3683" t="str">
        <f>IF($I3683="","",_xlfn.LET(_xlpm.x,VLOOKUP($I3683,'taxon-match_2026-08-31'!$A$2:$N$122,4,FALSE),IF(_xlpm.x=0,"",_xlpm.x)))</f>
        <v>urn:lsid:marinespecies.org:taxname:172775</v>
      </c>
      <c r="L3683" t="str">
        <f>IF($I3683="","",_xlfn.LET(_xlpm.x,VLOOKUP($I3683,'taxon-match_2026-08-31'!$A$2:$N$122,7,FALSE),IF(_xlpm.x=0,"",_xlpm.x)))</f>
        <v>Animalia</v>
      </c>
      <c r="M3683" t="str">
        <f>IF($I3683="","",_xlfn.LET(_xlpm.x,VLOOKUP($I3683,'taxon-match_2026-08-31'!$A$2:$N$122,8,FALSE),IF(_xlpm.x=0,"",_xlpm.x)))</f>
        <v>Echinodermata</v>
      </c>
      <c r="N3683" t="str">
        <f>IF($I3683="","",_xlfn.LET(_xlpm.x,VLOOKUP($I3683,'taxon-match_2026-08-31'!$A$2:$N$122,9,FALSE),IF(_xlpm.x=0,"",_xlpm.x)))</f>
        <v>Asteroidea</v>
      </c>
      <c r="O3683" t="str">
        <f>IF($I3683="","",_xlfn.LET(_xlpm.x,VLOOKUP($I3683,'taxon-match_2026-08-31'!$A$2:$N$122,10,FALSE),IF(_xlpm.x=0,"",_xlpm.x)))</f>
        <v>Valvatida</v>
      </c>
      <c r="P3683" t="str">
        <f>IF($I3683="","",_xlfn.LET(_xlpm.x,VLOOKUP($I3683,'taxon-match_2026-08-31'!$A$2:$N$122,11,FALSE),IF(_xlpm.x=0,"",_xlpm.x)))</f>
        <v>Odontasteridae</v>
      </c>
      <c r="Q3683" t="str">
        <f>IF($I3683="","",_xlfn.LET(_xlpm.x,VLOOKUP($I3683,'taxon-match_2026-08-31'!$A$2:$N$122,12,FALSE),IF(_xlpm.x=0,"",_xlpm.x)))</f>
        <v>Odontaster</v>
      </c>
      <c r="R3683" t="str">
        <f>IF($I3683="","",_xlfn.LET(_xlpm.x,VLOOKUP($I3683,'taxon-match_2026-08-31'!$A$2:$N$122,14,FALSE),IF(_xlpm.x=0,"",_xlpm.x)))</f>
        <v>validus</v>
      </c>
      <c r="S3683" s="2" t="s">
        <v>2609</v>
      </c>
      <c r="T3683" s="69" t="s">
        <v>62</v>
      </c>
      <c r="U3683" s="69" t="s">
        <v>60</v>
      </c>
      <c r="X3683" t="str">
        <f>IF(T3683="","",_xlfn.LET(_xlpm.x,VLOOKUP(T3683,'Drop-down_menus'!$F$2:$G$16,2,FALSE),IF(_xlpm.x=0,"",_xlpm.x)))</f>
        <v>https://orcid.org/0000-0003-3696-4445</v>
      </c>
      <c r="Y3683" t="str">
        <f>IF(U3683="","",_xlfn.LET(_xlpm.x,VLOOKUP(U3683,'Drop-down_menus'!$F$2:$G$16,2,FALSE),IF(_xlpm.x=0,"",_xlpm.x)))</f>
        <v>https://orcid.org/0000-0002-9708-1761</v>
      </c>
      <c r="Z3683" t="str">
        <f>IF(V3683="","",_xlfn.LET(_xlpm.x,VLOOKUP(V3683,'Drop-down_menus'!$F$2:$G$16,2,FALSE),IF(_xlpm.x=0,"",_xlpm.x)))</f>
        <v/>
      </c>
      <c r="AA3683" t="str">
        <f>IF(W3683="","",_xlfn.LET(_xlpm.x,VLOOKUP(W3683,'Drop-down_menus'!$F$2:$G$16,2,FALSE),IF(_xlpm.x=0,"",_xlpm.x)))</f>
        <v/>
      </c>
      <c r="AB3683" t="s">
        <v>730</v>
      </c>
      <c r="AE3683" t="s">
        <v>923</v>
      </c>
    </row>
    <row r="3684" spans="1:31" ht="15" x14ac:dyDescent="0.2">
      <c r="A3684" s="2" t="s">
        <v>84</v>
      </c>
      <c r="B3684">
        <v>433</v>
      </c>
      <c r="C3684">
        <v>1183</v>
      </c>
      <c r="D3684" s="69" t="s">
        <v>700</v>
      </c>
      <c r="F3684" s="70" t="s">
        <v>694</v>
      </c>
      <c r="H3684" s="70" t="s">
        <v>694</v>
      </c>
      <c r="I3684" t="s">
        <v>694</v>
      </c>
      <c r="J3684" t="str">
        <f>IF($I3684="","",_xlfn.LET(_xlpm.x,VLOOKUP($I3684,'taxon-match_2026-08-31'!$A$2:$N$122,6,FALSE),IF(_xlpm.x=0,"",_xlpm.x)))</f>
        <v>(Meissner, 1900)</v>
      </c>
      <c r="K3684" t="str">
        <f>IF($I3684="","",_xlfn.LET(_xlpm.x,VLOOKUP($I3684,'taxon-match_2026-08-31'!$A$2:$N$122,4,FALSE),IF(_xlpm.x=0,"",_xlpm.x)))</f>
        <v>urn:lsid:marinespecies.org:taxname:160831</v>
      </c>
      <c r="L3684" t="str">
        <f>IF($I3684="","",_xlfn.LET(_xlpm.x,VLOOKUP($I3684,'taxon-match_2026-08-31'!$A$2:$N$122,7,FALSE),IF(_xlpm.x=0,"",_xlpm.x)))</f>
        <v>Animalia</v>
      </c>
      <c r="M3684" t="str">
        <f>IF($I3684="","",_xlfn.LET(_xlpm.x,VLOOKUP($I3684,'taxon-match_2026-08-31'!$A$2:$N$122,8,FALSE),IF(_xlpm.x=0,"",_xlpm.x)))</f>
        <v>Echinodermata</v>
      </c>
      <c r="N3684" t="str">
        <f>IF($I3684="","",_xlfn.LET(_xlpm.x,VLOOKUP($I3684,'taxon-match_2026-08-31'!$A$2:$N$122,9,FALSE),IF(_xlpm.x=0,"",_xlpm.x)))</f>
        <v>Echinoidea</v>
      </c>
      <c r="O3684" t="str">
        <f>IF($I3684="","",_xlfn.LET(_xlpm.x,VLOOKUP($I3684,'taxon-match_2026-08-31'!$A$2:$N$122,10,FALSE),IF(_xlpm.x=0,"",_xlpm.x)))</f>
        <v>Camarodonta</v>
      </c>
      <c r="P3684" t="str">
        <f>IF($I3684="","",_xlfn.LET(_xlpm.x,VLOOKUP($I3684,'taxon-match_2026-08-31'!$A$2:$N$122,11,FALSE),IF(_xlpm.x=0,"",_xlpm.x)))</f>
        <v>Echinidae</v>
      </c>
      <c r="Q3684" t="str">
        <f>IF($I3684="","",_xlfn.LET(_xlpm.x,VLOOKUP($I3684,'taxon-match_2026-08-31'!$A$2:$N$122,12,FALSE),IF(_xlpm.x=0,"",_xlpm.x)))</f>
        <v>Sterechinus</v>
      </c>
      <c r="R3684" t="str">
        <f>IF($I3684="","",_xlfn.LET(_xlpm.x,VLOOKUP($I3684,'taxon-match_2026-08-31'!$A$2:$N$122,14,FALSE),IF(_xlpm.x=0,"",_xlpm.x)))</f>
        <v>neumayeri</v>
      </c>
      <c r="S3684" s="2" t="s">
        <v>2609</v>
      </c>
      <c r="T3684" s="69" t="s">
        <v>62</v>
      </c>
      <c r="U3684" s="69" t="s">
        <v>60</v>
      </c>
      <c r="X3684" t="str">
        <f>IF(T3684="","",_xlfn.LET(_xlpm.x,VLOOKUP(T3684,'Drop-down_menus'!$F$2:$G$16,2,FALSE),IF(_xlpm.x=0,"",_xlpm.x)))</f>
        <v>https://orcid.org/0000-0003-3696-4445</v>
      </c>
      <c r="Y3684" t="str">
        <f>IF(U3684="","",_xlfn.LET(_xlpm.x,VLOOKUP(U3684,'Drop-down_menus'!$F$2:$G$16,2,FALSE),IF(_xlpm.x=0,"",_xlpm.x)))</f>
        <v>https://orcid.org/0000-0002-9708-1761</v>
      </c>
      <c r="Z3684" t="str">
        <f>IF(V3684="","",_xlfn.LET(_xlpm.x,VLOOKUP(V3684,'Drop-down_menus'!$F$2:$G$16,2,FALSE),IF(_xlpm.x=0,"",_xlpm.x)))</f>
        <v/>
      </c>
      <c r="AA3684" t="str">
        <f>IF(W3684="","",_xlfn.LET(_xlpm.x,VLOOKUP(W3684,'Drop-down_menus'!$F$2:$G$16,2,FALSE),IF(_xlpm.x=0,"",_xlpm.x)))</f>
        <v/>
      </c>
      <c r="AB3684" t="s">
        <v>730</v>
      </c>
      <c r="AE3684" t="s">
        <v>923</v>
      </c>
    </row>
    <row r="3685" spans="1:31" ht="15" x14ac:dyDescent="0.2">
      <c r="A3685" s="2" t="s">
        <v>84</v>
      </c>
      <c r="B3685">
        <v>429</v>
      </c>
      <c r="C3685">
        <v>1182</v>
      </c>
      <c r="D3685" s="69" t="s">
        <v>700</v>
      </c>
      <c r="F3685" s="70" t="s">
        <v>746</v>
      </c>
      <c r="H3685" s="70" t="s">
        <v>746</v>
      </c>
      <c r="I3685" t="s">
        <v>746</v>
      </c>
      <c r="J3685" t="str">
        <f>IF($I3685="","",_xlfn.LET(_xlpm.x,VLOOKUP($I3685,'taxon-match_2026-08-31'!$A$2:$N$122,6,FALSE),IF(_xlpm.x=0,"",_xlpm.x)))</f>
        <v>(Hariot) Fredericq &amp; R.L.Moe, 2009</v>
      </c>
      <c r="K3685" t="str">
        <f>IF($I3685="","",_xlfn.LET(_xlpm.x,VLOOKUP($I3685,'taxon-match_2026-08-31'!$A$2:$N$122,4,FALSE),IF(_xlpm.x=0,"",_xlpm.x)))</f>
        <v>urn:lsid:marinespecies.org:taxname:377122</v>
      </c>
      <c r="L3685" t="str">
        <f>IF($I3685="","",_xlfn.LET(_xlpm.x,VLOOKUP($I3685,'taxon-match_2026-08-31'!$A$2:$N$122,7,FALSE),IF(_xlpm.x=0,"",_xlpm.x)))</f>
        <v>Plantae</v>
      </c>
      <c r="M3685" t="str">
        <f>IF($I3685="","",_xlfn.LET(_xlpm.x,VLOOKUP($I3685,'taxon-match_2026-08-31'!$A$2:$N$122,8,FALSE),IF(_xlpm.x=0,"",_xlpm.x)))</f>
        <v>Rhodophyta</v>
      </c>
      <c r="N3685" t="str">
        <f>IF($I3685="","",_xlfn.LET(_xlpm.x,VLOOKUP($I3685,'taxon-match_2026-08-31'!$A$2:$N$122,9,FALSE),IF(_xlpm.x=0,"",_xlpm.x)))</f>
        <v>Florideophyceae</v>
      </c>
      <c r="O3685" t="str">
        <f>IF($I3685="","",_xlfn.LET(_xlpm.x,VLOOKUP($I3685,'taxon-match_2026-08-31'!$A$2:$N$122,10,FALSE),IF(_xlpm.x=0,"",_xlpm.x)))</f>
        <v>Plocamiales</v>
      </c>
      <c r="P3685" t="str">
        <f>IF($I3685="","",_xlfn.LET(_xlpm.x,VLOOKUP($I3685,'taxon-match_2026-08-31'!$A$2:$N$122,11,FALSE),IF(_xlpm.x=0,"",_xlpm.x)))</f>
        <v>Sarcodiaceae</v>
      </c>
      <c r="Q3685" t="str">
        <f>IF($I3685="","",_xlfn.LET(_xlpm.x,VLOOKUP($I3685,'taxon-match_2026-08-31'!$A$2:$N$122,12,FALSE),IF(_xlpm.x=0,"",_xlpm.x)))</f>
        <v>Trematocarpus</v>
      </c>
      <c r="R3685" t="str">
        <f>IF($I3685="","",_xlfn.LET(_xlpm.x,VLOOKUP($I3685,'taxon-match_2026-08-31'!$A$2:$N$122,14,FALSE),IF(_xlpm.x=0,"",_xlpm.x)))</f>
        <v>antarcticus</v>
      </c>
      <c r="S3685" s="2" t="s">
        <v>2609</v>
      </c>
      <c r="T3685" s="69" t="s">
        <v>62</v>
      </c>
      <c r="U3685" s="69" t="s">
        <v>60</v>
      </c>
      <c r="X3685" t="str">
        <f>IF(T3685="","",_xlfn.LET(_xlpm.x,VLOOKUP(T3685,'Drop-down_menus'!$F$2:$G$16,2,FALSE),IF(_xlpm.x=0,"",_xlpm.x)))</f>
        <v>https://orcid.org/0000-0003-3696-4445</v>
      </c>
      <c r="Y3685" t="str">
        <f>IF(U3685="","",_xlfn.LET(_xlpm.x,VLOOKUP(U3685,'Drop-down_menus'!$F$2:$G$16,2,FALSE),IF(_xlpm.x=0,"",_xlpm.x)))</f>
        <v>https://orcid.org/0000-0002-9708-1761</v>
      </c>
      <c r="Z3685" t="str">
        <f>IF(V3685="","",_xlfn.LET(_xlpm.x,VLOOKUP(V3685,'Drop-down_menus'!$F$2:$G$16,2,FALSE),IF(_xlpm.x=0,"",_xlpm.x)))</f>
        <v/>
      </c>
      <c r="AA3685" t="str">
        <f>IF(W3685="","",_xlfn.LET(_xlpm.x,VLOOKUP(W3685,'Drop-down_menus'!$F$2:$G$16,2,FALSE),IF(_xlpm.x=0,"",_xlpm.x)))</f>
        <v/>
      </c>
      <c r="AB3685" t="s">
        <v>730</v>
      </c>
      <c r="AE3685" t="s">
        <v>923</v>
      </c>
    </row>
    <row r="3686" spans="1:31" ht="15" hidden="1" x14ac:dyDescent="0.2">
      <c r="A3686" s="2" t="s">
        <v>84</v>
      </c>
      <c r="B3686">
        <v>431</v>
      </c>
      <c r="C3686">
        <v>1179</v>
      </c>
      <c r="D3686" s="69" t="s">
        <v>700</v>
      </c>
      <c r="F3686" s="70" t="s">
        <v>686</v>
      </c>
      <c r="H3686" s="70" t="s">
        <v>686</v>
      </c>
      <c r="I3686" t="s">
        <v>686</v>
      </c>
      <c r="J3686" t="str">
        <f>IF($I3686="","",_xlfn.LET(_xlpm.x,VLOOKUP($I3686,'taxon-match_2026-08-31'!$A$2:$N$122,6,FALSE),IF(_xlpm.x=0,"",_xlpm.x)))</f>
        <v>Latreille, 1816</v>
      </c>
      <c r="K3686" t="str">
        <f>IF($I3686="","",_xlfn.LET(_xlpm.x,VLOOKUP($I3686,'taxon-match_2026-08-31'!$A$2:$N$122,4,FALSE),IF(_xlpm.x=0,"",_xlpm.x)))</f>
        <v>urn:lsid:marinespecies.org:taxname:1135</v>
      </c>
      <c r="L3686" t="str">
        <f>IF($I3686="","",_xlfn.LET(_xlpm.x,VLOOKUP($I3686,'taxon-match_2026-08-31'!$A$2:$N$122,7,FALSE),IF(_xlpm.x=0,"",_xlpm.x)))</f>
        <v>Animalia</v>
      </c>
      <c r="M3686" t="str">
        <f>IF($I3686="","",_xlfn.LET(_xlpm.x,VLOOKUP($I3686,'taxon-match_2026-08-31'!$A$2:$N$122,8,FALSE),IF(_xlpm.x=0,"",_xlpm.x)))</f>
        <v>Arthropoda</v>
      </c>
      <c r="N3686" t="str">
        <f>IF($I3686="","",_xlfn.LET(_xlpm.x,VLOOKUP($I3686,'taxon-match_2026-08-31'!$A$2:$N$122,9,FALSE),IF(_xlpm.x=0,"",_xlpm.x)))</f>
        <v>Malacostraca</v>
      </c>
      <c r="O3686" t="str">
        <f>IF($I3686="","",_xlfn.LET(_xlpm.x,VLOOKUP($I3686,'taxon-match_2026-08-31'!$A$2:$N$122,10,FALSE),IF(_xlpm.x=0,"",_xlpm.x)))</f>
        <v>Amphipoda</v>
      </c>
      <c r="P3686" t="str">
        <f>IF($I3686="","",_xlfn.LET(_xlpm.x,VLOOKUP($I3686,'taxon-match_2026-08-31'!$A$2:$N$122,11,FALSE),IF(_xlpm.x=0,"",_xlpm.x)))</f>
        <v/>
      </c>
      <c r="Q3686" t="str">
        <f>IF($I3686="","",_xlfn.LET(_xlpm.x,VLOOKUP($I3686,'taxon-match_2026-08-31'!$A$2:$N$122,12,FALSE),IF(_xlpm.x=0,"",_xlpm.x)))</f>
        <v/>
      </c>
      <c r="R3686" t="str">
        <f>IF($I3686="","",_xlfn.LET(_xlpm.x,VLOOKUP($I3686,'taxon-match_2026-08-31'!$A$2:$N$122,14,FALSE),IF(_xlpm.x=0,"",_xlpm.x)))</f>
        <v/>
      </c>
      <c r="S3686" s="2" t="s">
        <v>2359</v>
      </c>
      <c r="T3686" s="69" t="s">
        <v>62</v>
      </c>
      <c r="U3686" s="69" t="s">
        <v>60</v>
      </c>
      <c r="X3686" t="str">
        <f>IF(T3686="","",_xlfn.LET(_xlpm.x,VLOOKUP(T3686,'Drop-down_menus'!$F$2:$G$16,2,FALSE),IF(_xlpm.x=0,"",_xlpm.x)))</f>
        <v>https://orcid.org/0000-0003-3696-4445</v>
      </c>
      <c r="Y3686" t="str">
        <f>IF(U3686="","",_xlfn.LET(_xlpm.x,VLOOKUP(U3686,'Drop-down_menus'!$F$2:$G$16,2,FALSE),IF(_xlpm.x=0,"",_xlpm.x)))</f>
        <v>https://orcid.org/0000-0002-9708-1761</v>
      </c>
      <c r="Z3686" t="str">
        <f>IF(V3686="","",_xlfn.LET(_xlpm.x,VLOOKUP(V3686,'Drop-down_menus'!$F$2:$G$16,2,FALSE),IF(_xlpm.x=0,"",_xlpm.x)))</f>
        <v/>
      </c>
      <c r="AA3686" t="str">
        <f>IF(W3686="","",_xlfn.LET(_xlpm.x,VLOOKUP(W3686,'Drop-down_menus'!$F$2:$G$16,2,FALSE),IF(_xlpm.x=0,"",_xlpm.x)))</f>
        <v/>
      </c>
      <c r="AB3686" t="s">
        <v>730</v>
      </c>
      <c r="AE3686" t="s">
        <v>923</v>
      </c>
    </row>
    <row r="3687" spans="1:31" ht="15" x14ac:dyDescent="0.2">
      <c r="A3687" s="2" t="s">
        <v>282</v>
      </c>
      <c r="B3687">
        <v>2732</v>
      </c>
      <c r="C3687">
        <v>1181</v>
      </c>
      <c r="D3687" s="69" t="s">
        <v>700</v>
      </c>
      <c r="F3687" s="70" t="s">
        <v>887</v>
      </c>
      <c r="G3687" s="70">
        <v>1</v>
      </c>
      <c r="H3687" s="70" t="s">
        <v>887</v>
      </c>
      <c r="I3687" t="s">
        <v>887</v>
      </c>
      <c r="J3687" t="str">
        <f>IF($I3687="","",_xlfn.LET(_xlpm.x,VLOOKUP($I3687,'taxon-match_2026-08-31'!$A$2:$N$122,6,FALSE),IF(_xlpm.x=0,"",_xlpm.x)))</f>
        <v>(Jäderholm, 1904)</v>
      </c>
      <c r="K3687" t="str">
        <f>IF($I3687="","",_xlfn.LET(_xlpm.x,VLOOKUP($I3687,'taxon-match_2026-08-31'!$A$2:$N$122,4,FALSE),IF(_xlpm.x=0,"",_xlpm.x)))</f>
        <v>urn:lsid:marinespecies.org:taxname:231611</v>
      </c>
      <c r="L3687" t="str">
        <f>IF($I3687="","",_xlfn.LET(_xlpm.x,VLOOKUP($I3687,'taxon-match_2026-08-31'!$A$2:$N$122,7,FALSE),IF(_xlpm.x=0,"",_xlpm.x)))</f>
        <v>Animalia</v>
      </c>
      <c r="M3687" t="str">
        <f>IF($I3687="","",_xlfn.LET(_xlpm.x,VLOOKUP($I3687,'taxon-match_2026-08-31'!$A$2:$N$122,8,FALSE),IF(_xlpm.x=0,"",_xlpm.x)))</f>
        <v>Cnidaria</v>
      </c>
      <c r="N3687" t="str">
        <f>IF($I3687="","",_xlfn.LET(_xlpm.x,VLOOKUP($I3687,'taxon-match_2026-08-31'!$A$2:$N$122,9,FALSE),IF(_xlpm.x=0,"",_xlpm.x)))</f>
        <v>Hydrozoa</v>
      </c>
      <c r="O3687" t="str">
        <f>IF($I3687="","",_xlfn.LET(_xlpm.x,VLOOKUP($I3687,'taxon-match_2026-08-31'!$A$2:$N$122,10,FALSE),IF(_xlpm.x=0,"",_xlpm.x)))</f>
        <v>Anthoathecata</v>
      </c>
      <c r="P3687" t="str">
        <f>IF($I3687="","",_xlfn.LET(_xlpm.x,VLOOKUP($I3687,'taxon-match_2026-08-31'!$A$2:$N$122,11,FALSE),IF(_xlpm.x=0,"",_xlpm.x)))</f>
        <v>Candelabridae</v>
      </c>
      <c r="Q3687" t="str">
        <f>IF($I3687="","",_xlfn.LET(_xlpm.x,VLOOKUP($I3687,'taxon-match_2026-08-31'!$A$2:$N$122,12,FALSE),IF(_xlpm.x=0,"",_xlpm.x)))</f>
        <v>Candelabrum</v>
      </c>
      <c r="R3687" t="str">
        <f>IF($I3687="","",_xlfn.LET(_xlpm.x,VLOOKUP($I3687,'taxon-match_2026-08-31'!$A$2:$N$122,14,FALSE),IF(_xlpm.x=0,"",_xlpm.x)))</f>
        <v>austrogeorgiae</v>
      </c>
      <c r="S3687" s="2" t="s">
        <v>2609</v>
      </c>
      <c r="T3687" s="69" t="s">
        <v>62</v>
      </c>
      <c r="U3687" s="69" t="s">
        <v>60</v>
      </c>
      <c r="X3687" t="str">
        <f>IF(T3687="","",_xlfn.LET(_xlpm.x,VLOOKUP(T3687,'Drop-down_menus'!$F$2:$G$16,2,FALSE),IF(_xlpm.x=0,"",_xlpm.x)))</f>
        <v>https://orcid.org/0000-0003-3696-4445</v>
      </c>
      <c r="Y3687" t="str">
        <f>IF(U3687="","",_xlfn.LET(_xlpm.x,VLOOKUP(U3687,'Drop-down_menus'!$F$2:$G$16,2,FALSE),IF(_xlpm.x=0,"",_xlpm.x)))</f>
        <v>https://orcid.org/0000-0002-9708-1761</v>
      </c>
      <c r="Z3687" t="str">
        <f>IF(V3687="","",_xlfn.LET(_xlpm.x,VLOOKUP(V3687,'Drop-down_menus'!$F$2:$G$16,2,FALSE),IF(_xlpm.x=0,"",_xlpm.x)))</f>
        <v/>
      </c>
      <c r="AA3687" t="str">
        <f>IF(W3687="","",_xlfn.LET(_xlpm.x,VLOOKUP(W3687,'Drop-down_menus'!$F$2:$G$16,2,FALSE),IF(_xlpm.x=0,"",_xlpm.x)))</f>
        <v/>
      </c>
      <c r="AB3687" t="s">
        <v>730</v>
      </c>
      <c r="AE3687" t="s">
        <v>923</v>
      </c>
    </row>
    <row r="3688" spans="1:31" ht="15" x14ac:dyDescent="0.2">
      <c r="A3688" s="2" t="s">
        <v>282</v>
      </c>
      <c r="B3688">
        <v>2731</v>
      </c>
      <c r="C3688">
        <v>1180</v>
      </c>
      <c r="D3688" s="69" t="s">
        <v>700</v>
      </c>
      <c r="F3688" s="70" t="s">
        <v>759</v>
      </c>
      <c r="G3688" s="69">
        <v>1</v>
      </c>
      <c r="H3688" s="70" t="s">
        <v>759</v>
      </c>
      <c r="I3688" t="s">
        <v>759</v>
      </c>
      <c r="J3688" t="str">
        <f>IF($I3688="","",_xlfn.LET(_xlpm.x,VLOOKUP($I3688,'taxon-match_2026-08-31'!$A$2:$N$122,6,FALSE),IF(_xlpm.x=0,"",_xlpm.x)))</f>
        <v>Roule, 1909</v>
      </c>
      <c r="K3688" t="str">
        <f>IF($I3688="","",_xlfn.LET(_xlpm.x,VLOOKUP($I3688,'taxon-match_2026-08-31'!$A$2:$N$122,4,FALSE),IF(_xlpm.x=0,"",_xlpm.x)))</f>
        <v>urn:lsid:marinespecies.org:taxname:172898</v>
      </c>
      <c r="L3688" t="str">
        <f>IF($I3688="","",_xlfn.LET(_xlpm.x,VLOOKUP($I3688,'taxon-match_2026-08-31'!$A$2:$N$122,7,FALSE),IF(_xlpm.x=0,"",_xlpm.x)))</f>
        <v>Animalia</v>
      </c>
      <c r="M3688" t="str">
        <f>IF($I3688="","",_xlfn.LET(_xlpm.x,VLOOKUP($I3688,'taxon-match_2026-08-31'!$A$2:$N$122,8,FALSE),IF(_xlpm.x=0,"",_xlpm.x)))</f>
        <v>Cnidaria</v>
      </c>
      <c r="N3688" t="str">
        <f>IF($I3688="","",_xlfn.LET(_xlpm.x,VLOOKUP($I3688,'taxon-match_2026-08-31'!$A$2:$N$122,9,FALSE),IF(_xlpm.x=0,"",_xlpm.x)))</f>
        <v>Hexacorallia</v>
      </c>
      <c r="O3688" t="str">
        <f>IF($I3688="","",_xlfn.LET(_xlpm.x,VLOOKUP($I3688,'taxon-match_2026-08-31'!$A$2:$N$122,10,FALSE),IF(_xlpm.x=0,"",_xlpm.x)))</f>
        <v>Actiniaria</v>
      </c>
      <c r="P3688" t="str">
        <f>IF($I3688="","",_xlfn.LET(_xlpm.x,VLOOKUP($I3688,'taxon-match_2026-08-31'!$A$2:$N$122,11,FALSE),IF(_xlpm.x=0,"",_xlpm.x)))</f>
        <v>Actiniidae</v>
      </c>
      <c r="Q3688" t="str">
        <f>IF($I3688="","",_xlfn.LET(_xlpm.x,VLOOKUP($I3688,'taxon-match_2026-08-31'!$A$2:$N$122,12,FALSE),IF(_xlpm.x=0,"",_xlpm.x)))</f>
        <v>Glyphoperidium</v>
      </c>
      <c r="R3688" t="str">
        <f>IF($I3688="","",_xlfn.LET(_xlpm.x,VLOOKUP($I3688,'taxon-match_2026-08-31'!$A$2:$N$122,14,FALSE),IF(_xlpm.x=0,"",_xlpm.x)))</f>
        <v>bursa</v>
      </c>
      <c r="S3688" s="2" t="s">
        <v>2609</v>
      </c>
      <c r="T3688" s="69" t="s">
        <v>62</v>
      </c>
      <c r="U3688" s="69" t="s">
        <v>60</v>
      </c>
      <c r="X3688" t="str">
        <f>IF(T3688="","",_xlfn.LET(_xlpm.x,VLOOKUP(T3688,'Drop-down_menus'!$F$2:$G$16,2,FALSE),IF(_xlpm.x=0,"",_xlpm.x)))</f>
        <v>https://orcid.org/0000-0003-3696-4445</v>
      </c>
      <c r="Y3688" t="str">
        <f>IF(U3688="","",_xlfn.LET(_xlpm.x,VLOOKUP(U3688,'Drop-down_menus'!$F$2:$G$16,2,FALSE),IF(_xlpm.x=0,"",_xlpm.x)))</f>
        <v>https://orcid.org/0000-0002-9708-1761</v>
      </c>
      <c r="Z3688" t="str">
        <f>IF(V3688="","",_xlfn.LET(_xlpm.x,VLOOKUP(V3688,'Drop-down_menus'!$F$2:$G$16,2,FALSE),IF(_xlpm.x=0,"",_xlpm.x)))</f>
        <v/>
      </c>
      <c r="AA3688" t="str">
        <f>IF(W3688="","",_xlfn.LET(_xlpm.x,VLOOKUP(W3688,'Drop-down_menus'!$F$2:$G$16,2,FALSE),IF(_xlpm.x=0,"",_xlpm.x)))</f>
        <v/>
      </c>
      <c r="AB3688" t="s">
        <v>730</v>
      </c>
      <c r="AE3688" t="s">
        <v>923</v>
      </c>
    </row>
    <row r="3689" spans="1:31" ht="15" x14ac:dyDescent="0.2">
      <c r="A3689" s="2" t="s">
        <v>282</v>
      </c>
      <c r="B3689">
        <v>2730</v>
      </c>
      <c r="C3689">
        <v>1470</v>
      </c>
      <c r="D3689" s="69" t="s">
        <v>700</v>
      </c>
      <c r="F3689" s="70" t="s">
        <v>913</v>
      </c>
      <c r="G3689" s="70">
        <v>1</v>
      </c>
      <c r="H3689" s="70" t="s">
        <v>913</v>
      </c>
      <c r="I3689" t="s">
        <v>913</v>
      </c>
      <c r="J3689" t="str">
        <f>IF($I3689="","",_xlfn.LET(_xlpm.x,VLOOKUP($I3689,'taxon-match_2026-08-31'!$A$2:$N$122,6,FALSE),IF(_xlpm.x=0,"",_xlpm.x)))</f>
        <v>Stephenson, 1918</v>
      </c>
      <c r="K3689" t="str">
        <f>IF($I3689="","",_xlfn.LET(_xlpm.x,VLOOKUP($I3689,'taxon-match_2026-08-31'!$A$2:$N$122,4,FALSE),IF(_xlpm.x=0,"",_xlpm.x)))</f>
        <v>urn:lsid:marinespecies.org:taxname:172929</v>
      </c>
      <c r="L3689" t="str">
        <f>IF($I3689="","",_xlfn.LET(_xlpm.x,VLOOKUP($I3689,'taxon-match_2026-08-31'!$A$2:$N$122,7,FALSE),IF(_xlpm.x=0,"",_xlpm.x)))</f>
        <v>Animalia</v>
      </c>
      <c r="M3689" t="str">
        <f>IF($I3689="","",_xlfn.LET(_xlpm.x,VLOOKUP($I3689,'taxon-match_2026-08-31'!$A$2:$N$122,8,FALSE),IF(_xlpm.x=0,"",_xlpm.x)))</f>
        <v>Cnidaria</v>
      </c>
      <c r="N3689" t="str">
        <f>IF($I3689="","",_xlfn.LET(_xlpm.x,VLOOKUP($I3689,'taxon-match_2026-08-31'!$A$2:$N$122,9,FALSE),IF(_xlpm.x=0,"",_xlpm.x)))</f>
        <v>Hexacorallia</v>
      </c>
      <c r="O3689" t="str">
        <f>IF($I3689="","",_xlfn.LET(_xlpm.x,VLOOKUP($I3689,'taxon-match_2026-08-31'!$A$2:$N$122,10,FALSE),IF(_xlpm.x=0,"",_xlpm.x)))</f>
        <v>Actiniaria</v>
      </c>
      <c r="P3689" t="str">
        <f>IF($I3689="","",_xlfn.LET(_xlpm.x,VLOOKUP($I3689,'taxon-match_2026-08-31'!$A$2:$N$122,11,FALSE),IF(_xlpm.x=0,"",_xlpm.x)))</f>
        <v>Anthosactinidae</v>
      </c>
      <c r="Q3689" t="str">
        <f>IF($I3689="","",_xlfn.LET(_xlpm.x,VLOOKUP($I3689,'taxon-match_2026-08-31'!$A$2:$N$122,12,FALSE),IF(_xlpm.x=0,"",_xlpm.x)))</f>
        <v>Hormosoma</v>
      </c>
      <c r="R3689" t="str">
        <f>IF($I3689="","",_xlfn.LET(_xlpm.x,VLOOKUP($I3689,'taxon-match_2026-08-31'!$A$2:$N$122,14,FALSE),IF(_xlpm.x=0,"",_xlpm.x)))</f>
        <v>scotti</v>
      </c>
      <c r="S3689" s="2" t="s">
        <v>2609</v>
      </c>
      <c r="T3689" s="69" t="s">
        <v>62</v>
      </c>
      <c r="U3689" s="69" t="s">
        <v>60</v>
      </c>
      <c r="X3689" t="str">
        <f>IF(T3689="","",_xlfn.LET(_xlpm.x,VLOOKUP(T3689,'Drop-down_menus'!$F$2:$G$16,2,FALSE),IF(_xlpm.x=0,"",_xlpm.x)))</f>
        <v>https://orcid.org/0000-0003-3696-4445</v>
      </c>
      <c r="Y3689" t="str">
        <f>IF(U3689="","",_xlfn.LET(_xlpm.x,VLOOKUP(U3689,'Drop-down_menus'!$F$2:$G$16,2,FALSE),IF(_xlpm.x=0,"",_xlpm.x)))</f>
        <v>https://orcid.org/0000-0002-9708-1761</v>
      </c>
      <c r="Z3689" t="str">
        <f>IF(V3689="","",_xlfn.LET(_xlpm.x,VLOOKUP(V3689,'Drop-down_menus'!$F$2:$G$16,2,FALSE),IF(_xlpm.x=0,"",_xlpm.x)))</f>
        <v/>
      </c>
      <c r="AA3689" t="str">
        <f>IF(W3689="","",_xlfn.LET(_xlpm.x,VLOOKUP(W3689,'Drop-down_menus'!$F$2:$G$16,2,FALSE),IF(_xlpm.x=0,"",_xlpm.x)))</f>
        <v/>
      </c>
      <c r="AB3689" t="s">
        <v>730</v>
      </c>
      <c r="AE3689" t="s">
        <v>923</v>
      </c>
    </row>
    <row r="3690" spans="1:31" ht="15" x14ac:dyDescent="0.2">
      <c r="A3690" s="2" t="s">
        <v>207</v>
      </c>
      <c r="B3690">
        <v>1470</v>
      </c>
      <c r="C3690">
        <v>1470</v>
      </c>
      <c r="D3690" s="69" t="s">
        <v>700</v>
      </c>
      <c r="F3690" s="70" t="s">
        <v>888</v>
      </c>
      <c r="G3690" s="69">
        <v>5</v>
      </c>
      <c r="H3690" s="70" t="s">
        <v>888</v>
      </c>
      <c r="I3690" t="s">
        <v>888</v>
      </c>
      <c r="J3690" t="str">
        <f>IF($I3690="","",_xlfn.LET(_xlpm.x,VLOOKUP($I3690,'taxon-match_2026-08-31'!$A$2:$N$122,6,FALSE),IF(_xlpm.x=0,"",_xlpm.x)))</f>
        <v>(Lesson, 1830)</v>
      </c>
      <c r="K3690" t="str">
        <f>IF($I3690="","",_xlfn.LET(_xlpm.x,VLOOKUP($I3690,'taxon-match_2026-08-31'!$A$2:$N$122,4,FALSE),IF(_xlpm.x=0,"",_xlpm.x)))</f>
        <v>urn:lsid:marinespecies.org:taxname:173893</v>
      </c>
      <c r="L3690" t="str">
        <f>IF($I3690="","",_xlfn.LET(_xlpm.x,VLOOKUP($I3690,'taxon-match_2026-08-31'!$A$2:$N$122,7,FALSE),IF(_xlpm.x=0,"",_xlpm.x)))</f>
        <v>Animalia</v>
      </c>
      <c r="M3690" t="str">
        <f>IF($I3690="","",_xlfn.LET(_xlpm.x,VLOOKUP($I3690,'taxon-match_2026-08-31'!$A$2:$N$122,8,FALSE),IF(_xlpm.x=0,"",_xlpm.x)))</f>
        <v>Chordata</v>
      </c>
      <c r="N3690" t="str">
        <f>IF($I3690="","",_xlfn.LET(_xlpm.x,VLOOKUP($I3690,'taxon-match_2026-08-31'!$A$2:$N$122,9,FALSE),IF(_xlpm.x=0,"",_xlpm.x)))</f>
        <v>Ascidiacea</v>
      </c>
      <c r="O3690" t="str">
        <f>IF($I3690="","",_xlfn.LET(_xlpm.x,VLOOKUP($I3690,'taxon-match_2026-08-31'!$A$2:$N$122,10,FALSE),IF(_xlpm.x=0,"",_xlpm.x)))</f>
        <v>Stolidobranchia</v>
      </c>
      <c r="P3690" t="str">
        <f>IF($I3690="","",_xlfn.LET(_xlpm.x,VLOOKUP($I3690,'taxon-match_2026-08-31'!$A$2:$N$122,11,FALSE),IF(_xlpm.x=0,"",_xlpm.x)))</f>
        <v>Styelidae</v>
      </c>
      <c r="Q3690" t="str">
        <f>IF($I3690="","",_xlfn.LET(_xlpm.x,VLOOKUP($I3690,'taxon-match_2026-08-31'!$A$2:$N$122,12,FALSE),IF(_xlpm.x=0,"",_xlpm.x)))</f>
        <v>Cnemidocarpa</v>
      </c>
      <c r="R3690" t="str">
        <f>IF($I3690="","",_xlfn.LET(_xlpm.x,VLOOKUP($I3690,'taxon-match_2026-08-31'!$A$2:$N$122,14,FALSE),IF(_xlpm.x=0,"",_xlpm.x)))</f>
        <v>verrucosa</v>
      </c>
      <c r="S3690" s="2" t="s">
        <v>2609</v>
      </c>
      <c r="T3690" s="69" t="s">
        <v>62</v>
      </c>
      <c r="U3690" s="69" t="s">
        <v>60</v>
      </c>
      <c r="X3690" t="str">
        <f>IF(T3690="","",_xlfn.LET(_xlpm.x,VLOOKUP(T3690,'Drop-down_menus'!$F$2:$G$16,2,FALSE),IF(_xlpm.x=0,"",_xlpm.x)))</f>
        <v>https://orcid.org/0000-0003-3696-4445</v>
      </c>
      <c r="Y3690" t="str">
        <f>IF(U3690="","",_xlfn.LET(_xlpm.x,VLOOKUP(U3690,'Drop-down_menus'!$F$2:$G$16,2,FALSE),IF(_xlpm.x=0,"",_xlpm.x)))</f>
        <v>https://orcid.org/0000-0002-9708-1761</v>
      </c>
      <c r="Z3690" t="str">
        <f>IF(V3690="","",_xlfn.LET(_xlpm.x,VLOOKUP(V3690,'Drop-down_menus'!$F$2:$G$16,2,FALSE),IF(_xlpm.x=0,"",_xlpm.x)))</f>
        <v/>
      </c>
      <c r="AA3690" t="str">
        <f>IF(W3690="","",_xlfn.LET(_xlpm.x,VLOOKUP(W3690,'Drop-down_menus'!$F$2:$G$16,2,FALSE),IF(_xlpm.x=0,"",_xlpm.x)))</f>
        <v/>
      </c>
      <c r="AB3690" t="s">
        <v>730</v>
      </c>
      <c r="AE3690" t="s">
        <v>923</v>
      </c>
    </row>
    <row r="3691" spans="1:31" ht="15" x14ac:dyDescent="0.2">
      <c r="A3691" s="2" t="s">
        <v>207</v>
      </c>
      <c r="B3691">
        <v>1471</v>
      </c>
      <c r="C3691">
        <v>1474</v>
      </c>
      <c r="D3691" s="69" t="s">
        <v>700</v>
      </c>
      <c r="F3691" s="70" t="s">
        <v>767</v>
      </c>
      <c r="G3691" s="69">
        <v>6</v>
      </c>
      <c r="H3691" s="70" t="s">
        <v>767</v>
      </c>
      <c r="I3691" t="s">
        <v>767</v>
      </c>
      <c r="J3691" t="str">
        <f>IF($I3691="","",_xlfn.LET(_xlpm.x,VLOOKUP($I3691,'taxon-match_2026-08-31'!$A$2:$N$122,6,FALSE),IF(_xlpm.x=0,"",_xlpm.x)))</f>
        <v>Koehler, 1906</v>
      </c>
      <c r="K3691" t="str">
        <f>IF($I3691="","",_xlfn.LET(_xlpm.x,VLOOKUP($I3691,'taxon-match_2026-08-31'!$A$2:$N$122,4,FALSE),IF(_xlpm.x=0,"",_xlpm.x)))</f>
        <v>urn:lsid:marinespecies.org:taxname:172775</v>
      </c>
      <c r="L3691" t="str">
        <f>IF($I3691="","",_xlfn.LET(_xlpm.x,VLOOKUP($I3691,'taxon-match_2026-08-31'!$A$2:$N$122,7,FALSE),IF(_xlpm.x=0,"",_xlpm.x)))</f>
        <v>Animalia</v>
      </c>
      <c r="M3691" t="str">
        <f>IF($I3691="","",_xlfn.LET(_xlpm.x,VLOOKUP($I3691,'taxon-match_2026-08-31'!$A$2:$N$122,8,FALSE),IF(_xlpm.x=0,"",_xlpm.x)))</f>
        <v>Echinodermata</v>
      </c>
      <c r="N3691" t="str">
        <f>IF($I3691="","",_xlfn.LET(_xlpm.x,VLOOKUP($I3691,'taxon-match_2026-08-31'!$A$2:$N$122,9,FALSE),IF(_xlpm.x=0,"",_xlpm.x)))</f>
        <v>Asteroidea</v>
      </c>
      <c r="O3691" t="str">
        <f>IF($I3691="","",_xlfn.LET(_xlpm.x,VLOOKUP($I3691,'taxon-match_2026-08-31'!$A$2:$N$122,10,FALSE),IF(_xlpm.x=0,"",_xlpm.x)))</f>
        <v>Valvatida</v>
      </c>
      <c r="P3691" t="str">
        <f>IF($I3691="","",_xlfn.LET(_xlpm.x,VLOOKUP($I3691,'taxon-match_2026-08-31'!$A$2:$N$122,11,FALSE),IF(_xlpm.x=0,"",_xlpm.x)))</f>
        <v>Odontasteridae</v>
      </c>
      <c r="Q3691" t="str">
        <f>IF($I3691="","",_xlfn.LET(_xlpm.x,VLOOKUP($I3691,'taxon-match_2026-08-31'!$A$2:$N$122,12,FALSE),IF(_xlpm.x=0,"",_xlpm.x)))</f>
        <v>Odontaster</v>
      </c>
      <c r="R3691" t="str">
        <f>IF($I3691="","",_xlfn.LET(_xlpm.x,VLOOKUP($I3691,'taxon-match_2026-08-31'!$A$2:$N$122,14,FALSE),IF(_xlpm.x=0,"",_xlpm.x)))</f>
        <v>validus</v>
      </c>
      <c r="S3691" s="2" t="s">
        <v>2609</v>
      </c>
      <c r="T3691" s="69" t="s">
        <v>62</v>
      </c>
      <c r="U3691" s="69" t="s">
        <v>60</v>
      </c>
      <c r="X3691" t="str">
        <f>IF(T3691="","",_xlfn.LET(_xlpm.x,VLOOKUP(T3691,'Drop-down_menus'!$F$2:$G$16,2,FALSE),IF(_xlpm.x=0,"",_xlpm.x)))</f>
        <v>https://orcid.org/0000-0003-3696-4445</v>
      </c>
      <c r="Y3691" t="str">
        <f>IF(U3691="","",_xlfn.LET(_xlpm.x,VLOOKUP(U3691,'Drop-down_menus'!$F$2:$G$16,2,FALSE),IF(_xlpm.x=0,"",_xlpm.x)))</f>
        <v>https://orcid.org/0000-0002-9708-1761</v>
      </c>
      <c r="Z3691" t="str">
        <f>IF(V3691="","",_xlfn.LET(_xlpm.x,VLOOKUP(V3691,'Drop-down_menus'!$F$2:$G$16,2,FALSE),IF(_xlpm.x=0,"",_xlpm.x)))</f>
        <v/>
      </c>
      <c r="AA3691" t="str">
        <f>IF(W3691="","",_xlfn.LET(_xlpm.x,VLOOKUP(W3691,'Drop-down_menus'!$F$2:$G$16,2,FALSE),IF(_xlpm.x=0,"",_xlpm.x)))</f>
        <v/>
      </c>
      <c r="AB3691" t="s">
        <v>730</v>
      </c>
      <c r="AE3691" t="s">
        <v>923</v>
      </c>
    </row>
    <row r="3692" spans="1:31" ht="15" x14ac:dyDescent="0.2">
      <c r="A3692" s="2" t="s">
        <v>207</v>
      </c>
      <c r="B3692">
        <v>1376</v>
      </c>
      <c r="C3692">
        <v>1474</v>
      </c>
      <c r="D3692" s="69" t="s">
        <v>700</v>
      </c>
      <c r="F3692" s="69" t="s">
        <v>774</v>
      </c>
      <c r="G3692" s="70">
        <v>1</v>
      </c>
      <c r="H3692" s="69" t="s">
        <v>774</v>
      </c>
      <c r="I3692" t="s">
        <v>774</v>
      </c>
      <c r="J3692" t="str">
        <f>IF($I3692="","",_xlfn.LET(_xlpm.x,VLOOKUP($I3692,'taxon-match_2026-08-31'!$A$2:$N$122,6,FALSE),IF(_xlpm.x=0,"",_xlpm.x)))</f>
        <v>(Herdman, 1902)</v>
      </c>
      <c r="K3692" t="str">
        <f>IF($I3692="","",_xlfn.LET(_xlpm.x,VLOOKUP($I3692,'taxon-match_2026-08-31'!$A$2:$N$122,4,FALSE),IF(_xlpm.x=0,"",_xlpm.x)))</f>
        <v>urn:lsid:marinespecies.org:taxname:173644</v>
      </c>
      <c r="L3692" t="str">
        <f>IF($I3692="","",_xlfn.LET(_xlpm.x,VLOOKUP($I3692,'taxon-match_2026-08-31'!$A$2:$N$122,7,FALSE),IF(_xlpm.x=0,"",_xlpm.x)))</f>
        <v>Animalia</v>
      </c>
      <c r="M3692" t="str">
        <f>IF($I3692="","",_xlfn.LET(_xlpm.x,VLOOKUP($I3692,'taxon-match_2026-08-31'!$A$2:$N$122,8,FALSE),IF(_xlpm.x=0,"",_xlpm.x)))</f>
        <v>Chordata</v>
      </c>
      <c r="N3692" t="str">
        <f>IF($I3692="","",_xlfn.LET(_xlpm.x,VLOOKUP($I3692,'taxon-match_2026-08-31'!$A$2:$N$122,9,FALSE),IF(_xlpm.x=0,"",_xlpm.x)))</f>
        <v>Ascidiacea</v>
      </c>
      <c r="O3692" t="str">
        <f>IF($I3692="","",_xlfn.LET(_xlpm.x,VLOOKUP($I3692,'taxon-match_2026-08-31'!$A$2:$N$122,10,FALSE),IF(_xlpm.x=0,"",_xlpm.x)))</f>
        <v>Aplousobranchia</v>
      </c>
      <c r="P3692" t="str">
        <f>IF($I3692="","",_xlfn.LET(_xlpm.x,VLOOKUP($I3692,'taxon-match_2026-08-31'!$A$2:$N$122,11,FALSE),IF(_xlpm.x=0,"",_xlpm.x)))</f>
        <v>Polyclinidae</v>
      </c>
      <c r="Q3692" t="str">
        <f>IF($I3692="","",_xlfn.LET(_xlpm.x,VLOOKUP($I3692,'taxon-match_2026-08-31'!$A$2:$N$122,12,FALSE),IF(_xlpm.x=0,"",_xlpm.x)))</f>
        <v>Synoicum</v>
      </c>
      <c r="R3692" t="str">
        <f>IF($I3692="","",_xlfn.LET(_xlpm.x,VLOOKUP($I3692,'taxon-match_2026-08-31'!$A$2:$N$122,14,FALSE),IF(_xlpm.x=0,"",_xlpm.x)))</f>
        <v>adareanum</v>
      </c>
      <c r="S3692" s="2" t="s">
        <v>2609</v>
      </c>
      <c r="T3692" t="s">
        <v>77</v>
      </c>
      <c r="X3692" t="str">
        <f>IF(T3692="","",_xlfn.LET(_xlpm.x,VLOOKUP(T3692,'Drop-down_menus'!$F$2:$G$16,2,FALSE),IF(_xlpm.x=0,"",_xlpm.x)))</f>
        <v>https://orcid.org/0000-0002-9037-7623</v>
      </c>
      <c r="Y3692" t="str">
        <f>IF(U3692="","",_xlfn.LET(_xlpm.x,VLOOKUP(U3692,'Drop-down_menus'!$F$2:$G$16,2,FALSE),IF(_xlpm.x=0,"",_xlpm.x)))</f>
        <v/>
      </c>
      <c r="Z3692" t="str">
        <f>IF(V3692="","",_xlfn.LET(_xlpm.x,VLOOKUP(V3692,'Drop-down_menus'!$F$2:$G$16,2,FALSE),IF(_xlpm.x=0,"",_xlpm.x)))</f>
        <v/>
      </c>
      <c r="AA3692" t="str">
        <f>IF(W3692="","",_xlfn.LET(_xlpm.x,VLOOKUP(W3692,'Drop-down_menus'!$F$2:$G$16,2,FALSE),IF(_xlpm.x=0,"",_xlpm.x)))</f>
        <v/>
      </c>
      <c r="AB3692" t="s">
        <v>866</v>
      </c>
      <c r="AE3692" t="s">
        <v>867</v>
      </c>
    </row>
    <row r="3693" spans="1:31" ht="15" x14ac:dyDescent="0.2">
      <c r="A3693" s="2" t="s">
        <v>207</v>
      </c>
      <c r="B3693">
        <v>1392</v>
      </c>
      <c r="C3693">
        <v>1472</v>
      </c>
      <c r="D3693" s="69" t="s">
        <v>700</v>
      </c>
      <c r="F3693" s="69" t="s">
        <v>774</v>
      </c>
      <c r="G3693" s="70">
        <v>1</v>
      </c>
      <c r="H3693" s="69" t="s">
        <v>774</v>
      </c>
      <c r="I3693" t="s">
        <v>774</v>
      </c>
      <c r="J3693" t="str">
        <f>IF($I3693="","",_xlfn.LET(_xlpm.x,VLOOKUP($I3693,'taxon-match_2026-08-31'!$A$2:$N$122,6,FALSE),IF(_xlpm.x=0,"",_xlpm.x)))</f>
        <v>(Herdman, 1902)</v>
      </c>
      <c r="K3693" t="str">
        <f>IF($I3693="","",_xlfn.LET(_xlpm.x,VLOOKUP($I3693,'taxon-match_2026-08-31'!$A$2:$N$122,4,FALSE),IF(_xlpm.x=0,"",_xlpm.x)))</f>
        <v>urn:lsid:marinespecies.org:taxname:173644</v>
      </c>
      <c r="L3693" t="str">
        <f>IF($I3693="","",_xlfn.LET(_xlpm.x,VLOOKUP($I3693,'taxon-match_2026-08-31'!$A$2:$N$122,7,FALSE),IF(_xlpm.x=0,"",_xlpm.x)))</f>
        <v>Animalia</v>
      </c>
      <c r="M3693" t="str">
        <f>IF($I3693="","",_xlfn.LET(_xlpm.x,VLOOKUP($I3693,'taxon-match_2026-08-31'!$A$2:$N$122,8,FALSE),IF(_xlpm.x=0,"",_xlpm.x)))</f>
        <v>Chordata</v>
      </c>
      <c r="N3693" t="str">
        <f>IF($I3693="","",_xlfn.LET(_xlpm.x,VLOOKUP($I3693,'taxon-match_2026-08-31'!$A$2:$N$122,9,FALSE),IF(_xlpm.x=0,"",_xlpm.x)))</f>
        <v>Ascidiacea</v>
      </c>
      <c r="O3693" t="str">
        <f>IF($I3693="","",_xlfn.LET(_xlpm.x,VLOOKUP($I3693,'taxon-match_2026-08-31'!$A$2:$N$122,10,FALSE),IF(_xlpm.x=0,"",_xlpm.x)))</f>
        <v>Aplousobranchia</v>
      </c>
      <c r="P3693" t="str">
        <f>IF($I3693="","",_xlfn.LET(_xlpm.x,VLOOKUP($I3693,'taxon-match_2026-08-31'!$A$2:$N$122,11,FALSE),IF(_xlpm.x=0,"",_xlpm.x)))</f>
        <v>Polyclinidae</v>
      </c>
      <c r="Q3693" t="str">
        <f>IF($I3693="","",_xlfn.LET(_xlpm.x,VLOOKUP($I3693,'taxon-match_2026-08-31'!$A$2:$N$122,12,FALSE),IF(_xlpm.x=0,"",_xlpm.x)))</f>
        <v>Synoicum</v>
      </c>
      <c r="R3693" t="str">
        <f>IF($I3693="","",_xlfn.LET(_xlpm.x,VLOOKUP($I3693,'taxon-match_2026-08-31'!$A$2:$N$122,14,FALSE),IF(_xlpm.x=0,"",_xlpm.x)))</f>
        <v>adareanum</v>
      </c>
      <c r="S3693" s="2" t="s">
        <v>2609</v>
      </c>
      <c r="T3693" t="s">
        <v>77</v>
      </c>
      <c r="X3693" t="str">
        <f>IF(T3693="","",_xlfn.LET(_xlpm.x,VLOOKUP(T3693,'Drop-down_menus'!$F$2:$G$16,2,FALSE),IF(_xlpm.x=0,"",_xlpm.x)))</f>
        <v>https://orcid.org/0000-0002-9037-7623</v>
      </c>
      <c r="Y3693" t="str">
        <f>IF(U3693="","",_xlfn.LET(_xlpm.x,VLOOKUP(U3693,'Drop-down_menus'!$F$2:$G$16,2,FALSE),IF(_xlpm.x=0,"",_xlpm.x)))</f>
        <v/>
      </c>
      <c r="Z3693" t="str">
        <f>IF(V3693="","",_xlfn.LET(_xlpm.x,VLOOKUP(V3693,'Drop-down_menus'!$F$2:$G$16,2,FALSE),IF(_xlpm.x=0,"",_xlpm.x)))</f>
        <v/>
      </c>
      <c r="AA3693" t="str">
        <f>IF(W3693="","",_xlfn.LET(_xlpm.x,VLOOKUP(W3693,'Drop-down_menus'!$F$2:$G$16,2,FALSE),IF(_xlpm.x=0,"",_xlpm.x)))</f>
        <v/>
      </c>
      <c r="AB3693" t="s">
        <v>866</v>
      </c>
      <c r="AE3693" t="s">
        <v>867</v>
      </c>
    </row>
    <row r="3694" spans="1:31" ht="15" x14ac:dyDescent="0.2">
      <c r="A3694" s="2" t="s">
        <v>207</v>
      </c>
      <c r="B3694">
        <v>1393</v>
      </c>
      <c r="C3694">
        <v>1472</v>
      </c>
      <c r="D3694" s="69" t="s">
        <v>700</v>
      </c>
      <c r="F3694" s="69" t="s">
        <v>774</v>
      </c>
      <c r="G3694" s="70">
        <v>1</v>
      </c>
      <c r="H3694" s="69" t="s">
        <v>774</v>
      </c>
      <c r="I3694" t="s">
        <v>774</v>
      </c>
      <c r="J3694" t="str">
        <f>IF($I3694="","",_xlfn.LET(_xlpm.x,VLOOKUP($I3694,'taxon-match_2026-08-31'!$A$2:$N$122,6,FALSE),IF(_xlpm.x=0,"",_xlpm.x)))</f>
        <v>(Herdman, 1902)</v>
      </c>
      <c r="K3694" t="str">
        <f>IF($I3694="","",_xlfn.LET(_xlpm.x,VLOOKUP($I3694,'taxon-match_2026-08-31'!$A$2:$N$122,4,FALSE),IF(_xlpm.x=0,"",_xlpm.x)))</f>
        <v>urn:lsid:marinespecies.org:taxname:173644</v>
      </c>
      <c r="L3694" t="str">
        <f>IF($I3694="","",_xlfn.LET(_xlpm.x,VLOOKUP($I3694,'taxon-match_2026-08-31'!$A$2:$N$122,7,FALSE),IF(_xlpm.x=0,"",_xlpm.x)))</f>
        <v>Animalia</v>
      </c>
      <c r="M3694" t="str">
        <f>IF($I3694="","",_xlfn.LET(_xlpm.x,VLOOKUP($I3694,'taxon-match_2026-08-31'!$A$2:$N$122,8,FALSE),IF(_xlpm.x=0,"",_xlpm.x)))</f>
        <v>Chordata</v>
      </c>
      <c r="N3694" t="str">
        <f>IF($I3694="","",_xlfn.LET(_xlpm.x,VLOOKUP($I3694,'taxon-match_2026-08-31'!$A$2:$N$122,9,FALSE),IF(_xlpm.x=0,"",_xlpm.x)))</f>
        <v>Ascidiacea</v>
      </c>
      <c r="O3694" t="str">
        <f>IF($I3694="","",_xlfn.LET(_xlpm.x,VLOOKUP($I3694,'taxon-match_2026-08-31'!$A$2:$N$122,10,FALSE),IF(_xlpm.x=0,"",_xlpm.x)))</f>
        <v>Aplousobranchia</v>
      </c>
      <c r="P3694" t="str">
        <f>IF($I3694="","",_xlfn.LET(_xlpm.x,VLOOKUP($I3694,'taxon-match_2026-08-31'!$A$2:$N$122,11,FALSE),IF(_xlpm.x=0,"",_xlpm.x)))</f>
        <v>Polyclinidae</v>
      </c>
      <c r="Q3694" t="str">
        <f>IF($I3694="","",_xlfn.LET(_xlpm.x,VLOOKUP($I3694,'taxon-match_2026-08-31'!$A$2:$N$122,12,FALSE),IF(_xlpm.x=0,"",_xlpm.x)))</f>
        <v>Synoicum</v>
      </c>
      <c r="R3694" t="str">
        <f>IF($I3694="","",_xlfn.LET(_xlpm.x,VLOOKUP($I3694,'taxon-match_2026-08-31'!$A$2:$N$122,14,FALSE),IF(_xlpm.x=0,"",_xlpm.x)))</f>
        <v>adareanum</v>
      </c>
      <c r="S3694" s="2" t="s">
        <v>2609</v>
      </c>
      <c r="T3694" t="s">
        <v>77</v>
      </c>
      <c r="X3694" t="str">
        <f>IF(T3694="","",_xlfn.LET(_xlpm.x,VLOOKUP(T3694,'Drop-down_menus'!$F$2:$G$16,2,FALSE),IF(_xlpm.x=0,"",_xlpm.x)))</f>
        <v>https://orcid.org/0000-0002-9037-7623</v>
      </c>
      <c r="Y3694" t="str">
        <f>IF(U3694="","",_xlfn.LET(_xlpm.x,VLOOKUP(U3694,'Drop-down_menus'!$F$2:$G$16,2,FALSE),IF(_xlpm.x=0,"",_xlpm.x)))</f>
        <v/>
      </c>
      <c r="Z3694" t="str">
        <f>IF(V3694="","",_xlfn.LET(_xlpm.x,VLOOKUP(V3694,'Drop-down_menus'!$F$2:$G$16,2,FALSE),IF(_xlpm.x=0,"",_xlpm.x)))</f>
        <v/>
      </c>
      <c r="AA3694" t="str">
        <f>IF(W3694="","",_xlfn.LET(_xlpm.x,VLOOKUP(W3694,'Drop-down_menus'!$F$2:$G$16,2,FALSE),IF(_xlpm.x=0,"",_xlpm.x)))</f>
        <v/>
      </c>
      <c r="AB3694" t="s">
        <v>866</v>
      </c>
      <c r="AE3694" t="s">
        <v>867</v>
      </c>
    </row>
    <row r="3695" spans="1:31" ht="15" x14ac:dyDescent="0.2">
      <c r="A3695" s="2" t="s">
        <v>207</v>
      </c>
      <c r="B3695">
        <v>1394</v>
      </c>
      <c r="C3695">
        <v>1473</v>
      </c>
      <c r="D3695" s="69" t="s">
        <v>700</v>
      </c>
      <c r="F3695" s="69" t="s">
        <v>774</v>
      </c>
      <c r="G3695" s="70">
        <v>1</v>
      </c>
      <c r="H3695" s="69" t="s">
        <v>774</v>
      </c>
      <c r="I3695" t="s">
        <v>774</v>
      </c>
      <c r="J3695" t="str">
        <f>IF($I3695="","",_xlfn.LET(_xlpm.x,VLOOKUP($I3695,'taxon-match_2026-08-31'!$A$2:$N$122,6,FALSE),IF(_xlpm.x=0,"",_xlpm.x)))</f>
        <v>(Herdman, 1902)</v>
      </c>
      <c r="K3695" t="str">
        <f>IF($I3695="","",_xlfn.LET(_xlpm.x,VLOOKUP($I3695,'taxon-match_2026-08-31'!$A$2:$N$122,4,FALSE),IF(_xlpm.x=0,"",_xlpm.x)))</f>
        <v>urn:lsid:marinespecies.org:taxname:173644</v>
      </c>
      <c r="L3695" t="str">
        <f>IF($I3695="","",_xlfn.LET(_xlpm.x,VLOOKUP($I3695,'taxon-match_2026-08-31'!$A$2:$N$122,7,FALSE),IF(_xlpm.x=0,"",_xlpm.x)))</f>
        <v>Animalia</v>
      </c>
      <c r="M3695" t="str">
        <f>IF($I3695="","",_xlfn.LET(_xlpm.x,VLOOKUP($I3695,'taxon-match_2026-08-31'!$A$2:$N$122,8,FALSE),IF(_xlpm.x=0,"",_xlpm.x)))</f>
        <v>Chordata</v>
      </c>
      <c r="N3695" t="str">
        <f>IF($I3695="","",_xlfn.LET(_xlpm.x,VLOOKUP($I3695,'taxon-match_2026-08-31'!$A$2:$N$122,9,FALSE),IF(_xlpm.x=0,"",_xlpm.x)))</f>
        <v>Ascidiacea</v>
      </c>
      <c r="O3695" t="str">
        <f>IF($I3695="","",_xlfn.LET(_xlpm.x,VLOOKUP($I3695,'taxon-match_2026-08-31'!$A$2:$N$122,10,FALSE),IF(_xlpm.x=0,"",_xlpm.x)))</f>
        <v>Aplousobranchia</v>
      </c>
      <c r="P3695" t="str">
        <f>IF($I3695="","",_xlfn.LET(_xlpm.x,VLOOKUP($I3695,'taxon-match_2026-08-31'!$A$2:$N$122,11,FALSE),IF(_xlpm.x=0,"",_xlpm.x)))</f>
        <v>Polyclinidae</v>
      </c>
      <c r="Q3695" t="str">
        <f>IF($I3695="","",_xlfn.LET(_xlpm.x,VLOOKUP($I3695,'taxon-match_2026-08-31'!$A$2:$N$122,12,FALSE),IF(_xlpm.x=0,"",_xlpm.x)))</f>
        <v>Synoicum</v>
      </c>
      <c r="R3695" t="str">
        <f>IF($I3695="","",_xlfn.LET(_xlpm.x,VLOOKUP($I3695,'taxon-match_2026-08-31'!$A$2:$N$122,14,FALSE),IF(_xlpm.x=0,"",_xlpm.x)))</f>
        <v>adareanum</v>
      </c>
      <c r="S3695" s="2" t="s">
        <v>2609</v>
      </c>
      <c r="T3695" t="s">
        <v>77</v>
      </c>
      <c r="X3695" t="str">
        <f>IF(T3695="","",_xlfn.LET(_xlpm.x,VLOOKUP(T3695,'Drop-down_menus'!$F$2:$G$16,2,FALSE),IF(_xlpm.x=0,"",_xlpm.x)))</f>
        <v>https://orcid.org/0000-0002-9037-7623</v>
      </c>
      <c r="Y3695" t="str">
        <f>IF(U3695="","",_xlfn.LET(_xlpm.x,VLOOKUP(U3695,'Drop-down_menus'!$F$2:$G$16,2,FALSE),IF(_xlpm.x=0,"",_xlpm.x)))</f>
        <v/>
      </c>
      <c r="Z3695" t="str">
        <f>IF(V3695="","",_xlfn.LET(_xlpm.x,VLOOKUP(V3695,'Drop-down_menus'!$F$2:$G$16,2,FALSE),IF(_xlpm.x=0,"",_xlpm.x)))</f>
        <v/>
      </c>
      <c r="AA3695" t="str">
        <f>IF(W3695="","",_xlfn.LET(_xlpm.x,VLOOKUP(W3695,'Drop-down_menus'!$F$2:$G$16,2,FALSE),IF(_xlpm.x=0,"",_xlpm.x)))</f>
        <v/>
      </c>
      <c r="AB3695" t="s">
        <v>866</v>
      </c>
      <c r="AE3695" t="s">
        <v>867</v>
      </c>
    </row>
    <row r="3696" spans="1:31" ht="15" x14ac:dyDescent="0.2">
      <c r="A3696" s="2" t="s">
        <v>207</v>
      </c>
      <c r="B3696">
        <v>1395</v>
      </c>
      <c r="C3696">
        <v>1473</v>
      </c>
      <c r="D3696" s="69" t="s">
        <v>700</v>
      </c>
      <c r="F3696" s="69" t="s">
        <v>774</v>
      </c>
      <c r="G3696" s="70">
        <v>1</v>
      </c>
      <c r="H3696" s="69" t="s">
        <v>774</v>
      </c>
      <c r="I3696" t="s">
        <v>774</v>
      </c>
      <c r="J3696" t="str">
        <f>IF($I3696="","",_xlfn.LET(_xlpm.x,VLOOKUP($I3696,'taxon-match_2026-08-31'!$A$2:$N$122,6,FALSE),IF(_xlpm.x=0,"",_xlpm.x)))</f>
        <v>(Herdman, 1902)</v>
      </c>
      <c r="K3696" t="str">
        <f>IF($I3696="","",_xlfn.LET(_xlpm.x,VLOOKUP($I3696,'taxon-match_2026-08-31'!$A$2:$N$122,4,FALSE),IF(_xlpm.x=0,"",_xlpm.x)))</f>
        <v>urn:lsid:marinespecies.org:taxname:173644</v>
      </c>
      <c r="L3696" t="str">
        <f>IF($I3696="","",_xlfn.LET(_xlpm.x,VLOOKUP($I3696,'taxon-match_2026-08-31'!$A$2:$N$122,7,FALSE),IF(_xlpm.x=0,"",_xlpm.x)))</f>
        <v>Animalia</v>
      </c>
      <c r="M3696" t="str">
        <f>IF($I3696="","",_xlfn.LET(_xlpm.x,VLOOKUP($I3696,'taxon-match_2026-08-31'!$A$2:$N$122,8,FALSE),IF(_xlpm.x=0,"",_xlpm.x)))</f>
        <v>Chordata</v>
      </c>
      <c r="N3696" t="str">
        <f>IF($I3696="","",_xlfn.LET(_xlpm.x,VLOOKUP($I3696,'taxon-match_2026-08-31'!$A$2:$N$122,9,FALSE),IF(_xlpm.x=0,"",_xlpm.x)))</f>
        <v>Ascidiacea</v>
      </c>
      <c r="O3696" t="str">
        <f>IF($I3696="","",_xlfn.LET(_xlpm.x,VLOOKUP($I3696,'taxon-match_2026-08-31'!$A$2:$N$122,10,FALSE),IF(_xlpm.x=0,"",_xlpm.x)))</f>
        <v>Aplousobranchia</v>
      </c>
      <c r="P3696" t="str">
        <f>IF($I3696="","",_xlfn.LET(_xlpm.x,VLOOKUP($I3696,'taxon-match_2026-08-31'!$A$2:$N$122,11,FALSE),IF(_xlpm.x=0,"",_xlpm.x)))</f>
        <v>Polyclinidae</v>
      </c>
      <c r="Q3696" t="str">
        <f>IF($I3696="","",_xlfn.LET(_xlpm.x,VLOOKUP($I3696,'taxon-match_2026-08-31'!$A$2:$N$122,12,FALSE),IF(_xlpm.x=0,"",_xlpm.x)))</f>
        <v>Synoicum</v>
      </c>
      <c r="R3696" t="str">
        <f>IF($I3696="","",_xlfn.LET(_xlpm.x,VLOOKUP($I3696,'taxon-match_2026-08-31'!$A$2:$N$122,14,FALSE),IF(_xlpm.x=0,"",_xlpm.x)))</f>
        <v>adareanum</v>
      </c>
      <c r="S3696" s="2" t="s">
        <v>2609</v>
      </c>
      <c r="T3696" t="s">
        <v>77</v>
      </c>
      <c r="X3696" t="str">
        <f>IF(T3696="","",_xlfn.LET(_xlpm.x,VLOOKUP(T3696,'Drop-down_menus'!$F$2:$G$16,2,FALSE),IF(_xlpm.x=0,"",_xlpm.x)))</f>
        <v>https://orcid.org/0000-0002-9037-7623</v>
      </c>
      <c r="Y3696" t="str">
        <f>IF(U3696="","",_xlfn.LET(_xlpm.x,VLOOKUP(U3696,'Drop-down_menus'!$F$2:$G$16,2,FALSE),IF(_xlpm.x=0,"",_xlpm.x)))</f>
        <v/>
      </c>
      <c r="Z3696" t="str">
        <f>IF(V3696="","",_xlfn.LET(_xlpm.x,VLOOKUP(V3696,'Drop-down_menus'!$F$2:$G$16,2,FALSE),IF(_xlpm.x=0,"",_xlpm.x)))</f>
        <v/>
      </c>
      <c r="AA3696" t="str">
        <f>IF(W3696="","",_xlfn.LET(_xlpm.x,VLOOKUP(W3696,'Drop-down_menus'!$F$2:$G$16,2,FALSE),IF(_xlpm.x=0,"",_xlpm.x)))</f>
        <v/>
      </c>
      <c r="AB3696" t="s">
        <v>866</v>
      </c>
      <c r="AE3696" t="s">
        <v>867</v>
      </c>
    </row>
    <row r="3697" spans="1:31" ht="15" x14ac:dyDescent="0.2">
      <c r="A3697" s="2" t="s">
        <v>207</v>
      </c>
      <c r="B3697">
        <v>1396</v>
      </c>
      <c r="C3697">
        <v>1471</v>
      </c>
      <c r="D3697" s="69" t="s">
        <v>700</v>
      </c>
      <c r="F3697" s="69" t="s">
        <v>774</v>
      </c>
      <c r="G3697" s="70">
        <v>1</v>
      </c>
      <c r="H3697" s="69" t="s">
        <v>774</v>
      </c>
      <c r="I3697" t="s">
        <v>774</v>
      </c>
      <c r="J3697" t="str">
        <f>IF($I3697="","",_xlfn.LET(_xlpm.x,VLOOKUP($I3697,'taxon-match_2026-08-31'!$A$2:$N$122,6,FALSE),IF(_xlpm.x=0,"",_xlpm.x)))</f>
        <v>(Herdman, 1902)</v>
      </c>
      <c r="K3697" t="str">
        <f>IF($I3697="","",_xlfn.LET(_xlpm.x,VLOOKUP($I3697,'taxon-match_2026-08-31'!$A$2:$N$122,4,FALSE),IF(_xlpm.x=0,"",_xlpm.x)))</f>
        <v>urn:lsid:marinespecies.org:taxname:173644</v>
      </c>
      <c r="L3697" t="str">
        <f>IF($I3697="","",_xlfn.LET(_xlpm.x,VLOOKUP($I3697,'taxon-match_2026-08-31'!$A$2:$N$122,7,FALSE),IF(_xlpm.x=0,"",_xlpm.x)))</f>
        <v>Animalia</v>
      </c>
      <c r="M3697" t="str">
        <f>IF($I3697="","",_xlfn.LET(_xlpm.x,VLOOKUP($I3697,'taxon-match_2026-08-31'!$A$2:$N$122,8,FALSE),IF(_xlpm.x=0,"",_xlpm.x)))</f>
        <v>Chordata</v>
      </c>
      <c r="N3697" t="str">
        <f>IF($I3697="","",_xlfn.LET(_xlpm.x,VLOOKUP($I3697,'taxon-match_2026-08-31'!$A$2:$N$122,9,FALSE),IF(_xlpm.x=0,"",_xlpm.x)))</f>
        <v>Ascidiacea</v>
      </c>
      <c r="O3697" t="str">
        <f>IF($I3697="","",_xlfn.LET(_xlpm.x,VLOOKUP($I3697,'taxon-match_2026-08-31'!$A$2:$N$122,10,FALSE),IF(_xlpm.x=0,"",_xlpm.x)))</f>
        <v>Aplousobranchia</v>
      </c>
      <c r="P3697" t="str">
        <f>IF($I3697="","",_xlfn.LET(_xlpm.x,VLOOKUP($I3697,'taxon-match_2026-08-31'!$A$2:$N$122,11,FALSE),IF(_xlpm.x=0,"",_xlpm.x)))</f>
        <v>Polyclinidae</v>
      </c>
      <c r="Q3697" t="str">
        <f>IF($I3697="","",_xlfn.LET(_xlpm.x,VLOOKUP($I3697,'taxon-match_2026-08-31'!$A$2:$N$122,12,FALSE),IF(_xlpm.x=0,"",_xlpm.x)))</f>
        <v>Synoicum</v>
      </c>
      <c r="R3697" t="str">
        <f>IF($I3697="","",_xlfn.LET(_xlpm.x,VLOOKUP($I3697,'taxon-match_2026-08-31'!$A$2:$N$122,14,FALSE),IF(_xlpm.x=0,"",_xlpm.x)))</f>
        <v>adareanum</v>
      </c>
      <c r="S3697" s="2" t="s">
        <v>2609</v>
      </c>
      <c r="T3697" t="s">
        <v>77</v>
      </c>
      <c r="X3697" t="str">
        <f>IF(T3697="","",_xlfn.LET(_xlpm.x,VLOOKUP(T3697,'Drop-down_menus'!$F$2:$G$16,2,FALSE),IF(_xlpm.x=0,"",_xlpm.x)))</f>
        <v>https://orcid.org/0000-0002-9037-7623</v>
      </c>
      <c r="Y3697" t="str">
        <f>IF(U3697="","",_xlfn.LET(_xlpm.x,VLOOKUP(U3697,'Drop-down_menus'!$F$2:$G$16,2,FALSE),IF(_xlpm.x=0,"",_xlpm.x)))</f>
        <v/>
      </c>
      <c r="Z3697" t="str">
        <f>IF(V3697="","",_xlfn.LET(_xlpm.x,VLOOKUP(V3697,'Drop-down_menus'!$F$2:$G$16,2,FALSE),IF(_xlpm.x=0,"",_xlpm.x)))</f>
        <v/>
      </c>
      <c r="AA3697" t="str">
        <f>IF(W3697="","",_xlfn.LET(_xlpm.x,VLOOKUP(W3697,'Drop-down_menus'!$F$2:$G$16,2,FALSE),IF(_xlpm.x=0,"",_xlpm.x)))</f>
        <v/>
      </c>
      <c r="AB3697" t="s">
        <v>866</v>
      </c>
      <c r="AE3697" t="s">
        <v>867</v>
      </c>
    </row>
    <row r="3698" spans="1:31" ht="15" x14ac:dyDescent="0.2">
      <c r="A3698" s="2" t="s">
        <v>207</v>
      </c>
      <c r="B3698">
        <v>1286</v>
      </c>
      <c r="C3698">
        <v>1471</v>
      </c>
      <c r="D3698" s="69" t="s">
        <v>700</v>
      </c>
      <c r="F3698" s="69" t="s">
        <v>774</v>
      </c>
      <c r="G3698" s="69">
        <v>1</v>
      </c>
      <c r="H3698" s="69" t="s">
        <v>774</v>
      </c>
      <c r="I3698" t="s">
        <v>774</v>
      </c>
      <c r="J3698" t="str">
        <f>IF($I3698="","",_xlfn.LET(_xlpm.x,VLOOKUP($I3698,'taxon-match_2026-08-31'!$A$2:$N$122,6,FALSE),IF(_xlpm.x=0,"",_xlpm.x)))</f>
        <v>(Herdman, 1902)</v>
      </c>
      <c r="K3698" t="str">
        <f>IF($I3698="","",_xlfn.LET(_xlpm.x,VLOOKUP($I3698,'taxon-match_2026-08-31'!$A$2:$N$122,4,FALSE),IF(_xlpm.x=0,"",_xlpm.x)))</f>
        <v>urn:lsid:marinespecies.org:taxname:173644</v>
      </c>
      <c r="L3698" t="str">
        <f>IF($I3698="","",_xlfn.LET(_xlpm.x,VLOOKUP($I3698,'taxon-match_2026-08-31'!$A$2:$N$122,7,FALSE),IF(_xlpm.x=0,"",_xlpm.x)))</f>
        <v>Animalia</v>
      </c>
      <c r="M3698" t="str">
        <f>IF($I3698="","",_xlfn.LET(_xlpm.x,VLOOKUP($I3698,'taxon-match_2026-08-31'!$A$2:$N$122,8,FALSE),IF(_xlpm.x=0,"",_xlpm.x)))</f>
        <v>Chordata</v>
      </c>
      <c r="N3698" t="str">
        <f>IF($I3698="","",_xlfn.LET(_xlpm.x,VLOOKUP($I3698,'taxon-match_2026-08-31'!$A$2:$N$122,9,FALSE),IF(_xlpm.x=0,"",_xlpm.x)))</f>
        <v>Ascidiacea</v>
      </c>
      <c r="O3698" t="str">
        <f>IF($I3698="","",_xlfn.LET(_xlpm.x,VLOOKUP($I3698,'taxon-match_2026-08-31'!$A$2:$N$122,10,FALSE),IF(_xlpm.x=0,"",_xlpm.x)))</f>
        <v>Aplousobranchia</v>
      </c>
      <c r="P3698" t="str">
        <f>IF($I3698="","",_xlfn.LET(_xlpm.x,VLOOKUP($I3698,'taxon-match_2026-08-31'!$A$2:$N$122,11,FALSE),IF(_xlpm.x=0,"",_xlpm.x)))</f>
        <v>Polyclinidae</v>
      </c>
      <c r="Q3698" t="str">
        <f>IF($I3698="","",_xlfn.LET(_xlpm.x,VLOOKUP($I3698,'taxon-match_2026-08-31'!$A$2:$N$122,12,FALSE),IF(_xlpm.x=0,"",_xlpm.x)))</f>
        <v>Synoicum</v>
      </c>
      <c r="R3698" t="str">
        <f>IF($I3698="","",_xlfn.LET(_xlpm.x,VLOOKUP($I3698,'taxon-match_2026-08-31'!$A$2:$N$122,14,FALSE),IF(_xlpm.x=0,"",_xlpm.x)))</f>
        <v>adareanum</v>
      </c>
      <c r="S3698" s="2" t="s">
        <v>2609</v>
      </c>
      <c r="T3698" t="s">
        <v>77</v>
      </c>
      <c r="X3698" t="str">
        <f>IF(T3698="","",_xlfn.LET(_xlpm.x,VLOOKUP(T3698,'Drop-down_menus'!$F$2:$G$16,2,FALSE),IF(_xlpm.x=0,"",_xlpm.x)))</f>
        <v>https://orcid.org/0000-0002-9037-7623</v>
      </c>
      <c r="Y3698" t="str">
        <f>IF(U3698="","",_xlfn.LET(_xlpm.x,VLOOKUP(U3698,'Drop-down_menus'!$F$2:$G$16,2,FALSE),IF(_xlpm.x=0,"",_xlpm.x)))</f>
        <v/>
      </c>
      <c r="Z3698" t="str">
        <f>IF(V3698="","",_xlfn.LET(_xlpm.x,VLOOKUP(V3698,'Drop-down_menus'!$F$2:$G$16,2,FALSE),IF(_xlpm.x=0,"",_xlpm.x)))</f>
        <v/>
      </c>
      <c r="AA3698" t="str">
        <f>IF(W3698="","",_xlfn.LET(_xlpm.x,VLOOKUP(W3698,'Drop-down_menus'!$F$2:$G$16,2,FALSE),IF(_xlpm.x=0,"",_xlpm.x)))</f>
        <v/>
      </c>
      <c r="AB3698" t="s">
        <v>702</v>
      </c>
      <c r="AE3698" t="s">
        <v>896</v>
      </c>
    </row>
    <row r="3699" spans="1:31" ht="15" x14ac:dyDescent="0.2">
      <c r="A3699" s="2" t="s">
        <v>207</v>
      </c>
      <c r="B3699">
        <v>1319</v>
      </c>
      <c r="C3699">
        <v>1728</v>
      </c>
      <c r="D3699" s="69" t="s">
        <v>700</v>
      </c>
      <c r="F3699" s="69" t="s">
        <v>774</v>
      </c>
      <c r="G3699" s="69">
        <v>1</v>
      </c>
      <c r="H3699" s="69" t="s">
        <v>774</v>
      </c>
      <c r="I3699" t="s">
        <v>774</v>
      </c>
      <c r="J3699" t="str">
        <f>IF($I3699="","",_xlfn.LET(_xlpm.x,VLOOKUP($I3699,'taxon-match_2026-08-31'!$A$2:$N$122,6,FALSE),IF(_xlpm.x=0,"",_xlpm.x)))</f>
        <v>(Herdman, 1902)</v>
      </c>
      <c r="K3699" t="str">
        <f>IF($I3699="","",_xlfn.LET(_xlpm.x,VLOOKUP($I3699,'taxon-match_2026-08-31'!$A$2:$N$122,4,FALSE),IF(_xlpm.x=0,"",_xlpm.x)))</f>
        <v>urn:lsid:marinespecies.org:taxname:173644</v>
      </c>
      <c r="L3699" t="str">
        <f>IF($I3699="","",_xlfn.LET(_xlpm.x,VLOOKUP($I3699,'taxon-match_2026-08-31'!$A$2:$N$122,7,FALSE),IF(_xlpm.x=0,"",_xlpm.x)))</f>
        <v>Animalia</v>
      </c>
      <c r="M3699" t="str">
        <f>IF($I3699="","",_xlfn.LET(_xlpm.x,VLOOKUP($I3699,'taxon-match_2026-08-31'!$A$2:$N$122,8,FALSE),IF(_xlpm.x=0,"",_xlpm.x)))</f>
        <v>Chordata</v>
      </c>
      <c r="N3699" t="str">
        <f>IF($I3699="","",_xlfn.LET(_xlpm.x,VLOOKUP($I3699,'taxon-match_2026-08-31'!$A$2:$N$122,9,FALSE),IF(_xlpm.x=0,"",_xlpm.x)))</f>
        <v>Ascidiacea</v>
      </c>
      <c r="O3699" t="str">
        <f>IF($I3699="","",_xlfn.LET(_xlpm.x,VLOOKUP($I3699,'taxon-match_2026-08-31'!$A$2:$N$122,10,FALSE),IF(_xlpm.x=0,"",_xlpm.x)))</f>
        <v>Aplousobranchia</v>
      </c>
      <c r="P3699" t="str">
        <f>IF($I3699="","",_xlfn.LET(_xlpm.x,VLOOKUP($I3699,'taxon-match_2026-08-31'!$A$2:$N$122,11,FALSE),IF(_xlpm.x=0,"",_xlpm.x)))</f>
        <v>Polyclinidae</v>
      </c>
      <c r="Q3699" t="str">
        <f>IF($I3699="","",_xlfn.LET(_xlpm.x,VLOOKUP($I3699,'taxon-match_2026-08-31'!$A$2:$N$122,12,FALSE),IF(_xlpm.x=0,"",_xlpm.x)))</f>
        <v>Synoicum</v>
      </c>
      <c r="R3699" t="str">
        <f>IF($I3699="","",_xlfn.LET(_xlpm.x,VLOOKUP($I3699,'taxon-match_2026-08-31'!$A$2:$N$122,14,FALSE),IF(_xlpm.x=0,"",_xlpm.x)))</f>
        <v>adareanum</v>
      </c>
      <c r="S3699" s="2" t="s">
        <v>2609</v>
      </c>
      <c r="T3699" t="s">
        <v>77</v>
      </c>
      <c r="X3699" t="str">
        <f>IF(T3699="","",_xlfn.LET(_xlpm.x,VLOOKUP(T3699,'Drop-down_menus'!$F$2:$G$16,2,FALSE),IF(_xlpm.x=0,"",_xlpm.x)))</f>
        <v>https://orcid.org/0000-0002-9037-7623</v>
      </c>
      <c r="Y3699" t="str">
        <f>IF(U3699="","",_xlfn.LET(_xlpm.x,VLOOKUP(U3699,'Drop-down_menus'!$F$2:$G$16,2,FALSE),IF(_xlpm.x=0,"",_xlpm.x)))</f>
        <v/>
      </c>
      <c r="Z3699" t="str">
        <f>IF(V3699="","",_xlfn.LET(_xlpm.x,VLOOKUP(V3699,'Drop-down_menus'!$F$2:$G$16,2,FALSE),IF(_xlpm.x=0,"",_xlpm.x)))</f>
        <v/>
      </c>
      <c r="AA3699" t="str">
        <f>IF(W3699="","",_xlfn.LET(_xlpm.x,VLOOKUP(W3699,'Drop-down_menus'!$F$2:$G$16,2,FALSE),IF(_xlpm.x=0,"",_xlpm.x)))</f>
        <v/>
      </c>
      <c r="AB3699" t="s">
        <v>702</v>
      </c>
      <c r="AE3699" t="s">
        <v>896</v>
      </c>
    </row>
    <row r="3700" spans="1:31" ht="15" x14ac:dyDescent="0.2">
      <c r="A3700" s="2" t="s">
        <v>207</v>
      </c>
      <c r="B3700">
        <v>1320</v>
      </c>
      <c r="C3700">
        <v>1851</v>
      </c>
      <c r="D3700" s="69" t="s">
        <v>700</v>
      </c>
      <c r="F3700" s="69" t="s">
        <v>774</v>
      </c>
      <c r="G3700" s="69">
        <v>1</v>
      </c>
      <c r="H3700" s="69" t="s">
        <v>774</v>
      </c>
      <c r="I3700" t="s">
        <v>774</v>
      </c>
      <c r="J3700" t="str">
        <f>IF($I3700="","",_xlfn.LET(_xlpm.x,VLOOKUP($I3700,'taxon-match_2026-08-31'!$A$2:$N$122,6,FALSE),IF(_xlpm.x=0,"",_xlpm.x)))</f>
        <v>(Herdman, 1902)</v>
      </c>
      <c r="K3700" t="str">
        <f>IF($I3700="","",_xlfn.LET(_xlpm.x,VLOOKUP($I3700,'taxon-match_2026-08-31'!$A$2:$N$122,4,FALSE),IF(_xlpm.x=0,"",_xlpm.x)))</f>
        <v>urn:lsid:marinespecies.org:taxname:173644</v>
      </c>
      <c r="L3700" t="str">
        <f>IF($I3700="","",_xlfn.LET(_xlpm.x,VLOOKUP($I3700,'taxon-match_2026-08-31'!$A$2:$N$122,7,FALSE),IF(_xlpm.x=0,"",_xlpm.x)))</f>
        <v>Animalia</v>
      </c>
      <c r="M3700" t="str">
        <f>IF($I3700="","",_xlfn.LET(_xlpm.x,VLOOKUP($I3700,'taxon-match_2026-08-31'!$A$2:$N$122,8,FALSE),IF(_xlpm.x=0,"",_xlpm.x)))</f>
        <v>Chordata</v>
      </c>
      <c r="N3700" t="str">
        <f>IF($I3700="","",_xlfn.LET(_xlpm.x,VLOOKUP($I3700,'taxon-match_2026-08-31'!$A$2:$N$122,9,FALSE),IF(_xlpm.x=0,"",_xlpm.x)))</f>
        <v>Ascidiacea</v>
      </c>
      <c r="O3700" t="str">
        <f>IF($I3700="","",_xlfn.LET(_xlpm.x,VLOOKUP($I3700,'taxon-match_2026-08-31'!$A$2:$N$122,10,FALSE),IF(_xlpm.x=0,"",_xlpm.x)))</f>
        <v>Aplousobranchia</v>
      </c>
      <c r="P3700" t="str">
        <f>IF($I3700="","",_xlfn.LET(_xlpm.x,VLOOKUP($I3700,'taxon-match_2026-08-31'!$A$2:$N$122,11,FALSE),IF(_xlpm.x=0,"",_xlpm.x)))</f>
        <v>Polyclinidae</v>
      </c>
      <c r="Q3700" t="str">
        <f>IF($I3700="","",_xlfn.LET(_xlpm.x,VLOOKUP($I3700,'taxon-match_2026-08-31'!$A$2:$N$122,12,FALSE),IF(_xlpm.x=0,"",_xlpm.x)))</f>
        <v>Synoicum</v>
      </c>
      <c r="R3700" t="str">
        <f>IF($I3700="","",_xlfn.LET(_xlpm.x,VLOOKUP($I3700,'taxon-match_2026-08-31'!$A$2:$N$122,14,FALSE),IF(_xlpm.x=0,"",_xlpm.x)))</f>
        <v>adareanum</v>
      </c>
      <c r="S3700" s="2" t="s">
        <v>2609</v>
      </c>
      <c r="T3700" t="s">
        <v>77</v>
      </c>
      <c r="X3700" t="str">
        <f>IF(T3700="","",_xlfn.LET(_xlpm.x,VLOOKUP(T3700,'Drop-down_menus'!$F$2:$G$16,2,FALSE),IF(_xlpm.x=0,"",_xlpm.x)))</f>
        <v>https://orcid.org/0000-0002-9037-7623</v>
      </c>
      <c r="Y3700" t="str">
        <f>IF(U3700="","",_xlfn.LET(_xlpm.x,VLOOKUP(U3700,'Drop-down_menus'!$F$2:$G$16,2,FALSE),IF(_xlpm.x=0,"",_xlpm.x)))</f>
        <v/>
      </c>
      <c r="Z3700" t="str">
        <f>IF(V3700="","",_xlfn.LET(_xlpm.x,VLOOKUP(V3700,'Drop-down_menus'!$F$2:$G$16,2,FALSE),IF(_xlpm.x=0,"",_xlpm.x)))</f>
        <v/>
      </c>
      <c r="AA3700" t="str">
        <f>IF(W3700="","",_xlfn.LET(_xlpm.x,VLOOKUP(W3700,'Drop-down_menus'!$F$2:$G$16,2,FALSE),IF(_xlpm.x=0,"",_xlpm.x)))</f>
        <v/>
      </c>
      <c r="AB3700" t="s">
        <v>702</v>
      </c>
      <c r="AE3700" t="s">
        <v>896</v>
      </c>
    </row>
    <row r="3701" spans="1:31" ht="15" x14ac:dyDescent="0.2">
      <c r="A3701" s="2" t="s">
        <v>207</v>
      </c>
      <c r="B3701">
        <v>1321</v>
      </c>
      <c r="C3701">
        <v>1987</v>
      </c>
      <c r="D3701" s="69" t="s">
        <v>700</v>
      </c>
      <c r="F3701" s="69" t="s">
        <v>774</v>
      </c>
      <c r="G3701" s="69">
        <v>1</v>
      </c>
      <c r="H3701" s="69" t="s">
        <v>774</v>
      </c>
      <c r="I3701" t="s">
        <v>774</v>
      </c>
      <c r="J3701" t="str">
        <f>IF($I3701="","",_xlfn.LET(_xlpm.x,VLOOKUP($I3701,'taxon-match_2026-08-31'!$A$2:$N$122,6,FALSE),IF(_xlpm.x=0,"",_xlpm.x)))</f>
        <v>(Herdman, 1902)</v>
      </c>
      <c r="K3701" t="str">
        <f>IF($I3701="","",_xlfn.LET(_xlpm.x,VLOOKUP($I3701,'taxon-match_2026-08-31'!$A$2:$N$122,4,FALSE),IF(_xlpm.x=0,"",_xlpm.x)))</f>
        <v>urn:lsid:marinespecies.org:taxname:173644</v>
      </c>
      <c r="L3701" t="str">
        <f>IF($I3701="","",_xlfn.LET(_xlpm.x,VLOOKUP($I3701,'taxon-match_2026-08-31'!$A$2:$N$122,7,FALSE),IF(_xlpm.x=0,"",_xlpm.x)))</f>
        <v>Animalia</v>
      </c>
      <c r="M3701" t="str">
        <f>IF($I3701="","",_xlfn.LET(_xlpm.x,VLOOKUP($I3701,'taxon-match_2026-08-31'!$A$2:$N$122,8,FALSE),IF(_xlpm.x=0,"",_xlpm.x)))</f>
        <v>Chordata</v>
      </c>
      <c r="N3701" t="str">
        <f>IF($I3701="","",_xlfn.LET(_xlpm.x,VLOOKUP($I3701,'taxon-match_2026-08-31'!$A$2:$N$122,9,FALSE),IF(_xlpm.x=0,"",_xlpm.x)))</f>
        <v>Ascidiacea</v>
      </c>
      <c r="O3701" t="str">
        <f>IF($I3701="","",_xlfn.LET(_xlpm.x,VLOOKUP($I3701,'taxon-match_2026-08-31'!$A$2:$N$122,10,FALSE),IF(_xlpm.x=0,"",_xlpm.x)))</f>
        <v>Aplousobranchia</v>
      </c>
      <c r="P3701" t="str">
        <f>IF($I3701="","",_xlfn.LET(_xlpm.x,VLOOKUP($I3701,'taxon-match_2026-08-31'!$A$2:$N$122,11,FALSE),IF(_xlpm.x=0,"",_xlpm.x)))</f>
        <v>Polyclinidae</v>
      </c>
      <c r="Q3701" t="str">
        <f>IF($I3701="","",_xlfn.LET(_xlpm.x,VLOOKUP($I3701,'taxon-match_2026-08-31'!$A$2:$N$122,12,FALSE),IF(_xlpm.x=0,"",_xlpm.x)))</f>
        <v>Synoicum</v>
      </c>
      <c r="R3701" t="str">
        <f>IF($I3701="","",_xlfn.LET(_xlpm.x,VLOOKUP($I3701,'taxon-match_2026-08-31'!$A$2:$N$122,14,FALSE),IF(_xlpm.x=0,"",_xlpm.x)))</f>
        <v>adareanum</v>
      </c>
      <c r="S3701" s="2" t="s">
        <v>2609</v>
      </c>
      <c r="T3701" t="s">
        <v>77</v>
      </c>
      <c r="X3701" t="str">
        <f>IF(T3701="","",_xlfn.LET(_xlpm.x,VLOOKUP(T3701,'Drop-down_menus'!$F$2:$G$16,2,FALSE),IF(_xlpm.x=0,"",_xlpm.x)))</f>
        <v>https://orcid.org/0000-0002-9037-7623</v>
      </c>
      <c r="Y3701" t="str">
        <f>IF(U3701="","",_xlfn.LET(_xlpm.x,VLOOKUP(U3701,'Drop-down_menus'!$F$2:$G$16,2,FALSE),IF(_xlpm.x=0,"",_xlpm.x)))</f>
        <v/>
      </c>
      <c r="Z3701" t="str">
        <f>IF(V3701="","",_xlfn.LET(_xlpm.x,VLOOKUP(V3701,'Drop-down_menus'!$F$2:$G$16,2,FALSE),IF(_xlpm.x=0,"",_xlpm.x)))</f>
        <v/>
      </c>
      <c r="AA3701" t="str">
        <f>IF(W3701="","",_xlfn.LET(_xlpm.x,VLOOKUP(W3701,'Drop-down_menus'!$F$2:$G$16,2,FALSE),IF(_xlpm.x=0,"",_xlpm.x)))</f>
        <v/>
      </c>
      <c r="AB3701" t="s">
        <v>702</v>
      </c>
      <c r="AE3701" t="s">
        <v>896</v>
      </c>
    </row>
    <row r="3702" spans="1:31" ht="15" x14ac:dyDescent="0.2">
      <c r="A3702" s="2" t="s">
        <v>207</v>
      </c>
      <c r="B3702">
        <v>1322</v>
      </c>
      <c r="C3702">
        <v>1799</v>
      </c>
      <c r="D3702" s="69" t="s">
        <v>700</v>
      </c>
      <c r="F3702" s="69" t="s">
        <v>774</v>
      </c>
      <c r="G3702" s="69">
        <v>1</v>
      </c>
      <c r="H3702" s="69" t="s">
        <v>774</v>
      </c>
      <c r="I3702" t="s">
        <v>774</v>
      </c>
      <c r="J3702" t="str">
        <f>IF($I3702="","",_xlfn.LET(_xlpm.x,VLOOKUP($I3702,'taxon-match_2026-08-31'!$A$2:$N$122,6,FALSE),IF(_xlpm.x=0,"",_xlpm.x)))</f>
        <v>(Herdman, 1902)</v>
      </c>
      <c r="K3702" t="str">
        <f>IF($I3702="","",_xlfn.LET(_xlpm.x,VLOOKUP($I3702,'taxon-match_2026-08-31'!$A$2:$N$122,4,FALSE),IF(_xlpm.x=0,"",_xlpm.x)))</f>
        <v>urn:lsid:marinespecies.org:taxname:173644</v>
      </c>
      <c r="L3702" t="str">
        <f>IF($I3702="","",_xlfn.LET(_xlpm.x,VLOOKUP($I3702,'taxon-match_2026-08-31'!$A$2:$N$122,7,FALSE),IF(_xlpm.x=0,"",_xlpm.x)))</f>
        <v>Animalia</v>
      </c>
      <c r="M3702" t="str">
        <f>IF($I3702="","",_xlfn.LET(_xlpm.x,VLOOKUP($I3702,'taxon-match_2026-08-31'!$A$2:$N$122,8,FALSE),IF(_xlpm.x=0,"",_xlpm.x)))</f>
        <v>Chordata</v>
      </c>
      <c r="N3702" t="str">
        <f>IF($I3702="","",_xlfn.LET(_xlpm.x,VLOOKUP($I3702,'taxon-match_2026-08-31'!$A$2:$N$122,9,FALSE),IF(_xlpm.x=0,"",_xlpm.x)))</f>
        <v>Ascidiacea</v>
      </c>
      <c r="O3702" t="str">
        <f>IF($I3702="","",_xlfn.LET(_xlpm.x,VLOOKUP($I3702,'taxon-match_2026-08-31'!$A$2:$N$122,10,FALSE),IF(_xlpm.x=0,"",_xlpm.x)))</f>
        <v>Aplousobranchia</v>
      </c>
      <c r="P3702" t="str">
        <f>IF($I3702="","",_xlfn.LET(_xlpm.x,VLOOKUP($I3702,'taxon-match_2026-08-31'!$A$2:$N$122,11,FALSE),IF(_xlpm.x=0,"",_xlpm.x)))</f>
        <v>Polyclinidae</v>
      </c>
      <c r="Q3702" t="str">
        <f>IF($I3702="","",_xlfn.LET(_xlpm.x,VLOOKUP($I3702,'taxon-match_2026-08-31'!$A$2:$N$122,12,FALSE),IF(_xlpm.x=0,"",_xlpm.x)))</f>
        <v>Synoicum</v>
      </c>
      <c r="R3702" t="str">
        <f>IF($I3702="","",_xlfn.LET(_xlpm.x,VLOOKUP($I3702,'taxon-match_2026-08-31'!$A$2:$N$122,14,FALSE),IF(_xlpm.x=0,"",_xlpm.x)))</f>
        <v>adareanum</v>
      </c>
      <c r="S3702" s="2" t="s">
        <v>2609</v>
      </c>
      <c r="T3702" t="s">
        <v>77</v>
      </c>
      <c r="X3702" t="str">
        <f>IF(T3702="","",_xlfn.LET(_xlpm.x,VLOOKUP(T3702,'Drop-down_menus'!$F$2:$G$16,2,FALSE),IF(_xlpm.x=0,"",_xlpm.x)))</f>
        <v>https://orcid.org/0000-0002-9037-7623</v>
      </c>
      <c r="Y3702" t="str">
        <f>IF(U3702="","",_xlfn.LET(_xlpm.x,VLOOKUP(U3702,'Drop-down_menus'!$F$2:$G$16,2,FALSE),IF(_xlpm.x=0,"",_xlpm.x)))</f>
        <v/>
      </c>
      <c r="Z3702" t="str">
        <f>IF(V3702="","",_xlfn.LET(_xlpm.x,VLOOKUP(V3702,'Drop-down_menus'!$F$2:$G$16,2,FALSE),IF(_xlpm.x=0,"",_xlpm.x)))</f>
        <v/>
      </c>
      <c r="AA3702" t="str">
        <f>IF(W3702="","",_xlfn.LET(_xlpm.x,VLOOKUP(W3702,'Drop-down_menus'!$F$2:$G$16,2,FALSE),IF(_xlpm.x=0,"",_xlpm.x)))</f>
        <v/>
      </c>
      <c r="AB3702" t="s">
        <v>702</v>
      </c>
      <c r="AE3702" t="s">
        <v>896</v>
      </c>
    </row>
    <row r="3703" spans="1:31" ht="15" x14ac:dyDescent="0.2">
      <c r="A3703" s="2" t="s">
        <v>207</v>
      </c>
      <c r="B3703">
        <v>1323</v>
      </c>
      <c r="C3703">
        <v>1967</v>
      </c>
      <c r="D3703" s="69" t="s">
        <v>700</v>
      </c>
      <c r="F3703" s="69" t="s">
        <v>774</v>
      </c>
      <c r="G3703" s="69">
        <v>1</v>
      </c>
      <c r="H3703" s="69" t="s">
        <v>774</v>
      </c>
      <c r="I3703" t="s">
        <v>774</v>
      </c>
      <c r="J3703" t="str">
        <f>IF($I3703="","",_xlfn.LET(_xlpm.x,VLOOKUP($I3703,'taxon-match_2026-08-31'!$A$2:$N$122,6,FALSE),IF(_xlpm.x=0,"",_xlpm.x)))</f>
        <v>(Herdman, 1902)</v>
      </c>
      <c r="K3703" t="str">
        <f>IF($I3703="","",_xlfn.LET(_xlpm.x,VLOOKUP($I3703,'taxon-match_2026-08-31'!$A$2:$N$122,4,FALSE),IF(_xlpm.x=0,"",_xlpm.x)))</f>
        <v>urn:lsid:marinespecies.org:taxname:173644</v>
      </c>
      <c r="L3703" t="str">
        <f>IF($I3703="","",_xlfn.LET(_xlpm.x,VLOOKUP($I3703,'taxon-match_2026-08-31'!$A$2:$N$122,7,FALSE),IF(_xlpm.x=0,"",_xlpm.x)))</f>
        <v>Animalia</v>
      </c>
      <c r="M3703" t="str">
        <f>IF($I3703="","",_xlfn.LET(_xlpm.x,VLOOKUP($I3703,'taxon-match_2026-08-31'!$A$2:$N$122,8,FALSE),IF(_xlpm.x=0,"",_xlpm.x)))</f>
        <v>Chordata</v>
      </c>
      <c r="N3703" t="str">
        <f>IF($I3703="","",_xlfn.LET(_xlpm.x,VLOOKUP($I3703,'taxon-match_2026-08-31'!$A$2:$N$122,9,FALSE),IF(_xlpm.x=0,"",_xlpm.x)))</f>
        <v>Ascidiacea</v>
      </c>
      <c r="O3703" t="str">
        <f>IF($I3703="","",_xlfn.LET(_xlpm.x,VLOOKUP($I3703,'taxon-match_2026-08-31'!$A$2:$N$122,10,FALSE),IF(_xlpm.x=0,"",_xlpm.x)))</f>
        <v>Aplousobranchia</v>
      </c>
      <c r="P3703" t="str">
        <f>IF($I3703="","",_xlfn.LET(_xlpm.x,VLOOKUP($I3703,'taxon-match_2026-08-31'!$A$2:$N$122,11,FALSE),IF(_xlpm.x=0,"",_xlpm.x)))</f>
        <v>Polyclinidae</v>
      </c>
      <c r="Q3703" t="str">
        <f>IF($I3703="","",_xlfn.LET(_xlpm.x,VLOOKUP($I3703,'taxon-match_2026-08-31'!$A$2:$N$122,12,FALSE),IF(_xlpm.x=0,"",_xlpm.x)))</f>
        <v>Synoicum</v>
      </c>
      <c r="R3703" t="str">
        <f>IF($I3703="","",_xlfn.LET(_xlpm.x,VLOOKUP($I3703,'taxon-match_2026-08-31'!$A$2:$N$122,14,FALSE),IF(_xlpm.x=0,"",_xlpm.x)))</f>
        <v>adareanum</v>
      </c>
      <c r="S3703" s="2" t="s">
        <v>2609</v>
      </c>
      <c r="T3703" t="s">
        <v>77</v>
      </c>
      <c r="X3703" t="str">
        <f>IF(T3703="","",_xlfn.LET(_xlpm.x,VLOOKUP(T3703,'Drop-down_menus'!$F$2:$G$16,2,FALSE),IF(_xlpm.x=0,"",_xlpm.x)))</f>
        <v>https://orcid.org/0000-0002-9037-7623</v>
      </c>
      <c r="Y3703" t="str">
        <f>IF(U3703="","",_xlfn.LET(_xlpm.x,VLOOKUP(U3703,'Drop-down_menus'!$F$2:$G$16,2,FALSE),IF(_xlpm.x=0,"",_xlpm.x)))</f>
        <v/>
      </c>
      <c r="Z3703" t="str">
        <f>IF(V3703="","",_xlfn.LET(_xlpm.x,VLOOKUP(V3703,'Drop-down_menus'!$F$2:$G$16,2,FALSE),IF(_xlpm.x=0,"",_xlpm.x)))</f>
        <v/>
      </c>
      <c r="AA3703" t="str">
        <f>IF(W3703="","",_xlfn.LET(_xlpm.x,VLOOKUP(W3703,'Drop-down_menus'!$F$2:$G$16,2,FALSE),IF(_xlpm.x=0,"",_xlpm.x)))</f>
        <v/>
      </c>
      <c r="AB3703" t="s">
        <v>702</v>
      </c>
      <c r="AE3703" t="s">
        <v>896</v>
      </c>
    </row>
    <row r="3704" spans="1:31" ht="15" x14ac:dyDescent="0.2">
      <c r="A3704" s="2" t="s">
        <v>207</v>
      </c>
      <c r="B3704">
        <v>1340</v>
      </c>
      <c r="C3704">
        <v>1968</v>
      </c>
      <c r="D3704" s="69" t="s">
        <v>700</v>
      </c>
      <c r="F3704" s="69" t="s">
        <v>774</v>
      </c>
      <c r="G3704" s="69">
        <v>1</v>
      </c>
      <c r="H3704" s="69" t="s">
        <v>774</v>
      </c>
      <c r="I3704" t="s">
        <v>774</v>
      </c>
      <c r="J3704" t="str">
        <f>IF($I3704="","",_xlfn.LET(_xlpm.x,VLOOKUP($I3704,'taxon-match_2026-08-31'!$A$2:$N$122,6,FALSE),IF(_xlpm.x=0,"",_xlpm.x)))</f>
        <v>(Herdman, 1902)</v>
      </c>
      <c r="K3704" t="str">
        <f>IF($I3704="","",_xlfn.LET(_xlpm.x,VLOOKUP($I3704,'taxon-match_2026-08-31'!$A$2:$N$122,4,FALSE),IF(_xlpm.x=0,"",_xlpm.x)))</f>
        <v>urn:lsid:marinespecies.org:taxname:173644</v>
      </c>
      <c r="L3704" t="str">
        <f>IF($I3704="","",_xlfn.LET(_xlpm.x,VLOOKUP($I3704,'taxon-match_2026-08-31'!$A$2:$N$122,7,FALSE),IF(_xlpm.x=0,"",_xlpm.x)))</f>
        <v>Animalia</v>
      </c>
      <c r="M3704" t="str">
        <f>IF($I3704="","",_xlfn.LET(_xlpm.x,VLOOKUP($I3704,'taxon-match_2026-08-31'!$A$2:$N$122,8,FALSE),IF(_xlpm.x=0,"",_xlpm.x)))</f>
        <v>Chordata</v>
      </c>
      <c r="N3704" t="str">
        <f>IF($I3704="","",_xlfn.LET(_xlpm.x,VLOOKUP($I3704,'taxon-match_2026-08-31'!$A$2:$N$122,9,FALSE),IF(_xlpm.x=0,"",_xlpm.x)))</f>
        <v>Ascidiacea</v>
      </c>
      <c r="O3704" t="str">
        <f>IF($I3704="","",_xlfn.LET(_xlpm.x,VLOOKUP($I3704,'taxon-match_2026-08-31'!$A$2:$N$122,10,FALSE),IF(_xlpm.x=0,"",_xlpm.x)))</f>
        <v>Aplousobranchia</v>
      </c>
      <c r="P3704" t="str">
        <f>IF($I3704="","",_xlfn.LET(_xlpm.x,VLOOKUP($I3704,'taxon-match_2026-08-31'!$A$2:$N$122,11,FALSE),IF(_xlpm.x=0,"",_xlpm.x)))</f>
        <v>Polyclinidae</v>
      </c>
      <c r="Q3704" t="str">
        <f>IF($I3704="","",_xlfn.LET(_xlpm.x,VLOOKUP($I3704,'taxon-match_2026-08-31'!$A$2:$N$122,12,FALSE),IF(_xlpm.x=0,"",_xlpm.x)))</f>
        <v>Synoicum</v>
      </c>
      <c r="R3704" t="str">
        <f>IF($I3704="","",_xlfn.LET(_xlpm.x,VLOOKUP($I3704,'taxon-match_2026-08-31'!$A$2:$N$122,14,FALSE),IF(_xlpm.x=0,"",_xlpm.x)))</f>
        <v>adareanum</v>
      </c>
      <c r="S3704" s="2" t="s">
        <v>2609</v>
      </c>
      <c r="T3704" t="s">
        <v>77</v>
      </c>
      <c r="X3704" t="str">
        <f>IF(T3704="","",_xlfn.LET(_xlpm.x,VLOOKUP(T3704,'Drop-down_menus'!$F$2:$G$16,2,FALSE),IF(_xlpm.x=0,"",_xlpm.x)))</f>
        <v>https://orcid.org/0000-0002-9037-7623</v>
      </c>
      <c r="Y3704" t="str">
        <f>IF(U3704="","",_xlfn.LET(_xlpm.x,VLOOKUP(U3704,'Drop-down_menus'!$F$2:$G$16,2,FALSE),IF(_xlpm.x=0,"",_xlpm.x)))</f>
        <v/>
      </c>
      <c r="Z3704" t="str">
        <f>IF(V3704="","",_xlfn.LET(_xlpm.x,VLOOKUP(V3704,'Drop-down_menus'!$F$2:$G$16,2,FALSE),IF(_xlpm.x=0,"",_xlpm.x)))</f>
        <v/>
      </c>
      <c r="AA3704" t="str">
        <f>IF(W3704="","",_xlfn.LET(_xlpm.x,VLOOKUP(W3704,'Drop-down_menus'!$F$2:$G$16,2,FALSE),IF(_xlpm.x=0,"",_xlpm.x)))</f>
        <v/>
      </c>
      <c r="AB3704" s="69" t="s">
        <v>924</v>
      </c>
      <c r="AE3704" s="69" t="s">
        <v>922</v>
      </c>
    </row>
    <row r="3705" spans="1:31" ht="15" hidden="1" x14ac:dyDescent="0.2">
      <c r="A3705" s="2" t="s">
        <v>253</v>
      </c>
      <c r="B3705">
        <v>1936</v>
      </c>
      <c r="C3705">
        <v>1969</v>
      </c>
      <c r="D3705" s="69" t="s">
        <v>700</v>
      </c>
      <c r="F3705" s="70" t="s">
        <v>761</v>
      </c>
      <c r="G3705" s="69">
        <v>1</v>
      </c>
      <c r="H3705" s="70" t="s">
        <v>761</v>
      </c>
      <c r="I3705" s="70" t="s">
        <v>761</v>
      </c>
      <c r="J3705" t="str">
        <f>IF($I3705="","",_xlfn.LET(_xlpm.x,VLOOKUP($I3705,'taxon-match_2026-08-31'!$A$2:$N$122,6,FALSE),IF(_xlpm.x=0,"",_xlpm.x)))</f>
        <v>Perrier, 1891</v>
      </c>
      <c r="K3705" t="str">
        <f>IF($I3705="","",_xlfn.LET(_xlpm.x,VLOOKUP($I3705,'taxon-match_2026-08-31'!$A$2:$N$122,4,FALSE),IF(_xlpm.x=0,"",_xlpm.x)))</f>
        <v>urn:lsid:marinespecies.org:taxname:172529</v>
      </c>
      <c r="L3705" t="str">
        <f>IF($I3705="","",_xlfn.LET(_xlpm.x,VLOOKUP($I3705,'taxon-match_2026-08-31'!$A$2:$N$122,7,FALSE),IF(_xlpm.x=0,"",_xlpm.x)))</f>
        <v>Animalia</v>
      </c>
      <c r="M3705" t="str">
        <f>IF($I3705="","",_xlfn.LET(_xlpm.x,VLOOKUP($I3705,'taxon-match_2026-08-31'!$A$2:$N$122,8,FALSE),IF(_xlpm.x=0,"",_xlpm.x)))</f>
        <v>Echinodermata</v>
      </c>
      <c r="N3705" t="str">
        <f>IF($I3705="","",_xlfn.LET(_xlpm.x,VLOOKUP($I3705,'taxon-match_2026-08-31'!$A$2:$N$122,9,FALSE),IF(_xlpm.x=0,"",_xlpm.x)))</f>
        <v>Asteroidea</v>
      </c>
      <c r="O3705" t="str">
        <f>IF($I3705="","",_xlfn.LET(_xlpm.x,VLOOKUP($I3705,'taxon-match_2026-08-31'!$A$2:$N$122,10,FALSE),IF(_xlpm.x=0,"",_xlpm.x)))</f>
        <v>Forcipulatida</v>
      </c>
      <c r="P3705" t="str">
        <f>IF($I3705="","",_xlfn.LET(_xlpm.x,VLOOKUP($I3705,'taxon-match_2026-08-31'!$A$2:$N$122,11,FALSE),IF(_xlpm.x=0,"",_xlpm.x)))</f>
        <v>Asteriidae</v>
      </c>
      <c r="Q3705" t="str">
        <f>IF($I3705="","",_xlfn.LET(_xlpm.x,VLOOKUP($I3705,'taxon-match_2026-08-31'!$A$2:$N$122,12,FALSE),IF(_xlpm.x=0,"",_xlpm.x)))</f>
        <v>Diplasterias</v>
      </c>
      <c r="R3705" t="str">
        <f>IF($I3705="","",_xlfn.LET(_xlpm.x,VLOOKUP($I3705,'taxon-match_2026-08-31'!$A$2:$N$122,14,FALSE),IF(_xlpm.x=0,"",_xlpm.x)))</f>
        <v/>
      </c>
      <c r="S3705" s="2" t="s">
        <v>2361</v>
      </c>
      <c r="T3705" s="69" t="s">
        <v>68</v>
      </c>
      <c r="U3705" s="69"/>
      <c r="X3705" t="str">
        <f>IF(T3705="","",_xlfn.LET(_xlpm.x,VLOOKUP(T3705,'Drop-down_menus'!$F$2:$G$16,2,FALSE),IF(_xlpm.x=0,"",_xlpm.x)))</f>
        <v>https://orcid.org/0000-0002-0981-7442</v>
      </c>
      <c r="Y3705" t="str">
        <f>IF(U3705="","",_xlfn.LET(_xlpm.x,VLOOKUP(U3705,'Drop-down_menus'!$F$2:$G$16,2,FALSE),IF(_xlpm.x=0,"",_xlpm.x)))</f>
        <v/>
      </c>
      <c r="Z3705" t="str">
        <f>IF(V3705="","",_xlfn.LET(_xlpm.x,VLOOKUP(V3705,'Drop-down_menus'!$F$2:$G$16,2,FALSE),IF(_xlpm.x=0,"",_xlpm.x)))</f>
        <v/>
      </c>
      <c r="AA3705" t="str">
        <f>IF(W3705="","",_xlfn.LET(_xlpm.x,VLOOKUP(W3705,'Drop-down_menus'!$F$2:$G$16,2,FALSE),IF(_xlpm.x=0,"",_xlpm.x)))</f>
        <v/>
      </c>
      <c r="AB3705" t="s">
        <v>866</v>
      </c>
      <c r="AE3705" t="s">
        <v>867</v>
      </c>
    </row>
    <row r="3706" spans="1:31" ht="15" hidden="1" x14ac:dyDescent="0.2">
      <c r="A3706" s="2" t="s">
        <v>328</v>
      </c>
      <c r="B3706">
        <v>3202</v>
      </c>
      <c r="C3706">
        <v>1970</v>
      </c>
      <c r="D3706" s="69" t="s">
        <v>700</v>
      </c>
      <c r="F3706" s="70" t="s">
        <v>761</v>
      </c>
      <c r="G3706" s="70">
        <v>1</v>
      </c>
      <c r="H3706" s="70" t="s">
        <v>761</v>
      </c>
      <c r="I3706" s="70" t="s">
        <v>761</v>
      </c>
      <c r="J3706" t="str">
        <f>IF($I3706="","",_xlfn.LET(_xlpm.x,VLOOKUP($I3706,'taxon-match_2026-08-31'!$A$2:$N$122,6,FALSE),IF(_xlpm.x=0,"",_xlpm.x)))</f>
        <v>Perrier, 1891</v>
      </c>
      <c r="K3706" t="str">
        <f>IF($I3706="","",_xlfn.LET(_xlpm.x,VLOOKUP($I3706,'taxon-match_2026-08-31'!$A$2:$N$122,4,FALSE),IF(_xlpm.x=0,"",_xlpm.x)))</f>
        <v>urn:lsid:marinespecies.org:taxname:172529</v>
      </c>
      <c r="L3706" t="str">
        <f>IF($I3706="","",_xlfn.LET(_xlpm.x,VLOOKUP($I3706,'taxon-match_2026-08-31'!$A$2:$N$122,7,FALSE),IF(_xlpm.x=0,"",_xlpm.x)))</f>
        <v>Animalia</v>
      </c>
      <c r="M3706" t="str">
        <f>IF($I3706="","",_xlfn.LET(_xlpm.x,VLOOKUP($I3706,'taxon-match_2026-08-31'!$A$2:$N$122,8,FALSE),IF(_xlpm.x=0,"",_xlpm.x)))</f>
        <v>Echinodermata</v>
      </c>
      <c r="N3706" t="str">
        <f>IF($I3706="","",_xlfn.LET(_xlpm.x,VLOOKUP($I3706,'taxon-match_2026-08-31'!$A$2:$N$122,9,FALSE),IF(_xlpm.x=0,"",_xlpm.x)))</f>
        <v>Asteroidea</v>
      </c>
      <c r="O3706" t="str">
        <f>IF($I3706="","",_xlfn.LET(_xlpm.x,VLOOKUP($I3706,'taxon-match_2026-08-31'!$A$2:$N$122,10,FALSE),IF(_xlpm.x=0,"",_xlpm.x)))</f>
        <v>Forcipulatida</v>
      </c>
      <c r="P3706" t="str">
        <f>IF($I3706="","",_xlfn.LET(_xlpm.x,VLOOKUP($I3706,'taxon-match_2026-08-31'!$A$2:$N$122,11,FALSE),IF(_xlpm.x=0,"",_xlpm.x)))</f>
        <v>Asteriidae</v>
      </c>
      <c r="Q3706" t="str">
        <f>IF($I3706="","",_xlfn.LET(_xlpm.x,VLOOKUP($I3706,'taxon-match_2026-08-31'!$A$2:$N$122,12,FALSE),IF(_xlpm.x=0,"",_xlpm.x)))</f>
        <v>Diplasterias</v>
      </c>
      <c r="R3706" t="str">
        <f>IF($I3706="","",_xlfn.LET(_xlpm.x,VLOOKUP($I3706,'taxon-match_2026-08-31'!$A$2:$N$122,14,FALSE),IF(_xlpm.x=0,"",_xlpm.x)))</f>
        <v/>
      </c>
      <c r="S3706" s="2" t="s">
        <v>2361</v>
      </c>
      <c r="T3706" s="69" t="s">
        <v>68</v>
      </c>
      <c r="U3706" s="69"/>
      <c r="X3706" t="str">
        <f>IF(T3706="","",_xlfn.LET(_xlpm.x,VLOOKUP(T3706,'Drop-down_menus'!$F$2:$G$16,2,FALSE),IF(_xlpm.x=0,"",_xlpm.x)))</f>
        <v>https://orcid.org/0000-0002-0981-7442</v>
      </c>
      <c r="Y3706" t="str">
        <f>IF(U3706="","",_xlfn.LET(_xlpm.x,VLOOKUP(U3706,'Drop-down_menus'!$F$2:$G$16,2,FALSE),IF(_xlpm.x=0,"",_xlpm.x)))</f>
        <v/>
      </c>
      <c r="Z3706" t="str">
        <f>IF(V3706="","",_xlfn.LET(_xlpm.x,VLOOKUP(V3706,'Drop-down_menus'!$F$2:$G$16,2,FALSE),IF(_xlpm.x=0,"",_xlpm.x)))</f>
        <v/>
      </c>
      <c r="AA3706" t="str">
        <f>IF(W3706="","",_xlfn.LET(_xlpm.x,VLOOKUP(W3706,'Drop-down_menus'!$F$2:$G$16,2,FALSE),IF(_xlpm.x=0,"",_xlpm.x)))</f>
        <v/>
      </c>
      <c r="AB3706" t="s">
        <v>866</v>
      </c>
      <c r="AE3706" t="s">
        <v>867</v>
      </c>
    </row>
    <row r="3707" spans="1:31" ht="15" hidden="1" x14ac:dyDescent="0.2">
      <c r="A3707" s="2" t="s">
        <v>328</v>
      </c>
      <c r="B3707">
        <v>3203</v>
      </c>
      <c r="C3707">
        <v>1971</v>
      </c>
      <c r="D3707" s="69" t="s">
        <v>700</v>
      </c>
      <c r="F3707" s="70" t="s">
        <v>761</v>
      </c>
      <c r="G3707" s="70">
        <v>1</v>
      </c>
      <c r="H3707" s="70" t="s">
        <v>761</v>
      </c>
      <c r="I3707" s="70" t="s">
        <v>761</v>
      </c>
      <c r="J3707" t="str">
        <f>IF($I3707="","",_xlfn.LET(_xlpm.x,VLOOKUP($I3707,'taxon-match_2026-08-31'!$A$2:$N$122,6,FALSE),IF(_xlpm.x=0,"",_xlpm.x)))</f>
        <v>Perrier, 1891</v>
      </c>
      <c r="K3707" t="str">
        <f>IF($I3707="","",_xlfn.LET(_xlpm.x,VLOOKUP($I3707,'taxon-match_2026-08-31'!$A$2:$N$122,4,FALSE),IF(_xlpm.x=0,"",_xlpm.x)))</f>
        <v>urn:lsid:marinespecies.org:taxname:172529</v>
      </c>
      <c r="L3707" t="str">
        <f>IF($I3707="","",_xlfn.LET(_xlpm.x,VLOOKUP($I3707,'taxon-match_2026-08-31'!$A$2:$N$122,7,FALSE),IF(_xlpm.x=0,"",_xlpm.x)))</f>
        <v>Animalia</v>
      </c>
      <c r="M3707" t="str">
        <f>IF($I3707="","",_xlfn.LET(_xlpm.x,VLOOKUP($I3707,'taxon-match_2026-08-31'!$A$2:$N$122,8,FALSE),IF(_xlpm.x=0,"",_xlpm.x)))</f>
        <v>Echinodermata</v>
      </c>
      <c r="N3707" t="str">
        <f>IF($I3707="","",_xlfn.LET(_xlpm.x,VLOOKUP($I3707,'taxon-match_2026-08-31'!$A$2:$N$122,9,FALSE),IF(_xlpm.x=0,"",_xlpm.x)))</f>
        <v>Asteroidea</v>
      </c>
      <c r="O3707" t="str">
        <f>IF($I3707="","",_xlfn.LET(_xlpm.x,VLOOKUP($I3707,'taxon-match_2026-08-31'!$A$2:$N$122,10,FALSE),IF(_xlpm.x=0,"",_xlpm.x)))</f>
        <v>Forcipulatida</v>
      </c>
      <c r="P3707" t="str">
        <f>IF($I3707="","",_xlfn.LET(_xlpm.x,VLOOKUP($I3707,'taxon-match_2026-08-31'!$A$2:$N$122,11,FALSE),IF(_xlpm.x=0,"",_xlpm.x)))</f>
        <v>Asteriidae</v>
      </c>
      <c r="Q3707" t="str">
        <f>IF($I3707="","",_xlfn.LET(_xlpm.x,VLOOKUP($I3707,'taxon-match_2026-08-31'!$A$2:$N$122,12,FALSE),IF(_xlpm.x=0,"",_xlpm.x)))</f>
        <v>Diplasterias</v>
      </c>
      <c r="R3707" t="str">
        <f>IF($I3707="","",_xlfn.LET(_xlpm.x,VLOOKUP($I3707,'taxon-match_2026-08-31'!$A$2:$N$122,14,FALSE),IF(_xlpm.x=0,"",_xlpm.x)))</f>
        <v/>
      </c>
      <c r="S3707" s="2" t="s">
        <v>2361</v>
      </c>
      <c r="T3707" s="69" t="s">
        <v>68</v>
      </c>
      <c r="U3707" s="69"/>
      <c r="X3707" t="str">
        <f>IF(T3707="","",_xlfn.LET(_xlpm.x,VLOOKUP(T3707,'Drop-down_menus'!$F$2:$G$16,2,FALSE),IF(_xlpm.x=0,"",_xlpm.x)))</f>
        <v>https://orcid.org/0000-0002-0981-7442</v>
      </c>
      <c r="Y3707" t="str">
        <f>IF(U3707="","",_xlfn.LET(_xlpm.x,VLOOKUP(U3707,'Drop-down_menus'!$F$2:$G$16,2,FALSE),IF(_xlpm.x=0,"",_xlpm.x)))</f>
        <v/>
      </c>
      <c r="Z3707" t="str">
        <f>IF(V3707="","",_xlfn.LET(_xlpm.x,VLOOKUP(V3707,'Drop-down_menus'!$F$2:$G$16,2,FALSE),IF(_xlpm.x=0,"",_xlpm.x)))</f>
        <v/>
      </c>
      <c r="AA3707" t="str">
        <f>IF(W3707="","",_xlfn.LET(_xlpm.x,VLOOKUP(W3707,'Drop-down_menus'!$F$2:$G$16,2,FALSE),IF(_xlpm.x=0,"",_xlpm.x)))</f>
        <v/>
      </c>
      <c r="AB3707" t="s">
        <v>866</v>
      </c>
      <c r="AE3707" t="s">
        <v>867</v>
      </c>
    </row>
    <row r="3708" spans="1:31" ht="15" hidden="1" x14ac:dyDescent="0.2">
      <c r="A3708" s="2" t="s">
        <v>328</v>
      </c>
      <c r="B3708">
        <v>3220</v>
      </c>
      <c r="C3708">
        <v>1701</v>
      </c>
      <c r="D3708" s="69" t="s">
        <v>700</v>
      </c>
      <c r="F3708" s="70" t="s">
        <v>761</v>
      </c>
      <c r="G3708" s="70">
        <v>1</v>
      </c>
      <c r="H3708" s="70" t="s">
        <v>761</v>
      </c>
      <c r="I3708" s="70" t="s">
        <v>761</v>
      </c>
      <c r="J3708" t="str">
        <f>IF($I3708="","",_xlfn.LET(_xlpm.x,VLOOKUP($I3708,'taxon-match_2026-08-31'!$A$2:$N$122,6,FALSE),IF(_xlpm.x=0,"",_xlpm.x)))</f>
        <v>Perrier, 1891</v>
      </c>
      <c r="K3708" t="str">
        <f>IF($I3708="","",_xlfn.LET(_xlpm.x,VLOOKUP($I3708,'taxon-match_2026-08-31'!$A$2:$N$122,4,FALSE),IF(_xlpm.x=0,"",_xlpm.x)))</f>
        <v>urn:lsid:marinespecies.org:taxname:172529</v>
      </c>
      <c r="L3708" t="str">
        <f>IF($I3708="","",_xlfn.LET(_xlpm.x,VLOOKUP($I3708,'taxon-match_2026-08-31'!$A$2:$N$122,7,FALSE),IF(_xlpm.x=0,"",_xlpm.x)))</f>
        <v>Animalia</v>
      </c>
      <c r="M3708" t="str">
        <f>IF($I3708="","",_xlfn.LET(_xlpm.x,VLOOKUP($I3708,'taxon-match_2026-08-31'!$A$2:$N$122,8,FALSE),IF(_xlpm.x=0,"",_xlpm.x)))</f>
        <v>Echinodermata</v>
      </c>
      <c r="N3708" t="str">
        <f>IF($I3708="","",_xlfn.LET(_xlpm.x,VLOOKUP($I3708,'taxon-match_2026-08-31'!$A$2:$N$122,9,FALSE),IF(_xlpm.x=0,"",_xlpm.x)))</f>
        <v>Asteroidea</v>
      </c>
      <c r="O3708" t="str">
        <f>IF($I3708="","",_xlfn.LET(_xlpm.x,VLOOKUP($I3708,'taxon-match_2026-08-31'!$A$2:$N$122,10,FALSE),IF(_xlpm.x=0,"",_xlpm.x)))</f>
        <v>Forcipulatida</v>
      </c>
      <c r="P3708" t="str">
        <f>IF($I3708="","",_xlfn.LET(_xlpm.x,VLOOKUP($I3708,'taxon-match_2026-08-31'!$A$2:$N$122,11,FALSE),IF(_xlpm.x=0,"",_xlpm.x)))</f>
        <v>Asteriidae</v>
      </c>
      <c r="Q3708" t="str">
        <f>IF($I3708="","",_xlfn.LET(_xlpm.x,VLOOKUP($I3708,'taxon-match_2026-08-31'!$A$2:$N$122,12,FALSE),IF(_xlpm.x=0,"",_xlpm.x)))</f>
        <v>Diplasterias</v>
      </c>
      <c r="R3708" t="str">
        <f>IF($I3708="","",_xlfn.LET(_xlpm.x,VLOOKUP($I3708,'taxon-match_2026-08-31'!$A$2:$N$122,14,FALSE),IF(_xlpm.x=0,"",_xlpm.x)))</f>
        <v/>
      </c>
      <c r="S3708" s="2" t="s">
        <v>2361</v>
      </c>
      <c r="T3708" s="69" t="s">
        <v>68</v>
      </c>
      <c r="U3708" s="69"/>
      <c r="X3708" t="str">
        <f>IF(T3708="","",_xlfn.LET(_xlpm.x,VLOOKUP(T3708,'Drop-down_menus'!$F$2:$G$16,2,FALSE),IF(_xlpm.x=0,"",_xlpm.x)))</f>
        <v>https://orcid.org/0000-0002-0981-7442</v>
      </c>
      <c r="Y3708" t="str">
        <f>IF(U3708="","",_xlfn.LET(_xlpm.x,VLOOKUP(U3708,'Drop-down_menus'!$F$2:$G$16,2,FALSE),IF(_xlpm.x=0,"",_xlpm.x)))</f>
        <v/>
      </c>
      <c r="Z3708" t="str">
        <f>IF(V3708="","",_xlfn.LET(_xlpm.x,VLOOKUP(V3708,'Drop-down_menus'!$F$2:$G$16,2,FALSE),IF(_xlpm.x=0,"",_xlpm.x)))</f>
        <v/>
      </c>
      <c r="AA3708" t="str">
        <f>IF(W3708="","",_xlfn.LET(_xlpm.x,VLOOKUP(W3708,'Drop-down_menus'!$F$2:$G$16,2,FALSE),IF(_xlpm.x=0,"",_xlpm.x)))</f>
        <v/>
      </c>
      <c r="AB3708" t="s">
        <v>866</v>
      </c>
      <c r="AE3708" t="s">
        <v>867</v>
      </c>
    </row>
    <row r="3709" spans="1:31" ht="15" hidden="1" x14ac:dyDescent="0.2">
      <c r="A3709" s="2" t="s">
        <v>489</v>
      </c>
      <c r="B3709">
        <v>5719</v>
      </c>
      <c r="C3709">
        <v>1702</v>
      </c>
      <c r="D3709" s="69" t="s">
        <v>700</v>
      </c>
      <c r="F3709" s="70" t="s">
        <v>761</v>
      </c>
      <c r="G3709" s="70">
        <v>1</v>
      </c>
      <c r="H3709" s="70" t="s">
        <v>761</v>
      </c>
      <c r="I3709" s="70" t="s">
        <v>761</v>
      </c>
      <c r="J3709" t="str">
        <f>IF($I3709="","",_xlfn.LET(_xlpm.x,VLOOKUP($I3709,'taxon-match_2026-08-31'!$A$2:$N$122,6,FALSE),IF(_xlpm.x=0,"",_xlpm.x)))</f>
        <v>Perrier, 1891</v>
      </c>
      <c r="K3709" t="str">
        <f>IF($I3709="","",_xlfn.LET(_xlpm.x,VLOOKUP($I3709,'taxon-match_2026-08-31'!$A$2:$N$122,4,FALSE),IF(_xlpm.x=0,"",_xlpm.x)))</f>
        <v>urn:lsid:marinespecies.org:taxname:172529</v>
      </c>
      <c r="L3709" t="str">
        <f>IF($I3709="","",_xlfn.LET(_xlpm.x,VLOOKUP($I3709,'taxon-match_2026-08-31'!$A$2:$N$122,7,FALSE),IF(_xlpm.x=0,"",_xlpm.x)))</f>
        <v>Animalia</v>
      </c>
      <c r="M3709" t="str">
        <f>IF($I3709="","",_xlfn.LET(_xlpm.x,VLOOKUP($I3709,'taxon-match_2026-08-31'!$A$2:$N$122,8,FALSE),IF(_xlpm.x=0,"",_xlpm.x)))</f>
        <v>Echinodermata</v>
      </c>
      <c r="N3709" t="str">
        <f>IF($I3709="","",_xlfn.LET(_xlpm.x,VLOOKUP($I3709,'taxon-match_2026-08-31'!$A$2:$N$122,9,FALSE),IF(_xlpm.x=0,"",_xlpm.x)))</f>
        <v>Asteroidea</v>
      </c>
      <c r="O3709" t="str">
        <f>IF($I3709="","",_xlfn.LET(_xlpm.x,VLOOKUP($I3709,'taxon-match_2026-08-31'!$A$2:$N$122,10,FALSE),IF(_xlpm.x=0,"",_xlpm.x)))</f>
        <v>Forcipulatida</v>
      </c>
      <c r="P3709" t="str">
        <f>IF($I3709="","",_xlfn.LET(_xlpm.x,VLOOKUP($I3709,'taxon-match_2026-08-31'!$A$2:$N$122,11,FALSE),IF(_xlpm.x=0,"",_xlpm.x)))</f>
        <v>Asteriidae</v>
      </c>
      <c r="Q3709" t="str">
        <f>IF($I3709="","",_xlfn.LET(_xlpm.x,VLOOKUP($I3709,'taxon-match_2026-08-31'!$A$2:$N$122,12,FALSE),IF(_xlpm.x=0,"",_xlpm.x)))</f>
        <v>Diplasterias</v>
      </c>
      <c r="R3709" t="str">
        <f>IF($I3709="","",_xlfn.LET(_xlpm.x,VLOOKUP($I3709,'taxon-match_2026-08-31'!$A$2:$N$122,14,FALSE),IF(_xlpm.x=0,"",_xlpm.x)))</f>
        <v/>
      </c>
      <c r="S3709" s="2" t="s">
        <v>2361</v>
      </c>
      <c r="T3709" s="69" t="s">
        <v>68</v>
      </c>
      <c r="U3709" s="69"/>
      <c r="X3709" t="str">
        <f>IF(T3709="","",_xlfn.LET(_xlpm.x,VLOOKUP(T3709,'Drop-down_menus'!$F$2:$G$16,2,FALSE),IF(_xlpm.x=0,"",_xlpm.x)))</f>
        <v>https://orcid.org/0000-0002-0981-7442</v>
      </c>
      <c r="Y3709" t="str">
        <f>IF(U3709="","",_xlfn.LET(_xlpm.x,VLOOKUP(U3709,'Drop-down_menus'!$F$2:$G$16,2,FALSE),IF(_xlpm.x=0,"",_xlpm.x)))</f>
        <v/>
      </c>
      <c r="Z3709" t="str">
        <f>IF(V3709="","",_xlfn.LET(_xlpm.x,VLOOKUP(V3709,'Drop-down_menus'!$F$2:$G$16,2,FALSE),IF(_xlpm.x=0,"",_xlpm.x)))</f>
        <v/>
      </c>
      <c r="AA3709" t="str">
        <f>IF(W3709="","",_xlfn.LET(_xlpm.x,VLOOKUP(W3709,'Drop-down_menus'!$F$2:$G$16,2,FALSE),IF(_xlpm.x=0,"",_xlpm.x)))</f>
        <v/>
      </c>
      <c r="AB3709" t="s">
        <v>866</v>
      </c>
      <c r="AE3709" t="s">
        <v>867</v>
      </c>
    </row>
    <row r="3710" spans="1:31" ht="15" hidden="1" x14ac:dyDescent="0.2">
      <c r="A3710" s="2" t="s">
        <v>117</v>
      </c>
      <c r="B3710">
        <v>688</v>
      </c>
      <c r="C3710">
        <v>1703</v>
      </c>
      <c r="D3710" s="69" t="s">
        <v>700</v>
      </c>
      <c r="F3710" s="70" t="s">
        <v>761</v>
      </c>
      <c r="G3710" s="69">
        <v>1</v>
      </c>
      <c r="H3710" s="70" t="s">
        <v>761</v>
      </c>
      <c r="I3710" s="70" t="s">
        <v>761</v>
      </c>
      <c r="J3710" t="str">
        <f>IF($I3710="","",_xlfn.LET(_xlpm.x,VLOOKUP($I3710,'taxon-match_2026-08-31'!$A$2:$N$122,6,FALSE),IF(_xlpm.x=0,"",_xlpm.x)))</f>
        <v>Perrier, 1891</v>
      </c>
      <c r="K3710" t="str">
        <f>IF($I3710="","",_xlfn.LET(_xlpm.x,VLOOKUP($I3710,'taxon-match_2026-08-31'!$A$2:$N$122,4,FALSE),IF(_xlpm.x=0,"",_xlpm.x)))</f>
        <v>urn:lsid:marinespecies.org:taxname:172529</v>
      </c>
      <c r="L3710" t="str">
        <f>IF($I3710="","",_xlfn.LET(_xlpm.x,VLOOKUP($I3710,'taxon-match_2026-08-31'!$A$2:$N$122,7,FALSE),IF(_xlpm.x=0,"",_xlpm.x)))</f>
        <v>Animalia</v>
      </c>
      <c r="M3710" t="str">
        <f>IF($I3710="","",_xlfn.LET(_xlpm.x,VLOOKUP($I3710,'taxon-match_2026-08-31'!$A$2:$N$122,8,FALSE),IF(_xlpm.x=0,"",_xlpm.x)))</f>
        <v>Echinodermata</v>
      </c>
      <c r="N3710" t="str">
        <f>IF($I3710="","",_xlfn.LET(_xlpm.x,VLOOKUP($I3710,'taxon-match_2026-08-31'!$A$2:$N$122,9,FALSE),IF(_xlpm.x=0,"",_xlpm.x)))</f>
        <v>Asteroidea</v>
      </c>
      <c r="O3710" t="str">
        <f>IF($I3710="","",_xlfn.LET(_xlpm.x,VLOOKUP($I3710,'taxon-match_2026-08-31'!$A$2:$N$122,10,FALSE),IF(_xlpm.x=0,"",_xlpm.x)))</f>
        <v>Forcipulatida</v>
      </c>
      <c r="P3710" t="str">
        <f>IF($I3710="","",_xlfn.LET(_xlpm.x,VLOOKUP($I3710,'taxon-match_2026-08-31'!$A$2:$N$122,11,FALSE),IF(_xlpm.x=0,"",_xlpm.x)))</f>
        <v>Asteriidae</v>
      </c>
      <c r="Q3710" t="str">
        <f>IF($I3710="","",_xlfn.LET(_xlpm.x,VLOOKUP($I3710,'taxon-match_2026-08-31'!$A$2:$N$122,12,FALSE),IF(_xlpm.x=0,"",_xlpm.x)))</f>
        <v>Diplasterias</v>
      </c>
      <c r="R3710" t="str">
        <f>IF($I3710="","",_xlfn.LET(_xlpm.x,VLOOKUP($I3710,'taxon-match_2026-08-31'!$A$2:$N$122,14,FALSE),IF(_xlpm.x=0,"",_xlpm.x)))</f>
        <v/>
      </c>
      <c r="S3710" s="2" t="s">
        <v>2361</v>
      </c>
      <c r="T3710" s="69" t="s">
        <v>68</v>
      </c>
      <c r="U3710" s="69"/>
      <c r="X3710" t="str">
        <f>IF(T3710="","",_xlfn.LET(_xlpm.x,VLOOKUP(T3710,'Drop-down_menus'!$F$2:$G$16,2,FALSE),IF(_xlpm.x=0,"",_xlpm.x)))</f>
        <v>https://orcid.org/0000-0002-0981-7442</v>
      </c>
      <c r="Y3710" t="str">
        <f>IF(U3710="","",_xlfn.LET(_xlpm.x,VLOOKUP(U3710,'Drop-down_menus'!$F$2:$G$16,2,FALSE),IF(_xlpm.x=0,"",_xlpm.x)))</f>
        <v/>
      </c>
      <c r="Z3710" t="str">
        <f>IF(V3710="","",_xlfn.LET(_xlpm.x,VLOOKUP(V3710,'Drop-down_menus'!$F$2:$G$16,2,FALSE),IF(_xlpm.x=0,"",_xlpm.x)))</f>
        <v/>
      </c>
      <c r="AA3710" t="str">
        <f>IF(W3710="","",_xlfn.LET(_xlpm.x,VLOOKUP(W3710,'Drop-down_menus'!$F$2:$G$16,2,FALSE),IF(_xlpm.x=0,"",_xlpm.x)))</f>
        <v/>
      </c>
      <c r="AB3710" t="s">
        <v>866</v>
      </c>
      <c r="AE3710" t="s">
        <v>867</v>
      </c>
    </row>
    <row r="3711" spans="1:31" ht="15" hidden="1" x14ac:dyDescent="0.2">
      <c r="A3711" s="2" t="s">
        <v>117</v>
      </c>
      <c r="B3711">
        <v>689</v>
      </c>
      <c r="C3711">
        <v>1784</v>
      </c>
      <c r="D3711" s="69" t="s">
        <v>700</v>
      </c>
      <c r="F3711" s="70" t="s">
        <v>761</v>
      </c>
      <c r="G3711" s="69">
        <v>1</v>
      </c>
      <c r="H3711" s="70" t="s">
        <v>761</v>
      </c>
      <c r="I3711" s="70" t="s">
        <v>761</v>
      </c>
      <c r="J3711" t="str">
        <f>IF($I3711="","",_xlfn.LET(_xlpm.x,VLOOKUP($I3711,'taxon-match_2026-08-31'!$A$2:$N$122,6,FALSE),IF(_xlpm.x=0,"",_xlpm.x)))</f>
        <v>Perrier, 1891</v>
      </c>
      <c r="K3711" t="str">
        <f>IF($I3711="","",_xlfn.LET(_xlpm.x,VLOOKUP($I3711,'taxon-match_2026-08-31'!$A$2:$N$122,4,FALSE),IF(_xlpm.x=0,"",_xlpm.x)))</f>
        <v>urn:lsid:marinespecies.org:taxname:172529</v>
      </c>
      <c r="L3711" t="str">
        <f>IF($I3711="","",_xlfn.LET(_xlpm.x,VLOOKUP($I3711,'taxon-match_2026-08-31'!$A$2:$N$122,7,FALSE),IF(_xlpm.x=0,"",_xlpm.x)))</f>
        <v>Animalia</v>
      </c>
      <c r="M3711" t="str">
        <f>IF($I3711="","",_xlfn.LET(_xlpm.x,VLOOKUP($I3711,'taxon-match_2026-08-31'!$A$2:$N$122,8,FALSE),IF(_xlpm.x=0,"",_xlpm.x)))</f>
        <v>Echinodermata</v>
      </c>
      <c r="N3711" t="str">
        <f>IF($I3711="","",_xlfn.LET(_xlpm.x,VLOOKUP($I3711,'taxon-match_2026-08-31'!$A$2:$N$122,9,FALSE),IF(_xlpm.x=0,"",_xlpm.x)))</f>
        <v>Asteroidea</v>
      </c>
      <c r="O3711" t="str">
        <f>IF($I3711="","",_xlfn.LET(_xlpm.x,VLOOKUP($I3711,'taxon-match_2026-08-31'!$A$2:$N$122,10,FALSE),IF(_xlpm.x=0,"",_xlpm.x)))</f>
        <v>Forcipulatida</v>
      </c>
      <c r="P3711" t="str">
        <f>IF($I3711="","",_xlfn.LET(_xlpm.x,VLOOKUP($I3711,'taxon-match_2026-08-31'!$A$2:$N$122,11,FALSE),IF(_xlpm.x=0,"",_xlpm.x)))</f>
        <v>Asteriidae</v>
      </c>
      <c r="Q3711" t="str">
        <f>IF($I3711="","",_xlfn.LET(_xlpm.x,VLOOKUP($I3711,'taxon-match_2026-08-31'!$A$2:$N$122,12,FALSE),IF(_xlpm.x=0,"",_xlpm.x)))</f>
        <v>Diplasterias</v>
      </c>
      <c r="R3711" t="str">
        <f>IF($I3711="","",_xlfn.LET(_xlpm.x,VLOOKUP($I3711,'taxon-match_2026-08-31'!$A$2:$N$122,14,FALSE),IF(_xlpm.x=0,"",_xlpm.x)))</f>
        <v/>
      </c>
      <c r="S3711" s="2" t="s">
        <v>2361</v>
      </c>
      <c r="T3711" s="69" t="s">
        <v>68</v>
      </c>
      <c r="U3711" s="69"/>
      <c r="X3711" t="str">
        <f>IF(T3711="","",_xlfn.LET(_xlpm.x,VLOOKUP(T3711,'Drop-down_menus'!$F$2:$G$16,2,FALSE),IF(_xlpm.x=0,"",_xlpm.x)))</f>
        <v>https://orcid.org/0000-0002-0981-7442</v>
      </c>
      <c r="Y3711" t="str">
        <f>IF(U3711="","",_xlfn.LET(_xlpm.x,VLOOKUP(U3711,'Drop-down_menus'!$F$2:$G$16,2,FALSE),IF(_xlpm.x=0,"",_xlpm.x)))</f>
        <v/>
      </c>
      <c r="Z3711" t="str">
        <f>IF(V3711="","",_xlfn.LET(_xlpm.x,VLOOKUP(V3711,'Drop-down_menus'!$F$2:$G$16,2,FALSE),IF(_xlpm.x=0,"",_xlpm.x)))</f>
        <v/>
      </c>
      <c r="AA3711" t="str">
        <f>IF(W3711="","",_xlfn.LET(_xlpm.x,VLOOKUP(W3711,'Drop-down_menus'!$F$2:$G$16,2,FALSE),IF(_xlpm.x=0,"",_xlpm.x)))</f>
        <v/>
      </c>
      <c r="AB3711" t="s">
        <v>866</v>
      </c>
      <c r="AE3711" t="s">
        <v>867</v>
      </c>
    </row>
    <row r="3712" spans="1:31" ht="15" hidden="1" x14ac:dyDescent="0.2">
      <c r="A3712" s="2" t="s">
        <v>117</v>
      </c>
      <c r="B3712">
        <v>706</v>
      </c>
      <c r="C3712">
        <v>1785</v>
      </c>
      <c r="D3712" s="69" t="s">
        <v>700</v>
      </c>
      <c r="F3712" s="70" t="s">
        <v>761</v>
      </c>
      <c r="G3712" s="69">
        <v>1</v>
      </c>
      <c r="H3712" s="70" t="s">
        <v>761</v>
      </c>
      <c r="I3712" s="70" t="s">
        <v>761</v>
      </c>
      <c r="J3712" t="str">
        <f>IF($I3712="","",_xlfn.LET(_xlpm.x,VLOOKUP($I3712,'taxon-match_2026-08-31'!$A$2:$N$122,6,FALSE),IF(_xlpm.x=0,"",_xlpm.x)))</f>
        <v>Perrier, 1891</v>
      </c>
      <c r="K3712" t="str">
        <f>IF($I3712="","",_xlfn.LET(_xlpm.x,VLOOKUP($I3712,'taxon-match_2026-08-31'!$A$2:$N$122,4,FALSE),IF(_xlpm.x=0,"",_xlpm.x)))</f>
        <v>urn:lsid:marinespecies.org:taxname:172529</v>
      </c>
      <c r="L3712" t="str">
        <f>IF($I3712="","",_xlfn.LET(_xlpm.x,VLOOKUP($I3712,'taxon-match_2026-08-31'!$A$2:$N$122,7,FALSE),IF(_xlpm.x=0,"",_xlpm.x)))</f>
        <v>Animalia</v>
      </c>
      <c r="M3712" t="str">
        <f>IF($I3712="","",_xlfn.LET(_xlpm.x,VLOOKUP($I3712,'taxon-match_2026-08-31'!$A$2:$N$122,8,FALSE),IF(_xlpm.x=0,"",_xlpm.x)))</f>
        <v>Echinodermata</v>
      </c>
      <c r="N3712" t="str">
        <f>IF($I3712="","",_xlfn.LET(_xlpm.x,VLOOKUP($I3712,'taxon-match_2026-08-31'!$A$2:$N$122,9,FALSE),IF(_xlpm.x=0,"",_xlpm.x)))</f>
        <v>Asteroidea</v>
      </c>
      <c r="O3712" t="str">
        <f>IF($I3712="","",_xlfn.LET(_xlpm.x,VLOOKUP($I3712,'taxon-match_2026-08-31'!$A$2:$N$122,10,FALSE),IF(_xlpm.x=0,"",_xlpm.x)))</f>
        <v>Forcipulatida</v>
      </c>
      <c r="P3712" t="str">
        <f>IF($I3712="","",_xlfn.LET(_xlpm.x,VLOOKUP($I3712,'taxon-match_2026-08-31'!$A$2:$N$122,11,FALSE),IF(_xlpm.x=0,"",_xlpm.x)))</f>
        <v>Asteriidae</v>
      </c>
      <c r="Q3712" t="str">
        <f>IF($I3712="","",_xlfn.LET(_xlpm.x,VLOOKUP($I3712,'taxon-match_2026-08-31'!$A$2:$N$122,12,FALSE),IF(_xlpm.x=0,"",_xlpm.x)))</f>
        <v>Diplasterias</v>
      </c>
      <c r="R3712" t="str">
        <f>IF($I3712="","",_xlfn.LET(_xlpm.x,VLOOKUP($I3712,'taxon-match_2026-08-31'!$A$2:$N$122,14,FALSE),IF(_xlpm.x=0,"",_xlpm.x)))</f>
        <v/>
      </c>
      <c r="S3712" s="2" t="s">
        <v>2361</v>
      </c>
      <c r="T3712" s="69" t="s">
        <v>68</v>
      </c>
      <c r="U3712" s="69"/>
      <c r="X3712" t="str">
        <f>IF(T3712="","",_xlfn.LET(_xlpm.x,VLOOKUP(T3712,'Drop-down_menus'!$F$2:$G$16,2,FALSE),IF(_xlpm.x=0,"",_xlpm.x)))</f>
        <v>https://orcid.org/0000-0002-0981-7442</v>
      </c>
      <c r="Y3712" t="str">
        <f>IF(U3712="","",_xlfn.LET(_xlpm.x,VLOOKUP(U3712,'Drop-down_menus'!$F$2:$G$16,2,FALSE),IF(_xlpm.x=0,"",_xlpm.x)))</f>
        <v/>
      </c>
      <c r="Z3712" t="str">
        <f>IF(V3712="","",_xlfn.LET(_xlpm.x,VLOOKUP(V3712,'Drop-down_menus'!$F$2:$G$16,2,FALSE),IF(_xlpm.x=0,"",_xlpm.x)))</f>
        <v/>
      </c>
      <c r="AA3712" t="str">
        <f>IF(W3712="","",_xlfn.LET(_xlpm.x,VLOOKUP(W3712,'Drop-down_menus'!$F$2:$G$16,2,FALSE),IF(_xlpm.x=0,"",_xlpm.x)))</f>
        <v/>
      </c>
      <c r="AB3712" t="s">
        <v>866</v>
      </c>
      <c r="AE3712" t="s">
        <v>867</v>
      </c>
    </row>
    <row r="3713" spans="1:31" ht="15" hidden="1" x14ac:dyDescent="0.2">
      <c r="A3713" s="2" t="s">
        <v>489</v>
      </c>
      <c r="B3713">
        <v>5714</v>
      </c>
      <c r="C3713">
        <v>1856</v>
      </c>
      <c r="D3713" s="69" t="s">
        <v>700</v>
      </c>
      <c r="F3713" s="70" t="s">
        <v>926</v>
      </c>
      <c r="G3713" s="70">
        <v>1</v>
      </c>
      <c r="H3713" s="70" t="s">
        <v>926</v>
      </c>
      <c r="I3713" t="s">
        <v>926</v>
      </c>
      <c r="J3713" t="str">
        <f>IF($I3713="","",_xlfn.LET(_xlpm.x,VLOOKUP($I3713,'taxon-match_2026-08-31'!$A$2:$N$122,6,FALSE),IF(_xlpm.x=0,"",_xlpm.x)))</f>
        <v>Lütken, 1871</v>
      </c>
      <c r="K3713" t="str">
        <f>IF($I3713="","",_xlfn.LET(_xlpm.x,VLOOKUP($I3713,'taxon-match_2026-08-31'!$A$2:$N$122,4,FALSE),IF(_xlpm.x=0,"",_xlpm.x)))</f>
        <v>urn:lsid:marinespecies.org:taxname:178808</v>
      </c>
      <c r="L3713" t="str">
        <f>IF($I3713="","",_xlfn.LET(_xlpm.x,VLOOKUP($I3713,'taxon-match_2026-08-31'!$A$2:$N$122,7,FALSE),IF(_xlpm.x=0,"",_xlpm.x)))</f>
        <v>Animalia</v>
      </c>
      <c r="M3713" t="str">
        <f>IF($I3713="","",_xlfn.LET(_xlpm.x,VLOOKUP($I3713,'taxon-match_2026-08-31'!$A$2:$N$122,8,FALSE),IF(_xlpm.x=0,"",_xlpm.x)))</f>
        <v>Echinodermata</v>
      </c>
      <c r="N3713" t="str">
        <f>IF($I3713="","",_xlfn.LET(_xlpm.x,VLOOKUP($I3713,'taxon-match_2026-08-31'!$A$2:$N$122,9,FALSE),IF(_xlpm.x=0,"",_xlpm.x)))</f>
        <v>Asteroidea</v>
      </c>
      <c r="O3713" t="str">
        <f>IF($I3713="","",_xlfn.LET(_xlpm.x,VLOOKUP($I3713,'taxon-match_2026-08-31'!$A$2:$N$122,10,FALSE),IF(_xlpm.x=0,"",_xlpm.x)))</f>
        <v>Forcipulatida</v>
      </c>
      <c r="P3713" t="str">
        <f>IF($I3713="","",_xlfn.LET(_xlpm.x,VLOOKUP($I3713,'taxon-match_2026-08-31'!$A$2:$N$122,11,FALSE),IF(_xlpm.x=0,"",_xlpm.x)))</f>
        <v>Heliasteridae</v>
      </c>
      <c r="Q3713" t="str">
        <f>IF($I3713="","",_xlfn.LET(_xlpm.x,VLOOKUP($I3713,'taxon-match_2026-08-31'!$A$2:$N$122,12,FALSE),IF(_xlpm.x=0,"",_xlpm.x)))</f>
        <v>Labidiaster</v>
      </c>
      <c r="R3713" t="str">
        <f>IF($I3713="","",_xlfn.LET(_xlpm.x,VLOOKUP($I3713,'taxon-match_2026-08-31'!$A$2:$N$122,14,FALSE),IF(_xlpm.x=0,"",_xlpm.x)))</f>
        <v/>
      </c>
      <c r="S3713" s="2" t="s">
        <v>2361</v>
      </c>
      <c r="T3713" s="69" t="s">
        <v>68</v>
      </c>
      <c r="U3713" s="69"/>
      <c r="X3713" t="str">
        <f>IF(T3713="","",_xlfn.LET(_xlpm.x,VLOOKUP(T3713,'Drop-down_menus'!$F$2:$G$16,2,FALSE),IF(_xlpm.x=0,"",_xlpm.x)))</f>
        <v>https://orcid.org/0000-0002-0981-7442</v>
      </c>
      <c r="Y3713" t="str">
        <f>IF(U3713="","",_xlfn.LET(_xlpm.x,VLOOKUP(U3713,'Drop-down_menus'!$F$2:$G$16,2,FALSE),IF(_xlpm.x=0,"",_xlpm.x)))</f>
        <v/>
      </c>
      <c r="Z3713" t="str">
        <f>IF(V3713="","",_xlfn.LET(_xlpm.x,VLOOKUP(V3713,'Drop-down_menus'!$F$2:$G$16,2,FALSE),IF(_xlpm.x=0,"",_xlpm.x)))</f>
        <v/>
      </c>
      <c r="AA3713" t="str">
        <f>IF(W3713="","",_xlfn.LET(_xlpm.x,VLOOKUP(W3713,'Drop-down_menus'!$F$2:$G$16,2,FALSE),IF(_xlpm.x=0,"",_xlpm.x)))</f>
        <v/>
      </c>
      <c r="AB3713" t="s">
        <v>866</v>
      </c>
      <c r="AE3713" t="s">
        <v>867</v>
      </c>
    </row>
    <row r="3714" spans="1:31" ht="15" hidden="1" x14ac:dyDescent="0.2">
      <c r="A3714" s="2" t="s">
        <v>489</v>
      </c>
      <c r="B3714">
        <v>5715</v>
      </c>
      <c r="C3714">
        <v>1754</v>
      </c>
      <c r="D3714" s="69" t="s">
        <v>700</v>
      </c>
      <c r="F3714" s="70" t="s">
        <v>926</v>
      </c>
      <c r="G3714" s="70">
        <v>1</v>
      </c>
      <c r="H3714" s="70" t="s">
        <v>926</v>
      </c>
      <c r="I3714" t="s">
        <v>926</v>
      </c>
      <c r="J3714" t="str">
        <f>IF($I3714="","",_xlfn.LET(_xlpm.x,VLOOKUP($I3714,'taxon-match_2026-08-31'!$A$2:$N$122,6,FALSE),IF(_xlpm.x=0,"",_xlpm.x)))</f>
        <v>Lütken, 1871</v>
      </c>
      <c r="K3714" t="str">
        <f>IF($I3714="","",_xlfn.LET(_xlpm.x,VLOOKUP($I3714,'taxon-match_2026-08-31'!$A$2:$N$122,4,FALSE),IF(_xlpm.x=0,"",_xlpm.x)))</f>
        <v>urn:lsid:marinespecies.org:taxname:178808</v>
      </c>
      <c r="L3714" t="str">
        <f>IF($I3714="","",_xlfn.LET(_xlpm.x,VLOOKUP($I3714,'taxon-match_2026-08-31'!$A$2:$N$122,7,FALSE),IF(_xlpm.x=0,"",_xlpm.x)))</f>
        <v>Animalia</v>
      </c>
      <c r="M3714" t="str">
        <f>IF($I3714="","",_xlfn.LET(_xlpm.x,VLOOKUP($I3714,'taxon-match_2026-08-31'!$A$2:$N$122,8,FALSE),IF(_xlpm.x=0,"",_xlpm.x)))</f>
        <v>Echinodermata</v>
      </c>
      <c r="N3714" t="str">
        <f>IF($I3714="","",_xlfn.LET(_xlpm.x,VLOOKUP($I3714,'taxon-match_2026-08-31'!$A$2:$N$122,9,FALSE),IF(_xlpm.x=0,"",_xlpm.x)))</f>
        <v>Asteroidea</v>
      </c>
      <c r="O3714" t="str">
        <f>IF($I3714="","",_xlfn.LET(_xlpm.x,VLOOKUP($I3714,'taxon-match_2026-08-31'!$A$2:$N$122,10,FALSE),IF(_xlpm.x=0,"",_xlpm.x)))</f>
        <v>Forcipulatida</v>
      </c>
      <c r="P3714" t="str">
        <f>IF($I3714="","",_xlfn.LET(_xlpm.x,VLOOKUP($I3714,'taxon-match_2026-08-31'!$A$2:$N$122,11,FALSE),IF(_xlpm.x=0,"",_xlpm.x)))</f>
        <v>Heliasteridae</v>
      </c>
      <c r="Q3714" t="str">
        <f>IF($I3714="","",_xlfn.LET(_xlpm.x,VLOOKUP($I3714,'taxon-match_2026-08-31'!$A$2:$N$122,12,FALSE),IF(_xlpm.x=0,"",_xlpm.x)))</f>
        <v>Labidiaster</v>
      </c>
      <c r="R3714" t="str">
        <f>IF($I3714="","",_xlfn.LET(_xlpm.x,VLOOKUP($I3714,'taxon-match_2026-08-31'!$A$2:$N$122,14,FALSE),IF(_xlpm.x=0,"",_xlpm.x)))</f>
        <v/>
      </c>
      <c r="S3714" s="2" t="s">
        <v>2361</v>
      </c>
      <c r="T3714" s="69" t="s">
        <v>68</v>
      </c>
      <c r="U3714" s="69"/>
      <c r="X3714" t="str">
        <f>IF(T3714="","",_xlfn.LET(_xlpm.x,VLOOKUP(T3714,'Drop-down_menus'!$F$2:$G$16,2,FALSE),IF(_xlpm.x=0,"",_xlpm.x)))</f>
        <v>https://orcid.org/0000-0002-0981-7442</v>
      </c>
      <c r="Y3714" t="str">
        <f>IF(U3714="","",_xlfn.LET(_xlpm.x,VLOOKUP(U3714,'Drop-down_menus'!$F$2:$G$16,2,FALSE),IF(_xlpm.x=0,"",_xlpm.x)))</f>
        <v/>
      </c>
      <c r="Z3714" t="str">
        <f>IF(V3714="","",_xlfn.LET(_xlpm.x,VLOOKUP(V3714,'Drop-down_menus'!$F$2:$G$16,2,FALSE),IF(_xlpm.x=0,"",_xlpm.x)))</f>
        <v/>
      </c>
      <c r="AA3714" t="str">
        <f>IF(W3714="","",_xlfn.LET(_xlpm.x,VLOOKUP(W3714,'Drop-down_menus'!$F$2:$G$16,2,FALSE),IF(_xlpm.x=0,"",_xlpm.x)))</f>
        <v/>
      </c>
      <c r="AB3714" t="s">
        <v>866</v>
      </c>
      <c r="AE3714" t="s">
        <v>867</v>
      </c>
    </row>
    <row r="3715" spans="1:31" ht="15" hidden="1" x14ac:dyDescent="0.2">
      <c r="A3715" s="2" t="s">
        <v>489</v>
      </c>
      <c r="B3715">
        <v>5716</v>
      </c>
      <c r="C3715">
        <v>1823</v>
      </c>
      <c r="D3715" s="69" t="s">
        <v>700</v>
      </c>
      <c r="F3715" s="70" t="s">
        <v>926</v>
      </c>
      <c r="G3715" s="70">
        <v>1</v>
      </c>
      <c r="H3715" s="70" t="s">
        <v>926</v>
      </c>
      <c r="I3715" t="s">
        <v>926</v>
      </c>
      <c r="J3715" t="str">
        <f>IF($I3715="","",_xlfn.LET(_xlpm.x,VLOOKUP($I3715,'taxon-match_2026-08-31'!$A$2:$N$122,6,FALSE),IF(_xlpm.x=0,"",_xlpm.x)))</f>
        <v>Lütken, 1871</v>
      </c>
      <c r="K3715" t="str">
        <f>IF($I3715="","",_xlfn.LET(_xlpm.x,VLOOKUP($I3715,'taxon-match_2026-08-31'!$A$2:$N$122,4,FALSE),IF(_xlpm.x=0,"",_xlpm.x)))</f>
        <v>urn:lsid:marinespecies.org:taxname:178808</v>
      </c>
      <c r="L3715" t="str">
        <f>IF($I3715="","",_xlfn.LET(_xlpm.x,VLOOKUP($I3715,'taxon-match_2026-08-31'!$A$2:$N$122,7,FALSE),IF(_xlpm.x=0,"",_xlpm.x)))</f>
        <v>Animalia</v>
      </c>
      <c r="M3715" t="str">
        <f>IF($I3715="","",_xlfn.LET(_xlpm.x,VLOOKUP($I3715,'taxon-match_2026-08-31'!$A$2:$N$122,8,FALSE),IF(_xlpm.x=0,"",_xlpm.x)))</f>
        <v>Echinodermata</v>
      </c>
      <c r="N3715" t="str">
        <f>IF($I3715="","",_xlfn.LET(_xlpm.x,VLOOKUP($I3715,'taxon-match_2026-08-31'!$A$2:$N$122,9,FALSE),IF(_xlpm.x=0,"",_xlpm.x)))</f>
        <v>Asteroidea</v>
      </c>
      <c r="O3715" t="str">
        <f>IF($I3715="","",_xlfn.LET(_xlpm.x,VLOOKUP($I3715,'taxon-match_2026-08-31'!$A$2:$N$122,10,FALSE),IF(_xlpm.x=0,"",_xlpm.x)))</f>
        <v>Forcipulatida</v>
      </c>
      <c r="P3715" t="str">
        <f>IF($I3715="","",_xlfn.LET(_xlpm.x,VLOOKUP($I3715,'taxon-match_2026-08-31'!$A$2:$N$122,11,FALSE),IF(_xlpm.x=0,"",_xlpm.x)))</f>
        <v>Heliasteridae</v>
      </c>
      <c r="Q3715" t="str">
        <f>IF($I3715="","",_xlfn.LET(_xlpm.x,VLOOKUP($I3715,'taxon-match_2026-08-31'!$A$2:$N$122,12,FALSE),IF(_xlpm.x=0,"",_xlpm.x)))</f>
        <v>Labidiaster</v>
      </c>
      <c r="R3715" t="str">
        <f>IF($I3715="","",_xlfn.LET(_xlpm.x,VLOOKUP($I3715,'taxon-match_2026-08-31'!$A$2:$N$122,14,FALSE),IF(_xlpm.x=0,"",_xlpm.x)))</f>
        <v/>
      </c>
      <c r="S3715" s="2" t="s">
        <v>2361</v>
      </c>
      <c r="T3715" s="69" t="s">
        <v>68</v>
      </c>
      <c r="U3715" s="69"/>
      <c r="X3715" t="str">
        <f>IF(T3715="","",_xlfn.LET(_xlpm.x,VLOOKUP(T3715,'Drop-down_menus'!$F$2:$G$16,2,FALSE),IF(_xlpm.x=0,"",_xlpm.x)))</f>
        <v>https://orcid.org/0000-0002-0981-7442</v>
      </c>
      <c r="Y3715" t="str">
        <f>IF(U3715="","",_xlfn.LET(_xlpm.x,VLOOKUP(U3715,'Drop-down_menus'!$F$2:$G$16,2,FALSE),IF(_xlpm.x=0,"",_xlpm.x)))</f>
        <v/>
      </c>
      <c r="Z3715" t="str">
        <f>IF(V3715="","",_xlfn.LET(_xlpm.x,VLOOKUP(V3715,'Drop-down_menus'!$F$2:$G$16,2,FALSE),IF(_xlpm.x=0,"",_xlpm.x)))</f>
        <v/>
      </c>
      <c r="AA3715" t="str">
        <f>IF(W3715="","",_xlfn.LET(_xlpm.x,VLOOKUP(W3715,'Drop-down_menus'!$F$2:$G$16,2,FALSE),IF(_xlpm.x=0,"",_xlpm.x)))</f>
        <v/>
      </c>
      <c r="AB3715" t="s">
        <v>866</v>
      </c>
      <c r="AE3715" t="s">
        <v>867</v>
      </c>
    </row>
    <row r="3716" spans="1:31" ht="15" hidden="1" x14ac:dyDescent="0.2">
      <c r="A3716" s="2" t="s">
        <v>328</v>
      </c>
      <c r="B3716">
        <v>3218</v>
      </c>
      <c r="C3716">
        <v>1989</v>
      </c>
      <c r="D3716" s="69" t="s">
        <v>700</v>
      </c>
      <c r="F3716" s="70" t="s">
        <v>1705</v>
      </c>
      <c r="G3716" s="69">
        <v>1</v>
      </c>
      <c r="H3716" s="70" t="s">
        <v>1705</v>
      </c>
      <c r="I3716" t="s">
        <v>1705</v>
      </c>
      <c r="J3716" t="str">
        <f>IF($I3716="","",_xlfn.LET(_xlpm.x,VLOOKUP($I3716,'taxon-match_2026-08-31'!$A$2:$N$122,6,FALSE),IF(_xlpm.x=0,"",_xlpm.x)))</f>
        <v>Fisher, 1908</v>
      </c>
      <c r="K3716" t="str">
        <f>IF($I3716="","",_xlfn.LET(_xlpm.x,VLOOKUP($I3716,'taxon-match_2026-08-31'!$A$2:$N$122,4,FALSE),IF(_xlpm.x=0,"",_xlpm.x)))</f>
        <v>urn:lsid:marinespecies.org:taxname:172532</v>
      </c>
      <c r="L3716" t="str">
        <f>IF($I3716="","",_xlfn.LET(_xlpm.x,VLOOKUP($I3716,'taxon-match_2026-08-31'!$A$2:$N$122,7,FALSE),IF(_xlpm.x=0,"",_xlpm.x)))</f>
        <v>Animalia</v>
      </c>
      <c r="M3716" t="str">
        <f>IF($I3716="","",_xlfn.LET(_xlpm.x,VLOOKUP($I3716,'taxon-match_2026-08-31'!$A$2:$N$122,8,FALSE),IF(_xlpm.x=0,"",_xlpm.x)))</f>
        <v>Echinodermata</v>
      </c>
      <c r="N3716" t="str">
        <f>IF($I3716="","",_xlfn.LET(_xlpm.x,VLOOKUP($I3716,'taxon-match_2026-08-31'!$A$2:$N$122,9,FALSE),IF(_xlpm.x=0,"",_xlpm.x)))</f>
        <v>Asteroidea</v>
      </c>
      <c r="O3716" t="str">
        <f>IF($I3716="","",_xlfn.LET(_xlpm.x,VLOOKUP($I3716,'taxon-match_2026-08-31'!$A$2:$N$122,10,FALSE),IF(_xlpm.x=0,"",_xlpm.x)))</f>
        <v>Forcipulatida</v>
      </c>
      <c r="P3716" t="str">
        <f>IF($I3716="","",_xlfn.LET(_xlpm.x,VLOOKUP($I3716,'taxon-match_2026-08-31'!$A$2:$N$122,11,FALSE),IF(_xlpm.x=0,"",_xlpm.x)))</f>
        <v>Asteriidae</v>
      </c>
      <c r="Q3716" t="str">
        <f>IF($I3716="","",_xlfn.LET(_xlpm.x,VLOOKUP($I3716,'taxon-match_2026-08-31'!$A$2:$N$122,12,FALSE),IF(_xlpm.x=0,"",_xlpm.x)))</f>
        <v>Lysasterias</v>
      </c>
      <c r="R3716" t="str">
        <f>IF($I3716="","",_xlfn.LET(_xlpm.x,VLOOKUP($I3716,'taxon-match_2026-08-31'!$A$2:$N$122,14,FALSE),IF(_xlpm.x=0,"",_xlpm.x)))</f>
        <v/>
      </c>
      <c r="S3716" s="2" t="s">
        <v>2361</v>
      </c>
      <c r="T3716" s="69" t="s">
        <v>68</v>
      </c>
      <c r="X3716" t="str">
        <f>IF(T3716="","",_xlfn.LET(_xlpm.x,VLOOKUP(T3716,'Drop-down_menus'!$F$2:$G$16,2,FALSE),IF(_xlpm.x=0,"",_xlpm.x)))</f>
        <v>https://orcid.org/0000-0002-0981-7442</v>
      </c>
      <c r="Y3716" t="str">
        <f>IF(U3716="","",_xlfn.LET(_xlpm.x,VLOOKUP(U3716,'Drop-down_menus'!$F$2:$G$16,2,FALSE),IF(_xlpm.x=0,"",_xlpm.x)))</f>
        <v/>
      </c>
      <c r="Z3716" t="str">
        <f>IF(V3716="","",_xlfn.LET(_xlpm.x,VLOOKUP(V3716,'Drop-down_menus'!$F$2:$G$16,2,FALSE),IF(_xlpm.x=0,"",_xlpm.x)))</f>
        <v/>
      </c>
      <c r="AA3716" t="str">
        <f>IF(W3716="","",_xlfn.LET(_xlpm.x,VLOOKUP(W3716,'Drop-down_menus'!$F$2:$G$16,2,FALSE),IF(_xlpm.x=0,"",_xlpm.x)))</f>
        <v/>
      </c>
      <c r="AB3716" t="s">
        <v>866</v>
      </c>
      <c r="AE3716" t="s">
        <v>867</v>
      </c>
    </row>
    <row r="3717" spans="1:31" ht="15" hidden="1" x14ac:dyDescent="0.2">
      <c r="A3717" s="2" t="s">
        <v>328</v>
      </c>
      <c r="B3717">
        <v>3219</v>
      </c>
      <c r="C3717">
        <v>1821</v>
      </c>
      <c r="D3717" s="69" t="s">
        <v>700</v>
      </c>
      <c r="F3717" s="70" t="s">
        <v>1705</v>
      </c>
      <c r="G3717" s="70">
        <v>1</v>
      </c>
      <c r="H3717" s="70" t="s">
        <v>1705</v>
      </c>
      <c r="I3717" t="s">
        <v>1705</v>
      </c>
      <c r="J3717" t="str">
        <f>IF($I3717="","",_xlfn.LET(_xlpm.x,VLOOKUP($I3717,'taxon-match_2026-08-31'!$A$2:$N$122,6,FALSE),IF(_xlpm.x=0,"",_xlpm.x)))</f>
        <v>Fisher, 1908</v>
      </c>
      <c r="K3717" t="str">
        <f>IF($I3717="","",_xlfn.LET(_xlpm.x,VLOOKUP($I3717,'taxon-match_2026-08-31'!$A$2:$N$122,4,FALSE),IF(_xlpm.x=0,"",_xlpm.x)))</f>
        <v>urn:lsid:marinespecies.org:taxname:172532</v>
      </c>
      <c r="L3717" t="str">
        <f>IF($I3717="","",_xlfn.LET(_xlpm.x,VLOOKUP($I3717,'taxon-match_2026-08-31'!$A$2:$N$122,7,FALSE),IF(_xlpm.x=0,"",_xlpm.x)))</f>
        <v>Animalia</v>
      </c>
      <c r="M3717" t="str">
        <f>IF($I3717="","",_xlfn.LET(_xlpm.x,VLOOKUP($I3717,'taxon-match_2026-08-31'!$A$2:$N$122,8,FALSE),IF(_xlpm.x=0,"",_xlpm.x)))</f>
        <v>Echinodermata</v>
      </c>
      <c r="N3717" t="str">
        <f>IF($I3717="","",_xlfn.LET(_xlpm.x,VLOOKUP($I3717,'taxon-match_2026-08-31'!$A$2:$N$122,9,FALSE),IF(_xlpm.x=0,"",_xlpm.x)))</f>
        <v>Asteroidea</v>
      </c>
      <c r="O3717" t="str">
        <f>IF($I3717="","",_xlfn.LET(_xlpm.x,VLOOKUP($I3717,'taxon-match_2026-08-31'!$A$2:$N$122,10,FALSE),IF(_xlpm.x=0,"",_xlpm.x)))</f>
        <v>Forcipulatida</v>
      </c>
      <c r="P3717" t="str">
        <f>IF($I3717="","",_xlfn.LET(_xlpm.x,VLOOKUP($I3717,'taxon-match_2026-08-31'!$A$2:$N$122,11,FALSE),IF(_xlpm.x=0,"",_xlpm.x)))</f>
        <v>Asteriidae</v>
      </c>
      <c r="Q3717" t="str">
        <f>IF($I3717="","",_xlfn.LET(_xlpm.x,VLOOKUP($I3717,'taxon-match_2026-08-31'!$A$2:$N$122,12,FALSE),IF(_xlpm.x=0,"",_xlpm.x)))</f>
        <v>Lysasterias</v>
      </c>
      <c r="R3717" t="str">
        <f>IF($I3717="","",_xlfn.LET(_xlpm.x,VLOOKUP($I3717,'taxon-match_2026-08-31'!$A$2:$N$122,14,FALSE),IF(_xlpm.x=0,"",_xlpm.x)))</f>
        <v/>
      </c>
      <c r="S3717" s="2" t="s">
        <v>2361</v>
      </c>
      <c r="T3717" s="69" t="s">
        <v>68</v>
      </c>
      <c r="X3717" t="str">
        <f>IF(T3717="","",_xlfn.LET(_xlpm.x,VLOOKUP(T3717,'Drop-down_menus'!$F$2:$G$16,2,FALSE),IF(_xlpm.x=0,"",_xlpm.x)))</f>
        <v>https://orcid.org/0000-0002-0981-7442</v>
      </c>
      <c r="Y3717" t="str">
        <f>IF(U3717="","",_xlfn.LET(_xlpm.x,VLOOKUP(U3717,'Drop-down_menus'!$F$2:$G$16,2,FALSE),IF(_xlpm.x=0,"",_xlpm.x)))</f>
        <v/>
      </c>
      <c r="Z3717" t="str">
        <f>IF(V3717="","",_xlfn.LET(_xlpm.x,VLOOKUP(V3717,'Drop-down_menus'!$F$2:$G$16,2,FALSE),IF(_xlpm.x=0,"",_xlpm.x)))</f>
        <v/>
      </c>
      <c r="AA3717" t="str">
        <f>IF(W3717="","",_xlfn.LET(_xlpm.x,VLOOKUP(W3717,'Drop-down_menus'!$F$2:$G$16,2,FALSE),IF(_xlpm.x=0,"",_xlpm.x)))</f>
        <v/>
      </c>
      <c r="AB3717" t="s">
        <v>866</v>
      </c>
      <c r="AE3717" t="s">
        <v>867</v>
      </c>
    </row>
    <row r="3718" spans="1:31" ht="15" hidden="1" x14ac:dyDescent="0.2">
      <c r="A3718" s="2" t="s">
        <v>207</v>
      </c>
      <c r="B3718">
        <v>1369</v>
      </c>
      <c r="C3718">
        <v>1979</v>
      </c>
      <c r="D3718" s="69" t="s">
        <v>700</v>
      </c>
      <c r="F3718" s="70" t="s">
        <v>753</v>
      </c>
      <c r="G3718" s="69">
        <v>1</v>
      </c>
      <c r="H3718" s="70" t="s">
        <v>753</v>
      </c>
      <c r="I3718" t="s">
        <v>753</v>
      </c>
      <c r="J3718" t="str">
        <f>IF($I3718="","",_xlfn.LET(_xlpm.x,VLOOKUP($I3718,'taxon-match_2026-08-31'!$A$2:$N$122,6,FALSE),IF(_xlpm.x=0,"",_xlpm.x)))</f>
        <v>Fisher, 1930</v>
      </c>
      <c r="K3718" t="str">
        <f>IF($I3718="","",_xlfn.LET(_xlpm.x,VLOOKUP($I3718,'taxon-match_2026-08-31'!$A$2:$N$122,4,FALSE),IF(_xlpm.x=0,"",_xlpm.x)))</f>
        <v>urn:lsid:marinespecies.org:taxname:172551</v>
      </c>
      <c r="L3718" t="str">
        <f>IF($I3718="","",_xlfn.LET(_xlpm.x,VLOOKUP($I3718,'taxon-match_2026-08-31'!$A$2:$N$122,7,FALSE),IF(_xlpm.x=0,"",_xlpm.x)))</f>
        <v>Animalia</v>
      </c>
      <c r="M3718" t="str">
        <f>IF($I3718="","",_xlfn.LET(_xlpm.x,VLOOKUP($I3718,'taxon-match_2026-08-31'!$A$2:$N$122,8,FALSE),IF(_xlpm.x=0,"",_xlpm.x)))</f>
        <v>Echinodermata</v>
      </c>
      <c r="N3718" t="str">
        <f>IF($I3718="","",_xlfn.LET(_xlpm.x,VLOOKUP($I3718,'taxon-match_2026-08-31'!$A$2:$N$122,9,FALSE),IF(_xlpm.x=0,"",_xlpm.x)))</f>
        <v>Asteroidea</v>
      </c>
      <c r="O3718" t="str">
        <f>IF($I3718="","",_xlfn.LET(_xlpm.x,VLOOKUP($I3718,'taxon-match_2026-08-31'!$A$2:$N$122,10,FALSE),IF(_xlpm.x=0,"",_xlpm.x)))</f>
        <v>Forcipulatida</v>
      </c>
      <c r="P3718" t="str">
        <f>IF($I3718="","",_xlfn.LET(_xlpm.x,VLOOKUP($I3718,'taxon-match_2026-08-31'!$A$2:$N$122,11,FALSE),IF(_xlpm.x=0,"",_xlpm.x)))</f>
        <v>Stichasteridae</v>
      </c>
      <c r="Q3718" t="str">
        <f>IF($I3718="","",_xlfn.LET(_xlpm.x,VLOOKUP($I3718,'taxon-match_2026-08-31'!$A$2:$N$122,12,FALSE),IF(_xlpm.x=0,"",_xlpm.x)))</f>
        <v>Neosmilaster</v>
      </c>
      <c r="R3718" t="str">
        <f>IF($I3718="","",_xlfn.LET(_xlpm.x,VLOOKUP($I3718,'taxon-match_2026-08-31'!$A$2:$N$122,14,FALSE),IF(_xlpm.x=0,"",_xlpm.x)))</f>
        <v/>
      </c>
      <c r="S3718" s="2" t="s">
        <v>2361</v>
      </c>
      <c r="T3718" s="69" t="s">
        <v>68</v>
      </c>
      <c r="X3718" t="str">
        <f>IF(T3718="","",_xlfn.LET(_xlpm.x,VLOOKUP(T3718,'Drop-down_menus'!$F$2:$G$16,2,FALSE),IF(_xlpm.x=0,"",_xlpm.x)))</f>
        <v>https://orcid.org/0000-0002-0981-7442</v>
      </c>
      <c r="Y3718" t="str">
        <f>IF(U3718="","",_xlfn.LET(_xlpm.x,VLOOKUP(U3718,'Drop-down_menus'!$F$2:$G$16,2,FALSE),IF(_xlpm.x=0,"",_xlpm.x)))</f>
        <v/>
      </c>
      <c r="Z3718" t="str">
        <f>IF(V3718="","",_xlfn.LET(_xlpm.x,VLOOKUP(V3718,'Drop-down_menus'!$F$2:$G$16,2,FALSE),IF(_xlpm.x=0,"",_xlpm.x)))</f>
        <v/>
      </c>
      <c r="AA3718" t="str">
        <f>IF(W3718="","",_xlfn.LET(_xlpm.x,VLOOKUP(W3718,'Drop-down_menus'!$F$2:$G$16,2,FALSE),IF(_xlpm.x=0,"",_xlpm.x)))</f>
        <v/>
      </c>
      <c r="AB3718" t="s">
        <v>866</v>
      </c>
      <c r="AE3718" t="s">
        <v>867</v>
      </c>
    </row>
    <row r="3719" spans="1:31" ht="15" hidden="1" x14ac:dyDescent="0.2">
      <c r="A3719" s="2" t="s">
        <v>207</v>
      </c>
      <c r="B3719">
        <v>1370</v>
      </c>
      <c r="C3719">
        <v>1981</v>
      </c>
      <c r="D3719" s="69" t="s">
        <v>700</v>
      </c>
      <c r="F3719" s="70" t="s">
        <v>753</v>
      </c>
      <c r="G3719" s="69">
        <v>1</v>
      </c>
      <c r="H3719" s="70" t="s">
        <v>753</v>
      </c>
      <c r="I3719" t="s">
        <v>753</v>
      </c>
      <c r="J3719" t="str">
        <f>IF($I3719="","",_xlfn.LET(_xlpm.x,VLOOKUP($I3719,'taxon-match_2026-08-31'!$A$2:$N$122,6,FALSE),IF(_xlpm.x=0,"",_xlpm.x)))</f>
        <v>Fisher, 1930</v>
      </c>
      <c r="K3719" t="str">
        <f>IF($I3719="","",_xlfn.LET(_xlpm.x,VLOOKUP($I3719,'taxon-match_2026-08-31'!$A$2:$N$122,4,FALSE),IF(_xlpm.x=0,"",_xlpm.x)))</f>
        <v>urn:lsid:marinespecies.org:taxname:172551</v>
      </c>
      <c r="L3719" t="str">
        <f>IF($I3719="","",_xlfn.LET(_xlpm.x,VLOOKUP($I3719,'taxon-match_2026-08-31'!$A$2:$N$122,7,FALSE),IF(_xlpm.x=0,"",_xlpm.x)))</f>
        <v>Animalia</v>
      </c>
      <c r="M3719" t="str">
        <f>IF($I3719="","",_xlfn.LET(_xlpm.x,VLOOKUP($I3719,'taxon-match_2026-08-31'!$A$2:$N$122,8,FALSE),IF(_xlpm.x=0,"",_xlpm.x)))</f>
        <v>Echinodermata</v>
      </c>
      <c r="N3719" t="str">
        <f>IF($I3719="","",_xlfn.LET(_xlpm.x,VLOOKUP($I3719,'taxon-match_2026-08-31'!$A$2:$N$122,9,FALSE),IF(_xlpm.x=0,"",_xlpm.x)))</f>
        <v>Asteroidea</v>
      </c>
      <c r="O3719" t="str">
        <f>IF($I3719="","",_xlfn.LET(_xlpm.x,VLOOKUP($I3719,'taxon-match_2026-08-31'!$A$2:$N$122,10,FALSE),IF(_xlpm.x=0,"",_xlpm.x)))</f>
        <v>Forcipulatida</v>
      </c>
      <c r="P3719" t="str">
        <f>IF($I3719="","",_xlfn.LET(_xlpm.x,VLOOKUP($I3719,'taxon-match_2026-08-31'!$A$2:$N$122,11,FALSE),IF(_xlpm.x=0,"",_xlpm.x)))</f>
        <v>Stichasteridae</v>
      </c>
      <c r="Q3719" t="str">
        <f>IF($I3719="","",_xlfn.LET(_xlpm.x,VLOOKUP($I3719,'taxon-match_2026-08-31'!$A$2:$N$122,12,FALSE),IF(_xlpm.x=0,"",_xlpm.x)))</f>
        <v>Neosmilaster</v>
      </c>
      <c r="R3719" t="str">
        <f>IF($I3719="","",_xlfn.LET(_xlpm.x,VLOOKUP($I3719,'taxon-match_2026-08-31'!$A$2:$N$122,14,FALSE),IF(_xlpm.x=0,"",_xlpm.x)))</f>
        <v/>
      </c>
      <c r="S3719" s="2" t="s">
        <v>2361</v>
      </c>
      <c r="T3719" s="69" t="s">
        <v>68</v>
      </c>
      <c r="X3719" t="str">
        <f>IF(T3719="","",_xlfn.LET(_xlpm.x,VLOOKUP(T3719,'Drop-down_menus'!$F$2:$G$16,2,FALSE),IF(_xlpm.x=0,"",_xlpm.x)))</f>
        <v>https://orcid.org/0000-0002-0981-7442</v>
      </c>
      <c r="Y3719" t="str">
        <f>IF(U3719="","",_xlfn.LET(_xlpm.x,VLOOKUP(U3719,'Drop-down_menus'!$F$2:$G$16,2,FALSE),IF(_xlpm.x=0,"",_xlpm.x)))</f>
        <v/>
      </c>
      <c r="Z3719" t="str">
        <f>IF(V3719="","",_xlfn.LET(_xlpm.x,VLOOKUP(V3719,'Drop-down_menus'!$F$2:$G$16,2,FALSE),IF(_xlpm.x=0,"",_xlpm.x)))</f>
        <v/>
      </c>
      <c r="AA3719" t="str">
        <f>IF(W3719="","",_xlfn.LET(_xlpm.x,VLOOKUP(W3719,'Drop-down_menus'!$F$2:$G$16,2,FALSE),IF(_xlpm.x=0,"",_xlpm.x)))</f>
        <v/>
      </c>
      <c r="AB3719" t="s">
        <v>866</v>
      </c>
      <c r="AE3719" t="s">
        <v>867</v>
      </c>
    </row>
    <row r="3720" spans="1:31" ht="15" hidden="1" x14ac:dyDescent="0.2">
      <c r="A3720" s="2" t="s">
        <v>207</v>
      </c>
      <c r="B3720">
        <v>1371</v>
      </c>
      <c r="C3720">
        <v>1713</v>
      </c>
      <c r="D3720" s="69" t="s">
        <v>700</v>
      </c>
      <c r="F3720" s="70" t="s">
        <v>753</v>
      </c>
      <c r="G3720" s="69">
        <v>1</v>
      </c>
      <c r="H3720" s="70" t="s">
        <v>753</v>
      </c>
      <c r="I3720" t="s">
        <v>753</v>
      </c>
      <c r="J3720" t="str">
        <f>IF($I3720="","",_xlfn.LET(_xlpm.x,VLOOKUP($I3720,'taxon-match_2026-08-31'!$A$2:$N$122,6,FALSE),IF(_xlpm.x=0,"",_xlpm.x)))</f>
        <v>Fisher, 1930</v>
      </c>
      <c r="K3720" t="str">
        <f>IF($I3720="","",_xlfn.LET(_xlpm.x,VLOOKUP($I3720,'taxon-match_2026-08-31'!$A$2:$N$122,4,FALSE),IF(_xlpm.x=0,"",_xlpm.x)))</f>
        <v>urn:lsid:marinespecies.org:taxname:172551</v>
      </c>
      <c r="L3720" t="str">
        <f>IF($I3720="","",_xlfn.LET(_xlpm.x,VLOOKUP($I3720,'taxon-match_2026-08-31'!$A$2:$N$122,7,FALSE),IF(_xlpm.x=0,"",_xlpm.x)))</f>
        <v>Animalia</v>
      </c>
      <c r="M3720" t="str">
        <f>IF($I3720="","",_xlfn.LET(_xlpm.x,VLOOKUP($I3720,'taxon-match_2026-08-31'!$A$2:$N$122,8,FALSE),IF(_xlpm.x=0,"",_xlpm.x)))</f>
        <v>Echinodermata</v>
      </c>
      <c r="N3720" t="str">
        <f>IF($I3720="","",_xlfn.LET(_xlpm.x,VLOOKUP($I3720,'taxon-match_2026-08-31'!$A$2:$N$122,9,FALSE),IF(_xlpm.x=0,"",_xlpm.x)))</f>
        <v>Asteroidea</v>
      </c>
      <c r="O3720" t="str">
        <f>IF($I3720="","",_xlfn.LET(_xlpm.x,VLOOKUP($I3720,'taxon-match_2026-08-31'!$A$2:$N$122,10,FALSE),IF(_xlpm.x=0,"",_xlpm.x)))</f>
        <v>Forcipulatida</v>
      </c>
      <c r="P3720" t="str">
        <f>IF($I3720="","",_xlfn.LET(_xlpm.x,VLOOKUP($I3720,'taxon-match_2026-08-31'!$A$2:$N$122,11,FALSE),IF(_xlpm.x=0,"",_xlpm.x)))</f>
        <v>Stichasteridae</v>
      </c>
      <c r="Q3720" t="str">
        <f>IF($I3720="","",_xlfn.LET(_xlpm.x,VLOOKUP($I3720,'taxon-match_2026-08-31'!$A$2:$N$122,12,FALSE),IF(_xlpm.x=0,"",_xlpm.x)))</f>
        <v>Neosmilaster</v>
      </c>
      <c r="R3720" t="str">
        <f>IF($I3720="","",_xlfn.LET(_xlpm.x,VLOOKUP($I3720,'taxon-match_2026-08-31'!$A$2:$N$122,14,FALSE),IF(_xlpm.x=0,"",_xlpm.x)))</f>
        <v/>
      </c>
      <c r="S3720" s="2" t="s">
        <v>2361</v>
      </c>
      <c r="T3720" s="69" t="s">
        <v>68</v>
      </c>
      <c r="X3720" t="str">
        <f>IF(T3720="","",_xlfn.LET(_xlpm.x,VLOOKUP(T3720,'Drop-down_menus'!$F$2:$G$16,2,FALSE),IF(_xlpm.x=0,"",_xlpm.x)))</f>
        <v>https://orcid.org/0000-0002-0981-7442</v>
      </c>
      <c r="Y3720" t="str">
        <f>IF(U3720="","",_xlfn.LET(_xlpm.x,VLOOKUP(U3720,'Drop-down_menus'!$F$2:$G$16,2,FALSE),IF(_xlpm.x=0,"",_xlpm.x)))</f>
        <v/>
      </c>
      <c r="Z3720" t="str">
        <f>IF(V3720="","",_xlfn.LET(_xlpm.x,VLOOKUP(V3720,'Drop-down_menus'!$F$2:$G$16,2,FALSE),IF(_xlpm.x=0,"",_xlpm.x)))</f>
        <v/>
      </c>
      <c r="AA3720" t="str">
        <f>IF(W3720="","",_xlfn.LET(_xlpm.x,VLOOKUP(W3720,'Drop-down_menus'!$F$2:$G$16,2,FALSE),IF(_xlpm.x=0,"",_xlpm.x)))</f>
        <v/>
      </c>
      <c r="AB3720" t="s">
        <v>866</v>
      </c>
      <c r="AE3720" t="s">
        <v>867</v>
      </c>
    </row>
    <row r="3721" spans="1:31" ht="15" hidden="1" x14ac:dyDescent="0.2">
      <c r="A3721" s="2" t="s">
        <v>207</v>
      </c>
      <c r="B3721">
        <v>1372</v>
      </c>
      <c r="C3721">
        <v>1714</v>
      </c>
      <c r="D3721" s="69" t="s">
        <v>700</v>
      </c>
      <c r="F3721" s="70" t="s">
        <v>753</v>
      </c>
      <c r="G3721" s="69">
        <v>1</v>
      </c>
      <c r="H3721" s="70" t="s">
        <v>753</v>
      </c>
      <c r="I3721" t="s">
        <v>753</v>
      </c>
      <c r="J3721" t="str">
        <f>IF($I3721="","",_xlfn.LET(_xlpm.x,VLOOKUP($I3721,'taxon-match_2026-08-31'!$A$2:$N$122,6,FALSE),IF(_xlpm.x=0,"",_xlpm.x)))</f>
        <v>Fisher, 1930</v>
      </c>
      <c r="K3721" t="str">
        <f>IF($I3721="","",_xlfn.LET(_xlpm.x,VLOOKUP($I3721,'taxon-match_2026-08-31'!$A$2:$N$122,4,FALSE),IF(_xlpm.x=0,"",_xlpm.x)))</f>
        <v>urn:lsid:marinespecies.org:taxname:172551</v>
      </c>
      <c r="L3721" t="str">
        <f>IF($I3721="","",_xlfn.LET(_xlpm.x,VLOOKUP($I3721,'taxon-match_2026-08-31'!$A$2:$N$122,7,FALSE),IF(_xlpm.x=0,"",_xlpm.x)))</f>
        <v>Animalia</v>
      </c>
      <c r="M3721" t="str">
        <f>IF($I3721="","",_xlfn.LET(_xlpm.x,VLOOKUP($I3721,'taxon-match_2026-08-31'!$A$2:$N$122,8,FALSE),IF(_xlpm.x=0,"",_xlpm.x)))</f>
        <v>Echinodermata</v>
      </c>
      <c r="N3721" t="str">
        <f>IF($I3721="","",_xlfn.LET(_xlpm.x,VLOOKUP($I3721,'taxon-match_2026-08-31'!$A$2:$N$122,9,FALSE),IF(_xlpm.x=0,"",_xlpm.x)))</f>
        <v>Asteroidea</v>
      </c>
      <c r="O3721" t="str">
        <f>IF($I3721="","",_xlfn.LET(_xlpm.x,VLOOKUP($I3721,'taxon-match_2026-08-31'!$A$2:$N$122,10,FALSE),IF(_xlpm.x=0,"",_xlpm.x)))</f>
        <v>Forcipulatida</v>
      </c>
      <c r="P3721" t="str">
        <f>IF($I3721="","",_xlfn.LET(_xlpm.x,VLOOKUP($I3721,'taxon-match_2026-08-31'!$A$2:$N$122,11,FALSE),IF(_xlpm.x=0,"",_xlpm.x)))</f>
        <v>Stichasteridae</v>
      </c>
      <c r="Q3721" t="str">
        <f>IF($I3721="","",_xlfn.LET(_xlpm.x,VLOOKUP($I3721,'taxon-match_2026-08-31'!$A$2:$N$122,12,FALSE),IF(_xlpm.x=0,"",_xlpm.x)))</f>
        <v>Neosmilaster</v>
      </c>
      <c r="R3721" t="str">
        <f>IF($I3721="","",_xlfn.LET(_xlpm.x,VLOOKUP($I3721,'taxon-match_2026-08-31'!$A$2:$N$122,14,FALSE),IF(_xlpm.x=0,"",_xlpm.x)))</f>
        <v/>
      </c>
      <c r="S3721" s="2" t="s">
        <v>2361</v>
      </c>
      <c r="T3721" s="69" t="s">
        <v>68</v>
      </c>
      <c r="X3721" t="str">
        <f>IF(T3721="","",_xlfn.LET(_xlpm.x,VLOOKUP(T3721,'Drop-down_menus'!$F$2:$G$16,2,FALSE),IF(_xlpm.x=0,"",_xlpm.x)))</f>
        <v>https://orcid.org/0000-0002-0981-7442</v>
      </c>
      <c r="Y3721" t="str">
        <f>IF(U3721="","",_xlfn.LET(_xlpm.x,VLOOKUP(U3721,'Drop-down_menus'!$F$2:$G$16,2,FALSE),IF(_xlpm.x=0,"",_xlpm.x)))</f>
        <v/>
      </c>
      <c r="Z3721" t="str">
        <f>IF(V3721="","",_xlfn.LET(_xlpm.x,VLOOKUP(V3721,'Drop-down_menus'!$F$2:$G$16,2,FALSE),IF(_xlpm.x=0,"",_xlpm.x)))</f>
        <v/>
      </c>
      <c r="AA3721" t="str">
        <f>IF(W3721="","",_xlfn.LET(_xlpm.x,VLOOKUP(W3721,'Drop-down_menus'!$F$2:$G$16,2,FALSE),IF(_xlpm.x=0,"",_xlpm.x)))</f>
        <v/>
      </c>
      <c r="AB3721" t="s">
        <v>866</v>
      </c>
      <c r="AE3721" t="s">
        <v>867</v>
      </c>
    </row>
    <row r="3722" spans="1:31" ht="15" hidden="1" x14ac:dyDescent="0.2">
      <c r="A3722" s="2" t="s">
        <v>207</v>
      </c>
      <c r="B3722">
        <v>1373</v>
      </c>
      <c r="C3722">
        <v>1715</v>
      </c>
      <c r="D3722" s="69" t="s">
        <v>700</v>
      </c>
      <c r="F3722" s="70" t="s">
        <v>753</v>
      </c>
      <c r="G3722" s="69">
        <v>1</v>
      </c>
      <c r="H3722" s="70" t="s">
        <v>753</v>
      </c>
      <c r="I3722" t="s">
        <v>753</v>
      </c>
      <c r="J3722" t="str">
        <f>IF($I3722="","",_xlfn.LET(_xlpm.x,VLOOKUP($I3722,'taxon-match_2026-08-31'!$A$2:$N$122,6,FALSE),IF(_xlpm.x=0,"",_xlpm.x)))</f>
        <v>Fisher, 1930</v>
      </c>
      <c r="K3722" t="str">
        <f>IF($I3722="","",_xlfn.LET(_xlpm.x,VLOOKUP($I3722,'taxon-match_2026-08-31'!$A$2:$N$122,4,FALSE),IF(_xlpm.x=0,"",_xlpm.x)))</f>
        <v>urn:lsid:marinespecies.org:taxname:172551</v>
      </c>
      <c r="L3722" t="str">
        <f>IF($I3722="","",_xlfn.LET(_xlpm.x,VLOOKUP($I3722,'taxon-match_2026-08-31'!$A$2:$N$122,7,FALSE),IF(_xlpm.x=0,"",_xlpm.x)))</f>
        <v>Animalia</v>
      </c>
      <c r="M3722" t="str">
        <f>IF($I3722="","",_xlfn.LET(_xlpm.x,VLOOKUP($I3722,'taxon-match_2026-08-31'!$A$2:$N$122,8,FALSE),IF(_xlpm.x=0,"",_xlpm.x)))</f>
        <v>Echinodermata</v>
      </c>
      <c r="N3722" t="str">
        <f>IF($I3722="","",_xlfn.LET(_xlpm.x,VLOOKUP($I3722,'taxon-match_2026-08-31'!$A$2:$N$122,9,FALSE),IF(_xlpm.x=0,"",_xlpm.x)))</f>
        <v>Asteroidea</v>
      </c>
      <c r="O3722" t="str">
        <f>IF($I3722="","",_xlfn.LET(_xlpm.x,VLOOKUP($I3722,'taxon-match_2026-08-31'!$A$2:$N$122,10,FALSE),IF(_xlpm.x=0,"",_xlpm.x)))</f>
        <v>Forcipulatida</v>
      </c>
      <c r="P3722" t="str">
        <f>IF($I3722="","",_xlfn.LET(_xlpm.x,VLOOKUP($I3722,'taxon-match_2026-08-31'!$A$2:$N$122,11,FALSE),IF(_xlpm.x=0,"",_xlpm.x)))</f>
        <v>Stichasteridae</v>
      </c>
      <c r="Q3722" t="str">
        <f>IF($I3722="","",_xlfn.LET(_xlpm.x,VLOOKUP($I3722,'taxon-match_2026-08-31'!$A$2:$N$122,12,FALSE),IF(_xlpm.x=0,"",_xlpm.x)))</f>
        <v>Neosmilaster</v>
      </c>
      <c r="R3722" t="str">
        <f>IF($I3722="","",_xlfn.LET(_xlpm.x,VLOOKUP($I3722,'taxon-match_2026-08-31'!$A$2:$N$122,14,FALSE),IF(_xlpm.x=0,"",_xlpm.x)))</f>
        <v/>
      </c>
      <c r="S3722" s="2" t="s">
        <v>2361</v>
      </c>
      <c r="T3722" s="69" t="s">
        <v>68</v>
      </c>
      <c r="X3722" t="str">
        <f>IF(T3722="","",_xlfn.LET(_xlpm.x,VLOOKUP(T3722,'Drop-down_menus'!$F$2:$G$16,2,FALSE),IF(_xlpm.x=0,"",_xlpm.x)))</f>
        <v>https://orcid.org/0000-0002-0981-7442</v>
      </c>
      <c r="Y3722" t="str">
        <f>IF(U3722="","",_xlfn.LET(_xlpm.x,VLOOKUP(U3722,'Drop-down_menus'!$F$2:$G$16,2,FALSE),IF(_xlpm.x=0,"",_xlpm.x)))</f>
        <v/>
      </c>
      <c r="Z3722" t="str">
        <f>IF(V3722="","",_xlfn.LET(_xlpm.x,VLOOKUP(V3722,'Drop-down_menus'!$F$2:$G$16,2,FALSE),IF(_xlpm.x=0,"",_xlpm.x)))</f>
        <v/>
      </c>
      <c r="AA3722" t="str">
        <f>IF(W3722="","",_xlfn.LET(_xlpm.x,VLOOKUP(W3722,'Drop-down_menus'!$F$2:$G$16,2,FALSE),IF(_xlpm.x=0,"",_xlpm.x)))</f>
        <v/>
      </c>
      <c r="AB3722" t="s">
        <v>866</v>
      </c>
      <c r="AE3722" t="s">
        <v>867</v>
      </c>
    </row>
    <row r="3723" spans="1:31" ht="15" hidden="1" x14ac:dyDescent="0.2">
      <c r="A3723" s="2" t="s">
        <v>84</v>
      </c>
      <c r="B3723">
        <v>426</v>
      </c>
      <c r="C3723">
        <v>1816</v>
      </c>
      <c r="D3723" s="69" t="s">
        <v>700</v>
      </c>
      <c r="F3723" s="70" t="s">
        <v>753</v>
      </c>
      <c r="G3723" s="69">
        <v>1</v>
      </c>
      <c r="H3723" s="70" t="s">
        <v>753</v>
      </c>
      <c r="I3723" t="s">
        <v>753</v>
      </c>
      <c r="J3723" t="str">
        <f>IF($I3723="","",_xlfn.LET(_xlpm.x,VLOOKUP($I3723,'taxon-match_2026-08-31'!$A$2:$N$122,6,FALSE),IF(_xlpm.x=0,"",_xlpm.x)))</f>
        <v>Fisher, 1930</v>
      </c>
      <c r="K3723" t="str">
        <f>IF($I3723="","",_xlfn.LET(_xlpm.x,VLOOKUP($I3723,'taxon-match_2026-08-31'!$A$2:$N$122,4,FALSE),IF(_xlpm.x=0,"",_xlpm.x)))</f>
        <v>urn:lsid:marinespecies.org:taxname:172551</v>
      </c>
      <c r="L3723" t="str">
        <f>IF($I3723="","",_xlfn.LET(_xlpm.x,VLOOKUP($I3723,'taxon-match_2026-08-31'!$A$2:$N$122,7,FALSE),IF(_xlpm.x=0,"",_xlpm.x)))</f>
        <v>Animalia</v>
      </c>
      <c r="M3723" t="str">
        <f>IF($I3723="","",_xlfn.LET(_xlpm.x,VLOOKUP($I3723,'taxon-match_2026-08-31'!$A$2:$N$122,8,FALSE),IF(_xlpm.x=0,"",_xlpm.x)))</f>
        <v>Echinodermata</v>
      </c>
      <c r="N3723" t="str">
        <f>IF($I3723="","",_xlfn.LET(_xlpm.x,VLOOKUP($I3723,'taxon-match_2026-08-31'!$A$2:$N$122,9,FALSE),IF(_xlpm.x=0,"",_xlpm.x)))</f>
        <v>Asteroidea</v>
      </c>
      <c r="O3723" t="str">
        <f>IF($I3723="","",_xlfn.LET(_xlpm.x,VLOOKUP($I3723,'taxon-match_2026-08-31'!$A$2:$N$122,10,FALSE),IF(_xlpm.x=0,"",_xlpm.x)))</f>
        <v>Forcipulatida</v>
      </c>
      <c r="P3723" t="str">
        <f>IF($I3723="","",_xlfn.LET(_xlpm.x,VLOOKUP($I3723,'taxon-match_2026-08-31'!$A$2:$N$122,11,FALSE),IF(_xlpm.x=0,"",_xlpm.x)))</f>
        <v>Stichasteridae</v>
      </c>
      <c r="Q3723" t="str">
        <f>IF($I3723="","",_xlfn.LET(_xlpm.x,VLOOKUP($I3723,'taxon-match_2026-08-31'!$A$2:$N$122,12,FALSE),IF(_xlpm.x=0,"",_xlpm.x)))</f>
        <v>Neosmilaster</v>
      </c>
      <c r="R3723" t="str">
        <f>IF($I3723="","",_xlfn.LET(_xlpm.x,VLOOKUP($I3723,'taxon-match_2026-08-31'!$A$2:$N$122,14,FALSE),IF(_xlpm.x=0,"",_xlpm.x)))</f>
        <v/>
      </c>
      <c r="S3723" s="2" t="s">
        <v>2361</v>
      </c>
      <c r="T3723" s="69" t="s">
        <v>68</v>
      </c>
      <c r="X3723" t="str">
        <f>IF(T3723="","",_xlfn.LET(_xlpm.x,VLOOKUP(T3723,'Drop-down_menus'!$F$2:$G$16,2,FALSE),IF(_xlpm.x=0,"",_xlpm.x)))</f>
        <v>https://orcid.org/0000-0002-0981-7442</v>
      </c>
      <c r="Y3723" t="str">
        <f>IF(U3723="","",_xlfn.LET(_xlpm.x,VLOOKUP(U3723,'Drop-down_menus'!$F$2:$G$16,2,FALSE),IF(_xlpm.x=0,"",_xlpm.x)))</f>
        <v/>
      </c>
      <c r="Z3723" t="str">
        <f>IF(V3723="","",_xlfn.LET(_xlpm.x,VLOOKUP(V3723,'Drop-down_menus'!$F$2:$G$16,2,FALSE),IF(_xlpm.x=0,"",_xlpm.x)))</f>
        <v/>
      </c>
      <c r="AA3723" t="str">
        <f>IF(W3723="","",_xlfn.LET(_xlpm.x,VLOOKUP(W3723,'Drop-down_menus'!$F$2:$G$16,2,FALSE),IF(_xlpm.x=0,"",_xlpm.x)))</f>
        <v/>
      </c>
      <c r="AB3723" t="s">
        <v>866</v>
      </c>
      <c r="AE3723" t="s">
        <v>867</v>
      </c>
    </row>
    <row r="3724" spans="1:31" ht="15" hidden="1" x14ac:dyDescent="0.2">
      <c r="A3724" s="2" t="s">
        <v>475</v>
      </c>
      <c r="B3724">
        <v>5594</v>
      </c>
      <c r="C3724">
        <v>1817</v>
      </c>
      <c r="D3724" s="69" t="s">
        <v>700</v>
      </c>
      <c r="F3724" s="70" t="s">
        <v>753</v>
      </c>
      <c r="G3724" s="70">
        <v>1</v>
      </c>
      <c r="H3724" s="70" t="s">
        <v>753</v>
      </c>
      <c r="I3724" t="s">
        <v>753</v>
      </c>
      <c r="J3724" t="str">
        <f>IF($I3724="","",_xlfn.LET(_xlpm.x,VLOOKUP($I3724,'taxon-match_2026-08-31'!$A$2:$N$122,6,FALSE),IF(_xlpm.x=0,"",_xlpm.x)))</f>
        <v>Fisher, 1930</v>
      </c>
      <c r="K3724" t="str">
        <f>IF($I3724="","",_xlfn.LET(_xlpm.x,VLOOKUP($I3724,'taxon-match_2026-08-31'!$A$2:$N$122,4,FALSE),IF(_xlpm.x=0,"",_xlpm.x)))</f>
        <v>urn:lsid:marinespecies.org:taxname:172551</v>
      </c>
      <c r="L3724" t="str">
        <f>IF($I3724="","",_xlfn.LET(_xlpm.x,VLOOKUP($I3724,'taxon-match_2026-08-31'!$A$2:$N$122,7,FALSE),IF(_xlpm.x=0,"",_xlpm.x)))</f>
        <v>Animalia</v>
      </c>
      <c r="M3724" t="str">
        <f>IF($I3724="","",_xlfn.LET(_xlpm.x,VLOOKUP($I3724,'taxon-match_2026-08-31'!$A$2:$N$122,8,FALSE),IF(_xlpm.x=0,"",_xlpm.x)))</f>
        <v>Echinodermata</v>
      </c>
      <c r="N3724" t="str">
        <f>IF($I3724="","",_xlfn.LET(_xlpm.x,VLOOKUP($I3724,'taxon-match_2026-08-31'!$A$2:$N$122,9,FALSE),IF(_xlpm.x=0,"",_xlpm.x)))</f>
        <v>Asteroidea</v>
      </c>
      <c r="O3724" t="str">
        <f>IF($I3724="","",_xlfn.LET(_xlpm.x,VLOOKUP($I3724,'taxon-match_2026-08-31'!$A$2:$N$122,10,FALSE),IF(_xlpm.x=0,"",_xlpm.x)))</f>
        <v>Forcipulatida</v>
      </c>
      <c r="P3724" t="str">
        <f>IF($I3724="","",_xlfn.LET(_xlpm.x,VLOOKUP($I3724,'taxon-match_2026-08-31'!$A$2:$N$122,11,FALSE),IF(_xlpm.x=0,"",_xlpm.x)))</f>
        <v>Stichasteridae</v>
      </c>
      <c r="Q3724" t="str">
        <f>IF($I3724="","",_xlfn.LET(_xlpm.x,VLOOKUP($I3724,'taxon-match_2026-08-31'!$A$2:$N$122,12,FALSE),IF(_xlpm.x=0,"",_xlpm.x)))</f>
        <v>Neosmilaster</v>
      </c>
      <c r="R3724" t="str">
        <f>IF($I3724="","",_xlfn.LET(_xlpm.x,VLOOKUP($I3724,'taxon-match_2026-08-31'!$A$2:$N$122,14,FALSE),IF(_xlpm.x=0,"",_xlpm.x)))</f>
        <v/>
      </c>
      <c r="S3724" s="2" t="s">
        <v>2361</v>
      </c>
      <c r="T3724" s="69" t="s">
        <v>68</v>
      </c>
      <c r="X3724" t="str">
        <f>IF(T3724="","",_xlfn.LET(_xlpm.x,VLOOKUP(T3724,'Drop-down_menus'!$F$2:$G$16,2,FALSE),IF(_xlpm.x=0,"",_xlpm.x)))</f>
        <v>https://orcid.org/0000-0002-0981-7442</v>
      </c>
      <c r="Y3724" t="str">
        <f>IF(U3724="","",_xlfn.LET(_xlpm.x,VLOOKUP(U3724,'Drop-down_menus'!$F$2:$G$16,2,FALSE),IF(_xlpm.x=0,"",_xlpm.x)))</f>
        <v/>
      </c>
      <c r="Z3724" t="str">
        <f>IF(V3724="","",_xlfn.LET(_xlpm.x,VLOOKUP(V3724,'Drop-down_menus'!$F$2:$G$16,2,FALSE),IF(_xlpm.x=0,"",_xlpm.x)))</f>
        <v/>
      </c>
      <c r="AA3724" t="str">
        <f>IF(W3724="","",_xlfn.LET(_xlpm.x,VLOOKUP(W3724,'Drop-down_menus'!$F$2:$G$16,2,FALSE),IF(_xlpm.x=0,"",_xlpm.x)))</f>
        <v/>
      </c>
      <c r="AB3724" t="s">
        <v>866</v>
      </c>
      <c r="AE3724" t="s">
        <v>867</v>
      </c>
    </row>
    <row r="3725" spans="1:31" ht="15" hidden="1" x14ac:dyDescent="0.2">
      <c r="A3725" s="2" t="s">
        <v>489</v>
      </c>
      <c r="B3725">
        <v>5706</v>
      </c>
      <c r="C3725">
        <v>1818</v>
      </c>
      <c r="D3725" s="69" t="s">
        <v>700</v>
      </c>
      <c r="F3725" s="70" t="s">
        <v>753</v>
      </c>
      <c r="G3725" s="70">
        <v>1</v>
      </c>
      <c r="H3725" s="70" t="s">
        <v>753</v>
      </c>
      <c r="I3725" t="s">
        <v>753</v>
      </c>
      <c r="J3725" t="str">
        <f>IF($I3725="","",_xlfn.LET(_xlpm.x,VLOOKUP($I3725,'taxon-match_2026-08-31'!$A$2:$N$122,6,FALSE),IF(_xlpm.x=0,"",_xlpm.x)))</f>
        <v>Fisher, 1930</v>
      </c>
      <c r="K3725" t="str">
        <f>IF($I3725="","",_xlfn.LET(_xlpm.x,VLOOKUP($I3725,'taxon-match_2026-08-31'!$A$2:$N$122,4,FALSE),IF(_xlpm.x=0,"",_xlpm.x)))</f>
        <v>urn:lsid:marinespecies.org:taxname:172551</v>
      </c>
      <c r="L3725" t="str">
        <f>IF($I3725="","",_xlfn.LET(_xlpm.x,VLOOKUP($I3725,'taxon-match_2026-08-31'!$A$2:$N$122,7,FALSE),IF(_xlpm.x=0,"",_xlpm.x)))</f>
        <v>Animalia</v>
      </c>
      <c r="M3725" t="str">
        <f>IF($I3725="","",_xlfn.LET(_xlpm.x,VLOOKUP($I3725,'taxon-match_2026-08-31'!$A$2:$N$122,8,FALSE),IF(_xlpm.x=0,"",_xlpm.x)))</f>
        <v>Echinodermata</v>
      </c>
      <c r="N3725" t="str">
        <f>IF($I3725="","",_xlfn.LET(_xlpm.x,VLOOKUP($I3725,'taxon-match_2026-08-31'!$A$2:$N$122,9,FALSE),IF(_xlpm.x=0,"",_xlpm.x)))</f>
        <v>Asteroidea</v>
      </c>
      <c r="O3725" t="str">
        <f>IF($I3725="","",_xlfn.LET(_xlpm.x,VLOOKUP($I3725,'taxon-match_2026-08-31'!$A$2:$N$122,10,FALSE),IF(_xlpm.x=0,"",_xlpm.x)))</f>
        <v>Forcipulatida</v>
      </c>
      <c r="P3725" t="str">
        <f>IF($I3725="","",_xlfn.LET(_xlpm.x,VLOOKUP($I3725,'taxon-match_2026-08-31'!$A$2:$N$122,11,FALSE),IF(_xlpm.x=0,"",_xlpm.x)))</f>
        <v>Stichasteridae</v>
      </c>
      <c r="Q3725" t="str">
        <f>IF($I3725="","",_xlfn.LET(_xlpm.x,VLOOKUP($I3725,'taxon-match_2026-08-31'!$A$2:$N$122,12,FALSE),IF(_xlpm.x=0,"",_xlpm.x)))</f>
        <v>Neosmilaster</v>
      </c>
      <c r="R3725" t="str">
        <f>IF($I3725="","",_xlfn.LET(_xlpm.x,VLOOKUP($I3725,'taxon-match_2026-08-31'!$A$2:$N$122,14,FALSE),IF(_xlpm.x=0,"",_xlpm.x)))</f>
        <v/>
      </c>
      <c r="S3725" s="2" t="s">
        <v>2361</v>
      </c>
      <c r="T3725" s="69" t="s">
        <v>68</v>
      </c>
      <c r="X3725" t="str">
        <f>IF(T3725="","",_xlfn.LET(_xlpm.x,VLOOKUP(T3725,'Drop-down_menus'!$F$2:$G$16,2,FALSE),IF(_xlpm.x=0,"",_xlpm.x)))</f>
        <v>https://orcid.org/0000-0002-0981-7442</v>
      </c>
      <c r="Y3725" t="str">
        <f>IF(U3725="","",_xlfn.LET(_xlpm.x,VLOOKUP(U3725,'Drop-down_menus'!$F$2:$G$16,2,FALSE),IF(_xlpm.x=0,"",_xlpm.x)))</f>
        <v/>
      </c>
      <c r="Z3725" t="str">
        <f>IF(V3725="","",_xlfn.LET(_xlpm.x,VLOOKUP(V3725,'Drop-down_menus'!$F$2:$G$16,2,FALSE),IF(_xlpm.x=0,"",_xlpm.x)))</f>
        <v/>
      </c>
      <c r="AA3725" t="str">
        <f>IF(W3725="","",_xlfn.LET(_xlpm.x,VLOOKUP(W3725,'Drop-down_menus'!$F$2:$G$16,2,FALSE),IF(_xlpm.x=0,"",_xlpm.x)))</f>
        <v/>
      </c>
      <c r="AB3725" t="s">
        <v>866</v>
      </c>
      <c r="AE3725" t="s">
        <v>867</v>
      </c>
    </row>
    <row r="3726" spans="1:31" ht="15" hidden="1" x14ac:dyDescent="0.2">
      <c r="A3726" s="2" t="s">
        <v>489</v>
      </c>
      <c r="B3726">
        <v>5707</v>
      </c>
      <c r="C3726">
        <v>1752</v>
      </c>
      <c r="D3726" s="69" t="s">
        <v>700</v>
      </c>
      <c r="F3726" s="70" t="s">
        <v>753</v>
      </c>
      <c r="G3726" s="70">
        <v>1</v>
      </c>
      <c r="H3726" s="70" t="s">
        <v>753</v>
      </c>
      <c r="I3726" t="s">
        <v>753</v>
      </c>
      <c r="J3726" t="str">
        <f>IF($I3726="","",_xlfn.LET(_xlpm.x,VLOOKUP($I3726,'taxon-match_2026-08-31'!$A$2:$N$122,6,FALSE),IF(_xlpm.x=0,"",_xlpm.x)))</f>
        <v>Fisher, 1930</v>
      </c>
      <c r="K3726" t="str">
        <f>IF($I3726="","",_xlfn.LET(_xlpm.x,VLOOKUP($I3726,'taxon-match_2026-08-31'!$A$2:$N$122,4,FALSE),IF(_xlpm.x=0,"",_xlpm.x)))</f>
        <v>urn:lsid:marinespecies.org:taxname:172551</v>
      </c>
      <c r="L3726" t="str">
        <f>IF($I3726="","",_xlfn.LET(_xlpm.x,VLOOKUP($I3726,'taxon-match_2026-08-31'!$A$2:$N$122,7,FALSE),IF(_xlpm.x=0,"",_xlpm.x)))</f>
        <v>Animalia</v>
      </c>
      <c r="M3726" t="str">
        <f>IF($I3726="","",_xlfn.LET(_xlpm.x,VLOOKUP($I3726,'taxon-match_2026-08-31'!$A$2:$N$122,8,FALSE),IF(_xlpm.x=0,"",_xlpm.x)))</f>
        <v>Echinodermata</v>
      </c>
      <c r="N3726" t="str">
        <f>IF($I3726="","",_xlfn.LET(_xlpm.x,VLOOKUP($I3726,'taxon-match_2026-08-31'!$A$2:$N$122,9,FALSE),IF(_xlpm.x=0,"",_xlpm.x)))</f>
        <v>Asteroidea</v>
      </c>
      <c r="O3726" t="str">
        <f>IF($I3726="","",_xlfn.LET(_xlpm.x,VLOOKUP($I3726,'taxon-match_2026-08-31'!$A$2:$N$122,10,FALSE),IF(_xlpm.x=0,"",_xlpm.x)))</f>
        <v>Forcipulatida</v>
      </c>
      <c r="P3726" t="str">
        <f>IF($I3726="","",_xlfn.LET(_xlpm.x,VLOOKUP($I3726,'taxon-match_2026-08-31'!$A$2:$N$122,11,FALSE),IF(_xlpm.x=0,"",_xlpm.x)))</f>
        <v>Stichasteridae</v>
      </c>
      <c r="Q3726" t="str">
        <f>IF($I3726="","",_xlfn.LET(_xlpm.x,VLOOKUP($I3726,'taxon-match_2026-08-31'!$A$2:$N$122,12,FALSE),IF(_xlpm.x=0,"",_xlpm.x)))</f>
        <v>Neosmilaster</v>
      </c>
      <c r="R3726" t="str">
        <f>IF($I3726="","",_xlfn.LET(_xlpm.x,VLOOKUP($I3726,'taxon-match_2026-08-31'!$A$2:$N$122,14,FALSE),IF(_xlpm.x=0,"",_xlpm.x)))</f>
        <v/>
      </c>
      <c r="S3726" s="2" t="s">
        <v>2361</v>
      </c>
      <c r="T3726" s="69" t="s">
        <v>68</v>
      </c>
      <c r="X3726" t="str">
        <f>IF(T3726="","",_xlfn.LET(_xlpm.x,VLOOKUP(T3726,'Drop-down_menus'!$F$2:$G$16,2,FALSE),IF(_xlpm.x=0,"",_xlpm.x)))</f>
        <v>https://orcid.org/0000-0002-0981-7442</v>
      </c>
      <c r="Y3726" t="str">
        <f>IF(U3726="","",_xlfn.LET(_xlpm.x,VLOOKUP(U3726,'Drop-down_menus'!$F$2:$G$16,2,FALSE),IF(_xlpm.x=0,"",_xlpm.x)))</f>
        <v/>
      </c>
      <c r="Z3726" t="str">
        <f>IF(V3726="","",_xlfn.LET(_xlpm.x,VLOOKUP(V3726,'Drop-down_menus'!$F$2:$G$16,2,FALSE),IF(_xlpm.x=0,"",_xlpm.x)))</f>
        <v/>
      </c>
      <c r="AA3726" t="str">
        <f>IF(W3726="","",_xlfn.LET(_xlpm.x,VLOOKUP(W3726,'Drop-down_menus'!$F$2:$G$16,2,FALSE),IF(_xlpm.x=0,"",_xlpm.x)))</f>
        <v/>
      </c>
      <c r="AB3726" t="s">
        <v>866</v>
      </c>
      <c r="AE3726" t="s">
        <v>867</v>
      </c>
    </row>
    <row r="3727" spans="1:31" ht="15" hidden="1" x14ac:dyDescent="0.2">
      <c r="A3727" s="2" t="s">
        <v>489</v>
      </c>
      <c r="B3727">
        <v>5717</v>
      </c>
      <c r="C3727">
        <v>1723</v>
      </c>
      <c r="D3727" s="69" t="s">
        <v>700</v>
      </c>
      <c r="F3727" s="70" t="s">
        <v>753</v>
      </c>
      <c r="G3727" s="70">
        <v>1</v>
      </c>
      <c r="H3727" s="70" t="s">
        <v>753</v>
      </c>
      <c r="I3727" t="s">
        <v>753</v>
      </c>
      <c r="J3727" t="str">
        <f>IF($I3727="","",_xlfn.LET(_xlpm.x,VLOOKUP($I3727,'taxon-match_2026-08-31'!$A$2:$N$122,6,FALSE),IF(_xlpm.x=0,"",_xlpm.x)))</f>
        <v>Fisher, 1930</v>
      </c>
      <c r="K3727" t="str">
        <f>IF($I3727="","",_xlfn.LET(_xlpm.x,VLOOKUP($I3727,'taxon-match_2026-08-31'!$A$2:$N$122,4,FALSE),IF(_xlpm.x=0,"",_xlpm.x)))</f>
        <v>urn:lsid:marinespecies.org:taxname:172551</v>
      </c>
      <c r="L3727" t="str">
        <f>IF($I3727="","",_xlfn.LET(_xlpm.x,VLOOKUP($I3727,'taxon-match_2026-08-31'!$A$2:$N$122,7,FALSE),IF(_xlpm.x=0,"",_xlpm.x)))</f>
        <v>Animalia</v>
      </c>
      <c r="M3727" t="str">
        <f>IF($I3727="","",_xlfn.LET(_xlpm.x,VLOOKUP($I3727,'taxon-match_2026-08-31'!$A$2:$N$122,8,FALSE),IF(_xlpm.x=0,"",_xlpm.x)))</f>
        <v>Echinodermata</v>
      </c>
      <c r="N3727" t="str">
        <f>IF($I3727="","",_xlfn.LET(_xlpm.x,VLOOKUP($I3727,'taxon-match_2026-08-31'!$A$2:$N$122,9,FALSE),IF(_xlpm.x=0,"",_xlpm.x)))</f>
        <v>Asteroidea</v>
      </c>
      <c r="O3727" t="str">
        <f>IF($I3727="","",_xlfn.LET(_xlpm.x,VLOOKUP($I3727,'taxon-match_2026-08-31'!$A$2:$N$122,10,FALSE),IF(_xlpm.x=0,"",_xlpm.x)))</f>
        <v>Forcipulatida</v>
      </c>
      <c r="P3727" t="str">
        <f>IF($I3727="","",_xlfn.LET(_xlpm.x,VLOOKUP($I3727,'taxon-match_2026-08-31'!$A$2:$N$122,11,FALSE),IF(_xlpm.x=0,"",_xlpm.x)))</f>
        <v>Stichasteridae</v>
      </c>
      <c r="Q3727" t="str">
        <f>IF($I3727="","",_xlfn.LET(_xlpm.x,VLOOKUP($I3727,'taxon-match_2026-08-31'!$A$2:$N$122,12,FALSE),IF(_xlpm.x=0,"",_xlpm.x)))</f>
        <v>Neosmilaster</v>
      </c>
      <c r="R3727" t="str">
        <f>IF($I3727="","",_xlfn.LET(_xlpm.x,VLOOKUP($I3727,'taxon-match_2026-08-31'!$A$2:$N$122,14,FALSE),IF(_xlpm.x=0,"",_xlpm.x)))</f>
        <v/>
      </c>
      <c r="S3727" s="2" t="s">
        <v>2361</v>
      </c>
      <c r="T3727" s="69" t="s">
        <v>68</v>
      </c>
      <c r="X3727" t="str">
        <f>IF(T3727="","",_xlfn.LET(_xlpm.x,VLOOKUP(T3727,'Drop-down_menus'!$F$2:$G$16,2,FALSE),IF(_xlpm.x=0,"",_xlpm.x)))</f>
        <v>https://orcid.org/0000-0002-0981-7442</v>
      </c>
      <c r="Y3727" t="str">
        <f>IF(U3727="","",_xlfn.LET(_xlpm.x,VLOOKUP(U3727,'Drop-down_menus'!$F$2:$G$16,2,FALSE),IF(_xlpm.x=0,"",_xlpm.x)))</f>
        <v/>
      </c>
      <c r="Z3727" t="str">
        <f>IF(V3727="","",_xlfn.LET(_xlpm.x,VLOOKUP(V3727,'Drop-down_menus'!$F$2:$G$16,2,FALSE),IF(_xlpm.x=0,"",_xlpm.x)))</f>
        <v/>
      </c>
      <c r="AA3727" t="str">
        <f>IF(W3727="","",_xlfn.LET(_xlpm.x,VLOOKUP(W3727,'Drop-down_menus'!$F$2:$G$16,2,FALSE),IF(_xlpm.x=0,"",_xlpm.x)))</f>
        <v/>
      </c>
      <c r="AB3727" t="s">
        <v>866</v>
      </c>
      <c r="AE3727" t="s">
        <v>867</v>
      </c>
    </row>
    <row r="3728" spans="1:31" ht="15" hidden="1" x14ac:dyDescent="0.2">
      <c r="A3728" s="2" t="s">
        <v>489</v>
      </c>
      <c r="B3728">
        <v>5718</v>
      </c>
      <c r="C3728">
        <v>1744</v>
      </c>
      <c r="D3728" s="69" t="s">
        <v>700</v>
      </c>
      <c r="F3728" s="70" t="s">
        <v>753</v>
      </c>
      <c r="G3728" s="70">
        <v>1</v>
      </c>
      <c r="H3728" s="70" t="s">
        <v>753</v>
      </c>
      <c r="I3728" t="s">
        <v>753</v>
      </c>
      <c r="J3728" t="str">
        <f>IF($I3728="","",_xlfn.LET(_xlpm.x,VLOOKUP($I3728,'taxon-match_2026-08-31'!$A$2:$N$122,6,FALSE),IF(_xlpm.x=0,"",_xlpm.x)))</f>
        <v>Fisher, 1930</v>
      </c>
      <c r="K3728" t="str">
        <f>IF($I3728="","",_xlfn.LET(_xlpm.x,VLOOKUP($I3728,'taxon-match_2026-08-31'!$A$2:$N$122,4,FALSE),IF(_xlpm.x=0,"",_xlpm.x)))</f>
        <v>urn:lsid:marinespecies.org:taxname:172551</v>
      </c>
      <c r="L3728" t="str">
        <f>IF($I3728="","",_xlfn.LET(_xlpm.x,VLOOKUP($I3728,'taxon-match_2026-08-31'!$A$2:$N$122,7,FALSE),IF(_xlpm.x=0,"",_xlpm.x)))</f>
        <v>Animalia</v>
      </c>
      <c r="M3728" t="str">
        <f>IF($I3728="","",_xlfn.LET(_xlpm.x,VLOOKUP($I3728,'taxon-match_2026-08-31'!$A$2:$N$122,8,FALSE),IF(_xlpm.x=0,"",_xlpm.x)))</f>
        <v>Echinodermata</v>
      </c>
      <c r="N3728" t="str">
        <f>IF($I3728="","",_xlfn.LET(_xlpm.x,VLOOKUP($I3728,'taxon-match_2026-08-31'!$A$2:$N$122,9,FALSE),IF(_xlpm.x=0,"",_xlpm.x)))</f>
        <v>Asteroidea</v>
      </c>
      <c r="O3728" t="str">
        <f>IF($I3728="","",_xlfn.LET(_xlpm.x,VLOOKUP($I3728,'taxon-match_2026-08-31'!$A$2:$N$122,10,FALSE),IF(_xlpm.x=0,"",_xlpm.x)))</f>
        <v>Forcipulatida</v>
      </c>
      <c r="P3728" t="str">
        <f>IF($I3728="","",_xlfn.LET(_xlpm.x,VLOOKUP($I3728,'taxon-match_2026-08-31'!$A$2:$N$122,11,FALSE),IF(_xlpm.x=0,"",_xlpm.x)))</f>
        <v>Stichasteridae</v>
      </c>
      <c r="Q3728" t="str">
        <f>IF($I3728="","",_xlfn.LET(_xlpm.x,VLOOKUP($I3728,'taxon-match_2026-08-31'!$A$2:$N$122,12,FALSE),IF(_xlpm.x=0,"",_xlpm.x)))</f>
        <v>Neosmilaster</v>
      </c>
      <c r="R3728" t="str">
        <f>IF($I3728="","",_xlfn.LET(_xlpm.x,VLOOKUP($I3728,'taxon-match_2026-08-31'!$A$2:$N$122,14,FALSE),IF(_xlpm.x=0,"",_xlpm.x)))</f>
        <v/>
      </c>
      <c r="S3728" s="2" t="s">
        <v>2361</v>
      </c>
      <c r="T3728" s="69" t="s">
        <v>68</v>
      </c>
      <c r="X3728" t="str">
        <f>IF(T3728="","",_xlfn.LET(_xlpm.x,VLOOKUP(T3728,'Drop-down_menus'!$F$2:$G$16,2,FALSE),IF(_xlpm.x=0,"",_xlpm.x)))</f>
        <v>https://orcid.org/0000-0002-0981-7442</v>
      </c>
      <c r="Y3728" t="str">
        <f>IF(U3728="","",_xlfn.LET(_xlpm.x,VLOOKUP(U3728,'Drop-down_menus'!$F$2:$G$16,2,FALSE),IF(_xlpm.x=0,"",_xlpm.x)))</f>
        <v/>
      </c>
      <c r="Z3728" t="str">
        <f>IF(V3728="","",_xlfn.LET(_xlpm.x,VLOOKUP(V3728,'Drop-down_menus'!$F$2:$G$16,2,FALSE),IF(_xlpm.x=0,"",_xlpm.x)))</f>
        <v/>
      </c>
      <c r="AA3728" t="str">
        <f>IF(W3728="","",_xlfn.LET(_xlpm.x,VLOOKUP(W3728,'Drop-down_menus'!$F$2:$G$16,2,FALSE),IF(_xlpm.x=0,"",_xlpm.x)))</f>
        <v/>
      </c>
      <c r="AB3728" t="s">
        <v>866</v>
      </c>
      <c r="AE3728" t="s">
        <v>867</v>
      </c>
    </row>
    <row r="3729" spans="1:31" ht="15" x14ac:dyDescent="0.2">
      <c r="A3729" s="2" t="s">
        <v>117</v>
      </c>
      <c r="B3729">
        <v>604</v>
      </c>
      <c r="C3729">
        <v>1745</v>
      </c>
      <c r="D3729" s="69" t="s">
        <v>700</v>
      </c>
      <c r="F3729" s="70" t="s">
        <v>762</v>
      </c>
      <c r="G3729" s="69">
        <v>1</v>
      </c>
      <c r="H3729" s="70" t="s">
        <v>762</v>
      </c>
      <c r="I3729" t="s">
        <v>762</v>
      </c>
      <c r="J3729" t="str">
        <f>IF($I3729="","",_xlfn.LET(_xlpm.x,VLOOKUP($I3729,'taxon-match_2026-08-31'!$A$2:$N$122,6,FALSE),IF(_xlpm.x=0,"",_xlpm.x)))</f>
        <v>(E. A. Smith, 1876)</v>
      </c>
      <c r="K3729" t="str">
        <f>IF($I3729="","",_xlfn.LET(_xlpm.x,VLOOKUP($I3729,'taxon-match_2026-08-31'!$A$2:$N$122,4,FALSE),IF(_xlpm.x=0,"",_xlpm.x)))</f>
        <v>urn:lsid:marinespecies.org:taxname:172774</v>
      </c>
      <c r="L3729" t="str">
        <f>IF($I3729="","",_xlfn.LET(_xlpm.x,VLOOKUP($I3729,'taxon-match_2026-08-31'!$A$2:$N$122,7,FALSE),IF(_xlpm.x=0,"",_xlpm.x)))</f>
        <v>Animalia</v>
      </c>
      <c r="M3729" t="str">
        <f>IF($I3729="","",_xlfn.LET(_xlpm.x,VLOOKUP($I3729,'taxon-match_2026-08-31'!$A$2:$N$122,8,FALSE),IF(_xlpm.x=0,"",_xlpm.x)))</f>
        <v>Echinodermata</v>
      </c>
      <c r="N3729" t="str">
        <f>IF($I3729="","",_xlfn.LET(_xlpm.x,VLOOKUP($I3729,'taxon-match_2026-08-31'!$A$2:$N$122,9,FALSE),IF(_xlpm.x=0,"",_xlpm.x)))</f>
        <v>Asteroidea</v>
      </c>
      <c r="O3729" t="str">
        <f>IF($I3729="","",_xlfn.LET(_xlpm.x,VLOOKUP($I3729,'taxon-match_2026-08-31'!$A$2:$N$122,10,FALSE),IF(_xlpm.x=0,"",_xlpm.x)))</f>
        <v>Valvatida</v>
      </c>
      <c r="P3729" t="str">
        <f>IF($I3729="","",_xlfn.LET(_xlpm.x,VLOOKUP($I3729,'taxon-match_2026-08-31'!$A$2:$N$122,11,FALSE),IF(_xlpm.x=0,"",_xlpm.x)))</f>
        <v>Odontasteridae</v>
      </c>
      <c r="Q3729" t="str">
        <f>IF($I3729="","",_xlfn.LET(_xlpm.x,VLOOKUP($I3729,'taxon-match_2026-08-31'!$A$2:$N$122,12,FALSE),IF(_xlpm.x=0,"",_xlpm.x)))</f>
        <v>Odontaster</v>
      </c>
      <c r="R3729" t="str">
        <f>IF($I3729="","",_xlfn.LET(_xlpm.x,VLOOKUP($I3729,'taxon-match_2026-08-31'!$A$2:$N$122,14,FALSE),IF(_xlpm.x=0,"",_xlpm.x)))</f>
        <v>meridionalis</v>
      </c>
      <c r="S3729" s="2" t="s">
        <v>2609</v>
      </c>
      <c r="T3729" s="69" t="s">
        <v>68</v>
      </c>
      <c r="U3729" s="69"/>
      <c r="X3729" t="str">
        <f>IF(T3729="","",_xlfn.LET(_xlpm.x,VLOOKUP(T3729,'Drop-down_menus'!$F$2:$G$16,2,FALSE),IF(_xlpm.x=0,"",_xlpm.x)))</f>
        <v>https://orcid.org/0000-0002-0981-7442</v>
      </c>
      <c r="Y3729" t="str">
        <f>IF(U3729="","",_xlfn.LET(_xlpm.x,VLOOKUP(U3729,'Drop-down_menus'!$F$2:$G$16,2,FALSE),IF(_xlpm.x=0,"",_xlpm.x)))</f>
        <v/>
      </c>
      <c r="Z3729" t="str">
        <f>IF(V3729="","",_xlfn.LET(_xlpm.x,VLOOKUP(V3729,'Drop-down_menus'!$F$2:$G$16,2,FALSE),IF(_xlpm.x=0,"",_xlpm.x)))</f>
        <v/>
      </c>
      <c r="AA3729" t="str">
        <f>IF(W3729="","",_xlfn.LET(_xlpm.x,VLOOKUP(W3729,'Drop-down_menus'!$F$2:$G$16,2,FALSE),IF(_xlpm.x=0,"",_xlpm.x)))</f>
        <v/>
      </c>
      <c r="AB3729" t="s">
        <v>702</v>
      </c>
      <c r="AE3729" t="s">
        <v>896</v>
      </c>
    </row>
    <row r="3730" spans="1:31" ht="15" hidden="1" x14ac:dyDescent="0.2">
      <c r="A3730" s="2" t="s">
        <v>181</v>
      </c>
      <c r="B3730">
        <v>1039</v>
      </c>
      <c r="C3730">
        <v>1746</v>
      </c>
      <c r="D3730" s="69" t="s">
        <v>700</v>
      </c>
      <c r="F3730" s="70" t="s">
        <v>692</v>
      </c>
      <c r="G3730" s="69">
        <v>1</v>
      </c>
      <c r="H3730" s="70" t="s">
        <v>692</v>
      </c>
      <c r="I3730" t="s">
        <v>692</v>
      </c>
      <c r="J3730" t="str">
        <f>IF($I3730="","",_xlfn.LET(_xlpm.x,VLOOKUP($I3730,'taxon-match_2026-08-31'!$A$2:$N$122,6,FALSE),IF(_xlpm.x=0,"",_xlpm.x)))</f>
        <v>de Blainville, 1830</v>
      </c>
      <c r="K3730" t="str">
        <f>IF($I3730="","",_xlfn.LET(_xlpm.x,VLOOKUP($I3730,'taxon-match_2026-08-31'!$A$2:$N$122,4,FALSE),IF(_xlpm.x=0,"",_xlpm.x)))</f>
        <v>urn:lsid:marinespecies.org:taxname:123080</v>
      </c>
      <c r="L3730" t="str">
        <f>IF($I3730="","",_xlfn.LET(_xlpm.x,VLOOKUP($I3730,'taxon-match_2026-08-31'!$A$2:$N$122,7,FALSE),IF(_xlpm.x=0,"",_xlpm.x)))</f>
        <v>Animalia</v>
      </c>
      <c r="M3730" t="str">
        <f>IF($I3730="","",_xlfn.LET(_xlpm.x,VLOOKUP($I3730,'taxon-match_2026-08-31'!$A$2:$N$122,8,FALSE),IF(_xlpm.x=0,"",_xlpm.x)))</f>
        <v>Echinodermata</v>
      </c>
      <c r="N3730" t="str">
        <f>IF($I3730="","",_xlfn.LET(_xlpm.x,VLOOKUP($I3730,'taxon-match_2026-08-31'!$A$2:$N$122,9,FALSE),IF(_xlpm.x=0,"",_xlpm.x)))</f>
        <v>Asteroidea</v>
      </c>
      <c r="O3730" t="str">
        <f>IF($I3730="","",_xlfn.LET(_xlpm.x,VLOOKUP($I3730,'taxon-match_2026-08-31'!$A$2:$N$122,10,FALSE),IF(_xlpm.x=0,"",_xlpm.x)))</f>
        <v/>
      </c>
      <c r="P3730" t="str">
        <f>IF($I3730="","",_xlfn.LET(_xlpm.x,VLOOKUP($I3730,'taxon-match_2026-08-31'!$A$2:$N$122,11,FALSE),IF(_xlpm.x=0,"",_xlpm.x)))</f>
        <v/>
      </c>
      <c r="Q3730" t="str">
        <f>IF($I3730="","",_xlfn.LET(_xlpm.x,VLOOKUP($I3730,'taxon-match_2026-08-31'!$A$2:$N$122,12,FALSE),IF(_xlpm.x=0,"",_xlpm.x)))</f>
        <v/>
      </c>
      <c r="R3730" t="str">
        <f>IF($I3730="","",_xlfn.LET(_xlpm.x,VLOOKUP($I3730,'taxon-match_2026-08-31'!$A$2:$N$122,14,FALSE),IF(_xlpm.x=0,"",_xlpm.x)))</f>
        <v/>
      </c>
      <c r="S3730" s="2" t="s">
        <v>2358</v>
      </c>
      <c r="T3730" s="69" t="s">
        <v>68</v>
      </c>
      <c r="U3730" s="69"/>
      <c r="X3730" t="str">
        <f>IF(T3730="","",_xlfn.LET(_xlpm.x,VLOOKUP(T3730,'Drop-down_menus'!$F$2:$G$16,2,FALSE),IF(_xlpm.x=0,"",_xlpm.x)))</f>
        <v>https://orcid.org/0000-0002-0981-7442</v>
      </c>
      <c r="Y3730" t="str">
        <f>IF(U3730="","",_xlfn.LET(_xlpm.x,VLOOKUP(U3730,'Drop-down_menus'!$F$2:$G$16,2,FALSE),IF(_xlpm.x=0,"",_xlpm.x)))</f>
        <v/>
      </c>
      <c r="Z3730" t="str">
        <f>IF(V3730="","",_xlfn.LET(_xlpm.x,VLOOKUP(V3730,'Drop-down_menus'!$F$2:$G$16,2,FALSE),IF(_xlpm.x=0,"",_xlpm.x)))</f>
        <v/>
      </c>
      <c r="AA3730" t="str">
        <f>IF(W3730="","",_xlfn.LET(_xlpm.x,VLOOKUP(W3730,'Drop-down_menus'!$F$2:$G$16,2,FALSE),IF(_xlpm.x=0,"",_xlpm.x)))</f>
        <v/>
      </c>
      <c r="AB3730" t="s">
        <v>702</v>
      </c>
      <c r="AE3730" t="s">
        <v>896</v>
      </c>
    </row>
    <row r="3731" spans="1:31" ht="15" hidden="1" x14ac:dyDescent="0.2">
      <c r="A3731" s="2" t="s">
        <v>181</v>
      </c>
      <c r="B3731">
        <v>1040</v>
      </c>
      <c r="C3731">
        <v>1875</v>
      </c>
      <c r="D3731" s="69" t="s">
        <v>700</v>
      </c>
      <c r="F3731" s="70" t="s">
        <v>692</v>
      </c>
      <c r="G3731" s="69">
        <v>1</v>
      </c>
      <c r="H3731" s="70" t="s">
        <v>692</v>
      </c>
      <c r="I3731" t="s">
        <v>692</v>
      </c>
      <c r="J3731" t="str">
        <f>IF($I3731="","",_xlfn.LET(_xlpm.x,VLOOKUP($I3731,'taxon-match_2026-08-31'!$A$2:$N$122,6,FALSE),IF(_xlpm.x=0,"",_xlpm.x)))</f>
        <v>de Blainville, 1830</v>
      </c>
      <c r="K3731" t="str">
        <f>IF($I3731="","",_xlfn.LET(_xlpm.x,VLOOKUP($I3731,'taxon-match_2026-08-31'!$A$2:$N$122,4,FALSE),IF(_xlpm.x=0,"",_xlpm.x)))</f>
        <v>urn:lsid:marinespecies.org:taxname:123080</v>
      </c>
      <c r="L3731" t="str">
        <f>IF($I3731="","",_xlfn.LET(_xlpm.x,VLOOKUP($I3731,'taxon-match_2026-08-31'!$A$2:$N$122,7,FALSE),IF(_xlpm.x=0,"",_xlpm.x)))</f>
        <v>Animalia</v>
      </c>
      <c r="M3731" t="str">
        <f>IF($I3731="","",_xlfn.LET(_xlpm.x,VLOOKUP($I3731,'taxon-match_2026-08-31'!$A$2:$N$122,8,FALSE),IF(_xlpm.x=0,"",_xlpm.x)))</f>
        <v>Echinodermata</v>
      </c>
      <c r="N3731" t="str">
        <f>IF($I3731="","",_xlfn.LET(_xlpm.x,VLOOKUP($I3731,'taxon-match_2026-08-31'!$A$2:$N$122,9,FALSE),IF(_xlpm.x=0,"",_xlpm.x)))</f>
        <v>Asteroidea</v>
      </c>
      <c r="O3731" t="str">
        <f>IF($I3731="","",_xlfn.LET(_xlpm.x,VLOOKUP($I3731,'taxon-match_2026-08-31'!$A$2:$N$122,10,FALSE),IF(_xlpm.x=0,"",_xlpm.x)))</f>
        <v/>
      </c>
      <c r="P3731" t="str">
        <f>IF($I3731="","",_xlfn.LET(_xlpm.x,VLOOKUP($I3731,'taxon-match_2026-08-31'!$A$2:$N$122,11,FALSE),IF(_xlpm.x=0,"",_xlpm.x)))</f>
        <v/>
      </c>
      <c r="Q3731" t="str">
        <f>IF($I3731="","",_xlfn.LET(_xlpm.x,VLOOKUP($I3731,'taxon-match_2026-08-31'!$A$2:$N$122,12,FALSE),IF(_xlpm.x=0,"",_xlpm.x)))</f>
        <v/>
      </c>
      <c r="R3731" t="str">
        <f>IF($I3731="","",_xlfn.LET(_xlpm.x,VLOOKUP($I3731,'taxon-match_2026-08-31'!$A$2:$N$122,14,FALSE),IF(_xlpm.x=0,"",_xlpm.x)))</f>
        <v/>
      </c>
      <c r="S3731" s="2" t="s">
        <v>2358</v>
      </c>
      <c r="T3731" s="69" t="s">
        <v>68</v>
      </c>
      <c r="U3731" s="69"/>
      <c r="X3731" t="str">
        <f>IF(T3731="","",_xlfn.LET(_xlpm.x,VLOOKUP(T3731,'Drop-down_menus'!$F$2:$G$16,2,FALSE),IF(_xlpm.x=0,"",_xlpm.x)))</f>
        <v>https://orcid.org/0000-0002-0981-7442</v>
      </c>
      <c r="Y3731" t="str">
        <f>IF(U3731="","",_xlfn.LET(_xlpm.x,VLOOKUP(U3731,'Drop-down_menus'!$F$2:$G$16,2,FALSE),IF(_xlpm.x=0,"",_xlpm.x)))</f>
        <v/>
      </c>
      <c r="Z3731" t="str">
        <f>IF(V3731="","",_xlfn.LET(_xlpm.x,VLOOKUP(V3731,'Drop-down_menus'!$F$2:$G$16,2,FALSE),IF(_xlpm.x=0,"",_xlpm.x)))</f>
        <v/>
      </c>
      <c r="AA3731" t="str">
        <f>IF(W3731="","",_xlfn.LET(_xlpm.x,VLOOKUP(W3731,'Drop-down_menus'!$F$2:$G$16,2,FALSE),IF(_xlpm.x=0,"",_xlpm.x)))</f>
        <v/>
      </c>
      <c r="AB3731" t="s">
        <v>702</v>
      </c>
      <c r="AE3731" t="s">
        <v>896</v>
      </c>
    </row>
    <row r="3732" spans="1:31" ht="15" hidden="1" x14ac:dyDescent="0.2">
      <c r="A3732" s="2" t="s">
        <v>117</v>
      </c>
      <c r="B3732">
        <v>616</v>
      </c>
      <c r="C3732">
        <v>1975</v>
      </c>
      <c r="D3732" s="69" t="s">
        <v>700</v>
      </c>
      <c r="F3732" s="70" t="s">
        <v>768</v>
      </c>
      <c r="G3732" s="69">
        <v>1</v>
      </c>
      <c r="H3732" s="70" t="s">
        <v>768</v>
      </c>
      <c r="I3732" t="s">
        <v>768</v>
      </c>
      <c r="J3732" t="str">
        <f>IF($I3732="","",_xlfn.LET(_xlpm.x,VLOOKUP($I3732,'taxon-match_2026-08-31'!$A$2:$N$122,6,FALSE),IF(_xlpm.x=0,"",_xlpm.x)))</f>
        <v>Verrill, 1899</v>
      </c>
      <c r="K3732" t="str">
        <f>IF($I3732="","",_xlfn.LET(_xlpm.x,VLOOKUP($I3732,'taxon-match_2026-08-31'!$A$2:$N$122,4,FALSE),IF(_xlpm.x=0,"",_xlpm.x)))</f>
        <v>urn:lsid:marinespecies.org:taxname:172592</v>
      </c>
      <c r="L3732" t="str">
        <f>IF($I3732="","",_xlfn.LET(_xlpm.x,VLOOKUP($I3732,'taxon-match_2026-08-31'!$A$2:$N$122,7,FALSE),IF(_xlpm.x=0,"",_xlpm.x)))</f>
        <v>Animalia</v>
      </c>
      <c r="M3732" t="str">
        <f>IF($I3732="","",_xlfn.LET(_xlpm.x,VLOOKUP($I3732,'taxon-match_2026-08-31'!$A$2:$N$122,8,FALSE),IF(_xlpm.x=0,"",_xlpm.x)))</f>
        <v>Echinodermata</v>
      </c>
      <c r="N3732" t="str">
        <f>IF($I3732="","",_xlfn.LET(_xlpm.x,VLOOKUP($I3732,'taxon-match_2026-08-31'!$A$2:$N$122,9,FALSE),IF(_xlpm.x=0,"",_xlpm.x)))</f>
        <v>Asteroidea</v>
      </c>
      <c r="O3732" t="str">
        <f>IF($I3732="","",_xlfn.LET(_xlpm.x,VLOOKUP($I3732,'taxon-match_2026-08-31'!$A$2:$N$122,10,FALSE),IF(_xlpm.x=0,"",_xlpm.x)))</f>
        <v>Valvatida</v>
      </c>
      <c r="P3732" t="str">
        <f>IF($I3732="","",_xlfn.LET(_xlpm.x,VLOOKUP($I3732,'taxon-match_2026-08-31'!$A$2:$N$122,11,FALSE),IF(_xlpm.x=0,"",_xlpm.x)))</f>
        <v>Odontasteridae</v>
      </c>
      <c r="Q3732" t="str">
        <f>IF($I3732="","",_xlfn.LET(_xlpm.x,VLOOKUP($I3732,'taxon-match_2026-08-31'!$A$2:$N$122,12,FALSE),IF(_xlpm.x=0,"",_xlpm.x)))</f>
        <v>Acodontaster</v>
      </c>
      <c r="R3732" t="str">
        <f>IF($I3732="","",_xlfn.LET(_xlpm.x,VLOOKUP($I3732,'taxon-match_2026-08-31'!$A$2:$N$122,14,FALSE),IF(_xlpm.x=0,"",_xlpm.x)))</f>
        <v/>
      </c>
      <c r="S3732" s="2" t="s">
        <v>2361</v>
      </c>
      <c r="T3732" s="69" t="s">
        <v>68</v>
      </c>
      <c r="X3732" t="str">
        <f>IF(T3732="","",_xlfn.LET(_xlpm.x,VLOOKUP(T3732,'Drop-down_menus'!$F$2:$G$16,2,FALSE),IF(_xlpm.x=0,"",_xlpm.x)))</f>
        <v>https://orcid.org/0000-0002-0981-7442</v>
      </c>
      <c r="Y3732" t="str">
        <f>IF(U3732="","",_xlfn.LET(_xlpm.x,VLOOKUP(U3732,'Drop-down_menus'!$F$2:$G$16,2,FALSE),IF(_xlpm.x=0,"",_xlpm.x)))</f>
        <v/>
      </c>
      <c r="Z3732" t="str">
        <f>IF(V3732="","",_xlfn.LET(_xlpm.x,VLOOKUP(V3732,'Drop-down_menus'!$F$2:$G$16,2,FALSE),IF(_xlpm.x=0,"",_xlpm.x)))</f>
        <v/>
      </c>
      <c r="AA3732" t="str">
        <f>IF(W3732="","",_xlfn.LET(_xlpm.x,VLOOKUP(W3732,'Drop-down_menus'!$F$2:$G$16,2,FALSE),IF(_xlpm.x=0,"",_xlpm.x)))</f>
        <v/>
      </c>
      <c r="AB3732" t="s">
        <v>702</v>
      </c>
      <c r="AE3732" t="s">
        <v>896</v>
      </c>
    </row>
    <row r="3733" spans="1:31" ht="15" hidden="1" x14ac:dyDescent="0.2">
      <c r="A3733" s="2" t="s">
        <v>117</v>
      </c>
      <c r="B3733">
        <v>571</v>
      </c>
      <c r="C3733">
        <v>1976</v>
      </c>
      <c r="D3733" s="69" t="s">
        <v>700</v>
      </c>
      <c r="F3733" s="70" t="s">
        <v>692</v>
      </c>
      <c r="G3733" s="70">
        <v>1</v>
      </c>
      <c r="H3733" s="70" t="s">
        <v>692</v>
      </c>
      <c r="I3733" t="s">
        <v>692</v>
      </c>
      <c r="J3733" t="str">
        <f>IF($I3733="","",_xlfn.LET(_xlpm.x,VLOOKUP($I3733,'taxon-match_2026-08-31'!$A$2:$N$122,6,FALSE),IF(_xlpm.x=0,"",_xlpm.x)))</f>
        <v>de Blainville, 1830</v>
      </c>
      <c r="K3733" t="str">
        <f>IF($I3733="","",_xlfn.LET(_xlpm.x,VLOOKUP($I3733,'taxon-match_2026-08-31'!$A$2:$N$122,4,FALSE),IF(_xlpm.x=0,"",_xlpm.x)))</f>
        <v>urn:lsid:marinespecies.org:taxname:123080</v>
      </c>
      <c r="L3733" t="str">
        <f>IF($I3733="","",_xlfn.LET(_xlpm.x,VLOOKUP($I3733,'taxon-match_2026-08-31'!$A$2:$N$122,7,FALSE),IF(_xlpm.x=0,"",_xlpm.x)))</f>
        <v>Animalia</v>
      </c>
      <c r="M3733" t="str">
        <f>IF($I3733="","",_xlfn.LET(_xlpm.x,VLOOKUP($I3733,'taxon-match_2026-08-31'!$A$2:$N$122,8,FALSE),IF(_xlpm.x=0,"",_xlpm.x)))</f>
        <v>Echinodermata</v>
      </c>
      <c r="N3733" t="str">
        <f>IF($I3733="","",_xlfn.LET(_xlpm.x,VLOOKUP($I3733,'taxon-match_2026-08-31'!$A$2:$N$122,9,FALSE),IF(_xlpm.x=0,"",_xlpm.x)))</f>
        <v>Asteroidea</v>
      </c>
      <c r="O3733" t="str">
        <f>IF($I3733="","",_xlfn.LET(_xlpm.x,VLOOKUP($I3733,'taxon-match_2026-08-31'!$A$2:$N$122,10,FALSE),IF(_xlpm.x=0,"",_xlpm.x)))</f>
        <v/>
      </c>
      <c r="P3733" t="str">
        <f>IF($I3733="","",_xlfn.LET(_xlpm.x,VLOOKUP($I3733,'taxon-match_2026-08-31'!$A$2:$N$122,11,FALSE),IF(_xlpm.x=0,"",_xlpm.x)))</f>
        <v/>
      </c>
      <c r="Q3733" t="str">
        <f>IF($I3733="","",_xlfn.LET(_xlpm.x,VLOOKUP($I3733,'taxon-match_2026-08-31'!$A$2:$N$122,12,FALSE),IF(_xlpm.x=0,"",_xlpm.x)))</f>
        <v/>
      </c>
      <c r="R3733" t="str">
        <f>IF($I3733="","",_xlfn.LET(_xlpm.x,VLOOKUP($I3733,'taxon-match_2026-08-31'!$A$2:$N$122,14,FALSE),IF(_xlpm.x=0,"",_xlpm.x)))</f>
        <v/>
      </c>
      <c r="S3733" s="2" t="s">
        <v>2358</v>
      </c>
      <c r="T3733" s="69" t="s">
        <v>68</v>
      </c>
      <c r="U3733" s="69"/>
      <c r="X3733" t="str">
        <f>IF(T3733="","",_xlfn.LET(_xlpm.x,VLOOKUP(T3733,'Drop-down_menus'!$F$2:$G$16,2,FALSE),IF(_xlpm.x=0,"",_xlpm.x)))</f>
        <v>https://orcid.org/0000-0002-0981-7442</v>
      </c>
      <c r="Y3733" t="str">
        <f>IF(U3733="","",_xlfn.LET(_xlpm.x,VLOOKUP(U3733,'Drop-down_menus'!$F$2:$G$16,2,FALSE),IF(_xlpm.x=0,"",_xlpm.x)))</f>
        <v/>
      </c>
      <c r="Z3733" t="str">
        <f>IF(V3733="","",_xlfn.LET(_xlpm.x,VLOOKUP(V3733,'Drop-down_menus'!$F$2:$G$16,2,FALSE),IF(_xlpm.x=0,"",_xlpm.x)))</f>
        <v/>
      </c>
      <c r="AA3733" t="str">
        <f>IF(W3733="","",_xlfn.LET(_xlpm.x,VLOOKUP(W3733,'Drop-down_menus'!$F$2:$G$16,2,FALSE),IF(_xlpm.x=0,"",_xlpm.x)))</f>
        <v/>
      </c>
      <c r="AB3733" t="s">
        <v>702</v>
      </c>
      <c r="AE3733" t="s">
        <v>896</v>
      </c>
    </row>
    <row r="3734" spans="1:31" ht="15" hidden="1" x14ac:dyDescent="0.2">
      <c r="A3734" s="2" t="s">
        <v>117</v>
      </c>
      <c r="B3734">
        <v>592</v>
      </c>
      <c r="C3734">
        <v>1977</v>
      </c>
      <c r="D3734" s="69" t="s">
        <v>700</v>
      </c>
      <c r="F3734" s="70" t="s">
        <v>692</v>
      </c>
      <c r="G3734" s="69">
        <v>1</v>
      </c>
      <c r="H3734" s="70" t="s">
        <v>692</v>
      </c>
      <c r="I3734" t="s">
        <v>692</v>
      </c>
      <c r="J3734" t="str">
        <f>IF($I3734="","",_xlfn.LET(_xlpm.x,VLOOKUP($I3734,'taxon-match_2026-08-31'!$A$2:$N$122,6,FALSE),IF(_xlpm.x=0,"",_xlpm.x)))</f>
        <v>de Blainville, 1830</v>
      </c>
      <c r="K3734" t="str">
        <f>IF($I3734="","",_xlfn.LET(_xlpm.x,VLOOKUP($I3734,'taxon-match_2026-08-31'!$A$2:$N$122,4,FALSE),IF(_xlpm.x=0,"",_xlpm.x)))</f>
        <v>urn:lsid:marinespecies.org:taxname:123080</v>
      </c>
      <c r="L3734" t="str">
        <f>IF($I3734="","",_xlfn.LET(_xlpm.x,VLOOKUP($I3734,'taxon-match_2026-08-31'!$A$2:$N$122,7,FALSE),IF(_xlpm.x=0,"",_xlpm.x)))</f>
        <v>Animalia</v>
      </c>
      <c r="M3734" t="str">
        <f>IF($I3734="","",_xlfn.LET(_xlpm.x,VLOOKUP($I3734,'taxon-match_2026-08-31'!$A$2:$N$122,8,FALSE),IF(_xlpm.x=0,"",_xlpm.x)))</f>
        <v>Echinodermata</v>
      </c>
      <c r="N3734" t="str">
        <f>IF($I3734="","",_xlfn.LET(_xlpm.x,VLOOKUP($I3734,'taxon-match_2026-08-31'!$A$2:$N$122,9,FALSE),IF(_xlpm.x=0,"",_xlpm.x)))</f>
        <v>Asteroidea</v>
      </c>
      <c r="O3734" t="str">
        <f>IF($I3734="","",_xlfn.LET(_xlpm.x,VLOOKUP($I3734,'taxon-match_2026-08-31'!$A$2:$N$122,10,FALSE),IF(_xlpm.x=0,"",_xlpm.x)))</f>
        <v/>
      </c>
      <c r="P3734" t="str">
        <f>IF($I3734="","",_xlfn.LET(_xlpm.x,VLOOKUP($I3734,'taxon-match_2026-08-31'!$A$2:$N$122,11,FALSE),IF(_xlpm.x=0,"",_xlpm.x)))</f>
        <v/>
      </c>
      <c r="Q3734" t="str">
        <f>IF($I3734="","",_xlfn.LET(_xlpm.x,VLOOKUP($I3734,'taxon-match_2026-08-31'!$A$2:$N$122,12,FALSE),IF(_xlpm.x=0,"",_xlpm.x)))</f>
        <v/>
      </c>
      <c r="R3734" t="str">
        <f>IF($I3734="","",_xlfn.LET(_xlpm.x,VLOOKUP($I3734,'taxon-match_2026-08-31'!$A$2:$N$122,14,FALSE),IF(_xlpm.x=0,"",_xlpm.x)))</f>
        <v/>
      </c>
      <c r="S3734" s="2" t="s">
        <v>2358</v>
      </c>
      <c r="T3734" s="69" t="s">
        <v>68</v>
      </c>
      <c r="U3734" s="69"/>
      <c r="X3734" t="str">
        <f>IF(T3734="","",_xlfn.LET(_xlpm.x,VLOOKUP(T3734,'Drop-down_menus'!$F$2:$G$16,2,FALSE),IF(_xlpm.x=0,"",_xlpm.x)))</f>
        <v>https://orcid.org/0000-0002-0981-7442</v>
      </c>
      <c r="Y3734" t="str">
        <f>IF(U3734="","",_xlfn.LET(_xlpm.x,VLOOKUP(U3734,'Drop-down_menus'!$F$2:$G$16,2,FALSE),IF(_xlpm.x=0,"",_xlpm.x)))</f>
        <v/>
      </c>
      <c r="Z3734" t="str">
        <f>IF(V3734="","",_xlfn.LET(_xlpm.x,VLOOKUP(V3734,'Drop-down_menus'!$F$2:$G$16,2,FALSE),IF(_xlpm.x=0,"",_xlpm.x)))</f>
        <v/>
      </c>
      <c r="AA3734" t="str">
        <f>IF(W3734="","",_xlfn.LET(_xlpm.x,VLOOKUP(W3734,'Drop-down_menus'!$F$2:$G$16,2,FALSE),IF(_xlpm.x=0,"",_xlpm.x)))</f>
        <v/>
      </c>
      <c r="AB3734" t="s">
        <v>702</v>
      </c>
      <c r="AE3734" t="s">
        <v>896</v>
      </c>
    </row>
    <row r="3735" spans="1:31" ht="15" hidden="1" x14ac:dyDescent="0.2">
      <c r="A3735" s="2" t="s">
        <v>117</v>
      </c>
      <c r="B3735">
        <v>593</v>
      </c>
      <c r="C3735">
        <v>1719</v>
      </c>
      <c r="D3735" s="69" t="s">
        <v>700</v>
      </c>
      <c r="F3735" s="70" t="s">
        <v>692</v>
      </c>
      <c r="G3735" s="69">
        <v>1</v>
      </c>
      <c r="H3735" s="70" t="s">
        <v>692</v>
      </c>
      <c r="I3735" t="s">
        <v>692</v>
      </c>
      <c r="J3735" t="str">
        <f>IF($I3735="","",_xlfn.LET(_xlpm.x,VLOOKUP($I3735,'taxon-match_2026-08-31'!$A$2:$N$122,6,FALSE),IF(_xlpm.x=0,"",_xlpm.x)))</f>
        <v>de Blainville, 1830</v>
      </c>
      <c r="K3735" t="str">
        <f>IF($I3735="","",_xlfn.LET(_xlpm.x,VLOOKUP($I3735,'taxon-match_2026-08-31'!$A$2:$N$122,4,FALSE),IF(_xlpm.x=0,"",_xlpm.x)))</f>
        <v>urn:lsid:marinespecies.org:taxname:123080</v>
      </c>
      <c r="L3735" t="str">
        <f>IF($I3735="","",_xlfn.LET(_xlpm.x,VLOOKUP($I3735,'taxon-match_2026-08-31'!$A$2:$N$122,7,FALSE),IF(_xlpm.x=0,"",_xlpm.x)))</f>
        <v>Animalia</v>
      </c>
      <c r="M3735" t="str">
        <f>IF($I3735="","",_xlfn.LET(_xlpm.x,VLOOKUP($I3735,'taxon-match_2026-08-31'!$A$2:$N$122,8,FALSE),IF(_xlpm.x=0,"",_xlpm.x)))</f>
        <v>Echinodermata</v>
      </c>
      <c r="N3735" t="str">
        <f>IF($I3735="","",_xlfn.LET(_xlpm.x,VLOOKUP($I3735,'taxon-match_2026-08-31'!$A$2:$N$122,9,FALSE),IF(_xlpm.x=0,"",_xlpm.x)))</f>
        <v>Asteroidea</v>
      </c>
      <c r="O3735" t="str">
        <f>IF($I3735="","",_xlfn.LET(_xlpm.x,VLOOKUP($I3735,'taxon-match_2026-08-31'!$A$2:$N$122,10,FALSE),IF(_xlpm.x=0,"",_xlpm.x)))</f>
        <v/>
      </c>
      <c r="P3735" t="str">
        <f>IF($I3735="","",_xlfn.LET(_xlpm.x,VLOOKUP($I3735,'taxon-match_2026-08-31'!$A$2:$N$122,11,FALSE),IF(_xlpm.x=0,"",_xlpm.x)))</f>
        <v/>
      </c>
      <c r="Q3735" t="str">
        <f>IF($I3735="","",_xlfn.LET(_xlpm.x,VLOOKUP($I3735,'taxon-match_2026-08-31'!$A$2:$N$122,12,FALSE),IF(_xlpm.x=0,"",_xlpm.x)))</f>
        <v/>
      </c>
      <c r="R3735" t="str">
        <f>IF($I3735="","",_xlfn.LET(_xlpm.x,VLOOKUP($I3735,'taxon-match_2026-08-31'!$A$2:$N$122,14,FALSE),IF(_xlpm.x=0,"",_xlpm.x)))</f>
        <v/>
      </c>
      <c r="S3735" s="2" t="s">
        <v>2358</v>
      </c>
      <c r="T3735" s="69" t="s">
        <v>68</v>
      </c>
      <c r="U3735" s="69"/>
      <c r="X3735" t="str">
        <f>IF(T3735="","",_xlfn.LET(_xlpm.x,VLOOKUP(T3735,'Drop-down_menus'!$F$2:$G$16,2,FALSE),IF(_xlpm.x=0,"",_xlpm.x)))</f>
        <v>https://orcid.org/0000-0002-0981-7442</v>
      </c>
      <c r="Y3735" t="str">
        <f>IF(U3735="","",_xlfn.LET(_xlpm.x,VLOOKUP(U3735,'Drop-down_menus'!$F$2:$G$16,2,FALSE),IF(_xlpm.x=0,"",_xlpm.x)))</f>
        <v/>
      </c>
      <c r="Z3735" t="str">
        <f>IF(V3735="","",_xlfn.LET(_xlpm.x,VLOOKUP(V3735,'Drop-down_menus'!$F$2:$G$16,2,FALSE),IF(_xlpm.x=0,"",_xlpm.x)))</f>
        <v/>
      </c>
      <c r="AA3735" t="str">
        <f>IF(W3735="","",_xlfn.LET(_xlpm.x,VLOOKUP(W3735,'Drop-down_menus'!$F$2:$G$16,2,FALSE),IF(_xlpm.x=0,"",_xlpm.x)))</f>
        <v/>
      </c>
      <c r="AB3735" t="s">
        <v>702</v>
      </c>
      <c r="AE3735" t="s">
        <v>896</v>
      </c>
    </row>
    <row r="3736" spans="1:31" ht="15" hidden="1" x14ac:dyDescent="0.2">
      <c r="A3736" s="2" t="s">
        <v>117</v>
      </c>
      <c r="B3736">
        <v>594</v>
      </c>
      <c r="C3736">
        <v>1720</v>
      </c>
      <c r="D3736" s="69" t="s">
        <v>700</v>
      </c>
      <c r="F3736" s="70" t="s">
        <v>692</v>
      </c>
      <c r="G3736" s="69">
        <v>1</v>
      </c>
      <c r="H3736" s="70" t="s">
        <v>692</v>
      </c>
      <c r="I3736" t="s">
        <v>692</v>
      </c>
      <c r="J3736" t="str">
        <f>IF($I3736="","",_xlfn.LET(_xlpm.x,VLOOKUP($I3736,'taxon-match_2026-08-31'!$A$2:$N$122,6,FALSE),IF(_xlpm.x=0,"",_xlpm.x)))</f>
        <v>de Blainville, 1830</v>
      </c>
      <c r="K3736" t="str">
        <f>IF($I3736="","",_xlfn.LET(_xlpm.x,VLOOKUP($I3736,'taxon-match_2026-08-31'!$A$2:$N$122,4,FALSE),IF(_xlpm.x=0,"",_xlpm.x)))</f>
        <v>urn:lsid:marinespecies.org:taxname:123080</v>
      </c>
      <c r="L3736" t="str">
        <f>IF($I3736="","",_xlfn.LET(_xlpm.x,VLOOKUP($I3736,'taxon-match_2026-08-31'!$A$2:$N$122,7,FALSE),IF(_xlpm.x=0,"",_xlpm.x)))</f>
        <v>Animalia</v>
      </c>
      <c r="M3736" t="str">
        <f>IF($I3736="","",_xlfn.LET(_xlpm.x,VLOOKUP($I3736,'taxon-match_2026-08-31'!$A$2:$N$122,8,FALSE),IF(_xlpm.x=0,"",_xlpm.x)))</f>
        <v>Echinodermata</v>
      </c>
      <c r="N3736" t="str">
        <f>IF($I3736="","",_xlfn.LET(_xlpm.x,VLOOKUP($I3736,'taxon-match_2026-08-31'!$A$2:$N$122,9,FALSE),IF(_xlpm.x=0,"",_xlpm.x)))</f>
        <v>Asteroidea</v>
      </c>
      <c r="O3736" t="str">
        <f>IF($I3736="","",_xlfn.LET(_xlpm.x,VLOOKUP($I3736,'taxon-match_2026-08-31'!$A$2:$N$122,10,FALSE),IF(_xlpm.x=0,"",_xlpm.x)))</f>
        <v/>
      </c>
      <c r="P3736" t="str">
        <f>IF($I3736="","",_xlfn.LET(_xlpm.x,VLOOKUP($I3736,'taxon-match_2026-08-31'!$A$2:$N$122,11,FALSE),IF(_xlpm.x=0,"",_xlpm.x)))</f>
        <v/>
      </c>
      <c r="Q3736" t="str">
        <f>IF($I3736="","",_xlfn.LET(_xlpm.x,VLOOKUP($I3736,'taxon-match_2026-08-31'!$A$2:$N$122,12,FALSE),IF(_xlpm.x=0,"",_xlpm.x)))</f>
        <v/>
      </c>
      <c r="R3736" t="str">
        <f>IF($I3736="","",_xlfn.LET(_xlpm.x,VLOOKUP($I3736,'taxon-match_2026-08-31'!$A$2:$N$122,14,FALSE),IF(_xlpm.x=0,"",_xlpm.x)))</f>
        <v/>
      </c>
      <c r="S3736" s="2" t="s">
        <v>2358</v>
      </c>
      <c r="T3736" s="69" t="s">
        <v>68</v>
      </c>
      <c r="U3736" s="69"/>
      <c r="X3736" t="str">
        <f>IF(T3736="","",_xlfn.LET(_xlpm.x,VLOOKUP(T3736,'Drop-down_menus'!$F$2:$G$16,2,FALSE),IF(_xlpm.x=0,"",_xlpm.x)))</f>
        <v>https://orcid.org/0000-0002-0981-7442</v>
      </c>
      <c r="Y3736" t="str">
        <f>IF(U3736="","",_xlfn.LET(_xlpm.x,VLOOKUP(U3736,'Drop-down_menus'!$F$2:$G$16,2,FALSE),IF(_xlpm.x=0,"",_xlpm.x)))</f>
        <v/>
      </c>
      <c r="Z3736" t="str">
        <f>IF(V3736="","",_xlfn.LET(_xlpm.x,VLOOKUP(V3736,'Drop-down_menus'!$F$2:$G$16,2,FALSE),IF(_xlpm.x=0,"",_xlpm.x)))</f>
        <v/>
      </c>
      <c r="AA3736" t="str">
        <f>IF(W3736="","",_xlfn.LET(_xlpm.x,VLOOKUP(W3736,'Drop-down_menus'!$F$2:$G$16,2,FALSE),IF(_xlpm.x=0,"",_xlpm.x)))</f>
        <v/>
      </c>
      <c r="AB3736" t="s">
        <v>702</v>
      </c>
      <c r="AE3736" t="s">
        <v>896</v>
      </c>
    </row>
    <row r="3737" spans="1:31" ht="15" hidden="1" x14ac:dyDescent="0.2">
      <c r="A3737" s="2" t="s">
        <v>117</v>
      </c>
      <c r="B3737">
        <v>595</v>
      </c>
      <c r="C3737">
        <v>1721</v>
      </c>
      <c r="D3737" s="69" t="s">
        <v>700</v>
      </c>
      <c r="F3737" s="70" t="s">
        <v>692</v>
      </c>
      <c r="G3737" s="69">
        <v>1</v>
      </c>
      <c r="H3737" s="70" t="s">
        <v>692</v>
      </c>
      <c r="I3737" t="s">
        <v>692</v>
      </c>
      <c r="J3737" t="str">
        <f>IF($I3737="","",_xlfn.LET(_xlpm.x,VLOOKUP($I3737,'taxon-match_2026-08-31'!$A$2:$N$122,6,FALSE),IF(_xlpm.x=0,"",_xlpm.x)))</f>
        <v>de Blainville, 1830</v>
      </c>
      <c r="K3737" t="str">
        <f>IF($I3737="","",_xlfn.LET(_xlpm.x,VLOOKUP($I3737,'taxon-match_2026-08-31'!$A$2:$N$122,4,FALSE),IF(_xlpm.x=0,"",_xlpm.x)))</f>
        <v>urn:lsid:marinespecies.org:taxname:123080</v>
      </c>
      <c r="L3737" t="str">
        <f>IF($I3737="","",_xlfn.LET(_xlpm.x,VLOOKUP($I3737,'taxon-match_2026-08-31'!$A$2:$N$122,7,FALSE),IF(_xlpm.x=0,"",_xlpm.x)))</f>
        <v>Animalia</v>
      </c>
      <c r="M3737" t="str">
        <f>IF($I3737="","",_xlfn.LET(_xlpm.x,VLOOKUP($I3737,'taxon-match_2026-08-31'!$A$2:$N$122,8,FALSE),IF(_xlpm.x=0,"",_xlpm.x)))</f>
        <v>Echinodermata</v>
      </c>
      <c r="N3737" t="str">
        <f>IF($I3737="","",_xlfn.LET(_xlpm.x,VLOOKUP($I3737,'taxon-match_2026-08-31'!$A$2:$N$122,9,FALSE),IF(_xlpm.x=0,"",_xlpm.x)))</f>
        <v>Asteroidea</v>
      </c>
      <c r="O3737" t="str">
        <f>IF($I3737="","",_xlfn.LET(_xlpm.x,VLOOKUP($I3737,'taxon-match_2026-08-31'!$A$2:$N$122,10,FALSE),IF(_xlpm.x=0,"",_xlpm.x)))</f>
        <v/>
      </c>
      <c r="P3737" t="str">
        <f>IF($I3737="","",_xlfn.LET(_xlpm.x,VLOOKUP($I3737,'taxon-match_2026-08-31'!$A$2:$N$122,11,FALSE),IF(_xlpm.x=0,"",_xlpm.x)))</f>
        <v/>
      </c>
      <c r="Q3737" t="str">
        <f>IF($I3737="","",_xlfn.LET(_xlpm.x,VLOOKUP($I3737,'taxon-match_2026-08-31'!$A$2:$N$122,12,FALSE),IF(_xlpm.x=0,"",_xlpm.x)))</f>
        <v/>
      </c>
      <c r="R3737" t="str">
        <f>IF($I3737="","",_xlfn.LET(_xlpm.x,VLOOKUP($I3737,'taxon-match_2026-08-31'!$A$2:$N$122,14,FALSE),IF(_xlpm.x=0,"",_xlpm.x)))</f>
        <v/>
      </c>
      <c r="S3737" s="2" t="s">
        <v>2358</v>
      </c>
      <c r="T3737" s="69" t="s">
        <v>68</v>
      </c>
      <c r="U3737" s="69"/>
      <c r="X3737" t="str">
        <f>IF(T3737="","",_xlfn.LET(_xlpm.x,VLOOKUP(T3737,'Drop-down_menus'!$F$2:$G$16,2,FALSE),IF(_xlpm.x=0,"",_xlpm.x)))</f>
        <v>https://orcid.org/0000-0002-0981-7442</v>
      </c>
      <c r="Y3737" t="str">
        <f>IF(U3737="","",_xlfn.LET(_xlpm.x,VLOOKUP(U3737,'Drop-down_menus'!$F$2:$G$16,2,FALSE),IF(_xlpm.x=0,"",_xlpm.x)))</f>
        <v/>
      </c>
      <c r="Z3737" t="str">
        <f>IF(V3737="","",_xlfn.LET(_xlpm.x,VLOOKUP(V3737,'Drop-down_menus'!$F$2:$G$16,2,FALSE),IF(_xlpm.x=0,"",_xlpm.x)))</f>
        <v/>
      </c>
      <c r="AA3737" t="str">
        <f>IF(W3737="","",_xlfn.LET(_xlpm.x,VLOOKUP(W3737,'Drop-down_menus'!$F$2:$G$16,2,FALSE),IF(_xlpm.x=0,"",_xlpm.x)))</f>
        <v/>
      </c>
      <c r="AB3737" t="s">
        <v>702</v>
      </c>
      <c r="AE3737" t="s">
        <v>896</v>
      </c>
    </row>
    <row r="3738" spans="1:31" ht="15" hidden="1" x14ac:dyDescent="0.2">
      <c r="A3738" s="2" t="s">
        <v>117</v>
      </c>
      <c r="B3738">
        <v>618</v>
      </c>
      <c r="C3738">
        <v>1726</v>
      </c>
      <c r="D3738" s="69" t="s">
        <v>700</v>
      </c>
      <c r="F3738" s="70" t="s">
        <v>770</v>
      </c>
      <c r="G3738" s="69">
        <v>1</v>
      </c>
      <c r="H3738" s="70" t="s">
        <v>770</v>
      </c>
      <c r="I3738" t="s">
        <v>770</v>
      </c>
      <c r="J3738" t="str">
        <f>IF($I3738="","",_xlfn.LET(_xlpm.x,VLOOKUP($I3738,'taxon-match_2026-08-31'!$A$2:$N$122,6,FALSE),IF(_xlpm.x=0,"",_xlpm.x)))</f>
        <v>Danielssen &amp; Koren, 1883</v>
      </c>
      <c r="K3738" t="str">
        <f>IF($I3738="","",_xlfn.LET(_xlpm.x,VLOOKUP($I3738,'taxon-match_2026-08-31'!$A$2:$N$122,4,FALSE),IF(_xlpm.x=0,"",_xlpm.x)))</f>
        <v>urn:lsid:marinespecies.org:taxname:123246</v>
      </c>
      <c r="L3738" t="str">
        <f>IF($I3738="","",_xlfn.LET(_xlpm.x,VLOOKUP($I3738,'taxon-match_2026-08-31'!$A$2:$N$122,7,FALSE),IF(_xlpm.x=0,"",_xlpm.x)))</f>
        <v>Animalia</v>
      </c>
      <c r="M3738" t="str">
        <f>IF($I3738="","",_xlfn.LET(_xlpm.x,VLOOKUP($I3738,'taxon-match_2026-08-31'!$A$2:$N$122,8,FALSE),IF(_xlpm.x=0,"",_xlpm.x)))</f>
        <v>Echinodermata</v>
      </c>
      <c r="N3738" t="str">
        <f>IF($I3738="","",_xlfn.LET(_xlpm.x,VLOOKUP($I3738,'taxon-match_2026-08-31'!$A$2:$N$122,9,FALSE),IF(_xlpm.x=0,"",_xlpm.x)))</f>
        <v>Asteroidea</v>
      </c>
      <c r="O3738" t="str">
        <f>IF($I3738="","",_xlfn.LET(_xlpm.x,VLOOKUP($I3738,'taxon-match_2026-08-31'!$A$2:$N$122,10,FALSE),IF(_xlpm.x=0,"",_xlpm.x)))</f>
        <v>Paxillosida</v>
      </c>
      <c r="P3738" t="str">
        <f>IF($I3738="","",_xlfn.LET(_xlpm.x,VLOOKUP($I3738,'taxon-match_2026-08-31'!$A$2:$N$122,11,FALSE),IF(_xlpm.x=0,"",_xlpm.x)))</f>
        <v>Astropectinidae</v>
      </c>
      <c r="Q3738" t="str">
        <f>IF($I3738="","",_xlfn.LET(_xlpm.x,VLOOKUP($I3738,'taxon-match_2026-08-31'!$A$2:$N$122,12,FALSE),IF(_xlpm.x=0,"",_xlpm.x)))</f>
        <v>Bathybiaster</v>
      </c>
      <c r="R3738" t="str">
        <f>IF($I3738="","",_xlfn.LET(_xlpm.x,VLOOKUP($I3738,'taxon-match_2026-08-31'!$A$2:$N$122,14,FALSE),IF(_xlpm.x=0,"",_xlpm.x)))</f>
        <v/>
      </c>
      <c r="S3738" s="2" t="s">
        <v>2361</v>
      </c>
      <c r="T3738" s="69" t="s">
        <v>68</v>
      </c>
      <c r="U3738" s="69"/>
      <c r="X3738" t="str">
        <f>IF(T3738="","",_xlfn.LET(_xlpm.x,VLOOKUP(T3738,'Drop-down_menus'!$F$2:$G$16,2,FALSE),IF(_xlpm.x=0,"",_xlpm.x)))</f>
        <v>https://orcid.org/0000-0002-0981-7442</v>
      </c>
      <c r="Y3738" t="str">
        <f>IF(U3738="","",_xlfn.LET(_xlpm.x,VLOOKUP(U3738,'Drop-down_menus'!$F$2:$G$16,2,FALSE),IF(_xlpm.x=0,"",_xlpm.x)))</f>
        <v/>
      </c>
      <c r="Z3738" t="str">
        <f>IF(V3738="","",_xlfn.LET(_xlpm.x,VLOOKUP(V3738,'Drop-down_menus'!$F$2:$G$16,2,FALSE),IF(_xlpm.x=0,"",_xlpm.x)))</f>
        <v/>
      </c>
      <c r="AA3738" t="str">
        <f>IF(W3738="","",_xlfn.LET(_xlpm.x,VLOOKUP(W3738,'Drop-down_menus'!$F$2:$G$16,2,FALSE),IF(_xlpm.x=0,"",_xlpm.x)))</f>
        <v/>
      </c>
      <c r="AB3738" t="s">
        <v>702</v>
      </c>
      <c r="AE3738" t="s">
        <v>896</v>
      </c>
    </row>
    <row r="3739" spans="1:31" ht="15" x14ac:dyDescent="0.2">
      <c r="A3739" s="2" t="s">
        <v>207</v>
      </c>
      <c r="B3739">
        <v>1316</v>
      </c>
      <c r="C3739">
        <v>1853</v>
      </c>
      <c r="D3739" s="69" t="s">
        <v>700</v>
      </c>
      <c r="F3739" s="70" t="s">
        <v>765</v>
      </c>
      <c r="G3739" s="69">
        <v>1</v>
      </c>
      <c r="H3739" s="70" t="s">
        <v>765</v>
      </c>
      <c r="I3739" t="s">
        <v>765</v>
      </c>
      <c r="J3739" t="str">
        <f>IF($I3739="","",_xlfn.LET(_xlpm.x,VLOOKUP($I3739,'taxon-match_2026-08-31'!$A$2:$N$122,6,FALSE),IF(_xlpm.x=0,"",_xlpm.x)))</f>
        <v>(Koehler, 1912)</v>
      </c>
      <c r="K3739" t="str">
        <f>IF($I3739="","",_xlfn.LET(_xlpm.x,VLOOKUP($I3739,'taxon-match_2026-08-31'!$A$2:$N$122,4,FALSE),IF(_xlpm.x=0,"",_xlpm.x)))</f>
        <v>urn:lsid:marinespecies.org:taxname:172784</v>
      </c>
      <c r="L3739" t="str">
        <f>IF($I3739="","",_xlfn.LET(_xlpm.x,VLOOKUP($I3739,'taxon-match_2026-08-31'!$A$2:$N$122,7,FALSE),IF(_xlpm.x=0,"",_xlpm.x)))</f>
        <v>Animalia</v>
      </c>
      <c r="M3739" t="str">
        <f>IF($I3739="","",_xlfn.LET(_xlpm.x,VLOOKUP($I3739,'taxon-match_2026-08-31'!$A$2:$N$122,8,FALSE),IF(_xlpm.x=0,"",_xlpm.x)))</f>
        <v>Echinodermata</v>
      </c>
      <c r="N3739" t="str">
        <f>IF($I3739="","",_xlfn.LET(_xlpm.x,VLOOKUP($I3739,'taxon-match_2026-08-31'!$A$2:$N$122,9,FALSE),IF(_xlpm.x=0,"",_xlpm.x)))</f>
        <v>Asteroidea</v>
      </c>
      <c r="O3739" t="str">
        <f>IF($I3739="","",_xlfn.LET(_xlpm.x,VLOOKUP($I3739,'taxon-match_2026-08-31'!$A$2:$N$122,10,FALSE),IF(_xlpm.x=0,"",_xlpm.x)))</f>
        <v>Valvatida</v>
      </c>
      <c r="P3739" t="str">
        <f>IF($I3739="","",_xlfn.LET(_xlpm.x,VLOOKUP($I3739,'taxon-match_2026-08-31'!$A$2:$N$122,11,FALSE),IF(_xlpm.x=0,"",_xlpm.x)))</f>
        <v>Asterinidae</v>
      </c>
      <c r="Q3739" t="str">
        <f>IF($I3739="","",_xlfn.LET(_xlpm.x,VLOOKUP($I3739,'taxon-match_2026-08-31'!$A$2:$N$122,12,FALSE),IF(_xlpm.x=0,"",_xlpm.x)))</f>
        <v>Cuenotaster</v>
      </c>
      <c r="R3739" t="str">
        <f>IF($I3739="","",_xlfn.LET(_xlpm.x,VLOOKUP($I3739,'taxon-match_2026-08-31'!$A$2:$N$122,14,FALSE),IF(_xlpm.x=0,"",_xlpm.x)))</f>
        <v>involutus</v>
      </c>
      <c r="S3739" s="2" t="s">
        <v>2609</v>
      </c>
      <c r="T3739" s="69" t="s">
        <v>68</v>
      </c>
      <c r="U3739" s="69"/>
      <c r="X3739" t="str">
        <f>IF(T3739="","",_xlfn.LET(_xlpm.x,VLOOKUP(T3739,'Drop-down_menus'!$F$2:$G$16,2,FALSE),IF(_xlpm.x=0,"",_xlpm.x)))</f>
        <v>https://orcid.org/0000-0002-0981-7442</v>
      </c>
      <c r="Y3739" t="str">
        <f>IF(U3739="","",_xlfn.LET(_xlpm.x,VLOOKUP(U3739,'Drop-down_menus'!$F$2:$G$16,2,FALSE),IF(_xlpm.x=0,"",_xlpm.x)))</f>
        <v/>
      </c>
      <c r="Z3739" t="str">
        <f>IF(V3739="","",_xlfn.LET(_xlpm.x,VLOOKUP(V3739,'Drop-down_menus'!$F$2:$G$16,2,FALSE),IF(_xlpm.x=0,"",_xlpm.x)))</f>
        <v/>
      </c>
      <c r="AA3739" t="str">
        <f>IF(W3739="","",_xlfn.LET(_xlpm.x,VLOOKUP(W3739,'Drop-down_menus'!$F$2:$G$16,2,FALSE),IF(_xlpm.x=0,"",_xlpm.x)))</f>
        <v/>
      </c>
      <c r="AB3739" t="s">
        <v>702</v>
      </c>
      <c r="AE3739" t="s">
        <v>896</v>
      </c>
    </row>
    <row r="3740" spans="1:31" ht="15" x14ac:dyDescent="0.2">
      <c r="A3740" s="2" t="s">
        <v>207</v>
      </c>
      <c r="B3740">
        <v>1317</v>
      </c>
      <c r="C3740">
        <v>1825</v>
      </c>
      <c r="D3740" s="69" t="s">
        <v>700</v>
      </c>
      <c r="F3740" s="70" t="s">
        <v>765</v>
      </c>
      <c r="G3740" s="69">
        <v>1</v>
      </c>
      <c r="H3740" s="70" t="s">
        <v>765</v>
      </c>
      <c r="I3740" t="s">
        <v>765</v>
      </c>
      <c r="J3740" t="str">
        <f>IF($I3740="","",_xlfn.LET(_xlpm.x,VLOOKUP($I3740,'taxon-match_2026-08-31'!$A$2:$N$122,6,FALSE),IF(_xlpm.x=0,"",_xlpm.x)))</f>
        <v>(Koehler, 1912)</v>
      </c>
      <c r="K3740" t="str">
        <f>IF($I3740="","",_xlfn.LET(_xlpm.x,VLOOKUP($I3740,'taxon-match_2026-08-31'!$A$2:$N$122,4,FALSE),IF(_xlpm.x=0,"",_xlpm.x)))</f>
        <v>urn:lsid:marinespecies.org:taxname:172784</v>
      </c>
      <c r="L3740" t="str">
        <f>IF($I3740="","",_xlfn.LET(_xlpm.x,VLOOKUP($I3740,'taxon-match_2026-08-31'!$A$2:$N$122,7,FALSE),IF(_xlpm.x=0,"",_xlpm.x)))</f>
        <v>Animalia</v>
      </c>
      <c r="M3740" t="str">
        <f>IF($I3740="","",_xlfn.LET(_xlpm.x,VLOOKUP($I3740,'taxon-match_2026-08-31'!$A$2:$N$122,8,FALSE),IF(_xlpm.x=0,"",_xlpm.x)))</f>
        <v>Echinodermata</v>
      </c>
      <c r="N3740" t="str">
        <f>IF($I3740="","",_xlfn.LET(_xlpm.x,VLOOKUP($I3740,'taxon-match_2026-08-31'!$A$2:$N$122,9,FALSE),IF(_xlpm.x=0,"",_xlpm.x)))</f>
        <v>Asteroidea</v>
      </c>
      <c r="O3740" t="str">
        <f>IF($I3740="","",_xlfn.LET(_xlpm.x,VLOOKUP($I3740,'taxon-match_2026-08-31'!$A$2:$N$122,10,FALSE),IF(_xlpm.x=0,"",_xlpm.x)))</f>
        <v>Valvatida</v>
      </c>
      <c r="P3740" t="str">
        <f>IF($I3740="","",_xlfn.LET(_xlpm.x,VLOOKUP($I3740,'taxon-match_2026-08-31'!$A$2:$N$122,11,FALSE),IF(_xlpm.x=0,"",_xlpm.x)))</f>
        <v>Asterinidae</v>
      </c>
      <c r="Q3740" t="str">
        <f>IF($I3740="","",_xlfn.LET(_xlpm.x,VLOOKUP($I3740,'taxon-match_2026-08-31'!$A$2:$N$122,12,FALSE),IF(_xlpm.x=0,"",_xlpm.x)))</f>
        <v>Cuenotaster</v>
      </c>
      <c r="R3740" t="str">
        <f>IF($I3740="","",_xlfn.LET(_xlpm.x,VLOOKUP($I3740,'taxon-match_2026-08-31'!$A$2:$N$122,14,FALSE),IF(_xlpm.x=0,"",_xlpm.x)))</f>
        <v>involutus</v>
      </c>
      <c r="S3740" s="2" t="s">
        <v>2609</v>
      </c>
      <c r="T3740" s="69" t="s">
        <v>68</v>
      </c>
      <c r="U3740" s="69"/>
      <c r="X3740" t="str">
        <f>IF(T3740="","",_xlfn.LET(_xlpm.x,VLOOKUP(T3740,'Drop-down_menus'!$F$2:$G$16,2,FALSE),IF(_xlpm.x=0,"",_xlpm.x)))</f>
        <v>https://orcid.org/0000-0002-0981-7442</v>
      </c>
      <c r="Y3740" t="str">
        <f>IF(U3740="","",_xlfn.LET(_xlpm.x,VLOOKUP(U3740,'Drop-down_menus'!$F$2:$G$16,2,FALSE),IF(_xlpm.x=0,"",_xlpm.x)))</f>
        <v/>
      </c>
      <c r="Z3740" t="str">
        <f>IF(V3740="","",_xlfn.LET(_xlpm.x,VLOOKUP(V3740,'Drop-down_menus'!$F$2:$G$16,2,FALSE),IF(_xlpm.x=0,"",_xlpm.x)))</f>
        <v/>
      </c>
      <c r="AA3740" t="str">
        <f>IF(W3740="","",_xlfn.LET(_xlpm.x,VLOOKUP(W3740,'Drop-down_menus'!$F$2:$G$16,2,FALSE),IF(_xlpm.x=0,"",_xlpm.x)))</f>
        <v/>
      </c>
      <c r="AB3740" t="s">
        <v>702</v>
      </c>
      <c r="AE3740" t="s">
        <v>896</v>
      </c>
    </row>
    <row r="3741" spans="1:31" ht="15" x14ac:dyDescent="0.2">
      <c r="A3741" s="2" t="s">
        <v>117</v>
      </c>
      <c r="B3741">
        <v>605</v>
      </c>
      <c r="C3741">
        <v>1983</v>
      </c>
      <c r="D3741" s="69" t="s">
        <v>700</v>
      </c>
      <c r="F3741" s="70" t="s">
        <v>765</v>
      </c>
      <c r="G3741" s="69">
        <v>1</v>
      </c>
      <c r="H3741" s="70" t="s">
        <v>765</v>
      </c>
      <c r="I3741" t="s">
        <v>765</v>
      </c>
      <c r="J3741" t="str">
        <f>IF($I3741="","",_xlfn.LET(_xlpm.x,VLOOKUP($I3741,'taxon-match_2026-08-31'!$A$2:$N$122,6,FALSE),IF(_xlpm.x=0,"",_xlpm.x)))</f>
        <v>(Koehler, 1912)</v>
      </c>
      <c r="K3741" t="str">
        <f>IF($I3741="","",_xlfn.LET(_xlpm.x,VLOOKUP($I3741,'taxon-match_2026-08-31'!$A$2:$N$122,4,FALSE),IF(_xlpm.x=0,"",_xlpm.x)))</f>
        <v>urn:lsid:marinespecies.org:taxname:172784</v>
      </c>
      <c r="L3741" t="str">
        <f>IF($I3741="","",_xlfn.LET(_xlpm.x,VLOOKUP($I3741,'taxon-match_2026-08-31'!$A$2:$N$122,7,FALSE),IF(_xlpm.x=0,"",_xlpm.x)))</f>
        <v>Animalia</v>
      </c>
      <c r="M3741" t="str">
        <f>IF($I3741="","",_xlfn.LET(_xlpm.x,VLOOKUP($I3741,'taxon-match_2026-08-31'!$A$2:$N$122,8,FALSE),IF(_xlpm.x=0,"",_xlpm.x)))</f>
        <v>Echinodermata</v>
      </c>
      <c r="N3741" t="str">
        <f>IF($I3741="","",_xlfn.LET(_xlpm.x,VLOOKUP($I3741,'taxon-match_2026-08-31'!$A$2:$N$122,9,FALSE),IF(_xlpm.x=0,"",_xlpm.x)))</f>
        <v>Asteroidea</v>
      </c>
      <c r="O3741" t="str">
        <f>IF($I3741="","",_xlfn.LET(_xlpm.x,VLOOKUP($I3741,'taxon-match_2026-08-31'!$A$2:$N$122,10,FALSE),IF(_xlpm.x=0,"",_xlpm.x)))</f>
        <v>Valvatida</v>
      </c>
      <c r="P3741" t="str">
        <f>IF($I3741="","",_xlfn.LET(_xlpm.x,VLOOKUP($I3741,'taxon-match_2026-08-31'!$A$2:$N$122,11,FALSE),IF(_xlpm.x=0,"",_xlpm.x)))</f>
        <v>Asterinidae</v>
      </c>
      <c r="Q3741" t="str">
        <f>IF($I3741="","",_xlfn.LET(_xlpm.x,VLOOKUP($I3741,'taxon-match_2026-08-31'!$A$2:$N$122,12,FALSE),IF(_xlpm.x=0,"",_xlpm.x)))</f>
        <v>Cuenotaster</v>
      </c>
      <c r="R3741" t="str">
        <f>IF($I3741="","",_xlfn.LET(_xlpm.x,VLOOKUP($I3741,'taxon-match_2026-08-31'!$A$2:$N$122,14,FALSE),IF(_xlpm.x=0,"",_xlpm.x)))</f>
        <v>involutus</v>
      </c>
      <c r="S3741" s="2" t="s">
        <v>2609</v>
      </c>
      <c r="T3741" s="69" t="s">
        <v>68</v>
      </c>
      <c r="U3741" s="69"/>
      <c r="X3741" t="str">
        <f>IF(T3741="","",_xlfn.LET(_xlpm.x,VLOOKUP(T3741,'Drop-down_menus'!$F$2:$G$16,2,FALSE),IF(_xlpm.x=0,"",_xlpm.x)))</f>
        <v>https://orcid.org/0000-0002-0981-7442</v>
      </c>
      <c r="Y3741" t="str">
        <f>IF(U3741="","",_xlfn.LET(_xlpm.x,VLOOKUP(U3741,'Drop-down_menus'!$F$2:$G$16,2,FALSE),IF(_xlpm.x=0,"",_xlpm.x)))</f>
        <v/>
      </c>
      <c r="Z3741" t="str">
        <f>IF(V3741="","",_xlfn.LET(_xlpm.x,VLOOKUP(V3741,'Drop-down_menus'!$F$2:$G$16,2,FALSE),IF(_xlpm.x=0,"",_xlpm.x)))</f>
        <v/>
      </c>
      <c r="AA3741" t="str">
        <f>IF(W3741="","",_xlfn.LET(_xlpm.x,VLOOKUP(W3741,'Drop-down_menus'!$F$2:$G$16,2,FALSE),IF(_xlpm.x=0,"",_xlpm.x)))</f>
        <v/>
      </c>
      <c r="AB3741" t="s">
        <v>702</v>
      </c>
      <c r="AE3741" t="s">
        <v>896</v>
      </c>
    </row>
    <row r="3742" spans="1:31" ht="15" x14ac:dyDescent="0.2">
      <c r="A3742" s="2" t="s">
        <v>117</v>
      </c>
      <c r="B3742">
        <v>614</v>
      </c>
      <c r="C3742">
        <v>1985</v>
      </c>
      <c r="D3742" s="69" t="s">
        <v>700</v>
      </c>
      <c r="F3742" s="70" t="s">
        <v>765</v>
      </c>
      <c r="G3742" s="69">
        <v>1</v>
      </c>
      <c r="H3742" s="70" t="s">
        <v>765</v>
      </c>
      <c r="I3742" t="s">
        <v>765</v>
      </c>
      <c r="J3742" t="str">
        <f>IF($I3742="","",_xlfn.LET(_xlpm.x,VLOOKUP($I3742,'taxon-match_2026-08-31'!$A$2:$N$122,6,FALSE),IF(_xlpm.x=0,"",_xlpm.x)))</f>
        <v>(Koehler, 1912)</v>
      </c>
      <c r="K3742" t="str">
        <f>IF($I3742="","",_xlfn.LET(_xlpm.x,VLOOKUP($I3742,'taxon-match_2026-08-31'!$A$2:$N$122,4,FALSE),IF(_xlpm.x=0,"",_xlpm.x)))</f>
        <v>urn:lsid:marinespecies.org:taxname:172784</v>
      </c>
      <c r="L3742" t="str">
        <f>IF($I3742="","",_xlfn.LET(_xlpm.x,VLOOKUP($I3742,'taxon-match_2026-08-31'!$A$2:$N$122,7,FALSE),IF(_xlpm.x=0,"",_xlpm.x)))</f>
        <v>Animalia</v>
      </c>
      <c r="M3742" t="str">
        <f>IF($I3742="","",_xlfn.LET(_xlpm.x,VLOOKUP($I3742,'taxon-match_2026-08-31'!$A$2:$N$122,8,FALSE),IF(_xlpm.x=0,"",_xlpm.x)))</f>
        <v>Echinodermata</v>
      </c>
      <c r="N3742" t="str">
        <f>IF($I3742="","",_xlfn.LET(_xlpm.x,VLOOKUP($I3742,'taxon-match_2026-08-31'!$A$2:$N$122,9,FALSE),IF(_xlpm.x=0,"",_xlpm.x)))</f>
        <v>Asteroidea</v>
      </c>
      <c r="O3742" t="str">
        <f>IF($I3742="","",_xlfn.LET(_xlpm.x,VLOOKUP($I3742,'taxon-match_2026-08-31'!$A$2:$N$122,10,FALSE),IF(_xlpm.x=0,"",_xlpm.x)))</f>
        <v>Valvatida</v>
      </c>
      <c r="P3742" t="str">
        <f>IF($I3742="","",_xlfn.LET(_xlpm.x,VLOOKUP($I3742,'taxon-match_2026-08-31'!$A$2:$N$122,11,FALSE),IF(_xlpm.x=0,"",_xlpm.x)))</f>
        <v>Asterinidae</v>
      </c>
      <c r="Q3742" t="str">
        <f>IF($I3742="","",_xlfn.LET(_xlpm.x,VLOOKUP($I3742,'taxon-match_2026-08-31'!$A$2:$N$122,12,FALSE),IF(_xlpm.x=0,"",_xlpm.x)))</f>
        <v>Cuenotaster</v>
      </c>
      <c r="R3742" t="str">
        <f>IF($I3742="","",_xlfn.LET(_xlpm.x,VLOOKUP($I3742,'taxon-match_2026-08-31'!$A$2:$N$122,14,FALSE),IF(_xlpm.x=0,"",_xlpm.x)))</f>
        <v>involutus</v>
      </c>
      <c r="S3742" s="2" t="s">
        <v>2609</v>
      </c>
      <c r="T3742" s="69" t="s">
        <v>68</v>
      </c>
      <c r="U3742" s="69"/>
      <c r="X3742" t="str">
        <f>IF(T3742="","",_xlfn.LET(_xlpm.x,VLOOKUP(T3742,'Drop-down_menus'!$F$2:$G$16,2,FALSE),IF(_xlpm.x=0,"",_xlpm.x)))</f>
        <v>https://orcid.org/0000-0002-0981-7442</v>
      </c>
      <c r="Y3742" t="str">
        <f>IF(U3742="","",_xlfn.LET(_xlpm.x,VLOOKUP(U3742,'Drop-down_menus'!$F$2:$G$16,2,FALSE),IF(_xlpm.x=0,"",_xlpm.x)))</f>
        <v/>
      </c>
      <c r="Z3742" t="str">
        <f>IF(V3742="","",_xlfn.LET(_xlpm.x,VLOOKUP(V3742,'Drop-down_menus'!$F$2:$G$16,2,FALSE),IF(_xlpm.x=0,"",_xlpm.x)))</f>
        <v/>
      </c>
      <c r="AA3742" t="str">
        <f>IF(W3742="","",_xlfn.LET(_xlpm.x,VLOOKUP(W3742,'Drop-down_menus'!$F$2:$G$16,2,FALSE),IF(_xlpm.x=0,"",_xlpm.x)))</f>
        <v/>
      </c>
      <c r="AB3742" t="s">
        <v>702</v>
      </c>
      <c r="AE3742" t="s">
        <v>896</v>
      </c>
    </row>
    <row r="3743" spans="1:31" ht="15" hidden="1" x14ac:dyDescent="0.2">
      <c r="A3743" s="2" t="s">
        <v>253</v>
      </c>
      <c r="B3743">
        <v>1751</v>
      </c>
      <c r="C3743">
        <v>1695</v>
      </c>
      <c r="D3743" s="69" t="s">
        <v>700</v>
      </c>
      <c r="F3743" s="70" t="s">
        <v>761</v>
      </c>
      <c r="G3743" s="70">
        <v>1</v>
      </c>
      <c r="H3743" s="70" t="s">
        <v>761</v>
      </c>
      <c r="I3743" s="70" t="s">
        <v>761</v>
      </c>
      <c r="J3743" t="str">
        <f>IF($I3743="","",_xlfn.LET(_xlpm.x,VLOOKUP($I3743,'taxon-match_2026-08-31'!$A$2:$N$122,6,FALSE),IF(_xlpm.x=0,"",_xlpm.x)))</f>
        <v>Perrier, 1891</v>
      </c>
      <c r="K3743" t="str">
        <f>IF($I3743="","",_xlfn.LET(_xlpm.x,VLOOKUP($I3743,'taxon-match_2026-08-31'!$A$2:$N$122,4,FALSE),IF(_xlpm.x=0,"",_xlpm.x)))</f>
        <v>urn:lsid:marinespecies.org:taxname:172529</v>
      </c>
      <c r="L3743" t="str">
        <f>IF($I3743="","",_xlfn.LET(_xlpm.x,VLOOKUP($I3743,'taxon-match_2026-08-31'!$A$2:$N$122,7,FALSE),IF(_xlpm.x=0,"",_xlpm.x)))</f>
        <v>Animalia</v>
      </c>
      <c r="M3743" t="str">
        <f>IF($I3743="","",_xlfn.LET(_xlpm.x,VLOOKUP($I3743,'taxon-match_2026-08-31'!$A$2:$N$122,8,FALSE),IF(_xlpm.x=0,"",_xlpm.x)))</f>
        <v>Echinodermata</v>
      </c>
      <c r="N3743" t="str">
        <f>IF($I3743="","",_xlfn.LET(_xlpm.x,VLOOKUP($I3743,'taxon-match_2026-08-31'!$A$2:$N$122,9,FALSE),IF(_xlpm.x=0,"",_xlpm.x)))</f>
        <v>Asteroidea</v>
      </c>
      <c r="O3743" t="str">
        <f>IF($I3743="","",_xlfn.LET(_xlpm.x,VLOOKUP($I3743,'taxon-match_2026-08-31'!$A$2:$N$122,10,FALSE),IF(_xlpm.x=0,"",_xlpm.x)))</f>
        <v>Forcipulatida</v>
      </c>
      <c r="P3743" t="str">
        <f>IF($I3743="","",_xlfn.LET(_xlpm.x,VLOOKUP($I3743,'taxon-match_2026-08-31'!$A$2:$N$122,11,FALSE),IF(_xlpm.x=0,"",_xlpm.x)))</f>
        <v>Asteriidae</v>
      </c>
      <c r="Q3743" t="str">
        <f>IF($I3743="","",_xlfn.LET(_xlpm.x,VLOOKUP($I3743,'taxon-match_2026-08-31'!$A$2:$N$122,12,FALSE),IF(_xlpm.x=0,"",_xlpm.x)))</f>
        <v>Diplasterias</v>
      </c>
      <c r="R3743" t="str">
        <f>IF($I3743="","",_xlfn.LET(_xlpm.x,VLOOKUP($I3743,'taxon-match_2026-08-31'!$A$2:$N$122,14,FALSE),IF(_xlpm.x=0,"",_xlpm.x)))</f>
        <v/>
      </c>
      <c r="S3743" s="2" t="s">
        <v>2361</v>
      </c>
      <c r="T3743" s="69" t="s">
        <v>68</v>
      </c>
      <c r="U3743" s="69"/>
      <c r="X3743" t="str">
        <f>IF(T3743="","",_xlfn.LET(_xlpm.x,VLOOKUP(T3743,'Drop-down_menus'!$F$2:$G$16,2,FALSE),IF(_xlpm.x=0,"",_xlpm.x)))</f>
        <v>https://orcid.org/0000-0002-0981-7442</v>
      </c>
      <c r="Y3743" t="str">
        <f>IF(U3743="","",_xlfn.LET(_xlpm.x,VLOOKUP(U3743,'Drop-down_menus'!$F$2:$G$16,2,FALSE),IF(_xlpm.x=0,"",_xlpm.x)))</f>
        <v/>
      </c>
      <c r="Z3743" t="str">
        <f>IF(V3743="","",_xlfn.LET(_xlpm.x,VLOOKUP(V3743,'Drop-down_menus'!$F$2:$G$16,2,FALSE),IF(_xlpm.x=0,"",_xlpm.x)))</f>
        <v/>
      </c>
      <c r="AA3743" t="str">
        <f>IF(W3743="","",_xlfn.LET(_xlpm.x,VLOOKUP(W3743,'Drop-down_menus'!$F$2:$G$16,2,FALSE),IF(_xlpm.x=0,"",_xlpm.x)))</f>
        <v/>
      </c>
      <c r="AB3743" t="s">
        <v>702</v>
      </c>
      <c r="AE3743" t="s">
        <v>896</v>
      </c>
    </row>
    <row r="3744" spans="1:31" ht="15" hidden="1" x14ac:dyDescent="0.2">
      <c r="A3744" s="2" t="s">
        <v>328</v>
      </c>
      <c r="B3744">
        <v>3255</v>
      </c>
      <c r="C3744">
        <v>1696</v>
      </c>
      <c r="D3744" s="69" t="s">
        <v>700</v>
      </c>
      <c r="F3744" s="70" t="s">
        <v>761</v>
      </c>
      <c r="G3744" s="69">
        <v>1</v>
      </c>
      <c r="H3744" s="70" t="s">
        <v>761</v>
      </c>
      <c r="I3744" s="70" t="s">
        <v>761</v>
      </c>
      <c r="J3744" t="str">
        <f>IF($I3744="","",_xlfn.LET(_xlpm.x,VLOOKUP($I3744,'taxon-match_2026-08-31'!$A$2:$N$122,6,FALSE),IF(_xlpm.x=0,"",_xlpm.x)))</f>
        <v>Perrier, 1891</v>
      </c>
      <c r="K3744" t="str">
        <f>IF($I3744="","",_xlfn.LET(_xlpm.x,VLOOKUP($I3744,'taxon-match_2026-08-31'!$A$2:$N$122,4,FALSE),IF(_xlpm.x=0,"",_xlpm.x)))</f>
        <v>urn:lsid:marinespecies.org:taxname:172529</v>
      </c>
      <c r="L3744" t="str">
        <f>IF($I3744="","",_xlfn.LET(_xlpm.x,VLOOKUP($I3744,'taxon-match_2026-08-31'!$A$2:$N$122,7,FALSE),IF(_xlpm.x=0,"",_xlpm.x)))</f>
        <v>Animalia</v>
      </c>
      <c r="M3744" t="str">
        <f>IF($I3744="","",_xlfn.LET(_xlpm.x,VLOOKUP($I3744,'taxon-match_2026-08-31'!$A$2:$N$122,8,FALSE),IF(_xlpm.x=0,"",_xlpm.x)))</f>
        <v>Echinodermata</v>
      </c>
      <c r="N3744" t="str">
        <f>IF($I3744="","",_xlfn.LET(_xlpm.x,VLOOKUP($I3744,'taxon-match_2026-08-31'!$A$2:$N$122,9,FALSE),IF(_xlpm.x=0,"",_xlpm.x)))</f>
        <v>Asteroidea</v>
      </c>
      <c r="O3744" t="str">
        <f>IF($I3744="","",_xlfn.LET(_xlpm.x,VLOOKUP($I3744,'taxon-match_2026-08-31'!$A$2:$N$122,10,FALSE),IF(_xlpm.x=0,"",_xlpm.x)))</f>
        <v>Forcipulatida</v>
      </c>
      <c r="P3744" t="str">
        <f>IF($I3744="","",_xlfn.LET(_xlpm.x,VLOOKUP($I3744,'taxon-match_2026-08-31'!$A$2:$N$122,11,FALSE),IF(_xlpm.x=0,"",_xlpm.x)))</f>
        <v>Asteriidae</v>
      </c>
      <c r="Q3744" t="str">
        <f>IF($I3744="","",_xlfn.LET(_xlpm.x,VLOOKUP($I3744,'taxon-match_2026-08-31'!$A$2:$N$122,12,FALSE),IF(_xlpm.x=0,"",_xlpm.x)))</f>
        <v>Diplasterias</v>
      </c>
      <c r="R3744" t="str">
        <f>IF($I3744="","",_xlfn.LET(_xlpm.x,VLOOKUP($I3744,'taxon-match_2026-08-31'!$A$2:$N$122,14,FALSE),IF(_xlpm.x=0,"",_xlpm.x)))</f>
        <v/>
      </c>
      <c r="S3744" s="2" t="s">
        <v>2361</v>
      </c>
      <c r="T3744" s="69" t="s">
        <v>68</v>
      </c>
      <c r="U3744" s="69"/>
      <c r="X3744" t="str">
        <f>IF(T3744="","",_xlfn.LET(_xlpm.x,VLOOKUP(T3744,'Drop-down_menus'!$F$2:$G$16,2,FALSE),IF(_xlpm.x=0,"",_xlpm.x)))</f>
        <v>https://orcid.org/0000-0002-0981-7442</v>
      </c>
      <c r="Y3744" t="str">
        <f>IF(U3744="","",_xlfn.LET(_xlpm.x,VLOOKUP(U3744,'Drop-down_menus'!$F$2:$G$16,2,FALSE),IF(_xlpm.x=0,"",_xlpm.x)))</f>
        <v/>
      </c>
      <c r="Z3744" t="str">
        <f>IF(V3744="","",_xlfn.LET(_xlpm.x,VLOOKUP(V3744,'Drop-down_menus'!$F$2:$G$16,2,FALSE),IF(_xlpm.x=0,"",_xlpm.x)))</f>
        <v/>
      </c>
      <c r="AA3744" t="str">
        <f>IF(W3744="","",_xlfn.LET(_xlpm.x,VLOOKUP(W3744,'Drop-down_menus'!$F$2:$G$16,2,FALSE),IF(_xlpm.x=0,"",_xlpm.x)))</f>
        <v/>
      </c>
      <c r="AB3744" t="s">
        <v>702</v>
      </c>
      <c r="AE3744" t="s">
        <v>896</v>
      </c>
    </row>
    <row r="3745" spans="1:31" ht="15" hidden="1" x14ac:dyDescent="0.2">
      <c r="A3745" s="2" t="s">
        <v>328</v>
      </c>
      <c r="B3745">
        <v>3256</v>
      </c>
      <c r="C3745">
        <v>1697</v>
      </c>
      <c r="D3745" s="69" t="s">
        <v>700</v>
      </c>
      <c r="F3745" s="70" t="s">
        <v>761</v>
      </c>
      <c r="G3745" s="70">
        <v>1</v>
      </c>
      <c r="H3745" s="70" t="s">
        <v>761</v>
      </c>
      <c r="I3745" s="70" t="s">
        <v>761</v>
      </c>
      <c r="J3745" t="str">
        <f>IF($I3745="","",_xlfn.LET(_xlpm.x,VLOOKUP($I3745,'taxon-match_2026-08-31'!$A$2:$N$122,6,FALSE),IF(_xlpm.x=0,"",_xlpm.x)))</f>
        <v>Perrier, 1891</v>
      </c>
      <c r="K3745" t="str">
        <f>IF($I3745="","",_xlfn.LET(_xlpm.x,VLOOKUP($I3745,'taxon-match_2026-08-31'!$A$2:$N$122,4,FALSE),IF(_xlpm.x=0,"",_xlpm.x)))</f>
        <v>urn:lsid:marinespecies.org:taxname:172529</v>
      </c>
      <c r="L3745" t="str">
        <f>IF($I3745="","",_xlfn.LET(_xlpm.x,VLOOKUP($I3745,'taxon-match_2026-08-31'!$A$2:$N$122,7,FALSE),IF(_xlpm.x=0,"",_xlpm.x)))</f>
        <v>Animalia</v>
      </c>
      <c r="M3745" t="str">
        <f>IF($I3745="","",_xlfn.LET(_xlpm.x,VLOOKUP($I3745,'taxon-match_2026-08-31'!$A$2:$N$122,8,FALSE),IF(_xlpm.x=0,"",_xlpm.x)))</f>
        <v>Echinodermata</v>
      </c>
      <c r="N3745" t="str">
        <f>IF($I3745="","",_xlfn.LET(_xlpm.x,VLOOKUP($I3745,'taxon-match_2026-08-31'!$A$2:$N$122,9,FALSE),IF(_xlpm.x=0,"",_xlpm.x)))</f>
        <v>Asteroidea</v>
      </c>
      <c r="O3745" t="str">
        <f>IF($I3745="","",_xlfn.LET(_xlpm.x,VLOOKUP($I3745,'taxon-match_2026-08-31'!$A$2:$N$122,10,FALSE),IF(_xlpm.x=0,"",_xlpm.x)))</f>
        <v>Forcipulatida</v>
      </c>
      <c r="P3745" t="str">
        <f>IF($I3745="","",_xlfn.LET(_xlpm.x,VLOOKUP($I3745,'taxon-match_2026-08-31'!$A$2:$N$122,11,FALSE),IF(_xlpm.x=0,"",_xlpm.x)))</f>
        <v>Asteriidae</v>
      </c>
      <c r="Q3745" t="str">
        <f>IF($I3745="","",_xlfn.LET(_xlpm.x,VLOOKUP($I3745,'taxon-match_2026-08-31'!$A$2:$N$122,12,FALSE),IF(_xlpm.x=0,"",_xlpm.x)))</f>
        <v>Diplasterias</v>
      </c>
      <c r="R3745" t="str">
        <f>IF($I3745="","",_xlfn.LET(_xlpm.x,VLOOKUP($I3745,'taxon-match_2026-08-31'!$A$2:$N$122,14,FALSE),IF(_xlpm.x=0,"",_xlpm.x)))</f>
        <v/>
      </c>
      <c r="S3745" s="2" t="s">
        <v>2361</v>
      </c>
      <c r="T3745" s="69" t="s">
        <v>68</v>
      </c>
      <c r="U3745" s="69"/>
      <c r="X3745" t="str">
        <f>IF(T3745="","",_xlfn.LET(_xlpm.x,VLOOKUP(T3745,'Drop-down_menus'!$F$2:$G$16,2,FALSE),IF(_xlpm.x=0,"",_xlpm.x)))</f>
        <v>https://orcid.org/0000-0002-0981-7442</v>
      </c>
      <c r="Y3745" t="str">
        <f>IF(U3745="","",_xlfn.LET(_xlpm.x,VLOOKUP(U3745,'Drop-down_menus'!$F$2:$G$16,2,FALSE),IF(_xlpm.x=0,"",_xlpm.x)))</f>
        <v/>
      </c>
      <c r="Z3745" t="str">
        <f>IF(V3745="","",_xlfn.LET(_xlpm.x,VLOOKUP(V3745,'Drop-down_menus'!$F$2:$G$16,2,FALSE),IF(_xlpm.x=0,"",_xlpm.x)))</f>
        <v/>
      </c>
      <c r="AA3745" t="str">
        <f>IF(W3745="","",_xlfn.LET(_xlpm.x,VLOOKUP(W3745,'Drop-down_menus'!$F$2:$G$16,2,FALSE),IF(_xlpm.x=0,"",_xlpm.x)))</f>
        <v/>
      </c>
      <c r="AB3745" t="s">
        <v>702</v>
      </c>
      <c r="AE3745" t="s">
        <v>896</v>
      </c>
    </row>
    <row r="3746" spans="1:31" ht="15" hidden="1" x14ac:dyDescent="0.2">
      <c r="A3746" s="2" t="s">
        <v>328</v>
      </c>
      <c r="B3746">
        <v>3279</v>
      </c>
      <c r="C3746">
        <v>1991</v>
      </c>
      <c r="D3746" s="69" t="s">
        <v>700</v>
      </c>
      <c r="F3746" s="70" t="s">
        <v>761</v>
      </c>
      <c r="G3746" s="70">
        <v>1</v>
      </c>
      <c r="H3746" s="70" t="s">
        <v>761</v>
      </c>
      <c r="I3746" s="70" t="s">
        <v>761</v>
      </c>
      <c r="J3746" t="str">
        <f>IF($I3746="","",_xlfn.LET(_xlpm.x,VLOOKUP($I3746,'taxon-match_2026-08-31'!$A$2:$N$122,6,FALSE),IF(_xlpm.x=0,"",_xlpm.x)))</f>
        <v>Perrier, 1891</v>
      </c>
      <c r="K3746" t="str">
        <f>IF($I3746="","",_xlfn.LET(_xlpm.x,VLOOKUP($I3746,'taxon-match_2026-08-31'!$A$2:$N$122,4,FALSE),IF(_xlpm.x=0,"",_xlpm.x)))</f>
        <v>urn:lsid:marinespecies.org:taxname:172529</v>
      </c>
      <c r="L3746" t="str">
        <f>IF($I3746="","",_xlfn.LET(_xlpm.x,VLOOKUP($I3746,'taxon-match_2026-08-31'!$A$2:$N$122,7,FALSE),IF(_xlpm.x=0,"",_xlpm.x)))</f>
        <v>Animalia</v>
      </c>
      <c r="M3746" t="str">
        <f>IF($I3746="","",_xlfn.LET(_xlpm.x,VLOOKUP($I3746,'taxon-match_2026-08-31'!$A$2:$N$122,8,FALSE),IF(_xlpm.x=0,"",_xlpm.x)))</f>
        <v>Echinodermata</v>
      </c>
      <c r="N3746" t="str">
        <f>IF($I3746="","",_xlfn.LET(_xlpm.x,VLOOKUP($I3746,'taxon-match_2026-08-31'!$A$2:$N$122,9,FALSE),IF(_xlpm.x=0,"",_xlpm.x)))</f>
        <v>Asteroidea</v>
      </c>
      <c r="O3746" t="str">
        <f>IF($I3746="","",_xlfn.LET(_xlpm.x,VLOOKUP($I3746,'taxon-match_2026-08-31'!$A$2:$N$122,10,FALSE),IF(_xlpm.x=0,"",_xlpm.x)))</f>
        <v>Forcipulatida</v>
      </c>
      <c r="P3746" t="str">
        <f>IF($I3746="","",_xlfn.LET(_xlpm.x,VLOOKUP($I3746,'taxon-match_2026-08-31'!$A$2:$N$122,11,FALSE),IF(_xlpm.x=0,"",_xlpm.x)))</f>
        <v>Asteriidae</v>
      </c>
      <c r="Q3746" t="str">
        <f>IF($I3746="","",_xlfn.LET(_xlpm.x,VLOOKUP($I3746,'taxon-match_2026-08-31'!$A$2:$N$122,12,FALSE),IF(_xlpm.x=0,"",_xlpm.x)))</f>
        <v>Diplasterias</v>
      </c>
      <c r="R3746" t="str">
        <f>IF($I3746="","",_xlfn.LET(_xlpm.x,VLOOKUP($I3746,'taxon-match_2026-08-31'!$A$2:$N$122,14,FALSE),IF(_xlpm.x=0,"",_xlpm.x)))</f>
        <v/>
      </c>
      <c r="S3746" s="2" t="s">
        <v>2361</v>
      </c>
      <c r="T3746" s="69" t="s">
        <v>68</v>
      </c>
      <c r="U3746" s="69"/>
      <c r="X3746" t="str">
        <f>IF(T3746="","",_xlfn.LET(_xlpm.x,VLOOKUP(T3746,'Drop-down_menus'!$F$2:$G$16,2,FALSE),IF(_xlpm.x=0,"",_xlpm.x)))</f>
        <v>https://orcid.org/0000-0002-0981-7442</v>
      </c>
      <c r="Y3746" t="str">
        <f>IF(U3746="","",_xlfn.LET(_xlpm.x,VLOOKUP(U3746,'Drop-down_menus'!$F$2:$G$16,2,FALSE),IF(_xlpm.x=0,"",_xlpm.x)))</f>
        <v/>
      </c>
      <c r="Z3746" t="str">
        <f>IF(V3746="","",_xlfn.LET(_xlpm.x,VLOOKUP(V3746,'Drop-down_menus'!$F$2:$G$16,2,FALSE),IF(_xlpm.x=0,"",_xlpm.x)))</f>
        <v/>
      </c>
      <c r="AA3746" t="str">
        <f>IF(W3746="","",_xlfn.LET(_xlpm.x,VLOOKUP(W3746,'Drop-down_menus'!$F$2:$G$16,2,FALSE),IF(_xlpm.x=0,"",_xlpm.x)))</f>
        <v/>
      </c>
      <c r="AB3746" t="s">
        <v>702</v>
      </c>
      <c r="AE3746" t="s">
        <v>896</v>
      </c>
    </row>
    <row r="3747" spans="1:31" ht="15" hidden="1" x14ac:dyDescent="0.2">
      <c r="A3747" s="2" t="s">
        <v>489</v>
      </c>
      <c r="B3747">
        <v>5857</v>
      </c>
      <c r="C3747">
        <v>1844</v>
      </c>
      <c r="D3747" s="69" t="s">
        <v>700</v>
      </c>
      <c r="F3747" s="70" t="s">
        <v>761</v>
      </c>
      <c r="G3747" s="70">
        <v>1</v>
      </c>
      <c r="H3747" s="70" t="s">
        <v>761</v>
      </c>
      <c r="I3747" s="70" t="s">
        <v>761</v>
      </c>
      <c r="J3747" t="str">
        <f>IF($I3747="","",_xlfn.LET(_xlpm.x,VLOOKUP($I3747,'taxon-match_2026-08-31'!$A$2:$N$122,6,FALSE),IF(_xlpm.x=0,"",_xlpm.x)))</f>
        <v>Perrier, 1891</v>
      </c>
      <c r="K3747" t="str">
        <f>IF($I3747="","",_xlfn.LET(_xlpm.x,VLOOKUP($I3747,'taxon-match_2026-08-31'!$A$2:$N$122,4,FALSE),IF(_xlpm.x=0,"",_xlpm.x)))</f>
        <v>urn:lsid:marinespecies.org:taxname:172529</v>
      </c>
      <c r="L3747" t="str">
        <f>IF($I3747="","",_xlfn.LET(_xlpm.x,VLOOKUP($I3747,'taxon-match_2026-08-31'!$A$2:$N$122,7,FALSE),IF(_xlpm.x=0,"",_xlpm.x)))</f>
        <v>Animalia</v>
      </c>
      <c r="M3747" t="str">
        <f>IF($I3747="","",_xlfn.LET(_xlpm.x,VLOOKUP($I3747,'taxon-match_2026-08-31'!$A$2:$N$122,8,FALSE),IF(_xlpm.x=0,"",_xlpm.x)))</f>
        <v>Echinodermata</v>
      </c>
      <c r="N3747" t="str">
        <f>IF($I3747="","",_xlfn.LET(_xlpm.x,VLOOKUP($I3747,'taxon-match_2026-08-31'!$A$2:$N$122,9,FALSE),IF(_xlpm.x=0,"",_xlpm.x)))</f>
        <v>Asteroidea</v>
      </c>
      <c r="O3747" t="str">
        <f>IF($I3747="","",_xlfn.LET(_xlpm.x,VLOOKUP($I3747,'taxon-match_2026-08-31'!$A$2:$N$122,10,FALSE),IF(_xlpm.x=0,"",_xlpm.x)))</f>
        <v>Forcipulatida</v>
      </c>
      <c r="P3747" t="str">
        <f>IF($I3747="","",_xlfn.LET(_xlpm.x,VLOOKUP($I3747,'taxon-match_2026-08-31'!$A$2:$N$122,11,FALSE),IF(_xlpm.x=0,"",_xlpm.x)))</f>
        <v>Asteriidae</v>
      </c>
      <c r="Q3747" t="str">
        <f>IF($I3747="","",_xlfn.LET(_xlpm.x,VLOOKUP($I3747,'taxon-match_2026-08-31'!$A$2:$N$122,12,FALSE),IF(_xlpm.x=0,"",_xlpm.x)))</f>
        <v>Diplasterias</v>
      </c>
      <c r="R3747" t="str">
        <f>IF($I3747="","",_xlfn.LET(_xlpm.x,VLOOKUP($I3747,'taxon-match_2026-08-31'!$A$2:$N$122,14,FALSE),IF(_xlpm.x=0,"",_xlpm.x)))</f>
        <v/>
      </c>
      <c r="S3747" s="2" t="s">
        <v>2361</v>
      </c>
      <c r="T3747" s="69" t="s">
        <v>68</v>
      </c>
      <c r="U3747" s="69"/>
      <c r="X3747" t="str">
        <f>IF(T3747="","",_xlfn.LET(_xlpm.x,VLOOKUP(T3747,'Drop-down_menus'!$F$2:$G$16,2,FALSE),IF(_xlpm.x=0,"",_xlpm.x)))</f>
        <v>https://orcid.org/0000-0002-0981-7442</v>
      </c>
      <c r="Y3747" t="str">
        <f>IF(U3747="","",_xlfn.LET(_xlpm.x,VLOOKUP(U3747,'Drop-down_menus'!$F$2:$G$16,2,FALSE),IF(_xlpm.x=0,"",_xlpm.x)))</f>
        <v/>
      </c>
      <c r="Z3747" t="str">
        <f>IF(V3747="","",_xlfn.LET(_xlpm.x,VLOOKUP(V3747,'Drop-down_menus'!$F$2:$G$16,2,FALSE),IF(_xlpm.x=0,"",_xlpm.x)))</f>
        <v/>
      </c>
      <c r="AA3747" t="str">
        <f>IF(W3747="","",_xlfn.LET(_xlpm.x,VLOOKUP(W3747,'Drop-down_menus'!$F$2:$G$16,2,FALSE),IF(_xlpm.x=0,"",_xlpm.x)))</f>
        <v/>
      </c>
      <c r="AB3747" t="s">
        <v>702</v>
      </c>
      <c r="AE3747" t="s">
        <v>896</v>
      </c>
    </row>
    <row r="3748" spans="1:31" ht="15" hidden="1" x14ac:dyDescent="0.2">
      <c r="A3748" s="2" t="s">
        <v>117</v>
      </c>
      <c r="B3748">
        <v>568</v>
      </c>
      <c r="C3748">
        <v>1845</v>
      </c>
      <c r="D3748" s="69" t="s">
        <v>700</v>
      </c>
      <c r="F3748" s="70" t="s">
        <v>761</v>
      </c>
      <c r="G3748" s="70">
        <v>1</v>
      </c>
      <c r="H3748" s="70" t="s">
        <v>761</v>
      </c>
      <c r="I3748" s="70" t="s">
        <v>761</v>
      </c>
      <c r="J3748" t="str">
        <f>IF($I3748="","",_xlfn.LET(_xlpm.x,VLOOKUP($I3748,'taxon-match_2026-08-31'!$A$2:$N$122,6,FALSE),IF(_xlpm.x=0,"",_xlpm.x)))</f>
        <v>Perrier, 1891</v>
      </c>
      <c r="K3748" t="str">
        <f>IF($I3748="","",_xlfn.LET(_xlpm.x,VLOOKUP($I3748,'taxon-match_2026-08-31'!$A$2:$N$122,4,FALSE),IF(_xlpm.x=0,"",_xlpm.x)))</f>
        <v>urn:lsid:marinespecies.org:taxname:172529</v>
      </c>
      <c r="L3748" t="str">
        <f>IF($I3748="","",_xlfn.LET(_xlpm.x,VLOOKUP($I3748,'taxon-match_2026-08-31'!$A$2:$N$122,7,FALSE),IF(_xlpm.x=0,"",_xlpm.x)))</f>
        <v>Animalia</v>
      </c>
      <c r="M3748" t="str">
        <f>IF($I3748="","",_xlfn.LET(_xlpm.x,VLOOKUP($I3748,'taxon-match_2026-08-31'!$A$2:$N$122,8,FALSE),IF(_xlpm.x=0,"",_xlpm.x)))</f>
        <v>Echinodermata</v>
      </c>
      <c r="N3748" t="str">
        <f>IF($I3748="","",_xlfn.LET(_xlpm.x,VLOOKUP($I3748,'taxon-match_2026-08-31'!$A$2:$N$122,9,FALSE),IF(_xlpm.x=0,"",_xlpm.x)))</f>
        <v>Asteroidea</v>
      </c>
      <c r="O3748" t="str">
        <f>IF($I3748="","",_xlfn.LET(_xlpm.x,VLOOKUP($I3748,'taxon-match_2026-08-31'!$A$2:$N$122,10,FALSE),IF(_xlpm.x=0,"",_xlpm.x)))</f>
        <v>Forcipulatida</v>
      </c>
      <c r="P3748" t="str">
        <f>IF($I3748="","",_xlfn.LET(_xlpm.x,VLOOKUP($I3748,'taxon-match_2026-08-31'!$A$2:$N$122,11,FALSE),IF(_xlpm.x=0,"",_xlpm.x)))</f>
        <v>Asteriidae</v>
      </c>
      <c r="Q3748" t="str">
        <f>IF($I3748="","",_xlfn.LET(_xlpm.x,VLOOKUP($I3748,'taxon-match_2026-08-31'!$A$2:$N$122,12,FALSE),IF(_xlpm.x=0,"",_xlpm.x)))</f>
        <v>Diplasterias</v>
      </c>
      <c r="R3748" t="str">
        <f>IF($I3748="","",_xlfn.LET(_xlpm.x,VLOOKUP($I3748,'taxon-match_2026-08-31'!$A$2:$N$122,14,FALSE),IF(_xlpm.x=0,"",_xlpm.x)))</f>
        <v/>
      </c>
      <c r="S3748" s="2" t="s">
        <v>2361</v>
      </c>
      <c r="T3748" s="69" t="s">
        <v>68</v>
      </c>
      <c r="U3748" s="69"/>
      <c r="X3748" t="str">
        <f>IF(T3748="","",_xlfn.LET(_xlpm.x,VLOOKUP(T3748,'Drop-down_menus'!$F$2:$G$16,2,FALSE),IF(_xlpm.x=0,"",_xlpm.x)))</f>
        <v>https://orcid.org/0000-0002-0981-7442</v>
      </c>
      <c r="Y3748" t="str">
        <f>IF(U3748="","",_xlfn.LET(_xlpm.x,VLOOKUP(U3748,'Drop-down_menus'!$F$2:$G$16,2,FALSE),IF(_xlpm.x=0,"",_xlpm.x)))</f>
        <v/>
      </c>
      <c r="Z3748" t="str">
        <f>IF(V3748="","",_xlfn.LET(_xlpm.x,VLOOKUP(V3748,'Drop-down_menus'!$F$2:$G$16,2,FALSE),IF(_xlpm.x=0,"",_xlpm.x)))</f>
        <v/>
      </c>
      <c r="AA3748" t="str">
        <f>IF(W3748="","",_xlfn.LET(_xlpm.x,VLOOKUP(W3748,'Drop-down_menus'!$F$2:$G$16,2,FALSE),IF(_xlpm.x=0,"",_xlpm.x)))</f>
        <v/>
      </c>
      <c r="AB3748" t="s">
        <v>702</v>
      </c>
      <c r="AE3748" t="s">
        <v>896</v>
      </c>
    </row>
    <row r="3749" spans="1:31" ht="15" hidden="1" x14ac:dyDescent="0.2">
      <c r="A3749" s="2" t="s">
        <v>117</v>
      </c>
      <c r="B3749">
        <v>569</v>
      </c>
      <c r="C3749">
        <v>1846</v>
      </c>
      <c r="D3749" s="69" t="s">
        <v>700</v>
      </c>
      <c r="F3749" s="70" t="s">
        <v>761</v>
      </c>
      <c r="G3749" s="70">
        <v>1</v>
      </c>
      <c r="H3749" s="70" t="s">
        <v>761</v>
      </c>
      <c r="I3749" s="70" t="s">
        <v>761</v>
      </c>
      <c r="J3749" t="str">
        <f>IF($I3749="","",_xlfn.LET(_xlpm.x,VLOOKUP($I3749,'taxon-match_2026-08-31'!$A$2:$N$122,6,FALSE),IF(_xlpm.x=0,"",_xlpm.x)))</f>
        <v>Perrier, 1891</v>
      </c>
      <c r="K3749" t="str">
        <f>IF($I3749="","",_xlfn.LET(_xlpm.x,VLOOKUP($I3749,'taxon-match_2026-08-31'!$A$2:$N$122,4,FALSE),IF(_xlpm.x=0,"",_xlpm.x)))</f>
        <v>urn:lsid:marinespecies.org:taxname:172529</v>
      </c>
      <c r="L3749" t="str">
        <f>IF($I3749="","",_xlfn.LET(_xlpm.x,VLOOKUP($I3749,'taxon-match_2026-08-31'!$A$2:$N$122,7,FALSE),IF(_xlpm.x=0,"",_xlpm.x)))</f>
        <v>Animalia</v>
      </c>
      <c r="M3749" t="str">
        <f>IF($I3749="","",_xlfn.LET(_xlpm.x,VLOOKUP($I3749,'taxon-match_2026-08-31'!$A$2:$N$122,8,FALSE),IF(_xlpm.x=0,"",_xlpm.x)))</f>
        <v>Echinodermata</v>
      </c>
      <c r="N3749" t="str">
        <f>IF($I3749="","",_xlfn.LET(_xlpm.x,VLOOKUP($I3749,'taxon-match_2026-08-31'!$A$2:$N$122,9,FALSE),IF(_xlpm.x=0,"",_xlpm.x)))</f>
        <v>Asteroidea</v>
      </c>
      <c r="O3749" t="str">
        <f>IF($I3749="","",_xlfn.LET(_xlpm.x,VLOOKUP($I3749,'taxon-match_2026-08-31'!$A$2:$N$122,10,FALSE),IF(_xlpm.x=0,"",_xlpm.x)))</f>
        <v>Forcipulatida</v>
      </c>
      <c r="P3749" t="str">
        <f>IF($I3749="","",_xlfn.LET(_xlpm.x,VLOOKUP($I3749,'taxon-match_2026-08-31'!$A$2:$N$122,11,FALSE),IF(_xlpm.x=0,"",_xlpm.x)))</f>
        <v>Asteriidae</v>
      </c>
      <c r="Q3749" t="str">
        <f>IF($I3749="","",_xlfn.LET(_xlpm.x,VLOOKUP($I3749,'taxon-match_2026-08-31'!$A$2:$N$122,12,FALSE),IF(_xlpm.x=0,"",_xlpm.x)))</f>
        <v>Diplasterias</v>
      </c>
      <c r="R3749" t="str">
        <f>IF($I3749="","",_xlfn.LET(_xlpm.x,VLOOKUP($I3749,'taxon-match_2026-08-31'!$A$2:$N$122,14,FALSE),IF(_xlpm.x=0,"",_xlpm.x)))</f>
        <v/>
      </c>
      <c r="S3749" s="2" t="s">
        <v>2361</v>
      </c>
      <c r="T3749" s="69" t="s">
        <v>68</v>
      </c>
      <c r="U3749" s="69"/>
      <c r="X3749" t="str">
        <f>IF(T3749="","",_xlfn.LET(_xlpm.x,VLOOKUP(T3749,'Drop-down_menus'!$F$2:$G$16,2,FALSE),IF(_xlpm.x=0,"",_xlpm.x)))</f>
        <v>https://orcid.org/0000-0002-0981-7442</v>
      </c>
      <c r="Y3749" t="str">
        <f>IF(U3749="","",_xlfn.LET(_xlpm.x,VLOOKUP(U3749,'Drop-down_menus'!$F$2:$G$16,2,FALSE),IF(_xlpm.x=0,"",_xlpm.x)))</f>
        <v/>
      </c>
      <c r="Z3749" t="str">
        <f>IF(V3749="","",_xlfn.LET(_xlpm.x,VLOOKUP(V3749,'Drop-down_menus'!$F$2:$G$16,2,FALSE),IF(_xlpm.x=0,"",_xlpm.x)))</f>
        <v/>
      </c>
      <c r="AA3749" t="str">
        <f>IF(W3749="","",_xlfn.LET(_xlpm.x,VLOOKUP(W3749,'Drop-down_menus'!$F$2:$G$16,2,FALSE),IF(_xlpm.x=0,"",_xlpm.x)))</f>
        <v/>
      </c>
      <c r="AB3749" t="s">
        <v>702</v>
      </c>
      <c r="AE3749" t="s">
        <v>896</v>
      </c>
    </row>
    <row r="3750" spans="1:31" ht="15" hidden="1" x14ac:dyDescent="0.2">
      <c r="A3750" s="2" t="s">
        <v>117</v>
      </c>
      <c r="B3750">
        <v>615</v>
      </c>
      <c r="C3750">
        <v>1808</v>
      </c>
      <c r="D3750" s="69" t="s">
        <v>700</v>
      </c>
      <c r="F3750" s="70" t="s">
        <v>761</v>
      </c>
      <c r="G3750" s="69">
        <v>1</v>
      </c>
      <c r="H3750" s="70" t="s">
        <v>761</v>
      </c>
      <c r="I3750" s="70" t="s">
        <v>761</v>
      </c>
      <c r="J3750" t="str">
        <f>IF($I3750="","",_xlfn.LET(_xlpm.x,VLOOKUP($I3750,'taxon-match_2026-08-31'!$A$2:$N$122,6,FALSE),IF(_xlpm.x=0,"",_xlpm.x)))</f>
        <v>Perrier, 1891</v>
      </c>
      <c r="K3750" t="str">
        <f>IF($I3750="","",_xlfn.LET(_xlpm.x,VLOOKUP($I3750,'taxon-match_2026-08-31'!$A$2:$N$122,4,FALSE),IF(_xlpm.x=0,"",_xlpm.x)))</f>
        <v>urn:lsid:marinespecies.org:taxname:172529</v>
      </c>
      <c r="L3750" t="str">
        <f>IF($I3750="","",_xlfn.LET(_xlpm.x,VLOOKUP($I3750,'taxon-match_2026-08-31'!$A$2:$N$122,7,FALSE),IF(_xlpm.x=0,"",_xlpm.x)))</f>
        <v>Animalia</v>
      </c>
      <c r="M3750" t="str">
        <f>IF($I3750="","",_xlfn.LET(_xlpm.x,VLOOKUP($I3750,'taxon-match_2026-08-31'!$A$2:$N$122,8,FALSE),IF(_xlpm.x=0,"",_xlpm.x)))</f>
        <v>Echinodermata</v>
      </c>
      <c r="N3750" t="str">
        <f>IF($I3750="","",_xlfn.LET(_xlpm.x,VLOOKUP($I3750,'taxon-match_2026-08-31'!$A$2:$N$122,9,FALSE),IF(_xlpm.x=0,"",_xlpm.x)))</f>
        <v>Asteroidea</v>
      </c>
      <c r="O3750" t="str">
        <f>IF($I3750="","",_xlfn.LET(_xlpm.x,VLOOKUP($I3750,'taxon-match_2026-08-31'!$A$2:$N$122,10,FALSE),IF(_xlpm.x=0,"",_xlpm.x)))</f>
        <v>Forcipulatida</v>
      </c>
      <c r="P3750" t="str">
        <f>IF($I3750="","",_xlfn.LET(_xlpm.x,VLOOKUP($I3750,'taxon-match_2026-08-31'!$A$2:$N$122,11,FALSE),IF(_xlpm.x=0,"",_xlpm.x)))</f>
        <v>Asteriidae</v>
      </c>
      <c r="Q3750" t="str">
        <f>IF($I3750="","",_xlfn.LET(_xlpm.x,VLOOKUP($I3750,'taxon-match_2026-08-31'!$A$2:$N$122,12,FALSE),IF(_xlpm.x=0,"",_xlpm.x)))</f>
        <v>Diplasterias</v>
      </c>
      <c r="R3750" t="str">
        <f>IF($I3750="","",_xlfn.LET(_xlpm.x,VLOOKUP($I3750,'taxon-match_2026-08-31'!$A$2:$N$122,14,FALSE),IF(_xlpm.x=0,"",_xlpm.x)))</f>
        <v/>
      </c>
      <c r="S3750" s="2" t="s">
        <v>2361</v>
      </c>
      <c r="T3750" s="69" t="s">
        <v>68</v>
      </c>
      <c r="U3750" s="69"/>
      <c r="X3750" t="str">
        <f>IF(T3750="","",_xlfn.LET(_xlpm.x,VLOOKUP(T3750,'Drop-down_menus'!$F$2:$G$16,2,FALSE),IF(_xlpm.x=0,"",_xlpm.x)))</f>
        <v>https://orcid.org/0000-0002-0981-7442</v>
      </c>
      <c r="Y3750" t="str">
        <f>IF(U3750="","",_xlfn.LET(_xlpm.x,VLOOKUP(U3750,'Drop-down_menus'!$F$2:$G$16,2,FALSE),IF(_xlpm.x=0,"",_xlpm.x)))</f>
        <v/>
      </c>
      <c r="Z3750" t="str">
        <f>IF(V3750="","",_xlfn.LET(_xlpm.x,VLOOKUP(V3750,'Drop-down_menus'!$F$2:$G$16,2,FALSE),IF(_xlpm.x=0,"",_xlpm.x)))</f>
        <v/>
      </c>
      <c r="AA3750" t="str">
        <f>IF(W3750="","",_xlfn.LET(_xlpm.x,VLOOKUP(W3750,'Drop-down_menus'!$F$2:$G$16,2,FALSE),IF(_xlpm.x=0,"",_xlpm.x)))</f>
        <v/>
      </c>
      <c r="AB3750" t="s">
        <v>702</v>
      </c>
      <c r="AE3750" t="s">
        <v>896</v>
      </c>
    </row>
    <row r="3751" spans="1:31" ht="15" x14ac:dyDescent="0.2">
      <c r="A3751" s="2" t="s">
        <v>181</v>
      </c>
      <c r="B3751">
        <v>1050</v>
      </c>
      <c r="C3751">
        <v>1809</v>
      </c>
      <c r="D3751" s="69" t="s">
        <v>700</v>
      </c>
      <c r="F3751" s="69" t="s">
        <v>931</v>
      </c>
      <c r="G3751" s="69">
        <v>1</v>
      </c>
      <c r="H3751" s="69" t="s">
        <v>931</v>
      </c>
      <c r="I3751" t="s">
        <v>931</v>
      </c>
      <c r="J3751" t="str">
        <f>IF($I3751="","",_xlfn.LET(_xlpm.x,VLOOKUP($I3751,'taxon-match_2026-08-31'!$A$2:$N$122,6,FALSE),IF(_xlpm.x=0,"",_xlpm.x)))</f>
        <v>(Studer, 1885)</v>
      </c>
      <c r="K3751" t="str">
        <f>IF($I3751="","",_xlfn.LET(_xlpm.x,VLOOKUP($I3751,'taxon-match_2026-08-31'!$A$2:$N$122,4,FALSE),IF(_xlpm.x=0,"",_xlpm.x)))</f>
        <v>urn:lsid:marinespecies.org:taxname:172683</v>
      </c>
      <c r="L3751" t="str">
        <f>IF($I3751="","",_xlfn.LET(_xlpm.x,VLOOKUP($I3751,'taxon-match_2026-08-31'!$A$2:$N$122,7,FALSE),IF(_xlpm.x=0,"",_xlpm.x)))</f>
        <v>Animalia</v>
      </c>
      <c r="M3751" t="str">
        <f>IF($I3751="","",_xlfn.LET(_xlpm.x,VLOOKUP($I3751,'taxon-match_2026-08-31'!$A$2:$N$122,8,FALSE),IF(_xlpm.x=0,"",_xlpm.x)))</f>
        <v>Echinodermata</v>
      </c>
      <c r="N3751" t="str">
        <f>IF($I3751="","",_xlfn.LET(_xlpm.x,VLOOKUP($I3751,'taxon-match_2026-08-31'!$A$2:$N$122,9,FALSE),IF(_xlpm.x=0,"",_xlpm.x)))</f>
        <v>Asteroidea</v>
      </c>
      <c r="O3751" t="str">
        <f>IF($I3751="","",_xlfn.LET(_xlpm.x,VLOOKUP($I3751,'taxon-match_2026-08-31'!$A$2:$N$122,10,FALSE),IF(_xlpm.x=0,"",_xlpm.x)))</f>
        <v>Forcipulatida</v>
      </c>
      <c r="P3751" t="str">
        <f>IF($I3751="","",_xlfn.LET(_xlpm.x,VLOOKUP($I3751,'taxon-match_2026-08-31'!$A$2:$N$122,11,FALSE),IF(_xlpm.x=0,"",_xlpm.x)))</f>
        <v>Stichasteridae</v>
      </c>
      <c r="Q3751" t="str">
        <f>IF($I3751="","",_xlfn.LET(_xlpm.x,VLOOKUP($I3751,'taxon-match_2026-08-31'!$A$2:$N$122,12,FALSE),IF(_xlpm.x=0,"",_xlpm.x)))</f>
        <v>Granaster</v>
      </c>
      <c r="R3751" t="str">
        <f>IF($I3751="","",_xlfn.LET(_xlpm.x,VLOOKUP($I3751,'taxon-match_2026-08-31'!$A$2:$N$122,14,FALSE),IF(_xlpm.x=0,"",_xlpm.x)))</f>
        <v>nutrix</v>
      </c>
      <c r="S3751" s="2" t="s">
        <v>2609</v>
      </c>
      <c r="T3751" s="69" t="s">
        <v>68</v>
      </c>
      <c r="U3751" s="69"/>
      <c r="X3751" t="str">
        <f>IF(T3751="","",_xlfn.LET(_xlpm.x,VLOOKUP(T3751,'Drop-down_menus'!$F$2:$G$16,2,FALSE),IF(_xlpm.x=0,"",_xlpm.x)))</f>
        <v>https://orcid.org/0000-0002-0981-7442</v>
      </c>
      <c r="Y3751" t="str">
        <f>IF(U3751="","",_xlfn.LET(_xlpm.x,VLOOKUP(U3751,'Drop-down_menus'!$F$2:$G$16,2,FALSE),IF(_xlpm.x=0,"",_xlpm.x)))</f>
        <v/>
      </c>
      <c r="Z3751" t="str">
        <f>IF(V3751="","",_xlfn.LET(_xlpm.x,VLOOKUP(V3751,'Drop-down_menus'!$F$2:$G$16,2,FALSE),IF(_xlpm.x=0,"",_xlpm.x)))</f>
        <v/>
      </c>
      <c r="AA3751" t="str">
        <f>IF(W3751="","",_xlfn.LET(_xlpm.x,VLOOKUP(W3751,'Drop-down_menus'!$F$2:$G$16,2,FALSE),IF(_xlpm.x=0,"",_xlpm.x)))</f>
        <v/>
      </c>
      <c r="AB3751" t="s">
        <v>702</v>
      </c>
      <c r="AE3751" t="s">
        <v>896</v>
      </c>
    </row>
    <row r="3752" spans="1:31" ht="15" x14ac:dyDescent="0.2">
      <c r="A3752" s="2" t="s">
        <v>181</v>
      </c>
      <c r="B3752">
        <v>1135</v>
      </c>
      <c r="C3752">
        <v>1810</v>
      </c>
      <c r="D3752" s="69" t="s">
        <v>700</v>
      </c>
      <c r="F3752" s="69" t="s">
        <v>931</v>
      </c>
      <c r="G3752" s="69">
        <v>1</v>
      </c>
      <c r="H3752" s="69" t="s">
        <v>931</v>
      </c>
      <c r="I3752" t="s">
        <v>931</v>
      </c>
      <c r="J3752" t="str">
        <f>IF($I3752="","",_xlfn.LET(_xlpm.x,VLOOKUP($I3752,'taxon-match_2026-08-31'!$A$2:$N$122,6,FALSE),IF(_xlpm.x=0,"",_xlpm.x)))</f>
        <v>(Studer, 1885)</v>
      </c>
      <c r="K3752" t="str">
        <f>IF($I3752="","",_xlfn.LET(_xlpm.x,VLOOKUP($I3752,'taxon-match_2026-08-31'!$A$2:$N$122,4,FALSE),IF(_xlpm.x=0,"",_xlpm.x)))</f>
        <v>urn:lsid:marinespecies.org:taxname:172683</v>
      </c>
      <c r="L3752" t="str">
        <f>IF($I3752="","",_xlfn.LET(_xlpm.x,VLOOKUP($I3752,'taxon-match_2026-08-31'!$A$2:$N$122,7,FALSE),IF(_xlpm.x=0,"",_xlpm.x)))</f>
        <v>Animalia</v>
      </c>
      <c r="M3752" t="str">
        <f>IF($I3752="","",_xlfn.LET(_xlpm.x,VLOOKUP($I3752,'taxon-match_2026-08-31'!$A$2:$N$122,8,FALSE),IF(_xlpm.x=0,"",_xlpm.x)))</f>
        <v>Echinodermata</v>
      </c>
      <c r="N3752" t="str">
        <f>IF($I3752="","",_xlfn.LET(_xlpm.x,VLOOKUP($I3752,'taxon-match_2026-08-31'!$A$2:$N$122,9,FALSE),IF(_xlpm.x=0,"",_xlpm.x)))</f>
        <v>Asteroidea</v>
      </c>
      <c r="O3752" t="str">
        <f>IF($I3752="","",_xlfn.LET(_xlpm.x,VLOOKUP($I3752,'taxon-match_2026-08-31'!$A$2:$N$122,10,FALSE),IF(_xlpm.x=0,"",_xlpm.x)))</f>
        <v>Forcipulatida</v>
      </c>
      <c r="P3752" t="str">
        <f>IF($I3752="","",_xlfn.LET(_xlpm.x,VLOOKUP($I3752,'taxon-match_2026-08-31'!$A$2:$N$122,11,FALSE),IF(_xlpm.x=0,"",_xlpm.x)))</f>
        <v>Stichasteridae</v>
      </c>
      <c r="Q3752" t="str">
        <f>IF($I3752="","",_xlfn.LET(_xlpm.x,VLOOKUP($I3752,'taxon-match_2026-08-31'!$A$2:$N$122,12,FALSE),IF(_xlpm.x=0,"",_xlpm.x)))</f>
        <v>Granaster</v>
      </c>
      <c r="R3752" t="str">
        <f>IF($I3752="","",_xlfn.LET(_xlpm.x,VLOOKUP($I3752,'taxon-match_2026-08-31'!$A$2:$N$122,14,FALSE),IF(_xlpm.x=0,"",_xlpm.x)))</f>
        <v>nutrix</v>
      </c>
      <c r="S3752" s="2" t="s">
        <v>2609</v>
      </c>
      <c r="T3752" s="69" t="s">
        <v>68</v>
      </c>
      <c r="U3752" s="69"/>
      <c r="X3752" t="str">
        <f>IF(T3752="","",_xlfn.LET(_xlpm.x,VLOOKUP(T3752,'Drop-down_menus'!$F$2:$G$16,2,FALSE),IF(_xlpm.x=0,"",_xlpm.x)))</f>
        <v>https://orcid.org/0000-0002-0981-7442</v>
      </c>
      <c r="Y3752" t="str">
        <f>IF(U3752="","",_xlfn.LET(_xlpm.x,VLOOKUP(U3752,'Drop-down_menus'!$F$2:$G$16,2,FALSE),IF(_xlpm.x=0,"",_xlpm.x)))</f>
        <v/>
      </c>
      <c r="Z3752" t="str">
        <f>IF(V3752="","",_xlfn.LET(_xlpm.x,VLOOKUP(V3752,'Drop-down_menus'!$F$2:$G$16,2,FALSE),IF(_xlpm.x=0,"",_xlpm.x)))</f>
        <v/>
      </c>
      <c r="AA3752" t="str">
        <f>IF(W3752="","",_xlfn.LET(_xlpm.x,VLOOKUP(W3752,'Drop-down_menus'!$F$2:$G$16,2,FALSE),IF(_xlpm.x=0,"",_xlpm.x)))</f>
        <v/>
      </c>
      <c r="AB3752" t="s">
        <v>702</v>
      </c>
      <c r="AE3752" t="s">
        <v>896</v>
      </c>
    </row>
    <row r="3753" spans="1:31" ht="15" x14ac:dyDescent="0.2">
      <c r="A3753" s="2" t="s">
        <v>207</v>
      </c>
      <c r="B3753">
        <v>1282</v>
      </c>
      <c r="C3753">
        <v>1748</v>
      </c>
      <c r="D3753" s="69" t="s">
        <v>700</v>
      </c>
      <c r="F3753" s="69" t="s">
        <v>931</v>
      </c>
      <c r="G3753" s="69">
        <v>1</v>
      </c>
      <c r="H3753" s="69" t="s">
        <v>931</v>
      </c>
      <c r="I3753" t="s">
        <v>931</v>
      </c>
      <c r="J3753" t="str">
        <f>IF($I3753="","",_xlfn.LET(_xlpm.x,VLOOKUP($I3753,'taxon-match_2026-08-31'!$A$2:$N$122,6,FALSE),IF(_xlpm.x=0,"",_xlpm.x)))</f>
        <v>(Studer, 1885)</v>
      </c>
      <c r="K3753" t="str">
        <f>IF($I3753="","",_xlfn.LET(_xlpm.x,VLOOKUP($I3753,'taxon-match_2026-08-31'!$A$2:$N$122,4,FALSE),IF(_xlpm.x=0,"",_xlpm.x)))</f>
        <v>urn:lsid:marinespecies.org:taxname:172683</v>
      </c>
      <c r="L3753" t="str">
        <f>IF($I3753="","",_xlfn.LET(_xlpm.x,VLOOKUP($I3753,'taxon-match_2026-08-31'!$A$2:$N$122,7,FALSE),IF(_xlpm.x=0,"",_xlpm.x)))</f>
        <v>Animalia</v>
      </c>
      <c r="M3753" t="str">
        <f>IF($I3753="","",_xlfn.LET(_xlpm.x,VLOOKUP($I3753,'taxon-match_2026-08-31'!$A$2:$N$122,8,FALSE),IF(_xlpm.x=0,"",_xlpm.x)))</f>
        <v>Echinodermata</v>
      </c>
      <c r="N3753" t="str">
        <f>IF($I3753="","",_xlfn.LET(_xlpm.x,VLOOKUP($I3753,'taxon-match_2026-08-31'!$A$2:$N$122,9,FALSE),IF(_xlpm.x=0,"",_xlpm.x)))</f>
        <v>Asteroidea</v>
      </c>
      <c r="O3753" t="str">
        <f>IF($I3753="","",_xlfn.LET(_xlpm.x,VLOOKUP($I3753,'taxon-match_2026-08-31'!$A$2:$N$122,10,FALSE),IF(_xlpm.x=0,"",_xlpm.x)))</f>
        <v>Forcipulatida</v>
      </c>
      <c r="P3753" t="str">
        <f>IF($I3753="","",_xlfn.LET(_xlpm.x,VLOOKUP($I3753,'taxon-match_2026-08-31'!$A$2:$N$122,11,FALSE),IF(_xlpm.x=0,"",_xlpm.x)))</f>
        <v>Stichasteridae</v>
      </c>
      <c r="Q3753" t="str">
        <f>IF($I3753="","",_xlfn.LET(_xlpm.x,VLOOKUP($I3753,'taxon-match_2026-08-31'!$A$2:$N$122,12,FALSE),IF(_xlpm.x=0,"",_xlpm.x)))</f>
        <v>Granaster</v>
      </c>
      <c r="R3753" t="str">
        <f>IF($I3753="","",_xlfn.LET(_xlpm.x,VLOOKUP($I3753,'taxon-match_2026-08-31'!$A$2:$N$122,14,FALSE),IF(_xlpm.x=0,"",_xlpm.x)))</f>
        <v>nutrix</v>
      </c>
      <c r="S3753" s="2" t="s">
        <v>2609</v>
      </c>
      <c r="T3753" s="69" t="s">
        <v>68</v>
      </c>
      <c r="U3753" s="69"/>
      <c r="X3753" t="str">
        <f>IF(T3753="","",_xlfn.LET(_xlpm.x,VLOOKUP(T3753,'Drop-down_menus'!$F$2:$G$16,2,FALSE),IF(_xlpm.x=0,"",_xlpm.x)))</f>
        <v>https://orcid.org/0000-0002-0981-7442</v>
      </c>
      <c r="Y3753" t="str">
        <f>IF(U3753="","",_xlfn.LET(_xlpm.x,VLOOKUP(U3753,'Drop-down_menus'!$F$2:$G$16,2,FALSE),IF(_xlpm.x=0,"",_xlpm.x)))</f>
        <v/>
      </c>
      <c r="Z3753" t="str">
        <f>IF(V3753="","",_xlfn.LET(_xlpm.x,VLOOKUP(V3753,'Drop-down_menus'!$F$2:$G$16,2,FALSE),IF(_xlpm.x=0,"",_xlpm.x)))</f>
        <v/>
      </c>
      <c r="AA3753" t="str">
        <f>IF(W3753="","",_xlfn.LET(_xlpm.x,VLOOKUP(W3753,'Drop-down_menus'!$F$2:$G$16,2,FALSE),IF(_xlpm.x=0,"",_xlpm.x)))</f>
        <v/>
      </c>
      <c r="AB3753" t="s">
        <v>702</v>
      </c>
      <c r="AE3753" t="s">
        <v>896</v>
      </c>
    </row>
    <row r="3754" spans="1:31" ht="15" x14ac:dyDescent="0.2">
      <c r="A3754" s="2" t="s">
        <v>207</v>
      </c>
      <c r="B3754">
        <v>1309</v>
      </c>
      <c r="C3754">
        <v>1828</v>
      </c>
      <c r="D3754" s="69" t="s">
        <v>700</v>
      </c>
      <c r="F3754" s="69" t="s">
        <v>931</v>
      </c>
      <c r="G3754" s="69">
        <v>1</v>
      </c>
      <c r="H3754" s="69" t="s">
        <v>931</v>
      </c>
      <c r="I3754" t="s">
        <v>931</v>
      </c>
      <c r="J3754" t="str">
        <f>IF($I3754="","",_xlfn.LET(_xlpm.x,VLOOKUP($I3754,'taxon-match_2026-08-31'!$A$2:$N$122,6,FALSE),IF(_xlpm.x=0,"",_xlpm.x)))</f>
        <v>(Studer, 1885)</v>
      </c>
      <c r="K3754" t="str">
        <f>IF($I3754="","",_xlfn.LET(_xlpm.x,VLOOKUP($I3754,'taxon-match_2026-08-31'!$A$2:$N$122,4,FALSE),IF(_xlpm.x=0,"",_xlpm.x)))</f>
        <v>urn:lsid:marinespecies.org:taxname:172683</v>
      </c>
      <c r="L3754" t="str">
        <f>IF($I3754="","",_xlfn.LET(_xlpm.x,VLOOKUP($I3754,'taxon-match_2026-08-31'!$A$2:$N$122,7,FALSE),IF(_xlpm.x=0,"",_xlpm.x)))</f>
        <v>Animalia</v>
      </c>
      <c r="M3754" t="str">
        <f>IF($I3754="","",_xlfn.LET(_xlpm.x,VLOOKUP($I3754,'taxon-match_2026-08-31'!$A$2:$N$122,8,FALSE),IF(_xlpm.x=0,"",_xlpm.x)))</f>
        <v>Echinodermata</v>
      </c>
      <c r="N3754" t="str">
        <f>IF($I3754="","",_xlfn.LET(_xlpm.x,VLOOKUP($I3754,'taxon-match_2026-08-31'!$A$2:$N$122,9,FALSE),IF(_xlpm.x=0,"",_xlpm.x)))</f>
        <v>Asteroidea</v>
      </c>
      <c r="O3754" t="str">
        <f>IF($I3754="","",_xlfn.LET(_xlpm.x,VLOOKUP($I3754,'taxon-match_2026-08-31'!$A$2:$N$122,10,FALSE),IF(_xlpm.x=0,"",_xlpm.x)))</f>
        <v>Forcipulatida</v>
      </c>
      <c r="P3754" t="str">
        <f>IF($I3754="","",_xlfn.LET(_xlpm.x,VLOOKUP($I3754,'taxon-match_2026-08-31'!$A$2:$N$122,11,FALSE),IF(_xlpm.x=0,"",_xlpm.x)))</f>
        <v>Stichasteridae</v>
      </c>
      <c r="Q3754" t="str">
        <f>IF($I3754="","",_xlfn.LET(_xlpm.x,VLOOKUP($I3754,'taxon-match_2026-08-31'!$A$2:$N$122,12,FALSE),IF(_xlpm.x=0,"",_xlpm.x)))</f>
        <v>Granaster</v>
      </c>
      <c r="R3754" t="str">
        <f>IF($I3754="","",_xlfn.LET(_xlpm.x,VLOOKUP($I3754,'taxon-match_2026-08-31'!$A$2:$N$122,14,FALSE),IF(_xlpm.x=0,"",_xlpm.x)))</f>
        <v>nutrix</v>
      </c>
      <c r="S3754" s="2" t="s">
        <v>2609</v>
      </c>
      <c r="T3754" s="69" t="s">
        <v>68</v>
      </c>
      <c r="U3754" s="69"/>
      <c r="X3754" t="str">
        <f>IF(T3754="","",_xlfn.LET(_xlpm.x,VLOOKUP(T3754,'Drop-down_menus'!$F$2:$G$16,2,FALSE),IF(_xlpm.x=0,"",_xlpm.x)))</f>
        <v>https://orcid.org/0000-0002-0981-7442</v>
      </c>
      <c r="Y3754" t="str">
        <f>IF(U3754="","",_xlfn.LET(_xlpm.x,VLOOKUP(U3754,'Drop-down_menus'!$F$2:$G$16,2,FALSE),IF(_xlpm.x=0,"",_xlpm.x)))</f>
        <v/>
      </c>
      <c r="Z3754" t="str">
        <f>IF(V3754="","",_xlfn.LET(_xlpm.x,VLOOKUP(V3754,'Drop-down_menus'!$F$2:$G$16,2,FALSE),IF(_xlpm.x=0,"",_xlpm.x)))</f>
        <v/>
      </c>
      <c r="AA3754" t="str">
        <f>IF(W3754="","",_xlfn.LET(_xlpm.x,VLOOKUP(W3754,'Drop-down_menus'!$F$2:$G$16,2,FALSE),IF(_xlpm.x=0,"",_xlpm.x)))</f>
        <v/>
      </c>
      <c r="AB3754" t="s">
        <v>702</v>
      </c>
      <c r="AE3754" t="s">
        <v>896</v>
      </c>
    </row>
    <row r="3755" spans="1:31" ht="15" hidden="1" x14ac:dyDescent="0.2">
      <c r="A3755" s="2" t="s">
        <v>489</v>
      </c>
      <c r="B3755">
        <v>5858</v>
      </c>
      <c r="C3755">
        <v>1829</v>
      </c>
      <c r="D3755" s="69" t="s">
        <v>700</v>
      </c>
      <c r="F3755" s="70" t="s">
        <v>926</v>
      </c>
      <c r="G3755" s="70">
        <v>1</v>
      </c>
      <c r="H3755" s="70" t="s">
        <v>926</v>
      </c>
      <c r="I3755" t="s">
        <v>926</v>
      </c>
      <c r="J3755" t="str">
        <f>IF($I3755="","",_xlfn.LET(_xlpm.x,VLOOKUP($I3755,'taxon-match_2026-08-31'!$A$2:$N$122,6,FALSE),IF(_xlpm.x=0,"",_xlpm.x)))</f>
        <v>Lütken, 1871</v>
      </c>
      <c r="K3755" t="str">
        <f>IF($I3755="","",_xlfn.LET(_xlpm.x,VLOOKUP($I3755,'taxon-match_2026-08-31'!$A$2:$N$122,4,FALSE),IF(_xlpm.x=0,"",_xlpm.x)))</f>
        <v>urn:lsid:marinespecies.org:taxname:178808</v>
      </c>
      <c r="L3755" t="str">
        <f>IF($I3755="","",_xlfn.LET(_xlpm.x,VLOOKUP($I3755,'taxon-match_2026-08-31'!$A$2:$N$122,7,FALSE),IF(_xlpm.x=0,"",_xlpm.x)))</f>
        <v>Animalia</v>
      </c>
      <c r="M3755" t="str">
        <f>IF($I3755="","",_xlfn.LET(_xlpm.x,VLOOKUP($I3755,'taxon-match_2026-08-31'!$A$2:$N$122,8,FALSE),IF(_xlpm.x=0,"",_xlpm.x)))</f>
        <v>Echinodermata</v>
      </c>
      <c r="N3755" t="str">
        <f>IF($I3755="","",_xlfn.LET(_xlpm.x,VLOOKUP($I3755,'taxon-match_2026-08-31'!$A$2:$N$122,9,FALSE),IF(_xlpm.x=0,"",_xlpm.x)))</f>
        <v>Asteroidea</v>
      </c>
      <c r="O3755" t="str">
        <f>IF($I3755="","",_xlfn.LET(_xlpm.x,VLOOKUP($I3755,'taxon-match_2026-08-31'!$A$2:$N$122,10,FALSE),IF(_xlpm.x=0,"",_xlpm.x)))</f>
        <v>Forcipulatida</v>
      </c>
      <c r="P3755" t="str">
        <f>IF($I3755="","",_xlfn.LET(_xlpm.x,VLOOKUP($I3755,'taxon-match_2026-08-31'!$A$2:$N$122,11,FALSE),IF(_xlpm.x=0,"",_xlpm.x)))</f>
        <v>Heliasteridae</v>
      </c>
      <c r="Q3755" t="str">
        <f>IF($I3755="","",_xlfn.LET(_xlpm.x,VLOOKUP($I3755,'taxon-match_2026-08-31'!$A$2:$N$122,12,FALSE),IF(_xlpm.x=0,"",_xlpm.x)))</f>
        <v>Labidiaster</v>
      </c>
      <c r="R3755" t="str">
        <f>IF($I3755="","",_xlfn.LET(_xlpm.x,VLOOKUP($I3755,'taxon-match_2026-08-31'!$A$2:$N$122,14,FALSE),IF(_xlpm.x=0,"",_xlpm.x)))</f>
        <v/>
      </c>
      <c r="S3755" s="2" t="s">
        <v>2361</v>
      </c>
      <c r="T3755" s="69" t="s">
        <v>68</v>
      </c>
      <c r="U3755" s="69"/>
      <c r="X3755" t="str">
        <f>IF(T3755="","",_xlfn.LET(_xlpm.x,VLOOKUP(T3755,'Drop-down_menus'!$F$2:$G$16,2,FALSE),IF(_xlpm.x=0,"",_xlpm.x)))</f>
        <v>https://orcid.org/0000-0002-0981-7442</v>
      </c>
      <c r="Y3755" t="str">
        <f>IF(U3755="","",_xlfn.LET(_xlpm.x,VLOOKUP(U3755,'Drop-down_menus'!$F$2:$G$16,2,FALSE),IF(_xlpm.x=0,"",_xlpm.x)))</f>
        <v/>
      </c>
      <c r="Z3755" t="str">
        <f>IF(V3755="","",_xlfn.LET(_xlpm.x,VLOOKUP(V3755,'Drop-down_menus'!$F$2:$G$16,2,FALSE),IF(_xlpm.x=0,"",_xlpm.x)))</f>
        <v/>
      </c>
      <c r="AA3755" t="str">
        <f>IF(W3755="","",_xlfn.LET(_xlpm.x,VLOOKUP(W3755,'Drop-down_menus'!$F$2:$G$16,2,FALSE),IF(_xlpm.x=0,"",_xlpm.x)))</f>
        <v/>
      </c>
      <c r="AB3755" t="s">
        <v>702</v>
      </c>
      <c r="AE3755" t="s">
        <v>896</v>
      </c>
    </row>
    <row r="3756" spans="1:31" ht="15" hidden="1" x14ac:dyDescent="0.2">
      <c r="A3756" s="2" t="s">
        <v>489</v>
      </c>
      <c r="B3756">
        <v>5860</v>
      </c>
      <c r="C3756">
        <v>1737</v>
      </c>
      <c r="D3756" s="69" t="s">
        <v>700</v>
      </c>
      <c r="F3756" s="70" t="s">
        <v>926</v>
      </c>
      <c r="G3756" s="70">
        <v>1</v>
      </c>
      <c r="H3756" s="70" t="s">
        <v>926</v>
      </c>
      <c r="I3756" t="s">
        <v>926</v>
      </c>
      <c r="J3756" t="str">
        <f>IF($I3756="","",_xlfn.LET(_xlpm.x,VLOOKUP($I3756,'taxon-match_2026-08-31'!$A$2:$N$122,6,FALSE),IF(_xlpm.x=0,"",_xlpm.x)))</f>
        <v>Lütken, 1871</v>
      </c>
      <c r="K3756" t="str">
        <f>IF($I3756="","",_xlfn.LET(_xlpm.x,VLOOKUP($I3756,'taxon-match_2026-08-31'!$A$2:$N$122,4,FALSE),IF(_xlpm.x=0,"",_xlpm.x)))</f>
        <v>urn:lsid:marinespecies.org:taxname:178808</v>
      </c>
      <c r="L3756" t="str">
        <f>IF($I3756="","",_xlfn.LET(_xlpm.x,VLOOKUP($I3756,'taxon-match_2026-08-31'!$A$2:$N$122,7,FALSE),IF(_xlpm.x=0,"",_xlpm.x)))</f>
        <v>Animalia</v>
      </c>
      <c r="M3756" t="str">
        <f>IF($I3756="","",_xlfn.LET(_xlpm.x,VLOOKUP($I3756,'taxon-match_2026-08-31'!$A$2:$N$122,8,FALSE),IF(_xlpm.x=0,"",_xlpm.x)))</f>
        <v>Echinodermata</v>
      </c>
      <c r="N3756" t="str">
        <f>IF($I3756="","",_xlfn.LET(_xlpm.x,VLOOKUP($I3756,'taxon-match_2026-08-31'!$A$2:$N$122,9,FALSE),IF(_xlpm.x=0,"",_xlpm.x)))</f>
        <v>Asteroidea</v>
      </c>
      <c r="O3756" t="str">
        <f>IF($I3756="","",_xlfn.LET(_xlpm.x,VLOOKUP($I3756,'taxon-match_2026-08-31'!$A$2:$N$122,10,FALSE),IF(_xlpm.x=0,"",_xlpm.x)))</f>
        <v>Forcipulatida</v>
      </c>
      <c r="P3756" t="str">
        <f>IF($I3756="","",_xlfn.LET(_xlpm.x,VLOOKUP($I3756,'taxon-match_2026-08-31'!$A$2:$N$122,11,FALSE),IF(_xlpm.x=0,"",_xlpm.x)))</f>
        <v>Heliasteridae</v>
      </c>
      <c r="Q3756" t="str">
        <f>IF($I3756="","",_xlfn.LET(_xlpm.x,VLOOKUP($I3756,'taxon-match_2026-08-31'!$A$2:$N$122,12,FALSE),IF(_xlpm.x=0,"",_xlpm.x)))</f>
        <v>Labidiaster</v>
      </c>
      <c r="R3756" t="str">
        <f>IF($I3756="","",_xlfn.LET(_xlpm.x,VLOOKUP($I3756,'taxon-match_2026-08-31'!$A$2:$N$122,14,FALSE),IF(_xlpm.x=0,"",_xlpm.x)))</f>
        <v/>
      </c>
      <c r="S3756" s="2" t="s">
        <v>2361</v>
      </c>
      <c r="T3756" s="69" t="s">
        <v>68</v>
      </c>
      <c r="U3756" s="69"/>
      <c r="X3756" t="str">
        <f>IF(T3756="","",_xlfn.LET(_xlpm.x,VLOOKUP(T3756,'Drop-down_menus'!$F$2:$G$16,2,FALSE),IF(_xlpm.x=0,"",_xlpm.x)))</f>
        <v>https://orcid.org/0000-0002-0981-7442</v>
      </c>
      <c r="Y3756" t="str">
        <f>IF(U3756="","",_xlfn.LET(_xlpm.x,VLOOKUP(U3756,'Drop-down_menus'!$F$2:$G$16,2,FALSE),IF(_xlpm.x=0,"",_xlpm.x)))</f>
        <v/>
      </c>
      <c r="Z3756" t="str">
        <f>IF(V3756="","",_xlfn.LET(_xlpm.x,VLOOKUP(V3756,'Drop-down_menus'!$F$2:$G$16,2,FALSE),IF(_xlpm.x=0,"",_xlpm.x)))</f>
        <v/>
      </c>
      <c r="AA3756" t="str">
        <f>IF(W3756="","",_xlfn.LET(_xlpm.x,VLOOKUP(W3756,'Drop-down_menus'!$F$2:$G$16,2,FALSE),IF(_xlpm.x=0,"",_xlpm.x)))</f>
        <v/>
      </c>
      <c r="AB3756" t="s">
        <v>702</v>
      </c>
      <c r="AE3756" t="s">
        <v>896</v>
      </c>
    </row>
    <row r="3757" spans="1:31" ht="15" hidden="1" x14ac:dyDescent="0.2">
      <c r="A3757" s="2" t="s">
        <v>489</v>
      </c>
      <c r="B3757">
        <v>5861</v>
      </c>
      <c r="C3757">
        <v>1738</v>
      </c>
      <c r="D3757" s="69" t="s">
        <v>700</v>
      </c>
      <c r="F3757" s="70" t="s">
        <v>926</v>
      </c>
      <c r="G3757" s="70">
        <v>1</v>
      </c>
      <c r="H3757" s="70" t="s">
        <v>926</v>
      </c>
      <c r="I3757" t="s">
        <v>926</v>
      </c>
      <c r="J3757" t="str">
        <f>IF($I3757="","",_xlfn.LET(_xlpm.x,VLOOKUP($I3757,'taxon-match_2026-08-31'!$A$2:$N$122,6,FALSE),IF(_xlpm.x=0,"",_xlpm.x)))</f>
        <v>Lütken, 1871</v>
      </c>
      <c r="K3757" t="str">
        <f>IF($I3757="","",_xlfn.LET(_xlpm.x,VLOOKUP($I3757,'taxon-match_2026-08-31'!$A$2:$N$122,4,FALSE),IF(_xlpm.x=0,"",_xlpm.x)))</f>
        <v>urn:lsid:marinespecies.org:taxname:178808</v>
      </c>
      <c r="L3757" t="str">
        <f>IF($I3757="","",_xlfn.LET(_xlpm.x,VLOOKUP($I3757,'taxon-match_2026-08-31'!$A$2:$N$122,7,FALSE),IF(_xlpm.x=0,"",_xlpm.x)))</f>
        <v>Animalia</v>
      </c>
      <c r="M3757" t="str">
        <f>IF($I3757="","",_xlfn.LET(_xlpm.x,VLOOKUP($I3757,'taxon-match_2026-08-31'!$A$2:$N$122,8,FALSE),IF(_xlpm.x=0,"",_xlpm.x)))</f>
        <v>Echinodermata</v>
      </c>
      <c r="N3757" t="str">
        <f>IF($I3757="","",_xlfn.LET(_xlpm.x,VLOOKUP($I3757,'taxon-match_2026-08-31'!$A$2:$N$122,9,FALSE),IF(_xlpm.x=0,"",_xlpm.x)))</f>
        <v>Asteroidea</v>
      </c>
      <c r="O3757" t="str">
        <f>IF($I3757="","",_xlfn.LET(_xlpm.x,VLOOKUP($I3757,'taxon-match_2026-08-31'!$A$2:$N$122,10,FALSE),IF(_xlpm.x=0,"",_xlpm.x)))</f>
        <v>Forcipulatida</v>
      </c>
      <c r="P3757" t="str">
        <f>IF($I3757="","",_xlfn.LET(_xlpm.x,VLOOKUP($I3757,'taxon-match_2026-08-31'!$A$2:$N$122,11,FALSE),IF(_xlpm.x=0,"",_xlpm.x)))</f>
        <v>Heliasteridae</v>
      </c>
      <c r="Q3757" t="str">
        <f>IF($I3757="","",_xlfn.LET(_xlpm.x,VLOOKUP($I3757,'taxon-match_2026-08-31'!$A$2:$N$122,12,FALSE),IF(_xlpm.x=0,"",_xlpm.x)))</f>
        <v>Labidiaster</v>
      </c>
      <c r="R3757" t="str">
        <f>IF($I3757="","",_xlfn.LET(_xlpm.x,VLOOKUP($I3757,'taxon-match_2026-08-31'!$A$2:$N$122,14,FALSE),IF(_xlpm.x=0,"",_xlpm.x)))</f>
        <v/>
      </c>
      <c r="S3757" s="2" t="s">
        <v>2361</v>
      </c>
      <c r="T3757" s="69" t="s">
        <v>68</v>
      </c>
      <c r="U3757" s="69"/>
      <c r="X3757" t="str">
        <f>IF(T3757="","",_xlfn.LET(_xlpm.x,VLOOKUP(T3757,'Drop-down_menus'!$F$2:$G$16,2,FALSE),IF(_xlpm.x=0,"",_xlpm.x)))</f>
        <v>https://orcid.org/0000-0002-0981-7442</v>
      </c>
      <c r="Y3757" t="str">
        <f>IF(U3757="","",_xlfn.LET(_xlpm.x,VLOOKUP(U3757,'Drop-down_menus'!$F$2:$G$16,2,FALSE),IF(_xlpm.x=0,"",_xlpm.x)))</f>
        <v/>
      </c>
      <c r="Z3757" t="str">
        <f>IF(V3757="","",_xlfn.LET(_xlpm.x,VLOOKUP(V3757,'Drop-down_menus'!$F$2:$G$16,2,FALSE),IF(_xlpm.x=0,"",_xlpm.x)))</f>
        <v/>
      </c>
      <c r="AA3757" t="str">
        <f>IF(W3757="","",_xlfn.LET(_xlpm.x,VLOOKUP(W3757,'Drop-down_menus'!$F$2:$G$16,2,FALSE),IF(_xlpm.x=0,"",_xlpm.x)))</f>
        <v/>
      </c>
      <c r="AB3757" t="s">
        <v>702</v>
      </c>
      <c r="AE3757" t="s">
        <v>896</v>
      </c>
    </row>
    <row r="3758" spans="1:31" ht="15" hidden="1" x14ac:dyDescent="0.2">
      <c r="A3758" s="2" t="s">
        <v>489</v>
      </c>
      <c r="B3758">
        <v>5862</v>
      </c>
      <c r="C3758">
        <v>1739</v>
      </c>
      <c r="D3758" s="69" t="s">
        <v>700</v>
      </c>
      <c r="F3758" s="70" t="s">
        <v>926</v>
      </c>
      <c r="G3758" s="70">
        <v>1</v>
      </c>
      <c r="H3758" s="70" t="s">
        <v>926</v>
      </c>
      <c r="I3758" t="s">
        <v>926</v>
      </c>
      <c r="J3758" t="str">
        <f>IF($I3758="","",_xlfn.LET(_xlpm.x,VLOOKUP($I3758,'taxon-match_2026-08-31'!$A$2:$N$122,6,FALSE),IF(_xlpm.x=0,"",_xlpm.x)))</f>
        <v>Lütken, 1871</v>
      </c>
      <c r="K3758" t="str">
        <f>IF($I3758="","",_xlfn.LET(_xlpm.x,VLOOKUP($I3758,'taxon-match_2026-08-31'!$A$2:$N$122,4,FALSE),IF(_xlpm.x=0,"",_xlpm.x)))</f>
        <v>urn:lsid:marinespecies.org:taxname:178808</v>
      </c>
      <c r="L3758" t="str">
        <f>IF($I3758="","",_xlfn.LET(_xlpm.x,VLOOKUP($I3758,'taxon-match_2026-08-31'!$A$2:$N$122,7,FALSE),IF(_xlpm.x=0,"",_xlpm.x)))</f>
        <v>Animalia</v>
      </c>
      <c r="M3758" t="str">
        <f>IF($I3758="","",_xlfn.LET(_xlpm.x,VLOOKUP($I3758,'taxon-match_2026-08-31'!$A$2:$N$122,8,FALSE),IF(_xlpm.x=0,"",_xlpm.x)))</f>
        <v>Echinodermata</v>
      </c>
      <c r="N3758" t="str">
        <f>IF($I3758="","",_xlfn.LET(_xlpm.x,VLOOKUP($I3758,'taxon-match_2026-08-31'!$A$2:$N$122,9,FALSE),IF(_xlpm.x=0,"",_xlpm.x)))</f>
        <v>Asteroidea</v>
      </c>
      <c r="O3758" t="str">
        <f>IF($I3758="","",_xlfn.LET(_xlpm.x,VLOOKUP($I3758,'taxon-match_2026-08-31'!$A$2:$N$122,10,FALSE),IF(_xlpm.x=0,"",_xlpm.x)))</f>
        <v>Forcipulatida</v>
      </c>
      <c r="P3758" t="str">
        <f>IF($I3758="","",_xlfn.LET(_xlpm.x,VLOOKUP($I3758,'taxon-match_2026-08-31'!$A$2:$N$122,11,FALSE),IF(_xlpm.x=0,"",_xlpm.x)))</f>
        <v>Heliasteridae</v>
      </c>
      <c r="Q3758" t="str">
        <f>IF($I3758="","",_xlfn.LET(_xlpm.x,VLOOKUP($I3758,'taxon-match_2026-08-31'!$A$2:$N$122,12,FALSE),IF(_xlpm.x=0,"",_xlpm.x)))</f>
        <v>Labidiaster</v>
      </c>
      <c r="R3758" t="str">
        <f>IF($I3758="","",_xlfn.LET(_xlpm.x,VLOOKUP($I3758,'taxon-match_2026-08-31'!$A$2:$N$122,14,FALSE),IF(_xlpm.x=0,"",_xlpm.x)))</f>
        <v/>
      </c>
      <c r="S3758" s="2" t="s">
        <v>2361</v>
      </c>
      <c r="T3758" s="69" t="s">
        <v>68</v>
      </c>
      <c r="U3758" s="69"/>
      <c r="X3758" t="str">
        <f>IF(T3758="","",_xlfn.LET(_xlpm.x,VLOOKUP(T3758,'Drop-down_menus'!$F$2:$G$16,2,FALSE),IF(_xlpm.x=0,"",_xlpm.x)))</f>
        <v>https://orcid.org/0000-0002-0981-7442</v>
      </c>
      <c r="Y3758" t="str">
        <f>IF(U3758="","",_xlfn.LET(_xlpm.x,VLOOKUP(U3758,'Drop-down_menus'!$F$2:$G$16,2,FALSE),IF(_xlpm.x=0,"",_xlpm.x)))</f>
        <v/>
      </c>
      <c r="Z3758" t="str">
        <f>IF(V3758="","",_xlfn.LET(_xlpm.x,VLOOKUP(V3758,'Drop-down_menus'!$F$2:$G$16,2,FALSE),IF(_xlpm.x=0,"",_xlpm.x)))</f>
        <v/>
      </c>
      <c r="AA3758" t="str">
        <f>IF(W3758="","",_xlfn.LET(_xlpm.x,VLOOKUP(W3758,'Drop-down_menus'!$F$2:$G$16,2,FALSE),IF(_xlpm.x=0,"",_xlpm.x)))</f>
        <v/>
      </c>
      <c r="AB3758" t="s">
        <v>702</v>
      </c>
      <c r="AE3758" t="s">
        <v>896</v>
      </c>
    </row>
    <row r="3759" spans="1:31" ht="15" hidden="1" x14ac:dyDescent="0.2">
      <c r="A3759" s="2" t="s">
        <v>207</v>
      </c>
      <c r="B3759">
        <v>1280</v>
      </c>
      <c r="C3759">
        <v>1770</v>
      </c>
      <c r="D3759" s="69" t="s">
        <v>700</v>
      </c>
      <c r="F3759" s="70" t="s">
        <v>1705</v>
      </c>
      <c r="G3759" s="69">
        <v>1</v>
      </c>
      <c r="H3759" s="70" t="s">
        <v>1705</v>
      </c>
      <c r="I3759" t="s">
        <v>1705</v>
      </c>
      <c r="J3759" t="str">
        <f>IF($I3759="","",_xlfn.LET(_xlpm.x,VLOOKUP($I3759,'taxon-match_2026-08-31'!$A$2:$N$122,6,FALSE),IF(_xlpm.x=0,"",_xlpm.x)))</f>
        <v>Fisher, 1908</v>
      </c>
      <c r="K3759" t="str">
        <f>IF($I3759="","",_xlfn.LET(_xlpm.x,VLOOKUP($I3759,'taxon-match_2026-08-31'!$A$2:$N$122,4,FALSE),IF(_xlpm.x=0,"",_xlpm.x)))</f>
        <v>urn:lsid:marinespecies.org:taxname:172532</v>
      </c>
      <c r="L3759" t="str">
        <f>IF($I3759="","",_xlfn.LET(_xlpm.x,VLOOKUP($I3759,'taxon-match_2026-08-31'!$A$2:$N$122,7,FALSE),IF(_xlpm.x=0,"",_xlpm.x)))</f>
        <v>Animalia</v>
      </c>
      <c r="M3759" t="str">
        <f>IF($I3759="","",_xlfn.LET(_xlpm.x,VLOOKUP($I3759,'taxon-match_2026-08-31'!$A$2:$N$122,8,FALSE),IF(_xlpm.x=0,"",_xlpm.x)))</f>
        <v>Echinodermata</v>
      </c>
      <c r="N3759" t="str">
        <f>IF($I3759="","",_xlfn.LET(_xlpm.x,VLOOKUP($I3759,'taxon-match_2026-08-31'!$A$2:$N$122,9,FALSE),IF(_xlpm.x=0,"",_xlpm.x)))</f>
        <v>Asteroidea</v>
      </c>
      <c r="O3759" t="str">
        <f>IF($I3759="","",_xlfn.LET(_xlpm.x,VLOOKUP($I3759,'taxon-match_2026-08-31'!$A$2:$N$122,10,FALSE),IF(_xlpm.x=0,"",_xlpm.x)))</f>
        <v>Forcipulatida</v>
      </c>
      <c r="P3759" t="str">
        <f>IF($I3759="","",_xlfn.LET(_xlpm.x,VLOOKUP($I3759,'taxon-match_2026-08-31'!$A$2:$N$122,11,FALSE),IF(_xlpm.x=0,"",_xlpm.x)))</f>
        <v>Asteriidae</v>
      </c>
      <c r="Q3759" t="str">
        <f>IF($I3759="","",_xlfn.LET(_xlpm.x,VLOOKUP($I3759,'taxon-match_2026-08-31'!$A$2:$N$122,12,FALSE),IF(_xlpm.x=0,"",_xlpm.x)))</f>
        <v>Lysasterias</v>
      </c>
      <c r="R3759" t="str">
        <f>IF($I3759="","",_xlfn.LET(_xlpm.x,VLOOKUP($I3759,'taxon-match_2026-08-31'!$A$2:$N$122,14,FALSE),IF(_xlpm.x=0,"",_xlpm.x)))</f>
        <v/>
      </c>
      <c r="S3759" s="2" t="s">
        <v>2361</v>
      </c>
      <c r="T3759" s="69" t="s">
        <v>68</v>
      </c>
      <c r="X3759" t="str">
        <f>IF(T3759="","",_xlfn.LET(_xlpm.x,VLOOKUP(T3759,'Drop-down_menus'!$F$2:$G$16,2,FALSE),IF(_xlpm.x=0,"",_xlpm.x)))</f>
        <v>https://orcid.org/0000-0002-0981-7442</v>
      </c>
      <c r="Y3759" t="str">
        <f>IF(U3759="","",_xlfn.LET(_xlpm.x,VLOOKUP(U3759,'Drop-down_menus'!$F$2:$G$16,2,FALSE),IF(_xlpm.x=0,"",_xlpm.x)))</f>
        <v/>
      </c>
      <c r="Z3759" t="str">
        <f>IF(V3759="","",_xlfn.LET(_xlpm.x,VLOOKUP(V3759,'Drop-down_menus'!$F$2:$G$16,2,FALSE),IF(_xlpm.x=0,"",_xlpm.x)))</f>
        <v/>
      </c>
      <c r="AA3759" t="str">
        <f>IF(W3759="","",_xlfn.LET(_xlpm.x,VLOOKUP(W3759,'Drop-down_menus'!$F$2:$G$16,2,FALSE),IF(_xlpm.x=0,"",_xlpm.x)))</f>
        <v/>
      </c>
      <c r="AB3759" t="s">
        <v>702</v>
      </c>
      <c r="AE3759" t="s">
        <v>896</v>
      </c>
    </row>
    <row r="3760" spans="1:31" ht="15" hidden="1" x14ac:dyDescent="0.2">
      <c r="A3760" s="2" t="s">
        <v>207</v>
      </c>
      <c r="B3760">
        <v>1281</v>
      </c>
      <c r="C3760">
        <v>1771</v>
      </c>
      <c r="D3760" s="69" t="s">
        <v>700</v>
      </c>
      <c r="F3760" s="70" t="s">
        <v>1705</v>
      </c>
      <c r="G3760" s="69">
        <v>1</v>
      </c>
      <c r="H3760" s="70" t="s">
        <v>1705</v>
      </c>
      <c r="I3760" t="s">
        <v>1705</v>
      </c>
      <c r="J3760" t="str">
        <f>IF($I3760="","",_xlfn.LET(_xlpm.x,VLOOKUP($I3760,'taxon-match_2026-08-31'!$A$2:$N$122,6,FALSE),IF(_xlpm.x=0,"",_xlpm.x)))</f>
        <v>Fisher, 1908</v>
      </c>
      <c r="K3760" t="str">
        <f>IF($I3760="","",_xlfn.LET(_xlpm.x,VLOOKUP($I3760,'taxon-match_2026-08-31'!$A$2:$N$122,4,FALSE),IF(_xlpm.x=0,"",_xlpm.x)))</f>
        <v>urn:lsid:marinespecies.org:taxname:172532</v>
      </c>
      <c r="L3760" t="str">
        <f>IF($I3760="","",_xlfn.LET(_xlpm.x,VLOOKUP($I3760,'taxon-match_2026-08-31'!$A$2:$N$122,7,FALSE),IF(_xlpm.x=0,"",_xlpm.x)))</f>
        <v>Animalia</v>
      </c>
      <c r="M3760" t="str">
        <f>IF($I3760="","",_xlfn.LET(_xlpm.x,VLOOKUP($I3760,'taxon-match_2026-08-31'!$A$2:$N$122,8,FALSE),IF(_xlpm.x=0,"",_xlpm.x)))</f>
        <v>Echinodermata</v>
      </c>
      <c r="N3760" t="str">
        <f>IF($I3760="","",_xlfn.LET(_xlpm.x,VLOOKUP($I3760,'taxon-match_2026-08-31'!$A$2:$N$122,9,FALSE),IF(_xlpm.x=0,"",_xlpm.x)))</f>
        <v>Asteroidea</v>
      </c>
      <c r="O3760" t="str">
        <f>IF($I3760="","",_xlfn.LET(_xlpm.x,VLOOKUP($I3760,'taxon-match_2026-08-31'!$A$2:$N$122,10,FALSE),IF(_xlpm.x=0,"",_xlpm.x)))</f>
        <v>Forcipulatida</v>
      </c>
      <c r="P3760" t="str">
        <f>IF($I3760="","",_xlfn.LET(_xlpm.x,VLOOKUP($I3760,'taxon-match_2026-08-31'!$A$2:$N$122,11,FALSE),IF(_xlpm.x=0,"",_xlpm.x)))</f>
        <v>Asteriidae</v>
      </c>
      <c r="Q3760" t="str">
        <f>IF($I3760="","",_xlfn.LET(_xlpm.x,VLOOKUP($I3760,'taxon-match_2026-08-31'!$A$2:$N$122,12,FALSE),IF(_xlpm.x=0,"",_xlpm.x)))</f>
        <v>Lysasterias</v>
      </c>
      <c r="R3760" t="str">
        <f>IF($I3760="","",_xlfn.LET(_xlpm.x,VLOOKUP($I3760,'taxon-match_2026-08-31'!$A$2:$N$122,14,FALSE),IF(_xlpm.x=0,"",_xlpm.x)))</f>
        <v/>
      </c>
      <c r="S3760" s="2" t="s">
        <v>2361</v>
      </c>
      <c r="T3760" s="69" t="s">
        <v>68</v>
      </c>
      <c r="X3760" t="str">
        <f>IF(T3760="","",_xlfn.LET(_xlpm.x,VLOOKUP(T3760,'Drop-down_menus'!$F$2:$G$16,2,FALSE),IF(_xlpm.x=0,"",_xlpm.x)))</f>
        <v>https://orcid.org/0000-0002-0981-7442</v>
      </c>
      <c r="Y3760" t="str">
        <f>IF(U3760="","",_xlfn.LET(_xlpm.x,VLOOKUP(U3760,'Drop-down_menus'!$F$2:$G$16,2,FALSE),IF(_xlpm.x=0,"",_xlpm.x)))</f>
        <v/>
      </c>
      <c r="Z3760" t="str">
        <f>IF(V3760="","",_xlfn.LET(_xlpm.x,VLOOKUP(V3760,'Drop-down_menus'!$F$2:$G$16,2,FALSE),IF(_xlpm.x=0,"",_xlpm.x)))</f>
        <v/>
      </c>
      <c r="AA3760" t="str">
        <f>IF(W3760="","",_xlfn.LET(_xlpm.x,VLOOKUP(W3760,'Drop-down_menus'!$F$2:$G$16,2,FALSE),IF(_xlpm.x=0,"",_xlpm.x)))</f>
        <v/>
      </c>
      <c r="AB3760" t="s">
        <v>702</v>
      </c>
      <c r="AE3760" t="s">
        <v>896</v>
      </c>
    </row>
    <row r="3761" spans="1:31" ht="15" hidden="1" x14ac:dyDescent="0.2">
      <c r="A3761" s="2" t="s">
        <v>207</v>
      </c>
      <c r="B3761">
        <v>1308</v>
      </c>
      <c r="C3761">
        <v>1772</v>
      </c>
      <c r="D3761" s="69" t="s">
        <v>700</v>
      </c>
      <c r="F3761" s="70" t="s">
        <v>1705</v>
      </c>
      <c r="G3761" s="69">
        <v>1</v>
      </c>
      <c r="H3761" s="70" t="s">
        <v>1705</v>
      </c>
      <c r="I3761" t="s">
        <v>1705</v>
      </c>
      <c r="J3761" t="str">
        <f>IF($I3761="","",_xlfn.LET(_xlpm.x,VLOOKUP($I3761,'taxon-match_2026-08-31'!$A$2:$N$122,6,FALSE),IF(_xlpm.x=0,"",_xlpm.x)))</f>
        <v>Fisher, 1908</v>
      </c>
      <c r="K3761" t="str">
        <f>IF($I3761="","",_xlfn.LET(_xlpm.x,VLOOKUP($I3761,'taxon-match_2026-08-31'!$A$2:$N$122,4,FALSE),IF(_xlpm.x=0,"",_xlpm.x)))</f>
        <v>urn:lsid:marinespecies.org:taxname:172532</v>
      </c>
      <c r="L3761" t="str">
        <f>IF($I3761="","",_xlfn.LET(_xlpm.x,VLOOKUP($I3761,'taxon-match_2026-08-31'!$A$2:$N$122,7,FALSE),IF(_xlpm.x=0,"",_xlpm.x)))</f>
        <v>Animalia</v>
      </c>
      <c r="M3761" t="str">
        <f>IF($I3761="","",_xlfn.LET(_xlpm.x,VLOOKUP($I3761,'taxon-match_2026-08-31'!$A$2:$N$122,8,FALSE),IF(_xlpm.x=0,"",_xlpm.x)))</f>
        <v>Echinodermata</v>
      </c>
      <c r="N3761" t="str">
        <f>IF($I3761="","",_xlfn.LET(_xlpm.x,VLOOKUP($I3761,'taxon-match_2026-08-31'!$A$2:$N$122,9,FALSE),IF(_xlpm.x=0,"",_xlpm.x)))</f>
        <v>Asteroidea</v>
      </c>
      <c r="O3761" t="str">
        <f>IF($I3761="","",_xlfn.LET(_xlpm.x,VLOOKUP($I3761,'taxon-match_2026-08-31'!$A$2:$N$122,10,FALSE),IF(_xlpm.x=0,"",_xlpm.x)))</f>
        <v>Forcipulatida</v>
      </c>
      <c r="P3761" t="str">
        <f>IF($I3761="","",_xlfn.LET(_xlpm.x,VLOOKUP($I3761,'taxon-match_2026-08-31'!$A$2:$N$122,11,FALSE),IF(_xlpm.x=0,"",_xlpm.x)))</f>
        <v>Asteriidae</v>
      </c>
      <c r="Q3761" t="str">
        <f>IF($I3761="","",_xlfn.LET(_xlpm.x,VLOOKUP($I3761,'taxon-match_2026-08-31'!$A$2:$N$122,12,FALSE),IF(_xlpm.x=0,"",_xlpm.x)))</f>
        <v>Lysasterias</v>
      </c>
      <c r="R3761" t="str">
        <f>IF($I3761="","",_xlfn.LET(_xlpm.x,VLOOKUP($I3761,'taxon-match_2026-08-31'!$A$2:$N$122,14,FALSE),IF(_xlpm.x=0,"",_xlpm.x)))</f>
        <v/>
      </c>
      <c r="S3761" s="2" t="s">
        <v>2361</v>
      </c>
      <c r="T3761" s="69" t="s">
        <v>68</v>
      </c>
      <c r="X3761" t="str">
        <f>IF(T3761="","",_xlfn.LET(_xlpm.x,VLOOKUP(T3761,'Drop-down_menus'!$F$2:$G$16,2,FALSE),IF(_xlpm.x=0,"",_xlpm.x)))</f>
        <v>https://orcid.org/0000-0002-0981-7442</v>
      </c>
      <c r="Y3761" t="str">
        <f>IF(U3761="","",_xlfn.LET(_xlpm.x,VLOOKUP(U3761,'Drop-down_menus'!$F$2:$G$16,2,FALSE),IF(_xlpm.x=0,"",_xlpm.x)))</f>
        <v/>
      </c>
      <c r="Z3761" t="str">
        <f>IF(V3761="","",_xlfn.LET(_xlpm.x,VLOOKUP(V3761,'Drop-down_menus'!$F$2:$G$16,2,FALSE),IF(_xlpm.x=0,"",_xlpm.x)))</f>
        <v/>
      </c>
      <c r="AA3761" t="str">
        <f>IF(W3761="","",_xlfn.LET(_xlpm.x,VLOOKUP(W3761,'Drop-down_menus'!$F$2:$G$16,2,FALSE),IF(_xlpm.x=0,"",_xlpm.x)))</f>
        <v/>
      </c>
      <c r="AB3761" t="s">
        <v>702</v>
      </c>
      <c r="AE3761" t="s">
        <v>896</v>
      </c>
    </row>
    <row r="3762" spans="1:31" ht="15" hidden="1" x14ac:dyDescent="0.2">
      <c r="A3762" s="2" t="s">
        <v>298</v>
      </c>
      <c r="B3762">
        <v>2863</v>
      </c>
      <c r="C3762">
        <v>1869</v>
      </c>
      <c r="D3762" s="69" t="s">
        <v>700</v>
      </c>
      <c r="F3762" s="70" t="s">
        <v>1705</v>
      </c>
      <c r="G3762" s="70">
        <v>1</v>
      </c>
      <c r="H3762" s="70" t="s">
        <v>1705</v>
      </c>
      <c r="I3762" t="s">
        <v>1705</v>
      </c>
      <c r="J3762" t="str">
        <f>IF($I3762="","",_xlfn.LET(_xlpm.x,VLOOKUP($I3762,'taxon-match_2026-08-31'!$A$2:$N$122,6,FALSE),IF(_xlpm.x=0,"",_xlpm.x)))</f>
        <v>Fisher, 1908</v>
      </c>
      <c r="K3762" t="str">
        <f>IF($I3762="","",_xlfn.LET(_xlpm.x,VLOOKUP($I3762,'taxon-match_2026-08-31'!$A$2:$N$122,4,FALSE),IF(_xlpm.x=0,"",_xlpm.x)))</f>
        <v>urn:lsid:marinespecies.org:taxname:172532</v>
      </c>
      <c r="L3762" t="str">
        <f>IF($I3762="","",_xlfn.LET(_xlpm.x,VLOOKUP($I3762,'taxon-match_2026-08-31'!$A$2:$N$122,7,FALSE),IF(_xlpm.x=0,"",_xlpm.x)))</f>
        <v>Animalia</v>
      </c>
      <c r="M3762" t="str">
        <f>IF($I3762="","",_xlfn.LET(_xlpm.x,VLOOKUP($I3762,'taxon-match_2026-08-31'!$A$2:$N$122,8,FALSE),IF(_xlpm.x=0,"",_xlpm.x)))</f>
        <v>Echinodermata</v>
      </c>
      <c r="N3762" t="str">
        <f>IF($I3762="","",_xlfn.LET(_xlpm.x,VLOOKUP($I3762,'taxon-match_2026-08-31'!$A$2:$N$122,9,FALSE),IF(_xlpm.x=0,"",_xlpm.x)))</f>
        <v>Asteroidea</v>
      </c>
      <c r="O3762" t="str">
        <f>IF($I3762="","",_xlfn.LET(_xlpm.x,VLOOKUP($I3762,'taxon-match_2026-08-31'!$A$2:$N$122,10,FALSE),IF(_xlpm.x=0,"",_xlpm.x)))</f>
        <v>Forcipulatida</v>
      </c>
      <c r="P3762" t="str">
        <f>IF($I3762="","",_xlfn.LET(_xlpm.x,VLOOKUP($I3762,'taxon-match_2026-08-31'!$A$2:$N$122,11,FALSE),IF(_xlpm.x=0,"",_xlpm.x)))</f>
        <v>Asteriidae</v>
      </c>
      <c r="Q3762" t="str">
        <f>IF($I3762="","",_xlfn.LET(_xlpm.x,VLOOKUP($I3762,'taxon-match_2026-08-31'!$A$2:$N$122,12,FALSE),IF(_xlpm.x=0,"",_xlpm.x)))</f>
        <v>Lysasterias</v>
      </c>
      <c r="R3762" t="str">
        <f>IF($I3762="","",_xlfn.LET(_xlpm.x,VLOOKUP($I3762,'taxon-match_2026-08-31'!$A$2:$N$122,14,FALSE),IF(_xlpm.x=0,"",_xlpm.x)))</f>
        <v/>
      </c>
      <c r="S3762" s="2" t="s">
        <v>2361</v>
      </c>
      <c r="T3762" s="69" t="s">
        <v>68</v>
      </c>
      <c r="X3762" t="str">
        <f>IF(T3762="","",_xlfn.LET(_xlpm.x,VLOOKUP(T3762,'Drop-down_menus'!$F$2:$G$16,2,FALSE),IF(_xlpm.x=0,"",_xlpm.x)))</f>
        <v>https://orcid.org/0000-0002-0981-7442</v>
      </c>
      <c r="Y3762" t="str">
        <f>IF(U3762="","",_xlfn.LET(_xlpm.x,VLOOKUP(U3762,'Drop-down_menus'!$F$2:$G$16,2,FALSE),IF(_xlpm.x=0,"",_xlpm.x)))</f>
        <v/>
      </c>
      <c r="Z3762" t="str">
        <f>IF(V3762="","",_xlfn.LET(_xlpm.x,VLOOKUP(V3762,'Drop-down_menus'!$F$2:$G$16,2,FALSE),IF(_xlpm.x=0,"",_xlpm.x)))</f>
        <v/>
      </c>
      <c r="AA3762" t="str">
        <f>IF(W3762="","",_xlfn.LET(_xlpm.x,VLOOKUP(W3762,'Drop-down_menus'!$F$2:$G$16,2,FALSE),IF(_xlpm.x=0,"",_xlpm.x)))</f>
        <v/>
      </c>
      <c r="AB3762" t="s">
        <v>702</v>
      </c>
      <c r="AE3762" t="s">
        <v>896</v>
      </c>
    </row>
    <row r="3763" spans="1:31" ht="15" hidden="1" x14ac:dyDescent="0.2">
      <c r="A3763" s="2" t="s">
        <v>328</v>
      </c>
      <c r="B3763">
        <v>3252</v>
      </c>
      <c r="C3763">
        <v>1870</v>
      </c>
      <c r="D3763" s="69" t="s">
        <v>700</v>
      </c>
      <c r="F3763" s="70" t="s">
        <v>1705</v>
      </c>
      <c r="G3763" s="70">
        <v>1</v>
      </c>
      <c r="H3763" s="70" t="s">
        <v>1705</v>
      </c>
      <c r="I3763" t="s">
        <v>1705</v>
      </c>
      <c r="J3763" t="str">
        <f>IF($I3763="","",_xlfn.LET(_xlpm.x,VLOOKUP($I3763,'taxon-match_2026-08-31'!$A$2:$N$122,6,FALSE),IF(_xlpm.x=0,"",_xlpm.x)))</f>
        <v>Fisher, 1908</v>
      </c>
      <c r="K3763" t="str">
        <f>IF($I3763="","",_xlfn.LET(_xlpm.x,VLOOKUP($I3763,'taxon-match_2026-08-31'!$A$2:$N$122,4,FALSE),IF(_xlpm.x=0,"",_xlpm.x)))</f>
        <v>urn:lsid:marinespecies.org:taxname:172532</v>
      </c>
      <c r="L3763" t="str">
        <f>IF($I3763="","",_xlfn.LET(_xlpm.x,VLOOKUP($I3763,'taxon-match_2026-08-31'!$A$2:$N$122,7,FALSE),IF(_xlpm.x=0,"",_xlpm.x)))</f>
        <v>Animalia</v>
      </c>
      <c r="M3763" t="str">
        <f>IF($I3763="","",_xlfn.LET(_xlpm.x,VLOOKUP($I3763,'taxon-match_2026-08-31'!$A$2:$N$122,8,FALSE),IF(_xlpm.x=0,"",_xlpm.x)))</f>
        <v>Echinodermata</v>
      </c>
      <c r="N3763" t="str">
        <f>IF($I3763="","",_xlfn.LET(_xlpm.x,VLOOKUP($I3763,'taxon-match_2026-08-31'!$A$2:$N$122,9,FALSE),IF(_xlpm.x=0,"",_xlpm.x)))</f>
        <v>Asteroidea</v>
      </c>
      <c r="O3763" t="str">
        <f>IF($I3763="","",_xlfn.LET(_xlpm.x,VLOOKUP($I3763,'taxon-match_2026-08-31'!$A$2:$N$122,10,FALSE),IF(_xlpm.x=0,"",_xlpm.x)))</f>
        <v>Forcipulatida</v>
      </c>
      <c r="P3763" t="str">
        <f>IF($I3763="","",_xlfn.LET(_xlpm.x,VLOOKUP($I3763,'taxon-match_2026-08-31'!$A$2:$N$122,11,FALSE),IF(_xlpm.x=0,"",_xlpm.x)))</f>
        <v>Asteriidae</v>
      </c>
      <c r="Q3763" t="str">
        <f>IF($I3763="","",_xlfn.LET(_xlpm.x,VLOOKUP($I3763,'taxon-match_2026-08-31'!$A$2:$N$122,12,FALSE),IF(_xlpm.x=0,"",_xlpm.x)))</f>
        <v>Lysasterias</v>
      </c>
      <c r="R3763" t="str">
        <f>IF($I3763="","",_xlfn.LET(_xlpm.x,VLOOKUP($I3763,'taxon-match_2026-08-31'!$A$2:$N$122,14,FALSE),IF(_xlpm.x=0,"",_xlpm.x)))</f>
        <v/>
      </c>
      <c r="S3763" s="2" t="s">
        <v>2361</v>
      </c>
      <c r="T3763" s="69" t="s">
        <v>68</v>
      </c>
      <c r="X3763" t="str">
        <f>IF(T3763="","",_xlfn.LET(_xlpm.x,VLOOKUP(T3763,'Drop-down_menus'!$F$2:$G$16,2,FALSE),IF(_xlpm.x=0,"",_xlpm.x)))</f>
        <v>https://orcid.org/0000-0002-0981-7442</v>
      </c>
      <c r="Y3763" t="str">
        <f>IF(U3763="","",_xlfn.LET(_xlpm.x,VLOOKUP(U3763,'Drop-down_menus'!$F$2:$G$16,2,FALSE),IF(_xlpm.x=0,"",_xlpm.x)))</f>
        <v/>
      </c>
      <c r="Z3763" t="str">
        <f>IF(V3763="","",_xlfn.LET(_xlpm.x,VLOOKUP(V3763,'Drop-down_menus'!$F$2:$G$16,2,FALSE),IF(_xlpm.x=0,"",_xlpm.x)))</f>
        <v/>
      </c>
      <c r="AA3763" t="str">
        <f>IF(W3763="","",_xlfn.LET(_xlpm.x,VLOOKUP(W3763,'Drop-down_menus'!$F$2:$G$16,2,FALSE),IF(_xlpm.x=0,"",_xlpm.x)))</f>
        <v/>
      </c>
      <c r="AB3763" t="s">
        <v>702</v>
      </c>
      <c r="AE3763" t="s">
        <v>896</v>
      </c>
    </row>
    <row r="3764" spans="1:31" ht="15" hidden="1" x14ac:dyDescent="0.2">
      <c r="A3764" s="2" t="s">
        <v>328</v>
      </c>
      <c r="B3764">
        <v>3253</v>
      </c>
      <c r="C3764">
        <v>1871</v>
      </c>
      <c r="D3764" s="69" t="s">
        <v>700</v>
      </c>
      <c r="F3764" s="70" t="s">
        <v>1705</v>
      </c>
      <c r="G3764" s="70">
        <v>1</v>
      </c>
      <c r="H3764" s="70" t="s">
        <v>1705</v>
      </c>
      <c r="I3764" t="s">
        <v>1705</v>
      </c>
      <c r="J3764" t="str">
        <f>IF($I3764="","",_xlfn.LET(_xlpm.x,VLOOKUP($I3764,'taxon-match_2026-08-31'!$A$2:$N$122,6,FALSE),IF(_xlpm.x=0,"",_xlpm.x)))</f>
        <v>Fisher, 1908</v>
      </c>
      <c r="K3764" t="str">
        <f>IF($I3764="","",_xlfn.LET(_xlpm.x,VLOOKUP($I3764,'taxon-match_2026-08-31'!$A$2:$N$122,4,FALSE),IF(_xlpm.x=0,"",_xlpm.x)))</f>
        <v>urn:lsid:marinespecies.org:taxname:172532</v>
      </c>
      <c r="L3764" t="str">
        <f>IF($I3764="","",_xlfn.LET(_xlpm.x,VLOOKUP($I3764,'taxon-match_2026-08-31'!$A$2:$N$122,7,FALSE),IF(_xlpm.x=0,"",_xlpm.x)))</f>
        <v>Animalia</v>
      </c>
      <c r="M3764" t="str">
        <f>IF($I3764="","",_xlfn.LET(_xlpm.x,VLOOKUP($I3764,'taxon-match_2026-08-31'!$A$2:$N$122,8,FALSE),IF(_xlpm.x=0,"",_xlpm.x)))</f>
        <v>Echinodermata</v>
      </c>
      <c r="N3764" t="str">
        <f>IF($I3764="","",_xlfn.LET(_xlpm.x,VLOOKUP($I3764,'taxon-match_2026-08-31'!$A$2:$N$122,9,FALSE),IF(_xlpm.x=0,"",_xlpm.x)))</f>
        <v>Asteroidea</v>
      </c>
      <c r="O3764" t="str">
        <f>IF($I3764="","",_xlfn.LET(_xlpm.x,VLOOKUP($I3764,'taxon-match_2026-08-31'!$A$2:$N$122,10,FALSE),IF(_xlpm.x=0,"",_xlpm.x)))</f>
        <v>Forcipulatida</v>
      </c>
      <c r="P3764" t="str">
        <f>IF($I3764="","",_xlfn.LET(_xlpm.x,VLOOKUP($I3764,'taxon-match_2026-08-31'!$A$2:$N$122,11,FALSE),IF(_xlpm.x=0,"",_xlpm.x)))</f>
        <v>Asteriidae</v>
      </c>
      <c r="Q3764" t="str">
        <f>IF($I3764="","",_xlfn.LET(_xlpm.x,VLOOKUP($I3764,'taxon-match_2026-08-31'!$A$2:$N$122,12,FALSE),IF(_xlpm.x=0,"",_xlpm.x)))</f>
        <v>Lysasterias</v>
      </c>
      <c r="R3764" t="str">
        <f>IF($I3764="","",_xlfn.LET(_xlpm.x,VLOOKUP($I3764,'taxon-match_2026-08-31'!$A$2:$N$122,14,FALSE),IF(_xlpm.x=0,"",_xlpm.x)))</f>
        <v/>
      </c>
      <c r="S3764" s="2" t="s">
        <v>2361</v>
      </c>
      <c r="T3764" s="69" t="s">
        <v>68</v>
      </c>
      <c r="X3764" t="str">
        <f>IF(T3764="","",_xlfn.LET(_xlpm.x,VLOOKUP(T3764,'Drop-down_menus'!$F$2:$G$16,2,FALSE),IF(_xlpm.x=0,"",_xlpm.x)))</f>
        <v>https://orcid.org/0000-0002-0981-7442</v>
      </c>
      <c r="Y3764" t="str">
        <f>IF(U3764="","",_xlfn.LET(_xlpm.x,VLOOKUP(U3764,'Drop-down_menus'!$F$2:$G$16,2,FALSE),IF(_xlpm.x=0,"",_xlpm.x)))</f>
        <v/>
      </c>
      <c r="Z3764" t="str">
        <f>IF(V3764="","",_xlfn.LET(_xlpm.x,VLOOKUP(V3764,'Drop-down_menus'!$F$2:$G$16,2,FALSE),IF(_xlpm.x=0,"",_xlpm.x)))</f>
        <v/>
      </c>
      <c r="AA3764" t="str">
        <f>IF(W3764="","",_xlfn.LET(_xlpm.x,VLOOKUP(W3764,'Drop-down_menus'!$F$2:$G$16,2,FALSE),IF(_xlpm.x=0,"",_xlpm.x)))</f>
        <v/>
      </c>
      <c r="AB3764" t="s">
        <v>702</v>
      </c>
      <c r="AE3764" t="s">
        <v>896</v>
      </c>
    </row>
    <row r="3765" spans="1:31" ht="15" hidden="1" x14ac:dyDescent="0.2">
      <c r="A3765" s="2" t="s">
        <v>328</v>
      </c>
      <c r="B3765">
        <v>3254</v>
      </c>
      <c r="C3765">
        <v>1761</v>
      </c>
      <c r="D3765" s="69" t="s">
        <v>700</v>
      </c>
      <c r="F3765" s="70" t="s">
        <v>1705</v>
      </c>
      <c r="G3765" s="69">
        <v>1</v>
      </c>
      <c r="H3765" s="70" t="s">
        <v>1705</v>
      </c>
      <c r="I3765" t="s">
        <v>1705</v>
      </c>
      <c r="J3765" t="str">
        <f>IF($I3765="","",_xlfn.LET(_xlpm.x,VLOOKUP($I3765,'taxon-match_2026-08-31'!$A$2:$N$122,6,FALSE),IF(_xlpm.x=0,"",_xlpm.x)))</f>
        <v>Fisher, 1908</v>
      </c>
      <c r="K3765" t="str">
        <f>IF($I3765="","",_xlfn.LET(_xlpm.x,VLOOKUP($I3765,'taxon-match_2026-08-31'!$A$2:$N$122,4,FALSE),IF(_xlpm.x=0,"",_xlpm.x)))</f>
        <v>urn:lsid:marinespecies.org:taxname:172532</v>
      </c>
      <c r="L3765" t="str">
        <f>IF($I3765="","",_xlfn.LET(_xlpm.x,VLOOKUP($I3765,'taxon-match_2026-08-31'!$A$2:$N$122,7,FALSE),IF(_xlpm.x=0,"",_xlpm.x)))</f>
        <v>Animalia</v>
      </c>
      <c r="M3765" t="str">
        <f>IF($I3765="","",_xlfn.LET(_xlpm.x,VLOOKUP($I3765,'taxon-match_2026-08-31'!$A$2:$N$122,8,FALSE),IF(_xlpm.x=0,"",_xlpm.x)))</f>
        <v>Echinodermata</v>
      </c>
      <c r="N3765" t="str">
        <f>IF($I3765="","",_xlfn.LET(_xlpm.x,VLOOKUP($I3765,'taxon-match_2026-08-31'!$A$2:$N$122,9,FALSE),IF(_xlpm.x=0,"",_xlpm.x)))</f>
        <v>Asteroidea</v>
      </c>
      <c r="O3765" t="str">
        <f>IF($I3765="","",_xlfn.LET(_xlpm.x,VLOOKUP($I3765,'taxon-match_2026-08-31'!$A$2:$N$122,10,FALSE),IF(_xlpm.x=0,"",_xlpm.x)))</f>
        <v>Forcipulatida</v>
      </c>
      <c r="P3765" t="str">
        <f>IF($I3765="","",_xlfn.LET(_xlpm.x,VLOOKUP($I3765,'taxon-match_2026-08-31'!$A$2:$N$122,11,FALSE),IF(_xlpm.x=0,"",_xlpm.x)))</f>
        <v>Asteriidae</v>
      </c>
      <c r="Q3765" t="str">
        <f>IF($I3765="","",_xlfn.LET(_xlpm.x,VLOOKUP($I3765,'taxon-match_2026-08-31'!$A$2:$N$122,12,FALSE),IF(_xlpm.x=0,"",_xlpm.x)))</f>
        <v>Lysasterias</v>
      </c>
      <c r="R3765" t="str">
        <f>IF($I3765="","",_xlfn.LET(_xlpm.x,VLOOKUP($I3765,'taxon-match_2026-08-31'!$A$2:$N$122,14,FALSE),IF(_xlpm.x=0,"",_xlpm.x)))</f>
        <v/>
      </c>
      <c r="S3765" s="2" t="s">
        <v>2361</v>
      </c>
      <c r="T3765" s="69" t="s">
        <v>68</v>
      </c>
      <c r="X3765" t="str">
        <f>IF(T3765="","",_xlfn.LET(_xlpm.x,VLOOKUP(T3765,'Drop-down_menus'!$F$2:$G$16,2,FALSE),IF(_xlpm.x=0,"",_xlpm.x)))</f>
        <v>https://orcid.org/0000-0002-0981-7442</v>
      </c>
      <c r="Y3765" t="str">
        <f>IF(U3765="","",_xlfn.LET(_xlpm.x,VLOOKUP(U3765,'Drop-down_menus'!$F$2:$G$16,2,FALSE),IF(_xlpm.x=0,"",_xlpm.x)))</f>
        <v/>
      </c>
      <c r="Z3765" t="str">
        <f>IF(V3765="","",_xlfn.LET(_xlpm.x,VLOOKUP(V3765,'Drop-down_menus'!$F$2:$G$16,2,FALSE),IF(_xlpm.x=0,"",_xlpm.x)))</f>
        <v/>
      </c>
      <c r="AA3765" t="str">
        <f>IF(W3765="","",_xlfn.LET(_xlpm.x,VLOOKUP(W3765,'Drop-down_menus'!$F$2:$G$16,2,FALSE),IF(_xlpm.x=0,"",_xlpm.x)))</f>
        <v/>
      </c>
      <c r="AB3765" t="s">
        <v>702</v>
      </c>
      <c r="AE3765" t="s">
        <v>896</v>
      </c>
    </row>
    <row r="3766" spans="1:31" ht="15" hidden="1" x14ac:dyDescent="0.2">
      <c r="A3766" s="2" t="s">
        <v>328</v>
      </c>
      <c r="B3766">
        <v>3277</v>
      </c>
      <c r="C3766">
        <v>1762</v>
      </c>
      <c r="D3766" s="69" t="s">
        <v>700</v>
      </c>
      <c r="F3766" s="70" t="s">
        <v>1705</v>
      </c>
      <c r="G3766" s="70">
        <v>1</v>
      </c>
      <c r="H3766" s="70" t="s">
        <v>1705</v>
      </c>
      <c r="I3766" t="s">
        <v>1705</v>
      </c>
      <c r="J3766" t="str">
        <f>IF($I3766="","",_xlfn.LET(_xlpm.x,VLOOKUP($I3766,'taxon-match_2026-08-31'!$A$2:$N$122,6,FALSE),IF(_xlpm.x=0,"",_xlpm.x)))</f>
        <v>Fisher, 1908</v>
      </c>
      <c r="K3766" t="str">
        <f>IF($I3766="","",_xlfn.LET(_xlpm.x,VLOOKUP($I3766,'taxon-match_2026-08-31'!$A$2:$N$122,4,FALSE),IF(_xlpm.x=0,"",_xlpm.x)))</f>
        <v>urn:lsid:marinespecies.org:taxname:172532</v>
      </c>
      <c r="L3766" t="str">
        <f>IF($I3766="","",_xlfn.LET(_xlpm.x,VLOOKUP($I3766,'taxon-match_2026-08-31'!$A$2:$N$122,7,FALSE),IF(_xlpm.x=0,"",_xlpm.x)))</f>
        <v>Animalia</v>
      </c>
      <c r="M3766" t="str">
        <f>IF($I3766="","",_xlfn.LET(_xlpm.x,VLOOKUP($I3766,'taxon-match_2026-08-31'!$A$2:$N$122,8,FALSE),IF(_xlpm.x=0,"",_xlpm.x)))</f>
        <v>Echinodermata</v>
      </c>
      <c r="N3766" t="str">
        <f>IF($I3766="","",_xlfn.LET(_xlpm.x,VLOOKUP($I3766,'taxon-match_2026-08-31'!$A$2:$N$122,9,FALSE),IF(_xlpm.x=0,"",_xlpm.x)))</f>
        <v>Asteroidea</v>
      </c>
      <c r="O3766" t="str">
        <f>IF($I3766="","",_xlfn.LET(_xlpm.x,VLOOKUP($I3766,'taxon-match_2026-08-31'!$A$2:$N$122,10,FALSE),IF(_xlpm.x=0,"",_xlpm.x)))</f>
        <v>Forcipulatida</v>
      </c>
      <c r="P3766" t="str">
        <f>IF($I3766="","",_xlfn.LET(_xlpm.x,VLOOKUP($I3766,'taxon-match_2026-08-31'!$A$2:$N$122,11,FALSE),IF(_xlpm.x=0,"",_xlpm.x)))</f>
        <v>Asteriidae</v>
      </c>
      <c r="Q3766" t="str">
        <f>IF($I3766="","",_xlfn.LET(_xlpm.x,VLOOKUP($I3766,'taxon-match_2026-08-31'!$A$2:$N$122,12,FALSE),IF(_xlpm.x=0,"",_xlpm.x)))</f>
        <v>Lysasterias</v>
      </c>
      <c r="R3766" t="str">
        <f>IF($I3766="","",_xlfn.LET(_xlpm.x,VLOOKUP($I3766,'taxon-match_2026-08-31'!$A$2:$N$122,14,FALSE),IF(_xlpm.x=0,"",_xlpm.x)))</f>
        <v/>
      </c>
      <c r="S3766" s="2" t="s">
        <v>2361</v>
      </c>
      <c r="T3766" s="69" t="s">
        <v>68</v>
      </c>
      <c r="X3766" t="str">
        <f>IF(T3766="","",_xlfn.LET(_xlpm.x,VLOOKUP(T3766,'Drop-down_menus'!$F$2:$G$16,2,FALSE),IF(_xlpm.x=0,"",_xlpm.x)))</f>
        <v>https://orcid.org/0000-0002-0981-7442</v>
      </c>
      <c r="Y3766" t="str">
        <f>IF(U3766="","",_xlfn.LET(_xlpm.x,VLOOKUP(U3766,'Drop-down_menus'!$F$2:$G$16,2,FALSE),IF(_xlpm.x=0,"",_xlpm.x)))</f>
        <v/>
      </c>
      <c r="Z3766" t="str">
        <f>IF(V3766="","",_xlfn.LET(_xlpm.x,VLOOKUP(V3766,'Drop-down_menus'!$F$2:$G$16,2,FALSE),IF(_xlpm.x=0,"",_xlpm.x)))</f>
        <v/>
      </c>
      <c r="AA3766" t="str">
        <f>IF(W3766="","",_xlfn.LET(_xlpm.x,VLOOKUP(W3766,'Drop-down_menus'!$F$2:$G$16,2,FALSE),IF(_xlpm.x=0,"",_xlpm.x)))</f>
        <v/>
      </c>
      <c r="AB3766" t="s">
        <v>702</v>
      </c>
      <c r="AE3766" t="s">
        <v>896</v>
      </c>
    </row>
    <row r="3767" spans="1:31" ht="15" hidden="1" x14ac:dyDescent="0.2">
      <c r="A3767" s="2" t="s">
        <v>328</v>
      </c>
      <c r="B3767">
        <v>3402</v>
      </c>
      <c r="C3767">
        <v>1763</v>
      </c>
      <c r="D3767" s="69" t="s">
        <v>700</v>
      </c>
      <c r="F3767" s="70" t="s">
        <v>1705</v>
      </c>
      <c r="G3767" s="69">
        <v>1</v>
      </c>
      <c r="H3767" s="70" t="s">
        <v>1705</v>
      </c>
      <c r="I3767" t="s">
        <v>1705</v>
      </c>
      <c r="J3767" t="str">
        <f>IF($I3767="","",_xlfn.LET(_xlpm.x,VLOOKUP($I3767,'taxon-match_2026-08-31'!$A$2:$N$122,6,FALSE),IF(_xlpm.x=0,"",_xlpm.x)))</f>
        <v>Fisher, 1908</v>
      </c>
      <c r="K3767" t="str">
        <f>IF($I3767="","",_xlfn.LET(_xlpm.x,VLOOKUP($I3767,'taxon-match_2026-08-31'!$A$2:$N$122,4,FALSE),IF(_xlpm.x=0,"",_xlpm.x)))</f>
        <v>urn:lsid:marinespecies.org:taxname:172532</v>
      </c>
      <c r="L3767" t="str">
        <f>IF($I3767="","",_xlfn.LET(_xlpm.x,VLOOKUP($I3767,'taxon-match_2026-08-31'!$A$2:$N$122,7,FALSE),IF(_xlpm.x=0,"",_xlpm.x)))</f>
        <v>Animalia</v>
      </c>
      <c r="M3767" t="str">
        <f>IF($I3767="","",_xlfn.LET(_xlpm.x,VLOOKUP($I3767,'taxon-match_2026-08-31'!$A$2:$N$122,8,FALSE),IF(_xlpm.x=0,"",_xlpm.x)))</f>
        <v>Echinodermata</v>
      </c>
      <c r="N3767" t="str">
        <f>IF($I3767="","",_xlfn.LET(_xlpm.x,VLOOKUP($I3767,'taxon-match_2026-08-31'!$A$2:$N$122,9,FALSE),IF(_xlpm.x=0,"",_xlpm.x)))</f>
        <v>Asteroidea</v>
      </c>
      <c r="O3767" t="str">
        <f>IF($I3767="","",_xlfn.LET(_xlpm.x,VLOOKUP($I3767,'taxon-match_2026-08-31'!$A$2:$N$122,10,FALSE),IF(_xlpm.x=0,"",_xlpm.x)))</f>
        <v>Forcipulatida</v>
      </c>
      <c r="P3767" t="str">
        <f>IF($I3767="","",_xlfn.LET(_xlpm.x,VLOOKUP($I3767,'taxon-match_2026-08-31'!$A$2:$N$122,11,FALSE),IF(_xlpm.x=0,"",_xlpm.x)))</f>
        <v>Asteriidae</v>
      </c>
      <c r="Q3767" t="str">
        <f>IF($I3767="","",_xlfn.LET(_xlpm.x,VLOOKUP($I3767,'taxon-match_2026-08-31'!$A$2:$N$122,12,FALSE),IF(_xlpm.x=0,"",_xlpm.x)))</f>
        <v>Lysasterias</v>
      </c>
      <c r="R3767" t="str">
        <f>IF($I3767="","",_xlfn.LET(_xlpm.x,VLOOKUP($I3767,'taxon-match_2026-08-31'!$A$2:$N$122,14,FALSE),IF(_xlpm.x=0,"",_xlpm.x)))</f>
        <v/>
      </c>
      <c r="S3767" s="2" t="s">
        <v>2361</v>
      </c>
      <c r="T3767" s="69" t="s">
        <v>68</v>
      </c>
      <c r="X3767" t="str">
        <f>IF(T3767="","",_xlfn.LET(_xlpm.x,VLOOKUP(T3767,'Drop-down_menus'!$F$2:$G$16,2,FALSE),IF(_xlpm.x=0,"",_xlpm.x)))</f>
        <v>https://orcid.org/0000-0002-0981-7442</v>
      </c>
      <c r="Y3767" t="str">
        <f>IF(U3767="","",_xlfn.LET(_xlpm.x,VLOOKUP(U3767,'Drop-down_menus'!$F$2:$G$16,2,FALSE),IF(_xlpm.x=0,"",_xlpm.x)))</f>
        <v/>
      </c>
      <c r="Z3767" t="str">
        <f>IF(V3767="","",_xlfn.LET(_xlpm.x,VLOOKUP(V3767,'Drop-down_menus'!$F$2:$G$16,2,FALSE),IF(_xlpm.x=0,"",_xlpm.x)))</f>
        <v/>
      </c>
      <c r="AA3767" t="str">
        <f>IF(W3767="","",_xlfn.LET(_xlpm.x,VLOOKUP(W3767,'Drop-down_menus'!$F$2:$G$16,2,FALSE),IF(_xlpm.x=0,"",_xlpm.x)))</f>
        <v/>
      </c>
      <c r="AB3767" t="s">
        <v>702</v>
      </c>
      <c r="AE3767" t="s">
        <v>896</v>
      </c>
    </row>
    <row r="3768" spans="1:31" ht="15" hidden="1" x14ac:dyDescent="0.2">
      <c r="A3768" s="2" t="s">
        <v>328</v>
      </c>
      <c r="B3768">
        <v>3403</v>
      </c>
      <c r="C3768">
        <v>1878</v>
      </c>
      <c r="D3768" s="69" t="s">
        <v>700</v>
      </c>
      <c r="F3768" s="70" t="s">
        <v>1705</v>
      </c>
      <c r="G3768" s="69">
        <v>1</v>
      </c>
      <c r="H3768" s="70" t="s">
        <v>1705</v>
      </c>
      <c r="I3768" t="s">
        <v>1705</v>
      </c>
      <c r="J3768" t="str">
        <f>IF($I3768="","",_xlfn.LET(_xlpm.x,VLOOKUP($I3768,'taxon-match_2026-08-31'!$A$2:$N$122,6,FALSE),IF(_xlpm.x=0,"",_xlpm.x)))</f>
        <v>Fisher, 1908</v>
      </c>
      <c r="K3768" t="str">
        <f>IF($I3768="","",_xlfn.LET(_xlpm.x,VLOOKUP($I3768,'taxon-match_2026-08-31'!$A$2:$N$122,4,FALSE),IF(_xlpm.x=0,"",_xlpm.x)))</f>
        <v>urn:lsid:marinespecies.org:taxname:172532</v>
      </c>
      <c r="L3768" t="str">
        <f>IF($I3768="","",_xlfn.LET(_xlpm.x,VLOOKUP($I3768,'taxon-match_2026-08-31'!$A$2:$N$122,7,FALSE),IF(_xlpm.x=0,"",_xlpm.x)))</f>
        <v>Animalia</v>
      </c>
      <c r="M3768" t="str">
        <f>IF($I3768="","",_xlfn.LET(_xlpm.x,VLOOKUP($I3768,'taxon-match_2026-08-31'!$A$2:$N$122,8,FALSE),IF(_xlpm.x=0,"",_xlpm.x)))</f>
        <v>Echinodermata</v>
      </c>
      <c r="N3768" t="str">
        <f>IF($I3768="","",_xlfn.LET(_xlpm.x,VLOOKUP($I3768,'taxon-match_2026-08-31'!$A$2:$N$122,9,FALSE),IF(_xlpm.x=0,"",_xlpm.x)))</f>
        <v>Asteroidea</v>
      </c>
      <c r="O3768" t="str">
        <f>IF($I3768="","",_xlfn.LET(_xlpm.x,VLOOKUP($I3768,'taxon-match_2026-08-31'!$A$2:$N$122,10,FALSE),IF(_xlpm.x=0,"",_xlpm.x)))</f>
        <v>Forcipulatida</v>
      </c>
      <c r="P3768" t="str">
        <f>IF($I3768="","",_xlfn.LET(_xlpm.x,VLOOKUP($I3768,'taxon-match_2026-08-31'!$A$2:$N$122,11,FALSE),IF(_xlpm.x=0,"",_xlpm.x)))</f>
        <v>Asteriidae</v>
      </c>
      <c r="Q3768" t="str">
        <f>IF($I3768="","",_xlfn.LET(_xlpm.x,VLOOKUP($I3768,'taxon-match_2026-08-31'!$A$2:$N$122,12,FALSE),IF(_xlpm.x=0,"",_xlpm.x)))</f>
        <v>Lysasterias</v>
      </c>
      <c r="R3768" t="str">
        <f>IF($I3768="","",_xlfn.LET(_xlpm.x,VLOOKUP($I3768,'taxon-match_2026-08-31'!$A$2:$N$122,14,FALSE),IF(_xlpm.x=0,"",_xlpm.x)))</f>
        <v/>
      </c>
      <c r="S3768" s="2" t="s">
        <v>2361</v>
      </c>
      <c r="T3768" s="69" t="s">
        <v>68</v>
      </c>
      <c r="X3768" t="str">
        <f>IF(T3768="","",_xlfn.LET(_xlpm.x,VLOOKUP(T3768,'Drop-down_menus'!$F$2:$G$16,2,FALSE),IF(_xlpm.x=0,"",_xlpm.x)))</f>
        <v>https://orcid.org/0000-0002-0981-7442</v>
      </c>
      <c r="Y3768" t="str">
        <f>IF(U3768="","",_xlfn.LET(_xlpm.x,VLOOKUP(U3768,'Drop-down_menus'!$F$2:$G$16,2,FALSE),IF(_xlpm.x=0,"",_xlpm.x)))</f>
        <v/>
      </c>
      <c r="Z3768" t="str">
        <f>IF(V3768="","",_xlfn.LET(_xlpm.x,VLOOKUP(V3768,'Drop-down_menus'!$F$2:$G$16,2,FALSE),IF(_xlpm.x=0,"",_xlpm.x)))</f>
        <v/>
      </c>
      <c r="AA3768" t="str">
        <f>IF(W3768="","",_xlfn.LET(_xlpm.x,VLOOKUP(W3768,'Drop-down_menus'!$F$2:$G$16,2,FALSE),IF(_xlpm.x=0,"",_xlpm.x)))</f>
        <v/>
      </c>
      <c r="AB3768" t="s">
        <v>702</v>
      </c>
      <c r="AE3768" t="s">
        <v>896</v>
      </c>
    </row>
    <row r="3769" spans="1:31" ht="15" hidden="1" x14ac:dyDescent="0.2">
      <c r="A3769" s="2" t="s">
        <v>328</v>
      </c>
      <c r="B3769">
        <v>3404</v>
      </c>
      <c r="C3769">
        <v>1779</v>
      </c>
      <c r="D3769" s="69" t="s">
        <v>700</v>
      </c>
      <c r="F3769" s="70" t="s">
        <v>1705</v>
      </c>
      <c r="G3769" s="69">
        <v>1</v>
      </c>
      <c r="H3769" s="70" t="s">
        <v>1705</v>
      </c>
      <c r="I3769" t="s">
        <v>1705</v>
      </c>
      <c r="J3769" t="str">
        <f>IF($I3769="","",_xlfn.LET(_xlpm.x,VLOOKUP($I3769,'taxon-match_2026-08-31'!$A$2:$N$122,6,FALSE),IF(_xlpm.x=0,"",_xlpm.x)))</f>
        <v>Fisher, 1908</v>
      </c>
      <c r="K3769" t="str">
        <f>IF($I3769="","",_xlfn.LET(_xlpm.x,VLOOKUP($I3769,'taxon-match_2026-08-31'!$A$2:$N$122,4,FALSE),IF(_xlpm.x=0,"",_xlpm.x)))</f>
        <v>urn:lsid:marinespecies.org:taxname:172532</v>
      </c>
      <c r="L3769" t="str">
        <f>IF($I3769="","",_xlfn.LET(_xlpm.x,VLOOKUP($I3769,'taxon-match_2026-08-31'!$A$2:$N$122,7,FALSE),IF(_xlpm.x=0,"",_xlpm.x)))</f>
        <v>Animalia</v>
      </c>
      <c r="M3769" t="str">
        <f>IF($I3769="","",_xlfn.LET(_xlpm.x,VLOOKUP($I3769,'taxon-match_2026-08-31'!$A$2:$N$122,8,FALSE),IF(_xlpm.x=0,"",_xlpm.x)))</f>
        <v>Echinodermata</v>
      </c>
      <c r="N3769" t="str">
        <f>IF($I3769="","",_xlfn.LET(_xlpm.x,VLOOKUP($I3769,'taxon-match_2026-08-31'!$A$2:$N$122,9,FALSE),IF(_xlpm.x=0,"",_xlpm.x)))</f>
        <v>Asteroidea</v>
      </c>
      <c r="O3769" t="str">
        <f>IF($I3769="","",_xlfn.LET(_xlpm.x,VLOOKUP($I3769,'taxon-match_2026-08-31'!$A$2:$N$122,10,FALSE),IF(_xlpm.x=0,"",_xlpm.x)))</f>
        <v>Forcipulatida</v>
      </c>
      <c r="P3769" t="str">
        <f>IF($I3769="","",_xlfn.LET(_xlpm.x,VLOOKUP($I3769,'taxon-match_2026-08-31'!$A$2:$N$122,11,FALSE),IF(_xlpm.x=0,"",_xlpm.x)))</f>
        <v>Asteriidae</v>
      </c>
      <c r="Q3769" t="str">
        <f>IF($I3769="","",_xlfn.LET(_xlpm.x,VLOOKUP($I3769,'taxon-match_2026-08-31'!$A$2:$N$122,12,FALSE),IF(_xlpm.x=0,"",_xlpm.x)))</f>
        <v>Lysasterias</v>
      </c>
      <c r="R3769" t="str">
        <f>IF($I3769="","",_xlfn.LET(_xlpm.x,VLOOKUP($I3769,'taxon-match_2026-08-31'!$A$2:$N$122,14,FALSE),IF(_xlpm.x=0,"",_xlpm.x)))</f>
        <v/>
      </c>
      <c r="S3769" s="2" t="s">
        <v>2361</v>
      </c>
      <c r="T3769" s="69" t="s">
        <v>68</v>
      </c>
      <c r="X3769" t="str">
        <f>IF(T3769="","",_xlfn.LET(_xlpm.x,VLOOKUP(T3769,'Drop-down_menus'!$F$2:$G$16,2,FALSE),IF(_xlpm.x=0,"",_xlpm.x)))</f>
        <v>https://orcid.org/0000-0002-0981-7442</v>
      </c>
      <c r="Y3769" t="str">
        <f>IF(U3769="","",_xlfn.LET(_xlpm.x,VLOOKUP(U3769,'Drop-down_menus'!$F$2:$G$16,2,FALSE),IF(_xlpm.x=0,"",_xlpm.x)))</f>
        <v/>
      </c>
      <c r="Z3769" t="str">
        <f>IF(V3769="","",_xlfn.LET(_xlpm.x,VLOOKUP(V3769,'Drop-down_menus'!$F$2:$G$16,2,FALSE),IF(_xlpm.x=0,"",_xlpm.x)))</f>
        <v/>
      </c>
      <c r="AA3769" t="str">
        <f>IF(W3769="","",_xlfn.LET(_xlpm.x,VLOOKUP(W3769,'Drop-down_menus'!$F$2:$G$16,2,FALSE),IF(_xlpm.x=0,"",_xlpm.x)))</f>
        <v/>
      </c>
      <c r="AB3769" t="s">
        <v>702</v>
      </c>
      <c r="AE3769" t="s">
        <v>896</v>
      </c>
    </row>
    <row r="3770" spans="1:31" ht="15" hidden="1" x14ac:dyDescent="0.2">
      <c r="A3770" s="2" t="s">
        <v>181</v>
      </c>
      <c r="B3770">
        <v>1048</v>
      </c>
      <c r="C3770">
        <v>1780</v>
      </c>
      <c r="D3770" s="69" t="s">
        <v>700</v>
      </c>
      <c r="F3770" s="70" t="s">
        <v>753</v>
      </c>
      <c r="G3770" s="69">
        <v>1</v>
      </c>
      <c r="H3770" s="70" t="s">
        <v>753</v>
      </c>
      <c r="I3770" t="s">
        <v>753</v>
      </c>
      <c r="J3770" t="str">
        <f>IF($I3770="","",_xlfn.LET(_xlpm.x,VLOOKUP($I3770,'taxon-match_2026-08-31'!$A$2:$N$122,6,FALSE),IF(_xlpm.x=0,"",_xlpm.x)))</f>
        <v>Fisher, 1930</v>
      </c>
      <c r="K3770" t="str">
        <f>IF($I3770="","",_xlfn.LET(_xlpm.x,VLOOKUP($I3770,'taxon-match_2026-08-31'!$A$2:$N$122,4,FALSE),IF(_xlpm.x=0,"",_xlpm.x)))</f>
        <v>urn:lsid:marinespecies.org:taxname:172551</v>
      </c>
      <c r="L3770" t="str">
        <f>IF($I3770="","",_xlfn.LET(_xlpm.x,VLOOKUP($I3770,'taxon-match_2026-08-31'!$A$2:$N$122,7,FALSE),IF(_xlpm.x=0,"",_xlpm.x)))</f>
        <v>Animalia</v>
      </c>
      <c r="M3770" t="str">
        <f>IF($I3770="","",_xlfn.LET(_xlpm.x,VLOOKUP($I3770,'taxon-match_2026-08-31'!$A$2:$N$122,8,FALSE),IF(_xlpm.x=0,"",_xlpm.x)))</f>
        <v>Echinodermata</v>
      </c>
      <c r="N3770" t="str">
        <f>IF($I3770="","",_xlfn.LET(_xlpm.x,VLOOKUP($I3770,'taxon-match_2026-08-31'!$A$2:$N$122,9,FALSE),IF(_xlpm.x=0,"",_xlpm.x)))</f>
        <v>Asteroidea</v>
      </c>
      <c r="O3770" t="str">
        <f>IF($I3770="","",_xlfn.LET(_xlpm.x,VLOOKUP($I3770,'taxon-match_2026-08-31'!$A$2:$N$122,10,FALSE),IF(_xlpm.x=0,"",_xlpm.x)))</f>
        <v>Forcipulatida</v>
      </c>
      <c r="P3770" t="str">
        <f>IF($I3770="","",_xlfn.LET(_xlpm.x,VLOOKUP($I3770,'taxon-match_2026-08-31'!$A$2:$N$122,11,FALSE),IF(_xlpm.x=0,"",_xlpm.x)))</f>
        <v>Stichasteridae</v>
      </c>
      <c r="Q3770" t="str">
        <f>IF($I3770="","",_xlfn.LET(_xlpm.x,VLOOKUP($I3770,'taxon-match_2026-08-31'!$A$2:$N$122,12,FALSE),IF(_xlpm.x=0,"",_xlpm.x)))</f>
        <v>Neosmilaster</v>
      </c>
      <c r="R3770" t="str">
        <f>IF($I3770="","",_xlfn.LET(_xlpm.x,VLOOKUP($I3770,'taxon-match_2026-08-31'!$A$2:$N$122,14,FALSE),IF(_xlpm.x=0,"",_xlpm.x)))</f>
        <v/>
      </c>
      <c r="S3770" s="2" t="s">
        <v>2361</v>
      </c>
      <c r="T3770" s="69" t="s">
        <v>68</v>
      </c>
      <c r="X3770" t="str">
        <f>IF(T3770="","",_xlfn.LET(_xlpm.x,VLOOKUP(T3770,'Drop-down_menus'!$F$2:$G$16,2,FALSE),IF(_xlpm.x=0,"",_xlpm.x)))</f>
        <v>https://orcid.org/0000-0002-0981-7442</v>
      </c>
      <c r="Y3770" t="str">
        <f>IF(U3770="","",_xlfn.LET(_xlpm.x,VLOOKUP(U3770,'Drop-down_menus'!$F$2:$G$16,2,FALSE),IF(_xlpm.x=0,"",_xlpm.x)))</f>
        <v/>
      </c>
      <c r="Z3770" t="str">
        <f>IF(V3770="","",_xlfn.LET(_xlpm.x,VLOOKUP(V3770,'Drop-down_menus'!$F$2:$G$16,2,FALSE),IF(_xlpm.x=0,"",_xlpm.x)))</f>
        <v/>
      </c>
      <c r="AA3770" t="str">
        <f>IF(W3770="","",_xlfn.LET(_xlpm.x,VLOOKUP(W3770,'Drop-down_menus'!$F$2:$G$16,2,FALSE),IF(_xlpm.x=0,"",_xlpm.x)))</f>
        <v/>
      </c>
      <c r="AB3770" t="s">
        <v>702</v>
      </c>
      <c r="AE3770" t="s">
        <v>896</v>
      </c>
    </row>
    <row r="3771" spans="1:31" ht="15" hidden="1" x14ac:dyDescent="0.2">
      <c r="A3771" s="2" t="s">
        <v>207</v>
      </c>
      <c r="B3771">
        <v>1292</v>
      </c>
      <c r="C3771">
        <v>1781</v>
      </c>
      <c r="D3771" s="69" t="s">
        <v>700</v>
      </c>
      <c r="F3771" s="70" t="s">
        <v>753</v>
      </c>
      <c r="G3771" s="69">
        <v>1</v>
      </c>
      <c r="H3771" s="70" t="s">
        <v>753</v>
      </c>
      <c r="I3771" t="s">
        <v>753</v>
      </c>
      <c r="J3771" t="str">
        <f>IF($I3771="","",_xlfn.LET(_xlpm.x,VLOOKUP($I3771,'taxon-match_2026-08-31'!$A$2:$N$122,6,FALSE),IF(_xlpm.x=0,"",_xlpm.x)))</f>
        <v>Fisher, 1930</v>
      </c>
      <c r="K3771" t="str">
        <f>IF($I3771="","",_xlfn.LET(_xlpm.x,VLOOKUP($I3771,'taxon-match_2026-08-31'!$A$2:$N$122,4,FALSE),IF(_xlpm.x=0,"",_xlpm.x)))</f>
        <v>urn:lsid:marinespecies.org:taxname:172551</v>
      </c>
      <c r="L3771" t="str">
        <f>IF($I3771="","",_xlfn.LET(_xlpm.x,VLOOKUP($I3771,'taxon-match_2026-08-31'!$A$2:$N$122,7,FALSE),IF(_xlpm.x=0,"",_xlpm.x)))</f>
        <v>Animalia</v>
      </c>
      <c r="M3771" t="str">
        <f>IF($I3771="","",_xlfn.LET(_xlpm.x,VLOOKUP($I3771,'taxon-match_2026-08-31'!$A$2:$N$122,8,FALSE),IF(_xlpm.x=0,"",_xlpm.x)))</f>
        <v>Echinodermata</v>
      </c>
      <c r="N3771" t="str">
        <f>IF($I3771="","",_xlfn.LET(_xlpm.x,VLOOKUP($I3771,'taxon-match_2026-08-31'!$A$2:$N$122,9,FALSE),IF(_xlpm.x=0,"",_xlpm.x)))</f>
        <v>Asteroidea</v>
      </c>
      <c r="O3771" t="str">
        <f>IF($I3771="","",_xlfn.LET(_xlpm.x,VLOOKUP($I3771,'taxon-match_2026-08-31'!$A$2:$N$122,10,FALSE),IF(_xlpm.x=0,"",_xlpm.x)))</f>
        <v>Forcipulatida</v>
      </c>
      <c r="P3771" t="str">
        <f>IF($I3771="","",_xlfn.LET(_xlpm.x,VLOOKUP($I3771,'taxon-match_2026-08-31'!$A$2:$N$122,11,FALSE),IF(_xlpm.x=0,"",_xlpm.x)))</f>
        <v>Stichasteridae</v>
      </c>
      <c r="Q3771" t="str">
        <f>IF($I3771="","",_xlfn.LET(_xlpm.x,VLOOKUP($I3771,'taxon-match_2026-08-31'!$A$2:$N$122,12,FALSE),IF(_xlpm.x=0,"",_xlpm.x)))</f>
        <v>Neosmilaster</v>
      </c>
      <c r="R3771" t="str">
        <f>IF($I3771="","",_xlfn.LET(_xlpm.x,VLOOKUP($I3771,'taxon-match_2026-08-31'!$A$2:$N$122,14,FALSE),IF(_xlpm.x=0,"",_xlpm.x)))</f>
        <v/>
      </c>
      <c r="S3771" s="2" t="s">
        <v>2361</v>
      </c>
      <c r="T3771" s="69" t="s">
        <v>68</v>
      </c>
      <c r="X3771" t="str">
        <f>IF(T3771="","",_xlfn.LET(_xlpm.x,VLOOKUP(T3771,'Drop-down_menus'!$F$2:$G$16,2,FALSE),IF(_xlpm.x=0,"",_xlpm.x)))</f>
        <v>https://orcid.org/0000-0002-0981-7442</v>
      </c>
      <c r="Y3771" t="str">
        <f>IF(U3771="","",_xlfn.LET(_xlpm.x,VLOOKUP(U3771,'Drop-down_menus'!$F$2:$G$16,2,FALSE),IF(_xlpm.x=0,"",_xlpm.x)))</f>
        <v/>
      </c>
      <c r="Z3771" t="str">
        <f>IF(V3771="","",_xlfn.LET(_xlpm.x,VLOOKUP(V3771,'Drop-down_menus'!$F$2:$G$16,2,FALSE),IF(_xlpm.x=0,"",_xlpm.x)))</f>
        <v/>
      </c>
      <c r="AA3771" t="str">
        <f>IF(W3771="","",_xlfn.LET(_xlpm.x,VLOOKUP(W3771,'Drop-down_menus'!$F$2:$G$16,2,FALSE),IF(_xlpm.x=0,"",_xlpm.x)))</f>
        <v/>
      </c>
      <c r="AB3771" t="s">
        <v>702</v>
      </c>
      <c r="AE3771" t="s">
        <v>896</v>
      </c>
    </row>
    <row r="3772" spans="1:31" ht="15" hidden="1" x14ac:dyDescent="0.2">
      <c r="A3772" s="2" t="s">
        <v>207</v>
      </c>
      <c r="B3772">
        <v>1293</v>
      </c>
      <c r="C3772">
        <v>1707</v>
      </c>
      <c r="D3772" s="69" t="s">
        <v>700</v>
      </c>
      <c r="F3772" s="70" t="s">
        <v>753</v>
      </c>
      <c r="G3772" s="69">
        <v>1</v>
      </c>
      <c r="H3772" s="70" t="s">
        <v>753</v>
      </c>
      <c r="I3772" t="s">
        <v>753</v>
      </c>
      <c r="J3772" t="str">
        <f>IF($I3772="","",_xlfn.LET(_xlpm.x,VLOOKUP($I3772,'taxon-match_2026-08-31'!$A$2:$N$122,6,FALSE),IF(_xlpm.x=0,"",_xlpm.x)))</f>
        <v>Fisher, 1930</v>
      </c>
      <c r="K3772" t="str">
        <f>IF($I3772="","",_xlfn.LET(_xlpm.x,VLOOKUP($I3772,'taxon-match_2026-08-31'!$A$2:$N$122,4,FALSE),IF(_xlpm.x=0,"",_xlpm.x)))</f>
        <v>urn:lsid:marinespecies.org:taxname:172551</v>
      </c>
      <c r="L3772" t="str">
        <f>IF($I3772="","",_xlfn.LET(_xlpm.x,VLOOKUP($I3772,'taxon-match_2026-08-31'!$A$2:$N$122,7,FALSE),IF(_xlpm.x=0,"",_xlpm.x)))</f>
        <v>Animalia</v>
      </c>
      <c r="M3772" t="str">
        <f>IF($I3772="","",_xlfn.LET(_xlpm.x,VLOOKUP($I3772,'taxon-match_2026-08-31'!$A$2:$N$122,8,FALSE),IF(_xlpm.x=0,"",_xlpm.x)))</f>
        <v>Echinodermata</v>
      </c>
      <c r="N3772" t="str">
        <f>IF($I3772="","",_xlfn.LET(_xlpm.x,VLOOKUP($I3772,'taxon-match_2026-08-31'!$A$2:$N$122,9,FALSE),IF(_xlpm.x=0,"",_xlpm.x)))</f>
        <v>Asteroidea</v>
      </c>
      <c r="O3772" t="str">
        <f>IF($I3772="","",_xlfn.LET(_xlpm.x,VLOOKUP($I3772,'taxon-match_2026-08-31'!$A$2:$N$122,10,FALSE),IF(_xlpm.x=0,"",_xlpm.x)))</f>
        <v>Forcipulatida</v>
      </c>
      <c r="P3772" t="str">
        <f>IF($I3772="","",_xlfn.LET(_xlpm.x,VLOOKUP($I3772,'taxon-match_2026-08-31'!$A$2:$N$122,11,FALSE),IF(_xlpm.x=0,"",_xlpm.x)))</f>
        <v>Stichasteridae</v>
      </c>
      <c r="Q3772" t="str">
        <f>IF($I3772="","",_xlfn.LET(_xlpm.x,VLOOKUP($I3772,'taxon-match_2026-08-31'!$A$2:$N$122,12,FALSE),IF(_xlpm.x=0,"",_xlpm.x)))</f>
        <v>Neosmilaster</v>
      </c>
      <c r="R3772" t="str">
        <f>IF($I3772="","",_xlfn.LET(_xlpm.x,VLOOKUP($I3772,'taxon-match_2026-08-31'!$A$2:$N$122,14,FALSE),IF(_xlpm.x=0,"",_xlpm.x)))</f>
        <v/>
      </c>
      <c r="S3772" s="2" t="s">
        <v>2361</v>
      </c>
      <c r="T3772" s="69" t="s">
        <v>68</v>
      </c>
      <c r="X3772" t="str">
        <f>IF(T3772="","",_xlfn.LET(_xlpm.x,VLOOKUP(T3772,'Drop-down_menus'!$F$2:$G$16,2,FALSE),IF(_xlpm.x=0,"",_xlpm.x)))</f>
        <v>https://orcid.org/0000-0002-0981-7442</v>
      </c>
      <c r="Y3772" t="str">
        <f>IF(U3772="","",_xlfn.LET(_xlpm.x,VLOOKUP(U3772,'Drop-down_menus'!$F$2:$G$16,2,FALSE),IF(_xlpm.x=0,"",_xlpm.x)))</f>
        <v/>
      </c>
      <c r="Z3772" t="str">
        <f>IF(V3772="","",_xlfn.LET(_xlpm.x,VLOOKUP(V3772,'Drop-down_menus'!$F$2:$G$16,2,FALSE),IF(_xlpm.x=0,"",_xlpm.x)))</f>
        <v/>
      </c>
      <c r="AA3772" t="str">
        <f>IF(W3772="","",_xlfn.LET(_xlpm.x,VLOOKUP(W3772,'Drop-down_menus'!$F$2:$G$16,2,FALSE),IF(_xlpm.x=0,"",_xlpm.x)))</f>
        <v/>
      </c>
      <c r="AB3772" t="s">
        <v>702</v>
      </c>
      <c r="AE3772" t="s">
        <v>896</v>
      </c>
    </row>
    <row r="3773" spans="1:31" ht="15" hidden="1" x14ac:dyDescent="0.2">
      <c r="A3773" s="2" t="s">
        <v>207</v>
      </c>
      <c r="B3773">
        <v>1294</v>
      </c>
      <c r="C3773">
        <v>1708</v>
      </c>
      <c r="D3773" s="69" t="s">
        <v>700</v>
      </c>
      <c r="F3773" s="70" t="s">
        <v>753</v>
      </c>
      <c r="G3773" s="69">
        <v>1</v>
      </c>
      <c r="H3773" s="70" t="s">
        <v>753</v>
      </c>
      <c r="I3773" t="s">
        <v>753</v>
      </c>
      <c r="J3773" t="str">
        <f>IF($I3773="","",_xlfn.LET(_xlpm.x,VLOOKUP($I3773,'taxon-match_2026-08-31'!$A$2:$N$122,6,FALSE),IF(_xlpm.x=0,"",_xlpm.x)))</f>
        <v>Fisher, 1930</v>
      </c>
      <c r="K3773" t="str">
        <f>IF($I3773="","",_xlfn.LET(_xlpm.x,VLOOKUP($I3773,'taxon-match_2026-08-31'!$A$2:$N$122,4,FALSE),IF(_xlpm.x=0,"",_xlpm.x)))</f>
        <v>urn:lsid:marinespecies.org:taxname:172551</v>
      </c>
      <c r="L3773" t="str">
        <f>IF($I3773="","",_xlfn.LET(_xlpm.x,VLOOKUP($I3773,'taxon-match_2026-08-31'!$A$2:$N$122,7,FALSE),IF(_xlpm.x=0,"",_xlpm.x)))</f>
        <v>Animalia</v>
      </c>
      <c r="M3773" t="str">
        <f>IF($I3773="","",_xlfn.LET(_xlpm.x,VLOOKUP($I3773,'taxon-match_2026-08-31'!$A$2:$N$122,8,FALSE),IF(_xlpm.x=0,"",_xlpm.x)))</f>
        <v>Echinodermata</v>
      </c>
      <c r="N3773" t="str">
        <f>IF($I3773="","",_xlfn.LET(_xlpm.x,VLOOKUP($I3773,'taxon-match_2026-08-31'!$A$2:$N$122,9,FALSE),IF(_xlpm.x=0,"",_xlpm.x)))</f>
        <v>Asteroidea</v>
      </c>
      <c r="O3773" t="str">
        <f>IF($I3773="","",_xlfn.LET(_xlpm.x,VLOOKUP($I3773,'taxon-match_2026-08-31'!$A$2:$N$122,10,FALSE),IF(_xlpm.x=0,"",_xlpm.x)))</f>
        <v>Forcipulatida</v>
      </c>
      <c r="P3773" t="str">
        <f>IF($I3773="","",_xlfn.LET(_xlpm.x,VLOOKUP($I3773,'taxon-match_2026-08-31'!$A$2:$N$122,11,FALSE),IF(_xlpm.x=0,"",_xlpm.x)))</f>
        <v>Stichasteridae</v>
      </c>
      <c r="Q3773" t="str">
        <f>IF($I3773="","",_xlfn.LET(_xlpm.x,VLOOKUP($I3773,'taxon-match_2026-08-31'!$A$2:$N$122,12,FALSE),IF(_xlpm.x=0,"",_xlpm.x)))</f>
        <v>Neosmilaster</v>
      </c>
      <c r="R3773" t="str">
        <f>IF($I3773="","",_xlfn.LET(_xlpm.x,VLOOKUP($I3773,'taxon-match_2026-08-31'!$A$2:$N$122,14,FALSE),IF(_xlpm.x=0,"",_xlpm.x)))</f>
        <v/>
      </c>
      <c r="S3773" s="2" t="s">
        <v>2361</v>
      </c>
      <c r="T3773" s="69" t="s">
        <v>68</v>
      </c>
      <c r="X3773" t="str">
        <f>IF(T3773="","",_xlfn.LET(_xlpm.x,VLOOKUP(T3773,'Drop-down_menus'!$F$2:$G$16,2,FALSE),IF(_xlpm.x=0,"",_xlpm.x)))</f>
        <v>https://orcid.org/0000-0002-0981-7442</v>
      </c>
      <c r="Y3773" t="str">
        <f>IF(U3773="","",_xlfn.LET(_xlpm.x,VLOOKUP(U3773,'Drop-down_menus'!$F$2:$G$16,2,FALSE),IF(_xlpm.x=0,"",_xlpm.x)))</f>
        <v/>
      </c>
      <c r="Z3773" t="str">
        <f>IF(V3773="","",_xlfn.LET(_xlpm.x,VLOOKUP(V3773,'Drop-down_menus'!$F$2:$G$16,2,FALSE),IF(_xlpm.x=0,"",_xlpm.x)))</f>
        <v/>
      </c>
      <c r="AA3773" t="str">
        <f>IF(W3773="","",_xlfn.LET(_xlpm.x,VLOOKUP(W3773,'Drop-down_menus'!$F$2:$G$16,2,FALSE),IF(_xlpm.x=0,"",_xlpm.x)))</f>
        <v/>
      </c>
      <c r="AB3773" t="s">
        <v>702</v>
      </c>
      <c r="AE3773" t="s">
        <v>896</v>
      </c>
    </row>
    <row r="3774" spans="1:31" ht="15" hidden="1" x14ac:dyDescent="0.2">
      <c r="A3774" s="2" t="s">
        <v>207</v>
      </c>
      <c r="B3774">
        <v>1295</v>
      </c>
      <c r="C3774">
        <v>1709</v>
      </c>
      <c r="D3774" s="69" t="s">
        <v>700</v>
      </c>
      <c r="F3774" s="70" t="s">
        <v>753</v>
      </c>
      <c r="G3774" s="69">
        <v>1</v>
      </c>
      <c r="H3774" s="70" t="s">
        <v>753</v>
      </c>
      <c r="I3774" t="s">
        <v>753</v>
      </c>
      <c r="J3774" t="str">
        <f>IF($I3774="","",_xlfn.LET(_xlpm.x,VLOOKUP($I3774,'taxon-match_2026-08-31'!$A$2:$N$122,6,FALSE),IF(_xlpm.x=0,"",_xlpm.x)))</f>
        <v>Fisher, 1930</v>
      </c>
      <c r="K3774" t="str">
        <f>IF($I3774="","",_xlfn.LET(_xlpm.x,VLOOKUP($I3774,'taxon-match_2026-08-31'!$A$2:$N$122,4,FALSE),IF(_xlpm.x=0,"",_xlpm.x)))</f>
        <v>urn:lsid:marinespecies.org:taxname:172551</v>
      </c>
      <c r="L3774" t="str">
        <f>IF($I3774="","",_xlfn.LET(_xlpm.x,VLOOKUP($I3774,'taxon-match_2026-08-31'!$A$2:$N$122,7,FALSE),IF(_xlpm.x=0,"",_xlpm.x)))</f>
        <v>Animalia</v>
      </c>
      <c r="M3774" t="str">
        <f>IF($I3774="","",_xlfn.LET(_xlpm.x,VLOOKUP($I3774,'taxon-match_2026-08-31'!$A$2:$N$122,8,FALSE),IF(_xlpm.x=0,"",_xlpm.x)))</f>
        <v>Echinodermata</v>
      </c>
      <c r="N3774" t="str">
        <f>IF($I3774="","",_xlfn.LET(_xlpm.x,VLOOKUP($I3774,'taxon-match_2026-08-31'!$A$2:$N$122,9,FALSE),IF(_xlpm.x=0,"",_xlpm.x)))</f>
        <v>Asteroidea</v>
      </c>
      <c r="O3774" t="str">
        <f>IF($I3774="","",_xlfn.LET(_xlpm.x,VLOOKUP($I3774,'taxon-match_2026-08-31'!$A$2:$N$122,10,FALSE),IF(_xlpm.x=0,"",_xlpm.x)))</f>
        <v>Forcipulatida</v>
      </c>
      <c r="P3774" t="str">
        <f>IF($I3774="","",_xlfn.LET(_xlpm.x,VLOOKUP($I3774,'taxon-match_2026-08-31'!$A$2:$N$122,11,FALSE),IF(_xlpm.x=0,"",_xlpm.x)))</f>
        <v>Stichasteridae</v>
      </c>
      <c r="Q3774" t="str">
        <f>IF($I3774="","",_xlfn.LET(_xlpm.x,VLOOKUP($I3774,'taxon-match_2026-08-31'!$A$2:$N$122,12,FALSE),IF(_xlpm.x=0,"",_xlpm.x)))</f>
        <v>Neosmilaster</v>
      </c>
      <c r="R3774" t="str">
        <f>IF($I3774="","",_xlfn.LET(_xlpm.x,VLOOKUP($I3774,'taxon-match_2026-08-31'!$A$2:$N$122,14,FALSE),IF(_xlpm.x=0,"",_xlpm.x)))</f>
        <v/>
      </c>
      <c r="S3774" s="2" t="s">
        <v>2361</v>
      </c>
      <c r="T3774" s="69" t="s">
        <v>68</v>
      </c>
      <c r="X3774" t="str">
        <f>IF(T3774="","",_xlfn.LET(_xlpm.x,VLOOKUP(T3774,'Drop-down_menus'!$F$2:$G$16,2,FALSE),IF(_xlpm.x=0,"",_xlpm.x)))</f>
        <v>https://orcid.org/0000-0002-0981-7442</v>
      </c>
      <c r="Y3774" t="str">
        <f>IF(U3774="","",_xlfn.LET(_xlpm.x,VLOOKUP(U3774,'Drop-down_menus'!$F$2:$G$16,2,FALSE),IF(_xlpm.x=0,"",_xlpm.x)))</f>
        <v/>
      </c>
      <c r="Z3774" t="str">
        <f>IF(V3774="","",_xlfn.LET(_xlpm.x,VLOOKUP(V3774,'Drop-down_menus'!$F$2:$G$16,2,FALSE),IF(_xlpm.x=0,"",_xlpm.x)))</f>
        <v/>
      </c>
      <c r="AA3774" t="str">
        <f>IF(W3774="","",_xlfn.LET(_xlpm.x,VLOOKUP(W3774,'Drop-down_menus'!$F$2:$G$16,2,FALSE),IF(_xlpm.x=0,"",_xlpm.x)))</f>
        <v/>
      </c>
      <c r="AB3774" t="s">
        <v>702</v>
      </c>
      <c r="AE3774" t="s">
        <v>896</v>
      </c>
    </row>
    <row r="3775" spans="1:31" ht="15" hidden="1" x14ac:dyDescent="0.2">
      <c r="A3775" s="2" t="s">
        <v>207</v>
      </c>
      <c r="B3775">
        <v>1296</v>
      </c>
      <c r="C3775">
        <v>2633</v>
      </c>
      <c r="D3775" s="69" t="s">
        <v>700</v>
      </c>
      <c r="F3775" s="70" t="s">
        <v>753</v>
      </c>
      <c r="G3775" s="69">
        <v>1</v>
      </c>
      <c r="H3775" s="70" t="s">
        <v>753</v>
      </c>
      <c r="I3775" t="s">
        <v>753</v>
      </c>
      <c r="J3775" t="str">
        <f>IF($I3775="","",_xlfn.LET(_xlpm.x,VLOOKUP($I3775,'taxon-match_2026-08-31'!$A$2:$N$122,6,FALSE),IF(_xlpm.x=0,"",_xlpm.x)))</f>
        <v>Fisher, 1930</v>
      </c>
      <c r="K3775" t="str">
        <f>IF($I3775="","",_xlfn.LET(_xlpm.x,VLOOKUP($I3775,'taxon-match_2026-08-31'!$A$2:$N$122,4,FALSE),IF(_xlpm.x=0,"",_xlpm.x)))</f>
        <v>urn:lsid:marinespecies.org:taxname:172551</v>
      </c>
      <c r="L3775" t="str">
        <f>IF($I3775="","",_xlfn.LET(_xlpm.x,VLOOKUP($I3775,'taxon-match_2026-08-31'!$A$2:$N$122,7,FALSE),IF(_xlpm.x=0,"",_xlpm.x)))</f>
        <v>Animalia</v>
      </c>
      <c r="M3775" t="str">
        <f>IF($I3775="","",_xlfn.LET(_xlpm.x,VLOOKUP($I3775,'taxon-match_2026-08-31'!$A$2:$N$122,8,FALSE),IF(_xlpm.x=0,"",_xlpm.x)))</f>
        <v>Echinodermata</v>
      </c>
      <c r="N3775" t="str">
        <f>IF($I3775="","",_xlfn.LET(_xlpm.x,VLOOKUP($I3775,'taxon-match_2026-08-31'!$A$2:$N$122,9,FALSE),IF(_xlpm.x=0,"",_xlpm.x)))</f>
        <v>Asteroidea</v>
      </c>
      <c r="O3775" t="str">
        <f>IF($I3775="","",_xlfn.LET(_xlpm.x,VLOOKUP($I3775,'taxon-match_2026-08-31'!$A$2:$N$122,10,FALSE),IF(_xlpm.x=0,"",_xlpm.x)))</f>
        <v>Forcipulatida</v>
      </c>
      <c r="P3775" t="str">
        <f>IF($I3775="","",_xlfn.LET(_xlpm.x,VLOOKUP($I3775,'taxon-match_2026-08-31'!$A$2:$N$122,11,FALSE),IF(_xlpm.x=0,"",_xlpm.x)))</f>
        <v>Stichasteridae</v>
      </c>
      <c r="Q3775" t="str">
        <f>IF($I3775="","",_xlfn.LET(_xlpm.x,VLOOKUP($I3775,'taxon-match_2026-08-31'!$A$2:$N$122,12,FALSE),IF(_xlpm.x=0,"",_xlpm.x)))</f>
        <v>Neosmilaster</v>
      </c>
      <c r="R3775" t="str">
        <f>IF($I3775="","",_xlfn.LET(_xlpm.x,VLOOKUP($I3775,'taxon-match_2026-08-31'!$A$2:$N$122,14,FALSE),IF(_xlpm.x=0,"",_xlpm.x)))</f>
        <v/>
      </c>
      <c r="S3775" s="2" t="s">
        <v>2361</v>
      </c>
      <c r="T3775" s="69" t="s">
        <v>68</v>
      </c>
      <c r="X3775" t="str">
        <f>IF(T3775="","",_xlfn.LET(_xlpm.x,VLOOKUP(T3775,'Drop-down_menus'!$F$2:$G$16,2,FALSE),IF(_xlpm.x=0,"",_xlpm.x)))</f>
        <v>https://orcid.org/0000-0002-0981-7442</v>
      </c>
      <c r="Y3775" t="str">
        <f>IF(U3775="","",_xlfn.LET(_xlpm.x,VLOOKUP(U3775,'Drop-down_menus'!$F$2:$G$16,2,FALSE),IF(_xlpm.x=0,"",_xlpm.x)))</f>
        <v/>
      </c>
      <c r="Z3775" t="str">
        <f>IF(V3775="","",_xlfn.LET(_xlpm.x,VLOOKUP(V3775,'Drop-down_menus'!$F$2:$G$16,2,FALSE),IF(_xlpm.x=0,"",_xlpm.x)))</f>
        <v/>
      </c>
      <c r="AA3775" t="str">
        <f>IF(W3775="","",_xlfn.LET(_xlpm.x,VLOOKUP(W3775,'Drop-down_menus'!$F$2:$G$16,2,FALSE),IF(_xlpm.x=0,"",_xlpm.x)))</f>
        <v/>
      </c>
      <c r="AB3775" t="s">
        <v>702</v>
      </c>
      <c r="AE3775" t="s">
        <v>896</v>
      </c>
    </row>
    <row r="3776" spans="1:31" ht="15" hidden="1" x14ac:dyDescent="0.2">
      <c r="A3776" s="2" t="s">
        <v>84</v>
      </c>
      <c r="B3776">
        <v>345</v>
      </c>
      <c r="C3776">
        <v>2634</v>
      </c>
      <c r="D3776" s="69" t="s">
        <v>700</v>
      </c>
      <c r="F3776" s="70" t="s">
        <v>753</v>
      </c>
      <c r="G3776" s="69">
        <v>1</v>
      </c>
      <c r="H3776" s="70" t="s">
        <v>753</v>
      </c>
      <c r="I3776" t="s">
        <v>753</v>
      </c>
      <c r="J3776" t="str">
        <f>IF($I3776="","",_xlfn.LET(_xlpm.x,VLOOKUP($I3776,'taxon-match_2026-08-31'!$A$2:$N$122,6,FALSE),IF(_xlpm.x=0,"",_xlpm.x)))</f>
        <v>Fisher, 1930</v>
      </c>
      <c r="K3776" t="str">
        <f>IF($I3776="","",_xlfn.LET(_xlpm.x,VLOOKUP($I3776,'taxon-match_2026-08-31'!$A$2:$N$122,4,FALSE),IF(_xlpm.x=0,"",_xlpm.x)))</f>
        <v>urn:lsid:marinespecies.org:taxname:172551</v>
      </c>
      <c r="L3776" t="str">
        <f>IF($I3776="","",_xlfn.LET(_xlpm.x,VLOOKUP($I3776,'taxon-match_2026-08-31'!$A$2:$N$122,7,FALSE),IF(_xlpm.x=0,"",_xlpm.x)))</f>
        <v>Animalia</v>
      </c>
      <c r="M3776" t="str">
        <f>IF($I3776="","",_xlfn.LET(_xlpm.x,VLOOKUP($I3776,'taxon-match_2026-08-31'!$A$2:$N$122,8,FALSE),IF(_xlpm.x=0,"",_xlpm.x)))</f>
        <v>Echinodermata</v>
      </c>
      <c r="N3776" t="str">
        <f>IF($I3776="","",_xlfn.LET(_xlpm.x,VLOOKUP($I3776,'taxon-match_2026-08-31'!$A$2:$N$122,9,FALSE),IF(_xlpm.x=0,"",_xlpm.x)))</f>
        <v>Asteroidea</v>
      </c>
      <c r="O3776" t="str">
        <f>IF($I3776="","",_xlfn.LET(_xlpm.x,VLOOKUP($I3776,'taxon-match_2026-08-31'!$A$2:$N$122,10,FALSE),IF(_xlpm.x=0,"",_xlpm.x)))</f>
        <v>Forcipulatida</v>
      </c>
      <c r="P3776" t="str">
        <f>IF($I3776="","",_xlfn.LET(_xlpm.x,VLOOKUP($I3776,'taxon-match_2026-08-31'!$A$2:$N$122,11,FALSE),IF(_xlpm.x=0,"",_xlpm.x)))</f>
        <v>Stichasteridae</v>
      </c>
      <c r="Q3776" t="str">
        <f>IF($I3776="","",_xlfn.LET(_xlpm.x,VLOOKUP($I3776,'taxon-match_2026-08-31'!$A$2:$N$122,12,FALSE),IF(_xlpm.x=0,"",_xlpm.x)))</f>
        <v>Neosmilaster</v>
      </c>
      <c r="R3776" t="str">
        <f>IF($I3776="","",_xlfn.LET(_xlpm.x,VLOOKUP($I3776,'taxon-match_2026-08-31'!$A$2:$N$122,14,FALSE),IF(_xlpm.x=0,"",_xlpm.x)))</f>
        <v/>
      </c>
      <c r="S3776" s="2" t="s">
        <v>2361</v>
      </c>
      <c r="T3776" s="69" t="s">
        <v>68</v>
      </c>
      <c r="X3776" t="str">
        <f>IF(T3776="","",_xlfn.LET(_xlpm.x,VLOOKUP(T3776,'Drop-down_menus'!$F$2:$G$16,2,FALSE),IF(_xlpm.x=0,"",_xlpm.x)))</f>
        <v>https://orcid.org/0000-0002-0981-7442</v>
      </c>
      <c r="Y3776" t="str">
        <f>IF(U3776="","",_xlfn.LET(_xlpm.x,VLOOKUP(U3776,'Drop-down_menus'!$F$2:$G$16,2,FALSE),IF(_xlpm.x=0,"",_xlpm.x)))</f>
        <v/>
      </c>
      <c r="Z3776" t="str">
        <f>IF(V3776="","",_xlfn.LET(_xlpm.x,VLOOKUP(V3776,'Drop-down_menus'!$F$2:$G$16,2,FALSE),IF(_xlpm.x=0,"",_xlpm.x)))</f>
        <v/>
      </c>
      <c r="AA3776" t="str">
        <f>IF(W3776="","",_xlfn.LET(_xlpm.x,VLOOKUP(W3776,'Drop-down_menus'!$F$2:$G$16,2,FALSE),IF(_xlpm.x=0,"",_xlpm.x)))</f>
        <v/>
      </c>
      <c r="AB3776" t="s">
        <v>702</v>
      </c>
      <c r="AE3776" t="s">
        <v>896</v>
      </c>
    </row>
    <row r="3777" spans="1:31" ht="15" hidden="1" x14ac:dyDescent="0.2">
      <c r="A3777" s="2" t="s">
        <v>475</v>
      </c>
      <c r="B3777">
        <v>5474</v>
      </c>
      <c r="C3777">
        <v>2646</v>
      </c>
      <c r="D3777" s="69" t="s">
        <v>700</v>
      </c>
      <c r="F3777" s="70" t="s">
        <v>753</v>
      </c>
      <c r="G3777" s="70">
        <v>1</v>
      </c>
      <c r="H3777" s="70" t="s">
        <v>753</v>
      </c>
      <c r="I3777" t="s">
        <v>753</v>
      </c>
      <c r="J3777" t="str">
        <f>IF($I3777="","",_xlfn.LET(_xlpm.x,VLOOKUP($I3777,'taxon-match_2026-08-31'!$A$2:$N$122,6,FALSE),IF(_xlpm.x=0,"",_xlpm.x)))</f>
        <v>Fisher, 1930</v>
      </c>
      <c r="K3777" t="str">
        <f>IF($I3777="","",_xlfn.LET(_xlpm.x,VLOOKUP($I3777,'taxon-match_2026-08-31'!$A$2:$N$122,4,FALSE),IF(_xlpm.x=0,"",_xlpm.x)))</f>
        <v>urn:lsid:marinespecies.org:taxname:172551</v>
      </c>
      <c r="L3777" t="str">
        <f>IF($I3777="","",_xlfn.LET(_xlpm.x,VLOOKUP($I3777,'taxon-match_2026-08-31'!$A$2:$N$122,7,FALSE),IF(_xlpm.x=0,"",_xlpm.x)))</f>
        <v>Animalia</v>
      </c>
      <c r="M3777" t="str">
        <f>IF($I3777="","",_xlfn.LET(_xlpm.x,VLOOKUP($I3777,'taxon-match_2026-08-31'!$A$2:$N$122,8,FALSE),IF(_xlpm.x=0,"",_xlpm.x)))</f>
        <v>Echinodermata</v>
      </c>
      <c r="N3777" t="str">
        <f>IF($I3777="","",_xlfn.LET(_xlpm.x,VLOOKUP($I3777,'taxon-match_2026-08-31'!$A$2:$N$122,9,FALSE),IF(_xlpm.x=0,"",_xlpm.x)))</f>
        <v>Asteroidea</v>
      </c>
      <c r="O3777" t="str">
        <f>IF($I3777="","",_xlfn.LET(_xlpm.x,VLOOKUP($I3777,'taxon-match_2026-08-31'!$A$2:$N$122,10,FALSE),IF(_xlpm.x=0,"",_xlpm.x)))</f>
        <v>Forcipulatida</v>
      </c>
      <c r="P3777" t="str">
        <f>IF($I3777="","",_xlfn.LET(_xlpm.x,VLOOKUP($I3777,'taxon-match_2026-08-31'!$A$2:$N$122,11,FALSE),IF(_xlpm.x=0,"",_xlpm.x)))</f>
        <v>Stichasteridae</v>
      </c>
      <c r="Q3777" t="str">
        <f>IF($I3777="","",_xlfn.LET(_xlpm.x,VLOOKUP($I3777,'taxon-match_2026-08-31'!$A$2:$N$122,12,FALSE),IF(_xlpm.x=0,"",_xlpm.x)))</f>
        <v>Neosmilaster</v>
      </c>
      <c r="R3777" t="str">
        <f>IF($I3777="","",_xlfn.LET(_xlpm.x,VLOOKUP($I3777,'taxon-match_2026-08-31'!$A$2:$N$122,14,FALSE),IF(_xlpm.x=0,"",_xlpm.x)))</f>
        <v/>
      </c>
      <c r="S3777" s="2" t="s">
        <v>2361</v>
      </c>
      <c r="T3777" s="69" t="s">
        <v>68</v>
      </c>
      <c r="X3777" t="str">
        <f>IF(T3777="","",_xlfn.LET(_xlpm.x,VLOOKUP(T3777,'Drop-down_menus'!$F$2:$G$16,2,FALSE),IF(_xlpm.x=0,"",_xlpm.x)))</f>
        <v>https://orcid.org/0000-0002-0981-7442</v>
      </c>
      <c r="Y3777" t="str">
        <f>IF(U3777="","",_xlfn.LET(_xlpm.x,VLOOKUP(U3777,'Drop-down_menus'!$F$2:$G$16,2,FALSE),IF(_xlpm.x=0,"",_xlpm.x)))</f>
        <v/>
      </c>
      <c r="Z3777" t="str">
        <f>IF(V3777="","",_xlfn.LET(_xlpm.x,VLOOKUP(V3777,'Drop-down_menus'!$F$2:$G$16,2,FALSE),IF(_xlpm.x=0,"",_xlpm.x)))</f>
        <v/>
      </c>
      <c r="AA3777" t="str">
        <f>IF(W3777="","",_xlfn.LET(_xlpm.x,VLOOKUP(W3777,'Drop-down_menus'!$F$2:$G$16,2,FALSE),IF(_xlpm.x=0,"",_xlpm.x)))</f>
        <v/>
      </c>
      <c r="AB3777" t="s">
        <v>702</v>
      </c>
      <c r="AE3777" t="s">
        <v>896</v>
      </c>
    </row>
    <row r="3778" spans="1:31" ht="15" hidden="1" x14ac:dyDescent="0.2">
      <c r="A3778" s="2" t="s">
        <v>489</v>
      </c>
      <c r="B3778">
        <v>5816</v>
      </c>
      <c r="C3778">
        <v>2732</v>
      </c>
      <c r="D3778" s="69" t="s">
        <v>700</v>
      </c>
      <c r="F3778" s="70" t="s">
        <v>753</v>
      </c>
      <c r="G3778" s="70">
        <v>1</v>
      </c>
      <c r="H3778" s="70" t="s">
        <v>753</v>
      </c>
      <c r="I3778" t="s">
        <v>753</v>
      </c>
      <c r="J3778" t="str">
        <f>IF($I3778="","",_xlfn.LET(_xlpm.x,VLOOKUP($I3778,'taxon-match_2026-08-31'!$A$2:$N$122,6,FALSE),IF(_xlpm.x=0,"",_xlpm.x)))</f>
        <v>Fisher, 1930</v>
      </c>
      <c r="K3778" t="str">
        <f>IF($I3778="","",_xlfn.LET(_xlpm.x,VLOOKUP($I3778,'taxon-match_2026-08-31'!$A$2:$N$122,4,FALSE),IF(_xlpm.x=0,"",_xlpm.x)))</f>
        <v>urn:lsid:marinespecies.org:taxname:172551</v>
      </c>
      <c r="L3778" t="str">
        <f>IF($I3778="","",_xlfn.LET(_xlpm.x,VLOOKUP($I3778,'taxon-match_2026-08-31'!$A$2:$N$122,7,FALSE),IF(_xlpm.x=0,"",_xlpm.x)))</f>
        <v>Animalia</v>
      </c>
      <c r="M3778" t="str">
        <f>IF($I3778="","",_xlfn.LET(_xlpm.x,VLOOKUP($I3778,'taxon-match_2026-08-31'!$A$2:$N$122,8,FALSE),IF(_xlpm.x=0,"",_xlpm.x)))</f>
        <v>Echinodermata</v>
      </c>
      <c r="N3778" t="str">
        <f>IF($I3778="","",_xlfn.LET(_xlpm.x,VLOOKUP($I3778,'taxon-match_2026-08-31'!$A$2:$N$122,9,FALSE),IF(_xlpm.x=0,"",_xlpm.x)))</f>
        <v>Asteroidea</v>
      </c>
      <c r="O3778" t="str">
        <f>IF($I3778="","",_xlfn.LET(_xlpm.x,VLOOKUP($I3778,'taxon-match_2026-08-31'!$A$2:$N$122,10,FALSE),IF(_xlpm.x=0,"",_xlpm.x)))</f>
        <v>Forcipulatida</v>
      </c>
      <c r="P3778" t="str">
        <f>IF($I3778="","",_xlfn.LET(_xlpm.x,VLOOKUP($I3778,'taxon-match_2026-08-31'!$A$2:$N$122,11,FALSE),IF(_xlpm.x=0,"",_xlpm.x)))</f>
        <v>Stichasteridae</v>
      </c>
      <c r="Q3778" t="str">
        <f>IF($I3778="","",_xlfn.LET(_xlpm.x,VLOOKUP($I3778,'taxon-match_2026-08-31'!$A$2:$N$122,12,FALSE),IF(_xlpm.x=0,"",_xlpm.x)))</f>
        <v>Neosmilaster</v>
      </c>
      <c r="R3778" t="str">
        <f>IF($I3778="","",_xlfn.LET(_xlpm.x,VLOOKUP($I3778,'taxon-match_2026-08-31'!$A$2:$N$122,14,FALSE),IF(_xlpm.x=0,"",_xlpm.x)))</f>
        <v/>
      </c>
      <c r="S3778" s="2" t="s">
        <v>2361</v>
      </c>
      <c r="T3778" s="69" t="s">
        <v>68</v>
      </c>
      <c r="X3778" t="str">
        <f>IF(T3778="","",_xlfn.LET(_xlpm.x,VLOOKUP(T3778,'Drop-down_menus'!$F$2:$G$16,2,FALSE),IF(_xlpm.x=0,"",_xlpm.x)))</f>
        <v>https://orcid.org/0000-0002-0981-7442</v>
      </c>
      <c r="Y3778" t="str">
        <f>IF(U3778="","",_xlfn.LET(_xlpm.x,VLOOKUP(U3778,'Drop-down_menus'!$F$2:$G$16,2,FALSE),IF(_xlpm.x=0,"",_xlpm.x)))</f>
        <v/>
      </c>
      <c r="Z3778" t="str">
        <f>IF(V3778="","",_xlfn.LET(_xlpm.x,VLOOKUP(V3778,'Drop-down_menus'!$F$2:$G$16,2,FALSE),IF(_xlpm.x=0,"",_xlpm.x)))</f>
        <v/>
      </c>
      <c r="AA3778" t="str">
        <f>IF(W3778="","",_xlfn.LET(_xlpm.x,VLOOKUP(W3778,'Drop-down_menus'!$F$2:$G$16,2,FALSE),IF(_xlpm.x=0,"",_xlpm.x)))</f>
        <v/>
      </c>
      <c r="AB3778" t="s">
        <v>702</v>
      </c>
      <c r="AE3778" t="s">
        <v>896</v>
      </c>
    </row>
    <row r="3779" spans="1:31" ht="15" hidden="1" x14ac:dyDescent="0.2">
      <c r="A3779" s="2" t="s">
        <v>489</v>
      </c>
      <c r="B3779">
        <v>5817</v>
      </c>
      <c r="C3779">
        <v>2662</v>
      </c>
      <c r="D3779" s="69" t="s">
        <v>700</v>
      </c>
      <c r="F3779" s="70" t="s">
        <v>753</v>
      </c>
      <c r="G3779" s="70">
        <v>1</v>
      </c>
      <c r="H3779" s="70" t="s">
        <v>753</v>
      </c>
      <c r="I3779" t="s">
        <v>753</v>
      </c>
      <c r="J3779" t="str">
        <f>IF($I3779="","",_xlfn.LET(_xlpm.x,VLOOKUP($I3779,'taxon-match_2026-08-31'!$A$2:$N$122,6,FALSE),IF(_xlpm.x=0,"",_xlpm.x)))</f>
        <v>Fisher, 1930</v>
      </c>
      <c r="K3779" t="str">
        <f>IF($I3779="","",_xlfn.LET(_xlpm.x,VLOOKUP($I3779,'taxon-match_2026-08-31'!$A$2:$N$122,4,FALSE),IF(_xlpm.x=0,"",_xlpm.x)))</f>
        <v>urn:lsid:marinespecies.org:taxname:172551</v>
      </c>
      <c r="L3779" t="str">
        <f>IF($I3779="","",_xlfn.LET(_xlpm.x,VLOOKUP($I3779,'taxon-match_2026-08-31'!$A$2:$N$122,7,FALSE),IF(_xlpm.x=0,"",_xlpm.x)))</f>
        <v>Animalia</v>
      </c>
      <c r="M3779" t="str">
        <f>IF($I3779="","",_xlfn.LET(_xlpm.x,VLOOKUP($I3779,'taxon-match_2026-08-31'!$A$2:$N$122,8,FALSE),IF(_xlpm.x=0,"",_xlpm.x)))</f>
        <v>Echinodermata</v>
      </c>
      <c r="N3779" t="str">
        <f>IF($I3779="","",_xlfn.LET(_xlpm.x,VLOOKUP($I3779,'taxon-match_2026-08-31'!$A$2:$N$122,9,FALSE),IF(_xlpm.x=0,"",_xlpm.x)))</f>
        <v>Asteroidea</v>
      </c>
      <c r="O3779" t="str">
        <f>IF($I3779="","",_xlfn.LET(_xlpm.x,VLOOKUP($I3779,'taxon-match_2026-08-31'!$A$2:$N$122,10,FALSE),IF(_xlpm.x=0,"",_xlpm.x)))</f>
        <v>Forcipulatida</v>
      </c>
      <c r="P3779" t="str">
        <f>IF($I3779="","",_xlfn.LET(_xlpm.x,VLOOKUP($I3779,'taxon-match_2026-08-31'!$A$2:$N$122,11,FALSE),IF(_xlpm.x=0,"",_xlpm.x)))</f>
        <v>Stichasteridae</v>
      </c>
      <c r="Q3779" t="str">
        <f>IF($I3779="","",_xlfn.LET(_xlpm.x,VLOOKUP($I3779,'taxon-match_2026-08-31'!$A$2:$N$122,12,FALSE),IF(_xlpm.x=0,"",_xlpm.x)))</f>
        <v>Neosmilaster</v>
      </c>
      <c r="R3779" t="str">
        <f>IF($I3779="","",_xlfn.LET(_xlpm.x,VLOOKUP($I3779,'taxon-match_2026-08-31'!$A$2:$N$122,14,FALSE),IF(_xlpm.x=0,"",_xlpm.x)))</f>
        <v/>
      </c>
      <c r="S3779" s="2" t="s">
        <v>2361</v>
      </c>
      <c r="T3779" s="69" t="s">
        <v>68</v>
      </c>
      <c r="X3779" t="str">
        <f>IF(T3779="","",_xlfn.LET(_xlpm.x,VLOOKUP(T3779,'Drop-down_menus'!$F$2:$G$16,2,FALSE),IF(_xlpm.x=0,"",_xlpm.x)))</f>
        <v>https://orcid.org/0000-0002-0981-7442</v>
      </c>
      <c r="Y3779" t="str">
        <f>IF(U3779="","",_xlfn.LET(_xlpm.x,VLOOKUP(U3779,'Drop-down_menus'!$F$2:$G$16,2,FALSE),IF(_xlpm.x=0,"",_xlpm.x)))</f>
        <v/>
      </c>
      <c r="Z3779" t="str">
        <f>IF(V3779="","",_xlfn.LET(_xlpm.x,VLOOKUP(V3779,'Drop-down_menus'!$F$2:$G$16,2,FALSE),IF(_xlpm.x=0,"",_xlpm.x)))</f>
        <v/>
      </c>
      <c r="AA3779" t="str">
        <f>IF(W3779="","",_xlfn.LET(_xlpm.x,VLOOKUP(W3779,'Drop-down_menus'!$F$2:$G$16,2,FALSE),IF(_xlpm.x=0,"",_xlpm.x)))</f>
        <v/>
      </c>
      <c r="AB3779" t="s">
        <v>702</v>
      </c>
      <c r="AE3779" t="s">
        <v>896</v>
      </c>
    </row>
    <row r="3780" spans="1:31" ht="15" hidden="1" x14ac:dyDescent="0.2">
      <c r="A3780" s="2" t="s">
        <v>489</v>
      </c>
      <c r="B3780">
        <v>5846</v>
      </c>
      <c r="C3780">
        <v>2663</v>
      </c>
      <c r="D3780" s="69" t="s">
        <v>700</v>
      </c>
      <c r="F3780" s="70" t="s">
        <v>753</v>
      </c>
      <c r="G3780" s="70">
        <v>1</v>
      </c>
      <c r="H3780" s="70" t="s">
        <v>753</v>
      </c>
      <c r="I3780" t="s">
        <v>753</v>
      </c>
      <c r="J3780" t="str">
        <f>IF($I3780="","",_xlfn.LET(_xlpm.x,VLOOKUP($I3780,'taxon-match_2026-08-31'!$A$2:$N$122,6,FALSE),IF(_xlpm.x=0,"",_xlpm.x)))</f>
        <v>Fisher, 1930</v>
      </c>
      <c r="K3780" t="str">
        <f>IF($I3780="","",_xlfn.LET(_xlpm.x,VLOOKUP($I3780,'taxon-match_2026-08-31'!$A$2:$N$122,4,FALSE),IF(_xlpm.x=0,"",_xlpm.x)))</f>
        <v>urn:lsid:marinespecies.org:taxname:172551</v>
      </c>
      <c r="L3780" t="str">
        <f>IF($I3780="","",_xlfn.LET(_xlpm.x,VLOOKUP($I3780,'taxon-match_2026-08-31'!$A$2:$N$122,7,FALSE),IF(_xlpm.x=0,"",_xlpm.x)))</f>
        <v>Animalia</v>
      </c>
      <c r="M3780" t="str">
        <f>IF($I3780="","",_xlfn.LET(_xlpm.x,VLOOKUP($I3780,'taxon-match_2026-08-31'!$A$2:$N$122,8,FALSE),IF(_xlpm.x=0,"",_xlpm.x)))</f>
        <v>Echinodermata</v>
      </c>
      <c r="N3780" t="str">
        <f>IF($I3780="","",_xlfn.LET(_xlpm.x,VLOOKUP($I3780,'taxon-match_2026-08-31'!$A$2:$N$122,9,FALSE),IF(_xlpm.x=0,"",_xlpm.x)))</f>
        <v>Asteroidea</v>
      </c>
      <c r="O3780" t="str">
        <f>IF($I3780="","",_xlfn.LET(_xlpm.x,VLOOKUP($I3780,'taxon-match_2026-08-31'!$A$2:$N$122,10,FALSE),IF(_xlpm.x=0,"",_xlpm.x)))</f>
        <v>Forcipulatida</v>
      </c>
      <c r="P3780" t="str">
        <f>IF($I3780="","",_xlfn.LET(_xlpm.x,VLOOKUP($I3780,'taxon-match_2026-08-31'!$A$2:$N$122,11,FALSE),IF(_xlpm.x=0,"",_xlpm.x)))</f>
        <v>Stichasteridae</v>
      </c>
      <c r="Q3780" t="str">
        <f>IF($I3780="","",_xlfn.LET(_xlpm.x,VLOOKUP($I3780,'taxon-match_2026-08-31'!$A$2:$N$122,12,FALSE),IF(_xlpm.x=0,"",_xlpm.x)))</f>
        <v>Neosmilaster</v>
      </c>
      <c r="R3780" t="str">
        <f>IF($I3780="","",_xlfn.LET(_xlpm.x,VLOOKUP($I3780,'taxon-match_2026-08-31'!$A$2:$N$122,14,FALSE),IF(_xlpm.x=0,"",_xlpm.x)))</f>
        <v/>
      </c>
      <c r="S3780" s="2" t="s">
        <v>2361</v>
      </c>
      <c r="T3780" s="69" t="s">
        <v>68</v>
      </c>
      <c r="X3780" t="str">
        <f>IF(T3780="","",_xlfn.LET(_xlpm.x,VLOOKUP(T3780,'Drop-down_menus'!$F$2:$G$16,2,FALSE),IF(_xlpm.x=0,"",_xlpm.x)))</f>
        <v>https://orcid.org/0000-0002-0981-7442</v>
      </c>
      <c r="Y3780" t="str">
        <f>IF(U3780="","",_xlfn.LET(_xlpm.x,VLOOKUP(U3780,'Drop-down_menus'!$F$2:$G$16,2,FALSE),IF(_xlpm.x=0,"",_xlpm.x)))</f>
        <v/>
      </c>
      <c r="Z3780" t="str">
        <f>IF(V3780="","",_xlfn.LET(_xlpm.x,VLOOKUP(V3780,'Drop-down_menus'!$F$2:$G$16,2,FALSE),IF(_xlpm.x=0,"",_xlpm.x)))</f>
        <v/>
      </c>
      <c r="AA3780" t="str">
        <f>IF(W3780="","",_xlfn.LET(_xlpm.x,VLOOKUP(W3780,'Drop-down_menus'!$F$2:$G$16,2,FALSE),IF(_xlpm.x=0,"",_xlpm.x)))</f>
        <v/>
      </c>
      <c r="AB3780" t="s">
        <v>702</v>
      </c>
      <c r="AE3780" t="s">
        <v>896</v>
      </c>
    </row>
    <row r="3781" spans="1:31" ht="15" hidden="1" x14ac:dyDescent="0.2">
      <c r="A3781" s="2" t="s">
        <v>489</v>
      </c>
      <c r="B3781">
        <v>5847</v>
      </c>
      <c r="C3781">
        <v>2679</v>
      </c>
      <c r="D3781" s="69" t="s">
        <v>700</v>
      </c>
      <c r="F3781" s="70" t="s">
        <v>753</v>
      </c>
      <c r="G3781" s="70">
        <v>1</v>
      </c>
      <c r="H3781" s="70" t="s">
        <v>753</v>
      </c>
      <c r="I3781" t="s">
        <v>753</v>
      </c>
      <c r="J3781" t="str">
        <f>IF($I3781="","",_xlfn.LET(_xlpm.x,VLOOKUP($I3781,'taxon-match_2026-08-31'!$A$2:$N$122,6,FALSE),IF(_xlpm.x=0,"",_xlpm.x)))</f>
        <v>Fisher, 1930</v>
      </c>
      <c r="K3781" t="str">
        <f>IF($I3781="","",_xlfn.LET(_xlpm.x,VLOOKUP($I3781,'taxon-match_2026-08-31'!$A$2:$N$122,4,FALSE),IF(_xlpm.x=0,"",_xlpm.x)))</f>
        <v>urn:lsid:marinespecies.org:taxname:172551</v>
      </c>
      <c r="L3781" t="str">
        <f>IF($I3781="","",_xlfn.LET(_xlpm.x,VLOOKUP($I3781,'taxon-match_2026-08-31'!$A$2:$N$122,7,FALSE),IF(_xlpm.x=0,"",_xlpm.x)))</f>
        <v>Animalia</v>
      </c>
      <c r="M3781" t="str">
        <f>IF($I3781="","",_xlfn.LET(_xlpm.x,VLOOKUP($I3781,'taxon-match_2026-08-31'!$A$2:$N$122,8,FALSE),IF(_xlpm.x=0,"",_xlpm.x)))</f>
        <v>Echinodermata</v>
      </c>
      <c r="N3781" t="str">
        <f>IF($I3781="","",_xlfn.LET(_xlpm.x,VLOOKUP($I3781,'taxon-match_2026-08-31'!$A$2:$N$122,9,FALSE),IF(_xlpm.x=0,"",_xlpm.x)))</f>
        <v>Asteroidea</v>
      </c>
      <c r="O3781" t="str">
        <f>IF($I3781="","",_xlfn.LET(_xlpm.x,VLOOKUP($I3781,'taxon-match_2026-08-31'!$A$2:$N$122,10,FALSE),IF(_xlpm.x=0,"",_xlpm.x)))</f>
        <v>Forcipulatida</v>
      </c>
      <c r="P3781" t="str">
        <f>IF($I3781="","",_xlfn.LET(_xlpm.x,VLOOKUP($I3781,'taxon-match_2026-08-31'!$A$2:$N$122,11,FALSE),IF(_xlpm.x=0,"",_xlpm.x)))</f>
        <v>Stichasteridae</v>
      </c>
      <c r="Q3781" t="str">
        <f>IF($I3781="","",_xlfn.LET(_xlpm.x,VLOOKUP($I3781,'taxon-match_2026-08-31'!$A$2:$N$122,12,FALSE),IF(_xlpm.x=0,"",_xlpm.x)))</f>
        <v>Neosmilaster</v>
      </c>
      <c r="R3781" t="str">
        <f>IF($I3781="","",_xlfn.LET(_xlpm.x,VLOOKUP($I3781,'taxon-match_2026-08-31'!$A$2:$N$122,14,FALSE),IF(_xlpm.x=0,"",_xlpm.x)))</f>
        <v/>
      </c>
      <c r="S3781" s="2" t="s">
        <v>2361</v>
      </c>
      <c r="T3781" s="69" t="s">
        <v>68</v>
      </c>
      <c r="X3781" t="str">
        <f>IF(T3781="","",_xlfn.LET(_xlpm.x,VLOOKUP(T3781,'Drop-down_menus'!$F$2:$G$16,2,FALSE),IF(_xlpm.x=0,"",_xlpm.x)))</f>
        <v>https://orcid.org/0000-0002-0981-7442</v>
      </c>
      <c r="Y3781" t="str">
        <f>IF(U3781="","",_xlfn.LET(_xlpm.x,VLOOKUP(U3781,'Drop-down_menus'!$F$2:$G$16,2,FALSE),IF(_xlpm.x=0,"",_xlpm.x)))</f>
        <v/>
      </c>
      <c r="Z3781" t="str">
        <f>IF(V3781="","",_xlfn.LET(_xlpm.x,VLOOKUP(V3781,'Drop-down_menus'!$F$2:$G$16,2,FALSE),IF(_xlpm.x=0,"",_xlpm.x)))</f>
        <v/>
      </c>
      <c r="AA3781" t="str">
        <f>IF(W3781="","",_xlfn.LET(_xlpm.x,VLOOKUP(W3781,'Drop-down_menus'!$F$2:$G$16,2,FALSE),IF(_xlpm.x=0,"",_xlpm.x)))</f>
        <v/>
      </c>
      <c r="AB3781" t="s">
        <v>702</v>
      </c>
      <c r="AE3781" t="s">
        <v>896</v>
      </c>
    </row>
    <row r="3782" spans="1:31" ht="15" hidden="1" x14ac:dyDescent="0.2">
      <c r="A3782" s="2" t="s">
        <v>489</v>
      </c>
      <c r="B3782">
        <v>5855</v>
      </c>
      <c r="C3782">
        <v>2640</v>
      </c>
      <c r="D3782" s="69" t="s">
        <v>700</v>
      </c>
      <c r="F3782" s="70" t="s">
        <v>753</v>
      </c>
      <c r="G3782" s="70">
        <v>1</v>
      </c>
      <c r="H3782" s="70" t="s">
        <v>753</v>
      </c>
      <c r="I3782" t="s">
        <v>753</v>
      </c>
      <c r="J3782" t="str">
        <f>IF($I3782="","",_xlfn.LET(_xlpm.x,VLOOKUP($I3782,'taxon-match_2026-08-31'!$A$2:$N$122,6,FALSE),IF(_xlpm.x=0,"",_xlpm.x)))</f>
        <v>Fisher, 1930</v>
      </c>
      <c r="K3782" t="str">
        <f>IF($I3782="","",_xlfn.LET(_xlpm.x,VLOOKUP($I3782,'taxon-match_2026-08-31'!$A$2:$N$122,4,FALSE),IF(_xlpm.x=0,"",_xlpm.x)))</f>
        <v>urn:lsid:marinespecies.org:taxname:172551</v>
      </c>
      <c r="L3782" t="str">
        <f>IF($I3782="","",_xlfn.LET(_xlpm.x,VLOOKUP($I3782,'taxon-match_2026-08-31'!$A$2:$N$122,7,FALSE),IF(_xlpm.x=0,"",_xlpm.x)))</f>
        <v>Animalia</v>
      </c>
      <c r="M3782" t="str">
        <f>IF($I3782="","",_xlfn.LET(_xlpm.x,VLOOKUP($I3782,'taxon-match_2026-08-31'!$A$2:$N$122,8,FALSE),IF(_xlpm.x=0,"",_xlpm.x)))</f>
        <v>Echinodermata</v>
      </c>
      <c r="N3782" t="str">
        <f>IF($I3782="","",_xlfn.LET(_xlpm.x,VLOOKUP($I3782,'taxon-match_2026-08-31'!$A$2:$N$122,9,FALSE),IF(_xlpm.x=0,"",_xlpm.x)))</f>
        <v>Asteroidea</v>
      </c>
      <c r="O3782" t="str">
        <f>IF($I3782="","",_xlfn.LET(_xlpm.x,VLOOKUP($I3782,'taxon-match_2026-08-31'!$A$2:$N$122,10,FALSE),IF(_xlpm.x=0,"",_xlpm.x)))</f>
        <v>Forcipulatida</v>
      </c>
      <c r="P3782" t="str">
        <f>IF($I3782="","",_xlfn.LET(_xlpm.x,VLOOKUP($I3782,'taxon-match_2026-08-31'!$A$2:$N$122,11,FALSE),IF(_xlpm.x=0,"",_xlpm.x)))</f>
        <v>Stichasteridae</v>
      </c>
      <c r="Q3782" t="str">
        <f>IF($I3782="","",_xlfn.LET(_xlpm.x,VLOOKUP($I3782,'taxon-match_2026-08-31'!$A$2:$N$122,12,FALSE),IF(_xlpm.x=0,"",_xlpm.x)))</f>
        <v>Neosmilaster</v>
      </c>
      <c r="R3782" t="str">
        <f>IF($I3782="","",_xlfn.LET(_xlpm.x,VLOOKUP($I3782,'taxon-match_2026-08-31'!$A$2:$N$122,14,FALSE),IF(_xlpm.x=0,"",_xlpm.x)))</f>
        <v/>
      </c>
      <c r="S3782" s="2" t="s">
        <v>2361</v>
      </c>
      <c r="T3782" s="69" t="s">
        <v>68</v>
      </c>
      <c r="X3782" t="str">
        <f>IF(T3782="","",_xlfn.LET(_xlpm.x,VLOOKUP(T3782,'Drop-down_menus'!$F$2:$G$16,2,FALSE),IF(_xlpm.x=0,"",_xlpm.x)))</f>
        <v>https://orcid.org/0000-0002-0981-7442</v>
      </c>
      <c r="Y3782" t="str">
        <f>IF(U3782="","",_xlfn.LET(_xlpm.x,VLOOKUP(U3782,'Drop-down_menus'!$F$2:$G$16,2,FALSE),IF(_xlpm.x=0,"",_xlpm.x)))</f>
        <v/>
      </c>
      <c r="Z3782" t="str">
        <f>IF(V3782="","",_xlfn.LET(_xlpm.x,VLOOKUP(V3782,'Drop-down_menus'!$F$2:$G$16,2,FALSE),IF(_xlpm.x=0,"",_xlpm.x)))</f>
        <v/>
      </c>
      <c r="AA3782" t="str">
        <f>IF(W3782="","",_xlfn.LET(_xlpm.x,VLOOKUP(W3782,'Drop-down_menus'!$F$2:$G$16,2,FALSE),IF(_xlpm.x=0,"",_xlpm.x)))</f>
        <v/>
      </c>
      <c r="AB3782" t="s">
        <v>702</v>
      </c>
      <c r="AE3782" t="s">
        <v>896</v>
      </c>
    </row>
    <row r="3783" spans="1:31" ht="15" hidden="1" x14ac:dyDescent="0.2">
      <c r="A3783" s="2" t="s">
        <v>117</v>
      </c>
      <c r="B3783">
        <v>566</v>
      </c>
      <c r="C3783">
        <v>2641</v>
      </c>
      <c r="D3783" s="69" t="s">
        <v>700</v>
      </c>
      <c r="F3783" s="70" t="s">
        <v>753</v>
      </c>
      <c r="G3783" s="70">
        <v>1</v>
      </c>
      <c r="H3783" s="70" t="s">
        <v>753</v>
      </c>
      <c r="I3783" t="s">
        <v>753</v>
      </c>
      <c r="J3783" t="str">
        <f>IF($I3783="","",_xlfn.LET(_xlpm.x,VLOOKUP($I3783,'taxon-match_2026-08-31'!$A$2:$N$122,6,FALSE),IF(_xlpm.x=0,"",_xlpm.x)))</f>
        <v>Fisher, 1930</v>
      </c>
      <c r="K3783" t="str">
        <f>IF($I3783="","",_xlfn.LET(_xlpm.x,VLOOKUP($I3783,'taxon-match_2026-08-31'!$A$2:$N$122,4,FALSE),IF(_xlpm.x=0,"",_xlpm.x)))</f>
        <v>urn:lsid:marinespecies.org:taxname:172551</v>
      </c>
      <c r="L3783" t="str">
        <f>IF($I3783="","",_xlfn.LET(_xlpm.x,VLOOKUP($I3783,'taxon-match_2026-08-31'!$A$2:$N$122,7,FALSE),IF(_xlpm.x=0,"",_xlpm.x)))</f>
        <v>Animalia</v>
      </c>
      <c r="M3783" t="str">
        <f>IF($I3783="","",_xlfn.LET(_xlpm.x,VLOOKUP($I3783,'taxon-match_2026-08-31'!$A$2:$N$122,8,FALSE),IF(_xlpm.x=0,"",_xlpm.x)))</f>
        <v>Echinodermata</v>
      </c>
      <c r="N3783" t="str">
        <f>IF($I3783="","",_xlfn.LET(_xlpm.x,VLOOKUP($I3783,'taxon-match_2026-08-31'!$A$2:$N$122,9,FALSE),IF(_xlpm.x=0,"",_xlpm.x)))</f>
        <v>Asteroidea</v>
      </c>
      <c r="O3783" t="str">
        <f>IF($I3783="","",_xlfn.LET(_xlpm.x,VLOOKUP($I3783,'taxon-match_2026-08-31'!$A$2:$N$122,10,FALSE),IF(_xlpm.x=0,"",_xlpm.x)))</f>
        <v>Forcipulatida</v>
      </c>
      <c r="P3783" t="str">
        <f>IF($I3783="","",_xlfn.LET(_xlpm.x,VLOOKUP($I3783,'taxon-match_2026-08-31'!$A$2:$N$122,11,FALSE),IF(_xlpm.x=0,"",_xlpm.x)))</f>
        <v>Stichasteridae</v>
      </c>
      <c r="Q3783" t="str">
        <f>IF($I3783="","",_xlfn.LET(_xlpm.x,VLOOKUP($I3783,'taxon-match_2026-08-31'!$A$2:$N$122,12,FALSE),IF(_xlpm.x=0,"",_xlpm.x)))</f>
        <v>Neosmilaster</v>
      </c>
      <c r="R3783" t="str">
        <f>IF($I3783="","",_xlfn.LET(_xlpm.x,VLOOKUP($I3783,'taxon-match_2026-08-31'!$A$2:$N$122,14,FALSE),IF(_xlpm.x=0,"",_xlpm.x)))</f>
        <v/>
      </c>
      <c r="S3783" s="2" t="s">
        <v>2361</v>
      </c>
      <c r="T3783" s="69" t="s">
        <v>68</v>
      </c>
      <c r="X3783" t="str">
        <f>IF(T3783="","",_xlfn.LET(_xlpm.x,VLOOKUP(T3783,'Drop-down_menus'!$F$2:$G$16,2,FALSE),IF(_xlpm.x=0,"",_xlpm.x)))</f>
        <v>https://orcid.org/0000-0002-0981-7442</v>
      </c>
      <c r="Y3783" t="str">
        <f>IF(U3783="","",_xlfn.LET(_xlpm.x,VLOOKUP(U3783,'Drop-down_menus'!$F$2:$G$16,2,FALSE),IF(_xlpm.x=0,"",_xlpm.x)))</f>
        <v/>
      </c>
      <c r="Z3783" t="str">
        <f>IF(V3783="","",_xlfn.LET(_xlpm.x,VLOOKUP(V3783,'Drop-down_menus'!$F$2:$G$16,2,FALSE),IF(_xlpm.x=0,"",_xlpm.x)))</f>
        <v/>
      </c>
      <c r="AA3783" t="str">
        <f>IF(W3783="","",_xlfn.LET(_xlpm.x,VLOOKUP(W3783,'Drop-down_menus'!$F$2:$G$16,2,FALSE),IF(_xlpm.x=0,"",_xlpm.x)))</f>
        <v/>
      </c>
      <c r="AB3783" t="s">
        <v>702</v>
      </c>
      <c r="AE3783" t="s">
        <v>896</v>
      </c>
    </row>
    <row r="3784" spans="1:31" ht="15" hidden="1" x14ac:dyDescent="0.2">
      <c r="A3784" s="2" t="s">
        <v>117</v>
      </c>
      <c r="B3784">
        <v>567</v>
      </c>
      <c r="C3784">
        <v>2642</v>
      </c>
      <c r="D3784" s="69" t="s">
        <v>700</v>
      </c>
      <c r="F3784" s="70" t="s">
        <v>753</v>
      </c>
      <c r="G3784" s="70">
        <v>1</v>
      </c>
      <c r="H3784" s="70" t="s">
        <v>753</v>
      </c>
      <c r="I3784" t="s">
        <v>753</v>
      </c>
      <c r="J3784" t="str">
        <f>IF($I3784="","",_xlfn.LET(_xlpm.x,VLOOKUP($I3784,'taxon-match_2026-08-31'!$A$2:$N$122,6,FALSE),IF(_xlpm.x=0,"",_xlpm.x)))</f>
        <v>Fisher, 1930</v>
      </c>
      <c r="K3784" t="str">
        <f>IF($I3784="","",_xlfn.LET(_xlpm.x,VLOOKUP($I3784,'taxon-match_2026-08-31'!$A$2:$N$122,4,FALSE),IF(_xlpm.x=0,"",_xlpm.x)))</f>
        <v>urn:lsid:marinespecies.org:taxname:172551</v>
      </c>
      <c r="L3784" t="str">
        <f>IF($I3784="","",_xlfn.LET(_xlpm.x,VLOOKUP($I3784,'taxon-match_2026-08-31'!$A$2:$N$122,7,FALSE),IF(_xlpm.x=0,"",_xlpm.x)))</f>
        <v>Animalia</v>
      </c>
      <c r="M3784" t="str">
        <f>IF($I3784="","",_xlfn.LET(_xlpm.x,VLOOKUP($I3784,'taxon-match_2026-08-31'!$A$2:$N$122,8,FALSE),IF(_xlpm.x=0,"",_xlpm.x)))</f>
        <v>Echinodermata</v>
      </c>
      <c r="N3784" t="str">
        <f>IF($I3784="","",_xlfn.LET(_xlpm.x,VLOOKUP($I3784,'taxon-match_2026-08-31'!$A$2:$N$122,9,FALSE),IF(_xlpm.x=0,"",_xlpm.x)))</f>
        <v>Asteroidea</v>
      </c>
      <c r="O3784" t="str">
        <f>IF($I3784="","",_xlfn.LET(_xlpm.x,VLOOKUP($I3784,'taxon-match_2026-08-31'!$A$2:$N$122,10,FALSE),IF(_xlpm.x=0,"",_xlpm.x)))</f>
        <v>Forcipulatida</v>
      </c>
      <c r="P3784" t="str">
        <f>IF($I3784="","",_xlfn.LET(_xlpm.x,VLOOKUP($I3784,'taxon-match_2026-08-31'!$A$2:$N$122,11,FALSE),IF(_xlpm.x=0,"",_xlpm.x)))</f>
        <v>Stichasteridae</v>
      </c>
      <c r="Q3784" t="str">
        <f>IF($I3784="","",_xlfn.LET(_xlpm.x,VLOOKUP($I3784,'taxon-match_2026-08-31'!$A$2:$N$122,12,FALSE),IF(_xlpm.x=0,"",_xlpm.x)))</f>
        <v>Neosmilaster</v>
      </c>
      <c r="R3784" t="str">
        <f>IF($I3784="","",_xlfn.LET(_xlpm.x,VLOOKUP($I3784,'taxon-match_2026-08-31'!$A$2:$N$122,14,FALSE),IF(_xlpm.x=0,"",_xlpm.x)))</f>
        <v/>
      </c>
      <c r="S3784" s="2" t="s">
        <v>2361</v>
      </c>
      <c r="T3784" s="69" t="s">
        <v>68</v>
      </c>
      <c r="X3784" t="str">
        <f>IF(T3784="","",_xlfn.LET(_xlpm.x,VLOOKUP(T3784,'Drop-down_menus'!$F$2:$G$16,2,FALSE),IF(_xlpm.x=0,"",_xlpm.x)))</f>
        <v>https://orcid.org/0000-0002-0981-7442</v>
      </c>
      <c r="Y3784" t="str">
        <f>IF(U3784="","",_xlfn.LET(_xlpm.x,VLOOKUP(U3784,'Drop-down_menus'!$F$2:$G$16,2,FALSE),IF(_xlpm.x=0,"",_xlpm.x)))</f>
        <v/>
      </c>
      <c r="Z3784" t="str">
        <f>IF(V3784="","",_xlfn.LET(_xlpm.x,VLOOKUP(V3784,'Drop-down_menus'!$F$2:$G$16,2,FALSE),IF(_xlpm.x=0,"",_xlpm.x)))</f>
        <v/>
      </c>
      <c r="AA3784" t="str">
        <f>IF(W3784="","",_xlfn.LET(_xlpm.x,VLOOKUP(W3784,'Drop-down_menus'!$F$2:$G$16,2,FALSE),IF(_xlpm.x=0,"",_xlpm.x)))</f>
        <v/>
      </c>
      <c r="AB3784" t="s">
        <v>702</v>
      </c>
      <c r="AE3784" t="s">
        <v>896</v>
      </c>
    </row>
    <row r="3785" spans="1:31" ht="15" hidden="1" x14ac:dyDescent="0.2">
      <c r="A3785" s="2" t="s">
        <v>117</v>
      </c>
      <c r="B3785">
        <v>606</v>
      </c>
      <c r="C3785">
        <v>2643</v>
      </c>
      <c r="D3785" s="69" t="s">
        <v>700</v>
      </c>
      <c r="F3785" s="70" t="s">
        <v>753</v>
      </c>
      <c r="G3785" s="69">
        <v>1</v>
      </c>
      <c r="H3785" s="70" t="s">
        <v>753</v>
      </c>
      <c r="I3785" t="s">
        <v>753</v>
      </c>
      <c r="J3785" t="str">
        <f>IF($I3785="","",_xlfn.LET(_xlpm.x,VLOOKUP($I3785,'taxon-match_2026-08-31'!$A$2:$N$122,6,FALSE),IF(_xlpm.x=0,"",_xlpm.x)))</f>
        <v>Fisher, 1930</v>
      </c>
      <c r="K3785" t="str">
        <f>IF($I3785="","",_xlfn.LET(_xlpm.x,VLOOKUP($I3785,'taxon-match_2026-08-31'!$A$2:$N$122,4,FALSE),IF(_xlpm.x=0,"",_xlpm.x)))</f>
        <v>urn:lsid:marinespecies.org:taxname:172551</v>
      </c>
      <c r="L3785" t="str">
        <f>IF($I3785="","",_xlfn.LET(_xlpm.x,VLOOKUP($I3785,'taxon-match_2026-08-31'!$A$2:$N$122,7,FALSE),IF(_xlpm.x=0,"",_xlpm.x)))</f>
        <v>Animalia</v>
      </c>
      <c r="M3785" t="str">
        <f>IF($I3785="","",_xlfn.LET(_xlpm.x,VLOOKUP($I3785,'taxon-match_2026-08-31'!$A$2:$N$122,8,FALSE),IF(_xlpm.x=0,"",_xlpm.x)))</f>
        <v>Echinodermata</v>
      </c>
      <c r="N3785" t="str">
        <f>IF($I3785="","",_xlfn.LET(_xlpm.x,VLOOKUP($I3785,'taxon-match_2026-08-31'!$A$2:$N$122,9,FALSE),IF(_xlpm.x=0,"",_xlpm.x)))</f>
        <v>Asteroidea</v>
      </c>
      <c r="O3785" t="str">
        <f>IF($I3785="","",_xlfn.LET(_xlpm.x,VLOOKUP($I3785,'taxon-match_2026-08-31'!$A$2:$N$122,10,FALSE),IF(_xlpm.x=0,"",_xlpm.x)))</f>
        <v>Forcipulatida</v>
      </c>
      <c r="P3785" t="str">
        <f>IF($I3785="","",_xlfn.LET(_xlpm.x,VLOOKUP($I3785,'taxon-match_2026-08-31'!$A$2:$N$122,11,FALSE),IF(_xlpm.x=0,"",_xlpm.x)))</f>
        <v>Stichasteridae</v>
      </c>
      <c r="Q3785" t="str">
        <f>IF($I3785="","",_xlfn.LET(_xlpm.x,VLOOKUP($I3785,'taxon-match_2026-08-31'!$A$2:$N$122,12,FALSE),IF(_xlpm.x=0,"",_xlpm.x)))</f>
        <v>Neosmilaster</v>
      </c>
      <c r="R3785" t="str">
        <f>IF($I3785="","",_xlfn.LET(_xlpm.x,VLOOKUP($I3785,'taxon-match_2026-08-31'!$A$2:$N$122,14,FALSE),IF(_xlpm.x=0,"",_xlpm.x)))</f>
        <v/>
      </c>
      <c r="S3785" s="2" t="s">
        <v>2361</v>
      </c>
      <c r="T3785" s="69" t="s">
        <v>68</v>
      </c>
      <c r="X3785" t="str">
        <f>IF(T3785="","",_xlfn.LET(_xlpm.x,VLOOKUP(T3785,'Drop-down_menus'!$F$2:$G$16,2,FALSE),IF(_xlpm.x=0,"",_xlpm.x)))</f>
        <v>https://orcid.org/0000-0002-0981-7442</v>
      </c>
      <c r="Y3785" t="str">
        <f>IF(U3785="","",_xlfn.LET(_xlpm.x,VLOOKUP(U3785,'Drop-down_menus'!$F$2:$G$16,2,FALSE),IF(_xlpm.x=0,"",_xlpm.x)))</f>
        <v/>
      </c>
      <c r="Z3785" t="str">
        <f>IF(V3785="","",_xlfn.LET(_xlpm.x,VLOOKUP(V3785,'Drop-down_menus'!$F$2:$G$16,2,FALSE),IF(_xlpm.x=0,"",_xlpm.x)))</f>
        <v/>
      </c>
      <c r="AA3785" t="str">
        <f>IF(W3785="","",_xlfn.LET(_xlpm.x,VLOOKUP(W3785,'Drop-down_menus'!$F$2:$G$16,2,FALSE),IF(_xlpm.x=0,"",_xlpm.x)))</f>
        <v/>
      </c>
      <c r="AB3785" t="s">
        <v>702</v>
      </c>
      <c r="AE3785" t="s">
        <v>896</v>
      </c>
    </row>
    <row r="3786" spans="1:31" ht="15" x14ac:dyDescent="0.2">
      <c r="A3786" s="2" t="s">
        <v>207</v>
      </c>
      <c r="B3786">
        <v>1306</v>
      </c>
      <c r="C3786">
        <v>2677</v>
      </c>
      <c r="D3786" s="69" t="s">
        <v>700</v>
      </c>
      <c r="F3786" s="70" t="s">
        <v>762</v>
      </c>
      <c r="G3786" s="69">
        <v>1</v>
      </c>
      <c r="H3786" s="70" t="s">
        <v>762</v>
      </c>
      <c r="I3786" t="s">
        <v>762</v>
      </c>
      <c r="J3786" t="str">
        <f>IF($I3786="","",_xlfn.LET(_xlpm.x,VLOOKUP($I3786,'taxon-match_2026-08-31'!$A$2:$N$122,6,FALSE),IF(_xlpm.x=0,"",_xlpm.x)))</f>
        <v>(E. A. Smith, 1876)</v>
      </c>
      <c r="K3786" t="str">
        <f>IF($I3786="","",_xlfn.LET(_xlpm.x,VLOOKUP($I3786,'taxon-match_2026-08-31'!$A$2:$N$122,4,FALSE),IF(_xlpm.x=0,"",_xlpm.x)))</f>
        <v>urn:lsid:marinespecies.org:taxname:172774</v>
      </c>
      <c r="L3786" t="str">
        <f>IF($I3786="","",_xlfn.LET(_xlpm.x,VLOOKUP($I3786,'taxon-match_2026-08-31'!$A$2:$N$122,7,FALSE),IF(_xlpm.x=0,"",_xlpm.x)))</f>
        <v>Animalia</v>
      </c>
      <c r="M3786" t="str">
        <f>IF($I3786="","",_xlfn.LET(_xlpm.x,VLOOKUP($I3786,'taxon-match_2026-08-31'!$A$2:$N$122,8,FALSE),IF(_xlpm.x=0,"",_xlpm.x)))</f>
        <v>Echinodermata</v>
      </c>
      <c r="N3786" t="str">
        <f>IF($I3786="","",_xlfn.LET(_xlpm.x,VLOOKUP($I3786,'taxon-match_2026-08-31'!$A$2:$N$122,9,FALSE),IF(_xlpm.x=0,"",_xlpm.x)))</f>
        <v>Asteroidea</v>
      </c>
      <c r="O3786" t="str">
        <f>IF($I3786="","",_xlfn.LET(_xlpm.x,VLOOKUP($I3786,'taxon-match_2026-08-31'!$A$2:$N$122,10,FALSE),IF(_xlpm.x=0,"",_xlpm.x)))</f>
        <v>Valvatida</v>
      </c>
      <c r="P3786" t="str">
        <f>IF($I3786="","",_xlfn.LET(_xlpm.x,VLOOKUP($I3786,'taxon-match_2026-08-31'!$A$2:$N$122,11,FALSE),IF(_xlpm.x=0,"",_xlpm.x)))</f>
        <v>Odontasteridae</v>
      </c>
      <c r="Q3786" t="str">
        <f>IF($I3786="","",_xlfn.LET(_xlpm.x,VLOOKUP($I3786,'taxon-match_2026-08-31'!$A$2:$N$122,12,FALSE),IF(_xlpm.x=0,"",_xlpm.x)))</f>
        <v>Odontaster</v>
      </c>
      <c r="R3786" t="str">
        <f>IF($I3786="","",_xlfn.LET(_xlpm.x,VLOOKUP($I3786,'taxon-match_2026-08-31'!$A$2:$N$122,14,FALSE),IF(_xlpm.x=0,"",_xlpm.x)))</f>
        <v>meridionalis</v>
      </c>
      <c r="S3786" s="2" t="s">
        <v>2609</v>
      </c>
      <c r="T3786" s="69" t="s">
        <v>68</v>
      </c>
      <c r="X3786" t="str">
        <f>IF(T3786="","",_xlfn.LET(_xlpm.x,VLOOKUP(T3786,'Drop-down_menus'!$F$2:$G$16,2,FALSE),IF(_xlpm.x=0,"",_xlpm.x)))</f>
        <v>https://orcid.org/0000-0002-0981-7442</v>
      </c>
      <c r="Y3786" t="str">
        <f>IF(U3786="","",_xlfn.LET(_xlpm.x,VLOOKUP(U3786,'Drop-down_menus'!$F$2:$G$16,2,FALSE),IF(_xlpm.x=0,"",_xlpm.x)))</f>
        <v/>
      </c>
      <c r="Z3786" t="str">
        <f>IF(V3786="","",_xlfn.LET(_xlpm.x,VLOOKUP(V3786,'Drop-down_menus'!$F$2:$G$16,2,FALSE),IF(_xlpm.x=0,"",_xlpm.x)))</f>
        <v/>
      </c>
      <c r="AA3786" t="str">
        <f>IF(W3786="","",_xlfn.LET(_xlpm.x,VLOOKUP(W3786,'Drop-down_menus'!$F$2:$G$16,2,FALSE),IF(_xlpm.x=0,"",_xlpm.x)))</f>
        <v/>
      </c>
      <c r="AB3786" t="s">
        <v>702</v>
      </c>
      <c r="AE3786" t="s">
        <v>896</v>
      </c>
    </row>
    <row r="3787" spans="1:31" ht="15" x14ac:dyDescent="0.2">
      <c r="A3787" s="2" t="s">
        <v>282</v>
      </c>
      <c r="B3787">
        <v>2543</v>
      </c>
      <c r="C3787">
        <v>2678</v>
      </c>
      <c r="D3787" s="69" t="s">
        <v>700</v>
      </c>
      <c r="F3787" s="70" t="s">
        <v>762</v>
      </c>
      <c r="G3787" s="69">
        <v>1</v>
      </c>
      <c r="H3787" s="70" t="s">
        <v>762</v>
      </c>
      <c r="I3787" t="s">
        <v>762</v>
      </c>
      <c r="J3787" t="str">
        <f>IF($I3787="","",_xlfn.LET(_xlpm.x,VLOOKUP($I3787,'taxon-match_2026-08-31'!$A$2:$N$122,6,FALSE),IF(_xlpm.x=0,"",_xlpm.x)))</f>
        <v>(E. A. Smith, 1876)</v>
      </c>
      <c r="K3787" t="str">
        <f>IF($I3787="","",_xlfn.LET(_xlpm.x,VLOOKUP($I3787,'taxon-match_2026-08-31'!$A$2:$N$122,4,FALSE),IF(_xlpm.x=0,"",_xlpm.x)))</f>
        <v>urn:lsid:marinespecies.org:taxname:172774</v>
      </c>
      <c r="L3787" t="str">
        <f>IF($I3787="","",_xlfn.LET(_xlpm.x,VLOOKUP($I3787,'taxon-match_2026-08-31'!$A$2:$N$122,7,FALSE),IF(_xlpm.x=0,"",_xlpm.x)))</f>
        <v>Animalia</v>
      </c>
      <c r="M3787" t="str">
        <f>IF($I3787="","",_xlfn.LET(_xlpm.x,VLOOKUP($I3787,'taxon-match_2026-08-31'!$A$2:$N$122,8,FALSE),IF(_xlpm.x=0,"",_xlpm.x)))</f>
        <v>Echinodermata</v>
      </c>
      <c r="N3787" t="str">
        <f>IF($I3787="","",_xlfn.LET(_xlpm.x,VLOOKUP($I3787,'taxon-match_2026-08-31'!$A$2:$N$122,9,FALSE),IF(_xlpm.x=0,"",_xlpm.x)))</f>
        <v>Asteroidea</v>
      </c>
      <c r="O3787" t="str">
        <f>IF($I3787="","",_xlfn.LET(_xlpm.x,VLOOKUP($I3787,'taxon-match_2026-08-31'!$A$2:$N$122,10,FALSE),IF(_xlpm.x=0,"",_xlpm.x)))</f>
        <v>Valvatida</v>
      </c>
      <c r="P3787" t="str">
        <f>IF($I3787="","",_xlfn.LET(_xlpm.x,VLOOKUP($I3787,'taxon-match_2026-08-31'!$A$2:$N$122,11,FALSE),IF(_xlpm.x=0,"",_xlpm.x)))</f>
        <v>Odontasteridae</v>
      </c>
      <c r="Q3787" t="str">
        <f>IF($I3787="","",_xlfn.LET(_xlpm.x,VLOOKUP($I3787,'taxon-match_2026-08-31'!$A$2:$N$122,12,FALSE),IF(_xlpm.x=0,"",_xlpm.x)))</f>
        <v>Odontaster</v>
      </c>
      <c r="R3787" t="str">
        <f>IF($I3787="","",_xlfn.LET(_xlpm.x,VLOOKUP($I3787,'taxon-match_2026-08-31'!$A$2:$N$122,14,FALSE),IF(_xlpm.x=0,"",_xlpm.x)))</f>
        <v>meridionalis</v>
      </c>
      <c r="S3787" s="2" t="s">
        <v>2609</v>
      </c>
      <c r="T3787" s="69" t="s">
        <v>68</v>
      </c>
      <c r="X3787" t="str">
        <f>IF(T3787="","",_xlfn.LET(_xlpm.x,VLOOKUP(T3787,'Drop-down_menus'!$F$2:$G$16,2,FALSE),IF(_xlpm.x=0,"",_xlpm.x)))</f>
        <v>https://orcid.org/0000-0002-0981-7442</v>
      </c>
      <c r="Y3787" t="str">
        <f>IF(U3787="","",_xlfn.LET(_xlpm.x,VLOOKUP(U3787,'Drop-down_menus'!$F$2:$G$16,2,FALSE),IF(_xlpm.x=0,"",_xlpm.x)))</f>
        <v/>
      </c>
      <c r="Z3787" t="str">
        <f>IF(V3787="","",_xlfn.LET(_xlpm.x,VLOOKUP(V3787,'Drop-down_menus'!$F$2:$G$16,2,FALSE),IF(_xlpm.x=0,"",_xlpm.x)))</f>
        <v/>
      </c>
      <c r="AA3787" t="str">
        <f>IF(W3787="","",_xlfn.LET(_xlpm.x,VLOOKUP(W3787,'Drop-down_menus'!$F$2:$G$16,2,FALSE),IF(_xlpm.x=0,"",_xlpm.x)))</f>
        <v/>
      </c>
      <c r="AB3787" t="s">
        <v>702</v>
      </c>
      <c r="AE3787" t="s">
        <v>896</v>
      </c>
    </row>
    <row r="3788" spans="1:31" ht="15" x14ac:dyDescent="0.2">
      <c r="A3788" s="2" t="s">
        <v>489</v>
      </c>
      <c r="B3788">
        <v>5820</v>
      </c>
      <c r="C3788">
        <v>2649</v>
      </c>
      <c r="D3788" s="69" t="s">
        <v>700</v>
      </c>
      <c r="F3788" s="70" t="s">
        <v>762</v>
      </c>
      <c r="G3788" s="70">
        <v>1</v>
      </c>
      <c r="H3788" s="70" t="s">
        <v>762</v>
      </c>
      <c r="I3788" t="s">
        <v>762</v>
      </c>
      <c r="J3788" t="str">
        <f>IF($I3788="","",_xlfn.LET(_xlpm.x,VLOOKUP($I3788,'taxon-match_2026-08-31'!$A$2:$N$122,6,FALSE),IF(_xlpm.x=0,"",_xlpm.x)))</f>
        <v>(E. A. Smith, 1876)</v>
      </c>
      <c r="K3788" t="str">
        <f>IF($I3788="","",_xlfn.LET(_xlpm.x,VLOOKUP($I3788,'taxon-match_2026-08-31'!$A$2:$N$122,4,FALSE),IF(_xlpm.x=0,"",_xlpm.x)))</f>
        <v>urn:lsid:marinespecies.org:taxname:172774</v>
      </c>
      <c r="L3788" t="str">
        <f>IF($I3788="","",_xlfn.LET(_xlpm.x,VLOOKUP($I3788,'taxon-match_2026-08-31'!$A$2:$N$122,7,FALSE),IF(_xlpm.x=0,"",_xlpm.x)))</f>
        <v>Animalia</v>
      </c>
      <c r="M3788" t="str">
        <f>IF($I3788="","",_xlfn.LET(_xlpm.x,VLOOKUP($I3788,'taxon-match_2026-08-31'!$A$2:$N$122,8,FALSE),IF(_xlpm.x=0,"",_xlpm.x)))</f>
        <v>Echinodermata</v>
      </c>
      <c r="N3788" t="str">
        <f>IF($I3788="","",_xlfn.LET(_xlpm.x,VLOOKUP($I3788,'taxon-match_2026-08-31'!$A$2:$N$122,9,FALSE),IF(_xlpm.x=0,"",_xlpm.x)))</f>
        <v>Asteroidea</v>
      </c>
      <c r="O3788" t="str">
        <f>IF($I3788="","",_xlfn.LET(_xlpm.x,VLOOKUP($I3788,'taxon-match_2026-08-31'!$A$2:$N$122,10,FALSE),IF(_xlpm.x=0,"",_xlpm.x)))</f>
        <v>Valvatida</v>
      </c>
      <c r="P3788" t="str">
        <f>IF($I3788="","",_xlfn.LET(_xlpm.x,VLOOKUP($I3788,'taxon-match_2026-08-31'!$A$2:$N$122,11,FALSE),IF(_xlpm.x=0,"",_xlpm.x)))</f>
        <v>Odontasteridae</v>
      </c>
      <c r="Q3788" t="str">
        <f>IF($I3788="","",_xlfn.LET(_xlpm.x,VLOOKUP($I3788,'taxon-match_2026-08-31'!$A$2:$N$122,12,FALSE),IF(_xlpm.x=0,"",_xlpm.x)))</f>
        <v>Odontaster</v>
      </c>
      <c r="R3788" t="str">
        <f>IF($I3788="","",_xlfn.LET(_xlpm.x,VLOOKUP($I3788,'taxon-match_2026-08-31'!$A$2:$N$122,14,FALSE),IF(_xlpm.x=0,"",_xlpm.x)))</f>
        <v>meridionalis</v>
      </c>
      <c r="S3788" s="2" t="s">
        <v>2609</v>
      </c>
      <c r="T3788" s="69" t="s">
        <v>68</v>
      </c>
      <c r="X3788" t="str">
        <f>IF(T3788="","",_xlfn.LET(_xlpm.x,VLOOKUP(T3788,'Drop-down_menus'!$F$2:$G$16,2,FALSE),IF(_xlpm.x=0,"",_xlpm.x)))</f>
        <v>https://orcid.org/0000-0002-0981-7442</v>
      </c>
      <c r="Y3788" t="str">
        <f>IF(U3788="","",_xlfn.LET(_xlpm.x,VLOOKUP(U3788,'Drop-down_menus'!$F$2:$G$16,2,FALSE),IF(_xlpm.x=0,"",_xlpm.x)))</f>
        <v/>
      </c>
      <c r="Z3788" t="str">
        <f>IF(V3788="","",_xlfn.LET(_xlpm.x,VLOOKUP(V3788,'Drop-down_menus'!$F$2:$G$16,2,FALSE),IF(_xlpm.x=0,"",_xlpm.x)))</f>
        <v/>
      </c>
      <c r="AA3788" t="str">
        <f>IF(W3788="","",_xlfn.LET(_xlpm.x,VLOOKUP(W3788,'Drop-down_menus'!$F$2:$G$16,2,FALSE),IF(_xlpm.x=0,"",_xlpm.x)))</f>
        <v/>
      </c>
      <c r="AB3788" t="s">
        <v>702</v>
      </c>
      <c r="AE3788" t="s">
        <v>896</v>
      </c>
    </row>
    <row r="3789" spans="1:31" ht="15" x14ac:dyDescent="0.2">
      <c r="A3789" s="2" t="s">
        <v>117</v>
      </c>
      <c r="B3789">
        <v>570</v>
      </c>
      <c r="C3789">
        <v>2650</v>
      </c>
      <c r="D3789" s="69" t="s">
        <v>700</v>
      </c>
      <c r="F3789" s="70" t="s">
        <v>762</v>
      </c>
      <c r="G3789" s="70">
        <v>1</v>
      </c>
      <c r="H3789" s="70" t="s">
        <v>762</v>
      </c>
      <c r="I3789" t="s">
        <v>762</v>
      </c>
      <c r="J3789" t="str">
        <f>IF($I3789="","",_xlfn.LET(_xlpm.x,VLOOKUP($I3789,'taxon-match_2026-08-31'!$A$2:$N$122,6,FALSE),IF(_xlpm.x=0,"",_xlpm.x)))</f>
        <v>(E. A. Smith, 1876)</v>
      </c>
      <c r="K3789" t="str">
        <f>IF($I3789="","",_xlfn.LET(_xlpm.x,VLOOKUP($I3789,'taxon-match_2026-08-31'!$A$2:$N$122,4,FALSE),IF(_xlpm.x=0,"",_xlpm.x)))</f>
        <v>urn:lsid:marinespecies.org:taxname:172774</v>
      </c>
      <c r="L3789" t="str">
        <f>IF($I3789="","",_xlfn.LET(_xlpm.x,VLOOKUP($I3789,'taxon-match_2026-08-31'!$A$2:$N$122,7,FALSE),IF(_xlpm.x=0,"",_xlpm.x)))</f>
        <v>Animalia</v>
      </c>
      <c r="M3789" t="str">
        <f>IF($I3789="","",_xlfn.LET(_xlpm.x,VLOOKUP($I3789,'taxon-match_2026-08-31'!$A$2:$N$122,8,FALSE),IF(_xlpm.x=0,"",_xlpm.x)))</f>
        <v>Echinodermata</v>
      </c>
      <c r="N3789" t="str">
        <f>IF($I3789="","",_xlfn.LET(_xlpm.x,VLOOKUP($I3789,'taxon-match_2026-08-31'!$A$2:$N$122,9,FALSE),IF(_xlpm.x=0,"",_xlpm.x)))</f>
        <v>Asteroidea</v>
      </c>
      <c r="O3789" t="str">
        <f>IF($I3789="","",_xlfn.LET(_xlpm.x,VLOOKUP($I3789,'taxon-match_2026-08-31'!$A$2:$N$122,10,FALSE),IF(_xlpm.x=0,"",_xlpm.x)))</f>
        <v>Valvatida</v>
      </c>
      <c r="P3789" t="str">
        <f>IF($I3789="","",_xlfn.LET(_xlpm.x,VLOOKUP($I3789,'taxon-match_2026-08-31'!$A$2:$N$122,11,FALSE),IF(_xlpm.x=0,"",_xlpm.x)))</f>
        <v>Odontasteridae</v>
      </c>
      <c r="Q3789" t="str">
        <f>IF($I3789="","",_xlfn.LET(_xlpm.x,VLOOKUP($I3789,'taxon-match_2026-08-31'!$A$2:$N$122,12,FALSE),IF(_xlpm.x=0,"",_xlpm.x)))</f>
        <v>Odontaster</v>
      </c>
      <c r="R3789" t="str">
        <f>IF($I3789="","",_xlfn.LET(_xlpm.x,VLOOKUP($I3789,'taxon-match_2026-08-31'!$A$2:$N$122,14,FALSE),IF(_xlpm.x=0,"",_xlpm.x)))</f>
        <v>meridionalis</v>
      </c>
      <c r="S3789" s="2" t="s">
        <v>2609</v>
      </c>
      <c r="T3789" s="69" t="s">
        <v>68</v>
      </c>
      <c r="X3789" t="str">
        <f>IF(T3789="","",_xlfn.LET(_xlpm.x,VLOOKUP(T3789,'Drop-down_menus'!$F$2:$G$16,2,FALSE),IF(_xlpm.x=0,"",_xlpm.x)))</f>
        <v>https://orcid.org/0000-0002-0981-7442</v>
      </c>
      <c r="Y3789" t="str">
        <f>IF(U3789="","",_xlfn.LET(_xlpm.x,VLOOKUP(U3789,'Drop-down_menus'!$F$2:$G$16,2,FALSE),IF(_xlpm.x=0,"",_xlpm.x)))</f>
        <v/>
      </c>
      <c r="Z3789" t="str">
        <f>IF(V3789="","",_xlfn.LET(_xlpm.x,VLOOKUP(V3789,'Drop-down_menus'!$F$2:$G$16,2,FALSE),IF(_xlpm.x=0,"",_xlpm.x)))</f>
        <v/>
      </c>
      <c r="AA3789" t="str">
        <f>IF(W3789="","",_xlfn.LET(_xlpm.x,VLOOKUP(W3789,'Drop-down_menus'!$F$2:$G$16,2,FALSE),IF(_xlpm.x=0,"",_xlpm.x)))</f>
        <v/>
      </c>
      <c r="AB3789" t="s">
        <v>702</v>
      </c>
      <c r="AE3789" t="s">
        <v>896</v>
      </c>
    </row>
    <row r="3790" spans="1:31" ht="15" hidden="1" x14ac:dyDescent="0.2">
      <c r="A3790" s="2" t="s">
        <v>207</v>
      </c>
      <c r="B3790">
        <v>1307</v>
      </c>
      <c r="C3790">
        <v>2651</v>
      </c>
      <c r="D3790" s="69" t="s">
        <v>700</v>
      </c>
      <c r="F3790" s="70" t="s">
        <v>766</v>
      </c>
      <c r="G3790" s="69">
        <v>1</v>
      </c>
      <c r="H3790" s="70" t="s">
        <v>766</v>
      </c>
      <c r="I3790" t="s">
        <v>766</v>
      </c>
      <c r="J3790" t="str">
        <f>IF($I3790="","",_xlfn.LET(_xlpm.x,VLOOKUP($I3790,'taxon-match_2026-08-31'!$A$2:$N$122,6,FALSE),IF(_xlpm.x=0,"",_xlpm.x)))</f>
        <v>Sladen, 1889</v>
      </c>
      <c r="K3790" t="str">
        <f>IF($I3790="","",_xlfn.LET(_xlpm.x,VLOOKUP($I3790,'taxon-match_2026-08-31'!$A$2:$N$122,4,FALSE),IF(_xlpm.x=0,"",_xlpm.x)))</f>
        <v>urn:lsid:marinespecies.org:taxname:172579</v>
      </c>
      <c r="L3790" t="str">
        <f>IF($I3790="","",_xlfn.LET(_xlpm.x,VLOOKUP($I3790,'taxon-match_2026-08-31'!$A$2:$N$122,7,FALSE),IF(_xlpm.x=0,"",_xlpm.x)))</f>
        <v>Animalia</v>
      </c>
      <c r="M3790" t="str">
        <f>IF($I3790="","",_xlfn.LET(_xlpm.x,VLOOKUP($I3790,'taxon-match_2026-08-31'!$A$2:$N$122,8,FALSE),IF(_xlpm.x=0,"",_xlpm.x)))</f>
        <v>Echinodermata</v>
      </c>
      <c r="N3790" t="str">
        <f>IF($I3790="","",_xlfn.LET(_xlpm.x,VLOOKUP($I3790,'taxon-match_2026-08-31'!$A$2:$N$122,9,FALSE),IF(_xlpm.x=0,"",_xlpm.x)))</f>
        <v>Asteroidea</v>
      </c>
      <c r="O3790" t="str">
        <f>IF($I3790="","",_xlfn.LET(_xlpm.x,VLOOKUP($I3790,'taxon-match_2026-08-31'!$A$2:$N$122,10,FALSE),IF(_xlpm.x=0,"",_xlpm.x)))</f>
        <v>Valvatida</v>
      </c>
      <c r="P3790" t="str">
        <f>IF($I3790="","",_xlfn.LET(_xlpm.x,VLOOKUP($I3790,'taxon-match_2026-08-31'!$A$2:$N$122,11,FALSE),IF(_xlpm.x=0,"",_xlpm.x)))</f>
        <v>Asterinidae</v>
      </c>
      <c r="Q3790" t="str">
        <f>IF($I3790="","",_xlfn.LET(_xlpm.x,VLOOKUP($I3790,'taxon-match_2026-08-31'!$A$2:$N$122,12,FALSE),IF(_xlpm.x=0,"",_xlpm.x)))</f>
        <v>Perknaster</v>
      </c>
      <c r="R3790" t="str">
        <f>IF($I3790="","",_xlfn.LET(_xlpm.x,VLOOKUP($I3790,'taxon-match_2026-08-31'!$A$2:$N$122,14,FALSE),IF(_xlpm.x=0,"",_xlpm.x)))</f>
        <v/>
      </c>
      <c r="S3790" s="2" t="s">
        <v>2361</v>
      </c>
      <c r="T3790" s="69" t="s">
        <v>68</v>
      </c>
      <c r="X3790" t="str">
        <f>IF(T3790="","",_xlfn.LET(_xlpm.x,VLOOKUP(T3790,'Drop-down_menus'!$F$2:$G$16,2,FALSE),IF(_xlpm.x=0,"",_xlpm.x)))</f>
        <v>https://orcid.org/0000-0002-0981-7442</v>
      </c>
      <c r="Y3790" t="str">
        <f>IF(U3790="","",_xlfn.LET(_xlpm.x,VLOOKUP(U3790,'Drop-down_menus'!$F$2:$G$16,2,FALSE),IF(_xlpm.x=0,"",_xlpm.x)))</f>
        <v/>
      </c>
      <c r="Z3790" t="str">
        <f>IF(V3790="","",_xlfn.LET(_xlpm.x,VLOOKUP(V3790,'Drop-down_menus'!$F$2:$G$16,2,FALSE),IF(_xlpm.x=0,"",_xlpm.x)))</f>
        <v/>
      </c>
      <c r="AA3790" t="str">
        <f>IF(W3790="","",_xlfn.LET(_xlpm.x,VLOOKUP(W3790,'Drop-down_menus'!$F$2:$G$16,2,FALSE),IF(_xlpm.x=0,"",_xlpm.x)))</f>
        <v/>
      </c>
      <c r="AB3790" t="s">
        <v>702</v>
      </c>
      <c r="AE3790" t="s">
        <v>896</v>
      </c>
    </row>
    <row r="3791" spans="1:31" ht="15" hidden="1" x14ac:dyDescent="0.2">
      <c r="A3791" s="2" t="s">
        <v>328</v>
      </c>
      <c r="B3791">
        <v>3250</v>
      </c>
      <c r="C3791">
        <v>2653</v>
      </c>
      <c r="D3791" s="69" t="s">
        <v>700</v>
      </c>
      <c r="F3791" s="70" t="s">
        <v>766</v>
      </c>
      <c r="G3791" s="69">
        <v>1</v>
      </c>
      <c r="H3791" s="70" t="s">
        <v>766</v>
      </c>
      <c r="I3791" t="s">
        <v>766</v>
      </c>
      <c r="J3791" t="str">
        <f>IF($I3791="","",_xlfn.LET(_xlpm.x,VLOOKUP($I3791,'taxon-match_2026-08-31'!$A$2:$N$122,6,FALSE),IF(_xlpm.x=0,"",_xlpm.x)))</f>
        <v>Sladen, 1889</v>
      </c>
      <c r="K3791" t="str">
        <f>IF($I3791="","",_xlfn.LET(_xlpm.x,VLOOKUP($I3791,'taxon-match_2026-08-31'!$A$2:$N$122,4,FALSE),IF(_xlpm.x=0,"",_xlpm.x)))</f>
        <v>urn:lsid:marinespecies.org:taxname:172579</v>
      </c>
      <c r="L3791" t="str">
        <f>IF($I3791="","",_xlfn.LET(_xlpm.x,VLOOKUP($I3791,'taxon-match_2026-08-31'!$A$2:$N$122,7,FALSE),IF(_xlpm.x=0,"",_xlpm.x)))</f>
        <v>Animalia</v>
      </c>
      <c r="M3791" t="str">
        <f>IF($I3791="","",_xlfn.LET(_xlpm.x,VLOOKUP($I3791,'taxon-match_2026-08-31'!$A$2:$N$122,8,FALSE),IF(_xlpm.x=0,"",_xlpm.x)))</f>
        <v>Echinodermata</v>
      </c>
      <c r="N3791" t="str">
        <f>IF($I3791="","",_xlfn.LET(_xlpm.x,VLOOKUP($I3791,'taxon-match_2026-08-31'!$A$2:$N$122,9,FALSE),IF(_xlpm.x=0,"",_xlpm.x)))</f>
        <v>Asteroidea</v>
      </c>
      <c r="O3791" t="str">
        <f>IF($I3791="","",_xlfn.LET(_xlpm.x,VLOOKUP($I3791,'taxon-match_2026-08-31'!$A$2:$N$122,10,FALSE),IF(_xlpm.x=0,"",_xlpm.x)))</f>
        <v>Valvatida</v>
      </c>
      <c r="P3791" t="str">
        <f>IF($I3791="","",_xlfn.LET(_xlpm.x,VLOOKUP($I3791,'taxon-match_2026-08-31'!$A$2:$N$122,11,FALSE),IF(_xlpm.x=0,"",_xlpm.x)))</f>
        <v>Asterinidae</v>
      </c>
      <c r="Q3791" t="str">
        <f>IF($I3791="","",_xlfn.LET(_xlpm.x,VLOOKUP($I3791,'taxon-match_2026-08-31'!$A$2:$N$122,12,FALSE),IF(_xlpm.x=0,"",_xlpm.x)))</f>
        <v>Perknaster</v>
      </c>
      <c r="R3791" t="str">
        <f>IF($I3791="","",_xlfn.LET(_xlpm.x,VLOOKUP($I3791,'taxon-match_2026-08-31'!$A$2:$N$122,14,FALSE),IF(_xlpm.x=0,"",_xlpm.x)))</f>
        <v/>
      </c>
      <c r="S3791" s="2" t="s">
        <v>2361</v>
      </c>
      <c r="T3791" s="69" t="s">
        <v>68</v>
      </c>
      <c r="X3791" t="str">
        <f>IF(T3791="","",_xlfn.LET(_xlpm.x,VLOOKUP(T3791,'Drop-down_menus'!$F$2:$G$16,2,FALSE),IF(_xlpm.x=0,"",_xlpm.x)))</f>
        <v>https://orcid.org/0000-0002-0981-7442</v>
      </c>
      <c r="Y3791" t="str">
        <f>IF(U3791="","",_xlfn.LET(_xlpm.x,VLOOKUP(U3791,'Drop-down_menus'!$F$2:$G$16,2,FALSE),IF(_xlpm.x=0,"",_xlpm.x)))</f>
        <v/>
      </c>
      <c r="Z3791" t="str">
        <f>IF(V3791="","",_xlfn.LET(_xlpm.x,VLOOKUP(V3791,'Drop-down_menus'!$F$2:$G$16,2,FALSE),IF(_xlpm.x=0,"",_xlpm.x)))</f>
        <v/>
      </c>
      <c r="AA3791" t="str">
        <f>IF(W3791="","",_xlfn.LET(_xlpm.x,VLOOKUP(W3791,'Drop-down_menus'!$F$2:$G$16,2,FALSE),IF(_xlpm.x=0,"",_xlpm.x)))</f>
        <v/>
      </c>
      <c r="AB3791" t="s">
        <v>702</v>
      </c>
      <c r="AE3791" t="s">
        <v>896</v>
      </c>
    </row>
    <row r="3792" spans="1:31" ht="15" hidden="1" x14ac:dyDescent="0.2">
      <c r="A3792" s="2" t="s">
        <v>489</v>
      </c>
      <c r="B3792">
        <v>5818</v>
      </c>
      <c r="C3792">
        <v>2654</v>
      </c>
      <c r="D3792" s="69" t="s">
        <v>700</v>
      </c>
      <c r="F3792" s="70" t="s">
        <v>766</v>
      </c>
      <c r="G3792" s="70">
        <v>1</v>
      </c>
      <c r="H3792" s="70" t="s">
        <v>766</v>
      </c>
      <c r="I3792" t="s">
        <v>766</v>
      </c>
      <c r="J3792" t="str">
        <f>IF($I3792="","",_xlfn.LET(_xlpm.x,VLOOKUP($I3792,'taxon-match_2026-08-31'!$A$2:$N$122,6,FALSE),IF(_xlpm.x=0,"",_xlpm.x)))</f>
        <v>Sladen, 1889</v>
      </c>
      <c r="K3792" t="str">
        <f>IF($I3792="","",_xlfn.LET(_xlpm.x,VLOOKUP($I3792,'taxon-match_2026-08-31'!$A$2:$N$122,4,FALSE),IF(_xlpm.x=0,"",_xlpm.x)))</f>
        <v>urn:lsid:marinespecies.org:taxname:172579</v>
      </c>
      <c r="L3792" t="str">
        <f>IF($I3792="","",_xlfn.LET(_xlpm.x,VLOOKUP($I3792,'taxon-match_2026-08-31'!$A$2:$N$122,7,FALSE),IF(_xlpm.x=0,"",_xlpm.x)))</f>
        <v>Animalia</v>
      </c>
      <c r="M3792" t="str">
        <f>IF($I3792="","",_xlfn.LET(_xlpm.x,VLOOKUP($I3792,'taxon-match_2026-08-31'!$A$2:$N$122,8,FALSE),IF(_xlpm.x=0,"",_xlpm.x)))</f>
        <v>Echinodermata</v>
      </c>
      <c r="N3792" t="str">
        <f>IF($I3792="","",_xlfn.LET(_xlpm.x,VLOOKUP($I3792,'taxon-match_2026-08-31'!$A$2:$N$122,9,FALSE),IF(_xlpm.x=0,"",_xlpm.x)))</f>
        <v>Asteroidea</v>
      </c>
      <c r="O3792" t="str">
        <f>IF($I3792="","",_xlfn.LET(_xlpm.x,VLOOKUP($I3792,'taxon-match_2026-08-31'!$A$2:$N$122,10,FALSE),IF(_xlpm.x=0,"",_xlpm.x)))</f>
        <v>Valvatida</v>
      </c>
      <c r="P3792" t="str">
        <f>IF($I3792="","",_xlfn.LET(_xlpm.x,VLOOKUP($I3792,'taxon-match_2026-08-31'!$A$2:$N$122,11,FALSE),IF(_xlpm.x=0,"",_xlpm.x)))</f>
        <v>Asterinidae</v>
      </c>
      <c r="Q3792" t="str">
        <f>IF($I3792="","",_xlfn.LET(_xlpm.x,VLOOKUP($I3792,'taxon-match_2026-08-31'!$A$2:$N$122,12,FALSE),IF(_xlpm.x=0,"",_xlpm.x)))</f>
        <v>Perknaster</v>
      </c>
      <c r="R3792" t="str">
        <f>IF($I3792="","",_xlfn.LET(_xlpm.x,VLOOKUP($I3792,'taxon-match_2026-08-31'!$A$2:$N$122,14,FALSE),IF(_xlpm.x=0,"",_xlpm.x)))</f>
        <v/>
      </c>
      <c r="S3792" s="2" t="s">
        <v>2361</v>
      </c>
      <c r="T3792" s="69" t="s">
        <v>68</v>
      </c>
      <c r="X3792" t="str">
        <f>IF(T3792="","",_xlfn.LET(_xlpm.x,VLOOKUP(T3792,'Drop-down_menus'!$F$2:$G$16,2,FALSE),IF(_xlpm.x=0,"",_xlpm.x)))</f>
        <v>https://orcid.org/0000-0002-0981-7442</v>
      </c>
      <c r="Y3792" t="str">
        <f>IF(U3792="","",_xlfn.LET(_xlpm.x,VLOOKUP(U3792,'Drop-down_menus'!$F$2:$G$16,2,FALSE),IF(_xlpm.x=0,"",_xlpm.x)))</f>
        <v/>
      </c>
      <c r="Z3792" t="str">
        <f>IF(V3792="","",_xlfn.LET(_xlpm.x,VLOOKUP(V3792,'Drop-down_menus'!$F$2:$G$16,2,FALSE),IF(_xlpm.x=0,"",_xlpm.x)))</f>
        <v/>
      </c>
      <c r="AA3792" t="str">
        <f>IF(W3792="","",_xlfn.LET(_xlpm.x,VLOOKUP(W3792,'Drop-down_menus'!$F$2:$G$16,2,FALSE),IF(_xlpm.x=0,"",_xlpm.x)))</f>
        <v/>
      </c>
      <c r="AB3792" t="s">
        <v>702</v>
      </c>
      <c r="AE3792" t="s">
        <v>896</v>
      </c>
    </row>
    <row r="3793" spans="1:31" ht="15" hidden="1" x14ac:dyDescent="0.2">
      <c r="A3793" s="2" t="s">
        <v>489</v>
      </c>
      <c r="B3793">
        <v>5819</v>
      </c>
      <c r="C3793">
        <v>2658</v>
      </c>
      <c r="D3793" s="69" t="s">
        <v>700</v>
      </c>
      <c r="F3793" s="70" t="s">
        <v>766</v>
      </c>
      <c r="G3793" s="70">
        <v>1</v>
      </c>
      <c r="H3793" s="70" t="s">
        <v>766</v>
      </c>
      <c r="I3793" t="s">
        <v>766</v>
      </c>
      <c r="J3793" t="str">
        <f>IF($I3793="","",_xlfn.LET(_xlpm.x,VLOOKUP($I3793,'taxon-match_2026-08-31'!$A$2:$N$122,6,FALSE),IF(_xlpm.x=0,"",_xlpm.x)))</f>
        <v>Sladen, 1889</v>
      </c>
      <c r="K3793" t="str">
        <f>IF($I3793="","",_xlfn.LET(_xlpm.x,VLOOKUP($I3793,'taxon-match_2026-08-31'!$A$2:$N$122,4,FALSE),IF(_xlpm.x=0,"",_xlpm.x)))</f>
        <v>urn:lsid:marinespecies.org:taxname:172579</v>
      </c>
      <c r="L3793" t="str">
        <f>IF($I3793="","",_xlfn.LET(_xlpm.x,VLOOKUP($I3793,'taxon-match_2026-08-31'!$A$2:$N$122,7,FALSE),IF(_xlpm.x=0,"",_xlpm.x)))</f>
        <v>Animalia</v>
      </c>
      <c r="M3793" t="str">
        <f>IF($I3793="","",_xlfn.LET(_xlpm.x,VLOOKUP($I3793,'taxon-match_2026-08-31'!$A$2:$N$122,8,FALSE),IF(_xlpm.x=0,"",_xlpm.x)))</f>
        <v>Echinodermata</v>
      </c>
      <c r="N3793" t="str">
        <f>IF($I3793="","",_xlfn.LET(_xlpm.x,VLOOKUP($I3793,'taxon-match_2026-08-31'!$A$2:$N$122,9,FALSE),IF(_xlpm.x=0,"",_xlpm.x)))</f>
        <v>Asteroidea</v>
      </c>
      <c r="O3793" t="str">
        <f>IF($I3793="","",_xlfn.LET(_xlpm.x,VLOOKUP($I3793,'taxon-match_2026-08-31'!$A$2:$N$122,10,FALSE),IF(_xlpm.x=0,"",_xlpm.x)))</f>
        <v>Valvatida</v>
      </c>
      <c r="P3793" t="str">
        <f>IF($I3793="","",_xlfn.LET(_xlpm.x,VLOOKUP($I3793,'taxon-match_2026-08-31'!$A$2:$N$122,11,FALSE),IF(_xlpm.x=0,"",_xlpm.x)))</f>
        <v>Asterinidae</v>
      </c>
      <c r="Q3793" t="str">
        <f>IF($I3793="","",_xlfn.LET(_xlpm.x,VLOOKUP($I3793,'taxon-match_2026-08-31'!$A$2:$N$122,12,FALSE),IF(_xlpm.x=0,"",_xlpm.x)))</f>
        <v>Perknaster</v>
      </c>
      <c r="R3793" t="str">
        <f>IF($I3793="","",_xlfn.LET(_xlpm.x,VLOOKUP($I3793,'taxon-match_2026-08-31'!$A$2:$N$122,14,FALSE),IF(_xlpm.x=0,"",_xlpm.x)))</f>
        <v/>
      </c>
      <c r="S3793" s="2" t="s">
        <v>2361</v>
      </c>
      <c r="T3793" s="69" t="s">
        <v>68</v>
      </c>
      <c r="X3793" t="str">
        <f>IF(T3793="","",_xlfn.LET(_xlpm.x,VLOOKUP(T3793,'Drop-down_menus'!$F$2:$G$16,2,FALSE),IF(_xlpm.x=0,"",_xlpm.x)))</f>
        <v>https://orcid.org/0000-0002-0981-7442</v>
      </c>
      <c r="Y3793" t="str">
        <f>IF(U3793="","",_xlfn.LET(_xlpm.x,VLOOKUP(U3793,'Drop-down_menus'!$F$2:$G$16,2,FALSE),IF(_xlpm.x=0,"",_xlpm.x)))</f>
        <v/>
      </c>
      <c r="Z3793" t="str">
        <f>IF(V3793="","",_xlfn.LET(_xlpm.x,VLOOKUP(V3793,'Drop-down_menus'!$F$2:$G$16,2,FALSE),IF(_xlpm.x=0,"",_xlpm.x)))</f>
        <v/>
      </c>
      <c r="AA3793" t="str">
        <f>IF(W3793="","",_xlfn.LET(_xlpm.x,VLOOKUP(W3793,'Drop-down_menus'!$F$2:$G$16,2,FALSE),IF(_xlpm.x=0,"",_xlpm.x)))</f>
        <v/>
      </c>
      <c r="AB3793" t="s">
        <v>702</v>
      </c>
      <c r="AE3793" t="s">
        <v>896</v>
      </c>
    </row>
    <row r="3794" spans="1:31" ht="15" hidden="1" x14ac:dyDescent="0.2">
      <c r="A3794" s="2" t="s">
        <v>489</v>
      </c>
      <c r="B3794">
        <v>5844</v>
      </c>
      <c r="C3794">
        <v>2656</v>
      </c>
      <c r="D3794" s="69" t="s">
        <v>700</v>
      </c>
      <c r="F3794" s="70" t="s">
        <v>766</v>
      </c>
      <c r="G3794" s="70">
        <v>1</v>
      </c>
      <c r="H3794" s="70" t="s">
        <v>766</v>
      </c>
      <c r="I3794" t="s">
        <v>766</v>
      </c>
      <c r="J3794" t="str">
        <f>IF($I3794="","",_xlfn.LET(_xlpm.x,VLOOKUP($I3794,'taxon-match_2026-08-31'!$A$2:$N$122,6,FALSE),IF(_xlpm.x=0,"",_xlpm.x)))</f>
        <v>Sladen, 1889</v>
      </c>
      <c r="K3794" t="str">
        <f>IF($I3794="","",_xlfn.LET(_xlpm.x,VLOOKUP($I3794,'taxon-match_2026-08-31'!$A$2:$N$122,4,FALSE),IF(_xlpm.x=0,"",_xlpm.x)))</f>
        <v>urn:lsid:marinespecies.org:taxname:172579</v>
      </c>
      <c r="L3794" t="str">
        <f>IF($I3794="","",_xlfn.LET(_xlpm.x,VLOOKUP($I3794,'taxon-match_2026-08-31'!$A$2:$N$122,7,FALSE),IF(_xlpm.x=0,"",_xlpm.x)))</f>
        <v>Animalia</v>
      </c>
      <c r="M3794" t="str">
        <f>IF($I3794="","",_xlfn.LET(_xlpm.x,VLOOKUP($I3794,'taxon-match_2026-08-31'!$A$2:$N$122,8,FALSE),IF(_xlpm.x=0,"",_xlpm.x)))</f>
        <v>Echinodermata</v>
      </c>
      <c r="N3794" t="str">
        <f>IF($I3794="","",_xlfn.LET(_xlpm.x,VLOOKUP($I3794,'taxon-match_2026-08-31'!$A$2:$N$122,9,FALSE),IF(_xlpm.x=0,"",_xlpm.x)))</f>
        <v>Asteroidea</v>
      </c>
      <c r="O3794" t="str">
        <f>IF($I3794="","",_xlfn.LET(_xlpm.x,VLOOKUP($I3794,'taxon-match_2026-08-31'!$A$2:$N$122,10,FALSE),IF(_xlpm.x=0,"",_xlpm.x)))</f>
        <v>Valvatida</v>
      </c>
      <c r="P3794" t="str">
        <f>IF($I3794="","",_xlfn.LET(_xlpm.x,VLOOKUP($I3794,'taxon-match_2026-08-31'!$A$2:$N$122,11,FALSE),IF(_xlpm.x=0,"",_xlpm.x)))</f>
        <v>Asterinidae</v>
      </c>
      <c r="Q3794" t="str">
        <f>IF($I3794="","",_xlfn.LET(_xlpm.x,VLOOKUP($I3794,'taxon-match_2026-08-31'!$A$2:$N$122,12,FALSE),IF(_xlpm.x=0,"",_xlpm.x)))</f>
        <v>Perknaster</v>
      </c>
      <c r="R3794" t="str">
        <f>IF($I3794="","",_xlfn.LET(_xlpm.x,VLOOKUP($I3794,'taxon-match_2026-08-31'!$A$2:$N$122,14,FALSE),IF(_xlpm.x=0,"",_xlpm.x)))</f>
        <v/>
      </c>
      <c r="S3794" s="2" t="s">
        <v>2361</v>
      </c>
      <c r="T3794" s="69" t="s">
        <v>68</v>
      </c>
      <c r="X3794" t="str">
        <f>IF(T3794="","",_xlfn.LET(_xlpm.x,VLOOKUP(T3794,'Drop-down_menus'!$F$2:$G$16,2,FALSE),IF(_xlpm.x=0,"",_xlpm.x)))</f>
        <v>https://orcid.org/0000-0002-0981-7442</v>
      </c>
      <c r="Y3794" t="str">
        <f>IF(U3794="","",_xlfn.LET(_xlpm.x,VLOOKUP(U3794,'Drop-down_menus'!$F$2:$G$16,2,FALSE),IF(_xlpm.x=0,"",_xlpm.x)))</f>
        <v/>
      </c>
      <c r="Z3794" t="str">
        <f>IF(V3794="","",_xlfn.LET(_xlpm.x,VLOOKUP(V3794,'Drop-down_menus'!$F$2:$G$16,2,FALSE),IF(_xlpm.x=0,"",_xlpm.x)))</f>
        <v/>
      </c>
      <c r="AA3794" t="str">
        <f>IF(W3794="","",_xlfn.LET(_xlpm.x,VLOOKUP(W3794,'Drop-down_menus'!$F$2:$G$16,2,FALSE),IF(_xlpm.x=0,"",_xlpm.x)))</f>
        <v/>
      </c>
      <c r="AB3794" t="s">
        <v>702</v>
      </c>
      <c r="AE3794" t="s">
        <v>896</v>
      </c>
    </row>
    <row r="3795" spans="1:31" ht="15" hidden="1" x14ac:dyDescent="0.2">
      <c r="A3795" s="2" t="s">
        <v>489</v>
      </c>
      <c r="B3795">
        <v>5845</v>
      </c>
      <c r="C3795">
        <v>2657</v>
      </c>
      <c r="D3795" s="69" t="s">
        <v>700</v>
      </c>
      <c r="F3795" s="70" t="s">
        <v>766</v>
      </c>
      <c r="G3795" s="70">
        <v>1</v>
      </c>
      <c r="H3795" s="70" t="s">
        <v>766</v>
      </c>
      <c r="I3795" t="s">
        <v>766</v>
      </c>
      <c r="J3795" t="str">
        <f>IF($I3795="","",_xlfn.LET(_xlpm.x,VLOOKUP($I3795,'taxon-match_2026-08-31'!$A$2:$N$122,6,FALSE),IF(_xlpm.x=0,"",_xlpm.x)))</f>
        <v>Sladen, 1889</v>
      </c>
      <c r="K3795" t="str">
        <f>IF($I3795="","",_xlfn.LET(_xlpm.x,VLOOKUP($I3795,'taxon-match_2026-08-31'!$A$2:$N$122,4,FALSE),IF(_xlpm.x=0,"",_xlpm.x)))</f>
        <v>urn:lsid:marinespecies.org:taxname:172579</v>
      </c>
      <c r="L3795" t="str">
        <f>IF($I3795="","",_xlfn.LET(_xlpm.x,VLOOKUP($I3795,'taxon-match_2026-08-31'!$A$2:$N$122,7,FALSE),IF(_xlpm.x=0,"",_xlpm.x)))</f>
        <v>Animalia</v>
      </c>
      <c r="M3795" t="str">
        <f>IF($I3795="","",_xlfn.LET(_xlpm.x,VLOOKUP($I3795,'taxon-match_2026-08-31'!$A$2:$N$122,8,FALSE),IF(_xlpm.x=0,"",_xlpm.x)))</f>
        <v>Echinodermata</v>
      </c>
      <c r="N3795" t="str">
        <f>IF($I3795="","",_xlfn.LET(_xlpm.x,VLOOKUP($I3795,'taxon-match_2026-08-31'!$A$2:$N$122,9,FALSE),IF(_xlpm.x=0,"",_xlpm.x)))</f>
        <v>Asteroidea</v>
      </c>
      <c r="O3795" t="str">
        <f>IF($I3795="","",_xlfn.LET(_xlpm.x,VLOOKUP($I3795,'taxon-match_2026-08-31'!$A$2:$N$122,10,FALSE),IF(_xlpm.x=0,"",_xlpm.x)))</f>
        <v>Valvatida</v>
      </c>
      <c r="P3795" t="str">
        <f>IF($I3795="","",_xlfn.LET(_xlpm.x,VLOOKUP($I3795,'taxon-match_2026-08-31'!$A$2:$N$122,11,FALSE),IF(_xlpm.x=0,"",_xlpm.x)))</f>
        <v>Asterinidae</v>
      </c>
      <c r="Q3795" t="str">
        <f>IF($I3795="","",_xlfn.LET(_xlpm.x,VLOOKUP($I3795,'taxon-match_2026-08-31'!$A$2:$N$122,12,FALSE),IF(_xlpm.x=0,"",_xlpm.x)))</f>
        <v>Perknaster</v>
      </c>
      <c r="R3795" t="str">
        <f>IF($I3795="","",_xlfn.LET(_xlpm.x,VLOOKUP($I3795,'taxon-match_2026-08-31'!$A$2:$N$122,14,FALSE),IF(_xlpm.x=0,"",_xlpm.x)))</f>
        <v/>
      </c>
      <c r="S3795" s="2" t="s">
        <v>2361</v>
      </c>
      <c r="T3795" s="69" t="s">
        <v>68</v>
      </c>
      <c r="X3795" t="str">
        <f>IF(T3795="","",_xlfn.LET(_xlpm.x,VLOOKUP(T3795,'Drop-down_menus'!$F$2:$G$16,2,FALSE),IF(_xlpm.x=0,"",_xlpm.x)))</f>
        <v>https://orcid.org/0000-0002-0981-7442</v>
      </c>
      <c r="Y3795" t="str">
        <f>IF(U3795="","",_xlfn.LET(_xlpm.x,VLOOKUP(U3795,'Drop-down_menus'!$F$2:$G$16,2,FALSE),IF(_xlpm.x=0,"",_xlpm.x)))</f>
        <v/>
      </c>
      <c r="Z3795" t="str">
        <f>IF(V3795="","",_xlfn.LET(_xlpm.x,VLOOKUP(V3795,'Drop-down_menus'!$F$2:$G$16,2,FALSE),IF(_xlpm.x=0,"",_xlpm.x)))</f>
        <v/>
      </c>
      <c r="AA3795" t="str">
        <f>IF(W3795="","",_xlfn.LET(_xlpm.x,VLOOKUP(W3795,'Drop-down_menus'!$F$2:$G$16,2,FALSE),IF(_xlpm.x=0,"",_xlpm.x)))</f>
        <v/>
      </c>
      <c r="AB3795" t="s">
        <v>702</v>
      </c>
      <c r="AE3795" t="s">
        <v>896</v>
      </c>
    </row>
    <row r="3796" spans="1:31" ht="15" hidden="1" x14ac:dyDescent="0.2">
      <c r="A3796" s="2" t="s">
        <v>489</v>
      </c>
      <c r="B3796">
        <v>5856</v>
      </c>
      <c r="C3796">
        <v>2623</v>
      </c>
      <c r="D3796" s="69" t="s">
        <v>700</v>
      </c>
      <c r="F3796" s="70" t="s">
        <v>766</v>
      </c>
      <c r="G3796" s="70">
        <v>1</v>
      </c>
      <c r="H3796" s="70" t="s">
        <v>766</v>
      </c>
      <c r="I3796" t="s">
        <v>766</v>
      </c>
      <c r="J3796" t="str">
        <f>IF($I3796="","",_xlfn.LET(_xlpm.x,VLOOKUP($I3796,'taxon-match_2026-08-31'!$A$2:$N$122,6,FALSE),IF(_xlpm.x=0,"",_xlpm.x)))</f>
        <v>Sladen, 1889</v>
      </c>
      <c r="K3796" t="str">
        <f>IF($I3796="","",_xlfn.LET(_xlpm.x,VLOOKUP($I3796,'taxon-match_2026-08-31'!$A$2:$N$122,4,FALSE),IF(_xlpm.x=0,"",_xlpm.x)))</f>
        <v>urn:lsid:marinespecies.org:taxname:172579</v>
      </c>
      <c r="L3796" t="str">
        <f>IF($I3796="","",_xlfn.LET(_xlpm.x,VLOOKUP($I3796,'taxon-match_2026-08-31'!$A$2:$N$122,7,FALSE),IF(_xlpm.x=0,"",_xlpm.x)))</f>
        <v>Animalia</v>
      </c>
      <c r="M3796" t="str">
        <f>IF($I3796="","",_xlfn.LET(_xlpm.x,VLOOKUP($I3796,'taxon-match_2026-08-31'!$A$2:$N$122,8,FALSE),IF(_xlpm.x=0,"",_xlpm.x)))</f>
        <v>Echinodermata</v>
      </c>
      <c r="N3796" t="str">
        <f>IF($I3796="","",_xlfn.LET(_xlpm.x,VLOOKUP($I3796,'taxon-match_2026-08-31'!$A$2:$N$122,9,FALSE),IF(_xlpm.x=0,"",_xlpm.x)))</f>
        <v>Asteroidea</v>
      </c>
      <c r="O3796" t="str">
        <f>IF($I3796="","",_xlfn.LET(_xlpm.x,VLOOKUP($I3796,'taxon-match_2026-08-31'!$A$2:$N$122,10,FALSE),IF(_xlpm.x=0,"",_xlpm.x)))</f>
        <v>Valvatida</v>
      </c>
      <c r="P3796" t="str">
        <f>IF($I3796="","",_xlfn.LET(_xlpm.x,VLOOKUP($I3796,'taxon-match_2026-08-31'!$A$2:$N$122,11,FALSE),IF(_xlpm.x=0,"",_xlpm.x)))</f>
        <v>Asterinidae</v>
      </c>
      <c r="Q3796" t="str">
        <f>IF($I3796="","",_xlfn.LET(_xlpm.x,VLOOKUP($I3796,'taxon-match_2026-08-31'!$A$2:$N$122,12,FALSE),IF(_xlpm.x=0,"",_xlpm.x)))</f>
        <v>Perknaster</v>
      </c>
      <c r="R3796" t="str">
        <f>IF($I3796="","",_xlfn.LET(_xlpm.x,VLOOKUP($I3796,'taxon-match_2026-08-31'!$A$2:$N$122,14,FALSE),IF(_xlpm.x=0,"",_xlpm.x)))</f>
        <v/>
      </c>
      <c r="S3796" s="2" t="s">
        <v>2361</v>
      </c>
      <c r="T3796" s="69" t="s">
        <v>68</v>
      </c>
      <c r="X3796" t="str">
        <f>IF(T3796="","",_xlfn.LET(_xlpm.x,VLOOKUP(T3796,'Drop-down_menus'!$F$2:$G$16,2,FALSE),IF(_xlpm.x=0,"",_xlpm.x)))</f>
        <v>https://orcid.org/0000-0002-0981-7442</v>
      </c>
      <c r="Y3796" t="str">
        <f>IF(U3796="","",_xlfn.LET(_xlpm.x,VLOOKUP(U3796,'Drop-down_menus'!$F$2:$G$16,2,FALSE),IF(_xlpm.x=0,"",_xlpm.x)))</f>
        <v/>
      </c>
      <c r="Z3796" t="str">
        <f>IF(V3796="","",_xlfn.LET(_xlpm.x,VLOOKUP(V3796,'Drop-down_menus'!$F$2:$G$16,2,FALSE),IF(_xlpm.x=0,"",_xlpm.x)))</f>
        <v/>
      </c>
      <c r="AA3796" t="str">
        <f>IF(W3796="","",_xlfn.LET(_xlpm.x,VLOOKUP(W3796,'Drop-down_menus'!$F$2:$G$16,2,FALSE),IF(_xlpm.x=0,"",_xlpm.x)))</f>
        <v/>
      </c>
      <c r="AB3796" t="s">
        <v>702</v>
      </c>
      <c r="AE3796" t="s">
        <v>896</v>
      </c>
    </row>
    <row r="3797" spans="1:31" ht="15" hidden="1" x14ac:dyDescent="0.2">
      <c r="A3797" s="2" t="s">
        <v>117</v>
      </c>
      <c r="B3797">
        <v>607</v>
      </c>
      <c r="C3797">
        <v>2624</v>
      </c>
      <c r="D3797" s="69" t="s">
        <v>700</v>
      </c>
      <c r="F3797" s="70" t="s">
        <v>766</v>
      </c>
      <c r="G3797" s="69">
        <v>1</v>
      </c>
      <c r="H3797" s="70" t="s">
        <v>766</v>
      </c>
      <c r="I3797" t="s">
        <v>766</v>
      </c>
      <c r="J3797" t="str">
        <f>IF($I3797="","",_xlfn.LET(_xlpm.x,VLOOKUP($I3797,'taxon-match_2026-08-31'!$A$2:$N$122,6,FALSE),IF(_xlpm.x=0,"",_xlpm.x)))</f>
        <v>Sladen, 1889</v>
      </c>
      <c r="K3797" t="str">
        <f>IF($I3797="","",_xlfn.LET(_xlpm.x,VLOOKUP($I3797,'taxon-match_2026-08-31'!$A$2:$N$122,4,FALSE),IF(_xlpm.x=0,"",_xlpm.x)))</f>
        <v>urn:lsid:marinespecies.org:taxname:172579</v>
      </c>
      <c r="L3797" t="str">
        <f>IF($I3797="","",_xlfn.LET(_xlpm.x,VLOOKUP($I3797,'taxon-match_2026-08-31'!$A$2:$N$122,7,FALSE),IF(_xlpm.x=0,"",_xlpm.x)))</f>
        <v>Animalia</v>
      </c>
      <c r="M3797" t="str">
        <f>IF($I3797="","",_xlfn.LET(_xlpm.x,VLOOKUP($I3797,'taxon-match_2026-08-31'!$A$2:$N$122,8,FALSE),IF(_xlpm.x=0,"",_xlpm.x)))</f>
        <v>Echinodermata</v>
      </c>
      <c r="N3797" t="str">
        <f>IF($I3797="","",_xlfn.LET(_xlpm.x,VLOOKUP($I3797,'taxon-match_2026-08-31'!$A$2:$N$122,9,FALSE),IF(_xlpm.x=0,"",_xlpm.x)))</f>
        <v>Asteroidea</v>
      </c>
      <c r="O3797" t="str">
        <f>IF($I3797="","",_xlfn.LET(_xlpm.x,VLOOKUP($I3797,'taxon-match_2026-08-31'!$A$2:$N$122,10,FALSE),IF(_xlpm.x=0,"",_xlpm.x)))</f>
        <v>Valvatida</v>
      </c>
      <c r="P3797" t="str">
        <f>IF($I3797="","",_xlfn.LET(_xlpm.x,VLOOKUP($I3797,'taxon-match_2026-08-31'!$A$2:$N$122,11,FALSE),IF(_xlpm.x=0,"",_xlpm.x)))</f>
        <v>Asterinidae</v>
      </c>
      <c r="Q3797" t="str">
        <f>IF($I3797="","",_xlfn.LET(_xlpm.x,VLOOKUP($I3797,'taxon-match_2026-08-31'!$A$2:$N$122,12,FALSE),IF(_xlpm.x=0,"",_xlpm.x)))</f>
        <v>Perknaster</v>
      </c>
      <c r="R3797" t="str">
        <f>IF($I3797="","",_xlfn.LET(_xlpm.x,VLOOKUP($I3797,'taxon-match_2026-08-31'!$A$2:$N$122,14,FALSE),IF(_xlpm.x=0,"",_xlpm.x)))</f>
        <v/>
      </c>
      <c r="S3797" s="2" t="s">
        <v>2361</v>
      </c>
      <c r="T3797" s="69" t="s">
        <v>68</v>
      </c>
      <c r="X3797" t="str">
        <f>IF(T3797="","",_xlfn.LET(_xlpm.x,VLOOKUP(T3797,'Drop-down_menus'!$F$2:$G$16,2,FALSE),IF(_xlpm.x=0,"",_xlpm.x)))</f>
        <v>https://orcid.org/0000-0002-0981-7442</v>
      </c>
      <c r="Y3797" t="str">
        <f>IF(U3797="","",_xlfn.LET(_xlpm.x,VLOOKUP(U3797,'Drop-down_menus'!$F$2:$G$16,2,FALSE),IF(_xlpm.x=0,"",_xlpm.x)))</f>
        <v/>
      </c>
      <c r="Z3797" t="str">
        <f>IF(V3797="","",_xlfn.LET(_xlpm.x,VLOOKUP(V3797,'Drop-down_menus'!$F$2:$G$16,2,FALSE),IF(_xlpm.x=0,"",_xlpm.x)))</f>
        <v/>
      </c>
      <c r="AA3797" t="str">
        <f>IF(W3797="","",_xlfn.LET(_xlpm.x,VLOOKUP(W3797,'Drop-down_menus'!$F$2:$G$16,2,FALSE),IF(_xlpm.x=0,"",_xlpm.x)))</f>
        <v/>
      </c>
      <c r="AB3797" t="s">
        <v>702</v>
      </c>
      <c r="AE3797" t="s">
        <v>896</v>
      </c>
    </row>
    <row r="3798" spans="1:31" ht="15" x14ac:dyDescent="0.2">
      <c r="A3798" s="2" t="s">
        <v>117</v>
      </c>
      <c r="B3798">
        <v>617</v>
      </c>
      <c r="C3798">
        <v>2625</v>
      </c>
      <c r="D3798" s="69" t="s">
        <v>700</v>
      </c>
      <c r="F3798" s="70" t="s">
        <v>769</v>
      </c>
      <c r="G3798" s="69">
        <v>1</v>
      </c>
      <c r="H3798" s="70" t="s">
        <v>769</v>
      </c>
      <c r="I3798" t="s">
        <v>769</v>
      </c>
      <c r="J3798" t="str">
        <f>IF($I3798="","",_xlfn.LET(_xlpm.x,VLOOKUP($I3798,'taxon-match_2026-08-31'!$A$2:$N$122,6,FALSE),IF(_xlpm.x=0,"",_xlpm.x)))</f>
        <v>(Koehler, 1906)</v>
      </c>
      <c r="K3798" t="str">
        <f>IF($I3798="","",_xlfn.LET(_xlpm.x,VLOOKUP($I3798,'taxon-match_2026-08-31'!$A$2:$N$122,4,FALSE),IF(_xlpm.x=0,"",_xlpm.x)))</f>
        <v>urn:lsid:marinespecies.org:taxname:234948</v>
      </c>
      <c r="L3798" t="str">
        <f>IF($I3798="","",_xlfn.LET(_xlpm.x,VLOOKUP($I3798,'taxon-match_2026-08-31'!$A$2:$N$122,7,FALSE),IF(_xlpm.x=0,"",_xlpm.x)))</f>
        <v>Animalia</v>
      </c>
      <c r="M3798" t="str">
        <f>IF($I3798="","",_xlfn.LET(_xlpm.x,VLOOKUP($I3798,'taxon-match_2026-08-31'!$A$2:$N$122,8,FALSE),IF(_xlpm.x=0,"",_xlpm.x)))</f>
        <v>Echinodermata</v>
      </c>
      <c r="N3798" t="str">
        <f>IF($I3798="","",_xlfn.LET(_xlpm.x,VLOOKUP($I3798,'taxon-match_2026-08-31'!$A$2:$N$122,9,FALSE),IF(_xlpm.x=0,"",_xlpm.x)))</f>
        <v>Asteroidea</v>
      </c>
      <c r="O3798" t="str">
        <f>IF($I3798="","",_xlfn.LET(_xlpm.x,VLOOKUP($I3798,'taxon-match_2026-08-31'!$A$2:$N$122,10,FALSE),IF(_xlpm.x=0,"",_xlpm.x)))</f>
        <v>Paxillosida</v>
      </c>
      <c r="P3798" t="str">
        <f>IF($I3798="","",_xlfn.LET(_xlpm.x,VLOOKUP($I3798,'taxon-match_2026-08-31'!$A$2:$N$122,11,FALSE),IF(_xlpm.x=0,"",_xlpm.x)))</f>
        <v>Astropectinidae</v>
      </c>
      <c r="Q3798" t="str">
        <f>IF($I3798="","",_xlfn.LET(_xlpm.x,VLOOKUP($I3798,'taxon-match_2026-08-31'!$A$2:$N$122,12,FALSE),IF(_xlpm.x=0,"",_xlpm.x)))</f>
        <v>Psilaster</v>
      </c>
      <c r="R3798" t="str">
        <f>IF($I3798="","",_xlfn.LET(_xlpm.x,VLOOKUP($I3798,'taxon-match_2026-08-31'!$A$2:$N$122,14,FALSE),IF(_xlpm.x=0,"",_xlpm.x)))</f>
        <v>charcoti</v>
      </c>
      <c r="S3798" s="2" t="s">
        <v>2609</v>
      </c>
      <c r="T3798" s="69" t="s">
        <v>68</v>
      </c>
      <c r="X3798" t="str">
        <f>IF(T3798="","",_xlfn.LET(_xlpm.x,VLOOKUP(T3798,'Drop-down_menus'!$F$2:$G$16,2,FALSE),IF(_xlpm.x=0,"",_xlpm.x)))</f>
        <v>https://orcid.org/0000-0002-0981-7442</v>
      </c>
      <c r="Y3798" t="str">
        <f>IF(U3798="","",_xlfn.LET(_xlpm.x,VLOOKUP(U3798,'Drop-down_menus'!$F$2:$G$16,2,FALSE),IF(_xlpm.x=0,"",_xlpm.x)))</f>
        <v/>
      </c>
      <c r="Z3798" t="str">
        <f>IF(V3798="","",_xlfn.LET(_xlpm.x,VLOOKUP(V3798,'Drop-down_menus'!$F$2:$G$16,2,FALSE),IF(_xlpm.x=0,"",_xlpm.x)))</f>
        <v/>
      </c>
      <c r="AA3798" t="str">
        <f>IF(W3798="","",_xlfn.LET(_xlpm.x,VLOOKUP(W3798,'Drop-down_menus'!$F$2:$G$16,2,FALSE),IF(_xlpm.x=0,"",_xlpm.x)))</f>
        <v/>
      </c>
      <c r="AB3798" t="s">
        <v>702</v>
      </c>
      <c r="AE3798" t="s">
        <v>896</v>
      </c>
    </row>
    <row r="3799" spans="1:31" ht="15" hidden="1" x14ac:dyDescent="0.2">
      <c r="A3799" s="2" t="s">
        <v>253</v>
      </c>
      <c r="B3799">
        <v>1752</v>
      </c>
      <c r="C3799">
        <v>2731</v>
      </c>
      <c r="D3799" s="69" t="s">
        <v>700</v>
      </c>
      <c r="F3799" s="70" t="s">
        <v>761</v>
      </c>
      <c r="G3799" s="70">
        <v>1</v>
      </c>
      <c r="H3799" s="70" t="s">
        <v>761</v>
      </c>
      <c r="I3799" s="70" t="s">
        <v>761</v>
      </c>
      <c r="J3799" t="str">
        <f>IF($I3799="","",_xlfn.LET(_xlpm.x,VLOOKUP($I3799,'taxon-match_2026-08-31'!$A$2:$N$122,6,FALSE),IF(_xlpm.x=0,"",_xlpm.x)))</f>
        <v>Perrier, 1891</v>
      </c>
      <c r="K3799" t="str">
        <f>IF($I3799="","",_xlfn.LET(_xlpm.x,VLOOKUP($I3799,'taxon-match_2026-08-31'!$A$2:$N$122,4,FALSE),IF(_xlpm.x=0,"",_xlpm.x)))</f>
        <v>urn:lsid:marinespecies.org:taxname:172529</v>
      </c>
      <c r="L3799" t="str">
        <f>IF($I3799="","",_xlfn.LET(_xlpm.x,VLOOKUP($I3799,'taxon-match_2026-08-31'!$A$2:$N$122,7,FALSE),IF(_xlpm.x=0,"",_xlpm.x)))</f>
        <v>Animalia</v>
      </c>
      <c r="M3799" t="str">
        <f>IF($I3799="","",_xlfn.LET(_xlpm.x,VLOOKUP($I3799,'taxon-match_2026-08-31'!$A$2:$N$122,8,FALSE),IF(_xlpm.x=0,"",_xlpm.x)))</f>
        <v>Echinodermata</v>
      </c>
      <c r="N3799" t="str">
        <f>IF($I3799="","",_xlfn.LET(_xlpm.x,VLOOKUP($I3799,'taxon-match_2026-08-31'!$A$2:$N$122,9,FALSE),IF(_xlpm.x=0,"",_xlpm.x)))</f>
        <v>Asteroidea</v>
      </c>
      <c r="O3799" t="str">
        <f>IF($I3799="","",_xlfn.LET(_xlpm.x,VLOOKUP($I3799,'taxon-match_2026-08-31'!$A$2:$N$122,10,FALSE),IF(_xlpm.x=0,"",_xlpm.x)))</f>
        <v>Forcipulatida</v>
      </c>
      <c r="P3799" t="str">
        <f>IF($I3799="","",_xlfn.LET(_xlpm.x,VLOOKUP($I3799,'taxon-match_2026-08-31'!$A$2:$N$122,11,FALSE),IF(_xlpm.x=0,"",_xlpm.x)))</f>
        <v>Asteriidae</v>
      </c>
      <c r="Q3799" t="str">
        <f>IF($I3799="","",_xlfn.LET(_xlpm.x,VLOOKUP($I3799,'taxon-match_2026-08-31'!$A$2:$N$122,12,FALSE),IF(_xlpm.x=0,"",_xlpm.x)))</f>
        <v>Diplasterias</v>
      </c>
      <c r="R3799" t="str">
        <f>IF($I3799="","",_xlfn.LET(_xlpm.x,VLOOKUP($I3799,'taxon-match_2026-08-31'!$A$2:$N$122,14,FALSE),IF(_xlpm.x=0,"",_xlpm.x)))</f>
        <v/>
      </c>
      <c r="S3799" s="2" t="s">
        <v>2361</v>
      </c>
      <c r="T3799" s="69" t="s">
        <v>68</v>
      </c>
      <c r="U3799" s="69"/>
      <c r="X3799" t="str">
        <f>IF(T3799="","",_xlfn.LET(_xlpm.x,VLOOKUP(T3799,'Drop-down_menus'!$F$2:$G$16,2,FALSE),IF(_xlpm.x=0,"",_xlpm.x)))</f>
        <v>https://orcid.org/0000-0002-0981-7442</v>
      </c>
      <c r="Y3799" t="str">
        <f>IF(U3799="","",_xlfn.LET(_xlpm.x,VLOOKUP(U3799,'Drop-down_menus'!$F$2:$G$16,2,FALSE),IF(_xlpm.x=0,"",_xlpm.x)))</f>
        <v/>
      </c>
      <c r="Z3799" t="str">
        <f>IF(V3799="","",_xlfn.LET(_xlpm.x,VLOOKUP(V3799,'Drop-down_menus'!$F$2:$G$16,2,FALSE),IF(_xlpm.x=0,"",_xlpm.x)))</f>
        <v/>
      </c>
      <c r="AA3799" t="str">
        <f>IF(W3799="","",_xlfn.LET(_xlpm.x,VLOOKUP(W3799,'Drop-down_menus'!$F$2:$G$16,2,FALSE),IF(_xlpm.x=0,"",_xlpm.x)))</f>
        <v/>
      </c>
      <c r="AB3799" t="s">
        <v>730</v>
      </c>
      <c r="AE3799" t="s">
        <v>896</v>
      </c>
    </row>
    <row r="3800" spans="1:31" ht="15" hidden="1" x14ac:dyDescent="0.2">
      <c r="A3800" s="2" t="s">
        <v>328</v>
      </c>
      <c r="B3800">
        <v>3321</v>
      </c>
      <c r="C3800">
        <v>2644</v>
      </c>
      <c r="D3800" s="69" t="s">
        <v>700</v>
      </c>
      <c r="F3800" s="70" t="s">
        <v>761</v>
      </c>
      <c r="G3800" s="70">
        <v>1</v>
      </c>
      <c r="H3800" s="70" t="s">
        <v>761</v>
      </c>
      <c r="I3800" s="70" t="s">
        <v>761</v>
      </c>
      <c r="J3800" t="str">
        <f>IF($I3800="","",_xlfn.LET(_xlpm.x,VLOOKUP($I3800,'taxon-match_2026-08-31'!$A$2:$N$122,6,FALSE),IF(_xlpm.x=0,"",_xlpm.x)))</f>
        <v>Perrier, 1891</v>
      </c>
      <c r="K3800" t="str">
        <f>IF($I3800="","",_xlfn.LET(_xlpm.x,VLOOKUP($I3800,'taxon-match_2026-08-31'!$A$2:$N$122,4,FALSE),IF(_xlpm.x=0,"",_xlpm.x)))</f>
        <v>urn:lsid:marinespecies.org:taxname:172529</v>
      </c>
      <c r="L3800" t="str">
        <f>IF($I3800="","",_xlfn.LET(_xlpm.x,VLOOKUP($I3800,'taxon-match_2026-08-31'!$A$2:$N$122,7,FALSE),IF(_xlpm.x=0,"",_xlpm.x)))</f>
        <v>Animalia</v>
      </c>
      <c r="M3800" t="str">
        <f>IF($I3800="","",_xlfn.LET(_xlpm.x,VLOOKUP($I3800,'taxon-match_2026-08-31'!$A$2:$N$122,8,FALSE),IF(_xlpm.x=0,"",_xlpm.x)))</f>
        <v>Echinodermata</v>
      </c>
      <c r="N3800" t="str">
        <f>IF($I3800="","",_xlfn.LET(_xlpm.x,VLOOKUP($I3800,'taxon-match_2026-08-31'!$A$2:$N$122,9,FALSE),IF(_xlpm.x=0,"",_xlpm.x)))</f>
        <v>Asteroidea</v>
      </c>
      <c r="O3800" t="str">
        <f>IF($I3800="","",_xlfn.LET(_xlpm.x,VLOOKUP($I3800,'taxon-match_2026-08-31'!$A$2:$N$122,10,FALSE),IF(_xlpm.x=0,"",_xlpm.x)))</f>
        <v>Forcipulatida</v>
      </c>
      <c r="P3800" t="str">
        <f>IF($I3800="","",_xlfn.LET(_xlpm.x,VLOOKUP($I3800,'taxon-match_2026-08-31'!$A$2:$N$122,11,FALSE),IF(_xlpm.x=0,"",_xlpm.x)))</f>
        <v>Asteriidae</v>
      </c>
      <c r="Q3800" t="str">
        <f>IF($I3800="","",_xlfn.LET(_xlpm.x,VLOOKUP($I3800,'taxon-match_2026-08-31'!$A$2:$N$122,12,FALSE),IF(_xlpm.x=0,"",_xlpm.x)))</f>
        <v>Diplasterias</v>
      </c>
      <c r="R3800" t="str">
        <f>IF($I3800="","",_xlfn.LET(_xlpm.x,VLOOKUP($I3800,'taxon-match_2026-08-31'!$A$2:$N$122,14,FALSE),IF(_xlpm.x=0,"",_xlpm.x)))</f>
        <v/>
      </c>
      <c r="S3800" s="2" t="s">
        <v>2361</v>
      </c>
      <c r="T3800" s="69" t="s">
        <v>68</v>
      </c>
      <c r="U3800" s="69"/>
      <c r="X3800" t="str">
        <f>IF(T3800="","",_xlfn.LET(_xlpm.x,VLOOKUP(T3800,'Drop-down_menus'!$F$2:$G$16,2,FALSE),IF(_xlpm.x=0,"",_xlpm.x)))</f>
        <v>https://orcid.org/0000-0002-0981-7442</v>
      </c>
      <c r="Y3800" t="str">
        <f>IF(U3800="","",_xlfn.LET(_xlpm.x,VLOOKUP(U3800,'Drop-down_menus'!$F$2:$G$16,2,FALSE),IF(_xlpm.x=0,"",_xlpm.x)))</f>
        <v/>
      </c>
      <c r="Z3800" t="str">
        <f>IF(V3800="","",_xlfn.LET(_xlpm.x,VLOOKUP(V3800,'Drop-down_menus'!$F$2:$G$16,2,FALSE),IF(_xlpm.x=0,"",_xlpm.x)))</f>
        <v/>
      </c>
      <c r="AA3800" t="str">
        <f>IF(W3800="","",_xlfn.LET(_xlpm.x,VLOOKUP(W3800,'Drop-down_menus'!$F$2:$G$16,2,FALSE),IF(_xlpm.x=0,"",_xlpm.x)))</f>
        <v/>
      </c>
      <c r="AB3800" t="s">
        <v>730</v>
      </c>
      <c r="AE3800" t="s">
        <v>896</v>
      </c>
    </row>
    <row r="3801" spans="1:31" ht="15" hidden="1" x14ac:dyDescent="0.2">
      <c r="A3801" s="2" t="s">
        <v>328</v>
      </c>
      <c r="B3801">
        <v>3322</v>
      </c>
      <c r="C3801">
        <v>2674</v>
      </c>
      <c r="D3801" s="69" t="s">
        <v>700</v>
      </c>
      <c r="F3801" s="70" t="s">
        <v>761</v>
      </c>
      <c r="G3801" s="69">
        <v>1</v>
      </c>
      <c r="H3801" s="70" t="s">
        <v>761</v>
      </c>
      <c r="I3801" s="70" t="s">
        <v>761</v>
      </c>
      <c r="J3801" t="str">
        <f>IF($I3801="","",_xlfn.LET(_xlpm.x,VLOOKUP($I3801,'taxon-match_2026-08-31'!$A$2:$N$122,6,FALSE),IF(_xlpm.x=0,"",_xlpm.x)))</f>
        <v>Perrier, 1891</v>
      </c>
      <c r="K3801" t="str">
        <f>IF($I3801="","",_xlfn.LET(_xlpm.x,VLOOKUP($I3801,'taxon-match_2026-08-31'!$A$2:$N$122,4,FALSE),IF(_xlpm.x=0,"",_xlpm.x)))</f>
        <v>urn:lsid:marinespecies.org:taxname:172529</v>
      </c>
      <c r="L3801" t="str">
        <f>IF($I3801="","",_xlfn.LET(_xlpm.x,VLOOKUP($I3801,'taxon-match_2026-08-31'!$A$2:$N$122,7,FALSE),IF(_xlpm.x=0,"",_xlpm.x)))</f>
        <v>Animalia</v>
      </c>
      <c r="M3801" t="str">
        <f>IF($I3801="","",_xlfn.LET(_xlpm.x,VLOOKUP($I3801,'taxon-match_2026-08-31'!$A$2:$N$122,8,FALSE),IF(_xlpm.x=0,"",_xlpm.x)))</f>
        <v>Echinodermata</v>
      </c>
      <c r="N3801" t="str">
        <f>IF($I3801="","",_xlfn.LET(_xlpm.x,VLOOKUP($I3801,'taxon-match_2026-08-31'!$A$2:$N$122,9,FALSE),IF(_xlpm.x=0,"",_xlpm.x)))</f>
        <v>Asteroidea</v>
      </c>
      <c r="O3801" t="str">
        <f>IF($I3801="","",_xlfn.LET(_xlpm.x,VLOOKUP($I3801,'taxon-match_2026-08-31'!$A$2:$N$122,10,FALSE),IF(_xlpm.x=0,"",_xlpm.x)))</f>
        <v>Forcipulatida</v>
      </c>
      <c r="P3801" t="str">
        <f>IF($I3801="","",_xlfn.LET(_xlpm.x,VLOOKUP($I3801,'taxon-match_2026-08-31'!$A$2:$N$122,11,FALSE),IF(_xlpm.x=0,"",_xlpm.x)))</f>
        <v>Asteriidae</v>
      </c>
      <c r="Q3801" t="str">
        <f>IF($I3801="","",_xlfn.LET(_xlpm.x,VLOOKUP($I3801,'taxon-match_2026-08-31'!$A$2:$N$122,12,FALSE),IF(_xlpm.x=0,"",_xlpm.x)))</f>
        <v>Diplasterias</v>
      </c>
      <c r="R3801" t="str">
        <f>IF($I3801="","",_xlfn.LET(_xlpm.x,VLOOKUP($I3801,'taxon-match_2026-08-31'!$A$2:$N$122,14,FALSE),IF(_xlpm.x=0,"",_xlpm.x)))</f>
        <v/>
      </c>
      <c r="S3801" s="2" t="s">
        <v>2361</v>
      </c>
      <c r="T3801" s="69" t="s">
        <v>68</v>
      </c>
      <c r="U3801" s="69"/>
      <c r="X3801" t="str">
        <f>IF(T3801="","",_xlfn.LET(_xlpm.x,VLOOKUP(T3801,'Drop-down_menus'!$F$2:$G$16,2,FALSE),IF(_xlpm.x=0,"",_xlpm.x)))</f>
        <v>https://orcid.org/0000-0002-0981-7442</v>
      </c>
      <c r="Y3801" t="str">
        <f>IF(U3801="","",_xlfn.LET(_xlpm.x,VLOOKUP(U3801,'Drop-down_menus'!$F$2:$G$16,2,FALSE),IF(_xlpm.x=0,"",_xlpm.x)))</f>
        <v/>
      </c>
      <c r="Z3801" t="str">
        <f>IF(V3801="","",_xlfn.LET(_xlpm.x,VLOOKUP(V3801,'Drop-down_menus'!$F$2:$G$16,2,FALSE),IF(_xlpm.x=0,"",_xlpm.x)))</f>
        <v/>
      </c>
      <c r="AA3801" t="str">
        <f>IF(W3801="","",_xlfn.LET(_xlpm.x,VLOOKUP(W3801,'Drop-down_menus'!$F$2:$G$16,2,FALSE),IF(_xlpm.x=0,"",_xlpm.x)))</f>
        <v/>
      </c>
      <c r="AB3801" t="s">
        <v>730</v>
      </c>
      <c r="AE3801" t="s">
        <v>896</v>
      </c>
    </row>
    <row r="3802" spans="1:31" ht="15" hidden="1" x14ac:dyDescent="0.2">
      <c r="A3802" s="2" t="s">
        <v>328</v>
      </c>
      <c r="B3802">
        <v>3333</v>
      </c>
      <c r="C3802">
        <v>2675</v>
      </c>
      <c r="D3802" s="69" t="s">
        <v>700</v>
      </c>
      <c r="F3802" s="70" t="s">
        <v>761</v>
      </c>
      <c r="G3802" s="70">
        <v>1</v>
      </c>
      <c r="H3802" s="70" t="s">
        <v>761</v>
      </c>
      <c r="I3802" s="70" t="s">
        <v>761</v>
      </c>
      <c r="J3802" t="str">
        <f>IF($I3802="","",_xlfn.LET(_xlpm.x,VLOOKUP($I3802,'taxon-match_2026-08-31'!$A$2:$N$122,6,FALSE),IF(_xlpm.x=0,"",_xlpm.x)))</f>
        <v>Perrier, 1891</v>
      </c>
      <c r="K3802" t="str">
        <f>IF($I3802="","",_xlfn.LET(_xlpm.x,VLOOKUP($I3802,'taxon-match_2026-08-31'!$A$2:$N$122,4,FALSE),IF(_xlpm.x=0,"",_xlpm.x)))</f>
        <v>urn:lsid:marinespecies.org:taxname:172529</v>
      </c>
      <c r="L3802" t="str">
        <f>IF($I3802="","",_xlfn.LET(_xlpm.x,VLOOKUP($I3802,'taxon-match_2026-08-31'!$A$2:$N$122,7,FALSE),IF(_xlpm.x=0,"",_xlpm.x)))</f>
        <v>Animalia</v>
      </c>
      <c r="M3802" t="str">
        <f>IF($I3802="","",_xlfn.LET(_xlpm.x,VLOOKUP($I3802,'taxon-match_2026-08-31'!$A$2:$N$122,8,FALSE),IF(_xlpm.x=0,"",_xlpm.x)))</f>
        <v>Echinodermata</v>
      </c>
      <c r="N3802" t="str">
        <f>IF($I3802="","",_xlfn.LET(_xlpm.x,VLOOKUP($I3802,'taxon-match_2026-08-31'!$A$2:$N$122,9,FALSE),IF(_xlpm.x=0,"",_xlpm.x)))</f>
        <v>Asteroidea</v>
      </c>
      <c r="O3802" t="str">
        <f>IF($I3802="","",_xlfn.LET(_xlpm.x,VLOOKUP($I3802,'taxon-match_2026-08-31'!$A$2:$N$122,10,FALSE),IF(_xlpm.x=0,"",_xlpm.x)))</f>
        <v>Forcipulatida</v>
      </c>
      <c r="P3802" t="str">
        <f>IF($I3802="","",_xlfn.LET(_xlpm.x,VLOOKUP($I3802,'taxon-match_2026-08-31'!$A$2:$N$122,11,FALSE),IF(_xlpm.x=0,"",_xlpm.x)))</f>
        <v>Asteriidae</v>
      </c>
      <c r="Q3802" t="str">
        <f>IF($I3802="","",_xlfn.LET(_xlpm.x,VLOOKUP($I3802,'taxon-match_2026-08-31'!$A$2:$N$122,12,FALSE),IF(_xlpm.x=0,"",_xlpm.x)))</f>
        <v>Diplasterias</v>
      </c>
      <c r="R3802" t="str">
        <f>IF($I3802="","",_xlfn.LET(_xlpm.x,VLOOKUP($I3802,'taxon-match_2026-08-31'!$A$2:$N$122,14,FALSE),IF(_xlpm.x=0,"",_xlpm.x)))</f>
        <v/>
      </c>
      <c r="S3802" s="2" t="s">
        <v>2361</v>
      </c>
      <c r="T3802" s="69" t="s">
        <v>68</v>
      </c>
      <c r="U3802" s="69"/>
      <c r="X3802" t="str">
        <f>IF(T3802="","",_xlfn.LET(_xlpm.x,VLOOKUP(T3802,'Drop-down_menus'!$F$2:$G$16,2,FALSE),IF(_xlpm.x=0,"",_xlpm.x)))</f>
        <v>https://orcid.org/0000-0002-0981-7442</v>
      </c>
      <c r="Y3802" t="str">
        <f>IF(U3802="","",_xlfn.LET(_xlpm.x,VLOOKUP(U3802,'Drop-down_menus'!$F$2:$G$16,2,FALSE),IF(_xlpm.x=0,"",_xlpm.x)))</f>
        <v/>
      </c>
      <c r="Z3802" t="str">
        <f>IF(V3802="","",_xlfn.LET(_xlpm.x,VLOOKUP(V3802,'Drop-down_menus'!$F$2:$G$16,2,FALSE),IF(_xlpm.x=0,"",_xlpm.x)))</f>
        <v/>
      </c>
      <c r="AA3802" t="str">
        <f>IF(W3802="","",_xlfn.LET(_xlpm.x,VLOOKUP(W3802,'Drop-down_menus'!$F$2:$G$16,2,FALSE),IF(_xlpm.x=0,"",_xlpm.x)))</f>
        <v/>
      </c>
      <c r="AB3802" t="s">
        <v>730</v>
      </c>
      <c r="AE3802" t="s">
        <v>896</v>
      </c>
    </row>
    <row r="3803" spans="1:31" ht="15" hidden="1" x14ac:dyDescent="0.2">
      <c r="A3803" s="2" t="s">
        <v>298</v>
      </c>
      <c r="B3803">
        <v>2956</v>
      </c>
      <c r="C3803">
        <v>2645</v>
      </c>
      <c r="D3803" s="69" t="s">
        <v>700</v>
      </c>
      <c r="F3803" s="70" t="s">
        <v>1705</v>
      </c>
      <c r="G3803" s="70">
        <v>1</v>
      </c>
      <c r="H3803" s="70" t="s">
        <v>1705</v>
      </c>
      <c r="I3803" t="s">
        <v>1705</v>
      </c>
      <c r="J3803" t="str">
        <f>IF($I3803="","",_xlfn.LET(_xlpm.x,VLOOKUP($I3803,'taxon-match_2026-08-31'!$A$2:$N$122,6,FALSE),IF(_xlpm.x=0,"",_xlpm.x)))</f>
        <v>Fisher, 1908</v>
      </c>
      <c r="K3803" t="str">
        <f>IF($I3803="","",_xlfn.LET(_xlpm.x,VLOOKUP($I3803,'taxon-match_2026-08-31'!$A$2:$N$122,4,FALSE),IF(_xlpm.x=0,"",_xlpm.x)))</f>
        <v>urn:lsid:marinespecies.org:taxname:172532</v>
      </c>
      <c r="L3803" t="str">
        <f>IF($I3803="","",_xlfn.LET(_xlpm.x,VLOOKUP($I3803,'taxon-match_2026-08-31'!$A$2:$N$122,7,FALSE),IF(_xlpm.x=0,"",_xlpm.x)))</f>
        <v>Animalia</v>
      </c>
      <c r="M3803" t="str">
        <f>IF($I3803="","",_xlfn.LET(_xlpm.x,VLOOKUP($I3803,'taxon-match_2026-08-31'!$A$2:$N$122,8,FALSE),IF(_xlpm.x=0,"",_xlpm.x)))</f>
        <v>Echinodermata</v>
      </c>
      <c r="N3803" t="str">
        <f>IF($I3803="","",_xlfn.LET(_xlpm.x,VLOOKUP($I3803,'taxon-match_2026-08-31'!$A$2:$N$122,9,FALSE),IF(_xlpm.x=0,"",_xlpm.x)))</f>
        <v>Asteroidea</v>
      </c>
      <c r="O3803" t="str">
        <f>IF($I3803="","",_xlfn.LET(_xlpm.x,VLOOKUP($I3803,'taxon-match_2026-08-31'!$A$2:$N$122,10,FALSE),IF(_xlpm.x=0,"",_xlpm.x)))</f>
        <v>Forcipulatida</v>
      </c>
      <c r="P3803" t="str">
        <f>IF($I3803="","",_xlfn.LET(_xlpm.x,VLOOKUP($I3803,'taxon-match_2026-08-31'!$A$2:$N$122,11,FALSE),IF(_xlpm.x=0,"",_xlpm.x)))</f>
        <v>Asteriidae</v>
      </c>
      <c r="Q3803" t="str">
        <f>IF($I3803="","",_xlfn.LET(_xlpm.x,VLOOKUP($I3803,'taxon-match_2026-08-31'!$A$2:$N$122,12,FALSE),IF(_xlpm.x=0,"",_xlpm.x)))</f>
        <v>Lysasterias</v>
      </c>
      <c r="R3803" t="str">
        <f>IF($I3803="","",_xlfn.LET(_xlpm.x,VLOOKUP($I3803,'taxon-match_2026-08-31'!$A$2:$N$122,14,FALSE),IF(_xlpm.x=0,"",_xlpm.x)))</f>
        <v/>
      </c>
      <c r="S3803" s="2" t="s">
        <v>2361</v>
      </c>
      <c r="T3803" s="69" t="s">
        <v>68</v>
      </c>
      <c r="X3803" t="str">
        <f>IF(T3803="","",_xlfn.LET(_xlpm.x,VLOOKUP(T3803,'Drop-down_menus'!$F$2:$G$16,2,FALSE),IF(_xlpm.x=0,"",_xlpm.x)))</f>
        <v>https://orcid.org/0000-0002-0981-7442</v>
      </c>
      <c r="Y3803" t="str">
        <f>IF(U3803="","",_xlfn.LET(_xlpm.x,VLOOKUP(U3803,'Drop-down_menus'!$F$2:$G$16,2,FALSE),IF(_xlpm.x=0,"",_xlpm.x)))</f>
        <v/>
      </c>
      <c r="Z3803" t="str">
        <f>IF(V3803="","",_xlfn.LET(_xlpm.x,VLOOKUP(V3803,'Drop-down_menus'!$F$2:$G$16,2,FALSE),IF(_xlpm.x=0,"",_xlpm.x)))</f>
        <v/>
      </c>
      <c r="AA3803" t="str">
        <f>IF(W3803="","",_xlfn.LET(_xlpm.x,VLOOKUP(W3803,'Drop-down_menus'!$F$2:$G$16,2,FALSE),IF(_xlpm.x=0,"",_xlpm.x)))</f>
        <v/>
      </c>
      <c r="AB3803" t="s">
        <v>730</v>
      </c>
      <c r="AE3803" t="s">
        <v>896</v>
      </c>
    </row>
    <row r="3804" spans="1:31" ht="15" hidden="1" x14ac:dyDescent="0.2">
      <c r="A3804" s="2" t="s">
        <v>328</v>
      </c>
      <c r="B3804">
        <v>3318</v>
      </c>
      <c r="C3804">
        <v>2635</v>
      </c>
      <c r="D3804" s="69" t="s">
        <v>700</v>
      </c>
      <c r="F3804" s="70" t="s">
        <v>1705</v>
      </c>
      <c r="G3804" s="70">
        <v>1</v>
      </c>
      <c r="H3804" s="70" t="s">
        <v>1705</v>
      </c>
      <c r="I3804" t="s">
        <v>1705</v>
      </c>
      <c r="J3804" t="str">
        <f>IF($I3804="","",_xlfn.LET(_xlpm.x,VLOOKUP($I3804,'taxon-match_2026-08-31'!$A$2:$N$122,6,FALSE),IF(_xlpm.x=0,"",_xlpm.x)))</f>
        <v>Fisher, 1908</v>
      </c>
      <c r="K3804" t="str">
        <f>IF($I3804="","",_xlfn.LET(_xlpm.x,VLOOKUP($I3804,'taxon-match_2026-08-31'!$A$2:$N$122,4,FALSE),IF(_xlpm.x=0,"",_xlpm.x)))</f>
        <v>urn:lsid:marinespecies.org:taxname:172532</v>
      </c>
      <c r="L3804" t="str">
        <f>IF($I3804="","",_xlfn.LET(_xlpm.x,VLOOKUP($I3804,'taxon-match_2026-08-31'!$A$2:$N$122,7,FALSE),IF(_xlpm.x=0,"",_xlpm.x)))</f>
        <v>Animalia</v>
      </c>
      <c r="M3804" t="str">
        <f>IF($I3804="","",_xlfn.LET(_xlpm.x,VLOOKUP($I3804,'taxon-match_2026-08-31'!$A$2:$N$122,8,FALSE),IF(_xlpm.x=0,"",_xlpm.x)))</f>
        <v>Echinodermata</v>
      </c>
      <c r="N3804" t="str">
        <f>IF($I3804="","",_xlfn.LET(_xlpm.x,VLOOKUP($I3804,'taxon-match_2026-08-31'!$A$2:$N$122,9,FALSE),IF(_xlpm.x=0,"",_xlpm.x)))</f>
        <v>Asteroidea</v>
      </c>
      <c r="O3804" t="str">
        <f>IF($I3804="","",_xlfn.LET(_xlpm.x,VLOOKUP($I3804,'taxon-match_2026-08-31'!$A$2:$N$122,10,FALSE),IF(_xlpm.x=0,"",_xlpm.x)))</f>
        <v>Forcipulatida</v>
      </c>
      <c r="P3804" t="str">
        <f>IF($I3804="","",_xlfn.LET(_xlpm.x,VLOOKUP($I3804,'taxon-match_2026-08-31'!$A$2:$N$122,11,FALSE),IF(_xlpm.x=0,"",_xlpm.x)))</f>
        <v>Asteriidae</v>
      </c>
      <c r="Q3804" t="str">
        <f>IF($I3804="","",_xlfn.LET(_xlpm.x,VLOOKUP($I3804,'taxon-match_2026-08-31'!$A$2:$N$122,12,FALSE),IF(_xlpm.x=0,"",_xlpm.x)))</f>
        <v>Lysasterias</v>
      </c>
      <c r="R3804" t="str">
        <f>IF($I3804="","",_xlfn.LET(_xlpm.x,VLOOKUP($I3804,'taxon-match_2026-08-31'!$A$2:$N$122,14,FALSE),IF(_xlpm.x=0,"",_xlpm.x)))</f>
        <v/>
      </c>
      <c r="S3804" s="2" t="s">
        <v>2361</v>
      </c>
      <c r="T3804" s="69" t="s">
        <v>68</v>
      </c>
      <c r="X3804" t="str">
        <f>IF(T3804="","",_xlfn.LET(_xlpm.x,VLOOKUP(T3804,'Drop-down_menus'!$F$2:$G$16,2,FALSE),IF(_xlpm.x=0,"",_xlpm.x)))</f>
        <v>https://orcid.org/0000-0002-0981-7442</v>
      </c>
      <c r="Y3804" t="str">
        <f>IF(U3804="","",_xlfn.LET(_xlpm.x,VLOOKUP(U3804,'Drop-down_menus'!$F$2:$G$16,2,FALSE),IF(_xlpm.x=0,"",_xlpm.x)))</f>
        <v/>
      </c>
      <c r="Z3804" t="str">
        <f>IF(V3804="","",_xlfn.LET(_xlpm.x,VLOOKUP(V3804,'Drop-down_menus'!$F$2:$G$16,2,FALSE),IF(_xlpm.x=0,"",_xlpm.x)))</f>
        <v/>
      </c>
      <c r="AA3804" t="str">
        <f>IF(W3804="","",_xlfn.LET(_xlpm.x,VLOOKUP(W3804,'Drop-down_menus'!$F$2:$G$16,2,FALSE),IF(_xlpm.x=0,"",_xlpm.x)))</f>
        <v/>
      </c>
      <c r="AB3804" t="s">
        <v>730</v>
      </c>
      <c r="AE3804" t="s">
        <v>896</v>
      </c>
    </row>
    <row r="3805" spans="1:31" ht="15" hidden="1" x14ac:dyDescent="0.2">
      <c r="A3805" s="2" t="s">
        <v>328</v>
      </c>
      <c r="B3805">
        <v>3319</v>
      </c>
      <c r="C3805">
        <v>2647</v>
      </c>
      <c r="D3805" s="69" t="s">
        <v>700</v>
      </c>
      <c r="F3805" s="70" t="s">
        <v>1705</v>
      </c>
      <c r="G3805" s="70">
        <v>1</v>
      </c>
      <c r="H3805" s="70" t="s">
        <v>1705</v>
      </c>
      <c r="I3805" t="s">
        <v>1705</v>
      </c>
      <c r="J3805" t="str">
        <f>IF($I3805="","",_xlfn.LET(_xlpm.x,VLOOKUP($I3805,'taxon-match_2026-08-31'!$A$2:$N$122,6,FALSE),IF(_xlpm.x=0,"",_xlpm.x)))</f>
        <v>Fisher, 1908</v>
      </c>
      <c r="K3805" t="str">
        <f>IF($I3805="","",_xlfn.LET(_xlpm.x,VLOOKUP($I3805,'taxon-match_2026-08-31'!$A$2:$N$122,4,FALSE),IF(_xlpm.x=0,"",_xlpm.x)))</f>
        <v>urn:lsid:marinespecies.org:taxname:172532</v>
      </c>
      <c r="L3805" t="str">
        <f>IF($I3805="","",_xlfn.LET(_xlpm.x,VLOOKUP($I3805,'taxon-match_2026-08-31'!$A$2:$N$122,7,FALSE),IF(_xlpm.x=0,"",_xlpm.x)))</f>
        <v>Animalia</v>
      </c>
      <c r="M3805" t="str">
        <f>IF($I3805="","",_xlfn.LET(_xlpm.x,VLOOKUP($I3805,'taxon-match_2026-08-31'!$A$2:$N$122,8,FALSE),IF(_xlpm.x=0,"",_xlpm.x)))</f>
        <v>Echinodermata</v>
      </c>
      <c r="N3805" t="str">
        <f>IF($I3805="","",_xlfn.LET(_xlpm.x,VLOOKUP($I3805,'taxon-match_2026-08-31'!$A$2:$N$122,9,FALSE),IF(_xlpm.x=0,"",_xlpm.x)))</f>
        <v>Asteroidea</v>
      </c>
      <c r="O3805" t="str">
        <f>IF($I3805="","",_xlfn.LET(_xlpm.x,VLOOKUP($I3805,'taxon-match_2026-08-31'!$A$2:$N$122,10,FALSE),IF(_xlpm.x=0,"",_xlpm.x)))</f>
        <v>Forcipulatida</v>
      </c>
      <c r="P3805" t="str">
        <f>IF($I3805="","",_xlfn.LET(_xlpm.x,VLOOKUP($I3805,'taxon-match_2026-08-31'!$A$2:$N$122,11,FALSE),IF(_xlpm.x=0,"",_xlpm.x)))</f>
        <v>Asteriidae</v>
      </c>
      <c r="Q3805" t="str">
        <f>IF($I3805="","",_xlfn.LET(_xlpm.x,VLOOKUP($I3805,'taxon-match_2026-08-31'!$A$2:$N$122,12,FALSE),IF(_xlpm.x=0,"",_xlpm.x)))</f>
        <v>Lysasterias</v>
      </c>
      <c r="R3805" t="str">
        <f>IF($I3805="","",_xlfn.LET(_xlpm.x,VLOOKUP($I3805,'taxon-match_2026-08-31'!$A$2:$N$122,14,FALSE),IF(_xlpm.x=0,"",_xlpm.x)))</f>
        <v/>
      </c>
      <c r="S3805" s="2" t="s">
        <v>2361</v>
      </c>
      <c r="T3805" s="69" t="s">
        <v>68</v>
      </c>
      <c r="X3805" t="str">
        <f>IF(T3805="","",_xlfn.LET(_xlpm.x,VLOOKUP(T3805,'Drop-down_menus'!$F$2:$G$16,2,FALSE),IF(_xlpm.x=0,"",_xlpm.x)))</f>
        <v>https://orcid.org/0000-0002-0981-7442</v>
      </c>
      <c r="Y3805" t="str">
        <f>IF(U3805="","",_xlfn.LET(_xlpm.x,VLOOKUP(U3805,'Drop-down_menus'!$F$2:$G$16,2,FALSE),IF(_xlpm.x=0,"",_xlpm.x)))</f>
        <v/>
      </c>
      <c r="Z3805" t="str">
        <f>IF(V3805="","",_xlfn.LET(_xlpm.x,VLOOKUP(V3805,'Drop-down_menus'!$F$2:$G$16,2,FALSE),IF(_xlpm.x=0,"",_xlpm.x)))</f>
        <v/>
      </c>
      <c r="AA3805" t="str">
        <f>IF(W3805="","",_xlfn.LET(_xlpm.x,VLOOKUP(W3805,'Drop-down_menus'!$F$2:$G$16,2,FALSE),IF(_xlpm.x=0,"",_xlpm.x)))</f>
        <v/>
      </c>
      <c r="AB3805" t="s">
        <v>730</v>
      </c>
      <c r="AE3805" t="s">
        <v>896</v>
      </c>
    </row>
    <row r="3806" spans="1:31" ht="15" hidden="1" x14ac:dyDescent="0.2">
      <c r="A3806" s="2" t="s">
        <v>328</v>
      </c>
      <c r="B3806">
        <v>3320</v>
      </c>
      <c r="C3806">
        <v>2648</v>
      </c>
      <c r="D3806" s="69" t="s">
        <v>700</v>
      </c>
      <c r="F3806" s="70" t="s">
        <v>1705</v>
      </c>
      <c r="G3806" s="69">
        <v>1</v>
      </c>
      <c r="H3806" s="70" t="s">
        <v>1705</v>
      </c>
      <c r="I3806" t="s">
        <v>1705</v>
      </c>
      <c r="J3806" t="str">
        <f>IF($I3806="","",_xlfn.LET(_xlpm.x,VLOOKUP($I3806,'taxon-match_2026-08-31'!$A$2:$N$122,6,FALSE),IF(_xlpm.x=0,"",_xlpm.x)))</f>
        <v>Fisher, 1908</v>
      </c>
      <c r="K3806" t="str">
        <f>IF($I3806="","",_xlfn.LET(_xlpm.x,VLOOKUP($I3806,'taxon-match_2026-08-31'!$A$2:$N$122,4,FALSE),IF(_xlpm.x=0,"",_xlpm.x)))</f>
        <v>urn:lsid:marinespecies.org:taxname:172532</v>
      </c>
      <c r="L3806" t="str">
        <f>IF($I3806="","",_xlfn.LET(_xlpm.x,VLOOKUP($I3806,'taxon-match_2026-08-31'!$A$2:$N$122,7,FALSE),IF(_xlpm.x=0,"",_xlpm.x)))</f>
        <v>Animalia</v>
      </c>
      <c r="M3806" t="str">
        <f>IF($I3806="","",_xlfn.LET(_xlpm.x,VLOOKUP($I3806,'taxon-match_2026-08-31'!$A$2:$N$122,8,FALSE),IF(_xlpm.x=0,"",_xlpm.x)))</f>
        <v>Echinodermata</v>
      </c>
      <c r="N3806" t="str">
        <f>IF($I3806="","",_xlfn.LET(_xlpm.x,VLOOKUP($I3806,'taxon-match_2026-08-31'!$A$2:$N$122,9,FALSE),IF(_xlpm.x=0,"",_xlpm.x)))</f>
        <v>Asteroidea</v>
      </c>
      <c r="O3806" t="str">
        <f>IF($I3806="","",_xlfn.LET(_xlpm.x,VLOOKUP($I3806,'taxon-match_2026-08-31'!$A$2:$N$122,10,FALSE),IF(_xlpm.x=0,"",_xlpm.x)))</f>
        <v>Forcipulatida</v>
      </c>
      <c r="P3806" t="str">
        <f>IF($I3806="","",_xlfn.LET(_xlpm.x,VLOOKUP($I3806,'taxon-match_2026-08-31'!$A$2:$N$122,11,FALSE),IF(_xlpm.x=0,"",_xlpm.x)))</f>
        <v>Asteriidae</v>
      </c>
      <c r="Q3806" t="str">
        <f>IF($I3806="","",_xlfn.LET(_xlpm.x,VLOOKUP($I3806,'taxon-match_2026-08-31'!$A$2:$N$122,12,FALSE),IF(_xlpm.x=0,"",_xlpm.x)))</f>
        <v>Lysasterias</v>
      </c>
      <c r="R3806" t="str">
        <f>IF($I3806="","",_xlfn.LET(_xlpm.x,VLOOKUP($I3806,'taxon-match_2026-08-31'!$A$2:$N$122,14,FALSE),IF(_xlpm.x=0,"",_xlpm.x)))</f>
        <v/>
      </c>
      <c r="S3806" s="2" t="s">
        <v>2361</v>
      </c>
      <c r="T3806" s="69" t="s">
        <v>68</v>
      </c>
      <c r="X3806" t="str">
        <f>IF(T3806="","",_xlfn.LET(_xlpm.x,VLOOKUP(T3806,'Drop-down_menus'!$F$2:$G$16,2,FALSE),IF(_xlpm.x=0,"",_xlpm.x)))</f>
        <v>https://orcid.org/0000-0002-0981-7442</v>
      </c>
      <c r="Y3806" t="str">
        <f>IF(U3806="","",_xlfn.LET(_xlpm.x,VLOOKUP(U3806,'Drop-down_menus'!$F$2:$G$16,2,FALSE),IF(_xlpm.x=0,"",_xlpm.x)))</f>
        <v/>
      </c>
      <c r="Z3806" t="str">
        <f>IF(V3806="","",_xlfn.LET(_xlpm.x,VLOOKUP(V3806,'Drop-down_menus'!$F$2:$G$16,2,FALSE),IF(_xlpm.x=0,"",_xlpm.x)))</f>
        <v/>
      </c>
      <c r="AA3806" t="str">
        <f>IF(W3806="","",_xlfn.LET(_xlpm.x,VLOOKUP(W3806,'Drop-down_menus'!$F$2:$G$16,2,FALSE),IF(_xlpm.x=0,"",_xlpm.x)))</f>
        <v/>
      </c>
      <c r="AB3806" t="s">
        <v>730</v>
      </c>
      <c r="AE3806" t="s">
        <v>896</v>
      </c>
    </row>
    <row r="3807" spans="1:31" ht="15" hidden="1" x14ac:dyDescent="0.2">
      <c r="A3807" s="2" t="s">
        <v>328</v>
      </c>
      <c r="B3807">
        <v>3405</v>
      </c>
      <c r="C3807">
        <v>2626</v>
      </c>
      <c r="D3807" s="69" t="s">
        <v>700</v>
      </c>
      <c r="F3807" s="70" t="s">
        <v>1705</v>
      </c>
      <c r="G3807" s="69">
        <v>1</v>
      </c>
      <c r="H3807" s="70" t="s">
        <v>1705</v>
      </c>
      <c r="I3807" t="s">
        <v>1705</v>
      </c>
      <c r="J3807" t="str">
        <f>IF($I3807="","",_xlfn.LET(_xlpm.x,VLOOKUP($I3807,'taxon-match_2026-08-31'!$A$2:$N$122,6,FALSE),IF(_xlpm.x=0,"",_xlpm.x)))</f>
        <v>Fisher, 1908</v>
      </c>
      <c r="K3807" t="str">
        <f>IF($I3807="","",_xlfn.LET(_xlpm.x,VLOOKUP($I3807,'taxon-match_2026-08-31'!$A$2:$N$122,4,FALSE),IF(_xlpm.x=0,"",_xlpm.x)))</f>
        <v>urn:lsid:marinespecies.org:taxname:172532</v>
      </c>
      <c r="L3807" t="str">
        <f>IF($I3807="","",_xlfn.LET(_xlpm.x,VLOOKUP($I3807,'taxon-match_2026-08-31'!$A$2:$N$122,7,FALSE),IF(_xlpm.x=0,"",_xlpm.x)))</f>
        <v>Animalia</v>
      </c>
      <c r="M3807" t="str">
        <f>IF($I3807="","",_xlfn.LET(_xlpm.x,VLOOKUP($I3807,'taxon-match_2026-08-31'!$A$2:$N$122,8,FALSE),IF(_xlpm.x=0,"",_xlpm.x)))</f>
        <v>Echinodermata</v>
      </c>
      <c r="N3807" t="str">
        <f>IF($I3807="","",_xlfn.LET(_xlpm.x,VLOOKUP($I3807,'taxon-match_2026-08-31'!$A$2:$N$122,9,FALSE),IF(_xlpm.x=0,"",_xlpm.x)))</f>
        <v>Asteroidea</v>
      </c>
      <c r="O3807" t="str">
        <f>IF($I3807="","",_xlfn.LET(_xlpm.x,VLOOKUP($I3807,'taxon-match_2026-08-31'!$A$2:$N$122,10,FALSE),IF(_xlpm.x=0,"",_xlpm.x)))</f>
        <v>Forcipulatida</v>
      </c>
      <c r="P3807" t="str">
        <f>IF($I3807="","",_xlfn.LET(_xlpm.x,VLOOKUP($I3807,'taxon-match_2026-08-31'!$A$2:$N$122,11,FALSE),IF(_xlpm.x=0,"",_xlpm.x)))</f>
        <v>Asteriidae</v>
      </c>
      <c r="Q3807" t="str">
        <f>IF($I3807="","",_xlfn.LET(_xlpm.x,VLOOKUP($I3807,'taxon-match_2026-08-31'!$A$2:$N$122,12,FALSE),IF(_xlpm.x=0,"",_xlpm.x)))</f>
        <v>Lysasterias</v>
      </c>
      <c r="R3807" t="str">
        <f>IF($I3807="","",_xlfn.LET(_xlpm.x,VLOOKUP($I3807,'taxon-match_2026-08-31'!$A$2:$N$122,14,FALSE),IF(_xlpm.x=0,"",_xlpm.x)))</f>
        <v/>
      </c>
      <c r="S3807" s="2" t="s">
        <v>2361</v>
      </c>
      <c r="T3807" s="69" t="s">
        <v>68</v>
      </c>
      <c r="X3807" t="str">
        <f>IF(T3807="","",_xlfn.LET(_xlpm.x,VLOOKUP(T3807,'Drop-down_menus'!$F$2:$G$16,2,FALSE),IF(_xlpm.x=0,"",_xlpm.x)))</f>
        <v>https://orcid.org/0000-0002-0981-7442</v>
      </c>
      <c r="Y3807" t="str">
        <f>IF(U3807="","",_xlfn.LET(_xlpm.x,VLOOKUP(U3807,'Drop-down_menus'!$F$2:$G$16,2,FALSE),IF(_xlpm.x=0,"",_xlpm.x)))</f>
        <v/>
      </c>
      <c r="Z3807" t="str">
        <f>IF(V3807="","",_xlfn.LET(_xlpm.x,VLOOKUP(V3807,'Drop-down_menus'!$F$2:$G$16,2,FALSE),IF(_xlpm.x=0,"",_xlpm.x)))</f>
        <v/>
      </c>
      <c r="AA3807" t="str">
        <f>IF(W3807="","",_xlfn.LET(_xlpm.x,VLOOKUP(W3807,'Drop-down_menus'!$F$2:$G$16,2,FALSE),IF(_xlpm.x=0,"",_xlpm.x)))</f>
        <v/>
      </c>
      <c r="AB3807" t="s">
        <v>730</v>
      </c>
      <c r="AE3807" t="s">
        <v>896</v>
      </c>
    </row>
    <row r="3808" spans="1:31" ht="15" hidden="1" x14ac:dyDescent="0.2">
      <c r="A3808" s="2" t="s">
        <v>328</v>
      </c>
      <c r="B3808">
        <v>3406</v>
      </c>
      <c r="C3808">
        <v>2627</v>
      </c>
      <c r="D3808" s="69" t="s">
        <v>700</v>
      </c>
      <c r="F3808" s="70" t="s">
        <v>1705</v>
      </c>
      <c r="G3808" s="69">
        <v>1</v>
      </c>
      <c r="H3808" s="70" t="s">
        <v>1705</v>
      </c>
      <c r="I3808" t="s">
        <v>1705</v>
      </c>
      <c r="J3808" t="str">
        <f>IF($I3808="","",_xlfn.LET(_xlpm.x,VLOOKUP($I3808,'taxon-match_2026-08-31'!$A$2:$N$122,6,FALSE),IF(_xlpm.x=0,"",_xlpm.x)))</f>
        <v>Fisher, 1908</v>
      </c>
      <c r="K3808" t="str">
        <f>IF($I3808="","",_xlfn.LET(_xlpm.x,VLOOKUP($I3808,'taxon-match_2026-08-31'!$A$2:$N$122,4,FALSE),IF(_xlpm.x=0,"",_xlpm.x)))</f>
        <v>urn:lsid:marinespecies.org:taxname:172532</v>
      </c>
      <c r="L3808" t="str">
        <f>IF($I3808="","",_xlfn.LET(_xlpm.x,VLOOKUP($I3808,'taxon-match_2026-08-31'!$A$2:$N$122,7,FALSE),IF(_xlpm.x=0,"",_xlpm.x)))</f>
        <v>Animalia</v>
      </c>
      <c r="M3808" t="str">
        <f>IF($I3808="","",_xlfn.LET(_xlpm.x,VLOOKUP($I3808,'taxon-match_2026-08-31'!$A$2:$N$122,8,FALSE),IF(_xlpm.x=0,"",_xlpm.x)))</f>
        <v>Echinodermata</v>
      </c>
      <c r="N3808" t="str">
        <f>IF($I3808="","",_xlfn.LET(_xlpm.x,VLOOKUP($I3808,'taxon-match_2026-08-31'!$A$2:$N$122,9,FALSE),IF(_xlpm.x=0,"",_xlpm.x)))</f>
        <v>Asteroidea</v>
      </c>
      <c r="O3808" t="str">
        <f>IF($I3808="","",_xlfn.LET(_xlpm.x,VLOOKUP($I3808,'taxon-match_2026-08-31'!$A$2:$N$122,10,FALSE),IF(_xlpm.x=0,"",_xlpm.x)))</f>
        <v>Forcipulatida</v>
      </c>
      <c r="P3808" t="str">
        <f>IF($I3808="","",_xlfn.LET(_xlpm.x,VLOOKUP($I3808,'taxon-match_2026-08-31'!$A$2:$N$122,11,FALSE),IF(_xlpm.x=0,"",_xlpm.x)))</f>
        <v>Asteriidae</v>
      </c>
      <c r="Q3808" t="str">
        <f>IF($I3808="","",_xlfn.LET(_xlpm.x,VLOOKUP($I3808,'taxon-match_2026-08-31'!$A$2:$N$122,12,FALSE),IF(_xlpm.x=0,"",_xlpm.x)))</f>
        <v>Lysasterias</v>
      </c>
      <c r="R3808" t="str">
        <f>IF($I3808="","",_xlfn.LET(_xlpm.x,VLOOKUP($I3808,'taxon-match_2026-08-31'!$A$2:$N$122,14,FALSE),IF(_xlpm.x=0,"",_xlpm.x)))</f>
        <v/>
      </c>
      <c r="S3808" s="2" t="s">
        <v>2361</v>
      </c>
      <c r="T3808" s="69" t="s">
        <v>68</v>
      </c>
      <c r="X3808" t="str">
        <f>IF(T3808="","",_xlfn.LET(_xlpm.x,VLOOKUP(T3808,'Drop-down_menus'!$F$2:$G$16,2,FALSE),IF(_xlpm.x=0,"",_xlpm.x)))</f>
        <v>https://orcid.org/0000-0002-0981-7442</v>
      </c>
      <c r="Y3808" t="str">
        <f>IF(U3808="","",_xlfn.LET(_xlpm.x,VLOOKUP(U3808,'Drop-down_menus'!$F$2:$G$16,2,FALSE),IF(_xlpm.x=0,"",_xlpm.x)))</f>
        <v/>
      </c>
      <c r="Z3808" t="str">
        <f>IF(V3808="","",_xlfn.LET(_xlpm.x,VLOOKUP(V3808,'Drop-down_menus'!$F$2:$G$16,2,FALSE),IF(_xlpm.x=0,"",_xlpm.x)))</f>
        <v/>
      </c>
      <c r="AA3808" t="str">
        <f>IF(W3808="","",_xlfn.LET(_xlpm.x,VLOOKUP(W3808,'Drop-down_menus'!$F$2:$G$16,2,FALSE),IF(_xlpm.x=0,"",_xlpm.x)))</f>
        <v/>
      </c>
      <c r="AB3808" t="s">
        <v>730</v>
      </c>
      <c r="AE3808" t="s">
        <v>896</v>
      </c>
    </row>
    <row r="3809" spans="1:31" ht="15" hidden="1" x14ac:dyDescent="0.2">
      <c r="A3809" s="2" t="s">
        <v>328</v>
      </c>
      <c r="B3809">
        <v>3407</v>
      </c>
      <c r="C3809">
        <v>2628</v>
      </c>
      <c r="D3809" s="69" t="s">
        <v>700</v>
      </c>
      <c r="F3809" s="70" t="s">
        <v>1705</v>
      </c>
      <c r="G3809" s="69">
        <v>1</v>
      </c>
      <c r="H3809" s="70" t="s">
        <v>1705</v>
      </c>
      <c r="I3809" t="s">
        <v>1705</v>
      </c>
      <c r="J3809" t="str">
        <f>IF($I3809="","",_xlfn.LET(_xlpm.x,VLOOKUP($I3809,'taxon-match_2026-08-31'!$A$2:$N$122,6,FALSE),IF(_xlpm.x=0,"",_xlpm.x)))</f>
        <v>Fisher, 1908</v>
      </c>
      <c r="K3809" t="str">
        <f>IF($I3809="","",_xlfn.LET(_xlpm.x,VLOOKUP($I3809,'taxon-match_2026-08-31'!$A$2:$N$122,4,FALSE),IF(_xlpm.x=0,"",_xlpm.x)))</f>
        <v>urn:lsid:marinespecies.org:taxname:172532</v>
      </c>
      <c r="L3809" t="str">
        <f>IF($I3809="","",_xlfn.LET(_xlpm.x,VLOOKUP($I3809,'taxon-match_2026-08-31'!$A$2:$N$122,7,FALSE),IF(_xlpm.x=0,"",_xlpm.x)))</f>
        <v>Animalia</v>
      </c>
      <c r="M3809" t="str">
        <f>IF($I3809="","",_xlfn.LET(_xlpm.x,VLOOKUP($I3809,'taxon-match_2026-08-31'!$A$2:$N$122,8,FALSE),IF(_xlpm.x=0,"",_xlpm.x)))</f>
        <v>Echinodermata</v>
      </c>
      <c r="N3809" t="str">
        <f>IF($I3809="","",_xlfn.LET(_xlpm.x,VLOOKUP($I3809,'taxon-match_2026-08-31'!$A$2:$N$122,9,FALSE),IF(_xlpm.x=0,"",_xlpm.x)))</f>
        <v>Asteroidea</v>
      </c>
      <c r="O3809" t="str">
        <f>IF($I3809="","",_xlfn.LET(_xlpm.x,VLOOKUP($I3809,'taxon-match_2026-08-31'!$A$2:$N$122,10,FALSE),IF(_xlpm.x=0,"",_xlpm.x)))</f>
        <v>Forcipulatida</v>
      </c>
      <c r="P3809" t="str">
        <f>IF($I3809="","",_xlfn.LET(_xlpm.x,VLOOKUP($I3809,'taxon-match_2026-08-31'!$A$2:$N$122,11,FALSE),IF(_xlpm.x=0,"",_xlpm.x)))</f>
        <v>Asteriidae</v>
      </c>
      <c r="Q3809" t="str">
        <f>IF($I3809="","",_xlfn.LET(_xlpm.x,VLOOKUP($I3809,'taxon-match_2026-08-31'!$A$2:$N$122,12,FALSE),IF(_xlpm.x=0,"",_xlpm.x)))</f>
        <v>Lysasterias</v>
      </c>
      <c r="R3809" t="str">
        <f>IF($I3809="","",_xlfn.LET(_xlpm.x,VLOOKUP($I3809,'taxon-match_2026-08-31'!$A$2:$N$122,14,FALSE),IF(_xlpm.x=0,"",_xlpm.x)))</f>
        <v/>
      </c>
      <c r="S3809" s="2" t="s">
        <v>2361</v>
      </c>
      <c r="T3809" s="69" t="s">
        <v>68</v>
      </c>
      <c r="X3809" t="str">
        <f>IF(T3809="","",_xlfn.LET(_xlpm.x,VLOOKUP(T3809,'Drop-down_menus'!$F$2:$G$16,2,FALSE),IF(_xlpm.x=0,"",_xlpm.x)))</f>
        <v>https://orcid.org/0000-0002-0981-7442</v>
      </c>
      <c r="Y3809" t="str">
        <f>IF(U3809="","",_xlfn.LET(_xlpm.x,VLOOKUP(U3809,'Drop-down_menus'!$F$2:$G$16,2,FALSE),IF(_xlpm.x=0,"",_xlpm.x)))</f>
        <v/>
      </c>
      <c r="Z3809" t="str">
        <f>IF(V3809="","",_xlfn.LET(_xlpm.x,VLOOKUP(V3809,'Drop-down_menus'!$F$2:$G$16,2,FALSE),IF(_xlpm.x=0,"",_xlpm.x)))</f>
        <v/>
      </c>
      <c r="AA3809" t="str">
        <f>IF(W3809="","",_xlfn.LET(_xlpm.x,VLOOKUP(W3809,'Drop-down_menus'!$F$2:$G$16,2,FALSE),IF(_xlpm.x=0,"",_xlpm.x)))</f>
        <v/>
      </c>
      <c r="AB3809" t="s">
        <v>730</v>
      </c>
      <c r="AE3809" t="s">
        <v>896</v>
      </c>
    </row>
    <row r="3810" spans="1:31" ht="15" x14ac:dyDescent="0.2">
      <c r="A3810" s="2" t="s">
        <v>282</v>
      </c>
      <c r="B3810">
        <v>2664</v>
      </c>
      <c r="C3810">
        <v>2730</v>
      </c>
      <c r="D3810" s="69" t="s">
        <v>700</v>
      </c>
      <c r="F3810" s="70" t="s">
        <v>762</v>
      </c>
      <c r="G3810" s="69">
        <v>1</v>
      </c>
      <c r="H3810" s="70" t="s">
        <v>762</v>
      </c>
      <c r="I3810" t="s">
        <v>762</v>
      </c>
      <c r="J3810" t="str">
        <f>IF($I3810="","",_xlfn.LET(_xlpm.x,VLOOKUP($I3810,'taxon-match_2026-08-31'!$A$2:$N$122,6,FALSE),IF(_xlpm.x=0,"",_xlpm.x)))</f>
        <v>(E. A. Smith, 1876)</v>
      </c>
      <c r="K3810" t="str">
        <f>IF($I3810="","",_xlfn.LET(_xlpm.x,VLOOKUP($I3810,'taxon-match_2026-08-31'!$A$2:$N$122,4,FALSE),IF(_xlpm.x=0,"",_xlpm.x)))</f>
        <v>urn:lsid:marinespecies.org:taxname:172774</v>
      </c>
      <c r="L3810" t="str">
        <f>IF($I3810="","",_xlfn.LET(_xlpm.x,VLOOKUP($I3810,'taxon-match_2026-08-31'!$A$2:$N$122,7,FALSE),IF(_xlpm.x=0,"",_xlpm.x)))</f>
        <v>Animalia</v>
      </c>
      <c r="M3810" t="str">
        <f>IF($I3810="","",_xlfn.LET(_xlpm.x,VLOOKUP($I3810,'taxon-match_2026-08-31'!$A$2:$N$122,8,FALSE),IF(_xlpm.x=0,"",_xlpm.x)))</f>
        <v>Echinodermata</v>
      </c>
      <c r="N3810" t="str">
        <f>IF($I3810="","",_xlfn.LET(_xlpm.x,VLOOKUP($I3810,'taxon-match_2026-08-31'!$A$2:$N$122,9,FALSE),IF(_xlpm.x=0,"",_xlpm.x)))</f>
        <v>Asteroidea</v>
      </c>
      <c r="O3810" t="str">
        <f>IF($I3810="","",_xlfn.LET(_xlpm.x,VLOOKUP($I3810,'taxon-match_2026-08-31'!$A$2:$N$122,10,FALSE),IF(_xlpm.x=0,"",_xlpm.x)))</f>
        <v>Valvatida</v>
      </c>
      <c r="P3810" t="str">
        <f>IF($I3810="","",_xlfn.LET(_xlpm.x,VLOOKUP($I3810,'taxon-match_2026-08-31'!$A$2:$N$122,11,FALSE),IF(_xlpm.x=0,"",_xlpm.x)))</f>
        <v>Odontasteridae</v>
      </c>
      <c r="Q3810" t="str">
        <f>IF($I3810="","",_xlfn.LET(_xlpm.x,VLOOKUP($I3810,'taxon-match_2026-08-31'!$A$2:$N$122,12,FALSE),IF(_xlpm.x=0,"",_xlpm.x)))</f>
        <v>Odontaster</v>
      </c>
      <c r="R3810" t="str">
        <f>IF($I3810="","",_xlfn.LET(_xlpm.x,VLOOKUP($I3810,'taxon-match_2026-08-31'!$A$2:$N$122,14,FALSE),IF(_xlpm.x=0,"",_xlpm.x)))</f>
        <v>meridionalis</v>
      </c>
      <c r="S3810" s="2" t="s">
        <v>2609</v>
      </c>
      <c r="T3810" s="69" t="s">
        <v>68</v>
      </c>
      <c r="X3810" t="str">
        <f>IF(T3810="","",_xlfn.LET(_xlpm.x,VLOOKUP(T3810,'Drop-down_menus'!$F$2:$G$16,2,FALSE),IF(_xlpm.x=0,"",_xlpm.x)))</f>
        <v>https://orcid.org/0000-0002-0981-7442</v>
      </c>
      <c r="Y3810" t="str">
        <f>IF(U3810="","",_xlfn.LET(_xlpm.x,VLOOKUP(U3810,'Drop-down_menus'!$F$2:$G$16,2,FALSE),IF(_xlpm.x=0,"",_xlpm.x)))</f>
        <v/>
      </c>
      <c r="Z3810" t="str">
        <f>IF(V3810="","",_xlfn.LET(_xlpm.x,VLOOKUP(V3810,'Drop-down_menus'!$F$2:$G$16,2,FALSE),IF(_xlpm.x=0,"",_xlpm.x)))</f>
        <v/>
      </c>
      <c r="AA3810" t="str">
        <f>IF(W3810="","",_xlfn.LET(_xlpm.x,VLOOKUP(W3810,'Drop-down_menus'!$F$2:$G$16,2,FALSE),IF(_xlpm.x=0,"",_xlpm.x)))</f>
        <v/>
      </c>
      <c r="AB3810" t="s">
        <v>730</v>
      </c>
      <c r="AE3810" t="s">
        <v>896</v>
      </c>
    </row>
    <row r="3811" spans="1:31" ht="15" hidden="1" x14ac:dyDescent="0.2">
      <c r="A3811" s="2" t="s">
        <v>328</v>
      </c>
      <c r="B3811">
        <v>3316</v>
      </c>
      <c r="C3811">
        <v>2676</v>
      </c>
      <c r="D3811" s="69" t="s">
        <v>700</v>
      </c>
      <c r="F3811" s="70" t="s">
        <v>766</v>
      </c>
      <c r="G3811" s="69">
        <v>1</v>
      </c>
      <c r="H3811" s="70" t="s">
        <v>766</v>
      </c>
      <c r="I3811" t="s">
        <v>766</v>
      </c>
      <c r="J3811" t="str">
        <f>IF($I3811="","",_xlfn.LET(_xlpm.x,VLOOKUP($I3811,'taxon-match_2026-08-31'!$A$2:$N$122,6,FALSE),IF(_xlpm.x=0,"",_xlpm.x)))</f>
        <v>Sladen, 1889</v>
      </c>
      <c r="K3811" t="str">
        <f>IF($I3811="","",_xlfn.LET(_xlpm.x,VLOOKUP($I3811,'taxon-match_2026-08-31'!$A$2:$N$122,4,FALSE),IF(_xlpm.x=0,"",_xlpm.x)))</f>
        <v>urn:lsid:marinespecies.org:taxname:172579</v>
      </c>
      <c r="L3811" t="str">
        <f>IF($I3811="","",_xlfn.LET(_xlpm.x,VLOOKUP($I3811,'taxon-match_2026-08-31'!$A$2:$N$122,7,FALSE),IF(_xlpm.x=0,"",_xlpm.x)))</f>
        <v>Animalia</v>
      </c>
      <c r="M3811" t="str">
        <f>IF($I3811="","",_xlfn.LET(_xlpm.x,VLOOKUP($I3811,'taxon-match_2026-08-31'!$A$2:$N$122,8,FALSE),IF(_xlpm.x=0,"",_xlpm.x)))</f>
        <v>Echinodermata</v>
      </c>
      <c r="N3811" t="str">
        <f>IF($I3811="","",_xlfn.LET(_xlpm.x,VLOOKUP($I3811,'taxon-match_2026-08-31'!$A$2:$N$122,9,FALSE),IF(_xlpm.x=0,"",_xlpm.x)))</f>
        <v>Asteroidea</v>
      </c>
      <c r="O3811" t="str">
        <f>IF($I3811="","",_xlfn.LET(_xlpm.x,VLOOKUP($I3811,'taxon-match_2026-08-31'!$A$2:$N$122,10,FALSE),IF(_xlpm.x=0,"",_xlpm.x)))</f>
        <v>Valvatida</v>
      </c>
      <c r="P3811" t="str">
        <f>IF($I3811="","",_xlfn.LET(_xlpm.x,VLOOKUP($I3811,'taxon-match_2026-08-31'!$A$2:$N$122,11,FALSE),IF(_xlpm.x=0,"",_xlpm.x)))</f>
        <v>Asterinidae</v>
      </c>
      <c r="Q3811" t="str">
        <f>IF($I3811="","",_xlfn.LET(_xlpm.x,VLOOKUP($I3811,'taxon-match_2026-08-31'!$A$2:$N$122,12,FALSE),IF(_xlpm.x=0,"",_xlpm.x)))</f>
        <v>Perknaster</v>
      </c>
      <c r="R3811" t="str">
        <f>IF($I3811="","",_xlfn.LET(_xlpm.x,VLOOKUP($I3811,'taxon-match_2026-08-31'!$A$2:$N$122,14,FALSE),IF(_xlpm.x=0,"",_xlpm.x)))</f>
        <v/>
      </c>
      <c r="S3811" s="2" t="s">
        <v>2361</v>
      </c>
      <c r="T3811" s="69" t="s">
        <v>68</v>
      </c>
      <c r="X3811" t="str">
        <f>IF(T3811="","",_xlfn.LET(_xlpm.x,VLOOKUP(T3811,'Drop-down_menus'!$F$2:$G$16,2,FALSE),IF(_xlpm.x=0,"",_xlpm.x)))</f>
        <v>https://orcid.org/0000-0002-0981-7442</v>
      </c>
      <c r="Y3811" t="str">
        <f>IF(U3811="","",_xlfn.LET(_xlpm.x,VLOOKUP(U3811,'Drop-down_menus'!$F$2:$G$16,2,FALSE),IF(_xlpm.x=0,"",_xlpm.x)))</f>
        <v/>
      </c>
      <c r="Z3811" t="str">
        <f>IF(V3811="","",_xlfn.LET(_xlpm.x,VLOOKUP(V3811,'Drop-down_menus'!$F$2:$G$16,2,FALSE),IF(_xlpm.x=0,"",_xlpm.x)))</f>
        <v/>
      </c>
      <c r="AA3811" t="str">
        <f>IF(W3811="","",_xlfn.LET(_xlpm.x,VLOOKUP(W3811,'Drop-down_menus'!$F$2:$G$16,2,FALSE),IF(_xlpm.x=0,"",_xlpm.x)))</f>
        <v/>
      </c>
      <c r="AB3811" t="s">
        <v>730</v>
      </c>
      <c r="AE3811" t="s">
        <v>896</v>
      </c>
    </row>
    <row r="3812" spans="1:31" ht="15" x14ac:dyDescent="0.2">
      <c r="A3812" s="2" t="s">
        <v>117</v>
      </c>
      <c r="B3812">
        <v>641</v>
      </c>
      <c r="C3812">
        <v>2671</v>
      </c>
      <c r="D3812" s="69" t="s">
        <v>700</v>
      </c>
      <c r="F3812" s="70" t="s">
        <v>762</v>
      </c>
      <c r="G3812" s="69">
        <v>1</v>
      </c>
      <c r="H3812" s="70" t="s">
        <v>762</v>
      </c>
      <c r="I3812" t="s">
        <v>762</v>
      </c>
      <c r="J3812" t="str">
        <f>IF($I3812="","",_xlfn.LET(_xlpm.x,VLOOKUP($I3812,'taxon-match_2026-08-31'!$A$2:$N$122,6,FALSE),IF(_xlpm.x=0,"",_xlpm.x)))</f>
        <v>(E. A. Smith, 1876)</v>
      </c>
      <c r="K3812" t="str">
        <f>IF($I3812="","",_xlfn.LET(_xlpm.x,VLOOKUP($I3812,'taxon-match_2026-08-31'!$A$2:$N$122,4,FALSE),IF(_xlpm.x=0,"",_xlpm.x)))</f>
        <v>urn:lsid:marinespecies.org:taxname:172774</v>
      </c>
      <c r="L3812" t="str">
        <f>IF($I3812="","",_xlfn.LET(_xlpm.x,VLOOKUP($I3812,'taxon-match_2026-08-31'!$A$2:$N$122,7,FALSE),IF(_xlpm.x=0,"",_xlpm.x)))</f>
        <v>Animalia</v>
      </c>
      <c r="M3812" t="str">
        <f>IF($I3812="","",_xlfn.LET(_xlpm.x,VLOOKUP($I3812,'taxon-match_2026-08-31'!$A$2:$N$122,8,FALSE),IF(_xlpm.x=0,"",_xlpm.x)))</f>
        <v>Echinodermata</v>
      </c>
      <c r="N3812" t="str">
        <f>IF($I3812="","",_xlfn.LET(_xlpm.x,VLOOKUP($I3812,'taxon-match_2026-08-31'!$A$2:$N$122,9,FALSE),IF(_xlpm.x=0,"",_xlpm.x)))</f>
        <v>Asteroidea</v>
      </c>
      <c r="O3812" t="str">
        <f>IF($I3812="","",_xlfn.LET(_xlpm.x,VLOOKUP($I3812,'taxon-match_2026-08-31'!$A$2:$N$122,10,FALSE),IF(_xlpm.x=0,"",_xlpm.x)))</f>
        <v>Valvatida</v>
      </c>
      <c r="P3812" t="str">
        <f>IF($I3812="","",_xlfn.LET(_xlpm.x,VLOOKUP($I3812,'taxon-match_2026-08-31'!$A$2:$N$122,11,FALSE),IF(_xlpm.x=0,"",_xlpm.x)))</f>
        <v>Odontasteridae</v>
      </c>
      <c r="Q3812" t="str">
        <f>IF($I3812="","",_xlfn.LET(_xlpm.x,VLOOKUP($I3812,'taxon-match_2026-08-31'!$A$2:$N$122,12,FALSE),IF(_xlpm.x=0,"",_xlpm.x)))</f>
        <v>Odontaster</v>
      </c>
      <c r="R3812" t="str">
        <f>IF($I3812="","",_xlfn.LET(_xlpm.x,VLOOKUP($I3812,'taxon-match_2026-08-31'!$A$2:$N$122,14,FALSE),IF(_xlpm.x=0,"",_xlpm.x)))</f>
        <v>meridionalis</v>
      </c>
      <c r="S3812" s="2" t="s">
        <v>2609</v>
      </c>
      <c r="T3812" s="69" t="s">
        <v>68</v>
      </c>
      <c r="U3812" s="69"/>
      <c r="X3812" t="str">
        <f>IF(T3812="","",_xlfn.LET(_xlpm.x,VLOOKUP(T3812,'Drop-down_menus'!$F$2:$G$16,2,FALSE),IF(_xlpm.x=0,"",_xlpm.x)))</f>
        <v>https://orcid.org/0000-0002-0981-7442</v>
      </c>
      <c r="Y3812" t="str">
        <f>IF(U3812="","",_xlfn.LET(_xlpm.x,VLOOKUP(U3812,'Drop-down_menus'!$F$2:$G$16,2,FALSE),IF(_xlpm.x=0,"",_xlpm.x)))</f>
        <v/>
      </c>
      <c r="Z3812" t="str">
        <f>IF(V3812="","",_xlfn.LET(_xlpm.x,VLOOKUP(V3812,'Drop-down_menus'!$F$2:$G$16,2,FALSE),IF(_xlpm.x=0,"",_xlpm.x)))</f>
        <v/>
      </c>
      <c r="AA3812" t="str">
        <f>IF(W3812="","",_xlfn.LET(_xlpm.x,VLOOKUP(W3812,'Drop-down_menus'!$F$2:$G$16,2,FALSE),IF(_xlpm.x=0,"",_xlpm.x)))</f>
        <v/>
      </c>
      <c r="AB3812" t="s">
        <v>756</v>
      </c>
      <c r="AE3812" t="s">
        <v>922</v>
      </c>
    </row>
    <row r="3813" spans="1:31" ht="15" x14ac:dyDescent="0.2">
      <c r="A3813" s="2" t="s">
        <v>117</v>
      </c>
      <c r="B3813">
        <v>652</v>
      </c>
      <c r="C3813">
        <v>2672</v>
      </c>
      <c r="D3813" s="69" t="s">
        <v>700</v>
      </c>
      <c r="F3813" s="70" t="s">
        <v>762</v>
      </c>
      <c r="G3813" s="69">
        <v>1</v>
      </c>
      <c r="H3813" s="70" t="s">
        <v>762</v>
      </c>
      <c r="I3813" t="s">
        <v>762</v>
      </c>
      <c r="J3813" t="str">
        <f>IF($I3813="","",_xlfn.LET(_xlpm.x,VLOOKUP($I3813,'taxon-match_2026-08-31'!$A$2:$N$122,6,FALSE),IF(_xlpm.x=0,"",_xlpm.x)))</f>
        <v>(E. A. Smith, 1876)</v>
      </c>
      <c r="K3813" t="str">
        <f>IF($I3813="","",_xlfn.LET(_xlpm.x,VLOOKUP($I3813,'taxon-match_2026-08-31'!$A$2:$N$122,4,FALSE),IF(_xlpm.x=0,"",_xlpm.x)))</f>
        <v>urn:lsid:marinespecies.org:taxname:172774</v>
      </c>
      <c r="L3813" t="str">
        <f>IF($I3813="","",_xlfn.LET(_xlpm.x,VLOOKUP($I3813,'taxon-match_2026-08-31'!$A$2:$N$122,7,FALSE),IF(_xlpm.x=0,"",_xlpm.x)))</f>
        <v>Animalia</v>
      </c>
      <c r="M3813" t="str">
        <f>IF($I3813="","",_xlfn.LET(_xlpm.x,VLOOKUP($I3813,'taxon-match_2026-08-31'!$A$2:$N$122,8,FALSE),IF(_xlpm.x=0,"",_xlpm.x)))</f>
        <v>Echinodermata</v>
      </c>
      <c r="N3813" t="str">
        <f>IF($I3813="","",_xlfn.LET(_xlpm.x,VLOOKUP($I3813,'taxon-match_2026-08-31'!$A$2:$N$122,9,FALSE),IF(_xlpm.x=0,"",_xlpm.x)))</f>
        <v>Asteroidea</v>
      </c>
      <c r="O3813" t="str">
        <f>IF($I3813="","",_xlfn.LET(_xlpm.x,VLOOKUP($I3813,'taxon-match_2026-08-31'!$A$2:$N$122,10,FALSE),IF(_xlpm.x=0,"",_xlpm.x)))</f>
        <v>Valvatida</v>
      </c>
      <c r="P3813" t="str">
        <f>IF($I3813="","",_xlfn.LET(_xlpm.x,VLOOKUP($I3813,'taxon-match_2026-08-31'!$A$2:$N$122,11,FALSE),IF(_xlpm.x=0,"",_xlpm.x)))</f>
        <v>Odontasteridae</v>
      </c>
      <c r="Q3813" t="str">
        <f>IF($I3813="","",_xlfn.LET(_xlpm.x,VLOOKUP($I3813,'taxon-match_2026-08-31'!$A$2:$N$122,12,FALSE),IF(_xlpm.x=0,"",_xlpm.x)))</f>
        <v>Odontaster</v>
      </c>
      <c r="R3813" t="str">
        <f>IF($I3813="","",_xlfn.LET(_xlpm.x,VLOOKUP($I3813,'taxon-match_2026-08-31'!$A$2:$N$122,14,FALSE),IF(_xlpm.x=0,"",_xlpm.x)))</f>
        <v>meridionalis</v>
      </c>
      <c r="S3813" s="2" t="s">
        <v>2609</v>
      </c>
      <c r="T3813" s="69" t="s">
        <v>68</v>
      </c>
      <c r="U3813" s="69"/>
      <c r="X3813" t="str">
        <f>IF(T3813="","",_xlfn.LET(_xlpm.x,VLOOKUP(T3813,'Drop-down_menus'!$F$2:$G$16,2,FALSE),IF(_xlpm.x=0,"",_xlpm.x)))</f>
        <v>https://orcid.org/0000-0002-0981-7442</v>
      </c>
      <c r="Y3813" t="str">
        <f>IF(U3813="","",_xlfn.LET(_xlpm.x,VLOOKUP(U3813,'Drop-down_menus'!$F$2:$G$16,2,FALSE),IF(_xlpm.x=0,"",_xlpm.x)))</f>
        <v/>
      </c>
      <c r="Z3813" t="str">
        <f>IF(V3813="","",_xlfn.LET(_xlpm.x,VLOOKUP(V3813,'Drop-down_menus'!$F$2:$G$16,2,FALSE),IF(_xlpm.x=0,"",_xlpm.x)))</f>
        <v/>
      </c>
      <c r="AA3813" t="str">
        <f>IF(W3813="","",_xlfn.LET(_xlpm.x,VLOOKUP(W3813,'Drop-down_menus'!$F$2:$G$16,2,FALSE),IF(_xlpm.x=0,"",_xlpm.x)))</f>
        <v/>
      </c>
      <c r="AB3813" t="s">
        <v>756</v>
      </c>
      <c r="AE3813" t="s">
        <v>922</v>
      </c>
    </row>
    <row r="3814" spans="1:31" ht="15" hidden="1" x14ac:dyDescent="0.2">
      <c r="A3814" s="2" t="s">
        <v>117</v>
      </c>
      <c r="B3814">
        <v>669</v>
      </c>
      <c r="C3814">
        <v>2673</v>
      </c>
      <c r="D3814" s="69" t="s">
        <v>700</v>
      </c>
      <c r="F3814" s="70" t="s">
        <v>770</v>
      </c>
      <c r="G3814" s="69">
        <v>1</v>
      </c>
      <c r="H3814" s="70" t="s">
        <v>770</v>
      </c>
      <c r="I3814" t="s">
        <v>770</v>
      </c>
      <c r="J3814" t="str">
        <f>IF($I3814="","",_xlfn.LET(_xlpm.x,VLOOKUP($I3814,'taxon-match_2026-08-31'!$A$2:$N$122,6,FALSE),IF(_xlpm.x=0,"",_xlpm.x)))</f>
        <v>Danielssen &amp; Koren, 1883</v>
      </c>
      <c r="K3814" t="str">
        <f>IF($I3814="","",_xlfn.LET(_xlpm.x,VLOOKUP($I3814,'taxon-match_2026-08-31'!$A$2:$N$122,4,FALSE),IF(_xlpm.x=0,"",_xlpm.x)))</f>
        <v>urn:lsid:marinespecies.org:taxname:123246</v>
      </c>
      <c r="L3814" t="str">
        <f>IF($I3814="","",_xlfn.LET(_xlpm.x,VLOOKUP($I3814,'taxon-match_2026-08-31'!$A$2:$N$122,7,FALSE),IF(_xlpm.x=0,"",_xlpm.x)))</f>
        <v>Animalia</v>
      </c>
      <c r="M3814" t="str">
        <f>IF($I3814="","",_xlfn.LET(_xlpm.x,VLOOKUP($I3814,'taxon-match_2026-08-31'!$A$2:$N$122,8,FALSE),IF(_xlpm.x=0,"",_xlpm.x)))</f>
        <v>Echinodermata</v>
      </c>
      <c r="N3814" t="str">
        <f>IF($I3814="","",_xlfn.LET(_xlpm.x,VLOOKUP($I3814,'taxon-match_2026-08-31'!$A$2:$N$122,9,FALSE),IF(_xlpm.x=0,"",_xlpm.x)))</f>
        <v>Asteroidea</v>
      </c>
      <c r="O3814" t="str">
        <f>IF($I3814="","",_xlfn.LET(_xlpm.x,VLOOKUP($I3814,'taxon-match_2026-08-31'!$A$2:$N$122,10,FALSE),IF(_xlpm.x=0,"",_xlpm.x)))</f>
        <v>Paxillosida</v>
      </c>
      <c r="P3814" t="str">
        <f>IF($I3814="","",_xlfn.LET(_xlpm.x,VLOOKUP($I3814,'taxon-match_2026-08-31'!$A$2:$N$122,11,FALSE),IF(_xlpm.x=0,"",_xlpm.x)))</f>
        <v>Astropectinidae</v>
      </c>
      <c r="Q3814" t="str">
        <f>IF($I3814="","",_xlfn.LET(_xlpm.x,VLOOKUP($I3814,'taxon-match_2026-08-31'!$A$2:$N$122,12,FALSE),IF(_xlpm.x=0,"",_xlpm.x)))</f>
        <v>Bathybiaster</v>
      </c>
      <c r="R3814" t="str">
        <f>IF($I3814="","",_xlfn.LET(_xlpm.x,VLOOKUP($I3814,'taxon-match_2026-08-31'!$A$2:$N$122,14,FALSE),IF(_xlpm.x=0,"",_xlpm.x)))</f>
        <v/>
      </c>
      <c r="S3814" s="2" t="s">
        <v>2361</v>
      </c>
      <c r="T3814" s="69" t="s">
        <v>68</v>
      </c>
      <c r="U3814" s="69"/>
      <c r="X3814" t="str">
        <f>IF(T3814="","",_xlfn.LET(_xlpm.x,VLOOKUP(T3814,'Drop-down_menus'!$F$2:$G$16,2,FALSE),IF(_xlpm.x=0,"",_xlpm.x)))</f>
        <v>https://orcid.org/0000-0002-0981-7442</v>
      </c>
      <c r="Y3814" t="str">
        <f>IF(U3814="","",_xlfn.LET(_xlpm.x,VLOOKUP(U3814,'Drop-down_menus'!$F$2:$G$16,2,FALSE),IF(_xlpm.x=0,"",_xlpm.x)))</f>
        <v/>
      </c>
      <c r="Z3814" t="str">
        <f>IF(V3814="","",_xlfn.LET(_xlpm.x,VLOOKUP(V3814,'Drop-down_menus'!$F$2:$G$16,2,FALSE),IF(_xlpm.x=0,"",_xlpm.x)))</f>
        <v/>
      </c>
      <c r="AA3814" t="str">
        <f>IF(W3814="","",_xlfn.LET(_xlpm.x,VLOOKUP(W3814,'Drop-down_menus'!$F$2:$G$16,2,FALSE),IF(_xlpm.x=0,"",_xlpm.x)))</f>
        <v/>
      </c>
      <c r="AB3814" t="s">
        <v>756</v>
      </c>
      <c r="AE3814" t="s">
        <v>922</v>
      </c>
    </row>
    <row r="3815" spans="1:31" ht="15" x14ac:dyDescent="0.2">
      <c r="A3815" s="2" t="s">
        <v>117</v>
      </c>
      <c r="B3815">
        <v>653</v>
      </c>
      <c r="C3815">
        <v>2629</v>
      </c>
      <c r="D3815" s="69" t="s">
        <v>700</v>
      </c>
      <c r="F3815" s="70" t="s">
        <v>765</v>
      </c>
      <c r="G3815" s="69">
        <v>1</v>
      </c>
      <c r="H3815" s="70" t="s">
        <v>765</v>
      </c>
      <c r="I3815" t="s">
        <v>765</v>
      </c>
      <c r="J3815" t="str">
        <f>IF($I3815="","",_xlfn.LET(_xlpm.x,VLOOKUP($I3815,'taxon-match_2026-08-31'!$A$2:$N$122,6,FALSE),IF(_xlpm.x=0,"",_xlpm.x)))</f>
        <v>(Koehler, 1912)</v>
      </c>
      <c r="K3815" t="str">
        <f>IF($I3815="","",_xlfn.LET(_xlpm.x,VLOOKUP($I3815,'taxon-match_2026-08-31'!$A$2:$N$122,4,FALSE),IF(_xlpm.x=0,"",_xlpm.x)))</f>
        <v>urn:lsid:marinespecies.org:taxname:172784</v>
      </c>
      <c r="L3815" t="str">
        <f>IF($I3815="","",_xlfn.LET(_xlpm.x,VLOOKUP($I3815,'taxon-match_2026-08-31'!$A$2:$N$122,7,FALSE),IF(_xlpm.x=0,"",_xlpm.x)))</f>
        <v>Animalia</v>
      </c>
      <c r="M3815" t="str">
        <f>IF($I3815="","",_xlfn.LET(_xlpm.x,VLOOKUP($I3815,'taxon-match_2026-08-31'!$A$2:$N$122,8,FALSE),IF(_xlpm.x=0,"",_xlpm.x)))</f>
        <v>Echinodermata</v>
      </c>
      <c r="N3815" t="str">
        <f>IF($I3815="","",_xlfn.LET(_xlpm.x,VLOOKUP($I3815,'taxon-match_2026-08-31'!$A$2:$N$122,9,FALSE),IF(_xlpm.x=0,"",_xlpm.x)))</f>
        <v>Asteroidea</v>
      </c>
      <c r="O3815" t="str">
        <f>IF($I3815="","",_xlfn.LET(_xlpm.x,VLOOKUP($I3815,'taxon-match_2026-08-31'!$A$2:$N$122,10,FALSE),IF(_xlpm.x=0,"",_xlpm.x)))</f>
        <v>Valvatida</v>
      </c>
      <c r="P3815" t="str">
        <f>IF($I3815="","",_xlfn.LET(_xlpm.x,VLOOKUP($I3815,'taxon-match_2026-08-31'!$A$2:$N$122,11,FALSE),IF(_xlpm.x=0,"",_xlpm.x)))</f>
        <v>Asterinidae</v>
      </c>
      <c r="Q3815" t="str">
        <f>IF($I3815="","",_xlfn.LET(_xlpm.x,VLOOKUP($I3815,'taxon-match_2026-08-31'!$A$2:$N$122,12,FALSE),IF(_xlpm.x=0,"",_xlpm.x)))</f>
        <v>Cuenotaster</v>
      </c>
      <c r="R3815" t="str">
        <f>IF($I3815="","",_xlfn.LET(_xlpm.x,VLOOKUP($I3815,'taxon-match_2026-08-31'!$A$2:$N$122,14,FALSE),IF(_xlpm.x=0,"",_xlpm.x)))</f>
        <v>involutus</v>
      </c>
      <c r="S3815" s="2" t="s">
        <v>2609</v>
      </c>
      <c r="T3815" s="69" t="s">
        <v>68</v>
      </c>
      <c r="U3815" s="69"/>
      <c r="X3815" t="str">
        <f>IF(T3815="","",_xlfn.LET(_xlpm.x,VLOOKUP(T3815,'Drop-down_menus'!$F$2:$G$16,2,FALSE),IF(_xlpm.x=0,"",_xlpm.x)))</f>
        <v>https://orcid.org/0000-0002-0981-7442</v>
      </c>
      <c r="Y3815" t="str">
        <f>IF(U3815="","",_xlfn.LET(_xlpm.x,VLOOKUP(U3815,'Drop-down_menus'!$F$2:$G$16,2,FALSE),IF(_xlpm.x=0,"",_xlpm.x)))</f>
        <v/>
      </c>
      <c r="Z3815" t="str">
        <f>IF(V3815="","",_xlfn.LET(_xlpm.x,VLOOKUP(V3815,'Drop-down_menus'!$F$2:$G$16,2,FALSE),IF(_xlpm.x=0,"",_xlpm.x)))</f>
        <v/>
      </c>
      <c r="AA3815" t="str">
        <f>IF(W3815="","",_xlfn.LET(_xlpm.x,VLOOKUP(W3815,'Drop-down_menus'!$F$2:$G$16,2,FALSE),IF(_xlpm.x=0,"",_xlpm.x)))</f>
        <v/>
      </c>
      <c r="AB3815" t="s">
        <v>756</v>
      </c>
      <c r="AE3815" t="s">
        <v>922</v>
      </c>
    </row>
    <row r="3816" spans="1:31" ht="15" x14ac:dyDescent="0.2">
      <c r="A3816" s="2" t="s">
        <v>117</v>
      </c>
      <c r="B3816">
        <v>662</v>
      </c>
      <c r="C3816">
        <v>2630</v>
      </c>
      <c r="D3816" s="69" t="s">
        <v>700</v>
      </c>
      <c r="F3816" s="70" t="s">
        <v>765</v>
      </c>
      <c r="G3816" s="69">
        <v>1</v>
      </c>
      <c r="H3816" s="70" t="s">
        <v>765</v>
      </c>
      <c r="I3816" t="s">
        <v>765</v>
      </c>
      <c r="J3816" t="str">
        <f>IF($I3816="","",_xlfn.LET(_xlpm.x,VLOOKUP($I3816,'taxon-match_2026-08-31'!$A$2:$N$122,6,FALSE),IF(_xlpm.x=0,"",_xlpm.x)))</f>
        <v>(Koehler, 1912)</v>
      </c>
      <c r="K3816" t="str">
        <f>IF($I3816="","",_xlfn.LET(_xlpm.x,VLOOKUP($I3816,'taxon-match_2026-08-31'!$A$2:$N$122,4,FALSE),IF(_xlpm.x=0,"",_xlpm.x)))</f>
        <v>urn:lsid:marinespecies.org:taxname:172784</v>
      </c>
      <c r="L3816" t="str">
        <f>IF($I3816="","",_xlfn.LET(_xlpm.x,VLOOKUP($I3816,'taxon-match_2026-08-31'!$A$2:$N$122,7,FALSE),IF(_xlpm.x=0,"",_xlpm.x)))</f>
        <v>Animalia</v>
      </c>
      <c r="M3816" t="str">
        <f>IF($I3816="","",_xlfn.LET(_xlpm.x,VLOOKUP($I3816,'taxon-match_2026-08-31'!$A$2:$N$122,8,FALSE),IF(_xlpm.x=0,"",_xlpm.x)))</f>
        <v>Echinodermata</v>
      </c>
      <c r="N3816" t="str">
        <f>IF($I3816="","",_xlfn.LET(_xlpm.x,VLOOKUP($I3816,'taxon-match_2026-08-31'!$A$2:$N$122,9,FALSE),IF(_xlpm.x=0,"",_xlpm.x)))</f>
        <v>Asteroidea</v>
      </c>
      <c r="O3816" t="str">
        <f>IF($I3816="","",_xlfn.LET(_xlpm.x,VLOOKUP($I3816,'taxon-match_2026-08-31'!$A$2:$N$122,10,FALSE),IF(_xlpm.x=0,"",_xlpm.x)))</f>
        <v>Valvatida</v>
      </c>
      <c r="P3816" t="str">
        <f>IF($I3816="","",_xlfn.LET(_xlpm.x,VLOOKUP($I3816,'taxon-match_2026-08-31'!$A$2:$N$122,11,FALSE),IF(_xlpm.x=0,"",_xlpm.x)))</f>
        <v>Asterinidae</v>
      </c>
      <c r="Q3816" t="str">
        <f>IF($I3816="","",_xlfn.LET(_xlpm.x,VLOOKUP($I3816,'taxon-match_2026-08-31'!$A$2:$N$122,12,FALSE),IF(_xlpm.x=0,"",_xlpm.x)))</f>
        <v>Cuenotaster</v>
      </c>
      <c r="R3816" t="str">
        <f>IF($I3816="","",_xlfn.LET(_xlpm.x,VLOOKUP($I3816,'taxon-match_2026-08-31'!$A$2:$N$122,14,FALSE),IF(_xlpm.x=0,"",_xlpm.x)))</f>
        <v>involutus</v>
      </c>
      <c r="S3816" s="2" t="s">
        <v>2609</v>
      </c>
      <c r="T3816" s="69" t="s">
        <v>68</v>
      </c>
      <c r="U3816" s="69"/>
      <c r="X3816" t="str">
        <f>IF(T3816="","",_xlfn.LET(_xlpm.x,VLOOKUP(T3816,'Drop-down_menus'!$F$2:$G$16,2,FALSE),IF(_xlpm.x=0,"",_xlpm.x)))</f>
        <v>https://orcid.org/0000-0002-0981-7442</v>
      </c>
      <c r="Y3816" t="str">
        <f>IF(U3816="","",_xlfn.LET(_xlpm.x,VLOOKUP(U3816,'Drop-down_menus'!$F$2:$G$16,2,FALSE),IF(_xlpm.x=0,"",_xlpm.x)))</f>
        <v/>
      </c>
      <c r="Z3816" t="str">
        <f>IF(V3816="","",_xlfn.LET(_xlpm.x,VLOOKUP(V3816,'Drop-down_menus'!$F$2:$G$16,2,FALSE),IF(_xlpm.x=0,"",_xlpm.x)))</f>
        <v/>
      </c>
      <c r="AA3816" t="str">
        <f>IF(W3816="","",_xlfn.LET(_xlpm.x,VLOOKUP(W3816,'Drop-down_menus'!$F$2:$G$16,2,FALSE),IF(_xlpm.x=0,"",_xlpm.x)))</f>
        <v/>
      </c>
      <c r="AB3816" t="s">
        <v>756</v>
      </c>
      <c r="AE3816" t="s">
        <v>922</v>
      </c>
    </row>
    <row r="3817" spans="1:31" ht="15" hidden="1" x14ac:dyDescent="0.2">
      <c r="A3817" s="2" t="s">
        <v>253</v>
      </c>
      <c r="B3817">
        <v>1841</v>
      </c>
      <c r="C3817">
        <v>2665</v>
      </c>
      <c r="D3817" s="69" t="s">
        <v>700</v>
      </c>
      <c r="F3817" s="70" t="s">
        <v>761</v>
      </c>
      <c r="G3817" s="70">
        <v>1</v>
      </c>
      <c r="H3817" s="70" t="s">
        <v>761</v>
      </c>
      <c r="I3817" s="70" t="s">
        <v>761</v>
      </c>
      <c r="J3817" t="str">
        <f>IF($I3817="","",_xlfn.LET(_xlpm.x,VLOOKUP($I3817,'taxon-match_2026-08-31'!$A$2:$N$122,6,FALSE),IF(_xlpm.x=0,"",_xlpm.x)))</f>
        <v>Perrier, 1891</v>
      </c>
      <c r="K3817" t="str">
        <f>IF($I3817="","",_xlfn.LET(_xlpm.x,VLOOKUP($I3817,'taxon-match_2026-08-31'!$A$2:$N$122,4,FALSE),IF(_xlpm.x=0,"",_xlpm.x)))</f>
        <v>urn:lsid:marinespecies.org:taxname:172529</v>
      </c>
      <c r="L3817" t="str">
        <f>IF($I3817="","",_xlfn.LET(_xlpm.x,VLOOKUP($I3817,'taxon-match_2026-08-31'!$A$2:$N$122,7,FALSE),IF(_xlpm.x=0,"",_xlpm.x)))</f>
        <v>Animalia</v>
      </c>
      <c r="M3817" t="str">
        <f>IF($I3817="","",_xlfn.LET(_xlpm.x,VLOOKUP($I3817,'taxon-match_2026-08-31'!$A$2:$N$122,8,FALSE),IF(_xlpm.x=0,"",_xlpm.x)))</f>
        <v>Echinodermata</v>
      </c>
      <c r="N3817" t="str">
        <f>IF($I3817="","",_xlfn.LET(_xlpm.x,VLOOKUP($I3817,'taxon-match_2026-08-31'!$A$2:$N$122,9,FALSE),IF(_xlpm.x=0,"",_xlpm.x)))</f>
        <v>Asteroidea</v>
      </c>
      <c r="O3817" t="str">
        <f>IF($I3817="","",_xlfn.LET(_xlpm.x,VLOOKUP($I3817,'taxon-match_2026-08-31'!$A$2:$N$122,10,FALSE),IF(_xlpm.x=0,"",_xlpm.x)))</f>
        <v>Forcipulatida</v>
      </c>
      <c r="P3817" t="str">
        <f>IF($I3817="","",_xlfn.LET(_xlpm.x,VLOOKUP($I3817,'taxon-match_2026-08-31'!$A$2:$N$122,11,FALSE),IF(_xlpm.x=0,"",_xlpm.x)))</f>
        <v>Asteriidae</v>
      </c>
      <c r="Q3817" t="str">
        <f>IF($I3817="","",_xlfn.LET(_xlpm.x,VLOOKUP($I3817,'taxon-match_2026-08-31'!$A$2:$N$122,12,FALSE),IF(_xlpm.x=0,"",_xlpm.x)))</f>
        <v>Diplasterias</v>
      </c>
      <c r="R3817" t="str">
        <f>IF($I3817="","",_xlfn.LET(_xlpm.x,VLOOKUP($I3817,'taxon-match_2026-08-31'!$A$2:$N$122,14,FALSE),IF(_xlpm.x=0,"",_xlpm.x)))</f>
        <v/>
      </c>
      <c r="S3817" s="2" t="s">
        <v>2361</v>
      </c>
      <c r="T3817" s="69" t="s">
        <v>68</v>
      </c>
      <c r="U3817" s="69"/>
      <c r="X3817" t="str">
        <f>IF(T3817="","",_xlfn.LET(_xlpm.x,VLOOKUP(T3817,'Drop-down_menus'!$F$2:$G$16,2,FALSE),IF(_xlpm.x=0,"",_xlpm.x)))</f>
        <v>https://orcid.org/0000-0002-0981-7442</v>
      </c>
      <c r="Y3817" t="str">
        <f>IF(U3817="","",_xlfn.LET(_xlpm.x,VLOOKUP(U3817,'Drop-down_menus'!$F$2:$G$16,2,FALSE),IF(_xlpm.x=0,"",_xlpm.x)))</f>
        <v/>
      </c>
      <c r="Z3817" t="str">
        <f>IF(V3817="","",_xlfn.LET(_xlpm.x,VLOOKUP(V3817,'Drop-down_menus'!$F$2:$G$16,2,FALSE),IF(_xlpm.x=0,"",_xlpm.x)))</f>
        <v/>
      </c>
      <c r="AA3817" t="str">
        <f>IF(W3817="","",_xlfn.LET(_xlpm.x,VLOOKUP(W3817,'Drop-down_menus'!$F$2:$G$16,2,FALSE),IF(_xlpm.x=0,"",_xlpm.x)))</f>
        <v/>
      </c>
      <c r="AB3817" t="s">
        <v>756</v>
      </c>
      <c r="AE3817" t="s">
        <v>922</v>
      </c>
    </row>
    <row r="3818" spans="1:31" ht="15" hidden="1" x14ac:dyDescent="0.2">
      <c r="A3818" s="2" t="s">
        <v>328</v>
      </c>
      <c r="B3818">
        <v>3369</v>
      </c>
      <c r="C3818">
        <v>2636</v>
      </c>
      <c r="D3818" s="69" t="s">
        <v>700</v>
      </c>
      <c r="F3818" s="70" t="s">
        <v>761</v>
      </c>
      <c r="G3818" s="69">
        <v>1</v>
      </c>
      <c r="H3818" s="70" t="s">
        <v>761</v>
      </c>
      <c r="I3818" s="70" t="s">
        <v>761</v>
      </c>
      <c r="J3818" t="str">
        <f>IF($I3818="","",_xlfn.LET(_xlpm.x,VLOOKUP($I3818,'taxon-match_2026-08-31'!$A$2:$N$122,6,FALSE),IF(_xlpm.x=0,"",_xlpm.x)))</f>
        <v>Perrier, 1891</v>
      </c>
      <c r="K3818" t="str">
        <f>IF($I3818="","",_xlfn.LET(_xlpm.x,VLOOKUP($I3818,'taxon-match_2026-08-31'!$A$2:$N$122,4,FALSE),IF(_xlpm.x=0,"",_xlpm.x)))</f>
        <v>urn:lsid:marinespecies.org:taxname:172529</v>
      </c>
      <c r="L3818" t="str">
        <f>IF($I3818="","",_xlfn.LET(_xlpm.x,VLOOKUP($I3818,'taxon-match_2026-08-31'!$A$2:$N$122,7,FALSE),IF(_xlpm.x=0,"",_xlpm.x)))</f>
        <v>Animalia</v>
      </c>
      <c r="M3818" t="str">
        <f>IF($I3818="","",_xlfn.LET(_xlpm.x,VLOOKUP($I3818,'taxon-match_2026-08-31'!$A$2:$N$122,8,FALSE),IF(_xlpm.x=0,"",_xlpm.x)))</f>
        <v>Echinodermata</v>
      </c>
      <c r="N3818" t="str">
        <f>IF($I3818="","",_xlfn.LET(_xlpm.x,VLOOKUP($I3818,'taxon-match_2026-08-31'!$A$2:$N$122,9,FALSE),IF(_xlpm.x=0,"",_xlpm.x)))</f>
        <v>Asteroidea</v>
      </c>
      <c r="O3818" t="str">
        <f>IF($I3818="","",_xlfn.LET(_xlpm.x,VLOOKUP($I3818,'taxon-match_2026-08-31'!$A$2:$N$122,10,FALSE),IF(_xlpm.x=0,"",_xlpm.x)))</f>
        <v>Forcipulatida</v>
      </c>
      <c r="P3818" t="str">
        <f>IF($I3818="","",_xlfn.LET(_xlpm.x,VLOOKUP($I3818,'taxon-match_2026-08-31'!$A$2:$N$122,11,FALSE),IF(_xlpm.x=0,"",_xlpm.x)))</f>
        <v>Asteriidae</v>
      </c>
      <c r="Q3818" t="str">
        <f>IF($I3818="","",_xlfn.LET(_xlpm.x,VLOOKUP($I3818,'taxon-match_2026-08-31'!$A$2:$N$122,12,FALSE),IF(_xlpm.x=0,"",_xlpm.x)))</f>
        <v>Diplasterias</v>
      </c>
      <c r="R3818" t="str">
        <f>IF($I3818="","",_xlfn.LET(_xlpm.x,VLOOKUP($I3818,'taxon-match_2026-08-31'!$A$2:$N$122,14,FALSE),IF(_xlpm.x=0,"",_xlpm.x)))</f>
        <v/>
      </c>
      <c r="S3818" s="2" t="s">
        <v>2361</v>
      </c>
      <c r="T3818" s="69" t="s">
        <v>68</v>
      </c>
      <c r="U3818" s="69"/>
      <c r="X3818" t="str">
        <f>IF(T3818="","",_xlfn.LET(_xlpm.x,VLOOKUP(T3818,'Drop-down_menus'!$F$2:$G$16,2,FALSE),IF(_xlpm.x=0,"",_xlpm.x)))</f>
        <v>https://orcid.org/0000-0002-0981-7442</v>
      </c>
      <c r="Y3818" t="str">
        <f>IF(U3818="","",_xlfn.LET(_xlpm.x,VLOOKUP(U3818,'Drop-down_menus'!$F$2:$G$16,2,FALSE),IF(_xlpm.x=0,"",_xlpm.x)))</f>
        <v/>
      </c>
      <c r="Z3818" t="str">
        <f>IF(V3818="","",_xlfn.LET(_xlpm.x,VLOOKUP(V3818,'Drop-down_menus'!$F$2:$G$16,2,FALSE),IF(_xlpm.x=0,"",_xlpm.x)))</f>
        <v/>
      </c>
      <c r="AA3818" t="str">
        <f>IF(W3818="","",_xlfn.LET(_xlpm.x,VLOOKUP(W3818,'Drop-down_menus'!$F$2:$G$16,2,FALSE),IF(_xlpm.x=0,"",_xlpm.x)))</f>
        <v/>
      </c>
      <c r="AB3818" t="s">
        <v>756</v>
      </c>
      <c r="AE3818" t="s">
        <v>922</v>
      </c>
    </row>
    <row r="3819" spans="1:31" ht="15" hidden="1" x14ac:dyDescent="0.2">
      <c r="A3819" s="2" t="s">
        <v>328</v>
      </c>
      <c r="B3819">
        <v>3371</v>
      </c>
      <c r="C3819">
        <v>2637</v>
      </c>
      <c r="D3819" s="69" t="s">
        <v>700</v>
      </c>
      <c r="F3819" s="70" t="s">
        <v>761</v>
      </c>
      <c r="G3819" s="69">
        <v>1</v>
      </c>
      <c r="H3819" s="70" t="s">
        <v>761</v>
      </c>
      <c r="I3819" s="70" t="s">
        <v>761</v>
      </c>
      <c r="J3819" t="str">
        <f>IF($I3819="","",_xlfn.LET(_xlpm.x,VLOOKUP($I3819,'taxon-match_2026-08-31'!$A$2:$N$122,6,FALSE),IF(_xlpm.x=0,"",_xlpm.x)))</f>
        <v>Perrier, 1891</v>
      </c>
      <c r="K3819" t="str">
        <f>IF($I3819="","",_xlfn.LET(_xlpm.x,VLOOKUP($I3819,'taxon-match_2026-08-31'!$A$2:$N$122,4,FALSE),IF(_xlpm.x=0,"",_xlpm.x)))</f>
        <v>urn:lsid:marinespecies.org:taxname:172529</v>
      </c>
      <c r="L3819" t="str">
        <f>IF($I3819="","",_xlfn.LET(_xlpm.x,VLOOKUP($I3819,'taxon-match_2026-08-31'!$A$2:$N$122,7,FALSE),IF(_xlpm.x=0,"",_xlpm.x)))</f>
        <v>Animalia</v>
      </c>
      <c r="M3819" t="str">
        <f>IF($I3819="","",_xlfn.LET(_xlpm.x,VLOOKUP($I3819,'taxon-match_2026-08-31'!$A$2:$N$122,8,FALSE),IF(_xlpm.x=0,"",_xlpm.x)))</f>
        <v>Echinodermata</v>
      </c>
      <c r="N3819" t="str">
        <f>IF($I3819="","",_xlfn.LET(_xlpm.x,VLOOKUP($I3819,'taxon-match_2026-08-31'!$A$2:$N$122,9,FALSE),IF(_xlpm.x=0,"",_xlpm.x)))</f>
        <v>Asteroidea</v>
      </c>
      <c r="O3819" t="str">
        <f>IF($I3819="","",_xlfn.LET(_xlpm.x,VLOOKUP($I3819,'taxon-match_2026-08-31'!$A$2:$N$122,10,FALSE),IF(_xlpm.x=0,"",_xlpm.x)))</f>
        <v>Forcipulatida</v>
      </c>
      <c r="P3819" t="str">
        <f>IF($I3819="","",_xlfn.LET(_xlpm.x,VLOOKUP($I3819,'taxon-match_2026-08-31'!$A$2:$N$122,11,FALSE),IF(_xlpm.x=0,"",_xlpm.x)))</f>
        <v>Asteriidae</v>
      </c>
      <c r="Q3819" t="str">
        <f>IF($I3819="","",_xlfn.LET(_xlpm.x,VLOOKUP($I3819,'taxon-match_2026-08-31'!$A$2:$N$122,12,FALSE),IF(_xlpm.x=0,"",_xlpm.x)))</f>
        <v>Diplasterias</v>
      </c>
      <c r="R3819" t="str">
        <f>IF($I3819="","",_xlfn.LET(_xlpm.x,VLOOKUP($I3819,'taxon-match_2026-08-31'!$A$2:$N$122,14,FALSE),IF(_xlpm.x=0,"",_xlpm.x)))</f>
        <v/>
      </c>
      <c r="S3819" s="2" t="s">
        <v>2361</v>
      </c>
      <c r="T3819" s="69" t="s">
        <v>68</v>
      </c>
      <c r="U3819" s="69"/>
      <c r="X3819" t="str">
        <f>IF(T3819="","",_xlfn.LET(_xlpm.x,VLOOKUP(T3819,'Drop-down_menus'!$F$2:$G$16,2,FALSE),IF(_xlpm.x=0,"",_xlpm.x)))</f>
        <v>https://orcid.org/0000-0002-0981-7442</v>
      </c>
      <c r="Y3819" t="str">
        <f>IF(U3819="","",_xlfn.LET(_xlpm.x,VLOOKUP(U3819,'Drop-down_menus'!$F$2:$G$16,2,FALSE),IF(_xlpm.x=0,"",_xlpm.x)))</f>
        <v/>
      </c>
      <c r="Z3819" t="str">
        <f>IF(V3819="","",_xlfn.LET(_xlpm.x,VLOOKUP(V3819,'Drop-down_menus'!$F$2:$G$16,2,FALSE),IF(_xlpm.x=0,"",_xlpm.x)))</f>
        <v/>
      </c>
      <c r="AA3819" t="str">
        <f>IF(W3819="","",_xlfn.LET(_xlpm.x,VLOOKUP(W3819,'Drop-down_menus'!$F$2:$G$16,2,FALSE),IF(_xlpm.x=0,"",_xlpm.x)))</f>
        <v/>
      </c>
      <c r="AB3819" t="s">
        <v>756</v>
      </c>
      <c r="AE3819" t="s">
        <v>922</v>
      </c>
    </row>
    <row r="3820" spans="1:31" ht="15" hidden="1" x14ac:dyDescent="0.2">
      <c r="A3820" s="2" t="s">
        <v>328</v>
      </c>
      <c r="B3820">
        <v>3408</v>
      </c>
      <c r="C3820">
        <v>2638</v>
      </c>
      <c r="D3820" s="69" t="s">
        <v>700</v>
      </c>
      <c r="F3820" s="70" t="s">
        <v>761</v>
      </c>
      <c r="G3820" s="69">
        <v>1</v>
      </c>
      <c r="H3820" s="70" t="s">
        <v>761</v>
      </c>
      <c r="I3820" s="70" t="s">
        <v>761</v>
      </c>
      <c r="J3820" t="str">
        <f>IF($I3820="","",_xlfn.LET(_xlpm.x,VLOOKUP($I3820,'taxon-match_2026-08-31'!$A$2:$N$122,6,FALSE),IF(_xlpm.x=0,"",_xlpm.x)))</f>
        <v>Perrier, 1891</v>
      </c>
      <c r="K3820" t="str">
        <f>IF($I3820="","",_xlfn.LET(_xlpm.x,VLOOKUP($I3820,'taxon-match_2026-08-31'!$A$2:$N$122,4,FALSE),IF(_xlpm.x=0,"",_xlpm.x)))</f>
        <v>urn:lsid:marinespecies.org:taxname:172529</v>
      </c>
      <c r="L3820" t="str">
        <f>IF($I3820="","",_xlfn.LET(_xlpm.x,VLOOKUP($I3820,'taxon-match_2026-08-31'!$A$2:$N$122,7,FALSE),IF(_xlpm.x=0,"",_xlpm.x)))</f>
        <v>Animalia</v>
      </c>
      <c r="M3820" t="str">
        <f>IF($I3820="","",_xlfn.LET(_xlpm.x,VLOOKUP($I3820,'taxon-match_2026-08-31'!$A$2:$N$122,8,FALSE),IF(_xlpm.x=0,"",_xlpm.x)))</f>
        <v>Echinodermata</v>
      </c>
      <c r="N3820" t="str">
        <f>IF($I3820="","",_xlfn.LET(_xlpm.x,VLOOKUP($I3820,'taxon-match_2026-08-31'!$A$2:$N$122,9,FALSE),IF(_xlpm.x=0,"",_xlpm.x)))</f>
        <v>Asteroidea</v>
      </c>
      <c r="O3820" t="str">
        <f>IF($I3820="","",_xlfn.LET(_xlpm.x,VLOOKUP($I3820,'taxon-match_2026-08-31'!$A$2:$N$122,10,FALSE),IF(_xlpm.x=0,"",_xlpm.x)))</f>
        <v>Forcipulatida</v>
      </c>
      <c r="P3820" t="str">
        <f>IF($I3820="","",_xlfn.LET(_xlpm.x,VLOOKUP($I3820,'taxon-match_2026-08-31'!$A$2:$N$122,11,FALSE),IF(_xlpm.x=0,"",_xlpm.x)))</f>
        <v>Asteriidae</v>
      </c>
      <c r="Q3820" t="str">
        <f>IF($I3820="","",_xlfn.LET(_xlpm.x,VLOOKUP($I3820,'taxon-match_2026-08-31'!$A$2:$N$122,12,FALSE),IF(_xlpm.x=0,"",_xlpm.x)))</f>
        <v>Diplasterias</v>
      </c>
      <c r="R3820" t="str">
        <f>IF($I3820="","",_xlfn.LET(_xlpm.x,VLOOKUP($I3820,'taxon-match_2026-08-31'!$A$2:$N$122,14,FALSE),IF(_xlpm.x=0,"",_xlpm.x)))</f>
        <v/>
      </c>
      <c r="S3820" s="2" t="s">
        <v>2361</v>
      </c>
      <c r="T3820" s="69" t="s">
        <v>68</v>
      </c>
      <c r="U3820" s="69"/>
      <c r="X3820" t="str">
        <f>IF(T3820="","",_xlfn.LET(_xlpm.x,VLOOKUP(T3820,'Drop-down_menus'!$F$2:$G$16,2,FALSE),IF(_xlpm.x=0,"",_xlpm.x)))</f>
        <v>https://orcid.org/0000-0002-0981-7442</v>
      </c>
      <c r="Y3820" t="str">
        <f>IF(U3820="","",_xlfn.LET(_xlpm.x,VLOOKUP(U3820,'Drop-down_menus'!$F$2:$G$16,2,FALSE),IF(_xlpm.x=0,"",_xlpm.x)))</f>
        <v/>
      </c>
      <c r="Z3820" t="str">
        <f>IF(V3820="","",_xlfn.LET(_xlpm.x,VLOOKUP(V3820,'Drop-down_menus'!$F$2:$G$16,2,FALSE),IF(_xlpm.x=0,"",_xlpm.x)))</f>
        <v/>
      </c>
      <c r="AA3820" t="str">
        <f>IF(W3820="","",_xlfn.LET(_xlpm.x,VLOOKUP(W3820,'Drop-down_menus'!$F$2:$G$16,2,FALSE),IF(_xlpm.x=0,"",_xlpm.x)))</f>
        <v/>
      </c>
      <c r="AB3820" t="s">
        <v>756</v>
      </c>
      <c r="AE3820" t="s">
        <v>922</v>
      </c>
    </row>
    <row r="3821" spans="1:31" ht="15" hidden="1" x14ac:dyDescent="0.2">
      <c r="A3821" s="2" t="s">
        <v>489</v>
      </c>
      <c r="B3821">
        <v>5775</v>
      </c>
      <c r="C3821">
        <v>2664</v>
      </c>
      <c r="D3821" s="69" t="s">
        <v>700</v>
      </c>
      <c r="F3821" s="70" t="s">
        <v>761</v>
      </c>
      <c r="G3821" s="70">
        <v>1</v>
      </c>
      <c r="H3821" s="70" t="s">
        <v>761</v>
      </c>
      <c r="I3821" s="70" t="s">
        <v>761</v>
      </c>
      <c r="J3821" t="str">
        <f>IF($I3821="","",_xlfn.LET(_xlpm.x,VLOOKUP($I3821,'taxon-match_2026-08-31'!$A$2:$N$122,6,FALSE),IF(_xlpm.x=0,"",_xlpm.x)))</f>
        <v>Perrier, 1891</v>
      </c>
      <c r="K3821" t="str">
        <f>IF($I3821="","",_xlfn.LET(_xlpm.x,VLOOKUP($I3821,'taxon-match_2026-08-31'!$A$2:$N$122,4,FALSE),IF(_xlpm.x=0,"",_xlpm.x)))</f>
        <v>urn:lsid:marinespecies.org:taxname:172529</v>
      </c>
      <c r="L3821" t="str">
        <f>IF($I3821="","",_xlfn.LET(_xlpm.x,VLOOKUP($I3821,'taxon-match_2026-08-31'!$A$2:$N$122,7,FALSE),IF(_xlpm.x=0,"",_xlpm.x)))</f>
        <v>Animalia</v>
      </c>
      <c r="M3821" t="str">
        <f>IF($I3821="","",_xlfn.LET(_xlpm.x,VLOOKUP($I3821,'taxon-match_2026-08-31'!$A$2:$N$122,8,FALSE),IF(_xlpm.x=0,"",_xlpm.x)))</f>
        <v>Echinodermata</v>
      </c>
      <c r="N3821" t="str">
        <f>IF($I3821="","",_xlfn.LET(_xlpm.x,VLOOKUP($I3821,'taxon-match_2026-08-31'!$A$2:$N$122,9,FALSE),IF(_xlpm.x=0,"",_xlpm.x)))</f>
        <v>Asteroidea</v>
      </c>
      <c r="O3821" t="str">
        <f>IF($I3821="","",_xlfn.LET(_xlpm.x,VLOOKUP($I3821,'taxon-match_2026-08-31'!$A$2:$N$122,10,FALSE),IF(_xlpm.x=0,"",_xlpm.x)))</f>
        <v>Forcipulatida</v>
      </c>
      <c r="P3821" t="str">
        <f>IF($I3821="","",_xlfn.LET(_xlpm.x,VLOOKUP($I3821,'taxon-match_2026-08-31'!$A$2:$N$122,11,FALSE),IF(_xlpm.x=0,"",_xlpm.x)))</f>
        <v>Asteriidae</v>
      </c>
      <c r="Q3821" t="str">
        <f>IF($I3821="","",_xlfn.LET(_xlpm.x,VLOOKUP($I3821,'taxon-match_2026-08-31'!$A$2:$N$122,12,FALSE),IF(_xlpm.x=0,"",_xlpm.x)))</f>
        <v>Diplasterias</v>
      </c>
      <c r="R3821" t="str">
        <f>IF($I3821="","",_xlfn.LET(_xlpm.x,VLOOKUP($I3821,'taxon-match_2026-08-31'!$A$2:$N$122,14,FALSE),IF(_xlpm.x=0,"",_xlpm.x)))</f>
        <v/>
      </c>
      <c r="S3821" s="2" t="s">
        <v>2361</v>
      </c>
      <c r="T3821" s="69" t="s">
        <v>68</v>
      </c>
      <c r="U3821" s="69"/>
      <c r="X3821" t="str">
        <f>IF(T3821="","",_xlfn.LET(_xlpm.x,VLOOKUP(T3821,'Drop-down_menus'!$F$2:$G$16,2,FALSE),IF(_xlpm.x=0,"",_xlpm.x)))</f>
        <v>https://orcid.org/0000-0002-0981-7442</v>
      </c>
      <c r="Y3821" t="str">
        <f>IF(U3821="","",_xlfn.LET(_xlpm.x,VLOOKUP(U3821,'Drop-down_menus'!$F$2:$G$16,2,FALSE),IF(_xlpm.x=0,"",_xlpm.x)))</f>
        <v/>
      </c>
      <c r="Z3821" t="str">
        <f>IF(V3821="","",_xlfn.LET(_xlpm.x,VLOOKUP(V3821,'Drop-down_menus'!$F$2:$G$16,2,FALSE),IF(_xlpm.x=0,"",_xlpm.x)))</f>
        <v/>
      </c>
      <c r="AA3821" t="str">
        <f>IF(W3821="","",_xlfn.LET(_xlpm.x,VLOOKUP(W3821,'Drop-down_menus'!$F$2:$G$16,2,FALSE),IF(_xlpm.x=0,"",_xlpm.x)))</f>
        <v/>
      </c>
      <c r="AB3821" t="s">
        <v>756</v>
      </c>
      <c r="AE3821" t="s">
        <v>922</v>
      </c>
    </row>
    <row r="3822" spans="1:31" ht="15" hidden="1" x14ac:dyDescent="0.2">
      <c r="A3822" s="2" t="s">
        <v>117</v>
      </c>
      <c r="B3822">
        <v>638</v>
      </c>
      <c r="C3822">
        <v>2666</v>
      </c>
      <c r="D3822" s="69" t="s">
        <v>700</v>
      </c>
      <c r="F3822" s="70" t="s">
        <v>761</v>
      </c>
      <c r="G3822" s="69">
        <v>1</v>
      </c>
      <c r="H3822" s="70" t="s">
        <v>761</v>
      </c>
      <c r="I3822" s="70" t="s">
        <v>761</v>
      </c>
      <c r="J3822" t="str">
        <f>IF($I3822="","",_xlfn.LET(_xlpm.x,VLOOKUP($I3822,'taxon-match_2026-08-31'!$A$2:$N$122,6,FALSE),IF(_xlpm.x=0,"",_xlpm.x)))</f>
        <v>Perrier, 1891</v>
      </c>
      <c r="K3822" t="str">
        <f>IF($I3822="","",_xlfn.LET(_xlpm.x,VLOOKUP($I3822,'taxon-match_2026-08-31'!$A$2:$N$122,4,FALSE),IF(_xlpm.x=0,"",_xlpm.x)))</f>
        <v>urn:lsid:marinespecies.org:taxname:172529</v>
      </c>
      <c r="L3822" t="str">
        <f>IF($I3822="","",_xlfn.LET(_xlpm.x,VLOOKUP($I3822,'taxon-match_2026-08-31'!$A$2:$N$122,7,FALSE),IF(_xlpm.x=0,"",_xlpm.x)))</f>
        <v>Animalia</v>
      </c>
      <c r="M3822" t="str">
        <f>IF($I3822="","",_xlfn.LET(_xlpm.x,VLOOKUP($I3822,'taxon-match_2026-08-31'!$A$2:$N$122,8,FALSE),IF(_xlpm.x=0,"",_xlpm.x)))</f>
        <v>Echinodermata</v>
      </c>
      <c r="N3822" t="str">
        <f>IF($I3822="","",_xlfn.LET(_xlpm.x,VLOOKUP($I3822,'taxon-match_2026-08-31'!$A$2:$N$122,9,FALSE),IF(_xlpm.x=0,"",_xlpm.x)))</f>
        <v>Asteroidea</v>
      </c>
      <c r="O3822" t="str">
        <f>IF($I3822="","",_xlfn.LET(_xlpm.x,VLOOKUP($I3822,'taxon-match_2026-08-31'!$A$2:$N$122,10,FALSE),IF(_xlpm.x=0,"",_xlpm.x)))</f>
        <v>Forcipulatida</v>
      </c>
      <c r="P3822" t="str">
        <f>IF($I3822="","",_xlfn.LET(_xlpm.x,VLOOKUP($I3822,'taxon-match_2026-08-31'!$A$2:$N$122,11,FALSE),IF(_xlpm.x=0,"",_xlpm.x)))</f>
        <v>Asteriidae</v>
      </c>
      <c r="Q3822" t="str">
        <f>IF($I3822="","",_xlfn.LET(_xlpm.x,VLOOKUP($I3822,'taxon-match_2026-08-31'!$A$2:$N$122,12,FALSE),IF(_xlpm.x=0,"",_xlpm.x)))</f>
        <v>Diplasterias</v>
      </c>
      <c r="R3822" t="str">
        <f>IF($I3822="","",_xlfn.LET(_xlpm.x,VLOOKUP($I3822,'taxon-match_2026-08-31'!$A$2:$N$122,14,FALSE),IF(_xlpm.x=0,"",_xlpm.x)))</f>
        <v/>
      </c>
      <c r="S3822" s="2" t="s">
        <v>2361</v>
      </c>
      <c r="T3822" s="69" t="s">
        <v>68</v>
      </c>
      <c r="U3822" s="69"/>
      <c r="X3822" t="str">
        <f>IF(T3822="","",_xlfn.LET(_xlpm.x,VLOOKUP(T3822,'Drop-down_menus'!$F$2:$G$16,2,FALSE),IF(_xlpm.x=0,"",_xlpm.x)))</f>
        <v>https://orcid.org/0000-0002-0981-7442</v>
      </c>
      <c r="Y3822" t="str">
        <f>IF(U3822="","",_xlfn.LET(_xlpm.x,VLOOKUP(U3822,'Drop-down_menus'!$F$2:$G$16,2,FALSE),IF(_xlpm.x=0,"",_xlpm.x)))</f>
        <v/>
      </c>
      <c r="Z3822" t="str">
        <f>IF(V3822="","",_xlfn.LET(_xlpm.x,VLOOKUP(V3822,'Drop-down_menus'!$F$2:$G$16,2,FALSE),IF(_xlpm.x=0,"",_xlpm.x)))</f>
        <v/>
      </c>
      <c r="AA3822" t="str">
        <f>IF(W3822="","",_xlfn.LET(_xlpm.x,VLOOKUP(W3822,'Drop-down_menus'!$F$2:$G$16,2,FALSE),IF(_xlpm.x=0,"",_xlpm.x)))</f>
        <v/>
      </c>
      <c r="AB3822" t="s">
        <v>756</v>
      </c>
      <c r="AE3822" t="s">
        <v>922</v>
      </c>
    </row>
    <row r="3823" spans="1:31" ht="15" hidden="1" x14ac:dyDescent="0.2">
      <c r="A3823" s="2" t="s">
        <v>117</v>
      </c>
      <c r="B3823">
        <v>640</v>
      </c>
      <c r="C3823">
        <v>2667</v>
      </c>
      <c r="D3823" s="69" t="s">
        <v>700</v>
      </c>
      <c r="F3823" s="70" t="s">
        <v>761</v>
      </c>
      <c r="G3823" s="69">
        <v>1</v>
      </c>
      <c r="H3823" s="70" t="s">
        <v>761</v>
      </c>
      <c r="I3823" s="70" t="s">
        <v>761</v>
      </c>
      <c r="J3823" t="str">
        <f>IF($I3823="","",_xlfn.LET(_xlpm.x,VLOOKUP($I3823,'taxon-match_2026-08-31'!$A$2:$N$122,6,FALSE),IF(_xlpm.x=0,"",_xlpm.x)))</f>
        <v>Perrier, 1891</v>
      </c>
      <c r="K3823" t="str">
        <f>IF($I3823="","",_xlfn.LET(_xlpm.x,VLOOKUP($I3823,'taxon-match_2026-08-31'!$A$2:$N$122,4,FALSE),IF(_xlpm.x=0,"",_xlpm.x)))</f>
        <v>urn:lsid:marinespecies.org:taxname:172529</v>
      </c>
      <c r="L3823" t="str">
        <f>IF($I3823="","",_xlfn.LET(_xlpm.x,VLOOKUP($I3823,'taxon-match_2026-08-31'!$A$2:$N$122,7,FALSE),IF(_xlpm.x=0,"",_xlpm.x)))</f>
        <v>Animalia</v>
      </c>
      <c r="M3823" t="str">
        <f>IF($I3823="","",_xlfn.LET(_xlpm.x,VLOOKUP($I3823,'taxon-match_2026-08-31'!$A$2:$N$122,8,FALSE),IF(_xlpm.x=0,"",_xlpm.x)))</f>
        <v>Echinodermata</v>
      </c>
      <c r="N3823" t="str">
        <f>IF($I3823="","",_xlfn.LET(_xlpm.x,VLOOKUP($I3823,'taxon-match_2026-08-31'!$A$2:$N$122,9,FALSE),IF(_xlpm.x=0,"",_xlpm.x)))</f>
        <v>Asteroidea</v>
      </c>
      <c r="O3823" t="str">
        <f>IF($I3823="","",_xlfn.LET(_xlpm.x,VLOOKUP($I3823,'taxon-match_2026-08-31'!$A$2:$N$122,10,FALSE),IF(_xlpm.x=0,"",_xlpm.x)))</f>
        <v>Forcipulatida</v>
      </c>
      <c r="P3823" t="str">
        <f>IF($I3823="","",_xlfn.LET(_xlpm.x,VLOOKUP($I3823,'taxon-match_2026-08-31'!$A$2:$N$122,11,FALSE),IF(_xlpm.x=0,"",_xlpm.x)))</f>
        <v>Asteriidae</v>
      </c>
      <c r="Q3823" t="str">
        <f>IF($I3823="","",_xlfn.LET(_xlpm.x,VLOOKUP($I3823,'taxon-match_2026-08-31'!$A$2:$N$122,12,FALSE),IF(_xlpm.x=0,"",_xlpm.x)))</f>
        <v>Diplasterias</v>
      </c>
      <c r="R3823" t="str">
        <f>IF($I3823="","",_xlfn.LET(_xlpm.x,VLOOKUP($I3823,'taxon-match_2026-08-31'!$A$2:$N$122,14,FALSE),IF(_xlpm.x=0,"",_xlpm.x)))</f>
        <v/>
      </c>
      <c r="S3823" s="2" t="s">
        <v>2361</v>
      </c>
      <c r="T3823" s="69" t="s">
        <v>68</v>
      </c>
      <c r="U3823" s="69"/>
      <c r="X3823" t="str">
        <f>IF(T3823="","",_xlfn.LET(_xlpm.x,VLOOKUP(T3823,'Drop-down_menus'!$F$2:$G$16,2,FALSE),IF(_xlpm.x=0,"",_xlpm.x)))</f>
        <v>https://orcid.org/0000-0002-0981-7442</v>
      </c>
      <c r="Y3823" t="str">
        <f>IF(U3823="","",_xlfn.LET(_xlpm.x,VLOOKUP(U3823,'Drop-down_menus'!$F$2:$G$16,2,FALSE),IF(_xlpm.x=0,"",_xlpm.x)))</f>
        <v/>
      </c>
      <c r="Z3823" t="str">
        <f>IF(V3823="","",_xlfn.LET(_xlpm.x,VLOOKUP(V3823,'Drop-down_menus'!$F$2:$G$16,2,FALSE),IF(_xlpm.x=0,"",_xlpm.x)))</f>
        <v/>
      </c>
      <c r="AA3823" t="str">
        <f>IF(W3823="","",_xlfn.LET(_xlpm.x,VLOOKUP(W3823,'Drop-down_menus'!$F$2:$G$16,2,FALSE),IF(_xlpm.x=0,"",_xlpm.x)))</f>
        <v/>
      </c>
      <c r="AB3823" t="s">
        <v>756</v>
      </c>
      <c r="AE3823" t="s">
        <v>922</v>
      </c>
    </row>
    <row r="3824" spans="1:31" ht="15" hidden="1" x14ac:dyDescent="0.2">
      <c r="A3824" s="2" t="s">
        <v>117</v>
      </c>
      <c r="B3824">
        <v>663</v>
      </c>
      <c r="C3824">
        <v>2668</v>
      </c>
      <c r="D3824" s="69" t="s">
        <v>700</v>
      </c>
      <c r="F3824" s="70" t="s">
        <v>761</v>
      </c>
      <c r="G3824" s="69">
        <v>1</v>
      </c>
      <c r="H3824" s="70" t="s">
        <v>761</v>
      </c>
      <c r="I3824" s="70" t="s">
        <v>761</v>
      </c>
      <c r="J3824" t="str">
        <f>IF($I3824="","",_xlfn.LET(_xlpm.x,VLOOKUP($I3824,'taxon-match_2026-08-31'!$A$2:$N$122,6,FALSE),IF(_xlpm.x=0,"",_xlpm.x)))</f>
        <v>Perrier, 1891</v>
      </c>
      <c r="K3824" t="str">
        <f>IF($I3824="","",_xlfn.LET(_xlpm.x,VLOOKUP($I3824,'taxon-match_2026-08-31'!$A$2:$N$122,4,FALSE),IF(_xlpm.x=0,"",_xlpm.x)))</f>
        <v>urn:lsid:marinespecies.org:taxname:172529</v>
      </c>
      <c r="L3824" t="str">
        <f>IF($I3824="","",_xlfn.LET(_xlpm.x,VLOOKUP($I3824,'taxon-match_2026-08-31'!$A$2:$N$122,7,FALSE),IF(_xlpm.x=0,"",_xlpm.x)))</f>
        <v>Animalia</v>
      </c>
      <c r="M3824" t="str">
        <f>IF($I3824="","",_xlfn.LET(_xlpm.x,VLOOKUP($I3824,'taxon-match_2026-08-31'!$A$2:$N$122,8,FALSE),IF(_xlpm.x=0,"",_xlpm.x)))</f>
        <v>Echinodermata</v>
      </c>
      <c r="N3824" t="str">
        <f>IF($I3824="","",_xlfn.LET(_xlpm.x,VLOOKUP($I3824,'taxon-match_2026-08-31'!$A$2:$N$122,9,FALSE),IF(_xlpm.x=0,"",_xlpm.x)))</f>
        <v>Asteroidea</v>
      </c>
      <c r="O3824" t="str">
        <f>IF($I3824="","",_xlfn.LET(_xlpm.x,VLOOKUP($I3824,'taxon-match_2026-08-31'!$A$2:$N$122,10,FALSE),IF(_xlpm.x=0,"",_xlpm.x)))</f>
        <v>Forcipulatida</v>
      </c>
      <c r="P3824" t="str">
        <f>IF($I3824="","",_xlfn.LET(_xlpm.x,VLOOKUP($I3824,'taxon-match_2026-08-31'!$A$2:$N$122,11,FALSE),IF(_xlpm.x=0,"",_xlpm.x)))</f>
        <v>Asteriidae</v>
      </c>
      <c r="Q3824" t="str">
        <f>IF($I3824="","",_xlfn.LET(_xlpm.x,VLOOKUP($I3824,'taxon-match_2026-08-31'!$A$2:$N$122,12,FALSE),IF(_xlpm.x=0,"",_xlpm.x)))</f>
        <v>Diplasterias</v>
      </c>
      <c r="R3824" t="str">
        <f>IF($I3824="","",_xlfn.LET(_xlpm.x,VLOOKUP($I3824,'taxon-match_2026-08-31'!$A$2:$N$122,14,FALSE),IF(_xlpm.x=0,"",_xlpm.x)))</f>
        <v/>
      </c>
      <c r="S3824" s="2" t="s">
        <v>2361</v>
      </c>
      <c r="T3824" s="69" t="s">
        <v>68</v>
      </c>
      <c r="U3824" s="69"/>
      <c r="X3824" t="str">
        <f>IF(T3824="","",_xlfn.LET(_xlpm.x,VLOOKUP(T3824,'Drop-down_menus'!$F$2:$G$16,2,FALSE),IF(_xlpm.x=0,"",_xlpm.x)))</f>
        <v>https://orcid.org/0000-0002-0981-7442</v>
      </c>
      <c r="Y3824" t="str">
        <f>IF(U3824="","",_xlfn.LET(_xlpm.x,VLOOKUP(U3824,'Drop-down_menus'!$F$2:$G$16,2,FALSE),IF(_xlpm.x=0,"",_xlpm.x)))</f>
        <v/>
      </c>
      <c r="Z3824" t="str">
        <f>IF(V3824="","",_xlfn.LET(_xlpm.x,VLOOKUP(V3824,'Drop-down_menus'!$F$2:$G$16,2,FALSE),IF(_xlpm.x=0,"",_xlpm.x)))</f>
        <v/>
      </c>
      <c r="AA3824" t="str">
        <f>IF(W3824="","",_xlfn.LET(_xlpm.x,VLOOKUP(W3824,'Drop-down_menus'!$F$2:$G$16,2,FALSE),IF(_xlpm.x=0,"",_xlpm.x)))</f>
        <v/>
      </c>
      <c r="AB3824" t="s">
        <v>756</v>
      </c>
      <c r="AE3824" t="s">
        <v>922</v>
      </c>
    </row>
    <row r="3825" spans="1:31" ht="15" hidden="1" x14ac:dyDescent="0.2">
      <c r="A3825" s="2" t="s">
        <v>489</v>
      </c>
      <c r="B3825">
        <v>5776</v>
      </c>
      <c r="C3825">
        <v>2631</v>
      </c>
      <c r="D3825" s="69" t="s">
        <v>700</v>
      </c>
      <c r="F3825" s="70" t="s">
        <v>926</v>
      </c>
      <c r="G3825" s="70">
        <v>1</v>
      </c>
      <c r="H3825" s="70" t="s">
        <v>926</v>
      </c>
      <c r="I3825" t="s">
        <v>926</v>
      </c>
      <c r="J3825" t="str">
        <f>IF($I3825="","",_xlfn.LET(_xlpm.x,VLOOKUP($I3825,'taxon-match_2026-08-31'!$A$2:$N$122,6,FALSE),IF(_xlpm.x=0,"",_xlpm.x)))</f>
        <v>Lütken, 1871</v>
      </c>
      <c r="K3825" t="str">
        <f>IF($I3825="","",_xlfn.LET(_xlpm.x,VLOOKUP($I3825,'taxon-match_2026-08-31'!$A$2:$N$122,4,FALSE),IF(_xlpm.x=0,"",_xlpm.x)))</f>
        <v>urn:lsid:marinespecies.org:taxname:178808</v>
      </c>
      <c r="L3825" t="str">
        <f>IF($I3825="","",_xlfn.LET(_xlpm.x,VLOOKUP($I3825,'taxon-match_2026-08-31'!$A$2:$N$122,7,FALSE),IF(_xlpm.x=0,"",_xlpm.x)))</f>
        <v>Animalia</v>
      </c>
      <c r="M3825" t="str">
        <f>IF($I3825="","",_xlfn.LET(_xlpm.x,VLOOKUP($I3825,'taxon-match_2026-08-31'!$A$2:$N$122,8,FALSE),IF(_xlpm.x=0,"",_xlpm.x)))</f>
        <v>Echinodermata</v>
      </c>
      <c r="N3825" t="str">
        <f>IF($I3825="","",_xlfn.LET(_xlpm.x,VLOOKUP($I3825,'taxon-match_2026-08-31'!$A$2:$N$122,9,FALSE),IF(_xlpm.x=0,"",_xlpm.x)))</f>
        <v>Asteroidea</v>
      </c>
      <c r="O3825" t="str">
        <f>IF($I3825="","",_xlfn.LET(_xlpm.x,VLOOKUP($I3825,'taxon-match_2026-08-31'!$A$2:$N$122,10,FALSE),IF(_xlpm.x=0,"",_xlpm.x)))</f>
        <v>Forcipulatida</v>
      </c>
      <c r="P3825" t="str">
        <f>IF($I3825="","",_xlfn.LET(_xlpm.x,VLOOKUP($I3825,'taxon-match_2026-08-31'!$A$2:$N$122,11,FALSE),IF(_xlpm.x=0,"",_xlpm.x)))</f>
        <v>Heliasteridae</v>
      </c>
      <c r="Q3825" t="str">
        <f>IF($I3825="","",_xlfn.LET(_xlpm.x,VLOOKUP($I3825,'taxon-match_2026-08-31'!$A$2:$N$122,12,FALSE),IF(_xlpm.x=0,"",_xlpm.x)))</f>
        <v>Labidiaster</v>
      </c>
      <c r="R3825" t="str">
        <f>IF($I3825="","",_xlfn.LET(_xlpm.x,VLOOKUP($I3825,'taxon-match_2026-08-31'!$A$2:$N$122,14,FALSE),IF(_xlpm.x=0,"",_xlpm.x)))</f>
        <v/>
      </c>
      <c r="S3825" s="2" t="s">
        <v>2361</v>
      </c>
      <c r="T3825" s="69" t="s">
        <v>68</v>
      </c>
      <c r="U3825" s="69"/>
      <c r="X3825" t="str">
        <f>IF(T3825="","",_xlfn.LET(_xlpm.x,VLOOKUP(T3825,'Drop-down_menus'!$F$2:$G$16,2,FALSE),IF(_xlpm.x=0,"",_xlpm.x)))</f>
        <v>https://orcid.org/0000-0002-0981-7442</v>
      </c>
      <c r="Y3825" t="str">
        <f>IF(U3825="","",_xlfn.LET(_xlpm.x,VLOOKUP(U3825,'Drop-down_menus'!$F$2:$G$16,2,FALSE),IF(_xlpm.x=0,"",_xlpm.x)))</f>
        <v/>
      </c>
      <c r="Z3825" t="str">
        <f>IF(V3825="","",_xlfn.LET(_xlpm.x,VLOOKUP(V3825,'Drop-down_menus'!$F$2:$G$16,2,FALSE),IF(_xlpm.x=0,"",_xlpm.x)))</f>
        <v/>
      </c>
      <c r="AA3825" t="str">
        <f>IF(W3825="","",_xlfn.LET(_xlpm.x,VLOOKUP(W3825,'Drop-down_menus'!$F$2:$G$16,2,FALSE),IF(_xlpm.x=0,"",_xlpm.x)))</f>
        <v/>
      </c>
      <c r="AB3825" t="s">
        <v>756</v>
      </c>
      <c r="AE3825" t="s">
        <v>922</v>
      </c>
    </row>
    <row r="3826" spans="1:31" ht="15" hidden="1" x14ac:dyDescent="0.2">
      <c r="A3826" s="2" t="s">
        <v>207</v>
      </c>
      <c r="B3826">
        <v>1337</v>
      </c>
      <c r="C3826">
        <v>2632</v>
      </c>
      <c r="D3826" s="69" t="s">
        <v>700</v>
      </c>
      <c r="F3826" s="70" t="s">
        <v>1705</v>
      </c>
      <c r="G3826" s="69">
        <v>1</v>
      </c>
      <c r="H3826" s="70" t="s">
        <v>1705</v>
      </c>
      <c r="I3826" t="s">
        <v>1705</v>
      </c>
      <c r="J3826" t="str">
        <f>IF($I3826="","",_xlfn.LET(_xlpm.x,VLOOKUP($I3826,'taxon-match_2026-08-31'!$A$2:$N$122,6,FALSE),IF(_xlpm.x=0,"",_xlpm.x)))</f>
        <v>Fisher, 1908</v>
      </c>
      <c r="K3826" t="str">
        <f>IF($I3826="","",_xlfn.LET(_xlpm.x,VLOOKUP($I3826,'taxon-match_2026-08-31'!$A$2:$N$122,4,FALSE),IF(_xlpm.x=0,"",_xlpm.x)))</f>
        <v>urn:lsid:marinespecies.org:taxname:172532</v>
      </c>
      <c r="L3826" t="str">
        <f>IF($I3826="","",_xlfn.LET(_xlpm.x,VLOOKUP($I3826,'taxon-match_2026-08-31'!$A$2:$N$122,7,FALSE),IF(_xlpm.x=0,"",_xlpm.x)))</f>
        <v>Animalia</v>
      </c>
      <c r="M3826" t="str">
        <f>IF($I3826="","",_xlfn.LET(_xlpm.x,VLOOKUP($I3826,'taxon-match_2026-08-31'!$A$2:$N$122,8,FALSE),IF(_xlpm.x=0,"",_xlpm.x)))</f>
        <v>Echinodermata</v>
      </c>
      <c r="N3826" t="str">
        <f>IF($I3826="","",_xlfn.LET(_xlpm.x,VLOOKUP($I3826,'taxon-match_2026-08-31'!$A$2:$N$122,9,FALSE),IF(_xlpm.x=0,"",_xlpm.x)))</f>
        <v>Asteroidea</v>
      </c>
      <c r="O3826" t="str">
        <f>IF($I3826="","",_xlfn.LET(_xlpm.x,VLOOKUP($I3826,'taxon-match_2026-08-31'!$A$2:$N$122,10,FALSE),IF(_xlpm.x=0,"",_xlpm.x)))</f>
        <v>Forcipulatida</v>
      </c>
      <c r="P3826" t="str">
        <f>IF($I3826="","",_xlfn.LET(_xlpm.x,VLOOKUP($I3826,'taxon-match_2026-08-31'!$A$2:$N$122,11,FALSE),IF(_xlpm.x=0,"",_xlpm.x)))</f>
        <v>Asteriidae</v>
      </c>
      <c r="Q3826" t="str">
        <f>IF($I3826="","",_xlfn.LET(_xlpm.x,VLOOKUP($I3826,'taxon-match_2026-08-31'!$A$2:$N$122,12,FALSE),IF(_xlpm.x=0,"",_xlpm.x)))</f>
        <v>Lysasterias</v>
      </c>
      <c r="R3826" t="str">
        <f>IF($I3826="","",_xlfn.LET(_xlpm.x,VLOOKUP($I3826,'taxon-match_2026-08-31'!$A$2:$N$122,14,FALSE),IF(_xlpm.x=0,"",_xlpm.x)))</f>
        <v/>
      </c>
      <c r="S3826" s="2" t="s">
        <v>2361</v>
      </c>
      <c r="T3826" s="69" t="s">
        <v>68</v>
      </c>
      <c r="X3826" t="str">
        <f>IF(T3826="","",_xlfn.LET(_xlpm.x,VLOOKUP(T3826,'Drop-down_menus'!$F$2:$G$16,2,FALSE),IF(_xlpm.x=0,"",_xlpm.x)))</f>
        <v>https://orcid.org/0000-0002-0981-7442</v>
      </c>
      <c r="Y3826" t="str">
        <f>IF(U3826="","",_xlfn.LET(_xlpm.x,VLOOKUP(U3826,'Drop-down_menus'!$F$2:$G$16,2,FALSE),IF(_xlpm.x=0,"",_xlpm.x)))</f>
        <v/>
      </c>
      <c r="Z3826" t="str">
        <f>IF(V3826="","",_xlfn.LET(_xlpm.x,VLOOKUP(V3826,'Drop-down_menus'!$F$2:$G$16,2,FALSE),IF(_xlpm.x=0,"",_xlpm.x)))</f>
        <v/>
      </c>
      <c r="AA3826" t="str">
        <f>IF(W3826="","",_xlfn.LET(_xlpm.x,VLOOKUP(W3826,'Drop-down_menus'!$F$2:$G$16,2,FALSE),IF(_xlpm.x=0,"",_xlpm.x)))</f>
        <v/>
      </c>
      <c r="AB3826" t="s">
        <v>756</v>
      </c>
      <c r="AE3826" t="s">
        <v>922</v>
      </c>
    </row>
    <row r="3827" spans="1:31" ht="15" hidden="1" x14ac:dyDescent="0.2">
      <c r="A3827" s="2" t="s">
        <v>207</v>
      </c>
      <c r="B3827">
        <v>1339</v>
      </c>
      <c r="C3827">
        <v>2652</v>
      </c>
      <c r="D3827" s="69" t="s">
        <v>700</v>
      </c>
      <c r="F3827" s="70" t="s">
        <v>1705</v>
      </c>
      <c r="G3827" s="69">
        <v>1</v>
      </c>
      <c r="H3827" s="70" t="s">
        <v>1705</v>
      </c>
      <c r="I3827" t="s">
        <v>1705</v>
      </c>
      <c r="J3827" t="str">
        <f>IF($I3827="","",_xlfn.LET(_xlpm.x,VLOOKUP($I3827,'taxon-match_2026-08-31'!$A$2:$N$122,6,FALSE),IF(_xlpm.x=0,"",_xlpm.x)))</f>
        <v>Fisher, 1908</v>
      </c>
      <c r="K3827" t="str">
        <f>IF($I3827="","",_xlfn.LET(_xlpm.x,VLOOKUP($I3827,'taxon-match_2026-08-31'!$A$2:$N$122,4,FALSE),IF(_xlpm.x=0,"",_xlpm.x)))</f>
        <v>urn:lsid:marinespecies.org:taxname:172532</v>
      </c>
      <c r="L3827" t="str">
        <f>IF($I3827="","",_xlfn.LET(_xlpm.x,VLOOKUP($I3827,'taxon-match_2026-08-31'!$A$2:$N$122,7,FALSE),IF(_xlpm.x=0,"",_xlpm.x)))</f>
        <v>Animalia</v>
      </c>
      <c r="M3827" t="str">
        <f>IF($I3827="","",_xlfn.LET(_xlpm.x,VLOOKUP($I3827,'taxon-match_2026-08-31'!$A$2:$N$122,8,FALSE),IF(_xlpm.x=0,"",_xlpm.x)))</f>
        <v>Echinodermata</v>
      </c>
      <c r="N3827" t="str">
        <f>IF($I3827="","",_xlfn.LET(_xlpm.x,VLOOKUP($I3827,'taxon-match_2026-08-31'!$A$2:$N$122,9,FALSE),IF(_xlpm.x=0,"",_xlpm.x)))</f>
        <v>Asteroidea</v>
      </c>
      <c r="O3827" t="str">
        <f>IF($I3827="","",_xlfn.LET(_xlpm.x,VLOOKUP($I3827,'taxon-match_2026-08-31'!$A$2:$N$122,10,FALSE),IF(_xlpm.x=0,"",_xlpm.x)))</f>
        <v>Forcipulatida</v>
      </c>
      <c r="P3827" t="str">
        <f>IF($I3827="","",_xlfn.LET(_xlpm.x,VLOOKUP($I3827,'taxon-match_2026-08-31'!$A$2:$N$122,11,FALSE),IF(_xlpm.x=0,"",_xlpm.x)))</f>
        <v>Asteriidae</v>
      </c>
      <c r="Q3827" t="str">
        <f>IF($I3827="","",_xlfn.LET(_xlpm.x,VLOOKUP($I3827,'taxon-match_2026-08-31'!$A$2:$N$122,12,FALSE),IF(_xlpm.x=0,"",_xlpm.x)))</f>
        <v>Lysasterias</v>
      </c>
      <c r="R3827" t="str">
        <f>IF($I3827="","",_xlfn.LET(_xlpm.x,VLOOKUP($I3827,'taxon-match_2026-08-31'!$A$2:$N$122,14,FALSE),IF(_xlpm.x=0,"",_xlpm.x)))</f>
        <v/>
      </c>
      <c r="S3827" s="2" t="s">
        <v>2361</v>
      </c>
      <c r="T3827" s="69" t="s">
        <v>68</v>
      </c>
      <c r="X3827" t="str">
        <f>IF(T3827="","",_xlfn.LET(_xlpm.x,VLOOKUP(T3827,'Drop-down_menus'!$F$2:$G$16,2,FALSE),IF(_xlpm.x=0,"",_xlpm.x)))</f>
        <v>https://orcid.org/0000-0002-0981-7442</v>
      </c>
      <c r="Y3827" t="str">
        <f>IF(U3827="","",_xlfn.LET(_xlpm.x,VLOOKUP(U3827,'Drop-down_menus'!$F$2:$G$16,2,FALSE),IF(_xlpm.x=0,"",_xlpm.x)))</f>
        <v/>
      </c>
      <c r="Z3827" t="str">
        <f>IF(V3827="","",_xlfn.LET(_xlpm.x,VLOOKUP(V3827,'Drop-down_menus'!$F$2:$G$16,2,FALSE),IF(_xlpm.x=0,"",_xlpm.x)))</f>
        <v/>
      </c>
      <c r="AA3827" t="str">
        <f>IF(W3827="","",_xlfn.LET(_xlpm.x,VLOOKUP(W3827,'Drop-down_menus'!$F$2:$G$16,2,FALSE),IF(_xlpm.x=0,"",_xlpm.x)))</f>
        <v/>
      </c>
      <c r="AB3827" t="s">
        <v>756</v>
      </c>
      <c r="AE3827" t="s">
        <v>922</v>
      </c>
    </row>
    <row r="3828" spans="1:31" ht="15" hidden="1" x14ac:dyDescent="0.2">
      <c r="A3828" s="2" t="s">
        <v>207</v>
      </c>
      <c r="B3828">
        <v>1355</v>
      </c>
      <c r="C3828">
        <v>2659</v>
      </c>
      <c r="D3828" s="69" t="s">
        <v>700</v>
      </c>
      <c r="F3828" s="70" t="s">
        <v>1705</v>
      </c>
      <c r="G3828" s="69">
        <v>1</v>
      </c>
      <c r="H3828" s="70" t="s">
        <v>1705</v>
      </c>
      <c r="I3828" t="s">
        <v>1705</v>
      </c>
      <c r="J3828" t="str">
        <f>IF($I3828="","",_xlfn.LET(_xlpm.x,VLOOKUP($I3828,'taxon-match_2026-08-31'!$A$2:$N$122,6,FALSE),IF(_xlpm.x=0,"",_xlpm.x)))</f>
        <v>Fisher, 1908</v>
      </c>
      <c r="K3828" t="str">
        <f>IF($I3828="","",_xlfn.LET(_xlpm.x,VLOOKUP($I3828,'taxon-match_2026-08-31'!$A$2:$N$122,4,FALSE),IF(_xlpm.x=0,"",_xlpm.x)))</f>
        <v>urn:lsid:marinespecies.org:taxname:172532</v>
      </c>
      <c r="L3828" t="str">
        <f>IF($I3828="","",_xlfn.LET(_xlpm.x,VLOOKUP($I3828,'taxon-match_2026-08-31'!$A$2:$N$122,7,FALSE),IF(_xlpm.x=0,"",_xlpm.x)))</f>
        <v>Animalia</v>
      </c>
      <c r="M3828" t="str">
        <f>IF($I3828="","",_xlfn.LET(_xlpm.x,VLOOKUP($I3828,'taxon-match_2026-08-31'!$A$2:$N$122,8,FALSE),IF(_xlpm.x=0,"",_xlpm.x)))</f>
        <v>Echinodermata</v>
      </c>
      <c r="N3828" t="str">
        <f>IF($I3828="","",_xlfn.LET(_xlpm.x,VLOOKUP($I3828,'taxon-match_2026-08-31'!$A$2:$N$122,9,FALSE),IF(_xlpm.x=0,"",_xlpm.x)))</f>
        <v>Asteroidea</v>
      </c>
      <c r="O3828" t="str">
        <f>IF($I3828="","",_xlfn.LET(_xlpm.x,VLOOKUP($I3828,'taxon-match_2026-08-31'!$A$2:$N$122,10,FALSE),IF(_xlpm.x=0,"",_xlpm.x)))</f>
        <v>Forcipulatida</v>
      </c>
      <c r="P3828" t="str">
        <f>IF($I3828="","",_xlfn.LET(_xlpm.x,VLOOKUP($I3828,'taxon-match_2026-08-31'!$A$2:$N$122,11,FALSE),IF(_xlpm.x=0,"",_xlpm.x)))</f>
        <v>Asteriidae</v>
      </c>
      <c r="Q3828" t="str">
        <f>IF($I3828="","",_xlfn.LET(_xlpm.x,VLOOKUP($I3828,'taxon-match_2026-08-31'!$A$2:$N$122,12,FALSE),IF(_xlpm.x=0,"",_xlpm.x)))</f>
        <v>Lysasterias</v>
      </c>
      <c r="R3828" t="str">
        <f>IF($I3828="","",_xlfn.LET(_xlpm.x,VLOOKUP($I3828,'taxon-match_2026-08-31'!$A$2:$N$122,14,FALSE),IF(_xlpm.x=0,"",_xlpm.x)))</f>
        <v/>
      </c>
      <c r="S3828" s="2" t="s">
        <v>2361</v>
      </c>
      <c r="T3828" s="69" t="s">
        <v>68</v>
      </c>
      <c r="X3828" t="str">
        <f>IF(T3828="","",_xlfn.LET(_xlpm.x,VLOOKUP(T3828,'Drop-down_menus'!$F$2:$G$16,2,FALSE),IF(_xlpm.x=0,"",_xlpm.x)))</f>
        <v>https://orcid.org/0000-0002-0981-7442</v>
      </c>
      <c r="Y3828" t="str">
        <f>IF(U3828="","",_xlfn.LET(_xlpm.x,VLOOKUP(U3828,'Drop-down_menus'!$F$2:$G$16,2,FALSE),IF(_xlpm.x=0,"",_xlpm.x)))</f>
        <v/>
      </c>
      <c r="Z3828" t="str">
        <f>IF(V3828="","",_xlfn.LET(_xlpm.x,VLOOKUP(V3828,'Drop-down_menus'!$F$2:$G$16,2,FALSE),IF(_xlpm.x=0,"",_xlpm.x)))</f>
        <v/>
      </c>
      <c r="AA3828" t="str">
        <f>IF(W3828="","",_xlfn.LET(_xlpm.x,VLOOKUP(W3828,'Drop-down_menus'!$F$2:$G$16,2,FALSE),IF(_xlpm.x=0,"",_xlpm.x)))</f>
        <v/>
      </c>
      <c r="AB3828" t="s">
        <v>756</v>
      </c>
      <c r="AE3828" t="s">
        <v>922</v>
      </c>
    </row>
    <row r="3829" spans="1:31" ht="15" hidden="1" x14ac:dyDescent="0.2">
      <c r="A3829" s="2" t="s">
        <v>298</v>
      </c>
      <c r="B3829">
        <v>3003</v>
      </c>
      <c r="C3829">
        <v>2660</v>
      </c>
      <c r="D3829" s="69" t="s">
        <v>700</v>
      </c>
      <c r="F3829" s="70" t="s">
        <v>1705</v>
      </c>
      <c r="G3829" s="70">
        <v>1</v>
      </c>
      <c r="H3829" s="70" t="s">
        <v>1705</v>
      </c>
      <c r="I3829" t="s">
        <v>1705</v>
      </c>
      <c r="J3829" t="str">
        <f>IF($I3829="","",_xlfn.LET(_xlpm.x,VLOOKUP($I3829,'taxon-match_2026-08-31'!$A$2:$N$122,6,FALSE),IF(_xlpm.x=0,"",_xlpm.x)))</f>
        <v>Fisher, 1908</v>
      </c>
      <c r="K3829" t="str">
        <f>IF($I3829="","",_xlfn.LET(_xlpm.x,VLOOKUP($I3829,'taxon-match_2026-08-31'!$A$2:$N$122,4,FALSE),IF(_xlpm.x=0,"",_xlpm.x)))</f>
        <v>urn:lsid:marinespecies.org:taxname:172532</v>
      </c>
      <c r="L3829" t="str">
        <f>IF($I3829="","",_xlfn.LET(_xlpm.x,VLOOKUP($I3829,'taxon-match_2026-08-31'!$A$2:$N$122,7,FALSE),IF(_xlpm.x=0,"",_xlpm.x)))</f>
        <v>Animalia</v>
      </c>
      <c r="M3829" t="str">
        <f>IF($I3829="","",_xlfn.LET(_xlpm.x,VLOOKUP($I3829,'taxon-match_2026-08-31'!$A$2:$N$122,8,FALSE),IF(_xlpm.x=0,"",_xlpm.x)))</f>
        <v>Echinodermata</v>
      </c>
      <c r="N3829" t="str">
        <f>IF($I3829="","",_xlfn.LET(_xlpm.x,VLOOKUP($I3829,'taxon-match_2026-08-31'!$A$2:$N$122,9,FALSE),IF(_xlpm.x=0,"",_xlpm.x)))</f>
        <v>Asteroidea</v>
      </c>
      <c r="O3829" t="str">
        <f>IF($I3829="","",_xlfn.LET(_xlpm.x,VLOOKUP($I3829,'taxon-match_2026-08-31'!$A$2:$N$122,10,FALSE),IF(_xlpm.x=0,"",_xlpm.x)))</f>
        <v>Forcipulatida</v>
      </c>
      <c r="P3829" t="str">
        <f>IF($I3829="","",_xlfn.LET(_xlpm.x,VLOOKUP($I3829,'taxon-match_2026-08-31'!$A$2:$N$122,11,FALSE),IF(_xlpm.x=0,"",_xlpm.x)))</f>
        <v>Asteriidae</v>
      </c>
      <c r="Q3829" t="str">
        <f>IF($I3829="","",_xlfn.LET(_xlpm.x,VLOOKUP($I3829,'taxon-match_2026-08-31'!$A$2:$N$122,12,FALSE),IF(_xlpm.x=0,"",_xlpm.x)))</f>
        <v>Lysasterias</v>
      </c>
      <c r="R3829" t="str">
        <f>IF($I3829="","",_xlfn.LET(_xlpm.x,VLOOKUP($I3829,'taxon-match_2026-08-31'!$A$2:$N$122,14,FALSE),IF(_xlpm.x=0,"",_xlpm.x)))</f>
        <v/>
      </c>
      <c r="S3829" s="2" t="s">
        <v>2361</v>
      </c>
      <c r="T3829" s="69" t="s">
        <v>68</v>
      </c>
      <c r="X3829" t="str">
        <f>IF(T3829="","",_xlfn.LET(_xlpm.x,VLOOKUP(T3829,'Drop-down_menus'!$F$2:$G$16,2,FALSE),IF(_xlpm.x=0,"",_xlpm.x)))</f>
        <v>https://orcid.org/0000-0002-0981-7442</v>
      </c>
      <c r="Y3829" t="str">
        <f>IF(U3829="","",_xlfn.LET(_xlpm.x,VLOOKUP(U3829,'Drop-down_menus'!$F$2:$G$16,2,FALSE),IF(_xlpm.x=0,"",_xlpm.x)))</f>
        <v/>
      </c>
      <c r="Z3829" t="str">
        <f>IF(V3829="","",_xlfn.LET(_xlpm.x,VLOOKUP(V3829,'Drop-down_menus'!$F$2:$G$16,2,FALSE),IF(_xlpm.x=0,"",_xlpm.x)))</f>
        <v/>
      </c>
      <c r="AA3829" t="str">
        <f>IF(W3829="","",_xlfn.LET(_xlpm.x,VLOOKUP(W3829,'Drop-down_menus'!$F$2:$G$16,2,FALSE),IF(_xlpm.x=0,"",_xlpm.x)))</f>
        <v/>
      </c>
      <c r="AB3829" t="s">
        <v>756</v>
      </c>
      <c r="AE3829" t="s">
        <v>922</v>
      </c>
    </row>
    <row r="3830" spans="1:31" ht="15" hidden="1" x14ac:dyDescent="0.2">
      <c r="A3830" s="2" t="s">
        <v>328</v>
      </c>
      <c r="B3830">
        <v>3364</v>
      </c>
      <c r="C3830">
        <v>2661</v>
      </c>
      <c r="D3830" s="69" t="s">
        <v>700</v>
      </c>
      <c r="F3830" s="70" t="s">
        <v>1705</v>
      </c>
      <c r="G3830" s="69">
        <v>1</v>
      </c>
      <c r="H3830" s="70" t="s">
        <v>1705</v>
      </c>
      <c r="I3830" t="s">
        <v>1705</v>
      </c>
      <c r="J3830" t="str">
        <f>IF($I3830="","",_xlfn.LET(_xlpm.x,VLOOKUP($I3830,'taxon-match_2026-08-31'!$A$2:$N$122,6,FALSE),IF(_xlpm.x=0,"",_xlpm.x)))</f>
        <v>Fisher, 1908</v>
      </c>
      <c r="K3830" t="str">
        <f>IF($I3830="","",_xlfn.LET(_xlpm.x,VLOOKUP($I3830,'taxon-match_2026-08-31'!$A$2:$N$122,4,FALSE),IF(_xlpm.x=0,"",_xlpm.x)))</f>
        <v>urn:lsid:marinespecies.org:taxname:172532</v>
      </c>
      <c r="L3830" t="str">
        <f>IF($I3830="","",_xlfn.LET(_xlpm.x,VLOOKUP($I3830,'taxon-match_2026-08-31'!$A$2:$N$122,7,FALSE),IF(_xlpm.x=0,"",_xlpm.x)))</f>
        <v>Animalia</v>
      </c>
      <c r="M3830" t="str">
        <f>IF($I3830="","",_xlfn.LET(_xlpm.x,VLOOKUP($I3830,'taxon-match_2026-08-31'!$A$2:$N$122,8,FALSE),IF(_xlpm.x=0,"",_xlpm.x)))</f>
        <v>Echinodermata</v>
      </c>
      <c r="N3830" t="str">
        <f>IF($I3830="","",_xlfn.LET(_xlpm.x,VLOOKUP($I3830,'taxon-match_2026-08-31'!$A$2:$N$122,9,FALSE),IF(_xlpm.x=0,"",_xlpm.x)))</f>
        <v>Asteroidea</v>
      </c>
      <c r="O3830" t="str">
        <f>IF($I3830="","",_xlfn.LET(_xlpm.x,VLOOKUP($I3830,'taxon-match_2026-08-31'!$A$2:$N$122,10,FALSE),IF(_xlpm.x=0,"",_xlpm.x)))</f>
        <v>Forcipulatida</v>
      </c>
      <c r="P3830" t="str">
        <f>IF($I3830="","",_xlfn.LET(_xlpm.x,VLOOKUP($I3830,'taxon-match_2026-08-31'!$A$2:$N$122,11,FALSE),IF(_xlpm.x=0,"",_xlpm.x)))</f>
        <v>Asteriidae</v>
      </c>
      <c r="Q3830" t="str">
        <f>IF($I3830="","",_xlfn.LET(_xlpm.x,VLOOKUP($I3830,'taxon-match_2026-08-31'!$A$2:$N$122,12,FALSE),IF(_xlpm.x=0,"",_xlpm.x)))</f>
        <v>Lysasterias</v>
      </c>
      <c r="R3830" t="str">
        <f>IF($I3830="","",_xlfn.LET(_xlpm.x,VLOOKUP($I3830,'taxon-match_2026-08-31'!$A$2:$N$122,14,FALSE),IF(_xlpm.x=0,"",_xlpm.x)))</f>
        <v/>
      </c>
      <c r="S3830" s="2" t="s">
        <v>2361</v>
      </c>
      <c r="T3830" s="69" t="s">
        <v>68</v>
      </c>
      <c r="X3830" t="str">
        <f>IF(T3830="","",_xlfn.LET(_xlpm.x,VLOOKUP(T3830,'Drop-down_menus'!$F$2:$G$16,2,FALSE),IF(_xlpm.x=0,"",_xlpm.x)))</f>
        <v>https://orcid.org/0000-0002-0981-7442</v>
      </c>
      <c r="Y3830" t="str">
        <f>IF(U3830="","",_xlfn.LET(_xlpm.x,VLOOKUP(U3830,'Drop-down_menus'!$F$2:$G$16,2,FALSE),IF(_xlpm.x=0,"",_xlpm.x)))</f>
        <v/>
      </c>
      <c r="Z3830" t="str">
        <f>IF(V3830="","",_xlfn.LET(_xlpm.x,VLOOKUP(V3830,'Drop-down_menus'!$F$2:$G$16,2,FALSE),IF(_xlpm.x=0,"",_xlpm.x)))</f>
        <v/>
      </c>
      <c r="AA3830" t="str">
        <f>IF(W3830="","",_xlfn.LET(_xlpm.x,VLOOKUP(W3830,'Drop-down_menus'!$F$2:$G$16,2,FALSE),IF(_xlpm.x=0,"",_xlpm.x)))</f>
        <v/>
      </c>
      <c r="AB3830" t="s">
        <v>756</v>
      </c>
      <c r="AE3830" t="s">
        <v>922</v>
      </c>
    </row>
    <row r="3831" spans="1:31" ht="15" hidden="1" x14ac:dyDescent="0.2">
      <c r="A3831" s="2" t="s">
        <v>328</v>
      </c>
      <c r="B3831">
        <v>3366</v>
      </c>
      <c r="C3831">
        <v>2680</v>
      </c>
      <c r="D3831" s="69" t="s">
        <v>700</v>
      </c>
      <c r="F3831" s="70" t="s">
        <v>1705</v>
      </c>
      <c r="G3831" s="69">
        <v>1</v>
      </c>
      <c r="H3831" s="70" t="s">
        <v>1705</v>
      </c>
      <c r="I3831" t="s">
        <v>1705</v>
      </c>
      <c r="J3831" t="str">
        <f>IF($I3831="","",_xlfn.LET(_xlpm.x,VLOOKUP($I3831,'taxon-match_2026-08-31'!$A$2:$N$122,6,FALSE),IF(_xlpm.x=0,"",_xlpm.x)))</f>
        <v>Fisher, 1908</v>
      </c>
      <c r="K3831" t="str">
        <f>IF($I3831="","",_xlfn.LET(_xlpm.x,VLOOKUP($I3831,'taxon-match_2026-08-31'!$A$2:$N$122,4,FALSE),IF(_xlpm.x=0,"",_xlpm.x)))</f>
        <v>urn:lsid:marinespecies.org:taxname:172532</v>
      </c>
      <c r="L3831" t="str">
        <f>IF($I3831="","",_xlfn.LET(_xlpm.x,VLOOKUP($I3831,'taxon-match_2026-08-31'!$A$2:$N$122,7,FALSE),IF(_xlpm.x=0,"",_xlpm.x)))</f>
        <v>Animalia</v>
      </c>
      <c r="M3831" t="str">
        <f>IF($I3831="","",_xlfn.LET(_xlpm.x,VLOOKUP($I3831,'taxon-match_2026-08-31'!$A$2:$N$122,8,FALSE),IF(_xlpm.x=0,"",_xlpm.x)))</f>
        <v>Echinodermata</v>
      </c>
      <c r="N3831" t="str">
        <f>IF($I3831="","",_xlfn.LET(_xlpm.x,VLOOKUP($I3831,'taxon-match_2026-08-31'!$A$2:$N$122,9,FALSE),IF(_xlpm.x=0,"",_xlpm.x)))</f>
        <v>Asteroidea</v>
      </c>
      <c r="O3831" t="str">
        <f>IF($I3831="","",_xlfn.LET(_xlpm.x,VLOOKUP($I3831,'taxon-match_2026-08-31'!$A$2:$N$122,10,FALSE),IF(_xlpm.x=0,"",_xlpm.x)))</f>
        <v>Forcipulatida</v>
      </c>
      <c r="P3831" t="str">
        <f>IF($I3831="","",_xlfn.LET(_xlpm.x,VLOOKUP($I3831,'taxon-match_2026-08-31'!$A$2:$N$122,11,FALSE),IF(_xlpm.x=0,"",_xlpm.x)))</f>
        <v>Asteriidae</v>
      </c>
      <c r="Q3831" t="str">
        <f>IF($I3831="","",_xlfn.LET(_xlpm.x,VLOOKUP($I3831,'taxon-match_2026-08-31'!$A$2:$N$122,12,FALSE),IF(_xlpm.x=0,"",_xlpm.x)))</f>
        <v>Lysasterias</v>
      </c>
      <c r="R3831" t="str">
        <f>IF($I3831="","",_xlfn.LET(_xlpm.x,VLOOKUP($I3831,'taxon-match_2026-08-31'!$A$2:$N$122,14,FALSE),IF(_xlpm.x=0,"",_xlpm.x)))</f>
        <v/>
      </c>
      <c r="S3831" s="2" t="s">
        <v>2361</v>
      </c>
      <c r="T3831" s="69" t="s">
        <v>68</v>
      </c>
      <c r="X3831" t="str">
        <f>IF(T3831="","",_xlfn.LET(_xlpm.x,VLOOKUP(T3831,'Drop-down_menus'!$F$2:$G$16,2,FALSE),IF(_xlpm.x=0,"",_xlpm.x)))</f>
        <v>https://orcid.org/0000-0002-0981-7442</v>
      </c>
      <c r="Y3831" t="str">
        <f>IF(U3831="","",_xlfn.LET(_xlpm.x,VLOOKUP(U3831,'Drop-down_menus'!$F$2:$G$16,2,FALSE),IF(_xlpm.x=0,"",_xlpm.x)))</f>
        <v/>
      </c>
      <c r="Z3831" t="str">
        <f>IF(V3831="","",_xlfn.LET(_xlpm.x,VLOOKUP(V3831,'Drop-down_menus'!$F$2:$G$16,2,FALSE),IF(_xlpm.x=0,"",_xlpm.x)))</f>
        <v/>
      </c>
      <c r="AA3831" t="str">
        <f>IF(W3831="","",_xlfn.LET(_xlpm.x,VLOOKUP(W3831,'Drop-down_menus'!$F$2:$G$16,2,FALSE),IF(_xlpm.x=0,"",_xlpm.x)))</f>
        <v/>
      </c>
      <c r="AB3831" t="s">
        <v>756</v>
      </c>
      <c r="AE3831" t="s">
        <v>922</v>
      </c>
    </row>
    <row r="3832" spans="1:31" ht="15" hidden="1" x14ac:dyDescent="0.2">
      <c r="A3832" s="2" t="s">
        <v>328</v>
      </c>
      <c r="B3832">
        <v>3412</v>
      </c>
      <c r="C3832">
        <v>2681</v>
      </c>
      <c r="D3832" s="69" t="s">
        <v>700</v>
      </c>
      <c r="F3832" s="70" t="s">
        <v>1705</v>
      </c>
      <c r="G3832" s="69">
        <v>1</v>
      </c>
      <c r="H3832" s="70" t="s">
        <v>1705</v>
      </c>
      <c r="I3832" t="s">
        <v>1705</v>
      </c>
      <c r="J3832" t="str">
        <f>IF($I3832="","",_xlfn.LET(_xlpm.x,VLOOKUP($I3832,'taxon-match_2026-08-31'!$A$2:$N$122,6,FALSE),IF(_xlpm.x=0,"",_xlpm.x)))</f>
        <v>Fisher, 1908</v>
      </c>
      <c r="K3832" t="str">
        <f>IF($I3832="","",_xlfn.LET(_xlpm.x,VLOOKUP($I3832,'taxon-match_2026-08-31'!$A$2:$N$122,4,FALSE),IF(_xlpm.x=0,"",_xlpm.x)))</f>
        <v>urn:lsid:marinespecies.org:taxname:172532</v>
      </c>
      <c r="L3832" t="str">
        <f>IF($I3832="","",_xlfn.LET(_xlpm.x,VLOOKUP($I3832,'taxon-match_2026-08-31'!$A$2:$N$122,7,FALSE),IF(_xlpm.x=0,"",_xlpm.x)))</f>
        <v>Animalia</v>
      </c>
      <c r="M3832" t="str">
        <f>IF($I3832="","",_xlfn.LET(_xlpm.x,VLOOKUP($I3832,'taxon-match_2026-08-31'!$A$2:$N$122,8,FALSE),IF(_xlpm.x=0,"",_xlpm.x)))</f>
        <v>Echinodermata</v>
      </c>
      <c r="N3832" t="str">
        <f>IF($I3832="","",_xlfn.LET(_xlpm.x,VLOOKUP($I3832,'taxon-match_2026-08-31'!$A$2:$N$122,9,FALSE),IF(_xlpm.x=0,"",_xlpm.x)))</f>
        <v>Asteroidea</v>
      </c>
      <c r="O3832" t="str">
        <f>IF($I3832="","",_xlfn.LET(_xlpm.x,VLOOKUP($I3832,'taxon-match_2026-08-31'!$A$2:$N$122,10,FALSE),IF(_xlpm.x=0,"",_xlpm.x)))</f>
        <v>Forcipulatida</v>
      </c>
      <c r="P3832" t="str">
        <f>IF($I3832="","",_xlfn.LET(_xlpm.x,VLOOKUP($I3832,'taxon-match_2026-08-31'!$A$2:$N$122,11,FALSE),IF(_xlpm.x=0,"",_xlpm.x)))</f>
        <v>Asteriidae</v>
      </c>
      <c r="Q3832" t="str">
        <f>IF($I3832="","",_xlfn.LET(_xlpm.x,VLOOKUP($I3832,'taxon-match_2026-08-31'!$A$2:$N$122,12,FALSE),IF(_xlpm.x=0,"",_xlpm.x)))</f>
        <v>Lysasterias</v>
      </c>
      <c r="R3832" t="str">
        <f>IF($I3832="","",_xlfn.LET(_xlpm.x,VLOOKUP($I3832,'taxon-match_2026-08-31'!$A$2:$N$122,14,FALSE),IF(_xlpm.x=0,"",_xlpm.x)))</f>
        <v/>
      </c>
      <c r="S3832" s="2" t="s">
        <v>2361</v>
      </c>
      <c r="T3832" s="69" t="s">
        <v>68</v>
      </c>
      <c r="X3832" t="str">
        <f>IF(T3832="","",_xlfn.LET(_xlpm.x,VLOOKUP(T3832,'Drop-down_menus'!$F$2:$G$16,2,FALSE),IF(_xlpm.x=0,"",_xlpm.x)))</f>
        <v>https://orcid.org/0000-0002-0981-7442</v>
      </c>
      <c r="Y3832" t="str">
        <f>IF(U3832="","",_xlfn.LET(_xlpm.x,VLOOKUP(U3832,'Drop-down_menus'!$F$2:$G$16,2,FALSE),IF(_xlpm.x=0,"",_xlpm.x)))</f>
        <v/>
      </c>
      <c r="Z3832" t="str">
        <f>IF(V3832="","",_xlfn.LET(_xlpm.x,VLOOKUP(V3832,'Drop-down_menus'!$F$2:$G$16,2,FALSE),IF(_xlpm.x=0,"",_xlpm.x)))</f>
        <v/>
      </c>
      <c r="AA3832" t="str">
        <f>IF(W3832="","",_xlfn.LET(_xlpm.x,VLOOKUP(W3832,'Drop-down_menus'!$F$2:$G$16,2,FALSE),IF(_xlpm.x=0,"",_xlpm.x)))</f>
        <v/>
      </c>
      <c r="AB3832" t="s">
        <v>756</v>
      </c>
      <c r="AE3832" t="s">
        <v>922</v>
      </c>
    </row>
    <row r="3833" spans="1:31" ht="15" hidden="1" x14ac:dyDescent="0.2">
      <c r="A3833" s="2" t="s">
        <v>328</v>
      </c>
      <c r="B3833">
        <v>3413</v>
      </c>
      <c r="C3833">
        <v>2682</v>
      </c>
      <c r="D3833" s="69" t="s">
        <v>700</v>
      </c>
      <c r="F3833" s="70" t="s">
        <v>1705</v>
      </c>
      <c r="G3833" s="69">
        <v>1</v>
      </c>
      <c r="H3833" s="70" t="s">
        <v>1705</v>
      </c>
      <c r="I3833" t="s">
        <v>1705</v>
      </c>
      <c r="J3833" t="str">
        <f>IF($I3833="","",_xlfn.LET(_xlpm.x,VLOOKUP($I3833,'taxon-match_2026-08-31'!$A$2:$N$122,6,FALSE),IF(_xlpm.x=0,"",_xlpm.x)))</f>
        <v>Fisher, 1908</v>
      </c>
      <c r="K3833" t="str">
        <f>IF($I3833="","",_xlfn.LET(_xlpm.x,VLOOKUP($I3833,'taxon-match_2026-08-31'!$A$2:$N$122,4,FALSE),IF(_xlpm.x=0,"",_xlpm.x)))</f>
        <v>urn:lsid:marinespecies.org:taxname:172532</v>
      </c>
      <c r="L3833" t="str">
        <f>IF($I3833="","",_xlfn.LET(_xlpm.x,VLOOKUP($I3833,'taxon-match_2026-08-31'!$A$2:$N$122,7,FALSE),IF(_xlpm.x=0,"",_xlpm.x)))</f>
        <v>Animalia</v>
      </c>
      <c r="M3833" t="str">
        <f>IF($I3833="","",_xlfn.LET(_xlpm.x,VLOOKUP($I3833,'taxon-match_2026-08-31'!$A$2:$N$122,8,FALSE),IF(_xlpm.x=0,"",_xlpm.x)))</f>
        <v>Echinodermata</v>
      </c>
      <c r="N3833" t="str">
        <f>IF($I3833="","",_xlfn.LET(_xlpm.x,VLOOKUP($I3833,'taxon-match_2026-08-31'!$A$2:$N$122,9,FALSE),IF(_xlpm.x=0,"",_xlpm.x)))</f>
        <v>Asteroidea</v>
      </c>
      <c r="O3833" t="str">
        <f>IF($I3833="","",_xlfn.LET(_xlpm.x,VLOOKUP($I3833,'taxon-match_2026-08-31'!$A$2:$N$122,10,FALSE),IF(_xlpm.x=0,"",_xlpm.x)))</f>
        <v>Forcipulatida</v>
      </c>
      <c r="P3833" t="str">
        <f>IF($I3833="","",_xlfn.LET(_xlpm.x,VLOOKUP($I3833,'taxon-match_2026-08-31'!$A$2:$N$122,11,FALSE),IF(_xlpm.x=0,"",_xlpm.x)))</f>
        <v>Asteriidae</v>
      </c>
      <c r="Q3833" t="str">
        <f>IF($I3833="","",_xlfn.LET(_xlpm.x,VLOOKUP($I3833,'taxon-match_2026-08-31'!$A$2:$N$122,12,FALSE),IF(_xlpm.x=0,"",_xlpm.x)))</f>
        <v>Lysasterias</v>
      </c>
      <c r="R3833" t="str">
        <f>IF($I3833="","",_xlfn.LET(_xlpm.x,VLOOKUP($I3833,'taxon-match_2026-08-31'!$A$2:$N$122,14,FALSE),IF(_xlpm.x=0,"",_xlpm.x)))</f>
        <v/>
      </c>
      <c r="S3833" s="2" t="s">
        <v>2361</v>
      </c>
      <c r="T3833" s="69" t="s">
        <v>68</v>
      </c>
      <c r="X3833" t="str">
        <f>IF(T3833="","",_xlfn.LET(_xlpm.x,VLOOKUP(T3833,'Drop-down_menus'!$F$2:$G$16,2,FALSE),IF(_xlpm.x=0,"",_xlpm.x)))</f>
        <v>https://orcid.org/0000-0002-0981-7442</v>
      </c>
      <c r="Y3833" t="str">
        <f>IF(U3833="","",_xlfn.LET(_xlpm.x,VLOOKUP(U3833,'Drop-down_menus'!$F$2:$G$16,2,FALSE),IF(_xlpm.x=0,"",_xlpm.x)))</f>
        <v/>
      </c>
      <c r="Z3833" t="str">
        <f>IF(V3833="","",_xlfn.LET(_xlpm.x,VLOOKUP(V3833,'Drop-down_menus'!$F$2:$G$16,2,FALSE),IF(_xlpm.x=0,"",_xlpm.x)))</f>
        <v/>
      </c>
      <c r="AA3833" t="str">
        <f>IF(W3833="","",_xlfn.LET(_xlpm.x,VLOOKUP(W3833,'Drop-down_menus'!$F$2:$G$16,2,FALSE),IF(_xlpm.x=0,"",_xlpm.x)))</f>
        <v/>
      </c>
      <c r="AB3833" t="s">
        <v>756</v>
      </c>
      <c r="AE3833" t="s">
        <v>922</v>
      </c>
    </row>
    <row r="3834" spans="1:31" ht="15" hidden="1" x14ac:dyDescent="0.2">
      <c r="A3834" s="2" t="s">
        <v>387</v>
      </c>
      <c r="B3834">
        <v>3414</v>
      </c>
      <c r="C3834">
        <v>2639</v>
      </c>
      <c r="D3834" s="69" t="s">
        <v>700</v>
      </c>
      <c r="F3834" s="70" t="s">
        <v>1705</v>
      </c>
      <c r="G3834" s="69">
        <v>1</v>
      </c>
      <c r="H3834" s="70" t="s">
        <v>1705</v>
      </c>
      <c r="I3834" t="s">
        <v>1705</v>
      </c>
      <c r="J3834" t="str">
        <f>IF($I3834="","",_xlfn.LET(_xlpm.x,VLOOKUP($I3834,'taxon-match_2026-08-31'!$A$2:$N$122,6,FALSE),IF(_xlpm.x=0,"",_xlpm.x)))</f>
        <v>Fisher, 1908</v>
      </c>
      <c r="K3834" t="str">
        <f>IF($I3834="","",_xlfn.LET(_xlpm.x,VLOOKUP($I3834,'taxon-match_2026-08-31'!$A$2:$N$122,4,FALSE),IF(_xlpm.x=0,"",_xlpm.x)))</f>
        <v>urn:lsid:marinespecies.org:taxname:172532</v>
      </c>
      <c r="L3834" t="str">
        <f>IF($I3834="","",_xlfn.LET(_xlpm.x,VLOOKUP($I3834,'taxon-match_2026-08-31'!$A$2:$N$122,7,FALSE),IF(_xlpm.x=0,"",_xlpm.x)))</f>
        <v>Animalia</v>
      </c>
      <c r="M3834" t="str">
        <f>IF($I3834="","",_xlfn.LET(_xlpm.x,VLOOKUP($I3834,'taxon-match_2026-08-31'!$A$2:$N$122,8,FALSE),IF(_xlpm.x=0,"",_xlpm.x)))</f>
        <v>Echinodermata</v>
      </c>
      <c r="N3834" t="str">
        <f>IF($I3834="","",_xlfn.LET(_xlpm.x,VLOOKUP($I3834,'taxon-match_2026-08-31'!$A$2:$N$122,9,FALSE),IF(_xlpm.x=0,"",_xlpm.x)))</f>
        <v>Asteroidea</v>
      </c>
      <c r="O3834" t="str">
        <f>IF($I3834="","",_xlfn.LET(_xlpm.x,VLOOKUP($I3834,'taxon-match_2026-08-31'!$A$2:$N$122,10,FALSE),IF(_xlpm.x=0,"",_xlpm.x)))</f>
        <v>Forcipulatida</v>
      </c>
      <c r="P3834" t="str">
        <f>IF($I3834="","",_xlfn.LET(_xlpm.x,VLOOKUP($I3834,'taxon-match_2026-08-31'!$A$2:$N$122,11,FALSE),IF(_xlpm.x=0,"",_xlpm.x)))</f>
        <v>Asteriidae</v>
      </c>
      <c r="Q3834" t="str">
        <f>IF($I3834="","",_xlfn.LET(_xlpm.x,VLOOKUP($I3834,'taxon-match_2026-08-31'!$A$2:$N$122,12,FALSE),IF(_xlpm.x=0,"",_xlpm.x)))</f>
        <v>Lysasterias</v>
      </c>
      <c r="R3834" t="str">
        <f>IF($I3834="","",_xlfn.LET(_xlpm.x,VLOOKUP($I3834,'taxon-match_2026-08-31'!$A$2:$N$122,14,FALSE),IF(_xlpm.x=0,"",_xlpm.x)))</f>
        <v/>
      </c>
      <c r="S3834" s="2" t="s">
        <v>2361</v>
      </c>
      <c r="T3834" s="69" t="s">
        <v>68</v>
      </c>
      <c r="X3834" t="str">
        <f>IF(T3834="","",_xlfn.LET(_xlpm.x,VLOOKUP(T3834,'Drop-down_menus'!$F$2:$G$16,2,FALSE),IF(_xlpm.x=0,"",_xlpm.x)))</f>
        <v>https://orcid.org/0000-0002-0981-7442</v>
      </c>
      <c r="Y3834" t="str">
        <f>IF(U3834="","",_xlfn.LET(_xlpm.x,VLOOKUP(U3834,'Drop-down_menus'!$F$2:$G$16,2,FALSE),IF(_xlpm.x=0,"",_xlpm.x)))</f>
        <v/>
      </c>
      <c r="Z3834" t="str">
        <f>IF(V3834="","",_xlfn.LET(_xlpm.x,VLOOKUP(V3834,'Drop-down_menus'!$F$2:$G$16,2,FALSE),IF(_xlpm.x=0,"",_xlpm.x)))</f>
        <v/>
      </c>
      <c r="AA3834" t="str">
        <f>IF(W3834="","",_xlfn.LET(_xlpm.x,VLOOKUP(W3834,'Drop-down_menus'!$F$2:$G$16,2,FALSE),IF(_xlpm.x=0,"",_xlpm.x)))</f>
        <v/>
      </c>
      <c r="AB3834" t="s">
        <v>756</v>
      </c>
      <c r="AE3834" t="s">
        <v>922</v>
      </c>
    </row>
    <row r="3835" spans="1:31" ht="15" hidden="1" x14ac:dyDescent="0.2">
      <c r="A3835" s="2" t="s">
        <v>181</v>
      </c>
      <c r="B3835">
        <v>1087</v>
      </c>
      <c r="C3835">
        <v>2940</v>
      </c>
      <c r="D3835" s="69" t="s">
        <v>700</v>
      </c>
      <c r="F3835" s="70" t="s">
        <v>753</v>
      </c>
      <c r="G3835" s="70">
        <v>1</v>
      </c>
      <c r="H3835" s="70" t="s">
        <v>753</v>
      </c>
      <c r="I3835" t="s">
        <v>753</v>
      </c>
      <c r="J3835" t="str">
        <f>IF($I3835="","",_xlfn.LET(_xlpm.x,VLOOKUP($I3835,'taxon-match_2026-08-31'!$A$2:$N$122,6,FALSE),IF(_xlpm.x=0,"",_xlpm.x)))</f>
        <v>Fisher, 1930</v>
      </c>
      <c r="K3835" t="str">
        <f>IF($I3835="","",_xlfn.LET(_xlpm.x,VLOOKUP($I3835,'taxon-match_2026-08-31'!$A$2:$N$122,4,FALSE),IF(_xlpm.x=0,"",_xlpm.x)))</f>
        <v>urn:lsid:marinespecies.org:taxname:172551</v>
      </c>
      <c r="L3835" t="str">
        <f>IF($I3835="","",_xlfn.LET(_xlpm.x,VLOOKUP($I3835,'taxon-match_2026-08-31'!$A$2:$N$122,7,FALSE),IF(_xlpm.x=0,"",_xlpm.x)))</f>
        <v>Animalia</v>
      </c>
      <c r="M3835" t="str">
        <f>IF($I3835="","",_xlfn.LET(_xlpm.x,VLOOKUP($I3835,'taxon-match_2026-08-31'!$A$2:$N$122,8,FALSE),IF(_xlpm.x=0,"",_xlpm.x)))</f>
        <v>Echinodermata</v>
      </c>
      <c r="N3835" t="str">
        <f>IF($I3835="","",_xlfn.LET(_xlpm.x,VLOOKUP($I3835,'taxon-match_2026-08-31'!$A$2:$N$122,9,FALSE),IF(_xlpm.x=0,"",_xlpm.x)))</f>
        <v>Asteroidea</v>
      </c>
      <c r="O3835" t="str">
        <f>IF($I3835="","",_xlfn.LET(_xlpm.x,VLOOKUP($I3835,'taxon-match_2026-08-31'!$A$2:$N$122,10,FALSE),IF(_xlpm.x=0,"",_xlpm.x)))</f>
        <v>Forcipulatida</v>
      </c>
      <c r="P3835" t="str">
        <f>IF($I3835="","",_xlfn.LET(_xlpm.x,VLOOKUP($I3835,'taxon-match_2026-08-31'!$A$2:$N$122,11,FALSE),IF(_xlpm.x=0,"",_xlpm.x)))</f>
        <v>Stichasteridae</v>
      </c>
      <c r="Q3835" t="str">
        <f>IF($I3835="","",_xlfn.LET(_xlpm.x,VLOOKUP($I3835,'taxon-match_2026-08-31'!$A$2:$N$122,12,FALSE),IF(_xlpm.x=0,"",_xlpm.x)))</f>
        <v>Neosmilaster</v>
      </c>
      <c r="R3835" t="str">
        <f>IF($I3835="","",_xlfn.LET(_xlpm.x,VLOOKUP($I3835,'taxon-match_2026-08-31'!$A$2:$N$122,14,FALSE),IF(_xlpm.x=0,"",_xlpm.x)))</f>
        <v/>
      </c>
      <c r="S3835" s="2" t="s">
        <v>2361</v>
      </c>
      <c r="T3835" s="69" t="s">
        <v>68</v>
      </c>
      <c r="X3835" t="str">
        <f>IF(T3835="","",_xlfn.LET(_xlpm.x,VLOOKUP(T3835,'Drop-down_menus'!$F$2:$G$16,2,FALSE),IF(_xlpm.x=0,"",_xlpm.x)))</f>
        <v>https://orcid.org/0000-0002-0981-7442</v>
      </c>
      <c r="Y3835" t="str">
        <f>IF(U3835="","",_xlfn.LET(_xlpm.x,VLOOKUP(U3835,'Drop-down_menus'!$F$2:$G$16,2,FALSE),IF(_xlpm.x=0,"",_xlpm.x)))</f>
        <v/>
      </c>
      <c r="Z3835" t="str">
        <f>IF(V3835="","",_xlfn.LET(_xlpm.x,VLOOKUP(V3835,'Drop-down_menus'!$F$2:$G$16,2,FALSE),IF(_xlpm.x=0,"",_xlpm.x)))</f>
        <v/>
      </c>
      <c r="AA3835" t="str">
        <f>IF(W3835="","",_xlfn.LET(_xlpm.x,VLOOKUP(W3835,'Drop-down_menus'!$F$2:$G$16,2,FALSE),IF(_xlpm.x=0,"",_xlpm.x)))</f>
        <v/>
      </c>
      <c r="AB3835" t="s">
        <v>756</v>
      </c>
      <c r="AE3835" t="s">
        <v>922</v>
      </c>
    </row>
    <row r="3836" spans="1:31" ht="15" hidden="1" x14ac:dyDescent="0.2">
      <c r="A3836" s="2" t="s">
        <v>207</v>
      </c>
      <c r="B3836">
        <v>1331</v>
      </c>
      <c r="C3836">
        <v>2957</v>
      </c>
      <c r="D3836" s="69" t="s">
        <v>700</v>
      </c>
      <c r="F3836" s="70" t="s">
        <v>753</v>
      </c>
      <c r="G3836" s="69">
        <v>1</v>
      </c>
      <c r="H3836" s="70" t="s">
        <v>753</v>
      </c>
      <c r="I3836" t="s">
        <v>753</v>
      </c>
      <c r="J3836" t="str">
        <f>IF($I3836="","",_xlfn.LET(_xlpm.x,VLOOKUP($I3836,'taxon-match_2026-08-31'!$A$2:$N$122,6,FALSE),IF(_xlpm.x=0,"",_xlpm.x)))</f>
        <v>Fisher, 1930</v>
      </c>
      <c r="K3836" t="str">
        <f>IF($I3836="","",_xlfn.LET(_xlpm.x,VLOOKUP($I3836,'taxon-match_2026-08-31'!$A$2:$N$122,4,FALSE),IF(_xlpm.x=0,"",_xlpm.x)))</f>
        <v>urn:lsid:marinespecies.org:taxname:172551</v>
      </c>
      <c r="L3836" t="str">
        <f>IF($I3836="","",_xlfn.LET(_xlpm.x,VLOOKUP($I3836,'taxon-match_2026-08-31'!$A$2:$N$122,7,FALSE),IF(_xlpm.x=0,"",_xlpm.x)))</f>
        <v>Animalia</v>
      </c>
      <c r="M3836" t="str">
        <f>IF($I3836="","",_xlfn.LET(_xlpm.x,VLOOKUP($I3836,'taxon-match_2026-08-31'!$A$2:$N$122,8,FALSE),IF(_xlpm.x=0,"",_xlpm.x)))</f>
        <v>Echinodermata</v>
      </c>
      <c r="N3836" t="str">
        <f>IF($I3836="","",_xlfn.LET(_xlpm.x,VLOOKUP($I3836,'taxon-match_2026-08-31'!$A$2:$N$122,9,FALSE),IF(_xlpm.x=0,"",_xlpm.x)))</f>
        <v>Asteroidea</v>
      </c>
      <c r="O3836" t="str">
        <f>IF($I3836="","",_xlfn.LET(_xlpm.x,VLOOKUP($I3836,'taxon-match_2026-08-31'!$A$2:$N$122,10,FALSE),IF(_xlpm.x=0,"",_xlpm.x)))</f>
        <v>Forcipulatida</v>
      </c>
      <c r="P3836" t="str">
        <f>IF($I3836="","",_xlfn.LET(_xlpm.x,VLOOKUP($I3836,'taxon-match_2026-08-31'!$A$2:$N$122,11,FALSE),IF(_xlpm.x=0,"",_xlpm.x)))</f>
        <v>Stichasteridae</v>
      </c>
      <c r="Q3836" t="str">
        <f>IF($I3836="","",_xlfn.LET(_xlpm.x,VLOOKUP($I3836,'taxon-match_2026-08-31'!$A$2:$N$122,12,FALSE),IF(_xlpm.x=0,"",_xlpm.x)))</f>
        <v>Neosmilaster</v>
      </c>
      <c r="R3836" t="str">
        <f>IF($I3836="","",_xlfn.LET(_xlpm.x,VLOOKUP($I3836,'taxon-match_2026-08-31'!$A$2:$N$122,14,FALSE),IF(_xlpm.x=0,"",_xlpm.x)))</f>
        <v/>
      </c>
      <c r="S3836" s="2" t="s">
        <v>2361</v>
      </c>
      <c r="T3836" s="69" t="s">
        <v>68</v>
      </c>
      <c r="X3836" t="str">
        <f>IF(T3836="","",_xlfn.LET(_xlpm.x,VLOOKUP(T3836,'Drop-down_menus'!$F$2:$G$16,2,FALSE),IF(_xlpm.x=0,"",_xlpm.x)))</f>
        <v>https://orcid.org/0000-0002-0981-7442</v>
      </c>
      <c r="Y3836" t="str">
        <f>IF(U3836="","",_xlfn.LET(_xlpm.x,VLOOKUP(U3836,'Drop-down_menus'!$F$2:$G$16,2,FALSE),IF(_xlpm.x=0,"",_xlpm.x)))</f>
        <v/>
      </c>
      <c r="Z3836" t="str">
        <f>IF(V3836="","",_xlfn.LET(_xlpm.x,VLOOKUP(V3836,'Drop-down_menus'!$F$2:$G$16,2,FALSE),IF(_xlpm.x=0,"",_xlpm.x)))</f>
        <v/>
      </c>
      <c r="AA3836" t="str">
        <f>IF(W3836="","",_xlfn.LET(_xlpm.x,VLOOKUP(W3836,'Drop-down_menus'!$F$2:$G$16,2,FALSE),IF(_xlpm.x=0,"",_xlpm.x)))</f>
        <v/>
      </c>
      <c r="AB3836" t="s">
        <v>756</v>
      </c>
      <c r="AE3836" t="s">
        <v>922</v>
      </c>
    </row>
    <row r="3837" spans="1:31" ht="15" hidden="1" x14ac:dyDescent="0.2">
      <c r="A3837" s="2" t="s">
        <v>207</v>
      </c>
      <c r="B3837">
        <v>1332</v>
      </c>
      <c r="C3837">
        <v>2990</v>
      </c>
      <c r="D3837" s="69" t="s">
        <v>700</v>
      </c>
      <c r="F3837" s="70" t="s">
        <v>753</v>
      </c>
      <c r="G3837" s="69">
        <v>1</v>
      </c>
      <c r="H3837" s="70" t="s">
        <v>753</v>
      </c>
      <c r="I3837" t="s">
        <v>753</v>
      </c>
      <c r="J3837" t="str">
        <f>IF($I3837="","",_xlfn.LET(_xlpm.x,VLOOKUP($I3837,'taxon-match_2026-08-31'!$A$2:$N$122,6,FALSE),IF(_xlpm.x=0,"",_xlpm.x)))</f>
        <v>Fisher, 1930</v>
      </c>
      <c r="K3837" t="str">
        <f>IF($I3837="","",_xlfn.LET(_xlpm.x,VLOOKUP($I3837,'taxon-match_2026-08-31'!$A$2:$N$122,4,FALSE),IF(_xlpm.x=0,"",_xlpm.x)))</f>
        <v>urn:lsid:marinespecies.org:taxname:172551</v>
      </c>
      <c r="L3837" t="str">
        <f>IF($I3837="","",_xlfn.LET(_xlpm.x,VLOOKUP($I3837,'taxon-match_2026-08-31'!$A$2:$N$122,7,FALSE),IF(_xlpm.x=0,"",_xlpm.x)))</f>
        <v>Animalia</v>
      </c>
      <c r="M3837" t="str">
        <f>IF($I3837="","",_xlfn.LET(_xlpm.x,VLOOKUP($I3837,'taxon-match_2026-08-31'!$A$2:$N$122,8,FALSE),IF(_xlpm.x=0,"",_xlpm.x)))</f>
        <v>Echinodermata</v>
      </c>
      <c r="N3837" t="str">
        <f>IF($I3837="","",_xlfn.LET(_xlpm.x,VLOOKUP($I3837,'taxon-match_2026-08-31'!$A$2:$N$122,9,FALSE),IF(_xlpm.x=0,"",_xlpm.x)))</f>
        <v>Asteroidea</v>
      </c>
      <c r="O3837" t="str">
        <f>IF($I3837="","",_xlfn.LET(_xlpm.x,VLOOKUP($I3837,'taxon-match_2026-08-31'!$A$2:$N$122,10,FALSE),IF(_xlpm.x=0,"",_xlpm.x)))</f>
        <v>Forcipulatida</v>
      </c>
      <c r="P3837" t="str">
        <f>IF($I3837="","",_xlfn.LET(_xlpm.x,VLOOKUP($I3837,'taxon-match_2026-08-31'!$A$2:$N$122,11,FALSE),IF(_xlpm.x=0,"",_xlpm.x)))</f>
        <v>Stichasteridae</v>
      </c>
      <c r="Q3837" t="str">
        <f>IF($I3837="","",_xlfn.LET(_xlpm.x,VLOOKUP($I3837,'taxon-match_2026-08-31'!$A$2:$N$122,12,FALSE),IF(_xlpm.x=0,"",_xlpm.x)))</f>
        <v>Neosmilaster</v>
      </c>
      <c r="R3837" t="str">
        <f>IF($I3837="","",_xlfn.LET(_xlpm.x,VLOOKUP($I3837,'taxon-match_2026-08-31'!$A$2:$N$122,14,FALSE),IF(_xlpm.x=0,"",_xlpm.x)))</f>
        <v/>
      </c>
      <c r="S3837" s="2" t="s">
        <v>2361</v>
      </c>
      <c r="T3837" s="69" t="s">
        <v>68</v>
      </c>
      <c r="X3837" t="str">
        <f>IF(T3837="","",_xlfn.LET(_xlpm.x,VLOOKUP(T3837,'Drop-down_menus'!$F$2:$G$16,2,FALSE),IF(_xlpm.x=0,"",_xlpm.x)))</f>
        <v>https://orcid.org/0000-0002-0981-7442</v>
      </c>
      <c r="Y3837" t="str">
        <f>IF(U3837="","",_xlfn.LET(_xlpm.x,VLOOKUP(U3837,'Drop-down_menus'!$F$2:$G$16,2,FALSE),IF(_xlpm.x=0,"",_xlpm.x)))</f>
        <v/>
      </c>
      <c r="Z3837" t="str">
        <f>IF(V3837="","",_xlfn.LET(_xlpm.x,VLOOKUP(V3837,'Drop-down_menus'!$F$2:$G$16,2,FALSE),IF(_xlpm.x=0,"",_xlpm.x)))</f>
        <v/>
      </c>
      <c r="AA3837" t="str">
        <f>IF(W3837="","",_xlfn.LET(_xlpm.x,VLOOKUP(W3837,'Drop-down_menus'!$F$2:$G$16,2,FALSE),IF(_xlpm.x=0,"",_xlpm.x)))</f>
        <v/>
      </c>
      <c r="AB3837" t="s">
        <v>756</v>
      </c>
      <c r="AE3837" t="s">
        <v>922</v>
      </c>
    </row>
    <row r="3838" spans="1:31" ht="15" hidden="1" x14ac:dyDescent="0.2">
      <c r="A3838" s="2" t="s">
        <v>207</v>
      </c>
      <c r="B3838">
        <v>1333</v>
      </c>
      <c r="C3838">
        <v>2949</v>
      </c>
      <c r="D3838" s="69" t="s">
        <v>700</v>
      </c>
      <c r="F3838" s="70" t="s">
        <v>753</v>
      </c>
      <c r="G3838" s="69">
        <v>1</v>
      </c>
      <c r="H3838" s="70" t="s">
        <v>753</v>
      </c>
      <c r="I3838" t="s">
        <v>753</v>
      </c>
      <c r="J3838" t="str">
        <f>IF($I3838="","",_xlfn.LET(_xlpm.x,VLOOKUP($I3838,'taxon-match_2026-08-31'!$A$2:$N$122,6,FALSE),IF(_xlpm.x=0,"",_xlpm.x)))</f>
        <v>Fisher, 1930</v>
      </c>
      <c r="K3838" t="str">
        <f>IF($I3838="","",_xlfn.LET(_xlpm.x,VLOOKUP($I3838,'taxon-match_2026-08-31'!$A$2:$N$122,4,FALSE),IF(_xlpm.x=0,"",_xlpm.x)))</f>
        <v>urn:lsid:marinespecies.org:taxname:172551</v>
      </c>
      <c r="L3838" t="str">
        <f>IF($I3838="","",_xlfn.LET(_xlpm.x,VLOOKUP($I3838,'taxon-match_2026-08-31'!$A$2:$N$122,7,FALSE),IF(_xlpm.x=0,"",_xlpm.x)))</f>
        <v>Animalia</v>
      </c>
      <c r="M3838" t="str">
        <f>IF($I3838="","",_xlfn.LET(_xlpm.x,VLOOKUP($I3838,'taxon-match_2026-08-31'!$A$2:$N$122,8,FALSE),IF(_xlpm.x=0,"",_xlpm.x)))</f>
        <v>Echinodermata</v>
      </c>
      <c r="N3838" t="str">
        <f>IF($I3838="","",_xlfn.LET(_xlpm.x,VLOOKUP($I3838,'taxon-match_2026-08-31'!$A$2:$N$122,9,FALSE),IF(_xlpm.x=0,"",_xlpm.x)))</f>
        <v>Asteroidea</v>
      </c>
      <c r="O3838" t="str">
        <f>IF($I3838="","",_xlfn.LET(_xlpm.x,VLOOKUP($I3838,'taxon-match_2026-08-31'!$A$2:$N$122,10,FALSE),IF(_xlpm.x=0,"",_xlpm.x)))</f>
        <v>Forcipulatida</v>
      </c>
      <c r="P3838" t="str">
        <f>IF($I3838="","",_xlfn.LET(_xlpm.x,VLOOKUP($I3838,'taxon-match_2026-08-31'!$A$2:$N$122,11,FALSE),IF(_xlpm.x=0,"",_xlpm.x)))</f>
        <v>Stichasteridae</v>
      </c>
      <c r="Q3838" t="str">
        <f>IF($I3838="","",_xlfn.LET(_xlpm.x,VLOOKUP($I3838,'taxon-match_2026-08-31'!$A$2:$N$122,12,FALSE),IF(_xlpm.x=0,"",_xlpm.x)))</f>
        <v>Neosmilaster</v>
      </c>
      <c r="R3838" t="str">
        <f>IF($I3838="","",_xlfn.LET(_xlpm.x,VLOOKUP($I3838,'taxon-match_2026-08-31'!$A$2:$N$122,14,FALSE),IF(_xlpm.x=0,"",_xlpm.x)))</f>
        <v/>
      </c>
      <c r="S3838" s="2" t="s">
        <v>2361</v>
      </c>
      <c r="T3838" s="69" t="s">
        <v>68</v>
      </c>
      <c r="X3838" t="str">
        <f>IF(T3838="","",_xlfn.LET(_xlpm.x,VLOOKUP(T3838,'Drop-down_menus'!$F$2:$G$16,2,FALSE),IF(_xlpm.x=0,"",_xlpm.x)))</f>
        <v>https://orcid.org/0000-0002-0981-7442</v>
      </c>
      <c r="Y3838" t="str">
        <f>IF(U3838="","",_xlfn.LET(_xlpm.x,VLOOKUP(U3838,'Drop-down_menus'!$F$2:$G$16,2,FALSE),IF(_xlpm.x=0,"",_xlpm.x)))</f>
        <v/>
      </c>
      <c r="Z3838" t="str">
        <f>IF(V3838="","",_xlfn.LET(_xlpm.x,VLOOKUP(V3838,'Drop-down_menus'!$F$2:$G$16,2,FALSE),IF(_xlpm.x=0,"",_xlpm.x)))</f>
        <v/>
      </c>
      <c r="AA3838" t="str">
        <f>IF(W3838="","",_xlfn.LET(_xlpm.x,VLOOKUP(W3838,'Drop-down_menus'!$F$2:$G$16,2,FALSE),IF(_xlpm.x=0,"",_xlpm.x)))</f>
        <v/>
      </c>
      <c r="AB3838" t="s">
        <v>756</v>
      </c>
      <c r="AE3838" t="s">
        <v>922</v>
      </c>
    </row>
    <row r="3839" spans="1:31" ht="15" hidden="1" x14ac:dyDescent="0.2">
      <c r="A3839" s="2" t="s">
        <v>84</v>
      </c>
      <c r="B3839">
        <v>377</v>
      </c>
      <c r="C3839">
        <v>2950</v>
      </c>
      <c r="D3839" s="69" t="s">
        <v>700</v>
      </c>
      <c r="F3839" s="70" t="s">
        <v>753</v>
      </c>
      <c r="G3839" s="69">
        <v>1</v>
      </c>
      <c r="H3839" s="70" t="s">
        <v>753</v>
      </c>
      <c r="I3839" t="s">
        <v>753</v>
      </c>
      <c r="J3839" t="str">
        <f>IF($I3839="","",_xlfn.LET(_xlpm.x,VLOOKUP($I3839,'taxon-match_2026-08-31'!$A$2:$N$122,6,FALSE),IF(_xlpm.x=0,"",_xlpm.x)))</f>
        <v>Fisher, 1930</v>
      </c>
      <c r="K3839" t="str">
        <f>IF($I3839="","",_xlfn.LET(_xlpm.x,VLOOKUP($I3839,'taxon-match_2026-08-31'!$A$2:$N$122,4,FALSE),IF(_xlpm.x=0,"",_xlpm.x)))</f>
        <v>urn:lsid:marinespecies.org:taxname:172551</v>
      </c>
      <c r="L3839" t="str">
        <f>IF($I3839="","",_xlfn.LET(_xlpm.x,VLOOKUP($I3839,'taxon-match_2026-08-31'!$A$2:$N$122,7,FALSE),IF(_xlpm.x=0,"",_xlpm.x)))</f>
        <v>Animalia</v>
      </c>
      <c r="M3839" t="str">
        <f>IF($I3839="","",_xlfn.LET(_xlpm.x,VLOOKUP($I3839,'taxon-match_2026-08-31'!$A$2:$N$122,8,FALSE),IF(_xlpm.x=0,"",_xlpm.x)))</f>
        <v>Echinodermata</v>
      </c>
      <c r="N3839" t="str">
        <f>IF($I3839="","",_xlfn.LET(_xlpm.x,VLOOKUP($I3839,'taxon-match_2026-08-31'!$A$2:$N$122,9,FALSE),IF(_xlpm.x=0,"",_xlpm.x)))</f>
        <v>Asteroidea</v>
      </c>
      <c r="O3839" t="str">
        <f>IF($I3839="","",_xlfn.LET(_xlpm.x,VLOOKUP($I3839,'taxon-match_2026-08-31'!$A$2:$N$122,10,FALSE),IF(_xlpm.x=0,"",_xlpm.x)))</f>
        <v>Forcipulatida</v>
      </c>
      <c r="P3839" t="str">
        <f>IF($I3839="","",_xlfn.LET(_xlpm.x,VLOOKUP($I3839,'taxon-match_2026-08-31'!$A$2:$N$122,11,FALSE),IF(_xlpm.x=0,"",_xlpm.x)))</f>
        <v>Stichasteridae</v>
      </c>
      <c r="Q3839" t="str">
        <f>IF($I3839="","",_xlfn.LET(_xlpm.x,VLOOKUP($I3839,'taxon-match_2026-08-31'!$A$2:$N$122,12,FALSE),IF(_xlpm.x=0,"",_xlpm.x)))</f>
        <v>Neosmilaster</v>
      </c>
      <c r="R3839" t="str">
        <f>IF($I3839="","",_xlfn.LET(_xlpm.x,VLOOKUP($I3839,'taxon-match_2026-08-31'!$A$2:$N$122,14,FALSE),IF(_xlpm.x=0,"",_xlpm.x)))</f>
        <v/>
      </c>
      <c r="S3839" s="2" t="s">
        <v>2361</v>
      </c>
      <c r="T3839" s="69" t="s">
        <v>68</v>
      </c>
      <c r="X3839" t="str">
        <f>IF(T3839="","",_xlfn.LET(_xlpm.x,VLOOKUP(T3839,'Drop-down_menus'!$F$2:$G$16,2,FALSE),IF(_xlpm.x=0,"",_xlpm.x)))</f>
        <v>https://orcid.org/0000-0002-0981-7442</v>
      </c>
      <c r="Y3839" t="str">
        <f>IF(U3839="","",_xlfn.LET(_xlpm.x,VLOOKUP(U3839,'Drop-down_menus'!$F$2:$G$16,2,FALSE),IF(_xlpm.x=0,"",_xlpm.x)))</f>
        <v/>
      </c>
      <c r="Z3839" t="str">
        <f>IF(V3839="","",_xlfn.LET(_xlpm.x,VLOOKUP(V3839,'Drop-down_menus'!$F$2:$G$16,2,FALSE),IF(_xlpm.x=0,"",_xlpm.x)))</f>
        <v/>
      </c>
      <c r="AA3839" t="str">
        <f>IF(W3839="","",_xlfn.LET(_xlpm.x,VLOOKUP(W3839,'Drop-down_menus'!$F$2:$G$16,2,FALSE),IF(_xlpm.x=0,"",_xlpm.x)))</f>
        <v/>
      </c>
      <c r="AB3839" t="s">
        <v>756</v>
      </c>
      <c r="AE3839" t="s">
        <v>922</v>
      </c>
    </row>
    <row r="3840" spans="1:31" ht="15" hidden="1" x14ac:dyDescent="0.2">
      <c r="A3840" s="2" t="s">
        <v>475</v>
      </c>
      <c r="B3840">
        <v>5548</v>
      </c>
      <c r="C3840">
        <v>2951</v>
      </c>
      <c r="D3840" s="69" t="s">
        <v>700</v>
      </c>
      <c r="F3840" s="70" t="s">
        <v>753</v>
      </c>
      <c r="G3840" s="70">
        <v>1</v>
      </c>
      <c r="H3840" s="70" t="s">
        <v>753</v>
      </c>
      <c r="I3840" t="s">
        <v>753</v>
      </c>
      <c r="J3840" t="str">
        <f>IF($I3840="","",_xlfn.LET(_xlpm.x,VLOOKUP($I3840,'taxon-match_2026-08-31'!$A$2:$N$122,6,FALSE),IF(_xlpm.x=0,"",_xlpm.x)))</f>
        <v>Fisher, 1930</v>
      </c>
      <c r="K3840" t="str">
        <f>IF($I3840="","",_xlfn.LET(_xlpm.x,VLOOKUP($I3840,'taxon-match_2026-08-31'!$A$2:$N$122,4,FALSE),IF(_xlpm.x=0,"",_xlpm.x)))</f>
        <v>urn:lsid:marinespecies.org:taxname:172551</v>
      </c>
      <c r="L3840" t="str">
        <f>IF($I3840="","",_xlfn.LET(_xlpm.x,VLOOKUP($I3840,'taxon-match_2026-08-31'!$A$2:$N$122,7,FALSE),IF(_xlpm.x=0,"",_xlpm.x)))</f>
        <v>Animalia</v>
      </c>
      <c r="M3840" t="str">
        <f>IF($I3840="","",_xlfn.LET(_xlpm.x,VLOOKUP($I3840,'taxon-match_2026-08-31'!$A$2:$N$122,8,FALSE),IF(_xlpm.x=0,"",_xlpm.x)))</f>
        <v>Echinodermata</v>
      </c>
      <c r="N3840" t="str">
        <f>IF($I3840="","",_xlfn.LET(_xlpm.x,VLOOKUP($I3840,'taxon-match_2026-08-31'!$A$2:$N$122,9,FALSE),IF(_xlpm.x=0,"",_xlpm.x)))</f>
        <v>Asteroidea</v>
      </c>
      <c r="O3840" t="str">
        <f>IF($I3840="","",_xlfn.LET(_xlpm.x,VLOOKUP($I3840,'taxon-match_2026-08-31'!$A$2:$N$122,10,FALSE),IF(_xlpm.x=0,"",_xlpm.x)))</f>
        <v>Forcipulatida</v>
      </c>
      <c r="P3840" t="str">
        <f>IF($I3840="","",_xlfn.LET(_xlpm.x,VLOOKUP($I3840,'taxon-match_2026-08-31'!$A$2:$N$122,11,FALSE),IF(_xlpm.x=0,"",_xlpm.x)))</f>
        <v>Stichasteridae</v>
      </c>
      <c r="Q3840" t="str">
        <f>IF($I3840="","",_xlfn.LET(_xlpm.x,VLOOKUP($I3840,'taxon-match_2026-08-31'!$A$2:$N$122,12,FALSE),IF(_xlpm.x=0,"",_xlpm.x)))</f>
        <v>Neosmilaster</v>
      </c>
      <c r="R3840" t="str">
        <f>IF($I3840="","",_xlfn.LET(_xlpm.x,VLOOKUP($I3840,'taxon-match_2026-08-31'!$A$2:$N$122,14,FALSE),IF(_xlpm.x=0,"",_xlpm.x)))</f>
        <v/>
      </c>
      <c r="S3840" s="2" t="s">
        <v>2361</v>
      </c>
      <c r="T3840" s="69" t="s">
        <v>68</v>
      </c>
      <c r="X3840" t="str">
        <f>IF(T3840="","",_xlfn.LET(_xlpm.x,VLOOKUP(T3840,'Drop-down_menus'!$F$2:$G$16,2,FALSE),IF(_xlpm.x=0,"",_xlpm.x)))</f>
        <v>https://orcid.org/0000-0002-0981-7442</v>
      </c>
      <c r="Y3840" t="str">
        <f>IF(U3840="","",_xlfn.LET(_xlpm.x,VLOOKUP(U3840,'Drop-down_menus'!$F$2:$G$16,2,FALSE),IF(_xlpm.x=0,"",_xlpm.x)))</f>
        <v/>
      </c>
      <c r="Z3840" t="str">
        <f>IF(V3840="","",_xlfn.LET(_xlpm.x,VLOOKUP(V3840,'Drop-down_menus'!$F$2:$G$16,2,FALSE),IF(_xlpm.x=0,"",_xlpm.x)))</f>
        <v/>
      </c>
      <c r="AA3840" t="str">
        <f>IF(W3840="","",_xlfn.LET(_xlpm.x,VLOOKUP(W3840,'Drop-down_menus'!$F$2:$G$16,2,FALSE),IF(_xlpm.x=0,"",_xlpm.x)))</f>
        <v/>
      </c>
      <c r="AB3840" t="s">
        <v>756</v>
      </c>
      <c r="AE3840" t="s">
        <v>922</v>
      </c>
    </row>
    <row r="3841" spans="1:31" ht="15" hidden="1" x14ac:dyDescent="0.2">
      <c r="A3841" s="2" t="s">
        <v>489</v>
      </c>
      <c r="B3841">
        <v>5756</v>
      </c>
      <c r="C3841">
        <v>2978</v>
      </c>
      <c r="D3841" s="69" t="s">
        <v>700</v>
      </c>
      <c r="F3841" s="70" t="s">
        <v>753</v>
      </c>
      <c r="G3841" s="70">
        <v>1</v>
      </c>
      <c r="H3841" s="70" t="s">
        <v>753</v>
      </c>
      <c r="I3841" t="s">
        <v>753</v>
      </c>
      <c r="J3841" t="str">
        <f>IF($I3841="","",_xlfn.LET(_xlpm.x,VLOOKUP($I3841,'taxon-match_2026-08-31'!$A$2:$N$122,6,FALSE),IF(_xlpm.x=0,"",_xlpm.x)))</f>
        <v>Fisher, 1930</v>
      </c>
      <c r="K3841" t="str">
        <f>IF($I3841="","",_xlfn.LET(_xlpm.x,VLOOKUP($I3841,'taxon-match_2026-08-31'!$A$2:$N$122,4,FALSE),IF(_xlpm.x=0,"",_xlpm.x)))</f>
        <v>urn:lsid:marinespecies.org:taxname:172551</v>
      </c>
      <c r="L3841" t="str">
        <f>IF($I3841="","",_xlfn.LET(_xlpm.x,VLOOKUP($I3841,'taxon-match_2026-08-31'!$A$2:$N$122,7,FALSE),IF(_xlpm.x=0,"",_xlpm.x)))</f>
        <v>Animalia</v>
      </c>
      <c r="M3841" t="str">
        <f>IF($I3841="","",_xlfn.LET(_xlpm.x,VLOOKUP($I3841,'taxon-match_2026-08-31'!$A$2:$N$122,8,FALSE),IF(_xlpm.x=0,"",_xlpm.x)))</f>
        <v>Echinodermata</v>
      </c>
      <c r="N3841" t="str">
        <f>IF($I3841="","",_xlfn.LET(_xlpm.x,VLOOKUP($I3841,'taxon-match_2026-08-31'!$A$2:$N$122,9,FALSE),IF(_xlpm.x=0,"",_xlpm.x)))</f>
        <v>Asteroidea</v>
      </c>
      <c r="O3841" t="str">
        <f>IF($I3841="","",_xlfn.LET(_xlpm.x,VLOOKUP($I3841,'taxon-match_2026-08-31'!$A$2:$N$122,10,FALSE),IF(_xlpm.x=0,"",_xlpm.x)))</f>
        <v>Forcipulatida</v>
      </c>
      <c r="P3841" t="str">
        <f>IF($I3841="","",_xlfn.LET(_xlpm.x,VLOOKUP($I3841,'taxon-match_2026-08-31'!$A$2:$N$122,11,FALSE),IF(_xlpm.x=0,"",_xlpm.x)))</f>
        <v>Stichasteridae</v>
      </c>
      <c r="Q3841" t="str">
        <f>IF($I3841="","",_xlfn.LET(_xlpm.x,VLOOKUP($I3841,'taxon-match_2026-08-31'!$A$2:$N$122,12,FALSE),IF(_xlpm.x=0,"",_xlpm.x)))</f>
        <v>Neosmilaster</v>
      </c>
      <c r="R3841" t="str">
        <f>IF($I3841="","",_xlfn.LET(_xlpm.x,VLOOKUP($I3841,'taxon-match_2026-08-31'!$A$2:$N$122,14,FALSE),IF(_xlpm.x=0,"",_xlpm.x)))</f>
        <v/>
      </c>
      <c r="S3841" s="2" t="s">
        <v>2361</v>
      </c>
      <c r="T3841" s="69" t="s">
        <v>68</v>
      </c>
      <c r="X3841" t="str">
        <f>IF(T3841="","",_xlfn.LET(_xlpm.x,VLOOKUP(T3841,'Drop-down_menus'!$F$2:$G$16,2,FALSE),IF(_xlpm.x=0,"",_xlpm.x)))</f>
        <v>https://orcid.org/0000-0002-0981-7442</v>
      </c>
      <c r="Y3841" t="str">
        <f>IF(U3841="","",_xlfn.LET(_xlpm.x,VLOOKUP(U3841,'Drop-down_menus'!$F$2:$G$16,2,FALSE),IF(_xlpm.x=0,"",_xlpm.x)))</f>
        <v/>
      </c>
      <c r="Z3841" t="str">
        <f>IF(V3841="","",_xlfn.LET(_xlpm.x,VLOOKUP(V3841,'Drop-down_menus'!$F$2:$G$16,2,FALSE),IF(_xlpm.x=0,"",_xlpm.x)))</f>
        <v/>
      </c>
      <c r="AA3841" t="str">
        <f>IF(W3841="","",_xlfn.LET(_xlpm.x,VLOOKUP(W3841,'Drop-down_menus'!$F$2:$G$16,2,FALSE),IF(_xlpm.x=0,"",_xlpm.x)))</f>
        <v/>
      </c>
      <c r="AB3841" t="s">
        <v>756</v>
      </c>
      <c r="AE3841" t="s">
        <v>922</v>
      </c>
    </row>
    <row r="3842" spans="1:31" ht="15" hidden="1" x14ac:dyDescent="0.2">
      <c r="A3842" s="2" t="s">
        <v>489</v>
      </c>
      <c r="B3842">
        <v>5770</v>
      </c>
      <c r="C3842">
        <v>2979</v>
      </c>
      <c r="D3842" s="69" t="s">
        <v>700</v>
      </c>
      <c r="F3842" s="70" t="s">
        <v>753</v>
      </c>
      <c r="G3842" s="70">
        <v>1</v>
      </c>
      <c r="H3842" s="70" t="s">
        <v>753</v>
      </c>
      <c r="I3842" t="s">
        <v>753</v>
      </c>
      <c r="J3842" t="str">
        <f>IF($I3842="","",_xlfn.LET(_xlpm.x,VLOOKUP($I3842,'taxon-match_2026-08-31'!$A$2:$N$122,6,FALSE),IF(_xlpm.x=0,"",_xlpm.x)))</f>
        <v>Fisher, 1930</v>
      </c>
      <c r="K3842" t="str">
        <f>IF($I3842="","",_xlfn.LET(_xlpm.x,VLOOKUP($I3842,'taxon-match_2026-08-31'!$A$2:$N$122,4,FALSE),IF(_xlpm.x=0,"",_xlpm.x)))</f>
        <v>urn:lsid:marinespecies.org:taxname:172551</v>
      </c>
      <c r="L3842" t="str">
        <f>IF($I3842="","",_xlfn.LET(_xlpm.x,VLOOKUP($I3842,'taxon-match_2026-08-31'!$A$2:$N$122,7,FALSE),IF(_xlpm.x=0,"",_xlpm.x)))</f>
        <v>Animalia</v>
      </c>
      <c r="M3842" t="str">
        <f>IF($I3842="","",_xlfn.LET(_xlpm.x,VLOOKUP($I3842,'taxon-match_2026-08-31'!$A$2:$N$122,8,FALSE),IF(_xlpm.x=0,"",_xlpm.x)))</f>
        <v>Echinodermata</v>
      </c>
      <c r="N3842" t="str">
        <f>IF($I3842="","",_xlfn.LET(_xlpm.x,VLOOKUP($I3842,'taxon-match_2026-08-31'!$A$2:$N$122,9,FALSE),IF(_xlpm.x=0,"",_xlpm.x)))</f>
        <v>Asteroidea</v>
      </c>
      <c r="O3842" t="str">
        <f>IF($I3842="","",_xlfn.LET(_xlpm.x,VLOOKUP($I3842,'taxon-match_2026-08-31'!$A$2:$N$122,10,FALSE),IF(_xlpm.x=0,"",_xlpm.x)))</f>
        <v>Forcipulatida</v>
      </c>
      <c r="P3842" t="str">
        <f>IF($I3842="","",_xlfn.LET(_xlpm.x,VLOOKUP($I3842,'taxon-match_2026-08-31'!$A$2:$N$122,11,FALSE),IF(_xlpm.x=0,"",_xlpm.x)))</f>
        <v>Stichasteridae</v>
      </c>
      <c r="Q3842" t="str">
        <f>IF($I3842="","",_xlfn.LET(_xlpm.x,VLOOKUP($I3842,'taxon-match_2026-08-31'!$A$2:$N$122,12,FALSE),IF(_xlpm.x=0,"",_xlpm.x)))</f>
        <v>Neosmilaster</v>
      </c>
      <c r="R3842" t="str">
        <f>IF($I3842="","",_xlfn.LET(_xlpm.x,VLOOKUP($I3842,'taxon-match_2026-08-31'!$A$2:$N$122,14,FALSE),IF(_xlpm.x=0,"",_xlpm.x)))</f>
        <v/>
      </c>
      <c r="S3842" s="2" t="s">
        <v>2361</v>
      </c>
      <c r="T3842" s="69" t="s">
        <v>68</v>
      </c>
      <c r="X3842" t="str">
        <f>IF(T3842="","",_xlfn.LET(_xlpm.x,VLOOKUP(T3842,'Drop-down_menus'!$F$2:$G$16,2,FALSE),IF(_xlpm.x=0,"",_xlpm.x)))</f>
        <v>https://orcid.org/0000-0002-0981-7442</v>
      </c>
      <c r="Y3842" t="str">
        <f>IF(U3842="","",_xlfn.LET(_xlpm.x,VLOOKUP(U3842,'Drop-down_menus'!$F$2:$G$16,2,FALSE),IF(_xlpm.x=0,"",_xlpm.x)))</f>
        <v/>
      </c>
      <c r="Z3842" t="str">
        <f>IF(V3842="","",_xlfn.LET(_xlpm.x,VLOOKUP(V3842,'Drop-down_menus'!$F$2:$G$16,2,FALSE),IF(_xlpm.x=0,"",_xlpm.x)))</f>
        <v/>
      </c>
      <c r="AA3842" t="str">
        <f>IF(W3842="","",_xlfn.LET(_xlpm.x,VLOOKUP(W3842,'Drop-down_menus'!$F$2:$G$16,2,FALSE),IF(_xlpm.x=0,"",_xlpm.x)))</f>
        <v/>
      </c>
      <c r="AB3842" t="s">
        <v>756</v>
      </c>
      <c r="AE3842" t="s">
        <v>922</v>
      </c>
    </row>
    <row r="3843" spans="1:31" ht="15" hidden="1" x14ac:dyDescent="0.2">
      <c r="A3843" s="2" t="s">
        <v>489</v>
      </c>
      <c r="B3843">
        <v>5771</v>
      </c>
      <c r="C3843">
        <v>2980</v>
      </c>
      <c r="D3843" s="69" t="s">
        <v>700</v>
      </c>
      <c r="F3843" s="70" t="s">
        <v>753</v>
      </c>
      <c r="G3843" s="70">
        <v>1</v>
      </c>
      <c r="H3843" s="70" t="s">
        <v>753</v>
      </c>
      <c r="I3843" t="s">
        <v>753</v>
      </c>
      <c r="J3843" t="str">
        <f>IF($I3843="","",_xlfn.LET(_xlpm.x,VLOOKUP($I3843,'taxon-match_2026-08-31'!$A$2:$N$122,6,FALSE),IF(_xlpm.x=0,"",_xlpm.x)))</f>
        <v>Fisher, 1930</v>
      </c>
      <c r="K3843" t="str">
        <f>IF($I3843="","",_xlfn.LET(_xlpm.x,VLOOKUP($I3843,'taxon-match_2026-08-31'!$A$2:$N$122,4,FALSE),IF(_xlpm.x=0,"",_xlpm.x)))</f>
        <v>urn:lsid:marinespecies.org:taxname:172551</v>
      </c>
      <c r="L3843" t="str">
        <f>IF($I3843="","",_xlfn.LET(_xlpm.x,VLOOKUP($I3843,'taxon-match_2026-08-31'!$A$2:$N$122,7,FALSE),IF(_xlpm.x=0,"",_xlpm.x)))</f>
        <v>Animalia</v>
      </c>
      <c r="M3843" t="str">
        <f>IF($I3843="","",_xlfn.LET(_xlpm.x,VLOOKUP($I3843,'taxon-match_2026-08-31'!$A$2:$N$122,8,FALSE),IF(_xlpm.x=0,"",_xlpm.x)))</f>
        <v>Echinodermata</v>
      </c>
      <c r="N3843" t="str">
        <f>IF($I3843="","",_xlfn.LET(_xlpm.x,VLOOKUP($I3843,'taxon-match_2026-08-31'!$A$2:$N$122,9,FALSE),IF(_xlpm.x=0,"",_xlpm.x)))</f>
        <v>Asteroidea</v>
      </c>
      <c r="O3843" t="str">
        <f>IF($I3843="","",_xlfn.LET(_xlpm.x,VLOOKUP($I3843,'taxon-match_2026-08-31'!$A$2:$N$122,10,FALSE),IF(_xlpm.x=0,"",_xlpm.x)))</f>
        <v>Forcipulatida</v>
      </c>
      <c r="P3843" t="str">
        <f>IF($I3843="","",_xlfn.LET(_xlpm.x,VLOOKUP($I3843,'taxon-match_2026-08-31'!$A$2:$N$122,11,FALSE),IF(_xlpm.x=0,"",_xlpm.x)))</f>
        <v>Stichasteridae</v>
      </c>
      <c r="Q3843" t="str">
        <f>IF($I3843="","",_xlfn.LET(_xlpm.x,VLOOKUP($I3843,'taxon-match_2026-08-31'!$A$2:$N$122,12,FALSE),IF(_xlpm.x=0,"",_xlpm.x)))</f>
        <v>Neosmilaster</v>
      </c>
      <c r="R3843" t="str">
        <f>IF($I3843="","",_xlfn.LET(_xlpm.x,VLOOKUP($I3843,'taxon-match_2026-08-31'!$A$2:$N$122,14,FALSE),IF(_xlpm.x=0,"",_xlpm.x)))</f>
        <v/>
      </c>
      <c r="S3843" s="2" t="s">
        <v>2361</v>
      </c>
      <c r="T3843" s="69" t="s">
        <v>68</v>
      </c>
      <c r="X3843" t="str">
        <f>IF(T3843="","",_xlfn.LET(_xlpm.x,VLOOKUP(T3843,'Drop-down_menus'!$F$2:$G$16,2,FALSE),IF(_xlpm.x=0,"",_xlpm.x)))</f>
        <v>https://orcid.org/0000-0002-0981-7442</v>
      </c>
      <c r="Y3843" t="str">
        <f>IF(U3843="","",_xlfn.LET(_xlpm.x,VLOOKUP(U3843,'Drop-down_menus'!$F$2:$G$16,2,FALSE),IF(_xlpm.x=0,"",_xlpm.x)))</f>
        <v/>
      </c>
      <c r="Z3843" t="str">
        <f>IF(V3843="","",_xlfn.LET(_xlpm.x,VLOOKUP(V3843,'Drop-down_menus'!$F$2:$G$16,2,FALSE),IF(_xlpm.x=0,"",_xlpm.x)))</f>
        <v/>
      </c>
      <c r="AA3843" t="str">
        <f>IF(W3843="","",_xlfn.LET(_xlpm.x,VLOOKUP(W3843,'Drop-down_menus'!$F$2:$G$16,2,FALSE),IF(_xlpm.x=0,"",_xlpm.x)))</f>
        <v/>
      </c>
      <c r="AB3843" t="s">
        <v>756</v>
      </c>
      <c r="AE3843" t="s">
        <v>922</v>
      </c>
    </row>
    <row r="3844" spans="1:31" ht="15" hidden="1" x14ac:dyDescent="0.2">
      <c r="A3844" s="2" t="s">
        <v>489</v>
      </c>
      <c r="B3844">
        <v>5774</v>
      </c>
      <c r="C3844">
        <v>2928</v>
      </c>
      <c r="D3844" s="69" t="s">
        <v>700</v>
      </c>
      <c r="F3844" s="70" t="s">
        <v>753</v>
      </c>
      <c r="G3844" s="70">
        <v>1</v>
      </c>
      <c r="H3844" s="70" t="s">
        <v>753</v>
      </c>
      <c r="I3844" t="s">
        <v>753</v>
      </c>
      <c r="J3844" t="str">
        <f>IF($I3844="","",_xlfn.LET(_xlpm.x,VLOOKUP($I3844,'taxon-match_2026-08-31'!$A$2:$N$122,6,FALSE),IF(_xlpm.x=0,"",_xlpm.x)))</f>
        <v>Fisher, 1930</v>
      </c>
      <c r="K3844" t="str">
        <f>IF($I3844="","",_xlfn.LET(_xlpm.x,VLOOKUP($I3844,'taxon-match_2026-08-31'!$A$2:$N$122,4,FALSE),IF(_xlpm.x=0,"",_xlpm.x)))</f>
        <v>urn:lsid:marinespecies.org:taxname:172551</v>
      </c>
      <c r="L3844" t="str">
        <f>IF($I3844="","",_xlfn.LET(_xlpm.x,VLOOKUP($I3844,'taxon-match_2026-08-31'!$A$2:$N$122,7,FALSE),IF(_xlpm.x=0,"",_xlpm.x)))</f>
        <v>Animalia</v>
      </c>
      <c r="M3844" t="str">
        <f>IF($I3844="","",_xlfn.LET(_xlpm.x,VLOOKUP($I3844,'taxon-match_2026-08-31'!$A$2:$N$122,8,FALSE),IF(_xlpm.x=0,"",_xlpm.x)))</f>
        <v>Echinodermata</v>
      </c>
      <c r="N3844" t="str">
        <f>IF($I3844="","",_xlfn.LET(_xlpm.x,VLOOKUP($I3844,'taxon-match_2026-08-31'!$A$2:$N$122,9,FALSE),IF(_xlpm.x=0,"",_xlpm.x)))</f>
        <v>Asteroidea</v>
      </c>
      <c r="O3844" t="str">
        <f>IF($I3844="","",_xlfn.LET(_xlpm.x,VLOOKUP($I3844,'taxon-match_2026-08-31'!$A$2:$N$122,10,FALSE),IF(_xlpm.x=0,"",_xlpm.x)))</f>
        <v>Forcipulatida</v>
      </c>
      <c r="P3844" t="str">
        <f>IF($I3844="","",_xlfn.LET(_xlpm.x,VLOOKUP($I3844,'taxon-match_2026-08-31'!$A$2:$N$122,11,FALSE),IF(_xlpm.x=0,"",_xlpm.x)))</f>
        <v>Stichasteridae</v>
      </c>
      <c r="Q3844" t="str">
        <f>IF($I3844="","",_xlfn.LET(_xlpm.x,VLOOKUP($I3844,'taxon-match_2026-08-31'!$A$2:$N$122,12,FALSE),IF(_xlpm.x=0,"",_xlpm.x)))</f>
        <v>Neosmilaster</v>
      </c>
      <c r="R3844" t="str">
        <f>IF($I3844="","",_xlfn.LET(_xlpm.x,VLOOKUP($I3844,'taxon-match_2026-08-31'!$A$2:$N$122,14,FALSE),IF(_xlpm.x=0,"",_xlpm.x)))</f>
        <v/>
      </c>
      <c r="S3844" s="2" t="s">
        <v>2361</v>
      </c>
      <c r="T3844" s="69" t="s">
        <v>68</v>
      </c>
      <c r="X3844" t="str">
        <f>IF(T3844="","",_xlfn.LET(_xlpm.x,VLOOKUP(T3844,'Drop-down_menus'!$F$2:$G$16,2,FALSE),IF(_xlpm.x=0,"",_xlpm.x)))</f>
        <v>https://orcid.org/0000-0002-0981-7442</v>
      </c>
      <c r="Y3844" t="str">
        <f>IF(U3844="","",_xlfn.LET(_xlpm.x,VLOOKUP(U3844,'Drop-down_menus'!$F$2:$G$16,2,FALSE),IF(_xlpm.x=0,"",_xlpm.x)))</f>
        <v/>
      </c>
      <c r="Z3844" t="str">
        <f>IF(V3844="","",_xlfn.LET(_xlpm.x,VLOOKUP(V3844,'Drop-down_menus'!$F$2:$G$16,2,FALSE),IF(_xlpm.x=0,"",_xlpm.x)))</f>
        <v/>
      </c>
      <c r="AA3844" t="str">
        <f>IF(W3844="","",_xlfn.LET(_xlpm.x,VLOOKUP(W3844,'Drop-down_menus'!$F$2:$G$16,2,FALSE),IF(_xlpm.x=0,"",_xlpm.x)))</f>
        <v/>
      </c>
      <c r="AB3844" t="s">
        <v>756</v>
      </c>
      <c r="AE3844" t="s">
        <v>922</v>
      </c>
    </row>
    <row r="3845" spans="1:31" ht="15" hidden="1" x14ac:dyDescent="0.2">
      <c r="A3845" s="2" t="s">
        <v>117</v>
      </c>
      <c r="B3845">
        <v>636</v>
      </c>
      <c r="C3845">
        <v>2959</v>
      </c>
      <c r="D3845" s="69" t="s">
        <v>700</v>
      </c>
      <c r="F3845" s="70" t="s">
        <v>753</v>
      </c>
      <c r="G3845" s="69">
        <v>1</v>
      </c>
      <c r="H3845" s="70" t="s">
        <v>753</v>
      </c>
      <c r="I3845" t="s">
        <v>753</v>
      </c>
      <c r="J3845" t="str">
        <f>IF($I3845="","",_xlfn.LET(_xlpm.x,VLOOKUP($I3845,'taxon-match_2026-08-31'!$A$2:$N$122,6,FALSE),IF(_xlpm.x=0,"",_xlpm.x)))</f>
        <v>Fisher, 1930</v>
      </c>
      <c r="K3845" t="str">
        <f>IF($I3845="","",_xlfn.LET(_xlpm.x,VLOOKUP($I3845,'taxon-match_2026-08-31'!$A$2:$N$122,4,FALSE),IF(_xlpm.x=0,"",_xlpm.x)))</f>
        <v>urn:lsid:marinespecies.org:taxname:172551</v>
      </c>
      <c r="L3845" t="str">
        <f>IF($I3845="","",_xlfn.LET(_xlpm.x,VLOOKUP($I3845,'taxon-match_2026-08-31'!$A$2:$N$122,7,FALSE),IF(_xlpm.x=0,"",_xlpm.x)))</f>
        <v>Animalia</v>
      </c>
      <c r="M3845" t="str">
        <f>IF($I3845="","",_xlfn.LET(_xlpm.x,VLOOKUP($I3845,'taxon-match_2026-08-31'!$A$2:$N$122,8,FALSE),IF(_xlpm.x=0,"",_xlpm.x)))</f>
        <v>Echinodermata</v>
      </c>
      <c r="N3845" t="str">
        <f>IF($I3845="","",_xlfn.LET(_xlpm.x,VLOOKUP($I3845,'taxon-match_2026-08-31'!$A$2:$N$122,9,FALSE),IF(_xlpm.x=0,"",_xlpm.x)))</f>
        <v>Asteroidea</v>
      </c>
      <c r="O3845" t="str">
        <f>IF($I3845="","",_xlfn.LET(_xlpm.x,VLOOKUP($I3845,'taxon-match_2026-08-31'!$A$2:$N$122,10,FALSE),IF(_xlpm.x=0,"",_xlpm.x)))</f>
        <v>Forcipulatida</v>
      </c>
      <c r="P3845" t="str">
        <f>IF($I3845="","",_xlfn.LET(_xlpm.x,VLOOKUP($I3845,'taxon-match_2026-08-31'!$A$2:$N$122,11,FALSE),IF(_xlpm.x=0,"",_xlpm.x)))</f>
        <v>Stichasteridae</v>
      </c>
      <c r="Q3845" t="str">
        <f>IF($I3845="","",_xlfn.LET(_xlpm.x,VLOOKUP($I3845,'taxon-match_2026-08-31'!$A$2:$N$122,12,FALSE),IF(_xlpm.x=0,"",_xlpm.x)))</f>
        <v>Neosmilaster</v>
      </c>
      <c r="R3845" t="str">
        <f>IF($I3845="","",_xlfn.LET(_xlpm.x,VLOOKUP($I3845,'taxon-match_2026-08-31'!$A$2:$N$122,14,FALSE),IF(_xlpm.x=0,"",_xlpm.x)))</f>
        <v/>
      </c>
      <c r="S3845" s="2" t="s">
        <v>2361</v>
      </c>
      <c r="T3845" s="69" t="s">
        <v>68</v>
      </c>
      <c r="X3845" t="str">
        <f>IF(T3845="","",_xlfn.LET(_xlpm.x,VLOOKUP(T3845,'Drop-down_menus'!$F$2:$G$16,2,FALSE),IF(_xlpm.x=0,"",_xlpm.x)))</f>
        <v>https://orcid.org/0000-0002-0981-7442</v>
      </c>
      <c r="Y3845" t="str">
        <f>IF(U3845="","",_xlfn.LET(_xlpm.x,VLOOKUP(U3845,'Drop-down_menus'!$F$2:$G$16,2,FALSE),IF(_xlpm.x=0,"",_xlpm.x)))</f>
        <v/>
      </c>
      <c r="Z3845" t="str">
        <f>IF(V3845="","",_xlfn.LET(_xlpm.x,VLOOKUP(V3845,'Drop-down_menus'!$F$2:$G$16,2,FALSE),IF(_xlpm.x=0,"",_xlpm.x)))</f>
        <v/>
      </c>
      <c r="AA3845" t="str">
        <f>IF(W3845="","",_xlfn.LET(_xlpm.x,VLOOKUP(W3845,'Drop-down_menus'!$F$2:$G$16,2,FALSE),IF(_xlpm.x=0,"",_xlpm.x)))</f>
        <v/>
      </c>
      <c r="AB3845" t="s">
        <v>756</v>
      </c>
      <c r="AE3845" t="s">
        <v>922</v>
      </c>
    </row>
    <row r="3846" spans="1:31" ht="15" hidden="1" x14ac:dyDescent="0.2">
      <c r="A3846" s="2" t="s">
        <v>117</v>
      </c>
      <c r="B3846">
        <v>637</v>
      </c>
      <c r="C3846">
        <v>2977</v>
      </c>
      <c r="D3846" s="69" t="s">
        <v>700</v>
      </c>
      <c r="F3846" s="70" t="s">
        <v>753</v>
      </c>
      <c r="G3846" s="69">
        <v>1</v>
      </c>
      <c r="H3846" s="70" t="s">
        <v>753</v>
      </c>
      <c r="I3846" t="s">
        <v>753</v>
      </c>
      <c r="J3846" t="str">
        <f>IF($I3846="","",_xlfn.LET(_xlpm.x,VLOOKUP($I3846,'taxon-match_2026-08-31'!$A$2:$N$122,6,FALSE),IF(_xlpm.x=0,"",_xlpm.x)))</f>
        <v>Fisher, 1930</v>
      </c>
      <c r="K3846" t="str">
        <f>IF($I3846="","",_xlfn.LET(_xlpm.x,VLOOKUP($I3846,'taxon-match_2026-08-31'!$A$2:$N$122,4,FALSE),IF(_xlpm.x=0,"",_xlpm.x)))</f>
        <v>urn:lsid:marinespecies.org:taxname:172551</v>
      </c>
      <c r="L3846" t="str">
        <f>IF($I3846="","",_xlfn.LET(_xlpm.x,VLOOKUP($I3846,'taxon-match_2026-08-31'!$A$2:$N$122,7,FALSE),IF(_xlpm.x=0,"",_xlpm.x)))</f>
        <v>Animalia</v>
      </c>
      <c r="M3846" t="str">
        <f>IF($I3846="","",_xlfn.LET(_xlpm.x,VLOOKUP($I3846,'taxon-match_2026-08-31'!$A$2:$N$122,8,FALSE),IF(_xlpm.x=0,"",_xlpm.x)))</f>
        <v>Echinodermata</v>
      </c>
      <c r="N3846" t="str">
        <f>IF($I3846="","",_xlfn.LET(_xlpm.x,VLOOKUP($I3846,'taxon-match_2026-08-31'!$A$2:$N$122,9,FALSE),IF(_xlpm.x=0,"",_xlpm.x)))</f>
        <v>Asteroidea</v>
      </c>
      <c r="O3846" t="str">
        <f>IF($I3846="","",_xlfn.LET(_xlpm.x,VLOOKUP($I3846,'taxon-match_2026-08-31'!$A$2:$N$122,10,FALSE),IF(_xlpm.x=0,"",_xlpm.x)))</f>
        <v>Forcipulatida</v>
      </c>
      <c r="P3846" t="str">
        <f>IF($I3846="","",_xlfn.LET(_xlpm.x,VLOOKUP($I3846,'taxon-match_2026-08-31'!$A$2:$N$122,11,FALSE),IF(_xlpm.x=0,"",_xlpm.x)))</f>
        <v>Stichasteridae</v>
      </c>
      <c r="Q3846" t="str">
        <f>IF($I3846="","",_xlfn.LET(_xlpm.x,VLOOKUP($I3846,'taxon-match_2026-08-31'!$A$2:$N$122,12,FALSE),IF(_xlpm.x=0,"",_xlpm.x)))</f>
        <v>Neosmilaster</v>
      </c>
      <c r="R3846" t="str">
        <f>IF($I3846="","",_xlfn.LET(_xlpm.x,VLOOKUP($I3846,'taxon-match_2026-08-31'!$A$2:$N$122,14,FALSE),IF(_xlpm.x=0,"",_xlpm.x)))</f>
        <v/>
      </c>
      <c r="S3846" s="2" t="s">
        <v>2361</v>
      </c>
      <c r="T3846" s="69" t="s">
        <v>68</v>
      </c>
      <c r="X3846" t="str">
        <f>IF(T3846="","",_xlfn.LET(_xlpm.x,VLOOKUP(T3846,'Drop-down_menus'!$F$2:$G$16,2,FALSE),IF(_xlpm.x=0,"",_xlpm.x)))</f>
        <v>https://orcid.org/0000-0002-0981-7442</v>
      </c>
      <c r="Y3846" t="str">
        <f>IF(U3846="","",_xlfn.LET(_xlpm.x,VLOOKUP(U3846,'Drop-down_menus'!$F$2:$G$16,2,FALSE),IF(_xlpm.x=0,"",_xlpm.x)))</f>
        <v/>
      </c>
      <c r="Z3846" t="str">
        <f>IF(V3846="","",_xlfn.LET(_xlpm.x,VLOOKUP(V3846,'Drop-down_menus'!$F$2:$G$16,2,FALSE),IF(_xlpm.x=0,"",_xlpm.x)))</f>
        <v/>
      </c>
      <c r="AA3846" t="str">
        <f>IF(W3846="","",_xlfn.LET(_xlpm.x,VLOOKUP(W3846,'Drop-down_menus'!$F$2:$G$16,2,FALSE),IF(_xlpm.x=0,"",_xlpm.x)))</f>
        <v/>
      </c>
      <c r="AB3846" t="s">
        <v>756</v>
      </c>
      <c r="AE3846" t="s">
        <v>922</v>
      </c>
    </row>
    <row r="3847" spans="1:31" ht="15" hidden="1" x14ac:dyDescent="0.2">
      <c r="A3847" s="2" t="s">
        <v>117</v>
      </c>
      <c r="B3847">
        <v>655</v>
      </c>
      <c r="C3847">
        <v>2970</v>
      </c>
      <c r="D3847" s="69" t="s">
        <v>700</v>
      </c>
      <c r="F3847" s="70" t="s">
        <v>753</v>
      </c>
      <c r="G3847" s="69">
        <v>1</v>
      </c>
      <c r="H3847" s="70" t="s">
        <v>753</v>
      </c>
      <c r="I3847" t="s">
        <v>753</v>
      </c>
      <c r="J3847" t="str">
        <f>IF($I3847="","",_xlfn.LET(_xlpm.x,VLOOKUP($I3847,'taxon-match_2026-08-31'!$A$2:$N$122,6,FALSE),IF(_xlpm.x=0,"",_xlpm.x)))</f>
        <v>Fisher, 1930</v>
      </c>
      <c r="K3847" t="str">
        <f>IF($I3847="","",_xlfn.LET(_xlpm.x,VLOOKUP($I3847,'taxon-match_2026-08-31'!$A$2:$N$122,4,FALSE),IF(_xlpm.x=0,"",_xlpm.x)))</f>
        <v>urn:lsid:marinespecies.org:taxname:172551</v>
      </c>
      <c r="L3847" t="str">
        <f>IF($I3847="","",_xlfn.LET(_xlpm.x,VLOOKUP($I3847,'taxon-match_2026-08-31'!$A$2:$N$122,7,FALSE),IF(_xlpm.x=0,"",_xlpm.x)))</f>
        <v>Animalia</v>
      </c>
      <c r="M3847" t="str">
        <f>IF($I3847="","",_xlfn.LET(_xlpm.x,VLOOKUP($I3847,'taxon-match_2026-08-31'!$A$2:$N$122,8,FALSE),IF(_xlpm.x=0,"",_xlpm.x)))</f>
        <v>Echinodermata</v>
      </c>
      <c r="N3847" t="str">
        <f>IF($I3847="","",_xlfn.LET(_xlpm.x,VLOOKUP($I3847,'taxon-match_2026-08-31'!$A$2:$N$122,9,FALSE),IF(_xlpm.x=0,"",_xlpm.x)))</f>
        <v>Asteroidea</v>
      </c>
      <c r="O3847" t="str">
        <f>IF($I3847="","",_xlfn.LET(_xlpm.x,VLOOKUP($I3847,'taxon-match_2026-08-31'!$A$2:$N$122,10,FALSE),IF(_xlpm.x=0,"",_xlpm.x)))</f>
        <v>Forcipulatida</v>
      </c>
      <c r="P3847" t="str">
        <f>IF($I3847="","",_xlfn.LET(_xlpm.x,VLOOKUP($I3847,'taxon-match_2026-08-31'!$A$2:$N$122,11,FALSE),IF(_xlpm.x=0,"",_xlpm.x)))</f>
        <v>Stichasteridae</v>
      </c>
      <c r="Q3847" t="str">
        <f>IF($I3847="","",_xlfn.LET(_xlpm.x,VLOOKUP($I3847,'taxon-match_2026-08-31'!$A$2:$N$122,12,FALSE),IF(_xlpm.x=0,"",_xlpm.x)))</f>
        <v>Neosmilaster</v>
      </c>
      <c r="R3847" t="str">
        <f>IF($I3847="","",_xlfn.LET(_xlpm.x,VLOOKUP($I3847,'taxon-match_2026-08-31'!$A$2:$N$122,14,FALSE),IF(_xlpm.x=0,"",_xlpm.x)))</f>
        <v/>
      </c>
      <c r="S3847" s="2" t="s">
        <v>2361</v>
      </c>
      <c r="T3847" s="69" t="s">
        <v>68</v>
      </c>
      <c r="X3847" t="str">
        <f>IF(T3847="","",_xlfn.LET(_xlpm.x,VLOOKUP(T3847,'Drop-down_menus'!$F$2:$G$16,2,FALSE),IF(_xlpm.x=0,"",_xlpm.x)))</f>
        <v>https://orcid.org/0000-0002-0981-7442</v>
      </c>
      <c r="Y3847" t="str">
        <f>IF(U3847="","",_xlfn.LET(_xlpm.x,VLOOKUP(U3847,'Drop-down_menus'!$F$2:$G$16,2,FALSE),IF(_xlpm.x=0,"",_xlpm.x)))</f>
        <v/>
      </c>
      <c r="Z3847" t="str">
        <f>IF(V3847="","",_xlfn.LET(_xlpm.x,VLOOKUP(V3847,'Drop-down_menus'!$F$2:$G$16,2,FALSE),IF(_xlpm.x=0,"",_xlpm.x)))</f>
        <v/>
      </c>
      <c r="AA3847" t="str">
        <f>IF(W3847="","",_xlfn.LET(_xlpm.x,VLOOKUP(W3847,'Drop-down_menus'!$F$2:$G$16,2,FALSE),IF(_xlpm.x=0,"",_xlpm.x)))</f>
        <v/>
      </c>
      <c r="AB3847" t="s">
        <v>756</v>
      </c>
      <c r="AE3847" t="s">
        <v>922</v>
      </c>
    </row>
    <row r="3848" spans="1:31" ht="15" x14ac:dyDescent="0.2">
      <c r="A3848" s="2" t="s">
        <v>207</v>
      </c>
      <c r="B3848">
        <v>1353</v>
      </c>
      <c r="C3848">
        <v>2971</v>
      </c>
      <c r="D3848" s="69" t="s">
        <v>700</v>
      </c>
      <c r="F3848" s="70" t="s">
        <v>762</v>
      </c>
      <c r="G3848" s="69">
        <v>1</v>
      </c>
      <c r="H3848" s="70" t="s">
        <v>762</v>
      </c>
      <c r="I3848" t="s">
        <v>762</v>
      </c>
      <c r="J3848" t="str">
        <f>IF($I3848="","",_xlfn.LET(_xlpm.x,VLOOKUP($I3848,'taxon-match_2026-08-31'!$A$2:$N$122,6,FALSE),IF(_xlpm.x=0,"",_xlpm.x)))</f>
        <v>(E. A. Smith, 1876)</v>
      </c>
      <c r="K3848" t="str">
        <f>IF($I3848="","",_xlfn.LET(_xlpm.x,VLOOKUP($I3848,'taxon-match_2026-08-31'!$A$2:$N$122,4,FALSE),IF(_xlpm.x=0,"",_xlpm.x)))</f>
        <v>urn:lsid:marinespecies.org:taxname:172774</v>
      </c>
      <c r="L3848" t="str">
        <f>IF($I3848="","",_xlfn.LET(_xlpm.x,VLOOKUP($I3848,'taxon-match_2026-08-31'!$A$2:$N$122,7,FALSE),IF(_xlpm.x=0,"",_xlpm.x)))</f>
        <v>Animalia</v>
      </c>
      <c r="M3848" t="str">
        <f>IF($I3848="","",_xlfn.LET(_xlpm.x,VLOOKUP($I3848,'taxon-match_2026-08-31'!$A$2:$N$122,8,FALSE),IF(_xlpm.x=0,"",_xlpm.x)))</f>
        <v>Echinodermata</v>
      </c>
      <c r="N3848" t="str">
        <f>IF($I3848="","",_xlfn.LET(_xlpm.x,VLOOKUP($I3848,'taxon-match_2026-08-31'!$A$2:$N$122,9,FALSE),IF(_xlpm.x=0,"",_xlpm.x)))</f>
        <v>Asteroidea</v>
      </c>
      <c r="O3848" t="str">
        <f>IF($I3848="","",_xlfn.LET(_xlpm.x,VLOOKUP($I3848,'taxon-match_2026-08-31'!$A$2:$N$122,10,FALSE),IF(_xlpm.x=0,"",_xlpm.x)))</f>
        <v>Valvatida</v>
      </c>
      <c r="P3848" t="str">
        <f>IF($I3848="","",_xlfn.LET(_xlpm.x,VLOOKUP($I3848,'taxon-match_2026-08-31'!$A$2:$N$122,11,FALSE),IF(_xlpm.x=0,"",_xlpm.x)))</f>
        <v>Odontasteridae</v>
      </c>
      <c r="Q3848" t="str">
        <f>IF($I3848="","",_xlfn.LET(_xlpm.x,VLOOKUP($I3848,'taxon-match_2026-08-31'!$A$2:$N$122,12,FALSE),IF(_xlpm.x=0,"",_xlpm.x)))</f>
        <v>Odontaster</v>
      </c>
      <c r="R3848" t="str">
        <f>IF($I3848="","",_xlfn.LET(_xlpm.x,VLOOKUP($I3848,'taxon-match_2026-08-31'!$A$2:$N$122,14,FALSE),IF(_xlpm.x=0,"",_xlpm.x)))</f>
        <v>meridionalis</v>
      </c>
      <c r="S3848" s="2" t="s">
        <v>2609</v>
      </c>
      <c r="T3848" s="69" t="s">
        <v>68</v>
      </c>
      <c r="X3848" t="str">
        <f>IF(T3848="","",_xlfn.LET(_xlpm.x,VLOOKUP(T3848,'Drop-down_menus'!$F$2:$G$16,2,FALSE),IF(_xlpm.x=0,"",_xlpm.x)))</f>
        <v>https://orcid.org/0000-0002-0981-7442</v>
      </c>
      <c r="Y3848" t="str">
        <f>IF(U3848="","",_xlfn.LET(_xlpm.x,VLOOKUP(U3848,'Drop-down_menus'!$F$2:$G$16,2,FALSE),IF(_xlpm.x=0,"",_xlpm.x)))</f>
        <v/>
      </c>
      <c r="Z3848" t="str">
        <f>IF(V3848="","",_xlfn.LET(_xlpm.x,VLOOKUP(V3848,'Drop-down_menus'!$F$2:$G$16,2,FALSE),IF(_xlpm.x=0,"",_xlpm.x)))</f>
        <v/>
      </c>
      <c r="AA3848" t="str">
        <f>IF(W3848="","",_xlfn.LET(_xlpm.x,VLOOKUP(W3848,'Drop-down_menus'!$F$2:$G$16,2,FALSE),IF(_xlpm.x=0,"",_xlpm.x)))</f>
        <v/>
      </c>
      <c r="AB3848" t="s">
        <v>756</v>
      </c>
      <c r="AE3848" t="s">
        <v>922</v>
      </c>
    </row>
    <row r="3849" spans="1:31" ht="15" x14ac:dyDescent="0.2">
      <c r="A3849" s="2" t="s">
        <v>282</v>
      </c>
      <c r="B3849">
        <v>2715</v>
      </c>
      <c r="C3849">
        <v>2972</v>
      </c>
      <c r="D3849" s="69" t="s">
        <v>700</v>
      </c>
      <c r="F3849" s="70" t="s">
        <v>762</v>
      </c>
      <c r="G3849" s="69">
        <v>1</v>
      </c>
      <c r="H3849" s="70" t="s">
        <v>762</v>
      </c>
      <c r="I3849" t="s">
        <v>762</v>
      </c>
      <c r="J3849" t="str">
        <f>IF($I3849="","",_xlfn.LET(_xlpm.x,VLOOKUP($I3849,'taxon-match_2026-08-31'!$A$2:$N$122,6,FALSE),IF(_xlpm.x=0,"",_xlpm.x)))</f>
        <v>(E. A. Smith, 1876)</v>
      </c>
      <c r="K3849" t="str">
        <f>IF($I3849="","",_xlfn.LET(_xlpm.x,VLOOKUP($I3849,'taxon-match_2026-08-31'!$A$2:$N$122,4,FALSE),IF(_xlpm.x=0,"",_xlpm.x)))</f>
        <v>urn:lsid:marinespecies.org:taxname:172774</v>
      </c>
      <c r="L3849" t="str">
        <f>IF($I3849="","",_xlfn.LET(_xlpm.x,VLOOKUP($I3849,'taxon-match_2026-08-31'!$A$2:$N$122,7,FALSE),IF(_xlpm.x=0,"",_xlpm.x)))</f>
        <v>Animalia</v>
      </c>
      <c r="M3849" t="str">
        <f>IF($I3849="","",_xlfn.LET(_xlpm.x,VLOOKUP($I3849,'taxon-match_2026-08-31'!$A$2:$N$122,8,FALSE),IF(_xlpm.x=0,"",_xlpm.x)))</f>
        <v>Echinodermata</v>
      </c>
      <c r="N3849" t="str">
        <f>IF($I3849="","",_xlfn.LET(_xlpm.x,VLOOKUP($I3849,'taxon-match_2026-08-31'!$A$2:$N$122,9,FALSE),IF(_xlpm.x=0,"",_xlpm.x)))</f>
        <v>Asteroidea</v>
      </c>
      <c r="O3849" t="str">
        <f>IF($I3849="","",_xlfn.LET(_xlpm.x,VLOOKUP($I3849,'taxon-match_2026-08-31'!$A$2:$N$122,10,FALSE),IF(_xlpm.x=0,"",_xlpm.x)))</f>
        <v>Valvatida</v>
      </c>
      <c r="P3849" t="str">
        <f>IF($I3849="","",_xlfn.LET(_xlpm.x,VLOOKUP($I3849,'taxon-match_2026-08-31'!$A$2:$N$122,11,FALSE),IF(_xlpm.x=0,"",_xlpm.x)))</f>
        <v>Odontasteridae</v>
      </c>
      <c r="Q3849" t="str">
        <f>IF($I3849="","",_xlfn.LET(_xlpm.x,VLOOKUP($I3849,'taxon-match_2026-08-31'!$A$2:$N$122,12,FALSE),IF(_xlpm.x=0,"",_xlpm.x)))</f>
        <v>Odontaster</v>
      </c>
      <c r="R3849" t="str">
        <f>IF($I3849="","",_xlfn.LET(_xlpm.x,VLOOKUP($I3849,'taxon-match_2026-08-31'!$A$2:$N$122,14,FALSE),IF(_xlpm.x=0,"",_xlpm.x)))</f>
        <v>meridionalis</v>
      </c>
      <c r="S3849" s="2" t="s">
        <v>2609</v>
      </c>
      <c r="T3849" s="69" t="s">
        <v>68</v>
      </c>
      <c r="X3849" t="str">
        <f>IF(T3849="","",_xlfn.LET(_xlpm.x,VLOOKUP(T3849,'Drop-down_menus'!$F$2:$G$16,2,FALSE),IF(_xlpm.x=0,"",_xlpm.x)))</f>
        <v>https://orcid.org/0000-0002-0981-7442</v>
      </c>
      <c r="Y3849" t="str">
        <f>IF(U3849="","",_xlfn.LET(_xlpm.x,VLOOKUP(U3849,'Drop-down_menus'!$F$2:$G$16,2,FALSE),IF(_xlpm.x=0,"",_xlpm.x)))</f>
        <v/>
      </c>
      <c r="Z3849" t="str">
        <f>IF(V3849="","",_xlfn.LET(_xlpm.x,VLOOKUP(V3849,'Drop-down_menus'!$F$2:$G$16,2,FALSE),IF(_xlpm.x=0,"",_xlpm.x)))</f>
        <v/>
      </c>
      <c r="AA3849" t="str">
        <f>IF(W3849="","",_xlfn.LET(_xlpm.x,VLOOKUP(W3849,'Drop-down_menus'!$F$2:$G$16,2,FALSE),IF(_xlpm.x=0,"",_xlpm.x)))</f>
        <v/>
      </c>
      <c r="AB3849" t="s">
        <v>756</v>
      </c>
      <c r="AE3849" t="s">
        <v>922</v>
      </c>
    </row>
    <row r="3850" spans="1:31" ht="15" x14ac:dyDescent="0.2">
      <c r="A3850" s="2" t="s">
        <v>489</v>
      </c>
      <c r="B3850">
        <v>5760</v>
      </c>
      <c r="C3850">
        <v>2947</v>
      </c>
      <c r="D3850" s="69" t="s">
        <v>700</v>
      </c>
      <c r="F3850" s="70" t="s">
        <v>762</v>
      </c>
      <c r="G3850" s="70">
        <v>1</v>
      </c>
      <c r="H3850" s="70" t="s">
        <v>762</v>
      </c>
      <c r="I3850" t="s">
        <v>762</v>
      </c>
      <c r="J3850" t="str">
        <f>IF($I3850="","",_xlfn.LET(_xlpm.x,VLOOKUP($I3850,'taxon-match_2026-08-31'!$A$2:$N$122,6,FALSE),IF(_xlpm.x=0,"",_xlpm.x)))</f>
        <v>(E. A. Smith, 1876)</v>
      </c>
      <c r="K3850" t="str">
        <f>IF($I3850="","",_xlfn.LET(_xlpm.x,VLOOKUP($I3850,'taxon-match_2026-08-31'!$A$2:$N$122,4,FALSE),IF(_xlpm.x=0,"",_xlpm.x)))</f>
        <v>urn:lsid:marinespecies.org:taxname:172774</v>
      </c>
      <c r="L3850" t="str">
        <f>IF($I3850="","",_xlfn.LET(_xlpm.x,VLOOKUP($I3850,'taxon-match_2026-08-31'!$A$2:$N$122,7,FALSE),IF(_xlpm.x=0,"",_xlpm.x)))</f>
        <v>Animalia</v>
      </c>
      <c r="M3850" t="str">
        <f>IF($I3850="","",_xlfn.LET(_xlpm.x,VLOOKUP($I3850,'taxon-match_2026-08-31'!$A$2:$N$122,8,FALSE),IF(_xlpm.x=0,"",_xlpm.x)))</f>
        <v>Echinodermata</v>
      </c>
      <c r="N3850" t="str">
        <f>IF($I3850="","",_xlfn.LET(_xlpm.x,VLOOKUP($I3850,'taxon-match_2026-08-31'!$A$2:$N$122,9,FALSE),IF(_xlpm.x=0,"",_xlpm.x)))</f>
        <v>Asteroidea</v>
      </c>
      <c r="O3850" t="str">
        <f>IF($I3850="","",_xlfn.LET(_xlpm.x,VLOOKUP($I3850,'taxon-match_2026-08-31'!$A$2:$N$122,10,FALSE),IF(_xlpm.x=0,"",_xlpm.x)))</f>
        <v>Valvatida</v>
      </c>
      <c r="P3850" t="str">
        <f>IF($I3850="","",_xlfn.LET(_xlpm.x,VLOOKUP($I3850,'taxon-match_2026-08-31'!$A$2:$N$122,11,FALSE),IF(_xlpm.x=0,"",_xlpm.x)))</f>
        <v>Odontasteridae</v>
      </c>
      <c r="Q3850" t="str">
        <f>IF($I3850="","",_xlfn.LET(_xlpm.x,VLOOKUP($I3850,'taxon-match_2026-08-31'!$A$2:$N$122,12,FALSE),IF(_xlpm.x=0,"",_xlpm.x)))</f>
        <v>Odontaster</v>
      </c>
      <c r="R3850" t="str">
        <f>IF($I3850="","",_xlfn.LET(_xlpm.x,VLOOKUP($I3850,'taxon-match_2026-08-31'!$A$2:$N$122,14,FALSE),IF(_xlpm.x=0,"",_xlpm.x)))</f>
        <v>meridionalis</v>
      </c>
      <c r="S3850" s="2" t="s">
        <v>2609</v>
      </c>
      <c r="T3850" s="69" t="s">
        <v>68</v>
      </c>
      <c r="X3850" t="str">
        <f>IF(T3850="","",_xlfn.LET(_xlpm.x,VLOOKUP(T3850,'Drop-down_menus'!$F$2:$G$16,2,FALSE),IF(_xlpm.x=0,"",_xlpm.x)))</f>
        <v>https://orcid.org/0000-0002-0981-7442</v>
      </c>
      <c r="Y3850" t="str">
        <f>IF(U3850="","",_xlfn.LET(_xlpm.x,VLOOKUP(U3850,'Drop-down_menus'!$F$2:$G$16,2,FALSE),IF(_xlpm.x=0,"",_xlpm.x)))</f>
        <v/>
      </c>
      <c r="Z3850" t="str">
        <f>IF(V3850="","",_xlfn.LET(_xlpm.x,VLOOKUP(V3850,'Drop-down_menus'!$F$2:$G$16,2,FALSE),IF(_xlpm.x=0,"",_xlpm.x)))</f>
        <v/>
      </c>
      <c r="AA3850" t="str">
        <f>IF(W3850="","",_xlfn.LET(_xlpm.x,VLOOKUP(W3850,'Drop-down_menus'!$F$2:$G$16,2,FALSE),IF(_xlpm.x=0,"",_xlpm.x)))</f>
        <v/>
      </c>
      <c r="AB3850" t="s">
        <v>756</v>
      </c>
      <c r="AE3850" t="s">
        <v>922</v>
      </c>
    </row>
    <row r="3851" spans="1:31" ht="15" hidden="1" x14ac:dyDescent="0.2">
      <c r="A3851" s="2" t="s">
        <v>207</v>
      </c>
      <c r="B3851">
        <v>1354</v>
      </c>
      <c r="C3851">
        <v>2969</v>
      </c>
      <c r="D3851" s="69" t="s">
        <v>700</v>
      </c>
      <c r="F3851" s="70" t="s">
        <v>766</v>
      </c>
      <c r="G3851" s="69">
        <v>1</v>
      </c>
      <c r="H3851" s="70" t="s">
        <v>766</v>
      </c>
      <c r="I3851" t="s">
        <v>766</v>
      </c>
      <c r="J3851" t="str">
        <f>IF($I3851="","",_xlfn.LET(_xlpm.x,VLOOKUP($I3851,'taxon-match_2026-08-31'!$A$2:$N$122,6,FALSE),IF(_xlpm.x=0,"",_xlpm.x)))</f>
        <v>Sladen, 1889</v>
      </c>
      <c r="K3851" t="str">
        <f>IF($I3851="","",_xlfn.LET(_xlpm.x,VLOOKUP($I3851,'taxon-match_2026-08-31'!$A$2:$N$122,4,FALSE),IF(_xlpm.x=0,"",_xlpm.x)))</f>
        <v>urn:lsid:marinespecies.org:taxname:172579</v>
      </c>
      <c r="L3851" t="str">
        <f>IF($I3851="","",_xlfn.LET(_xlpm.x,VLOOKUP($I3851,'taxon-match_2026-08-31'!$A$2:$N$122,7,FALSE),IF(_xlpm.x=0,"",_xlpm.x)))</f>
        <v>Animalia</v>
      </c>
      <c r="M3851" t="str">
        <f>IF($I3851="","",_xlfn.LET(_xlpm.x,VLOOKUP($I3851,'taxon-match_2026-08-31'!$A$2:$N$122,8,FALSE),IF(_xlpm.x=0,"",_xlpm.x)))</f>
        <v>Echinodermata</v>
      </c>
      <c r="N3851" t="str">
        <f>IF($I3851="","",_xlfn.LET(_xlpm.x,VLOOKUP($I3851,'taxon-match_2026-08-31'!$A$2:$N$122,9,FALSE),IF(_xlpm.x=0,"",_xlpm.x)))</f>
        <v>Asteroidea</v>
      </c>
      <c r="O3851" t="str">
        <f>IF($I3851="","",_xlfn.LET(_xlpm.x,VLOOKUP($I3851,'taxon-match_2026-08-31'!$A$2:$N$122,10,FALSE),IF(_xlpm.x=0,"",_xlpm.x)))</f>
        <v>Valvatida</v>
      </c>
      <c r="P3851" t="str">
        <f>IF($I3851="","",_xlfn.LET(_xlpm.x,VLOOKUP($I3851,'taxon-match_2026-08-31'!$A$2:$N$122,11,FALSE),IF(_xlpm.x=0,"",_xlpm.x)))</f>
        <v>Asterinidae</v>
      </c>
      <c r="Q3851" t="str">
        <f>IF($I3851="","",_xlfn.LET(_xlpm.x,VLOOKUP($I3851,'taxon-match_2026-08-31'!$A$2:$N$122,12,FALSE),IF(_xlpm.x=0,"",_xlpm.x)))</f>
        <v>Perknaster</v>
      </c>
      <c r="R3851" t="str">
        <f>IF($I3851="","",_xlfn.LET(_xlpm.x,VLOOKUP($I3851,'taxon-match_2026-08-31'!$A$2:$N$122,14,FALSE),IF(_xlpm.x=0,"",_xlpm.x)))</f>
        <v/>
      </c>
      <c r="S3851" s="2" t="s">
        <v>2361</v>
      </c>
      <c r="T3851" s="69" t="s">
        <v>68</v>
      </c>
      <c r="X3851" t="str">
        <f>IF(T3851="","",_xlfn.LET(_xlpm.x,VLOOKUP(T3851,'Drop-down_menus'!$F$2:$G$16,2,FALSE),IF(_xlpm.x=0,"",_xlpm.x)))</f>
        <v>https://orcid.org/0000-0002-0981-7442</v>
      </c>
      <c r="Y3851" t="str">
        <f>IF(U3851="","",_xlfn.LET(_xlpm.x,VLOOKUP(U3851,'Drop-down_menus'!$F$2:$G$16,2,FALSE),IF(_xlpm.x=0,"",_xlpm.x)))</f>
        <v/>
      </c>
      <c r="Z3851" t="str">
        <f>IF(V3851="","",_xlfn.LET(_xlpm.x,VLOOKUP(V3851,'Drop-down_menus'!$F$2:$G$16,2,FALSE),IF(_xlpm.x=0,"",_xlpm.x)))</f>
        <v/>
      </c>
      <c r="AA3851" t="str">
        <f>IF(W3851="","",_xlfn.LET(_xlpm.x,VLOOKUP(W3851,'Drop-down_menus'!$F$2:$G$16,2,FALSE),IF(_xlpm.x=0,"",_xlpm.x)))</f>
        <v/>
      </c>
      <c r="AB3851" t="s">
        <v>756</v>
      </c>
      <c r="AE3851" t="s">
        <v>922</v>
      </c>
    </row>
    <row r="3852" spans="1:31" ht="15" hidden="1" x14ac:dyDescent="0.2">
      <c r="A3852" s="2" t="s">
        <v>328</v>
      </c>
      <c r="B3852">
        <v>3400</v>
      </c>
      <c r="C3852">
        <v>2929</v>
      </c>
      <c r="D3852" s="69" t="s">
        <v>700</v>
      </c>
      <c r="F3852" s="70" t="s">
        <v>766</v>
      </c>
      <c r="G3852" s="69">
        <v>1</v>
      </c>
      <c r="H3852" s="70" t="s">
        <v>766</v>
      </c>
      <c r="I3852" t="s">
        <v>766</v>
      </c>
      <c r="J3852" t="str">
        <f>IF($I3852="","",_xlfn.LET(_xlpm.x,VLOOKUP($I3852,'taxon-match_2026-08-31'!$A$2:$N$122,6,FALSE),IF(_xlpm.x=0,"",_xlpm.x)))</f>
        <v>Sladen, 1889</v>
      </c>
      <c r="K3852" t="str">
        <f>IF($I3852="","",_xlfn.LET(_xlpm.x,VLOOKUP($I3852,'taxon-match_2026-08-31'!$A$2:$N$122,4,FALSE),IF(_xlpm.x=0,"",_xlpm.x)))</f>
        <v>urn:lsid:marinespecies.org:taxname:172579</v>
      </c>
      <c r="L3852" t="str">
        <f>IF($I3852="","",_xlfn.LET(_xlpm.x,VLOOKUP($I3852,'taxon-match_2026-08-31'!$A$2:$N$122,7,FALSE),IF(_xlpm.x=0,"",_xlpm.x)))</f>
        <v>Animalia</v>
      </c>
      <c r="M3852" t="str">
        <f>IF($I3852="","",_xlfn.LET(_xlpm.x,VLOOKUP($I3852,'taxon-match_2026-08-31'!$A$2:$N$122,8,FALSE),IF(_xlpm.x=0,"",_xlpm.x)))</f>
        <v>Echinodermata</v>
      </c>
      <c r="N3852" t="str">
        <f>IF($I3852="","",_xlfn.LET(_xlpm.x,VLOOKUP($I3852,'taxon-match_2026-08-31'!$A$2:$N$122,9,FALSE),IF(_xlpm.x=0,"",_xlpm.x)))</f>
        <v>Asteroidea</v>
      </c>
      <c r="O3852" t="str">
        <f>IF($I3852="","",_xlfn.LET(_xlpm.x,VLOOKUP($I3852,'taxon-match_2026-08-31'!$A$2:$N$122,10,FALSE),IF(_xlpm.x=0,"",_xlpm.x)))</f>
        <v>Valvatida</v>
      </c>
      <c r="P3852" t="str">
        <f>IF($I3852="","",_xlfn.LET(_xlpm.x,VLOOKUP($I3852,'taxon-match_2026-08-31'!$A$2:$N$122,11,FALSE),IF(_xlpm.x=0,"",_xlpm.x)))</f>
        <v>Asterinidae</v>
      </c>
      <c r="Q3852" t="str">
        <f>IF($I3852="","",_xlfn.LET(_xlpm.x,VLOOKUP($I3852,'taxon-match_2026-08-31'!$A$2:$N$122,12,FALSE),IF(_xlpm.x=0,"",_xlpm.x)))</f>
        <v>Perknaster</v>
      </c>
      <c r="R3852" t="str">
        <f>IF($I3852="","",_xlfn.LET(_xlpm.x,VLOOKUP($I3852,'taxon-match_2026-08-31'!$A$2:$N$122,14,FALSE),IF(_xlpm.x=0,"",_xlpm.x)))</f>
        <v/>
      </c>
      <c r="S3852" s="2" t="s">
        <v>2361</v>
      </c>
      <c r="T3852" s="69" t="s">
        <v>68</v>
      </c>
      <c r="X3852" t="str">
        <f>IF(T3852="","",_xlfn.LET(_xlpm.x,VLOOKUP(T3852,'Drop-down_menus'!$F$2:$G$16,2,FALSE),IF(_xlpm.x=0,"",_xlpm.x)))</f>
        <v>https://orcid.org/0000-0002-0981-7442</v>
      </c>
      <c r="Y3852" t="str">
        <f>IF(U3852="","",_xlfn.LET(_xlpm.x,VLOOKUP(U3852,'Drop-down_menus'!$F$2:$G$16,2,FALSE),IF(_xlpm.x=0,"",_xlpm.x)))</f>
        <v/>
      </c>
      <c r="Z3852" t="str">
        <f>IF(V3852="","",_xlfn.LET(_xlpm.x,VLOOKUP(V3852,'Drop-down_menus'!$F$2:$G$16,2,FALSE),IF(_xlpm.x=0,"",_xlpm.x)))</f>
        <v/>
      </c>
      <c r="AA3852" t="str">
        <f>IF(W3852="","",_xlfn.LET(_xlpm.x,VLOOKUP(W3852,'Drop-down_menus'!$F$2:$G$16,2,FALSE),IF(_xlpm.x=0,"",_xlpm.x)))</f>
        <v/>
      </c>
      <c r="AB3852" t="s">
        <v>756</v>
      </c>
      <c r="AE3852" t="s">
        <v>922</v>
      </c>
    </row>
    <row r="3853" spans="1:31" ht="15" hidden="1" x14ac:dyDescent="0.2">
      <c r="A3853" s="2" t="s">
        <v>489</v>
      </c>
      <c r="B3853">
        <v>5758</v>
      </c>
      <c r="C3853">
        <v>2955</v>
      </c>
      <c r="D3853" s="69" t="s">
        <v>700</v>
      </c>
      <c r="F3853" s="70" t="s">
        <v>766</v>
      </c>
      <c r="G3853" s="70">
        <v>1</v>
      </c>
      <c r="H3853" s="70" t="s">
        <v>766</v>
      </c>
      <c r="I3853" t="s">
        <v>766</v>
      </c>
      <c r="J3853" t="str">
        <f>IF($I3853="","",_xlfn.LET(_xlpm.x,VLOOKUP($I3853,'taxon-match_2026-08-31'!$A$2:$N$122,6,FALSE),IF(_xlpm.x=0,"",_xlpm.x)))</f>
        <v>Sladen, 1889</v>
      </c>
      <c r="K3853" t="str">
        <f>IF($I3853="","",_xlfn.LET(_xlpm.x,VLOOKUP($I3853,'taxon-match_2026-08-31'!$A$2:$N$122,4,FALSE),IF(_xlpm.x=0,"",_xlpm.x)))</f>
        <v>urn:lsid:marinespecies.org:taxname:172579</v>
      </c>
      <c r="L3853" t="str">
        <f>IF($I3853="","",_xlfn.LET(_xlpm.x,VLOOKUP($I3853,'taxon-match_2026-08-31'!$A$2:$N$122,7,FALSE),IF(_xlpm.x=0,"",_xlpm.x)))</f>
        <v>Animalia</v>
      </c>
      <c r="M3853" t="str">
        <f>IF($I3853="","",_xlfn.LET(_xlpm.x,VLOOKUP($I3853,'taxon-match_2026-08-31'!$A$2:$N$122,8,FALSE),IF(_xlpm.x=0,"",_xlpm.x)))</f>
        <v>Echinodermata</v>
      </c>
      <c r="N3853" t="str">
        <f>IF($I3853="","",_xlfn.LET(_xlpm.x,VLOOKUP($I3853,'taxon-match_2026-08-31'!$A$2:$N$122,9,FALSE),IF(_xlpm.x=0,"",_xlpm.x)))</f>
        <v>Asteroidea</v>
      </c>
      <c r="O3853" t="str">
        <f>IF($I3853="","",_xlfn.LET(_xlpm.x,VLOOKUP($I3853,'taxon-match_2026-08-31'!$A$2:$N$122,10,FALSE),IF(_xlpm.x=0,"",_xlpm.x)))</f>
        <v>Valvatida</v>
      </c>
      <c r="P3853" t="str">
        <f>IF($I3853="","",_xlfn.LET(_xlpm.x,VLOOKUP($I3853,'taxon-match_2026-08-31'!$A$2:$N$122,11,FALSE),IF(_xlpm.x=0,"",_xlpm.x)))</f>
        <v>Asterinidae</v>
      </c>
      <c r="Q3853" t="str">
        <f>IF($I3853="","",_xlfn.LET(_xlpm.x,VLOOKUP($I3853,'taxon-match_2026-08-31'!$A$2:$N$122,12,FALSE),IF(_xlpm.x=0,"",_xlpm.x)))</f>
        <v>Perknaster</v>
      </c>
      <c r="R3853" t="str">
        <f>IF($I3853="","",_xlfn.LET(_xlpm.x,VLOOKUP($I3853,'taxon-match_2026-08-31'!$A$2:$N$122,14,FALSE),IF(_xlpm.x=0,"",_xlpm.x)))</f>
        <v/>
      </c>
      <c r="S3853" s="2" t="s">
        <v>2361</v>
      </c>
      <c r="T3853" s="69" t="s">
        <v>68</v>
      </c>
      <c r="X3853" t="str">
        <f>IF(T3853="","",_xlfn.LET(_xlpm.x,VLOOKUP(T3853,'Drop-down_menus'!$F$2:$G$16,2,FALSE),IF(_xlpm.x=0,"",_xlpm.x)))</f>
        <v>https://orcid.org/0000-0002-0981-7442</v>
      </c>
      <c r="Y3853" t="str">
        <f>IF(U3853="","",_xlfn.LET(_xlpm.x,VLOOKUP(U3853,'Drop-down_menus'!$F$2:$G$16,2,FALSE),IF(_xlpm.x=0,"",_xlpm.x)))</f>
        <v/>
      </c>
      <c r="Z3853" t="str">
        <f>IF(V3853="","",_xlfn.LET(_xlpm.x,VLOOKUP(V3853,'Drop-down_menus'!$F$2:$G$16,2,FALSE),IF(_xlpm.x=0,"",_xlpm.x)))</f>
        <v/>
      </c>
      <c r="AA3853" t="str">
        <f>IF(W3853="","",_xlfn.LET(_xlpm.x,VLOOKUP(W3853,'Drop-down_menus'!$F$2:$G$16,2,FALSE),IF(_xlpm.x=0,"",_xlpm.x)))</f>
        <v/>
      </c>
      <c r="AB3853" t="s">
        <v>756</v>
      </c>
      <c r="AE3853" t="s">
        <v>922</v>
      </c>
    </row>
    <row r="3854" spans="1:31" ht="15" hidden="1" x14ac:dyDescent="0.2">
      <c r="A3854" s="2" t="s">
        <v>489</v>
      </c>
      <c r="B3854">
        <v>5759</v>
      </c>
      <c r="C3854">
        <v>2981</v>
      </c>
      <c r="D3854" s="69" t="s">
        <v>700</v>
      </c>
      <c r="F3854" s="70" t="s">
        <v>766</v>
      </c>
      <c r="G3854" s="70">
        <v>1</v>
      </c>
      <c r="H3854" s="70" t="s">
        <v>766</v>
      </c>
      <c r="I3854" t="s">
        <v>766</v>
      </c>
      <c r="J3854" t="str">
        <f>IF($I3854="","",_xlfn.LET(_xlpm.x,VLOOKUP($I3854,'taxon-match_2026-08-31'!$A$2:$N$122,6,FALSE),IF(_xlpm.x=0,"",_xlpm.x)))</f>
        <v>Sladen, 1889</v>
      </c>
      <c r="K3854" t="str">
        <f>IF($I3854="","",_xlfn.LET(_xlpm.x,VLOOKUP($I3854,'taxon-match_2026-08-31'!$A$2:$N$122,4,FALSE),IF(_xlpm.x=0,"",_xlpm.x)))</f>
        <v>urn:lsid:marinespecies.org:taxname:172579</v>
      </c>
      <c r="L3854" t="str">
        <f>IF($I3854="","",_xlfn.LET(_xlpm.x,VLOOKUP($I3854,'taxon-match_2026-08-31'!$A$2:$N$122,7,FALSE),IF(_xlpm.x=0,"",_xlpm.x)))</f>
        <v>Animalia</v>
      </c>
      <c r="M3854" t="str">
        <f>IF($I3854="","",_xlfn.LET(_xlpm.x,VLOOKUP($I3854,'taxon-match_2026-08-31'!$A$2:$N$122,8,FALSE),IF(_xlpm.x=0,"",_xlpm.x)))</f>
        <v>Echinodermata</v>
      </c>
      <c r="N3854" t="str">
        <f>IF($I3854="","",_xlfn.LET(_xlpm.x,VLOOKUP($I3854,'taxon-match_2026-08-31'!$A$2:$N$122,9,FALSE),IF(_xlpm.x=0,"",_xlpm.x)))</f>
        <v>Asteroidea</v>
      </c>
      <c r="O3854" t="str">
        <f>IF($I3854="","",_xlfn.LET(_xlpm.x,VLOOKUP($I3854,'taxon-match_2026-08-31'!$A$2:$N$122,10,FALSE),IF(_xlpm.x=0,"",_xlpm.x)))</f>
        <v>Valvatida</v>
      </c>
      <c r="P3854" t="str">
        <f>IF($I3854="","",_xlfn.LET(_xlpm.x,VLOOKUP($I3854,'taxon-match_2026-08-31'!$A$2:$N$122,11,FALSE),IF(_xlpm.x=0,"",_xlpm.x)))</f>
        <v>Asterinidae</v>
      </c>
      <c r="Q3854" t="str">
        <f>IF($I3854="","",_xlfn.LET(_xlpm.x,VLOOKUP($I3854,'taxon-match_2026-08-31'!$A$2:$N$122,12,FALSE),IF(_xlpm.x=0,"",_xlpm.x)))</f>
        <v>Perknaster</v>
      </c>
      <c r="R3854" t="str">
        <f>IF($I3854="","",_xlfn.LET(_xlpm.x,VLOOKUP($I3854,'taxon-match_2026-08-31'!$A$2:$N$122,14,FALSE),IF(_xlpm.x=0,"",_xlpm.x)))</f>
        <v/>
      </c>
      <c r="S3854" s="2" t="s">
        <v>2361</v>
      </c>
      <c r="T3854" s="69" t="s">
        <v>68</v>
      </c>
      <c r="X3854" t="str">
        <f>IF(T3854="","",_xlfn.LET(_xlpm.x,VLOOKUP(T3854,'Drop-down_menus'!$F$2:$G$16,2,FALSE),IF(_xlpm.x=0,"",_xlpm.x)))</f>
        <v>https://orcid.org/0000-0002-0981-7442</v>
      </c>
      <c r="Y3854" t="str">
        <f>IF(U3854="","",_xlfn.LET(_xlpm.x,VLOOKUP(U3854,'Drop-down_menus'!$F$2:$G$16,2,FALSE),IF(_xlpm.x=0,"",_xlpm.x)))</f>
        <v/>
      </c>
      <c r="Z3854" t="str">
        <f>IF(V3854="","",_xlfn.LET(_xlpm.x,VLOOKUP(V3854,'Drop-down_menus'!$F$2:$G$16,2,FALSE),IF(_xlpm.x=0,"",_xlpm.x)))</f>
        <v/>
      </c>
      <c r="AA3854" t="str">
        <f>IF(W3854="","",_xlfn.LET(_xlpm.x,VLOOKUP(W3854,'Drop-down_menus'!$F$2:$G$16,2,FALSE),IF(_xlpm.x=0,"",_xlpm.x)))</f>
        <v/>
      </c>
      <c r="AB3854" t="s">
        <v>756</v>
      </c>
      <c r="AE3854" t="s">
        <v>922</v>
      </c>
    </row>
    <row r="3855" spans="1:31" ht="15" hidden="1" x14ac:dyDescent="0.2">
      <c r="A3855" s="2" t="s">
        <v>489</v>
      </c>
      <c r="B3855">
        <v>5769</v>
      </c>
      <c r="C3855">
        <v>2930</v>
      </c>
      <c r="D3855" s="69" t="s">
        <v>700</v>
      </c>
      <c r="F3855" s="70" t="s">
        <v>766</v>
      </c>
      <c r="G3855" s="70">
        <v>1</v>
      </c>
      <c r="H3855" s="70" t="s">
        <v>766</v>
      </c>
      <c r="I3855" t="s">
        <v>766</v>
      </c>
      <c r="J3855" t="str">
        <f>IF($I3855="","",_xlfn.LET(_xlpm.x,VLOOKUP($I3855,'taxon-match_2026-08-31'!$A$2:$N$122,6,FALSE),IF(_xlpm.x=0,"",_xlpm.x)))</f>
        <v>Sladen, 1889</v>
      </c>
      <c r="K3855" t="str">
        <f>IF($I3855="","",_xlfn.LET(_xlpm.x,VLOOKUP($I3855,'taxon-match_2026-08-31'!$A$2:$N$122,4,FALSE),IF(_xlpm.x=0,"",_xlpm.x)))</f>
        <v>urn:lsid:marinespecies.org:taxname:172579</v>
      </c>
      <c r="L3855" t="str">
        <f>IF($I3855="","",_xlfn.LET(_xlpm.x,VLOOKUP($I3855,'taxon-match_2026-08-31'!$A$2:$N$122,7,FALSE),IF(_xlpm.x=0,"",_xlpm.x)))</f>
        <v>Animalia</v>
      </c>
      <c r="M3855" t="str">
        <f>IF($I3855="","",_xlfn.LET(_xlpm.x,VLOOKUP($I3855,'taxon-match_2026-08-31'!$A$2:$N$122,8,FALSE),IF(_xlpm.x=0,"",_xlpm.x)))</f>
        <v>Echinodermata</v>
      </c>
      <c r="N3855" t="str">
        <f>IF($I3855="","",_xlfn.LET(_xlpm.x,VLOOKUP($I3855,'taxon-match_2026-08-31'!$A$2:$N$122,9,FALSE),IF(_xlpm.x=0,"",_xlpm.x)))</f>
        <v>Asteroidea</v>
      </c>
      <c r="O3855" t="str">
        <f>IF($I3855="","",_xlfn.LET(_xlpm.x,VLOOKUP($I3855,'taxon-match_2026-08-31'!$A$2:$N$122,10,FALSE),IF(_xlpm.x=0,"",_xlpm.x)))</f>
        <v>Valvatida</v>
      </c>
      <c r="P3855" t="str">
        <f>IF($I3855="","",_xlfn.LET(_xlpm.x,VLOOKUP($I3855,'taxon-match_2026-08-31'!$A$2:$N$122,11,FALSE),IF(_xlpm.x=0,"",_xlpm.x)))</f>
        <v>Asterinidae</v>
      </c>
      <c r="Q3855" t="str">
        <f>IF($I3855="","",_xlfn.LET(_xlpm.x,VLOOKUP($I3855,'taxon-match_2026-08-31'!$A$2:$N$122,12,FALSE),IF(_xlpm.x=0,"",_xlpm.x)))</f>
        <v>Perknaster</v>
      </c>
      <c r="R3855" t="str">
        <f>IF($I3855="","",_xlfn.LET(_xlpm.x,VLOOKUP($I3855,'taxon-match_2026-08-31'!$A$2:$N$122,14,FALSE),IF(_xlpm.x=0,"",_xlpm.x)))</f>
        <v/>
      </c>
      <c r="S3855" s="2" t="s">
        <v>2361</v>
      </c>
      <c r="T3855" s="69" t="s">
        <v>68</v>
      </c>
      <c r="X3855" t="str">
        <f>IF(T3855="","",_xlfn.LET(_xlpm.x,VLOOKUP(T3855,'Drop-down_menus'!$F$2:$G$16,2,FALSE),IF(_xlpm.x=0,"",_xlpm.x)))</f>
        <v>https://orcid.org/0000-0002-0981-7442</v>
      </c>
      <c r="Y3855" t="str">
        <f>IF(U3855="","",_xlfn.LET(_xlpm.x,VLOOKUP(U3855,'Drop-down_menus'!$F$2:$G$16,2,FALSE),IF(_xlpm.x=0,"",_xlpm.x)))</f>
        <v/>
      </c>
      <c r="Z3855" t="str">
        <f>IF(V3855="","",_xlfn.LET(_xlpm.x,VLOOKUP(V3855,'Drop-down_menus'!$F$2:$G$16,2,FALSE),IF(_xlpm.x=0,"",_xlpm.x)))</f>
        <v/>
      </c>
      <c r="AA3855" t="str">
        <f>IF(W3855="","",_xlfn.LET(_xlpm.x,VLOOKUP(W3855,'Drop-down_menus'!$F$2:$G$16,2,FALSE),IF(_xlpm.x=0,"",_xlpm.x)))</f>
        <v/>
      </c>
      <c r="AB3855" t="s">
        <v>756</v>
      </c>
      <c r="AE3855" t="s">
        <v>922</v>
      </c>
    </row>
    <row r="3856" spans="1:31" ht="15" hidden="1" x14ac:dyDescent="0.2">
      <c r="A3856" s="2" t="s">
        <v>117</v>
      </c>
      <c r="B3856">
        <v>656</v>
      </c>
      <c r="C3856">
        <v>2975</v>
      </c>
      <c r="D3856" s="69" t="s">
        <v>700</v>
      </c>
      <c r="F3856" s="70" t="s">
        <v>766</v>
      </c>
      <c r="G3856" s="69">
        <v>1</v>
      </c>
      <c r="H3856" s="70" t="s">
        <v>766</v>
      </c>
      <c r="I3856" t="s">
        <v>766</v>
      </c>
      <c r="J3856" t="str">
        <f>IF($I3856="","",_xlfn.LET(_xlpm.x,VLOOKUP($I3856,'taxon-match_2026-08-31'!$A$2:$N$122,6,FALSE),IF(_xlpm.x=0,"",_xlpm.x)))</f>
        <v>Sladen, 1889</v>
      </c>
      <c r="K3856" t="str">
        <f>IF($I3856="","",_xlfn.LET(_xlpm.x,VLOOKUP($I3856,'taxon-match_2026-08-31'!$A$2:$N$122,4,FALSE),IF(_xlpm.x=0,"",_xlpm.x)))</f>
        <v>urn:lsid:marinespecies.org:taxname:172579</v>
      </c>
      <c r="L3856" t="str">
        <f>IF($I3856="","",_xlfn.LET(_xlpm.x,VLOOKUP($I3856,'taxon-match_2026-08-31'!$A$2:$N$122,7,FALSE),IF(_xlpm.x=0,"",_xlpm.x)))</f>
        <v>Animalia</v>
      </c>
      <c r="M3856" t="str">
        <f>IF($I3856="","",_xlfn.LET(_xlpm.x,VLOOKUP($I3856,'taxon-match_2026-08-31'!$A$2:$N$122,8,FALSE),IF(_xlpm.x=0,"",_xlpm.x)))</f>
        <v>Echinodermata</v>
      </c>
      <c r="N3856" t="str">
        <f>IF($I3856="","",_xlfn.LET(_xlpm.x,VLOOKUP($I3856,'taxon-match_2026-08-31'!$A$2:$N$122,9,FALSE),IF(_xlpm.x=0,"",_xlpm.x)))</f>
        <v>Asteroidea</v>
      </c>
      <c r="O3856" t="str">
        <f>IF($I3856="","",_xlfn.LET(_xlpm.x,VLOOKUP($I3856,'taxon-match_2026-08-31'!$A$2:$N$122,10,FALSE),IF(_xlpm.x=0,"",_xlpm.x)))</f>
        <v>Valvatida</v>
      </c>
      <c r="P3856" t="str">
        <f>IF($I3856="","",_xlfn.LET(_xlpm.x,VLOOKUP($I3856,'taxon-match_2026-08-31'!$A$2:$N$122,11,FALSE),IF(_xlpm.x=0,"",_xlpm.x)))</f>
        <v>Asterinidae</v>
      </c>
      <c r="Q3856" t="str">
        <f>IF($I3856="","",_xlfn.LET(_xlpm.x,VLOOKUP($I3856,'taxon-match_2026-08-31'!$A$2:$N$122,12,FALSE),IF(_xlpm.x=0,"",_xlpm.x)))</f>
        <v>Perknaster</v>
      </c>
      <c r="R3856" t="str">
        <f>IF($I3856="","",_xlfn.LET(_xlpm.x,VLOOKUP($I3856,'taxon-match_2026-08-31'!$A$2:$N$122,14,FALSE),IF(_xlpm.x=0,"",_xlpm.x)))</f>
        <v/>
      </c>
      <c r="S3856" s="2" t="s">
        <v>2361</v>
      </c>
      <c r="T3856" s="69" t="s">
        <v>68</v>
      </c>
      <c r="X3856" t="str">
        <f>IF(T3856="","",_xlfn.LET(_xlpm.x,VLOOKUP(T3856,'Drop-down_menus'!$F$2:$G$16,2,FALSE),IF(_xlpm.x=0,"",_xlpm.x)))</f>
        <v>https://orcid.org/0000-0002-0981-7442</v>
      </c>
      <c r="Y3856" t="str">
        <f>IF(U3856="","",_xlfn.LET(_xlpm.x,VLOOKUP(U3856,'Drop-down_menus'!$F$2:$G$16,2,FALSE),IF(_xlpm.x=0,"",_xlpm.x)))</f>
        <v/>
      </c>
      <c r="Z3856" t="str">
        <f>IF(V3856="","",_xlfn.LET(_xlpm.x,VLOOKUP(V3856,'Drop-down_menus'!$F$2:$G$16,2,FALSE),IF(_xlpm.x=0,"",_xlpm.x)))</f>
        <v/>
      </c>
      <c r="AA3856" t="str">
        <f>IF(W3856="","",_xlfn.LET(_xlpm.x,VLOOKUP(W3856,'Drop-down_menus'!$F$2:$G$16,2,FALSE),IF(_xlpm.x=0,"",_xlpm.x)))</f>
        <v/>
      </c>
      <c r="AB3856" t="s">
        <v>756</v>
      </c>
      <c r="AE3856" t="s">
        <v>922</v>
      </c>
    </row>
    <row r="3857" spans="1:31" ht="15" x14ac:dyDescent="0.2">
      <c r="A3857" s="2" t="s">
        <v>117</v>
      </c>
      <c r="B3857">
        <v>667</v>
      </c>
      <c r="C3857">
        <v>2976</v>
      </c>
      <c r="D3857" s="69" t="s">
        <v>700</v>
      </c>
      <c r="F3857" s="70" t="s">
        <v>769</v>
      </c>
      <c r="G3857" s="69">
        <v>1</v>
      </c>
      <c r="H3857" s="70" t="s">
        <v>769</v>
      </c>
      <c r="I3857" t="s">
        <v>769</v>
      </c>
      <c r="J3857" t="str">
        <f>IF($I3857="","",_xlfn.LET(_xlpm.x,VLOOKUP($I3857,'taxon-match_2026-08-31'!$A$2:$N$122,6,FALSE),IF(_xlpm.x=0,"",_xlpm.x)))</f>
        <v>(Koehler, 1906)</v>
      </c>
      <c r="K3857" t="str">
        <f>IF($I3857="","",_xlfn.LET(_xlpm.x,VLOOKUP($I3857,'taxon-match_2026-08-31'!$A$2:$N$122,4,FALSE),IF(_xlpm.x=0,"",_xlpm.x)))</f>
        <v>urn:lsid:marinespecies.org:taxname:234948</v>
      </c>
      <c r="L3857" t="str">
        <f>IF($I3857="","",_xlfn.LET(_xlpm.x,VLOOKUP($I3857,'taxon-match_2026-08-31'!$A$2:$N$122,7,FALSE),IF(_xlpm.x=0,"",_xlpm.x)))</f>
        <v>Animalia</v>
      </c>
      <c r="M3857" t="str">
        <f>IF($I3857="","",_xlfn.LET(_xlpm.x,VLOOKUP($I3857,'taxon-match_2026-08-31'!$A$2:$N$122,8,FALSE),IF(_xlpm.x=0,"",_xlpm.x)))</f>
        <v>Echinodermata</v>
      </c>
      <c r="N3857" t="str">
        <f>IF($I3857="","",_xlfn.LET(_xlpm.x,VLOOKUP($I3857,'taxon-match_2026-08-31'!$A$2:$N$122,9,FALSE),IF(_xlpm.x=0,"",_xlpm.x)))</f>
        <v>Asteroidea</v>
      </c>
      <c r="O3857" t="str">
        <f>IF($I3857="","",_xlfn.LET(_xlpm.x,VLOOKUP($I3857,'taxon-match_2026-08-31'!$A$2:$N$122,10,FALSE),IF(_xlpm.x=0,"",_xlpm.x)))</f>
        <v>Paxillosida</v>
      </c>
      <c r="P3857" t="str">
        <f>IF($I3857="","",_xlfn.LET(_xlpm.x,VLOOKUP($I3857,'taxon-match_2026-08-31'!$A$2:$N$122,11,FALSE),IF(_xlpm.x=0,"",_xlpm.x)))</f>
        <v>Astropectinidae</v>
      </c>
      <c r="Q3857" t="str">
        <f>IF($I3857="","",_xlfn.LET(_xlpm.x,VLOOKUP($I3857,'taxon-match_2026-08-31'!$A$2:$N$122,12,FALSE),IF(_xlpm.x=0,"",_xlpm.x)))</f>
        <v>Psilaster</v>
      </c>
      <c r="R3857" t="str">
        <f>IF($I3857="","",_xlfn.LET(_xlpm.x,VLOOKUP($I3857,'taxon-match_2026-08-31'!$A$2:$N$122,14,FALSE),IF(_xlpm.x=0,"",_xlpm.x)))</f>
        <v>charcoti</v>
      </c>
      <c r="S3857" s="2" t="s">
        <v>2609</v>
      </c>
      <c r="T3857" s="69" t="s">
        <v>68</v>
      </c>
      <c r="X3857" t="str">
        <f>IF(T3857="","",_xlfn.LET(_xlpm.x,VLOOKUP(T3857,'Drop-down_menus'!$F$2:$G$16,2,FALSE),IF(_xlpm.x=0,"",_xlpm.x)))</f>
        <v>https://orcid.org/0000-0002-0981-7442</v>
      </c>
      <c r="Y3857" t="str">
        <f>IF(U3857="","",_xlfn.LET(_xlpm.x,VLOOKUP(U3857,'Drop-down_menus'!$F$2:$G$16,2,FALSE),IF(_xlpm.x=0,"",_xlpm.x)))</f>
        <v/>
      </c>
      <c r="Z3857" t="str">
        <f>IF(V3857="","",_xlfn.LET(_xlpm.x,VLOOKUP(V3857,'Drop-down_menus'!$F$2:$G$16,2,FALSE),IF(_xlpm.x=0,"",_xlpm.x)))</f>
        <v/>
      </c>
      <c r="AA3857" t="str">
        <f>IF(W3857="","",_xlfn.LET(_xlpm.x,VLOOKUP(W3857,'Drop-down_menus'!$F$2:$G$16,2,FALSE),IF(_xlpm.x=0,"",_xlpm.x)))</f>
        <v/>
      </c>
      <c r="AB3857" t="s">
        <v>756</v>
      </c>
      <c r="AE3857" t="s">
        <v>922</v>
      </c>
    </row>
    <row r="3858" spans="1:31" ht="15" hidden="1" x14ac:dyDescent="0.2">
      <c r="A3858" s="2" t="s">
        <v>181</v>
      </c>
      <c r="B3858">
        <v>1084</v>
      </c>
      <c r="C3858">
        <v>2953</v>
      </c>
      <c r="D3858" s="69" t="s">
        <v>700</v>
      </c>
      <c r="F3858" s="70" t="s">
        <v>692</v>
      </c>
      <c r="H3858" s="70" t="s">
        <v>692</v>
      </c>
      <c r="I3858" t="s">
        <v>692</v>
      </c>
      <c r="J3858" t="str">
        <f>IF($I3858="","",_xlfn.LET(_xlpm.x,VLOOKUP($I3858,'taxon-match_2026-08-31'!$A$2:$N$122,6,FALSE),IF(_xlpm.x=0,"",_xlpm.x)))</f>
        <v>de Blainville, 1830</v>
      </c>
      <c r="K3858" t="str">
        <f>IF($I3858="","",_xlfn.LET(_xlpm.x,VLOOKUP($I3858,'taxon-match_2026-08-31'!$A$2:$N$122,4,FALSE),IF(_xlpm.x=0,"",_xlpm.x)))</f>
        <v>urn:lsid:marinespecies.org:taxname:123080</v>
      </c>
      <c r="L3858" t="str">
        <f>IF($I3858="","",_xlfn.LET(_xlpm.x,VLOOKUP($I3858,'taxon-match_2026-08-31'!$A$2:$N$122,7,FALSE),IF(_xlpm.x=0,"",_xlpm.x)))</f>
        <v>Animalia</v>
      </c>
      <c r="M3858" t="str">
        <f>IF($I3858="","",_xlfn.LET(_xlpm.x,VLOOKUP($I3858,'taxon-match_2026-08-31'!$A$2:$N$122,8,FALSE),IF(_xlpm.x=0,"",_xlpm.x)))</f>
        <v>Echinodermata</v>
      </c>
      <c r="N3858" t="str">
        <f>IF($I3858="","",_xlfn.LET(_xlpm.x,VLOOKUP($I3858,'taxon-match_2026-08-31'!$A$2:$N$122,9,FALSE),IF(_xlpm.x=0,"",_xlpm.x)))</f>
        <v>Asteroidea</v>
      </c>
      <c r="O3858" t="str">
        <f>IF($I3858="","",_xlfn.LET(_xlpm.x,VLOOKUP($I3858,'taxon-match_2026-08-31'!$A$2:$N$122,10,FALSE),IF(_xlpm.x=0,"",_xlpm.x)))</f>
        <v/>
      </c>
      <c r="P3858" t="str">
        <f>IF($I3858="","",_xlfn.LET(_xlpm.x,VLOOKUP($I3858,'taxon-match_2026-08-31'!$A$2:$N$122,11,FALSE),IF(_xlpm.x=0,"",_xlpm.x)))</f>
        <v/>
      </c>
      <c r="Q3858" t="str">
        <f>IF($I3858="","",_xlfn.LET(_xlpm.x,VLOOKUP($I3858,'taxon-match_2026-08-31'!$A$2:$N$122,12,FALSE),IF(_xlpm.x=0,"",_xlpm.x)))</f>
        <v/>
      </c>
      <c r="R3858" t="str">
        <f>IF($I3858="","",_xlfn.LET(_xlpm.x,VLOOKUP($I3858,'taxon-match_2026-08-31'!$A$2:$N$122,14,FALSE),IF(_xlpm.x=0,"",_xlpm.x)))</f>
        <v/>
      </c>
      <c r="S3858" s="2" t="s">
        <v>2358</v>
      </c>
      <c r="T3858" s="69" t="s">
        <v>68</v>
      </c>
      <c r="U3858" s="69"/>
      <c r="X3858" t="str">
        <f>IF(T3858="","",_xlfn.LET(_xlpm.x,VLOOKUP(T3858,'Drop-down_menus'!$F$2:$G$16,2,FALSE),IF(_xlpm.x=0,"",_xlpm.x)))</f>
        <v>https://orcid.org/0000-0002-0981-7442</v>
      </c>
      <c r="Y3858" t="str">
        <f>IF(U3858="","",_xlfn.LET(_xlpm.x,VLOOKUP(U3858,'Drop-down_menus'!$F$2:$G$16,2,FALSE),IF(_xlpm.x=0,"",_xlpm.x)))</f>
        <v/>
      </c>
      <c r="Z3858" t="str">
        <f>IF(V3858="","",_xlfn.LET(_xlpm.x,VLOOKUP(V3858,'Drop-down_menus'!$F$2:$G$16,2,FALSE),IF(_xlpm.x=0,"",_xlpm.x)))</f>
        <v/>
      </c>
      <c r="AA3858" t="str">
        <f>IF(W3858="","",_xlfn.LET(_xlpm.x,VLOOKUP(W3858,'Drop-down_menus'!$F$2:$G$16,2,FALSE),IF(_xlpm.x=0,"",_xlpm.x)))</f>
        <v/>
      </c>
      <c r="AB3858" s="69" t="s">
        <v>678</v>
      </c>
      <c r="AE3858" s="69" t="s">
        <v>922</v>
      </c>
    </row>
    <row r="3859" spans="1:31" ht="15" x14ac:dyDescent="0.2">
      <c r="A3859" s="2" t="s">
        <v>117</v>
      </c>
      <c r="B3859">
        <v>642</v>
      </c>
      <c r="C3859">
        <v>2986</v>
      </c>
      <c r="D3859" s="69" t="s">
        <v>700</v>
      </c>
      <c r="F3859" s="70" t="s">
        <v>762</v>
      </c>
      <c r="G3859" s="69">
        <v>1</v>
      </c>
      <c r="H3859" s="70" t="s">
        <v>762</v>
      </c>
      <c r="I3859" t="s">
        <v>762</v>
      </c>
      <c r="J3859" t="str">
        <f>IF($I3859="","",_xlfn.LET(_xlpm.x,VLOOKUP($I3859,'taxon-match_2026-08-31'!$A$2:$N$122,6,FALSE),IF(_xlpm.x=0,"",_xlpm.x)))</f>
        <v>(E. A. Smith, 1876)</v>
      </c>
      <c r="K3859" t="str">
        <f>IF($I3859="","",_xlfn.LET(_xlpm.x,VLOOKUP($I3859,'taxon-match_2026-08-31'!$A$2:$N$122,4,FALSE),IF(_xlpm.x=0,"",_xlpm.x)))</f>
        <v>urn:lsid:marinespecies.org:taxname:172774</v>
      </c>
      <c r="L3859" t="str">
        <f>IF($I3859="","",_xlfn.LET(_xlpm.x,VLOOKUP($I3859,'taxon-match_2026-08-31'!$A$2:$N$122,7,FALSE),IF(_xlpm.x=0,"",_xlpm.x)))</f>
        <v>Animalia</v>
      </c>
      <c r="M3859" t="str">
        <f>IF($I3859="","",_xlfn.LET(_xlpm.x,VLOOKUP($I3859,'taxon-match_2026-08-31'!$A$2:$N$122,8,FALSE),IF(_xlpm.x=0,"",_xlpm.x)))</f>
        <v>Echinodermata</v>
      </c>
      <c r="N3859" t="str">
        <f>IF($I3859="","",_xlfn.LET(_xlpm.x,VLOOKUP($I3859,'taxon-match_2026-08-31'!$A$2:$N$122,9,FALSE),IF(_xlpm.x=0,"",_xlpm.x)))</f>
        <v>Asteroidea</v>
      </c>
      <c r="O3859" t="str">
        <f>IF($I3859="","",_xlfn.LET(_xlpm.x,VLOOKUP($I3859,'taxon-match_2026-08-31'!$A$2:$N$122,10,FALSE),IF(_xlpm.x=0,"",_xlpm.x)))</f>
        <v>Valvatida</v>
      </c>
      <c r="P3859" t="str">
        <f>IF($I3859="","",_xlfn.LET(_xlpm.x,VLOOKUP($I3859,'taxon-match_2026-08-31'!$A$2:$N$122,11,FALSE),IF(_xlpm.x=0,"",_xlpm.x)))</f>
        <v>Odontasteridae</v>
      </c>
      <c r="Q3859" t="str">
        <f>IF($I3859="","",_xlfn.LET(_xlpm.x,VLOOKUP($I3859,'taxon-match_2026-08-31'!$A$2:$N$122,12,FALSE),IF(_xlpm.x=0,"",_xlpm.x)))</f>
        <v>Odontaster</v>
      </c>
      <c r="R3859" t="str">
        <f>IF($I3859="","",_xlfn.LET(_xlpm.x,VLOOKUP($I3859,'taxon-match_2026-08-31'!$A$2:$N$122,14,FALSE),IF(_xlpm.x=0,"",_xlpm.x)))</f>
        <v>meridionalis</v>
      </c>
      <c r="S3859" s="2" t="s">
        <v>2609</v>
      </c>
      <c r="T3859" s="69" t="s">
        <v>68</v>
      </c>
      <c r="U3859" s="69"/>
      <c r="X3859" t="str">
        <f>IF(T3859="","",_xlfn.LET(_xlpm.x,VLOOKUP(T3859,'Drop-down_menus'!$F$2:$G$16,2,FALSE),IF(_xlpm.x=0,"",_xlpm.x)))</f>
        <v>https://orcid.org/0000-0002-0981-7442</v>
      </c>
      <c r="Y3859" t="str">
        <f>IF(U3859="","",_xlfn.LET(_xlpm.x,VLOOKUP(U3859,'Drop-down_menus'!$F$2:$G$16,2,FALSE),IF(_xlpm.x=0,"",_xlpm.x)))</f>
        <v/>
      </c>
      <c r="Z3859" t="str">
        <f>IF(V3859="","",_xlfn.LET(_xlpm.x,VLOOKUP(V3859,'Drop-down_menus'!$F$2:$G$16,2,FALSE),IF(_xlpm.x=0,"",_xlpm.x)))</f>
        <v/>
      </c>
      <c r="AA3859" t="str">
        <f>IF(W3859="","",_xlfn.LET(_xlpm.x,VLOOKUP(W3859,'Drop-down_menus'!$F$2:$G$16,2,FALSE),IF(_xlpm.x=0,"",_xlpm.x)))</f>
        <v/>
      </c>
      <c r="AB3859" s="69" t="s">
        <v>678</v>
      </c>
      <c r="AE3859" s="69" t="s">
        <v>922</v>
      </c>
    </row>
    <row r="3860" spans="1:31" ht="15" hidden="1" x14ac:dyDescent="0.2">
      <c r="A3860" s="2" t="s">
        <v>117</v>
      </c>
      <c r="B3860">
        <v>664</v>
      </c>
      <c r="C3860">
        <v>2987</v>
      </c>
      <c r="D3860" s="69" t="s">
        <v>700</v>
      </c>
      <c r="F3860" s="70" t="s">
        <v>768</v>
      </c>
      <c r="G3860" s="69">
        <v>1</v>
      </c>
      <c r="H3860" s="70" t="s">
        <v>768</v>
      </c>
      <c r="I3860" t="s">
        <v>768</v>
      </c>
      <c r="J3860" t="str">
        <f>IF($I3860="","",_xlfn.LET(_xlpm.x,VLOOKUP($I3860,'taxon-match_2026-08-31'!$A$2:$N$122,6,FALSE),IF(_xlpm.x=0,"",_xlpm.x)))</f>
        <v>Verrill, 1899</v>
      </c>
      <c r="K3860" t="str">
        <f>IF($I3860="","",_xlfn.LET(_xlpm.x,VLOOKUP($I3860,'taxon-match_2026-08-31'!$A$2:$N$122,4,FALSE),IF(_xlpm.x=0,"",_xlpm.x)))</f>
        <v>urn:lsid:marinespecies.org:taxname:172592</v>
      </c>
      <c r="L3860" t="str">
        <f>IF($I3860="","",_xlfn.LET(_xlpm.x,VLOOKUP($I3860,'taxon-match_2026-08-31'!$A$2:$N$122,7,FALSE),IF(_xlpm.x=0,"",_xlpm.x)))</f>
        <v>Animalia</v>
      </c>
      <c r="M3860" t="str">
        <f>IF($I3860="","",_xlfn.LET(_xlpm.x,VLOOKUP($I3860,'taxon-match_2026-08-31'!$A$2:$N$122,8,FALSE),IF(_xlpm.x=0,"",_xlpm.x)))</f>
        <v>Echinodermata</v>
      </c>
      <c r="N3860" t="str">
        <f>IF($I3860="","",_xlfn.LET(_xlpm.x,VLOOKUP($I3860,'taxon-match_2026-08-31'!$A$2:$N$122,9,FALSE),IF(_xlpm.x=0,"",_xlpm.x)))</f>
        <v>Asteroidea</v>
      </c>
      <c r="O3860" t="str">
        <f>IF($I3860="","",_xlfn.LET(_xlpm.x,VLOOKUP($I3860,'taxon-match_2026-08-31'!$A$2:$N$122,10,FALSE),IF(_xlpm.x=0,"",_xlpm.x)))</f>
        <v>Valvatida</v>
      </c>
      <c r="P3860" t="str">
        <f>IF($I3860="","",_xlfn.LET(_xlpm.x,VLOOKUP($I3860,'taxon-match_2026-08-31'!$A$2:$N$122,11,FALSE),IF(_xlpm.x=0,"",_xlpm.x)))</f>
        <v>Odontasteridae</v>
      </c>
      <c r="Q3860" t="str">
        <f>IF($I3860="","",_xlfn.LET(_xlpm.x,VLOOKUP($I3860,'taxon-match_2026-08-31'!$A$2:$N$122,12,FALSE),IF(_xlpm.x=0,"",_xlpm.x)))</f>
        <v>Acodontaster</v>
      </c>
      <c r="R3860" t="str">
        <f>IF($I3860="","",_xlfn.LET(_xlpm.x,VLOOKUP($I3860,'taxon-match_2026-08-31'!$A$2:$N$122,14,FALSE),IF(_xlpm.x=0,"",_xlpm.x)))</f>
        <v/>
      </c>
      <c r="S3860" s="2" t="s">
        <v>2361</v>
      </c>
      <c r="T3860" s="69" t="s">
        <v>68</v>
      </c>
      <c r="X3860" t="str">
        <f>IF(T3860="","",_xlfn.LET(_xlpm.x,VLOOKUP(T3860,'Drop-down_menus'!$F$2:$G$16,2,FALSE),IF(_xlpm.x=0,"",_xlpm.x)))</f>
        <v>https://orcid.org/0000-0002-0981-7442</v>
      </c>
      <c r="Y3860" t="str">
        <f>IF(U3860="","",_xlfn.LET(_xlpm.x,VLOOKUP(U3860,'Drop-down_menus'!$F$2:$G$16,2,FALSE),IF(_xlpm.x=0,"",_xlpm.x)))</f>
        <v/>
      </c>
      <c r="Z3860" t="str">
        <f>IF(V3860="","",_xlfn.LET(_xlpm.x,VLOOKUP(V3860,'Drop-down_menus'!$F$2:$G$16,2,FALSE),IF(_xlpm.x=0,"",_xlpm.x)))</f>
        <v/>
      </c>
      <c r="AA3860" t="str">
        <f>IF(W3860="","",_xlfn.LET(_xlpm.x,VLOOKUP(W3860,'Drop-down_menus'!$F$2:$G$16,2,FALSE),IF(_xlpm.x=0,"",_xlpm.x)))</f>
        <v/>
      </c>
      <c r="AB3860" s="69" t="s">
        <v>678</v>
      </c>
      <c r="AE3860" t="s">
        <v>922</v>
      </c>
    </row>
    <row r="3861" spans="1:31" ht="15" hidden="1" x14ac:dyDescent="0.2">
      <c r="A3861" s="2" t="s">
        <v>117</v>
      </c>
      <c r="B3861">
        <v>665</v>
      </c>
      <c r="C3861">
        <v>2941</v>
      </c>
      <c r="D3861" s="69" t="s">
        <v>700</v>
      </c>
      <c r="F3861" s="70" t="s">
        <v>768</v>
      </c>
      <c r="G3861" s="69">
        <v>1</v>
      </c>
      <c r="H3861" s="70" t="s">
        <v>768</v>
      </c>
      <c r="I3861" t="s">
        <v>768</v>
      </c>
      <c r="J3861" t="str">
        <f>IF($I3861="","",_xlfn.LET(_xlpm.x,VLOOKUP($I3861,'taxon-match_2026-08-31'!$A$2:$N$122,6,FALSE),IF(_xlpm.x=0,"",_xlpm.x)))</f>
        <v>Verrill, 1899</v>
      </c>
      <c r="K3861" t="str">
        <f>IF($I3861="","",_xlfn.LET(_xlpm.x,VLOOKUP($I3861,'taxon-match_2026-08-31'!$A$2:$N$122,4,FALSE),IF(_xlpm.x=0,"",_xlpm.x)))</f>
        <v>urn:lsid:marinespecies.org:taxname:172592</v>
      </c>
      <c r="L3861" t="str">
        <f>IF($I3861="","",_xlfn.LET(_xlpm.x,VLOOKUP($I3861,'taxon-match_2026-08-31'!$A$2:$N$122,7,FALSE),IF(_xlpm.x=0,"",_xlpm.x)))</f>
        <v>Animalia</v>
      </c>
      <c r="M3861" t="str">
        <f>IF($I3861="","",_xlfn.LET(_xlpm.x,VLOOKUP($I3861,'taxon-match_2026-08-31'!$A$2:$N$122,8,FALSE),IF(_xlpm.x=0,"",_xlpm.x)))</f>
        <v>Echinodermata</v>
      </c>
      <c r="N3861" t="str">
        <f>IF($I3861="","",_xlfn.LET(_xlpm.x,VLOOKUP($I3861,'taxon-match_2026-08-31'!$A$2:$N$122,9,FALSE),IF(_xlpm.x=0,"",_xlpm.x)))</f>
        <v>Asteroidea</v>
      </c>
      <c r="O3861" t="str">
        <f>IF($I3861="","",_xlfn.LET(_xlpm.x,VLOOKUP($I3861,'taxon-match_2026-08-31'!$A$2:$N$122,10,FALSE),IF(_xlpm.x=0,"",_xlpm.x)))</f>
        <v>Valvatida</v>
      </c>
      <c r="P3861" t="str">
        <f>IF($I3861="","",_xlfn.LET(_xlpm.x,VLOOKUP($I3861,'taxon-match_2026-08-31'!$A$2:$N$122,11,FALSE),IF(_xlpm.x=0,"",_xlpm.x)))</f>
        <v>Odontasteridae</v>
      </c>
      <c r="Q3861" t="str">
        <f>IF($I3861="","",_xlfn.LET(_xlpm.x,VLOOKUP($I3861,'taxon-match_2026-08-31'!$A$2:$N$122,12,FALSE),IF(_xlpm.x=0,"",_xlpm.x)))</f>
        <v>Acodontaster</v>
      </c>
      <c r="R3861" t="str">
        <f>IF($I3861="","",_xlfn.LET(_xlpm.x,VLOOKUP($I3861,'taxon-match_2026-08-31'!$A$2:$N$122,14,FALSE),IF(_xlpm.x=0,"",_xlpm.x)))</f>
        <v/>
      </c>
      <c r="S3861" s="2" t="s">
        <v>2361</v>
      </c>
      <c r="T3861" s="69" t="s">
        <v>68</v>
      </c>
      <c r="U3861" s="69"/>
      <c r="X3861" t="str">
        <f>IF(T3861="","",_xlfn.LET(_xlpm.x,VLOOKUP(T3861,'Drop-down_menus'!$F$2:$G$16,2,FALSE),IF(_xlpm.x=0,"",_xlpm.x)))</f>
        <v>https://orcid.org/0000-0002-0981-7442</v>
      </c>
      <c r="Y3861" t="str">
        <f>IF(U3861="","",_xlfn.LET(_xlpm.x,VLOOKUP(U3861,'Drop-down_menus'!$F$2:$G$16,2,FALSE),IF(_xlpm.x=0,"",_xlpm.x)))</f>
        <v/>
      </c>
      <c r="Z3861" t="str">
        <f>IF(V3861="","",_xlfn.LET(_xlpm.x,VLOOKUP(V3861,'Drop-down_menus'!$F$2:$G$16,2,FALSE),IF(_xlpm.x=0,"",_xlpm.x)))</f>
        <v/>
      </c>
      <c r="AA3861" t="str">
        <f>IF(W3861="","",_xlfn.LET(_xlpm.x,VLOOKUP(W3861,'Drop-down_menus'!$F$2:$G$16,2,FALSE),IF(_xlpm.x=0,"",_xlpm.x)))</f>
        <v/>
      </c>
      <c r="AB3861" s="69" t="s">
        <v>678</v>
      </c>
      <c r="AE3861" s="69" t="s">
        <v>922</v>
      </c>
    </row>
    <row r="3862" spans="1:31" ht="15" hidden="1" x14ac:dyDescent="0.2">
      <c r="A3862" s="2" t="s">
        <v>117</v>
      </c>
      <c r="B3862">
        <v>666</v>
      </c>
      <c r="C3862">
        <v>2942</v>
      </c>
      <c r="D3862" s="69" t="s">
        <v>700</v>
      </c>
      <c r="F3862" s="70" t="s">
        <v>768</v>
      </c>
      <c r="G3862" s="69">
        <v>1</v>
      </c>
      <c r="H3862" s="70" t="s">
        <v>768</v>
      </c>
      <c r="I3862" t="s">
        <v>768</v>
      </c>
      <c r="J3862" t="str">
        <f>IF($I3862="","",_xlfn.LET(_xlpm.x,VLOOKUP($I3862,'taxon-match_2026-08-31'!$A$2:$N$122,6,FALSE),IF(_xlpm.x=0,"",_xlpm.x)))</f>
        <v>Verrill, 1899</v>
      </c>
      <c r="K3862" t="str">
        <f>IF($I3862="","",_xlfn.LET(_xlpm.x,VLOOKUP($I3862,'taxon-match_2026-08-31'!$A$2:$N$122,4,FALSE),IF(_xlpm.x=0,"",_xlpm.x)))</f>
        <v>urn:lsid:marinespecies.org:taxname:172592</v>
      </c>
      <c r="L3862" t="str">
        <f>IF($I3862="","",_xlfn.LET(_xlpm.x,VLOOKUP($I3862,'taxon-match_2026-08-31'!$A$2:$N$122,7,FALSE),IF(_xlpm.x=0,"",_xlpm.x)))</f>
        <v>Animalia</v>
      </c>
      <c r="M3862" t="str">
        <f>IF($I3862="","",_xlfn.LET(_xlpm.x,VLOOKUP($I3862,'taxon-match_2026-08-31'!$A$2:$N$122,8,FALSE),IF(_xlpm.x=0,"",_xlpm.x)))</f>
        <v>Echinodermata</v>
      </c>
      <c r="N3862" t="str">
        <f>IF($I3862="","",_xlfn.LET(_xlpm.x,VLOOKUP($I3862,'taxon-match_2026-08-31'!$A$2:$N$122,9,FALSE),IF(_xlpm.x=0,"",_xlpm.x)))</f>
        <v>Asteroidea</v>
      </c>
      <c r="O3862" t="str">
        <f>IF($I3862="","",_xlfn.LET(_xlpm.x,VLOOKUP($I3862,'taxon-match_2026-08-31'!$A$2:$N$122,10,FALSE),IF(_xlpm.x=0,"",_xlpm.x)))</f>
        <v>Valvatida</v>
      </c>
      <c r="P3862" t="str">
        <f>IF($I3862="","",_xlfn.LET(_xlpm.x,VLOOKUP($I3862,'taxon-match_2026-08-31'!$A$2:$N$122,11,FALSE),IF(_xlpm.x=0,"",_xlpm.x)))</f>
        <v>Odontasteridae</v>
      </c>
      <c r="Q3862" t="str">
        <f>IF($I3862="","",_xlfn.LET(_xlpm.x,VLOOKUP($I3862,'taxon-match_2026-08-31'!$A$2:$N$122,12,FALSE),IF(_xlpm.x=0,"",_xlpm.x)))</f>
        <v>Acodontaster</v>
      </c>
      <c r="R3862" t="str">
        <f>IF($I3862="","",_xlfn.LET(_xlpm.x,VLOOKUP($I3862,'taxon-match_2026-08-31'!$A$2:$N$122,14,FALSE),IF(_xlpm.x=0,"",_xlpm.x)))</f>
        <v/>
      </c>
      <c r="S3862" s="2" t="s">
        <v>2361</v>
      </c>
      <c r="T3862" s="69" t="s">
        <v>68</v>
      </c>
      <c r="X3862" t="str">
        <f>IF(T3862="","",_xlfn.LET(_xlpm.x,VLOOKUP(T3862,'Drop-down_menus'!$F$2:$G$16,2,FALSE),IF(_xlpm.x=0,"",_xlpm.x)))</f>
        <v>https://orcid.org/0000-0002-0981-7442</v>
      </c>
      <c r="Y3862" t="str">
        <f>IF(U3862="","",_xlfn.LET(_xlpm.x,VLOOKUP(U3862,'Drop-down_menus'!$F$2:$G$16,2,FALSE),IF(_xlpm.x=0,"",_xlpm.x)))</f>
        <v/>
      </c>
      <c r="Z3862" t="str">
        <f>IF(V3862="","",_xlfn.LET(_xlpm.x,VLOOKUP(V3862,'Drop-down_menus'!$F$2:$G$16,2,FALSE),IF(_xlpm.x=0,"",_xlpm.x)))</f>
        <v/>
      </c>
      <c r="AA3862" t="str">
        <f>IF(W3862="","",_xlfn.LET(_xlpm.x,VLOOKUP(W3862,'Drop-down_menus'!$F$2:$G$16,2,FALSE),IF(_xlpm.x=0,"",_xlpm.x)))</f>
        <v/>
      </c>
      <c r="AB3862" s="69" t="s">
        <v>678</v>
      </c>
      <c r="AE3862" t="s">
        <v>922</v>
      </c>
    </row>
    <row r="3863" spans="1:31" ht="15" hidden="1" x14ac:dyDescent="0.2">
      <c r="A3863" s="2" t="s">
        <v>117</v>
      </c>
      <c r="B3863">
        <v>643</v>
      </c>
      <c r="C3863">
        <v>2943</v>
      </c>
      <c r="D3863" s="69" t="s">
        <v>700</v>
      </c>
      <c r="F3863" s="70" t="s">
        <v>692</v>
      </c>
      <c r="G3863" s="69">
        <v>1</v>
      </c>
      <c r="H3863" s="70" t="s">
        <v>692</v>
      </c>
      <c r="I3863" t="s">
        <v>692</v>
      </c>
      <c r="J3863" t="str">
        <f>IF($I3863="","",_xlfn.LET(_xlpm.x,VLOOKUP($I3863,'taxon-match_2026-08-31'!$A$2:$N$122,6,FALSE),IF(_xlpm.x=0,"",_xlpm.x)))</f>
        <v>de Blainville, 1830</v>
      </c>
      <c r="K3863" t="str">
        <f>IF($I3863="","",_xlfn.LET(_xlpm.x,VLOOKUP($I3863,'taxon-match_2026-08-31'!$A$2:$N$122,4,FALSE),IF(_xlpm.x=0,"",_xlpm.x)))</f>
        <v>urn:lsid:marinespecies.org:taxname:123080</v>
      </c>
      <c r="L3863" t="str">
        <f>IF($I3863="","",_xlfn.LET(_xlpm.x,VLOOKUP($I3863,'taxon-match_2026-08-31'!$A$2:$N$122,7,FALSE),IF(_xlpm.x=0,"",_xlpm.x)))</f>
        <v>Animalia</v>
      </c>
      <c r="M3863" t="str">
        <f>IF($I3863="","",_xlfn.LET(_xlpm.x,VLOOKUP($I3863,'taxon-match_2026-08-31'!$A$2:$N$122,8,FALSE),IF(_xlpm.x=0,"",_xlpm.x)))</f>
        <v>Echinodermata</v>
      </c>
      <c r="N3863" t="str">
        <f>IF($I3863="","",_xlfn.LET(_xlpm.x,VLOOKUP($I3863,'taxon-match_2026-08-31'!$A$2:$N$122,9,FALSE),IF(_xlpm.x=0,"",_xlpm.x)))</f>
        <v>Asteroidea</v>
      </c>
      <c r="O3863" t="str">
        <f>IF($I3863="","",_xlfn.LET(_xlpm.x,VLOOKUP($I3863,'taxon-match_2026-08-31'!$A$2:$N$122,10,FALSE),IF(_xlpm.x=0,"",_xlpm.x)))</f>
        <v/>
      </c>
      <c r="P3863" t="str">
        <f>IF($I3863="","",_xlfn.LET(_xlpm.x,VLOOKUP($I3863,'taxon-match_2026-08-31'!$A$2:$N$122,11,FALSE),IF(_xlpm.x=0,"",_xlpm.x)))</f>
        <v/>
      </c>
      <c r="Q3863" t="str">
        <f>IF($I3863="","",_xlfn.LET(_xlpm.x,VLOOKUP($I3863,'taxon-match_2026-08-31'!$A$2:$N$122,12,FALSE),IF(_xlpm.x=0,"",_xlpm.x)))</f>
        <v/>
      </c>
      <c r="R3863" t="str">
        <f>IF($I3863="","",_xlfn.LET(_xlpm.x,VLOOKUP($I3863,'taxon-match_2026-08-31'!$A$2:$N$122,14,FALSE),IF(_xlpm.x=0,"",_xlpm.x)))</f>
        <v/>
      </c>
      <c r="S3863" s="2" t="s">
        <v>2358</v>
      </c>
      <c r="T3863" s="69" t="s">
        <v>68</v>
      </c>
      <c r="U3863" s="69"/>
      <c r="X3863" t="str">
        <f>IF(T3863="","",_xlfn.LET(_xlpm.x,VLOOKUP(T3863,'Drop-down_menus'!$F$2:$G$16,2,FALSE),IF(_xlpm.x=0,"",_xlpm.x)))</f>
        <v>https://orcid.org/0000-0002-0981-7442</v>
      </c>
      <c r="Y3863" t="str">
        <f>IF(U3863="","",_xlfn.LET(_xlpm.x,VLOOKUP(U3863,'Drop-down_menus'!$F$2:$G$16,2,FALSE),IF(_xlpm.x=0,"",_xlpm.x)))</f>
        <v/>
      </c>
      <c r="Z3863" t="str">
        <f>IF(V3863="","",_xlfn.LET(_xlpm.x,VLOOKUP(V3863,'Drop-down_menus'!$F$2:$G$16,2,FALSE),IF(_xlpm.x=0,"",_xlpm.x)))</f>
        <v/>
      </c>
      <c r="AA3863" t="str">
        <f>IF(W3863="","",_xlfn.LET(_xlpm.x,VLOOKUP(W3863,'Drop-down_menus'!$F$2:$G$16,2,FALSE),IF(_xlpm.x=0,"",_xlpm.x)))</f>
        <v/>
      </c>
      <c r="AB3863" s="69" t="s">
        <v>678</v>
      </c>
      <c r="AE3863" s="69" t="s">
        <v>922</v>
      </c>
    </row>
    <row r="3864" spans="1:31" ht="15" hidden="1" x14ac:dyDescent="0.2">
      <c r="A3864" s="2" t="s">
        <v>117</v>
      </c>
      <c r="B3864">
        <v>670</v>
      </c>
      <c r="C3864">
        <v>2982</v>
      </c>
      <c r="D3864" s="69" t="s">
        <v>700</v>
      </c>
      <c r="F3864" s="70" t="s">
        <v>770</v>
      </c>
      <c r="G3864" s="69">
        <v>1</v>
      </c>
      <c r="H3864" s="70" t="s">
        <v>770</v>
      </c>
      <c r="I3864" t="s">
        <v>770</v>
      </c>
      <c r="J3864" t="str">
        <f>IF($I3864="","",_xlfn.LET(_xlpm.x,VLOOKUP($I3864,'taxon-match_2026-08-31'!$A$2:$N$122,6,FALSE),IF(_xlpm.x=0,"",_xlpm.x)))</f>
        <v>Danielssen &amp; Koren, 1883</v>
      </c>
      <c r="K3864" t="str">
        <f>IF($I3864="","",_xlfn.LET(_xlpm.x,VLOOKUP($I3864,'taxon-match_2026-08-31'!$A$2:$N$122,4,FALSE),IF(_xlpm.x=0,"",_xlpm.x)))</f>
        <v>urn:lsid:marinespecies.org:taxname:123246</v>
      </c>
      <c r="L3864" t="str">
        <f>IF($I3864="","",_xlfn.LET(_xlpm.x,VLOOKUP($I3864,'taxon-match_2026-08-31'!$A$2:$N$122,7,FALSE),IF(_xlpm.x=0,"",_xlpm.x)))</f>
        <v>Animalia</v>
      </c>
      <c r="M3864" t="str">
        <f>IF($I3864="","",_xlfn.LET(_xlpm.x,VLOOKUP($I3864,'taxon-match_2026-08-31'!$A$2:$N$122,8,FALSE),IF(_xlpm.x=0,"",_xlpm.x)))</f>
        <v>Echinodermata</v>
      </c>
      <c r="N3864" t="str">
        <f>IF($I3864="","",_xlfn.LET(_xlpm.x,VLOOKUP($I3864,'taxon-match_2026-08-31'!$A$2:$N$122,9,FALSE),IF(_xlpm.x=0,"",_xlpm.x)))</f>
        <v>Asteroidea</v>
      </c>
      <c r="O3864" t="str">
        <f>IF($I3864="","",_xlfn.LET(_xlpm.x,VLOOKUP($I3864,'taxon-match_2026-08-31'!$A$2:$N$122,10,FALSE),IF(_xlpm.x=0,"",_xlpm.x)))</f>
        <v>Paxillosida</v>
      </c>
      <c r="P3864" t="str">
        <f>IF($I3864="","",_xlfn.LET(_xlpm.x,VLOOKUP($I3864,'taxon-match_2026-08-31'!$A$2:$N$122,11,FALSE),IF(_xlpm.x=0,"",_xlpm.x)))</f>
        <v>Astropectinidae</v>
      </c>
      <c r="Q3864" t="str">
        <f>IF($I3864="","",_xlfn.LET(_xlpm.x,VLOOKUP($I3864,'taxon-match_2026-08-31'!$A$2:$N$122,12,FALSE),IF(_xlpm.x=0,"",_xlpm.x)))</f>
        <v>Bathybiaster</v>
      </c>
      <c r="R3864" t="str">
        <f>IF($I3864="","",_xlfn.LET(_xlpm.x,VLOOKUP($I3864,'taxon-match_2026-08-31'!$A$2:$N$122,14,FALSE),IF(_xlpm.x=0,"",_xlpm.x)))</f>
        <v/>
      </c>
      <c r="S3864" s="2" t="s">
        <v>2361</v>
      </c>
      <c r="T3864" s="69" t="s">
        <v>68</v>
      </c>
      <c r="U3864" s="69"/>
      <c r="X3864" t="str">
        <f>IF(T3864="","",_xlfn.LET(_xlpm.x,VLOOKUP(T3864,'Drop-down_menus'!$F$2:$G$16,2,FALSE),IF(_xlpm.x=0,"",_xlpm.x)))</f>
        <v>https://orcid.org/0000-0002-0981-7442</v>
      </c>
      <c r="Y3864" t="str">
        <f>IF(U3864="","",_xlfn.LET(_xlpm.x,VLOOKUP(U3864,'Drop-down_menus'!$F$2:$G$16,2,FALSE),IF(_xlpm.x=0,"",_xlpm.x)))</f>
        <v/>
      </c>
      <c r="Z3864" t="str">
        <f>IF(V3864="","",_xlfn.LET(_xlpm.x,VLOOKUP(V3864,'Drop-down_menus'!$F$2:$G$16,2,FALSE),IF(_xlpm.x=0,"",_xlpm.x)))</f>
        <v/>
      </c>
      <c r="AA3864" t="str">
        <f>IF(W3864="","",_xlfn.LET(_xlpm.x,VLOOKUP(W3864,'Drop-down_menus'!$F$2:$G$16,2,FALSE),IF(_xlpm.x=0,"",_xlpm.x)))</f>
        <v/>
      </c>
      <c r="AB3864" s="69" t="s">
        <v>678</v>
      </c>
      <c r="AE3864" s="69" t="s">
        <v>922</v>
      </c>
    </row>
    <row r="3865" spans="1:31" ht="15" x14ac:dyDescent="0.2">
      <c r="A3865" s="2" t="s">
        <v>117</v>
      </c>
      <c r="B3865">
        <v>654</v>
      </c>
      <c r="C3865">
        <v>2983</v>
      </c>
      <c r="D3865" s="69" t="s">
        <v>700</v>
      </c>
      <c r="F3865" s="70" t="s">
        <v>765</v>
      </c>
      <c r="G3865" s="69">
        <v>1</v>
      </c>
      <c r="H3865" s="70" t="s">
        <v>765</v>
      </c>
      <c r="I3865" t="s">
        <v>765</v>
      </c>
      <c r="J3865" t="str">
        <f>IF($I3865="","",_xlfn.LET(_xlpm.x,VLOOKUP($I3865,'taxon-match_2026-08-31'!$A$2:$N$122,6,FALSE),IF(_xlpm.x=0,"",_xlpm.x)))</f>
        <v>(Koehler, 1912)</v>
      </c>
      <c r="K3865" t="str">
        <f>IF($I3865="","",_xlfn.LET(_xlpm.x,VLOOKUP($I3865,'taxon-match_2026-08-31'!$A$2:$N$122,4,FALSE),IF(_xlpm.x=0,"",_xlpm.x)))</f>
        <v>urn:lsid:marinespecies.org:taxname:172784</v>
      </c>
      <c r="L3865" t="str">
        <f>IF($I3865="","",_xlfn.LET(_xlpm.x,VLOOKUP($I3865,'taxon-match_2026-08-31'!$A$2:$N$122,7,FALSE),IF(_xlpm.x=0,"",_xlpm.x)))</f>
        <v>Animalia</v>
      </c>
      <c r="M3865" t="str">
        <f>IF($I3865="","",_xlfn.LET(_xlpm.x,VLOOKUP($I3865,'taxon-match_2026-08-31'!$A$2:$N$122,8,FALSE),IF(_xlpm.x=0,"",_xlpm.x)))</f>
        <v>Echinodermata</v>
      </c>
      <c r="N3865" t="str">
        <f>IF($I3865="","",_xlfn.LET(_xlpm.x,VLOOKUP($I3865,'taxon-match_2026-08-31'!$A$2:$N$122,9,FALSE),IF(_xlpm.x=0,"",_xlpm.x)))</f>
        <v>Asteroidea</v>
      </c>
      <c r="O3865" t="str">
        <f>IF($I3865="","",_xlfn.LET(_xlpm.x,VLOOKUP($I3865,'taxon-match_2026-08-31'!$A$2:$N$122,10,FALSE),IF(_xlpm.x=0,"",_xlpm.x)))</f>
        <v>Valvatida</v>
      </c>
      <c r="P3865" t="str">
        <f>IF($I3865="","",_xlfn.LET(_xlpm.x,VLOOKUP($I3865,'taxon-match_2026-08-31'!$A$2:$N$122,11,FALSE),IF(_xlpm.x=0,"",_xlpm.x)))</f>
        <v>Asterinidae</v>
      </c>
      <c r="Q3865" t="str">
        <f>IF($I3865="","",_xlfn.LET(_xlpm.x,VLOOKUP($I3865,'taxon-match_2026-08-31'!$A$2:$N$122,12,FALSE),IF(_xlpm.x=0,"",_xlpm.x)))</f>
        <v>Cuenotaster</v>
      </c>
      <c r="R3865" t="str">
        <f>IF($I3865="","",_xlfn.LET(_xlpm.x,VLOOKUP($I3865,'taxon-match_2026-08-31'!$A$2:$N$122,14,FALSE),IF(_xlpm.x=0,"",_xlpm.x)))</f>
        <v>involutus</v>
      </c>
      <c r="S3865" s="2" t="s">
        <v>2609</v>
      </c>
      <c r="T3865" s="69" t="s">
        <v>68</v>
      </c>
      <c r="U3865" s="69"/>
      <c r="X3865" t="str">
        <f>IF(T3865="","",_xlfn.LET(_xlpm.x,VLOOKUP(T3865,'Drop-down_menus'!$F$2:$G$16,2,FALSE),IF(_xlpm.x=0,"",_xlpm.x)))</f>
        <v>https://orcid.org/0000-0002-0981-7442</v>
      </c>
      <c r="Y3865" t="str">
        <f>IF(U3865="","",_xlfn.LET(_xlpm.x,VLOOKUP(U3865,'Drop-down_menus'!$F$2:$G$16,2,FALSE),IF(_xlpm.x=0,"",_xlpm.x)))</f>
        <v/>
      </c>
      <c r="Z3865" t="str">
        <f>IF(V3865="","",_xlfn.LET(_xlpm.x,VLOOKUP(V3865,'Drop-down_menus'!$F$2:$G$16,2,FALSE),IF(_xlpm.x=0,"",_xlpm.x)))</f>
        <v/>
      </c>
      <c r="AA3865" t="str">
        <f>IF(W3865="","",_xlfn.LET(_xlpm.x,VLOOKUP(W3865,'Drop-down_menus'!$F$2:$G$16,2,FALSE),IF(_xlpm.x=0,"",_xlpm.x)))</f>
        <v/>
      </c>
      <c r="AB3865" s="69" t="s">
        <v>678</v>
      </c>
      <c r="AE3865" s="69" t="s">
        <v>922</v>
      </c>
    </row>
    <row r="3866" spans="1:31" ht="15" hidden="1" x14ac:dyDescent="0.2">
      <c r="A3866" s="2" t="s">
        <v>328</v>
      </c>
      <c r="B3866">
        <v>3370</v>
      </c>
      <c r="C3866">
        <v>2984</v>
      </c>
      <c r="D3866" s="69" t="s">
        <v>700</v>
      </c>
      <c r="F3866" s="70" t="s">
        <v>761</v>
      </c>
      <c r="G3866" s="69">
        <v>1</v>
      </c>
      <c r="H3866" s="70" t="s">
        <v>761</v>
      </c>
      <c r="I3866" s="70" t="s">
        <v>761</v>
      </c>
      <c r="J3866" t="str">
        <f>IF($I3866="","",_xlfn.LET(_xlpm.x,VLOOKUP($I3866,'taxon-match_2026-08-31'!$A$2:$N$122,6,FALSE),IF(_xlpm.x=0,"",_xlpm.x)))</f>
        <v>Perrier, 1891</v>
      </c>
      <c r="K3866" t="str">
        <f>IF($I3866="","",_xlfn.LET(_xlpm.x,VLOOKUP($I3866,'taxon-match_2026-08-31'!$A$2:$N$122,4,FALSE),IF(_xlpm.x=0,"",_xlpm.x)))</f>
        <v>urn:lsid:marinespecies.org:taxname:172529</v>
      </c>
      <c r="L3866" t="str">
        <f>IF($I3866="","",_xlfn.LET(_xlpm.x,VLOOKUP($I3866,'taxon-match_2026-08-31'!$A$2:$N$122,7,FALSE),IF(_xlpm.x=0,"",_xlpm.x)))</f>
        <v>Animalia</v>
      </c>
      <c r="M3866" t="str">
        <f>IF($I3866="","",_xlfn.LET(_xlpm.x,VLOOKUP($I3866,'taxon-match_2026-08-31'!$A$2:$N$122,8,FALSE),IF(_xlpm.x=0,"",_xlpm.x)))</f>
        <v>Echinodermata</v>
      </c>
      <c r="N3866" t="str">
        <f>IF($I3866="","",_xlfn.LET(_xlpm.x,VLOOKUP($I3866,'taxon-match_2026-08-31'!$A$2:$N$122,9,FALSE),IF(_xlpm.x=0,"",_xlpm.x)))</f>
        <v>Asteroidea</v>
      </c>
      <c r="O3866" t="str">
        <f>IF($I3866="","",_xlfn.LET(_xlpm.x,VLOOKUP($I3866,'taxon-match_2026-08-31'!$A$2:$N$122,10,FALSE),IF(_xlpm.x=0,"",_xlpm.x)))</f>
        <v>Forcipulatida</v>
      </c>
      <c r="P3866" t="str">
        <f>IF($I3866="","",_xlfn.LET(_xlpm.x,VLOOKUP($I3866,'taxon-match_2026-08-31'!$A$2:$N$122,11,FALSE),IF(_xlpm.x=0,"",_xlpm.x)))</f>
        <v>Asteriidae</v>
      </c>
      <c r="Q3866" t="str">
        <f>IF($I3866="","",_xlfn.LET(_xlpm.x,VLOOKUP($I3866,'taxon-match_2026-08-31'!$A$2:$N$122,12,FALSE),IF(_xlpm.x=0,"",_xlpm.x)))</f>
        <v>Diplasterias</v>
      </c>
      <c r="R3866" t="str">
        <f>IF($I3866="","",_xlfn.LET(_xlpm.x,VLOOKUP($I3866,'taxon-match_2026-08-31'!$A$2:$N$122,14,FALSE),IF(_xlpm.x=0,"",_xlpm.x)))</f>
        <v/>
      </c>
      <c r="S3866" s="2" t="s">
        <v>2361</v>
      </c>
      <c r="T3866" s="69" t="s">
        <v>68</v>
      </c>
      <c r="U3866" s="69"/>
      <c r="X3866" t="str">
        <f>IF(T3866="","",_xlfn.LET(_xlpm.x,VLOOKUP(T3866,'Drop-down_menus'!$F$2:$G$16,2,FALSE),IF(_xlpm.x=0,"",_xlpm.x)))</f>
        <v>https://orcid.org/0000-0002-0981-7442</v>
      </c>
      <c r="Y3866" t="str">
        <f>IF(U3866="","",_xlfn.LET(_xlpm.x,VLOOKUP(U3866,'Drop-down_menus'!$F$2:$G$16,2,FALSE),IF(_xlpm.x=0,"",_xlpm.x)))</f>
        <v/>
      </c>
      <c r="Z3866" t="str">
        <f>IF(V3866="","",_xlfn.LET(_xlpm.x,VLOOKUP(V3866,'Drop-down_menus'!$F$2:$G$16,2,FALSE),IF(_xlpm.x=0,"",_xlpm.x)))</f>
        <v/>
      </c>
      <c r="AA3866" t="str">
        <f>IF(W3866="","",_xlfn.LET(_xlpm.x,VLOOKUP(W3866,'Drop-down_menus'!$F$2:$G$16,2,FALSE),IF(_xlpm.x=0,"",_xlpm.x)))</f>
        <v/>
      </c>
      <c r="AB3866" s="69" t="s">
        <v>678</v>
      </c>
      <c r="AE3866" s="69" t="s">
        <v>922</v>
      </c>
    </row>
    <row r="3867" spans="1:31" ht="15" hidden="1" x14ac:dyDescent="0.2">
      <c r="A3867" s="2" t="s">
        <v>117</v>
      </c>
      <c r="B3867">
        <v>639</v>
      </c>
      <c r="C3867">
        <v>2932</v>
      </c>
      <c r="D3867" s="69" t="s">
        <v>700</v>
      </c>
      <c r="F3867" s="70" t="s">
        <v>761</v>
      </c>
      <c r="G3867" s="69">
        <v>1</v>
      </c>
      <c r="H3867" s="70" t="s">
        <v>761</v>
      </c>
      <c r="I3867" s="70" t="s">
        <v>761</v>
      </c>
      <c r="J3867" t="str">
        <f>IF($I3867="","",_xlfn.LET(_xlpm.x,VLOOKUP($I3867,'taxon-match_2026-08-31'!$A$2:$N$122,6,FALSE),IF(_xlpm.x=0,"",_xlpm.x)))</f>
        <v>Perrier, 1891</v>
      </c>
      <c r="K3867" t="str">
        <f>IF($I3867="","",_xlfn.LET(_xlpm.x,VLOOKUP($I3867,'taxon-match_2026-08-31'!$A$2:$N$122,4,FALSE),IF(_xlpm.x=0,"",_xlpm.x)))</f>
        <v>urn:lsid:marinespecies.org:taxname:172529</v>
      </c>
      <c r="L3867" t="str">
        <f>IF($I3867="","",_xlfn.LET(_xlpm.x,VLOOKUP($I3867,'taxon-match_2026-08-31'!$A$2:$N$122,7,FALSE),IF(_xlpm.x=0,"",_xlpm.x)))</f>
        <v>Animalia</v>
      </c>
      <c r="M3867" t="str">
        <f>IF($I3867="","",_xlfn.LET(_xlpm.x,VLOOKUP($I3867,'taxon-match_2026-08-31'!$A$2:$N$122,8,FALSE),IF(_xlpm.x=0,"",_xlpm.x)))</f>
        <v>Echinodermata</v>
      </c>
      <c r="N3867" t="str">
        <f>IF($I3867="","",_xlfn.LET(_xlpm.x,VLOOKUP($I3867,'taxon-match_2026-08-31'!$A$2:$N$122,9,FALSE),IF(_xlpm.x=0,"",_xlpm.x)))</f>
        <v>Asteroidea</v>
      </c>
      <c r="O3867" t="str">
        <f>IF($I3867="","",_xlfn.LET(_xlpm.x,VLOOKUP($I3867,'taxon-match_2026-08-31'!$A$2:$N$122,10,FALSE),IF(_xlpm.x=0,"",_xlpm.x)))</f>
        <v>Forcipulatida</v>
      </c>
      <c r="P3867" t="str">
        <f>IF($I3867="","",_xlfn.LET(_xlpm.x,VLOOKUP($I3867,'taxon-match_2026-08-31'!$A$2:$N$122,11,FALSE),IF(_xlpm.x=0,"",_xlpm.x)))</f>
        <v>Asteriidae</v>
      </c>
      <c r="Q3867" t="str">
        <f>IF($I3867="","",_xlfn.LET(_xlpm.x,VLOOKUP($I3867,'taxon-match_2026-08-31'!$A$2:$N$122,12,FALSE),IF(_xlpm.x=0,"",_xlpm.x)))</f>
        <v>Diplasterias</v>
      </c>
      <c r="R3867" t="str">
        <f>IF($I3867="","",_xlfn.LET(_xlpm.x,VLOOKUP($I3867,'taxon-match_2026-08-31'!$A$2:$N$122,14,FALSE),IF(_xlpm.x=0,"",_xlpm.x)))</f>
        <v/>
      </c>
      <c r="S3867" s="2" t="s">
        <v>2361</v>
      </c>
      <c r="T3867" s="69" t="s">
        <v>68</v>
      </c>
      <c r="U3867" s="69"/>
      <c r="X3867" t="str">
        <f>IF(T3867="","",_xlfn.LET(_xlpm.x,VLOOKUP(T3867,'Drop-down_menus'!$F$2:$G$16,2,FALSE),IF(_xlpm.x=0,"",_xlpm.x)))</f>
        <v>https://orcid.org/0000-0002-0981-7442</v>
      </c>
      <c r="Y3867" t="str">
        <f>IF(U3867="","",_xlfn.LET(_xlpm.x,VLOOKUP(U3867,'Drop-down_menus'!$F$2:$G$16,2,FALSE),IF(_xlpm.x=0,"",_xlpm.x)))</f>
        <v/>
      </c>
      <c r="Z3867" t="str">
        <f>IF(V3867="","",_xlfn.LET(_xlpm.x,VLOOKUP(V3867,'Drop-down_menus'!$F$2:$G$16,2,FALSE),IF(_xlpm.x=0,"",_xlpm.x)))</f>
        <v/>
      </c>
      <c r="AA3867" t="str">
        <f>IF(W3867="","",_xlfn.LET(_xlpm.x,VLOOKUP(W3867,'Drop-down_menus'!$F$2:$G$16,2,FALSE),IF(_xlpm.x=0,"",_xlpm.x)))</f>
        <v/>
      </c>
      <c r="AB3867" s="69" t="s">
        <v>678</v>
      </c>
      <c r="AE3867" s="69" t="s">
        <v>922</v>
      </c>
    </row>
    <row r="3868" spans="1:31" ht="15" x14ac:dyDescent="0.2">
      <c r="A3868" s="2" t="s">
        <v>181</v>
      </c>
      <c r="B3868">
        <v>1088</v>
      </c>
      <c r="C3868">
        <v>2933</v>
      </c>
      <c r="D3868" s="69" t="s">
        <v>700</v>
      </c>
      <c r="F3868" s="69" t="s">
        <v>931</v>
      </c>
      <c r="G3868" s="70">
        <v>1</v>
      </c>
      <c r="H3868" s="69" t="s">
        <v>931</v>
      </c>
      <c r="I3868" t="s">
        <v>931</v>
      </c>
      <c r="J3868" t="str">
        <f>IF($I3868="","",_xlfn.LET(_xlpm.x,VLOOKUP($I3868,'taxon-match_2026-08-31'!$A$2:$N$122,6,FALSE),IF(_xlpm.x=0,"",_xlpm.x)))</f>
        <v>(Studer, 1885)</v>
      </c>
      <c r="K3868" t="str">
        <f>IF($I3868="","",_xlfn.LET(_xlpm.x,VLOOKUP($I3868,'taxon-match_2026-08-31'!$A$2:$N$122,4,FALSE),IF(_xlpm.x=0,"",_xlpm.x)))</f>
        <v>urn:lsid:marinespecies.org:taxname:172683</v>
      </c>
      <c r="L3868" t="str">
        <f>IF($I3868="","",_xlfn.LET(_xlpm.x,VLOOKUP($I3868,'taxon-match_2026-08-31'!$A$2:$N$122,7,FALSE),IF(_xlpm.x=0,"",_xlpm.x)))</f>
        <v>Animalia</v>
      </c>
      <c r="M3868" t="str">
        <f>IF($I3868="","",_xlfn.LET(_xlpm.x,VLOOKUP($I3868,'taxon-match_2026-08-31'!$A$2:$N$122,8,FALSE),IF(_xlpm.x=0,"",_xlpm.x)))</f>
        <v>Echinodermata</v>
      </c>
      <c r="N3868" t="str">
        <f>IF($I3868="","",_xlfn.LET(_xlpm.x,VLOOKUP($I3868,'taxon-match_2026-08-31'!$A$2:$N$122,9,FALSE),IF(_xlpm.x=0,"",_xlpm.x)))</f>
        <v>Asteroidea</v>
      </c>
      <c r="O3868" t="str">
        <f>IF($I3868="","",_xlfn.LET(_xlpm.x,VLOOKUP($I3868,'taxon-match_2026-08-31'!$A$2:$N$122,10,FALSE),IF(_xlpm.x=0,"",_xlpm.x)))</f>
        <v>Forcipulatida</v>
      </c>
      <c r="P3868" t="str">
        <f>IF($I3868="","",_xlfn.LET(_xlpm.x,VLOOKUP($I3868,'taxon-match_2026-08-31'!$A$2:$N$122,11,FALSE),IF(_xlpm.x=0,"",_xlpm.x)))</f>
        <v>Stichasteridae</v>
      </c>
      <c r="Q3868" t="str">
        <f>IF($I3868="","",_xlfn.LET(_xlpm.x,VLOOKUP($I3868,'taxon-match_2026-08-31'!$A$2:$N$122,12,FALSE),IF(_xlpm.x=0,"",_xlpm.x)))</f>
        <v>Granaster</v>
      </c>
      <c r="R3868" t="str">
        <f>IF($I3868="","",_xlfn.LET(_xlpm.x,VLOOKUP($I3868,'taxon-match_2026-08-31'!$A$2:$N$122,14,FALSE),IF(_xlpm.x=0,"",_xlpm.x)))</f>
        <v>nutrix</v>
      </c>
      <c r="S3868" s="2" t="s">
        <v>2609</v>
      </c>
      <c r="T3868" s="69" t="s">
        <v>68</v>
      </c>
      <c r="U3868" s="69"/>
      <c r="X3868" t="str">
        <f>IF(T3868="","",_xlfn.LET(_xlpm.x,VLOOKUP(T3868,'Drop-down_menus'!$F$2:$G$16,2,FALSE),IF(_xlpm.x=0,"",_xlpm.x)))</f>
        <v>https://orcid.org/0000-0002-0981-7442</v>
      </c>
      <c r="Y3868" t="str">
        <f>IF(U3868="","",_xlfn.LET(_xlpm.x,VLOOKUP(U3868,'Drop-down_menus'!$F$2:$G$16,2,FALSE),IF(_xlpm.x=0,"",_xlpm.x)))</f>
        <v/>
      </c>
      <c r="Z3868" t="str">
        <f>IF(V3868="","",_xlfn.LET(_xlpm.x,VLOOKUP(V3868,'Drop-down_menus'!$F$2:$G$16,2,FALSE),IF(_xlpm.x=0,"",_xlpm.x)))</f>
        <v/>
      </c>
      <c r="AA3868" t="str">
        <f>IF(W3868="","",_xlfn.LET(_xlpm.x,VLOOKUP(W3868,'Drop-down_menus'!$F$2:$G$16,2,FALSE),IF(_xlpm.x=0,"",_xlpm.x)))</f>
        <v/>
      </c>
      <c r="AB3868" s="69" t="s">
        <v>678</v>
      </c>
      <c r="AE3868" s="69" t="s">
        <v>922</v>
      </c>
    </row>
    <row r="3869" spans="1:31" ht="15" hidden="1" x14ac:dyDescent="0.2">
      <c r="A3869" s="2" t="s">
        <v>489</v>
      </c>
      <c r="B3869">
        <v>5777</v>
      </c>
      <c r="C3869">
        <v>2934</v>
      </c>
      <c r="D3869" s="69" t="s">
        <v>700</v>
      </c>
      <c r="F3869" s="70" t="s">
        <v>926</v>
      </c>
      <c r="G3869" s="70">
        <v>1</v>
      </c>
      <c r="H3869" s="70" t="s">
        <v>926</v>
      </c>
      <c r="I3869" t="s">
        <v>926</v>
      </c>
      <c r="J3869" t="str">
        <f>IF($I3869="","",_xlfn.LET(_xlpm.x,VLOOKUP($I3869,'taxon-match_2026-08-31'!$A$2:$N$122,6,FALSE),IF(_xlpm.x=0,"",_xlpm.x)))</f>
        <v>Lütken, 1871</v>
      </c>
      <c r="K3869" t="str">
        <f>IF($I3869="","",_xlfn.LET(_xlpm.x,VLOOKUP($I3869,'taxon-match_2026-08-31'!$A$2:$N$122,4,FALSE),IF(_xlpm.x=0,"",_xlpm.x)))</f>
        <v>urn:lsid:marinespecies.org:taxname:178808</v>
      </c>
      <c r="L3869" t="str">
        <f>IF($I3869="","",_xlfn.LET(_xlpm.x,VLOOKUP($I3869,'taxon-match_2026-08-31'!$A$2:$N$122,7,FALSE),IF(_xlpm.x=0,"",_xlpm.x)))</f>
        <v>Animalia</v>
      </c>
      <c r="M3869" t="str">
        <f>IF($I3869="","",_xlfn.LET(_xlpm.x,VLOOKUP($I3869,'taxon-match_2026-08-31'!$A$2:$N$122,8,FALSE),IF(_xlpm.x=0,"",_xlpm.x)))</f>
        <v>Echinodermata</v>
      </c>
      <c r="N3869" t="str">
        <f>IF($I3869="","",_xlfn.LET(_xlpm.x,VLOOKUP($I3869,'taxon-match_2026-08-31'!$A$2:$N$122,9,FALSE),IF(_xlpm.x=0,"",_xlpm.x)))</f>
        <v>Asteroidea</v>
      </c>
      <c r="O3869" t="str">
        <f>IF($I3869="","",_xlfn.LET(_xlpm.x,VLOOKUP($I3869,'taxon-match_2026-08-31'!$A$2:$N$122,10,FALSE),IF(_xlpm.x=0,"",_xlpm.x)))</f>
        <v>Forcipulatida</v>
      </c>
      <c r="P3869" t="str">
        <f>IF($I3869="","",_xlfn.LET(_xlpm.x,VLOOKUP($I3869,'taxon-match_2026-08-31'!$A$2:$N$122,11,FALSE),IF(_xlpm.x=0,"",_xlpm.x)))</f>
        <v>Heliasteridae</v>
      </c>
      <c r="Q3869" t="str">
        <f>IF($I3869="","",_xlfn.LET(_xlpm.x,VLOOKUP($I3869,'taxon-match_2026-08-31'!$A$2:$N$122,12,FALSE),IF(_xlpm.x=0,"",_xlpm.x)))</f>
        <v>Labidiaster</v>
      </c>
      <c r="R3869" t="str">
        <f>IF($I3869="","",_xlfn.LET(_xlpm.x,VLOOKUP($I3869,'taxon-match_2026-08-31'!$A$2:$N$122,14,FALSE),IF(_xlpm.x=0,"",_xlpm.x)))</f>
        <v/>
      </c>
      <c r="S3869" s="2" t="s">
        <v>2361</v>
      </c>
      <c r="T3869" s="69" t="s">
        <v>68</v>
      </c>
      <c r="U3869" s="69"/>
      <c r="X3869" t="str">
        <f>IF(T3869="","",_xlfn.LET(_xlpm.x,VLOOKUP(T3869,'Drop-down_menus'!$F$2:$G$16,2,FALSE),IF(_xlpm.x=0,"",_xlpm.x)))</f>
        <v>https://orcid.org/0000-0002-0981-7442</v>
      </c>
      <c r="Y3869" t="str">
        <f>IF(U3869="","",_xlfn.LET(_xlpm.x,VLOOKUP(U3869,'Drop-down_menus'!$F$2:$G$16,2,FALSE),IF(_xlpm.x=0,"",_xlpm.x)))</f>
        <v/>
      </c>
      <c r="Z3869" t="str">
        <f>IF(V3869="","",_xlfn.LET(_xlpm.x,VLOOKUP(V3869,'Drop-down_menus'!$F$2:$G$16,2,FALSE),IF(_xlpm.x=0,"",_xlpm.x)))</f>
        <v/>
      </c>
      <c r="AA3869" t="str">
        <f>IF(W3869="","",_xlfn.LET(_xlpm.x,VLOOKUP(W3869,'Drop-down_menus'!$F$2:$G$16,2,FALSE),IF(_xlpm.x=0,"",_xlpm.x)))</f>
        <v/>
      </c>
      <c r="AB3869" s="69" t="s">
        <v>678</v>
      </c>
      <c r="AE3869" s="69" t="s">
        <v>922</v>
      </c>
    </row>
    <row r="3870" spans="1:31" ht="15" hidden="1" x14ac:dyDescent="0.2">
      <c r="A3870" s="2" t="s">
        <v>207</v>
      </c>
      <c r="B3870">
        <v>1338</v>
      </c>
      <c r="C3870">
        <v>2968</v>
      </c>
      <c r="D3870" s="69" t="s">
        <v>700</v>
      </c>
      <c r="F3870" s="70" t="s">
        <v>1705</v>
      </c>
      <c r="G3870" s="69">
        <v>1</v>
      </c>
      <c r="H3870" s="70" t="s">
        <v>1705</v>
      </c>
      <c r="I3870" t="s">
        <v>1705</v>
      </c>
      <c r="J3870" t="str">
        <f>IF($I3870="","",_xlfn.LET(_xlpm.x,VLOOKUP($I3870,'taxon-match_2026-08-31'!$A$2:$N$122,6,FALSE),IF(_xlpm.x=0,"",_xlpm.x)))</f>
        <v>Fisher, 1908</v>
      </c>
      <c r="K3870" t="str">
        <f>IF($I3870="","",_xlfn.LET(_xlpm.x,VLOOKUP($I3870,'taxon-match_2026-08-31'!$A$2:$N$122,4,FALSE),IF(_xlpm.x=0,"",_xlpm.x)))</f>
        <v>urn:lsid:marinespecies.org:taxname:172532</v>
      </c>
      <c r="L3870" t="str">
        <f>IF($I3870="","",_xlfn.LET(_xlpm.x,VLOOKUP($I3870,'taxon-match_2026-08-31'!$A$2:$N$122,7,FALSE),IF(_xlpm.x=0,"",_xlpm.x)))</f>
        <v>Animalia</v>
      </c>
      <c r="M3870" t="str">
        <f>IF($I3870="","",_xlfn.LET(_xlpm.x,VLOOKUP($I3870,'taxon-match_2026-08-31'!$A$2:$N$122,8,FALSE),IF(_xlpm.x=0,"",_xlpm.x)))</f>
        <v>Echinodermata</v>
      </c>
      <c r="N3870" t="str">
        <f>IF($I3870="","",_xlfn.LET(_xlpm.x,VLOOKUP($I3870,'taxon-match_2026-08-31'!$A$2:$N$122,9,FALSE),IF(_xlpm.x=0,"",_xlpm.x)))</f>
        <v>Asteroidea</v>
      </c>
      <c r="O3870" t="str">
        <f>IF($I3870="","",_xlfn.LET(_xlpm.x,VLOOKUP($I3870,'taxon-match_2026-08-31'!$A$2:$N$122,10,FALSE),IF(_xlpm.x=0,"",_xlpm.x)))</f>
        <v>Forcipulatida</v>
      </c>
      <c r="P3870" t="str">
        <f>IF($I3870="","",_xlfn.LET(_xlpm.x,VLOOKUP($I3870,'taxon-match_2026-08-31'!$A$2:$N$122,11,FALSE),IF(_xlpm.x=0,"",_xlpm.x)))</f>
        <v>Asteriidae</v>
      </c>
      <c r="Q3870" t="str">
        <f>IF($I3870="","",_xlfn.LET(_xlpm.x,VLOOKUP($I3870,'taxon-match_2026-08-31'!$A$2:$N$122,12,FALSE),IF(_xlpm.x=0,"",_xlpm.x)))</f>
        <v>Lysasterias</v>
      </c>
      <c r="R3870" t="str">
        <f>IF($I3870="","",_xlfn.LET(_xlpm.x,VLOOKUP($I3870,'taxon-match_2026-08-31'!$A$2:$N$122,14,FALSE),IF(_xlpm.x=0,"",_xlpm.x)))</f>
        <v/>
      </c>
      <c r="S3870" s="2" t="s">
        <v>2361</v>
      </c>
      <c r="T3870" s="69" t="s">
        <v>68</v>
      </c>
      <c r="X3870" t="str">
        <f>IF(T3870="","",_xlfn.LET(_xlpm.x,VLOOKUP(T3870,'Drop-down_menus'!$F$2:$G$16,2,FALSE),IF(_xlpm.x=0,"",_xlpm.x)))</f>
        <v>https://orcid.org/0000-0002-0981-7442</v>
      </c>
      <c r="Y3870" t="str">
        <f>IF(U3870="","",_xlfn.LET(_xlpm.x,VLOOKUP(U3870,'Drop-down_menus'!$F$2:$G$16,2,FALSE),IF(_xlpm.x=0,"",_xlpm.x)))</f>
        <v/>
      </c>
      <c r="Z3870" t="str">
        <f>IF(V3870="","",_xlfn.LET(_xlpm.x,VLOOKUP(V3870,'Drop-down_menus'!$F$2:$G$16,2,FALSE),IF(_xlpm.x=0,"",_xlpm.x)))</f>
        <v/>
      </c>
      <c r="AA3870" t="str">
        <f>IF(W3870="","",_xlfn.LET(_xlpm.x,VLOOKUP(W3870,'Drop-down_menus'!$F$2:$G$16,2,FALSE),IF(_xlpm.x=0,"",_xlpm.x)))</f>
        <v/>
      </c>
      <c r="AB3870" s="69" t="s">
        <v>678</v>
      </c>
      <c r="AE3870" s="69" t="s">
        <v>922</v>
      </c>
    </row>
    <row r="3871" spans="1:31" ht="15" hidden="1" x14ac:dyDescent="0.2">
      <c r="A3871" s="2" t="s">
        <v>328</v>
      </c>
      <c r="B3871">
        <v>3365</v>
      </c>
      <c r="C3871">
        <v>2988</v>
      </c>
      <c r="D3871" s="69" t="s">
        <v>700</v>
      </c>
      <c r="F3871" s="70" t="s">
        <v>1705</v>
      </c>
      <c r="G3871" s="69">
        <v>1</v>
      </c>
      <c r="H3871" s="70" t="s">
        <v>1705</v>
      </c>
      <c r="I3871" t="s">
        <v>1705</v>
      </c>
      <c r="J3871" t="str">
        <f>IF($I3871="","",_xlfn.LET(_xlpm.x,VLOOKUP($I3871,'taxon-match_2026-08-31'!$A$2:$N$122,6,FALSE),IF(_xlpm.x=0,"",_xlpm.x)))</f>
        <v>Fisher, 1908</v>
      </c>
      <c r="K3871" t="str">
        <f>IF($I3871="","",_xlfn.LET(_xlpm.x,VLOOKUP($I3871,'taxon-match_2026-08-31'!$A$2:$N$122,4,FALSE),IF(_xlpm.x=0,"",_xlpm.x)))</f>
        <v>urn:lsid:marinespecies.org:taxname:172532</v>
      </c>
      <c r="L3871" t="str">
        <f>IF($I3871="","",_xlfn.LET(_xlpm.x,VLOOKUP($I3871,'taxon-match_2026-08-31'!$A$2:$N$122,7,FALSE),IF(_xlpm.x=0,"",_xlpm.x)))</f>
        <v>Animalia</v>
      </c>
      <c r="M3871" t="str">
        <f>IF($I3871="","",_xlfn.LET(_xlpm.x,VLOOKUP($I3871,'taxon-match_2026-08-31'!$A$2:$N$122,8,FALSE),IF(_xlpm.x=0,"",_xlpm.x)))</f>
        <v>Echinodermata</v>
      </c>
      <c r="N3871" t="str">
        <f>IF($I3871="","",_xlfn.LET(_xlpm.x,VLOOKUP($I3871,'taxon-match_2026-08-31'!$A$2:$N$122,9,FALSE),IF(_xlpm.x=0,"",_xlpm.x)))</f>
        <v>Asteroidea</v>
      </c>
      <c r="O3871" t="str">
        <f>IF($I3871="","",_xlfn.LET(_xlpm.x,VLOOKUP($I3871,'taxon-match_2026-08-31'!$A$2:$N$122,10,FALSE),IF(_xlpm.x=0,"",_xlpm.x)))</f>
        <v>Forcipulatida</v>
      </c>
      <c r="P3871" t="str">
        <f>IF($I3871="","",_xlfn.LET(_xlpm.x,VLOOKUP($I3871,'taxon-match_2026-08-31'!$A$2:$N$122,11,FALSE),IF(_xlpm.x=0,"",_xlpm.x)))</f>
        <v>Asteriidae</v>
      </c>
      <c r="Q3871" t="str">
        <f>IF($I3871="","",_xlfn.LET(_xlpm.x,VLOOKUP($I3871,'taxon-match_2026-08-31'!$A$2:$N$122,12,FALSE),IF(_xlpm.x=0,"",_xlpm.x)))</f>
        <v>Lysasterias</v>
      </c>
      <c r="R3871" t="str">
        <f>IF($I3871="","",_xlfn.LET(_xlpm.x,VLOOKUP($I3871,'taxon-match_2026-08-31'!$A$2:$N$122,14,FALSE),IF(_xlpm.x=0,"",_xlpm.x)))</f>
        <v/>
      </c>
      <c r="S3871" s="2" t="s">
        <v>2361</v>
      </c>
      <c r="T3871" s="69" t="s">
        <v>68</v>
      </c>
      <c r="X3871" t="str">
        <f>IF(T3871="","",_xlfn.LET(_xlpm.x,VLOOKUP(T3871,'Drop-down_menus'!$F$2:$G$16,2,FALSE),IF(_xlpm.x=0,"",_xlpm.x)))</f>
        <v>https://orcid.org/0000-0002-0981-7442</v>
      </c>
      <c r="Y3871" t="str">
        <f>IF(U3871="","",_xlfn.LET(_xlpm.x,VLOOKUP(U3871,'Drop-down_menus'!$F$2:$G$16,2,FALSE),IF(_xlpm.x=0,"",_xlpm.x)))</f>
        <v/>
      </c>
      <c r="Z3871" t="str">
        <f>IF(V3871="","",_xlfn.LET(_xlpm.x,VLOOKUP(V3871,'Drop-down_menus'!$F$2:$G$16,2,FALSE),IF(_xlpm.x=0,"",_xlpm.x)))</f>
        <v/>
      </c>
      <c r="AA3871" t="str">
        <f>IF(W3871="","",_xlfn.LET(_xlpm.x,VLOOKUP(W3871,'Drop-down_menus'!$F$2:$G$16,2,FALSE),IF(_xlpm.x=0,"",_xlpm.x)))</f>
        <v/>
      </c>
      <c r="AB3871" s="69" t="s">
        <v>678</v>
      </c>
      <c r="AE3871" s="69" t="s">
        <v>922</v>
      </c>
    </row>
    <row r="3872" spans="1:31" ht="15" hidden="1" x14ac:dyDescent="0.2">
      <c r="A3872" s="2" t="s">
        <v>328</v>
      </c>
      <c r="B3872">
        <v>3390</v>
      </c>
      <c r="C3872">
        <v>2931</v>
      </c>
      <c r="D3872" s="69" t="s">
        <v>700</v>
      </c>
      <c r="F3872" s="70" t="s">
        <v>1705</v>
      </c>
      <c r="G3872" s="69">
        <v>1</v>
      </c>
      <c r="H3872" s="70" t="s">
        <v>1705</v>
      </c>
      <c r="I3872" t="s">
        <v>1705</v>
      </c>
      <c r="J3872" t="str">
        <f>IF($I3872="","",_xlfn.LET(_xlpm.x,VLOOKUP($I3872,'taxon-match_2026-08-31'!$A$2:$N$122,6,FALSE),IF(_xlpm.x=0,"",_xlpm.x)))</f>
        <v>Fisher, 1908</v>
      </c>
      <c r="K3872" t="str">
        <f>IF($I3872="","",_xlfn.LET(_xlpm.x,VLOOKUP($I3872,'taxon-match_2026-08-31'!$A$2:$N$122,4,FALSE),IF(_xlpm.x=0,"",_xlpm.x)))</f>
        <v>urn:lsid:marinespecies.org:taxname:172532</v>
      </c>
      <c r="L3872" t="str">
        <f>IF($I3872="","",_xlfn.LET(_xlpm.x,VLOOKUP($I3872,'taxon-match_2026-08-31'!$A$2:$N$122,7,FALSE),IF(_xlpm.x=0,"",_xlpm.x)))</f>
        <v>Animalia</v>
      </c>
      <c r="M3872" t="str">
        <f>IF($I3872="","",_xlfn.LET(_xlpm.x,VLOOKUP($I3872,'taxon-match_2026-08-31'!$A$2:$N$122,8,FALSE),IF(_xlpm.x=0,"",_xlpm.x)))</f>
        <v>Echinodermata</v>
      </c>
      <c r="N3872" t="str">
        <f>IF($I3872="","",_xlfn.LET(_xlpm.x,VLOOKUP($I3872,'taxon-match_2026-08-31'!$A$2:$N$122,9,FALSE),IF(_xlpm.x=0,"",_xlpm.x)))</f>
        <v>Asteroidea</v>
      </c>
      <c r="O3872" t="str">
        <f>IF($I3872="","",_xlfn.LET(_xlpm.x,VLOOKUP($I3872,'taxon-match_2026-08-31'!$A$2:$N$122,10,FALSE),IF(_xlpm.x=0,"",_xlpm.x)))</f>
        <v>Forcipulatida</v>
      </c>
      <c r="P3872" t="str">
        <f>IF($I3872="","",_xlfn.LET(_xlpm.x,VLOOKUP($I3872,'taxon-match_2026-08-31'!$A$2:$N$122,11,FALSE),IF(_xlpm.x=0,"",_xlpm.x)))</f>
        <v>Asteriidae</v>
      </c>
      <c r="Q3872" t="str">
        <f>IF($I3872="","",_xlfn.LET(_xlpm.x,VLOOKUP($I3872,'taxon-match_2026-08-31'!$A$2:$N$122,12,FALSE),IF(_xlpm.x=0,"",_xlpm.x)))</f>
        <v>Lysasterias</v>
      </c>
      <c r="R3872" t="str">
        <f>IF($I3872="","",_xlfn.LET(_xlpm.x,VLOOKUP($I3872,'taxon-match_2026-08-31'!$A$2:$N$122,14,FALSE),IF(_xlpm.x=0,"",_xlpm.x)))</f>
        <v/>
      </c>
      <c r="S3872" s="2" t="s">
        <v>2361</v>
      </c>
      <c r="T3872" s="69" t="s">
        <v>68</v>
      </c>
      <c r="X3872" t="str">
        <f>IF(T3872="","",_xlfn.LET(_xlpm.x,VLOOKUP(T3872,'Drop-down_menus'!$F$2:$G$16,2,FALSE),IF(_xlpm.x=0,"",_xlpm.x)))</f>
        <v>https://orcid.org/0000-0002-0981-7442</v>
      </c>
      <c r="Y3872" t="str">
        <f>IF(U3872="","",_xlfn.LET(_xlpm.x,VLOOKUP(U3872,'Drop-down_menus'!$F$2:$G$16,2,FALSE),IF(_xlpm.x=0,"",_xlpm.x)))</f>
        <v/>
      </c>
      <c r="Z3872" t="str">
        <f>IF(V3872="","",_xlfn.LET(_xlpm.x,VLOOKUP(V3872,'Drop-down_menus'!$F$2:$G$16,2,FALSE),IF(_xlpm.x=0,"",_xlpm.x)))</f>
        <v/>
      </c>
      <c r="AA3872" t="str">
        <f>IF(W3872="","",_xlfn.LET(_xlpm.x,VLOOKUP(W3872,'Drop-down_menus'!$F$2:$G$16,2,FALSE),IF(_xlpm.x=0,"",_xlpm.x)))</f>
        <v/>
      </c>
      <c r="AB3872" s="69" t="s">
        <v>678</v>
      </c>
      <c r="AE3872" t="s">
        <v>922</v>
      </c>
    </row>
    <row r="3873" spans="1:31" ht="15" hidden="1" x14ac:dyDescent="0.2">
      <c r="A3873" s="2" t="s">
        <v>207</v>
      </c>
      <c r="B3873">
        <v>1334</v>
      </c>
      <c r="C3873">
        <v>2954</v>
      </c>
      <c r="D3873" s="69" t="s">
        <v>700</v>
      </c>
      <c r="F3873" s="70" t="s">
        <v>753</v>
      </c>
      <c r="G3873" s="69">
        <v>1</v>
      </c>
      <c r="H3873" s="70" t="s">
        <v>753</v>
      </c>
      <c r="I3873" t="s">
        <v>753</v>
      </c>
      <c r="J3873" t="str">
        <f>IF($I3873="","",_xlfn.LET(_xlpm.x,VLOOKUP($I3873,'taxon-match_2026-08-31'!$A$2:$N$122,6,FALSE),IF(_xlpm.x=0,"",_xlpm.x)))</f>
        <v>Fisher, 1930</v>
      </c>
      <c r="K3873" t="str">
        <f>IF($I3873="","",_xlfn.LET(_xlpm.x,VLOOKUP($I3873,'taxon-match_2026-08-31'!$A$2:$N$122,4,FALSE),IF(_xlpm.x=0,"",_xlpm.x)))</f>
        <v>urn:lsid:marinespecies.org:taxname:172551</v>
      </c>
      <c r="L3873" t="str">
        <f>IF($I3873="","",_xlfn.LET(_xlpm.x,VLOOKUP($I3873,'taxon-match_2026-08-31'!$A$2:$N$122,7,FALSE),IF(_xlpm.x=0,"",_xlpm.x)))</f>
        <v>Animalia</v>
      </c>
      <c r="M3873" t="str">
        <f>IF($I3873="","",_xlfn.LET(_xlpm.x,VLOOKUP($I3873,'taxon-match_2026-08-31'!$A$2:$N$122,8,FALSE),IF(_xlpm.x=0,"",_xlpm.x)))</f>
        <v>Echinodermata</v>
      </c>
      <c r="N3873" t="str">
        <f>IF($I3873="","",_xlfn.LET(_xlpm.x,VLOOKUP($I3873,'taxon-match_2026-08-31'!$A$2:$N$122,9,FALSE),IF(_xlpm.x=0,"",_xlpm.x)))</f>
        <v>Asteroidea</v>
      </c>
      <c r="O3873" t="str">
        <f>IF($I3873="","",_xlfn.LET(_xlpm.x,VLOOKUP($I3873,'taxon-match_2026-08-31'!$A$2:$N$122,10,FALSE),IF(_xlpm.x=0,"",_xlpm.x)))</f>
        <v>Forcipulatida</v>
      </c>
      <c r="P3873" t="str">
        <f>IF($I3873="","",_xlfn.LET(_xlpm.x,VLOOKUP($I3873,'taxon-match_2026-08-31'!$A$2:$N$122,11,FALSE),IF(_xlpm.x=0,"",_xlpm.x)))</f>
        <v>Stichasteridae</v>
      </c>
      <c r="Q3873" t="str">
        <f>IF($I3873="","",_xlfn.LET(_xlpm.x,VLOOKUP($I3873,'taxon-match_2026-08-31'!$A$2:$N$122,12,FALSE),IF(_xlpm.x=0,"",_xlpm.x)))</f>
        <v>Neosmilaster</v>
      </c>
      <c r="R3873" t="str">
        <f>IF($I3873="","",_xlfn.LET(_xlpm.x,VLOOKUP($I3873,'taxon-match_2026-08-31'!$A$2:$N$122,14,FALSE),IF(_xlpm.x=0,"",_xlpm.x)))</f>
        <v/>
      </c>
      <c r="S3873" s="2" t="s">
        <v>2361</v>
      </c>
      <c r="T3873" s="69" t="s">
        <v>68</v>
      </c>
      <c r="X3873" t="str">
        <f>IF(T3873="","",_xlfn.LET(_xlpm.x,VLOOKUP(T3873,'Drop-down_menus'!$F$2:$G$16,2,FALSE),IF(_xlpm.x=0,"",_xlpm.x)))</f>
        <v>https://orcid.org/0000-0002-0981-7442</v>
      </c>
      <c r="Y3873" t="str">
        <f>IF(U3873="","",_xlfn.LET(_xlpm.x,VLOOKUP(U3873,'Drop-down_menus'!$F$2:$G$16,2,FALSE),IF(_xlpm.x=0,"",_xlpm.x)))</f>
        <v/>
      </c>
      <c r="Z3873" t="str">
        <f>IF(V3873="","",_xlfn.LET(_xlpm.x,VLOOKUP(V3873,'Drop-down_menus'!$F$2:$G$16,2,FALSE),IF(_xlpm.x=0,"",_xlpm.x)))</f>
        <v/>
      </c>
      <c r="AA3873" t="str">
        <f>IF(W3873="","",_xlfn.LET(_xlpm.x,VLOOKUP(W3873,'Drop-down_menus'!$F$2:$G$16,2,FALSE),IF(_xlpm.x=0,"",_xlpm.x)))</f>
        <v/>
      </c>
      <c r="AB3873" s="69" t="s">
        <v>678</v>
      </c>
      <c r="AE3873" t="s">
        <v>922</v>
      </c>
    </row>
    <row r="3874" spans="1:31" ht="15" hidden="1" x14ac:dyDescent="0.2">
      <c r="A3874" s="2" t="s">
        <v>207</v>
      </c>
      <c r="B3874">
        <v>1335</v>
      </c>
      <c r="C3874">
        <v>2974</v>
      </c>
      <c r="D3874" s="69" t="s">
        <v>700</v>
      </c>
      <c r="F3874" s="70" t="s">
        <v>753</v>
      </c>
      <c r="G3874" s="69">
        <v>1</v>
      </c>
      <c r="H3874" s="70" t="s">
        <v>753</v>
      </c>
      <c r="I3874" t="s">
        <v>753</v>
      </c>
      <c r="J3874" t="str">
        <f>IF($I3874="","",_xlfn.LET(_xlpm.x,VLOOKUP($I3874,'taxon-match_2026-08-31'!$A$2:$N$122,6,FALSE),IF(_xlpm.x=0,"",_xlpm.x)))</f>
        <v>Fisher, 1930</v>
      </c>
      <c r="K3874" t="str">
        <f>IF($I3874="","",_xlfn.LET(_xlpm.x,VLOOKUP($I3874,'taxon-match_2026-08-31'!$A$2:$N$122,4,FALSE),IF(_xlpm.x=0,"",_xlpm.x)))</f>
        <v>urn:lsid:marinespecies.org:taxname:172551</v>
      </c>
      <c r="L3874" t="str">
        <f>IF($I3874="","",_xlfn.LET(_xlpm.x,VLOOKUP($I3874,'taxon-match_2026-08-31'!$A$2:$N$122,7,FALSE),IF(_xlpm.x=0,"",_xlpm.x)))</f>
        <v>Animalia</v>
      </c>
      <c r="M3874" t="str">
        <f>IF($I3874="","",_xlfn.LET(_xlpm.x,VLOOKUP($I3874,'taxon-match_2026-08-31'!$A$2:$N$122,8,FALSE),IF(_xlpm.x=0,"",_xlpm.x)))</f>
        <v>Echinodermata</v>
      </c>
      <c r="N3874" t="str">
        <f>IF($I3874="","",_xlfn.LET(_xlpm.x,VLOOKUP($I3874,'taxon-match_2026-08-31'!$A$2:$N$122,9,FALSE),IF(_xlpm.x=0,"",_xlpm.x)))</f>
        <v>Asteroidea</v>
      </c>
      <c r="O3874" t="str">
        <f>IF($I3874="","",_xlfn.LET(_xlpm.x,VLOOKUP($I3874,'taxon-match_2026-08-31'!$A$2:$N$122,10,FALSE),IF(_xlpm.x=0,"",_xlpm.x)))</f>
        <v>Forcipulatida</v>
      </c>
      <c r="P3874" t="str">
        <f>IF($I3874="","",_xlfn.LET(_xlpm.x,VLOOKUP($I3874,'taxon-match_2026-08-31'!$A$2:$N$122,11,FALSE),IF(_xlpm.x=0,"",_xlpm.x)))</f>
        <v>Stichasteridae</v>
      </c>
      <c r="Q3874" t="str">
        <f>IF($I3874="","",_xlfn.LET(_xlpm.x,VLOOKUP($I3874,'taxon-match_2026-08-31'!$A$2:$N$122,12,FALSE),IF(_xlpm.x=0,"",_xlpm.x)))</f>
        <v>Neosmilaster</v>
      </c>
      <c r="R3874" t="str">
        <f>IF($I3874="","",_xlfn.LET(_xlpm.x,VLOOKUP($I3874,'taxon-match_2026-08-31'!$A$2:$N$122,14,FALSE),IF(_xlpm.x=0,"",_xlpm.x)))</f>
        <v/>
      </c>
      <c r="S3874" s="2" t="s">
        <v>2361</v>
      </c>
      <c r="T3874" s="69" t="s">
        <v>68</v>
      </c>
      <c r="X3874" t="str">
        <f>IF(T3874="","",_xlfn.LET(_xlpm.x,VLOOKUP(T3874,'Drop-down_menus'!$F$2:$G$16,2,FALSE),IF(_xlpm.x=0,"",_xlpm.x)))</f>
        <v>https://orcid.org/0000-0002-0981-7442</v>
      </c>
      <c r="Y3874" t="str">
        <f>IF(U3874="","",_xlfn.LET(_xlpm.x,VLOOKUP(U3874,'Drop-down_menus'!$F$2:$G$16,2,FALSE),IF(_xlpm.x=0,"",_xlpm.x)))</f>
        <v/>
      </c>
      <c r="Z3874" t="str">
        <f>IF(V3874="","",_xlfn.LET(_xlpm.x,VLOOKUP(V3874,'Drop-down_menus'!$F$2:$G$16,2,FALSE),IF(_xlpm.x=0,"",_xlpm.x)))</f>
        <v/>
      </c>
      <c r="AA3874" t="str">
        <f>IF(W3874="","",_xlfn.LET(_xlpm.x,VLOOKUP(W3874,'Drop-down_menus'!$F$2:$G$16,2,FALSE),IF(_xlpm.x=0,"",_xlpm.x)))</f>
        <v/>
      </c>
      <c r="AB3874" s="69" t="s">
        <v>678</v>
      </c>
      <c r="AE3874" t="s">
        <v>922</v>
      </c>
    </row>
    <row r="3875" spans="1:31" ht="15" hidden="1" x14ac:dyDescent="0.2">
      <c r="A3875" s="2" t="s">
        <v>84</v>
      </c>
      <c r="B3875">
        <v>376</v>
      </c>
      <c r="C3875">
        <v>2939</v>
      </c>
      <c r="D3875" s="69" t="s">
        <v>700</v>
      </c>
      <c r="F3875" s="70" t="s">
        <v>753</v>
      </c>
      <c r="G3875" s="69">
        <v>1</v>
      </c>
      <c r="H3875" s="70" t="s">
        <v>753</v>
      </c>
      <c r="I3875" t="s">
        <v>753</v>
      </c>
      <c r="J3875" t="str">
        <f>IF($I3875="","",_xlfn.LET(_xlpm.x,VLOOKUP($I3875,'taxon-match_2026-08-31'!$A$2:$N$122,6,FALSE),IF(_xlpm.x=0,"",_xlpm.x)))</f>
        <v>Fisher, 1930</v>
      </c>
      <c r="K3875" t="str">
        <f>IF($I3875="","",_xlfn.LET(_xlpm.x,VLOOKUP($I3875,'taxon-match_2026-08-31'!$A$2:$N$122,4,FALSE),IF(_xlpm.x=0,"",_xlpm.x)))</f>
        <v>urn:lsid:marinespecies.org:taxname:172551</v>
      </c>
      <c r="L3875" t="str">
        <f>IF($I3875="","",_xlfn.LET(_xlpm.x,VLOOKUP($I3875,'taxon-match_2026-08-31'!$A$2:$N$122,7,FALSE),IF(_xlpm.x=0,"",_xlpm.x)))</f>
        <v>Animalia</v>
      </c>
      <c r="M3875" t="str">
        <f>IF($I3875="","",_xlfn.LET(_xlpm.x,VLOOKUP($I3875,'taxon-match_2026-08-31'!$A$2:$N$122,8,FALSE),IF(_xlpm.x=0,"",_xlpm.x)))</f>
        <v>Echinodermata</v>
      </c>
      <c r="N3875" t="str">
        <f>IF($I3875="","",_xlfn.LET(_xlpm.x,VLOOKUP($I3875,'taxon-match_2026-08-31'!$A$2:$N$122,9,FALSE),IF(_xlpm.x=0,"",_xlpm.x)))</f>
        <v>Asteroidea</v>
      </c>
      <c r="O3875" t="str">
        <f>IF($I3875="","",_xlfn.LET(_xlpm.x,VLOOKUP($I3875,'taxon-match_2026-08-31'!$A$2:$N$122,10,FALSE),IF(_xlpm.x=0,"",_xlpm.x)))</f>
        <v>Forcipulatida</v>
      </c>
      <c r="P3875" t="str">
        <f>IF($I3875="","",_xlfn.LET(_xlpm.x,VLOOKUP($I3875,'taxon-match_2026-08-31'!$A$2:$N$122,11,FALSE),IF(_xlpm.x=0,"",_xlpm.x)))</f>
        <v>Stichasteridae</v>
      </c>
      <c r="Q3875" t="str">
        <f>IF($I3875="","",_xlfn.LET(_xlpm.x,VLOOKUP($I3875,'taxon-match_2026-08-31'!$A$2:$N$122,12,FALSE),IF(_xlpm.x=0,"",_xlpm.x)))</f>
        <v>Neosmilaster</v>
      </c>
      <c r="R3875" t="str">
        <f>IF($I3875="","",_xlfn.LET(_xlpm.x,VLOOKUP($I3875,'taxon-match_2026-08-31'!$A$2:$N$122,14,FALSE),IF(_xlpm.x=0,"",_xlpm.x)))</f>
        <v/>
      </c>
      <c r="S3875" s="2" t="s">
        <v>2361</v>
      </c>
      <c r="T3875" s="69" t="s">
        <v>68</v>
      </c>
      <c r="X3875" t="str">
        <f>IF(T3875="","",_xlfn.LET(_xlpm.x,VLOOKUP(T3875,'Drop-down_menus'!$F$2:$G$16,2,FALSE),IF(_xlpm.x=0,"",_xlpm.x)))</f>
        <v>https://orcid.org/0000-0002-0981-7442</v>
      </c>
      <c r="Y3875" t="str">
        <f>IF(U3875="","",_xlfn.LET(_xlpm.x,VLOOKUP(U3875,'Drop-down_menus'!$F$2:$G$16,2,FALSE),IF(_xlpm.x=0,"",_xlpm.x)))</f>
        <v/>
      </c>
      <c r="Z3875" t="str">
        <f>IF(V3875="","",_xlfn.LET(_xlpm.x,VLOOKUP(V3875,'Drop-down_menus'!$F$2:$G$16,2,FALSE),IF(_xlpm.x=0,"",_xlpm.x)))</f>
        <v/>
      </c>
      <c r="AA3875" t="str">
        <f>IF(W3875="","",_xlfn.LET(_xlpm.x,VLOOKUP(W3875,'Drop-down_menus'!$F$2:$G$16,2,FALSE),IF(_xlpm.x=0,"",_xlpm.x)))</f>
        <v/>
      </c>
      <c r="AB3875" s="69" t="s">
        <v>678</v>
      </c>
      <c r="AE3875" s="69" t="s">
        <v>922</v>
      </c>
    </row>
    <row r="3876" spans="1:31" ht="15" hidden="1" x14ac:dyDescent="0.2">
      <c r="A3876" s="2" t="s">
        <v>489</v>
      </c>
      <c r="B3876">
        <v>5773</v>
      </c>
      <c r="C3876">
        <v>2958</v>
      </c>
      <c r="D3876" s="69" t="s">
        <v>700</v>
      </c>
      <c r="F3876" s="70" t="s">
        <v>753</v>
      </c>
      <c r="G3876" s="70">
        <v>1</v>
      </c>
      <c r="H3876" s="70" t="s">
        <v>753</v>
      </c>
      <c r="I3876" t="s">
        <v>753</v>
      </c>
      <c r="J3876" t="str">
        <f>IF($I3876="","",_xlfn.LET(_xlpm.x,VLOOKUP($I3876,'taxon-match_2026-08-31'!$A$2:$N$122,6,FALSE),IF(_xlpm.x=0,"",_xlpm.x)))</f>
        <v>Fisher, 1930</v>
      </c>
      <c r="K3876" t="str">
        <f>IF($I3876="","",_xlfn.LET(_xlpm.x,VLOOKUP($I3876,'taxon-match_2026-08-31'!$A$2:$N$122,4,FALSE),IF(_xlpm.x=0,"",_xlpm.x)))</f>
        <v>urn:lsid:marinespecies.org:taxname:172551</v>
      </c>
      <c r="L3876" t="str">
        <f>IF($I3876="","",_xlfn.LET(_xlpm.x,VLOOKUP($I3876,'taxon-match_2026-08-31'!$A$2:$N$122,7,FALSE),IF(_xlpm.x=0,"",_xlpm.x)))</f>
        <v>Animalia</v>
      </c>
      <c r="M3876" t="str">
        <f>IF($I3876="","",_xlfn.LET(_xlpm.x,VLOOKUP($I3876,'taxon-match_2026-08-31'!$A$2:$N$122,8,FALSE),IF(_xlpm.x=0,"",_xlpm.x)))</f>
        <v>Echinodermata</v>
      </c>
      <c r="N3876" t="str">
        <f>IF($I3876="","",_xlfn.LET(_xlpm.x,VLOOKUP($I3876,'taxon-match_2026-08-31'!$A$2:$N$122,9,FALSE),IF(_xlpm.x=0,"",_xlpm.x)))</f>
        <v>Asteroidea</v>
      </c>
      <c r="O3876" t="str">
        <f>IF($I3876="","",_xlfn.LET(_xlpm.x,VLOOKUP($I3876,'taxon-match_2026-08-31'!$A$2:$N$122,10,FALSE),IF(_xlpm.x=0,"",_xlpm.x)))</f>
        <v>Forcipulatida</v>
      </c>
      <c r="P3876" t="str">
        <f>IF($I3876="","",_xlfn.LET(_xlpm.x,VLOOKUP($I3876,'taxon-match_2026-08-31'!$A$2:$N$122,11,FALSE),IF(_xlpm.x=0,"",_xlpm.x)))</f>
        <v>Stichasteridae</v>
      </c>
      <c r="Q3876" t="str">
        <f>IF($I3876="","",_xlfn.LET(_xlpm.x,VLOOKUP($I3876,'taxon-match_2026-08-31'!$A$2:$N$122,12,FALSE),IF(_xlpm.x=0,"",_xlpm.x)))</f>
        <v>Neosmilaster</v>
      </c>
      <c r="R3876" t="str">
        <f>IF($I3876="","",_xlfn.LET(_xlpm.x,VLOOKUP($I3876,'taxon-match_2026-08-31'!$A$2:$N$122,14,FALSE),IF(_xlpm.x=0,"",_xlpm.x)))</f>
        <v/>
      </c>
      <c r="S3876" s="2" t="s">
        <v>2361</v>
      </c>
      <c r="T3876" s="69" t="s">
        <v>68</v>
      </c>
      <c r="X3876" t="str">
        <f>IF(T3876="","",_xlfn.LET(_xlpm.x,VLOOKUP(T3876,'Drop-down_menus'!$F$2:$G$16,2,FALSE),IF(_xlpm.x=0,"",_xlpm.x)))</f>
        <v>https://orcid.org/0000-0002-0981-7442</v>
      </c>
      <c r="Y3876" t="str">
        <f>IF(U3876="","",_xlfn.LET(_xlpm.x,VLOOKUP(U3876,'Drop-down_menus'!$F$2:$G$16,2,FALSE),IF(_xlpm.x=0,"",_xlpm.x)))</f>
        <v/>
      </c>
      <c r="Z3876" t="str">
        <f>IF(V3876="","",_xlfn.LET(_xlpm.x,VLOOKUP(V3876,'Drop-down_menus'!$F$2:$G$16,2,FALSE),IF(_xlpm.x=0,"",_xlpm.x)))</f>
        <v/>
      </c>
      <c r="AA3876" t="str">
        <f>IF(W3876="","",_xlfn.LET(_xlpm.x,VLOOKUP(W3876,'Drop-down_menus'!$F$2:$G$16,2,FALSE),IF(_xlpm.x=0,"",_xlpm.x)))</f>
        <v/>
      </c>
      <c r="AB3876" s="69" t="s">
        <v>678</v>
      </c>
      <c r="AE3876" t="s">
        <v>922</v>
      </c>
    </row>
    <row r="3877" spans="1:31" ht="15" hidden="1" x14ac:dyDescent="0.2">
      <c r="A3877" s="2" t="s">
        <v>328</v>
      </c>
      <c r="B3877">
        <v>3401</v>
      </c>
      <c r="C3877">
        <v>2989</v>
      </c>
      <c r="D3877" s="69" t="s">
        <v>700</v>
      </c>
      <c r="F3877" s="70" t="s">
        <v>766</v>
      </c>
      <c r="G3877" s="69">
        <v>1</v>
      </c>
      <c r="H3877" s="70" t="s">
        <v>766</v>
      </c>
      <c r="I3877" t="s">
        <v>766</v>
      </c>
      <c r="J3877" t="str">
        <f>IF($I3877="","",_xlfn.LET(_xlpm.x,VLOOKUP($I3877,'taxon-match_2026-08-31'!$A$2:$N$122,6,FALSE),IF(_xlpm.x=0,"",_xlpm.x)))</f>
        <v>Sladen, 1889</v>
      </c>
      <c r="K3877" t="str">
        <f>IF($I3877="","",_xlfn.LET(_xlpm.x,VLOOKUP($I3877,'taxon-match_2026-08-31'!$A$2:$N$122,4,FALSE),IF(_xlpm.x=0,"",_xlpm.x)))</f>
        <v>urn:lsid:marinespecies.org:taxname:172579</v>
      </c>
      <c r="L3877" t="str">
        <f>IF($I3877="","",_xlfn.LET(_xlpm.x,VLOOKUP($I3877,'taxon-match_2026-08-31'!$A$2:$N$122,7,FALSE),IF(_xlpm.x=0,"",_xlpm.x)))</f>
        <v>Animalia</v>
      </c>
      <c r="M3877" t="str">
        <f>IF($I3877="","",_xlfn.LET(_xlpm.x,VLOOKUP($I3877,'taxon-match_2026-08-31'!$A$2:$N$122,8,FALSE),IF(_xlpm.x=0,"",_xlpm.x)))</f>
        <v>Echinodermata</v>
      </c>
      <c r="N3877" t="str">
        <f>IF($I3877="","",_xlfn.LET(_xlpm.x,VLOOKUP($I3877,'taxon-match_2026-08-31'!$A$2:$N$122,9,FALSE),IF(_xlpm.x=0,"",_xlpm.x)))</f>
        <v>Asteroidea</v>
      </c>
      <c r="O3877" t="str">
        <f>IF($I3877="","",_xlfn.LET(_xlpm.x,VLOOKUP($I3877,'taxon-match_2026-08-31'!$A$2:$N$122,10,FALSE),IF(_xlpm.x=0,"",_xlpm.x)))</f>
        <v>Valvatida</v>
      </c>
      <c r="P3877" t="str">
        <f>IF($I3877="","",_xlfn.LET(_xlpm.x,VLOOKUP($I3877,'taxon-match_2026-08-31'!$A$2:$N$122,11,FALSE),IF(_xlpm.x=0,"",_xlpm.x)))</f>
        <v>Asterinidae</v>
      </c>
      <c r="Q3877" t="str">
        <f>IF($I3877="","",_xlfn.LET(_xlpm.x,VLOOKUP($I3877,'taxon-match_2026-08-31'!$A$2:$N$122,12,FALSE),IF(_xlpm.x=0,"",_xlpm.x)))</f>
        <v>Perknaster</v>
      </c>
      <c r="R3877" t="str">
        <f>IF($I3877="","",_xlfn.LET(_xlpm.x,VLOOKUP($I3877,'taxon-match_2026-08-31'!$A$2:$N$122,14,FALSE),IF(_xlpm.x=0,"",_xlpm.x)))</f>
        <v/>
      </c>
      <c r="S3877" s="2" t="s">
        <v>2361</v>
      </c>
      <c r="T3877" s="69" t="s">
        <v>68</v>
      </c>
      <c r="X3877" t="str">
        <f>IF(T3877="","",_xlfn.LET(_xlpm.x,VLOOKUP(T3877,'Drop-down_menus'!$F$2:$G$16,2,FALSE),IF(_xlpm.x=0,"",_xlpm.x)))</f>
        <v>https://orcid.org/0000-0002-0981-7442</v>
      </c>
      <c r="Y3877" t="str">
        <f>IF(U3877="","",_xlfn.LET(_xlpm.x,VLOOKUP(U3877,'Drop-down_menus'!$F$2:$G$16,2,FALSE),IF(_xlpm.x=0,"",_xlpm.x)))</f>
        <v/>
      </c>
      <c r="Z3877" t="str">
        <f>IF(V3877="","",_xlfn.LET(_xlpm.x,VLOOKUP(V3877,'Drop-down_menus'!$F$2:$G$16,2,FALSE),IF(_xlpm.x=0,"",_xlpm.x)))</f>
        <v/>
      </c>
      <c r="AA3877" t="str">
        <f>IF(W3877="","",_xlfn.LET(_xlpm.x,VLOOKUP(W3877,'Drop-down_menus'!$F$2:$G$16,2,FALSE),IF(_xlpm.x=0,"",_xlpm.x)))</f>
        <v/>
      </c>
      <c r="AB3877" s="69" t="s">
        <v>678</v>
      </c>
      <c r="AE3877" s="69" t="s">
        <v>922</v>
      </c>
    </row>
    <row r="3878" spans="1:31" ht="15" hidden="1" x14ac:dyDescent="0.2">
      <c r="A3878" s="2" t="s">
        <v>117</v>
      </c>
      <c r="B3878">
        <v>657</v>
      </c>
      <c r="C3878">
        <v>2952</v>
      </c>
      <c r="D3878" s="69" t="s">
        <v>700</v>
      </c>
      <c r="F3878" s="70" t="s">
        <v>766</v>
      </c>
      <c r="G3878" s="69">
        <v>1</v>
      </c>
      <c r="H3878" s="70" t="s">
        <v>766</v>
      </c>
      <c r="I3878" t="s">
        <v>766</v>
      </c>
      <c r="J3878" t="str">
        <f>IF($I3878="","",_xlfn.LET(_xlpm.x,VLOOKUP($I3878,'taxon-match_2026-08-31'!$A$2:$N$122,6,FALSE),IF(_xlpm.x=0,"",_xlpm.x)))</f>
        <v>Sladen, 1889</v>
      </c>
      <c r="K3878" t="str">
        <f>IF($I3878="","",_xlfn.LET(_xlpm.x,VLOOKUP($I3878,'taxon-match_2026-08-31'!$A$2:$N$122,4,FALSE),IF(_xlpm.x=0,"",_xlpm.x)))</f>
        <v>urn:lsid:marinespecies.org:taxname:172579</v>
      </c>
      <c r="L3878" t="str">
        <f>IF($I3878="","",_xlfn.LET(_xlpm.x,VLOOKUP($I3878,'taxon-match_2026-08-31'!$A$2:$N$122,7,FALSE),IF(_xlpm.x=0,"",_xlpm.x)))</f>
        <v>Animalia</v>
      </c>
      <c r="M3878" t="str">
        <f>IF($I3878="","",_xlfn.LET(_xlpm.x,VLOOKUP($I3878,'taxon-match_2026-08-31'!$A$2:$N$122,8,FALSE),IF(_xlpm.x=0,"",_xlpm.x)))</f>
        <v>Echinodermata</v>
      </c>
      <c r="N3878" t="str">
        <f>IF($I3878="","",_xlfn.LET(_xlpm.x,VLOOKUP($I3878,'taxon-match_2026-08-31'!$A$2:$N$122,9,FALSE),IF(_xlpm.x=0,"",_xlpm.x)))</f>
        <v>Asteroidea</v>
      </c>
      <c r="O3878" t="str">
        <f>IF($I3878="","",_xlfn.LET(_xlpm.x,VLOOKUP($I3878,'taxon-match_2026-08-31'!$A$2:$N$122,10,FALSE),IF(_xlpm.x=0,"",_xlpm.x)))</f>
        <v>Valvatida</v>
      </c>
      <c r="P3878" t="str">
        <f>IF($I3878="","",_xlfn.LET(_xlpm.x,VLOOKUP($I3878,'taxon-match_2026-08-31'!$A$2:$N$122,11,FALSE),IF(_xlpm.x=0,"",_xlpm.x)))</f>
        <v>Asterinidae</v>
      </c>
      <c r="Q3878" t="str">
        <f>IF($I3878="","",_xlfn.LET(_xlpm.x,VLOOKUP($I3878,'taxon-match_2026-08-31'!$A$2:$N$122,12,FALSE),IF(_xlpm.x=0,"",_xlpm.x)))</f>
        <v>Perknaster</v>
      </c>
      <c r="R3878" t="str">
        <f>IF($I3878="","",_xlfn.LET(_xlpm.x,VLOOKUP($I3878,'taxon-match_2026-08-31'!$A$2:$N$122,14,FALSE),IF(_xlpm.x=0,"",_xlpm.x)))</f>
        <v/>
      </c>
      <c r="S3878" s="2" t="s">
        <v>2361</v>
      </c>
      <c r="T3878" s="69" t="s">
        <v>68</v>
      </c>
      <c r="X3878" t="str">
        <f>IF(T3878="","",_xlfn.LET(_xlpm.x,VLOOKUP(T3878,'Drop-down_menus'!$F$2:$G$16,2,FALSE),IF(_xlpm.x=0,"",_xlpm.x)))</f>
        <v>https://orcid.org/0000-0002-0981-7442</v>
      </c>
      <c r="Y3878" t="str">
        <f>IF(U3878="","",_xlfn.LET(_xlpm.x,VLOOKUP(U3878,'Drop-down_menus'!$F$2:$G$16,2,FALSE),IF(_xlpm.x=0,"",_xlpm.x)))</f>
        <v/>
      </c>
      <c r="Z3878" t="str">
        <f>IF(V3878="","",_xlfn.LET(_xlpm.x,VLOOKUP(V3878,'Drop-down_menus'!$F$2:$G$16,2,FALSE),IF(_xlpm.x=0,"",_xlpm.x)))</f>
        <v/>
      </c>
      <c r="AA3878" t="str">
        <f>IF(W3878="","",_xlfn.LET(_xlpm.x,VLOOKUP(W3878,'Drop-down_menus'!$F$2:$G$16,2,FALSE),IF(_xlpm.x=0,"",_xlpm.x)))</f>
        <v/>
      </c>
      <c r="AB3878" s="69" t="s">
        <v>678</v>
      </c>
      <c r="AE3878" s="69" t="s">
        <v>922</v>
      </c>
    </row>
    <row r="3879" spans="1:31" ht="15" x14ac:dyDescent="0.2">
      <c r="A3879" s="2" t="s">
        <v>117</v>
      </c>
      <c r="B3879">
        <v>668</v>
      </c>
      <c r="C3879">
        <v>2991</v>
      </c>
      <c r="D3879" s="69" t="s">
        <v>700</v>
      </c>
      <c r="F3879" s="70" t="s">
        <v>769</v>
      </c>
      <c r="G3879" s="69">
        <v>1</v>
      </c>
      <c r="H3879" s="70" t="s">
        <v>769</v>
      </c>
      <c r="I3879" t="s">
        <v>769</v>
      </c>
      <c r="J3879" t="str">
        <f>IF($I3879="","",_xlfn.LET(_xlpm.x,VLOOKUP($I3879,'taxon-match_2026-08-31'!$A$2:$N$122,6,FALSE),IF(_xlpm.x=0,"",_xlpm.x)))</f>
        <v>(Koehler, 1906)</v>
      </c>
      <c r="K3879" t="str">
        <f>IF($I3879="","",_xlfn.LET(_xlpm.x,VLOOKUP($I3879,'taxon-match_2026-08-31'!$A$2:$N$122,4,FALSE),IF(_xlpm.x=0,"",_xlpm.x)))</f>
        <v>urn:lsid:marinespecies.org:taxname:234948</v>
      </c>
      <c r="L3879" t="str">
        <f>IF($I3879="","",_xlfn.LET(_xlpm.x,VLOOKUP($I3879,'taxon-match_2026-08-31'!$A$2:$N$122,7,FALSE),IF(_xlpm.x=0,"",_xlpm.x)))</f>
        <v>Animalia</v>
      </c>
      <c r="M3879" t="str">
        <f>IF($I3879="","",_xlfn.LET(_xlpm.x,VLOOKUP($I3879,'taxon-match_2026-08-31'!$A$2:$N$122,8,FALSE),IF(_xlpm.x=0,"",_xlpm.x)))</f>
        <v>Echinodermata</v>
      </c>
      <c r="N3879" t="str">
        <f>IF($I3879="","",_xlfn.LET(_xlpm.x,VLOOKUP($I3879,'taxon-match_2026-08-31'!$A$2:$N$122,9,FALSE),IF(_xlpm.x=0,"",_xlpm.x)))</f>
        <v>Asteroidea</v>
      </c>
      <c r="O3879" t="str">
        <f>IF($I3879="","",_xlfn.LET(_xlpm.x,VLOOKUP($I3879,'taxon-match_2026-08-31'!$A$2:$N$122,10,FALSE),IF(_xlpm.x=0,"",_xlpm.x)))</f>
        <v>Paxillosida</v>
      </c>
      <c r="P3879" t="str">
        <f>IF($I3879="","",_xlfn.LET(_xlpm.x,VLOOKUP($I3879,'taxon-match_2026-08-31'!$A$2:$N$122,11,FALSE),IF(_xlpm.x=0,"",_xlpm.x)))</f>
        <v>Astropectinidae</v>
      </c>
      <c r="Q3879" t="str">
        <f>IF($I3879="","",_xlfn.LET(_xlpm.x,VLOOKUP($I3879,'taxon-match_2026-08-31'!$A$2:$N$122,12,FALSE),IF(_xlpm.x=0,"",_xlpm.x)))</f>
        <v>Psilaster</v>
      </c>
      <c r="R3879" t="str">
        <f>IF($I3879="","",_xlfn.LET(_xlpm.x,VLOOKUP($I3879,'taxon-match_2026-08-31'!$A$2:$N$122,14,FALSE),IF(_xlpm.x=0,"",_xlpm.x)))</f>
        <v>charcoti</v>
      </c>
      <c r="S3879" s="2" t="s">
        <v>2609</v>
      </c>
      <c r="T3879" s="69" t="s">
        <v>68</v>
      </c>
      <c r="X3879" t="str">
        <f>IF(T3879="","",_xlfn.LET(_xlpm.x,VLOOKUP(T3879,'Drop-down_menus'!$F$2:$G$16,2,FALSE),IF(_xlpm.x=0,"",_xlpm.x)))</f>
        <v>https://orcid.org/0000-0002-0981-7442</v>
      </c>
      <c r="Y3879" t="str">
        <f>IF(U3879="","",_xlfn.LET(_xlpm.x,VLOOKUP(U3879,'Drop-down_menus'!$F$2:$G$16,2,FALSE),IF(_xlpm.x=0,"",_xlpm.x)))</f>
        <v/>
      </c>
      <c r="Z3879" t="str">
        <f>IF(V3879="","",_xlfn.LET(_xlpm.x,VLOOKUP(V3879,'Drop-down_menus'!$F$2:$G$16,2,FALSE),IF(_xlpm.x=0,"",_xlpm.x)))</f>
        <v/>
      </c>
      <c r="AA3879" t="str">
        <f>IF(W3879="","",_xlfn.LET(_xlpm.x,VLOOKUP(W3879,'Drop-down_menus'!$F$2:$G$16,2,FALSE),IF(_xlpm.x=0,"",_xlpm.x)))</f>
        <v/>
      </c>
      <c r="AB3879" s="69" t="s">
        <v>678</v>
      </c>
      <c r="AE3879" s="69" t="s">
        <v>922</v>
      </c>
    </row>
    <row r="3880" spans="1:31" ht="15" hidden="1" x14ac:dyDescent="0.2">
      <c r="A3880" s="2" t="s">
        <v>207</v>
      </c>
      <c r="B3880">
        <v>1473</v>
      </c>
      <c r="C3880">
        <v>2956</v>
      </c>
      <c r="D3880" s="69" t="s">
        <v>700</v>
      </c>
      <c r="F3880" s="70" t="s">
        <v>753</v>
      </c>
      <c r="H3880" s="70" t="s">
        <v>753</v>
      </c>
      <c r="I3880" t="s">
        <v>753</v>
      </c>
      <c r="J3880" t="str">
        <f>IF($I3880="","",_xlfn.LET(_xlpm.x,VLOOKUP($I3880,'taxon-match_2026-08-31'!$A$2:$N$122,6,FALSE),IF(_xlpm.x=0,"",_xlpm.x)))</f>
        <v>Fisher, 1930</v>
      </c>
      <c r="K3880" t="str">
        <f>IF($I3880="","",_xlfn.LET(_xlpm.x,VLOOKUP($I3880,'taxon-match_2026-08-31'!$A$2:$N$122,4,FALSE),IF(_xlpm.x=0,"",_xlpm.x)))</f>
        <v>urn:lsid:marinespecies.org:taxname:172551</v>
      </c>
      <c r="L3880" t="str">
        <f>IF($I3880="","",_xlfn.LET(_xlpm.x,VLOOKUP($I3880,'taxon-match_2026-08-31'!$A$2:$N$122,7,FALSE),IF(_xlpm.x=0,"",_xlpm.x)))</f>
        <v>Animalia</v>
      </c>
      <c r="M3880" t="str">
        <f>IF($I3880="","",_xlfn.LET(_xlpm.x,VLOOKUP($I3880,'taxon-match_2026-08-31'!$A$2:$N$122,8,FALSE),IF(_xlpm.x=0,"",_xlpm.x)))</f>
        <v>Echinodermata</v>
      </c>
      <c r="N3880" t="str">
        <f>IF($I3880="","",_xlfn.LET(_xlpm.x,VLOOKUP($I3880,'taxon-match_2026-08-31'!$A$2:$N$122,9,FALSE),IF(_xlpm.x=0,"",_xlpm.x)))</f>
        <v>Asteroidea</v>
      </c>
      <c r="O3880" t="str">
        <f>IF($I3880="","",_xlfn.LET(_xlpm.x,VLOOKUP($I3880,'taxon-match_2026-08-31'!$A$2:$N$122,10,FALSE),IF(_xlpm.x=0,"",_xlpm.x)))</f>
        <v>Forcipulatida</v>
      </c>
      <c r="P3880" t="str">
        <f>IF($I3880="","",_xlfn.LET(_xlpm.x,VLOOKUP($I3880,'taxon-match_2026-08-31'!$A$2:$N$122,11,FALSE),IF(_xlpm.x=0,"",_xlpm.x)))</f>
        <v>Stichasteridae</v>
      </c>
      <c r="Q3880" t="str">
        <f>IF($I3880="","",_xlfn.LET(_xlpm.x,VLOOKUP($I3880,'taxon-match_2026-08-31'!$A$2:$N$122,12,FALSE),IF(_xlpm.x=0,"",_xlpm.x)))</f>
        <v>Neosmilaster</v>
      </c>
      <c r="R3880" t="str">
        <f>IF($I3880="","",_xlfn.LET(_xlpm.x,VLOOKUP($I3880,'taxon-match_2026-08-31'!$A$2:$N$122,14,FALSE),IF(_xlpm.x=0,"",_xlpm.x)))</f>
        <v/>
      </c>
      <c r="S3880" s="2" t="s">
        <v>2361</v>
      </c>
      <c r="T3880" s="69" t="s">
        <v>68</v>
      </c>
      <c r="X3880" t="str">
        <f>IF(T3880="","",_xlfn.LET(_xlpm.x,VLOOKUP(T3880,'Drop-down_menus'!$F$2:$G$16,2,FALSE),IF(_xlpm.x=0,"",_xlpm.x)))</f>
        <v>https://orcid.org/0000-0002-0981-7442</v>
      </c>
      <c r="Y3880" t="str">
        <f>IF(U3880="","",_xlfn.LET(_xlpm.x,VLOOKUP(U3880,'Drop-down_menus'!$F$2:$G$16,2,FALSE),IF(_xlpm.x=0,"",_xlpm.x)))</f>
        <v/>
      </c>
      <c r="Z3880" t="str">
        <f>IF(V3880="","",_xlfn.LET(_xlpm.x,VLOOKUP(V3880,'Drop-down_menus'!$F$2:$G$16,2,FALSE),IF(_xlpm.x=0,"",_xlpm.x)))</f>
        <v/>
      </c>
      <c r="AA3880" t="str">
        <f>IF(W3880="","",_xlfn.LET(_xlpm.x,VLOOKUP(W3880,'Drop-down_menus'!$F$2:$G$16,2,FALSE),IF(_xlpm.x=0,"",_xlpm.x)))</f>
        <v/>
      </c>
      <c r="AB3880" t="s">
        <v>730</v>
      </c>
      <c r="AE3880" t="s">
        <v>923</v>
      </c>
    </row>
    <row r="3881" spans="1:31" ht="15" hidden="1" x14ac:dyDescent="0.2">
      <c r="A3881" s="2" t="s">
        <v>207</v>
      </c>
      <c r="B3881">
        <v>1473</v>
      </c>
      <c r="C3881">
        <v>2965</v>
      </c>
      <c r="D3881" s="69" t="s">
        <v>700</v>
      </c>
      <c r="F3881" s="70" t="s">
        <v>753</v>
      </c>
      <c r="G3881" s="69">
        <v>20</v>
      </c>
      <c r="H3881" s="70" t="s">
        <v>753</v>
      </c>
      <c r="I3881" t="s">
        <v>753</v>
      </c>
      <c r="J3881" t="str">
        <f>IF($I3881="","",_xlfn.LET(_xlpm.x,VLOOKUP($I3881,'taxon-match_2026-08-31'!$A$2:$N$122,6,FALSE),IF(_xlpm.x=0,"",_xlpm.x)))</f>
        <v>Fisher, 1930</v>
      </c>
      <c r="K3881" t="str">
        <f>IF($I3881="","",_xlfn.LET(_xlpm.x,VLOOKUP($I3881,'taxon-match_2026-08-31'!$A$2:$N$122,4,FALSE),IF(_xlpm.x=0,"",_xlpm.x)))</f>
        <v>urn:lsid:marinespecies.org:taxname:172551</v>
      </c>
      <c r="L3881" t="str">
        <f>IF($I3881="","",_xlfn.LET(_xlpm.x,VLOOKUP($I3881,'taxon-match_2026-08-31'!$A$2:$N$122,7,FALSE),IF(_xlpm.x=0,"",_xlpm.x)))</f>
        <v>Animalia</v>
      </c>
      <c r="M3881" t="str">
        <f>IF($I3881="","",_xlfn.LET(_xlpm.x,VLOOKUP($I3881,'taxon-match_2026-08-31'!$A$2:$N$122,8,FALSE),IF(_xlpm.x=0,"",_xlpm.x)))</f>
        <v>Echinodermata</v>
      </c>
      <c r="N3881" t="str">
        <f>IF($I3881="","",_xlfn.LET(_xlpm.x,VLOOKUP($I3881,'taxon-match_2026-08-31'!$A$2:$N$122,9,FALSE),IF(_xlpm.x=0,"",_xlpm.x)))</f>
        <v>Asteroidea</v>
      </c>
      <c r="O3881" t="str">
        <f>IF($I3881="","",_xlfn.LET(_xlpm.x,VLOOKUP($I3881,'taxon-match_2026-08-31'!$A$2:$N$122,10,FALSE),IF(_xlpm.x=0,"",_xlpm.x)))</f>
        <v>Forcipulatida</v>
      </c>
      <c r="P3881" t="str">
        <f>IF($I3881="","",_xlfn.LET(_xlpm.x,VLOOKUP($I3881,'taxon-match_2026-08-31'!$A$2:$N$122,11,FALSE),IF(_xlpm.x=0,"",_xlpm.x)))</f>
        <v>Stichasteridae</v>
      </c>
      <c r="Q3881" t="str">
        <f>IF($I3881="","",_xlfn.LET(_xlpm.x,VLOOKUP($I3881,'taxon-match_2026-08-31'!$A$2:$N$122,12,FALSE),IF(_xlpm.x=0,"",_xlpm.x)))</f>
        <v>Neosmilaster</v>
      </c>
      <c r="R3881" t="str">
        <f>IF($I3881="","",_xlfn.LET(_xlpm.x,VLOOKUP($I3881,'taxon-match_2026-08-31'!$A$2:$N$122,14,FALSE),IF(_xlpm.x=0,"",_xlpm.x)))</f>
        <v/>
      </c>
      <c r="S3881" s="2" t="s">
        <v>2361</v>
      </c>
      <c r="T3881" s="69" t="s">
        <v>68</v>
      </c>
      <c r="X3881" t="str">
        <f>IF(T3881="","",_xlfn.LET(_xlpm.x,VLOOKUP(T3881,'Drop-down_menus'!$F$2:$G$16,2,FALSE),IF(_xlpm.x=0,"",_xlpm.x)))</f>
        <v>https://orcid.org/0000-0002-0981-7442</v>
      </c>
      <c r="Y3881" t="str">
        <f>IF(U3881="","",_xlfn.LET(_xlpm.x,VLOOKUP(U3881,'Drop-down_menus'!$F$2:$G$16,2,FALSE),IF(_xlpm.x=0,"",_xlpm.x)))</f>
        <v/>
      </c>
      <c r="Z3881" t="str">
        <f>IF(V3881="","",_xlfn.LET(_xlpm.x,VLOOKUP(V3881,'Drop-down_menus'!$F$2:$G$16,2,FALSE),IF(_xlpm.x=0,"",_xlpm.x)))</f>
        <v/>
      </c>
      <c r="AA3881" t="str">
        <f>IF(W3881="","",_xlfn.LET(_xlpm.x,VLOOKUP(W3881,'Drop-down_menus'!$F$2:$G$16,2,FALSE),IF(_xlpm.x=0,"",_xlpm.x)))</f>
        <v/>
      </c>
      <c r="AB3881" t="s">
        <v>730</v>
      </c>
      <c r="AE3881" t="s">
        <v>923</v>
      </c>
    </row>
    <row r="3882" spans="1:31" ht="15" hidden="1" x14ac:dyDescent="0.2">
      <c r="A3882" s="2" t="s">
        <v>181</v>
      </c>
      <c r="B3882">
        <v>1142</v>
      </c>
      <c r="C3882">
        <v>2966</v>
      </c>
      <c r="D3882" s="69" t="s">
        <v>700</v>
      </c>
      <c r="F3882" s="70" t="s">
        <v>936</v>
      </c>
      <c r="G3882" s="69">
        <v>1</v>
      </c>
      <c r="H3882" s="70" t="s">
        <v>936</v>
      </c>
      <c r="I3882" t="s">
        <v>936</v>
      </c>
      <c r="J3882" t="str">
        <f>IF($I3882="","",_xlfn.LET(_xlpm.x,VLOOKUP($I3882,'taxon-match_2026-08-31'!$A$2:$N$122,6,FALSE),IF(_xlpm.x=0,"",_xlpm.x)))</f>
        <v>Stebbing, 1888</v>
      </c>
      <c r="K3882" t="str">
        <f>IF($I3882="","",_xlfn.LET(_xlpm.x,VLOOKUP($I3882,'taxon-match_2026-08-31'!$A$2:$N$122,4,FALSE),IF(_xlpm.x=0,"",_xlpm.x)))</f>
        <v>urn:lsid:marinespecies.org:taxname:101380</v>
      </c>
      <c r="L3882" t="str">
        <f>IF($I3882="","",_xlfn.LET(_xlpm.x,VLOOKUP($I3882,'taxon-match_2026-08-31'!$A$2:$N$122,7,FALSE),IF(_xlpm.x=0,"",_xlpm.x)))</f>
        <v>Animalia</v>
      </c>
      <c r="M3882" t="str">
        <f>IF($I3882="","",_xlfn.LET(_xlpm.x,VLOOKUP($I3882,'taxon-match_2026-08-31'!$A$2:$N$122,8,FALSE),IF(_xlpm.x=0,"",_xlpm.x)))</f>
        <v>Arthropoda</v>
      </c>
      <c r="N3882" t="str">
        <f>IF($I3882="","",_xlfn.LET(_xlpm.x,VLOOKUP($I3882,'taxon-match_2026-08-31'!$A$2:$N$122,9,FALSE),IF(_xlpm.x=0,"",_xlpm.x)))</f>
        <v>Malacostraca</v>
      </c>
      <c r="O3882" t="str">
        <f>IF($I3882="","",_xlfn.LET(_xlpm.x,VLOOKUP($I3882,'taxon-match_2026-08-31'!$A$2:$N$122,10,FALSE),IF(_xlpm.x=0,"",_xlpm.x)))</f>
        <v>Amphipoda</v>
      </c>
      <c r="P3882" t="str">
        <f>IF($I3882="","",_xlfn.LET(_xlpm.x,VLOOKUP($I3882,'taxon-match_2026-08-31'!$A$2:$N$122,11,FALSE),IF(_xlpm.x=0,"",_xlpm.x)))</f>
        <v>Eusiridae</v>
      </c>
      <c r="Q3882" t="str">
        <f>IF($I3882="","",_xlfn.LET(_xlpm.x,VLOOKUP($I3882,'taxon-match_2026-08-31'!$A$2:$N$122,12,FALSE),IF(_xlpm.x=0,"",_xlpm.x)))</f>
        <v/>
      </c>
      <c r="R3882" t="str">
        <f>IF($I3882="","",_xlfn.LET(_xlpm.x,VLOOKUP($I3882,'taxon-match_2026-08-31'!$A$2:$N$122,14,FALSE),IF(_xlpm.x=0,"",_xlpm.x)))</f>
        <v/>
      </c>
      <c r="S3882" s="2" t="s">
        <v>2360</v>
      </c>
      <c r="T3882" s="69" t="s">
        <v>79</v>
      </c>
      <c r="U3882" s="69"/>
      <c r="X3882" t="str">
        <f>IF(T3882="","",_xlfn.LET(_xlpm.x,VLOOKUP(T3882,'Drop-down_menus'!$F$2:$G$16,2,FALSE),IF(_xlpm.x=0,"",_xlpm.x)))</f>
        <v/>
      </c>
      <c r="Y3882" t="str">
        <f>IF(U3882="","",_xlfn.LET(_xlpm.x,VLOOKUP(U3882,'Drop-down_menus'!$F$2:$G$16,2,FALSE),IF(_xlpm.x=0,"",_xlpm.x)))</f>
        <v/>
      </c>
      <c r="Z3882" t="str">
        <f>IF(V3882="","",_xlfn.LET(_xlpm.x,VLOOKUP(V3882,'Drop-down_menus'!$F$2:$G$16,2,FALSE),IF(_xlpm.x=0,"",_xlpm.x)))</f>
        <v/>
      </c>
      <c r="AA3882" t="str">
        <f>IF(W3882="","",_xlfn.LET(_xlpm.x,VLOOKUP(W3882,'Drop-down_menus'!$F$2:$G$16,2,FALSE),IF(_xlpm.x=0,"",_xlpm.x)))</f>
        <v/>
      </c>
      <c r="AB3882" t="s">
        <v>702</v>
      </c>
      <c r="AE3882" t="s">
        <v>896</v>
      </c>
    </row>
    <row r="3883" spans="1:31" ht="15" hidden="1" x14ac:dyDescent="0.2">
      <c r="A3883" s="2" t="s">
        <v>181</v>
      </c>
      <c r="B3883">
        <v>1143</v>
      </c>
      <c r="C3883">
        <v>2935</v>
      </c>
      <c r="D3883" s="69" t="s">
        <v>700</v>
      </c>
      <c r="F3883" s="70" t="s">
        <v>936</v>
      </c>
      <c r="G3883" s="69">
        <v>1</v>
      </c>
      <c r="H3883" s="70" t="s">
        <v>936</v>
      </c>
      <c r="I3883" t="s">
        <v>936</v>
      </c>
      <c r="J3883" t="str">
        <f>IF($I3883="","",_xlfn.LET(_xlpm.x,VLOOKUP($I3883,'taxon-match_2026-08-31'!$A$2:$N$122,6,FALSE),IF(_xlpm.x=0,"",_xlpm.x)))</f>
        <v>Stebbing, 1888</v>
      </c>
      <c r="K3883" t="str">
        <f>IF($I3883="","",_xlfn.LET(_xlpm.x,VLOOKUP($I3883,'taxon-match_2026-08-31'!$A$2:$N$122,4,FALSE),IF(_xlpm.x=0,"",_xlpm.x)))</f>
        <v>urn:lsid:marinespecies.org:taxname:101380</v>
      </c>
      <c r="L3883" t="str">
        <f>IF($I3883="","",_xlfn.LET(_xlpm.x,VLOOKUP($I3883,'taxon-match_2026-08-31'!$A$2:$N$122,7,FALSE),IF(_xlpm.x=0,"",_xlpm.x)))</f>
        <v>Animalia</v>
      </c>
      <c r="M3883" t="str">
        <f>IF($I3883="","",_xlfn.LET(_xlpm.x,VLOOKUP($I3883,'taxon-match_2026-08-31'!$A$2:$N$122,8,FALSE),IF(_xlpm.x=0,"",_xlpm.x)))</f>
        <v>Arthropoda</v>
      </c>
      <c r="N3883" t="str">
        <f>IF($I3883="","",_xlfn.LET(_xlpm.x,VLOOKUP($I3883,'taxon-match_2026-08-31'!$A$2:$N$122,9,FALSE),IF(_xlpm.x=0,"",_xlpm.x)))</f>
        <v>Malacostraca</v>
      </c>
      <c r="O3883" t="str">
        <f>IF($I3883="","",_xlfn.LET(_xlpm.x,VLOOKUP($I3883,'taxon-match_2026-08-31'!$A$2:$N$122,10,FALSE),IF(_xlpm.x=0,"",_xlpm.x)))</f>
        <v>Amphipoda</v>
      </c>
      <c r="P3883" t="str">
        <f>IF($I3883="","",_xlfn.LET(_xlpm.x,VLOOKUP($I3883,'taxon-match_2026-08-31'!$A$2:$N$122,11,FALSE),IF(_xlpm.x=0,"",_xlpm.x)))</f>
        <v>Eusiridae</v>
      </c>
      <c r="Q3883" t="str">
        <f>IF($I3883="","",_xlfn.LET(_xlpm.x,VLOOKUP($I3883,'taxon-match_2026-08-31'!$A$2:$N$122,12,FALSE),IF(_xlpm.x=0,"",_xlpm.x)))</f>
        <v/>
      </c>
      <c r="R3883" t="str">
        <f>IF($I3883="","",_xlfn.LET(_xlpm.x,VLOOKUP($I3883,'taxon-match_2026-08-31'!$A$2:$N$122,14,FALSE),IF(_xlpm.x=0,"",_xlpm.x)))</f>
        <v/>
      </c>
      <c r="S3883" s="2" t="s">
        <v>2360</v>
      </c>
      <c r="T3883" s="69" t="s">
        <v>79</v>
      </c>
      <c r="U3883" s="69"/>
      <c r="X3883" t="str">
        <f>IF(T3883="","",_xlfn.LET(_xlpm.x,VLOOKUP(T3883,'Drop-down_menus'!$F$2:$G$16,2,FALSE),IF(_xlpm.x=0,"",_xlpm.x)))</f>
        <v/>
      </c>
      <c r="Y3883" t="str">
        <f>IF(U3883="","",_xlfn.LET(_xlpm.x,VLOOKUP(U3883,'Drop-down_menus'!$F$2:$G$16,2,FALSE),IF(_xlpm.x=0,"",_xlpm.x)))</f>
        <v/>
      </c>
      <c r="Z3883" t="str">
        <f>IF(V3883="","",_xlfn.LET(_xlpm.x,VLOOKUP(V3883,'Drop-down_menus'!$F$2:$G$16,2,FALSE),IF(_xlpm.x=0,"",_xlpm.x)))</f>
        <v/>
      </c>
      <c r="AA3883" t="str">
        <f>IF(W3883="","",_xlfn.LET(_xlpm.x,VLOOKUP(W3883,'Drop-down_menus'!$F$2:$G$16,2,FALSE),IF(_xlpm.x=0,"",_xlpm.x)))</f>
        <v/>
      </c>
      <c r="AB3883" t="s">
        <v>702</v>
      </c>
      <c r="AE3883" t="s">
        <v>896</v>
      </c>
    </row>
    <row r="3884" spans="1:31" ht="15" hidden="1" x14ac:dyDescent="0.2">
      <c r="A3884" s="2" t="s">
        <v>181</v>
      </c>
      <c r="B3884">
        <v>1144</v>
      </c>
      <c r="C3884">
        <v>2973</v>
      </c>
      <c r="D3884" s="69" t="s">
        <v>700</v>
      </c>
      <c r="F3884" s="70" t="s">
        <v>936</v>
      </c>
      <c r="G3884" s="69">
        <v>1</v>
      </c>
      <c r="H3884" s="70" t="s">
        <v>936</v>
      </c>
      <c r="I3884" t="s">
        <v>936</v>
      </c>
      <c r="J3884" t="str">
        <f>IF($I3884="","",_xlfn.LET(_xlpm.x,VLOOKUP($I3884,'taxon-match_2026-08-31'!$A$2:$N$122,6,FALSE),IF(_xlpm.x=0,"",_xlpm.x)))</f>
        <v>Stebbing, 1888</v>
      </c>
      <c r="K3884" t="str">
        <f>IF($I3884="","",_xlfn.LET(_xlpm.x,VLOOKUP($I3884,'taxon-match_2026-08-31'!$A$2:$N$122,4,FALSE),IF(_xlpm.x=0,"",_xlpm.x)))</f>
        <v>urn:lsid:marinespecies.org:taxname:101380</v>
      </c>
      <c r="L3884" t="str">
        <f>IF($I3884="","",_xlfn.LET(_xlpm.x,VLOOKUP($I3884,'taxon-match_2026-08-31'!$A$2:$N$122,7,FALSE),IF(_xlpm.x=0,"",_xlpm.x)))</f>
        <v>Animalia</v>
      </c>
      <c r="M3884" t="str">
        <f>IF($I3884="","",_xlfn.LET(_xlpm.x,VLOOKUP($I3884,'taxon-match_2026-08-31'!$A$2:$N$122,8,FALSE),IF(_xlpm.x=0,"",_xlpm.x)))</f>
        <v>Arthropoda</v>
      </c>
      <c r="N3884" t="str">
        <f>IF($I3884="","",_xlfn.LET(_xlpm.x,VLOOKUP($I3884,'taxon-match_2026-08-31'!$A$2:$N$122,9,FALSE),IF(_xlpm.x=0,"",_xlpm.x)))</f>
        <v>Malacostraca</v>
      </c>
      <c r="O3884" t="str">
        <f>IF($I3884="","",_xlfn.LET(_xlpm.x,VLOOKUP($I3884,'taxon-match_2026-08-31'!$A$2:$N$122,10,FALSE),IF(_xlpm.x=0,"",_xlpm.x)))</f>
        <v>Amphipoda</v>
      </c>
      <c r="P3884" t="str">
        <f>IF($I3884="","",_xlfn.LET(_xlpm.x,VLOOKUP($I3884,'taxon-match_2026-08-31'!$A$2:$N$122,11,FALSE),IF(_xlpm.x=0,"",_xlpm.x)))</f>
        <v>Eusiridae</v>
      </c>
      <c r="Q3884" t="str">
        <f>IF($I3884="","",_xlfn.LET(_xlpm.x,VLOOKUP($I3884,'taxon-match_2026-08-31'!$A$2:$N$122,12,FALSE),IF(_xlpm.x=0,"",_xlpm.x)))</f>
        <v/>
      </c>
      <c r="R3884" t="str">
        <f>IF($I3884="","",_xlfn.LET(_xlpm.x,VLOOKUP($I3884,'taxon-match_2026-08-31'!$A$2:$N$122,14,FALSE),IF(_xlpm.x=0,"",_xlpm.x)))</f>
        <v/>
      </c>
      <c r="S3884" s="2" t="s">
        <v>2360</v>
      </c>
      <c r="T3884" s="69" t="s">
        <v>79</v>
      </c>
      <c r="U3884" s="69"/>
      <c r="X3884" t="str">
        <f>IF(T3884="","",_xlfn.LET(_xlpm.x,VLOOKUP(T3884,'Drop-down_menus'!$F$2:$G$16,2,FALSE),IF(_xlpm.x=0,"",_xlpm.x)))</f>
        <v/>
      </c>
      <c r="Y3884" t="str">
        <f>IF(U3884="","",_xlfn.LET(_xlpm.x,VLOOKUP(U3884,'Drop-down_menus'!$F$2:$G$16,2,FALSE),IF(_xlpm.x=0,"",_xlpm.x)))</f>
        <v/>
      </c>
      <c r="Z3884" t="str">
        <f>IF(V3884="","",_xlfn.LET(_xlpm.x,VLOOKUP(V3884,'Drop-down_menus'!$F$2:$G$16,2,FALSE),IF(_xlpm.x=0,"",_xlpm.x)))</f>
        <v/>
      </c>
      <c r="AA3884" t="str">
        <f>IF(W3884="","",_xlfn.LET(_xlpm.x,VLOOKUP(W3884,'Drop-down_menus'!$F$2:$G$16,2,FALSE),IF(_xlpm.x=0,"",_xlpm.x)))</f>
        <v/>
      </c>
      <c r="AB3884" t="s">
        <v>702</v>
      </c>
      <c r="AE3884" t="s">
        <v>896</v>
      </c>
    </row>
    <row r="3885" spans="1:31" ht="15" hidden="1" x14ac:dyDescent="0.2">
      <c r="A3885" s="2" t="s">
        <v>181</v>
      </c>
      <c r="B3885">
        <v>1145</v>
      </c>
      <c r="C3885">
        <v>2927</v>
      </c>
      <c r="D3885" s="69" t="s">
        <v>700</v>
      </c>
      <c r="F3885" s="70" t="s">
        <v>936</v>
      </c>
      <c r="G3885" s="69">
        <v>1</v>
      </c>
      <c r="H3885" s="70" t="s">
        <v>936</v>
      </c>
      <c r="I3885" t="s">
        <v>936</v>
      </c>
      <c r="J3885" t="str">
        <f>IF($I3885="","",_xlfn.LET(_xlpm.x,VLOOKUP($I3885,'taxon-match_2026-08-31'!$A$2:$N$122,6,FALSE),IF(_xlpm.x=0,"",_xlpm.x)))</f>
        <v>Stebbing, 1888</v>
      </c>
      <c r="K3885" t="str">
        <f>IF($I3885="","",_xlfn.LET(_xlpm.x,VLOOKUP($I3885,'taxon-match_2026-08-31'!$A$2:$N$122,4,FALSE),IF(_xlpm.x=0,"",_xlpm.x)))</f>
        <v>urn:lsid:marinespecies.org:taxname:101380</v>
      </c>
      <c r="L3885" t="str">
        <f>IF($I3885="","",_xlfn.LET(_xlpm.x,VLOOKUP($I3885,'taxon-match_2026-08-31'!$A$2:$N$122,7,FALSE),IF(_xlpm.x=0,"",_xlpm.x)))</f>
        <v>Animalia</v>
      </c>
      <c r="M3885" t="str">
        <f>IF($I3885="","",_xlfn.LET(_xlpm.x,VLOOKUP($I3885,'taxon-match_2026-08-31'!$A$2:$N$122,8,FALSE),IF(_xlpm.x=0,"",_xlpm.x)))</f>
        <v>Arthropoda</v>
      </c>
      <c r="N3885" t="str">
        <f>IF($I3885="","",_xlfn.LET(_xlpm.x,VLOOKUP($I3885,'taxon-match_2026-08-31'!$A$2:$N$122,9,FALSE),IF(_xlpm.x=0,"",_xlpm.x)))</f>
        <v>Malacostraca</v>
      </c>
      <c r="O3885" t="str">
        <f>IF($I3885="","",_xlfn.LET(_xlpm.x,VLOOKUP($I3885,'taxon-match_2026-08-31'!$A$2:$N$122,10,FALSE),IF(_xlpm.x=0,"",_xlpm.x)))</f>
        <v>Amphipoda</v>
      </c>
      <c r="P3885" t="str">
        <f>IF($I3885="","",_xlfn.LET(_xlpm.x,VLOOKUP($I3885,'taxon-match_2026-08-31'!$A$2:$N$122,11,FALSE),IF(_xlpm.x=0,"",_xlpm.x)))</f>
        <v>Eusiridae</v>
      </c>
      <c r="Q3885" t="str">
        <f>IF($I3885="","",_xlfn.LET(_xlpm.x,VLOOKUP($I3885,'taxon-match_2026-08-31'!$A$2:$N$122,12,FALSE),IF(_xlpm.x=0,"",_xlpm.x)))</f>
        <v/>
      </c>
      <c r="R3885" t="str">
        <f>IF($I3885="","",_xlfn.LET(_xlpm.x,VLOOKUP($I3885,'taxon-match_2026-08-31'!$A$2:$N$122,14,FALSE),IF(_xlpm.x=0,"",_xlpm.x)))</f>
        <v/>
      </c>
      <c r="S3885" s="2" t="s">
        <v>2360</v>
      </c>
      <c r="T3885" s="69" t="s">
        <v>79</v>
      </c>
      <c r="U3885" s="69"/>
      <c r="X3885" t="str">
        <f>IF(T3885="","",_xlfn.LET(_xlpm.x,VLOOKUP(T3885,'Drop-down_menus'!$F$2:$G$16,2,FALSE),IF(_xlpm.x=0,"",_xlpm.x)))</f>
        <v/>
      </c>
      <c r="Y3885" t="str">
        <f>IF(U3885="","",_xlfn.LET(_xlpm.x,VLOOKUP(U3885,'Drop-down_menus'!$F$2:$G$16,2,FALSE),IF(_xlpm.x=0,"",_xlpm.x)))</f>
        <v/>
      </c>
      <c r="Z3885" t="str">
        <f>IF(V3885="","",_xlfn.LET(_xlpm.x,VLOOKUP(V3885,'Drop-down_menus'!$F$2:$G$16,2,FALSE),IF(_xlpm.x=0,"",_xlpm.x)))</f>
        <v/>
      </c>
      <c r="AA3885" t="str">
        <f>IF(W3885="","",_xlfn.LET(_xlpm.x,VLOOKUP(W3885,'Drop-down_menus'!$F$2:$G$16,2,FALSE),IF(_xlpm.x=0,"",_xlpm.x)))</f>
        <v/>
      </c>
      <c r="AB3885" t="s">
        <v>702</v>
      </c>
      <c r="AE3885" t="s">
        <v>896</v>
      </c>
    </row>
    <row r="3886" spans="1:31" ht="15" hidden="1" x14ac:dyDescent="0.2">
      <c r="A3886" s="2" t="s">
        <v>181</v>
      </c>
      <c r="B3886">
        <v>1146</v>
      </c>
      <c r="C3886">
        <v>2985</v>
      </c>
      <c r="D3886" s="69" t="s">
        <v>700</v>
      </c>
      <c r="F3886" s="70" t="s">
        <v>936</v>
      </c>
      <c r="G3886" s="69">
        <v>1</v>
      </c>
      <c r="H3886" s="70" t="s">
        <v>936</v>
      </c>
      <c r="I3886" t="s">
        <v>936</v>
      </c>
      <c r="J3886" t="str">
        <f>IF($I3886="","",_xlfn.LET(_xlpm.x,VLOOKUP($I3886,'taxon-match_2026-08-31'!$A$2:$N$122,6,FALSE),IF(_xlpm.x=0,"",_xlpm.x)))</f>
        <v>Stebbing, 1888</v>
      </c>
      <c r="K3886" t="str">
        <f>IF($I3886="","",_xlfn.LET(_xlpm.x,VLOOKUP($I3886,'taxon-match_2026-08-31'!$A$2:$N$122,4,FALSE),IF(_xlpm.x=0,"",_xlpm.x)))</f>
        <v>urn:lsid:marinespecies.org:taxname:101380</v>
      </c>
      <c r="L3886" t="str">
        <f>IF($I3886="","",_xlfn.LET(_xlpm.x,VLOOKUP($I3886,'taxon-match_2026-08-31'!$A$2:$N$122,7,FALSE),IF(_xlpm.x=0,"",_xlpm.x)))</f>
        <v>Animalia</v>
      </c>
      <c r="M3886" t="str">
        <f>IF($I3886="","",_xlfn.LET(_xlpm.x,VLOOKUP($I3886,'taxon-match_2026-08-31'!$A$2:$N$122,8,FALSE),IF(_xlpm.x=0,"",_xlpm.x)))</f>
        <v>Arthropoda</v>
      </c>
      <c r="N3886" t="str">
        <f>IF($I3886="","",_xlfn.LET(_xlpm.x,VLOOKUP($I3886,'taxon-match_2026-08-31'!$A$2:$N$122,9,FALSE),IF(_xlpm.x=0,"",_xlpm.x)))</f>
        <v>Malacostraca</v>
      </c>
      <c r="O3886" t="str">
        <f>IF($I3886="","",_xlfn.LET(_xlpm.x,VLOOKUP($I3886,'taxon-match_2026-08-31'!$A$2:$N$122,10,FALSE),IF(_xlpm.x=0,"",_xlpm.x)))</f>
        <v>Amphipoda</v>
      </c>
      <c r="P3886" t="str">
        <f>IF($I3886="","",_xlfn.LET(_xlpm.x,VLOOKUP($I3886,'taxon-match_2026-08-31'!$A$2:$N$122,11,FALSE),IF(_xlpm.x=0,"",_xlpm.x)))</f>
        <v>Eusiridae</v>
      </c>
      <c r="Q3886" t="str">
        <f>IF($I3886="","",_xlfn.LET(_xlpm.x,VLOOKUP($I3886,'taxon-match_2026-08-31'!$A$2:$N$122,12,FALSE),IF(_xlpm.x=0,"",_xlpm.x)))</f>
        <v/>
      </c>
      <c r="R3886" t="str">
        <f>IF($I3886="","",_xlfn.LET(_xlpm.x,VLOOKUP($I3886,'taxon-match_2026-08-31'!$A$2:$N$122,14,FALSE),IF(_xlpm.x=0,"",_xlpm.x)))</f>
        <v/>
      </c>
      <c r="S3886" s="2" t="s">
        <v>2360</v>
      </c>
      <c r="T3886" s="69" t="s">
        <v>79</v>
      </c>
      <c r="U3886" s="69"/>
      <c r="X3886" t="str">
        <f>IF(T3886="","",_xlfn.LET(_xlpm.x,VLOOKUP(T3886,'Drop-down_menus'!$F$2:$G$16,2,FALSE),IF(_xlpm.x=0,"",_xlpm.x)))</f>
        <v/>
      </c>
      <c r="Y3886" t="str">
        <f>IF(U3886="","",_xlfn.LET(_xlpm.x,VLOOKUP(U3886,'Drop-down_menus'!$F$2:$G$16,2,FALSE),IF(_xlpm.x=0,"",_xlpm.x)))</f>
        <v/>
      </c>
      <c r="Z3886" t="str">
        <f>IF(V3886="","",_xlfn.LET(_xlpm.x,VLOOKUP(V3886,'Drop-down_menus'!$F$2:$G$16,2,FALSE),IF(_xlpm.x=0,"",_xlpm.x)))</f>
        <v/>
      </c>
      <c r="AA3886" t="str">
        <f>IF(W3886="","",_xlfn.LET(_xlpm.x,VLOOKUP(W3886,'Drop-down_menus'!$F$2:$G$16,2,FALSE),IF(_xlpm.x=0,"",_xlpm.x)))</f>
        <v/>
      </c>
      <c r="AB3886" t="s">
        <v>702</v>
      </c>
      <c r="AE3886" t="s">
        <v>896</v>
      </c>
    </row>
    <row r="3887" spans="1:31" ht="15" hidden="1" x14ac:dyDescent="0.2">
      <c r="A3887" s="2" t="s">
        <v>282</v>
      </c>
      <c r="B3887">
        <v>2535</v>
      </c>
      <c r="C3887">
        <v>2945</v>
      </c>
      <c r="D3887" s="69" t="s">
        <v>700</v>
      </c>
      <c r="F3887" s="70" t="s">
        <v>936</v>
      </c>
      <c r="G3887" s="70">
        <v>1</v>
      </c>
      <c r="H3887" s="70" t="s">
        <v>936</v>
      </c>
      <c r="I3887" t="s">
        <v>936</v>
      </c>
      <c r="J3887" t="str">
        <f>IF($I3887="","",_xlfn.LET(_xlpm.x,VLOOKUP($I3887,'taxon-match_2026-08-31'!$A$2:$N$122,6,FALSE),IF(_xlpm.x=0,"",_xlpm.x)))</f>
        <v>Stebbing, 1888</v>
      </c>
      <c r="K3887" t="str">
        <f>IF($I3887="","",_xlfn.LET(_xlpm.x,VLOOKUP($I3887,'taxon-match_2026-08-31'!$A$2:$N$122,4,FALSE),IF(_xlpm.x=0,"",_xlpm.x)))</f>
        <v>urn:lsid:marinespecies.org:taxname:101380</v>
      </c>
      <c r="L3887" t="str">
        <f>IF($I3887="","",_xlfn.LET(_xlpm.x,VLOOKUP($I3887,'taxon-match_2026-08-31'!$A$2:$N$122,7,FALSE),IF(_xlpm.x=0,"",_xlpm.x)))</f>
        <v>Animalia</v>
      </c>
      <c r="M3887" t="str">
        <f>IF($I3887="","",_xlfn.LET(_xlpm.x,VLOOKUP($I3887,'taxon-match_2026-08-31'!$A$2:$N$122,8,FALSE),IF(_xlpm.x=0,"",_xlpm.x)))</f>
        <v>Arthropoda</v>
      </c>
      <c r="N3887" t="str">
        <f>IF($I3887="","",_xlfn.LET(_xlpm.x,VLOOKUP($I3887,'taxon-match_2026-08-31'!$A$2:$N$122,9,FALSE),IF(_xlpm.x=0,"",_xlpm.x)))</f>
        <v>Malacostraca</v>
      </c>
      <c r="O3887" t="str">
        <f>IF($I3887="","",_xlfn.LET(_xlpm.x,VLOOKUP($I3887,'taxon-match_2026-08-31'!$A$2:$N$122,10,FALSE),IF(_xlpm.x=0,"",_xlpm.x)))</f>
        <v>Amphipoda</v>
      </c>
      <c r="P3887" t="str">
        <f>IF($I3887="","",_xlfn.LET(_xlpm.x,VLOOKUP($I3887,'taxon-match_2026-08-31'!$A$2:$N$122,11,FALSE),IF(_xlpm.x=0,"",_xlpm.x)))</f>
        <v>Eusiridae</v>
      </c>
      <c r="Q3887" t="str">
        <f>IF($I3887="","",_xlfn.LET(_xlpm.x,VLOOKUP($I3887,'taxon-match_2026-08-31'!$A$2:$N$122,12,FALSE),IF(_xlpm.x=0,"",_xlpm.x)))</f>
        <v/>
      </c>
      <c r="R3887" t="str">
        <f>IF($I3887="","",_xlfn.LET(_xlpm.x,VLOOKUP($I3887,'taxon-match_2026-08-31'!$A$2:$N$122,14,FALSE),IF(_xlpm.x=0,"",_xlpm.x)))</f>
        <v/>
      </c>
      <c r="S3887" s="2" t="s">
        <v>2360</v>
      </c>
      <c r="T3887" s="69" t="s">
        <v>79</v>
      </c>
      <c r="U3887" s="69"/>
      <c r="X3887" t="str">
        <f>IF(T3887="","",_xlfn.LET(_xlpm.x,VLOOKUP(T3887,'Drop-down_menus'!$F$2:$G$16,2,FALSE),IF(_xlpm.x=0,"",_xlpm.x)))</f>
        <v/>
      </c>
      <c r="Y3887" t="str">
        <f>IF(U3887="","",_xlfn.LET(_xlpm.x,VLOOKUP(U3887,'Drop-down_menus'!$F$2:$G$16,2,FALSE),IF(_xlpm.x=0,"",_xlpm.x)))</f>
        <v/>
      </c>
      <c r="Z3887" t="str">
        <f>IF(V3887="","",_xlfn.LET(_xlpm.x,VLOOKUP(V3887,'Drop-down_menus'!$F$2:$G$16,2,FALSE),IF(_xlpm.x=0,"",_xlpm.x)))</f>
        <v/>
      </c>
      <c r="AA3887" t="str">
        <f>IF(W3887="","",_xlfn.LET(_xlpm.x,VLOOKUP(W3887,'Drop-down_menus'!$F$2:$G$16,2,FALSE),IF(_xlpm.x=0,"",_xlpm.x)))</f>
        <v/>
      </c>
      <c r="AB3887" t="s">
        <v>702</v>
      </c>
      <c r="AE3887" t="s">
        <v>896</v>
      </c>
    </row>
    <row r="3888" spans="1:31" ht="15" hidden="1" x14ac:dyDescent="0.2">
      <c r="A3888" s="2" t="s">
        <v>282</v>
      </c>
      <c r="B3888">
        <v>2536</v>
      </c>
      <c r="C3888">
        <v>2963</v>
      </c>
      <c r="D3888" s="69" t="s">
        <v>700</v>
      </c>
      <c r="F3888" s="70" t="s">
        <v>936</v>
      </c>
      <c r="G3888" s="70">
        <v>1</v>
      </c>
      <c r="H3888" s="70" t="s">
        <v>936</v>
      </c>
      <c r="I3888" t="s">
        <v>936</v>
      </c>
      <c r="J3888" t="str">
        <f>IF($I3888="","",_xlfn.LET(_xlpm.x,VLOOKUP($I3888,'taxon-match_2026-08-31'!$A$2:$N$122,6,FALSE),IF(_xlpm.x=0,"",_xlpm.x)))</f>
        <v>Stebbing, 1888</v>
      </c>
      <c r="K3888" t="str">
        <f>IF($I3888="","",_xlfn.LET(_xlpm.x,VLOOKUP($I3888,'taxon-match_2026-08-31'!$A$2:$N$122,4,FALSE),IF(_xlpm.x=0,"",_xlpm.x)))</f>
        <v>urn:lsid:marinespecies.org:taxname:101380</v>
      </c>
      <c r="L3888" t="str">
        <f>IF($I3888="","",_xlfn.LET(_xlpm.x,VLOOKUP($I3888,'taxon-match_2026-08-31'!$A$2:$N$122,7,FALSE),IF(_xlpm.x=0,"",_xlpm.x)))</f>
        <v>Animalia</v>
      </c>
      <c r="M3888" t="str">
        <f>IF($I3888="","",_xlfn.LET(_xlpm.x,VLOOKUP($I3888,'taxon-match_2026-08-31'!$A$2:$N$122,8,FALSE),IF(_xlpm.x=0,"",_xlpm.x)))</f>
        <v>Arthropoda</v>
      </c>
      <c r="N3888" t="str">
        <f>IF($I3888="","",_xlfn.LET(_xlpm.x,VLOOKUP($I3888,'taxon-match_2026-08-31'!$A$2:$N$122,9,FALSE),IF(_xlpm.x=0,"",_xlpm.x)))</f>
        <v>Malacostraca</v>
      </c>
      <c r="O3888" t="str">
        <f>IF($I3888="","",_xlfn.LET(_xlpm.x,VLOOKUP($I3888,'taxon-match_2026-08-31'!$A$2:$N$122,10,FALSE),IF(_xlpm.x=0,"",_xlpm.x)))</f>
        <v>Amphipoda</v>
      </c>
      <c r="P3888" t="str">
        <f>IF($I3888="","",_xlfn.LET(_xlpm.x,VLOOKUP($I3888,'taxon-match_2026-08-31'!$A$2:$N$122,11,FALSE),IF(_xlpm.x=0,"",_xlpm.x)))</f>
        <v>Eusiridae</v>
      </c>
      <c r="Q3888" t="str">
        <f>IF($I3888="","",_xlfn.LET(_xlpm.x,VLOOKUP($I3888,'taxon-match_2026-08-31'!$A$2:$N$122,12,FALSE),IF(_xlpm.x=0,"",_xlpm.x)))</f>
        <v/>
      </c>
      <c r="R3888" t="str">
        <f>IF($I3888="","",_xlfn.LET(_xlpm.x,VLOOKUP($I3888,'taxon-match_2026-08-31'!$A$2:$N$122,14,FALSE),IF(_xlpm.x=0,"",_xlpm.x)))</f>
        <v/>
      </c>
      <c r="S3888" s="2" t="s">
        <v>2360</v>
      </c>
      <c r="T3888" s="69" t="s">
        <v>79</v>
      </c>
      <c r="U3888" s="69"/>
      <c r="X3888" t="str">
        <f>IF(T3888="","",_xlfn.LET(_xlpm.x,VLOOKUP(T3888,'Drop-down_menus'!$F$2:$G$16,2,FALSE),IF(_xlpm.x=0,"",_xlpm.x)))</f>
        <v/>
      </c>
      <c r="Y3888" t="str">
        <f>IF(U3888="","",_xlfn.LET(_xlpm.x,VLOOKUP(U3888,'Drop-down_menus'!$F$2:$G$16,2,FALSE),IF(_xlpm.x=0,"",_xlpm.x)))</f>
        <v/>
      </c>
      <c r="Z3888" t="str">
        <f>IF(V3888="","",_xlfn.LET(_xlpm.x,VLOOKUP(V3888,'Drop-down_menus'!$F$2:$G$16,2,FALSE),IF(_xlpm.x=0,"",_xlpm.x)))</f>
        <v/>
      </c>
      <c r="AA3888" t="str">
        <f>IF(W3888="","",_xlfn.LET(_xlpm.x,VLOOKUP(W3888,'Drop-down_menus'!$F$2:$G$16,2,FALSE),IF(_xlpm.x=0,"",_xlpm.x)))</f>
        <v/>
      </c>
      <c r="AB3888" t="s">
        <v>702</v>
      </c>
      <c r="AE3888" t="s">
        <v>896</v>
      </c>
    </row>
    <row r="3889" spans="1:31" ht="15" hidden="1" x14ac:dyDescent="0.2">
      <c r="A3889" s="2" t="s">
        <v>282</v>
      </c>
      <c r="B3889">
        <v>2537</v>
      </c>
      <c r="C3889">
        <v>2964</v>
      </c>
      <c r="D3889" s="69" t="s">
        <v>700</v>
      </c>
      <c r="F3889" s="70" t="s">
        <v>936</v>
      </c>
      <c r="G3889" s="70">
        <v>1</v>
      </c>
      <c r="H3889" s="70" t="s">
        <v>936</v>
      </c>
      <c r="I3889" t="s">
        <v>936</v>
      </c>
      <c r="J3889" t="str">
        <f>IF($I3889="","",_xlfn.LET(_xlpm.x,VLOOKUP($I3889,'taxon-match_2026-08-31'!$A$2:$N$122,6,FALSE),IF(_xlpm.x=0,"",_xlpm.x)))</f>
        <v>Stebbing, 1888</v>
      </c>
      <c r="K3889" t="str">
        <f>IF($I3889="","",_xlfn.LET(_xlpm.x,VLOOKUP($I3889,'taxon-match_2026-08-31'!$A$2:$N$122,4,FALSE),IF(_xlpm.x=0,"",_xlpm.x)))</f>
        <v>urn:lsid:marinespecies.org:taxname:101380</v>
      </c>
      <c r="L3889" t="str">
        <f>IF($I3889="","",_xlfn.LET(_xlpm.x,VLOOKUP($I3889,'taxon-match_2026-08-31'!$A$2:$N$122,7,FALSE),IF(_xlpm.x=0,"",_xlpm.x)))</f>
        <v>Animalia</v>
      </c>
      <c r="M3889" t="str">
        <f>IF($I3889="","",_xlfn.LET(_xlpm.x,VLOOKUP($I3889,'taxon-match_2026-08-31'!$A$2:$N$122,8,FALSE),IF(_xlpm.x=0,"",_xlpm.x)))</f>
        <v>Arthropoda</v>
      </c>
      <c r="N3889" t="str">
        <f>IF($I3889="","",_xlfn.LET(_xlpm.x,VLOOKUP($I3889,'taxon-match_2026-08-31'!$A$2:$N$122,9,FALSE),IF(_xlpm.x=0,"",_xlpm.x)))</f>
        <v>Malacostraca</v>
      </c>
      <c r="O3889" t="str">
        <f>IF($I3889="","",_xlfn.LET(_xlpm.x,VLOOKUP($I3889,'taxon-match_2026-08-31'!$A$2:$N$122,10,FALSE),IF(_xlpm.x=0,"",_xlpm.x)))</f>
        <v>Amphipoda</v>
      </c>
      <c r="P3889" t="str">
        <f>IF($I3889="","",_xlfn.LET(_xlpm.x,VLOOKUP($I3889,'taxon-match_2026-08-31'!$A$2:$N$122,11,FALSE),IF(_xlpm.x=0,"",_xlpm.x)))</f>
        <v>Eusiridae</v>
      </c>
      <c r="Q3889" t="str">
        <f>IF($I3889="","",_xlfn.LET(_xlpm.x,VLOOKUP($I3889,'taxon-match_2026-08-31'!$A$2:$N$122,12,FALSE),IF(_xlpm.x=0,"",_xlpm.x)))</f>
        <v/>
      </c>
      <c r="R3889" t="str">
        <f>IF($I3889="","",_xlfn.LET(_xlpm.x,VLOOKUP($I3889,'taxon-match_2026-08-31'!$A$2:$N$122,14,FALSE),IF(_xlpm.x=0,"",_xlpm.x)))</f>
        <v/>
      </c>
      <c r="S3889" s="2" t="s">
        <v>2360</v>
      </c>
      <c r="T3889" s="69" t="s">
        <v>79</v>
      </c>
      <c r="U3889" s="69"/>
      <c r="X3889" t="str">
        <f>IF(T3889="","",_xlfn.LET(_xlpm.x,VLOOKUP(T3889,'Drop-down_menus'!$F$2:$G$16,2,FALSE),IF(_xlpm.x=0,"",_xlpm.x)))</f>
        <v/>
      </c>
      <c r="Y3889" t="str">
        <f>IF(U3889="","",_xlfn.LET(_xlpm.x,VLOOKUP(U3889,'Drop-down_menus'!$F$2:$G$16,2,FALSE),IF(_xlpm.x=0,"",_xlpm.x)))</f>
        <v/>
      </c>
      <c r="Z3889" t="str">
        <f>IF(V3889="","",_xlfn.LET(_xlpm.x,VLOOKUP(V3889,'Drop-down_menus'!$F$2:$G$16,2,FALSE),IF(_xlpm.x=0,"",_xlpm.x)))</f>
        <v/>
      </c>
      <c r="AA3889" t="str">
        <f>IF(W3889="","",_xlfn.LET(_xlpm.x,VLOOKUP(W3889,'Drop-down_menus'!$F$2:$G$16,2,FALSE),IF(_xlpm.x=0,"",_xlpm.x)))</f>
        <v/>
      </c>
      <c r="AB3889" t="s">
        <v>702</v>
      </c>
      <c r="AE3889" t="s">
        <v>896</v>
      </c>
    </row>
    <row r="3890" spans="1:31" ht="15" hidden="1" x14ac:dyDescent="0.2">
      <c r="A3890" s="2" t="s">
        <v>298</v>
      </c>
      <c r="B3890">
        <v>2831</v>
      </c>
      <c r="C3890">
        <v>2936</v>
      </c>
      <c r="D3890" s="69" t="s">
        <v>700</v>
      </c>
      <c r="F3890" s="70" t="s">
        <v>936</v>
      </c>
      <c r="G3890" s="70">
        <v>1</v>
      </c>
      <c r="H3890" s="70" t="s">
        <v>936</v>
      </c>
      <c r="I3890" t="s">
        <v>936</v>
      </c>
      <c r="J3890" t="str">
        <f>IF($I3890="","",_xlfn.LET(_xlpm.x,VLOOKUP($I3890,'taxon-match_2026-08-31'!$A$2:$N$122,6,FALSE),IF(_xlpm.x=0,"",_xlpm.x)))</f>
        <v>Stebbing, 1888</v>
      </c>
      <c r="K3890" t="str">
        <f>IF($I3890="","",_xlfn.LET(_xlpm.x,VLOOKUP($I3890,'taxon-match_2026-08-31'!$A$2:$N$122,4,FALSE),IF(_xlpm.x=0,"",_xlpm.x)))</f>
        <v>urn:lsid:marinespecies.org:taxname:101380</v>
      </c>
      <c r="L3890" t="str">
        <f>IF($I3890="","",_xlfn.LET(_xlpm.x,VLOOKUP($I3890,'taxon-match_2026-08-31'!$A$2:$N$122,7,FALSE),IF(_xlpm.x=0,"",_xlpm.x)))</f>
        <v>Animalia</v>
      </c>
      <c r="M3890" t="str">
        <f>IF($I3890="","",_xlfn.LET(_xlpm.x,VLOOKUP($I3890,'taxon-match_2026-08-31'!$A$2:$N$122,8,FALSE),IF(_xlpm.x=0,"",_xlpm.x)))</f>
        <v>Arthropoda</v>
      </c>
      <c r="N3890" t="str">
        <f>IF($I3890="","",_xlfn.LET(_xlpm.x,VLOOKUP($I3890,'taxon-match_2026-08-31'!$A$2:$N$122,9,FALSE),IF(_xlpm.x=0,"",_xlpm.x)))</f>
        <v>Malacostraca</v>
      </c>
      <c r="O3890" t="str">
        <f>IF($I3890="","",_xlfn.LET(_xlpm.x,VLOOKUP($I3890,'taxon-match_2026-08-31'!$A$2:$N$122,10,FALSE),IF(_xlpm.x=0,"",_xlpm.x)))</f>
        <v>Amphipoda</v>
      </c>
      <c r="P3890" t="str">
        <f>IF($I3890="","",_xlfn.LET(_xlpm.x,VLOOKUP($I3890,'taxon-match_2026-08-31'!$A$2:$N$122,11,FALSE),IF(_xlpm.x=0,"",_xlpm.x)))</f>
        <v>Eusiridae</v>
      </c>
      <c r="Q3890" t="str">
        <f>IF($I3890="","",_xlfn.LET(_xlpm.x,VLOOKUP($I3890,'taxon-match_2026-08-31'!$A$2:$N$122,12,FALSE),IF(_xlpm.x=0,"",_xlpm.x)))</f>
        <v/>
      </c>
      <c r="R3890" t="str">
        <f>IF($I3890="","",_xlfn.LET(_xlpm.x,VLOOKUP($I3890,'taxon-match_2026-08-31'!$A$2:$N$122,14,FALSE),IF(_xlpm.x=0,"",_xlpm.x)))</f>
        <v/>
      </c>
      <c r="S3890" s="2" t="s">
        <v>2360</v>
      </c>
      <c r="T3890" s="69" t="s">
        <v>79</v>
      </c>
      <c r="U3890" s="69"/>
      <c r="X3890" t="str">
        <f>IF(T3890="","",_xlfn.LET(_xlpm.x,VLOOKUP(T3890,'Drop-down_menus'!$F$2:$G$16,2,FALSE),IF(_xlpm.x=0,"",_xlpm.x)))</f>
        <v/>
      </c>
      <c r="Y3890" t="str">
        <f>IF(U3890="","",_xlfn.LET(_xlpm.x,VLOOKUP(U3890,'Drop-down_menus'!$F$2:$G$16,2,FALSE),IF(_xlpm.x=0,"",_xlpm.x)))</f>
        <v/>
      </c>
      <c r="Z3890" t="str">
        <f>IF(V3890="","",_xlfn.LET(_xlpm.x,VLOOKUP(V3890,'Drop-down_menus'!$F$2:$G$16,2,FALSE),IF(_xlpm.x=0,"",_xlpm.x)))</f>
        <v/>
      </c>
      <c r="AA3890" t="str">
        <f>IF(W3890="","",_xlfn.LET(_xlpm.x,VLOOKUP(W3890,'Drop-down_menus'!$F$2:$G$16,2,FALSE),IF(_xlpm.x=0,"",_xlpm.x)))</f>
        <v/>
      </c>
      <c r="AB3890" t="s">
        <v>702</v>
      </c>
      <c r="AE3890" t="s">
        <v>896</v>
      </c>
    </row>
    <row r="3891" spans="1:31" ht="15" hidden="1" x14ac:dyDescent="0.2">
      <c r="A3891" s="2" t="s">
        <v>298</v>
      </c>
      <c r="B3891">
        <v>2832</v>
      </c>
      <c r="C3891">
        <v>2937</v>
      </c>
      <c r="D3891" s="69" t="s">
        <v>700</v>
      </c>
      <c r="F3891" s="70" t="s">
        <v>936</v>
      </c>
      <c r="G3891" s="70">
        <v>1</v>
      </c>
      <c r="H3891" s="70" t="s">
        <v>936</v>
      </c>
      <c r="I3891" t="s">
        <v>936</v>
      </c>
      <c r="J3891" t="str">
        <f>IF($I3891="","",_xlfn.LET(_xlpm.x,VLOOKUP($I3891,'taxon-match_2026-08-31'!$A$2:$N$122,6,FALSE),IF(_xlpm.x=0,"",_xlpm.x)))</f>
        <v>Stebbing, 1888</v>
      </c>
      <c r="K3891" t="str">
        <f>IF($I3891="","",_xlfn.LET(_xlpm.x,VLOOKUP($I3891,'taxon-match_2026-08-31'!$A$2:$N$122,4,FALSE),IF(_xlpm.x=0,"",_xlpm.x)))</f>
        <v>urn:lsid:marinespecies.org:taxname:101380</v>
      </c>
      <c r="L3891" t="str">
        <f>IF($I3891="","",_xlfn.LET(_xlpm.x,VLOOKUP($I3891,'taxon-match_2026-08-31'!$A$2:$N$122,7,FALSE),IF(_xlpm.x=0,"",_xlpm.x)))</f>
        <v>Animalia</v>
      </c>
      <c r="M3891" t="str">
        <f>IF($I3891="","",_xlfn.LET(_xlpm.x,VLOOKUP($I3891,'taxon-match_2026-08-31'!$A$2:$N$122,8,FALSE),IF(_xlpm.x=0,"",_xlpm.x)))</f>
        <v>Arthropoda</v>
      </c>
      <c r="N3891" t="str">
        <f>IF($I3891="","",_xlfn.LET(_xlpm.x,VLOOKUP($I3891,'taxon-match_2026-08-31'!$A$2:$N$122,9,FALSE),IF(_xlpm.x=0,"",_xlpm.x)))</f>
        <v>Malacostraca</v>
      </c>
      <c r="O3891" t="str">
        <f>IF($I3891="","",_xlfn.LET(_xlpm.x,VLOOKUP($I3891,'taxon-match_2026-08-31'!$A$2:$N$122,10,FALSE),IF(_xlpm.x=0,"",_xlpm.x)))</f>
        <v>Amphipoda</v>
      </c>
      <c r="P3891" t="str">
        <f>IF($I3891="","",_xlfn.LET(_xlpm.x,VLOOKUP($I3891,'taxon-match_2026-08-31'!$A$2:$N$122,11,FALSE),IF(_xlpm.x=0,"",_xlpm.x)))</f>
        <v>Eusiridae</v>
      </c>
      <c r="Q3891" t="str">
        <f>IF($I3891="","",_xlfn.LET(_xlpm.x,VLOOKUP($I3891,'taxon-match_2026-08-31'!$A$2:$N$122,12,FALSE),IF(_xlpm.x=0,"",_xlpm.x)))</f>
        <v/>
      </c>
      <c r="R3891" t="str">
        <f>IF($I3891="","",_xlfn.LET(_xlpm.x,VLOOKUP($I3891,'taxon-match_2026-08-31'!$A$2:$N$122,14,FALSE),IF(_xlpm.x=0,"",_xlpm.x)))</f>
        <v/>
      </c>
      <c r="S3891" s="2" t="s">
        <v>2360</v>
      </c>
      <c r="T3891" s="69" t="s">
        <v>79</v>
      </c>
      <c r="U3891" s="69"/>
      <c r="X3891" t="str">
        <f>IF(T3891="","",_xlfn.LET(_xlpm.x,VLOOKUP(T3891,'Drop-down_menus'!$F$2:$G$16,2,FALSE),IF(_xlpm.x=0,"",_xlpm.x)))</f>
        <v/>
      </c>
      <c r="Y3891" t="str">
        <f>IF(U3891="","",_xlfn.LET(_xlpm.x,VLOOKUP(U3891,'Drop-down_menus'!$F$2:$G$16,2,FALSE),IF(_xlpm.x=0,"",_xlpm.x)))</f>
        <v/>
      </c>
      <c r="Z3891" t="str">
        <f>IF(V3891="","",_xlfn.LET(_xlpm.x,VLOOKUP(V3891,'Drop-down_menus'!$F$2:$G$16,2,FALSE),IF(_xlpm.x=0,"",_xlpm.x)))</f>
        <v/>
      </c>
      <c r="AA3891" t="str">
        <f>IF(W3891="","",_xlfn.LET(_xlpm.x,VLOOKUP(W3891,'Drop-down_menus'!$F$2:$G$16,2,FALSE),IF(_xlpm.x=0,"",_xlpm.x)))</f>
        <v/>
      </c>
      <c r="AB3891" t="s">
        <v>702</v>
      </c>
      <c r="AE3891" t="s">
        <v>896</v>
      </c>
    </row>
    <row r="3892" spans="1:31" ht="15" hidden="1" x14ac:dyDescent="0.2">
      <c r="A3892" s="2" t="s">
        <v>298</v>
      </c>
      <c r="B3892">
        <v>2833</v>
      </c>
      <c r="C3892">
        <v>2938</v>
      </c>
      <c r="D3892" s="69" t="s">
        <v>700</v>
      </c>
      <c r="F3892" s="70" t="s">
        <v>936</v>
      </c>
      <c r="G3892" s="70">
        <v>1</v>
      </c>
      <c r="H3892" s="70" t="s">
        <v>936</v>
      </c>
      <c r="I3892" t="s">
        <v>936</v>
      </c>
      <c r="J3892" t="str">
        <f>IF($I3892="","",_xlfn.LET(_xlpm.x,VLOOKUP($I3892,'taxon-match_2026-08-31'!$A$2:$N$122,6,FALSE),IF(_xlpm.x=0,"",_xlpm.x)))</f>
        <v>Stebbing, 1888</v>
      </c>
      <c r="K3892" t="str">
        <f>IF($I3892="","",_xlfn.LET(_xlpm.x,VLOOKUP($I3892,'taxon-match_2026-08-31'!$A$2:$N$122,4,FALSE),IF(_xlpm.x=0,"",_xlpm.x)))</f>
        <v>urn:lsid:marinespecies.org:taxname:101380</v>
      </c>
      <c r="L3892" t="str">
        <f>IF($I3892="","",_xlfn.LET(_xlpm.x,VLOOKUP($I3892,'taxon-match_2026-08-31'!$A$2:$N$122,7,FALSE),IF(_xlpm.x=0,"",_xlpm.x)))</f>
        <v>Animalia</v>
      </c>
      <c r="M3892" t="str">
        <f>IF($I3892="","",_xlfn.LET(_xlpm.x,VLOOKUP($I3892,'taxon-match_2026-08-31'!$A$2:$N$122,8,FALSE),IF(_xlpm.x=0,"",_xlpm.x)))</f>
        <v>Arthropoda</v>
      </c>
      <c r="N3892" t="str">
        <f>IF($I3892="","",_xlfn.LET(_xlpm.x,VLOOKUP($I3892,'taxon-match_2026-08-31'!$A$2:$N$122,9,FALSE),IF(_xlpm.x=0,"",_xlpm.x)))</f>
        <v>Malacostraca</v>
      </c>
      <c r="O3892" t="str">
        <f>IF($I3892="","",_xlfn.LET(_xlpm.x,VLOOKUP($I3892,'taxon-match_2026-08-31'!$A$2:$N$122,10,FALSE),IF(_xlpm.x=0,"",_xlpm.x)))</f>
        <v>Amphipoda</v>
      </c>
      <c r="P3892" t="str">
        <f>IF($I3892="","",_xlfn.LET(_xlpm.x,VLOOKUP($I3892,'taxon-match_2026-08-31'!$A$2:$N$122,11,FALSE),IF(_xlpm.x=0,"",_xlpm.x)))</f>
        <v>Eusiridae</v>
      </c>
      <c r="Q3892" t="str">
        <f>IF($I3892="","",_xlfn.LET(_xlpm.x,VLOOKUP($I3892,'taxon-match_2026-08-31'!$A$2:$N$122,12,FALSE),IF(_xlpm.x=0,"",_xlpm.x)))</f>
        <v/>
      </c>
      <c r="R3892" t="str">
        <f>IF($I3892="","",_xlfn.LET(_xlpm.x,VLOOKUP($I3892,'taxon-match_2026-08-31'!$A$2:$N$122,14,FALSE),IF(_xlpm.x=0,"",_xlpm.x)))</f>
        <v/>
      </c>
      <c r="S3892" s="2" t="s">
        <v>2360</v>
      </c>
      <c r="T3892" s="69" t="s">
        <v>79</v>
      </c>
      <c r="U3892" s="69"/>
      <c r="X3892" t="str">
        <f>IF(T3892="","",_xlfn.LET(_xlpm.x,VLOOKUP(T3892,'Drop-down_menus'!$F$2:$G$16,2,FALSE),IF(_xlpm.x=0,"",_xlpm.x)))</f>
        <v/>
      </c>
      <c r="Y3892" t="str">
        <f>IF(U3892="","",_xlfn.LET(_xlpm.x,VLOOKUP(U3892,'Drop-down_menus'!$F$2:$G$16,2,FALSE),IF(_xlpm.x=0,"",_xlpm.x)))</f>
        <v/>
      </c>
      <c r="Z3892" t="str">
        <f>IF(V3892="","",_xlfn.LET(_xlpm.x,VLOOKUP(V3892,'Drop-down_menus'!$F$2:$G$16,2,FALSE),IF(_xlpm.x=0,"",_xlpm.x)))</f>
        <v/>
      </c>
      <c r="AA3892" t="str">
        <f>IF(W3892="","",_xlfn.LET(_xlpm.x,VLOOKUP(W3892,'Drop-down_menus'!$F$2:$G$16,2,FALSE),IF(_xlpm.x=0,"",_xlpm.x)))</f>
        <v/>
      </c>
      <c r="AB3892" t="s">
        <v>702</v>
      </c>
      <c r="AE3892" t="s">
        <v>896</v>
      </c>
    </row>
    <row r="3893" spans="1:31" ht="15" hidden="1" x14ac:dyDescent="0.2">
      <c r="A3893" s="2" t="s">
        <v>298</v>
      </c>
      <c r="B3893">
        <v>2834</v>
      </c>
      <c r="C3893">
        <v>3009</v>
      </c>
      <c r="D3893" s="69" t="s">
        <v>700</v>
      </c>
      <c r="F3893" s="70" t="s">
        <v>936</v>
      </c>
      <c r="G3893" s="70">
        <v>1</v>
      </c>
      <c r="H3893" s="70" t="s">
        <v>936</v>
      </c>
      <c r="I3893" t="s">
        <v>936</v>
      </c>
      <c r="J3893" t="str">
        <f>IF($I3893="","",_xlfn.LET(_xlpm.x,VLOOKUP($I3893,'taxon-match_2026-08-31'!$A$2:$N$122,6,FALSE),IF(_xlpm.x=0,"",_xlpm.x)))</f>
        <v>Stebbing, 1888</v>
      </c>
      <c r="K3893" t="str">
        <f>IF($I3893="","",_xlfn.LET(_xlpm.x,VLOOKUP($I3893,'taxon-match_2026-08-31'!$A$2:$N$122,4,FALSE),IF(_xlpm.x=0,"",_xlpm.x)))</f>
        <v>urn:lsid:marinespecies.org:taxname:101380</v>
      </c>
      <c r="L3893" t="str">
        <f>IF($I3893="","",_xlfn.LET(_xlpm.x,VLOOKUP($I3893,'taxon-match_2026-08-31'!$A$2:$N$122,7,FALSE),IF(_xlpm.x=0,"",_xlpm.x)))</f>
        <v>Animalia</v>
      </c>
      <c r="M3893" t="str">
        <f>IF($I3893="","",_xlfn.LET(_xlpm.x,VLOOKUP($I3893,'taxon-match_2026-08-31'!$A$2:$N$122,8,FALSE),IF(_xlpm.x=0,"",_xlpm.x)))</f>
        <v>Arthropoda</v>
      </c>
      <c r="N3893" t="str">
        <f>IF($I3893="","",_xlfn.LET(_xlpm.x,VLOOKUP($I3893,'taxon-match_2026-08-31'!$A$2:$N$122,9,FALSE),IF(_xlpm.x=0,"",_xlpm.x)))</f>
        <v>Malacostraca</v>
      </c>
      <c r="O3893" t="str">
        <f>IF($I3893="","",_xlfn.LET(_xlpm.x,VLOOKUP($I3893,'taxon-match_2026-08-31'!$A$2:$N$122,10,FALSE),IF(_xlpm.x=0,"",_xlpm.x)))</f>
        <v>Amphipoda</v>
      </c>
      <c r="P3893" t="str">
        <f>IF($I3893="","",_xlfn.LET(_xlpm.x,VLOOKUP($I3893,'taxon-match_2026-08-31'!$A$2:$N$122,11,FALSE),IF(_xlpm.x=0,"",_xlpm.x)))</f>
        <v>Eusiridae</v>
      </c>
      <c r="Q3893" t="str">
        <f>IF($I3893="","",_xlfn.LET(_xlpm.x,VLOOKUP($I3893,'taxon-match_2026-08-31'!$A$2:$N$122,12,FALSE),IF(_xlpm.x=0,"",_xlpm.x)))</f>
        <v/>
      </c>
      <c r="R3893" t="str">
        <f>IF($I3893="","",_xlfn.LET(_xlpm.x,VLOOKUP($I3893,'taxon-match_2026-08-31'!$A$2:$N$122,14,FALSE),IF(_xlpm.x=0,"",_xlpm.x)))</f>
        <v/>
      </c>
      <c r="S3893" s="2" t="s">
        <v>2360</v>
      </c>
      <c r="T3893" s="69" t="s">
        <v>79</v>
      </c>
      <c r="U3893" s="69"/>
      <c r="X3893" t="str">
        <f>IF(T3893="","",_xlfn.LET(_xlpm.x,VLOOKUP(T3893,'Drop-down_menus'!$F$2:$G$16,2,FALSE),IF(_xlpm.x=0,"",_xlpm.x)))</f>
        <v/>
      </c>
      <c r="Y3893" t="str">
        <f>IF(U3893="","",_xlfn.LET(_xlpm.x,VLOOKUP(U3893,'Drop-down_menus'!$F$2:$G$16,2,FALSE),IF(_xlpm.x=0,"",_xlpm.x)))</f>
        <v/>
      </c>
      <c r="Z3893" t="str">
        <f>IF(V3893="","",_xlfn.LET(_xlpm.x,VLOOKUP(V3893,'Drop-down_menus'!$F$2:$G$16,2,FALSE),IF(_xlpm.x=0,"",_xlpm.x)))</f>
        <v/>
      </c>
      <c r="AA3893" t="str">
        <f>IF(W3893="","",_xlfn.LET(_xlpm.x,VLOOKUP(W3893,'Drop-down_menus'!$F$2:$G$16,2,FALSE),IF(_xlpm.x=0,"",_xlpm.x)))</f>
        <v/>
      </c>
      <c r="AB3893" t="s">
        <v>702</v>
      </c>
      <c r="AE3893" t="s">
        <v>896</v>
      </c>
    </row>
    <row r="3894" spans="1:31" ht="15" hidden="1" x14ac:dyDescent="0.2">
      <c r="A3894" s="2" t="s">
        <v>298</v>
      </c>
      <c r="B3894">
        <v>2835</v>
      </c>
      <c r="C3894">
        <v>3010</v>
      </c>
      <c r="D3894" s="69" t="s">
        <v>700</v>
      </c>
      <c r="F3894" s="70" t="s">
        <v>936</v>
      </c>
      <c r="G3894" s="70">
        <v>1</v>
      </c>
      <c r="H3894" s="70" t="s">
        <v>936</v>
      </c>
      <c r="I3894" t="s">
        <v>936</v>
      </c>
      <c r="J3894" t="str">
        <f>IF($I3894="","",_xlfn.LET(_xlpm.x,VLOOKUP($I3894,'taxon-match_2026-08-31'!$A$2:$N$122,6,FALSE),IF(_xlpm.x=0,"",_xlpm.x)))</f>
        <v>Stebbing, 1888</v>
      </c>
      <c r="K3894" t="str">
        <f>IF($I3894="","",_xlfn.LET(_xlpm.x,VLOOKUP($I3894,'taxon-match_2026-08-31'!$A$2:$N$122,4,FALSE),IF(_xlpm.x=0,"",_xlpm.x)))</f>
        <v>urn:lsid:marinespecies.org:taxname:101380</v>
      </c>
      <c r="L3894" t="str">
        <f>IF($I3894="","",_xlfn.LET(_xlpm.x,VLOOKUP($I3894,'taxon-match_2026-08-31'!$A$2:$N$122,7,FALSE),IF(_xlpm.x=0,"",_xlpm.x)))</f>
        <v>Animalia</v>
      </c>
      <c r="M3894" t="str">
        <f>IF($I3894="","",_xlfn.LET(_xlpm.x,VLOOKUP($I3894,'taxon-match_2026-08-31'!$A$2:$N$122,8,FALSE),IF(_xlpm.x=0,"",_xlpm.x)))</f>
        <v>Arthropoda</v>
      </c>
      <c r="N3894" t="str">
        <f>IF($I3894="","",_xlfn.LET(_xlpm.x,VLOOKUP($I3894,'taxon-match_2026-08-31'!$A$2:$N$122,9,FALSE),IF(_xlpm.x=0,"",_xlpm.x)))</f>
        <v>Malacostraca</v>
      </c>
      <c r="O3894" t="str">
        <f>IF($I3894="","",_xlfn.LET(_xlpm.x,VLOOKUP($I3894,'taxon-match_2026-08-31'!$A$2:$N$122,10,FALSE),IF(_xlpm.x=0,"",_xlpm.x)))</f>
        <v>Amphipoda</v>
      </c>
      <c r="P3894" t="str">
        <f>IF($I3894="","",_xlfn.LET(_xlpm.x,VLOOKUP($I3894,'taxon-match_2026-08-31'!$A$2:$N$122,11,FALSE),IF(_xlpm.x=0,"",_xlpm.x)))</f>
        <v>Eusiridae</v>
      </c>
      <c r="Q3894" t="str">
        <f>IF($I3894="","",_xlfn.LET(_xlpm.x,VLOOKUP($I3894,'taxon-match_2026-08-31'!$A$2:$N$122,12,FALSE),IF(_xlpm.x=0,"",_xlpm.x)))</f>
        <v/>
      </c>
      <c r="R3894" t="str">
        <f>IF($I3894="","",_xlfn.LET(_xlpm.x,VLOOKUP($I3894,'taxon-match_2026-08-31'!$A$2:$N$122,14,FALSE),IF(_xlpm.x=0,"",_xlpm.x)))</f>
        <v/>
      </c>
      <c r="S3894" s="2" t="s">
        <v>2360</v>
      </c>
      <c r="T3894" s="69" t="s">
        <v>79</v>
      </c>
      <c r="U3894" s="69"/>
      <c r="X3894" t="str">
        <f>IF(T3894="","",_xlfn.LET(_xlpm.x,VLOOKUP(T3894,'Drop-down_menus'!$F$2:$G$16,2,FALSE),IF(_xlpm.x=0,"",_xlpm.x)))</f>
        <v/>
      </c>
      <c r="Y3894" t="str">
        <f>IF(U3894="","",_xlfn.LET(_xlpm.x,VLOOKUP(U3894,'Drop-down_menus'!$F$2:$G$16,2,FALSE),IF(_xlpm.x=0,"",_xlpm.x)))</f>
        <v/>
      </c>
      <c r="Z3894" t="str">
        <f>IF(V3894="","",_xlfn.LET(_xlpm.x,VLOOKUP(V3894,'Drop-down_menus'!$F$2:$G$16,2,FALSE),IF(_xlpm.x=0,"",_xlpm.x)))</f>
        <v/>
      </c>
      <c r="AA3894" t="str">
        <f>IF(W3894="","",_xlfn.LET(_xlpm.x,VLOOKUP(W3894,'Drop-down_menus'!$F$2:$G$16,2,FALSE),IF(_xlpm.x=0,"",_xlpm.x)))</f>
        <v/>
      </c>
      <c r="AB3894" t="s">
        <v>702</v>
      </c>
      <c r="AE3894" t="s">
        <v>896</v>
      </c>
    </row>
    <row r="3895" spans="1:31" ht="15" hidden="1" x14ac:dyDescent="0.2">
      <c r="A3895" s="2" t="s">
        <v>298</v>
      </c>
      <c r="B3895">
        <v>2836</v>
      </c>
      <c r="C3895">
        <v>3011</v>
      </c>
      <c r="D3895" s="69" t="s">
        <v>700</v>
      </c>
      <c r="F3895" s="70" t="s">
        <v>936</v>
      </c>
      <c r="G3895" s="70">
        <v>1</v>
      </c>
      <c r="H3895" s="70" t="s">
        <v>936</v>
      </c>
      <c r="I3895" t="s">
        <v>936</v>
      </c>
      <c r="J3895" t="str">
        <f>IF($I3895="","",_xlfn.LET(_xlpm.x,VLOOKUP($I3895,'taxon-match_2026-08-31'!$A$2:$N$122,6,FALSE),IF(_xlpm.x=0,"",_xlpm.x)))</f>
        <v>Stebbing, 1888</v>
      </c>
      <c r="K3895" t="str">
        <f>IF($I3895="","",_xlfn.LET(_xlpm.x,VLOOKUP($I3895,'taxon-match_2026-08-31'!$A$2:$N$122,4,FALSE),IF(_xlpm.x=0,"",_xlpm.x)))</f>
        <v>urn:lsid:marinespecies.org:taxname:101380</v>
      </c>
      <c r="L3895" t="str">
        <f>IF($I3895="","",_xlfn.LET(_xlpm.x,VLOOKUP($I3895,'taxon-match_2026-08-31'!$A$2:$N$122,7,FALSE),IF(_xlpm.x=0,"",_xlpm.x)))</f>
        <v>Animalia</v>
      </c>
      <c r="M3895" t="str">
        <f>IF($I3895="","",_xlfn.LET(_xlpm.x,VLOOKUP($I3895,'taxon-match_2026-08-31'!$A$2:$N$122,8,FALSE),IF(_xlpm.x=0,"",_xlpm.x)))</f>
        <v>Arthropoda</v>
      </c>
      <c r="N3895" t="str">
        <f>IF($I3895="","",_xlfn.LET(_xlpm.x,VLOOKUP($I3895,'taxon-match_2026-08-31'!$A$2:$N$122,9,FALSE),IF(_xlpm.x=0,"",_xlpm.x)))</f>
        <v>Malacostraca</v>
      </c>
      <c r="O3895" t="str">
        <f>IF($I3895="","",_xlfn.LET(_xlpm.x,VLOOKUP($I3895,'taxon-match_2026-08-31'!$A$2:$N$122,10,FALSE),IF(_xlpm.x=0,"",_xlpm.x)))</f>
        <v>Amphipoda</v>
      </c>
      <c r="P3895" t="str">
        <f>IF($I3895="","",_xlfn.LET(_xlpm.x,VLOOKUP($I3895,'taxon-match_2026-08-31'!$A$2:$N$122,11,FALSE),IF(_xlpm.x=0,"",_xlpm.x)))</f>
        <v>Eusiridae</v>
      </c>
      <c r="Q3895" t="str">
        <f>IF($I3895="","",_xlfn.LET(_xlpm.x,VLOOKUP($I3895,'taxon-match_2026-08-31'!$A$2:$N$122,12,FALSE),IF(_xlpm.x=0,"",_xlpm.x)))</f>
        <v/>
      </c>
      <c r="R3895" t="str">
        <f>IF($I3895="","",_xlfn.LET(_xlpm.x,VLOOKUP($I3895,'taxon-match_2026-08-31'!$A$2:$N$122,14,FALSE),IF(_xlpm.x=0,"",_xlpm.x)))</f>
        <v/>
      </c>
      <c r="S3895" s="2" t="s">
        <v>2360</v>
      </c>
      <c r="T3895" s="69" t="s">
        <v>79</v>
      </c>
      <c r="U3895" s="69"/>
      <c r="X3895" t="str">
        <f>IF(T3895="","",_xlfn.LET(_xlpm.x,VLOOKUP(T3895,'Drop-down_menus'!$F$2:$G$16,2,FALSE),IF(_xlpm.x=0,"",_xlpm.x)))</f>
        <v/>
      </c>
      <c r="Y3895" t="str">
        <f>IF(U3895="","",_xlfn.LET(_xlpm.x,VLOOKUP(U3895,'Drop-down_menus'!$F$2:$G$16,2,FALSE),IF(_xlpm.x=0,"",_xlpm.x)))</f>
        <v/>
      </c>
      <c r="Z3895" t="str">
        <f>IF(V3895="","",_xlfn.LET(_xlpm.x,VLOOKUP(V3895,'Drop-down_menus'!$F$2:$G$16,2,FALSE),IF(_xlpm.x=0,"",_xlpm.x)))</f>
        <v/>
      </c>
      <c r="AA3895" t="str">
        <f>IF(W3895="","",_xlfn.LET(_xlpm.x,VLOOKUP(W3895,'Drop-down_menus'!$F$2:$G$16,2,FALSE),IF(_xlpm.x=0,"",_xlpm.x)))</f>
        <v/>
      </c>
      <c r="AB3895" t="s">
        <v>702</v>
      </c>
      <c r="AE3895" t="s">
        <v>896</v>
      </c>
    </row>
    <row r="3896" spans="1:31" ht="15" hidden="1" x14ac:dyDescent="0.2">
      <c r="A3896" s="2" t="s">
        <v>460</v>
      </c>
      <c r="B3896">
        <v>5009</v>
      </c>
      <c r="C3896">
        <v>2946</v>
      </c>
      <c r="D3896" s="69" t="s">
        <v>700</v>
      </c>
      <c r="F3896" s="70" t="s">
        <v>936</v>
      </c>
      <c r="G3896" s="69">
        <v>1</v>
      </c>
      <c r="H3896" s="70" t="s">
        <v>936</v>
      </c>
      <c r="I3896" t="s">
        <v>936</v>
      </c>
      <c r="J3896" t="str">
        <f>IF($I3896="","",_xlfn.LET(_xlpm.x,VLOOKUP($I3896,'taxon-match_2026-08-31'!$A$2:$N$122,6,FALSE),IF(_xlpm.x=0,"",_xlpm.x)))</f>
        <v>Stebbing, 1888</v>
      </c>
      <c r="K3896" t="str">
        <f>IF($I3896="","",_xlfn.LET(_xlpm.x,VLOOKUP($I3896,'taxon-match_2026-08-31'!$A$2:$N$122,4,FALSE),IF(_xlpm.x=0,"",_xlpm.x)))</f>
        <v>urn:lsid:marinespecies.org:taxname:101380</v>
      </c>
      <c r="L3896" t="str">
        <f>IF($I3896="","",_xlfn.LET(_xlpm.x,VLOOKUP($I3896,'taxon-match_2026-08-31'!$A$2:$N$122,7,FALSE),IF(_xlpm.x=0,"",_xlpm.x)))</f>
        <v>Animalia</v>
      </c>
      <c r="M3896" t="str">
        <f>IF($I3896="","",_xlfn.LET(_xlpm.x,VLOOKUP($I3896,'taxon-match_2026-08-31'!$A$2:$N$122,8,FALSE),IF(_xlpm.x=0,"",_xlpm.x)))</f>
        <v>Arthropoda</v>
      </c>
      <c r="N3896" t="str">
        <f>IF($I3896="","",_xlfn.LET(_xlpm.x,VLOOKUP($I3896,'taxon-match_2026-08-31'!$A$2:$N$122,9,FALSE),IF(_xlpm.x=0,"",_xlpm.x)))</f>
        <v>Malacostraca</v>
      </c>
      <c r="O3896" t="str">
        <f>IF($I3896="","",_xlfn.LET(_xlpm.x,VLOOKUP($I3896,'taxon-match_2026-08-31'!$A$2:$N$122,10,FALSE),IF(_xlpm.x=0,"",_xlpm.x)))</f>
        <v>Amphipoda</v>
      </c>
      <c r="P3896" t="str">
        <f>IF($I3896="","",_xlfn.LET(_xlpm.x,VLOOKUP($I3896,'taxon-match_2026-08-31'!$A$2:$N$122,11,FALSE),IF(_xlpm.x=0,"",_xlpm.x)))</f>
        <v>Eusiridae</v>
      </c>
      <c r="Q3896" t="str">
        <f>IF($I3896="","",_xlfn.LET(_xlpm.x,VLOOKUP($I3896,'taxon-match_2026-08-31'!$A$2:$N$122,12,FALSE),IF(_xlpm.x=0,"",_xlpm.x)))</f>
        <v/>
      </c>
      <c r="R3896" t="str">
        <f>IF($I3896="","",_xlfn.LET(_xlpm.x,VLOOKUP($I3896,'taxon-match_2026-08-31'!$A$2:$N$122,14,FALSE),IF(_xlpm.x=0,"",_xlpm.x)))</f>
        <v/>
      </c>
      <c r="S3896" s="2" t="s">
        <v>2360</v>
      </c>
      <c r="T3896" s="69" t="s">
        <v>79</v>
      </c>
      <c r="U3896" s="69"/>
      <c r="X3896" t="str">
        <f>IF(T3896="","",_xlfn.LET(_xlpm.x,VLOOKUP(T3896,'Drop-down_menus'!$F$2:$G$16,2,FALSE),IF(_xlpm.x=0,"",_xlpm.x)))</f>
        <v/>
      </c>
      <c r="Y3896" t="str">
        <f>IF(U3896="","",_xlfn.LET(_xlpm.x,VLOOKUP(U3896,'Drop-down_menus'!$F$2:$G$16,2,FALSE),IF(_xlpm.x=0,"",_xlpm.x)))</f>
        <v/>
      </c>
      <c r="Z3896" t="str">
        <f>IF(V3896="","",_xlfn.LET(_xlpm.x,VLOOKUP(V3896,'Drop-down_menus'!$F$2:$G$16,2,FALSE),IF(_xlpm.x=0,"",_xlpm.x)))</f>
        <v/>
      </c>
      <c r="AA3896" t="str">
        <f>IF(W3896="","",_xlfn.LET(_xlpm.x,VLOOKUP(W3896,'Drop-down_menus'!$F$2:$G$16,2,FALSE),IF(_xlpm.x=0,"",_xlpm.x)))</f>
        <v/>
      </c>
      <c r="AB3896" t="s">
        <v>702</v>
      </c>
      <c r="AE3896" t="s">
        <v>896</v>
      </c>
    </row>
    <row r="3897" spans="1:31" ht="15" hidden="1" x14ac:dyDescent="0.2">
      <c r="A3897" s="2" t="s">
        <v>460</v>
      </c>
      <c r="B3897">
        <v>5010</v>
      </c>
      <c r="C3897">
        <v>2962</v>
      </c>
      <c r="D3897" s="69" t="s">
        <v>700</v>
      </c>
      <c r="F3897" s="70" t="s">
        <v>936</v>
      </c>
      <c r="G3897" s="69">
        <v>1</v>
      </c>
      <c r="H3897" s="70" t="s">
        <v>936</v>
      </c>
      <c r="I3897" t="s">
        <v>936</v>
      </c>
      <c r="J3897" t="str">
        <f>IF($I3897="","",_xlfn.LET(_xlpm.x,VLOOKUP($I3897,'taxon-match_2026-08-31'!$A$2:$N$122,6,FALSE),IF(_xlpm.x=0,"",_xlpm.x)))</f>
        <v>Stebbing, 1888</v>
      </c>
      <c r="K3897" t="str">
        <f>IF($I3897="","",_xlfn.LET(_xlpm.x,VLOOKUP($I3897,'taxon-match_2026-08-31'!$A$2:$N$122,4,FALSE),IF(_xlpm.x=0,"",_xlpm.x)))</f>
        <v>urn:lsid:marinespecies.org:taxname:101380</v>
      </c>
      <c r="L3897" t="str">
        <f>IF($I3897="","",_xlfn.LET(_xlpm.x,VLOOKUP($I3897,'taxon-match_2026-08-31'!$A$2:$N$122,7,FALSE),IF(_xlpm.x=0,"",_xlpm.x)))</f>
        <v>Animalia</v>
      </c>
      <c r="M3897" t="str">
        <f>IF($I3897="","",_xlfn.LET(_xlpm.x,VLOOKUP($I3897,'taxon-match_2026-08-31'!$A$2:$N$122,8,FALSE),IF(_xlpm.x=0,"",_xlpm.x)))</f>
        <v>Arthropoda</v>
      </c>
      <c r="N3897" t="str">
        <f>IF($I3897="","",_xlfn.LET(_xlpm.x,VLOOKUP($I3897,'taxon-match_2026-08-31'!$A$2:$N$122,9,FALSE),IF(_xlpm.x=0,"",_xlpm.x)))</f>
        <v>Malacostraca</v>
      </c>
      <c r="O3897" t="str">
        <f>IF($I3897="","",_xlfn.LET(_xlpm.x,VLOOKUP($I3897,'taxon-match_2026-08-31'!$A$2:$N$122,10,FALSE),IF(_xlpm.x=0,"",_xlpm.x)))</f>
        <v>Amphipoda</v>
      </c>
      <c r="P3897" t="str">
        <f>IF($I3897="","",_xlfn.LET(_xlpm.x,VLOOKUP($I3897,'taxon-match_2026-08-31'!$A$2:$N$122,11,FALSE),IF(_xlpm.x=0,"",_xlpm.x)))</f>
        <v>Eusiridae</v>
      </c>
      <c r="Q3897" t="str">
        <f>IF($I3897="","",_xlfn.LET(_xlpm.x,VLOOKUP($I3897,'taxon-match_2026-08-31'!$A$2:$N$122,12,FALSE),IF(_xlpm.x=0,"",_xlpm.x)))</f>
        <v/>
      </c>
      <c r="R3897" t="str">
        <f>IF($I3897="","",_xlfn.LET(_xlpm.x,VLOOKUP($I3897,'taxon-match_2026-08-31'!$A$2:$N$122,14,FALSE),IF(_xlpm.x=0,"",_xlpm.x)))</f>
        <v/>
      </c>
      <c r="S3897" s="2" t="s">
        <v>2360</v>
      </c>
      <c r="T3897" s="69" t="s">
        <v>79</v>
      </c>
      <c r="U3897" s="69"/>
      <c r="X3897" t="str">
        <f>IF(T3897="","",_xlfn.LET(_xlpm.x,VLOOKUP(T3897,'Drop-down_menus'!$F$2:$G$16,2,FALSE),IF(_xlpm.x=0,"",_xlpm.x)))</f>
        <v/>
      </c>
      <c r="Y3897" t="str">
        <f>IF(U3897="","",_xlfn.LET(_xlpm.x,VLOOKUP(U3897,'Drop-down_menus'!$F$2:$G$16,2,FALSE),IF(_xlpm.x=0,"",_xlpm.x)))</f>
        <v/>
      </c>
      <c r="Z3897" t="str">
        <f>IF(V3897="","",_xlfn.LET(_xlpm.x,VLOOKUP(V3897,'Drop-down_menus'!$F$2:$G$16,2,FALSE),IF(_xlpm.x=0,"",_xlpm.x)))</f>
        <v/>
      </c>
      <c r="AA3897" t="str">
        <f>IF(W3897="","",_xlfn.LET(_xlpm.x,VLOOKUP(W3897,'Drop-down_menus'!$F$2:$G$16,2,FALSE),IF(_xlpm.x=0,"",_xlpm.x)))</f>
        <v/>
      </c>
      <c r="AB3897" t="s">
        <v>702</v>
      </c>
      <c r="AE3897" t="s">
        <v>896</v>
      </c>
    </row>
    <row r="3898" spans="1:31" ht="15" hidden="1" x14ac:dyDescent="0.2">
      <c r="A3898" s="2" t="s">
        <v>460</v>
      </c>
      <c r="B3898">
        <v>5040</v>
      </c>
      <c r="C3898">
        <v>2944</v>
      </c>
      <c r="D3898" s="69" t="s">
        <v>700</v>
      </c>
      <c r="F3898" s="70" t="s">
        <v>936</v>
      </c>
      <c r="G3898" s="69">
        <v>1</v>
      </c>
      <c r="H3898" s="70" t="s">
        <v>936</v>
      </c>
      <c r="I3898" t="s">
        <v>936</v>
      </c>
      <c r="J3898" t="str">
        <f>IF($I3898="","",_xlfn.LET(_xlpm.x,VLOOKUP($I3898,'taxon-match_2026-08-31'!$A$2:$N$122,6,FALSE),IF(_xlpm.x=0,"",_xlpm.x)))</f>
        <v>Stebbing, 1888</v>
      </c>
      <c r="K3898" t="str">
        <f>IF($I3898="","",_xlfn.LET(_xlpm.x,VLOOKUP($I3898,'taxon-match_2026-08-31'!$A$2:$N$122,4,FALSE),IF(_xlpm.x=0,"",_xlpm.x)))</f>
        <v>urn:lsid:marinespecies.org:taxname:101380</v>
      </c>
      <c r="L3898" t="str">
        <f>IF($I3898="","",_xlfn.LET(_xlpm.x,VLOOKUP($I3898,'taxon-match_2026-08-31'!$A$2:$N$122,7,FALSE),IF(_xlpm.x=0,"",_xlpm.x)))</f>
        <v>Animalia</v>
      </c>
      <c r="M3898" t="str">
        <f>IF($I3898="","",_xlfn.LET(_xlpm.x,VLOOKUP($I3898,'taxon-match_2026-08-31'!$A$2:$N$122,8,FALSE),IF(_xlpm.x=0,"",_xlpm.x)))</f>
        <v>Arthropoda</v>
      </c>
      <c r="N3898" t="str">
        <f>IF($I3898="","",_xlfn.LET(_xlpm.x,VLOOKUP($I3898,'taxon-match_2026-08-31'!$A$2:$N$122,9,FALSE),IF(_xlpm.x=0,"",_xlpm.x)))</f>
        <v>Malacostraca</v>
      </c>
      <c r="O3898" t="str">
        <f>IF($I3898="","",_xlfn.LET(_xlpm.x,VLOOKUP($I3898,'taxon-match_2026-08-31'!$A$2:$N$122,10,FALSE),IF(_xlpm.x=0,"",_xlpm.x)))</f>
        <v>Amphipoda</v>
      </c>
      <c r="P3898" t="str">
        <f>IF($I3898="","",_xlfn.LET(_xlpm.x,VLOOKUP($I3898,'taxon-match_2026-08-31'!$A$2:$N$122,11,FALSE),IF(_xlpm.x=0,"",_xlpm.x)))</f>
        <v>Eusiridae</v>
      </c>
      <c r="Q3898" t="str">
        <f>IF($I3898="","",_xlfn.LET(_xlpm.x,VLOOKUP($I3898,'taxon-match_2026-08-31'!$A$2:$N$122,12,FALSE),IF(_xlpm.x=0,"",_xlpm.x)))</f>
        <v/>
      </c>
      <c r="R3898" t="str">
        <f>IF($I3898="","",_xlfn.LET(_xlpm.x,VLOOKUP($I3898,'taxon-match_2026-08-31'!$A$2:$N$122,14,FALSE),IF(_xlpm.x=0,"",_xlpm.x)))</f>
        <v/>
      </c>
      <c r="S3898" s="2" t="s">
        <v>2360</v>
      </c>
      <c r="T3898" s="69" t="s">
        <v>79</v>
      </c>
      <c r="U3898" s="69"/>
      <c r="X3898" t="str">
        <f>IF(T3898="","",_xlfn.LET(_xlpm.x,VLOOKUP(T3898,'Drop-down_menus'!$F$2:$G$16,2,FALSE),IF(_xlpm.x=0,"",_xlpm.x)))</f>
        <v/>
      </c>
      <c r="Y3898" t="str">
        <f>IF(U3898="","",_xlfn.LET(_xlpm.x,VLOOKUP(U3898,'Drop-down_menus'!$F$2:$G$16,2,FALSE),IF(_xlpm.x=0,"",_xlpm.x)))</f>
        <v/>
      </c>
      <c r="Z3898" t="str">
        <f>IF(V3898="","",_xlfn.LET(_xlpm.x,VLOOKUP(V3898,'Drop-down_menus'!$F$2:$G$16,2,FALSE),IF(_xlpm.x=0,"",_xlpm.x)))</f>
        <v/>
      </c>
      <c r="AA3898" t="str">
        <f>IF(W3898="","",_xlfn.LET(_xlpm.x,VLOOKUP(W3898,'Drop-down_menus'!$F$2:$G$16,2,FALSE),IF(_xlpm.x=0,"",_xlpm.x)))</f>
        <v/>
      </c>
      <c r="AB3898" t="s">
        <v>702</v>
      </c>
      <c r="AE3898" t="s">
        <v>896</v>
      </c>
    </row>
    <row r="3899" spans="1:31" ht="15" hidden="1" x14ac:dyDescent="0.2">
      <c r="A3899" s="2" t="s">
        <v>460</v>
      </c>
      <c r="B3899">
        <v>5048</v>
      </c>
      <c r="C3899">
        <v>2861</v>
      </c>
      <c r="D3899" s="69" t="s">
        <v>700</v>
      </c>
      <c r="F3899" s="70" t="s">
        <v>936</v>
      </c>
      <c r="G3899" s="69">
        <v>1</v>
      </c>
      <c r="H3899" s="70" t="s">
        <v>936</v>
      </c>
      <c r="I3899" t="s">
        <v>936</v>
      </c>
      <c r="J3899" t="str">
        <f>IF($I3899="","",_xlfn.LET(_xlpm.x,VLOOKUP($I3899,'taxon-match_2026-08-31'!$A$2:$N$122,6,FALSE),IF(_xlpm.x=0,"",_xlpm.x)))</f>
        <v>Stebbing, 1888</v>
      </c>
      <c r="K3899" t="str">
        <f>IF($I3899="","",_xlfn.LET(_xlpm.x,VLOOKUP($I3899,'taxon-match_2026-08-31'!$A$2:$N$122,4,FALSE),IF(_xlpm.x=0,"",_xlpm.x)))</f>
        <v>urn:lsid:marinespecies.org:taxname:101380</v>
      </c>
      <c r="L3899" t="str">
        <f>IF($I3899="","",_xlfn.LET(_xlpm.x,VLOOKUP($I3899,'taxon-match_2026-08-31'!$A$2:$N$122,7,FALSE),IF(_xlpm.x=0,"",_xlpm.x)))</f>
        <v>Animalia</v>
      </c>
      <c r="M3899" t="str">
        <f>IF($I3899="","",_xlfn.LET(_xlpm.x,VLOOKUP($I3899,'taxon-match_2026-08-31'!$A$2:$N$122,8,FALSE),IF(_xlpm.x=0,"",_xlpm.x)))</f>
        <v>Arthropoda</v>
      </c>
      <c r="N3899" t="str">
        <f>IF($I3899="","",_xlfn.LET(_xlpm.x,VLOOKUP($I3899,'taxon-match_2026-08-31'!$A$2:$N$122,9,FALSE),IF(_xlpm.x=0,"",_xlpm.x)))</f>
        <v>Malacostraca</v>
      </c>
      <c r="O3899" t="str">
        <f>IF($I3899="","",_xlfn.LET(_xlpm.x,VLOOKUP($I3899,'taxon-match_2026-08-31'!$A$2:$N$122,10,FALSE),IF(_xlpm.x=0,"",_xlpm.x)))</f>
        <v>Amphipoda</v>
      </c>
      <c r="P3899" t="str">
        <f>IF($I3899="","",_xlfn.LET(_xlpm.x,VLOOKUP($I3899,'taxon-match_2026-08-31'!$A$2:$N$122,11,FALSE),IF(_xlpm.x=0,"",_xlpm.x)))</f>
        <v>Eusiridae</v>
      </c>
      <c r="Q3899" t="str">
        <f>IF($I3899="","",_xlfn.LET(_xlpm.x,VLOOKUP($I3899,'taxon-match_2026-08-31'!$A$2:$N$122,12,FALSE),IF(_xlpm.x=0,"",_xlpm.x)))</f>
        <v/>
      </c>
      <c r="R3899" t="str">
        <f>IF($I3899="","",_xlfn.LET(_xlpm.x,VLOOKUP($I3899,'taxon-match_2026-08-31'!$A$2:$N$122,14,FALSE),IF(_xlpm.x=0,"",_xlpm.x)))</f>
        <v/>
      </c>
      <c r="S3899" s="2" t="s">
        <v>2360</v>
      </c>
      <c r="T3899" s="69" t="s">
        <v>79</v>
      </c>
      <c r="U3899" s="69"/>
      <c r="X3899" t="str">
        <f>IF(T3899="","",_xlfn.LET(_xlpm.x,VLOOKUP(T3899,'Drop-down_menus'!$F$2:$G$16,2,FALSE),IF(_xlpm.x=0,"",_xlpm.x)))</f>
        <v/>
      </c>
      <c r="Y3899" t="str">
        <f>IF(U3899="","",_xlfn.LET(_xlpm.x,VLOOKUP(U3899,'Drop-down_menus'!$F$2:$G$16,2,FALSE),IF(_xlpm.x=0,"",_xlpm.x)))</f>
        <v/>
      </c>
      <c r="Z3899" t="str">
        <f>IF(V3899="","",_xlfn.LET(_xlpm.x,VLOOKUP(V3899,'Drop-down_menus'!$F$2:$G$16,2,FALSE),IF(_xlpm.x=0,"",_xlpm.x)))</f>
        <v/>
      </c>
      <c r="AA3899" t="str">
        <f>IF(W3899="","",_xlfn.LET(_xlpm.x,VLOOKUP(W3899,'Drop-down_menus'!$F$2:$G$16,2,FALSE),IF(_xlpm.x=0,"",_xlpm.x)))</f>
        <v/>
      </c>
      <c r="AB3899" t="s">
        <v>702</v>
      </c>
      <c r="AE3899" t="s">
        <v>896</v>
      </c>
    </row>
    <row r="3900" spans="1:31" ht="15" hidden="1" x14ac:dyDescent="0.2">
      <c r="A3900" s="2" t="s">
        <v>460</v>
      </c>
      <c r="B3900">
        <v>5049</v>
      </c>
      <c r="C3900">
        <v>2948</v>
      </c>
      <c r="D3900" s="69" t="s">
        <v>700</v>
      </c>
      <c r="F3900" s="70" t="s">
        <v>936</v>
      </c>
      <c r="G3900" s="69">
        <v>1</v>
      </c>
      <c r="H3900" s="70" t="s">
        <v>936</v>
      </c>
      <c r="I3900" t="s">
        <v>936</v>
      </c>
      <c r="J3900" t="str">
        <f>IF($I3900="","",_xlfn.LET(_xlpm.x,VLOOKUP($I3900,'taxon-match_2026-08-31'!$A$2:$N$122,6,FALSE),IF(_xlpm.x=0,"",_xlpm.x)))</f>
        <v>Stebbing, 1888</v>
      </c>
      <c r="K3900" t="str">
        <f>IF($I3900="","",_xlfn.LET(_xlpm.x,VLOOKUP($I3900,'taxon-match_2026-08-31'!$A$2:$N$122,4,FALSE),IF(_xlpm.x=0,"",_xlpm.x)))</f>
        <v>urn:lsid:marinespecies.org:taxname:101380</v>
      </c>
      <c r="L3900" t="str">
        <f>IF($I3900="","",_xlfn.LET(_xlpm.x,VLOOKUP($I3900,'taxon-match_2026-08-31'!$A$2:$N$122,7,FALSE),IF(_xlpm.x=0,"",_xlpm.x)))</f>
        <v>Animalia</v>
      </c>
      <c r="M3900" t="str">
        <f>IF($I3900="","",_xlfn.LET(_xlpm.x,VLOOKUP($I3900,'taxon-match_2026-08-31'!$A$2:$N$122,8,FALSE),IF(_xlpm.x=0,"",_xlpm.x)))</f>
        <v>Arthropoda</v>
      </c>
      <c r="N3900" t="str">
        <f>IF($I3900="","",_xlfn.LET(_xlpm.x,VLOOKUP($I3900,'taxon-match_2026-08-31'!$A$2:$N$122,9,FALSE),IF(_xlpm.x=0,"",_xlpm.x)))</f>
        <v>Malacostraca</v>
      </c>
      <c r="O3900" t="str">
        <f>IF($I3900="","",_xlfn.LET(_xlpm.x,VLOOKUP($I3900,'taxon-match_2026-08-31'!$A$2:$N$122,10,FALSE),IF(_xlpm.x=0,"",_xlpm.x)))</f>
        <v>Amphipoda</v>
      </c>
      <c r="P3900" t="str">
        <f>IF($I3900="","",_xlfn.LET(_xlpm.x,VLOOKUP($I3900,'taxon-match_2026-08-31'!$A$2:$N$122,11,FALSE),IF(_xlpm.x=0,"",_xlpm.x)))</f>
        <v>Eusiridae</v>
      </c>
      <c r="Q3900" t="str">
        <f>IF($I3900="","",_xlfn.LET(_xlpm.x,VLOOKUP($I3900,'taxon-match_2026-08-31'!$A$2:$N$122,12,FALSE),IF(_xlpm.x=0,"",_xlpm.x)))</f>
        <v/>
      </c>
      <c r="R3900" t="str">
        <f>IF($I3900="","",_xlfn.LET(_xlpm.x,VLOOKUP($I3900,'taxon-match_2026-08-31'!$A$2:$N$122,14,FALSE),IF(_xlpm.x=0,"",_xlpm.x)))</f>
        <v/>
      </c>
      <c r="S3900" s="2" t="s">
        <v>2360</v>
      </c>
      <c r="T3900" s="69" t="s">
        <v>79</v>
      </c>
      <c r="U3900" s="69"/>
      <c r="X3900" t="str">
        <f>IF(T3900="","",_xlfn.LET(_xlpm.x,VLOOKUP(T3900,'Drop-down_menus'!$F$2:$G$16,2,FALSE),IF(_xlpm.x=0,"",_xlpm.x)))</f>
        <v/>
      </c>
      <c r="Y3900" t="str">
        <f>IF(U3900="","",_xlfn.LET(_xlpm.x,VLOOKUP(U3900,'Drop-down_menus'!$F$2:$G$16,2,FALSE),IF(_xlpm.x=0,"",_xlpm.x)))</f>
        <v/>
      </c>
      <c r="Z3900" t="str">
        <f>IF(V3900="","",_xlfn.LET(_xlpm.x,VLOOKUP(V3900,'Drop-down_menus'!$F$2:$G$16,2,FALSE),IF(_xlpm.x=0,"",_xlpm.x)))</f>
        <v/>
      </c>
      <c r="AA3900" t="str">
        <f>IF(W3900="","",_xlfn.LET(_xlpm.x,VLOOKUP(W3900,'Drop-down_menus'!$F$2:$G$16,2,FALSE),IF(_xlpm.x=0,"",_xlpm.x)))</f>
        <v/>
      </c>
      <c r="AB3900" t="s">
        <v>702</v>
      </c>
      <c r="AE3900" t="s">
        <v>896</v>
      </c>
    </row>
    <row r="3901" spans="1:31" ht="15" hidden="1" x14ac:dyDescent="0.2">
      <c r="A3901" s="2" t="s">
        <v>460</v>
      </c>
      <c r="B3901">
        <v>5050</v>
      </c>
      <c r="C3901">
        <v>2960</v>
      </c>
      <c r="D3901" s="69" t="s">
        <v>700</v>
      </c>
      <c r="F3901" s="70" t="s">
        <v>936</v>
      </c>
      <c r="G3901" s="69">
        <v>1</v>
      </c>
      <c r="H3901" s="70" t="s">
        <v>936</v>
      </c>
      <c r="I3901" t="s">
        <v>936</v>
      </c>
      <c r="J3901" t="str">
        <f>IF($I3901="","",_xlfn.LET(_xlpm.x,VLOOKUP($I3901,'taxon-match_2026-08-31'!$A$2:$N$122,6,FALSE),IF(_xlpm.x=0,"",_xlpm.x)))</f>
        <v>Stebbing, 1888</v>
      </c>
      <c r="K3901" t="str">
        <f>IF($I3901="","",_xlfn.LET(_xlpm.x,VLOOKUP($I3901,'taxon-match_2026-08-31'!$A$2:$N$122,4,FALSE),IF(_xlpm.x=0,"",_xlpm.x)))</f>
        <v>urn:lsid:marinespecies.org:taxname:101380</v>
      </c>
      <c r="L3901" t="str">
        <f>IF($I3901="","",_xlfn.LET(_xlpm.x,VLOOKUP($I3901,'taxon-match_2026-08-31'!$A$2:$N$122,7,FALSE),IF(_xlpm.x=0,"",_xlpm.x)))</f>
        <v>Animalia</v>
      </c>
      <c r="M3901" t="str">
        <f>IF($I3901="","",_xlfn.LET(_xlpm.x,VLOOKUP($I3901,'taxon-match_2026-08-31'!$A$2:$N$122,8,FALSE),IF(_xlpm.x=0,"",_xlpm.x)))</f>
        <v>Arthropoda</v>
      </c>
      <c r="N3901" t="str">
        <f>IF($I3901="","",_xlfn.LET(_xlpm.x,VLOOKUP($I3901,'taxon-match_2026-08-31'!$A$2:$N$122,9,FALSE),IF(_xlpm.x=0,"",_xlpm.x)))</f>
        <v>Malacostraca</v>
      </c>
      <c r="O3901" t="str">
        <f>IF($I3901="","",_xlfn.LET(_xlpm.x,VLOOKUP($I3901,'taxon-match_2026-08-31'!$A$2:$N$122,10,FALSE),IF(_xlpm.x=0,"",_xlpm.x)))</f>
        <v>Amphipoda</v>
      </c>
      <c r="P3901" t="str">
        <f>IF($I3901="","",_xlfn.LET(_xlpm.x,VLOOKUP($I3901,'taxon-match_2026-08-31'!$A$2:$N$122,11,FALSE),IF(_xlpm.x=0,"",_xlpm.x)))</f>
        <v>Eusiridae</v>
      </c>
      <c r="Q3901" t="str">
        <f>IF($I3901="","",_xlfn.LET(_xlpm.x,VLOOKUP($I3901,'taxon-match_2026-08-31'!$A$2:$N$122,12,FALSE),IF(_xlpm.x=0,"",_xlpm.x)))</f>
        <v/>
      </c>
      <c r="R3901" t="str">
        <f>IF($I3901="","",_xlfn.LET(_xlpm.x,VLOOKUP($I3901,'taxon-match_2026-08-31'!$A$2:$N$122,14,FALSE),IF(_xlpm.x=0,"",_xlpm.x)))</f>
        <v/>
      </c>
      <c r="S3901" s="2" t="s">
        <v>2360</v>
      </c>
      <c r="T3901" s="69" t="s">
        <v>79</v>
      </c>
      <c r="U3901" s="69"/>
      <c r="X3901" t="str">
        <f>IF(T3901="","",_xlfn.LET(_xlpm.x,VLOOKUP(T3901,'Drop-down_menus'!$F$2:$G$16,2,FALSE),IF(_xlpm.x=0,"",_xlpm.x)))</f>
        <v/>
      </c>
      <c r="Y3901" t="str">
        <f>IF(U3901="","",_xlfn.LET(_xlpm.x,VLOOKUP(U3901,'Drop-down_menus'!$F$2:$G$16,2,FALSE),IF(_xlpm.x=0,"",_xlpm.x)))</f>
        <v/>
      </c>
      <c r="Z3901" t="str">
        <f>IF(V3901="","",_xlfn.LET(_xlpm.x,VLOOKUP(V3901,'Drop-down_menus'!$F$2:$G$16,2,FALSE),IF(_xlpm.x=0,"",_xlpm.x)))</f>
        <v/>
      </c>
      <c r="AA3901" t="str">
        <f>IF(W3901="","",_xlfn.LET(_xlpm.x,VLOOKUP(W3901,'Drop-down_menus'!$F$2:$G$16,2,FALSE),IF(_xlpm.x=0,"",_xlpm.x)))</f>
        <v/>
      </c>
      <c r="AB3901" t="s">
        <v>702</v>
      </c>
      <c r="AE3901" t="s">
        <v>896</v>
      </c>
    </row>
    <row r="3902" spans="1:31" ht="15" hidden="1" x14ac:dyDescent="0.2">
      <c r="A3902" s="2" t="s">
        <v>475</v>
      </c>
      <c r="B3902">
        <v>5679</v>
      </c>
      <c r="C3902">
        <v>2961</v>
      </c>
      <c r="D3902" s="69" t="s">
        <v>700</v>
      </c>
      <c r="F3902" s="70" t="s">
        <v>936</v>
      </c>
      <c r="G3902" s="70">
        <v>1</v>
      </c>
      <c r="H3902" s="70" t="s">
        <v>936</v>
      </c>
      <c r="I3902" t="s">
        <v>936</v>
      </c>
      <c r="J3902" t="str">
        <f>IF($I3902="","",_xlfn.LET(_xlpm.x,VLOOKUP($I3902,'taxon-match_2026-08-31'!$A$2:$N$122,6,FALSE),IF(_xlpm.x=0,"",_xlpm.x)))</f>
        <v>Stebbing, 1888</v>
      </c>
      <c r="K3902" t="str">
        <f>IF($I3902="","",_xlfn.LET(_xlpm.x,VLOOKUP($I3902,'taxon-match_2026-08-31'!$A$2:$N$122,4,FALSE),IF(_xlpm.x=0,"",_xlpm.x)))</f>
        <v>urn:lsid:marinespecies.org:taxname:101380</v>
      </c>
      <c r="L3902" t="str">
        <f>IF($I3902="","",_xlfn.LET(_xlpm.x,VLOOKUP($I3902,'taxon-match_2026-08-31'!$A$2:$N$122,7,FALSE),IF(_xlpm.x=0,"",_xlpm.x)))</f>
        <v>Animalia</v>
      </c>
      <c r="M3902" t="str">
        <f>IF($I3902="","",_xlfn.LET(_xlpm.x,VLOOKUP($I3902,'taxon-match_2026-08-31'!$A$2:$N$122,8,FALSE),IF(_xlpm.x=0,"",_xlpm.x)))</f>
        <v>Arthropoda</v>
      </c>
      <c r="N3902" t="str">
        <f>IF($I3902="","",_xlfn.LET(_xlpm.x,VLOOKUP($I3902,'taxon-match_2026-08-31'!$A$2:$N$122,9,FALSE),IF(_xlpm.x=0,"",_xlpm.x)))</f>
        <v>Malacostraca</v>
      </c>
      <c r="O3902" t="str">
        <f>IF($I3902="","",_xlfn.LET(_xlpm.x,VLOOKUP($I3902,'taxon-match_2026-08-31'!$A$2:$N$122,10,FALSE),IF(_xlpm.x=0,"",_xlpm.x)))</f>
        <v>Amphipoda</v>
      </c>
      <c r="P3902" t="str">
        <f>IF($I3902="","",_xlfn.LET(_xlpm.x,VLOOKUP($I3902,'taxon-match_2026-08-31'!$A$2:$N$122,11,FALSE),IF(_xlpm.x=0,"",_xlpm.x)))</f>
        <v>Eusiridae</v>
      </c>
      <c r="Q3902" t="str">
        <f>IF($I3902="","",_xlfn.LET(_xlpm.x,VLOOKUP($I3902,'taxon-match_2026-08-31'!$A$2:$N$122,12,FALSE),IF(_xlpm.x=0,"",_xlpm.x)))</f>
        <v/>
      </c>
      <c r="R3902" t="str">
        <f>IF($I3902="","",_xlfn.LET(_xlpm.x,VLOOKUP($I3902,'taxon-match_2026-08-31'!$A$2:$N$122,14,FALSE),IF(_xlpm.x=0,"",_xlpm.x)))</f>
        <v/>
      </c>
      <c r="S3902" s="2" t="s">
        <v>2360</v>
      </c>
      <c r="T3902" s="69" t="s">
        <v>79</v>
      </c>
      <c r="U3902" s="69"/>
      <c r="X3902" t="str">
        <f>IF(T3902="","",_xlfn.LET(_xlpm.x,VLOOKUP(T3902,'Drop-down_menus'!$F$2:$G$16,2,FALSE),IF(_xlpm.x=0,"",_xlpm.x)))</f>
        <v/>
      </c>
      <c r="Y3902" t="str">
        <f>IF(U3902="","",_xlfn.LET(_xlpm.x,VLOOKUP(U3902,'Drop-down_menus'!$F$2:$G$16,2,FALSE),IF(_xlpm.x=0,"",_xlpm.x)))</f>
        <v/>
      </c>
      <c r="Z3902" t="str">
        <f>IF(V3902="","",_xlfn.LET(_xlpm.x,VLOOKUP(V3902,'Drop-down_menus'!$F$2:$G$16,2,FALSE),IF(_xlpm.x=0,"",_xlpm.x)))</f>
        <v/>
      </c>
      <c r="AA3902" t="str">
        <f>IF(W3902="","",_xlfn.LET(_xlpm.x,VLOOKUP(W3902,'Drop-down_menus'!$F$2:$G$16,2,FALSE),IF(_xlpm.x=0,"",_xlpm.x)))</f>
        <v/>
      </c>
      <c r="AB3902" t="s">
        <v>702</v>
      </c>
      <c r="AE3902" t="s">
        <v>896</v>
      </c>
    </row>
    <row r="3903" spans="1:31" ht="15" hidden="1" x14ac:dyDescent="0.2">
      <c r="A3903" s="2" t="s">
        <v>489</v>
      </c>
      <c r="B3903">
        <v>5840</v>
      </c>
      <c r="C3903">
        <v>3332</v>
      </c>
      <c r="D3903" s="69" t="s">
        <v>700</v>
      </c>
      <c r="F3903" s="70" t="s">
        <v>936</v>
      </c>
      <c r="G3903" s="70">
        <v>1</v>
      </c>
      <c r="H3903" s="70" t="s">
        <v>936</v>
      </c>
      <c r="I3903" t="s">
        <v>936</v>
      </c>
      <c r="J3903" t="str">
        <f>IF($I3903="","",_xlfn.LET(_xlpm.x,VLOOKUP($I3903,'taxon-match_2026-08-31'!$A$2:$N$122,6,FALSE),IF(_xlpm.x=0,"",_xlpm.x)))</f>
        <v>Stebbing, 1888</v>
      </c>
      <c r="K3903" t="str">
        <f>IF($I3903="","",_xlfn.LET(_xlpm.x,VLOOKUP($I3903,'taxon-match_2026-08-31'!$A$2:$N$122,4,FALSE),IF(_xlpm.x=0,"",_xlpm.x)))</f>
        <v>urn:lsid:marinespecies.org:taxname:101380</v>
      </c>
      <c r="L3903" t="str">
        <f>IF($I3903="","",_xlfn.LET(_xlpm.x,VLOOKUP($I3903,'taxon-match_2026-08-31'!$A$2:$N$122,7,FALSE),IF(_xlpm.x=0,"",_xlpm.x)))</f>
        <v>Animalia</v>
      </c>
      <c r="M3903" t="str">
        <f>IF($I3903="","",_xlfn.LET(_xlpm.x,VLOOKUP($I3903,'taxon-match_2026-08-31'!$A$2:$N$122,8,FALSE),IF(_xlpm.x=0,"",_xlpm.x)))</f>
        <v>Arthropoda</v>
      </c>
      <c r="N3903" t="str">
        <f>IF($I3903="","",_xlfn.LET(_xlpm.x,VLOOKUP($I3903,'taxon-match_2026-08-31'!$A$2:$N$122,9,FALSE),IF(_xlpm.x=0,"",_xlpm.x)))</f>
        <v>Malacostraca</v>
      </c>
      <c r="O3903" t="str">
        <f>IF($I3903="","",_xlfn.LET(_xlpm.x,VLOOKUP($I3903,'taxon-match_2026-08-31'!$A$2:$N$122,10,FALSE),IF(_xlpm.x=0,"",_xlpm.x)))</f>
        <v>Amphipoda</v>
      </c>
      <c r="P3903" t="str">
        <f>IF($I3903="","",_xlfn.LET(_xlpm.x,VLOOKUP($I3903,'taxon-match_2026-08-31'!$A$2:$N$122,11,FALSE),IF(_xlpm.x=0,"",_xlpm.x)))</f>
        <v>Eusiridae</v>
      </c>
      <c r="Q3903" t="str">
        <f>IF($I3903="","",_xlfn.LET(_xlpm.x,VLOOKUP($I3903,'taxon-match_2026-08-31'!$A$2:$N$122,12,FALSE),IF(_xlpm.x=0,"",_xlpm.x)))</f>
        <v/>
      </c>
      <c r="R3903" t="str">
        <f>IF($I3903="","",_xlfn.LET(_xlpm.x,VLOOKUP($I3903,'taxon-match_2026-08-31'!$A$2:$N$122,14,FALSE),IF(_xlpm.x=0,"",_xlpm.x)))</f>
        <v/>
      </c>
      <c r="S3903" s="2" t="s">
        <v>2360</v>
      </c>
      <c r="T3903" s="69" t="s">
        <v>79</v>
      </c>
      <c r="U3903" s="69"/>
      <c r="X3903" t="str">
        <f>IF(T3903="","",_xlfn.LET(_xlpm.x,VLOOKUP(T3903,'Drop-down_menus'!$F$2:$G$16,2,FALSE),IF(_xlpm.x=0,"",_xlpm.x)))</f>
        <v/>
      </c>
      <c r="Y3903" t="str">
        <f>IF(U3903="","",_xlfn.LET(_xlpm.x,VLOOKUP(U3903,'Drop-down_menus'!$F$2:$G$16,2,FALSE),IF(_xlpm.x=0,"",_xlpm.x)))</f>
        <v/>
      </c>
      <c r="Z3903" t="str">
        <f>IF(V3903="","",_xlfn.LET(_xlpm.x,VLOOKUP(V3903,'Drop-down_menus'!$F$2:$G$16,2,FALSE),IF(_xlpm.x=0,"",_xlpm.x)))</f>
        <v/>
      </c>
      <c r="AA3903" t="str">
        <f>IF(W3903="","",_xlfn.LET(_xlpm.x,VLOOKUP(W3903,'Drop-down_menus'!$F$2:$G$16,2,FALSE),IF(_xlpm.x=0,"",_xlpm.x)))</f>
        <v/>
      </c>
      <c r="AB3903" t="s">
        <v>702</v>
      </c>
      <c r="AE3903" t="s">
        <v>896</v>
      </c>
    </row>
    <row r="3904" spans="1:31" ht="15" hidden="1" x14ac:dyDescent="0.2">
      <c r="A3904" s="2" t="s">
        <v>489</v>
      </c>
      <c r="B3904">
        <v>5859</v>
      </c>
      <c r="C3904">
        <v>3342</v>
      </c>
      <c r="D3904" s="69" t="s">
        <v>700</v>
      </c>
      <c r="F3904" s="70" t="s">
        <v>936</v>
      </c>
      <c r="G3904" s="70">
        <v>1</v>
      </c>
      <c r="H3904" s="70" t="s">
        <v>936</v>
      </c>
      <c r="I3904" t="s">
        <v>936</v>
      </c>
      <c r="J3904" t="str">
        <f>IF($I3904="","",_xlfn.LET(_xlpm.x,VLOOKUP($I3904,'taxon-match_2026-08-31'!$A$2:$N$122,6,FALSE),IF(_xlpm.x=0,"",_xlpm.x)))</f>
        <v>Stebbing, 1888</v>
      </c>
      <c r="K3904" t="str">
        <f>IF($I3904="","",_xlfn.LET(_xlpm.x,VLOOKUP($I3904,'taxon-match_2026-08-31'!$A$2:$N$122,4,FALSE),IF(_xlpm.x=0,"",_xlpm.x)))</f>
        <v>urn:lsid:marinespecies.org:taxname:101380</v>
      </c>
      <c r="L3904" t="str">
        <f>IF($I3904="","",_xlfn.LET(_xlpm.x,VLOOKUP($I3904,'taxon-match_2026-08-31'!$A$2:$N$122,7,FALSE),IF(_xlpm.x=0,"",_xlpm.x)))</f>
        <v>Animalia</v>
      </c>
      <c r="M3904" t="str">
        <f>IF($I3904="","",_xlfn.LET(_xlpm.x,VLOOKUP($I3904,'taxon-match_2026-08-31'!$A$2:$N$122,8,FALSE),IF(_xlpm.x=0,"",_xlpm.x)))</f>
        <v>Arthropoda</v>
      </c>
      <c r="N3904" t="str">
        <f>IF($I3904="","",_xlfn.LET(_xlpm.x,VLOOKUP($I3904,'taxon-match_2026-08-31'!$A$2:$N$122,9,FALSE),IF(_xlpm.x=0,"",_xlpm.x)))</f>
        <v>Malacostraca</v>
      </c>
      <c r="O3904" t="str">
        <f>IF($I3904="","",_xlfn.LET(_xlpm.x,VLOOKUP($I3904,'taxon-match_2026-08-31'!$A$2:$N$122,10,FALSE),IF(_xlpm.x=0,"",_xlpm.x)))</f>
        <v>Amphipoda</v>
      </c>
      <c r="P3904" t="str">
        <f>IF($I3904="","",_xlfn.LET(_xlpm.x,VLOOKUP($I3904,'taxon-match_2026-08-31'!$A$2:$N$122,11,FALSE),IF(_xlpm.x=0,"",_xlpm.x)))</f>
        <v>Eusiridae</v>
      </c>
      <c r="Q3904" t="str">
        <f>IF($I3904="","",_xlfn.LET(_xlpm.x,VLOOKUP($I3904,'taxon-match_2026-08-31'!$A$2:$N$122,12,FALSE),IF(_xlpm.x=0,"",_xlpm.x)))</f>
        <v/>
      </c>
      <c r="R3904" t="str">
        <f>IF($I3904="","",_xlfn.LET(_xlpm.x,VLOOKUP($I3904,'taxon-match_2026-08-31'!$A$2:$N$122,14,FALSE),IF(_xlpm.x=0,"",_xlpm.x)))</f>
        <v/>
      </c>
      <c r="S3904" s="2" t="s">
        <v>2360</v>
      </c>
      <c r="T3904" s="69" t="s">
        <v>79</v>
      </c>
      <c r="U3904" s="69"/>
      <c r="X3904" t="str">
        <f>IF(T3904="","",_xlfn.LET(_xlpm.x,VLOOKUP(T3904,'Drop-down_menus'!$F$2:$G$16,2,FALSE),IF(_xlpm.x=0,"",_xlpm.x)))</f>
        <v/>
      </c>
      <c r="Y3904" t="str">
        <f>IF(U3904="","",_xlfn.LET(_xlpm.x,VLOOKUP(U3904,'Drop-down_menus'!$F$2:$G$16,2,FALSE),IF(_xlpm.x=0,"",_xlpm.x)))</f>
        <v/>
      </c>
      <c r="Z3904" t="str">
        <f>IF(V3904="","",_xlfn.LET(_xlpm.x,VLOOKUP(V3904,'Drop-down_menus'!$F$2:$G$16,2,FALSE),IF(_xlpm.x=0,"",_xlpm.x)))</f>
        <v/>
      </c>
      <c r="AA3904" t="str">
        <f>IF(W3904="","",_xlfn.LET(_xlpm.x,VLOOKUP(W3904,'Drop-down_menus'!$F$2:$G$16,2,FALSE),IF(_xlpm.x=0,"",_xlpm.x)))</f>
        <v/>
      </c>
      <c r="AB3904" t="s">
        <v>702</v>
      </c>
      <c r="AE3904" t="s">
        <v>896</v>
      </c>
    </row>
    <row r="3905" spans="1:31" ht="15" hidden="1" x14ac:dyDescent="0.2">
      <c r="A3905" s="2" t="s">
        <v>282</v>
      </c>
      <c r="B3905">
        <v>2656</v>
      </c>
      <c r="C3905">
        <v>3343</v>
      </c>
      <c r="D3905" s="69" t="s">
        <v>700</v>
      </c>
      <c r="F3905" s="70" t="s">
        <v>936</v>
      </c>
      <c r="G3905" s="70">
        <v>1</v>
      </c>
      <c r="H3905" s="70" t="s">
        <v>936</v>
      </c>
      <c r="I3905" t="s">
        <v>936</v>
      </c>
      <c r="J3905" t="str">
        <f>IF($I3905="","",_xlfn.LET(_xlpm.x,VLOOKUP($I3905,'taxon-match_2026-08-31'!$A$2:$N$122,6,FALSE),IF(_xlpm.x=0,"",_xlpm.x)))</f>
        <v>Stebbing, 1888</v>
      </c>
      <c r="K3905" t="str">
        <f>IF($I3905="","",_xlfn.LET(_xlpm.x,VLOOKUP($I3905,'taxon-match_2026-08-31'!$A$2:$N$122,4,FALSE),IF(_xlpm.x=0,"",_xlpm.x)))</f>
        <v>urn:lsid:marinespecies.org:taxname:101380</v>
      </c>
      <c r="L3905" t="str">
        <f>IF($I3905="","",_xlfn.LET(_xlpm.x,VLOOKUP($I3905,'taxon-match_2026-08-31'!$A$2:$N$122,7,FALSE),IF(_xlpm.x=0,"",_xlpm.x)))</f>
        <v>Animalia</v>
      </c>
      <c r="M3905" t="str">
        <f>IF($I3905="","",_xlfn.LET(_xlpm.x,VLOOKUP($I3905,'taxon-match_2026-08-31'!$A$2:$N$122,8,FALSE),IF(_xlpm.x=0,"",_xlpm.x)))</f>
        <v>Arthropoda</v>
      </c>
      <c r="N3905" t="str">
        <f>IF($I3905="","",_xlfn.LET(_xlpm.x,VLOOKUP($I3905,'taxon-match_2026-08-31'!$A$2:$N$122,9,FALSE),IF(_xlpm.x=0,"",_xlpm.x)))</f>
        <v>Malacostraca</v>
      </c>
      <c r="O3905" t="str">
        <f>IF($I3905="","",_xlfn.LET(_xlpm.x,VLOOKUP($I3905,'taxon-match_2026-08-31'!$A$2:$N$122,10,FALSE),IF(_xlpm.x=0,"",_xlpm.x)))</f>
        <v>Amphipoda</v>
      </c>
      <c r="P3905" t="str">
        <f>IF($I3905="","",_xlfn.LET(_xlpm.x,VLOOKUP($I3905,'taxon-match_2026-08-31'!$A$2:$N$122,11,FALSE),IF(_xlpm.x=0,"",_xlpm.x)))</f>
        <v>Eusiridae</v>
      </c>
      <c r="Q3905" t="str">
        <f>IF($I3905="","",_xlfn.LET(_xlpm.x,VLOOKUP($I3905,'taxon-match_2026-08-31'!$A$2:$N$122,12,FALSE),IF(_xlpm.x=0,"",_xlpm.x)))</f>
        <v/>
      </c>
      <c r="R3905" t="str">
        <f>IF($I3905="","",_xlfn.LET(_xlpm.x,VLOOKUP($I3905,'taxon-match_2026-08-31'!$A$2:$N$122,14,FALSE),IF(_xlpm.x=0,"",_xlpm.x)))</f>
        <v/>
      </c>
      <c r="S3905" s="2" t="s">
        <v>2360</v>
      </c>
      <c r="T3905" s="69" t="s">
        <v>79</v>
      </c>
      <c r="U3905" s="69"/>
      <c r="X3905" t="str">
        <f>IF(T3905="","",_xlfn.LET(_xlpm.x,VLOOKUP(T3905,'Drop-down_menus'!$F$2:$G$16,2,FALSE),IF(_xlpm.x=0,"",_xlpm.x)))</f>
        <v/>
      </c>
      <c r="Y3905" t="str">
        <f>IF(U3905="","",_xlfn.LET(_xlpm.x,VLOOKUP(U3905,'Drop-down_menus'!$F$2:$G$16,2,FALSE),IF(_xlpm.x=0,"",_xlpm.x)))</f>
        <v/>
      </c>
      <c r="Z3905" t="str">
        <f>IF(V3905="","",_xlfn.LET(_xlpm.x,VLOOKUP(V3905,'Drop-down_menus'!$F$2:$G$16,2,FALSE),IF(_xlpm.x=0,"",_xlpm.x)))</f>
        <v/>
      </c>
      <c r="AA3905" t="str">
        <f>IF(W3905="","",_xlfn.LET(_xlpm.x,VLOOKUP(W3905,'Drop-down_menus'!$F$2:$G$16,2,FALSE),IF(_xlpm.x=0,"",_xlpm.x)))</f>
        <v/>
      </c>
      <c r="AB3905" t="s">
        <v>730</v>
      </c>
      <c r="AE3905" t="s">
        <v>896</v>
      </c>
    </row>
    <row r="3906" spans="1:31" ht="15" hidden="1" x14ac:dyDescent="0.2">
      <c r="A3906" s="2" t="s">
        <v>282</v>
      </c>
      <c r="B3906">
        <v>2657</v>
      </c>
      <c r="C3906">
        <v>3344</v>
      </c>
      <c r="D3906" s="69" t="s">
        <v>700</v>
      </c>
      <c r="F3906" s="70" t="s">
        <v>936</v>
      </c>
      <c r="G3906" s="70">
        <v>1</v>
      </c>
      <c r="H3906" s="70" t="s">
        <v>936</v>
      </c>
      <c r="I3906" t="s">
        <v>936</v>
      </c>
      <c r="J3906" t="str">
        <f>IF($I3906="","",_xlfn.LET(_xlpm.x,VLOOKUP($I3906,'taxon-match_2026-08-31'!$A$2:$N$122,6,FALSE),IF(_xlpm.x=0,"",_xlpm.x)))</f>
        <v>Stebbing, 1888</v>
      </c>
      <c r="K3906" t="str">
        <f>IF($I3906="","",_xlfn.LET(_xlpm.x,VLOOKUP($I3906,'taxon-match_2026-08-31'!$A$2:$N$122,4,FALSE),IF(_xlpm.x=0,"",_xlpm.x)))</f>
        <v>urn:lsid:marinespecies.org:taxname:101380</v>
      </c>
      <c r="L3906" t="str">
        <f>IF($I3906="","",_xlfn.LET(_xlpm.x,VLOOKUP($I3906,'taxon-match_2026-08-31'!$A$2:$N$122,7,FALSE),IF(_xlpm.x=0,"",_xlpm.x)))</f>
        <v>Animalia</v>
      </c>
      <c r="M3906" t="str">
        <f>IF($I3906="","",_xlfn.LET(_xlpm.x,VLOOKUP($I3906,'taxon-match_2026-08-31'!$A$2:$N$122,8,FALSE),IF(_xlpm.x=0,"",_xlpm.x)))</f>
        <v>Arthropoda</v>
      </c>
      <c r="N3906" t="str">
        <f>IF($I3906="","",_xlfn.LET(_xlpm.x,VLOOKUP($I3906,'taxon-match_2026-08-31'!$A$2:$N$122,9,FALSE),IF(_xlpm.x=0,"",_xlpm.x)))</f>
        <v>Malacostraca</v>
      </c>
      <c r="O3906" t="str">
        <f>IF($I3906="","",_xlfn.LET(_xlpm.x,VLOOKUP($I3906,'taxon-match_2026-08-31'!$A$2:$N$122,10,FALSE),IF(_xlpm.x=0,"",_xlpm.x)))</f>
        <v>Amphipoda</v>
      </c>
      <c r="P3906" t="str">
        <f>IF($I3906="","",_xlfn.LET(_xlpm.x,VLOOKUP($I3906,'taxon-match_2026-08-31'!$A$2:$N$122,11,FALSE),IF(_xlpm.x=0,"",_xlpm.x)))</f>
        <v>Eusiridae</v>
      </c>
      <c r="Q3906" t="str">
        <f>IF($I3906="","",_xlfn.LET(_xlpm.x,VLOOKUP($I3906,'taxon-match_2026-08-31'!$A$2:$N$122,12,FALSE),IF(_xlpm.x=0,"",_xlpm.x)))</f>
        <v/>
      </c>
      <c r="R3906" t="str">
        <f>IF($I3906="","",_xlfn.LET(_xlpm.x,VLOOKUP($I3906,'taxon-match_2026-08-31'!$A$2:$N$122,14,FALSE),IF(_xlpm.x=0,"",_xlpm.x)))</f>
        <v/>
      </c>
      <c r="S3906" s="2" t="s">
        <v>2360</v>
      </c>
      <c r="T3906" s="69" t="s">
        <v>79</v>
      </c>
      <c r="U3906" s="69"/>
      <c r="X3906" t="str">
        <f>IF(T3906="","",_xlfn.LET(_xlpm.x,VLOOKUP(T3906,'Drop-down_menus'!$F$2:$G$16,2,FALSE),IF(_xlpm.x=0,"",_xlpm.x)))</f>
        <v/>
      </c>
      <c r="Y3906" t="str">
        <f>IF(U3906="","",_xlfn.LET(_xlpm.x,VLOOKUP(U3906,'Drop-down_menus'!$F$2:$G$16,2,FALSE),IF(_xlpm.x=0,"",_xlpm.x)))</f>
        <v/>
      </c>
      <c r="Z3906" t="str">
        <f>IF(V3906="","",_xlfn.LET(_xlpm.x,VLOOKUP(V3906,'Drop-down_menus'!$F$2:$G$16,2,FALSE),IF(_xlpm.x=0,"",_xlpm.x)))</f>
        <v/>
      </c>
      <c r="AA3906" t="str">
        <f>IF(W3906="","",_xlfn.LET(_xlpm.x,VLOOKUP(W3906,'Drop-down_menus'!$F$2:$G$16,2,FALSE),IF(_xlpm.x=0,"",_xlpm.x)))</f>
        <v/>
      </c>
      <c r="AB3906" t="s">
        <v>730</v>
      </c>
      <c r="AE3906" t="s">
        <v>896</v>
      </c>
    </row>
    <row r="3907" spans="1:31" ht="15" hidden="1" x14ac:dyDescent="0.2">
      <c r="A3907" s="2" t="s">
        <v>298</v>
      </c>
      <c r="B3907">
        <v>2941</v>
      </c>
      <c r="C3907">
        <v>3345</v>
      </c>
      <c r="D3907" s="69" t="s">
        <v>700</v>
      </c>
      <c r="F3907" s="70" t="s">
        <v>936</v>
      </c>
      <c r="G3907" s="70">
        <v>1</v>
      </c>
      <c r="H3907" s="70" t="s">
        <v>936</v>
      </c>
      <c r="I3907" t="s">
        <v>936</v>
      </c>
      <c r="J3907" t="str">
        <f>IF($I3907="","",_xlfn.LET(_xlpm.x,VLOOKUP($I3907,'taxon-match_2026-08-31'!$A$2:$N$122,6,FALSE),IF(_xlpm.x=0,"",_xlpm.x)))</f>
        <v>Stebbing, 1888</v>
      </c>
      <c r="K3907" t="str">
        <f>IF($I3907="","",_xlfn.LET(_xlpm.x,VLOOKUP($I3907,'taxon-match_2026-08-31'!$A$2:$N$122,4,FALSE),IF(_xlpm.x=0,"",_xlpm.x)))</f>
        <v>urn:lsid:marinespecies.org:taxname:101380</v>
      </c>
      <c r="L3907" t="str">
        <f>IF($I3907="","",_xlfn.LET(_xlpm.x,VLOOKUP($I3907,'taxon-match_2026-08-31'!$A$2:$N$122,7,FALSE),IF(_xlpm.x=0,"",_xlpm.x)))</f>
        <v>Animalia</v>
      </c>
      <c r="M3907" t="str">
        <f>IF($I3907="","",_xlfn.LET(_xlpm.x,VLOOKUP($I3907,'taxon-match_2026-08-31'!$A$2:$N$122,8,FALSE),IF(_xlpm.x=0,"",_xlpm.x)))</f>
        <v>Arthropoda</v>
      </c>
      <c r="N3907" t="str">
        <f>IF($I3907="","",_xlfn.LET(_xlpm.x,VLOOKUP($I3907,'taxon-match_2026-08-31'!$A$2:$N$122,9,FALSE),IF(_xlpm.x=0,"",_xlpm.x)))</f>
        <v>Malacostraca</v>
      </c>
      <c r="O3907" t="str">
        <f>IF($I3907="","",_xlfn.LET(_xlpm.x,VLOOKUP($I3907,'taxon-match_2026-08-31'!$A$2:$N$122,10,FALSE),IF(_xlpm.x=0,"",_xlpm.x)))</f>
        <v>Amphipoda</v>
      </c>
      <c r="P3907" t="str">
        <f>IF($I3907="","",_xlfn.LET(_xlpm.x,VLOOKUP($I3907,'taxon-match_2026-08-31'!$A$2:$N$122,11,FALSE),IF(_xlpm.x=0,"",_xlpm.x)))</f>
        <v>Eusiridae</v>
      </c>
      <c r="Q3907" t="str">
        <f>IF($I3907="","",_xlfn.LET(_xlpm.x,VLOOKUP($I3907,'taxon-match_2026-08-31'!$A$2:$N$122,12,FALSE),IF(_xlpm.x=0,"",_xlpm.x)))</f>
        <v/>
      </c>
      <c r="R3907" t="str">
        <f>IF($I3907="","",_xlfn.LET(_xlpm.x,VLOOKUP($I3907,'taxon-match_2026-08-31'!$A$2:$N$122,14,FALSE),IF(_xlpm.x=0,"",_xlpm.x)))</f>
        <v/>
      </c>
      <c r="S3907" s="2" t="s">
        <v>2360</v>
      </c>
      <c r="T3907" s="69" t="s">
        <v>79</v>
      </c>
      <c r="U3907" s="69"/>
      <c r="X3907" t="str">
        <f>IF(T3907="","",_xlfn.LET(_xlpm.x,VLOOKUP(T3907,'Drop-down_menus'!$F$2:$G$16,2,FALSE),IF(_xlpm.x=0,"",_xlpm.x)))</f>
        <v/>
      </c>
      <c r="Y3907" t="str">
        <f>IF(U3907="","",_xlfn.LET(_xlpm.x,VLOOKUP(U3907,'Drop-down_menus'!$F$2:$G$16,2,FALSE),IF(_xlpm.x=0,"",_xlpm.x)))</f>
        <v/>
      </c>
      <c r="Z3907" t="str">
        <f>IF(V3907="","",_xlfn.LET(_xlpm.x,VLOOKUP(V3907,'Drop-down_menus'!$F$2:$G$16,2,FALSE),IF(_xlpm.x=0,"",_xlpm.x)))</f>
        <v/>
      </c>
      <c r="AA3907" t="str">
        <f>IF(W3907="","",_xlfn.LET(_xlpm.x,VLOOKUP(W3907,'Drop-down_menus'!$F$2:$G$16,2,FALSE),IF(_xlpm.x=0,"",_xlpm.x)))</f>
        <v/>
      </c>
      <c r="AB3907" t="s">
        <v>730</v>
      </c>
      <c r="AE3907" t="s">
        <v>896</v>
      </c>
    </row>
    <row r="3908" spans="1:31" ht="15" hidden="1" x14ac:dyDescent="0.2">
      <c r="A3908" s="2" t="s">
        <v>298</v>
      </c>
      <c r="B3908">
        <v>2942</v>
      </c>
      <c r="C3908">
        <v>3346</v>
      </c>
      <c r="D3908" s="69" t="s">
        <v>700</v>
      </c>
      <c r="F3908" s="70" t="s">
        <v>936</v>
      </c>
      <c r="G3908" s="70">
        <v>1</v>
      </c>
      <c r="H3908" s="70" t="s">
        <v>936</v>
      </c>
      <c r="I3908" t="s">
        <v>936</v>
      </c>
      <c r="J3908" t="str">
        <f>IF($I3908="","",_xlfn.LET(_xlpm.x,VLOOKUP($I3908,'taxon-match_2026-08-31'!$A$2:$N$122,6,FALSE),IF(_xlpm.x=0,"",_xlpm.x)))</f>
        <v>Stebbing, 1888</v>
      </c>
      <c r="K3908" t="str">
        <f>IF($I3908="","",_xlfn.LET(_xlpm.x,VLOOKUP($I3908,'taxon-match_2026-08-31'!$A$2:$N$122,4,FALSE),IF(_xlpm.x=0,"",_xlpm.x)))</f>
        <v>urn:lsid:marinespecies.org:taxname:101380</v>
      </c>
      <c r="L3908" t="str">
        <f>IF($I3908="","",_xlfn.LET(_xlpm.x,VLOOKUP($I3908,'taxon-match_2026-08-31'!$A$2:$N$122,7,FALSE),IF(_xlpm.x=0,"",_xlpm.x)))</f>
        <v>Animalia</v>
      </c>
      <c r="M3908" t="str">
        <f>IF($I3908="","",_xlfn.LET(_xlpm.x,VLOOKUP($I3908,'taxon-match_2026-08-31'!$A$2:$N$122,8,FALSE),IF(_xlpm.x=0,"",_xlpm.x)))</f>
        <v>Arthropoda</v>
      </c>
      <c r="N3908" t="str">
        <f>IF($I3908="","",_xlfn.LET(_xlpm.x,VLOOKUP($I3908,'taxon-match_2026-08-31'!$A$2:$N$122,9,FALSE),IF(_xlpm.x=0,"",_xlpm.x)))</f>
        <v>Malacostraca</v>
      </c>
      <c r="O3908" t="str">
        <f>IF($I3908="","",_xlfn.LET(_xlpm.x,VLOOKUP($I3908,'taxon-match_2026-08-31'!$A$2:$N$122,10,FALSE),IF(_xlpm.x=0,"",_xlpm.x)))</f>
        <v>Amphipoda</v>
      </c>
      <c r="P3908" t="str">
        <f>IF($I3908="","",_xlfn.LET(_xlpm.x,VLOOKUP($I3908,'taxon-match_2026-08-31'!$A$2:$N$122,11,FALSE),IF(_xlpm.x=0,"",_xlpm.x)))</f>
        <v>Eusiridae</v>
      </c>
      <c r="Q3908" t="str">
        <f>IF($I3908="","",_xlfn.LET(_xlpm.x,VLOOKUP($I3908,'taxon-match_2026-08-31'!$A$2:$N$122,12,FALSE),IF(_xlpm.x=0,"",_xlpm.x)))</f>
        <v/>
      </c>
      <c r="R3908" t="str">
        <f>IF($I3908="","",_xlfn.LET(_xlpm.x,VLOOKUP($I3908,'taxon-match_2026-08-31'!$A$2:$N$122,14,FALSE),IF(_xlpm.x=0,"",_xlpm.x)))</f>
        <v/>
      </c>
      <c r="S3908" s="2" t="s">
        <v>2360</v>
      </c>
      <c r="T3908" s="69" t="s">
        <v>79</v>
      </c>
      <c r="U3908" s="69"/>
      <c r="X3908" t="str">
        <f>IF(T3908="","",_xlfn.LET(_xlpm.x,VLOOKUP(T3908,'Drop-down_menus'!$F$2:$G$16,2,FALSE),IF(_xlpm.x=0,"",_xlpm.x)))</f>
        <v/>
      </c>
      <c r="Y3908" t="str">
        <f>IF(U3908="","",_xlfn.LET(_xlpm.x,VLOOKUP(U3908,'Drop-down_menus'!$F$2:$G$16,2,FALSE),IF(_xlpm.x=0,"",_xlpm.x)))</f>
        <v/>
      </c>
      <c r="Z3908" t="str">
        <f>IF(V3908="","",_xlfn.LET(_xlpm.x,VLOOKUP(V3908,'Drop-down_menus'!$F$2:$G$16,2,FALSE),IF(_xlpm.x=0,"",_xlpm.x)))</f>
        <v/>
      </c>
      <c r="AA3908" t="str">
        <f>IF(W3908="","",_xlfn.LET(_xlpm.x,VLOOKUP(W3908,'Drop-down_menus'!$F$2:$G$16,2,FALSE),IF(_xlpm.x=0,"",_xlpm.x)))</f>
        <v/>
      </c>
      <c r="AB3908" t="s">
        <v>730</v>
      </c>
      <c r="AE3908" t="s">
        <v>896</v>
      </c>
    </row>
    <row r="3909" spans="1:31" ht="15" hidden="1" x14ac:dyDescent="0.2">
      <c r="A3909" s="2" t="s">
        <v>298</v>
      </c>
      <c r="B3909">
        <v>2943</v>
      </c>
      <c r="C3909">
        <v>3347</v>
      </c>
      <c r="D3909" s="69" t="s">
        <v>700</v>
      </c>
      <c r="F3909" s="70" t="s">
        <v>936</v>
      </c>
      <c r="G3909" s="70">
        <v>1</v>
      </c>
      <c r="H3909" s="70" t="s">
        <v>936</v>
      </c>
      <c r="I3909" t="s">
        <v>936</v>
      </c>
      <c r="J3909" t="str">
        <f>IF($I3909="","",_xlfn.LET(_xlpm.x,VLOOKUP($I3909,'taxon-match_2026-08-31'!$A$2:$N$122,6,FALSE),IF(_xlpm.x=0,"",_xlpm.x)))</f>
        <v>Stebbing, 1888</v>
      </c>
      <c r="K3909" t="str">
        <f>IF($I3909="","",_xlfn.LET(_xlpm.x,VLOOKUP($I3909,'taxon-match_2026-08-31'!$A$2:$N$122,4,FALSE),IF(_xlpm.x=0,"",_xlpm.x)))</f>
        <v>urn:lsid:marinespecies.org:taxname:101380</v>
      </c>
      <c r="L3909" t="str">
        <f>IF($I3909="","",_xlfn.LET(_xlpm.x,VLOOKUP($I3909,'taxon-match_2026-08-31'!$A$2:$N$122,7,FALSE),IF(_xlpm.x=0,"",_xlpm.x)))</f>
        <v>Animalia</v>
      </c>
      <c r="M3909" t="str">
        <f>IF($I3909="","",_xlfn.LET(_xlpm.x,VLOOKUP($I3909,'taxon-match_2026-08-31'!$A$2:$N$122,8,FALSE),IF(_xlpm.x=0,"",_xlpm.x)))</f>
        <v>Arthropoda</v>
      </c>
      <c r="N3909" t="str">
        <f>IF($I3909="","",_xlfn.LET(_xlpm.x,VLOOKUP($I3909,'taxon-match_2026-08-31'!$A$2:$N$122,9,FALSE),IF(_xlpm.x=0,"",_xlpm.x)))</f>
        <v>Malacostraca</v>
      </c>
      <c r="O3909" t="str">
        <f>IF($I3909="","",_xlfn.LET(_xlpm.x,VLOOKUP($I3909,'taxon-match_2026-08-31'!$A$2:$N$122,10,FALSE),IF(_xlpm.x=0,"",_xlpm.x)))</f>
        <v>Amphipoda</v>
      </c>
      <c r="P3909" t="str">
        <f>IF($I3909="","",_xlfn.LET(_xlpm.x,VLOOKUP($I3909,'taxon-match_2026-08-31'!$A$2:$N$122,11,FALSE),IF(_xlpm.x=0,"",_xlpm.x)))</f>
        <v>Eusiridae</v>
      </c>
      <c r="Q3909" t="str">
        <f>IF($I3909="","",_xlfn.LET(_xlpm.x,VLOOKUP($I3909,'taxon-match_2026-08-31'!$A$2:$N$122,12,FALSE),IF(_xlpm.x=0,"",_xlpm.x)))</f>
        <v/>
      </c>
      <c r="R3909" t="str">
        <f>IF($I3909="","",_xlfn.LET(_xlpm.x,VLOOKUP($I3909,'taxon-match_2026-08-31'!$A$2:$N$122,14,FALSE),IF(_xlpm.x=0,"",_xlpm.x)))</f>
        <v/>
      </c>
      <c r="S3909" s="2" t="s">
        <v>2360</v>
      </c>
      <c r="T3909" s="69" t="s">
        <v>79</v>
      </c>
      <c r="U3909" s="69"/>
      <c r="X3909" t="str">
        <f>IF(T3909="","",_xlfn.LET(_xlpm.x,VLOOKUP(T3909,'Drop-down_menus'!$F$2:$G$16,2,FALSE),IF(_xlpm.x=0,"",_xlpm.x)))</f>
        <v/>
      </c>
      <c r="Y3909" t="str">
        <f>IF(U3909="","",_xlfn.LET(_xlpm.x,VLOOKUP(U3909,'Drop-down_menus'!$F$2:$G$16,2,FALSE),IF(_xlpm.x=0,"",_xlpm.x)))</f>
        <v/>
      </c>
      <c r="Z3909" t="str">
        <f>IF(V3909="","",_xlfn.LET(_xlpm.x,VLOOKUP(V3909,'Drop-down_menus'!$F$2:$G$16,2,FALSE),IF(_xlpm.x=0,"",_xlpm.x)))</f>
        <v/>
      </c>
      <c r="AA3909" t="str">
        <f>IF(W3909="","",_xlfn.LET(_xlpm.x,VLOOKUP(W3909,'Drop-down_menus'!$F$2:$G$16,2,FALSE),IF(_xlpm.x=0,"",_xlpm.x)))</f>
        <v/>
      </c>
      <c r="AB3909" t="s">
        <v>730</v>
      </c>
      <c r="AE3909" t="s">
        <v>896</v>
      </c>
    </row>
    <row r="3910" spans="1:31" ht="15" hidden="1" x14ac:dyDescent="0.2">
      <c r="A3910" s="2" t="s">
        <v>181</v>
      </c>
      <c r="B3910">
        <v>1160</v>
      </c>
      <c r="C3910">
        <v>3325</v>
      </c>
      <c r="D3910" s="69" t="s">
        <v>700</v>
      </c>
      <c r="F3910" s="70" t="s">
        <v>936</v>
      </c>
      <c r="G3910" s="69">
        <v>1</v>
      </c>
      <c r="H3910" s="70" t="s">
        <v>936</v>
      </c>
      <c r="I3910" t="s">
        <v>936</v>
      </c>
      <c r="J3910" t="str">
        <f>IF($I3910="","",_xlfn.LET(_xlpm.x,VLOOKUP($I3910,'taxon-match_2026-08-31'!$A$2:$N$122,6,FALSE),IF(_xlpm.x=0,"",_xlpm.x)))</f>
        <v>Stebbing, 1888</v>
      </c>
      <c r="K3910" t="str">
        <f>IF($I3910="","",_xlfn.LET(_xlpm.x,VLOOKUP($I3910,'taxon-match_2026-08-31'!$A$2:$N$122,4,FALSE),IF(_xlpm.x=0,"",_xlpm.x)))</f>
        <v>urn:lsid:marinespecies.org:taxname:101380</v>
      </c>
      <c r="L3910" t="str">
        <f>IF($I3910="","",_xlfn.LET(_xlpm.x,VLOOKUP($I3910,'taxon-match_2026-08-31'!$A$2:$N$122,7,FALSE),IF(_xlpm.x=0,"",_xlpm.x)))</f>
        <v>Animalia</v>
      </c>
      <c r="M3910" t="str">
        <f>IF($I3910="","",_xlfn.LET(_xlpm.x,VLOOKUP($I3910,'taxon-match_2026-08-31'!$A$2:$N$122,8,FALSE),IF(_xlpm.x=0,"",_xlpm.x)))</f>
        <v>Arthropoda</v>
      </c>
      <c r="N3910" t="str">
        <f>IF($I3910="","",_xlfn.LET(_xlpm.x,VLOOKUP($I3910,'taxon-match_2026-08-31'!$A$2:$N$122,9,FALSE),IF(_xlpm.x=0,"",_xlpm.x)))</f>
        <v>Malacostraca</v>
      </c>
      <c r="O3910" t="str">
        <f>IF($I3910="","",_xlfn.LET(_xlpm.x,VLOOKUP($I3910,'taxon-match_2026-08-31'!$A$2:$N$122,10,FALSE),IF(_xlpm.x=0,"",_xlpm.x)))</f>
        <v>Amphipoda</v>
      </c>
      <c r="P3910" t="str">
        <f>IF($I3910="","",_xlfn.LET(_xlpm.x,VLOOKUP($I3910,'taxon-match_2026-08-31'!$A$2:$N$122,11,FALSE),IF(_xlpm.x=0,"",_xlpm.x)))</f>
        <v>Eusiridae</v>
      </c>
      <c r="Q3910" t="str">
        <f>IF($I3910="","",_xlfn.LET(_xlpm.x,VLOOKUP($I3910,'taxon-match_2026-08-31'!$A$2:$N$122,12,FALSE),IF(_xlpm.x=0,"",_xlpm.x)))</f>
        <v/>
      </c>
      <c r="R3910" t="str">
        <f>IF($I3910="","",_xlfn.LET(_xlpm.x,VLOOKUP($I3910,'taxon-match_2026-08-31'!$A$2:$N$122,14,FALSE),IF(_xlpm.x=0,"",_xlpm.x)))</f>
        <v/>
      </c>
      <c r="S3910" s="2" t="s">
        <v>2360</v>
      </c>
      <c r="T3910" s="69" t="s">
        <v>79</v>
      </c>
      <c r="U3910" s="69"/>
      <c r="X3910" t="str">
        <f>IF(T3910="","",_xlfn.LET(_xlpm.x,VLOOKUP(T3910,'Drop-down_menus'!$F$2:$G$16,2,FALSE),IF(_xlpm.x=0,"",_xlpm.x)))</f>
        <v/>
      </c>
      <c r="Y3910" t="str">
        <f>IF(U3910="","",_xlfn.LET(_xlpm.x,VLOOKUP(U3910,'Drop-down_menus'!$F$2:$G$16,2,FALSE),IF(_xlpm.x=0,"",_xlpm.x)))</f>
        <v/>
      </c>
      <c r="Z3910" t="str">
        <f>IF(V3910="","",_xlfn.LET(_xlpm.x,VLOOKUP(V3910,'Drop-down_menus'!$F$2:$G$16,2,FALSE),IF(_xlpm.x=0,"",_xlpm.x)))</f>
        <v/>
      </c>
      <c r="AA3910" t="str">
        <f>IF(W3910="","",_xlfn.LET(_xlpm.x,VLOOKUP(W3910,'Drop-down_menus'!$F$2:$G$16,2,FALSE),IF(_xlpm.x=0,"",_xlpm.x)))</f>
        <v/>
      </c>
      <c r="AB3910" s="69" t="s">
        <v>934</v>
      </c>
      <c r="AE3910" s="69" t="s">
        <v>922</v>
      </c>
    </row>
    <row r="3911" spans="1:31" ht="15" hidden="1" x14ac:dyDescent="0.2">
      <c r="A3911" s="2" t="s">
        <v>282</v>
      </c>
      <c r="B3911">
        <v>2710</v>
      </c>
      <c r="C3911">
        <v>3326</v>
      </c>
      <c r="D3911" s="69" t="s">
        <v>700</v>
      </c>
      <c r="F3911" s="70" t="s">
        <v>936</v>
      </c>
      <c r="G3911" s="70">
        <v>1</v>
      </c>
      <c r="H3911" s="70" t="s">
        <v>936</v>
      </c>
      <c r="I3911" t="s">
        <v>936</v>
      </c>
      <c r="J3911" t="str">
        <f>IF($I3911="","",_xlfn.LET(_xlpm.x,VLOOKUP($I3911,'taxon-match_2026-08-31'!$A$2:$N$122,6,FALSE),IF(_xlpm.x=0,"",_xlpm.x)))</f>
        <v>Stebbing, 1888</v>
      </c>
      <c r="K3911" t="str">
        <f>IF($I3911="","",_xlfn.LET(_xlpm.x,VLOOKUP($I3911,'taxon-match_2026-08-31'!$A$2:$N$122,4,FALSE),IF(_xlpm.x=0,"",_xlpm.x)))</f>
        <v>urn:lsid:marinespecies.org:taxname:101380</v>
      </c>
      <c r="L3911" t="str">
        <f>IF($I3911="","",_xlfn.LET(_xlpm.x,VLOOKUP($I3911,'taxon-match_2026-08-31'!$A$2:$N$122,7,FALSE),IF(_xlpm.x=0,"",_xlpm.x)))</f>
        <v>Animalia</v>
      </c>
      <c r="M3911" t="str">
        <f>IF($I3911="","",_xlfn.LET(_xlpm.x,VLOOKUP($I3911,'taxon-match_2026-08-31'!$A$2:$N$122,8,FALSE),IF(_xlpm.x=0,"",_xlpm.x)))</f>
        <v>Arthropoda</v>
      </c>
      <c r="N3911" t="str">
        <f>IF($I3911="","",_xlfn.LET(_xlpm.x,VLOOKUP($I3911,'taxon-match_2026-08-31'!$A$2:$N$122,9,FALSE),IF(_xlpm.x=0,"",_xlpm.x)))</f>
        <v>Malacostraca</v>
      </c>
      <c r="O3911" t="str">
        <f>IF($I3911="","",_xlfn.LET(_xlpm.x,VLOOKUP($I3911,'taxon-match_2026-08-31'!$A$2:$N$122,10,FALSE),IF(_xlpm.x=0,"",_xlpm.x)))</f>
        <v>Amphipoda</v>
      </c>
      <c r="P3911" t="str">
        <f>IF($I3911="","",_xlfn.LET(_xlpm.x,VLOOKUP($I3911,'taxon-match_2026-08-31'!$A$2:$N$122,11,FALSE),IF(_xlpm.x=0,"",_xlpm.x)))</f>
        <v>Eusiridae</v>
      </c>
      <c r="Q3911" t="str">
        <f>IF($I3911="","",_xlfn.LET(_xlpm.x,VLOOKUP($I3911,'taxon-match_2026-08-31'!$A$2:$N$122,12,FALSE),IF(_xlpm.x=0,"",_xlpm.x)))</f>
        <v/>
      </c>
      <c r="R3911" t="str">
        <f>IF($I3911="","",_xlfn.LET(_xlpm.x,VLOOKUP($I3911,'taxon-match_2026-08-31'!$A$2:$N$122,14,FALSE),IF(_xlpm.x=0,"",_xlpm.x)))</f>
        <v/>
      </c>
      <c r="S3911" s="2" t="s">
        <v>2360</v>
      </c>
      <c r="T3911" s="69" t="s">
        <v>79</v>
      </c>
      <c r="U3911" s="69"/>
      <c r="X3911" t="str">
        <f>IF(T3911="","",_xlfn.LET(_xlpm.x,VLOOKUP(T3911,'Drop-down_menus'!$F$2:$G$16,2,FALSE),IF(_xlpm.x=0,"",_xlpm.x)))</f>
        <v/>
      </c>
      <c r="Y3911" t="str">
        <f>IF(U3911="","",_xlfn.LET(_xlpm.x,VLOOKUP(U3911,'Drop-down_menus'!$F$2:$G$16,2,FALSE),IF(_xlpm.x=0,"",_xlpm.x)))</f>
        <v/>
      </c>
      <c r="Z3911" t="str">
        <f>IF(V3911="","",_xlfn.LET(_xlpm.x,VLOOKUP(V3911,'Drop-down_menus'!$F$2:$G$16,2,FALSE),IF(_xlpm.x=0,"",_xlpm.x)))</f>
        <v/>
      </c>
      <c r="AA3911" t="str">
        <f>IF(W3911="","",_xlfn.LET(_xlpm.x,VLOOKUP(W3911,'Drop-down_menus'!$F$2:$G$16,2,FALSE),IF(_xlpm.x=0,"",_xlpm.x)))</f>
        <v/>
      </c>
      <c r="AB3911" s="69" t="s">
        <v>935</v>
      </c>
      <c r="AE3911" s="69" t="s">
        <v>922</v>
      </c>
    </row>
    <row r="3912" spans="1:31" ht="15" hidden="1" x14ac:dyDescent="0.2">
      <c r="A3912" s="2" t="s">
        <v>207</v>
      </c>
      <c r="B3912">
        <v>1472</v>
      </c>
      <c r="C3912">
        <v>3327</v>
      </c>
      <c r="D3912" s="69" t="s">
        <v>700</v>
      </c>
      <c r="F3912" s="70" t="s">
        <v>936</v>
      </c>
      <c r="H3912" s="70" t="s">
        <v>936</v>
      </c>
      <c r="I3912" t="s">
        <v>936</v>
      </c>
      <c r="J3912" t="str">
        <f>IF($I3912="","",_xlfn.LET(_xlpm.x,VLOOKUP($I3912,'taxon-match_2026-08-31'!$A$2:$N$122,6,FALSE),IF(_xlpm.x=0,"",_xlpm.x)))</f>
        <v>Stebbing, 1888</v>
      </c>
      <c r="K3912" t="str">
        <f>IF($I3912="","",_xlfn.LET(_xlpm.x,VLOOKUP($I3912,'taxon-match_2026-08-31'!$A$2:$N$122,4,FALSE),IF(_xlpm.x=0,"",_xlpm.x)))</f>
        <v>urn:lsid:marinespecies.org:taxname:101380</v>
      </c>
      <c r="L3912" t="str">
        <f>IF($I3912="","",_xlfn.LET(_xlpm.x,VLOOKUP($I3912,'taxon-match_2026-08-31'!$A$2:$N$122,7,FALSE),IF(_xlpm.x=0,"",_xlpm.x)))</f>
        <v>Animalia</v>
      </c>
      <c r="M3912" t="str">
        <f>IF($I3912="","",_xlfn.LET(_xlpm.x,VLOOKUP($I3912,'taxon-match_2026-08-31'!$A$2:$N$122,8,FALSE),IF(_xlpm.x=0,"",_xlpm.x)))</f>
        <v>Arthropoda</v>
      </c>
      <c r="N3912" t="str">
        <f>IF($I3912="","",_xlfn.LET(_xlpm.x,VLOOKUP($I3912,'taxon-match_2026-08-31'!$A$2:$N$122,9,FALSE),IF(_xlpm.x=0,"",_xlpm.x)))</f>
        <v>Malacostraca</v>
      </c>
      <c r="O3912" t="str">
        <f>IF($I3912="","",_xlfn.LET(_xlpm.x,VLOOKUP($I3912,'taxon-match_2026-08-31'!$A$2:$N$122,10,FALSE),IF(_xlpm.x=0,"",_xlpm.x)))</f>
        <v>Amphipoda</v>
      </c>
      <c r="P3912" t="str">
        <f>IF($I3912="","",_xlfn.LET(_xlpm.x,VLOOKUP($I3912,'taxon-match_2026-08-31'!$A$2:$N$122,11,FALSE),IF(_xlpm.x=0,"",_xlpm.x)))</f>
        <v>Eusiridae</v>
      </c>
      <c r="Q3912" t="str">
        <f>IF($I3912="","",_xlfn.LET(_xlpm.x,VLOOKUP($I3912,'taxon-match_2026-08-31'!$A$2:$N$122,12,FALSE),IF(_xlpm.x=0,"",_xlpm.x)))</f>
        <v/>
      </c>
      <c r="R3912" t="str">
        <f>IF($I3912="","",_xlfn.LET(_xlpm.x,VLOOKUP($I3912,'taxon-match_2026-08-31'!$A$2:$N$122,14,FALSE),IF(_xlpm.x=0,"",_xlpm.x)))</f>
        <v/>
      </c>
      <c r="S3912" s="2" t="s">
        <v>2360</v>
      </c>
      <c r="T3912" s="69" t="s">
        <v>79</v>
      </c>
      <c r="U3912" s="69"/>
      <c r="X3912" t="str">
        <f>IF(T3912="","",_xlfn.LET(_xlpm.x,VLOOKUP(T3912,'Drop-down_menus'!$F$2:$G$16,2,FALSE),IF(_xlpm.x=0,"",_xlpm.x)))</f>
        <v/>
      </c>
      <c r="Y3912" t="str">
        <f>IF(U3912="","",_xlfn.LET(_xlpm.x,VLOOKUP(U3912,'Drop-down_menus'!$F$2:$G$16,2,FALSE),IF(_xlpm.x=0,"",_xlpm.x)))</f>
        <v/>
      </c>
      <c r="Z3912" t="str">
        <f>IF(V3912="","",_xlfn.LET(_xlpm.x,VLOOKUP(V3912,'Drop-down_menus'!$F$2:$G$16,2,FALSE),IF(_xlpm.x=0,"",_xlpm.x)))</f>
        <v/>
      </c>
      <c r="AA3912" t="str">
        <f>IF(W3912="","",_xlfn.LET(_xlpm.x,VLOOKUP(W3912,'Drop-down_menus'!$F$2:$G$16,2,FALSE),IF(_xlpm.x=0,"",_xlpm.x)))</f>
        <v/>
      </c>
      <c r="AB3912" t="s">
        <v>730</v>
      </c>
      <c r="AE3912" t="s">
        <v>923</v>
      </c>
    </row>
    <row r="3913" spans="1:31" ht="15" hidden="1" x14ac:dyDescent="0.2">
      <c r="A3913" s="2" t="s">
        <v>207</v>
      </c>
      <c r="B3913">
        <v>1472</v>
      </c>
      <c r="C3913">
        <v>3321</v>
      </c>
      <c r="D3913" s="69" t="s">
        <v>700</v>
      </c>
      <c r="F3913" s="70" t="s">
        <v>936</v>
      </c>
      <c r="G3913" s="69">
        <v>13</v>
      </c>
      <c r="H3913" s="70" t="s">
        <v>936</v>
      </c>
      <c r="I3913" t="s">
        <v>936</v>
      </c>
      <c r="J3913" t="str">
        <f>IF($I3913="","",_xlfn.LET(_xlpm.x,VLOOKUP($I3913,'taxon-match_2026-08-31'!$A$2:$N$122,6,FALSE),IF(_xlpm.x=0,"",_xlpm.x)))</f>
        <v>Stebbing, 1888</v>
      </c>
      <c r="K3913" t="str">
        <f>IF($I3913="","",_xlfn.LET(_xlpm.x,VLOOKUP($I3913,'taxon-match_2026-08-31'!$A$2:$N$122,4,FALSE),IF(_xlpm.x=0,"",_xlpm.x)))</f>
        <v>urn:lsid:marinespecies.org:taxname:101380</v>
      </c>
      <c r="L3913" t="str">
        <f>IF($I3913="","",_xlfn.LET(_xlpm.x,VLOOKUP($I3913,'taxon-match_2026-08-31'!$A$2:$N$122,7,FALSE),IF(_xlpm.x=0,"",_xlpm.x)))</f>
        <v>Animalia</v>
      </c>
      <c r="M3913" t="str">
        <f>IF($I3913="","",_xlfn.LET(_xlpm.x,VLOOKUP($I3913,'taxon-match_2026-08-31'!$A$2:$N$122,8,FALSE),IF(_xlpm.x=0,"",_xlpm.x)))</f>
        <v>Arthropoda</v>
      </c>
      <c r="N3913" t="str">
        <f>IF($I3913="","",_xlfn.LET(_xlpm.x,VLOOKUP($I3913,'taxon-match_2026-08-31'!$A$2:$N$122,9,FALSE),IF(_xlpm.x=0,"",_xlpm.x)))</f>
        <v>Malacostraca</v>
      </c>
      <c r="O3913" t="str">
        <f>IF($I3913="","",_xlfn.LET(_xlpm.x,VLOOKUP($I3913,'taxon-match_2026-08-31'!$A$2:$N$122,10,FALSE),IF(_xlpm.x=0,"",_xlpm.x)))</f>
        <v>Amphipoda</v>
      </c>
      <c r="P3913" t="str">
        <f>IF($I3913="","",_xlfn.LET(_xlpm.x,VLOOKUP($I3913,'taxon-match_2026-08-31'!$A$2:$N$122,11,FALSE),IF(_xlpm.x=0,"",_xlpm.x)))</f>
        <v>Eusiridae</v>
      </c>
      <c r="Q3913" t="str">
        <f>IF($I3913="","",_xlfn.LET(_xlpm.x,VLOOKUP($I3913,'taxon-match_2026-08-31'!$A$2:$N$122,12,FALSE),IF(_xlpm.x=0,"",_xlpm.x)))</f>
        <v/>
      </c>
      <c r="R3913" t="str">
        <f>IF($I3913="","",_xlfn.LET(_xlpm.x,VLOOKUP($I3913,'taxon-match_2026-08-31'!$A$2:$N$122,14,FALSE),IF(_xlpm.x=0,"",_xlpm.x)))</f>
        <v/>
      </c>
      <c r="S3913" s="2" t="s">
        <v>2360</v>
      </c>
      <c r="T3913" s="69" t="s">
        <v>79</v>
      </c>
      <c r="U3913" s="69"/>
      <c r="X3913" t="str">
        <f>IF(T3913="","",_xlfn.LET(_xlpm.x,VLOOKUP(T3913,'Drop-down_menus'!$F$2:$G$16,2,FALSE),IF(_xlpm.x=0,"",_xlpm.x)))</f>
        <v/>
      </c>
      <c r="Y3913" t="str">
        <f>IF(U3913="","",_xlfn.LET(_xlpm.x,VLOOKUP(U3913,'Drop-down_menus'!$F$2:$G$16,2,FALSE),IF(_xlpm.x=0,"",_xlpm.x)))</f>
        <v/>
      </c>
      <c r="Z3913" t="str">
        <f>IF(V3913="","",_xlfn.LET(_xlpm.x,VLOOKUP(V3913,'Drop-down_menus'!$F$2:$G$16,2,FALSE),IF(_xlpm.x=0,"",_xlpm.x)))</f>
        <v/>
      </c>
      <c r="AA3913" t="str">
        <f>IF(W3913="","",_xlfn.LET(_xlpm.x,VLOOKUP(W3913,'Drop-down_menus'!$F$2:$G$16,2,FALSE),IF(_xlpm.x=0,"",_xlpm.x)))</f>
        <v/>
      </c>
      <c r="AB3913" t="s">
        <v>730</v>
      </c>
      <c r="AE3913" t="s">
        <v>923</v>
      </c>
    </row>
    <row r="3914" spans="1:31" ht="15" hidden="1" x14ac:dyDescent="0.2">
      <c r="A3914" s="2" t="s">
        <v>207</v>
      </c>
      <c r="B3914">
        <v>1270</v>
      </c>
      <c r="C3914">
        <v>3322</v>
      </c>
      <c r="D3914" s="69" t="s">
        <v>700</v>
      </c>
      <c r="F3914" s="70" t="s">
        <v>936</v>
      </c>
      <c r="G3914" s="69">
        <v>1</v>
      </c>
      <c r="H3914" s="70" t="s">
        <v>936</v>
      </c>
      <c r="I3914" t="s">
        <v>936</v>
      </c>
      <c r="J3914" t="str">
        <f>IF($I3914="","",_xlfn.LET(_xlpm.x,VLOOKUP($I3914,'taxon-match_2026-08-31'!$A$2:$N$122,6,FALSE),IF(_xlpm.x=0,"",_xlpm.x)))</f>
        <v>Stebbing, 1888</v>
      </c>
      <c r="K3914" t="str">
        <f>IF($I3914="","",_xlfn.LET(_xlpm.x,VLOOKUP($I3914,'taxon-match_2026-08-31'!$A$2:$N$122,4,FALSE),IF(_xlpm.x=0,"",_xlpm.x)))</f>
        <v>urn:lsid:marinespecies.org:taxname:101380</v>
      </c>
      <c r="L3914" t="str">
        <f>IF($I3914="","",_xlfn.LET(_xlpm.x,VLOOKUP($I3914,'taxon-match_2026-08-31'!$A$2:$N$122,7,FALSE),IF(_xlpm.x=0,"",_xlpm.x)))</f>
        <v>Animalia</v>
      </c>
      <c r="M3914" t="str">
        <f>IF($I3914="","",_xlfn.LET(_xlpm.x,VLOOKUP($I3914,'taxon-match_2026-08-31'!$A$2:$N$122,8,FALSE),IF(_xlpm.x=0,"",_xlpm.x)))</f>
        <v>Arthropoda</v>
      </c>
      <c r="N3914" t="str">
        <f>IF($I3914="","",_xlfn.LET(_xlpm.x,VLOOKUP($I3914,'taxon-match_2026-08-31'!$A$2:$N$122,9,FALSE),IF(_xlpm.x=0,"",_xlpm.x)))</f>
        <v>Malacostraca</v>
      </c>
      <c r="O3914" t="str">
        <f>IF($I3914="","",_xlfn.LET(_xlpm.x,VLOOKUP($I3914,'taxon-match_2026-08-31'!$A$2:$N$122,10,FALSE),IF(_xlpm.x=0,"",_xlpm.x)))</f>
        <v>Amphipoda</v>
      </c>
      <c r="P3914" t="str">
        <f>IF($I3914="","",_xlfn.LET(_xlpm.x,VLOOKUP($I3914,'taxon-match_2026-08-31'!$A$2:$N$122,11,FALSE),IF(_xlpm.x=0,"",_xlpm.x)))</f>
        <v>Eusiridae</v>
      </c>
      <c r="Q3914" t="str">
        <f>IF($I3914="","",_xlfn.LET(_xlpm.x,VLOOKUP($I3914,'taxon-match_2026-08-31'!$A$2:$N$122,12,FALSE),IF(_xlpm.x=0,"",_xlpm.x)))</f>
        <v/>
      </c>
      <c r="R3914" t="str">
        <f>IF($I3914="","",_xlfn.LET(_xlpm.x,VLOOKUP($I3914,'taxon-match_2026-08-31'!$A$2:$N$122,14,FALSE),IF(_xlpm.x=0,"",_xlpm.x)))</f>
        <v/>
      </c>
      <c r="S3914" s="2" t="s">
        <v>2360</v>
      </c>
      <c r="T3914" s="69" t="s">
        <v>79</v>
      </c>
      <c r="U3914" s="69"/>
      <c r="X3914" t="str">
        <f>IF(T3914="","",_xlfn.LET(_xlpm.x,VLOOKUP(T3914,'Drop-down_menus'!$F$2:$G$16,2,FALSE),IF(_xlpm.x=0,"",_xlpm.x)))</f>
        <v/>
      </c>
      <c r="Y3914" t="str">
        <f>IF(U3914="","",_xlfn.LET(_xlpm.x,VLOOKUP(U3914,'Drop-down_menus'!$F$2:$G$16,2,FALSE),IF(_xlpm.x=0,"",_xlpm.x)))</f>
        <v/>
      </c>
      <c r="Z3914" t="str">
        <f>IF(V3914="","",_xlfn.LET(_xlpm.x,VLOOKUP(V3914,'Drop-down_menus'!$F$2:$G$16,2,FALSE),IF(_xlpm.x=0,"",_xlpm.x)))</f>
        <v/>
      </c>
      <c r="AA3914" t="str">
        <f>IF(W3914="","",_xlfn.LET(_xlpm.x,VLOOKUP(W3914,'Drop-down_menus'!$F$2:$G$16,2,FALSE),IF(_xlpm.x=0,"",_xlpm.x)))</f>
        <v/>
      </c>
      <c r="AB3914" t="s">
        <v>702</v>
      </c>
      <c r="AE3914" t="s">
        <v>896</v>
      </c>
    </row>
    <row r="3915" spans="1:31" ht="15" hidden="1" x14ac:dyDescent="0.2">
      <c r="A3915" s="2" t="s">
        <v>207</v>
      </c>
      <c r="B3915">
        <v>1315</v>
      </c>
      <c r="C3915">
        <v>3333</v>
      </c>
      <c r="D3915" s="69" t="s">
        <v>700</v>
      </c>
      <c r="F3915" s="69" t="s">
        <v>1809</v>
      </c>
      <c r="G3915" s="69">
        <v>1</v>
      </c>
      <c r="H3915" s="69" t="s">
        <v>1809</v>
      </c>
      <c r="I3915" t="s">
        <v>1809</v>
      </c>
      <c r="J3915" t="str">
        <f>IF($I3915="","",_xlfn.LET(_xlpm.x,VLOOKUP($I3915,'taxon-match_2026-08-31'!$A$2:$N$122,6,FALSE),IF(_xlpm.x=0,"",_xlpm.x)))</f>
        <v>Stebbing, 1899</v>
      </c>
      <c r="K3915" t="str">
        <f>IF($I3915="","",_xlfn.LET(_xlpm.x,VLOOKUP($I3915,'taxon-match_2026-08-31'!$A$2:$N$122,4,FALSE),IF(_xlpm.x=0,"",_xlpm.x)))</f>
        <v>urn:lsid:marinespecies.org:taxname:236859</v>
      </c>
      <c r="L3915" t="str">
        <f>IF($I3915="","",_xlfn.LET(_xlpm.x,VLOOKUP($I3915,'taxon-match_2026-08-31'!$A$2:$N$122,7,FALSE),IF(_xlpm.x=0,"",_xlpm.x)))</f>
        <v>Animalia</v>
      </c>
      <c r="M3915" t="str">
        <f>IF($I3915="","",_xlfn.LET(_xlpm.x,VLOOKUP($I3915,'taxon-match_2026-08-31'!$A$2:$N$122,8,FALSE),IF(_xlpm.x=0,"",_xlpm.x)))</f>
        <v>Arthropoda</v>
      </c>
      <c r="N3915" t="str">
        <f>IF($I3915="","",_xlfn.LET(_xlpm.x,VLOOKUP($I3915,'taxon-match_2026-08-31'!$A$2:$N$122,9,FALSE),IF(_xlpm.x=0,"",_xlpm.x)))</f>
        <v>Malacostraca</v>
      </c>
      <c r="O3915" t="str">
        <f>IF($I3915="","",_xlfn.LET(_xlpm.x,VLOOKUP($I3915,'taxon-match_2026-08-31'!$A$2:$N$122,10,FALSE),IF(_xlpm.x=0,"",_xlpm.x)))</f>
        <v>Amphipoda</v>
      </c>
      <c r="P3915" t="str">
        <f>IF($I3915="","",_xlfn.LET(_xlpm.x,VLOOKUP($I3915,'taxon-match_2026-08-31'!$A$2:$N$122,11,FALSE),IF(_xlpm.x=0,"",_xlpm.x)))</f>
        <v>Maeridae</v>
      </c>
      <c r="Q3915" t="str">
        <f>IF($I3915="","",_xlfn.LET(_xlpm.x,VLOOKUP($I3915,'taxon-match_2026-08-31'!$A$2:$N$122,12,FALSE),IF(_xlpm.x=0,"",_xlpm.x)))</f>
        <v>Paraceradocus</v>
      </c>
      <c r="R3915" t="str">
        <f>IF($I3915="","",_xlfn.LET(_xlpm.x,VLOOKUP($I3915,'taxon-match_2026-08-31'!$A$2:$N$122,14,FALSE),IF(_xlpm.x=0,"",_xlpm.x)))</f>
        <v/>
      </c>
      <c r="S3915" s="2" t="s">
        <v>2361</v>
      </c>
      <c r="T3915" s="69" t="s">
        <v>79</v>
      </c>
      <c r="X3915" t="str">
        <f>IF(T3915="","",_xlfn.LET(_xlpm.x,VLOOKUP(T3915,'Drop-down_menus'!$F$2:$G$16,2,FALSE),IF(_xlpm.x=0,"",_xlpm.x)))</f>
        <v/>
      </c>
      <c r="Y3915" t="str">
        <f>IF(U3915="","",_xlfn.LET(_xlpm.x,VLOOKUP(U3915,'Drop-down_menus'!$F$2:$G$16,2,FALSE),IF(_xlpm.x=0,"",_xlpm.x)))</f>
        <v/>
      </c>
      <c r="Z3915" t="str">
        <f>IF(V3915="","",_xlfn.LET(_xlpm.x,VLOOKUP(V3915,'Drop-down_menus'!$F$2:$G$16,2,FALSE),IF(_xlpm.x=0,"",_xlpm.x)))</f>
        <v/>
      </c>
      <c r="AA3915" t="str">
        <f>IF(W3915="","",_xlfn.LET(_xlpm.x,VLOOKUP(W3915,'Drop-down_menus'!$F$2:$G$16,2,FALSE),IF(_xlpm.x=0,"",_xlpm.x)))</f>
        <v/>
      </c>
      <c r="AB3915" t="s">
        <v>702</v>
      </c>
      <c r="AE3915" t="s">
        <v>896</v>
      </c>
    </row>
    <row r="3916" spans="1:31" ht="15" hidden="1" x14ac:dyDescent="0.2">
      <c r="A3916" s="2" t="s">
        <v>207</v>
      </c>
      <c r="B3916">
        <v>1330</v>
      </c>
      <c r="C3916">
        <v>3330</v>
      </c>
      <c r="D3916" s="69" t="s">
        <v>700</v>
      </c>
      <c r="F3916" s="70" t="s">
        <v>936</v>
      </c>
      <c r="G3916" s="69">
        <v>1</v>
      </c>
      <c r="H3916" s="70" t="s">
        <v>936</v>
      </c>
      <c r="I3916" t="s">
        <v>936</v>
      </c>
      <c r="J3916" t="str">
        <f>IF($I3916="","",_xlfn.LET(_xlpm.x,VLOOKUP($I3916,'taxon-match_2026-08-31'!$A$2:$N$122,6,FALSE),IF(_xlpm.x=0,"",_xlpm.x)))</f>
        <v>Stebbing, 1888</v>
      </c>
      <c r="K3916" t="str">
        <f>IF($I3916="","",_xlfn.LET(_xlpm.x,VLOOKUP($I3916,'taxon-match_2026-08-31'!$A$2:$N$122,4,FALSE),IF(_xlpm.x=0,"",_xlpm.x)))</f>
        <v>urn:lsid:marinespecies.org:taxname:101380</v>
      </c>
      <c r="L3916" t="str">
        <f>IF($I3916="","",_xlfn.LET(_xlpm.x,VLOOKUP($I3916,'taxon-match_2026-08-31'!$A$2:$N$122,7,FALSE),IF(_xlpm.x=0,"",_xlpm.x)))</f>
        <v>Animalia</v>
      </c>
      <c r="M3916" t="str">
        <f>IF($I3916="","",_xlfn.LET(_xlpm.x,VLOOKUP($I3916,'taxon-match_2026-08-31'!$A$2:$N$122,8,FALSE),IF(_xlpm.x=0,"",_xlpm.x)))</f>
        <v>Arthropoda</v>
      </c>
      <c r="N3916" t="str">
        <f>IF($I3916="","",_xlfn.LET(_xlpm.x,VLOOKUP($I3916,'taxon-match_2026-08-31'!$A$2:$N$122,9,FALSE),IF(_xlpm.x=0,"",_xlpm.x)))</f>
        <v>Malacostraca</v>
      </c>
      <c r="O3916" t="str">
        <f>IF($I3916="","",_xlfn.LET(_xlpm.x,VLOOKUP($I3916,'taxon-match_2026-08-31'!$A$2:$N$122,10,FALSE),IF(_xlpm.x=0,"",_xlpm.x)))</f>
        <v>Amphipoda</v>
      </c>
      <c r="P3916" t="str">
        <f>IF($I3916="","",_xlfn.LET(_xlpm.x,VLOOKUP($I3916,'taxon-match_2026-08-31'!$A$2:$N$122,11,FALSE),IF(_xlpm.x=0,"",_xlpm.x)))</f>
        <v>Eusiridae</v>
      </c>
      <c r="Q3916" t="str">
        <f>IF($I3916="","",_xlfn.LET(_xlpm.x,VLOOKUP($I3916,'taxon-match_2026-08-31'!$A$2:$N$122,12,FALSE),IF(_xlpm.x=0,"",_xlpm.x)))</f>
        <v/>
      </c>
      <c r="R3916" t="str">
        <f>IF($I3916="","",_xlfn.LET(_xlpm.x,VLOOKUP($I3916,'taxon-match_2026-08-31'!$A$2:$N$122,14,FALSE),IF(_xlpm.x=0,"",_xlpm.x)))</f>
        <v/>
      </c>
      <c r="S3916" s="2" t="s">
        <v>2360</v>
      </c>
      <c r="T3916" s="69" t="s">
        <v>79</v>
      </c>
      <c r="U3916" s="69"/>
      <c r="X3916" t="str">
        <f>IF(T3916="","",_xlfn.LET(_xlpm.x,VLOOKUP(T3916,'Drop-down_menus'!$F$2:$G$16,2,FALSE),IF(_xlpm.x=0,"",_xlpm.x)))</f>
        <v/>
      </c>
      <c r="Y3916" t="str">
        <f>IF(U3916="","",_xlfn.LET(_xlpm.x,VLOOKUP(U3916,'Drop-down_menus'!$F$2:$G$16,2,FALSE),IF(_xlpm.x=0,"",_xlpm.x)))</f>
        <v/>
      </c>
      <c r="Z3916" t="str">
        <f>IF(V3916="","",_xlfn.LET(_xlpm.x,VLOOKUP(V3916,'Drop-down_menus'!$F$2:$G$16,2,FALSE),IF(_xlpm.x=0,"",_xlpm.x)))</f>
        <v/>
      </c>
      <c r="AA3916" t="str">
        <f>IF(W3916="","",_xlfn.LET(_xlpm.x,VLOOKUP(W3916,'Drop-down_menus'!$F$2:$G$16,2,FALSE),IF(_xlpm.x=0,"",_xlpm.x)))</f>
        <v/>
      </c>
      <c r="AB3916" s="69" t="s">
        <v>678</v>
      </c>
      <c r="AE3916" s="69" t="s">
        <v>922</v>
      </c>
    </row>
    <row r="3917" spans="1:31" ht="15" hidden="1" x14ac:dyDescent="0.2">
      <c r="A3917" s="2" t="s">
        <v>207</v>
      </c>
      <c r="B3917">
        <v>1357</v>
      </c>
      <c r="C3917">
        <v>3331</v>
      </c>
      <c r="D3917" s="69" t="s">
        <v>700</v>
      </c>
      <c r="F3917" s="69" t="s">
        <v>1809</v>
      </c>
      <c r="G3917" s="69">
        <v>1</v>
      </c>
      <c r="H3917" s="69" t="s">
        <v>1809</v>
      </c>
      <c r="I3917" t="s">
        <v>1809</v>
      </c>
      <c r="J3917" t="str">
        <f>IF($I3917="","",_xlfn.LET(_xlpm.x,VLOOKUP($I3917,'taxon-match_2026-08-31'!$A$2:$N$122,6,FALSE),IF(_xlpm.x=0,"",_xlpm.x)))</f>
        <v>Stebbing, 1899</v>
      </c>
      <c r="K3917" t="str">
        <f>IF($I3917="","",_xlfn.LET(_xlpm.x,VLOOKUP($I3917,'taxon-match_2026-08-31'!$A$2:$N$122,4,FALSE),IF(_xlpm.x=0,"",_xlpm.x)))</f>
        <v>urn:lsid:marinespecies.org:taxname:236859</v>
      </c>
      <c r="L3917" t="str">
        <f>IF($I3917="","",_xlfn.LET(_xlpm.x,VLOOKUP($I3917,'taxon-match_2026-08-31'!$A$2:$N$122,7,FALSE),IF(_xlpm.x=0,"",_xlpm.x)))</f>
        <v>Animalia</v>
      </c>
      <c r="M3917" t="str">
        <f>IF($I3917="","",_xlfn.LET(_xlpm.x,VLOOKUP($I3917,'taxon-match_2026-08-31'!$A$2:$N$122,8,FALSE),IF(_xlpm.x=0,"",_xlpm.x)))</f>
        <v>Arthropoda</v>
      </c>
      <c r="N3917" t="str">
        <f>IF($I3917="","",_xlfn.LET(_xlpm.x,VLOOKUP($I3917,'taxon-match_2026-08-31'!$A$2:$N$122,9,FALSE),IF(_xlpm.x=0,"",_xlpm.x)))</f>
        <v>Malacostraca</v>
      </c>
      <c r="O3917" t="str">
        <f>IF($I3917="","",_xlfn.LET(_xlpm.x,VLOOKUP($I3917,'taxon-match_2026-08-31'!$A$2:$N$122,10,FALSE),IF(_xlpm.x=0,"",_xlpm.x)))</f>
        <v>Amphipoda</v>
      </c>
      <c r="P3917" t="str">
        <f>IF($I3917="","",_xlfn.LET(_xlpm.x,VLOOKUP($I3917,'taxon-match_2026-08-31'!$A$2:$N$122,11,FALSE),IF(_xlpm.x=0,"",_xlpm.x)))</f>
        <v>Maeridae</v>
      </c>
      <c r="Q3917" t="str">
        <f>IF($I3917="","",_xlfn.LET(_xlpm.x,VLOOKUP($I3917,'taxon-match_2026-08-31'!$A$2:$N$122,12,FALSE),IF(_xlpm.x=0,"",_xlpm.x)))</f>
        <v>Paraceradocus</v>
      </c>
      <c r="R3917" t="str">
        <f>IF($I3917="","",_xlfn.LET(_xlpm.x,VLOOKUP($I3917,'taxon-match_2026-08-31'!$A$2:$N$122,14,FALSE),IF(_xlpm.x=0,"",_xlpm.x)))</f>
        <v/>
      </c>
      <c r="S3917" s="2" t="s">
        <v>2361</v>
      </c>
      <c r="T3917" s="69" t="s">
        <v>79</v>
      </c>
      <c r="U3917" s="69"/>
      <c r="X3917" t="str">
        <f>IF(T3917="","",_xlfn.LET(_xlpm.x,VLOOKUP(T3917,'Drop-down_menus'!$F$2:$G$16,2,FALSE),IF(_xlpm.x=0,"",_xlpm.x)))</f>
        <v/>
      </c>
      <c r="Y3917" t="str">
        <f>IF(U3917="","",_xlfn.LET(_xlpm.x,VLOOKUP(U3917,'Drop-down_menus'!$F$2:$G$16,2,FALSE),IF(_xlpm.x=0,"",_xlpm.x)))</f>
        <v/>
      </c>
      <c r="Z3917" t="str">
        <f>IF(V3917="","",_xlfn.LET(_xlpm.x,VLOOKUP(V3917,'Drop-down_menus'!$F$2:$G$16,2,FALSE),IF(_xlpm.x=0,"",_xlpm.x)))</f>
        <v/>
      </c>
      <c r="AA3917" t="str">
        <f>IF(W3917="","",_xlfn.LET(_xlpm.x,VLOOKUP(W3917,'Drop-down_menus'!$F$2:$G$16,2,FALSE),IF(_xlpm.x=0,"",_xlpm.x)))</f>
        <v/>
      </c>
      <c r="AB3917" s="69" t="s">
        <v>678</v>
      </c>
      <c r="AE3917" s="69" t="s">
        <v>922</v>
      </c>
    </row>
    <row r="3918" spans="1:31" ht="15" x14ac:dyDescent="0.2">
      <c r="A3918" s="2" t="s">
        <v>298</v>
      </c>
      <c r="B3918">
        <v>2795</v>
      </c>
      <c r="C3918">
        <v>3317</v>
      </c>
      <c r="D3918" s="69" t="s">
        <v>700</v>
      </c>
      <c r="F3918" s="70" t="s">
        <v>938</v>
      </c>
      <c r="H3918" s="70" t="s">
        <v>938</v>
      </c>
      <c r="I3918" t="s">
        <v>938</v>
      </c>
      <c r="J3918" t="str">
        <f>IF($I3918="","",_xlfn.LET(_xlpm.x,VLOOKUP($I3918,'taxon-match_2026-08-31'!$A$2:$N$122,6,FALSE),IF(_xlpm.x=0,"",_xlpm.x)))</f>
        <v>(Reinsch) M.J.Wynne, 2004</v>
      </c>
      <c r="K3918" t="str">
        <f>IF($I3918="","",_xlfn.LET(_xlpm.x,VLOOKUP($I3918,'taxon-match_2026-08-31'!$A$2:$N$122,4,FALSE),IF(_xlpm.x=0,"",_xlpm.x)))</f>
        <v>urn:lsid:marinespecies.org:taxname:376710</v>
      </c>
      <c r="L3918" t="str">
        <f>IF($I3918="","",_xlfn.LET(_xlpm.x,VLOOKUP($I3918,'taxon-match_2026-08-31'!$A$2:$N$122,7,FALSE),IF(_xlpm.x=0,"",_xlpm.x)))</f>
        <v>Plantae</v>
      </c>
      <c r="M3918" t="str">
        <f>IF($I3918="","",_xlfn.LET(_xlpm.x,VLOOKUP($I3918,'taxon-match_2026-08-31'!$A$2:$N$122,8,FALSE),IF(_xlpm.x=0,"",_xlpm.x)))</f>
        <v>Rhodophyta</v>
      </c>
      <c r="N3918" t="str">
        <f>IF($I3918="","",_xlfn.LET(_xlpm.x,VLOOKUP($I3918,'taxon-match_2026-08-31'!$A$2:$N$122,9,FALSE),IF(_xlpm.x=0,"",_xlpm.x)))</f>
        <v>Florideophyceae</v>
      </c>
      <c r="O3918" t="str">
        <f>IF($I3918="","",_xlfn.LET(_xlpm.x,VLOOKUP($I3918,'taxon-match_2026-08-31'!$A$2:$N$122,10,FALSE),IF(_xlpm.x=0,"",_xlpm.x)))</f>
        <v>Rhodymeniales</v>
      </c>
      <c r="P3918" t="str">
        <f>IF($I3918="","",_xlfn.LET(_xlpm.x,VLOOKUP($I3918,'taxon-match_2026-08-31'!$A$2:$N$122,11,FALSE),IF(_xlpm.x=0,"",_xlpm.x)))</f>
        <v>Fryeellaceae</v>
      </c>
      <c r="Q3918" t="str">
        <f>IF($I3918="","",_xlfn.LET(_xlpm.x,VLOOKUP($I3918,'taxon-match_2026-08-31'!$A$2:$N$122,12,FALSE),IF(_xlpm.x=0,"",_xlpm.x)))</f>
        <v>Hymenocladiopsis</v>
      </c>
      <c r="R3918" t="str">
        <f>IF($I3918="","",_xlfn.LET(_xlpm.x,VLOOKUP($I3918,'taxon-match_2026-08-31'!$A$2:$N$122,14,FALSE),IF(_xlpm.x=0,"",_xlpm.x)))</f>
        <v>prolifera</v>
      </c>
      <c r="S3918" s="2" t="s">
        <v>2609</v>
      </c>
      <c r="T3918" s="69" t="s">
        <v>60</v>
      </c>
      <c r="U3918" s="69"/>
      <c r="X3918" t="str">
        <f>IF(T3918="","",_xlfn.LET(_xlpm.x,VLOOKUP(T3918,'Drop-down_menus'!$F$2:$G$16,2,FALSE),IF(_xlpm.x=0,"",_xlpm.x)))</f>
        <v>https://orcid.org/0000-0002-9708-1761</v>
      </c>
      <c r="Y3918" t="str">
        <f>IF(U3918="","",_xlfn.LET(_xlpm.x,VLOOKUP(U3918,'Drop-down_menus'!$F$2:$G$16,2,FALSE),IF(_xlpm.x=0,"",_xlpm.x)))</f>
        <v/>
      </c>
      <c r="Z3918" t="str">
        <f>IF(V3918="","",_xlfn.LET(_xlpm.x,VLOOKUP(V3918,'Drop-down_menus'!$F$2:$G$16,2,FALSE),IF(_xlpm.x=0,"",_xlpm.x)))</f>
        <v/>
      </c>
      <c r="AA3918" t="str">
        <f>IF(W3918="","",_xlfn.LET(_xlpm.x,VLOOKUP(W3918,'Drop-down_menus'!$F$2:$G$16,2,FALSE),IF(_xlpm.x=0,"",_xlpm.x)))</f>
        <v/>
      </c>
      <c r="AB3918" t="s">
        <v>866</v>
      </c>
      <c r="AE3918" t="s">
        <v>867</v>
      </c>
    </row>
    <row r="3919" spans="1:31" ht="15" x14ac:dyDescent="0.2">
      <c r="A3919" s="2" t="s">
        <v>298</v>
      </c>
      <c r="B3919">
        <v>2796</v>
      </c>
      <c r="C3919">
        <v>3323</v>
      </c>
      <c r="D3919" s="69" t="s">
        <v>700</v>
      </c>
      <c r="F3919" s="70" t="s">
        <v>938</v>
      </c>
      <c r="H3919" s="70" t="s">
        <v>938</v>
      </c>
      <c r="I3919" t="s">
        <v>938</v>
      </c>
      <c r="J3919" t="str">
        <f>IF($I3919="","",_xlfn.LET(_xlpm.x,VLOOKUP($I3919,'taxon-match_2026-08-31'!$A$2:$N$122,6,FALSE),IF(_xlpm.x=0,"",_xlpm.x)))</f>
        <v>(Reinsch) M.J.Wynne, 2004</v>
      </c>
      <c r="K3919" t="str">
        <f>IF($I3919="","",_xlfn.LET(_xlpm.x,VLOOKUP($I3919,'taxon-match_2026-08-31'!$A$2:$N$122,4,FALSE),IF(_xlpm.x=0,"",_xlpm.x)))</f>
        <v>urn:lsid:marinespecies.org:taxname:376710</v>
      </c>
      <c r="L3919" t="str">
        <f>IF($I3919="","",_xlfn.LET(_xlpm.x,VLOOKUP($I3919,'taxon-match_2026-08-31'!$A$2:$N$122,7,FALSE),IF(_xlpm.x=0,"",_xlpm.x)))</f>
        <v>Plantae</v>
      </c>
      <c r="M3919" t="str">
        <f>IF($I3919="","",_xlfn.LET(_xlpm.x,VLOOKUP($I3919,'taxon-match_2026-08-31'!$A$2:$N$122,8,FALSE),IF(_xlpm.x=0,"",_xlpm.x)))</f>
        <v>Rhodophyta</v>
      </c>
      <c r="N3919" t="str">
        <f>IF($I3919="","",_xlfn.LET(_xlpm.x,VLOOKUP($I3919,'taxon-match_2026-08-31'!$A$2:$N$122,9,FALSE),IF(_xlpm.x=0,"",_xlpm.x)))</f>
        <v>Florideophyceae</v>
      </c>
      <c r="O3919" t="str">
        <f>IF($I3919="","",_xlfn.LET(_xlpm.x,VLOOKUP($I3919,'taxon-match_2026-08-31'!$A$2:$N$122,10,FALSE),IF(_xlpm.x=0,"",_xlpm.x)))</f>
        <v>Rhodymeniales</v>
      </c>
      <c r="P3919" t="str">
        <f>IF($I3919="","",_xlfn.LET(_xlpm.x,VLOOKUP($I3919,'taxon-match_2026-08-31'!$A$2:$N$122,11,FALSE),IF(_xlpm.x=0,"",_xlpm.x)))</f>
        <v>Fryeellaceae</v>
      </c>
      <c r="Q3919" t="str">
        <f>IF($I3919="","",_xlfn.LET(_xlpm.x,VLOOKUP($I3919,'taxon-match_2026-08-31'!$A$2:$N$122,12,FALSE),IF(_xlpm.x=0,"",_xlpm.x)))</f>
        <v>Hymenocladiopsis</v>
      </c>
      <c r="R3919" t="str">
        <f>IF($I3919="","",_xlfn.LET(_xlpm.x,VLOOKUP($I3919,'taxon-match_2026-08-31'!$A$2:$N$122,14,FALSE),IF(_xlpm.x=0,"",_xlpm.x)))</f>
        <v>prolifera</v>
      </c>
      <c r="S3919" s="2" t="s">
        <v>2609</v>
      </c>
      <c r="T3919" s="69" t="s">
        <v>60</v>
      </c>
      <c r="U3919" s="69"/>
      <c r="X3919" t="str">
        <f>IF(T3919="","",_xlfn.LET(_xlpm.x,VLOOKUP(T3919,'Drop-down_menus'!$F$2:$G$16,2,FALSE),IF(_xlpm.x=0,"",_xlpm.x)))</f>
        <v>https://orcid.org/0000-0002-9708-1761</v>
      </c>
      <c r="Y3919" t="str">
        <f>IF(U3919="","",_xlfn.LET(_xlpm.x,VLOOKUP(U3919,'Drop-down_menus'!$F$2:$G$16,2,FALSE),IF(_xlpm.x=0,"",_xlpm.x)))</f>
        <v/>
      </c>
      <c r="Z3919" t="str">
        <f>IF(V3919="","",_xlfn.LET(_xlpm.x,VLOOKUP(V3919,'Drop-down_menus'!$F$2:$G$16,2,FALSE),IF(_xlpm.x=0,"",_xlpm.x)))</f>
        <v/>
      </c>
      <c r="AA3919" t="str">
        <f>IF(W3919="","",_xlfn.LET(_xlpm.x,VLOOKUP(W3919,'Drop-down_menus'!$F$2:$G$16,2,FALSE),IF(_xlpm.x=0,"",_xlpm.x)))</f>
        <v/>
      </c>
      <c r="AB3919" t="s">
        <v>866</v>
      </c>
      <c r="AE3919" t="s">
        <v>867</v>
      </c>
    </row>
    <row r="3920" spans="1:31" ht="15" x14ac:dyDescent="0.2">
      <c r="A3920" s="2" t="s">
        <v>298</v>
      </c>
      <c r="B3920">
        <v>2797</v>
      </c>
      <c r="C3920">
        <v>3324</v>
      </c>
      <c r="D3920" s="69" t="s">
        <v>700</v>
      </c>
      <c r="F3920" s="70" t="s">
        <v>938</v>
      </c>
      <c r="H3920" s="70" t="s">
        <v>938</v>
      </c>
      <c r="I3920" t="s">
        <v>938</v>
      </c>
      <c r="J3920" t="str">
        <f>IF($I3920="","",_xlfn.LET(_xlpm.x,VLOOKUP($I3920,'taxon-match_2026-08-31'!$A$2:$N$122,6,FALSE),IF(_xlpm.x=0,"",_xlpm.x)))</f>
        <v>(Reinsch) M.J.Wynne, 2004</v>
      </c>
      <c r="K3920" t="str">
        <f>IF($I3920="","",_xlfn.LET(_xlpm.x,VLOOKUP($I3920,'taxon-match_2026-08-31'!$A$2:$N$122,4,FALSE),IF(_xlpm.x=0,"",_xlpm.x)))</f>
        <v>urn:lsid:marinespecies.org:taxname:376710</v>
      </c>
      <c r="L3920" t="str">
        <f>IF($I3920="","",_xlfn.LET(_xlpm.x,VLOOKUP($I3920,'taxon-match_2026-08-31'!$A$2:$N$122,7,FALSE),IF(_xlpm.x=0,"",_xlpm.x)))</f>
        <v>Plantae</v>
      </c>
      <c r="M3920" t="str">
        <f>IF($I3920="","",_xlfn.LET(_xlpm.x,VLOOKUP($I3920,'taxon-match_2026-08-31'!$A$2:$N$122,8,FALSE),IF(_xlpm.x=0,"",_xlpm.x)))</f>
        <v>Rhodophyta</v>
      </c>
      <c r="N3920" t="str">
        <f>IF($I3920="","",_xlfn.LET(_xlpm.x,VLOOKUP($I3920,'taxon-match_2026-08-31'!$A$2:$N$122,9,FALSE),IF(_xlpm.x=0,"",_xlpm.x)))</f>
        <v>Florideophyceae</v>
      </c>
      <c r="O3920" t="str">
        <f>IF($I3920="","",_xlfn.LET(_xlpm.x,VLOOKUP($I3920,'taxon-match_2026-08-31'!$A$2:$N$122,10,FALSE),IF(_xlpm.x=0,"",_xlpm.x)))</f>
        <v>Rhodymeniales</v>
      </c>
      <c r="P3920" t="str">
        <f>IF($I3920="","",_xlfn.LET(_xlpm.x,VLOOKUP($I3920,'taxon-match_2026-08-31'!$A$2:$N$122,11,FALSE),IF(_xlpm.x=0,"",_xlpm.x)))</f>
        <v>Fryeellaceae</v>
      </c>
      <c r="Q3920" t="str">
        <f>IF($I3920="","",_xlfn.LET(_xlpm.x,VLOOKUP($I3920,'taxon-match_2026-08-31'!$A$2:$N$122,12,FALSE),IF(_xlpm.x=0,"",_xlpm.x)))</f>
        <v>Hymenocladiopsis</v>
      </c>
      <c r="R3920" t="str">
        <f>IF($I3920="","",_xlfn.LET(_xlpm.x,VLOOKUP($I3920,'taxon-match_2026-08-31'!$A$2:$N$122,14,FALSE),IF(_xlpm.x=0,"",_xlpm.x)))</f>
        <v>prolifera</v>
      </c>
      <c r="S3920" s="2" t="s">
        <v>2609</v>
      </c>
      <c r="T3920" s="69" t="s">
        <v>60</v>
      </c>
      <c r="U3920" s="69"/>
      <c r="X3920" t="str">
        <f>IF(T3920="","",_xlfn.LET(_xlpm.x,VLOOKUP(T3920,'Drop-down_menus'!$F$2:$G$16,2,FALSE),IF(_xlpm.x=0,"",_xlpm.x)))</f>
        <v>https://orcid.org/0000-0002-9708-1761</v>
      </c>
      <c r="Y3920" t="str">
        <f>IF(U3920="","",_xlfn.LET(_xlpm.x,VLOOKUP(U3920,'Drop-down_menus'!$F$2:$G$16,2,FALSE),IF(_xlpm.x=0,"",_xlpm.x)))</f>
        <v/>
      </c>
      <c r="Z3920" t="str">
        <f>IF(V3920="","",_xlfn.LET(_xlpm.x,VLOOKUP(V3920,'Drop-down_menus'!$F$2:$G$16,2,FALSE),IF(_xlpm.x=0,"",_xlpm.x)))</f>
        <v/>
      </c>
      <c r="AA3920" t="str">
        <f>IF(W3920="","",_xlfn.LET(_xlpm.x,VLOOKUP(W3920,'Drop-down_menus'!$F$2:$G$16,2,FALSE),IF(_xlpm.x=0,"",_xlpm.x)))</f>
        <v/>
      </c>
      <c r="AB3920" t="s">
        <v>866</v>
      </c>
      <c r="AE3920" t="s">
        <v>867</v>
      </c>
    </row>
    <row r="3921" spans="1:31" ht="15" hidden="1" x14ac:dyDescent="0.2">
      <c r="A3921" s="2" t="s">
        <v>253</v>
      </c>
      <c r="B3921">
        <v>1938</v>
      </c>
      <c r="C3921">
        <v>3350</v>
      </c>
      <c r="D3921" s="69" t="s">
        <v>700</v>
      </c>
      <c r="F3921" s="70" t="s">
        <v>2350</v>
      </c>
      <c r="H3921" s="70" t="s">
        <v>2350</v>
      </c>
      <c r="I3921" t="s">
        <v>1505</v>
      </c>
      <c r="J3921" t="str">
        <f>IF($I3921="","",_xlfn.LET(_xlpm.x,VLOOKUP($I3921,'taxon-match_2026-08-31'!$A$2:$N$122,6,FALSE),IF(_xlpm.x=0,"",_xlpm.x)))</f>
        <v>Bory, 1828</v>
      </c>
      <c r="K3921" t="str">
        <f>IF($I3921="","",_xlfn.LET(_xlpm.x,VLOOKUP($I3921,'taxon-match_2026-08-31'!$A$2:$N$122,4,FALSE),IF(_xlpm.x=0,"",_xlpm.x)))</f>
        <v>urn:lsid:marinespecies.org:taxname:143673</v>
      </c>
      <c r="L3921" t="str">
        <f>IF($I3921="","",_xlfn.LET(_xlpm.x,VLOOKUP($I3921,'taxon-match_2026-08-31'!$A$2:$N$122,7,FALSE),IF(_xlpm.x=0,"",_xlpm.x)))</f>
        <v>Plantae</v>
      </c>
      <c r="M3921" t="str">
        <f>IF($I3921="","",_xlfn.LET(_xlpm.x,VLOOKUP($I3921,'taxon-match_2026-08-31'!$A$2:$N$122,8,FALSE),IF(_xlpm.x=0,"",_xlpm.x)))</f>
        <v>Rhodophyta</v>
      </c>
      <c r="N3921" t="str">
        <f>IF($I3921="","",_xlfn.LET(_xlpm.x,VLOOKUP($I3921,'taxon-match_2026-08-31'!$A$2:$N$122,9,FALSE),IF(_xlpm.x=0,"",_xlpm.x)))</f>
        <v>Florideophyceae</v>
      </c>
      <c r="O3921" t="str">
        <f>IF($I3921="","",_xlfn.LET(_xlpm.x,VLOOKUP($I3921,'taxon-match_2026-08-31'!$A$2:$N$122,10,FALSE),IF(_xlpm.x=0,"",_xlpm.x)))</f>
        <v>Ceramiales</v>
      </c>
      <c r="P3921" t="str">
        <f>IF($I3921="","",_xlfn.LET(_xlpm.x,VLOOKUP($I3921,'taxon-match_2026-08-31'!$A$2:$N$122,11,FALSE),IF(_xlpm.x=0,"",_xlpm.x)))</f>
        <v>Delesseriaceae</v>
      </c>
      <c r="Q3921" t="str">
        <f>IF($I3921="","",_xlfn.LET(_xlpm.x,VLOOKUP($I3921,'taxon-match_2026-08-31'!$A$2:$N$122,12,FALSE),IF(_xlpm.x=0,"",_xlpm.x)))</f>
        <v/>
      </c>
      <c r="R3921" t="str">
        <f>IF($I3921="","",_xlfn.LET(_xlpm.x,VLOOKUP($I3921,'taxon-match_2026-08-31'!$A$2:$N$122,14,FALSE),IF(_xlpm.x=0,"",_xlpm.x)))</f>
        <v/>
      </c>
      <c r="S3921" s="2" t="s">
        <v>2360</v>
      </c>
      <c r="T3921" s="69" t="s">
        <v>60</v>
      </c>
      <c r="U3921" s="69"/>
      <c r="X3921" t="str">
        <f>IF(T3921="","",_xlfn.LET(_xlpm.x,VLOOKUP(T3921,'Drop-down_menus'!$F$2:$G$16,2,FALSE),IF(_xlpm.x=0,"",_xlpm.x)))</f>
        <v>https://orcid.org/0000-0002-9708-1761</v>
      </c>
      <c r="Y3921" t="str">
        <f>IF(U3921="","",_xlfn.LET(_xlpm.x,VLOOKUP(U3921,'Drop-down_menus'!$F$2:$G$16,2,FALSE),IF(_xlpm.x=0,"",_xlpm.x)))</f>
        <v/>
      </c>
      <c r="Z3921" t="str">
        <f>IF(V3921="","",_xlfn.LET(_xlpm.x,VLOOKUP(V3921,'Drop-down_menus'!$F$2:$G$16,2,FALSE),IF(_xlpm.x=0,"",_xlpm.x)))</f>
        <v/>
      </c>
      <c r="AA3921" t="str">
        <f>IF(W3921="","",_xlfn.LET(_xlpm.x,VLOOKUP(W3921,'Drop-down_menus'!$F$2:$G$16,2,FALSE),IF(_xlpm.x=0,"",_xlpm.x)))</f>
        <v/>
      </c>
      <c r="AB3921" t="s">
        <v>866</v>
      </c>
      <c r="AE3921" t="s">
        <v>867</v>
      </c>
    </row>
    <row r="3922" spans="1:31" ht="15" hidden="1" x14ac:dyDescent="0.2">
      <c r="A3922" s="2" t="s">
        <v>253</v>
      </c>
      <c r="B3922">
        <v>1939</v>
      </c>
      <c r="C3922">
        <v>3351</v>
      </c>
      <c r="D3922" s="69" t="s">
        <v>700</v>
      </c>
      <c r="F3922" s="70" t="s">
        <v>2350</v>
      </c>
      <c r="H3922" s="70" t="s">
        <v>2350</v>
      </c>
      <c r="I3922" t="s">
        <v>1505</v>
      </c>
      <c r="J3922" t="str">
        <f>IF($I3922="","",_xlfn.LET(_xlpm.x,VLOOKUP($I3922,'taxon-match_2026-08-31'!$A$2:$N$122,6,FALSE),IF(_xlpm.x=0,"",_xlpm.x)))</f>
        <v>Bory, 1828</v>
      </c>
      <c r="K3922" t="str">
        <f>IF($I3922="","",_xlfn.LET(_xlpm.x,VLOOKUP($I3922,'taxon-match_2026-08-31'!$A$2:$N$122,4,FALSE),IF(_xlpm.x=0,"",_xlpm.x)))</f>
        <v>urn:lsid:marinespecies.org:taxname:143673</v>
      </c>
      <c r="L3922" t="str">
        <f>IF($I3922="","",_xlfn.LET(_xlpm.x,VLOOKUP($I3922,'taxon-match_2026-08-31'!$A$2:$N$122,7,FALSE),IF(_xlpm.x=0,"",_xlpm.x)))</f>
        <v>Plantae</v>
      </c>
      <c r="M3922" t="str">
        <f>IF($I3922="","",_xlfn.LET(_xlpm.x,VLOOKUP($I3922,'taxon-match_2026-08-31'!$A$2:$N$122,8,FALSE),IF(_xlpm.x=0,"",_xlpm.x)))</f>
        <v>Rhodophyta</v>
      </c>
      <c r="N3922" t="str">
        <f>IF($I3922="","",_xlfn.LET(_xlpm.x,VLOOKUP($I3922,'taxon-match_2026-08-31'!$A$2:$N$122,9,FALSE),IF(_xlpm.x=0,"",_xlpm.x)))</f>
        <v>Florideophyceae</v>
      </c>
      <c r="O3922" t="str">
        <f>IF($I3922="","",_xlfn.LET(_xlpm.x,VLOOKUP($I3922,'taxon-match_2026-08-31'!$A$2:$N$122,10,FALSE),IF(_xlpm.x=0,"",_xlpm.x)))</f>
        <v>Ceramiales</v>
      </c>
      <c r="P3922" t="str">
        <f>IF($I3922="","",_xlfn.LET(_xlpm.x,VLOOKUP($I3922,'taxon-match_2026-08-31'!$A$2:$N$122,11,FALSE),IF(_xlpm.x=0,"",_xlpm.x)))</f>
        <v>Delesseriaceae</v>
      </c>
      <c r="Q3922" t="str">
        <f>IF($I3922="","",_xlfn.LET(_xlpm.x,VLOOKUP($I3922,'taxon-match_2026-08-31'!$A$2:$N$122,12,FALSE),IF(_xlpm.x=0,"",_xlpm.x)))</f>
        <v/>
      </c>
      <c r="R3922" t="str">
        <f>IF($I3922="","",_xlfn.LET(_xlpm.x,VLOOKUP($I3922,'taxon-match_2026-08-31'!$A$2:$N$122,14,FALSE),IF(_xlpm.x=0,"",_xlpm.x)))</f>
        <v/>
      </c>
      <c r="S3922" s="2" t="s">
        <v>2360</v>
      </c>
      <c r="T3922" s="69" t="s">
        <v>60</v>
      </c>
      <c r="U3922" s="69"/>
      <c r="X3922" t="str">
        <f>IF(T3922="","",_xlfn.LET(_xlpm.x,VLOOKUP(T3922,'Drop-down_menus'!$F$2:$G$16,2,FALSE),IF(_xlpm.x=0,"",_xlpm.x)))</f>
        <v>https://orcid.org/0000-0002-9708-1761</v>
      </c>
      <c r="Y3922" t="str">
        <f>IF(U3922="","",_xlfn.LET(_xlpm.x,VLOOKUP(U3922,'Drop-down_menus'!$F$2:$G$16,2,FALSE),IF(_xlpm.x=0,"",_xlpm.x)))</f>
        <v/>
      </c>
      <c r="Z3922" t="str">
        <f>IF(V3922="","",_xlfn.LET(_xlpm.x,VLOOKUP(V3922,'Drop-down_menus'!$F$2:$G$16,2,FALSE),IF(_xlpm.x=0,"",_xlpm.x)))</f>
        <v/>
      </c>
      <c r="AA3922" t="str">
        <f>IF(W3922="","",_xlfn.LET(_xlpm.x,VLOOKUP(W3922,'Drop-down_menus'!$F$2:$G$16,2,FALSE),IF(_xlpm.x=0,"",_xlpm.x)))</f>
        <v/>
      </c>
      <c r="AB3922" t="s">
        <v>866</v>
      </c>
      <c r="AE3922" t="s">
        <v>867</v>
      </c>
    </row>
    <row r="3923" spans="1:31" ht="15" hidden="1" x14ac:dyDescent="0.2">
      <c r="A3923" s="2" t="s">
        <v>253</v>
      </c>
      <c r="B3923">
        <v>1940</v>
      </c>
      <c r="C3923">
        <v>3352</v>
      </c>
      <c r="D3923" s="69" t="s">
        <v>700</v>
      </c>
      <c r="F3923" s="70" t="s">
        <v>2350</v>
      </c>
      <c r="H3923" s="70" t="s">
        <v>2350</v>
      </c>
      <c r="I3923" t="s">
        <v>1505</v>
      </c>
      <c r="J3923" t="str">
        <f>IF($I3923="","",_xlfn.LET(_xlpm.x,VLOOKUP($I3923,'taxon-match_2026-08-31'!$A$2:$N$122,6,FALSE),IF(_xlpm.x=0,"",_xlpm.x)))</f>
        <v>Bory, 1828</v>
      </c>
      <c r="K3923" t="str">
        <f>IF($I3923="","",_xlfn.LET(_xlpm.x,VLOOKUP($I3923,'taxon-match_2026-08-31'!$A$2:$N$122,4,FALSE),IF(_xlpm.x=0,"",_xlpm.x)))</f>
        <v>urn:lsid:marinespecies.org:taxname:143673</v>
      </c>
      <c r="L3923" t="str">
        <f>IF($I3923="","",_xlfn.LET(_xlpm.x,VLOOKUP($I3923,'taxon-match_2026-08-31'!$A$2:$N$122,7,FALSE),IF(_xlpm.x=0,"",_xlpm.x)))</f>
        <v>Plantae</v>
      </c>
      <c r="M3923" t="str">
        <f>IF($I3923="","",_xlfn.LET(_xlpm.x,VLOOKUP($I3923,'taxon-match_2026-08-31'!$A$2:$N$122,8,FALSE),IF(_xlpm.x=0,"",_xlpm.x)))</f>
        <v>Rhodophyta</v>
      </c>
      <c r="N3923" t="str">
        <f>IF($I3923="","",_xlfn.LET(_xlpm.x,VLOOKUP($I3923,'taxon-match_2026-08-31'!$A$2:$N$122,9,FALSE),IF(_xlpm.x=0,"",_xlpm.x)))</f>
        <v>Florideophyceae</v>
      </c>
      <c r="O3923" t="str">
        <f>IF($I3923="","",_xlfn.LET(_xlpm.x,VLOOKUP($I3923,'taxon-match_2026-08-31'!$A$2:$N$122,10,FALSE),IF(_xlpm.x=0,"",_xlpm.x)))</f>
        <v>Ceramiales</v>
      </c>
      <c r="P3923" t="str">
        <f>IF($I3923="","",_xlfn.LET(_xlpm.x,VLOOKUP($I3923,'taxon-match_2026-08-31'!$A$2:$N$122,11,FALSE),IF(_xlpm.x=0,"",_xlpm.x)))</f>
        <v>Delesseriaceae</v>
      </c>
      <c r="Q3923" t="str">
        <f>IF($I3923="","",_xlfn.LET(_xlpm.x,VLOOKUP($I3923,'taxon-match_2026-08-31'!$A$2:$N$122,12,FALSE),IF(_xlpm.x=0,"",_xlpm.x)))</f>
        <v/>
      </c>
      <c r="R3923" t="str">
        <f>IF($I3923="","",_xlfn.LET(_xlpm.x,VLOOKUP($I3923,'taxon-match_2026-08-31'!$A$2:$N$122,14,FALSE),IF(_xlpm.x=0,"",_xlpm.x)))</f>
        <v/>
      </c>
      <c r="S3923" s="2" t="s">
        <v>2360</v>
      </c>
      <c r="T3923" s="69" t="s">
        <v>60</v>
      </c>
      <c r="U3923" s="69"/>
      <c r="X3923" t="str">
        <f>IF(T3923="","",_xlfn.LET(_xlpm.x,VLOOKUP(T3923,'Drop-down_menus'!$F$2:$G$16,2,FALSE),IF(_xlpm.x=0,"",_xlpm.x)))</f>
        <v>https://orcid.org/0000-0002-9708-1761</v>
      </c>
      <c r="Y3923" t="str">
        <f>IF(U3923="","",_xlfn.LET(_xlpm.x,VLOOKUP(U3923,'Drop-down_menus'!$F$2:$G$16,2,FALSE),IF(_xlpm.x=0,"",_xlpm.x)))</f>
        <v/>
      </c>
      <c r="Z3923" t="str">
        <f>IF(V3923="","",_xlfn.LET(_xlpm.x,VLOOKUP(V3923,'Drop-down_menus'!$F$2:$G$16,2,FALSE),IF(_xlpm.x=0,"",_xlpm.x)))</f>
        <v/>
      </c>
      <c r="AA3923" t="str">
        <f>IF(W3923="","",_xlfn.LET(_xlpm.x,VLOOKUP(W3923,'Drop-down_menus'!$F$2:$G$16,2,FALSE),IF(_xlpm.x=0,"",_xlpm.x)))</f>
        <v/>
      </c>
      <c r="AB3923" t="s">
        <v>866</v>
      </c>
      <c r="AE3923" t="s">
        <v>867</v>
      </c>
    </row>
    <row r="3924" spans="1:31" ht="15" x14ac:dyDescent="0.2">
      <c r="A3924" s="2" t="s">
        <v>298</v>
      </c>
      <c r="B3924">
        <v>2785</v>
      </c>
      <c r="C3924">
        <v>3337</v>
      </c>
      <c r="D3924" s="69" t="s">
        <v>700</v>
      </c>
      <c r="F3924" s="70" t="s">
        <v>940</v>
      </c>
      <c r="H3924" s="70" t="s">
        <v>940</v>
      </c>
      <c r="I3924" t="s">
        <v>940</v>
      </c>
      <c r="J3924" t="str">
        <f>IF($I3924="","",_xlfn.LET(_xlpm.x,VLOOKUP($I3924,'taxon-match_2026-08-31'!$A$2:$N$122,6,FALSE),IF(_xlpm.x=0,"",_xlpm.x)))</f>
        <v>Gain, 1911</v>
      </c>
      <c r="K3924" t="str">
        <f>IF($I3924="","",_xlfn.LET(_xlpm.x,VLOOKUP($I3924,'taxon-match_2026-08-31'!$A$2:$N$122,4,FALSE),IF(_xlpm.x=0,"",_xlpm.x)))</f>
        <v>urn:lsid:marinespecies.org:taxname:325529</v>
      </c>
      <c r="L3924" t="str">
        <f>IF($I3924="","",_xlfn.LET(_xlpm.x,VLOOKUP($I3924,'taxon-match_2026-08-31'!$A$2:$N$122,7,FALSE),IF(_xlpm.x=0,"",_xlpm.x)))</f>
        <v>Plantae</v>
      </c>
      <c r="M3924" t="str">
        <f>IF($I3924="","",_xlfn.LET(_xlpm.x,VLOOKUP($I3924,'taxon-match_2026-08-31'!$A$2:$N$122,8,FALSE),IF(_xlpm.x=0,"",_xlpm.x)))</f>
        <v>Chlorophyta</v>
      </c>
      <c r="N3924" t="str">
        <f>IF($I3924="","",_xlfn.LET(_xlpm.x,VLOOKUP($I3924,'taxon-match_2026-08-31'!$A$2:$N$122,9,FALSE),IF(_xlpm.x=0,"",_xlpm.x)))</f>
        <v>Ulvophyceae</v>
      </c>
      <c r="O3924" t="str">
        <f>IF($I3924="","",_xlfn.LET(_xlpm.x,VLOOKUP($I3924,'taxon-match_2026-08-31'!$A$2:$N$122,10,FALSE),IF(_xlpm.x=0,"",_xlpm.x)))</f>
        <v>Ulotrichales</v>
      </c>
      <c r="P3924" t="str">
        <f>IF($I3924="","",_xlfn.LET(_xlpm.x,VLOOKUP($I3924,'taxon-match_2026-08-31'!$A$2:$N$122,11,FALSE),IF(_xlpm.x=0,"",_xlpm.x)))</f>
        <v>Monostromataceae</v>
      </c>
      <c r="Q3924" t="str">
        <f>IF($I3924="","",_xlfn.LET(_xlpm.x,VLOOKUP($I3924,'taxon-match_2026-08-31'!$A$2:$N$122,12,FALSE),IF(_xlpm.x=0,"",_xlpm.x)))</f>
        <v>Monostroma</v>
      </c>
      <c r="R3924" t="str">
        <f>IF($I3924="","",_xlfn.LET(_xlpm.x,VLOOKUP($I3924,'taxon-match_2026-08-31'!$A$2:$N$122,14,FALSE),IF(_xlpm.x=0,"",_xlpm.x)))</f>
        <v>hariotii</v>
      </c>
      <c r="S3924" s="2" t="s">
        <v>2609</v>
      </c>
      <c r="T3924" s="69" t="s">
        <v>60</v>
      </c>
      <c r="X3924" t="str">
        <f>IF(T3924="","",_xlfn.LET(_xlpm.x,VLOOKUP(T3924,'Drop-down_menus'!$F$2:$G$16,2,FALSE),IF(_xlpm.x=0,"",_xlpm.x)))</f>
        <v>https://orcid.org/0000-0002-9708-1761</v>
      </c>
      <c r="Y3924" t="str">
        <f>IF(U3924="","",_xlfn.LET(_xlpm.x,VLOOKUP(U3924,'Drop-down_menus'!$F$2:$G$16,2,FALSE),IF(_xlpm.x=0,"",_xlpm.x)))</f>
        <v/>
      </c>
      <c r="Z3924" t="str">
        <f>IF(V3924="","",_xlfn.LET(_xlpm.x,VLOOKUP(V3924,'Drop-down_menus'!$F$2:$G$16,2,FALSE),IF(_xlpm.x=0,"",_xlpm.x)))</f>
        <v/>
      </c>
      <c r="AA3924" t="str">
        <f>IF(W3924="","",_xlfn.LET(_xlpm.x,VLOOKUP(W3924,'Drop-down_menus'!$F$2:$G$16,2,FALSE),IF(_xlpm.x=0,"",_xlpm.x)))</f>
        <v/>
      </c>
      <c r="AB3924" t="s">
        <v>866</v>
      </c>
      <c r="AE3924" t="s">
        <v>867</v>
      </c>
    </row>
    <row r="3925" spans="1:31" ht="15" x14ac:dyDescent="0.2">
      <c r="A3925" s="2" t="s">
        <v>298</v>
      </c>
      <c r="B3925">
        <v>2786</v>
      </c>
      <c r="C3925">
        <v>3338</v>
      </c>
      <c r="D3925" s="69" t="s">
        <v>700</v>
      </c>
      <c r="F3925" s="70" t="s">
        <v>940</v>
      </c>
      <c r="H3925" s="70" t="s">
        <v>940</v>
      </c>
      <c r="I3925" t="s">
        <v>940</v>
      </c>
      <c r="J3925" t="str">
        <f>IF($I3925="","",_xlfn.LET(_xlpm.x,VLOOKUP($I3925,'taxon-match_2026-08-31'!$A$2:$N$122,6,FALSE),IF(_xlpm.x=0,"",_xlpm.x)))</f>
        <v>Gain, 1911</v>
      </c>
      <c r="K3925" t="str">
        <f>IF($I3925="","",_xlfn.LET(_xlpm.x,VLOOKUP($I3925,'taxon-match_2026-08-31'!$A$2:$N$122,4,FALSE),IF(_xlpm.x=0,"",_xlpm.x)))</f>
        <v>urn:lsid:marinespecies.org:taxname:325529</v>
      </c>
      <c r="L3925" t="str">
        <f>IF($I3925="","",_xlfn.LET(_xlpm.x,VLOOKUP($I3925,'taxon-match_2026-08-31'!$A$2:$N$122,7,FALSE),IF(_xlpm.x=0,"",_xlpm.x)))</f>
        <v>Plantae</v>
      </c>
      <c r="M3925" t="str">
        <f>IF($I3925="","",_xlfn.LET(_xlpm.x,VLOOKUP($I3925,'taxon-match_2026-08-31'!$A$2:$N$122,8,FALSE),IF(_xlpm.x=0,"",_xlpm.x)))</f>
        <v>Chlorophyta</v>
      </c>
      <c r="N3925" t="str">
        <f>IF($I3925="","",_xlfn.LET(_xlpm.x,VLOOKUP($I3925,'taxon-match_2026-08-31'!$A$2:$N$122,9,FALSE),IF(_xlpm.x=0,"",_xlpm.x)))</f>
        <v>Ulvophyceae</v>
      </c>
      <c r="O3925" t="str">
        <f>IF($I3925="","",_xlfn.LET(_xlpm.x,VLOOKUP($I3925,'taxon-match_2026-08-31'!$A$2:$N$122,10,FALSE),IF(_xlpm.x=0,"",_xlpm.x)))</f>
        <v>Ulotrichales</v>
      </c>
      <c r="P3925" t="str">
        <f>IF($I3925="","",_xlfn.LET(_xlpm.x,VLOOKUP($I3925,'taxon-match_2026-08-31'!$A$2:$N$122,11,FALSE),IF(_xlpm.x=0,"",_xlpm.x)))</f>
        <v>Monostromataceae</v>
      </c>
      <c r="Q3925" t="str">
        <f>IF($I3925="","",_xlfn.LET(_xlpm.x,VLOOKUP($I3925,'taxon-match_2026-08-31'!$A$2:$N$122,12,FALSE),IF(_xlpm.x=0,"",_xlpm.x)))</f>
        <v>Monostroma</v>
      </c>
      <c r="R3925" t="str">
        <f>IF($I3925="","",_xlfn.LET(_xlpm.x,VLOOKUP($I3925,'taxon-match_2026-08-31'!$A$2:$N$122,14,FALSE),IF(_xlpm.x=0,"",_xlpm.x)))</f>
        <v>hariotii</v>
      </c>
      <c r="S3925" s="2" t="s">
        <v>2609</v>
      </c>
      <c r="T3925" s="69" t="s">
        <v>60</v>
      </c>
      <c r="X3925" t="str">
        <f>IF(T3925="","",_xlfn.LET(_xlpm.x,VLOOKUP(T3925,'Drop-down_menus'!$F$2:$G$16,2,FALSE),IF(_xlpm.x=0,"",_xlpm.x)))</f>
        <v>https://orcid.org/0000-0002-9708-1761</v>
      </c>
      <c r="Y3925" t="str">
        <f>IF(U3925="","",_xlfn.LET(_xlpm.x,VLOOKUP(U3925,'Drop-down_menus'!$F$2:$G$16,2,FALSE),IF(_xlpm.x=0,"",_xlpm.x)))</f>
        <v/>
      </c>
      <c r="Z3925" t="str">
        <f>IF(V3925="","",_xlfn.LET(_xlpm.x,VLOOKUP(V3925,'Drop-down_menus'!$F$2:$G$16,2,FALSE),IF(_xlpm.x=0,"",_xlpm.x)))</f>
        <v/>
      </c>
      <c r="AA3925" t="str">
        <f>IF(W3925="","",_xlfn.LET(_xlpm.x,VLOOKUP(W3925,'Drop-down_menus'!$F$2:$G$16,2,FALSE),IF(_xlpm.x=0,"",_xlpm.x)))</f>
        <v/>
      </c>
      <c r="AB3925" t="s">
        <v>866</v>
      </c>
      <c r="AE3925" t="s">
        <v>867</v>
      </c>
    </row>
    <row r="3926" spans="1:31" ht="15" x14ac:dyDescent="0.2">
      <c r="A3926" s="2" t="s">
        <v>298</v>
      </c>
      <c r="B3926">
        <v>2787</v>
      </c>
      <c r="C3926">
        <v>3318</v>
      </c>
      <c r="D3926" s="69" t="s">
        <v>700</v>
      </c>
      <c r="F3926" s="70" t="s">
        <v>940</v>
      </c>
      <c r="H3926" s="70" t="s">
        <v>940</v>
      </c>
      <c r="I3926" t="s">
        <v>940</v>
      </c>
      <c r="J3926" t="str">
        <f>IF($I3926="","",_xlfn.LET(_xlpm.x,VLOOKUP($I3926,'taxon-match_2026-08-31'!$A$2:$N$122,6,FALSE),IF(_xlpm.x=0,"",_xlpm.x)))</f>
        <v>Gain, 1911</v>
      </c>
      <c r="K3926" t="str">
        <f>IF($I3926="","",_xlfn.LET(_xlpm.x,VLOOKUP($I3926,'taxon-match_2026-08-31'!$A$2:$N$122,4,FALSE),IF(_xlpm.x=0,"",_xlpm.x)))</f>
        <v>urn:lsid:marinespecies.org:taxname:325529</v>
      </c>
      <c r="L3926" t="str">
        <f>IF($I3926="","",_xlfn.LET(_xlpm.x,VLOOKUP($I3926,'taxon-match_2026-08-31'!$A$2:$N$122,7,FALSE),IF(_xlpm.x=0,"",_xlpm.x)))</f>
        <v>Plantae</v>
      </c>
      <c r="M3926" t="str">
        <f>IF($I3926="","",_xlfn.LET(_xlpm.x,VLOOKUP($I3926,'taxon-match_2026-08-31'!$A$2:$N$122,8,FALSE),IF(_xlpm.x=0,"",_xlpm.x)))</f>
        <v>Chlorophyta</v>
      </c>
      <c r="N3926" t="str">
        <f>IF($I3926="","",_xlfn.LET(_xlpm.x,VLOOKUP($I3926,'taxon-match_2026-08-31'!$A$2:$N$122,9,FALSE),IF(_xlpm.x=0,"",_xlpm.x)))</f>
        <v>Ulvophyceae</v>
      </c>
      <c r="O3926" t="str">
        <f>IF($I3926="","",_xlfn.LET(_xlpm.x,VLOOKUP($I3926,'taxon-match_2026-08-31'!$A$2:$N$122,10,FALSE),IF(_xlpm.x=0,"",_xlpm.x)))</f>
        <v>Ulotrichales</v>
      </c>
      <c r="P3926" t="str">
        <f>IF($I3926="","",_xlfn.LET(_xlpm.x,VLOOKUP($I3926,'taxon-match_2026-08-31'!$A$2:$N$122,11,FALSE),IF(_xlpm.x=0,"",_xlpm.x)))</f>
        <v>Monostromataceae</v>
      </c>
      <c r="Q3926" t="str">
        <f>IF($I3926="","",_xlfn.LET(_xlpm.x,VLOOKUP($I3926,'taxon-match_2026-08-31'!$A$2:$N$122,12,FALSE),IF(_xlpm.x=0,"",_xlpm.x)))</f>
        <v>Monostroma</v>
      </c>
      <c r="R3926" t="str">
        <f>IF($I3926="","",_xlfn.LET(_xlpm.x,VLOOKUP($I3926,'taxon-match_2026-08-31'!$A$2:$N$122,14,FALSE),IF(_xlpm.x=0,"",_xlpm.x)))</f>
        <v>hariotii</v>
      </c>
      <c r="S3926" s="2" t="s">
        <v>2609</v>
      </c>
      <c r="T3926" s="69" t="s">
        <v>60</v>
      </c>
      <c r="X3926" t="str">
        <f>IF(T3926="","",_xlfn.LET(_xlpm.x,VLOOKUP(T3926,'Drop-down_menus'!$F$2:$G$16,2,FALSE),IF(_xlpm.x=0,"",_xlpm.x)))</f>
        <v>https://orcid.org/0000-0002-9708-1761</v>
      </c>
      <c r="Y3926" t="str">
        <f>IF(U3926="","",_xlfn.LET(_xlpm.x,VLOOKUP(U3926,'Drop-down_menus'!$F$2:$G$16,2,FALSE),IF(_xlpm.x=0,"",_xlpm.x)))</f>
        <v/>
      </c>
      <c r="Z3926" t="str">
        <f>IF(V3926="","",_xlfn.LET(_xlpm.x,VLOOKUP(V3926,'Drop-down_menus'!$F$2:$G$16,2,FALSE),IF(_xlpm.x=0,"",_xlpm.x)))</f>
        <v/>
      </c>
      <c r="AA3926" t="str">
        <f>IF(W3926="","",_xlfn.LET(_xlpm.x,VLOOKUP(W3926,'Drop-down_menus'!$F$2:$G$16,2,FALSE),IF(_xlpm.x=0,"",_xlpm.x)))</f>
        <v/>
      </c>
      <c r="AB3926" t="s">
        <v>866</v>
      </c>
      <c r="AE3926" t="s">
        <v>867</v>
      </c>
    </row>
    <row r="3927" spans="1:31" ht="15" x14ac:dyDescent="0.2">
      <c r="A3927" s="2" t="s">
        <v>84</v>
      </c>
      <c r="B3927">
        <v>382</v>
      </c>
      <c r="C3927">
        <v>3319</v>
      </c>
      <c r="D3927" s="69" t="s">
        <v>700</v>
      </c>
      <c r="F3927" s="70" t="s">
        <v>940</v>
      </c>
      <c r="H3927" s="70" t="s">
        <v>940</v>
      </c>
      <c r="I3927" t="s">
        <v>940</v>
      </c>
      <c r="J3927" t="str">
        <f>IF($I3927="","",_xlfn.LET(_xlpm.x,VLOOKUP($I3927,'taxon-match_2026-08-31'!$A$2:$N$122,6,FALSE),IF(_xlpm.x=0,"",_xlpm.x)))</f>
        <v>Gain, 1911</v>
      </c>
      <c r="K3927" t="str">
        <f>IF($I3927="","",_xlfn.LET(_xlpm.x,VLOOKUP($I3927,'taxon-match_2026-08-31'!$A$2:$N$122,4,FALSE),IF(_xlpm.x=0,"",_xlpm.x)))</f>
        <v>urn:lsid:marinespecies.org:taxname:325529</v>
      </c>
      <c r="L3927" t="str">
        <f>IF($I3927="","",_xlfn.LET(_xlpm.x,VLOOKUP($I3927,'taxon-match_2026-08-31'!$A$2:$N$122,7,FALSE),IF(_xlpm.x=0,"",_xlpm.x)))</f>
        <v>Plantae</v>
      </c>
      <c r="M3927" t="str">
        <f>IF($I3927="","",_xlfn.LET(_xlpm.x,VLOOKUP($I3927,'taxon-match_2026-08-31'!$A$2:$N$122,8,FALSE),IF(_xlpm.x=0,"",_xlpm.x)))</f>
        <v>Chlorophyta</v>
      </c>
      <c r="N3927" t="str">
        <f>IF($I3927="","",_xlfn.LET(_xlpm.x,VLOOKUP($I3927,'taxon-match_2026-08-31'!$A$2:$N$122,9,FALSE),IF(_xlpm.x=0,"",_xlpm.x)))</f>
        <v>Ulvophyceae</v>
      </c>
      <c r="O3927" t="str">
        <f>IF($I3927="","",_xlfn.LET(_xlpm.x,VLOOKUP($I3927,'taxon-match_2026-08-31'!$A$2:$N$122,10,FALSE),IF(_xlpm.x=0,"",_xlpm.x)))</f>
        <v>Ulotrichales</v>
      </c>
      <c r="P3927" t="str">
        <f>IF($I3927="","",_xlfn.LET(_xlpm.x,VLOOKUP($I3927,'taxon-match_2026-08-31'!$A$2:$N$122,11,FALSE),IF(_xlpm.x=0,"",_xlpm.x)))</f>
        <v>Monostromataceae</v>
      </c>
      <c r="Q3927" t="str">
        <f>IF($I3927="","",_xlfn.LET(_xlpm.x,VLOOKUP($I3927,'taxon-match_2026-08-31'!$A$2:$N$122,12,FALSE),IF(_xlpm.x=0,"",_xlpm.x)))</f>
        <v>Monostroma</v>
      </c>
      <c r="R3927" t="str">
        <f>IF($I3927="","",_xlfn.LET(_xlpm.x,VLOOKUP($I3927,'taxon-match_2026-08-31'!$A$2:$N$122,14,FALSE),IF(_xlpm.x=0,"",_xlpm.x)))</f>
        <v>hariotii</v>
      </c>
      <c r="S3927" s="2" t="s">
        <v>2609</v>
      </c>
      <c r="T3927" s="69" t="s">
        <v>60</v>
      </c>
      <c r="X3927" t="str">
        <f>IF(T3927="","",_xlfn.LET(_xlpm.x,VLOOKUP(T3927,'Drop-down_menus'!$F$2:$G$16,2,FALSE),IF(_xlpm.x=0,"",_xlpm.x)))</f>
        <v>https://orcid.org/0000-0002-9708-1761</v>
      </c>
      <c r="Y3927" t="str">
        <f>IF(U3927="","",_xlfn.LET(_xlpm.x,VLOOKUP(U3927,'Drop-down_menus'!$F$2:$G$16,2,FALSE),IF(_xlpm.x=0,"",_xlpm.x)))</f>
        <v/>
      </c>
      <c r="Z3927" t="str">
        <f>IF(V3927="","",_xlfn.LET(_xlpm.x,VLOOKUP(V3927,'Drop-down_menus'!$F$2:$G$16,2,FALSE),IF(_xlpm.x=0,"",_xlpm.x)))</f>
        <v/>
      </c>
      <c r="AA3927" t="str">
        <f>IF(W3927="","",_xlfn.LET(_xlpm.x,VLOOKUP(W3927,'Drop-down_menus'!$F$2:$G$16,2,FALSE),IF(_xlpm.x=0,"",_xlpm.x)))</f>
        <v/>
      </c>
      <c r="AB3927" t="s">
        <v>866</v>
      </c>
      <c r="AE3927" t="s">
        <v>867</v>
      </c>
    </row>
    <row r="3928" spans="1:31" ht="15" x14ac:dyDescent="0.2">
      <c r="A3928" s="2" t="s">
        <v>84</v>
      </c>
      <c r="B3928">
        <v>418</v>
      </c>
      <c r="C3928">
        <v>3320</v>
      </c>
      <c r="D3928" s="69" t="s">
        <v>700</v>
      </c>
      <c r="F3928" s="70" t="s">
        <v>940</v>
      </c>
      <c r="H3928" s="70" t="s">
        <v>940</v>
      </c>
      <c r="I3928" t="s">
        <v>940</v>
      </c>
      <c r="J3928" t="str">
        <f>IF($I3928="","",_xlfn.LET(_xlpm.x,VLOOKUP($I3928,'taxon-match_2026-08-31'!$A$2:$N$122,6,FALSE),IF(_xlpm.x=0,"",_xlpm.x)))</f>
        <v>Gain, 1911</v>
      </c>
      <c r="K3928" t="str">
        <f>IF($I3928="","",_xlfn.LET(_xlpm.x,VLOOKUP($I3928,'taxon-match_2026-08-31'!$A$2:$N$122,4,FALSE),IF(_xlpm.x=0,"",_xlpm.x)))</f>
        <v>urn:lsid:marinespecies.org:taxname:325529</v>
      </c>
      <c r="L3928" t="str">
        <f>IF($I3928="","",_xlfn.LET(_xlpm.x,VLOOKUP($I3928,'taxon-match_2026-08-31'!$A$2:$N$122,7,FALSE),IF(_xlpm.x=0,"",_xlpm.x)))</f>
        <v>Plantae</v>
      </c>
      <c r="M3928" t="str">
        <f>IF($I3928="","",_xlfn.LET(_xlpm.x,VLOOKUP($I3928,'taxon-match_2026-08-31'!$A$2:$N$122,8,FALSE),IF(_xlpm.x=0,"",_xlpm.x)))</f>
        <v>Chlorophyta</v>
      </c>
      <c r="N3928" t="str">
        <f>IF($I3928="","",_xlfn.LET(_xlpm.x,VLOOKUP($I3928,'taxon-match_2026-08-31'!$A$2:$N$122,9,FALSE),IF(_xlpm.x=0,"",_xlpm.x)))</f>
        <v>Ulvophyceae</v>
      </c>
      <c r="O3928" t="str">
        <f>IF($I3928="","",_xlfn.LET(_xlpm.x,VLOOKUP($I3928,'taxon-match_2026-08-31'!$A$2:$N$122,10,FALSE),IF(_xlpm.x=0,"",_xlpm.x)))</f>
        <v>Ulotrichales</v>
      </c>
      <c r="P3928" t="str">
        <f>IF($I3928="","",_xlfn.LET(_xlpm.x,VLOOKUP($I3928,'taxon-match_2026-08-31'!$A$2:$N$122,11,FALSE),IF(_xlpm.x=0,"",_xlpm.x)))</f>
        <v>Monostromataceae</v>
      </c>
      <c r="Q3928" t="str">
        <f>IF($I3928="","",_xlfn.LET(_xlpm.x,VLOOKUP($I3928,'taxon-match_2026-08-31'!$A$2:$N$122,12,FALSE),IF(_xlpm.x=0,"",_xlpm.x)))</f>
        <v>Monostroma</v>
      </c>
      <c r="R3928" t="str">
        <f>IF($I3928="","",_xlfn.LET(_xlpm.x,VLOOKUP($I3928,'taxon-match_2026-08-31'!$A$2:$N$122,14,FALSE),IF(_xlpm.x=0,"",_xlpm.x)))</f>
        <v>hariotii</v>
      </c>
      <c r="S3928" s="2" t="s">
        <v>2609</v>
      </c>
      <c r="T3928" s="69" t="s">
        <v>60</v>
      </c>
      <c r="X3928" t="str">
        <f>IF(T3928="","",_xlfn.LET(_xlpm.x,VLOOKUP(T3928,'Drop-down_menus'!$F$2:$G$16,2,FALSE),IF(_xlpm.x=0,"",_xlpm.x)))</f>
        <v>https://orcid.org/0000-0002-9708-1761</v>
      </c>
      <c r="Y3928" t="str">
        <f>IF(U3928="","",_xlfn.LET(_xlpm.x,VLOOKUP(U3928,'Drop-down_menus'!$F$2:$G$16,2,FALSE),IF(_xlpm.x=0,"",_xlpm.x)))</f>
        <v/>
      </c>
      <c r="Z3928" t="str">
        <f>IF(V3928="","",_xlfn.LET(_xlpm.x,VLOOKUP(V3928,'Drop-down_menus'!$F$2:$G$16,2,FALSE),IF(_xlpm.x=0,"",_xlpm.x)))</f>
        <v/>
      </c>
      <c r="AA3928" t="str">
        <f>IF(W3928="","",_xlfn.LET(_xlpm.x,VLOOKUP(W3928,'Drop-down_menus'!$F$2:$G$16,2,FALSE),IF(_xlpm.x=0,"",_xlpm.x)))</f>
        <v/>
      </c>
      <c r="AB3928" t="s">
        <v>866</v>
      </c>
      <c r="AE3928" t="s">
        <v>867</v>
      </c>
    </row>
    <row r="3929" spans="1:31" ht="15" x14ac:dyDescent="0.2">
      <c r="A3929" s="2" t="s">
        <v>298</v>
      </c>
      <c r="B3929">
        <v>2898</v>
      </c>
      <c r="C3929">
        <v>3405</v>
      </c>
      <c r="D3929" s="69" t="s">
        <v>700</v>
      </c>
      <c r="F3929" s="70" t="s">
        <v>938</v>
      </c>
      <c r="H3929" s="70" t="s">
        <v>938</v>
      </c>
      <c r="I3929" t="s">
        <v>938</v>
      </c>
      <c r="J3929" t="str">
        <f>IF($I3929="","",_xlfn.LET(_xlpm.x,VLOOKUP($I3929,'taxon-match_2026-08-31'!$A$2:$N$122,6,FALSE),IF(_xlpm.x=0,"",_xlpm.x)))</f>
        <v>(Reinsch) M.J.Wynne, 2004</v>
      </c>
      <c r="K3929" t="str">
        <f>IF($I3929="","",_xlfn.LET(_xlpm.x,VLOOKUP($I3929,'taxon-match_2026-08-31'!$A$2:$N$122,4,FALSE),IF(_xlpm.x=0,"",_xlpm.x)))</f>
        <v>urn:lsid:marinespecies.org:taxname:376710</v>
      </c>
      <c r="L3929" t="str">
        <f>IF($I3929="","",_xlfn.LET(_xlpm.x,VLOOKUP($I3929,'taxon-match_2026-08-31'!$A$2:$N$122,7,FALSE),IF(_xlpm.x=0,"",_xlpm.x)))</f>
        <v>Plantae</v>
      </c>
      <c r="M3929" t="str">
        <f>IF($I3929="","",_xlfn.LET(_xlpm.x,VLOOKUP($I3929,'taxon-match_2026-08-31'!$A$2:$N$122,8,FALSE),IF(_xlpm.x=0,"",_xlpm.x)))</f>
        <v>Rhodophyta</v>
      </c>
      <c r="N3929" t="str">
        <f>IF($I3929="","",_xlfn.LET(_xlpm.x,VLOOKUP($I3929,'taxon-match_2026-08-31'!$A$2:$N$122,9,FALSE),IF(_xlpm.x=0,"",_xlpm.x)))</f>
        <v>Florideophyceae</v>
      </c>
      <c r="O3929" t="str">
        <f>IF($I3929="","",_xlfn.LET(_xlpm.x,VLOOKUP($I3929,'taxon-match_2026-08-31'!$A$2:$N$122,10,FALSE),IF(_xlpm.x=0,"",_xlpm.x)))</f>
        <v>Rhodymeniales</v>
      </c>
      <c r="P3929" t="str">
        <f>IF($I3929="","",_xlfn.LET(_xlpm.x,VLOOKUP($I3929,'taxon-match_2026-08-31'!$A$2:$N$122,11,FALSE),IF(_xlpm.x=0,"",_xlpm.x)))</f>
        <v>Fryeellaceae</v>
      </c>
      <c r="Q3929" t="str">
        <f>IF($I3929="","",_xlfn.LET(_xlpm.x,VLOOKUP($I3929,'taxon-match_2026-08-31'!$A$2:$N$122,12,FALSE),IF(_xlpm.x=0,"",_xlpm.x)))</f>
        <v>Hymenocladiopsis</v>
      </c>
      <c r="R3929" t="str">
        <f>IF($I3929="","",_xlfn.LET(_xlpm.x,VLOOKUP($I3929,'taxon-match_2026-08-31'!$A$2:$N$122,14,FALSE),IF(_xlpm.x=0,"",_xlpm.x)))</f>
        <v>prolifera</v>
      </c>
      <c r="S3929" s="2" t="s">
        <v>2609</v>
      </c>
      <c r="T3929" s="69" t="s">
        <v>60</v>
      </c>
      <c r="U3929" s="69"/>
      <c r="X3929" t="str">
        <f>IF(T3929="","",_xlfn.LET(_xlpm.x,VLOOKUP(T3929,'Drop-down_menus'!$F$2:$G$16,2,FALSE),IF(_xlpm.x=0,"",_xlpm.x)))</f>
        <v>https://orcid.org/0000-0002-9708-1761</v>
      </c>
      <c r="Y3929" t="str">
        <f>IF(U3929="","",_xlfn.LET(_xlpm.x,VLOOKUP(U3929,'Drop-down_menus'!$F$2:$G$16,2,FALSE),IF(_xlpm.x=0,"",_xlpm.x)))</f>
        <v/>
      </c>
      <c r="Z3929" t="str">
        <f>IF(V3929="","",_xlfn.LET(_xlpm.x,VLOOKUP(V3929,'Drop-down_menus'!$F$2:$G$16,2,FALSE),IF(_xlpm.x=0,"",_xlpm.x)))</f>
        <v/>
      </c>
      <c r="AA3929" t="str">
        <f>IF(W3929="","",_xlfn.LET(_xlpm.x,VLOOKUP(W3929,'Drop-down_menus'!$F$2:$G$16,2,FALSE),IF(_xlpm.x=0,"",_xlpm.x)))</f>
        <v/>
      </c>
      <c r="AB3929" t="s">
        <v>702</v>
      </c>
      <c r="AE3929" t="s">
        <v>896</v>
      </c>
    </row>
    <row r="3930" spans="1:31" ht="15" x14ac:dyDescent="0.2">
      <c r="A3930" s="2" t="s">
        <v>298</v>
      </c>
      <c r="B3930">
        <v>2899</v>
      </c>
      <c r="C3930">
        <v>3406</v>
      </c>
      <c r="D3930" s="69" t="s">
        <v>700</v>
      </c>
      <c r="F3930" s="70" t="s">
        <v>938</v>
      </c>
      <c r="H3930" s="70" t="s">
        <v>938</v>
      </c>
      <c r="I3930" t="s">
        <v>938</v>
      </c>
      <c r="J3930" t="str">
        <f>IF($I3930="","",_xlfn.LET(_xlpm.x,VLOOKUP($I3930,'taxon-match_2026-08-31'!$A$2:$N$122,6,FALSE),IF(_xlpm.x=0,"",_xlpm.x)))</f>
        <v>(Reinsch) M.J.Wynne, 2004</v>
      </c>
      <c r="K3930" t="str">
        <f>IF($I3930="","",_xlfn.LET(_xlpm.x,VLOOKUP($I3930,'taxon-match_2026-08-31'!$A$2:$N$122,4,FALSE),IF(_xlpm.x=0,"",_xlpm.x)))</f>
        <v>urn:lsid:marinespecies.org:taxname:376710</v>
      </c>
      <c r="L3930" t="str">
        <f>IF($I3930="","",_xlfn.LET(_xlpm.x,VLOOKUP($I3930,'taxon-match_2026-08-31'!$A$2:$N$122,7,FALSE),IF(_xlpm.x=0,"",_xlpm.x)))</f>
        <v>Plantae</v>
      </c>
      <c r="M3930" t="str">
        <f>IF($I3930="","",_xlfn.LET(_xlpm.x,VLOOKUP($I3930,'taxon-match_2026-08-31'!$A$2:$N$122,8,FALSE),IF(_xlpm.x=0,"",_xlpm.x)))</f>
        <v>Rhodophyta</v>
      </c>
      <c r="N3930" t="str">
        <f>IF($I3930="","",_xlfn.LET(_xlpm.x,VLOOKUP($I3930,'taxon-match_2026-08-31'!$A$2:$N$122,9,FALSE),IF(_xlpm.x=0,"",_xlpm.x)))</f>
        <v>Florideophyceae</v>
      </c>
      <c r="O3930" t="str">
        <f>IF($I3930="","",_xlfn.LET(_xlpm.x,VLOOKUP($I3930,'taxon-match_2026-08-31'!$A$2:$N$122,10,FALSE),IF(_xlpm.x=0,"",_xlpm.x)))</f>
        <v>Rhodymeniales</v>
      </c>
      <c r="P3930" t="str">
        <f>IF($I3930="","",_xlfn.LET(_xlpm.x,VLOOKUP($I3930,'taxon-match_2026-08-31'!$A$2:$N$122,11,FALSE),IF(_xlpm.x=0,"",_xlpm.x)))</f>
        <v>Fryeellaceae</v>
      </c>
      <c r="Q3930" t="str">
        <f>IF($I3930="","",_xlfn.LET(_xlpm.x,VLOOKUP($I3930,'taxon-match_2026-08-31'!$A$2:$N$122,12,FALSE),IF(_xlpm.x=0,"",_xlpm.x)))</f>
        <v>Hymenocladiopsis</v>
      </c>
      <c r="R3930" t="str">
        <f>IF($I3930="","",_xlfn.LET(_xlpm.x,VLOOKUP($I3930,'taxon-match_2026-08-31'!$A$2:$N$122,14,FALSE),IF(_xlpm.x=0,"",_xlpm.x)))</f>
        <v>prolifera</v>
      </c>
      <c r="S3930" s="2" t="s">
        <v>2609</v>
      </c>
      <c r="T3930" s="69" t="s">
        <v>60</v>
      </c>
      <c r="U3930" s="69"/>
      <c r="X3930" t="str">
        <f>IF(T3930="","",_xlfn.LET(_xlpm.x,VLOOKUP(T3930,'Drop-down_menus'!$F$2:$G$16,2,FALSE),IF(_xlpm.x=0,"",_xlpm.x)))</f>
        <v>https://orcid.org/0000-0002-9708-1761</v>
      </c>
      <c r="Y3930" t="str">
        <f>IF(U3930="","",_xlfn.LET(_xlpm.x,VLOOKUP(U3930,'Drop-down_menus'!$F$2:$G$16,2,FALSE),IF(_xlpm.x=0,"",_xlpm.x)))</f>
        <v/>
      </c>
      <c r="Z3930" t="str">
        <f>IF(V3930="","",_xlfn.LET(_xlpm.x,VLOOKUP(V3930,'Drop-down_menus'!$F$2:$G$16,2,FALSE),IF(_xlpm.x=0,"",_xlpm.x)))</f>
        <v/>
      </c>
      <c r="AA3930" t="str">
        <f>IF(W3930="","",_xlfn.LET(_xlpm.x,VLOOKUP(W3930,'Drop-down_menus'!$F$2:$G$16,2,FALSE),IF(_xlpm.x=0,"",_xlpm.x)))</f>
        <v/>
      </c>
      <c r="AB3930" t="s">
        <v>702</v>
      </c>
      <c r="AE3930" t="s">
        <v>896</v>
      </c>
    </row>
    <row r="3931" spans="1:31" ht="15" x14ac:dyDescent="0.2">
      <c r="A3931" s="2" t="s">
        <v>298</v>
      </c>
      <c r="B3931">
        <v>2900</v>
      </c>
      <c r="C3931">
        <v>3407</v>
      </c>
      <c r="D3931" s="69" t="s">
        <v>700</v>
      </c>
      <c r="F3931" s="70" t="s">
        <v>938</v>
      </c>
      <c r="H3931" s="70" t="s">
        <v>938</v>
      </c>
      <c r="I3931" t="s">
        <v>938</v>
      </c>
      <c r="J3931" t="str">
        <f>IF($I3931="","",_xlfn.LET(_xlpm.x,VLOOKUP($I3931,'taxon-match_2026-08-31'!$A$2:$N$122,6,FALSE),IF(_xlpm.x=0,"",_xlpm.x)))</f>
        <v>(Reinsch) M.J.Wynne, 2004</v>
      </c>
      <c r="K3931" t="str">
        <f>IF($I3931="","",_xlfn.LET(_xlpm.x,VLOOKUP($I3931,'taxon-match_2026-08-31'!$A$2:$N$122,4,FALSE),IF(_xlpm.x=0,"",_xlpm.x)))</f>
        <v>urn:lsid:marinespecies.org:taxname:376710</v>
      </c>
      <c r="L3931" t="str">
        <f>IF($I3931="","",_xlfn.LET(_xlpm.x,VLOOKUP($I3931,'taxon-match_2026-08-31'!$A$2:$N$122,7,FALSE),IF(_xlpm.x=0,"",_xlpm.x)))</f>
        <v>Plantae</v>
      </c>
      <c r="M3931" t="str">
        <f>IF($I3931="","",_xlfn.LET(_xlpm.x,VLOOKUP($I3931,'taxon-match_2026-08-31'!$A$2:$N$122,8,FALSE),IF(_xlpm.x=0,"",_xlpm.x)))</f>
        <v>Rhodophyta</v>
      </c>
      <c r="N3931" t="str">
        <f>IF($I3931="","",_xlfn.LET(_xlpm.x,VLOOKUP($I3931,'taxon-match_2026-08-31'!$A$2:$N$122,9,FALSE),IF(_xlpm.x=0,"",_xlpm.x)))</f>
        <v>Florideophyceae</v>
      </c>
      <c r="O3931" t="str">
        <f>IF($I3931="","",_xlfn.LET(_xlpm.x,VLOOKUP($I3931,'taxon-match_2026-08-31'!$A$2:$N$122,10,FALSE),IF(_xlpm.x=0,"",_xlpm.x)))</f>
        <v>Rhodymeniales</v>
      </c>
      <c r="P3931" t="str">
        <f>IF($I3931="","",_xlfn.LET(_xlpm.x,VLOOKUP($I3931,'taxon-match_2026-08-31'!$A$2:$N$122,11,FALSE),IF(_xlpm.x=0,"",_xlpm.x)))</f>
        <v>Fryeellaceae</v>
      </c>
      <c r="Q3931" t="str">
        <f>IF($I3931="","",_xlfn.LET(_xlpm.x,VLOOKUP($I3931,'taxon-match_2026-08-31'!$A$2:$N$122,12,FALSE),IF(_xlpm.x=0,"",_xlpm.x)))</f>
        <v>Hymenocladiopsis</v>
      </c>
      <c r="R3931" t="str">
        <f>IF($I3931="","",_xlfn.LET(_xlpm.x,VLOOKUP($I3931,'taxon-match_2026-08-31'!$A$2:$N$122,14,FALSE),IF(_xlpm.x=0,"",_xlpm.x)))</f>
        <v>prolifera</v>
      </c>
      <c r="S3931" s="2" t="s">
        <v>2609</v>
      </c>
      <c r="T3931" s="69" t="s">
        <v>60</v>
      </c>
      <c r="U3931" s="69"/>
      <c r="X3931" t="str">
        <f>IF(T3931="","",_xlfn.LET(_xlpm.x,VLOOKUP(T3931,'Drop-down_menus'!$F$2:$G$16,2,FALSE),IF(_xlpm.x=0,"",_xlpm.x)))</f>
        <v>https://orcid.org/0000-0002-9708-1761</v>
      </c>
      <c r="Y3931" t="str">
        <f>IF(U3931="","",_xlfn.LET(_xlpm.x,VLOOKUP(U3931,'Drop-down_menus'!$F$2:$G$16,2,FALSE),IF(_xlpm.x=0,"",_xlpm.x)))</f>
        <v/>
      </c>
      <c r="Z3931" t="str">
        <f>IF(V3931="","",_xlfn.LET(_xlpm.x,VLOOKUP(V3931,'Drop-down_menus'!$F$2:$G$16,2,FALSE),IF(_xlpm.x=0,"",_xlpm.x)))</f>
        <v/>
      </c>
      <c r="AA3931" t="str">
        <f>IF(W3931="","",_xlfn.LET(_xlpm.x,VLOOKUP(W3931,'Drop-down_menus'!$F$2:$G$16,2,FALSE),IF(_xlpm.x=0,"",_xlpm.x)))</f>
        <v/>
      </c>
      <c r="AB3931" t="s">
        <v>702</v>
      </c>
      <c r="AE3931" t="s">
        <v>896</v>
      </c>
    </row>
    <row r="3932" spans="1:31" ht="15" hidden="1" x14ac:dyDescent="0.2">
      <c r="A3932" s="2" t="s">
        <v>253</v>
      </c>
      <c r="B3932">
        <v>1813</v>
      </c>
      <c r="C3932">
        <v>3348</v>
      </c>
      <c r="D3932" s="69" t="s">
        <v>700</v>
      </c>
      <c r="F3932" s="70" t="s">
        <v>2350</v>
      </c>
      <c r="H3932" s="70" t="s">
        <v>2350</v>
      </c>
      <c r="I3932" t="s">
        <v>1505</v>
      </c>
      <c r="J3932" t="str">
        <f>IF($I3932="","",_xlfn.LET(_xlpm.x,VLOOKUP($I3932,'taxon-match_2026-08-31'!$A$2:$N$122,6,FALSE),IF(_xlpm.x=0,"",_xlpm.x)))</f>
        <v>Bory, 1828</v>
      </c>
      <c r="K3932" t="str">
        <f>IF($I3932="","",_xlfn.LET(_xlpm.x,VLOOKUP($I3932,'taxon-match_2026-08-31'!$A$2:$N$122,4,FALSE),IF(_xlpm.x=0,"",_xlpm.x)))</f>
        <v>urn:lsid:marinespecies.org:taxname:143673</v>
      </c>
      <c r="L3932" t="str">
        <f>IF($I3932="","",_xlfn.LET(_xlpm.x,VLOOKUP($I3932,'taxon-match_2026-08-31'!$A$2:$N$122,7,FALSE),IF(_xlpm.x=0,"",_xlpm.x)))</f>
        <v>Plantae</v>
      </c>
      <c r="M3932" t="str">
        <f>IF($I3932="","",_xlfn.LET(_xlpm.x,VLOOKUP($I3932,'taxon-match_2026-08-31'!$A$2:$N$122,8,FALSE),IF(_xlpm.x=0,"",_xlpm.x)))</f>
        <v>Rhodophyta</v>
      </c>
      <c r="N3932" t="str">
        <f>IF($I3932="","",_xlfn.LET(_xlpm.x,VLOOKUP($I3932,'taxon-match_2026-08-31'!$A$2:$N$122,9,FALSE),IF(_xlpm.x=0,"",_xlpm.x)))</f>
        <v>Florideophyceae</v>
      </c>
      <c r="O3932" t="str">
        <f>IF($I3932="","",_xlfn.LET(_xlpm.x,VLOOKUP($I3932,'taxon-match_2026-08-31'!$A$2:$N$122,10,FALSE),IF(_xlpm.x=0,"",_xlpm.x)))</f>
        <v>Ceramiales</v>
      </c>
      <c r="P3932" t="str">
        <f>IF($I3932="","",_xlfn.LET(_xlpm.x,VLOOKUP($I3932,'taxon-match_2026-08-31'!$A$2:$N$122,11,FALSE),IF(_xlpm.x=0,"",_xlpm.x)))</f>
        <v>Delesseriaceae</v>
      </c>
      <c r="Q3932" t="str">
        <f>IF($I3932="","",_xlfn.LET(_xlpm.x,VLOOKUP($I3932,'taxon-match_2026-08-31'!$A$2:$N$122,12,FALSE),IF(_xlpm.x=0,"",_xlpm.x)))</f>
        <v/>
      </c>
      <c r="R3932" t="str">
        <f>IF($I3932="","",_xlfn.LET(_xlpm.x,VLOOKUP($I3932,'taxon-match_2026-08-31'!$A$2:$N$122,14,FALSE),IF(_xlpm.x=0,"",_xlpm.x)))</f>
        <v/>
      </c>
      <c r="S3932" s="2" t="s">
        <v>2360</v>
      </c>
      <c r="T3932" s="69" t="s">
        <v>60</v>
      </c>
      <c r="U3932" s="69"/>
      <c r="X3932" t="str">
        <f>IF(T3932="","",_xlfn.LET(_xlpm.x,VLOOKUP(T3932,'Drop-down_menus'!$F$2:$G$16,2,FALSE),IF(_xlpm.x=0,"",_xlpm.x)))</f>
        <v>https://orcid.org/0000-0002-9708-1761</v>
      </c>
      <c r="Y3932" t="str">
        <f>IF(U3932="","",_xlfn.LET(_xlpm.x,VLOOKUP(U3932,'Drop-down_menus'!$F$2:$G$16,2,FALSE),IF(_xlpm.x=0,"",_xlpm.x)))</f>
        <v/>
      </c>
      <c r="Z3932" t="str">
        <f>IF(V3932="","",_xlfn.LET(_xlpm.x,VLOOKUP(V3932,'Drop-down_menus'!$F$2:$G$16,2,FALSE),IF(_xlpm.x=0,"",_xlpm.x)))</f>
        <v/>
      </c>
      <c r="AA3932" t="str">
        <f>IF(W3932="","",_xlfn.LET(_xlpm.x,VLOOKUP(W3932,'Drop-down_menus'!$F$2:$G$16,2,FALSE),IF(_xlpm.x=0,"",_xlpm.x)))</f>
        <v/>
      </c>
      <c r="AB3932" t="s">
        <v>702</v>
      </c>
      <c r="AE3932" t="s">
        <v>896</v>
      </c>
    </row>
    <row r="3933" spans="1:31" ht="15" hidden="1" x14ac:dyDescent="0.2">
      <c r="A3933" s="2" t="s">
        <v>253</v>
      </c>
      <c r="B3933">
        <v>1814</v>
      </c>
      <c r="C3933">
        <v>3349</v>
      </c>
      <c r="D3933" s="69" t="s">
        <v>700</v>
      </c>
      <c r="F3933" s="70" t="s">
        <v>2350</v>
      </c>
      <c r="H3933" s="70" t="s">
        <v>2350</v>
      </c>
      <c r="I3933" t="s">
        <v>1505</v>
      </c>
      <c r="J3933" t="str">
        <f>IF($I3933="","",_xlfn.LET(_xlpm.x,VLOOKUP($I3933,'taxon-match_2026-08-31'!$A$2:$N$122,6,FALSE),IF(_xlpm.x=0,"",_xlpm.x)))</f>
        <v>Bory, 1828</v>
      </c>
      <c r="K3933" t="str">
        <f>IF($I3933="","",_xlfn.LET(_xlpm.x,VLOOKUP($I3933,'taxon-match_2026-08-31'!$A$2:$N$122,4,FALSE),IF(_xlpm.x=0,"",_xlpm.x)))</f>
        <v>urn:lsid:marinespecies.org:taxname:143673</v>
      </c>
      <c r="L3933" t="str">
        <f>IF($I3933="","",_xlfn.LET(_xlpm.x,VLOOKUP($I3933,'taxon-match_2026-08-31'!$A$2:$N$122,7,FALSE),IF(_xlpm.x=0,"",_xlpm.x)))</f>
        <v>Plantae</v>
      </c>
      <c r="M3933" t="str">
        <f>IF($I3933="","",_xlfn.LET(_xlpm.x,VLOOKUP($I3933,'taxon-match_2026-08-31'!$A$2:$N$122,8,FALSE),IF(_xlpm.x=0,"",_xlpm.x)))</f>
        <v>Rhodophyta</v>
      </c>
      <c r="N3933" t="str">
        <f>IF($I3933="","",_xlfn.LET(_xlpm.x,VLOOKUP($I3933,'taxon-match_2026-08-31'!$A$2:$N$122,9,FALSE),IF(_xlpm.x=0,"",_xlpm.x)))</f>
        <v>Florideophyceae</v>
      </c>
      <c r="O3933" t="str">
        <f>IF($I3933="","",_xlfn.LET(_xlpm.x,VLOOKUP($I3933,'taxon-match_2026-08-31'!$A$2:$N$122,10,FALSE),IF(_xlpm.x=0,"",_xlpm.x)))</f>
        <v>Ceramiales</v>
      </c>
      <c r="P3933" t="str">
        <f>IF($I3933="","",_xlfn.LET(_xlpm.x,VLOOKUP($I3933,'taxon-match_2026-08-31'!$A$2:$N$122,11,FALSE),IF(_xlpm.x=0,"",_xlpm.x)))</f>
        <v>Delesseriaceae</v>
      </c>
      <c r="Q3933" t="str">
        <f>IF($I3933="","",_xlfn.LET(_xlpm.x,VLOOKUP($I3933,'taxon-match_2026-08-31'!$A$2:$N$122,12,FALSE),IF(_xlpm.x=0,"",_xlpm.x)))</f>
        <v/>
      </c>
      <c r="R3933" t="str">
        <f>IF($I3933="","",_xlfn.LET(_xlpm.x,VLOOKUP($I3933,'taxon-match_2026-08-31'!$A$2:$N$122,14,FALSE),IF(_xlpm.x=0,"",_xlpm.x)))</f>
        <v/>
      </c>
      <c r="S3933" s="2" t="s">
        <v>2360</v>
      </c>
      <c r="T3933" s="69" t="s">
        <v>60</v>
      </c>
      <c r="U3933" s="69"/>
      <c r="X3933" t="str">
        <f>IF(T3933="","",_xlfn.LET(_xlpm.x,VLOOKUP(T3933,'Drop-down_menus'!$F$2:$G$16,2,FALSE),IF(_xlpm.x=0,"",_xlpm.x)))</f>
        <v>https://orcid.org/0000-0002-9708-1761</v>
      </c>
      <c r="Y3933" t="str">
        <f>IF(U3933="","",_xlfn.LET(_xlpm.x,VLOOKUP(U3933,'Drop-down_menus'!$F$2:$G$16,2,FALSE),IF(_xlpm.x=0,"",_xlpm.x)))</f>
        <v/>
      </c>
      <c r="Z3933" t="str">
        <f>IF(V3933="","",_xlfn.LET(_xlpm.x,VLOOKUP(V3933,'Drop-down_menus'!$F$2:$G$16,2,FALSE),IF(_xlpm.x=0,"",_xlpm.x)))</f>
        <v/>
      </c>
      <c r="AA3933" t="str">
        <f>IF(W3933="","",_xlfn.LET(_xlpm.x,VLOOKUP(W3933,'Drop-down_menus'!$F$2:$G$16,2,FALSE),IF(_xlpm.x=0,"",_xlpm.x)))</f>
        <v/>
      </c>
      <c r="AB3933" t="s">
        <v>702</v>
      </c>
      <c r="AE3933" t="s">
        <v>896</v>
      </c>
    </row>
    <row r="3934" spans="1:31" ht="15" hidden="1" x14ac:dyDescent="0.2">
      <c r="A3934" s="2" t="s">
        <v>253</v>
      </c>
      <c r="B3934">
        <v>1815</v>
      </c>
      <c r="C3934">
        <v>3356</v>
      </c>
      <c r="D3934" s="69" t="s">
        <v>700</v>
      </c>
      <c r="F3934" s="70" t="s">
        <v>2350</v>
      </c>
      <c r="H3934" s="70" t="s">
        <v>2350</v>
      </c>
      <c r="I3934" t="s">
        <v>1505</v>
      </c>
      <c r="J3934" t="str">
        <f>IF($I3934="","",_xlfn.LET(_xlpm.x,VLOOKUP($I3934,'taxon-match_2026-08-31'!$A$2:$N$122,6,FALSE),IF(_xlpm.x=0,"",_xlpm.x)))</f>
        <v>Bory, 1828</v>
      </c>
      <c r="K3934" t="str">
        <f>IF($I3934="","",_xlfn.LET(_xlpm.x,VLOOKUP($I3934,'taxon-match_2026-08-31'!$A$2:$N$122,4,FALSE),IF(_xlpm.x=0,"",_xlpm.x)))</f>
        <v>urn:lsid:marinespecies.org:taxname:143673</v>
      </c>
      <c r="L3934" t="str">
        <f>IF($I3934="","",_xlfn.LET(_xlpm.x,VLOOKUP($I3934,'taxon-match_2026-08-31'!$A$2:$N$122,7,FALSE),IF(_xlpm.x=0,"",_xlpm.x)))</f>
        <v>Plantae</v>
      </c>
      <c r="M3934" t="str">
        <f>IF($I3934="","",_xlfn.LET(_xlpm.x,VLOOKUP($I3934,'taxon-match_2026-08-31'!$A$2:$N$122,8,FALSE),IF(_xlpm.x=0,"",_xlpm.x)))</f>
        <v>Rhodophyta</v>
      </c>
      <c r="N3934" t="str">
        <f>IF($I3934="","",_xlfn.LET(_xlpm.x,VLOOKUP($I3934,'taxon-match_2026-08-31'!$A$2:$N$122,9,FALSE),IF(_xlpm.x=0,"",_xlpm.x)))</f>
        <v>Florideophyceae</v>
      </c>
      <c r="O3934" t="str">
        <f>IF($I3934="","",_xlfn.LET(_xlpm.x,VLOOKUP($I3934,'taxon-match_2026-08-31'!$A$2:$N$122,10,FALSE),IF(_xlpm.x=0,"",_xlpm.x)))</f>
        <v>Ceramiales</v>
      </c>
      <c r="P3934" t="str">
        <f>IF($I3934="","",_xlfn.LET(_xlpm.x,VLOOKUP($I3934,'taxon-match_2026-08-31'!$A$2:$N$122,11,FALSE),IF(_xlpm.x=0,"",_xlpm.x)))</f>
        <v>Delesseriaceae</v>
      </c>
      <c r="Q3934" t="str">
        <f>IF($I3934="","",_xlfn.LET(_xlpm.x,VLOOKUP($I3934,'taxon-match_2026-08-31'!$A$2:$N$122,12,FALSE),IF(_xlpm.x=0,"",_xlpm.x)))</f>
        <v/>
      </c>
      <c r="R3934" t="str">
        <f>IF($I3934="","",_xlfn.LET(_xlpm.x,VLOOKUP($I3934,'taxon-match_2026-08-31'!$A$2:$N$122,14,FALSE),IF(_xlpm.x=0,"",_xlpm.x)))</f>
        <v/>
      </c>
      <c r="S3934" s="2" t="s">
        <v>2360</v>
      </c>
      <c r="T3934" s="69" t="s">
        <v>60</v>
      </c>
      <c r="U3934" s="69"/>
      <c r="X3934" t="str">
        <f>IF(T3934="","",_xlfn.LET(_xlpm.x,VLOOKUP(T3934,'Drop-down_menus'!$F$2:$G$16,2,FALSE),IF(_xlpm.x=0,"",_xlpm.x)))</f>
        <v>https://orcid.org/0000-0002-9708-1761</v>
      </c>
      <c r="Y3934" t="str">
        <f>IF(U3934="","",_xlfn.LET(_xlpm.x,VLOOKUP(U3934,'Drop-down_menus'!$F$2:$G$16,2,FALSE),IF(_xlpm.x=0,"",_xlpm.x)))</f>
        <v/>
      </c>
      <c r="Z3934" t="str">
        <f>IF(V3934="","",_xlfn.LET(_xlpm.x,VLOOKUP(V3934,'Drop-down_menus'!$F$2:$G$16,2,FALSE),IF(_xlpm.x=0,"",_xlpm.x)))</f>
        <v/>
      </c>
      <c r="AA3934" t="str">
        <f>IF(W3934="","",_xlfn.LET(_xlpm.x,VLOOKUP(W3934,'Drop-down_menus'!$F$2:$G$16,2,FALSE),IF(_xlpm.x=0,"",_xlpm.x)))</f>
        <v/>
      </c>
      <c r="AB3934" t="s">
        <v>702</v>
      </c>
      <c r="AE3934" t="s">
        <v>896</v>
      </c>
    </row>
    <row r="3935" spans="1:31" ht="15" hidden="1" x14ac:dyDescent="0.2">
      <c r="A3935" s="2" t="s">
        <v>298</v>
      </c>
      <c r="B3935">
        <v>2855</v>
      </c>
      <c r="C3935">
        <v>3357</v>
      </c>
      <c r="D3935" s="69" t="s">
        <v>700</v>
      </c>
      <c r="F3935" s="70" t="s">
        <v>2350</v>
      </c>
      <c r="H3935" s="70" t="s">
        <v>2350</v>
      </c>
      <c r="I3935" t="s">
        <v>1505</v>
      </c>
      <c r="J3935" t="str">
        <f>IF($I3935="","",_xlfn.LET(_xlpm.x,VLOOKUP($I3935,'taxon-match_2026-08-31'!$A$2:$N$122,6,FALSE),IF(_xlpm.x=0,"",_xlpm.x)))</f>
        <v>Bory, 1828</v>
      </c>
      <c r="K3935" t="str">
        <f>IF($I3935="","",_xlfn.LET(_xlpm.x,VLOOKUP($I3935,'taxon-match_2026-08-31'!$A$2:$N$122,4,FALSE),IF(_xlpm.x=0,"",_xlpm.x)))</f>
        <v>urn:lsid:marinespecies.org:taxname:143673</v>
      </c>
      <c r="L3935" t="str">
        <f>IF($I3935="","",_xlfn.LET(_xlpm.x,VLOOKUP($I3935,'taxon-match_2026-08-31'!$A$2:$N$122,7,FALSE),IF(_xlpm.x=0,"",_xlpm.x)))</f>
        <v>Plantae</v>
      </c>
      <c r="M3935" t="str">
        <f>IF($I3935="","",_xlfn.LET(_xlpm.x,VLOOKUP($I3935,'taxon-match_2026-08-31'!$A$2:$N$122,8,FALSE),IF(_xlpm.x=0,"",_xlpm.x)))</f>
        <v>Rhodophyta</v>
      </c>
      <c r="N3935" t="str">
        <f>IF($I3935="","",_xlfn.LET(_xlpm.x,VLOOKUP($I3935,'taxon-match_2026-08-31'!$A$2:$N$122,9,FALSE),IF(_xlpm.x=0,"",_xlpm.x)))</f>
        <v>Florideophyceae</v>
      </c>
      <c r="O3935" t="str">
        <f>IF($I3935="","",_xlfn.LET(_xlpm.x,VLOOKUP($I3935,'taxon-match_2026-08-31'!$A$2:$N$122,10,FALSE),IF(_xlpm.x=0,"",_xlpm.x)))</f>
        <v>Ceramiales</v>
      </c>
      <c r="P3935" t="str">
        <f>IF($I3935="","",_xlfn.LET(_xlpm.x,VLOOKUP($I3935,'taxon-match_2026-08-31'!$A$2:$N$122,11,FALSE),IF(_xlpm.x=0,"",_xlpm.x)))</f>
        <v>Delesseriaceae</v>
      </c>
      <c r="Q3935" t="str">
        <f>IF($I3935="","",_xlfn.LET(_xlpm.x,VLOOKUP($I3935,'taxon-match_2026-08-31'!$A$2:$N$122,12,FALSE),IF(_xlpm.x=0,"",_xlpm.x)))</f>
        <v/>
      </c>
      <c r="R3935" t="str">
        <f>IF($I3935="","",_xlfn.LET(_xlpm.x,VLOOKUP($I3935,'taxon-match_2026-08-31'!$A$2:$N$122,14,FALSE),IF(_xlpm.x=0,"",_xlpm.x)))</f>
        <v/>
      </c>
      <c r="S3935" s="2" t="s">
        <v>2360</v>
      </c>
      <c r="T3935" s="69" t="s">
        <v>60</v>
      </c>
      <c r="U3935" s="69"/>
      <c r="X3935" t="str">
        <f>IF(T3935="","",_xlfn.LET(_xlpm.x,VLOOKUP(T3935,'Drop-down_menus'!$F$2:$G$16,2,FALSE),IF(_xlpm.x=0,"",_xlpm.x)))</f>
        <v>https://orcid.org/0000-0002-9708-1761</v>
      </c>
      <c r="Y3935" t="str">
        <f>IF(U3935="","",_xlfn.LET(_xlpm.x,VLOOKUP(U3935,'Drop-down_menus'!$F$2:$G$16,2,FALSE),IF(_xlpm.x=0,"",_xlpm.x)))</f>
        <v/>
      </c>
      <c r="Z3935" t="str">
        <f>IF(V3935="","",_xlfn.LET(_xlpm.x,VLOOKUP(V3935,'Drop-down_menus'!$F$2:$G$16,2,FALSE),IF(_xlpm.x=0,"",_xlpm.x)))</f>
        <v/>
      </c>
      <c r="AA3935" t="str">
        <f>IF(W3935="","",_xlfn.LET(_xlpm.x,VLOOKUP(W3935,'Drop-down_menus'!$F$2:$G$16,2,FALSE),IF(_xlpm.x=0,"",_xlpm.x)))</f>
        <v/>
      </c>
      <c r="AB3935" t="s">
        <v>702</v>
      </c>
      <c r="AE3935" t="s">
        <v>896</v>
      </c>
    </row>
    <row r="3936" spans="1:31" ht="15" hidden="1" x14ac:dyDescent="0.2">
      <c r="A3936" s="2" t="s">
        <v>298</v>
      </c>
      <c r="B3936">
        <v>2908</v>
      </c>
      <c r="C3936">
        <v>3358</v>
      </c>
      <c r="D3936" s="69" t="s">
        <v>700</v>
      </c>
      <c r="F3936" s="70" t="s">
        <v>2350</v>
      </c>
      <c r="H3936" s="70" t="s">
        <v>2350</v>
      </c>
      <c r="I3936" t="s">
        <v>1505</v>
      </c>
      <c r="J3936" t="str">
        <f>IF($I3936="","",_xlfn.LET(_xlpm.x,VLOOKUP($I3936,'taxon-match_2026-08-31'!$A$2:$N$122,6,FALSE),IF(_xlpm.x=0,"",_xlpm.x)))</f>
        <v>Bory, 1828</v>
      </c>
      <c r="K3936" t="str">
        <f>IF($I3936="","",_xlfn.LET(_xlpm.x,VLOOKUP($I3936,'taxon-match_2026-08-31'!$A$2:$N$122,4,FALSE),IF(_xlpm.x=0,"",_xlpm.x)))</f>
        <v>urn:lsid:marinespecies.org:taxname:143673</v>
      </c>
      <c r="L3936" t="str">
        <f>IF($I3936="","",_xlfn.LET(_xlpm.x,VLOOKUP($I3936,'taxon-match_2026-08-31'!$A$2:$N$122,7,FALSE),IF(_xlpm.x=0,"",_xlpm.x)))</f>
        <v>Plantae</v>
      </c>
      <c r="M3936" t="str">
        <f>IF($I3936="","",_xlfn.LET(_xlpm.x,VLOOKUP($I3936,'taxon-match_2026-08-31'!$A$2:$N$122,8,FALSE),IF(_xlpm.x=0,"",_xlpm.x)))</f>
        <v>Rhodophyta</v>
      </c>
      <c r="N3936" t="str">
        <f>IF($I3936="","",_xlfn.LET(_xlpm.x,VLOOKUP($I3936,'taxon-match_2026-08-31'!$A$2:$N$122,9,FALSE),IF(_xlpm.x=0,"",_xlpm.x)))</f>
        <v>Florideophyceae</v>
      </c>
      <c r="O3936" t="str">
        <f>IF($I3936="","",_xlfn.LET(_xlpm.x,VLOOKUP($I3936,'taxon-match_2026-08-31'!$A$2:$N$122,10,FALSE),IF(_xlpm.x=0,"",_xlpm.x)))</f>
        <v>Ceramiales</v>
      </c>
      <c r="P3936" t="str">
        <f>IF($I3936="","",_xlfn.LET(_xlpm.x,VLOOKUP($I3936,'taxon-match_2026-08-31'!$A$2:$N$122,11,FALSE),IF(_xlpm.x=0,"",_xlpm.x)))</f>
        <v>Delesseriaceae</v>
      </c>
      <c r="Q3936" t="str">
        <f>IF($I3936="","",_xlfn.LET(_xlpm.x,VLOOKUP($I3936,'taxon-match_2026-08-31'!$A$2:$N$122,12,FALSE),IF(_xlpm.x=0,"",_xlpm.x)))</f>
        <v/>
      </c>
      <c r="R3936" t="str">
        <f>IF($I3936="","",_xlfn.LET(_xlpm.x,VLOOKUP($I3936,'taxon-match_2026-08-31'!$A$2:$N$122,14,FALSE),IF(_xlpm.x=0,"",_xlpm.x)))</f>
        <v/>
      </c>
      <c r="S3936" s="2" t="s">
        <v>2360</v>
      </c>
      <c r="T3936" s="69" t="s">
        <v>60</v>
      </c>
      <c r="U3936" s="69"/>
      <c r="X3936" t="str">
        <f>IF(T3936="","",_xlfn.LET(_xlpm.x,VLOOKUP(T3936,'Drop-down_menus'!$F$2:$G$16,2,FALSE),IF(_xlpm.x=0,"",_xlpm.x)))</f>
        <v>https://orcid.org/0000-0002-9708-1761</v>
      </c>
      <c r="Y3936" t="str">
        <f>IF(U3936="","",_xlfn.LET(_xlpm.x,VLOOKUP(U3936,'Drop-down_menus'!$F$2:$G$16,2,FALSE),IF(_xlpm.x=0,"",_xlpm.x)))</f>
        <v/>
      </c>
      <c r="Z3936" t="str">
        <f>IF(V3936="","",_xlfn.LET(_xlpm.x,VLOOKUP(V3936,'Drop-down_menus'!$F$2:$G$16,2,FALSE),IF(_xlpm.x=0,"",_xlpm.x)))</f>
        <v/>
      </c>
      <c r="AA3936" t="str">
        <f>IF(W3936="","",_xlfn.LET(_xlpm.x,VLOOKUP(W3936,'Drop-down_menus'!$F$2:$G$16,2,FALSE),IF(_xlpm.x=0,"",_xlpm.x)))</f>
        <v/>
      </c>
      <c r="AB3936" t="s">
        <v>702</v>
      </c>
      <c r="AE3936" t="s">
        <v>896</v>
      </c>
    </row>
    <row r="3937" spans="1:31" ht="15" hidden="1" x14ac:dyDescent="0.2">
      <c r="A3937" s="2" t="s">
        <v>298</v>
      </c>
      <c r="B3937">
        <v>2909</v>
      </c>
      <c r="C3937">
        <v>3329</v>
      </c>
      <c r="D3937" s="69" t="s">
        <v>700</v>
      </c>
      <c r="F3937" s="70" t="s">
        <v>2350</v>
      </c>
      <c r="H3937" s="70" t="s">
        <v>2350</v>
      </c>
      <c r="I3937" t="s">
        <v>1505</v>
      </c>
      <c r="J3937" t="str">
        <f>IF($I3937="","",_xlfn.LET(_xlpm.x,VLOOKUP($I3937,'taxon-match_2026-08-31'!$A$2:$N$122,6,FALSE),IF(_xlpm.x=0,"",_xlpm.x)))</f>
        <v>Bory, 1828</v>
      </c>
      <c r="K3937" t="str">
        <f>IF($I3937="","",_xlfn.LET(_xlpm.x,VLOOKUP($I3937,'taxon-match_2026-08-31'!$A$2:$N$122,4,FALSE),IF(_xlpm.x=0,"",_xlpm.x)))</f>
        <v>urn:lsid:marinespecies.org:taxname:143673</v>
      </c>
      <c r="L3937" t="str">
        <f>IF($I3937="","",_xlfn.LET(_xlpm.x,VLOOKUP($I3937,'taxon-match_2026-08-31'!$A$2:$N$122,7,FALSE),IF(_xlpm.x=0,"",_xlpm.x)))</f>
        <v>Plantae</v>
      </c>
      <c r="M3937" t="str">
        <f>IF($I3937="","",_xlfn.LET(_xlpm.x,VLOOKUP($I3937,'taxon-match_2026-08-31'!$A$2:$N$122,8,FALSE),IF(_xlpm.x=0,"",_xlpm.x)))</f>
        <v>Rhodophyta</v>
      </c>
      <c r="N3937" t="str">
        <f>IF($I3937="","",_xlfn.LET(_xlpm.x,VLOOKUP($I3937,'taxon-match_2026-08-31'!$A$2:$N$122,9,FALSE),IF(_xlpm.x=0,"",_xlpm.x)))</f>
        <v>Florideophyceae</v>
      </c>
      <c r="O3937" t="str">
        <f>IF($I3937="","",_xlfn.LET(_xlpm.x,VLOOKUP($I3937,'taxon-match_2026-08-31'!$A$2:$N$122,10,FALSE),IF(_xlpm.x=0,"",_xlpm.x)))</f>
        <v>Ceramiales</v>
      </c>
      <c r="P3937" t="str">
        <f>IF($I3937="","",_xlfn.LET(_xlpm.x,VLOOKUP($I3937,'taxon-match_2026-08-31'!$A$2:$N$122,11,FALSE),IF(_xlpm.x=0,"",_xlpm.x)))</f>
        <v>Delesseriaceae</v>
      </c>
      <c r="Q3937" t="str">
        <f>IF($I3937="","",_xlfn.LET(_xlpm.x,VLOOKUP($I3937,'taxon-match_2026-08-31'!$A$2:$N$122,12,FALSE),IF(_xlpm.x=0,"",_xlpm.x)))</f>
        <v/>
      </c>
      <c r="R3937" t="str">
        <f>IF($I3937="","",_xlfn.LET(_xlpm.x,VLOOKUP($I3937,'taxon-match_2026-08-31'!$A$2:$N$122,14,FALSE),IF(_xlpm.x=0,"",_xlpm.x)))</f>
        <v/>
      </c>
      <c r="S3937" s="2" t="s">
        <v>2360</v>
      </c>
      <c r="T3937" s="69" t="s">
        <v>60</v>
      </c>
      <c r="U3937" s="69"/>
      <c r="X3937" t="str">
        <f>IF(T3937="","",_xlfn.LET(_xlpm.x,VLOOKUP(T3937,'Drop-down_menus'!$F$2:$G$16,2,FALSE),IF(_xlpm.x=0,"",_xlpm.x)))</f>
        <v>https://orcid.org/0000-0002-9708-1761</v>
      </c>
      <c r="Y3937" t="str">
        <f>IF(U3937="","",_xlfn.LET(_xlpm.x,VLOOKUP(U3937,'Drop-down_menus'!$F$2:$G$16,2,FALSE),IF(_xlpm.x=0,"",_xlpm.x)))</f>
        <v/>
      </c>
      <c r="Z3937" t="str">
        <f>IF(V3937="","",_xlfn.LET(_xlpm.x,VLOOKUP(V3937,'Drop-down_menus'!$F$2:$G$16,2,FALSE),IF(_xlpm.x=0,"",_xlpm.x)))</f>
        <v/>
      </c>
      <c r="AA3937" t="str">
        <f>IF(W3937="","",_xlfn.LET(_xlpm.x,VLOOKUP(W3937,'Drop-down_menus'!$F$2:$G$16,2,FALSE),IF(_xlpm.x=0,"",_xlpm.x)))</f>
        <v/>
      </c>
      <c r="AB3937" t="s">
        <v>702</v>
      </c>
      <c r="AE3937" t="s">
        <v>896</v>
      </c>
    </row>
    <row r="3938" spans="1:31" ht="15" x14ac:dyDescent="0.2">
      <c r="A3938" s="2" t="s">
        <v>298</v>
      </c>
      <c r="B3938">
        <v>2824</v>
      </c>
      <c r="C3938">
        <v>3339</v>
      </c>
      <c r="D3938" s="69" t="s">
        <v>700</v>
      </c>
      <c r="F3938" s="70" t="s">
        <v>940</v>
      </c>
      <c r="H3938" s="70" t="s">
        <v>940</v>
      </c>
      <c r="I3938" t="s">
        <v>940</v>
      </c>
      <c r="J3938" t="str">
        <f>IF($I3938="","",_xlfn.LET(_xlpm.x,VLOOKUP($I3938,'taxon-match_2026-08-31'!$A$2:$N$122,6,FALSE),IF(_xlpm.x=0,"",_xlpm.x)))</f>
        <v>Gain, 1911</v>
      </c>
      <c r="K3938" t="str">
        <f>IF($I3938="","",_xlfn.LET(_xlpm.x,VLOOKUP($I3938,'taxon-match_2026-08-31'!$A$2:$N$122,4,FALSE),IF(_xlpm.x=0,"",_xlpm.x)))</f>
        <v>urn:lsid:marinespecies.org:taxname:325529</v>
      </c>
      <c r="L3938" t="str">
        <f>IF($I3938="","",_xlfn.LET(_xlpm.x,VLOOKUP($I3938,'taxon-match_2026-08-31'!$A$2:$N$122,7,FALSE),IF(_xlpm.x=0,"",_xlpm.x)))</f>
        <v>Plantae</v>
      </c>
      <c r="M3938" t="str">
        <f>IF($I3938="","",_xlfn.LET(_xlpm.x,VLOOKUP($I3938,'taxon-match_2026-08-31'!$A$2:$N$122,8,FALSE),IF(_xlpm.x=0,"",_xlpm.x)))</f>
        <v>Chlorophyta</v>
      </c>
      <c r="N3938" t="str">
        <f>IF($I3938="","",_xlfn.LET(_xlpm.x,VLOOKUP($I3938,'taxon-match_2026-08-31'!$A$2:$N$122,9,FALSE),IF(_xlpm.x=0,"",_xlpm.x)))</f>
        <v>Ulvophyceae</v>
      </c>
      <c r="O3938" t="str">
        <f>IF($I3938="","",_xlfn.LET(_xlpm.x,VLOOKUP($I3938,'taxon-match_2026-08-31'!$A$2:$N$122,10,FALSE),IF(_xlpm.x=0,"",_xlpm.x)))</f>
        <v>Ulotrichales</v>
      </c>
      <c r="P3938" t="str">
        <f>IF($I3938="","",_xlfn.LET(_xlpm.x,VLOOKUP($I3938,'taxon-match_2026-08-31'!$A$2:$N$122,11,FALSE),IF(_xlpm.x=0,"",_xlpm.x)))</f>
        <v>Monostromataceae</v>
      </c>
      <c r="Q3938" t="str">
        <f>IF($I3938="","",_xlfn.LET(_xlpm.x,VLOOKUP($I3938,'taxon-match_2026-08-31'!$A$2:$N$122,12,FALSE),IF(_xlpm.x=0,"",_xlpm.x)))</f>
        <v>Monostroma</v>
      </c>
      <c r="R3938" t="str">
        <f>IF($I3938="","",_xlfn.LET(_xlpm.x,VLOOKUP($I3938,'taxon-match_2026-08-31'!$A$2:$N$122,14,FALSE),IF(_xlpm.x=0,"",_xlpm.x)))</f>
        <v>hariotii</v>
      </c>
      <c r="S3938" s="2" t="s">
        <v>2609</v>
      </c>
      <c r="T3938" s="69" t="s">
        <v>60</v>
      </c>
      <c r="X3938" t="str">
        <f>IF(T3938="","",_xlfn.LET(_xlpm.x,VLOOKUP(T3938,'Drop-down_menus'!$F$2:$G$16,2,FALSE),IF(_xlpm.x=0,"",_xlpm.x)))</f>
        <v>https://orcid.org/0000-0002-9708-1761</v>
      </c>
      <c r="Y3938" t="str">
        <f>IF(U3938="","",_xlfn.LET(_xlpm.x,VLOOKUP(U3938,'Drop-down_menus'!$F$2:$G$16,2,FALSE),IF(_xlpm.x=0,"",_xlpm.x)))</f>
        <v/>
      </c>
      <c r="Z3938" t="str">
        <f>IF(V3938="","",_xlfn.LET(_xlpm.x,VLOOKUP(V3938,'Drop-down_menus'!$F$2:$G$16,2,FALSE),IF(_xlpm.x=0,"",_xlpm.x)))</f>
        <v/>
      </c>
      <c r="AA3938" t="str">
        <f>IF(W3938="","",_xlfn.LET(_xlpm.x,VLOOKUP(W3938,'Drop-down_menus'!$F$2:$G$16,2,FALSE),IF(_xlpm.x=0,"",_xlpm.x)))</f>
        <v/>
      </c>
      <c r="AB3938" t="s">
        <v>702</v>
      </c>
      <c r="AE3938" t="s">
        <v>896</v>
      </c>
    </row>
    <row r="3939" spans="1:31" ht="15" x14ac:dyDescent="0.2">
      <c r="A3939" s="2" t="s">
        <v>298</v>
      </c>
      <c r="B3939">
        <v>2894</v>
      </c>
      <c r="C3939">
        <v>3316</v>
      </c>
      <c r="D3939" s="69" t="s">
        <v>700</v>
      </c>
      <c r="F3939" s="70" t="s">
        <v>940</v>
      </c>
      <c r="H3939" s="70" t="s">
        <v>940</v>
      </c>
      <c r="I3939" t="s">
        <v>940</v>
      </c>
      <c r="J3939" t="str">
        <f>IF($I3939="","",_xlfn.LET(_xlpm.x,VLOOKUP($I3939,'taxon-match_2026-08-31'!$A$2:$N$122,6,FALSE),IF(_xlpm.x=0,"",_xlpm.x)))</f>
        <v>Gain, 1911</v>
      </c>
      <c r="K3939" t="str">
        <f>IF($I3939="","",_xlfn.LET(_xlpm.x,VLOOKUP($I3939,'taxon-match_2026-08-31'!$A$2:$N$122,4,FALSE),IF(_xlpm.x=0,"",_xlpm.x)))</f>
        <v>urn:lsid:marinespecies.org:taxname:325529</v>
      </c>
      <c r="L3939" t="str">
        <f>IF($I3939="","",_xlfn.LET(_xlpm.x,VLOOKUP($I3939,'taxon-match_2026-08-31'!$A$2:$N$122,7,FALSE),IF(_xlpm.x=0,"",_xlpm.x)))</f>
        <v>Plantae</v>
      </c>
      <c r="M3939" t="str">
        <f>IF($I3939="","",_xlfn.LET(_xlpm.x,VLOOKUP($I3939,'taxon-match_2026-08-31'!$A$2:$N$122,8,FALSE),IF(_xlpm.x=0,"",_xlpm.x)))</f>
        <v>Chlorophyta</v>
      </c>
      <c r="N3939" t="str">
        <f>IF($I3939="","",_xlfn.LET(_xlpm.x,VLOOKUP($I3939,'taxon-match_2026-08-31'!$A$2:$N$122,9,FALSE),IF(_xlpm.x=0,"",_xlpm.x)))</f>
        <v>Ulvophyceae</v>
      </c>
      <c r="O3939" t="str">
        <f>IF($I3939="","",_xlfn.LET(_xlpm.x,VLOOKUP($I3939,'taxon-match_2026-08-31'!$A$2:$N$122,10,FALSE),IF(_xlpm.x=0,"",_xlpm.x)))</f>
        <v>Ulotrichales</v>
      </c>
      <c r="P3939" t="str">
        <f>IF($I3939="","",_xlfn.LET(_xlpm.x,VLOOKUP($I3939,'taxon-match_2026-08-31'!$A$2:$N$122,11,FALSE),IF(_xlpm.x=0,"",_xlpm.x)))</f>
        <v>Monostromataceae</v>
      </c>
      <c r="Q3939" t="str">
        <f>IF($I3939="","",_xlfn.LET(_xlpm.x,VLOOKUP($I3939,'taxon-match_2026-08-31'!$A$2:$N$122,12,FALSE),IF(_xlpm.x=0,"",_xlpm.x)))</f>
        <v>Monostroma</v>
      </c>
      <c r="R3939" t="str">
        <f>IF($I3939="","",_xlfn.LET(_xlpm.x,VLOOKUP($I3939,'taxon-match_2026-08-31'!$A$2:$N$122,14,FALSE),IF(_xlpm.x=0,"",_xlpm.x)))</f>
        <v>hariotii</v>
      </c>
      <c r="S3939" s="2" t="s">
        <v>2609</v>
      </c>
      <c r="T3939" s="69" t="s">
        <v>60</v>
      </c>
      <c r="X3939" t="str">
        <f>IF(T3939="","",_xlfn.LET(_xlpm.x,VLOOKUP(T3939,'Drop-down_menus'!$F$2:$G$16,2,FALSE),IF(_xlpm.x=0,"",_xlpm.x)))</f>
        <v>https://orcid.org/0000-0002-9708-1761</v>
      </c>
      <c r="Y3939" t="str">
        <f>IF(U3939="","",_xlfn.LET(_xlpm.x,VLOOKUP(U3939,'Drop-down_menus'!$F$2:$G$16,2,FALSE),IF(_xlpm.x=0,"",_xlpm.x)))</f>
        <v/>
      </c>
      <c r="Z3939" t="str">
        <f>IF(V3939="","",_xlfn.LET(_xlpm.x,VLOOKUP(V3939,'Drop-down_menus'!$F$2:$G$16,2,FALSE),IF(_xlpm.x=0,"",_xlpm.x)))</f>
        <v/>
      </c>
      <c r="AA3939" t="str">
        <f>IF(W3939="","",_xlfn.LET(_xlpm.x,VLOOKUP(W3939,'Drop-down_menus'!$F$2:$G$16,2,FALSE),IF(_xlpm.x=0,"",_xlpm.x)))</f>
        <v/>
      </c>
      <c r="AB3939" t="s">
        <v>702</v>
      </c>
      <c r="AE3939" t="s">
        <v>896</v>
      </c>
    </row>
    <row r="3940" spans="1:31" ht="15" x14ac:dyDescent="0.2">
      <c r="A3940" s="2" t="s">
        <v>84</v>
      </c>
      <c r="B3940">
        <v>304</v>
      </c>
      <c r="C3940">
        <v>3353</v>
      </c>
      <c r="D3940" s="69" t="s">
        <v>700</v>
      </c>
      <c r="F3940" s="70" t="s">
        <v>940</v>
      </c>
      <c r="H3940" s="70" t="s">
        <v>940</v>
      </c>
      <c r="I3940" t="s">
        <v>940</v>
      </c>
      <c r="J3940" t="str">
        <f>IF($I3940="","",_xlfn.LET(_xlpm.x,VLOOKUP($I3940,'taxon-match_2026-08-31'!$A$2:$N$122,6,FALSE),IF(_xlpm.x=0,"",_xlpm.x)))</f>
        <v>Gain, 1911</v>
      </c>
      <c r="K3940" t="str">
        <f>IF($I3940="","",_xlfn.LET(_xlpm.x,VLOOKUP($I3940,'taxon-match_2026-08-31'!$A$2:$N$122,4,FALSE),IF(_xlpm.x=0,"",_xlpm.x)))</f>
        <v>urn:lsid:marinespecies.org:taxname:325529</v>
      </c>
      <c r="L3940" t="str">
        <f>IF($I3940="","",_xlfn.LET(_xlpm.x,VLOOKUP($I3940,'taxon-match_2026-08-31'!$A$2:$N$122,7,FALSE),IF(_xlpm.x=0,"",_xlpm.x)))</f>
        <v>Plantae</v>
      </c>
      <c r="M3940" t="str">
        <f>IF($I3940="","",_xlfn.LET(_xlpm.x,VLOOKUP($I3940,'taxon-match_2026-08-31'!$A$2:$N$122,8,FALSE),IF(_xlpm.x=0,"",_xlpm.x)))</f>
        <v>Chlorophyta</v>
      </c>
      <c r="N3940" t="str">
        <f>IF($I3940="","",_xlfn.LET(_xlpm.x,VLOOKUP($I3940,'taxon-match_2026-08-31'!$A$2:$N$122,9,FALSE),IF(_xlpm.x=0,"",_xlpm.x)))</f>
        <v>Ulvophyceae</v>
      </c>
      <c r="O3940" t="str">
        <f>IF($I3940="","",_xlfn.LET(_xlpm.x,VLOOKUP($I3940,'taxon-match_2026-08-31'!$A$2:$N$122,10,FALSE),IF(_xlpm.x=0,"",_xlpm.x)))</f>
        <v>Ulotrichales</v>
      </c>
      <c r="P3940" t="str">
        <f>IF($I3940="","",_xlfn.LET(_xlpm.x,VLOOKUP($I3940,'taxon-match_2026-08-31'!$A$2:$N$122,11,FALSE),IF(_xlpm.x=0,"",_xlpm.x)))</f>
        <v>Monostromataceae</v>
      </c>
      <c r="Q3940" t="str">
        <f>IF($I3940="","",_xlfn.LET(_xlpm.x,VLOOKUP($I3940,'taxon-match_2026-08-31'!$A$2:$N$122,12,FALSE),IF(_xlpm.x=0,"",_xlpm.x)))</f>
        <v>Monostroma</v>
      </c>
      <c r="R3940" t="str">
        <f>IF($I3940="","",_xlfn.LET(_xlpm.x,VLOOKUP($I3940,'taxon-match_2026-08-31'!$A$2:$N$122,14,FALSE),IF(_xlpm.x=0,"",_xlpm.x)))</f>
        <v>hariotii</v>
      </c>
      <c r="S3940" s="2" t="s">
        <v>2609</v>
      </c>
      <c r="T3940" s="69" t="s">
        <v>60</v>
      </c>
      <c r="X3940" t="str">
        <f>IF(T3940="","",_xlfn.LET(_xlpm.x,VLOOKUP(T3940,'Drop-down_menus'!$F$2:$G$16,2,FALSE),IF(_xlpm.x=0,"",_xlpm.x)))</f>
        <v>https://orcid.org/0000-0002-9708-1761</v>
      </c>
      <c r="Y3940" t="str">
        <f>IF(U3940="","",_xlfn.LET(_xlpm.x,VLOOKUP(U3940,'Drop-down_menus'!$F$2:$G$16,2,FALSE),IF(_xlpm.x=0,"",_xlpm.x)))</f>
        <v/>
      </c>
      <c r="Z3940" t="str">
        <f>IF(V3940="","",_xlfn.LET(_xlpm.x,VLOOKUP(V3940,'Drop-down_menus'!$F$2:$G$16,2,FALSE),IF(_xlpm.x=0,"",_xlpm.x)))</f>
        <v/>
      </c>
      <c r="AA3940" t="str">
        <f>IF(W3940="","",_xlfn.LET(_xlpm.x,VLOOKUP(W3940,'Drop-down_menus'!$F$2:$G$16,2,FALSE),IF(_xlpm.x=0,"",_xlpm.x)))</f>
        <v/>
      </c>
      <c r="AB3940" t="s">
        <v>702</v>
      </c>
      <c r="AE3940" t="s">
        <v>896</v>
      </c>
    </row>
    <row r="3941" spans="1:31" ht="15" x14ac:dyDescent="0.2">
      <c r="A3941" s="2" t="s">
        <v>84</v>
      </c>
      <c r="B3941">
        <v>340</v>
      </c>
      <c r="C3941">
        <v>3354</v>
      </c>
      <c r="D3941" s="69" t="s">
        <v>700</v>
      </c>
      <c r="F3941" s="70" t="s">
        <v>940</v>
      </c>
      <c r="H3941" s="70" t="s">
        <v>940</v>
      </c>
      <c r="I3941" t="s">
        <v>940</v>
      </c>
      <c r="J3941" t="str">
        <f>IF($I3941="","",_xlfn.LET(_xlpm.x,VLOOKUP($I3941,'taxon-match_2026-08-31'!$A$2:$N$122,6,FALSE),IF(_xlpm.x=0,"",_xlpm.x)))</f>
        <v>Gain, 1911</v>
      </c>
      <c r="K3941" t="str">
        <f>IF($I3941="","",_xlfn.LET(_xlpm.x,VLOOKUP($I3941,'taxon-match_2026-08-31'!$A$2:$N$122,4,FALSE),IF(_xlpm.x=0,"",_xlpm.x)))</f>
        <v>urn:lsid:marinespecies.org:taxname:325529</v>
      </c>
      <c r="L3941" t="str">
        <f>IF($I3941="","",_xlfn.LET(_xlpm.x,VLOOKUP($I3941,'taxon-match_2026-08-31'!$A$2:$N$122,7,FALSE),IF(_xlpm.x=0,"",_xlpm.x)))</f>
        <v>Plantae</v>
      </c>
      <c r="M3941" t="str">
        <f>IF($I3941="","",_xlfn.LET(_xlpm.x,VLOOKUP($I3941,'taxon-match_2026-08-31'!$A$2:$N$122,8,FALSE),IF(_xlpm.x=0,"",_xlpm.x)))</f>
        <v>Chlorophyta</v>
      </c>
      <c r="N3941" t="str">
        <f>IF($I3941="","",_xlfn.LET(_xlpm.x,VLOOKUP($I3941,'taxon-match_2026-08-31'!$A$2:$N$122,9,FALSE),IF(_xlpm.x=0,"",_xlpm.x)))</f>
        <v>Ulvophyceae</v>
      </c>
      <c r="O3941" t="str">
        <f>IF($I3941="","",_xlfn.LET(_xlpm.x,VLOOKUP($I3941,'taxon-match_2026-08-31'!$A$2:$N$122,10,FALSE),IF(_xlpm.x=0,"",_xlpm.x)))</f>
        <v>Ulotrichales</v>
      </c>
      <c r="P3941" t="str">
        <f>IF($I3941="","",_xlfn.LET(_xlpm.x,VLOOKUP($I3941,'taxon-match_2026-08-31'!$A$2:$N$122,11,FALSE),IF(_xlpm.x=0,"",_xlpm.x)))</f>
        <v>Monostromataceae</v>
      </c>
      <c r="Q3941" t="str">
        <f>IF($I3941="","",_xlfn.LET(_xlpm.x,VLOOKUP($I3941,'taxon-match_2026-08-31'!$A$2:$N$122,12,FALSE),IF(_xlpm.x=0,"",_xlpm.x)))</f>
        <v>Monostroma</v>
      </c>
      <c r="R3941" t="str">
        <f>IF($I3941="","",_xlfn.LET(_xlpm.x,VLOOKUP($I3941,'taxon-match_2026-08-31'!$A$2:$N$122,14,FALSE),IF(_xlpm.x=0,"",_xlpm.x)))</f>
        <v>hariotii</v>
      </c>
      <c r="S3941" s="2" t="s">
        <v>2609</v>
      </c>
      <c r="T3941" s="69" t="s">
        <v>60</v>
      </c>
      <c r="X3941" t="str">
        <f>IF(T3941="","",_xlfn.LET(_xlpm.x,VLOOKUP(T3941,'Drop-down_menus'!$F$2:$G$16,2,FALSE),IF(_xlpm.x=0,"",_xlpm.x)))</f>
        <v>https://orcid.org/0000-0002-9708-1761</v>
      </c>
      <c r="Y3941" t="str">
        <f>IF(U3941="","",_xlfn.LET(_xlpm.x,VLOOKUP(U3941,'Drop-down_menus'!$F$2:$G$16,2,FALSE),IF(_xlpm.x=0,"",_xlpm.x)))</f>
        <v/>
      </c>
      <c r="Z3941" t="str">
        <f>IF(V3941="","",_xlfn.LET(_xlpm.x,VLOOKUP(V3941,'Drop-down_menus'!$F$2:$G$16,2,FALSE),IF(_xlpm.x=0,"",_xlpm.x)))</f>
        <v/>
      </c>
      <c r="AA3941" t="str">
        <f>IF(W3941="","",_xlfn.LET(_xlpm.x,VLOOKUP(W3941,'Drop-down_menus'!$F$2:$G$16,2,FALSE),IF(_xlpm.x=0,"",_xlpm.x)))</f>
        <v/>
      </c>
      <c r="AB3941" t="s">
        <v>702</v>
      </c>
      <c r="AE3941" t="s">
        <v>896</v>
      </c>
    </row>
    <row r="3942" spans="1:31" ht="15" x14ac:dyDescent="0.2">
      <c r="A3942" s="2" t="s">
        <v>298</v>
      </c>
      <c r="B3942">
        <v>2978</v>
      </c>
      <c r="C3942">
        <v>3355</v>
      </c>
      <c r="D3942" s="69" t="s">
        <v>700</v>
      </c>
      <c r="F3942" s="70" t="s">
        <v>938</v>
      </c>
      <c r="H3942" s="70" t="s">
        <v>938</v>
      </c>
      <c r="I3942" t="s">
        <v>938</v>
      </c>
      <c r="J3942" t="str">
        <f>IF($I3942="","",_xlfn.LET(_xlpm.x,VLOOKUP($I3942,'taxon-match_2026-08-31'!$A$2:$N$122,6,FALSE),IF(_xlpm.x=0,"",_xlpm.x)))</f>
        <v>(Reinsch) M.J.Wynne, 2004</v>
      </c>
      <c r="K3942" t="str">
        <f>IF($I3942="","",_xlfn.LET(_xlpm.x,VLOOKUP($I3942,'taxon-match_2026-08-31'!$A$2:$N$122,4,FALSE),IF(_xlpm.x=0,"",_xlpm.x)))</f>
        <v>urn:lsid:marinespecies.org:taxname:376710</v>
      </c>
      <c r="L3942" t="str">
        <f>IF($I3942="","",_xlfn.LET(_xlpm.x,VLOOKUP($I3942,'taxon-match_2026-08-31'!$A$2:$N$122,7,FALSE),IF(_xlpm.x=0,"",_xlpm.x)))</f>
        <v>Plantae</v>
      </c>
      <c r="M3942" t="str">
        <f>IF($I3942="","",_xlfn.LET(_xlpm.x,VLOOKUP($I3942,'taxon-match_2026-08-31'!$A$2:$N$122,8,FALSE),IF(_xlpm.x=0,"",_xlpm.x)))</f>
        <v>Rhodophyta</v>
      </c>
      <c r="N3942" t="str">
        <f>IF($I3942="","",_xlfn.LET(_xlpm.x,VLOOKUP($I3942,'taxon-match_2026-08-31'!$A$2:$N$122,9,FALSE),IF(_xlpm.x=0,"",_xlpm.x)))</f>
        <v>Florideophyceae</v>
      </c>
      <c r="O3942" t="str">
        <f>IF($I3942="","",_xlfn.LET(_xlpm.x,VLOOKUP($I3942,'taxon-match_2026-08-31'!$A$2:$N$122,10,FALSE),IF(_xlpm.x=0,"",_xlpm.x)))</f>
        <v>Rhodymeniales</v>
      </c>
      <c r="P3942" t="str">
        <f>IF($I3942="","",_xlfn.LET(_xlpm.x,VLOOKUP($I3942,'taxon-match_2026-08-31'!$A$2:$N$122,11,FALSE),IF(_xlpm.x=0,"",_xlpm.x)))</f>
        <v>Fryeellaceae</v>
      </c>
      <c r="Q3942" t="str">
        <f>IF($I3942="","",_xlfn.LET(_xlpm.x,VLOOKUP($I3942,'taxon-match_2026-08-31'!$A$2:$N$122,12,FALSE),IF(_xlpm.x=0,"",_xlpm.x)))</f>
        <v>Hymenocladiopsis</v>
      </c>
      <c r="R3942" t="str">
        <f>IF($I3942="","",_xlfn.LET(_xlpm.x,VLOOKUP($I3942,'taxon-match_2026-08-31'!$A$2:$N$122,14,FALSE),IF(_xlpm.x=0,"",_xlpm.x)))</f>
        <v>prolifera</v>
      </c>
      <c r="S3942" s="2" t="s">
        <v>2609</v>
      </c>
      <c r="T3942" s="69" t="s">
        <v>60</v>
      </c>
      <c r="U3942" s="69"/>
      <c r="X3942" t="str">
        <f>IF(T3942="","",_xlfn.LET(_xlpm.x,VLOOKUP(T3942,'Drop-down_menus'!$F$2:$G$16,2,FALSE),IF(_xlpm.x=0,"",_xlpm.x)))</f>
        <v>https://orcid.org/0000-0002-9708-1761</v>
      </c>
      <c r="Y3942" t="str">
        <f>IF(U3942="","",_xlfn.LET(_xlpm.x,VLOOKUP(U3942,'Drop-down_menus'!$F$2:$G$16,2,FALSE),IF(_xlpm.x=0,"",_xlpm.x)))</f>
        <v/>
      </c>
      <c r="Z3942" t="str">
        <f>IF(V3942="","",_xlfn.LET(_xlpm.x,VLOOKUP(V3942,'Drop-down_menus'!$F$2:$G$16,2,FALSE),IF(_xlpm.x=0,"",_xlpm.x)))</f>
        <v/>
      </c>
      <c r="AA3942" t="str">
        <f>IF(W3942="","",_xlfn.LET(_xlpm.x,VLOOKUP(W3942,'Drop-down_menus'!$F$2:$G$16,2,FALSE),IF(_xlpm.x=0,"",_xlpm.x)))</f>
        <v/>
      </c>
      <c r="AB3942" t="s">
        <v>730</v>
      </c>
      <c r="AE3942" t="s">
        <v>896</v>
      </c>
    </row>
    <row r="3943" spans="1:31" ht="15" x14ac:dyDescent="0.2">
      <c r="A3943" s="2" t="s">
        <v>298</v>
      </c>
      <c r="B3943">
        <v>2979</v>
      </c>
      <c r="C3943">
        <v>3334</v>
      </c>
      <c r="D3943" s="69" t="s">
        <v>700</v>
      </c>
      <c r="F3943" s="70" t="s">
        <v>938</v>
      </c>
      <c r="H3943" s="70" t="s">
        <v>938</v>
      </c>
      <c r="I3943" t="s">
        <v>938</v>
      </c>
      <c r="J3943" t="str">
        <f>IF($I3943="","",_xlfn.LET(_xlpm.x,VLOOKUP($I3943,'taxon-match_2026-08-31'!$A$2:$N$122,6,FALSE),IF(_xlpm.x=0,"",_xlpm.x)))</f>
        <v>(Reinsch) M.J.Wynne, 2004</v>
      </c>
      <c r="K3943" t="str">
        <f>IF($I3943="","",_xlfn.LET(_xlpm.x,VLOOKUP($I3943,'taxon-match_2026-08-31'!$A$2:$N$122,4,FALSE),IF(_xlpm.x=0,"",_xlpm.x)))</f>
        <v>urn:lsid:marinespecies.org:taxname:376710</v>
      </c>
      <c r="L3943" t="str">
        <f>IF($I3943="","",_xlfn.LET(_xlpm.x,VLOOKUP($I3943,'taxon-match_2026-08-31'!$A$2:$N$122,7,FALSE),IF(_xlpm.x=0,"",_xlpm.x)))</f>
        <v>Plantae</v>
      </c>
      <c r="M3943" t="str">
        <f>IF($I3943="","",_xlfn.LET(_xlpm.x,VLOOKUP($I3943,'taxon-match_2026-08-31'!$A$2:$N$122,8,FALSE),IF(_xlpm.x=0,"",_xlpm.x)))</f>
        <v>Rhodophyta</v>
      </c>
      <c r="N3943" t="str">
        <f>IF($I3943="","",_xlfn.LET(_xlpm.x,VLOOKUP($I3943,'taxon-match_2026-08-31'!$A$2:$N$122,9,FALSE),IF(_xlpm.x=0,"",_xlpm.x)))</f>
        <v>Florideophyceae</v>
      </c>
      <c r="O3943" t="str">
        <f>IF($I3943="","",_xlfn.LET(_xlpm.x,VLOOKUP($I3943,'taxon-match_2026-08-31'!$A$2:$N$122,10,FALSE),IF(_xlpm.x=0,"",_xlpm.x)))</f>
        <v>Rhodymeniales</v>
      </c>
      <c r="P3943" t="str">
        <f>IF($I3943="","",_xlfn.LET(_xlpm.x,VLOOKUP($I3943,'taxon-match_2026-08-31'!$A$2:$N$122,11,FALSE),IF(_xlpm.x=0,"",_xlpm.x)))</f>
        <v>Fryeellaceae</v>
      </c>
      <c r="Q3943" t="str">
        <f>IF($I3943="","",_xlfn.LET(_xlpm.x,VLOOKUP($I3943,'taxon-match_2026-08-31'!$A$2:$N$122,12,FALSE),IF(_xlpm.x=0,"",_xlpm.x)))</f>
        <v>Hymenocladiopsis</v>
      </c>
      <c r="R3943" t="str">
        <f>IF($I3943="","",_xlfn.LET(_xlpm.x,VLOOKUP($I3943,'taxon-match_2026-08-31'!$A$2:$N$122,14,FALSE),IF(_xlpm.x=0,"",_xlpm.x)))</f>
        <v>prolifera</v>
      </c>
      <c r="S3943" s="2" t="s">
        <v>2609</v>
      </c>
      <c r="T3943" s="69" t="s">
        <v>60</v>
      </c>
      <c r="U3943" s="69"/>
      <c r="X3943" t="str">
        <f>IF(T3943="","",_xlfn.LET(_xlpm.x,VLOOKUP(T3943,'Drop-down_menus'!$F$2:$G$16,2,FALSE),IF(_xlpm.x=0,"",_xlpm.x)))</f>
        <v>https://orcid.org/0000-0002-9708-1761</v>
      </c>
      <c r="Y3943" t="str">
        <f>IF(U3943="","",_xlfn.LET(_xlpm.x,VLOOKUP(U3943,'Drop-down_menus'!$F$2:$G$16,2,FALSE),IF(_xlpm.x=0,"",_xlpm.x)))</f>
        <v/>
      </c>
      <c r="Z3943" t="str">
        <f>IF(V3943="","",_xlfn.LET(_xlpm.x,VLOOKUP(V3943,'Drop-down_menus'!$F$2:$G$16,2,FALSE),IF(_xlpm.x=0,"",_xlpm.x)))</f>
        <v/>
      </c>
      <c r="AA3943" t="str">
        <f>IF(W3943="","",_xlfn.LET(_xlpm.x,VLOOKUP(W3943,'Drop-down_menus'!$F$2:$G$16,2,FALSE),IF(_xlpm.x=0,"",_xlpm.x)))</f>
        <v/>
      </c>
      <c r="AB3943" t="s">
        <v>730</v>
      </c>
      <c r="AE3943" t="s">
        <v>896</v>
      </c>
    </row>
    <row r="3944" spans="1:31" ht="15" x14ac:dyDescent="0.2">
      <c r="A3944" s="2" t="s">
        <v>298</v>
      </c>
      <c r="B3944">
        <v>2980</v>
      </c>
      <c r="C3944">
        <v>3335</v>
      </c>
      <c r="D3944" s="69" t="s">
        <v>700</v>
      </c>
      <c r="F3944" s="70" t="s">
        <v>938</v>
      </c>
      <c r="H3944" s="70" t="s">
        <v>938</v>
      </c>
      <c r="I3944" t="s">
        <v>938</v>
      </c>
      <c r="J3944" t="str">
        <f>IF($I3944="","",_xlfn.LET(_xlpm.x,VLOOKUP($I3944,'taxon-match_2026-08-31'!$A$2:$N$122,6,FALSE),IF(_xlpm.x=0,"",_xlpm.x)))</f>
        <v>(Reinsch) M.J.Wynne, 2004</v>
      </c>
      <c r="K3944" t="str">
        <f>IF($I3944="","",_xlfn.LET(_xlpm.x,VLOOKUP($I3944,'taxon-match_2026-08-31'!$A$2:$N$122,4,FALSE),IF(_xlpm.x=0,"",_xlpm.x)))</f>
        <v>urn:lsid:marinespecies.org:taxname:376710</v>
      </c>
      <c r="L3944" t="str">
        <f>IF($I3944="","",_xlfn.LET(_xlpm.x,VLOOKUP($I3944,'taxon-match_2026-08-31'!$A$2:$N$122,7,FALSE),IF(_xlpm.x=0,"",_xlpm.x)))</f>
        <v>Plantae</v>
      </c>
      <c r="M3944" t="str">
        <f>IF($I3944="","",_xlfn.LET(_xlpm.x,VLOOKUP($I3944,'taxon-match_2026-08-31'!$A$2:$N$122,8,FALSE),IF(_xlpm.x=0,"",_xlpm.x)))</f>
        <v>Rhodophyta</v>
      </c>
      <c r="N3944" t="str">
        <f>IF($I3944="","",_xlfn.LET(_xlpm.x,VLOOKUP($I3944,'taxon-match_2026-08-31'!$A$2:$N$122,9,FALSE),IF(_xlpm.x=0,"",_xlpm.x)))</f>
        <v>Florideophyceae</v>
      </c>
      <c r="O3944" t="str">
        <f>IF($I3944="","",_xlfn.LET(_xlpm.x,VLOOKUP($I3944,'taxon-match_2026-08-31'!$A$2:$N$122,10,FALSE),IF(_xlpm.x=0,"",_xlpm.x)))</f>
        <v>Rhodymeniales</v>
      </c>
      <c r="P3944" t="str">
        <f>IF($I3944="","",_xlfn.LET(_xlpm.x,VLOOKUP($I3944,'taxon-match_2026-08-31'!$A$2:$N$122,11,FALSE),IF(_xlpm.x=0,"",_xlpm.x)))</f>
        <v>Fryeellaceae</v>
      </c>
      <c r="Q3944" t="str">
        <f>IF($I3944="","",_xlfn.LET(_xlpm.x,VLOOKUP($I3944,'taxon-match_2026-08-31'!$A$2:$N$122,12,FALSE),IF(_xlpm.x=0,"",_xlpm.x)))</f>
        <v>Hymenocladiopsis</v>
      </c>
      <c r="R3944" t="str">
        <f>IF($I3944="","",_xlfn.LET(_xlpm.x,VLOOKUP($I3944,'taxon-match_2026-08-31'!$A$2:$N$122,14,FALSE),IF(_xlpm.x=0,"",_xlpm.x)))</f>
        <v>prolifera</v>
      </c>
      <c r="S3944" s="2" t="s">
        <v>2609</v>
      </c>
      <c r="T3944" s="69" t="s">
        <v>60</v>
      </c>
      <c r="U3944" s="69"/>
      <c r="X3944" t="str">
        <f>IF(T3944="","",_xlfn.LET(_xlpm.x,VLOOKUP(T3944,'Drop-down_menus'!$F$2:$G$16,2,FALSE),IF(_xlpm.x=0,"",_xlpm.x)))</f>
        <v>https://orcid.org/0000-0002-9708-1761</v>
      </c>
      <c r="Y3944" t="str">
        <f>IF(U3944="","",_xlfn.LET(_xlpm.x,VLOOKUP(U3944,'Drop-down_menus'!$F$2:$G$16,2,FALSE),IF(_xlpm.x=0,"",_xlpm.x)))</f>
        <v/>
      </c>
      <c r="Z3944" t="str">
        <f>IF(V3944="","",_xlfn.LET(_xlpm.x,VLOOKUP(V3944,'Drop-down_menus'!$F$2:$G$16,2,FALSE),IF(_xlpm.x=0,"",_xlpm.x)))</f>
        <v/>
      </c>
      <c r="AA3944" t="str">
        <f>IF(W3944="","",_xlfn.LET(_xlpm.x,VLOOKUP(W3944,'Drop-down_menus'!$F$2:$G$16,2,FALSE),IF(_xlpm.x=0,"",_xlpm.x)))</f>
        <v/>
      </c>
      <c r="AB3944" t="s">
        <v>730</v>
      </c>
      <c r="AE3944" t="s">
        <v>896</v>
      </c>
    </row>
    <row r="3945" spans="1:31" ht="15" hidden="1" x14ac:dyDescent="0.2">
      <c r="A3945" s="2" t="s">
        <v>253</v>
      </c>
      <c r="B3945">
        <v>1816</v>
      </c>
      <c r="C3945">
        <v>3336</v>
      </c>
      <c r="D3945" s="69" t="s">
        <v>700</v>
      </c>
      <c r="F3945" s="70" t="s">
        <v>2350</v>
      </c>
      <c r="H3945" s="70" t="s">
        <v>2350</v>
      </c>
      <c r="I3945" t="s">
        <v>1505</v>
      </c>
      <c r="J3945" t="str">
        <f>IF($I3945="","",_xlfn.LET(_xlpm.x,VLOOKUP($I3945,'taxon-match_2026-08-31'!$A$2:$N$122,6,FALSE),IF(_xlpm.x=0,"",_xlpm.x)))</f>
        <v>Bory, 1828</v>
      </c>
      <c r="K3945" t="str">
        <f>IF($I3945="","",_xlfn.LET(_xlpm.x,VLOOKUP($I3945,'taxon-match_2026-08-31'!$A$2:$N$122,4,FALSE),IF(_xlpm.x=0,"",_xlpm.x)))</f>
        <v>urn:lsid:marinespecies.org:taxname:143673</v>
      </c>
      <c r="L3945" t="str">
        <f>IF($I3945="","",_xlfn.LET(_xlpm.x,VLOOKUP($I3945,'taxon-match_2026-08-31'!$A$2:$N$122,7,FALSE),IF(_xlpm.x=0,"",_xlpm.x)))</f>
        <v>Plantae</v>
      </c>
      <c r="M3945" t="str">
        <f>IF($I3945="","",_xlfn.LET(_xlpm.x,VLOOKUP($I3945,'taxon-match_2026-08-31'!$A$2:$N$122,8,FALSE),IF(_xlpm.x=0,"",_xlpm.x)))</f>
        <v>Rhodophyta</v>
      </c>
      <c r="N3945" t="str">
        <f>IF($I3945="","",_xlfn.LET(_xlpm.x,VLOOKUP($I3945,'taxon-match_2026-08-31'!$A$2:$N$122,9,FALSE),IF(_xlpm.x=0,"",_xlpm.x)))</f>
        <v>Florideophyceae</v>
      </c>
      <c r="O3945" t="str">
        <f>IF($I3945="","",_xlfn.LET(_xlpm.x,VLOOKUP($I3945,'taxon-match_2026-08-31'!$A$2:$N$122,10,FALSE),IF(_xlpm.x=0,"",_xlpm.x)))</f>
        <v>Ceramiales</v>
      </c>
      <c r="P3945" t="str">
        <f>IF($I3945="","",_xlfn.LET(_xlpm.x,VLOOKUP($I3945,'taxon-match_2026-08-31'!$A$2:$N$122,11,FALSE),IF(_xlpm.x=0,"",_xlpm.x)))</f>
        <v>Delesseriaceae</v>
      </c>
      <c r="Q3945" t="str">
        <f>IF($I3945="","",_xlfn.LET(_xlpm.x,VLOOKUP($I3945,'taxon-match_2026-08-31'!$A$2:$N$122,12,FALSE),IF(_xlpm.x=0,"",_xlpm.x)))</f>
        <v/>
      </c>
      <c r="R3945" t="str">
        <f>IF($I3945="","",_xlfn.LET(_xlpm.x,VLOOKUP($I3945,'taxon-match_2026-08-31'!$A$2:$N$122,14,FALSE),IF(_xlpm.x=0,"",_xlpm.x)))</f>
        <v/>
      </c>
      <c r="S3945" s="2" t="s">
        <v>2360</v>
      </c>
      <c r="T3945" s="69" t="s">
        <v>60</v>
      </c>
      <c r="U3945" s="69"/>
      <c r="X3945" t="str">
        <f>IF(T3945="","",_xlfn.LET(_xlpm.x,VLOOKUP(T3945,'Drop-down_menus'!$F$2:$G$16,2,FALSE),IF(_xlpm.x=0,"",_xlpm.x)))</f>
        <v>https://orcid.org/0000-0002-9708-1761</v>
      </c>
      <c r="Y3945" t="str">
        <f>IF(U3945="","",_xlfn.LET(_xlpm.x,VLOOKUP(U3945,'Drop-down_menus'!$F$2:$G$16,2,FALSE),IF(_xlpm.x=0,"",_xlpm.x)))</f>
        <v/>
      </c>
      <c r="Z3945" t="str">
        <f>IF(V3945="","",_xlfn.LET(_xlpm.x,VLOOKUP(V3945,'Drop-down_menus'!$F$2:$G$16,2,FALSE),IF(_xlpm.x=0,"",_xlpm.x)))</f>
        <v/>
      </c>
      <c r="AA3945" t="str">
        <f>IF(W3945="","",_xlfn.LET(_xlpm.x,VLOOKUP(W3945,'Drop-down_menus'!$F$2:$G$16,2,FALSE),IF(_xlpm.x=0,"",_xlpm.x)))</f>
        <v/>
      </c>
      <c r="AB3945" t="s">
        <v>730</v>
      </c>
      <c r="AE3945" t="s">
        <v>896</v>
      </c>
    </row>
    <row r="3946" spans="1:31" ht="15" hidden="1" x14ac:dyDescent="0.2">
      <c r="A3946" s="2" t="s">
        <v>253</v>
      </c>
      <c r="B3946">
        <v>1817</v>
      </c>
      <c r="C3946">
        <v>3328</v>
      </c>
      <c r="D3946" s="69" t="s">
        <v>700</v>
      </c>
      <c r="F3946" s="70" t="s">
        <v>2350</v>
      </c>
      <c r="H3946" s="70" t="s">
        <v>2350</v>
      </c>
      <c r="I3946" t="s">
        <v>1505</v>
      </c>
      <c r="J3946" t="str">
        <f>IF($I3946="","",_xlfn.LET(_xlpm.x,VLOOKUP($I3946,'taxon-match_2026-08-31'!$A$2:$N$122,6,FALSE),IF(_xlpm.x=0,"",_xlpm.x)))</f>
        <v>Bory, 1828</v>
      </c>
      <c r="K3946" t="str">
        <f>IF($I3946="","",_xlfn.LET(_xlpm.x,VLOOKUP($I3946,'taxon-match_2026-08-31'!$A$2:$N$122,4,FALSE),IF(_xlpm.x=0,"",_xlpm.x)))</f>
        <v>urn:lsid:marinespecies.org:taxname:143673</v>
      </c>
      <c r="L3946" t="str">
        <f>IF($I3946="","",_xlfn.LET(_xlpm.x,VLOOKUP($I3946,'taxon-match_2026-08-31'!$A$2:$N$122,7,FALSE),IF(_xlpm.x=0,"",_xlpm.x)))</f>
        <v>Plantae</v>
      </c>
      <c r="M3946" t="str">
        <f>IF($I3946="","",_xlfn.LET(_xlpm.x,VLOOKUP($I3946,'taxon-match_2026-08-31'!$A$2:$N$122,8,FALSE),IF(_xlpm.x=0,"",_xlpm.x)))</f>
        <v>Rhodophyta</v>
      </c>
      <c r="N3946" t="str">
        <f>IF($I3946="","",_xlfn.LET(_xlpm.x,VLOOKUP($I3946,'taxon-match_2026-08-31'!$A$2:$N$122,9,FALSE),IF(_xlpm.x=0,"",_xlpm.x)))</f>
        <v>Florideophyceae</v>
      </c>
      <c r="O3946" t="str">
        <f>IF($I3946="","",_xlfn.LET(_xlpm.x,VLOOKUP($I3946,'taxon-match_2026-08-31'!$A$2:$N$122,10,FALSE),IF(_xlpm.x=0,"",_xlpm.x)))</f>
        <v>Ceramiales</v>
      </c>
      <c r="P3946" t="str">
        <f>IF($I3946="","",_xlfn.LET(_xlpm.x,VLOOKUP($I3946,'taxon-match_2026-08-31'!$A$2:$N$122,11,FALSE),IF(_xlpm.x=0,"",_xlpm.x)))</f>
        <v>Delesseriaceae</v>
      </c>
      <c r="Q3946" t="str">
        <f>IF($I3946="","",_xlfn.LET(_xlpm.x,VLOOKUP($I3946,'taxon-match_2026-08-31'!$A$2:$N$122,12,FALSE),IF(_xlpm.x=0,"",_xlpm.x)))</f>
        <v/>
      </c>
      <c r="R3946" t="str">
        <f>IF($I3946="","",_xlfn.LET(_xlpm.x,VLOOKUP($I3946,'taxon-match_2026-08-31'!$A$2:$N$122,14,FALSE),IF(_xlpm.x=0,"",_xlpm.x)))</f>
        <v/>
      </c>
      <c r="S3946" s="2" t="s">
        <v>2360</v>
      </c>
      <c r="T3946" s="69" t="s">
        <v>60</v>
      </c>
      <c r="U3946" s="69"/>
      <c r="X3946" t="str">
        <f>IF(T3946="","",_xlfn.LET(_xlpm.x,VLOOKUP(T3946,'Drop-down_menus'!$F$2:$G$16,2,FALSE),IF(_xlpm.x=0,"",_xlpm.x)))</f>
        <v>https://orcid.org/0000-0002-9708-1761</v>
      </c>
      <c r="Y3946" t="str">
        <f>IF(U3946="","",_xlfn.LET(_xlpm.x,VLOOKUP(U3946,'Drop-down_menus'!$F$2:$G$16,2,FALSE),IF(_xlpm.x=0,"",_xlpm.x)))</f>
        <v/>
      </c>
      <c r="Z3946" t="str">
        <f>IF(V3946="","",_xlfn.LET(_xlpm.x,VLOOKUP(V3946,'Drop-down_menus'!$F$2:$G$16,2,FALSE),IF(_xlpm.x=0,"",_xlpm.x)))</f>
        <v/>
      </c>
      <c r="AA3946" t="str">
        <f>IF(W3946="","",_xlfn.LET(_xlpm.x,VLOOKUP(W3946,'Drop-down_menus'!$F$2:$G$16,2,FALSE),IF(_xlpm.x=0,"",_xlpm.x)))</f>
        <v/>
      </c>
      <c r="AB3946" t="s">
        <v>730</v>
      </c>
      <c r="AE3946" t="s">
        <v>896</v>
      </c>
    </row>
    <row r="3947" spans="1:31" ht="15" hidden="1" x14ac:dyDescent="0.2">
      <c r="A3947" s="2" t="s">
        <v>253</v>
      </c>
      <c r="B3947">
        <v>1818</v>
      </c>
      <c r="C3947">
        <v>3340</v>
      </c>
      <c r="D3947" s="69" t="s">
        <v>700</v>
      </c>
      <c r="F3947" s="70" t="s">
        <v>2350</v>
      </c>
      <c r="H3947" s="70" t="s">
        <v>2350</v>
      </c>
      <c r="I3947" t="s">
        <v>1505</v>
      </c>
      <c r="J3947" t="str">
        <f>IF($I3947="","",_xlfn.LET(_xlpm.x,VLOOKUP($I3947,'taxon-match_2026-08-31'!$A$2:$N$122,6,FALSE),IF(_xlpm.x=0,"",_xlpm.x)))</f>
        <v>Bory, 1828</v>
      </c>
      <c r="K3947" t="str">
        <f>IF($I3947="","",_xlfn.LET(_xlpm.x,VLOOKUP($I3947,'taxon-match_2026-08-31'!$A$2:$N$122,4,FALSE),IF(_xlpm.x=0,"",_xlpm.x)))</f>
        <v>urn:lsid:marinespecies.org:taxname:143673</v>
      </c>
      <c r="L3947" t="str">
        <f>IF($I3947="","",_xlfn.LET(_xlpm.x,VLOOKUP($I3947,'taxon-match_2026-08-31'!$A$2:$N$122,7,FALSE),IF(_xlpm.x=0,"",_xlpm.x)))</f>
        <v>Plantae</v>
      </c>
      <c r="M3947" t="str">
        <f>IF($I3947="","",_xlfn.LET(_xlpm.x,VLOOKUP($I3947,'taxon-match_2026-08-31'!$A$2:$N$122,8,FALSE),IF(_xlpm.x=0,"",_xlpm.x)))</f>
        <v>Rhodophyta</v>
      </c>
      <c r="N3947" t="str">
        <f>IF($I3947="","",_xlfn.LET(_xlpm.x,VLOOKUP($I3947,'taxon-match_2026-08-31'!$A$2:$N$122,9,FALSE),IF(_xlpm.x=0,"",_xlpm.x)))</f>
        <v>Florideophyceae</v>
      </c>
      <c r="O3947" t="str">
        <f>IF($I3947="","",_xlfn.LET(_xlpm.x,VLOOKUP($I3947,'taxon-match_2026-08-31'!$A$2:$N$122,10,FALSE),IF(_xlpm.x=0,"",_xlpm.x)))</f>
        <v>Ceramiales</v>
      </c>
      <c r="P3947" t="str">
        <f>IF($I3947="","",_xlfn.LET(_xlpm.x,VLOOKUP($I3947,'taxon-match_2026-08-31'!$A$2:$N$122,11,FALSE),IF(_xlpm.x=0,"",_xlpm.x)))</f>
        <v>Delesseriaceae</v>
      </c>
      <c r="Q3947" t="str">
        <f>IF($I3947="","",_xlfn.LET(_xlpm.x,VLOOKUP($I3947,'taxon-match_2026-08-31'!$A$2:$N$122,12,FALSE),IF(_xlpm.x=0,"",_xlpm.x)))</f>
        <v/>
      </c>
      <c r="R3947" t="str">
        <f>IF($I3947="","",_xlfn.LET(_xlpm.x,VLOOKUP($I3947,'taxon-match_2026-08-31'!$A$2:$N$122,14,FALSE),IF(_xlpm.x=0,"",_xlpm.x)))</f>
        <v/>
      </c>
      <c r="S3947" s="2" t="s">
        <v>2360</v>
      </c>
      <c r="T3947" s="69" t="s">
        <v>60</v>
      </c>
      <c r="U3947" s="69"/>
      <c r="X3947" t="str">
        <f>IF(T3947="","",_xlfn.LET(_xlpm.x,VLOOKUP(T3947,'Drop-down_menus'!$F$2:$G$16,2,FALSE),IF(_xlpm.x=0,"",_xlpm.x)))</f>
        <v>https://orcid.org/0000-0002-9708-1761</v>
      </c>
      <c r="Y3947" t="str">
        <f>IF(U3947="","",_xlfn.LET(_xlpm.x,VLOOKUP(U3947,'Drop-down_menus'!$F$2:$G$16,2,FALSE),IF(_xlpm.x=0,"",_xlpm.x)))</f>
        <v/>
      </c>
      <c r="Z3947" t="str">
        <f>IF(V3947="","",_xlfn.LET(_xlpm.x,VLOOKUP(V3947,'Drop-down_menus'!$F$2:$G$16,2,FALSE),IF(_xlpm.x=0,"",_xlpm.x)))</f>
        <v/>
      </c>
      <c r="AA3947" t="str">
        <f>IF(W3947="","",_xlfn.LET(_xlpm.x,VLOOKUP(W3947,'Drop-down_menus'!$F$2:$G$16,2,FALSE),IF(_xlpm.x=0,"",_xlpm.x)))</f>
        <v/>
      </c>
      <c r="AB3947" t="s">
        <v>730</v>
      </c>
      <c r="AE3947" t="s">
        <v>896</v>
      </c>
    </row>
    <row r="3948" spans="1:31" ht="15" hidden="1" x14ac:dyDescent="0.2">
      <c r="A3948" s="2" t="s">
        <v>298</v>
      </c>
      <c r="B3948">
        <v>2953</v>
      </c>
      <c r="C3948">
        <v>3341</v>
      </c>
      <c r="D3948" s="69" t="s">
        <v>700</v>
      </c>
      <c r="F3948" s="70" t="s">
        <v>2350</v>
      </c>
      <c r="H3948" s="70" t="s">
        <v>2350</v>
      </c>
      <c r="I3948" t="s">
        <v>1505</v>
      </c>
      <c r="J3948" t="str">
        <f>IF($I3948="","",_xlfn.LET(_xlpm.x,VLOOKUP($I3948,'taxon-match_2026-08-31'!$A$2:$N$122,6,FALSE),IF(_xlpm.x=0,"",_xlpm.x)))</f>
        <v>Bory, 1828</v>
      </c>
      <c r="K3948" t="str">
        <f>IF($I3948="","",_xlfn.LET(_xlpm.x,VLOOKUP($I3948,'taxon-match_2026-08-31'!$A$2:$N$122,4,FALSE),IF(_xlpm.x=0,"",_xlpm.x)))</f>
        <v>urn:lsid:marinespecies.org:taxname:143673</v>
      </c>
      <c r="L3948" t="str">
        <f>IF($I3948="","",_xlfn.LET(_xlpm.x,VLOOKUP($I3948,'taxon-match_2026-08-31'!$A$2:$N$122,7,FALSE),IF(_xlpm.x=0,"",_xlpm.x)))</f>
        <v>Plantae</v>
      </c>
      <c r="M3948" t="str">
        <f>IF($I3948="","",_xlfn.LET(_xlpm.x,VLOOKUP($I3948,'taxon-match_2026-08-31'!$A$2:$N$122,8,FALSE),IF(_xlpm.x=0,"",_xlpm.x)))</f>
        <v>Rhodophyta</v>
      </c>
      <c r="N3948" t="str">
        <f>IF($I3948="","",_xlfn.LET(_xlpm.x,VLOOKUP($I3948,'taxon-match_2026-08-31'!$A$2:$N$122,9,FALSE),IF(_xlpm.x=0,"",_xlpm.x)))</f>
        <v>Florideophyceae</v>
      </c>
      <c r="O3948" t="str">
        <f>IF($I3948="","",_xlfn.LET(_xlpm.x,VLOOKUP($I3948,'taxon-match_2026-08-31'!$A$2:$N$122,10,FALSE),IF(_xlpm.x=0,"",_xlpm.x)))</f>
        <v>Ceramiales</v>
      </c>
      <c r="P3948" t="str">
        <f>IF($I3948="","",_xlfn.LET(_xlpm.x,VLOOKUP($I3948,'taxon-match_2026-08-31'!$A$2:$N$122,11,FALSE),IF(_xlpm.x=0,"",_xlpm.x)))</f>
        <v>Delesseriaceae</v>
      </c>
      <c r="Q3948" t="str">
        <f>IF($I3948="","",_xlfn.LET(_xlpm.x,VLOOKUP($I3948,'taxon-match_2026-08-31'!$A$2:$N$122,12,FALSE),IF(_xlpm.x=0,"",_xlpm.x)))</f>
        <v/>
      </c>
      <c r="R3948" t="str">
        <f>IF($I3948="","",_xlfn.LET(_xlpm.x,VLOOKUP($I3948,'taxon-match_2026-08-31'!$A$2:$N$122,14,FALSE),IF(_xlpm.x=0,"",_xlpm.x)))</f>
        <v/>
      </c>
      <c r="S3948" s="2" t="s">
        <v>2360</v>
      </c>
      <c r="T3948" s="69" t="s">
        <v>60</v>
      </c>
      <c r="U3948" s="69"/>
      <c r="X3948" t="str">
        <f>IF(T3948="","",_xlfn.LET(_xlpm.x,VLOOKUP(T3948,'Drop-down_menus'!$F$2:$G$16,2,FALSE),IF(_xlpm.x=0,"",_xlpm.x)))</f>
        <v>https://orcid.org/0000-0002-9708-1761</v>
      </c>
      <c r="Y3948" t="str">
        <f>IF(U3948="","",_xlfn.LET(_xlpm.x,VLOOKUP(U3948,'Drop-down_menus'!$F$2:$G$16,2,FALSE),IF(_xlpm.x=0,"",_xlpm.x)))</f>
        <v/>
      </c>
      <c r="Z3948" t="str">
        <f>IF(V3948="","",_xlfn.LET(_xlpm.x,VLOOKUP(V3948,'Drop-down_menus'!$F$2:$G$16,2,FALSE),IF(_xlpm.x=0,"",_xlpm.x)))</f>
        <v/>
      </c>
      <c r="AA3948" t="str">
        <f>IF(W3948="","",_xlfn.LET(_xlpm.x,VLOOKUP(W3948,'Drop-down_menus'!$F$2:$G$16,2,FALSE),IF(_xlpm.x=0,"",_xlpm.x)))</f>
        <v/>
      </c>
      <c r="AB3948" t="s">
        <v>730</v>
      </c>
      <c r="AE3948" t="s">
        <v>896</v>
      </c>
    </row>
    <row r="3949" spans="1:31" ht="15" hidden="1" x14ac:dyDescent="0.2">
      <c r="A3949" s="2" t="s">
        <v>298</v>
      </c>
      <c r="B3949">
        <v>2986</v>
      </c>
      <c r="C3949">
        <v>431</v>
      </c>
      <c r="D3949" s="69" t="s">
        <v>700</v>
      </c>
      <c r="F3949" s="70" t="s">
        <v>2350</v>
      </c>
      <c r="H3949" s="70" t="s">
        <v>2350</v>
      </c>
      <c r="I3949" t="s">
        <v>1505</v>
      </c>
      <c r="J3949" t="str">
        <f>IF($I3949="","",_xlfn.LET(_xlpm.x,VLOOKUP($I3949,'taxon-match_2026-08-31'!$A$2:$N$122,6,FALSE),IF(_xlpm.x=0,"",_xlpm.x)))</f>
        <v>Bory, 1828</v>
      </c>
      <c r="K3949" t="str">
        <f>IF($I3949="","",_xlfn.LET(_xlpm.x,VLOOKUP($I3949,'taxon-match_2026-08-31'!$A$2:$N$122,4,FALSE),IF(_xlpm.x=0,"",_xlpm.x)))</f>
        <v>urn:lsid:marinespecies.org:taxname:143673</v>
      </c>
      <c r="L3949" t="str">
        <f>IF($I3949="","",_xlfn.LET(_xlpm.x,VLOOKUP($I3949,'taxon-match_2026-08-31'!$A$2:$N$122,7,FALSE),IF(_xlpm.x=0,"",_xlpm.x)))</f>
        <v>Plantae</v>
      </c>
      <c r="M3949" t="str">
        <f>IF($I3949="","",_xlfn.LET(_xlpm.x,VLOOKUP($I3949,'taxon-match_2026-08-31'!$A$2:$N$122,8,FALSE),IF(_xlpm.x=0,"",_xlpm.x)))</f>
        <v>Rhodophyta</v>
      </c>
      <c r="N3949" t="str">
        <f>IF($I3949="","",_xlfn.LET(_xlpm.x,VLOOKUP($I3949,'taxon-match_2026-08-31'!$A$2:$N$122,9,FALSE),IF(_xlpm.x=0,"",_xlpm.x)))</f>
        <v>Florideophyceae</v>
      </c>
      <c r="O3949" t="str">
        <f>IF($I3949="","",_xlfn.LET(_xlpm.x,VLOOKUP($I3949,'taxon-match_2026-08-31'!$A$2:$N$122,10,FALSE),IF(_xlpm.x=0,"",_xlpm.x)))</f>
        <v>Ceramiales</v>
      </c>
      <c r="P3949" t="str">
        <f>IF($I3949="","",_xlfn.LET(_xlpm.x,VLOOKUP($I3949,'taxon-match_2026-08-31'!$A$2:$N$122,11,FALSE),IF(_xlpm.x=0,"",_xlpm.x)))</f>
        <v>Delesseriaceae</v>
      </c>
      <c r="Q3949" t="str">
        <f>IF($I3949="","",_xlfn.LET(_xlpm.x,VLOOKUP($I3949,'taxon-match_2026-08-31'!$A$2:$N$122,12,FALSE),IF(_xlpm.x=0,"",_xlpm.x)))</f>
        <v/>
      </c>
      <c r="R3949" t="str">
        <f>IF($I3949="","",_xlfn.LET(_xlpm.x,VLOOKUP($I3949,'taxon-match_2026-08-31'!$A$2:$N$122,14,FALSE),IF(_xlpm.x=0,"",_xlpm.x)))</f>
        <v/>
      </c>
      <c r="S3949" s="2" t="s">
        <v>2360</v>
      </c>
      <c r="T3949" s="69" t="s">
        <v>60</v>
      </c>
      <c r="U3949" s="69"/>
      <c r="X3949" t="str">
        <f>IF(T3949="","",_xlfn.LET(_xlpm.x,VLOOKUP(T3949,'Drop-down_menus'!$F$2:$G$16,2,FALSE),IF(_xlpm.x=0,"",_xlpm.x)))</f>
        <v>https://orcid.org/0000-0002-9708-1761</v>
      </c>
      <c r="Y3949" t="str">
        <f>IF(U3949="","",_xlfn.LET(_xlpm.x,VLOOKUP(U3949,'Drop-down_menus'!$F$2:$G$16,2,FALSE),IF(_xlpm.x=0,"",_xlpm.x)))</f>
        <v/>
      </c>
      <c r="Z3949" t="str">
        <f>IF(V3949="","",_xlfn.LET(_xlpm.x,VLOOKUP(V3949,'Drop-down_menus'!$F$2:$G$16,2,FALSE),IF(_xlpm.x=0,"",_xlpm.x)))</f>
        <v/>
      </c>
      <c r="AA3949" t="str">
        <f>IF(W3949="","",_xlfn.LET(_xlpm.x,VLOOKUP(W3949,'Drop-down_menus'!$F$2:$G$16,2,FALSE),IF(_xlpm.x=0,"",_xlpm.x)))</f>
        <v/>
      </c>
      <c r="AB3949" t="s">
        <v>730</v>
      </c>
      <c r="AE3949" t="s">
        <v>896</v>
      </c>
    </row>
    <row r="3950" spans="1:31" ht="15" hidden="1" x14ac:dyDescent="0.2">
      <c r="A3950" s="2" t="s">
        <v>298</v>
      </c>
      <c r="B3950">
        <v>2987</v>
      </c>
      <c r="C3950">
        <v>430</v>
      </c>
      <c r="D3950" s="69" t="s">
        <v>700</v>
      </c>
      <c r="F3950" s="70" t="s">
        <v>2350</v>
      </c>
      <c r="H3950" s="70" t="s">
        <v>2350</v>
      </c>
      <c r="I3950" t="s">
        <v>1505</v>
      </c>
      <c r="J3950" t="str">
        <f>IF($I3950="","",_xlfn.LET(_xlpm.x,VLOOKUP($I3950,'taxon-match_2026-08-31'!$A$2:$N$122,6,FALSE),IF(_xlpm.x=0,"",_xlpm.x)))</f>
        <v>Bory, 1828</v>
      </c>
      <c r="K3950" t="str">
        <f>IF($I3950="","",_xlfn.LET(_xlpm.x,VLOOKUP($I3950,'taxon-match_2026-08-31'!$A$2:$N$122,4,FALSE),IF(_xlpm.x=0,"",_xlpm.x)))</f>
        <v>urn:lsid:marinespecies.org:taxname:143673</v>
      </c>
      <c r="L3950" t="str">
        <f>IF($I3950="","",_xlfn.LET(_xlpm.x,VLOOKUP($I3950,'taxon-match_2026-08-31'!$A$2:$N$122,7,FALSE),IF(_xlpm.x=0,"",_xlpm.x)))</f>
        <v>Plantae</v>
      </c>
      <c r="M3950" t="str">
        <f>IF($I3950="","",_xlfn.LET(_xlpm.x,VLOOKUP($I3950,'taxon-match_2026-08-31'!$A$2:$N$122,8,FALSE),IF(_xlpm.x=0,"",_xlpm.x)))</f>
        <v>Rhodophyta</v>
      </c>
      <c r="N3950" t="str">
        <f>IF($I3950="","",_xlfn.LET(_xlpm.x,VLOOKUP($I3950,'taxon-match_2026-08-31'!$A$2:$N$122,9,FALSE),IF(_xlpm.x=0,"",_xlpm.x)))</f>
        <v>Florideophyceae</v>
      </c>
      <c r="O3950" t="str">
        <f>IF($I3950="","",_xlfn.LET(_xlpm.x,VLOOKUP($I3950,'taxon-match_2026-08-31'!$A$2:$N$122,10,FALSE),IF(_xlpm.x=0,"",_xlpm.x)))</f>
        <v>Ceramiales</v>
      </c>
      <c r="P3950" t="str">
        <f>IF($I3950="","",_xlfn.LET(_xlpm.x,VLOOKUP($I3950,'taxon-match_2026-08-31'!$A$2:$N$122,11,FALSE),IF(_xlpm.x=0,"",_xlpm.x)))</f>
        <v>Delesseriaceae</v>
      </c>
      <c r="Q3950" t="str">
        <f>IF($I3950="","",_xlfn.LET(_xlpm.x,VLOOKUP($I3950,'taxon-match_2026-08-31'!$A$2:$N$122,12,FALSE),IF(_xlpm.x=0,"",_xlpm.x)))</f>
        <v/>
      </c>
      <c r="R3950" t="str">
        <f>IF($I3950="","",_xlfn.LET(_xlpm.x,VLOOKUP($I3950,'taxon-match_2026-08-31'!$A$2:$N$122,14,FALSE),IF(_xlpm.x=0,"",_xlpm.x)))</f>
        <v/>
      </c>
      <c r="S3950" s="2" t="s">
        <v>2360</v>
      </c>
      <c r="T3950" s="69" t="s">
        <v>60</v>
      </c>
      <c r="U3950" s="69"/>
      <c r="X3950" t="str">
        <f>IF(T3950="","",_xlfn.LET(_xlpm.x,VLOOKUP(T3950,'Drop-down_menus'!$F$2:$G$16,2,FALSE),IF(_xlpm.x=0,"",_xlpm.x)))</f>
        <v>https://orcid.org/0000-0002-9708-1761</v>
      </c>
      <c r="Y3950" t="str">
        <f>IF(U3950="","",_xlfn.LET(_xlpm.x,VLOOKUP(U3950,'Drop-down_menus'!$F$2:$G$16,2,FALSE),IF(_xlpm.x=0,"",_xlpm.x)))</f>
        <v/>
      </c>
      <c r="Z3950" t="str">
        <f>IF(V3950="","",_xlfn.LET(_xlpm.x,VLOOKUP(V3950,'Drop-down_menus'!$F$2:$G$16,2,FALSE),IF(_xlpm.x=0,"",_xlpm.x)))</f>
        <v/>
      </c>
      <c r="AA3950" t="str">
        <f>IF(W3950="","",_xlfn.LET(_xlpm.x,VLOOKUP(W3950,'Drop-down_menus'!$F$2:$G$16,2,FALSE),IF(_xlpm.x=0,"",_xlpm.x)))</f>
        <v/>
      </c>
      <c r="AB3950" t="s">
        <v>730</v>
      </c>
      <c r="AE3950" t="s">
        <v>896</v>
      </c>
    </row>
    <row r="3951" spans="1:31" ht="15" x14ac:dyDescent="0.2">
      <c r="A3951" s="2" t="s">
        <v>298</v>
      </c>
      <c r="B3951">
        <v>2935</v>
      </c>
      <c r="C3951">
        <v>428</v>
      </c>
      <c r="D3951" s="69" t="s">
        <v>700</v>
      </c>
      <c r="F3951" s="70" t="s">
        <v>940</v>
      </c>
      <c r="H3951" s="70" t="s">
        <v>940</v>
      </c>
      <c r="I3951" t="s">
        <v>940</v>
      </c>
      <c r="J3951" t="str">
        <f>IF($I3951="","",_xlfn.LET(_xlpm.x,VLOOKUP($I3951,'taxon-match_2026-08-31'!$A$2:$N$122,6,FALSE),IF(_xlpm.x=0,"",_xlpm.x)))</f>
        <v>Gain, 1911</v>
      </c>
      <c r="K3951" t="str">
        <f>IF($I3951="","",_xlfn.LET(_xlpm.x,VLOOKUP($I3951,'taxon-match_2026-08-31'!$A$2:$N$122,4,FALSE),IF(_xlpm.x=0,"",_xlpm.x)))</f>
        <v>urn:lsid:marinespecies.org:taxname:325529</v>
      </c>
      <c r="L3951" t="str">
        <f>IF($I3951="","",_xlfn.LET(_xlpm.x,VLOOKUP($I3951,'taxon-match_2026-08-31'!$A$2:$N$122,7,FALSE),IF(_xlpm.x=0,"",_xlpm.x)))</f>
        <v>Plantae</v>
      </c>
      <c r="M3951" t="str">
        <f>IF($I3951="","",_xlfn.LET(_xlpm.x,VLOOKUP($I3951,'taxon-match_2026-08-31'!$A$2:$N$122,8,FALSE),IF(_xlpm.x=0,"",_xlpm.x)))</f>
        <v>Chlorophyta</v>
      </c>
      <c r="N3951" t="str">
        <f>IF($I3951="","",_xlfn.LET(_xlpm.x,VLOOKUP($I3951,'taxon-match_2026-08-31'!$A$2:$N$122,9,FALSE),IF(_xlpm.x=0,"",_xlpm.x)))</f>
        <v>Ulvophyceae</v>
      </c>
      <c r="O3951" t="str">
        <f>IF($I3951="","",_xlfn.LET(_xlpm.x,VLOOKUP($I3951,'taxon-match_2026-08-31'!$A$2:$N$122,10,FALSE),IF(_xlpm.x=0,"",_xlpm.x)))</f>
        <v>Ulotrichales</v>
      </c>
      <c r="P3951" t="str">
        <f>IF($I3951="","",_xlfn.LET(_xlpm.x,VLOOKUP($I3951,'taxon-match_2026-08-31'!$A$2:$N$122,11,FALSE),IF(_xlpm.x=0,"",_xlpm.x)))</f>
        <v>Monostromataceae</v>
      </c>
      <c r="Q3951" t="str">
        <f>IF($I3951="","",_xlfn.LET(_xlpm.x,VLOOKUP($I3951,'taxon-match_2026-08-31'!$A$2:$N$122,12,FALSE),IF(_xlpm.x=0,"",_xlpm.x)))</f>
        <v>Monostroma</v>
      </c>
      <c r="R3951" t="str">
        <f>IF($I3951="","",_xlfn.LET(_xlpm.x,VLOOKUP($I3951,'taxon-match_2026-08-31'!$A$2:$N$122,14,FALSE),IF(_xlpm.x=0,"",_xlpm.x)))</f>
        <v>hariotii</v>
      </c>
      <c r="S3951" s="2" t="s">
        <v>2609</v>
      </c>
      <c r="T3951" s="69" t="s">
        <v>60</v>
      </c>
      <c r="X3951" t="str">
        <f>IF(T3951="","",_xlfn.LET(_xlpm.x,VLOOKUP(T3951,'Drop-down_menus'!$F$2:$G$16,2,FALSE),IF(_xlpm.x=0,"",_xlpm.x)))</f>
        <v>https://orcid.org/0000-0002-9708-1761</v>
      </c>
      <c r="Y3951" t="str">
        <f>IF(U3951="","",_xlfn.LET(_xlpm.x,VLOOKUP(U3951,'Drop-down_menus'!$F$2:$G$16,2,FALSE),IF(_xlpm.x=0,"",_xlpm.x)))</f>
        <v/>
      </c>
      <c r="Z3951" t="str">
        <f>IF(V3951="","",_xlfn.LET(_xlpm.x,VLOOKUP(V3951,'Drop-down_menus'!$F$2:$G$16,2,FALSE),IF(_xlpm.x=0,"",_xlpm.x)))</f>
        <v/>
      </c>
      <c r="AA3951" t="str">
        <f>IF(W3951="","",_xlfn.LET(_xlpm.x,VLOOKUP(W3951,'Drop-down_menus'!$F$2:$G$16,2,FALSE),IF(_xlpm.x=0,"",_xlpm.x)))</f>
        <v/>
      </c>
      <c r="AB3951" t="s">
        <v>730</v>
      </c>
      <c r="AE3951" t="s">
        <v>896</v>
      </c>
    </row>
    <row r="3952" spans="1:31" ht="15" x14ac:dyDescent="0.2">
      <c r="A3952" s="2" t="s">
        <v>298</v>
      </c>
      <c r="B3952">
        <v>2973</v>
      </c>
      <c r="C3952">
        <v>432</v>
      </c>
      <c r="D3952" s="69" t="s">
        <v>700</v>
      </c>
      <c r="F3952" s="70" t="s">
        <v>940</v>
      </c>
      <c r="H3952" s="70" t="s">
        <v>940</v>
      </c>
      <c r="I3952" t="s">
        <v>940</v>
      </c>
      <c r="J3952" t="str">
        <f>IF($I3952="","",_xlfn.LET(_xlpm.x,VLOOKUP($I3952,'taxon-match_2026-08-31'!$A$2:$N$122,6,FALSE),IF(_xlpm.x=0,"",_xlpm.x)))</f>
        <v>Gain, 1911</v>
      </c>
      <c r="K3952" t="str">
        <f>IF($I3952="","",_xlfn.LET(_xlpm.x,VLOOKUP($I3952,'taxon-match_2026-08-31'!$A$2:$N$122,4,FALSE),IF(_xlpm.x=0,"",_xlpm.x)))</f>
        <v>urn:lsid:marinespecies.org:taxname:325529</v>
      </c>
      <c r="L3952" t="str">
        <f>IF($I3952="","",_xlfn.LET(_xlpm.x,VLOOKUP($I3952,'taxon-match_2026-08-31'!$A$2:$N$122,7,FALSE),IF(_xlpm.x=0,"",_xlpm.x)))</f>
        <v>Plantae</v>
      </c>
      <c r="M3952" t="str">
        <f>IF($I3952="","",_xlfn.LET(_xlpm.x,VLOOKUP($I3952,'taxon-match_2026-08-31'!$A$2:$N$122,8,FALSE),IF(_xlpm.x=0,"",_xlpm.x)))</f>
        <v>Chlorophyta</v>
      </c>
      <c r="N3952" t="str">
        <f>IF($I3952="","",_xlfn.LET(_xlpm.x,VLOOKUP($I3952,'taxon-match_2026-08-31'!$A$2:$N$122,9,FALSE),IF(_xlpm.x=0,"",_xlpm.x)))</f>
        <v>Ulvophyceae</v>
      </c>
      <c r="O3952" t="str">
        <f>IF($I3952="","",_xlfn.LET(_xlpm.x,VLOOKUP($I3952,'taxon-match_2026-08-31'!$A$2:$N$122,10,FALSE),IF(_xlpm.x=0,"",_xlpm.x)))</f>
        <v>Ulotrichales</v>
      </c>
      <c r="P3952" t="str">
        <f>IF($I3952="","",_xlfn.LET(_xlpm.x,VLOOKUP($I3952,'taxon-match_2026-08-31'!$A$2:$N$122,11,FALSE),IF(_xlpm.x=0,"",_xlpm.x)))</f>
        <v>Monostromataceae</v>
      </c>
      <c r="Q3952" t="str">
        <f>IF($I3952="","",_xlfn.LET(_xlpm.x,VLOOKUP($I3952,'taxon-match_2026-08-31'!$A$2:$N$122,12,FALSE),IF(_xlpm.x=0,"",_xlpm.x)))</f>
        <v>Monostroma</v>
      </c>
      <c r="R3952" t="str">
        <f>IF($I3952="","",_xlfn.LET(_xlpm.x,VLOOKUP($I3952,'taxon-match_2026-08-31'!$A$2:$N$122,14,FALSE),IF(_xlpm.x=0,"",_xlpm.x)))</f>
        <v>hariotii</v>
      </c>
      <c r="S3952" s="2" t="s">
        <v>2609</v>
      </c>
      <c r="T3952" s="69" t="s">
        <v>60</v>
      </c>
      <c r="X3952" t="str">
        <f>IF(T3952="","",_xlfn.LET(_xlpm.x,VLOOKUP(T3952,'Drop-down_menus'!$F$2:$G$16,2,FALSE),IF(_xlpm.x=0,"",_xlpm.x)))</f>
        <v>https://orcid.org/0000-0002-9708-1761</v>
      </c>
      <c r="Y3952" t="str">
        <f>IF(U3952="","",_xlfn.LET(_xlpm.x,VLOOKUP(U3952,'Drop-down_menus'!$F$2:$G$16,2,FALSE),IF(_xlpm.x=0,"",_xlpm.x)))</f>
        <v/>
      </c>
      <c r="Z3952" t="str">
        <f>IF(V3952="","",_xlfn.LET(_xlpm.x,VLOOKUP(V3952,'Drop-down_menus'!$F$2:$G$16,2,FALSE),IF(_xlpm.x=0,"",_xlpm.x)))</f>
        <v/>
      </c>
      <c r="AA3952" t="str">
        <f>IF(W3952="","",_xlfn.LET(_xlpm.x,VLOOKUP(W3952,'Drop-down_menus'!$F$2:$G$16,2,FALSE),IF(_xlpm.x=0,"",_xlpm.x)))</f>
        <v/>
      </c>
      <c r="AB3952" t="s">
        <v>730</v>
      </c>
      <c r="AE3952" t="s">
        <v>896</v>
      </c>
    </row>
    <row r="3953" spans="1:31" ht="15" x14ac:dyDescent="0.2">
      <c r="A3953" s="2" t="s">
        <v>298</v>
      </c>
      <c r="B3953">
        <v>3006</v>
      </c>
      <c r="C3953">
        <v>435</v>
      </c>
      <c r="D3953" s="69" t="s">
        <v>700</v>
      </c>
      <c r="F3953" s="70" t="s">
        <v>938</v>
      </c>
      <c r="H3953" s="70" t="s">
        <v>938</v>
      </c>
      <c r="I3953" t="s">
        <v>938</v>
      </c>
      <c r="J3953" t="str">
        <f>IF($I3953="","",_xlfn.LET(_xlpm.x,VLOOKUP($I3953,'taxon-match_2026-08-31'!$A$2:$N$122,6,FALSE),IF(_xlpm.x=0,"",_xlpm.x)))</f>
        <v>(Reinsch) M.J.Wynne, 2004</v>
      </c>
      <c r="K3953" t="str">
        <f>IF($I3953="","",_xlfn.LET(_xlpm.x,VLOOKUP($I3953,'taxon-match_2026-08-31'!$A$2:$N$122,4,FALSE),IF(_xlpm.x=0,"",_xlpm.x)))</f>
        <v>urn:lsid:marinespecies.org:taxname:376710</v>
      </c>
      <c r="L3953" t="str">
        <f>IF($I3953="","",_xlfn.LET(_xlpm.x,VLOOKUP($I3953,'taxon-match_2026-08-31'!$A$2:$N$122,7,FALSE),IF(_xlpm.x=0,"",_xlpm.x)))</f>
        <v>Plantae</v>
      </c>
      <c r="M3953" t="str">
        <f>IF($I3953="","",_xlfn.LET(_xlpm.x,VLOOKUP($I3953,'taxon-match_2026-08-31'!$A$2:$N$122,8,FALSE),IF(_xlpm.x=0,"",_xlpm.x)))</f>
        <v>Rhodophyta</v>
      </c>
      <c r="N3953" t="str">
        <f>IF($I3953="","",_xlfn.LET(_xlpm.x,VLOOKUP($I3953,'taxon-match_2026-08-31'!$A$2:$N$122,9,FALSE),IF(_xlpm.x=0,"",_xlpm.x)))</f>
        <v>Florideophyceae</v>
      </c>
      <c r="O3953" t="str">
        <f>IF($I3953="","",_xlfn.LET(_xlpm.x,VLOOKUP($I3953,'taxon-match_2026-08-31'!$A$2:$N$122,10,FALSE),IF(_xlpm.x=0,"",_xlpm.x)))</f>
        <v>Rhodymeniales</v>
      </c>
      <c r="P3953" t="str">
        <f>IF($I3953="","",_xlfn.LET(_xlpm.x,VLOOKUP($I3953,'taxon-match_2026-08-31'!$A$2:$N$122,11,FALSE),IF(_xlpm.x=0,"",_xlpm.x)))</f>
        <v>Fryeellaceae</v>
      </c>
      <c r="Q3953" t="str">
        <f>IF($I3953="","",_xlfn.LET(_xlpm.x,VLOOKUP($I3953,'taxon-match_2026-08-31'!$A$2:$N$122,12,FALSE),IF(_xlpm.x=0,"",_xlpm.x)))</f>
        <v>Hymenocladiopsis</v>
      </c>
      <c r="R3953" t="str">
        <f>IF($I3953="","",_xlfn.LET(_xlpm.x,VLOOKUP($I3953,'taxon-match_2026-08-31'!$A$2:$N$122,14,FALSE),IF(_xlpm.x=0,"",_xlpm.x)))</f>
        <v>prolifera</v>
      </c>
      <c r="S3953" s="2" t="s">
        <v>2609</v>
      </c>
      <c r="T3953" s="69" t="s">
        <v>60</v>
      </c>
      <c r="U3953" s="69"/>
      <c r="X3953" t="str">
        <f>IF(T3953="","",_xlfn.LET(_xlpm.x,VLOOKUP(T3953,'Drop-down_menus'!$F$2:$G$16,2,FALSE),IF(_xlpm.x=0,"",_xlpm.x)))</f>
        <v>https://orcid.org/0000-0002-9708-1761</v>
      </c>
      <c r="Y3953" t="str">
        <f>IF(U3953="","",_xlfn.LET(_xlpm.x,VLOOKUP(U3953,'Drop-down_menus'!$F$2:$G$16,2,FALSE),IF(_xlpm.x=0,"",_xlpm.x)))</f>
        <v/>
      </c>
      <c r="Z3953" t="str">
        <f>IF(V3953="","",_xlfn.LET(_xlpm.x,VLOOKUP(V3953,'Drop-down_menus'!$F$2:$G$16,2,FALSE),IF(_xlpm.x=0,"",_xlpm.x)))</f>
        <v/>
      </c>
      <c r="AA3953" t="str">
        <f>IF(W3953="","",_xlfn.LET(_xlpm.x,VLOOKUP(W3953,'Drop-down_menus'!$F$2:$G$16,2,FALSE),IF(_xlpm.x=0,"",_xlpm.x)))</f>
        <v/>
      </c>
      <c r="AB3953" s="69" t="s">
        <v>678</v>
      </c>
      <c r="AE3953" s="69" t="s">
        <v>922</v>
      </c>
    </row>
    <row r="3954" spans="1:31" ht="15" hidden="1" x14ac:dyDescent="0.2">
      <c r="A3954" s="2" t="s">
        <v>475</v>
      </c>
      <c r="B3954">
        <v>5557</v>
      </c>
      <c r="C3954">
        <v>433</v>
      </c>
      <c r="D3954" s="69" t="s">
        <v>700</v>
      </c>
      <c r="F3954" s="70" t="s">
        <v>2350</v>
      </c>
      <c r="H3954" s="70" t="s">
        <v>2350</v>
      </c>
      <c r="I3954" t="s">
        <v>1505</v>
      </c>
      <c r="J3954" t="str">
        <f>IF($I3954="","",_xlfn.LET(_xlpm.x,VLOOKUP($I3954,'taxon-match_2026-08-31'!$A$2:$N$122,6,FALSE),IF(_xlpm.x=0,"",_xlpm.x)))</f>
        <v>Bory, 1828</v>
      </c>
      <c r="K3954" t="str">
        <f>IF($I3954="","",_xlfn.LET(_xlpm.x,VLOOKUP($I3954,'taxon-match_2026-08-31'!$A$2:$N$122,4,FALSE),IF(_xlpm.x=0,"",_xlpm.x)))</f>
        <v>urn:lsid:marinespecies.org:taxname:143673</v>
      </c>
      <c r="L3954" t="str">
        <f>IF($I3954="","",_xlfn.LET(_xlpm.x,VLOOKUP($I3954,'taxon-match_2026-08-31'!$A$2:$N$122,7,FALSE),IF(_xlpm.x=0,"",_xlpm.x)))</f>
        <v>Plantae</v>
      </c>
      <c r="M3954" t="str">
        <f>IF($I3954="","",_xlfn.LET(_xlpm.x,VLOOKUP($I3954,'taxon-match_2026-08-31'!$A$2:$N$122,8,FALSE),IF(_xlpm.x=0,"",_xlpm.x)))</f>
        <v>Rhodophyta</v>
      </c>
      <c r="N3954" t="str">
        <f>IF($I3954="","",_xlfn.LET(_xlpm.x,VLOOKUP($I3954,'taxon-match_2026-08-31'!$A$2:$N$122,9,FALSE),IF(_xlpm.x=0,"",_xlpm.x)))</f>
        <v>Florideophyceae</v>
      </c>
      <c r="O3954" t="str">
        <f>IF($I3954="","",_xlfn.LET(_xlpm.x,VLOOKUP($I3954,'taxon-match_2026-08-31'!$A$2:$N$122,10,FALSE),IF(_xlpm.x=0,"",_xlpm.x)))</f>
        <v>Ceramiales</v>
      </c>
      <c r="P3954" t="str">
        <f>IF($I3954="","",_xlfn.LET(_xlpm.x,VLOOKUP($I3954,'taxon-match_2026-08-31'!$A$2:$N$122,11,FALSE),IF(_xlpm.x=0,"",_xlpm.x)))</f>
        <v>Delesseriaceae</v>
      </c>
      <c r="Q3954" t="str">
        <f>IF($I3954="","",_xlfn.LET(_xlpm.x,VLOOKUP($I3954,'taxon-match_2026-08-31'!$A$2:$N$122,12,FALSE),IF(_xlpm.x=0,"",_xlpm.x)))</f>
        <v/>
      </c>
      <c r="R3954" t="str">
        <f>IF($I3954="","",_xlfn.LET(_xlpm.x,VLOOKUP($I3954,'taxon-match_2026-08-31'!$A$2:$N$122,14,FALSE),IF(_xlpm.x=0,"",_xlpm.x)))</f>
        <v/>
      </c>
      <c r="S3954" s="2" t="s">
        <v>2360</v>
      </c>
      <c r="T3954" s="69" t="s">
        <v>60</v>
      </c>
      <c r="U3954" s="69"/>
      <c r="X3954" t="str">
        <f>IF(T3954="","",_xlfn.LET(_xlpm.x,VLOOKUP(T3954,'Drop-down_menus'!$F$2:$G$16,2,FALSE),IF(_xlpm.x=0,"",_xlpm.x)))</f>
        <v>https://orcid.org/0000-0002-9708-1761</v>
      </c>
      <c r="Y3954" t="str">
        <f>IF(U3954="","",_xlfn.LET(_xlpm.x,VLOOKUP(U3954,'Drop-down_menus'!$F$2:$G$16,2,FALSE),IF(_xlpm.x=0,"",_xlpm.x)))</f>
        <v/>
      </c>
      <c r="Z3954" t="str">
        <f>IF(V3954="","",_xlfn.LET(_xlpm.x,VLOOKUP(V3954,'Drop-down_menus'!$F$2:$G$16,2,FALSE),IF(_xlpm.x=0,"",_xlpm.x)))</f>
        <v/>
      </c>
      <c r="AA3954" t="str">
        <f>IF(W3954="","",_xlfn.LET(_xlpm.x,VLOOKUP(W3954,'Drop-down_menus'!$F$2:$G$16,2,FALSE),IF(_xlpm.x=0,"",_xlpm.x)))</f>
        <v/>
      </c>
      <c r="AB3954" s="69" t="s">
        <v>678</v>
      </c>
      <c r="AE3954" s="69" t="s">
        <v>922</v>
      </c>
    </row>
    <row r="3955" spans="1:31" ht="15" x14ac:dyDescent="0.2">
      <c r="A3955" s="2" t="s">
        <v>84</v>
      </c>
      <c r="B3955">
        <v>373</v>
      </c>
      <c r="C3955">
        <v>429</v>
      </c>
      <c r="D3955" s="69" t="s">
        <v>700</v>
      </c>
      <c r="F3955" s="70" t="s">
        <v>940</v>
      </c>
      <c r="H3955" s="70" t="s">
        <v>940</v>
      </c>
      <c r="I3955" t="s">
        <v>940</v>
      </c>
      <c r="J3955" t="str">
        <f>IF($I3955="","",_xlfn.LET(_xlpm.x,VLOOKUP($I3955,'taxon-match_2026-08-31'!$A$2:$N$122,6,FALSE),IF(_xlpm.x=0,"",_xlpm.x)))</f>
        <v>Gain, 1911</v>
      </c>
      <c r="K3955" t="str">
        <f>IF($I3955="","",_xlfn.LET(_xlpm.x,VLOOKUP($I3955,'taxon-match_2026-08-31'!$A$2:$N$122,4,FALSE),IF(_xlpm.x=0,"",_xlpm.x)))</f>
        <v>urn:lsid:marinespecies.org:taxname:325529</v>
      </c>
      <c r="L3955" t="str">
        <f>IF($I3955="","",_xlfn.LET(_xlpm.x,VLOOKUP($I3955,'taxon-match_2026-08-31'!$A$2:$N$122,7,FALSE),IF(_xlpm.x=0,"",_xlpm.x)))</f>
        <v>Plantae</v>
      </c>
      <c r="M3955" t="str">
        <f>IF($I3955="","",_xlfn.LET(_xlpm.x,VLOOKUP($I3955,'taxon-match_2026-08-31'!$A$2:$N$122,8,FALSE),IF(_xlpm.x=0,"",_xlpm.x)))</f>
        <v>Chlorophyta</v>
      </c>
      <c r="N3955" t="str">
        <f>IF($I3955="","",_xlfn.LET(_xlpm.x,VLOOKUP($I3955,'taxon-match_2026-08-31'!$A$2:$N$122,9,FALSE),IF(_xlpm.x=0,"",_xlpm.x)))</f>
        <v>Ulvophyceae</v>
      </c>
      <c r="O3955" t="str">
        <f>IF($I3955="","",_xlfn.LET(_xlpm.x,VLOOKUP($I3955,'taxon-match_2026-08-31'!$A$2:$N$122,10,FALSE),IF(_xlpm.x=0,"",_xlpm.x)))</f>
        <v>Ulotrichales</v>
      </c>
      <c r="P3955" t="str">
        <f>IF($I3955="","",_xlfn.LET(_xlpm.x,VLOOKUP($I3955,'taxon-match_2026-08-31'!$A$2:$N$122,11,FALSE),IF(_xlpm.x=0,"",_xlpm.x)))</f>
        <v>Monostromataceae</v>
      </c>
      <c r="Q3955" t="str">
        <f>IF($I3955="","",_xlfn.LET(_xlpm.x,VLOOKUP($I3955,'taxon-match_2026-08-31'!$A$2:$N$122,12,FALSE),IF(_xlpm.x=0,"",_xlpm.x)))</f>
        <v>Monostroma</v>
      </c>
      <c r="R3955" t="str">
        <f>IF($I3955="","",_xlfn.LET(_xlpm.x,VLOOKUP($I3955,'taxon-match_2026-08-31'!$A$2:$N$122,14,FALSE),IF(_xlpm.x=0,"",_xlpm.x)))</f>
        <v>hariotii</v>
      </c>
      <c r="S3955" s="2" t="s">
        <v>2609</v>
      </c>
      <c r="T3955" s="69" t="s">
        <v>60</v>
      </c>
      <c r="X3955" t="str">
        <f>IF(T3955="","",_xlfn.LET(_xlpm.x,VLOOKUP(T3955,'Drop-down_menus'!$F$2:$G$16,2,FALSE),IF(_xlpm.x=0,"",_xlpm.x)))</f>
        <v>https://orcid.org/0000-0002-9708-1761</v>
      </c>
      <c r="Y3955" t="str">
        <f>IF(U3955="","",_xlfn.LET(_xlpm.x,VLOOKUP(U3955,'Drop-down_menus'!$F$2:$G$16,2,FALSE),IF(_xlpm.x=0,"",_xlpm.x)))</f>
        <v/>
      </c>
      <c r="Z3955" t="str">
        <f>IF(V3955="","",_xlfn.LET(_xlpm.x,VLOOKUP(V3955,'Drop-down_menus'!$F$2:$G$16,2,FALSE),IF(_xlpm.x=0,"",_xlpm.x)))</f>
        <v/>
      </c>
      <c r="AA3955" t="str">
        <f>IF(W3955="","",_xlfn.LET(_xlpm.x,VLOOKUP(W3955,'Drop-down_menus'!$F$2:$G$16,2,FALSE),IF(_xlpm.x=0,"",_xlpm.x)))</f>
        <v/>
      </c>
      <c r="AB3955" s="69" t="s">
        <v>678</v>
      </c>
      <c r="AE3955" s="69" t="s">
        <v>922</v>
      </c>
    </row>
    <row r="3956" spans="1:31" ht="15" x14ac:dyDescent="0.2">
      <c r="A3956" s="2" t="s">
        <v>84</v>
      </c>
      <c r="B3956">
        <v>435</v>
      </c>
      <c r="C3956">
        <v>576</v>
      </c>
      <c r="D3956" s="69" t="s">
        <v>700</v>
      </c>
      <c r="F3956" s="70" t="s">
        <v>940</v>
      </c>
      <c r="H3956" s="70" t="s">
        <v>940</v>
      </c>
      <c r="I3956" t="s">
        <v>940</v>
      </c>
      <c r="J3956" t="str">
        <f>IF($I3956="","",_xlfn.LET(_xlpm.x,VLOOKUP($I3956,'taxon-match_2026-08-31'!$A$2:$N$122,6,FALSE),IF(_xlpm.x=0,"",_xlpm.x)))</f>
        <v>Gain, 1911</v>
      </c>
      <c r="K3956" t="str">
        <f>IF($I3956="","",_xlfn.LET(_xlpm.x,VLOOKUP($I3956,'taxon-match_2026-08-31'!$A$2:$N$122,4,FALSE),IF(_xlpm.x=0,"",_xlpm.x)))</f>
        <v>urn:lsid:marinespecies.org:taxname:325529</v>
      </c>
      <c r="L3956" t="str">
        <f>IF($I3956="","",_xlfn.LET(_xlpm.x,VLOOKUP($I3956,'taxon-match_2026-08-31'!$A$2:$N$122,7,FALSE),IF(_xlpm.x=0,"",_xlpm.x)))</f>
        <v>Plantae</v>
      </c>
      <c r="M3956" t="str">
        <f>IF($I3956="","",_xlfn.LET(_xlpm.x,VLOOKUP($I3956,'taxon-match_2026-08-31'!$A$2:$N$122,8,FALSE),IF(_xlpm.x=0,"",_xlpm.x)))</f>
        <v>Chlorophyta</v>
      </c>
      <c r="N3956" t="str">
        <f>IF($I3956="","",_xlfn.LET(_xlpm.x,VLOOKUP($I3956,'taxon-match_2026-08-31'!$A$2:$N$122,9,FALSE),IF(_xlpm.x=0,"",_xlpm.x)))</f>
        <v>Ulvophyceae</v>
      </c>
      <c r="O3956" t="str">
        <f>IF($I3956="","",_xlfn.LET(_xlpm.x,VLOOKUP($I3956,'taxon-match_2026-08-31'!$A$2:$N$122,10,FALSE),IF(_xlpm.x=0,"",_xlpm.x)))</f>
        <v>Ulotrichales</v>
      </c>
      <c r="P3956" t="str">
        <f>IF($I3956="","",_xlfn.LET(_xlpm.x,VLOOKUP($I3956,'taxon-match_2026-08-31'!$A$2:$N$122,11,FALSE),IF(_xlpm.x=0,"",_xlpm.x)))</f>
        <v>Monostromataceae</v>
      </c>
      <c r="Q3956" t="str">
        <f>IF($I3956="","",_xlfn.LET(_xlpm.x,VLOOKUP($I3956,'taxon-match_2026-08-31'!$A$2:$N$122,12,FALSE),IF(_xlpm.x=0,"",_xlpm.x)))</f>
        <v>Monostroma</v>
      </c>
      <c r="R3956" t="str">
        <f>IF($I3956="","",_xlfn.LET(_xlpm.x,VLOOKUP($I3956,'taxon-match_2026-08-31'!$A$2:$N$122,14,FALSE),IF(_xlpm.x=0,"",_xlpm.x)))</f>
        <v>hariotii</v>
      </c>
      <c r="S3956" s="2" t="s">
        <v>2609</v>
      </c>
      <c r="T3956" s="69" t="s">
        <v>60</v>
      </c>
      <c r="X3956" t="str">
        <f>IF(T3956="","",_xlfn.LET(_xlpm.x,VLOOKUP(T3956,'Drop-down_menus'!$F$2:$G$16,2,FALSE),IF(_xlpm.x=0,"",_xlpm.x)))</f>
        <v>https://orcid.org/0000-0002-9708-1761</v>
      </c>
      <c r="Y3956" t="str">
        <f>IF(U3956="","",_xlfn.LET(_xlpm.x,VLOOKUP(U3956,'Drop-down_menus'!$F$2:$G$16,2,FALSE),IF(_xlpm.x=0,"",_xlpm.x)))</f>
        <v/>
      </c>
      <c r="Z3956" t="str">
        <f>IF(V3956="","",_xlfn.LET(_xlpm.x,VLOOKUP(V3956,'Drop-down_menus'!$F$2:$G$16,2,FALSE),IF(_xlpm.x=0,"",_xlpm.x)))</f>
        <v/>
      </c>
      <c r="AA3956" t="str">
        <f>IF(W3956="","",_xlfn.LET(_xlpm.x,VLOOKUP(W3956,'Drop-down_menus'!$F$2:$G$16,2,FALSE),IF(_xlpm.x=0,"",_xlpm.x)))</f>
        <v/>
      </c>
      <c r="AB3956" t="s">
        <v>730</v>
      </c>
      <c r="AE3956" t="s">
        <v>923</v>
      </c>
    </row>
  </sheetData>
  <autoFilter ref="A1:AK3956" xr:uid="{99AAFA85-B252-F440-995A-3D7021AC7A2C}">
    <filterColumn colId="10">
      <customFilters>
        <customFilter operator="notEqual" val=" "/>
      </customFilters>
    </filterColumn>
    <filterColumn colId="18">
      <filters>
        <filter val="species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1DF0FFF5-115B-B74C-B7D2-49A45ECDE83F}">
          <x14:formula1>
            <xm:f>'Drop-down_menus'!$E$2:$E$30</xm:f>
          </x14:formula1>
          <xm:sqref>E2:E145 E147:E179 E229:E677 E741:E3956</xm:sqref>
        </x14:dataValidation>
        <x14:dataValidation type="list" allowBlank="1" showInputMessage="1" showErrorMessage="1" xr:uid="{E58D4672-FC02-3A41-BDDF-BC2C879ADDE6}">
          <x14:formula1>
            <xm:f>'Drop-down_menus'!$J$2:$J$31</xm:f>
          </x14:formula1>
          <xm:sqref>AJ2:AJ179 AJ198:AJ3956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ECAD-48D0-D74F-A6F0-CF0E4E00A374}">
  <dimension ref="A1:S110"/>
  <sheetViews>
    <sheetView topLeftCell="A9" zoomScale="130" zoomScaleNormal="130" workbookViewId="0">
      <selection activeCell="A18" sqref="A18"/>
    </sheetView>
  </sheetViews>
  <sheetFormatPr baseColWidth="10" defaultColWidth="10.59765625" defaultRowHeight="14" x14ac:dyDescent="0.2"/>
  <cols>
    <col min="1" max="1" width="25" bestFit="1" customWidth="1"/>
    <col min="5" max="5" width="25" bestFit="1" customWidth="1"/>
  </cols>
  <sheetData>
    <row r="1" spans="1:19" x14ac:dyDescent="0.2">
      <c r="A1" t="s">
        <v>2354</v>
      </c>
      <c r="B1" t="s">
        <v>2099</v>
      </c>
      <c r="C1" t="s">
        <v>2100</v>
      </c>
      <c r="D1" t="s">
        <v>2101</v>
      </c>
      <c r="E1" t="s">
        <v>659</v>
      </c>
      <c r="F1" t="s">
        <v>2102</v>
      </c>
      <c r="G1" t="s">
        <v>2103</v>
      </c>
      <c r="H1" t="s">
        <v>2104</v>
      </c>
      <c r="I1" t="s">
        <v>2105</v>
      </c>
      <c r="J1" t="s">
        <v>2106</v>
      </c>
      <c r="K1" t="s">
        <v>2107</v>
      </c>
      <c r="L1" t="s">
        <v>2108</v>
      </c>
      <c r="M1" t="s">
        <v>2109</v>
      </c>
      <c r="N1" t="s">
        <v>2110</v>
      </c>
      <c r="O1" t="s">
        <v>2111</v>
      </c>
      <c r="P1" t="s">
        <v>2112</v>
      </c>
      <c r="Q1" t="s">
        <v>2113</v>
      </c>
      <c r="R1" t="s">
        <v>2114</v>
      </c>
      <c r="S1" t="s">
        <v>2115</v>
      </c>
    </row>
    <row r="2" spans="1:19" x14ac:dyDescent="0.2">
      <c r="A2" t="s">
        <v>677</v>
      </c>
      <c r="B2">
        <v>558</v>
      </c>
      <c r="C2" t="s">
        <v>2116</v>
      </c>
      <c r="D2" t="s">
        <v>2117</v>
      </c>
      <c r="E2" t="s">
        <v>677</v>
      </c>
      <c r="F2" t="s">
        <v>2118</v>
      </c>
      <c r="G2" t="s">
        <v>1333</v>
      </c>
      <c r="H2" t="s">
        <v>677</v>
      </c>
      <c r="P2">
        <v>1</v>
      </c>
      <c r="Q2">
        <v>1</v>
      </c>
      <c r="R2">
        <v>1</v>
      </c>
      <c r="S2">
        <v>0</v>
      </c>
    </row>
    <row r="3" spans="1:19" x14ac:dyDescent="0.2">
      <c r="A3" t="s">
        <v>700</v>
      </c>
      <c r="B3">
        <v>1</v>
      </c>
      <c r="C3" t="s">
        <v>2116</v>
      </c>
      <c r="D3" t="s">
        <v>2607</v>
      </c>
      <c r="E3" t="s">
        <v>700</v>
      </c>
      <c r="P3">
        <v>1</v>
      </c>
      <c r="Q3">
        <v>1</v>
      </c>
      <c r="R3">
        <v>1</v>
      </c>
      <c r="S3">
        <v>1</v>
      </c>
    </row>
    <row r="4" spans="1:19" x14ac:dyDescent="0.2">
      <c r="A4" t="s">
        <v>685</v>
      </c>
      <c r="B4">
        <v>105</v>
      </c>
      <c r="C4" t="s">
        <v>2116</v>
      </c>
      <c r="D4" t="s">
        <v>2119</v>
      </c>
      <c r="E4" t="s">
        <v>685</v>
      </c>
      <c r="F4" t="s">
        <v>2120</v>
      </c>
      <c r="G4" t="s">
        <v>1333</v>
      </c>
      <c r="H4" t="s">
        <v>717</v>
      </c>
      <c r="I4" t="s">
        <v>685</v>
      </c>
      <c r="P4">
        <v>1</v>
      </c>
      <c r="Q4">
        <v>1</v>
      </c>
      <c r="R4">
        <v>1</v>
      </c>
      <c r="S4">
        <v>0</v>
      </c>
    </row>
    <row r="5" spans="1:19" x14ac:dyDescent="0.2">
      <c r="A5" t="s">
        <v>686</v>
      </c>
      <c r="B5">
        <v>1135</v>
      </c>
      <c r="C5" t="s">
        <v>2116</v>
      </c>
      <c r="D5" t="s">
        <v>2121</v>
      </c>
      <c r="E5" t="s">
        <v>686</v>
      </c>
      <c r="F5" t="s">
        <v>2122</v>
      </c>
      <c r="G5" t="s">
        <v>1333</v>
      </c>
      <c r="H5" t="s">
        <v>1363</v>
      </c>
      <c r="I5" t="s">
        <v>1715</v>
      </c>
      <c r="J5" t="s">
        <v>686</v>
      </c>
      <c r="P5">
        <v>1</v>
      </c>
      <c r="Q5">
        <v>1</v>
      </c>
      <c r="R5">
        <v>1</v>
      </c>
      <c r="S5">
        <v>1</v>
      </c>
    </row>
    <row r="6" spans="1:19" x14ac:dyDescent="0.2">
      <c r="A6" t="s">
        <v>687</v>
      </c>
      <c r="B6">
        <v>1131</v>
      </c>
      <c r="C6" t="s">
        <v>2116</v>
      </c>
      <c r="D6" t="s">
        <v>2123</v>
      </c>
      <c r="E6" t="s">
        <v>687</v>
      </c>
      <c r="F6" t="s">
        <v>2122</v>
      </c>
      <c r="G6" t="s">
        <v>1333</v>
      </c>
      <c r="H6" t="s">
        <v>1363</v>
      </c>
      <c r="I6" t="s">
        <v>1715</v>
      </c>
      <c r="J6" t="s">
        <v>687</v>
      </c>
      <c r="P6">
        <v>1</v>
      </c>
      <c r="Q6">
        <v>1</v>
      </c>
      <c r="R6">
        <v>1</v>
      </c>
      <c r="S6">
        <v>1</v>
      </c>
    </row>
    <row r="7" spans="1:19" x14ac:dyDescent="0.2">
      <c r="A7" t="s">
        <v>688</v>
      </c>
      <c r="B7">
        <v>1137</v>
      </c>
      <c r="C7" t="s">
        <v>2116</v>
      </c>
      <c r="D7" t="s">
        <v>2124</v>
      </c>
      <c r="E7" t="s">
        <v>688</v>
      </c>
      <c r="F7" t="s">
        <v>2125</v>
      </c>
      <c r="G7" t="s">
        <v>1333</v>
      </c>
      <c r="H7" t="s">
        <v>1363</v>
      </c>
      <c r="I7" t="s">
        <v>1715</v>
      </c>
      <c r="J7" t="s">
        <v>688</v>
      </c>
      <c r="P7">
        <v>1</v>
      </c>
      <c r="Q7">
        <v>1</v>
      </c>
      <c r="R7">
        <v>1</v>
      </c>
      <c r="S7">
        <v>0</v>
      </c>
    </row>
    <row r="8" spans="1:19" x14ac:dyDescent="0.2">
      <c r="A8" t="s">
        <v>690</v>
      </c>
      <c r="B8">
        <v>883</v>
      </c>
      <c r="C8" t="s">
        <v>2116</v>
      </c>
      <c r="D8" t="s">
        <v>2126</v>
      </c>
      <c r="E8" t="s">
        <v>690</v>
      </c>
      <c r="F8" t="s">
        <v>2127</v>
      </c>
      <c r="G8" t="s">
        <v>1333</v>
      </c>
      <c r="H8" t="s">
        <v>1334</v>
      </c>
      <c r="I8" t="s">
        <v>690</v>
      </c>
      <c r="P8">
        <v>1</v>
      </c>
      <c r="Q8">
        <v>1</v>
      </c>
      <c r="R8">
        <v>1</v>
      </c>
      <c r="S8">
        <v>1</v>
      </c>
    </row>
    <row r="9" spans="1:19" x14ac:dyDescent="0.2">
      <c r="A9" t="s">
        <v>692</v>
      </c>
      <c r="B9">
        <v>123080</v>
      </c>
      <c r="C9" t="s">
        <v>2116</v>
      </c>
      <c r="D9" t="s">
        <v>2128</v>
      </c>
      <c r="E9" t="s">
        <v>692</v>
      </c>
      <c r="F9" t="s">
        <v>2129</v>
      </c>
      <c r="G9" t="s">
        <v>1333</v>
      </c>
      <c r="H9" t="s">
        <v>852</v>
      </c>
      <c r="I9" t="s">
        <v>692</v>
      </c>
      <c r="P9">
        <v>1</v>
      </c>
      <c r="Q9">
        <v>0</v>
      </c>
      <c r="R9">
        <v>0</v>
      </c>
      <c r="S9">
        <v>0</v>
      </c>
    </row>
    <row r="10" spans="1:19" x14ac:dyDescent="0.2">
      <c r="A10" t="s">
        <v>693</v>
      </c>
      <c r="B10">
        <v>101</v>
      </c>
      <c r="C10" t="s">
        <v>2116</v>
      </c>
      <c r="D10" t="s">
        <v>2130</v>
      </c>
      <c r="E10" t="s">
        <v>693</v>
      </c>
      <c r="F10" t="s">
        <v>2131</v>
      </c>
      <c r="G10" t="s">
        <v>1333</v>
      </c>
      <c r="H10" t="s">
        <v>717</v>
      </c>
      <c r="I10" t="s">
        <v>693</v>
      </c>
      <c r="P10">
        <v>1</v>
      </c>
      <c r="Q10">
        <v>1</v>
      </c>
      <c r="R10">
        <v>1</v>
      </c>
      <c r="S10">
        <v>1</v>
      </c>
    </row>
    <row r="11" spans="1:19" x14ac:dyDescent="0.2">
      <c r="A11" t="s">
        <v>694</v>
      </c>
      <c r="B11">
        <v>160831</v>
      </c>
      <c r="C11" t="s">
        <v>2116</v>
      </c>
      <c r="D11" t="s">
        <v>2132</v>
      </c>
      <c r="E11" t="s">
        <v>694</v>
      </c>
      <c r="F11" t="s">
        <v>2133</v>
      </c>
      <c r="G11" t="s">
        <v>1333</v>
      </c>
      <c r="H11" t="s">
        <v>852</v>
      </c>
      <c r="I11" t="s">
        <v>811</v>
      </c>
      <c r="J11" t="s">
        <v>1404</v>
      </c>
      <c r="K11" t="s">
        <v>1530</v>
      </c>
      <c r="L11" t="s">
        <v>824</v>
      </c>
      <c r="N11" t="s">
        <v>2134</v>
      </c>
      <c r="P11">
        <v>1</v>
      </c>
      <c r="Q11">
        <v>0</v>
      </c>
      <c r="R11">
        <v>0</v>
      </c>
      <c r="S11">
        <v>0</v>
      </c>
    </row>
    <row r="12" spans="1:19" x14ac:dyDescent="0.2">
      <c r="A12" t="s">
        <v>712</v>
      </c>
      <c r="B12">
        <v>55</v>
      </c>
      <c r="C12" t="s">
        <v>2116</v>
      </c>
      <c r="D12" t="s">
        <v>2135</v>
      </c>
      <c r="E12" t="s">
        <v>712</v>
      </c>
      <c r="F12" t="s">
        <v>2136</v>
      </c>
      <c r="G12" t="s">
        <v>1333</v>
      </c>
      <c r="H12" t="s">
        <v>717</v>
      </c>
      <c r="I12" t="s">
        <v>712</v>
      </c>
      <c r="P12">
        <v>1</v>
      </c>
      <c r="R12">
        <v>0</v>
      </c>
      <c r="S12">
        <v>0</v>
      </c>
    </row>
    <row r="13" spans="1:19" x14ac:dyDescent="0.2">
      <c r="A13" t="s">
        <v>2098</v>
      </c>
      <c r="B13">
        <v>2041</v>
      </c>
      <c r="C13" t="s">
        <v>2116</v>
      </c>
      <c r="D13" t="s">
        <v>2137</v>
      </c>
      <c r="E13" t="s">
        <v>2098</v>
      </c>
      <c r="F13" t="s">
        <v>2138</v>
      </c>
      <c r="G13" t="s">
        <v>1333</v>
      </c>
      <c r="H13" t="s">
        <v>1334</v>
      </c>
      <c r="I13" t="s">
        <v>1463</v>
      </c>
      <c r="P13">
        <v>1</v>
      </c>
      <c r="Q13">
        <v>1</v>
      </c>
      <c r="R13">
        <v>1</v>
      </c>
      <c r="S13">
        <v>1</v>
      </c>
    </row>
    <row r="14" spans="1:19" x14ac:dyDescent="0.2">
      <c r="A14" t="s">
        <v>716</v>
      </c>
      <c r="B14">
        <v>982</v>
      </c>
      <c r="C14" t="s">
        <v>2116</v>
      </c>
      <c r="D14" t="s">
        <v>2612</v>
      </c>
      <c r="E14" t="s">
        <v>716</v>
      </c>
      <c r="F14" t="s">
        <v>2613</v>
      </c>
      <c r="G14" t="s">
        <v>1333</v>
      </c>
      <c r="H14" t="s">
        <v>1334</v>
      </c>
      <c r="I14" t="s">
        <v>690</v>
      </c>
      <c r="J14" t="s">
        <v>2010</v>
      </c>
      <c r="K14" t="s">
        <v>716</v>
      </c>
      <c r="P14">
        <v>1</v>
      </c>
      <c r="Q14">
        <v>1</v>
      </c>
      <c r="R14">
        <v>0</v>
      </c>
      <c r="S14">
        <v>0</v>
      </c>
    </row>
    <row r="15" spans="1:19" x14ac:dyDescent="0.2">
      <c r="A15" t="s">
        <v>717</v>
      </c>
      <c r="B15">
        <v>51</v>
      </c>
      <c r="C15" t="s">
        <v>2116</v>
      </c>
      <c r="D15" t="s">
        <v>2139</v>
      </c>
      <c r="E15" t="s">
        <v>717</v>
      </c>
      <c r="G15" t="s">
        <v>1333</v>
      </c>
      <c r="H15" t="s">
        <v>717</v>
      </c>
      <c r="P15">
        <v>1</v>
      </c>
      <c r="Q15">
        <v>1</v>
      </c>
      <c r="R15">
        <v>1</v>
      </c>
      <c r="S15">
        <v>1</v>
      </c>
    </row>
    <row r="16" spans="1:19" x14ac:dyDescent="0.2">
      <c r="A16" t="s">
        <v>719</v>
      </c>
      <c r="B16">
        <v>123084</v>
      </c>
      <c r="C16" t="s">
        <v>2116</v>
      </c>
      <c r="D16" t="s">
        <v>2140</v>
      </c>
      <c r="E16" t="s">
        <v>719</v>
      </c>
      <c r="F16" t="s">
        <v>2141</v>
      </c>
      <c r="G16" t="s">
        <v>1333</v>
      </c>
      <c r="H16" t="s">
        <v>852</v>
      </c>
      <c r="I16" t="s">
        <v>719</v>
      </c>
      <c r="P16">
        <v>1</v>
      </c>
      <c r="Q16">
        <v>1</v>
      </c>
      <c r="R16">
        <v>0</v>
      </c>
      <c r="S16">
        <v>0</v>
      </c>
    </row>
    <row r="17" spans="1:19" x14ac:dyDescent="0.2">
      <c r="A17" t="s">
        <v>720</v>
      </c>
      <c r="B17">
        <v>1776775</v>
      </c>
      <c r="C17" t="s">
        <v>2116</v>
      </c>
      <c r="D17" t="s">
        <v>2142</v>
      </c>
      <c r="E17" t="s">
        <v>720</v>
      </c>
      <c r="F17" t="s">
        <v>2143</v>
      </c>
      <c r="G17" t="s">
        <v>1333</v>
      </c>
      <c r="H17" t="s">
        <v>754</v>
      </c>
      <c r="I17" t="s">
        <v>1861</v>
      </c>
      <c r="J17" t="s">
        <v>1595</v>
      </c>
      <c r="K17" t="s">
        <v>1688</v>
      </c>
      <c r="L17" t="s">
        <v>1816</v>
      </c>
      <c r="N17" t="s">
        <v>2144</v>
      </c>
      <c r="P17">
        <v>1</v>
      </c>
    </row>
    <row r="18" spans="1:19" x14ac:dyDescent="0.2">
      <c r="A18" t="s">
        <v>889</v>
      </c>
      <c r="B18">
        <v>411132</v>
      </c>
      <c r="C18" t="s">
        <v>2116</v>
      </c>
      <c r="D18" t="s">
        <v>2145</v>
      </c>
      <c r="E18" t="s">
        <v>889</v>
      </c>
      <c r="F18" t="s">
        <v>2146</v>
      </c>
      <c r="G18" t="s">
        <v>1333</v>
      </c>
      <c r="H18" t="s">
        <v>717</v>
      </c>
      <c r="I18" t="s">
        <v>693</v>
      </c>
      <c r="J18" t="s">
        <v>2147</v>
      </c>
      <c r="K18" t="s">
        <v>1529</v>
      </c>
      <c r="L18" t="s">
        <v>750</v>
      </c>
      <c r="N18" t="s">
        <v>2148</v>
      </c>
      <c r="P18">
        <v>1</v>
      </c>
      <c r="Q18">
        <v>0</v>
      </c>
      <c r="R18">
        <v>0</v>
      </c>
      <c r="S18">
        <v>0</v>
      </c>
    </row>
    <row r="19" spans="1:19" x14ac:dyDescent="0.2">
      <c r="A19" t="s">
        <v>744</v>
      </c>
      <c r="B19">
        <v>325522</v>
      </c>
      <c r="C19" t="s">
        <v>2116</v>
      </c>
      <c r="D19" t="s">
        <v>2149</v>
      </c>
      <c r="E19" t="s">
        <v>744</v>
      </c>
      <c r="F19" t="s">
        <v>2150</v>
      </c>
      <c r="G19" t="s">
        <v>1863</v>
      </c>
      <c r="H19" t="s">
        <v>1926</v>
      </c>
      <c r="I19" t="s">
        <v>1554</v>
      </c>
      <c r="J19" t="s">
        <v>1566</v>
      </c>
      <c r="K19" t="s">
        <v>1565</v>
      </c>
      <c r="L19" t="s">
        <v>1626</v>
      </c>
      <c r="N19" t="s">
        <v>2151</v>
      </c>
      <c r="P19">
        <v>1</v>
      </c>
    </row>
    <row r="20" spans="1:19" x14ac:dyDescent="0.2">
      <c r="A20" t="s">
        <v>746</v>
      </c>
      <c r="B20">
        <v>377122</v>
      </c>
      <c r="C20" t="s">
        <v>2116</v>
      </c>
      <c r="D20" t="s">
        <v>2152</v>
      </c>
      <c r="E20" t="s">
        <v>746</v>
      </c>
      <c r="F20" t="s">
        <v>2153</v>
      </c>
      <c r="G20" t="s">
        <v>1863</v>
      </c>
      <c r="H20" t="s">
        <v>1926</v>
      </c>
      <c r="I20" t="s">
        <v>1554</v>
      </c>
      <c r="J20" t="s">
        <v>1866</v>
      </c>
      <c r="K20" t="s">
        <v>1939</v>
      </c>
      <c r="L20" t="s">
        <v>2032</v>
      </c>
      <c r="N20" t="s">
        <v>2154</v>
      </c>
      <c r="P20">
        <v>1</v>
      </c>
    </row>
    <row r="21" spans="1:19" x14ac:dyDescent="0.2">
      <c r="A21" t="s">
        <v>747</v>
      </c>
      <c r="B21">
        <v>144223</v>
      </c>
      <c r="C21" t="s">
        <v>2116</v>
      </c>
      <c r="D21" t="s">
        <v>2155</v>
      </c>
      <c r="E21" t="s">
        <v>747</v>
      </c>
      <c r="F21" t="s">
        <v>2156</v>
      </c>
      <c r="G21" t="s">
        <v>1863</v>
      </c>
      <c r="H21" t="s">
        <v>1926</v>
      </c>
      <c r="I21" t="s">
        <v>1554</v>
      </c>
      <c r="J21" t="s">
        <v>1866</v>
      </c>
      <c r="K21" t="s">
        <v>1865</v>
      </c>
      <c r="L21" t="s">
        <v>747</v>
      </c>
      <c r="P21">
        <v>1</v>
      </c>
    </row>
    <row r="22" spans="1:19" x14ac:dyDescent="0.2">
      <c r="A22" t="s">
        <v>748</v>
      </c>
      <c r="B22">
        <v>196989</v>
      </c>
      <c r="C22" t="s">
        <v>2116</v>
      </c>
      <c r="D22" t="s">
        <v>2157</v>
      </c>
      <c r="E22" t="s">
        <v>748</v>
      </c>
      <c r="F22" t="s">
        <v>2158</v>
      </c>
      <c r="G22" t="s">
        <v>1333</v>
      </c>
      <c r="H22" t="s">
        <v>717</v>
      </c>
      <c r="I22" t="s">
        <v>693</v>
      </c>
      <c r="J22" t="s">
        <v>2038</v>
      </c>
      <c r="K22" t="s">
        <v>1397</v>
      </c>
      <c r="L22" t="s">
        <v>748</v>
      </c>
      <c r="P22">
        <v>1</v>
      </c>
    </row>
    <row r="23" spans="1:19" x14ac:dyDescent="0.2">
      <c r="A23" t="s">
        <v>749</v>
      </c>
      <c r="B23">
        <v>868254</v>
      </c>
      <c r="C23" t="s">
        <v>2116</v>
      </c>
      <c r="D23" t="s">
        <v>2159</v>
      </c>
      <c r="E23" t="s">
        <v>749</v>
      </c>
      <c r="F23" t="s">
        <v>2160</v>
      </c>
      <c r="G23" t="s">
        <v>1333</v>
      </c>
      <c r="H23" t="s">
        <v>717</v>
      </c>
      <c r="I23" t="s">
        <v>685</v>
      </c>
      <c r="J23" t="s">
        <v>1765</v>
      </c>
      <c r="K23" t="s">
        <v>1940</v>
      </c>
      <c r="L23" t="s">
        <v>749</v>
      </c>
      <c r="P23">
        <v>1</v>
      </c>
      <c r="Q23">
        <v>0</v>
      </c>
      <c r="R23">
        <v>0</v>
      </c>
      <c r="S23">
        <v>0</v>
      </c>
    </row>
    <row r="24" spans="1:19" x14ac:dyDescent="0.2">
      <c r="A24" t="s">
        <v>750</v>
      </c>
      <c r="B24">
        <v>137914</v>
      </c>
      <c r="C24" t="s">
        <v>2116</v>
      </c>
      <c r="D24" t="s">
        <v>2614</v>
      </c>
      <c r="E24" t="s">
        <v>750</v>
      </c>
      <c r="F24" t="s">
        <v>2120</v>
      </c>
      <c r="G24" t="s">
        <v>1333</v>
      </c>
      <c r="H24" t="s">
        <v>717</v>
      </c>
      <c r="I24" t="s">
        <v>693</v>
      </c>
      <c r="J24" t="s">
        <v>2147</v>
      </c>
      <c r="K24" t="s">
        <v>1529</v>
      </c>
      <c r="L24" t="s">
        <v>750</v>
      </c>
      <c r="P24">
        <v>1</v>
      </c>
    </row>
    <row r="25" spans="1:19" x14ac:dyDescent="0.2">
      <c r="A25" t="s">
        <v>751</v>
      </c>
      <c r="B25">
        <v>197217</v>
      </c>
      <c r="C25" t="s">
        <v>2116</v>
      </c>
      <c r="D25" t="s">
        <v>2161</v>
      </c>
      <c r="E25" t="s">
        <v>751</v>
      </c>
      <c r="F25" t="s">
        <v>2162</v>
      </c>
      <c r="G25" t="s">
        <v>1333</v>
      </c>
      <c r="H25" t="s">
        <v>717</v>
      </c>
      <c r="I25" t="s">
        <v>685</v>
      </c>
      <c r="K25" t="s">
        <v>1657</v>
      </c>
      <c r="L25" t="s">
        <v>1656</v>
      </c>
      <c r="N25" t="s">
        <v>2163</v>
      </c>
      <c r="P25">
        <v>1</v>
      </c>
      <c r="Q25">
        <v>0</v>
      </c>
      <c r="R25">
        <v>0</v>
      </c>
      <c r="S25">
        <v>0</v>
      </c>
    </row>
    <row r="26" spans="1:19" x14ac:dyDescent="0.2">
      <c r="A26" t="s">
        <v>911</v>
      </c>
      <c r="B26">
        <v>252638</v>
      </c>
      <c r="C26" t="s">
        <v>2116</v>
      </c>
      <c r="D26" t="s">
        <v>2164</v>
      </c>
      <c r="E26" t="s">
        <v>911</v>
      </c>
      <c r="F26" t="s">
        <v>2165</v>
      </c>
      <c r="G26" t="s">
        <v>1333</v>
      </c>
      <c r="H26" t="s">
        <v>1445</v>
      </c>
      <c r="I26" t="s">
        <v>907</v>
      </c>
      <c r="J26" t="s">
        <v>1849</v>
      </c>
      <c r="K26" t="s">
        <v>1474</v>
      </c>
      <c r="L26" t="s">
        <v>1472</v>
      </c>
      <c r="N26" t="s">
        <v>2166</v>
      </c>
      <c r="P26">
        <v>1</v>
      </c>
      <c r="R26">
        <v>0</v>
      </c>
      <c r="S26">
        <v>0</v>
      </c>
    </row>
    <row r="27" spans="1:19" x14ac:dyDescent="0.2">
      <c r="A27" t="s">
        <v>752</v>
      </c>
      <c r="B27">
        <v>144155</v>
      </c>
      <c r="C27" t="s">
        <v>2116</v>
      </c>
      <c r="D27" t="s">
        <v>2167</v>
      </c>
      <c r="E27" t="s">
        <v>752</v>
      </c>
      <c r="F27" t="s">
        <v>2168</v>
      </c>
      <c r="G27" t="s">
        <v>1863</v>
      </c>
      <c r="H27" t="s">
        <v>1926</v>
      </c>
      <c r="I27" t="s">
        <v>1554</v>
      </c>
      <c r="J27" t="s">
        <v>1566</v>
      </c>
      <c r="K27" t="s">
        <v>1565</v>
      </c>
      <c r="L27" t="s">
        <v>752</v>
      </c>
      <c r="P27">
        <v>1</v>
      </c>
    </row>
    <row r="28" spans="1:19" x14ac:dyDescent="0.2">
      <c r="A28" t="s">
        <v>753</v>
      </c>
      <c r="B28">
        <v>172551</v>
      </c>
      <c r="C28" t="s">
        <v>2116</v>
      </c>
      <c r="D28" t="s">
        <v>2169</v>
      </c>
      <c r="E28" t="s">
        <v>753</v>
      </c>
      <c r="F28" t="s">
        <v>2170</v>
      </c>
      <c r="G28" t="s">
        <v>1333</v>
      </c>
      <c r="H28" t="s">
        <v>852</v>
      </c>
      <c r="I28" t="s">
        <v>692</v>
      </c>
      <c r="J28" t="s">
        <v>1556</v>
      </c>
      <c r="K28" t="s">
        <v>1981</v>
      </c>
      <c r="L28" t="s">
        <v>753</v>
      </c>
      <c r="P28">
        <v>1</v>
      </c>
      <c r="Q28">
        <v>0</v>
      </c>
      <c r="R28">
        <v>0</v>
      </c>
      <c r="S28">
        <v>0</v>
      </c>
    </row>
    <row r="29" spans="1:19" x14ac:dyDescent="0.2">
      <c r="A29" t="s">
        <v>754</v>
      </c>
      <c r="B29">
        <v>152391</v>
      </c>
      <c r="C29" t="s">
        <v>2116</v>
      </c>
      <c r="D29" t="s">
        <v>2171</v>
      </c>
      <c r="E29" t="s">
        <v>754</v>
      </c>
      <c r="G29" t="s">
        <v>1333</v>
      </c>
      <c r="H29" t="s">
        <v>754</v>
      </c>
      <c r="P29">
        <v>1</v>
      </c>
      <c r="Q29">
        <v>1</v>
      </c>
      <c r="R29">
        <v>1</v>
      </c>
      <c r="S29">
        <v>1</v>
      </c>
    </row>
    <row r="30" spans="1:19" x14ac:dyDescent="0.2">
      <c r="A30" t="s">
        <v>759</v>
      </c>
      <c r="B30">
        <v>172898</v>
      </c>
      <c r="C30" t="s">
        <v>2116</v>
      </c>
      <c r="D30" t="s">
        <v>2172</v>
      </c>
      <c r="E30" t="s">
        <v>759</v>
      </c>
      <c r="F30" t="s">
        <v>2173</v>
      </c>
      <c r="G30" t="s">
        <v>1333</v>
      </c>
      <c r="H30" t="s">
        <v>861</v>
      </c>
      <c r="I30" t="s">
        <v>2174</v>
      </c>
      <c r="J30" t="s">
        <v>1306</v>
      </c>
      <c r="K30" t="s">
        <v>1307</v>
      </c>
      <c r="L30" t="s">
        <v>1570</v>
      </c>
      <c r="N30" t="s">
        <v>2175</v>
      </c>
      <c r="P30">
        <v>1</v>
      </c>
      <c r="S30">
        <v>0</v>
      </c>
    </row>
    <row r="31" spans="1:19" x14ac:dyDescent="0.2">
      <c r="A31" t="s">
        <v>760</v>
      </c>
      <c r="B31">
        <v>164875</v>
      </c>
      <c r="C31" t="s">
        <v>2116</v>
      </c>
      <c r="D31" t="s">
        <v>2176</v>
      </c>
      <c r="E31" t="s">
        <v>760</v>
      </c>
      <c r="F31" t="s">
        <v>2177</v>
      </c>
      <c r="G31" t="s">
        <v>1333</v>
      </c>
      <c r="H31" t="s">
        <v>677</v>
      </c>
      <c r="I31" t="s">
        <v>1507</v>
      </c>
      <c r="J31" t="s">
        <v>1509</v>
      </c>
      <c r="K31" t="s">
        <v>1503</v>
      </c>
      <c r="L31" t="s">
        <v>1508</v>
      </c>
      <c r="N31" t="s">
        <v>2166</v>
      </c>
      <c r="P31">
        <v>1</v>
      </c>
      <c r="Q31">
        <v>0</v>
      </c>
      <c r="R31">
        <v>0</v>
      </c>
      <c r="S31">
        <v>0</v>
      </c>
    </row>
    <row r="32" spans="1:19" x14ac:dyDescent="0.2">
      <c r="A32" t="s">
        <v>761</v>
      </c>
      <c r="B32">
        <v>172529</v>
      </c>
      <c r="C32" t="s">
        <v>2116</v>
      </c>
      <c r="D32" t="s">
        <v>2615</v>
      </c>
      <c r="E32" t="s">
        <v>761</v>
      </c>
      <c r="F32" t="s">
        <v>2616</v>
      </c>
      <c r="G32" t="s">
        <v>1333</v>
      </c>
      <c r="H32" t="s">
        <v>852</v>
      </c>
      <c r="I32" t="s">
        <v>692</v>
      </c>
      <c r="J32" t="s">
        <v>1556</v>
      </c>
      <c r="K32" t="s">
        <v>1370</v>
      </c>
      <c r="L32" t="s">
        <v>761</v>
      </c>
      <c r="P32">
        <v>1</v>
      </c>
      <c r="Q32">
        <v>0</v>
      </c>
      <c r="R32">
        <v>0</v>
      </c>
      <c r="S32">
        <v>0</v>
      </c>
    </row>
    <row r="33" spans="1:19" x14ac:dyDescent="0.2">
      <c r="A33" t="s">
        <v>762</v>
      </c>
      <c r="B33">
        <v>172774</v>
      </c>
      <c r="C33" t="s">
        <v>2116</v>
      </c>
      <c r="D33" t="s">
        <v>2178</v>
      </c>
      <c r="E33" t="s">
        <v>762</v>
      </c>
      <c r="F33" t="s">
        <v>2179</v>
      </c>
      <c r="G33" t="s">
        <v>1333</v>
      </c>
      <c r="H33" t="s">
        <v>852</v>
      </c>
      <c r="I33" t="s">
        <v>692</v>
      </c>
      <c r="J33" t="s">
        <v>2048</v>
      </c>
      <c r="K33" t="s">
        <v>1779</v>
      </c>
      <c r="L33" t="s">
        <v>1778</v>
      </c>
      <c r="N33" t="s">
        <v>2180</v>
      </c>
      <c r="P33">
        <v>1</v>
      </c>
      <c r="Q33">
        <v>0</v>
      </c>
      <c r="R33">
        <v>0</v>
      </c>
      <c r="S33">
        <v>0</v>
      </c>
    </row>
    <row r="34" spans="1:19" x14ac:dyDescent="0.2">
      <c r="A34" t="s">
        <v>763</v>
      </c>
      <c r="B34">
        <v>197296</v>
      </c>
      <c r="C34" t="s">
        <v>2116</v>
      </c>
      <c r="D34" t="s">
        <v>2181</v>
      </c>
      <c r="E34" t="s">
        <v>763</v>
      </c>
      <c r="F34" t="s">
        <v>2182</v>
      </c>
      <c r="G34" t="s">
        <v>1333</v>
      </c>
      <c r="H34" t="s">
        <v>717</v>
      </c>
      <c r="I34" t="s">
        <v>693</v>
      </c>
      <c r="J34" t="s">
        <v>2183</v>
      </c>
      <c r="K34" t="s">
        <v>1746</v>
      </c>
      <c r="L34" t="s">
        <v>772</v>
      </c>
      <c r="N34" t="s">
        <v>2184</v>
      </c>
      <c r="P34">
        <v>1</v>
      </c>
      <c r="Q34">
        <v>0</v>
      </c>
      <c r="R34">
        <v>0</v>
      </c>
      <c r="S34">
        <v>0</v>
      </c>
    </row>
    <row r="35" spans="1:19" x14ac:dyDescent="0.2">
      <c r="A35" t="s">
        <v>764</v>
      </c>
      <c r="B35">
        <v>144061</v>
      </c>
      <c r="C35" t="s">
        <v>2116</v>
      </c>
      <c r="D35" t="s">
        <v>2617</v>
      </c>
      <c r="E35" t="s">
        <v>764</v>
      </c>
      <c r="F35" t="s">
        <v>2156</v>
      </c>
      <c r="G35" t="s">
        <v>1446</v>
      </c>
      <c r="H35" t="s">
        <v>1777</v>
      </c>
      <c r="I35" t="s">
        <v>1834</v>
      </c>
      <c r="J35" t="s">
        <v>1512</v>
      </c>
      <c r="K35" t="s">
        <v>1511</v>
      </c>
      <c r="L35" t="s">
        <v>764</v>
      </c>
      <c r="P35">
        <v>1</v>
      </c>
      <c r="Q35">
        <v>1</v>
      </c>
    </row>
    <row r="36" spans="1:19" x14ac:dyDescent="0.2">
      <c r="A36" t="s">
        <v>765</v>
      </c>
      <c r="B36">
        <v>172784</v>
      </c>
      <c r="C36" t="s">
        <v>2116</v>
      </c>
      <c r="D36" t="s">
        <v>2185</v>
      </c>
      <c r="E36" t="s">
        <v>765</v>
      </c>
      <c r="F36" t="s">
        <v>2186</v>
      </c>
      <c r="G36" t="s">
        <v>1333</v>
      </c>
      <c r="H36" t="s">
        <v>852</v>
      </c>
      <c r="I36" t="s">
        <v>692</v>
      </c>
      <c r="J36" t="s">
        <v>2048</v>
      </c>
      <c r="K36" t="s">
        <v>1371</v>
      </c>
      <c r="L36" t="s">
        <v>1486</v>
      </c>
      <c r="N36" t="s">
        <v>2187</v>
      </c>
      <c r="P36">
        <v>1</v>
      </c>
      <c r="Q36">
        <v>0</v>
      </c>
      <c r="R36">
        <v>0</v>
      </c>
      <c r="S36">
        <v>0</v>
      </c>
    </row>
    <row r="37" spans="1:19" x14ac:dyDescent="0.2">
      <c r="A37" t="s">
        <v>766</v>
      </c>
      <c r="B37">
        <v>172579</v>
      </c>
      <c r="C37" t="s">
        <v>2116</v>
      </c>
      <c r="D37" t="s">
        <v>2188</v>
      </c>
      <c r="E37" t="s">
        <v>766</v>
      </c>
      <c r="F37" t="s">
        <v>2189</v>
      </c>
      <c r="G37" t="s">
        <v>1333</v>
      </c>
      <c r="H37" t="s">
        <v>852</v>
      </c>
      <c r="I37" t="s">
        <v>692</v>
      </c>
      <c r="J37" t="s">
        <v>2048</v>
      </c>
      <c r="K37" t="s">
        <v>1371</v>
      </c>
      <c r="L37" t="s">
        <v>766</v>
      </c>
      <c r="P37">
        <v>1</v>
      </c>
      <c r="Q37">
        <v>0</v>
      </c>
      <c r="R37">
        <v>0</v>
      </c>
      <c r="S37">
        <v>0</v>
      </c>
    </row>
    <row r="38" spans="1:19" x14ac:dyDescent="0.2">
      <c r="A38" t="s">
        <v>767</v>
      </c>
      <c r="B38">
        <v>172775</v>
      </c>
      <c r="C38" t="s">
        <v>2116</v>
      </c>
      <c r="D38" t="s">
        <v>2190</v>
      </c>
      <c r="E38" t="s">
        <v>767</v>
      </c>
      <c r="F38" t="s">
        <v>2191</v>
      </c>
      <c r="G38" t="s">
        <v>1333</v>
      </c>
      <c r="H38" t="s">
        <v>852</v>
      </c>
      <c r="I38" t="s">
        <v>692</v>
      </c>
      <c r="J38" t="s">
        <v>2048</v>
      </c>
      <c r="K38" t="s">
        <v>1779</v>
      </c>
      <c r="L38" t="s">
        <v>1778</v>
      </c>
      <c r="N38" t="s">
        <v>2192</v>
      </c>
      <c r="P38">
        <v>1</v>
      </c>
      <c r="Q38">
        <v>0</v>
      </c>
      <c r="R38">
        <v>0</v>
      </c>
      <c r="S38">
        <v>0</v>
      </c>
    </row>
    <row r="39" spans="1:19" x14ac:dyDescent="0.2">
      <c r="A39" t="s">
        <v>768</v>
      </c>
      <c r="B39">
        <v>172592</v>
      </c>
      <c r="C39" t="s">
        <v>2116</v>
      </c>
      <c r="D39" t="s">
        <v>2193</v>
      </c>
      <c r="E39" t="s">
        <v>768</v>
      </c>
      <c r="F39" t="s">
        <v>2194</v>
      </c>
      <c r="G39" t="s">
        <v>1333</v>
      </c>
      <c r="H39" t="s">
        <v>852</v>
      </c>
      <c r="I39" t="s">
        <v>692</v>
      </c>
      <c r="J39" t="s">
        <v>2048</v>
      </c>
      <c r="K39" t="s">
        <v>1779</v>
      </c>
      <c r="L39" t="s">
        <v>768</v>
      </c>
      <c r="P39">
        <v>1</v>
      </c>
      <c r="Q39">
        <v>0</v>
      </c>
      <c r="R39">
        <v>0</v>
      </c>
      <c r="S39">
        <v>0</v>
      </c>
    </row>
    <row r="40" spans="1:19" x14ac:dyDescent="0.2">
      <c r="A40" t="s">
        <v>769</v>
      </c>
      <c r="B40">
        <v>234948</v>
      </c>
      <c r="C40" t="s">
        <v>2116</v>
      </c>
      <c r="D40" t="s">
        <v>2195</v>
      </c>
      <c r="E40" t="s">
        <v>769</v>
      </c>
      <c r="F40" t="s">
        <v>2196</v>
      </c>
      <c r="G40" t="s">
        <v>1333</v>
      </c>
      <c r="H40" t="s">
        <v>852</v>
      </c>
      <c r="I40" t="s">
        <v>692</v>
      </c>
      <c r="J40" t="s">
        <v>1820</v>
      </c>
      <c r="K40" t="s">
        <v>1372</v>
      </c>
      <c r="L40" t="s">
        <v>1902</v>
      </c>
      <c r="N40" t="s">
        <v>2197</v>
      </c>
      <c r="P40">
        <v>1</v>
      </c>
      <c r="Q40">
        <v>0</v>
      </c>
      <c r="R40">
        <v>0</v>
      </c>
      <c r="S40">
        <v>0</v>
      </c>
    </row>
    <row r="41" spans="1:19" x14ac:dyDescent="0.2">
      <c r="A41" t="s">
        <v>770</v>
      </c>
      <c r="B41">
        <v>123246</v>
      </c>
      <c r="C41" t="s">
        <v>2116</v>
      </c>
      <c r="D41" t="s">
        <v>2198</v>
      </c>
      <c r="E41" t="s">
        <v>770</v>
      </c>
      <c r="F41" t="s">
        <v>2199</v>
      </c>
      <c r="G41" t="s">
        <v>1333</v>
      </c>
      <c r="H41" t="s">
        <v>852</v>
      </c>
      <c r="I41" t="s">
        <v>692</v>
      </c>
      <c r="J41" t="s">
        <v>1820</v>
      </c>
      <c r="K41" t="s">
        <v>1372</v>
      </c>
      <c r="L41" t="s">
        <v>770</v>
      </c>
      <c r="P41">
        <v>1</v>
      </c>
      <c r="Q41">
        <v>0</v>
      </c>
      <c r="R41">
        <v>0</v>
      </c>
      <c r="S41">
        <v>0</v>
      </c>
    </row>
    <row r="42" spans="1:19" x14ac:dyDescent="0.2">
      <c r="A42" t="s">
        <v>772</v>
      </c>
      <c r="B42">
        <v>196963</v>
      </c>
      <c r="C42" t="s">
        <v>2116</v>
      </c>
      <c r="D42" t="s">
        <v>2618</v>
      </c>
      <c r="E42" t="s">
        <v>772</v>
      </c>
      <c r="F42" t="s">
        <v>2210</v>
      </c>
      <c r="G42" t="s">
        <v>1333</v>
      </c>
      <c r="H42" t="s">
        <v>717</v>
      </c>
      <c r="I42" t="s">
        <v>693</v>
      </c>
      <c r="J42" t="s">
        <v>2183</v>
      </c>
      <c r="K42" t="s">
        <v>1746</v>
      </c>
      <c r="L42" t="s">
        <v>772</v>
      </c>
      <c r="P42">
        <v>1</v>
      </c>
      <c r="R42">
        <v>0</v>
      </c>
      <c r="S42">
        <v>0</v>
      </c>
    </row>
    <row r="43" spans="1:19" x14ac:dyDescent="0.2">
      <c r="A43" t="s">
        <v>774</v>
      </c>
      <c r="B43">
        <v>173644</v>
      </c>
      <c r="C43" t="s">
        <v>2116</v>
      </c>
      <c r="D43" t="s">
        <v>2200</v>
      </c>
      <c r="E43" t="s">
        <v>774</v>
      </c>
      <c r="F43" t="s">
        <v>2201</v>
      </c>
      <c r="G43" t="s">
        <v>1333</v>
      </c>
      <c r="H43" t="s">
        <v>1445</v>
      </c>
      <c r="I43" t="s">
        <v>907</v>
      </c>
      <c r="J43" t="s">
        <v>1349</v>
      </c>
      <c r="K43" t="s">
        <v>1872</v>
      </c>
      <c r="L43" t="s">
        <v>1999</v>
      </c>
      <c r="N43" t="s">
        <v>2202</v>
      </c>
      <c r="P43">
        <v>1</v>
      </c>
      <c r="R43">
        <v>0</v>
      </c>
      <c r="S43">
        <v>0</v>
      </c>
    </row>
    <row r="44" spans="1:19" x14ac:dyDescent="0.2">
      <c r="A44" t="s">
        <v>790</v>
      </c>
      <c r="B44">
        <v>793</v>
      </c>
      <c r="C44" t="s">
        <v>2116</v>
      </c>
      <c r="D44" t="s">
        <v>2203</v>
      </c>
      <c r="E44" t="s">
        <v>790</v>
      </c>
      <c r="F44" t="s">
        <v>2204</v>
      </c>
      <c r="G44" t="s">
        <v>1333</v>
      </c>
      <c r="H44" t="s">
        <v>790</v>
      </c>
      <c r="P44">
        <v>1</v>
      </c>
      <c r="Q44">
        <v>1</v>
      </c>
      <c r="R44">
        <v>1</v>
      </c>
      <c r="S44">
        <v>1</v>
      </c>
    </row>
    <row r="45" spans="1:19" x14ac:dyDescent="0.2">
      <c r="A45" t="s">
        <v>809</v>
      </c>
      <c r="B45">
        <v>146142</v>
      </c>
      <c r="C45" t="s">
        <v>2116</v>
      </c>
      <c r="D45" t="s">
        <v>2205</v>
      </c>
      <c r="E45" t="s">
        <v>809</v>
      </c>
      <c r="G45" t="s">
        <v>1333</v>
      </c>
      <c r="H45" t="s">
        <v>809</v>
      </c>
      <c r="P45">
        <v>1</v>
      </c>
      <c r="Q45">
        <v>1</v>
      </c>
      <c r="R45">
        <v>1</v>
      </c>
      <c r="S45">
        <v>0</v>
      </c>
    </row>
    <row r="46" spans="1:19" x14ac:dyDescent="0.2">
      <c r="A46" t="s">
        <v>810</v>
      </c>
      <c r="B46">
        <v>236217</v>
      </c>
      <c r="C46" t="s">
        <v>2116</v>
      </c>
      <c r="D46" t="s">
        <v>2206</v>
      </c>
      <c r="E46" t="s">
        <v>810</v>
      </c>
      <c r="F46" t="s">
        <v>2207</v>
      </c>
      <c r="G46" t="s">
        <v>1333</v>
      </c>
      <c r="H46" t="s">
        <v>1363</v>
      </c>
      <c r="I46" t="s">
        <v>1715</v>
      </c>
      <c r="J46" t="s">
        <v>1543</v>
      </c>
      <c r="K46" t="s">
        <v>1544</v>
      </c>
      <c r="L46" t="s">
        <v>854</v>
      </c>
      <c r="N46" t="s">
        <v>2208</v>
      </c>
      <c r="P46">
        <v>1</v>
      </c>
      <c r="Q46">
        <v>0</v>
      </c>
      <c r="R46">
        <v>0</v>
      </c>
      <c r="S46">
        <v>0</v>
      </c>
    </row>
    <row r="47" spans="1:19" x14ac:dyDescent="0.2">
      <c r="A47" t="s">
        <v>811</v>
      </c>
      <c r="B47">
        <v>123082</v>
      </c>
      <c r="C47" t="s">
        <v>2116</v>
      </c>
      <c r="D47" t="s">
        <v>2209</v>
      </c>
      <c r="E47" t="s">
        <v>811</v>
      </c>
      <c r="F47" t="s">
        <v>2210</v>
      </c>
      <c r="G47" t="s">
        <v>1333</v>
      </c>
      <c r="H47" t="s">
        <v>852</v>
      </c>
      <c r="I47" t="s">
        <v>811</v>
      </c>
      <c r="P47">
        <v>1</v>
      </c>
      <c r="Q47">
        <v>0</v>
      </c>
      <c r="R47">
        <v>0</v>
      </c>
      <c r="S47">
        <v>0</v>
      </c>
    </row>
    <row r="48" spans="1:19" x14ac:dyDescent="0.2">
      <c r="A48" t="s">
        <v>812</v>
      </c>
      <c r="B48">
        <v>1302</v>
      </c>
      <c r="C48" t="s">
        <v>2116</v>
      </c>
      <c r="D48" t="s">
        <v>2211</v>
      </c>
      <c r="E48" t="s">
        <v>812</v>
      </c>
      <c r="F48" t="s">
        <v>2212</v>
      </c>
      <c r="G48" t="s">
        <v>1333</v>
      </c>
      <c r="H48" t="s">
        <v>1363</v>
      </c>
      <c r="I48" t="s">
        <v>812</v>
      </c>
      <c r="P48">
        <v>1</v>
      </c>
    </row>
    <row r="49" spans="1:19" x14ac:dyDescent="0.2">
      <c r="A49" t="s">
        <v>813</v>
      </c>
      <c r="B49">
        <v>103483</v>
      </c>
      <c r="C49" t="s">
        <v>2116</v>
      </c>
      <c r="D49" t="s">
        <v>2213</v>
      </c>
      <c r="E49" t="s">
        <v>813</v>
      </c>
      <c r="F49" t="s">
        <v>2214</v>
      </c>
      <c r="G49" t="s">
        <v>1333</v>
      </c>
      <c r="H49" t="s">
        <v>1445</v>
      </c>
      <c r="I49" t="s">
        <v>907</v>
      </c>
      <c r="J49" t="s">
        <v>1849</v>
      </c>
      <c r="K49" t="s">
        <v>1364</v>
      </c>
      <c r="L49" t="s">
        <v>813</v>
      </c>
      <c r="P49">
        <v>1</v>
      </c>
      <c r="R49">
        <v>0</v>
      </c>
      <c r="S49">
        <v>0</v>
      </c>
    </row>
    <row r="50" spans="1:19" x14ac:dyDescent="0.2">
      <c r="A50" t="s">
        <v>814</v>
      </c>
      <c r="B50">
        <v>197024</v>
      </c>
      <c r="C50" t="s">
        <v>2116</v>
      </c>
      <c r="D50" t="s">
        <v>2215</v>
      </c>
      <c r="E50" t="s">
        <v>814</v>
      </c>
      <c r="F50" t="s">
        <v>2216</v>
      </c>
      <c r="G50" t="s">
        <v>1333</v>
      </c>
      <c r="H50" t="s">
        <v>717</v>
      </c>
      <c r="I50" t="s">
        <v>693</v>
      </c>
      <c r="J50" t="s">
        <v>2147</v>
      </c>
      <c r="K50" t="s">
        <v>1315</v>
      </c>
      <c r="L50" t="s">
        <v>1314</v>
      </c>
      <c r="N50" t="s">
        <v>2217</v>
      </c>
      <c r="P50">
        <v>1</v>
      </c>
    </row>
    <row r="51" spans="1:19" x14ac:dyDescent="0.2">
      <c r="A51" t="s">
        <v>2610</v>
      </c>
      <c r="B51">
        <v>1410</v>
      </c>
      <c r="C51" t="s">
        <v>2116</v>
      </c>
      <c r="D51" t="s">
        <v>2619</v>
      </c>
      <c r="E51" t="s">
        <v>2610</v>
      </c>
      <c r="F51" t="s">
        <v>2620</v>
      </c>
      <c r="G51" t="s">
        <v>1446</v>
      </c>
      <c r="H51" t="s">
        <v>2610</v>
      </c>
      <c r="P51">
        <v>1</v>
      </c>
      <c r="Q51">
        <v>1</v>
      </c>
      <c r="R51">
        <v>1</v>
      </c>
      <c r="S51">
        <v>1</v>
      </c>
    </row>
    <row r="52" spans="1:19" x14ac:dyDescent="0.2">
      <c r="A52" t="s">
        <v>817</v>
      </c>
      <c r="B52">
        <v>176788</v>
      </c>
      <c r="C52" t="s">
        <v>2116</v>
      </c>
      <c r="D52" t="s">
        <v>2218</v>
      </c>
      <c r="E52" t="s">
        <v>817</v>
      </c>
      <c r="F52" t="s">
        <v>2219</v>
      </c>
      <c r="G52" t="s">
        <v>1333</v>
      </c>
      <c r="H52" t="s">
        <v>1363</v>
      </c>
      <c r="I52" t="s">
        <v>1715</v>
      </c>
      <c r="J52" t="s">
        <v>686</v>
      </c>
      <c r="P52">
        <v>1</v>
      </c>
      <c r="Q52">
        <v>0</v>
      </c>
      <c r="R52">
        <v>0</v>
      </c>
      <c r="S52">
        <v>0</v>
      </c>
    </row>
    <row r="53" spans="1:19" x14ac:dyDescent="0.2">
      <c r="A53" t="s">
        <v>820</v>
      </c>
      <c r="B53">
        <v>1803</v>
      </c>
      <c r="C53" t="s">
        <v>2116</v>
      </c>
      <c r="D53" t="s">
        <v>2220</v>
      </c>
      <c r="E53" t="s">
        <v>820</v>
      </c>
      <c r="F53" t="s">
        <v>2221</v>
      </c>
      <c r="G53" t="s">
        <v>1333</v>
      </c>
      <c r="H53" t="s">
        <v>820</v>
      </c>
      <c r="P53">
        <v>1</v>
      </c>
      <c r="Q53">
        <v>1</v>
      </c>
    </row>
    <row r="54" spans="1:19" x14ac:dyDescent="0.2">
      <c r="A54" t="s">
        <v>823</v>
      </c>
      <c r="B54">
        <v>1287846</v>
      </c>
      <c r="C54" t="s">
        <v>2116</v>
      </c>
      <c r="D54" t="s">
        <v>2222</v>
      </c>
      <c r="E54" t="s">
        <v>823</v>
      </c>
      <c r="F54" t="s">
        <v>2223</v>
      </c>
      <c r="G54" t="s">
        <v>1333</v>
      </c>
      <c r="H54" t="s">
        <v>1363</v>
      </c>
      <c r="I54" t="s">
        <v>1715</v>
      </c>
      <c r="J54" t="s">
        <v>686</v>
      </c>
      <c r="K54" t="s">
        <v>1706</v>
      </c>
      <c r="L54" t="s">
        <v>1429</v>
      </c>
      <c r="N54" t="s">
        <v>2224</v>
      </c>
      <c r="P54">
        <v>1</v>
      </c>
      <c r="Q54">
        <v>0</v>
      </c>
      <c r="R54">
        <v>0</v>
      </c>
      <c r="S54">
        <v>0</v>
      </c>
    </row>
    <row r="55" spans="1:19" x14ac:dyDescent="0.2">
      <c r="A55" t="s">
        <v>824</v>
      </c>
      <c r="B55">
        <v>160756</v>
      </c>
      <c r="C55" t="s">
        <v>2116</v>
      </c>
      <c r="D55" t="s">
        <v>2225</v>
      </c>
      <c r="E55" t="s">
        <v>824</v>
      </c>
      <c r="F55" t="s">
        <v>2226</v>
      </c>
      <c r="G55" t="s">
        <v>1333</v>
      </c>
      <c r="H55" t="s">
        <v>852</v>
      </c>
      <c r="I55" t="s">
        <v>811</v>
      </c>
      <c r="J55" t="s">
        <v>1404</v>
      </c>
      <c r="K55" t="s">
        <v>1530</v>
      </c>
      <c r="L55" t="s">
        <v>824</v>
      </c>
      <c r="P55">
        <v>1</v>
      </c>
      <c r="Q55">
        <v>0</v>
      </c>
      <c r="R55">
        <v>0</v>
      </c>
      <c r="S55">
        <v>0</v>
      </c>
    </row>
    <row r="56" spans="1:19" x14ac:dyDescent="0.2">
      <c r="A56" t="s">
        <v>826</v>
      </c>
      <c r="B56">
        <v>125276</v>
      </c>
      <c r="C56" t="s">
        <v>2116</v>
      </c>
      <c r="D56" t="s">
        <v>2227</v>
      </c>
      <c r="E56" t="s">
        <v>826</v>
      </c>
      <c r="F56" t="s">
        <v>2228</v>
      </c>
      <c r="G56" t="s">
        <v>1333</v>
      </c>
      <c r="H56" t="s">
        <v>861</v>
      </c>
      <c r="I56" t="s">
        <v>2229</v>
      </c>
      <c r="J56" t="s">
        <v>1712</v>
      </c>
      <c r="K56" t="s">
        <v>826</v>
      </c>
      <c r="P56">
        <v>1</v>
      </c>
      <c r="R56">
        <v>0</v>
      </c>
      <c r="S56">
        <v>0</v>
      </c>
    </row>
    <row r="57" spans="1:19" x14ac:dyDescent="0.2">
      <c r="A57" t="s">
        <v>830</v>
      </c>
      <c r="B57">
        <v>237027</v>
      </c>
      <c r="C57" t="s">
        <v>2116</v>
      </c>
      <c r="D57" t="s">
        <v>2230</v>
      </c>
      <c r="E57" t="s">
        <v>830</v>
      </c>
      <c r="F57" t="s">
        <v>2231</v>
      </c>
      <c r="G57" t="s">
        <v>1333</v>
      </c>
      <c r="H57" t="s">
        <v>1363</v>
      </c>
      <c r="I57" t="s">
        <v>1715</v>
      </c>
      <c r="J57" t="s">
        <v>686</v>
      </c>
      <c r="K57" t="s">
        <v>1711</v>
      </c>
      <c r="L57" t="s">
        <v>1809</v>
      </c>
      <c r="N57" t="s">
        <v>2232</v>
      </c>
      <c r="P57">
        <v>1</v>
      </c>
      <c r="Q57">
        <v>0</v>
      </c>
      <c r="R57">
        <v>0</v>
      </c>
      <c r="S57">
        <v>0</v>
      </c>
    </row>
    <row r="58" spans="1:19" x14ac:dyDescent="0.2">
      <c r="A58" t="s">
        <v>831</v>
      </c>
      <c r="B58">
        <v>2824</v>
      </c>
      <c r="C58" t="s">
        <v>2116</v>
      </c>
      <c r="D58" t="s">
        <v>2233</v>
      </c>
      <c r="E58" t="s">
        <v>831</v>
      </c>
      <c r="F58" t="s">
        <v>2234</v>
      </c>
      <c r="G58" t="s">
        <v>1333</v>
      </c>
      <c r="H58" t="s">
        <v>1363</v>
      </c>
      <c r="I58" t="s">
        <v>1715</v>
      </c>
      <c r="J58" t="s">
        <v>831</v>
      </c>
      <c r="P58">
        <v>1</v>
      </c>
    </row>
    <row r="59" spans="1:19" x14ac:dyDescent="0.2">
      <c r="A59" t="s">
        <v>832</v>
      </c>
      <c r="B59">
        <v>174803</v>
      </c>
      <c r="C59" t="s">
        <v>2116</v>
      </c>
      <c r="D59" t="s">
        <v>2235</v>
      </c>
      <c r="E59" t="s">
        <v>832</v>
      </c>
      <c r="F59" t="s">
        <v>2236</v>
      </c>
      <c r="G59" t="s">
        <v>1333</v>
      </c>
      <c r="H59" t="s">
        <v>1363</v>
      </c>
      <c r="I59" t="s">
        <v>1715</v>
      </c>
      <c r="J59" t="s">
        <v>687</v>
      </c>
      <c r="K59" t="s">
        <v>1425</v>
      </c>
      <c r="L59" t="s">
        <v>858</v>
      </c>
      <c r="N59" t="s">
        <v>2154</v>
      </c>
      <c r="P59">
        <v>1</v>
      </c>
      <c r="Q59">
        <v>0</v>
      </c>
      <c r="R59">
        <v>0</v>
      </c>
      <c r="S59">
        <v>0</v>
      </c>
    </row>
    <row r="60" spans="1:19" x14ac:dyDescent="0.2">
      <c r="A60" t="s">
        <v>835</v>
      </c>
      <c r="B60">
        <v>118263</v>
      </c>
      <c r="C60" t="s">
        <v>2116</v>
      </c>
      <c r="D60" t="s">
        <v>2237</v>
      </c>
      <c r="E60" t="s">
        <v>835</v>
      </c>
      <c r="F60" t="s">
        <v>2238</v>
      </c>
      <c r="G60" t="s">
        <v>1333</v>
      </c>
      <c r="H60" t="s">
        <v>1363</v>
      </c>
      <c r="I60" t="s">
        <v>1715</v>
      </c>
      <c r="J60" t="s">
        <v>687</v>
      </c>
      <c r="K60" t="s">
        <v>835</v>
      </c>
      <c r="P60">
        <v>1</v>
      </c>
      <c r="Q60">
        <v>0</v>
      </c>
      <c r="R60">
        <v>0</v>
      </c>
      <c r="S60">
        <v>0</v>
      </c>
    </row>
    <row r="61" spans="1:19" x14ac:dyDescent="0.2">
      <c r="A61" t="s">
        <v>836</v>
      </c>
      <c r="B61">
        <v>146996</v>
      </c>
      <c r="C61" t="s">
        <v>2116</v>
      </c>
      <c r="D61" t="s">
        <v>2239</v>
      </c>
      <c r="E61" t="s">
        <v>836</v>
      </c>
      <c r="F61" t="s">
        <v>2240</v>
      </c>
      <c r="G61" t="s">
        <v>1333</v>
      </c>
      <c r="H61" t="s">
        <v>1363</v>
      </c>
      <c r="I61" t="s">
        <v>1715</v>
      </c>
      <c r="J61" t="s">
        <v>836</v>
      </c>
      <c r="P61">
        <v>1</v>
      </c>
    </row>
    <row r="62" spans="1:19" x14ac:dyDescent="0.2">
      <c r="A62" t="s">
        <v>852</v>
      </c>
      <c r="B62">
        <v>1806</v>
      </c>
      <c r="C62" t="s">
        <v>2116</v>
      </c>
      <c r="D62" t="s">
        <v>2241</v>
      </c>
      <c r="E62" t="s">
        <v>852</v>
      </c>
      <c r="F62" t="s">
        <v>2242</v>
      </c>
      <c r="G62" t="s">
        <v>1333</v>
      </c>
      <c r="H62" t="s">
        <v>852</v>
      </c>
      <c r="P62">
        <v>1</v>
      </c>
      <c r="Q62">
        <v>1</v>
      </c>
      <c r="R62">
        <v>0</v>
      </c>
      <c r="S62">
        <v>0</v>
      </c>
    </row>
    <row r="63" spans="1:19" x14ac:dyDescent="0.2">
      <c r="A63" t="s">
        <v>854</v>
      </c>
      <c r="B63">
        <v>110673</v>
      </c>
      <c r="C63" t="s">
        <v>2116</v>
      </c>
      <c r="D63" t="s">
        <v>2243</v>
      </c>
      <c r="E63" t="s">
        <v>854</v>
      </c>
      <c r="F63" t="s">
        <v>2207</v>
      </c>
      <c r="G63" t="s">
        <v>1333</v>
      </c>
      <c r="H63" t="s">
        <v>1363</v>
      </c>
      <c r="I63" t="s">
        <v>1715</v>
      </c>
      <c r="J63" t="s">
        <v>1543</v>
      </c>
      <c r="K63" t="s">
        <v>1544</v>
      </c>
      <c r="L63" t="s">
        <v>854</v>
      </c>
      <c r="P63">
        <v>1</v>
      </c>
      <c r="Q63">
        <v>0</v>
      </c>
      <c r="R63">
        <v>0</v>
      </c>
      <c r="S63">
        <v>0</v>
      </c>
    </row>
    <row r="64" spans="1:19" x14ac:dyDescent="0.2">
      <c r="A64" t="s">
        <v>858</v>
      </c>
      <c r="B64">
        <v>174801</v>
      </c>
      <c r="C64" t="s">
        <v>2116</v>
      </c>
      <c r="D64" t="s">
        <v>2621</v>
      </c>
      <c r="E64" t="s">
        <v>858</v>
      </c>
      <c r="F64" t="s">
        <v>2236</v>
      </c>
      <c r="G64" t="s">
        <v>1333</v>
      </c>
      <c r="H64" t="s">
        <v>1363</v>
      </c>
      <c r="I64" t="s">
        <v>1715</v>
      </c>
      <c r="J64" t="s">
        <v>687</v>
      </c>
      <c r="K64" t="s">
        <v>1425</v>
      </c>
      <c r="L64" t="s">
        <v>858</v>
      </c>
      <c r="P64">
        <v>1</v>
      </c>
      <c r="Q64">
        <v>0</v>
      </c>
      <c r="R64">
        <v>0</v>
      </c>
      <c r="S64">
        <v>0</v>
      </c>
    </row>
    <row r="65" spans="1:19" x14ac:dyDescent="0.2">
      <c r="A65" t="s">
        <v>861</v>
      </c>
      <c r="B65">
        <v>1267</v>
      </c>
      <c r="C65" t="s">
        <v>2116</v>
      </c>
      <c r="D65" t="s">
        <v>2244</v>
      </c>
      <c r="E65" t="s">
        <v>861</v>
      </c>
      <c r="F65" t="s">
        <v>2245</v>
      </c>
      <c r="G65" t="s">
        <v>1333</v>
      </c>
      <c r="H65" t="s">
        <v>861</v>
      </c>
      <c r="P65">
        <v>1</v>
      </c>
      <c r="Q65">
        <v>1</v>
      </c>
      <c r="R65">
        <v>1</v>
      </c>
      <c r="S65">
        <v>1</v>
      </c>
    </row>
    <row r="66" spans="1:19" x14ac:dyDescent="0.2">
      <c r="A66" t="s">
        <v>862</v>
      </c>
      <c r="B66">
        <v>146420</v>
      </c>
      <c r="C66" t="s">
        <v>2116</v>
      </c>
      <c r="D66" t="s">
        <v>2246</v>
      </c>
      <c r="E66" t="s">
        <v>862</v>
      </c>
      <c r="F66" t="s">
        <v>2247</v>
      </c>
      <c r="G66" t="s">
        <v>1333</v>
      </c>
      <c r="H66" t="s">
        <v>1445</v>
      </c>
      <c r="P66">
        <v>1</v>
      </c>
      <c r="Q66">
        <v>1</v>
      </c>
      <c r="R66">
        <v>1</v>
      </c>
    </row>
    <row r="67" spans="1:19" x14ac:dyDescent="0.2">
      <c r="A67" t="s">
        <v>865</v>
      </c>
      <c r="B67">
        <v>131907</v>
      </c>
      <c r="C67" t="s">
        <v>2116</v>
      </c>
      <c r="D67" t="s">
        <v>2248</v>
      </c>
      <c r="E67" t="s">
        <v>865</v>
      </c>
      <c r="F67" t="s">
        <v>2249</v>
      </c>
      <c r="G67" t="s">
        <v>1333</v>
      </c>
      <c r="H67" t="s">
        <v>677</v>
      </c>
      <c r="I67" t="s">
        <v>1507</v>
      </c>
      <c r="J67" t="s">
        <v>1869</v>
      </c>
      <c r="K67" t="s">
        <v>1739</v>
      </c>
      <c r="L67" t="s">
        <v>865</v>
      </c>
      <c r="P67">
        <v>1</v>
      </c>
      <c r="Q67">
        <v>0</v>
      </c>
      <c r="R67">
        <v>0</v>
      </c>
      <c r="S67">
        <v>0</v>
      </c>
    </row>
    <row r="68" spans="1:19" x14ac:dyDescent="0.2">
      <c r="A68" t="s">
        <v>870</v>
      </c>
      <c r="B68">
        <v>325496</v>
      </c>
      <c r="C68" t="s">
        <v>2116</v>
      </c>
      <c r="D68" t="s">
        <v>2250</v>
      </c>
      <c r="E68" t="s">
        <v>870</v>
      </c>
      <c r="F68" t="s">
        <v>2251</v>
      </c>
      <c r="G68" t="s">
        <v>1446</v>
      </c>
      <c r="H68" t="s">
        <v>1777</v>
      </c>
      <c r="I68" t="s">
        <v>1834</v>
      </c>
      <c r="J68" t="s">
        <v>1512</v>
      </c>
      <c r="K68" t="s">
        <v>1511</v>
      </c>
      <c r="L68" t="s">
        <v>764</v>
      </c>
      <c r="N68" t="s">
        <v>2252</v>
      </c>
      <c r="P68">
        <v>1</v>
      </c>
    </row>
    <row r="69" spans="1:19" x14ac:dyDescent="0.2">
      <c r="A69" t="s">
        <v>871</v>
      </c>
      <c r="B69">
        <v>325497</v>
      </c>
      <c r="C69" t="s">
        <v>2116</v>
      </c>
      <c r="D69" t="s">
        <v>2253</v>
      </c>
      <c r="E69" t="s">
        <v>871</v>
      </c>
      <c r="F69" t="s">
        <v>2254</v>
      </c>
      <c r="G69" t="s">
        <v>1446</v>
      </c>
      <c r="H69" t="s">
        <v>1777</v>
      </c>
      <c r="I69" t="s">
        <v>1834</v>
      </c>
      <c r="J69" t="s">
        <v>1512</v>
      </c>
      <c r="K69" t="s">
        <v>1511</v>
      </c>
      <c r="L69" t="s">
        <v>764</v>
      </c>
      <c r="N69" t="s">
        <v>2166</v>
      </c>
      <c r="P69">
        <v>1</v>
      </c>
    </row>
    <row r="70" spans="1:19" x14ac:dyDescent="0.2">
      <c r="A70" t="s">
        <v>872</v>
      </c>
      <c r="B70">
        <v>325498</v>
      </c>
      <c r="C70" t="s">
        <v>2116</v>
      </c>
      <c r="D70" t="s">
        <v>2255</v>
      </c>
      <c r="E70" t="s">
        <v>872</v>
      </c>
      <c r="F70" t="s">
        <v>2256</v>
      </c>
      <c r="G70" t="s">
        <v>1446</v>
      </c>
      <c r="H70" t="s">
        <v>1777</v>
      </c>
      <c r="I70" t="s">
        <v>1834</v>
      </c>
      <c r="J70" t="s">
        <v>1512</v>
      </c>
      <c r="K70" t="s">
        <v>1511</v>
      </c>
      <c r="L70" t="s">
        <v>764</v>
      </c>
      <c r="N70" t="s">
        <v>2257</v>
      </c>
      <c r="P70">
        <v>1</v>
      </c>
    </row>
    <row r="71" spans="1:19" x14ac:dyDescent="0.2">
      <c r="A71" t="s">
        <v>873</v>
      </c>
      <c r="B71">
        <v>371735</v>
      </c>
      <c r="C71" t="s">
        <v>2116</v>
      </c>
      <c r="D71" t="s">
        <v>2258</v>
      </c>
      <c r="E71" t="s">
        <v>873</v>
      </c>
      <c r="F71" t="s">
        <v>2259</v>
      </c>
      <c r="G71" t="s">
        <v>1863</v>
      </c>
      <c r="H71" t="s">
        <v>1926</v>
      </c>
      <c r="I71" t="s">
        <v>1554</v>
      </c>
      <c r="J71" t="s">
        <v>1566</v>
      </c>
      <c r="K71" t="s">
        <v>1565</v>
      </c>
      <c r="L71" t="s">
        <v>752</v>
      </c>
      <c r="N71" t="s">
        <v>2260</v>
      </c>
      <c r="P71">
        <v>1</v>
      </c>
    </row>
    <row r="72" spans="1:19" x14ac:dyDescent="0.2">
      <c r="A72" t="s">
        <v>874</v>
      </c>
      <c r="B72">
        <v>325517</v>
      </c>
      <c r="C72" t="s">
        <v>2116</v>
      </c>
      <c r="D72" t="s">
        <v>2261</v>
      </c>
      <c r="E72" t="s">
        <v>874</v>
      </c>
      <c r="F72" t="s">
        <v>2262</v>
      </c>
      <c r="G72" t="s">
        <v>1446</v>
      </c>
      <c r="H72" t="s">
        <v>1777</v>
      </c>
      <c r="I72" t="s">
        <v>1834</v>
      </c>
      <c r="J72" t="s">
        <v>1512</v>
      </c>
      <c r="K72" t="s">
        <v>1511</v>
      </c>
      <c r="L72" t="s">
        <v>1597</v>
      </c>
      <c r="N72" t="s">
        <v>2263</v>
      </c>
      <c r="P72">
        <v>1</v>
      </c>
    </row>
    <row r="73" spans="1:19" x14ac:dyDescent="0.2">
      <c r="A73" t="s">
        <v>875</v>
      </c>
      <c r="B73">
        <v>170758</v>
      </c>
      <c r="C73" t="s">
        <v>2116</v>
      </c>
      <c r="D73" t="s">
        <v>2264</v>
      </c>
      <c r="E73" t="s">
        <v>875</v>
      </c>
      <c r="F73" t="s">
        <v>2265</v>
      </c>
      <c r="G73" t="s">
        <v>1333</v>
      </c>
      <c r="H73" t="s">
        <v>677</v>
      </c>
      <c r="I73" t="s">
        <v>1507</v>
      </c>
      <c r="J73" t="s">
        <v>1988</v>
      </c>
      <c r="K73" t="s">
        <v>1989</v>
      </c>
      <c r="L73" t="s">
        <v>1605</v>
      </c>
      <c r="N73" t="s">
        <v>2266</v>
      </c>
      <c r="P73">
        <v>1</v>
      </c>
      <c r="Q73">
        <v>0</v>
      </c>
      <c r="R73">
        <v>0</v>
      </c>
      <c r="S73">
        <v>0</v>
      </c>
    </row>
    <row r="74" spans="1:19" x14ac:dyDescent="0.2">
      <c r="A74" t="s">
        <v>876</v>
      </c>
      <c r="B74">
        <v>169300</v>
      </c>
      <c r="C74" t="s">
        <v>2116</v>
      </c>
      <c r="D74" t="s">
        <v>2267</v>
      </c>
      <c r="E74" t="s">
        <v>876</v>
      </c>
      <c r="F74" t="s">
        <v>2268</v>
      </c>
      <c r="G74" t="s">
        <v>1333</v>
      </c>
      <c r="H74" t="s">
        <v>677</v>
      </c>
      <c r="I74" t="s">
        <v>1507</v>
      </c>
      <c r="J74" t="s">
        <v>1869</v>
      </c>
      <c r="K74" t="s">
        <v>1617</v>
      </c>
      <c r="L74" t="s">
        <v>1639</v>
      </c>
      <c r="N74" t="s">
        <v>2269</v>
      </c>
      <c r="P74">
        <v>1</v>
      </c>
      <c r="Q74">
        <v>0</v>
      </c>
      <c r="R74">
        <v>0</v>
      </c>
      <c r="S74">
        <v>0</v>
      </c>
    </row>
    <row r="75" spans="1:19" x14ac:dyDescent="0.2">
      <c r="A75" t="s">
        <v>877</v>
      </c>
      <c r="B75">
        <v>325545</v>
      </c>
      <c r="C75" t="s">
        <v>2116</v>
      </c>
      <c r="D75" t="s">
        <v>2270</v>
      </c>
      <c r="E75" t="s">
        <v>877</v>
      </c>
      <c r="F75" t="s">
        <v>2271</v>
      </c>
      <c r="G75" t="s">
        <v>1446</v>
      </c>
      <c r="H75" t="s">
        <v>1777</v>
      </c>
      <c r="I75" t="s">
        <v>1834</v>
      </c>
      <c r="J75" t="s">
        <v>1512</v>
      </c>
      <c r="K75" t="s">
        <v>1511</v>
      </c>
      <c r="L75" t="s">
        <v>1835</v>
      </c>
      <c r="N75" t="s">
        <v>2154</v>
      </c>
      <c r="P75">
        <v>1</v>
      </c>
    </row>
    <row r="76" spans="1:19" x14ac:dyDescent="0.2">
      <c r="A76" t="s">
        <v>1950</v>
      </c>
      <c r="B76">
        <v>118276</v>
      </c>
      <c r="C76" t="s">
        <v>2116</v>
      </c>
      <c r="D76" t="s">
        <v>2272</v>
      </c>
      <c r="E76" t="s">
        <v>1950</v>
      </c>
      <c r="F76" t="s">
        <v>2273</v>
      </c>
      <c r="G76" t="s">
        <v>1333</v>
      </c>
      <c r="H76" t="s">
        <v>1363</v>
      </c>
      <c r="I76" t="s">
        <v>1715</v>
      </c>
      <c r="J76" t="s">
        <v>687</v>
      </c>
      <c r="K76" t="s">
        <v>1950</v>
      </c>
      <c r="P76">
        <v>1</v>
      </c>
      <c r="Q76">
        <v>0</v>
      </c>
      <c r="R76">
        <v>0</v>
      </c>
      <c r="S76">
        <v>0</v>
      </c>
    </row>
    <row r="77" spans="1:19" x14ac:dyDescent="0.2">
      <c r="A77" t="s">
        <v>881</v>
      </c>
      <c r="B77">
        <v>131868</v>
      </c>
      <c r="C77" t="s">
        <v>2116</v>
      </c>
      <c r="D77" t="s">
        <v>2274</v>
      </c>
      <c r="E77" t="s">
        <v>881</v>
      </c>
      <c r="F77" t="s">
        <v>2275</v>
      </c>
      <c r="G77" t="s">
        <v>1333</v>
      </c>
      <c r="H77" t="s">
        <v>677</v>
      </c>
      <c r="I77" t="s">
        <v>1507</v>
      </c>
      <c r="J77" t="s">
        <v>1869</v>
      </c>
      <c r="K77" t="s">
        <v>1725</v>
      </c>
      <c r="L77" t="s">
        <v>881</v>
      </c>
      <c r="P77">
        <v>1</v>
      </c>
      <c r="Q77">
        <v>0</v>
      </c>
      <c r="R77">
        <v>0</v>
      </c>
      <c r="S77">
        <v>0</v>
      </c>
    </row>
    <row r="78" spans="1:19" x14ac:dyDescent="0.2">
      <c r="A78" t="s">
        <v>887</v>
      </c>
      <c r="B78">
        <v>231611</v>
      </c>
      <c r="C78" t="s">
        <v>2116</v>
      </c>
      <c r="D78" t="s">
        <v>2276</v>
      </c>
      <c r="E78" t="s">
        <v>887</v>
      </c>
      <c r="F78" t="s">
        <v>2277</v>
      </c>
      <c r="G78" t="s">
        <v>1333</v>
      </c>
      <c r="H78" t="s">
        <v>861</v>
      </c>
      <c r="I78" t="s">
        <v>1614</v>
      </c>
      <c r="J78" t="s">
        <v>1343</v>
      </c>
      <c r="K78" t="s">
        <v>1406</v>
      </c>
      <c r="L78" t="s">
        <v>1407</v>
      </c>
      <c r="N78" t="s">
        <v>2278</v>
      </c>
      <c r="P78">
        <v>1</v>
      </c>
      <c r="R78">
        <v>0</v>
      </c>
      <c r="S78">
        <v>0</v>
      </c>
    </row>
    <row r="79" spans="1:19" x14ac:dyDescent="0.2">
      <c r="A79" t="s">
        <v>888</v>
      </c>
      <c r="B79">
        <v>173893</v>
      </c>
      <c r="C79" t="s">
        <v>2116</v>
      </c>
      <c r="D79" t="s">
        <v>2279</v>
      </c>
      <c r="E79" t="s">
        <v>888</v>
      </c>
      <c r="F79" t="s">
        <v>2280</v>
      </c>
      <c r="G79" t="s">
        <v>1333</v>
      </c>
      <c r="H79" t="s">
        <v>1445</v>
      </c>
      <c r="I79" t="s">
        <v>907</v>
      </c>
      <c r="J79" t="s">
        <v>1982</v>
      </c>
      <c r="K79" t="s">
        <v>1987</v>
      </c>
      <c r="L79" t="s">
        <v>1464</v>
      </c>
      <c r="N79" t="s">
        <v>2281</v>
      </c>
      <c r="P79">
        <v>1</v>
      </c>
      <c r="R79">
        <v>0</v>
      </c>
      <c r="S79">
        <v>0</v>
      </c>
    </row>
    <row r="80" spans="1:19" x14ac:dyDescent="0.2">
      <c r="A80" t="s">
        <v>890</v>
      </c>
      <c r="B80">
        <v>174085</v>
      </c>
      <c r="C80" t="s">
        <v>2116</v>
      </c>
      <c r="D80" t="s">
        <v>2282</v>
      </c>
      <c r="E80" t="s">
        <v>890</v>
      </c>
      <c r="F80" t="s">
        <v>2283</v>
      </c>
      <c r="G80" t="s">
        <v>1333</v>
      </c>
      <c r="H80" t="s">
        <v>852</v>
      </c>
      <c r="I80" t="s">
        <v>1603</v>
      </c>
      <c r="J80" t="s">
        <v>1510</v>
      </c>
      <c r="K80" t="s">
        <v>1485</v>
      </c>
      <c r="L80" t="s">
        <v>1594</v>
      </c>
      <c r="N80" t="s">
        <v>2284</v>
      </c>
      <c r="P80">
        <v>1</v>
      </c>
      <c r="Q80">
        <v>0</v>
      </c>
      <c r="R80">
        <v>0</v>
      </c>
      <c r="S80">
        <v>0</v>
      </c>
    </row>
    <row r="81" spans="1:19" x14ac:dyDescent="0.2">
      <c r="A81" t="s">
        <v>891</v>
      </c>
      <c r="B81">
        <v>197257</v>
      </c>
      <c r="C81" t="s">
        <v>2116</v>
      </c>
      <c r="D81" t="s">
        <v>2285</v>
      </c>
      <c r="E81" t="s">
        <v>891</v>
      </c>
      <c r="F81" t="s">
        <v>2286</v>
      </c>
      <c r="G81" t="s">
        <v>1333</v>
      </c>
      <c r="H81" t="s">
        <v>717</v>
      </c>
      <c r="I81" t="s">
        <v>693</v>
      </c>
      <c r="J81" t="s">
        <v>2038</v>
      </c>
      <c r="K81" t="s">
        <v>1397</v>
      </c>
      <c r="L81" t="s">
        <v>748</v>
      </c>
      <c r="N81" t="s">
        <v>2166</v>
      </c>
      <c r="P81">
        <v>1</v>
      </c>
      <c r="Q81">
        <v>0</v>
      </c>
      <c r="R81">
        <v>0</v>
      </c>
      <c r="S81">
        <v>0</v>
      </c>
    </row>
    <row r="82" spans="1:19" x14ac:dyDescent="0.2">
      <c r="A82" t="s">
        <v>892</v>
      </c>
      <c r="B82">
        <v>939</v>
      </c>
      <c r="C82" t="s">
        <v>2116</v>
      </c>
      <c r="D82" t="s">
        <v>2287</v>
      </c>
      <c r="E82" t="s">
        <v>892</v>
      </c>
      <c r="F82" t="s">
        <v>2288</v>
      </c>
      <c r="G82" t="s">
        <v>1333</v>
      </c>
      <c r="H82" t="s">
        <v>1334</v>
      </c>
      <c r="I82" t="s">
        <v>690</v>
      </c>
      <c r="J82" t="s">
        <v>1859</v>
      </c>
      <c r="K82" t="s">
        <v>892</v>
      </c>
      <c r="P82">
        <v>1</v>
      </c>
      <c r="Q82">
        <v>0</v>
      </c>
      <c r="R82">
        <v>0</v>
      </c>
      <c r="S82">
        <v>0</v>
      </c>
    </row>
    <row r="83" spans="1:19" x14ac:dyDescent="0.2">
      <c r="A83" t="s">
        <v>893</v>
      </c>
      <c r="B83">
        <v>868255</v>
      </c>
      <c r="C83" t="s">
        <v>2116</v>
      </c>
      <c r="D83" t="s">
        <v>2289</v>
      </c>
      <c r="E83" t="s">
        <v>893</v>
      </c>
      <c r="F83" t="s">
        <v>2290</v>
      </c>
      <c r="G83" t="s">
        <v>1333</v>
      </c>
      <c r="H83" t="s">
        <v>717</v>
      </c>
      <c r="I83" t="s">
        <v>685</v>
      </c>
      <c r="J83" t="s">
        <v>1765</v>
      </c>
      <c r="K83" t="s">
        <v>1940</v>
      </c>
      <c r="L83" t="s">
        <v>749</v>
      </c>
      <c r="N83" t="s">
        <v>2291</v>
      </c>
      <c r="P83">
        <v>1</v>
      </c>
      <c r="Q83">
        <v>0</v>
      </c>
      <c r="R83">
        <v>0</v>
      </c>
      <c r="S83">
        <v>0</v>
      </c>
    </row>
    <row r="84" spans="1:19" x14ac:dyDescent="0.2">
      <c r="A84" t="s">
        <v>897</v>
      </c>
      <c r="B84">
        <v>131834</v>
      </c>
      <c r="C84" t="s">
        <v>2116</v>
      </c>
      <c r="D84" t="s">
        <v>2292</v>
      </c>
      <c r="E84" t="s">
        <v>897</v>
      </c>
      <c r="F84" t="s">
        <v>2293</v>
      </c>
      <c r="G84" t="s">
        <v>1333</v>
      </c>
      <c r="H84" t="s">
        <v>677</v>
      </c>
      <c r="I84" t="s">
        <v>1507</v>
      </c>
      <c r="J84" t="s">
        <v>1580</v>
      </c>
      <c r="K84" t="s">
        <v>1426</v>
      </c>
      <c r="L84" t="s">
        <v>897</v>
      </c>
      <c r="P84">
        <v>1</v>
      </c>
      <c r="Q84">
        <v>0</v>
      </c>
      <c r="R84">
        <v>0</v>
      </c>
      <c r="S84">
        <v>0</v>
      </c>
    </row>
    <row r="85" spans="1:19" x14ac:dyDescent="0.2">
      <c r="A85" t="s">
        <v>898</v>
      </c>
      <c r="B85">
        <v>713998</v>
      </c>
      <c r="C85" t="s">
        <v>2116</v>
      </c>
      <c r="D85" t="s">
        <v>2294</v>
      </c>
      <c r="E85" t="s">
        <v>898</v>
      </c>
      <c r="F85" t="s">
        <v>2295</v>
      </c>
      <c r="G85" t="s">
        <v>1333</v>
      </c>
      <c r="H85" t="s">
        <v>717</v>
      </c>
      <c r="I85" t="s">
        <v>693</v>
      </c>
      <c r="J85" t="s">
        <v>1696</v>
      </c>
      <c r="K85" t="s">
        <v>1695</v>
      </c>
      <c r="L85" t="s">
        <v>1642</v>
      </c>
      <c r="N85" t="s">
        <v>2166</v>
      </c>
      <c r="P85">
        <v>1</v>
      </c>
      <c r="Q85">
        <v>0</v>
      </c>
      <c r="R85">
        <v>0</v>
      </c>
      <c r="S85">
        <v>0</v>
      </c>
    </row>
    <row r="86" spans="1:19" x14ac:dyDescent="0.2">
      <c r="A86" t="s">
        <v>899</v>
      </c>
      <c r="B86">
        <v>197227</v>
      </c>
      <c r="C86" t="s">
        <v>2116</v>
      </c>
      <c r="D86" t="s">
        <v>2296</v>
      </c>
      <c r="E86" t="s">
        <v>899</v>
      </c>
      <c r="F86" t="s">
        <v>2297</v>
      </c>
      <c r="G86" t="s">
        <v>1333</v>
      </c>
      <c r="H86" t="s">
        <v>717</v>
      </c>
      <c r="I86" t="s">
        <v>685</v>
      </c>
      <c r="J86" t="s">
        <v>1683</v>
      </c>
      <c r="K86" t="s">
        <v>1684</v>
      </c>
      <c r="L86" t="s">
        <v>1682</v>
      </c>
      <c r="N86" t="s">
        <v>2298</v>
      </c>
      <c r="P86">
        <v>1</v>
      </c>
      <c r="Q86">
        <v>0</v>
      </c>
      <c r="R86">
        <v>0</v>
      </c>
      <c r="S86">
        <v>0</v>
      </c>
    </row>
    <row r="87" spans="1:19" x14ac:dyDescent="0.2">
      <c r="A87" t="s">
        <v>1926</v>
      </c>
      <c r="B87">
        <v>852</v>
      </c>
      <c r="C87" t="s">
        <v>2116</v>
      </c>
      <c r="D87" t="s">
        <v>2299</v>
      </c>
      <c r="E87" t="s">
        <v>1926</v>
      </c>
      <c r="F87" t="s">
        <v>2300</v>
      </c>
      <c r="G87" t="s">
        <v>1863</v>
      </c>
      <c r="H87" t="s">
        <v>1926</v>
      </c>
      <c r="P87">
        <v>1</v>
      </c>
      <c r="Q87">
        <v>1</v>
      </c>
      <c r="R87">
        <v>1</v>
      </c>
      <c r="S87">
        <v>1</v>
      </c>
    </row>
    <row r="88" spans="1:19" x14ac:dyDescent="0.2">
      <c r="A88" t="s">
        <v>2301</v>
      </c>
      <c r="B88">
        <v>1021266</v>
      </c>
      <c r="C88" t="s">
        <v>2116</v>
      </c>
      <c r="D88" t="s">
        <v>2302</v>
      </c>
      <c r="E88" t="s">
        <v>2301</v>
      </c>
      <c r="F88" t="s">
        <v>2303</v>
      </c>
      <c r="G88" t="s">
        <v>1333</v>
      </c>
      <c r="H88" t="s">
        <v>1334</v>
      </c>
      <c r="I88" t="s">
        <v>690</v>
      </c>
      <c r="J88" t="s">
        <v>1932</v>
      </c>
      <c r="K88" t="s">
        <v>2301</v>
      </c>
      <c r="P88">
        <v>1</v>
      </c>
      <c r="Q88">
        <v>0</v>
      </c>
      <c r="R88">
        <v>0</v>
      </c>
      <c r="S88">
        <v>0</v>
      </c>
    </row>
    <row r="89" spans="1:19" x14ac:dyDescent="0.2">
      <c r="A89" t="s">
        <v>904</v>
      </c>
      <c r="B89">
        <v>173151</v>
      </c>
      <c r="C89" t="s">
        <v>2116</v>
      </c>
      <c r="D89" t="s">
        <v>2304</v>
      </c>
      <c r="E89" t="s">
        <v>904</v>
      </c>
      <c r="F89" t="s">
        <v>2305</v>
      </c>
      <c r="G89" t="s">
        <v>1333</v>
      </c>
      <c r="H89" t="s">
        <v>1445</v>
      </c>
      <c r="I89" t="s">
        <v>907</v>
      </c>
      <c r="J89" t="s">
        <v>1849</v>
      </c>
      <c r="K89" t="s">
        <v>1364</v>
      </c>
      <c r="L89" t="s">
        <v>813</v>
      </c>
      <c r="N89" t="s">
        <v>2306</v>
      </c>
      <c r="P89">
        <v>1</v>
      </c>
      <c r="R89">
        <v>0</v>
      </c>
      <c r="S89">
        <v>0</v>
      </c>
    </row>
    <row r="90" spans="1:19" x14ac:dyDescent="0.2">
      <c r="A90" t="s">
        <v>905</v>
      </c>
      <c r="B90">
        <v>122309</v>
      </c>
      <c r="C90" t="s">
        <v>2116</v>
      </c>
      <c r="D90" t="s">
        <v>2307</v>
      </c>
      <c r="E90" t="s">
        <v>905</v>
      </c>
      <c r="F90" t="s">
        <v>2308</v>
      </c>
      <c r="G90" t="s">
        <v>1333</v>
      </c>
      <c r="H90" t="s">
        <v>754</v>
      </c>
      <c r="I90" t="s">
        <v>905</v>
      </c>
      <c r="P90">
        <v>1</v>
      </c>
      <c r="Q90">
        <v>1</v>
      </c>
      <c r="R90">
        <v>1</v>
      </c>
      <c r="S90">
        <v>1</v>
      </c>
    </row>
    <row r="91" spans="1:19" x14ac:dyDescent="0.2">
      <c r="A91" t="s">
        <v>906</v>
      </c>
      <c r="B91">
        <v>919</v>
      </c>
      <c r="C91" t="s">
        <v>2116</v>
      </c>
      <c r="D91" t="s">
        <v>2309</v>
      </c>
      <c r="E91" t="s">
        <v>906</v>
      </c>
      <c r="F91" t="s">
        <v>2310</v>
      </c>
      <c r="G91" t="s">
        <v>1333</v>
      </c>
      <c r="H91" t="s">
        <v>1334</v>
      </c>
      <c r="I91" t="s">
        <v>690</v>
      </c>
      <c r="J91" t="s">
        <v>2010</v>
      </c>
      <c r="K91" t="s">
        <v>906</v>
      </c>
      <c r="P91">
        <v>1</v>
      </c>
      <c r="Q91">
        <v>0</v>
      </c>
      <c r="R91">
        <v>0</v>
      </c>
      <c r="S91">
        <v>0</v>
      </c>
    </row>
    <row r="92" spans="1:19" x14ac:dyDescent="0.2">
      <c r="A92" t="s">
        <v>907</v>
      </c>
      <c r="B92">
        <v>1839</v>
      </c>
      <c r="C92" t="s">
        <v>2116</v>
      </c>
      <c r="D92" t="s">
        <v>2311</v>
      </c>
      <c r="E92" t="s">
        <v>907</v>
      </c>
      <c r="F92" t="s">
        <v>2312</v>
      </c>
      <c r="G92" t="s">
        <v>1333</v>
      </c>
      <c r="H92" t="s">
        <v>1445</v>
      </c>
      <c r="I92" t="s">
        <v>907</v>
      </c>
      <c r="P92">
        <v>1</v>
      </c>
      <c r="R92">
        <v>1</v>
      </c>
      <c r="S92">
        <v>0</v>
      </c>
    </row>
    <row r="93" spans="1:19" x14ac:dyDescent="0.2">
      <c r="A93" t="s">
        <v>2313</v>
      </c>
      <c r="B93">
        <v>64</v>
      </c>
      <c r="C93" t="s">
        <v>2116</v>
      </c>
      <c r="D93" t="s">
        <v>2314</v>
      </c>
      <c r="E93" t="s">
        <v>2313</v>
      </c>
      <c r="F93" t="s">
        <v>2315</v>
      </c>
      <c r="G93" t="s">
        <v>1333</v>
      </c>
      <c r="H93" t="s">
        <v>717</v>
      </c>
      <c r="I93" t="s">
        <v>712</v>
      </c>
      <c r="J93" t="s">
        <v>1435</v>
      </c>
      <c r="K93" t="s">
        <v>2313</v>
      </c>
      <c r="P93">
        <v>1</v>
      </c>
      <c r="R93">
        <v>0</v>
      </c>
      <c r="S93">
        <v>0</v>
      </c>
    </row>
    <row r="94" spans="1:19" x14ac:dyDescent="0.2">
      <c r="A94" t="s">
        <v>1490</v>
      </c>
      <c r="B94">
        <v>197130</v>
      </c>
      <c r="C94" t="s">
        <v>2116</v>
      </c>
      <c r="D94" t="s">
        <v>2316</v>
      </c>
      <c r="E94" t="s">
        <v>1490</v>
      </c>
      <c r="F94" t="s">
        <v>2286</v>
      </c>
      <c r="G94" t="s">
        <v>1333</v>
      </c>
      <c r="H94" t="s">
        <v>717</v>
      </c>
      <c r="I94" t="s">
        <v>685</v>
      </c>
      <c r="K94" t="s">
        <v>1488</v>
      </c>
      <c r="L94" t="s">
        <v>1489</v>
      </c>
      <c r="N94" t="s">
        <v>2317</v>
      </c>
      <c r="P94">
        <v>1</v>
      </c>
      <c r="Q94">
        <v>0</v>
      </c>
      <c r="R94">
        <v>0</v>
      </c>
      <c r="S94">
        <v>0</v>
      </c>
    </row>
    <row r="95" spans="1:19" x14ac:dyDescent="0.2">
      <c r="A95" t="s">
        <v>913</v>
      </c>
      <c r="B95">
        <v>172929</v>
      </c>
      <c r="C95" t="s">
        <v>2116</v>
      </c>
      <c r="D95" t="s">
        <v>2318</v>
      </c>
      <c r="E95" t="s">
        <v>913</v>
      </c>
      <c r="F95" t="s">
        <v>2319</v>
      </c>
      <c r="G95" t="s">
        <v>1333</v>
      </c>
      <c r="H95" t="s">
        <v>861</v>
      </c>
      <c r="I95" t="s">
        <v>2174</v>
      </c>
      <c r="J95" t="s">
        <v>1306</v>
      </c>
      <c r="K95" t="s">
        <v>1344</v>
      </c>
      <c r="L95" t="s">
        <v>1609</v>
      </c>
      <c r="N95" t="s">
        <v>2320</v>
      </c>
      <c r="P95">
        <v>1</v>
      </c>
      <c r="S95">
        <v>0</v>
      </c>
    </row>
    <row r="96" spans="1:19" x14ac:dyDescent="0.2">
      <c r="A96" t="s">
        <v>1755</v>
      </c>
      <c r="B96">
        <v>22496</v>
      </c>
      <c r="C96" t="s">
        <v>2116</v>
      </c>
      <c r="D96" t="s">
        <v>2321</v>
      </c>
      <c r="E96" t="s">
        <v>1755</v>
      </c>
      <c r="F96" t="s">
        <v>2322</v>
      </c>
      <c r="G96" t="s">
        <v>1333</v>
      </c>
      <c r="H96" t="s">
        <v>1334</v>
      </c>
      <c r="I96" t="s">
        <v>690</v>
      </c>
      <c r="J96" t="s">
        <v>1859</v>
      </c>
      <c r="K96" t="s">
        <v>1755</v>
      </c>
      <c r="P96">
        <v>1</v>
      </c>
      <c r="Q96">
        <v>1</v>
      </c>
      <c r="R96">
        <v>1</v>
      </c>
      <c r="S96">
        <v>1</v>
      </c>
    </row>
    <row r="97" spans="1:19" x14ac:dyDescent="0.2">
      <c r="A97" t="s">
        <v>916</v>
      </c>
      <c r="B97">
        <v>2036</v>
      </c>
      <c r="C97" t="s">
        <v>2116</v>
      </c>
      <c r="D97" t="s">
        <v>2622</v>
      </c>
      <c r="E97" t="s">
        <v>916</v>
      </c>
      <c r="F97" t="s">
        <v>2127</v>
      </c>
      <c r="G97" t="s">
        <v>1333</v>
      </c>
      <c r="H97" t="s">
        <v>1334</v>
      </c>
      <c r="I97" t="s">
        <v>1463</v>
      </c>
      <c r="P97">
        <v>1</v>
      </c>
      <c r="Q97">
        <v>1</v>
      </c>
      <c r="R97">
        <v>1</v>
      </c>
      <c r="S97">
        <v>1</v>
      </c>
    </row>
    <row r="98" spans="1:19" x14ac:dyDescent="0.2">
      <c r="A98" t="s">
        <v>1786</v>
      </c>
      <c r="B98">
        <v>123200</v>
      </c>
      <c r="C98" t="s">
        <v>2116</v>
      </c>
      <c r="D98" t="s">
        <v>2323</v>
      </c>
      <c r="E98" t="s">
        <v>1786</v>
      </c>
      <c r="F98" t="s">
        <v>2324</v>
      </c>
      <c r="G98" t="s">
        <v>1333</v>
      </c>
      <c r="H98" t="s">
        <v>852</v>
      </c>
      <c r="I98" t="s">
        <v>719</v>
      </c>
      <c r="J98" t="s">
        <v>1785</v>
      </c>
      <c r="K98" t="s">
        <v>1786</v>
      </c>
      <c r="P98">
        <v>1</v>
      </c>
      <c r="Q98">
        <v>0</v>
      </c>
      <c r="R98">
        <v>0</v>
      </c>
      <c r="S98">
        <v>0</v>
      </c>
    </row>
    <row r="99" spans="1:19" x14ac:dyDescent="0.2">
      <c r="A99" t="s">
        <v>918</v>
      </c>
      <c r="B99">
        <v>197351</v>
      </c>
      <c r="C99" t="s">
        <v>2116</v>
      </c>
      <c r="D99" t="s">
        <v>2325</v>
      </c>
      <c r="E99" t="s">
        <v>918</v>
      </c>
      <c r="F99" t="s">
        <v>2326</v>
      </c>
      <c r="G99" t="s">
        <v>1333</v>
      </c>
      <c r="H99" t="s">
        <v>717</v>
      </c>
      <c r="I99" t="s">
        <v>693</v>
      </c>
      <c r="J99" t="s">
        <v>1696</v>
      </c>
      <c r="K99" t="s">
        <v>1695</v>
      </c>
      <c r="L99" t="s">
        <v>1826</v>
      </c>
      <c r="N99" t="s">
        <v>2327</v>
      </c>
      <c r="P99">
        <v>1</v>
      </c>
    </row>
    <row r="100" spans="1:19" x14ac:dyDescent="0.2">
      <c r="A100" t="s">
        <v>919</v>
      </c>
      <c r="B100">
        <v>370698</v>
      </c>
      <c r="C100" t="s">
        <v>2116</v>
      </c>
      <c r="D100" t="s">
        <v>2328</v>
      </c>
      <c r="E100" t="s">
        <v>919</v>
      </c>
      <c r="F100" t="s">
        <v>2329</v>
      </c>
      <c r="G100" t="s">
        <v>1333</v>
      </c>
      <c r="H100" t="s">
        <v>1334</v>
      </c>
      <c r="I100" t="s">
        <v>1463</v>
      </c>
      <c r="J100" t="s">
        <v>1927</v>
      </c>
      <c r="K100" t="s">
        <v>1862</v>
      </c>
      <c r="L100" t="s">
        <v>2031</v>
      </c>
      <c r="N100" t="s">
        <v>2330</v>
      </c>
      <c r="P100">
        <v>1</v>
      </c>
    </row>
    <row r="101" spans="1:19" x14ac:dyDescent="0.2">
      <c r="A101" t="s">
        <v>2039</v>
      </c>
      <c r="B101">
        <v>138208</v>
      </c>
      <c r="C101" t="s">
        <v>2116</v>
      </c>
      <c r="D101" t="s">
        <v>2331</v>
      </c>
      <c r="E101" t="s">
        <v>2039</v>
      </c>
      <c r="F101" t="s">
        <v>2332</v>
      </c>
      <c r="G101" t="s">
        <v>1333</v>
      </c>
      <c r="H101" t="s">
        <v>717</v>
      </c>
      <c r="I101" t="s">
        <v>693</v>
      </c>
      <c r="J101" t="s">
        <v>1753</v>
      </c>
      <c r="K101" t="s">
        <v>1736</v>
      </c>
      <c r="L101" t="s">
        <v>2039</v>
      </c>
      <c r="P101">
        <v>1</v>
      </c>
      <c r="Q101">
        <v>0</v>
      </c>
      <c r="R101">
        <v>0</v>
      </c>
      <c r="S101">
        <v>0</v>
      </c>
    </row>
    <row r="102" spans="1:19" x14ac:dyDescent="0.2">
      <c r="A102" t="s">
        <v>926</v>
      </c>
      <c r="B102">
        <v>178808</v>
      </c>
      <c r="C102" t="s">
        <v>2116</v>
      </c>
      <c r="D102" t="s">
        <v>2333</v>
      </c>
      <c r="E102" t="s">
        <v>926</v>
      </c>
      <c r="F102" t="s">
        <v>2334</v>
      </c>
      <c r="G102" t="s">
        <v>1333</v>
      </c>
      <c r="H102" t="s">
        <v>852</v>
      </c>
      <c r="I102" t="s">
        <v>692</v>
      </c>
      <c r="J102" t="s">
        <v>1556</v>
      </c>
      <c r="K102" t="s">
        <v>1587</v>
      </c>
      <c r="L102" t="s">
        <v>926</v>
      </c>
      <c r="P102">
        <v>1</v>
      </c>
      <c r="Q102">
        <v>0</v>
      </c>
      <c r="R102">
        <v>0</v>
      </c>
      <c r="S102">
        <v>0</v>
      </c>
    </row>
    <row r="103" spans="1:19" x14ac:dyDescent="0.2">
      <c r="A103" t="s">
        <v>1705</v>
      </c>
      <c r="B103">
        <v>172532</v>
      </c>
      <c r="C103" t="s">
        <v>2116</v>
      </c>
      <c r="D103" t="s">
        <v>2335</v>
      </c>
      <c r="E103" t="s">
        <v>1705</v>
      </c>
      <c r="F103" t="s">
        <v>2336</v>
      </c>
      <c r="G103" t="s">
        <v>1333</v>
      </c>
      <c r="H103" t="s">
        <v>852</v>
      </c>
      <c r="I103" t="s">
        <v>692</v>
      </c>
      <c r="J103" t="s">
        <v>1556</v>
      </c>
      <c r="K103" t="s">
        <v>1370</v>
      </c>
      <c r="L103" t="s">
        <v>1705</v>
      </c>
      <c r="P103">
        <v>1</v>
      </c>
      <c r="Q103">
        <v>0</v>
      </c>
      <c r="R103">
        <v>0</v>
      </c>
      <c r="S103">
        <v>0</v>
      </c>
    </row>
    <row r="104" spans="1:19" x14ac:dyDescent="0.2">
      <c r="A104" t="s">
        <v>931</v>
      </c>
      <c r="B104">
        <v>172683</v>
      </c>
      <c r="C104" t="s">
        <v>2116</v>
      </c>
      <c r="D104" t="s">
        <v>2337</v>
      </c>
      <c r="E104" t="s">
        <v>931</v>
      </c>
      <c r="F104" t="s">
        <v>2338</v>
      </c>
      <c r="G104" t="s">
        <v>1333</v>
      </c>
      <c r="H104" t="s">
        <v>852</v>
      </c>
      <c r="I104" t="s">
        <v>692</v>
      </c>
      <c r="J104" t="s">
        <v>1556</v>
      </c>
      <c r="K104" t="s">
        <v>1981</v>
      </c>
      <c r="L104" t="s">
        <v>1574</v>
      </c>
      <c r="N104" t="s">
        <v>2339</v>
      </c>
      <c r="P104">
        <v>1</v>
      </c>
      <c r="Q104">
        <v>0</v>
      </c>
      <c r="R104">
        <v>0</v>
      </c>
      <c r="S104">
        <v>0</v>
      </c>
    </row>
    <row r="105" spans="1:19" x14ac:dyDescent="0.2">
      <c r="A105" t="s">
        <v>936</v>
      </c>
      <c r="B105">
        <v>101380</v>
      </c>
      <c r="C105" t="s">
        <v>2116</v>
      </c>
      <c r="D105" t="s">
        <v>2340</v>
      </c>
      <c r="E105" t="s">
        <v>936</v>
      </c>
      <c r="F105" t="s">
        <v>2341</v>
      </c>
      <c r="G105" t="s">
        <v>1333</v>
      </c>
      <c r="H105" t="s">
        <v>1363</v>
      </c>
      <c r="I105" t="s">
        <v>1715</v>
      </c>
      <c r="J105" t="s">
        <v>686</v>
      </c>
      <c r="K105" t="s">
        <v>936</v>
      </c>
      <c r="P105">
        <v>1</v>
      </c>
    </row>
    <row r="106" spans="1:19" x14ac:dyDescent="0.2">
      <c r="A106" t="s">
        <v>1809</v>
      </c>
      <c r="B106">
        <v>236859</v>
      </c>
      <c r="C106" t="s">
        <v>2116</v>
      </c>
      <c r="D106" t="s">
        <v>2342</v>
      </c>
      <c r="E106" t="s">
        <v>1809</v>
      </c>
      <c r="F106" t="s">
        <v>2343</v>
      </c>
      <c r="G106" t="s">
        <v>1333</v>
      </c>
      <c r="H106" t="s">
        <v>1363</v>
      </c>
      <c r="I106" t="s">
        <v>1715</v>
      </c>
      <c r="J106" t="s">
        <v>686</v>
      </c>
      <c r="K106" t="s">
        <v>1711</v>
      </c>
      <c r="L106" t="s">
        <v>1809</v>
      </c>
      <c r="P106">
        <v>1</v>
      </c>
    </row>
    <row r="107" spans="1:19" x14ac:dyDescent="0.2">
      <c r="A107" t="s">
        <v>938</v>
      </c>
      <c r="B107">
        <v>376710</v>
      </c>
      <c r="C107" t="s">
        <v>2116</v>
      </c>
      <c r="D107" t="s">
        <v>2344</v>
      </c>
      <c r="E107" t="s">
        <v>938</v>
      </c>
      <c r="F107" t="s">
        <v>2345</v>
      </c>
      <c r="G107" t="s">
        <v>1863</v>
      </c>
      <c r="H107" t="s">
        <v>1926</v>
      </c>
      <c r="I107" t="s">
        <v>1554</v>
      </c>
      <c r="J107" t="s">
        <v>2346</v>
      </c>
      <c r="K107" t="s">
        <v>2347</v>
      </c>
      <c r="L107" t="s">
        <v>2348</v>
      </c>
      <c r="N107" t="s">
        <v>2349</v>
      </c>
      <c r="P107">
        <v>1</v>
      </c>
    </row>
    <row r="108" spans="1:19" x14ac:dyDescent="0.2">
      <c r="A108" t="s">
        <v>1505</v>
      </c>
      <c r="B108">
        <v>143673</v>
      </c>
      <c r="C108" t="s">
        <v>2116</v>
      </c>
      <c r="D108" t="s">
        <v>2623</v>
      </c>
      <c r="E108" t="s">
        <v>1505</v>
      </c>
      <c r="F108" t="s">
        <v>2624</v>
      </c>
      <c r="G108" t="s">
        <v>1863</v>
      </c>
      <c r="H108" t="s">
        <v>1926</v>
      </c>
      <c r="I108" t="s">
        <v>1554</v>
      </c>
      <c r="J108" t="s">
        <v>1421</v>
      </c>
      <c r="K108" t="s">
        <v>1505</v>
      </c>
      <c r="P108">
        <v>1</v>
      </c>
      <c r="Q108">
        <v>1</v>
      </c>
      <c r="R108">
        <v>1</v>
      </c>
      <c r="S108">
        <v>1</v>
      </c>
    </row>
    <row r="109" spans="1:19" x14ac:dyDescent="0.2">
      <c r="A109" t="s">
        <v>940</v>
      </c>
      <c r="B109">
        <v>325529</v>
      </c>
      <c r="C109" t="s">
        <v>2116</v>
      </c>
      <c r="D109" t="s">
        <v>2351</v>
      </c>
      <c r="E109" t="s">
        <v>940</v>
      </c>
      <c r="F109" t="s">
        <v>2352</v>
      </c>
      <c r="G109" t="s">
        <v>1863</v>
      </c>
      <c r="H109" t="s">
        <v>1441</v>
      </c>
      <c r="I109" t="s">
        <v>2047</v>
      </c>
      <c r="J109" t="s">
        <v>2046</v>
      </c>
      <c r="K109" t="s">
        <v>1734</v>
      </c>
      <c r="L109" t="s">
        <v>1733</v>
      </c>
      <c r="N109" t="s">
        <v>2353</v>
      </c>
      <c r="P109">
        <v>1</v>
      </c>
    </row>
    <row r="110" spans="1:19" x14ac:dyDescent="0.2">
      <c r="A110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00"/>
  <sheetViews>
    <sheetView workbookViewId="0"/>
  </sheetViews>
  <sheetFormatPr baseColWidth="10" defaultColWidth="14.3984375" defaultRowHeight="15" customHeight="1" x14ac:dyDescent="0.2"/>
  <cols>
    <col min="1" max="26" width="9" customWidth="1"/>
  </cols>
  <sheetData>
    <row r="1" spans="1:2" ht="13.5" customHeight="1" x14ac:dyDescent="0.2">
      <c r="A1" s="2" t="s">
        <v>657</v>
      </c>
      <c r="B1" s="2" t="s">
        <v>941</v>
      </c>
    </row>
    <row r="2" spans="1:2" ht="13.5" customHeight="1" x14ac:dyDescent="0.2">
      <c r="A2" s="2" t="s">
        <v>942</v>
      </c>
      <c r="B2" s="2" t="s">
        <v>943</v>
      </c>
    </row>
    <row r="3" spans="1:2" ht="13.5" customHeight="1" x14ac:dyDescent="0.2">
      <c r="A3" s="2" t="s">
        <v>944</v>
      </c>
      <c r="B3" s="2" t="s">
        <v>945</v>
      </c>
    </row>
    <row r="4" spans="1:2" ht="13.5" customHeight="1" x14ac:dyDescent="0.2">
      <c r="A4" s="2" t="s">
        <v>946</v>
      </c>
      <c r="B4" s="2" t="s">
        <v>947</v>
      </c>
    </row>
    <row r="5" spans="1:2" ht="13.5" customHeight="1" x14ac:dyDescent="0.2">
      <c r="A5" s="2" t="s">
        <v>947</v>
      </c>
      <c r="B5" s="2" t="s">
        <v>948</v>
      </c>
    </row>
    <row r="6" spans="1:2" ht="13.5" customHeight="1" x14ac:dyDescent="0.2">
      <c r="A6" s="2" t="s">
        <v>949</v>
      </c>
      <c r="B6" s="2" t="s">
        <v>950</v>
      </c>
    </row>
    <row r="7" spans="1:2" ht="13.5" customHeight="1" x14ac:dyDescent="0.2">
      <c r="A7" s="2" t="s">
        <v>951</v>
      </c>
      <c r="B7" s="2" t="s">
        <v>952</v>
      </c>
    </row>
    <row r="8" spans="1:2" ht="13.5" customHeight="1" x14ac:dyDescent="0.2">
      <c r="A8" s="2" t="s">
        <v>953</v>
      </c>
      <c r="B8" s="2" t="s">
        <v>954</v>
      </c>
    </row>
    <row r="9" spans="1:2" ht="13.5" customHeight="1" x14ac:dyDescent="0.2">
      <c r="A9" s="2" t="s">
        <v>955</v>
      </c>
      <c r="B9" s="2" t="s">
        <v>956</v>
      </c>
    </row>
    <row r="10" spans="1:2" ht="13.5" customHeight="1" x14ac:dyDescent="0.2">
      <c r="A10" s="2" t="s">
        <v>957</v>
      </c>
      <c r="B10" s="2" t="s">
        <v>958</v>
      </c>
    </row>
    <row r="11" spans="1:2" ht="13.5" customHeight="1" x14ac:dyDescent="0.2">
      <c r="A11" s="2" t="s">
        <v>959</v>
      </c>
      <c r="B11" s="2" t="s">
        <v>960</v>
      </c>
    </row>
    <row r="12" spans="1:2" ht="13.5" customHeight="1" x14ac:dyDescent="0.2">
      <c r="A12" s="2" t="s">
        <v>961</v>
      </c>
      <c r="B12" s="2" t="s">
        <v>962</v>
      </c>
    </row>
    <row r="13" spans="1:2" ht="13.5" customHeight="1" x14ac:dyDescent="0.2">
      <c r="A13" s="2" t="s">
        <v>963</v>
      </c>
      <c r="B13" s="2" t="s">
        <v>964</v>
      </c>
    </row>
    <row r="14" spans="1:2" ht="13.5" customHeight="1" x14ac:dyDescent="0.2">
      <c r="A14" s="2" t="s">
        <v>965</v>
      </c>
      <c r="B14" s="2" t="s">
        <v>966</v>
      </c>
    </row>
    <row r="15" spans="1:2" ht="13.5" customHeight="1" x14ac:dyDescent="0.2">
      <c r="A15" s="2" t="s">
        <v>967</v>
      </c>
      <c r="B15" s="2" t="s">
        <v>968</v>
      </c>
    </row>
    <row r="16" spans="1:2" ht="13.5" customHeight="1" x14ac:dyDescent="0.2">
      <c r="A16" s="2" t="s">
        <v>738</v>
      </c>
      <c r="B16" s="2" t="s">
        <v>969</v>
      </c>
    </row>
    <row r="17" spans="1:2" ht="13.5" customHeight="1" x14ac:dyDescent="0.2">
      <c r="A17" s="2" t="s">
        <v>970</v>
      </c>
      <c r="B17" s="2" t="s">
        <v>971</v>
      </c>
    </row>
    <row r="18" spans="1:2" ht="13.5" customHeight="1" x14ac:dyDescent="0.2">
      <c r="A18" s="2" t="s">
        <v>972</v>
      </c>
      <c r="B18" s="2" t="s">
        <v>973</v>
      </c>
    </row>
    <row r="19" spans="1:2" ht="13.5" customHeight="1" x14ac:dyDescent="0.2">
      <c r="A19" s="2" t="s">
        <v>974</v>
      </c>
      <c r="B19" s="2" t="s">
        <v>975</v>
      </c>
    </row>
    <row r="20" spans="1:2" ht="13.5" customHeight="1" x14ac:dyDescent="0.2">
      <c r="A20" s="2" t="s">
        <v>976</v>
      </c>
      <c r="B20" s="2" t="s">
        <v>977</v>
      </c>
    </row>
    <row r="21" spans="1:2" ht="13.5" customHeight="1" x14ac:dyDescent="0.2">
      <c r="A21" s="2" t="s">
        <v>978</v>
      </c>
      <c r="B21" s="2" t="s">
        <v>738</v>
      </c>
    </row>
    <row r="22" spans="1:2" ht="13.5" customHeight="1" x14ac:dyDescent="0.2">
      <c r="A22" s="2" t="s">
        <v>979</v>
      </c>
      <c r="B22" s="2" t="s">
        <v>980</v>
      </c>
    </row>
    <row r="23" spans="1:2" ht="13.5" customHeight="1" x14ac:dyDescent="0.2">
      <c r="A23" s="2" t="s">
        <v>981</v>
      </c>
      <c r="B23" s="2" t="s">
        <v>982</v>
      </c>
    </row>
    <row r="24" spans="1:2" ht="13.5" customHeight="1" x14ac:dyDescent="0.2">
      <c r="A24" s="2" t="s">
        <v>983</v>
      </c>
      <c r="B24" s="2" t="s">
        <v>984</v>
      </c>
    </row>
    <row r="25" spans="1:2" ht="13.5" customHeight="1" x14ac:dyDescent="0.2">
      <c r="A25" s="2" t="s">
        <v>985</v>
      </c>
      <c r="B25" s="2" t="s">
        <v>986</v>
      </c>
    </row>
    <row r="26" spans="1:2" ht="13.5" customHeight="1" x14ac:dyDescent="0.2">
      <c r="A26" s="2" t="s">
        <v>987</v>
      </c>
      <c r="B26" s="2" t="s">
        <v>988</v>
      </c>
    </row>
    <row r="27" spans="1:2" ht="13.5" customHeight="1" x14ac:dyDescent="0.2">
      <c r="A27" s="2" t="s">
        <v>989</v>
      </c>
      <c r="B27" s="2" t="s">
        <v>990</v>
      </c>
    </row>
    <row r="28" spans="1:2" ht="13.5" customHeight="1" x14ac:dyDescent="0.2">
      <c r="A28" s="2" t="s">
        <v>991</v>
      </c>
      <c r="B28" s="2" t="s">
        <v>992</v>
      </c>
    </row>
    <row r="29" spans="1:2" ht="13.5" customHeight="1" x14ac:dyDescent="0.2">
      <c r="A29" s="2" t="s">
        <v>993</v>
      </c>
      <c r="B29" s="2" t="s">
        <v>994</v>
      </c>
    </row>
    <row r="30" spans="1:2" ht="13.5" customHeight="1" x14ac:dyDescent="0.2">
      <c r="A30" s="2" t="s">
        <v>995</v>
      </c>
      <c r="B30" s="2" t="s">
        <v>996</v>
      </c>
    </row>
    <row r="31" spans="1:2" ht="13.5" customHeight="1" x14ac:dyDescent="0.2">
      <c r="A31" s="2" t="s">
        <v>997</v>
      </c>
      <c r="B31" s="2" t="s">
        <v>998</v>
      </c>
    </row>
    <row r="32" spans="1:2" ht="13.5" customHeight="1" x14ac:dyDescent="0.2">
      <c r="A32" s="2" t="s">
        <v>999</v>
      </c>
      <c r="B32" s="2" t="s">
        <v>1000</v>
      </c>
    </row>
    <row r="33" spans="1:2" ht="13.5" customHeight="1" x14ac:dyDescent="0.2">
      <c r="A33" s="2" t="s">
        <v>1001</v>
      </c>
      <c r="B33" s="2" t="s">
        <v>1002</v>
      </c>
    </row>
    <row r="34" spans="1:2" ht="13.5" customHeight="1" x14ac:dyDescent="0.2">
      <c r="A34" s="2" t="s">
        <v>1003</v>
      </c>
      <c r="B34" s="2" t="s">
        <v>1004</v>
      </c>
    </row>
    <row r="35" spans="1:2" ht="13.5" customHeight="1" x14ac:dyDescent="0.2">
      <c r="A35" s="2" t="s">
        <v>1005</v>
      </c>
      <c r="B35" s="2" t="s">
        <v>1006</v>
      </c>
    </row>
    <row r="36" spans="1:2" ht="13.5" customHeight="1" x14ac:dyDescent="0.2">
      <c r="A36" s="2" t="s">
        <v>1007</v>
      </c>
      <c r="B36" s="2" t="s">
        <v>1008</v>
      </c>
    </row>
    <row r="37" spans="1:2" ht="13.5" customHeight="1" x14ac:dyDescent="0.2">
      <c r="A37" s="2" t="s">
        <v>1009</v>
      </c>
      <c r="B37" s="2" t="s">
        <v>1010</v>
      </c>
    </row>
    <row r="38" spans="1:2" ht="13.5" customHeight="1" x14ac:dyDescent="0.2">
      <c r="A38" s="2" t="s">
        <v>1011</v>
      </c>
      <c r="B38" s="2" t="s">
        <v>1012</v>
      </c>
    </row>
    <row r="39" spans="1:2" ht="13.5" customHeight="1" x14ac:dyDescent="0.2">
      <c r="A39" s="2" t="s">
        <v>1013</v>
      </c>
      <c r="B39" s="2" t="s">
        <v>1014</v>
      </c>
    </row>
    <row r="40" spans="1:2" ht="13.5" customHeight="1" x14ac:dyDescent="0.2">
      <c r="A40" s="2" t="s">
        <v>1015</v>
      </c>
      <c r="B40" s="2" t="s">
        <v>1016</v>
      </c>
    </row>
    <row r="41" spans="1:2" ht="13.5" customHeight="1" x14ac:dyDescent="0.2">
      <c r="A41" s="2" t="s">
        <v>1017</v>
      </c>
      <c r="B41" s="2" t="s">
        <v>1018</v>
      </c>
    </row>
    <row r="42" spans="1:2" ht="13.5" customHeight="1" x14ac:dyDescent="0.2">
      <c r="A42" s="2" t="s">
        <v>1019</v>
      </c>
      <c r="B42" s="2" t="s">
        <v>1020</v>
      </c>
    </row>
    <row r="43" spans="1:2" ht="13.5" customHeight="1" x14ac:dyDescent="0.2">
      <c r="A43" s="2" t="s">
        <v>1021</v>
      </c>
      <c r="B43" s="2" t="s">
        <v>1022</v>
      </c>
    </row>
    <row r="44" spans="1:2" ht="13.5" customHeight="1" x14ac:dyDescent="0.2">
      <c r="A44" s="2" t="s">
        <v>1023</v>
      </c>
      <c r="B44" s="2" t="s">
        <v>1024</v>
      </c>
    </row>
    <row r="45" spans="1:2" ht="13.5" customHeight="1" x14ac:dyDescent="0.2">
      <c r="A45" s="2" t="s">
        <v>1025</v>
      </c>
      <c r="B45" s="2" t="s">
        <v>1026</v>
      </c>
    </row>
    <row r="46" spans="1:2" ht="13.5" customHeight="1" x14ac:dyDescent="0.2">
      <c r="A46" s="2" t="s">
        <v>1027</v>
      </c>
      <c r="B46" s="2" t="s">
        <v>1028</v>
      </c>
    </row>
    <row r="47" spans="1:2" ht="13.5" customHeight="1" x14ac:dyDescent="0.2">
      <c r="A47" s="2" t="s">
        <v>1029</v>
      </c>
      <c r="B47" s="2" t="s">
        <v>1030</v>
      </c>
    </row>
    <row r="48" spans="1:2" ht="13.5" customHeight="1" x14ac:dyDescent="0.2">
      <c r="A48" s="2" t="s">
        <v>1031</v>
      </c>
      <c r="B48" s="2" t="s">
        <v>1032</v>
      </c>
    </row>
    <row r="49" spans="1:2" ht="13.5" customHeight="1" x14ac:dyDescent="0.2">
      <c r="A49" s="2" t="s">
        <v>1033</v>
      </c>
      <c r="B49" s="2" t="s">
        <v>14</v>
      </c>
    </row>
    <row r="50" spans="1:2" ht="13.5" customHeight="1" x14ac:dyDescent="0.2">
      <c r="A50" s="2" t="s">
        <v>1034</v>
      </c>
      <c r="B50" s="2" t="s">
        <v>1035</v>
      </c>
    </row>
    <row r="51" spans="1:2" ht="13.5" customHeight="1" x14ac:dyDescent="0.2">
      <c r="A51" s="2" t="s">
        <v>1036</v>
      </c>
      <c r="B51" s="2" t="s">
        <v>1037</v>
      </c>
    </row>
    <row r="52" spans="1:2" ht="13.5" customHeight="1" x14ac:dyDescent="0.2">
      <c r="A52" s="2" t="s">
        <v>1038</v>
      </c>
      <c r="B52" s="2" t="s">
        <v>1039</v>
      </c>
    </row>
    <row r="53" spans="1:2" ht="13.5" customHeight="1" x14ac:dyDescent="0.2">
      <c r="A53" s="2" t="s">
        <v>1040</v>
      </c>
      <c r="B53" s="2" t="s">
        <v>1041</v>
      </c>
    </row>
    <row r="54" spans="1:2" ht="13.5" customHeight="1" x14ac:dyDescent="0.2">
      <c r="A54" s="2" t="s">
        <v>1042</v>
      </c>
      <c r="B54" s="2" t="s">
        <v>1043</v>
      </c>
    </row>
    <row r="55" spans="1:2" ht="13.5" customHeight="1" x14ac:dyDescent="0.2">
      <c r="A55" s="2" t="s">
        <v>1044</v>
      </c>
      <c r="B55" s="2" t="s">
        <v>1045</v>
      </c>
    </row>
    <row r="56" spans="1:2" ht="13.5" customHeight="1" x14ac:dyDescent="0.2">
      <c r="A56" s="2" t="s">
        <v>1046</v>
      </c>
      <c r="B56" s="2" t="s">
        <v>1047</v>
      </c>
    </row>
    <row r="57" spans="1:2" ht="13.5" customHeight="1" x14ac:dyDescent="0.2">
      <c r="A57" s="2" t="s">
        <v>1048</v>
      </c>
      <c r="B57" s="2" t="s">
        <v>1049</v>
      </c>
    </row>
    <row r="58" spans="1:2" ht="13.5" customHeight="1" x14ac:dyDescent="0.2">
      <c r="A58" s="2" t="s">
        <v>1050</v>
      </c>
      <c r="B58" s="2" t="s">
        <v>1051</v>
      </c>
    </row>
    <row r="59" spans="1:2" ht="13.5" customHeight="1" x14ac:dyDescent="0.2">
      <c r="A59" s="2" t="s">
        <v>1052</v>
      </c>
      <c r="B59" s="2" t="s">
        <v>1053</v>
      </c>
    </row>
    <row r="60" spans="1:2" ht="13.5" customHeight="1" x14ac:dyDescent="0.2">
      <c r="A60" s="2" t="s">
        <v>1054</v>
      </c>
      <c r="B60" s="2" t="s">
        <v>1055</v>
      </c>
    </row>
    <row r="61" spans="1:2" ht="13.5" customHeight="1" x14ac:dyDescent="0.2">
      <c r="A61" s="2" t="s">
        <v>1056</v>
      </c>
      <c r="B61" s="2" t="s">
        <v>1057</v>
      </c>
    </row>
    <row r="62" spans="1:2" ht="13.5" customHeight="1" x14ac:dyDescent="0.2">
      <c r="A62" s="2" t="s">
        <v>1058</v>
      </c>
      <c r="B62" s="2" t="s">
        <v>1059</v>
      </c>
    </row>
    <row r="63" spans="1:2" ht="13.5" customHeight="1" x14ac:dyDescent="0.2">
      <c r="A63" s="2" t="s">
        <v>1010</v>
      </c>
      <c r="B63" s="2" t="s">
        <v>1060</v>
      </c>
    </row>
    <row r="64" spans="1:2" ht="13.5" customHeight="1" x14ac:dyDescent="0.2">
      <c r="A64" s="2" t="s">
        <v>1061</v>
      </c>
      <c r="B64" s="2" t="s">
        <v>1062</v>
      </c>
    </row>
    <row r="65" spans="1:2" ht="13.5" customHeight="1" x14ac:dyDescent="0.2">
      <c r="A65" s="2" t="s">
        <v>1063</v>
      </c>
      <c r="B65" s="2" t="s">
        <v>1064</v>
      </c>
    </row>
    <row r="66" spans="1:2" ht="13.5" customHeight="1" x14ac:dyDescent="0.2">
      <c r="A66" s="2" t="s">
        <v>1065</v>
      </c>
      <c r="B66" s="2" t="s">
        <v>1066</v>
      </c>
    </row>
    <row r="67" spans="1:2" ht="13.5" customHeight="1" x14ac:dyDescent="0.2">
      <c r="A67" s="2" t="s">
        <v>1067</v>
      </c>
      <c r="B67" s="2" t="s">
        <v>1068</v>
      </c>
    </row>
    <row r="68" spans="1:2" ht="13.5" customHeight="1" x14ac:dyDescent="0.2">
      <c r="A68" s="2" t="s">
        <v>1069</v>
      </c>
      <c r="B68" s="2" t="s">
        <v>1070</v>
      </c>
    </row>
    <row r="69" spans="1:2" ht="13.5" customHeight="1" x14ac:dyDescent="0.2">
      <c r="A69" s="2" t="s">
        <v>1071</v>
      </c>
      <c r="B69" s="2" t="s">
        <v>1072</v>
      </c>
    </row>
    <row r="70" spans="1:2" ht="13.5" customHeight="1" x14ac:dyDescent="0.2">
      <c r="A70" s="2" t="s">
        <v>1073</v>
      </c>
      <c r="B70" s="2" t="s">
        <v>1074</v>
      </c>
    </row>
    <row r="71" spans="1:2" ht="13.5" customHeight="1" x14ac:dyDescent="0.2">
      <c r="A71" s="2" t="s">
        <v>1075</v>
      </c>
      <c r="B71" s="2" t="s">
        <v>1076</v>
      </c>
    </row>
    <row r="72" spans="1:2" ht="13.5" customHeight="1" x14ac:dyDescent="0.2">
      <c r="A72" s="2" t="s">
        <v>1077</v>
      </c>
      <c r="B72" s="2" t="s">
        <v>1078</v>
      </c>
    </row>
    <row r="73" spans="1:2" ht="13.5" customHeight="1" x14ac:dyDescent="0.2">
      <c r="A73" s="2" t="s">
        <v>1079</v>
      </c>
      <c r="B73" s="2" t="s">
        <v>1080</v>
      </c>
    </row>
    <row r="74" spans="1:2" ht="13.5" customHeight="1" x14ac:dyDescent="0.2">
      <c r="A74" s="2" t="s">
        <v>1081</v>
      </c>
      <c r="B74" s="2" t="s">
        <v>1082</v>
      </c>
    </row>
    <row r="75" spans="1:2" ht="13.5" customHeight="1" x14ac:dyDescent="0.2">
      <c r="A75" s="2" t="s">
        <v>1083</v>
      </c>
      <c r="B75" s="2" t="s">
        <v>1084</v>
      </c>
    </row>
    <row r="76" spans="1:2" ht="13.5" customHeight="1" x14ac:dyDescent="0.2">
      <c r="A76" s="2" t="s">
        <v>1085</v>
      </c>
      <c r="B76" s="2" t="s">
        <v>1086</v>
      </c>
    </row>
    <row r="77" spans="1:2" ht="13.5" customHeight="1" x14ac:dyDescent="0.2">
      <c r="A77" s="2" t="s">
        <v>1087</v>
      </c>
      <c r="B77" s="2"/>
    </row>
    <row r="78" spans="1:2" ht="13.5" customHeight="1" x14ac:dyDescent="0.2">
      <c r="A78" s="2" t="s">
        <v>1088</v>
      </c>
    </row>
    <row r="79" spans="1:2" ht="13.5" customHeight="1" x14ac:dyDescent="0.2">
      <c r="A79" s="2" t="s">
        <v>1088</v>
      </c>
    </row>
    <row r="80" spans="1:2" ht="13.5" customHeight="1" x14ac:dyDescent="0.2">
      <c r="A80" s="2" t="s">
        <v>1089</v>
      </c>
    </row>
    <row r="81" spans="1:1" ht="13.5" customHeight="1" x14ac:dyDescent="0.2">
      <c r="A81" s="2" t="s">
        <v>1090</v>
      </c>
    </row>
    <row r="82" spans="1:1" ht="13.5" customHeight="1" x14ac:dyDescent="0.2">
      <c r="A82" s="2" t="s">
        <v>1091</v>
      </c>
    </row>
    <row r="83" spans="1:1" ht="13.5" customHeight="1" x14ac:dyDescent="0.2">
      <c r="A83" s="2" t="s">
        <v>1092</v>
      </c>
    </row>
    <row r="84" spans="1:1" ht="13.5" customHeight="1" x14ac:dyDescent="0.2">
      <c r="A84" s="2" t="s">
        <v>1093</v>
      </c>
    </row>
    <row r="85" spans="1:1" ht="13.5" customHeight="1" x14ac:dyDescent="0.2">
      <c r="A85" s="2" t="s">
        <v>1094</v>
      </c>
    </row>
    <row r="86" spans="1:1" ht="13.5" customHeight="1" x14ac:dyDescent="0.2">
      <c r="A86" s="2" t="s">
        <v>1095</v>
      </c>
    </row>
    <row r="87" spans="1:1" ht="13.5" customHeight="1" x14ac:dyDescent="0.2">
      <c r="A87" s="2" t="s">
        <v>1096</v>
      </c>
    </row>
    <row r="88" spans="1:1" ht="13.5" customHeight="1" x14ac:dyDescent="0.2">
      <c r="A88" s="2" t="s">
        <v>1097</v>
      </c>
    </row>
    <row r="89" spans="1:1" ht="13.5" customHeight="1" x14ac:dyDescent="0.2">
      <c r="A89" s="2" t="s">
        <v>1098</v>
      </c>
    </row>
    <row r="90" spans="1:1" ht="13.5" customHeight="1" x14ac:dyDescent="0.2">
      <c r="A90" s="2" t="s">
        <v>1099</v>
      </c>
    </row>
    <row r="91" spans="1:1" ht="13.5" customHeight="1" x14ac:dyDescent="0.2">
      <c r="A91" s="2" t="s">
        <v>1100</v>
      </c>
    </row>
    <row r="92" spans="1:1" ht="13.5" customHeight="1" x14ac:dyDescent="0.2">
      <c r="A92" s="2" t="s">
        <v>729</v>
      </c>
    </row>
    <row r="93" spans="1:1" ht="13.5" customHeight="1" x14ac:dyDescent="0.2">
      <c r="A93" s="2" t="s">
        <v>1101</v>
      </c>
    </row>
    <row r="94" spans="1:1" ht="13.5" customHeight="1" x14ac:dyDescent="0.2">
      <c r="A94" s="2" t="s">
        <v>1102</v>
      </c>
    </row>
    <row r="95" spans="1:1" ht="13.5" customHeight="1" x14ac:dyDescent="0.2">
      <c r="A95" s="2" t="s">
        <v>1103</v>
      </c>
    </row>
    <row r="96" spans="1:1" ht="13.5" customHeight="1" x14ac:dyDescent="0.2">
      <c r="A96" s="2" t="s">
        <v>1104</v>
      </c>
    </row>
    <row r="97" spans="1:1" ht="13.5" customHeight="1" x14ac:dyDescent="0.2">
      <c r="A97" s="2" t="s">
        <v>1105</v>
      </c>
    </row>
    <row r="98" spans="1:1" ht="13.5" customHeight="1" x14ac:dyDescent="0.2">
      <c r="A98" s="2" t="s">
        <v>1106</v>
      </c>
    </row>
    <row r="99" spans="1:1" ht="13.5" customHeight="1" x14ac:dyDescent="0.2">
      <c r="A99" s="2" t="s">
        <v>1107</v>
      </c>
    </row>
    <row r="100" spans="1:1" ht="13.5" customHeight="1" x14ac:dyDescent="0.2">
      <c r="A100" s="2" t="s">
        <v>1108</v>
      </c>
    </row>
    <row r="101" spans="1:1" ht="13.5" customHeight="1" x14ac:dyDescent="0.2">
      <c r="A101" s="2" t="s">
        <v>1109</v>
      </c>
    </row>
    <row r="102" spans="1:1" ht="13.5" customHeight="1" x14ac:dyDescent="0.2">
      <c r="A102" s="2" t="s">
        <v>1110</v>
      </c>
    </row>
    <row r="103" spans="1:1" ht="13.5" customHeight="1" x14ac:dyDescent="0.2">
      <c r="A103" s="2" t="s">
        <v>1111</v>
      </c>
    </row>
    <row r="104" spans="1:1" ht="13.5" customHeight="1" x14ac:dyDescent="0.2">
      <c r="A104" s="2" t="s">
        <v>1112</v>
      </c>
    </row>
    <row r="105" spans="1:1" ht="13.5" customHeight="1" x14ac:dyDescent="0.2">
      <c r="A105" s="2" t="s">
        <v>1113</v>
      </c>
    </row>
    <row r="106" spans="1:1" ht="13.5" customHeight="1" x14ac:dyDescent="0.2">
      <c r="A106" s="2" t="s">
        <v>1114</v>
      </c>
    </row>
    <row r="107" spans="1:1" ht="13.5" customHeight="1" x14ac:dyDescent="0.2">
      <c r="A107" s="2" t="s">
        <v>1115</v>
      </c>
    </row>
    <row r="108" spans="1:1" ht="13.5" customHeight="1" x14ac:dyDescent="0.2">
      <c r="A108" s="2" t="s">
        <v>1116</v>
      </c>
    </row>
    <row r="109" spans="1:1" ht="13.5" customHeight="1" x14ac:dyDescent="0.2">
      <c r="A109" s="2" t="s">
        <v>1117</v>
      </c>
    </row>
    <row r="110" spans="1:1" ht="13.5" customHeight="1" x14ac:dyDescent="0.2">
      <c r="A110" s="2" t="s">
        <v>1118</v>
      </c>
    </row>
    <row r="111" spans="1:1" ht="13.5" customHeight="1" x14ac:dyDescent="0.2">
      <c r="A111" s="2" t="s">
        <v>1119</v>
      </c>
    </row>
    <row r="112" spans="1:1" ht="13.5" customHeight="1" x14ac:dyDescent="0.2">
      <c r="A112" s="2" t="s">
        <v>1120</v>
      </c>
    </row>
    <row r="113" spans="1:1" ht="13.5" customHeight="1" x14ac:dyDescent="0.2">
      <c r="A113" s="2" t="s">
        <v>1121</v>
      </c>
    </row>
    <row r="114" spans="1:1" ht="13.5" customHeight="1" x14ac:dyDescent="0.2">
      <c r="A114" s="2" t="s">
        <v>1122</v>
      </c>
    </row>
    <row r="115" spans="1:1" ht="13.5" customHeight="1" x14ac:dyDescent="0.2">
      <c r="A115" s="2" t="s">
        <v>1123</v>
      </c>
    </row>
    <row r="116" spans="1:1" ht="13.5" customHeight="1" x14ac:dyDescent="0.2">
      <c r="A116" s="2" t="s">
        <v>1124</v>
      </c>
    </row>
    <row r="117" spans="1:1" ht="13.5" customHeight="1" x14ac:dyDescent="0.2">
      <c r="A117" s="2" t="s">
        <v>1125</v>
      </c>
    </row>
    <row r="118" spans="1:1" ht="13.5" customHeight="1" x14ac:dyDescent="0.2">
      <c r="A118" s="2" t="s">
        <v>1126</v>
      </c>
    </row>
    <row r="119" spans="1:1" ht="13.5" customHeight="1" x14ac:dyDescent="0.2">
      <c r="A119" s="2" t="s">
        <v>1127</v>
      </c>
    </row>
    <row r="120" spans="1:1" ht="13.5" customHeight="1" x14ac:dyDescent="0.2">
      <c r="A120" s="2" t="s">
        <v>1128</v>
      </c>
    </row>
    <row r="121" spans="1:1" ht="13.5" customHeight="1" x14ac:dyDescent="0.2">
      <c r="A121" s="2" t="s">
        <v>1129</v>
      </c>
    </row>
    <row r="122" spans="1:1" ht="13.5" customHeight="1" x14ac:dyDescent="0.2">
      <c r="A122" s="2" t="s">
        <v>1130</v>
      </c>
    </row>
    <row r="123" spans="1:1" ht="13.5" customHeight="1" x14ac:dyDescent="0.2">
      <c r="A123" s="2" t="s">
        <v>1131</v>
      </c>
    </row>
    <row r="124" spans="1:1" ht="13.5" customHeight="1" x14ac:dyDescent="0.2">
      <c r="A124" s="2" t="s">
        <v>1132</v>
      </c>
    </row>
    <row r="125" spans="1:1" ht="13.5" customHeight="1" x14ac:dyDescent="0.2">
      <c r="A125" s="2" t="s">
        <v>1133</v>
      </c>
    </row>
    <row r="126" spans="1:1" ht="13.5" customHeight="1" x14ac:dyDescent="0.2">
      <c r="A126" s="2" t="s">
        <v>1134</v>
      </c>
    </row>
    <row r="127" spans="1:1" ht="13.5" customHeight="1" x14ac:dyDescent="0.2">
      <c r="A127" s="2" t="s">
        <v>1135</v>
      </c>
    </row>
    <row r="128" spans="1:1" ht="13.5" customHeight="1" x14ac:dyDescent="0.2">
      <c r="A128" s="2" t="s">
        <v>1136</v>
      </c>
    </row>
    <row r="129" spans="1:1" ht="13.5" customHeight="1" x14ac:dyDescent="0.2">
      <c r="A129" s="2" t="s">
        <v>1137</v>
      </c>
    </row>
    <row r="130" spans="1:1" ht="13.5" customHeight="1" x14ac:dyDescent="0.2">
      <c r="A130" s="2" t="s">
        <v>1138</v>
      </c>
    </row>
    <row r="131" spans="1:1" ht="13.5" customHeight="1" x14ac:dyDescent="0.2">
      <c r="A131" s="2" t="s">
        <v>1139</v>
      </c>
    </row>
    <row r="132" spans="1:1" ht="13.5" customHeight="1" x14ac:dyDescent="0.2">
      <c r="A132" s="2" t="s">
        <v>1140</v>
      </c>
    </row>
    <row r="133" spans="1:1" ht="13.5" customHeight="1" x14ac:dyDescent="0.2">
      <c r="A133" s="2" t="s">
        <v>1141</v>
      </c>
    </row>
    <row r="134" spans="1:1" ht="13.5" customHeight="1" x14ac:dyDescent="0.2">
      <c r="A134" s="2" t="s">
        <v>1142</v>
      </c>
    </row>
    <row r="135" spans="1:1" ht="13.5" customHeight="1" x14ac:dyDescent="0.2">
      <c r="A135" s="2" t="s">
        <v>1143</v>
      </c>
    </row>
    <row r="136" spans="1:1" ht="13.5" customHeight="1" x14ac:dyDescent="0.2">
      <c r="A136" s="2" t="s">
        <v>1144</v>
      </c>
    </row>
    <row r="137" spans="1:1" ht="13.5" customHeight="1" x14ac:dyDescent="0.2">
      <c r="A137" s="2" t="s">
        <v>1145</v>
      </c>
    </row>
    <row r="138" spans="1:1" ht="13.5" customHeight="1" x14ac:dyDescent="0.2">
      <c r="A138" s="2" t="s">
        <v>1146</v>
      </c>
    </row>
    <row r="139" spans="1:1" ht="13.5" customHeight="1" x14ac:dyDescent="0.2">
      <c r="A139" s="2" t="s">
        <v>1147</v>
      </c>
    </row>
    <row r="140" spans="1:1" ht="13.5" customHeight="1" x14ac:dyDescent="0.2">
      <c r="A140" s="2" t="s">
        <v>1148</v>
      </c>
    </row>
    <row r="141" spans="1:1" ht="13.5" customHeight="1" x14ac:dyDescent="0.2"/>
    <row r="142" spans="1:1" ht="13.5" customHeight="1" x14ac:dyDescent="0.2"/>
    <row r="143" spans="1:1" ht="13.5" customHeight="1" x14ac:dyDescent="0.2"/>
    <row r="144" spans="1:1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619D-EBB2-4B49-9717-027BA60B2B6C}">
  <sheetPr codeName="Sheet8"/>
  <dimension ref="A1:R2260"/>
  <sheetViews>
    <sheetView topLeftCell="A118" workbookViewId="0">
      <selection activeCell="D118" sqref="D118"/>
    </sheetView>
  </sheetViews>
  <sheetFormatPr baseColWidth="10" defaultColWidth="11.3984375" defaultRowHeight="14" x14ac:dyDescent="0.2"/>
  <cols>
    <col min="1" max="1" width="7" bestFit="1" customWidth="1"/>
    <col min="2" max="2" width="6.19921875" bestFit="1" customWidth="1"/>
    <col min="3" max="3" width="19.796875" bestFit="1" customWidth="1"/>
    <col min="4" max="4" width="33.19921875" bestFit="1" customWidth="1"/>
    <col min="5" max="5" width="33.19921875" customWidth="1"/>
    <col min="6" max="6" width="11.59765625" bestFit="1" customWidth="1"/>
    <col min="7" max="7" width="21.796875" bestFit="1" customWidth="1"/>
    <col min="8" max="8" width="12.796875" customWidth="1"/>
    <col min="9" max="9" width="20" bestFit="1" customWidth="1"/>
    <col min="10" max="10" width="20" customWidth="1"/>
    <col min="11" max="11" width="10.3984375" bestFit="1" customWidth="1"/>
    <col min="12" max="14" width="10.3984375" customWidth="1"/>
    <col min="15" max="15" width="22.796875" bestFit="1" customWidth="1"/>
    <col min="16" max="16" width="13.59765625" bestFit="1" customWidth="1"/>
    <col min="17" max="17" width="8.19921875" customWidth="1"/>
  </cols>
  <sheetData>
    <row r="1" spans="1:18" ht="15" x14ac:dyDescent="0.2">
      <c r="A1" s="69" t="s">
        <v>1149</v>
      </c>
      <c r="B1" s="69" t="s">
        <v>1150</v>
      </c>
      <c r="C1" s="69" t="s">
        <v>1151</v>
      </c>
      <c r="D1" s="69" t="s">
        <v>1152</v>
      </c>
      <c r="E1" s="69" t="s">
        <v>1153</v>
      </c>
      <c r="F1" s="69" t="s">
        <v>1154</v>
      </c>
      <c r="G1" s="69" t="s">
        <v>1155</v>
      </c>
      <c r="H1" s="69" t="s">
        <v>1156</v>
      </c>
      <c r="I1" s="69" t="s">
        <v>1157</v>
      </c>
      <c r="J1" s="69" t="s">
        <v>1158</v>
      </c>
      <c r="K1" s="69" t="s">
        <v>1159</v>
      </c>
      <c r="L1" s="69"/>
      <c r="M1" s="69"/>
      <c r="N1" s="69"/>
      <c r="O1" s="69" t="s">
        <v>1160</v>
      </c>
      <c r="P1" s="69" t="s">
        <v>671</v>
      </c>
      <c r="Q1" s="69"/>
    </row>
    <row r="2" spans="1:18" ht="15" x14ac:dyDescent="0.2">
      <c r="A2" s="70" t="s">
        <v>441</v>
      </c>
      <c r="B2" s="69">
        <v>5414</v>
      </c>
      <c r="C2" s="69" t="s">
        <v>700</v>
      </c>
      <c r="D2" s="70" t="s">
        <v>1161</v>
      </c>
      <c r="E2" s="70" t="s">
        <v>865</v>
      </c>
      <c r="G2" t="s">
        <v>866</v>
      </c>
      <c r="H2" t="s">
        <v>866</v>
      </c>
      <c r="I2" t="s">
        <v>867</v>
      </c>
      <c r="J2" t="s">
        <v>1162</v>
      </c>
      <c r="K2" s="69" t="s">
        <v>1163</v>
      </c>
      <c r="L2" s="69" t="s">
        <v>62</v>
      </c>
      <c r="M2" s="69" t="s">
        <v>60</v>
      </c>
      <c r="N2" s="69"/>
      <c r="O2" s="69" t="s">
        <v>804</v>
      </c>
      <c r="P2" s="69" t="s">
        <v>868</v>
      </c>
      <c r="Q2" s="2"/>
      <c r="R2" s="69"/>
    </row>
    <row r="3" spans="1:18" ht="15" x14ac:dyDescent="0.2">
      <c r="A3" s="70" t="s">
        <v>441</v>
      </c>
      <c r="B3" s="69">
        <v>5415</v>
      </c>
      <c r="C3" s="69" t="s">
        <v>700</v>
      </c>
      <c r="D3" s="70" t="s">
        <v>1161</v>
      </c>
      <c r="E3" s="70" t="s">
        <v>865</v>
      </c>
      <c r="G3" t="s">
        <v>866</v>
      </c>
      <c r="H3" t="s">
        <v>866</v>
      </c>
      <c r="I3" t="s">
        <v>867</v>
      </c>
      <c r="J3" t="s">
        <v>1162</v>
      </c>
      <c r="K3" s="69" t="s">
        <v>1163</v>
      </c>
      <c r="L3" s="69" t="s">
        <v>62</v>
      </c>
      <c r="M3" s="69" t="s">
        <v>60</v>
      </c>
      <c r="N3" s="69"/>
      <c r="O3" s="69" t="s">
        <v>804</v>
      </c>
      <c r="P3" s="69" t="s">
        <v>868</v>
      </c>
      <c r="Q3" s="2"/>
      <c r="R3" s="70"/>
    </row>
    <row r="4" spans="1:18" ht="15" x14ac:dyDescent="0.2">
      <c r="A4" s="70" t="s">
        <v>441</v>
      </c>
      <c r="B4" s="69">
        <v>5416</v>
      </c>
      <c r="C4" s="69" t="s">
        <v>700</v>
      </c>
      <c r="D4" s="70" t="s">
        <v>1161</v>
      </c>
      <c r="E4" s="70" t="s">
        <v>865</v>
      </c>
      <c r="G4" t="s">
        <v>866</v>
      </c>
      <c r="H4" t="s">
        <v>866</v>
      </c>
      <c r="I4" t="s">
        <v>867</v>
      </c>
      <c r="J4" t="s">
        <v>1162</v>
      </c>
      <c r="K4" s="69" t="s">
        <v>1163</v>
      </c>
      <c r="L4" s="69" t="s">
        <v>62</v>
      </c>
      <c r="M4" s="69" t="s">
        <v>60</v>
      </c>
      <c r="N4" s="69"/>
      <c r="O4" s="69" t="s">
        <v>804</v>
      </c>
      <c r="P4" s="69" t="s">
        <v>868</v>
      </c>
      <c r="Q4" s="2"/>
      <c r="R4" s="70"/>
    </row>
    <row r="5" spans="1:18" ht="15" x14ac:dyDescent="0.2">
      <c r="A5" s="70" t="s">
        <v>181</v>
      </c>
      <c r="B5" s="69">
        <v>1106</v>
      </c>
      <c r="C5" s="69" t="s">
        <v>700</v>
      </c>
      <c r="D5" s="70" t="s">
        <v>1164</v>
      </c>
      <c r="E5" s="70" t="s">
        <v>747</v>
      </c>
      <c r="G5" t="s">
        <v>866</v>
      </c>
      <c r="H5" t="s">
        <v>866</v>
      </c>
      <c r="I5" t="s">
        <v>867</v>
      </c>
      <c r="J5" t="s">
        <v>1162</v>
      </c>
      <c r="K5" t="s">
        <v>1163</v>
      </c>
      <c r="L5" s="69" t="s">
        <v>62</v>
      </c>
      <c r="M5" s="69" t="s">
        <v>60</v>
      </c>
      <c r="O5" s="69" t="s">
        <v>804</v>
      </c>
      <c r="P5" s="69" t="s">
        <v>868</v>
      </c>
      <c r="Q5" s="2"/>
      <c r="R5" s="70"/>
    </row>
    <row r="6" spans="1:18" ht="15" x14ac:dyDescent="0.2">
      <c r="A6" s="70" t="s">
        <v>181</v>
      </c>
      <c r="B6" s="69">
        <v>1107</v>
      </c>
      <c r="C6" s="69" t="s">
        <v>700</v>
      </c>
      <c r="D6" s="70" t="s">
        <v>1164</v>
      </c>
      <c r="E6" s="70" t="s">
        <v>747</v>
      </c>
      <c r="G6" t="s">
        <v>866</v>
      </c>
      <c r="H6" t="s">
        <v>866</v>
      </c>
      <c r="I6" t="s">
        <v>867</v>
      </c>
      <c r="J6" t="s">
        <v>1162</v>
      </c>
      <c r="K6" t="s">
        <v>1163</v>
      </c>
      <c r="L6" s="69" t="s">
        <v>62</v>
      </c>
      <c r="M6" s="69" t="s">
        <v>60</v>
      </c>
      <c r="O6" s="69" t="s">
        <v>804</v>
      </c>
      <c r="P6" s="69" t="s">
        <v>868</v>
      </c>
      <c r="Q6" s="2"/>
      <c r="R6" s="70"/>
    </row>
    <row r="7" spans="1:18" ht="15" x14ac:dyDescent="0.2">
      <c r="A7" s="70" t="s">
        <v>181</v>
      </c>
      <c r="B7" s="69">
        <v>1108</v>
      </c>
      <c r="C7" s="69" t="s">
        <v>700</v>
      </c>
      <c r="D7" s="70" t="s">
        <v>1164</v>
      </c>
      <c r="E7" s="70" t="s">
        <v>747</v>
      </c>
      <c r="G7" t="s">
        <v>866</v>
      </c>
      <c r="H7" t="s">
        <v>866</v>
      </c>
      <c r="I7" t="s">
        <v>867</v>
      </c>
      <c r="J7" t="s">
        <v>1162</v>
      </c>
      <c r="K7" t="s">
        <v>1163</v>
      </c>
      <c r="L7" s="69" t="s">
        <v>62</v>
      </c>
      <c r="M7" s="69" t="s">
        <v>60</v>
      </c>
      <c r="O7" s="69" t="s">
        <v>804</v>
      </c>
      <c r="P7" s="69" t="s">
        <v>868</v>
      </c>
      <c r="Q7" s="2"/>
      <c r="R7" s="70"/>
    </row>
    <row r="8" spans="1:18" ht="15" x14ac:dyDescent="0.2">
      <c r="A8" s="70" t="s">
        <v>181</v>
      </c>
      <c r="B8" s="69">
        <v>1166</v>
      </c>
      <c r="C8" s="69" t="s">
        <v>700</v>
      </c>
      <c r="D8" s="70" t="s">
        <v>1164</v>
      </c>
      <c r="E8" s="70" t="s">
        <v>747</v>
      </c>
      <c r="G8" t="s">
        <v>866</v>
      </c>
      <c r="H8" t="s">
        <v>866</v>
      </c>
      <c r="I8" t="s">
        <v>867</v>
      </c>
      <c r="J8" t="s">
        <v>1162</v>
      </c>
      <c r="K8" t="s">
        <v>1163</v>
      </c>
      <c r="L8" s="69" t="s">
        <v>62</v>
      </c>
      <c r="M8" s="69" t="s">
        <v>60</v>
      </c>
      <c r="O8" s="69" t="s">
        <v>804</v>
      </c>
      <c r="P8" s="69" t="s">
        <v>868</v>
      </c>
      <c r="Q8" s="2"/>
      <c r="R8" s="70"/>
    </row>
    <row r="9" spans="1:18" ht="15" x14ac:dyDescent="0.2">
      <c r="A9" s="70" t="s">
        <v>253</v>
      </c>
      <c r="B9" s="69">
        <v>1918</v>
      </c>
      <c r="C9" s="69" t="s">
        <v>700</v>
      </c>
      <c r="D9" s="70" t="s">
        <v>1164</v>
      </c>
      <c r="E9" s="70" t="s">
        <v>747</v>
      </c>
      <c r="G9" t="s">
        <v>866</v>
      </c>
      <c r="H9" t="s">
        <v>866</v>
      </c>
      <c r="I9" t="s">
        <v>867</v>
      </c>
      <c r="J9" t="s">
        <v>1162</v>
      </c>
      <c r="K9" t="s">
        <v>1163</v>
      </c>
      <c r="L9" s="69" t="s">
        <v>62</v>
      </c>
      <c r="M9" s="69" t="s">
        <v>60</v>
      </c>
      <c r="O9" s="69" t="s">
        <v>804</v>
      </c>
      <c r="P9" s="69" t="s">
        <v>868</v>
      </c>
      <c r="Q9" s="2"/>
      <c r="R9" s="70"/>
    </row>
    <row r="10" spans="1:18" ht="15" x14ac:dyDescent="0.2">
      <c r="A10" s="70" t="s">
        <v>253</v>
      </c>
      <c r="B10" s="69">
        <v>1919</v>
      </c>
      <c r="C10" s="69" t="s">
        <v>700</v>
      </c>
      <c r="D10" s="70" t="s">
        <v>1164</v>
      </c>
      <c r="E10" s="70" t="s">
        <v>747</v>
      </c>
      <c r="G10" t="s">
        <v>866</v>
      </c>
      <c r="H10" t="s">
        <v>866</v>
      </c>
      <c r="I10" t="s">
        <v>867</v>
      </c>
      <c r="J10" t="s">
        <v>1162</v>
      </c>
      <c r="K10" t="s">
        <v>1163</v>
      </c>
      <c r="L10" s="69" t="s">
        <v>62</v>
      </c>
      <c r="M10" s="69" t="s">
        <v>60</v>
      </c>
      <c r="O10" s="69" t="s">
        <v>804</v>
      </c>
      <c r="P10" s="69" t="s">
        <v>868</v>
      </c>
      <c r="Q10" s="2"/>
      <c r="R10" s="70"/>
    </row>
    <row r="11" spans="1:18" ht="15" x14ac:dyDescent="0.2">
      <c r="A11" s="70" t="s">
        <v>253</v>
      </c>
      <c r="B11" s="69">
        <v>1920</v>
      </c>
      <c r="C11" s="69" t="s">
        <v>700</v>
      </c>
      <c r="D11" s="70" t="s">
        <v>1164</v>
      </c>
      <c r="E11" s="70" t="s">
        <v>747</v>
      </c>
      <c r="G11" t="s">
        <v>866</v>
      </c>
      <c r="H11" t="s">
        <v>866</v>
      </c>
      <c r="I11" t="s">
        <v>867</v>
      </c>
      <c r="J11" t="s">
        <v>1162</v>
      </c>
      <c r="K11" t="s">
        <v>1163</v>
      </c>
      <c r="L11" s="69" t="s">
        <v>62</v>
      </c>
      <c r="M11" s="69" t="s">
        <v>60</v>
      </c>
      <c r="O11" s="69" t="s">
        <v>804</v>
      </c>
      <c r="P11" s="69" t="s">
        <v>868</v>
      </c>
      <c r="Q11" s="2"/>
      <c r="R11" s="70"/>
    </row>
    <row r="12" spans="1:18" ht="15" x14ac:dyDescent="0.2">
      <c r="A12" s="70" t="s">
        <v>298</v>
      </c>
      <c r="B12" s="69">
        <v>2768</v>
      </c>
      <c r="C12" s="69" t="s">
        <v>700</v>
      </c>
      <c r="D12" s="70" t="s">
        <v>1164</v>
      </c>
      <c r="E12" s="70" t="s">
        <v>747</v>
      </c>
      <c r="G12" t="s">
        <v>866</v>
      </c>
      <c r="H12" t="s">
        <v>866</v>
      </c>
      <c r="I12" t="s">
        <v>867</v>
      </c>
      <c r="J12" t="s">
        <v>1162</v>
      </c>
      <c r="K12" t="s">
        <v>1163</v>
      </c>
      <c r="L12" s="69" t="s">
        <v>62</v>
      </c>
      <c r="M12" s="69" t="s">
        <v>60</v>
      </c>
      <c r="O12" s="69" t="s">
        <v>804</v>
      </c>
      <c r="P12" s="69" t="s">
        <v>868</v>
      </c>
      <c r="Q12" s="2"/>
      <c r="R12" s="70"/>
    </row>
    <row r="13" spans="1:18" ht="15" x14ac:dyDescent="0.2">
      <c r="A13" s="70" t="s">
        <v>298</v>
      </c>
      <c r="B13" s="69">
        <v>2769</v>
      </c>
      <c r="C13" s="69" t="s">
        <v>700</v>
      </c>
      <c r="D13" s="70" t="s">
        <v>1164</v>
      </c>
      <c r="E13" s="70" t="s">
        <v>747</v>
      </c>
      <c r="G13" t="s">
        <v>866</v>
      </c>
      <c r="H13" t="s">
        <v>866</v>
      </c>
      <c r="I13" t="s">
        <v>867</v>
      </c>
      <c r="J13" t="s">
        <v>1162</v>
      </c>
      <c r="K13" t="s">
        <v>1163</v>
      </c>
      <c r="L13" s="69" t="s">
        <v>62</v>
      </c>
      <c r="M13" s="69" t="s">
        <v>60</v>
      </c>
      <c r="O13" s="69" t="s">
        <v>804</v>
      </c>
      <c r="P13" s="69" t="s">
        <v>868</v>
      </c>
      <c r="Q13" s="2"/>
      <c r="R13" s="70"/>
    </row>
    <row r="14" spans="1:18" ht="15" x14ac:dyDescent="0.2">
      <c r="A14" s="70" t="s">
        <v>298</v>
      </c>
      <c r="B14" s="69">
        <v>2770</v>
      </c>
      <c r="C14" s="69" t="s">
        <v>700</v>
      </c>
      <c r="D14" s="70" t="s">
        <v>1164</v>
      </c>
      <c r="E14" s="70" t="s">
        <v>747</v>
      </c>
      <c r="G14" t="s">
        <v>866</v>
      </c>
      <c r="H14" t="s">
        <v>866</v>
      </c>
      <c r="I14" t="s">
        <v>867</v>
      </c>
      <c r="J14" t="s">
        <v>1162</v>
      </c>
      <c r="K14" t="s">
        <v>1163</v>
      </c>
      <c r="L14" s="69" t="s">
        <v>62</v>
      </c>
      <c r="M14" s="69" t="s">
        <v>60</v>
      </c>
      <c r="O14" s="69" t="s">
        <v>804</v>
      </c>
      <c r="P14" s="69" t="s">
        <v>868</v>
      </c>
      <c r="Q14" s="2"/>
      <c r="R14" s="70"/>
    </row>
    <row r="15" spans="1:18" ht="15" x14ac:dyDescent="0.2">
      <c r="A15" s="70" t="s">
        <v>460</v>
      </c>
      <c r="B15" s="69">
        <v>5154</v>
      </c>
      <c r="C15" s="69" t="s">
        <v>700</v>
      </c>
      <c r="D15" s="70" t="s">
        <v>1164</v>
      </c>
      <c r="E15" s="70" t="s">
        <v>747</v>
      </c>
      <c r="G15" t="s">
        <v>866</v>
      </c>
      <c r="H15" t="s">
        <v>866</v>
      </c>
      <c r="I15" t="s">
        <v>867</v>
      </c>
      <c r="J15" t="s">
        <v>1162</v>
      </c>
      <c r="K15" t="s">
        <v>1163</v>
      </c>
      <c r="L15" s="69" t="s">
        <v>62</v>
      </c>
      <c r="M15" s="69" t="s">
        <v>60</v>
      </c>
      <c r="O15" s="69" t="s">
        <v>804</v>
      </c>
      <c r="P15" s="69" t="s">
        <v>868</v>
      </c>
      <c r="Q15" s="2"/>
      <c r="R15" s="70"/>
    </row>
    <row r="16" spans="1:18" ht="15" x14ac:dyDescent="0.2">
      <c r="A16" s="70" t="s">
        <v>460</v>
      </c>
      <c r="B16" s="69">
        <v>5160</v>
      </c>
      <c r="C16" s="69" t="s">
        <v>700</v>
      </c>
      <c r="D16" s="70" t="s">
        <v>1164</v>
      </c>
      <c r="E16" s="70" t="s">
        <v>747</v>
      </c>
      <c r="G16" t="s">
        <v>866</v>
      </c>
      <c r="H16" t="s">
        <v>866</v>
      </c>
      <c r="I16" t="s">
        <v>867</v>
      </c>
      <c r="J16" t="s">
        <v>1162</v>
      </c>
      <c r="K16" t="s">
        <v>1163</v>
      </c>
      <c r="L16" s="69" t="s">
        <v>62</v>
      </c>
      <c r="M16" s="69" t="s">
        <v>60</v>
      </c>
      <c r="O16" s="69" t="s">
        <v>804</v>
      </c>
      <c r="P16" s="69" t="s">
        <v>868</v>
      </c>
      <c r="Q16" s="2"/>
      <c r="R16" s="70"/>
    </row>
    <row r="17" spans="1:18" ht="15" x14ac:dyDescent="0.2">
      <c r="A17" s="69" t="s">
        <v>84</v>
      </c>
      <c r="B17" s="69">
        <v>381</v>
      </c>
      <c r="C17" s="69" t="s">
        <v>700</v>
      </c>
      <c r="D17" s="70" t="s">
        <v>1164</v>
      </c>
      <c r="E17" s="70" t="s">
        <v>747</v>
      </c>
      <c r="G17" t="s">
        <v>866</v>
      </c>
      <c r="H17" t="s">
        <v>866</v>
      </c>
      <c r="I17" t="s">
        <v>867</v>
      </c>
      <c r="J17" t="s">
        <v>1162</v>
      </c>
      <c r="K17" t="s">
        <v>1163</v>
      </c>
      <c r="L17" s="69" t="s">
        <v>62</v>
      </c>
      <c r="M17" s="69" t="s">
        <v>60</v>
      </c>
      <c r="O17" s="69" t="s">
        <v>804</v>
      </c>
      <c r="P17" s="69" t="s">
        <v>868</v>
      </c>
      <c r="Q17" s="2"/>
      <c r="R17" s="70"/>
    </row>
    <row r="18" spans="1:18" ht="15" x14ac:dyDescent="0.2">
      <c r="A18" s="69" t="s">
        <v>84</v>
      </c>
      <c r="B18" s="69">
        <v>406</v>
      </c>
      <c r="C18" s="69" t="s">
        <v>700</v>
      </c>
      <c r="D18" s="70" t="s">
        <v>1164</v>
      </c>
      <c r="E18" s="70" t="s">
        <v>747</v>
      </c>
      <c r="G18" t="s">
        <v>866</v>
      </c>
      <c r="H18" t="s">
        <v>866</v>
      </c>
      <c r="I18" t="s">
        <v>867</v>
      </c>
      <c r="J18" t="s">
        <v>1162</v>
      </c>
      <c r="K18" t="s">
        <v>1163</v>
      </c>
      <c r="L18" s="69" t="s">
        <v>62</v>
      </c>
      <c r="M18" s="69" t="s">
        <v>60</v>
      </c>
      <c r="O18" s="69" t="s">
        <v>804</v>
      </c>
      <c r="P18" s="69" t="s">
        <v>868</v>
      </c>
      <c r="Q18" s="2"/>
      <c r="R18" s="70"/>
    </row>
    <row r="19" spans="1:18" ht="15" x14ac:dyDescent="0.2">
      <c r="A19" s="69" t="s">
        <v>84</v>
      </c>
      <c r="B19" s="69">
        <v>416</v>
      </c>
      <c r="C19" s="69" t="s">
        <v>700</v>
      </c>
      <c r="D19" s="70" t="s">
        <v>1164</v>
      </c>
      <c r="E19" s="70" t="s">
        <v>747</v>
      </c>
      <c r="G19" t="s">
        <v>866</v>
      </c>
      <c r="H19" t="s">
        <v>866</v>
      </c>
      <c r="I19" t="s">
        <v>867</v>
      </c>
      <c r="J19" t="s">
        <v>1162</v>
      </c>
      <c r="K19" t="s">
        <v>1163</v>
      </c>
      <c r="L19" s="69" t="s">
        <v>62</v>
      </c>
      <c r="M19" s="69" t="s">
        <v>60</v>
      </c>
      <c r="O19" s="69" t="s">
        <v>804</v>
      </c>
      <c r="P19" s="69" t="s">
        <v>868</v>
      </c>
      <c r="Q19" s="2"/>
      <c r="R19" s="70"/>
    </row>
    <row r="20" spans="1:18" ht="15" x14ac:dyDescent="0.2">
      <c r="A20" s="70" t="s">
        <v>475</v>
      </c>
      <c r="B20" s="69">
        <v>5588</v>
      </c>
      <c r="C20" s="69" t="s">
        <v>700</v>
      </c>
      <c r="D20" s="70" t="s">
        <v>1164</v>
      </c>
      <c r="E20" s="70" t="s">
        <v>747</v>
      </c>
      <c r="G20" t="s">
        <v>866</v>
      </c>
      <c r="H20" t="s">
        <v>866</v>
      </c>
      <c r="I20" t="s">
        <v>867</v>
      </c>
      <c r="J20" t="s">
        <v>1162</v>
      </c>
      <c r="K20" t="s">
        <v>1163</v>
      </c>
      <c r="L20" s="69" t="s">
        <v>62</v>
      </c>
      <c r="M20" s="69" t="s">
        <v>60</v>
      </c>
      <c r="O20" s="69" t="s">
        <v>804</v>
      </c>
      <c r="P20" s="69" t="s">
        <v>868</v>
      </c>
      <c r="Q20" s="2"/>
      <c r="R20" s="70"/>
    </row>
    <row r="21" spans="1:18" ht="15" x14ac:dyDescent="0.2">
      <c r="A21" s="70" t="s">
        <v>475</v>
      </c>
      <c r="B21" s="69">
        <v>5589</v>
      </c>
      <c r="C21" s="69" t="s">
        <v>700</v>
      </c>
      <c r="D21" s="70" t="s">
        <v>1164</v>
      </c>
      <c r="E21" s="70" t="s">
        <v>747</v>
      </c>
      <c r="G21" t="s">
        <v>866</v>
      </c>
      <c r="H21" t="s">
        <v>866</v>
      </c>
      <c r="I21" t="s">
        <v>867</v>
      </c>
      <c r="J21" t="s">
        <v>1162</v>
      </c>
      <c r="K21" t="s">
        <v>1163</v>
      </c>
      <c r="L21" s="69" t="s">
        <v>62</v>
      </c>
      <c r="M21" s="69" t="s">
        <v>60</v>
      </c>
      <c r="O21" s="69" t="s">
        <v>804</v>
      </c>
      <c r="P21" s="69" t="s">
        <v>868</v>
      </c>
      <c r="Q21" s="2"/>
      <c r="R21" s="69"/>
    </row>
    <row r="22" spans="1:18" ht="15" x14ac:dyDescent="0.2">
      <c r="A22" s="70" t="s">
        <v>475</v>
      </c>
      <c r="B22" s="69">
        <v>5590</v>
      </c>
      <c r="C22" s="69" t="s">
        <v>700</v>
      </c>
      <c r="D22" s="70" t="s">
        <v>1164</v>
      </c>
      <c r="E22" s="70" t="s">
        <v>747</v>
      </c>
      <c r="G22" t="s">
        <v>866</v>
      </c>
      <c r="H22" t="s">
        <v>866</v>
      </c>
      <c r="I22" t="s">
        <v>867</v>
      </c>
      <c r="J22" t="s">
        <v>1162</v>
      </c>
      <c r="K22" t="s">
        <v>1163</v>
      </c>
      <c r="L22" s="69" t="s">
        <v>62</v>
      </c>
      <c r="M22" s="69" t="s">
        <v>60</v>
      </c>
      <c r="O22" s="69" t="s">
        <v>804</v>
      </c>
      <c r="P22" s="69" t="s">
        <v>868</v>
      </c>
      <c r="Q22" s="2"/>
      <c r="R22" s="69"/>
    </row>
    <row r="23" spans="1:18" ht="15" x14ac:dyDescent="0.2">
      <c r="A23" t="s">
        <v>257</v>
      </c>
      <c r="B23" s="69">
        <v>1912</v>
      </c>
      <c r="C23" s="69" t="s">
        <v>700</v>
      </c>
      <c r="D23" s="70" t="s">
        <v>1164</v>
      </c>
      <c r="E23" s="70" t="s">
        <v>747</v>
      </c>
      <c r="G23" t="s">
        <v>866</v>
      </c>
      <c r="H23" t="s">
        <v>866</v>
      </c>
      <c r="I23" t="s">
        <v>867</v>
      </c>
      <c r="J23" t="s">
        <v>1162</v>
      </c>
      <c r="K23" t="s">
        <v>1163</v>
      </c>
      <c r="L23" s="69" t="s">
        <v>62</v>
      </c>
      <c r="M23" s="69" t="s">
        <v>60</v>
      </c>
      <c r="O23" s="69" t="s">
        <v>804</v>
      </c>
      <c r="P23" s="69" t="s">
        <v>868</v>
      </c>
      <c r="Q23" s="2"/>
      <c r="R23" s="69"/>
    </row>
    <row r="24" spans="1:18" ht="15" x14ac:dyDescent="0.2">
      <c r="A24" t="s">
        <v>257</v>
      </c>
      <c r="B24" s="69">
        <v>1913</v>
      </c>
      <c r="C24" s="69" t="s">
        <v>700</v>
      </c>
      <c r="D24" s="70" t="s">
        <v>1164</v>
      </c>
      <c r="E24" s="70" t="s">
        <v>747</v>
      </c>
      <c r="G24" t="s">
        <v>866</v>
      </c>
      <c r="H24" t="s">
        <v>866</v>
      </c>
      <c r="I24" t="s">
        <v>867</v>
      </c>
      <c r="J24" t="s">
        <v>1162</v>
      </c>
      <c r="K24" t="s">
        <v>1163</v>
      </c>
      <c r="L24" s="69" t="s">
        <v>62</v>
      </c>
      <c r="M24" s="69" t="s">
        <v>60</v>
      </c>
      <c r="O24" s="69" t="s">
        <v>804</v>
      </c>
      <c r="P24" s="69" t="s">
        <v>868</v>
      </c>
      <c r="Q24" s="2"/>
      <c r="R24" s="69"/>
    </row>
    <row r="25" spans="1:18" ht="15" x14ac:dyDescent="0.2">
      <c r="A25" t="s">
        <v>257</v>
      </c>
      <c r="B25" s="69">
        <v>1914</v>
      </c>
      <c r="C25" s="69" t="s">
        <v>700</v>
      </c>
      <c r="D25" s="70" t="s">
        <v>1164</v>
      </c>
      <c r="E25" s="70" t="s">
        <v>747</v>
      </c>
      <c r="G25" t="s">
        <v>866</v>
      </c>
      <c r="H25" t="s">
        <v>866</v>
      </c>
      <c r="I25" t="s">
        <v>867</v>
      </c>
      <c r="J25" t="s">
        <v>1162</v>
      </c>
      <c r="K25" t="s">
        <v>1163</v>
      </c>
      <c r="L25" s="69" t="s">
        <v>62</v>
      </c>
      <c r="M25" s="69" t="s">
        <v>60</v>
      </c>
      <c r="O25" s="69" t="s">
        <v>804</v>
      </c>
      <c r="P25" s="69" t="s">
        <v>868</v>
      </c>
      <c r="Q25" s="2"/>
      <c r="R25" s="69"/>
    </row>
    <row r="26" spans="1:18" ht="15" x14ac:dyDescent="0.2">
      <c r="A26" s="70" t="s">
        <v>207</v>
      </c>
      <c r="B26" s="69">
        <v>1366</v>
      </c>
      <c r="C26" s="69" t="s">
        <v>700</v>
      </c>
      <c r="D26" s="70" t="s">
        <v>760</v>
      </c>
      <c r="E26" s="70" t="s">
        <v>760</v>
      </c>
      <c r="G26" t="s">
        <v>866</v>
      </c>
      <c r="H26" t="s">
        <v>866</v>
      </c>
      <c r="I26" t="s">
        <v>867</v>
      </c>
      <c r="J26" t="s">
        <v>1162</v>
      </c>
      <c r="K26" t="s">
        <v>1163</v>
      </c>
      <c r="L26" s="69" t="s">
        <v>62</v>
      </c>
      <c r="M26" s="69" t="s">
        <v>60</v>
      </c>
      <c r="O26" s="69" t="s">
        <v>804</v>
      </c>
      <c r="P26" s="69" t="s">
        <v>869</v>
      </c>
      <c r="Q26" s="2"/>
      <c r="R26" s="69"/>
    </row>
    <row r="27" spans="1:18" ht="15" x14ac:dyDescent="0.2">
      <c r="A27" s="70" t="s">
        <v>207</v>
      </c>
      <c r="B27" s="69">
        <v>1367</v>
      </c>
      <c r="C27" s="69" t="s">
        <v>700</v>
      </c>
      <c r="D27" s="70" t="s">
        <v>760</v>
      </c>
      <c r="E27" s="70" t="s">
        <v>760</v>
      </c>
      <c r="G27" t="s">
        <v>866</v>
      </c>
      <c r="H27" t="s">
        <v>866</v>
      </c>
      <c r="I27" t="s">
        <v>867</v>
      </c>
      <c r="J27" t="s">
        <v>1162</v>
      </c>
      <c r="K27" t="s">
        <v>1163</v>
      </c>
      <c r="L27" s="69" t="s">
        <v>62</v>
      </c>
      <c r="M27" s="69" t="s">
        <v>60</v>
      </c>
      <c r="O27" s="69" t="s">
        <v>804</v>
      </c>
      <c r="P27" s="69" t="s">
        <v>869</v>
      </c>
      <c r="Q27" s="2"/>
      <c r="R27" s="69"/>
    </row>
    <row r="28" spans="1:18" ht="15" x14ac:dyDescent="0.2">
      <c r="A28" s="70" t="s">
        <v>207</v>
      </c>
      <c r="B28" s="69">
        <v>1368</v>
      </c>
      <c r="C28" s="69" t="s">
        <v>700</v>
      </c>
      <c r="D28" s="70" t="s">
        <v>760</v>
      </c>
      <c r="E28" s="70" t="s">
        <v>760</v>
      </c>
      <c r="G28" t="s">
        <v>866</v>
      </c>
      <c r="H28" t="s">
        <v>866</v>
      </c>
      <c r="I28" t="s">
        <v>867</v>
      </c>
      <c r="J28" t="s">
        <v>1162</v>
      </c>
      <c r="K28" t="s">
        <v>1163</v>
      </c>
      <c r="L28" s="69" t="s">
        <v>62</v>
      </c>
      <c r="M28" s="69" t="s">
        <v>60</v>
      </c>
      <c r="O28" s="69" t="s">
        <v>804</v>
      </c>
      <c r="P28" s="69" t="s">
        <v>869</v>
      </c>
      <c r="Q28" s="2"/>
      <c r="R28" s="69"/>
    </row>
    <row r="29" spans="1:18" ht="15" x14ac:dyDescent="0.2">
      <c r="A29" s="70" t="s">
        <v>207</v>
      </c>
      <c r="B29" s="69">
        <v>1374</v>
      </c>
      <c r="C29" s="69" t="s">
        <v>700</v>
      </c>
      <c r="D29" s="70" t="s">
        <v>760</v>
      </c>
      <c r="E29" s="70" t="s">
        <v>760</v>
      </c>
      <c r="G29" t="s">
        <v>866</v>
      </c>
      <c r="H29" t="s">
        <v>866</v>
      </c>
      <c r="I29" t="s">
        <v>867</v>
      </c>
      <c r="J29" t="s">
        <v>1162</v>
      </c>
      <c r="K29" t="s">
        <v>1163</v>
      </c>
      <c r="L29" s="69" t="s">
        <v>62</v>
      </c>
      <c r="M29" s="69" t="s">
        <v>60</v>
      </c>
      <c r="O29" s="69" t="s">
        <v>804</v>
      </c>
      <c r="P29" s="69" t="s">
        <v>869</v>
      </c>
      <c r="Q29" s="2"/>
      <c r="R29" s="69"/>
    </row>
    <row r="30" spans="1:18" ht="15" x14ac:dyDescent="0.2">
      <c r="A30" s="70" t="s">
        <v>207</v>
      </c>
      <c r="B30" s="69">
        <v>1375</v>
      </c>
      <c r="C30" s="69" t="s">
        <v>700</v>
      </c>
      <c r="D30" s="70" t="s">
        <v>760</v>
      </c>
      <c r="E30" s="70" t="s">
        <v>760</v>
      </c>
      <c r="G30" t="s">
        <v>866</v>
      </c>
      <c r="H30" t="s">
        <v>866</v>
      </c>
      <c r="I30" t="s">
        <v>867</v>
      </c>
      <c r="J30" t="s">
        <v>1162</v>
      </c>
      <c r="K30" t="s">
        <v>1163</v>
      </c>
      <c r="L30" s="69" t="s">
        <v>62</v>
      </c>
      <c r="M30" s="69" t="s">
        <v>60</v>
      </c>
      <c r="O30" s="69" t="s">
        <v>804</v>
      </c>
      <c r="P30" s="70" t="s">
        <v>869</v>
      </c>
      <c r="Q30" s="2"/>
      <c r="R30" s="69"/>
    </row>
    <row r="31" spans="1:18" ht="15" x14ac:dyDescent="0.2">
      <c r="A31" s="70" t="s">
        <v>253</v>
      </c>
      <c r="B31" s="69">
        <v>1941</v>
      </c>
      <c r="C31" s="69" t="s">
        <v>700</v>
      </c>
      <c r="D31" s="70" t="s">
        <v>760</v>
      </c>
      <c r="E31" s="70" t="s">
        <v>760</v>
      </c>
      <c r="G31" t="s">
        <v>866</v>
      </c>
      <c r="H31" t="s">
        <v>866</v>
      </c>
      <c r="I31" t="s">
        <v>867</v>
      </c>
      <c r="J31" t="s">
        <v>1162</v>
      </c>
      <c r="K31" t="s">
        <v>1163</v>
      </c>
      <c r="L31" s="69" t="s">
        <v>62</v>
      </c>
      <c r="M31" s="69" t="s">
        <v>60</v>
      </c>
      <c r="O31" s="69" t="s">
        <v>804</v>
      </c>
      <c r="P31" s="70" t="s">
        <v>869</v>
      </c>
      <c r="Q31" s="2"/>
      <c r="R31" s="69"/>
    </row>
    <row r="32" spans="1:18" ht="15" x14ac:dyDescent="0.2">
      <c r="A32" s="70" t="s">
        <v>282</v>
      </c>
      <c r="B32" s="69">
        <v>2450</v>
      </c>
      <c r="C32" s="69" t="s">
        <v>700</v>
      </c>
      <c r="D32" s="70" t="s">
        <v>760</v>
      </c>
      <c r="E32" s="70" t="s">
        <v>760</v>
      </c>
      <c r="G32" t="s">
        <v>866</v>
      </c>
      <c r="H32" t="s">
        <v>866</v>
      </c>
      <c r="I32" t="s">
        <v>867</v>
      </c>
      <c r="J32" t="s">
        <v>1162</v>
      </c>
      <c r="K32" t="s">
        <v>1163</v>
      </c>
      <c r="L32" s="69" t="s">
        <v>62</v>
      </c>
      <c r="M32" s="69" t="s">
        <v>60</v>
      </c>
      <c r="O32" s="69" t="s">
        <v>804</v>
      </c>
      <c r="P32" s="70" t="s">
        <v>869</v>
      </c>
      <c r="Q32" s="2"/>
      <c r="R32" s="69"/>
    </row>
    <row r="33" spans="1:18" ht="15" x14ac:dyDescent="0.2">
      <c r="A33" s="70" t="s">
        <v>282</v>
      </c>
      <c r="B33" s="69">
        <v>2451</v>
      </c>
      <c r="C33" s="69" t="s">
        <v>700</v>
      </c>
      <c r="D33" s="70" t="s">
        <v>760</v>
      </c>
      <c r="E33" s="70" t="s">
        <v>760</v>
      </c>
      <c r="G33" t="s">
        <v>866</v>
      </c>
      <c r="H33" t="s">
        <v>866</v>
      </c>
      <c r="I33" t="s">
        <v>867</v>
      </c>
      <c r="J33" t="s">
        <v>1162</v>
      </c>
      <c r="K33" t="s">
        <v>1163</v>
      </c>
      <c r="L33" s="69" t="s">
        <v>62</v>
      </c>
      <c r="M33" s="69" t="s">
        <v>60</v>
      </c>
      <c r="O33" s="69" t="s">
        <v>804</v>
      </c>
      <c r="P33" s="70" t="s">
        <v>869</v>
      </c>
      <c r="Q33" s="2"/>
      <c r="R33" s="69"/>
    </row>
    <row r="34" spans="1:18" ht="15" x14ac:dyDescent="0.2">
      <c r="A34" s="70" t="s">
        <v>282</v>
      </c>
      <c r="B34" s="69">
        <v>2452</v>
      </c>
      <c r="C34" s="69" t="s">
        <v>700</v>
      </c>
      <c r="D34" s="70" t="s">
        <v>760</v>
      </c>
      <c r="E34" s="70" t="s">
        <v>760</v>
      </c>
      <c r="G34" t="s">
        <v>866</v>
      </c>
      <c r="H34" t="s">
        <v>866</v>
      </c>
      <c r="I34" t="s">
        <v>867</v>
      </c>
      <c r="J34" t="s">
        <v>1162</v>
      </c>
      <c r="K34" t="s">
        <v>1163</v>
      </c>
      <c r="L34" s="69" t="s">
        <v>62</v>
      </c>
      <c r="M34" s="69" t="s">
        <v>60</v>
      </c>
      <c r="O34" s="69" t="s">
        <v>804</v>
      </c>
      <c r="P34" s="70" t="s">
        <v>869</v>
      </c>
      <c r="Q34" s="2"/>
      <c r="R34" s="69"/>
    </row>
    <row r="35" spans="1:18" ht="15" x14ac:dyDescent="0.2">
      <c r="A35" s="70" t="s">
        <v>282</v>
      </c>
      <c r="B35" s="69">
        <v>2453</v>
      </c>
      <c r="C35" s="69" t="s">
        <v>700</v>
      </c>
      <c r="D35" s="70" t="s">
        <v>760</v>
      </c>
      <c r="E35" s="70" t="s">
        <v>760</v>
      </c>
      <c r="G35" t="s">
        <v>866</v>
      </c>
      <c r="H35" t="s">
        <v>866</v>
      </c>
      <c r="I35" t="s">
        <v>867</v>
      </c>
      <c r="J35" t="s">
        <v>1162</v>
      </c>
      <c r="K35" t="s">
        <v>1163</v>
      </c>
      <c r="L35" s="69" t="s">
        <v>62</v>
      </c>
      <c r="M35" s="69" t="s">
        <v>60</v>
      </c>
      <c r="O35" s="69" t="s">
        <v>804</v>
      </c>
      <c r="P35" s="70" t="s">
        <v>869</v>
      </c>
      <c r="Q35" s="2"/>
      <c r="R35" s="69"/>
    </row>
    <row r="36" spans="1:18" ht="15" x14ac:dyDescent="0.2">
      <c r="A36" s="70" t="s">
        <v>328</v>
      </c>
      <c r="B36" s="69">
        <v>3208</v>
      </c>
      <c r="C36" s="69" t="s">
        <v>700</v>
      </c>
      <c r="D36" s="70" t="s">
        <v>760</v>
      </c>
      <c r="E36" s="70" t="s">
        <v>760</v>
      </c>
      <c r="G36" t="s">
        <v>866</v>
      </c>
      <c r="H36" t="s">
        <v>866</v>
      </c>
      <c r="I36" t="s">
        <v>867</v>
      </c>
      <c r="J36" t="s">
        <v>1162</v>
      </c>
      <c r="K36" t="s">
        <v>1163</v>
      </c>
      <c r="L36" s="69" t="s">
        <v>62</v>
      </c>
      <c r="M36" s="69" t="s">
        <v>60</v>
      </c>
      <c r="O36" s="69" t="s">
        <v>804</v>
      </c>
      <c r="P36" s="70" t="s">
        <v>869</v>
      </c>
      <c r="Q36" s="2"/>
      <c r="R36" s="69"/>
    </row>
    <row r="37" spans="1:18" ht="15" x14ac:dyDescent="0.2">
      <c r="A37" s="70" t="s">
        <v>328</v>
      </c>
      <c r="B37" s="69">
        <v>3209</v>
      </c>
      <c r="C37" s="69" t="s">
        <v>700</v>
      </c>
      <c r="D37" s="70" t="s">
        <v>760</v>
      </c>
      <c r="E37" s="70" t="s">
        <v>760</v>
      </c>
      <c r="G37" t="s">
        <v>866</v>
      </c>
      <c r="H37" t="s">
        <v>866</v>
      </c>
      <c r="I37" t="s">
        <v>867</v>
      </c>
      <c r="J37" t="s">
        <v>1162</v>
      </c>
      <c r="K37" t="s">
        <v>1163</v>
      </c>
      <c r="L37" s="69" t="s">
        <v>62</v>
      </c>
      <c r="M37" s="69" t="s">
        <v>60</v>
      </c>
      <c r="O37" s="69" t="s">
        <v>804</v>
      </c>
      <c r="P37" s="70" t="s">
        <v>869</v>
      </c>
      <c r="Q37" s="2"/>
      <c r="R37" s="70"/>
    </row>
    <row r="38" spans="1:18" ht="15" x14ac:dyDescent="0.2">
      <c r="A38" s="70" t="s">
        <v>328</v>
      </c>
      <c r="B38" s="69">
        <v>3210</v>
      </c>
      <c r="C38" s="69" t="s">
        <v>700</v>
      </c>
      <c r="D38" s="70" t="s">
        <v>760</v>
      </c>
      <c r="E38" s="70" t="s">
        <v>760</v>
      </c>
      <c r="G38" t="s">
        <v>866</v>
      </c>
      <c r="H38" t="s">
        <v>866</v>
      </c>
      <c r="I38" t="s">
        <v>867</v>
      </c>
      <c r="J38" t="s">
        <v>1162</v>
      </c>
      <c r="K38" t="s">
        <v>1163</v>
      </c>
      <c r="L38" s="69" t="s">
        <v>62</v>
      </c>
      <c r="M38" s="69" t="s">
        <v>60</v>
      </c>
      <c r="O38" s="69" t="s">
        <v>804</v>
      </c>
      <c r="P38" s="70" t="s">
        <v>869</v>
      </c>
      <c r="Q38" s="2"/>
      <c r="R38" s="70"/>
    </row>
    <row r="39" spans="1:18" ht="15" x14ac:dyDescent="0.2">
      <c r="A39" s="70" t="s">
        <v>328</v>
      </c>
      <c r="B39" s="69">
        <v>3211</v>
      </c>
      <c r="C39" s="69" t="s">
        <v>700</v>
      </c>
      <c r="D39" s="70" t="s">
        <v>760</v>
      </c>
      <c r="E39" s="70" t="s">
        <v>760</v>
      </c>
      <c r="G39" t="s">
        <v>866</v>
      </c>
      <c r="H39" t="s">
        <v>866</v>
      </c>
      <c r="I39" t="s">
        <v>867</v>
      </c>
      <c r="J39" t="s">
        <v>1162</v>
      </c>
      <c r="K39" t="s">
        <v>1163</v>
      </c>
      <c r="L39" s="69" t="s">
        <v>62</v>
      </c>
      <c r="M39" s="69" t="s">
        <v>60</v>
      </c>
      <c r="O39" s="69" t="s">
        <v>804</v>
      </c>
      <c r="P39" s="70" t="s">
        <v>869</v>
      </c>
      <c r="Q39" s="2"/>
      <c r="R39" s="70"/>
    </row>
    <row r="40" spans="1:18" ht="15" x14ac:dyDescent="0.2">
      <c r="A40" s="70" t="s">
        <v>328</v>
      </c>
      <c r="B40" s="69">
        <v>3212</v>
      </c>
      <c r="C40" s="69" t="s">
        <v>700</v>
      </c>
      <c r="D40" s="70" t="s">
        <v>760</v>
      </c>
      <c r="E40" s="70" t="s">
        <v>760</v>
      </c>
      <c r="G40" t="s">
        <v>866</v>
      </c>
      <c r="H40" t="s">
        <v>866</v>
      </c>
      <c r="I40" t="s">
        <v>867</v>
      </c>
      <c r="J40" t="s">
        <v>1162</v>
      </c>
      <c r="K40" t="s">
        <v>1163</v>
      </c>
      <c r="L40" s="69" t="s">
        <v>62</v>
      </c>
      <c r="M40" s="69" t="s">
        <v>60</v>
      </c>
      <c r="O40" s="69" t="s">
        <v>804</v>
      </c>
      <c r="P40" s="70" t="s">
        <v>869</v>
      </c>
      <c r="Q40" s="2"/>
      <c r="R40" s="69"/>
    </row>
    <row r="41" spans="1:18" ht="15" x14ac:dyDescent="0.2">
      <c r="A41" s="70" t="s">
        <v>441</v>
      </c>
      <c r="B41" s="69">
        <v>5412</v>
      </c>
      <c r="C41" s="69" t="s">
        <v>700</v>
      </c>
      <c r="D41" s="70" t="s">
        <v>760</v>
      </c>
      <c r="E41" s="70" t="s">
        <v>760</v>
      </c>
      <c r="G41" t="s">
        <v>866</v>
      </c>
      <c r="H41" t="s">
        <v>866</v>
      </c>
      <c r="I41" t="s">
        <v>867</v>
      </c>
      <c r="J41" t="s">
        <v>1162</v>
      </c>
      <c r="K41" t="s">
        <v>1163</v>
      </c>
      <c r="L41" s="69" t="s">
        <v>62</v>
      </c>
      <c r="M41" s="69" t="s">
        <v>60</v>
      </c>
      <c r="O41" s="69" t="s">
        <v>804</v>
      </c>
      <c r="P41" s="70" t="s">
        <v>869</v>
      </c>
      <c r="Q41" s="2"/>
      <c r="R41" s="69"/>
    </row>
    <row r="42" spans="1:18" ht="15" x14ac:dyDescent="0.2">
      <c r="A42" s="70" t="s">
        <v>441</v>
      </c>
      <c r="B42" s="69">
        <v>5413</v>
      </c>
      <c r="C42" s="69" t="s">
        <v>700</v>
      </c>
      <c r="D42" s="70" t="s">
        <v>760</v>
      </c>
      <c r="E42" s="70" t="s">
        <v>760</v>
      </c>
      <c r="G42" t="s">
        <v>866</v>
      </c>
      <c r="H42" t="s">
        <v>866</v>
      </c>
      <c r="I42" t="s">
        <v>867</v>
      </c>
      <c r="J42" t="s">
        <v>1162</v>
      </c>
      <c r="K42" t="s">
        <v>1163</v>
      </c>
      <c r="L42" s="69" t="s">
        <v>62</v>
      </c>
      <c r="M42" s="69" t="s">
        <v>60</v>
      </c>
      <c r="O42" s="69" t="s">
        <v>804</v>
      </c>
      <c r="P42" s="70" t="s">
        <v>869</v>
      </c>
      <c r="Q42" s="2"/>
      <c r="R42" s="69"/>
    </row>
    <row r="43" spans="1:18" ht="15" x14ac:dyDescent="0.2">
      <c r="A43" s="70" t="s">
        <v>475</v>
      </c>
      <c r="B43" s="69">
        <v>5622</v>
      </c>
      <c r="C43" s="69" t="s">
        <v>700</v>
      </c>
      <c r="D43" s="70" t="s">
        <v>760</v>
      </c>
      <c r="E43" s="70" t="s">
        <v>760</v>
      </c>
      <c r="G43" t="s">
        <v>866</v>
      </c>
      <c r="H43" t="s">
        <v>866</v>
      </c>
      <c r="I43" t="s">
        <v>867</v>
      </c>
      <c r="J43" t="s">
        <v>1162</v>
      </c>
      <c r="K43" t="s">
        <v>1163</v>
      </c>
      <c r="L43" s="69" t="s">
        <v>62</v>
      </c>
      <c r="M43" s="69" t="s">
        <v>60</v>
      </c>
      <c r="O43" s="69" t="s">
        <v>804</v>
      </c>
      <c r="P43" s="70" t="s">
        <v>869</v>
      </c>
      <c r="Q43" s="2"/>
      <c r="R43" s="69"/>
    </row>
    <row r="44" spans="1:18" ht="15" x14ac:dyDescent="0.2">
      <c r="A44" s="70" t="s">
        <v>475</v>
      </c>
      <c r="B44" s="69">
        <v>5623</v>
      </c>
      <c r="C44" s="69" t="s">
        <v>700</v>
      </c>
      <c r="D44" s="70" t="s">
        <v>760</v>
      </c>
      <c r="E44" s="70" t="s">
        <v>760</v>
      </c>
      <c r="G44" t="s">
        <v>866</v>
      </c>
      <c r="H44" t="s">
        <v>866</v>
      </c>
      <c r="I44" t="s">
        <v>867</v>
      </c>
      <c r="J44" t="s">
        <v>1162</v>
      </c>
      <c r="K44" t="s">
        <v>1163</v>
      </c>
      <c r="L44" s="69" t="s">
        <v>62</v>
      </c>
      <c r="M44" s="69" t="s">
        <v>60</v>
      </c>
      <c r="O44" s="69" t="s">
        <v>804</v>
      </c>
      <c r="P44" s="70" t="s">
        <v>869</v>
      </c>
      <c r="Q44" s="2"/>
      <c r="R44" s="69"/>
    </row>
    <row r="45" spans="1:18" ht="15" x14ac:dyDescent="0.2">
      <c r="A45" s="70" t="s">
        <v>475</v>
      </c>
      <c r="B45" s="69">
        <v>5624</v>
      </c>
      <c r="C45" s="69" t="s">
        <v>700</v>
      </c>
      <c r="D45" s="70" t="s">
        <v>760</v>
      </c>
      <c r="E45" s="70" t="s">
        <v>760</v>
      </c>
      <c r="G45" t="s">
        <v>866</v>
      </c>
      <c r="H45" t="s">
        <v>866</v>
      </c>
      <c r="I45" t="s">
        <v>867</v>
      </c>
      <c r="J45" t="s">
        <v>1162</v>
      </c>
      <c r="K45" t="s">
        <v>1163</v>
      </c>
      <c r="L45" s="69" t="s">
        <v>62</v>
      </c>
      <c r="M45" s="69" t="s">
        <v>60</v>
      </c>
      <c r="O45" s="69" t="s">
        <v>804</v>
      </c>
      <c r="P45" s="70" t="s">
        <v>869</v>
      </c>
      <c r="Q45" s="2"/>
      <c r="R45" s="69"/>
    </row>
    <row r="46" spans="1:18" ht="15" x14ac:dyDescent="0.2">
      <c r="A46" s="70" t="s">
        <v>181</v>
      </c>
      <c r="B46" s="69">
        <v>1097</v>
      </c>
      <c r="C46" s="69" t="s">
        <v>700</v>
      </c>
      <c r="D46" s="69" t="s">
        <v>870</v>
      </c>
      <c r="E46" s="69" t="s">
        <v>870</v>
      </c>
      <c r="G46" t="s">
        <v>866</v>
      </c>
      <c r="H46" t="s">
        <v>866</v>
      </c>
      <c r="I46" t="s">
        <v>867</v>
      </c>
      <c r="J46" t="s">
        <v>1162</v>
      </c>
      <c r="K46" t="s">
        <v>1163</v>
      </c>
      <c r="L46" s="69" t="s">
        <v>62</v>
      </c>
      <c r="M46" s="69" t="s">
        <v>60</v>
      </c>
      <c r="O46" s="69" t="s">
        <v>804</v>
      </c>
      <c r="P46" s="69" t="s">
        <v>869</v>
      </c>
      <c r="Q46" s="2"/>
      <c r="R46" s="69"/>
    </row>
    <row r="47" spans="1:18" ht="15" x14ac:dyDescent="0.2">
      <c r="A47" s="70" t="s">
        <v>253</v>
      </c>
      <c r="B47" s="69">
        <v>1927</v>
      </c>
      <c r="C47" s="69" t="s">
        <v>700</v>
      </c>
      <c r="D47" s="69" t="s">
        <v>870</v>
      </c>
      <c r="E47" s="69" t="s">
        <v>870</v>
      </c>
      <c r="G47" t="s">
        <v>866</v>
      </c>
      <c r="H47" t="s">
        <v>866</v>
      </c>
      <c r="I47" t="s">
        <v>867</v>
      </c>
      <c r="J47" t="s">
        <v>1162</v>
      </c>
      <c r="K47" t="s">
        <v>1163</v>
      </c>
      <c r="L47" s="69" t="s">
        <v>62</v>
      </c>
      <c r="M47" s="69" t="s">
        <v>60</v>
      </c>
      <c r="O47" s="69" t="s">
        <v>804</v>
      </c>
      <c r="P47" s="70" t="s">
        <v>869</v>
      </c>
      <c r="Q47" s="2"/>
      <c r="R47" s="69"/>
    </row>
    <row r="48" spans="1:18" ht="15" x14ac:dyDescent="0.2">
      <c r="A48" s="70" t="s">
        <v>253</v>
      </c>
      <c r="B48" s="69">
        <v>1928</v>
      </c>
      <c r="C48" s="69" t="s">
        <v>700</v>
      </c>
      <c r="D48" s="69" t="s">
        <v>870</v>
      </c>
      <c r="E48" s="69" t="s">
        <v>870</v>
      </c>
      <c r="G48" t="s">
        <v>866</v>
      </c>
      <c r="H48" t="s">
        <v>866</v>
      </c>
      <c r="I48" t="s">
        <v>867</v>
      </c>
      <c r="J48" t="s">
        <v>1162</v>
      </c>
      <c r="K48" t="s">
        <v>1163</v>
      </c>
      <c r="L48" s="69" t="s">
        <v>62</v>
      </c>
      <c r="M48" s="69" t="s">
        <v>60</v>
      </c>
      <c r="O48" s="69" t="s">
        <v>804</v>
      </c>
      <c r="P48" s="70" t="s">
        <v>869</v>
      </c>
      <c r="Q48" s="2"/>
      <c r="R48" s="70"/>
    </row>
    <row r="49" spans="1:18" ht="15" x14ac:dyDescent="0.2">
      <c r="A49" s="70" t="s">
        <v>253</v>
      </c>
      <c r="B49" s="69">
        <v>1929</v>
      </c>
      <c r="C49" s="69" t="s">
        <v>700</v>
      </c>
      <c r="D49" s="69" t="s">
        <v>870</v>
      </c>
      <c r="E49" s="69" t="s">
        <v>870</v>
      </c>
      <c r="G49" t="s">
        <v>866</v>
      </c>
      <c r="H49" t="s">
        <v>866</v>
      </c>
      <c r="I49" t="s">
        <v>867</v>
      </c>
      <c r="J49" t="s">
        <v>1162</v>
      </c>
      <c r="K49" t="s">
        <v>1163</v>
      </c>
      <c r="L49" s="69" t="s">
        <v>62</v>
      </c>
      <c r="M49" s="69" t="s">
        <v>60</v>
      </c>
      <c r="O49" s="69" t="s">
        <v>804</v>
      </c>
      <c r="P49" s="70" t="s">
        <v>869</v>
      </c>
      <c r="Q49" s="2"/>
      <c r="R49" s="70"/>
    </row>
    <row r="50" spans="1:18" ht="15" x14ac:dyDescent="0.2">
      <c r="A50" s="70" t="s">
        <v>298</v>
      </c>
      <c r="B50" s="69">
        <v>2771</v>
      </c>
      <c r="C50" s="69" t="s">
        <v>700</v>
      </c>
      <c r="D50" s="69" t="s">
        <v>870</v>
      </c>
      <c r="E50" s="69" t="s">
        <v>870</v>
      </c>
      <c r="G50" t="s">
        <v>866</v>
      </c>
      <c r="H50" t="s">
        <v>866</v>
      </c>
      <c r="I50" t="s">
        <v>867</v>
      </c>
      <c r="J50" t="s">
        <v>1162</v>
      </c>
      <c r="K50" t="s">
        <v>1163</v>
      </c>
      <c r="L50" s="69" t="s">
        <v>62</v>
      </c>
      <c r="M50" s="69" t="s">
        <v>60</v>
      </c>
      <c r="O50" s="69" t="s">
        <v>804</v>
      </c>
      <c r="P50" s="70" t="s">
        <v>869</v>
      </c>
      <c r="Q50" s="2"/>
      <c r="R50" s="70"/>
    </row>
    <row r="51" spans="1:18" ht="15" x14ac:dyDescent="0.2">
      <c r="A51" s="70" t="s">
        <v>298</v>
      </c>
      <c r="B51" s="69">
        <v>2772</v>
      </c>
      <c r="C51" s="69" t="s">
        <v>700</v>
      </c>
      <c r="D51" s="69" t="s">
        <v>870</v>
      </c>
      <c r="E51" s="69" t="s">
        <v>870</v>
      </c>
      <c r="G51" t="s">
        <v>866</v>
      </c>
      <c r="H51" t="s">
        <v>866</v>
      </c>
      <c r="I51" t="s">
        <v>867</v>
      </c>
      <c r="J51" t="s">
        <v>1162</v>
      </c>
      <c r="K51" t="s">
        <v>1163</v>
      </c>
      <c r="L51" s="69" t="s">
        <v>62</v>
      </c>
      <c r="M51" s="69" t="s">
        <v>60</v>
      </c>
      <c r="O51" s="69" t="s">
        <v>804</v>
      </c>
      <c r="P51" s="70" t="s">
        <v>869</v>
      </c>
      <c r="Q51" s="2"/>
      <c r="R51" s="70"/>
    </row>
    <row r="52" spans="1:18" ht="15" x14ac:dyDescent="0.2">
      <c r="A52" s="70" t="s">
        <v>298</v>
      </c>
      <c r="B52" s="69">
        <v>2773</v>
      </c>
      <c r="C52" s="69" t="s">
        <v>700</v>
      </c>
      <c r="D52" s="69" t="s">
        <v>870</v>
      </c>
      <c r="E52" s="69" t="s">
        <v>870</v>
      </c>
      <c r="G52" t="s">
        <v>866</v>
      </c>
      <c r="H52" t="s">
        <v>866</v>
      </c>
      <c r="I52" t="s">
        <v>867</v>
      </c>
      <c r="J52" t="s">
        <v>1162</v>
      </c>
      <c r="K52" t="s">
        <v>1163</v>
      </c>
      <c r="L52" s="69" t="s">
        <v>62</v>
      </c>
      <c r="M52" s="69" t="s">
        <v>60</v>
      </c>
      <c r="O52" s="69" t="s">
        <v>804</v>
      </c>
      <c r="P52" s="70" t="s">
        <v>869</v>
      </c>
      <c r="Q52" s="2"/>
      <c r="R52" s="70"/>
    </row>
    <row r="53" spans="1:18" ht="15" x14ac:dyDescent="0.2">
      <c r="A53" s="70" t="s">
        <v>475</v>
      </c>
      <c r="B53" s="69">
        <v>5625</v>
      </c>
      <c r="C53" s="69" t="s">
        <v>700</v>
      </c>
      <c r="D53" s="69" t="s">
        <v>870</v>
      </c>
      <c r="E53" s="69" t="s">
        <v>870</v>
      </c>
      <c r="G53" t="s">
        <v>866</v>
      </c>
      <c r="H53" t="s">
        <v>866</v>
      </c>
      <c r="I53" t="s">
        <v>867</v>
      </c>
      <c r="J53" t="s">
        <v>1162</v>
      </c>
      <c r="K53" t="s">
        <v>1163</v>
      </c>
      <c r="L53" s="69" t="s">
        <v>62</v>
      </c>
      <c r="M53" s="69" t="s">
        <v>60</v>
      </c>
      <c r="O53" s="69" t="s">
        <v>804</v>
      </c>
      <c r="P53" s="70" t="s">
        <v>869</v>
      </c>
      <c r="Q53" s="2"/>
      <c r="R53" s="70"/>
    </row>
    <row r="54" spans="1:18" ht="15" x14ac:dyDescent="0.2">
      <c r="A54" s="70" t="s">
        <v>475</v>
      </c>
      <c r="B54" s="69">
        <v>5626</v>
      </c>
      <c r="C54" s="69" t="s">
        <v>700</v>
      </c>
      <c r="D54" s="69" t="s">
        <v>870</v>
      </c>
      <c r="E54" s="69" t="s">
        <v>870</v>
      </c>
      <c r="G54" t="s">
        <v>866</v>
      </c>
      <c r="H54" t="s">
        <v>866</v>
      </c>
      <c r="I54" t="s">
        <v>867</v>
      </c>
      <c r="J54" t="s">
        <v>1162</v>
      </c>
      <c r="K54" t="s">
        <v>1163</v>
      </c>
      <c r="L54" s="69" t="s">
        <v>62</v>
      </c>
      <c r="M54" s="69" t="s">
        <v>60</v>
      </c>
      <c r="O54" s="69" t="s">
        <v>804</v>
      </c>
      <c r="P54" s="70" t="s">
        <v>869</v>
      </c>
      <c r="Q54" s="2"/>
      <c r="R54" s="70"/>
    </row>
    <row r="55" spans="1:18" ht="15" x14ac:dyDescent="0.2">
      <c r="A55" s="70" t="s">
        <v>475</v>
      </c>
      <c r="B55" s="69">
        <v>5627</v>
      </c>
      <c r="C55" s="69" t="s">
        <v>700</v>
      </c>
      <c r="D55" s="69" t="s">
        <v>870</v>
      </c>
      <c r="E55" s="69" t="s">
        <v>870</v>
      </c>
      <c r="G55" t="s">
        <v>866</v>
      </c>
      <c r="H55" t="s">
        <v>866</v>
      </c>
      <c r="I55" t="s">
        <v>867</v>
      </c>
      <c r="J55" t="s">
        <v>1162</v>
      </c>
      <c r="K55" t="s">
        <v>1163</v>
      </c>
      <c r="L55" s="69" t="s">
        <v>62</v>
      </c>
      <c r="M55" s="69" t="s">
        <v>60</v>
      </c>
      <c r="O55" s="69" t="s">
        <v>804</v>
      </c>
      <c r="P55" s="70" t="s">
        <v>869</v>
      </c>
      <c r="Q55" s="2"/>
      <c r="R55" s="70"/>
    </row>
    <row r="56" spans="1:18" ht="15" x14ac:dyDescent="0.2">
      <c r="A56" s="70" t="s">
        <v>181</v>
      </c>
      <c r="B56" s="69">
        <v>1095</v>
      </c>
      <c r="C56" s="69" t="s">
        <v>700</v>
      </c>
      <c r="D56" s="69" t="s">
        <v>871</v>
      </c>
      <c r="E56" s="69" t="s">
        <v>871</v>
      </c>
      <c r="G56" t="s">
        <v>866</v>
      </c>
      <c r="H56" t="s">
        <v>866</v>
      </c>
      <c r="I56" t="s">
        <v>867</v>
      </c>
      <c r="J56" t="s">
        <v>1162</v>
      </c>
      <c r="K56" t="s">
        <v>1163</v>
      </c>
      <c r="L56" s="69" t="s">
        <v>62</v>
      </c>
      <c r="M56" s="69" t="s">
        <v>60</v>
      </c>
      <c r="O56" s="69" t="s">
        <v>804</v>
      </c>
      <c r="P56" s="70" t="s">
        <v>869</v>
      </c>
      <c r="Q56" s="2"/>
      <c r="R56" s="70"/>
    </row>
    <row r="57" spans="1:18" ht="15" x14ac:dyDescent="0.2">
      <c r="A57" s="70" t="s">
        <v>181</v>
      </c>
      <c r="B57" s="69">
        <v>1103</v>
      </c>
      <c r="C57" s="69" t="s">
        <v>700</v>
      </c>
      <c r="D57" s="69" t="s">
        <v>871</v>
      </c>
      <c r="E57" s="69" t="s">
        <v>871</v>
      </c>
      <c r="G57" t="s">
        <v>866</v>
      </c>
      <c r="H57" t="s">
        <v>866</v>
      </c>
      <c r="I57" t="s">
        <v>867</v>
      </c>
      <c r="J57" t="s">
        <v>1162</v>
      </c>
      <c r="K57" t="s">
        <v>1163</v>
      </c>
      <c r="L57" s="69" t="s">
        <v>62</v>
      </c>
      <c r="M57" s="69" t="s">
        <v>60</v>
      </c>
      <c r="O57" s="69" t="s">
        <v>804</v>
      </c>
      <c r="P57" s="70" t="s">
        <v>869</v>
      </c>
      <c r="Q57" s="2"/>
      <c r="R57" s="70"/>
    </row>
    <row r="58" spans="1:18" ht="15" x14ac:dyDescent="0.2">
      <c r="A58" s="70" t="s">
        <v>181</v>
      </c>
      <c r="B58" s="69">
        <v>1165</v>
      </c>
      <c r="C58" s="69" t="s">
        <v>700</v>
      </c>
      <c r="D58" s="69" t="s">
        <v>871</v>
      </c>
      <c r="E58" s="69" t="s">
        <v>871</v>
      </c>
      <c r="G58" t="s">
        <v>866</v>
      </c>
      <c r="H58" t="s">
        <v>866</v>
      </c>
      <c r="I58" t="s">
        <v>867</v>
      </c>
      <c r="J58" t="s">
        <v>1162</v>
      </c>
      <c r="K58" t="s">
        <v>1163</v>
      </c>
      <c r="L58" s="69" t="s">
        <v>62</v>
      </c>
      <c r="M58" s="69" t="s">
        <v>60</v>
      </c>
      <c r="O58" s="69" t="s">
        <v>804</v>
      </c>
      <c r="P58" s="70" t="s">
        <v>869</v>
      </c>
      <c r="Q58" s="2"/>
      <c r="R58" s="70"/>
    </row>
    <row r="59" spans="1:18" ht="15" x14ac:dyDescent="0.2">
      <c r="A59" s="70" t="s">
        <v>298</v>
      </c>
      <c r="B59" s="69">
        <v>2774</v>
      </c>
      <c r="C59" s="69" t="s">
        <v>700</v>
      </c>
      <c r="D59" s="69" t="s">
        <v>871</v>
      </c>
      <c r="E59" s="69" t="s">
        <v>871</v>
      </c>
      <c r="G59" t="s">
        <v>866</v>
      </c>
      <c r="H59" t="s">
        <v>866</v>
      </c>
      <c r="I59" t="s">
        <v>867</v>
      </c>
      <c r="J59" t="s">
        <v>1162</v>
      </c>
      <c r="K59" t="s">
        <v>1163</v>
      </c>
      <c r="L59" s="69" t="s">
        <v>62</v>
      </c>
      <c r="M59" s="69" t="s">
        <v>60</v>
      </c>
      <c r="O59" s="69" t="s">
        <v>804</v>
      </c>
      <c r="P59" s="70" t="s">
        <v>869</v>
      </c>
      <c r="Q59" s="2"/>
      <c r="R59" s="70"/>
    </row>
    <row r="60" spans="1:18" ht="15" x14ac:dyDescent="0.2">
      <c r="A60" s="70" t="s">
        <v>298</v>
      </c>
      <c r="B60" s="69">
        <v>2775</v>
      </c>
      <c r="C60" s="69" t="s">
        <v>700</v>
      </c>
      <c r="D60" s="69" t="s">
        <v>871</v>
      </c>
      <c r="E60" s="69" t="s">
        <v>871</v>
      </c>
      <c r="G60" t="s">
        <v>866</v>
      </c>
      <c r="H60" t="s">
        <v>866</v>
      </c>
      <c r="I60" t="s">
        <v>867</v>
      </c>
      <c r="J60" t="s">
        <v>1162</v>
      </c>
      <c r="K60" t="s">
        <v>1163</v>
      </c>
      <c r="L60" s="69" t="s">
        <v>62</v>
      </c>
      <c r="M60" s="69" t="s">
        <v>60</v>
      </c>
      <c r="O60" s="69" t="s">
        <v>804</v>
      </c>
      <c r="P60" s="70" t="s">
        <v>869</v>
      </c>
      <c r="Q60" s="2"/>
      <c r="R60" s="70"/>
    </row>
    <row r="61" spans="1:18" ht="15" x14ac:dyDescent="0.2">
      <c r="A61" s="70" t="s">
        <v>298</v>
      </c>
      <c r="B61" s="69">
        <v>2776</v>
      </c>
      <c r="C61" s="69" t="s">
        <v>700</v>
      </c>
      <c r="D61" s="69" t="s">
        <v>871</v>
      </c>
      <c r="E61" s="69" t="s">
        <v>871</v>
      </c>
      <c r="G61" t="s">
        <v>866</v>
      </c>
      <c r="H61" t="s">
        <v>866</v>
      </c>
      <c r="I61" t="s">
        <v>867</v>
      </c>
      <c r="J61" t="s">
        <v>1162</v>
      </c>
      <c r="K61" t="s">
        <v>1163</v>
      </c>
      <c r="L61" s="69" t="s">
        <v>62</v>
      </c>
      <c r="M61" s="69" t="s">
        <v>60</v>
      </c>
      <c r="O61" s="69" t="s">
        <v>804</v>
      </c>
      <c r="P61" s="70" t="s">
        <v>869</v>
      </c>
      <c r="Q61" s="2"/>
      <c r="R61" s="70"/>
    </row>
    <row r="62" spans="1:18" ht="15" x14ac:dyDescent="0.2">
      <c r="A62" s="70" t="s">
        <v>489</v>
      </c>
      <c r="B62" s="69">
        <v>5708</v>
      </c>
      <c r="C62" s="69" t="s">
        <v>700</v>
      </c>
      <c r="D62" s="69" t="s">
        <v>871</v>
      </c>
      <c r="E62" s="69" t="s">
        <v>871</v>
      </c>
      <c r="G62" t="s">
        <v>866</v>
      </c>
      <c r="H62" t="s">
        <v>866</v>
      </c>
      <c r="I62" t="s">
        <v>867</v>
      </c>
      <c r="J62" t="s">
        <v>1162</v>
      </c>
      <c r="K62" t="s">
        <v>1163</v>
      </c>
      <c r="L62" s="69" t="s">
        <v>62</v>
      </c>
      <c r="M62" s="69" t="s">
        <v>60</v>
      </c>
      <c r="O62" s="69" t="s">
        <v>804</v>
      </c>
      <c r="P62" s="70" t="s">
        <v>869</v>
      </c>
      <c r="Q62" s="2"/>
      <c r="R62" s="70"/>
    </row>
    <row r="63" spans="1:18" ht="15" x14ac:dyDescent="0.2">
      <c r="A63" s="70" t="s">
        <v>489</v>
      </c>
      <c r="B63" s="69">
        <v>5709</v>
      </c>
      <c r="C63" s="69" t="s">
        <v>700</v>
      </c>
      <c r="D63" s="69" t="s">
        <v>871</v>
      </c>
      <c r="E63" s="69" t="s">
        <v>871</v>
      </c>
      <c r="G63" t="s">
        <v>866</v>
      </c>
      <c r="H63" t="s">
        <v>866</v>
      </c>
      <c r="I63" t="s">
        <v>867</v>
      </c>
      <c r="J63" t="s">
        <v>1162</v>
      </c>
      <c r="K63" t="s">
        <v>1163</v>
      </c>
      <c r="L63" s="69" t="s">
        <v>62</v>
      </c>
      <c r="M63" s="69" t="s">
        <v>60</v>
      </c>
      <c r="O63" s="69" t="s">
        <v>804</v>
      </c>
      <c r="P63" s="70" t="s">
        <v>869</v>
      </c>
      <c r="Q63" s="2"/>
      <c r="R63" s="70"/>
    </row>
    <row r="64" spans="1:18" ht="15" x14ac:dyDescent="0.2">
      <c r="A64" s="70" t="s">
        <v>489</v>
      </c>
      <c r="B64" s="69">
        <v>5710</v>
      </c>
      <c r="C64" s="69" t="s">
        <v>700</v>
      </c>
      <c r="D64" s="69" t="s">
        <v>871</v>
      </c>
      <c r="E64" s="69" t="s">
        <v>871</v>
      </c>
      <c r="G64" t="s">
        <v>866</v>
      </c>
      <c r="H64" t="s">
        <v>866</v>
      </c>
      <c r="I64" t="s">
        <v>867</v>
      </c>
      <c r="J64" t="s">
        <v>1162</v>
      </c>
      <c r="K64" t="s">
        <v>1163</v>
      </c>
      <c r="L64" s="69" t="s">
        <v>62</v>
      </c>
      <c r="M64" s="69" t="s">
        <v>60</v>
      </c>
      <c r="O64" s="69" t="s">
        <v>804</v>
      </c>
      <c r="P64" s="70" t="s">
        <v>869</v>
      </c>
      <c r="Q64" s="2"/>
      <c r="R64" s="70"/>
    </row>
    <row r="65" spans="1:18" ht="15" x14ac:dyDescent="0.2">
      <c r="A65" s="70" t="s">
        <v>181</v>
      </c>
      <c r="B65" s="69">
        <v>1096</v>
      </c>
      <c r="C65" s="69" t="s">
        <v>700</v>
      </c>
      <c r="D65" s="69" t="s">
        <v>872</v>
      </c>
      <c r="E65" s="69" t="s">
        <v>872</v>
      </c>
      <c r="G65" t="s">
        <v>866</v>
      </c>
      <c r="H65" t="s">
        <v>866</v>
      </c>
      <c r="I65" t="s">
        <v>867</v>
      </c>
      <c r="J65" t="s">
        <v>1162</v>
      </c>
      <c r="K65" t="s">
        <v>1163</v>
      </c>
      <c r="L65" s="69" t="s">
        <v>62</v>
      </c>
      <c r="M65" s="69" t="s">
        <v>60</v>
      </c>
      <c r="O65" s="69" t="s">
        <v>804</v>
      </c>
      <c r="P65" s="70" t="s">
        <v>869</v>
      </c>
      <c r="Q65" s="2"/>
      <c r="R65" s="70"/>
    </row>
    <row r="66" spans="1:18" ht="15" x14ac:dyDescent="0.2">
      <c r="A66" s="70" t="s">
        <v>181</v>
      </c>
      <c r="B66" s="69">
        <v>1101</v>
      </c>
      <c r="C66" s="69" t="s">
        <v>700</v>
      </c>
      <c r="D66" s="69" t="s">
        <v>872</v>
      </c>
      <c r="E66" s="69" t="s">
        <v>872</v>
      </c>
      <c r="G66" t="s">
        <v>866</v>
      </c>
      <c r="H66" t="s">
        <v>866</v>
      </c>
      <c r="I66" t="s">
        <v>867</v>
      </c>
      <c r="J66" t="s">
        <v>1162</v>
      </c>
      <c r="K66" t="s">
        <v>1163</v>
      </c>
      <c r="L66" s="69" t="s">
        <v>62</v>
      </c>
      <c r="M66" s="69" t="s">
        <v>60</v>
      </c>
      <c r="O66" s="69" t="s">
        <v>804</v>
      </c>
      <c r="P66" s="70" t="s">
        <v>869</v>
      </c>
      <c r="Q66" s="2"/>
      <c r="R66" s="70"/>
    </row>
    <row r="67" spans="1:18" ht="15" x14ac:dyDescent="0.2">
      <c r="A67" s="70" t="s">
        <v>181</v>
      </c>
      <c r="B67" s="69">
        <v>1167</v>
      </c>
      <c r="C67" s="69" t="s">
        <v>700</v>
      </c>
      <c r="D67" s="69" t="s">
        <v>872</v>
      </c>
      <c r="E67" s="69" t="s">
        <v>872</v>
      </c>
      <c r="G67" t="s">
        <v>866</v>
      </c>
      <c r="H67" t="s">
        <v>866</v>
      </c>
      <c r="I67" t="s">
        <v>867</v>
      </c>
      <c r="J67" t="s">
        <v>1162</v>
      </c>
      <c r="K67" t="s">
        <v>1163</v>
      </c>
      <c r="L67" s="69" t="s">
        <v>62</v>
      </c>
      <c r="M67" s="69" t="s">
        <v>60</v>
      </c>
      <c r="O67" s="69" t="s">
        <v>804</v>
      </c>
      <c r="P67" s="70" t="s">
        <v>869</v>
      </c>
      <c r="Q67" s="2"/>
      <c r="R67" s="70"/>
    </row>
    <row r="68" spans="1:18" ht="15" x14ac:dyDescent="0.2">
      <c r="A68" s="70" t="s">
        <v>298</v>
      </c>
      <c r="B68" s="69">
        <v>2798</v>
      </c>
      <c r="C68" s="69" t="s">
        <v>700</v>
      </c>
      <c r="D68" s="70" t="s">
        <v>873</v>
      </c>
      <c r="E68" s="70" t="s">
        <v>873</v>
      </c>
      <c r="G68" t="s">
        <v>866</v>
      </c>
      <c r="H68" t="s">
        <v>866</v>
      </c>
      <c r="I68" t="s">
        <v>867</v>
      </c>
      <c r="J68" t="s">
        <v>1162</v>
      </c>
      <c r="K68" s="69" t="s">
        <v>1163</v>
      </c>
      <c r="L68" s="69" t="s">
        <v>62</v>
      </c>
      <c r="M68" s="69" t="s">
        <v>60</v>
      </c>
      <c r="N68" s="69"/>
      <c r="O68" s="69" t="s">
        <v>804</v>
      </c>
      <c r="P68" s="70" t="s">
        <v>869</v>
      </c>
      <c r="Q68" s="2"/>
      <c r="R68" s="70"/>
    </row>
    <row r="69" spans="1:18" ht="15" x14ac:dyDescent="0.2">
      <c r="A69" s="70" t="s">
        <v>298</v>
      </c>
      <c r="B69" s="69">
        <v>2799</v>
      </c>
      <c r="C69" s="69" t="s">
        <v>700</v>
      </c>
      <c r="D69" s="70" t="s">
        <v>873</v>
      </c>
      <c r="E69" s="70" t="s">
        <v>873</v>
      </c>
      <c r="G69" t="s">
        <v>866</v>
      </c>
      <c r="H69" t="s">
        <v>866</v>
      </c>
      <c r="I69" t="s">
        <v>867</v>
      </c>
      <c r="J69" t="s">
        <v>1162</v>
      </c>
      <c r="K69" s="69" t="s">
        <v>1163</v>
      </c>
      <c r="L69" s="69" t="s">
        <v>62</v>
      </c>
      <c r="M69" s="69" t="s">
        <v>60</v>
      </c>
      <c r="N69" s="69"/>
      <c r="O69" s="69" t="s">
        <v>804</v>
      </c>
      <c r="P69" s="70" t="s">
        <v>869</v>
      </c>
      <c r="Q69" s="2"/>
      <c r="R69" s="70"/>
    </row>
    <row r="70" spans="1:18" ht="15" x14ac:dyDescent="0.2">
      <c r="A70" s="70" t="s">
        <v>298</v>
      </c>
      <c r="B70" s="69">
        <v>2800</v>
      </c>
      <c r="C70" s="69" t="s">
        <v>700</v>
      </c>
      <c r="D70" s="70" t="s">
        <v>873</v>
      </c>
      <c r="E70" s="70" t="s">
        <v>873</v>
      </c>
      <c r="G70" t="s">
        <v>866</v>
      </c>
      <c r="H70" t="s">
        <v>866</v>
      </c>
      <c r="I70" t="s">
        <v>867</v>
      </c>
      <c r="J70" t="s">
        <v>1162</v>
      </c>
      <c r="K70" s="69" t="s">
        <v>1163</v>
      </c>
      <c r="L70" s="69" t="s">
        <v>62</v>
      </c>
      <c r="M70" s="69" t="s">
        <v>60</v>
      </c>
      <c r="N70" s="69"/>
      <c r="O70" s="69" t="s">
        <v>804</v>
      </c>
      <c r="P70" s="70" t="s">
        <v>869</v>
      </c>
      <c r="Q70" s="2"/>
      <c r="R70" s="70"/>
    </row>
    <row r="71" spans="1:18" ht="15" x14ac:dyDescent="0.2">
      <c r="A71" s="69" t="s">
        <v>84</v>
      </c>
      <c r="B71" s="69">
        <v>417</v>
      </c>
      <c r="C71" s="69" t="s">
        <v>700</v>
      </c>
      <c r="D71" s="70" t="s">
        <v>873</v>
      </c>
      <c r="E71" s="70" t="s">
        <v>873</v>
      </c>
      <c r="G71" t="s">
        <v>866</v>
      </c>
      <c r="H71" t="s">
        <v>866</v>
      </c>
      <c r="I71" t="s">
        <v>867</v>
      </c>
      <c r="J71" t="s">
        <v>1162</v>
      </c>
      <c r="K71" s="69" t="s">
        <v>1163</v>
      </c>
      <c r="L71" s="69" t="s">
        <v>62</v>
      </c>
      <c r="M71" s="69" t="s">
        <v>60</v>
      </c>
      <c r="N71" s="69"/>
      <c r="O71" s="69" t="s">
        <v>804</v>
      </c>
      <c r="P71" s="70" t="s">
        <v>869</v>
      </c>
      <c r="Q71" s="2"/>
      <c r="R71" s="70"/>
    </row>
    <row r="72" spans="1:18" ht="15" x14ac:dyDescent="0.2">
      <c r="A72" s="70" t="s">
        <v>181</v>
      </c>
      <c r="B72" s="69">
        <v>1093</v>
      </c>
      <c r="C72" s="69" t="s">
        <v>700</v>
      </c>
      <c r="D72" s="70" t="s">
        <v>874</v>
      </c>
      <c r="E72" s="70" t="s">
        <v>874</v>
      </c>
      <c r="G72" t="s">
        <v>866</v>
      </c>
      <c r="H72" t="s">
        <v>866</v>
      </c>
      <c r="I72" t="s">
        <v>867</v>
      </c>
      <c r="J72" t="s">
        <v>1162</v>
      </c>
      <c r="K72" s="69" t="s">
        <v>1163</v>
      </c>
      <c r="L72" s="69" t="s">
        <v>62</v>
      </c>
      <c r="M72" s="69" t="s">
        <v>60</v>
      </c>
      <c r="N72" s="69"/>
      <c r="O72" s="69" t="s">
        <v>804</v>
      </c>
      <c r="P72" s="70" t="s">
        <v>869</v>
      </c>
      <c r="Q72" s="2"/>
      <c r="R72" s="70"/>
    </row>
    <row r="73" spans="1:18" ht="15" x14ac:dyDescent="0.2">
      <c r="A73" s="70" t="s">
        <v>181</v>
      </c>
      <c r="B73" s="69">
        <v>1104</v>
      </c>
      <c r="C73" s="69" t="s">
        <v>700</v>
      </c>
      <c r="D73" s="70" t="s">
        <v>874</v>
      </c>
      <c r="E73" s="70" t="s">
        <v>874</v>
      </c>
      <c r="G73" t="s">
        <v>866</v>
      </c>
      <c r="H73" t="s">
        <v>866</v>
      </c>
      <c r="I73" t="s">
        <v>867</v>
      </c>
      <c r="J73" t="s">
        <v>1162</v>
      </c>
      <c r="K73" s="69" t="s">
        <v>1163</v>
      </c>
      <c r="L73" s="69" t="s">
        <v>62</v>
      </c>
      <c r="M73" s="69" t="s">
        <v>60</v>
      </c>
      <c r="N73" s="69"/>
      <c r="O73" s="69" t="s">
        <v>804</v>
      </c>
      <c r="P73" s="70" t="s">
        <v>869</v>
      </c>
      <c r="Q73" s="2"/>
      <c r="R73" s="70"/>
    </row>
    <row r="74" spans="1:18" ht="15" x14ac:dyDescent="0.2">
      <c r="A74" s="70" t="s">
        <v>181</v>
      </c>
      <c r="B74" s="69">
        <v>1164</v>
      </c>
      <c r="C74" s="69" t="s">
        <v>700</v>
      </c>
      <c r="D74" s="70" t="s">
        <v>874</v>
      </c>
      <c r="E74" s="70" t="s">
        <v>874</v>
      </c>
      <c r="G74" t="s">
        <v>866</v>
      </c>
      <c r="H74" t="s">
        <v>866</v>
      </c>
      <c r="I74" t="s">
        <v>867</v>
      </c>
      <c r="J74" t="s">
        <v>1162</v>
      </c>
      <c r="K74" s="69" t="s">
        <v>1163</v>
      </c>
      <c r="L74" s="69" t="s">
        <v>62</v>
      </c>
      <c r="M74" s="69" t="s">
        <v>60</v>
      </c>
      <c r="N74" s="69"/>
      <c r="O74" s="69" t="s">
        <v>804</v>
      </c>
      <c r="P74" s="70" t="s">
        <v>869</v>
      </c>
      <c r="Q74" s="2"/>
      <c r="R74" s="70"/>
    </row>
    <row r="75" spans="1:18" ht="15" x14ac:dyDescent="0.2">
      <c r="A75" s="70" t="s">
        <v>253</v>
      </c>
      <c r="B75" s="69">
        <v>1931</v>
      </c>
      <c r="C75" s="69" t="s">
        <v>700</v>
      </c>
      <c r="D75" s="70" t="s">
        <v>874</v>
      </c>
      <c r="E75" s="70" t="s">
        <v>874</v>
      </c>
      <c r="G75" t="s">
        <v>866</v>
      </c>
      <c r="H75" t="s">
        <v>866</v>
      </c>
      <c r="I75" t="s">
        <v>867</v>
      </c>
      <c r="J75" t="s">
        <v>1162</v>
      </c>
      <c r="K75" s="69" t="s">
        <v>1163</v>
      </c>
      <c r="L75" s="69" t="s">
        <v>62</v>
      </c>
      <c r="M75" s="69" t="s">
        <v>60</v>
      </c>
      <c r="N75" s="69"/>
      <c r="O75" s="69" t="s">
        <v>804</v>
      </c>
      <c r="P75" s="70" t="s">
        <v>869</v>
      </c>
      <c r="Q75" s="2"/>
      <c r="R75" s="70"/>
    </row>
    <row r="76" spans="1:18" ht="15" x14ac:dyDescent="0.2">
      <c r="A76" s="70" t="s">
        <v>253</v>
      </c>
      <c r="B76" s="69">
        <v>1932</v>
      </c>
      <c r="C76" s="69" t="s">
        <v>700</v>
      </c>
      <c r="D76" s="70" t="s">
        <v>874</v>
      </c>
      <c r="E76" s="70" t="s">
        <v>874</v>
      </c>
      <c r="G76" t="s">
        <v>866</v>
      </c>
      <c r="H76" t="s">
        <v>866</v>
      </c>
      <c r="I76" t="s">
        <v>867</v>
      </c>
      <c r="J76" t="s">
        <v>1162</v>
      </c>
      <c r="K76" s="69" t="s">
        <v>1163</v>
      </c>
      <c r="L76" s="69" t="s">
        <v>62</v>
      </c>
      <c r="M76" s="69" t="s">
        <v>60</v>
      </c>
      <c r="N76" s="69"/>
      <c r="O76" s="69" t="s">
        <v>804</v>
      </c>
      <c r="P76" s="70" t="s">
        <v>869</v>
      </c>
      <c r="Q76" s="2"/>
      <c r="R76" s="70"/>
    </row>
    <row r="77" spans="1:18" ht="15" x14ac:dyDescent="0.2">
      <c r="A77" s="70" t="s">
        <v>253</v>
      </c>
      <c r="B77" s="69">
        <v>1933</v>
      </c>
      <c r="C77" s="69" t="s">
        <v>700</v>
      </c>
      <c r="D77" s="70" t="s">
        <v>874</v>
      </c>
      <c r="E77" s="70" t="s">
        <v>874</v>
      </c>
      <c r="G77" t="s">
        <v>866</v>
      </c>
      <c r="H77" t="s">
        <v>866</v>
      </c>
      <c r="I77" t="s">
        <v>867</v>
      </c>
      <c r="J77" t="s">
        <v>1162</v>
      </c>
      <c r="K77" s="69" t="s">
        <v>1163</v>
      </c>
      <c r="L77" s="69" t="s">
        <v>62</v>
      </c>
      <c r="M77" s="69" t="s">
        <v>60</v>
      </c>
      <c r="N77" s="69"/>
      <c r="O77" s="69" t="s">
        <v>804</v>
      </c>
      <c r="P77" s="70" t="s">
        <v>869</v>
      </c>
      <c r="Q77" s="2"/>
      <c r="R77" s="70"/>
    </row>
    <row r="78" spans="1:18" ht="15" x14ac:dyDescent="0.2">
      <c r="A78" s="70" t="s">
        <v>298</v>
      </c>
      <c r="B78" s="69">
        <v>2802</v>
      </c>
      <c r="C78" s="69" t="s">
        <v>700</v>
      </c>
      <c r="D78" s="70" t="s">
        <v>874</v>
      </c>
      <c r="E78" s="70" t="s">
        <v>874</v>
      </c>
      <c r="G78" t="s">
        <v>866</v>
      </c>
      <c r="H78" t="s">
        <v>866</v>
      </c>
      <c r="I78" t="s">
        <v>867</v>
      </c>
      <c r="J78" t="s">
        <v>1162</v>
      </c>
      <c r="K78" s="69" t="s">
        <v>1163</v>
      </c>
      <c r="L78" s="69" t="s">
        <v>62</v>
      </c>
      <c r="M78" s="69" t="s">
        <v>60</v>
      </c>
      <c r="N78" s="69"/>
      <c r="O78" s="69" t="s">
        <v>804</v>
      </c>
      <c r="P78" s="70" t="s">
        <v>869</v>
      </c>
      <c r="Q78" s="2"/>
      <c r="R78" s="70"/>
    </row>
    <row r="79" spans="1:18" ht="15" x14ac:dyDescent="0.2">
      <c r="A79" s="70" t="s">
        <v>298</v>
      </c>
      <c r="B79" s="69">
        <v>2803</v>
      </c>
      <c r="C79" s="69" t="s">
        <v>700</v>
      </c>
      <c r="D79" s="70" t="s">
        <v>874</v>
      </c>
      <c r="E79" s="70" t="s">
        <v>874</v>
      </c>
      <c r="G79" t="s">
        <v>866</v>
      </c>
      <c r="H79" t="s">
        <v>866</v>
      </c>
      <c r="I79" t="s">
        <v>867</v>
      </c>
      <c r="J79" t="s">
        <v>1162</v>
      </c>
      <c r="K79" s="69" t="s">
        <v>1163</v>
      </c>
      <c r="L79" s="69" t="s">
        <v>62</v>
      </c>
      <c r="M79" s="69" t="s">
        <v>60</v>
      </c>
      <c r="N79" s="69"/>
      <c r="O79" s="69" t="s">
        <v>804</v>
      </c>
      <c r="P79" s="70" t="s">
        <v>869</v>
      </c>
      <c r="Q79" s="2"/>
      <c r="R79" s="70"/>
    </row>
    <row r="80" spans="1:18" ht="15" x14ac:dyDescent="0.2">
      <c r="A80" s="70" t="s">
        <v>298</v>
      </c>
      <c r="B80" s="69">
        <v>2804</v>
      </c>
      <c r="C80" s="69" t="s">
        <v>700</v>
      </c>
      <c r="D80" s="70" t="s">
        <v>874</v>
      </c>
      <c r="E80" s="70" t="s">
        <v>874</v>
      </c>
      <c r="G80" t="s">
        <v>866</v>
      </c>
      <c r="H80" t="s">
        <v>866</v>
      </c>
      <c r="I80" t="s">
        <v>867</v>
      </c>
      <c r="J80" t="s">
        <v>1162</v>
      </c>
      <c r="K80" s="69" t="s">
        <v>1163</v>
      </c>
      <c r="L80" s="69" t="s">
        <v>62</v>
      </c>
      <c r="M80" s="69" t="s">
        <v>60</v>
      </c>
      <c r="N80" s="69"/>
      <c r="O80" s="69" t="s">
        <v>804</v>
      </c>
      <c r="P80" s="70" t="s">
        <v>869</v>
      </c>
      <c r="Q80" s="2"/>
      <c r="R80" s="70"/>
    </row>
    <row r="81" spans="1:18" ht="15" x14ac:dyDescent="0.2">
      <c r="A81" s="70" t="s">
        <v>328</v>
      </c>
      <c r="B81" s="69">
        <v>3236</v>
      </c>
      <c r="C81" s="69" t="s">
        <v>700</v>
      </c>
      <c r="D81" s="70" t="s">
        <v>874</v>
      </c>
      <c r="E81" s="70" t="s">
        <v>874</v>
      </c>
      <c r="G81" t="s">
        <v>866</v>
      </c>
      <c r="H81" t="s">
        <v>866</v>
      </c>
      <c r="I81" t="s">
        <v>867</v>
      </c>
      <c r="J81" t="s">
        <v>1162</v>
      </c>
      <c r="K81" s="69" t="s">
        <v>1163</v>
      </c>
      <c r="L81" s="69" t="s">
        <v>62</v>
      </c>
      <c r="M81" s="69" t="s">
        <v>60</v>
      </c>
      <c r="N81" s="69"/>
      <c r="O81" s="69" t="s">
        <v>804</v>
      </c>
      <c r="P81" s="70" t="s">
        <v>869</v>
      </c>
      <c r="Q81" s="2"/>
      <c r="R81" s="70"/>
    </row>
    <row r="82" spans="1:18" ht="15" x14ac:dyDescent="0.2">
      <c r="A82" s="70" t="s">
        <v>328</v>
      </c>
      <c r="B82" s="69">
        <v>3237</v>
      </c>
      <c r="C82" s="69" t="s">
        <v>700</v>
      </c>
      <c r="D82" s="70" t="s">
        <v>874</v>
      </c>
      <c r="E82" s="70" t="s">
        <v>874</v>
      </c>
      <c r="G82" t="s">
        <v>866</v>
      </c>
      <c r="H82" t="s">
        <v>866</v>
      </c>
      <c r="I82" t="s">
        <v>867</v>
      </c>
      <c r="J82" t="s">
        <v>1162</v>
      </c>
      <c r="K82" s="69" t="s">
        <v>1163</v>
      </c>
      <c r="L82" s="69" t="s">
        <v>62</v>
      </c>
      <c r="M82" s="69" t="s">
        <v>60</v>
      </c>
      <c r="N82" s="69"/>
      <c r="O82" s="69" t="s">
        <v>804</v>
      </c>
      <c r="P82" s="70" t="s">
        <v>869</v>
      </c>
      <c r="Q82" s="2"/>
      <c r="R82" s="70"/>
    </row>
    <row r="83" spans="1:18" ht="15" x14ac:dyDescent="0.2">
      <c r="A83" s="70" t="s">
        <v>328</v>
      </c>
      <c r="B83" s="69">
        <v>3238</v>
      </c>
      <c r="C83" s="69" t="s">
        <v>700</v>
      </c>
      <c r="D83" s="70" t="s">
        <v>874</v>
      </c>
      <c r="E83" s="70" t="s">
        <v>874</v>
      </c>
      <c r="G83" t="s">
        <v>866</v>
      </c>
      <c r="H83" t="s">
        <v>866</v>
      </c>
      <c r="I83" t="s">
        <v>867</v>
      </c>
      <c r="J83" t="s">
        <v>1162</v>
      </c>
      <c r="K83" s="69" t="s">
        <v>1163</v>
      </c>
      <c r="L83" s="69" t="s">
        <v>62</v>
      </c>
      <c r="M83" s="69" t="s">
        <v>60</v>
      </c>
      <c r="N83" s="69"/>
      <c r="O83" s="69" t="s">
        <v>804</v>
      </c>
      <c r="P83" s="70" t="s">
        <v>869</v>
      </c>
      <c r="Q83" s="2"/>
      <c r="R83" s="70"/>
    </row>
    <row r="84" spans="1:18" ht="15" x14ac:dyDescent="0.2">
      <c r="A84" s="70" t="s">
        <v>475</v>
      </c>
      <c r="B84" s="69">
        <v>5578</v>
      </c>
      <c r="C84" s="69" t="s">
        <v>700</v>
      </c>
      <c r="D84" s="70" t="s">
        <v>874</v>
      </c>
      <c r="E84" s="70" t="s">
        <v>874</v>
      </c>
      <c r="G84" t="s">
        <v>866</v>
      </c>
      <c r="H84" t="s">
        <v>866</v>
      </c>
      <c r="I84" t="s">
        <v>867</v>
      </c>
      <c r="J84" t="s">
        <v>1162</v>
      </c>
      <c r="K84" s="69" t="s">
        <v>1163</v>
      </c>
      <c r="L84" s="69" t="s">
        <v>62</v>
      </c>
      <c r="M84" s="69" t="s">
        <v>60</v>
      </c>
      <c r="N84" s="69"/>
      <c r="O84" s="69" t="s">
        <v>804</v>
      </c>
      <c r="P84" s="70" t="s">
        <v>869</v>
      </c>
      <c r="Q84" s="2"/>
      <c r="R84" s="70"/>
    </row>
    <row r="85" spans="1:18" ht="15" x14ac:dyDescent="0.2">
      <c r="A85" s="70" t="s">
        <v>475</v>
      </c>
      <c r="B85" s="69">
        <v>5579</v>
      </c>
      <c r="C85" s="69" t="s">
        <v>700</v>
      </c>
      <c r="D85" s="70" t="s">
        <v>874</v>
      </c>
      <c r="E85" s="70" t="s">
        <v>874</v>
      </c>
      <c r="G85" t="s">
        <v>866</v>
      </c>
      <c r="H85" t="s">
        <v>866</v>
      </c>
      <c r="I85" t="s">
        <v>867</v>
      </c>
      <c r="J85" t="s">
        <v>1162</v>
      </c>
      <c r="K85" s="69" t="s">
        <v>1163</v>
      </c>
      <c r="L85" s="69" t="s">
        <v>62</v>
      </c>
      <c r="M85" s="69" t="s">
        <v>60</v>
      </c>
      <c r="N85" s="69"/>
      <c r="O85" s="69" t="s">
        <v>804</v>
      </c>
      <c r="P85" s="70" t="s">
        <v>869</v>
      </c>
      <c r="Q85" s="2"/>
      <c r="R85" s="70"/>
    </row>
    <row r="86" spans="1:18" ht="15" x14ac:dyDescent="0.2">
      <c r="A86" s="70" t="s">
        <v>475</v>
      </c>
      <c r="B86" s="69">
        <v>5580</v>
      </c>
      <c r="C86" s="69" t="s">
        <v>700</v>
      </c>
      <c r="D86" s="70" t="s">
        <v>874</v>
      </c>
      <c r="E86" s="70" t="s">
        <v>874</v>
      </c>
      <c r="G86" t="s">
        <v>866</v>
      </c>
      <c r="H86" t="s">
        <v>866</v>
      </c>
      <c r="I86" t="s">
        <v>867</v>
      </c>
      <c r="J86" t="s">
        <v>1162</v>
      </c>
      <c r="K86" s="69" t="s">
        <v>1163</v>
      </c>
      <c r="L86" s="69" t="s">
        <v>62</v>
      </c>
      <c r="M86" s="69" t="s">
        <v>60</v>
      </c>
      <c r="N86" s="69"/>
      <c r="O86" s="69" t="s">
        <v>804</v>
      </c>
      <c r="P86" s="70" t="s">
        <v>869</v>
      </c>
      <c r="Q86" s="2"/>
      <c r="R86" s="70"/>
    </row>
    <row r="87" spans="1:18" ht="15" x14ac:dyDescent="0.2">
      <c r="A87" s="70" t="s">
        <v>253</v>
      </c>
      <c r="B87" s="69">
        <v>1934</v>
      </c>
      <c r="C87" s="69" t="s">
        <v>700</v>
      </c>
      <c r="D87" s="70" t="s">
        <v>875</v>
      </c>
      <c r="E87" s="70" t="s">
        <v>875</v>
      </c>
      <c r="G87" t="s">
        <v>866</v>
      </c>
      <c r="H87" t="s">
        <v>866</v>
      </c>
      <c r="I87" t="s">
        <v>867</v>
      </c>
      <c r="J87" t="s">
        <v>1162</v>
      </c>
      <c r="K87" s="69" t="s">
        <v>1163</v>
      </c>
      <c r="L87" s="69" t="s">
        <v>62</v>
      </c>
      <c r="M87" s="69" t="s">
        <v>60</v>
      </c>
      <c r="N87" s="69"/>
      <c r="O87" s="69" t="s">
        <v>804</v>
      </c>
      <c r="P87" s="70" t="s">
        <v>869</v>
      </c>
      <c r="Q87" s="2"/>
      <c r="R87" s="70"/>
    </row>
    <row r="88" spans="1:18" ht="15" x14ac:dyDescent="0.2">
      <c r="A88" s="70" t="s">
        <v>282</v>
      </c>
      <c r="B88" s="69">
        <v>2437</v>
      </c>
      <c r="C88" s="69" t="s">
        <v>700</v>
      </c>
      <c r="D88" s="70" t="s">
        <v>875</v>
      </c>
      <c r="E88" s="70" t="s">
        <v>875</v>
      </c>
      <c r="G88" t="s">
        <v>866</v>
      </c>
      <c r="H88" t="s">
        <v>866</v>
      </c>
      <c r="I88" t="s">
        <v>867</v>
      </c>
      <c r="J88" t="s">
        <v>1162</v>
      </c>
      <c r="K88" s="69" t="s">
        <v>1163</v>
      </c>
      <c r="L88" s="69" t="s">
        <v>62</v>
      </c>
      <c r="M88" s="69" t="s">
        <v>60</v>
      </c>
      <c r="N88" s="69"/>
      <c r="O88" s="69" t="s">
        <v>804</v>
      </c>
      <c r="P88" s="70" t="s">
        <v>869</v>
      </c>
      <c r="Q88" s="2"/>
      <c r="R88" s="70"/>
    </row>
    <row r="89" spans="1:18" ht="15" x14ac:dyDescent="0.2">
      <c r="A89" s="70" t="s">
        <v>282</v>
      </c>
      <c r="B89" s="69">
        <v>2438</v>
      </c>
      <c r="C89" s="69" t="s">
        <v>700</v>
      </c>
      <c r="D89" s="70" t="s">
        <v>875</v>
      </c>
      <c r="E89" s="70" t="s">
        <v>875</v>
      </c>
      <c r="G89" t="s">
        <v>866</v>
      </c>
      <c r="H89" t="s">
        <v>866</v>
      </c>
      <c r="I89" t="s">
        <v>867</v>
      </c>
      <c r="J89" t="s">
        <v>1162</v>
      </c>
      <c r="K89" s="69" t="s">
        <v>1163</v>
      </c>
      <c r="L89" s="69" t="s">
        <v>62</v>
      </c>
      <c r="M89" s="69" t="s">
        <v>60</v>
      </c>
      <c r="N89" s="69"/>
      <c r="O89" s="69" t="s">
        <v>804</v>
      </c>
      <c r="P89" s="70" t="s">
        <v>869</v>
      </c>
      <c r="Q89" s="2"/>
      <c r="R89" s="70"/>
    </row>
    <row r="90" spans="1:18" ht="15" x14ac:dyDescent="0.2">
      <c r="A90" s="70" t="s">
        <v>282</v>
      </c>
      <c r="B90" s="69">
        <v>2439</v>
      </c>
      <c r="C90" s="69" t="s">
        <v>700</v>
      </c>
      <c r="D90" s="70" t="s">
        <v>875</v>
      </c>
      <c r="E90" s="70" t="s">
        <v>875</v>
      </c>
      <c r="G90" t="s">
        <v>866</v>
      </c>
      <c r="H90" t="s">
        <v>866</v>
      </c>
      <c r="I90" t="s">
        <v>867</v>
      </c>
      <c r="J90" t="s">
        <v>1162</v>
      </c>
      <c r="K90" s="69" t="s">
        <v>1163</v>
      </c>
      <c r="L90" s="69" t="s">
        <v>62</v>
      </c>
      <c r="M90" s="69" t="s">
        <v>60</v>
      </c>
      <c r="N90" s="69"/>
      <c r="O90" s="69" t="s">
        <v>804</v>
      </c>
      <c r="P90" s="70" t="s">
        <v>869</v>
      </c>
      <c r="Q90" s="2"/>
      <c r="R90" s="70"/>
    </row>
    <row r="91" spans="1:18" ht="15" x14ac:dyDescent="0.2">
      <c r="A91" s="70" t="s">
        <v>282</v>
      </c>
      <c r="B91" s="69">
        <v>2442</v>
      </c>
      <c r="C91" s="69" t="s">
        <v>700</v>
      </c>
      <c r="D91" s="70" t="s">
        <v>875</v>
      </c>
      <c r="E91" s="70" t="s">
        <v>875</v>
      </c>
      <c r="G91" t="s">
        <v>866</v>
      </c>
      <c r="H91" t="s">
        <v>866</v>
      </c>
      <c r="I91" t="s">
        <v>867</v>
      </c>
      <c r="J91" t="s">
        <v>1162</v>
      </c>
      <c r="K91" s="69" t="s">
        <v>1163</v>
      </c>
      <c r="L91" s="69" t="s">
        <v>62</v>
      </c>
      <c r="M91" s="69" t="s">
        <v>60</v>
      </c>
      <c r="N91" s="69"/>
      <c r="O91" s="69" t="s">
        <v>804</v>
      </c>
      <c r="P91" s="70" t="s">
        <v>869</v>
      </c>
      <c r="Q91" s="2"/>
      <c r="R91" s="70"/>
    </row>
    <row r="92" spans="1:18" ht="15" x14ac:dyDescent="0.2">
      <c r="A92" s="70" t="s">
        <v>181</v>
      </c>
      <c r="B92" s="69">
        <v>1094</v>
      </c>
      <c r="C92" s="69" t="s">
        <v>700</v>
      </c>
      <c r="D92" s="70" t="s">
        <v>744</v>
      </c>
      <c r="E92" s="70" t="s">
        <v>744</v>
      </c>
      <c r="G92" t="s">
        <v>866</v>
      </c>
      <c r="H92" t="s">
        <v>866</v>
      </c>
      <c r="I92" t="s">
        <v>867</v>
      </c>
      <c r="J92" t="s">
        <v>1162</v>
      </c>
      <c r="K92" s="69" t="s">
        <v>1163</v>
      </c>
      <c r="L92" s="69" t="s">
        <v>62</v>
      </c>
      <c r="M92" s="69" t="s">
        <v>60</v>
      </c>
      <c r="N92" s="69"/>
      <c r="O92" s="69" t="s">
        <v>804</v>
      </c>
      <c r="P92" s="69" t="s">
        <v>869</v>
      </c>
      <c r="Q92" s="2"/>
      <c r="R92" s="70"/>
    </row>
    <row r="93" spans="1:18" ht="15" x14ac:dyDescent="0.2">
      <c r="A93" s="70" t="s">
        <v>181</v>
      </c>
      <c r="B93" s="69">
        <v>1100</v>
      </c>
      <c r="C93" s="69" t="s">
        <v>700</v>
      </c>
      <c r="D93" s="70" t="s">
        <v>744</v>
      </c>
      <c r="E93" s="70" t="s">
        <v>744</v>
      </c>
      <c r="G93" t="s">
        <v>866</v>
      </c>
      <c r="H93" t="s">
        <v>866</v>
      </c>
      <c r="I93" t="s">
        <v>867</v>
      </c>
      <c r="J93" t="s">
        <v>1162</v>
      </c>
      <c r="K93" s="69" t="s">
        <v>1163</v>
      </c>
      <c r="L93" s="69" t="s">
        <v>62</v>
      </c>
      <c r="M93" s="69" t="s">
        <v>60</v>
      </c>
      <c r="N93" s="69"/>
      <c r="O93" s="69" t="s">
        <v>804</v>
      </c>
      <c r="P93" s="69" t="s">
        <v>869</v>
      </c>
      <c r="Q93" s="2"/>
      <c r="R93" s="70"/>
    </row>
    <row r="94" spans="1:18" ht="15" x14ac:dyDescent="0.2">
      <c r="A94" s="70" t="s">
        <v>253</v>
      </c>
      <c r="B94" s="69">
        <v>1924</v>
      </c>
      <c r="C94" s="69" t="s">
        <v>700</v>
      </c>
      <c r="D94" s="70" t="s">
        <v>744</v>
      </c>
      <c r="E94" s="70" t="s">
        <v>744</v>
      </c>
      <c r="G94" t="s">
        <v>866</v>
      </c>
      <c r="H94" t="s">
        <v>866</v>
      </c>
      <c r="I94" t="s">
        <v>867</v>
      </c>
      <c r="J94" t="s">
        <v>1162</v>
      </c>
      <c r="K94" s="69" t="s">
        <v>1163</v>
      </c>
      <c r="L94" s="69" t="s">
        <v>62</v>
      </c>
      <c r="M94" s="69" t="s">
        <v>60</v>
      </c>
      <c r="N94" s="69"/>
      <c r="O94" s="69" t="s">
        <v>804</v>
      </c>
      <c r="P94" s="69" t="s">
        <v>869</v>
      </c>
      <c r="Q94" s="2"/>
      <c r="R94" s="70"/>
    </row>
    <row r="95" spans="1:18" ht="15" x14ac:dyDescent="0.2">
      <c r="A95" s="70" t="s">
        <v>253</v>
      </c>
      <c r="B95" s="69">
        <v>1925</v>
      </c>
      <c r="C95" s="69" t="s">
        <v>700</v>
      </c>
      <c r="D95" s="70" t="s">
        <v>744</v>
      </c>
      <c r="E95" s="70" t="s">
        <v>744</v>
      </c>
      <c r="G95" t="s">
        <v>866</v>
      </c>
      <c r="H95" t="s">
        <v>866</v>
      </c>
      <c r="I95" t="s">
        <v>867</v>
      </c>
      <c r="J95" t="s">
        <v>1162</v>
      </c>
      <c r="K95" s="69" t="s">
        <v>1163</v>
      </c>
      <c r="L95" s="69" t="s">
        <v>62</v>
      </c>
      <c r="M95" s="69" t="s">
        <v>60</v>
      </c>
      <c r="N95" s="69"/>
      <c r="O95" s="69" t="s">
        <v>804</v>
      </c>
      <c r="P95" s="69" t="s">
        <v>869</v>
      </c>
      <c r="Q95" s="2"/>
      <c r="R95" s="70"/>
    </row>
    <row r="96" spans="1:18" ht="15" x14ac:dyDescent="0.2">
      <c r="A96" s="70" t="s">
        <v>253</v>
      </c>
      <c r="B96" s="69">
        <v>1926</v>
      </c>
      <c r="C96" s="69" t="s">
        <v>700</v>
      </c>
      <c r="D96" s="70" t="s">
        <v>744</v>
      </c>
      <c r="E96" s="70" t="s">
        <v>744</v>
      </c>
      <c r="G96" t="s">
        <v>866</v>
      </c>
      <c r="H96" t="s">
        <v>866</v>
      </c>
      <c r="I96" t="s">
        <v>867</v>
      </c>
      <c r="J96" t="s">
        <v>1162</v>
      </c>
      <c r="K96" s="69" t="s">
        <v>1163</v>
      </c>
      <c r="L96" s="69" t="s">
        <v>62</v>
      </c>
      <c r="M96" s="69" t="s">
        <v>60</v>
      </c>
      <c r="N96" s="69"/>
      <c r="O96" s="69" t="s">
        <v>804</v>
      </c>
      <c r="P96" s="70" t="s">
        <v>869</v>
      </c>
      <c r="Q96" s="2"/>
      <c r="R96" s="69"/>
    </row>
    <row r="97" spans="1:18" ht="15" x14ac:dyDescent="0.2">
      <c r="A97" s="70" t="s">
        <v>298</v>
      </c>
      <c r="B97" s="69">
        <v>2777</v>
      </c>
      <c r="C97" s="69" t="s">
        <v>700</v>
      </c>
      <c r="D97" s="70" t="s">
        <v>744</v>
      </c>
      <c r="E97" s="70" t="s">
        <v>744</v>
      </c>
      <c r="G97" t="s">
        <v>866</v>
      </c>
      <c r="H97" t="s">
        <v>866</v>
      </c>
      <c r="I97" t="s">
        <v>867</v>
      </c>
      <c r="J97" t="s">
        <v>1162</v>
      </c>
      <c r="K97" s="69" t="s">
        <v>1163</v>
      </c>
      <c r="L97" s="69" t="s">
        <v>62</v>
      </c>
      <c r="M97" s="69" t="s">
        <v>60</v>
      </c>
      <c r="N97" s="69"/>
      <c r="O97" s="69" t="s">
        <v>804</v>
      </c>
      <c r="P97" s="69" t="s">
        <v>869</v>
      </c>
      <c r="Q97" s="2"/>
      <c r="R97" s="69"/>
    </row>
    <row r="98" spans="1:18" ht="15" x14ac:dyDescent="0.2">
      <c r="A98" s="70" t="s">
        <v>298</v>
      </c>
      <c r="B98" s="69">
        <v>2778</v>
      </c>
      <c r="C98" s="69" t="s">
        <v>700</v>
      </c>
      <c r="D98" s="70" t="s">
        <v>744</v>
      </c>
      <c r="E98" s="70" t="s">
        <v>744</v>
      </c>
      <c r="G98" t="s">
        <v>866</v>
      </c>
      <c r="H98" t="s">
        <v>866</v>
      </c>
      <c r="I98" t="s">
        <v>867</v>
      </c>
      <c r="J98" t="s">
        <v>1162</v>
      </c>
      <c r="K98" s="69" t="s">
        <v>1163</v>
      </c>
      <c r="L98" s="69" t="s">
        <v>62</v>
      </c>
      <c r="M98" s="69" t="s">
        <v>60</v>
      </c>
      <c r="N98" s="69"/>
      <c r="O98" s="69" t="s">
        <v>804</v>
      </c>
      <c r="P98" s="69" t="s">
        <v>869</v>
      </c>
      <c r="Q98" s="2"/>
      <c r="R98" s="69"/>
    </row>
    <row r="99" spans="1:18" ht="15" x14ac:dyDescent="0.2">
      <c r="A99" s="70" t="s">
        <v>298</v>
      </c>
      <c r="B99" s="69">
        <v>2779</v>
      </c>
      <c r="C99" s="69" t="s">
        <v>700</v>
      </c>
      <c r="D99" s="70" t="s">
        <v>744</v>
      </c>
      <c r="E99" s="70" t="s">
        <v>744</v>
      </c>
      <c r="G99" t="s">
        <v>866</v>
      </c>
      <c r="H99" t="s">
        <v>866</v>
      </c>
      <c r="I99" t="s">
        <v>867</v>
      </c>
      <c r="J99" t="s">
        <v>1162</v>
      </c>
      <c r="K99" s="69" t="s">
        <v>1163</v>
      </c>
      <c r="L99" s="69" t="s">
        <v>62</v>
      </c>
      <c r="M99" s="69" t="s">
        <v>60</v>
      </c>
      <c r="N99" s="69"/>
      <c r="O99" s="69" t="s">
        <v>804</v>
      </c>
      <c r="P99" s="70" t="s">
        <v>869</v>
      </c>
      <c r="Q99" s="2"/>
      <c r="R99" s="70"/>
    </row>
    <row r="100" spans="1:18" ht="15" x14ac:dyDescent="0.2">
      <c r="A100" s="70" t="s">
        <v>328</v>
      </c>
      <c r="B100" s="69">
        <v>3233</v>
      </c>
      <c r="C100" s="69" t="s">
        <v>700</v>
      </c>
      <c r="D100" s="70" t="s">
        <v>744</v>
      </c>
      <c r="E100" s="70" t="s">
        <v>744</v>
      </c>
      <c r="G100" t="s">
        <v>866</v>
      </c>
      <c r="H100" t="s">
        <v>866</v>
      </c>
      <c r="I100" t="s">
        <v>867</v>
      </c>
      <c r="J100" t="s">
        <v>1162</v>
      </c>
      <c r="K100" s="69" t="s">
        <v>1163</v>
      </c>
      <c r="L100" s="69" t="s">
        <v>62</v>
      </c>
      <c r="M100" s="69" t="s">
        <v>60</v>
      </c>
      <c r="N100" s="69"/>
      <c r="O100" s="69" t="s">
        <v>804</v>
      </c>
      <c r="P100" s="70" t="s">
        <v>869</v>
      </c>
      <c r="Q100" s="2"/>
      <c r="R100" s="70"/>
    </row>
    <row r="101" spans="1:18" ht="15" x14ac:dyDescent="0.2">
      <c r="A101" s="70" t="s">
        <v>328</v>
      </c>
      <c r="B101" s="69">
        <v>3234</v>
      </c>
      <c r="C101" s="69" t="s">
        <v>700</v>
      </c>
      <c r="D101" s="70" t="s">
        <v>744</v>
      </c>
      <c r="E101" s="70" t="s">
        <v>744</v>
      </c>
      <c r="G101" t="s">
        <v>866</v>
      </c>
      <c r="H101" t="s">
        <v>866</v>
      </c>
      <c r="I101" t="s">
        <v>867</v>
      </c>
      <c r="J101" t="s">
        <v>1162</v>
      </c>
      <c r="K101" s="69" t="s">
        <v>1163</v>
      </c>
      <c r="L101" s="69" t="s">
        <v>62</v>
      </c>
      <c r="M101" s="69" t="s">
        <v>60</v>
      </c>
      <c r="N101" s="69"/>
      <c r="O101" s="69" t="s">
        <v>804</v>
      </c>
      <c r="P101" s="70" t="s">
        <v>869</v>
      </c>
      <c r="Q101" s="2"/>
      <c r="R101" s="69"/>
    </row>
    <row r="102" spans="1:18" ht="15" x14ac:dyDescent="0.2">
      <c r="A102" s="70" t="s">
        <v>328</v>
      </c>
      <c r="B102" s="69">
        <v>3235</v>
      </c>
      <c r="C102" s="69" t="s">
        <v>700</v>
      </c>
      <c r="D102" s="70" t="s">
        <v>744</v>
      </c>
      <c r="E102" s="70" t="s">
        <v>744</v>
      </c>
      <c r="G102" t="s">
        <v>866</v>
      </c>
      <c r="H102" t="s">
        <v>866</v>
      </c>
      <c r="I102" t="s">
        <v>867</v>
      </c>
      <c r="J102" t="s">
        <v>1162</v>
      </c>
      <c r="K102" s="69" t="s">
        <v>1163</v>
      </c>
      <c r="L102" s="69" t="s">
        <v>62</v>
      </c>
      <c r="M102" s="69" t="s">
        <v>60</v>
      </c>
      <c r="N102" s="69"/>
      <c r="O102" s="69" t="s">
        <v>804</v>
      </c>
      <c r="P102" s="70" t="s">
        <v>869</v>
      </c>
      <c r="Q102" s="2"/>
      <c r="R102" s="70"/>
    </row>
    <row r="103" spans="1:18" ht="15" x14ac:dyDescent="0.2">
      <c r="A103" s="70" t="s">
        <v>460</v>
      </c>
      <c r="B103" s="69">
        <v>5155</v>
      </c>
      <c r="C103" s="69" t="s">
        <v>700</v>
      </c>
      <c r="D103" s="70" t="s">
        <v>744</v>
      </c>
      <c r="E103" s="70" t="s">
        <v>744</v>
      </c>
      <c r="G103" t="s">
        <v>866</v>
      </c>
      <c r="H103" t="s">
        <v>866</v>
      </c>
      <c r="I103" t="s">
        <v>867</v>
      </c>
      <c r="J103" t="s">
        <v>1162</v>
      </c>
      <c r="K103" s="69" t="s">
        <v>1163</v>
      </c>
      <c r="L103" s="69" t="s">
        <v>62</v>
      </c>
      <c r="M103" s="69" t="s">
        <v>60</v>
      </c>
      <c r="N103" s="69"/>
      <c r="O103" s="69" t="s">
        <v>804</v>
      </c>
      <c r="P103" s="70" t="s">
        <v>869</v>
      </c>
      <c r="Q103" s="2"/>
      <c r="R103" s="70"/>
    </row>
    <row r="104" spans="1:18" ht="15" x14ac:dyDescent="0.2">
      <c r="A104" s="70" t="s">
        <v>460</v>
      </c>
      <c r="B104" s="69">
        <v>5161</v>
      </c>
      <c r="C104" s="69" t="s">
        <v>700</v>
      </c>
      <c r="D104" s="70" t="s">
        <v>744</v>
      </c>
      <c r="E104" s="70" t="s">
        <v>744</v>
      </c>
      <c r="G104" t="s">
        <v>866</v>
      </c>
      <c r="H104" t="s">
        <v>866</v>
      </c>
      <c r="I104" t="s">
        <v>867</v>
      </c>
      <c r="J104" t="s">
        <v>1162</v>
      </c>
      <c r="K104" s="69" t="s">
        <v>1163</v>
      </c>
      <c r="L104" s="69" t="s">
        <v>62</v>
      </c>
      <c r="M104" s="69" t="s">
        <v>60</v>
      </c>
      <c r="N104" s="69"/>
      <c r="O104" s="69" t="s">
        <v>804</v>
      </c>
      <c r="P104" s="70" t="s">
        <v>869</v>
      </c>
      <c r="Q104" s="2"/>
      <c r="R104" s="70"/>
    </row>
    <row r="105" spans="1:18" ht="15" x14ac:dyDescent="0.2">
      <c r="A105" s="69" t="s">
        <v>84</v>
      </c>
      <c r="B105" s="69">
        <v>379</v>
      </c>
      <c r="C105" s="69" t="s">
        <v>700</v>
      </c>
      <c r="D105" s="70" t="s">
        <v>744</v>
      </c>
      <c r="E105" s="70" t="s">
        <v>744</v>
      </c>
      <c r="G105" t="s">
        <v>866</v>
      </c>
      <c r="H105" t="s">
        <v>866</v>
      </c>
      <c r="I105" t="s">
        <v>867</v>
      </c>
      <c r="J105" t="s">
        <v>1162</v>
      </c>
      <c r="K105" s="69" t="s">
        <v>1163</v>
      </c>
      <c r="L105" s="69" t="s">
        <v>62</v>
      </c>
      <c r="M105" s="69" t="s">
        <v>60</v>
      </c>
      <c r="N105" s="69"/>
      <c r="O105" s="69" t="s">
        <v>804</v>
      </c>
      <c r="P105" s="70" t="s">
        <v>869</v>
      </c>
      <c r="Q105" s="2"/>
      <c r="R105" s="69"/>
    </row>
    <row r="106" spans="1:18" ht="15" x14ac:dyDescent="0.2">
      <c r="A106" s="69" t="s">
        <v>84</v>
      </c>
      <c r="B106" s="69">
        <v>404</v>
      </c>
      <c r="C106" s="69" t="s">
        <v>700</v>
      </c>
      <c r="D106" s="70" t="s">
        <v>744</v>
      </c>
      <c r="E106" s="70" t="s">
        <v>744</v>
      </c>
      <c r="G106" t="s">
        <v>866</v>
      </c>
      <c r="H106" t="s">
        <v>866</v>
      </c>
      <c r="I106" t="s">
        <v>867</v>
      </c>
      <c r="J106" t="s">
        <v>1162</v>
      </c>
      <c r="K106" s="69" t="s">
        <v>1163</v>
      </c>
      <c r="L106" s="69" t="s">
        <v>62</v>
      </c>
      <c r="M106" s="69" t="s">
        <v>60</v>
      </c>
      <c r="N106" s="69"/>
      <c r="O106" s="69" t="s">
        <v>804</v>
      </c>
      <c r="P106" s="70" t="s">
        <v>869</v>
      </c>
      <c r="Q106" s="2"/>
      <c r="R106" s="70"/>
    </row>
    <row r="107" spans="1:18" ht="15" x14ac:dyDescent="0.2">
      <c r="A107" s="69" t="s">
        <v>84</v>
      </c>
      <c r="B107" s="69">
        <v>414</v>
      </c>
      <c r="C107" s="69" t="s">
        <v>700</v>
      </c>
      <c r="D107" s="70" t="s">
        <v>744</v>
      </c>
      <c r="E107" s="70" t="s">
        <v>744</v>
      </c>
      <c r="G107" t="s">
        <v>866</v>
      </c>
      <c r="H107" t="s">
        <v>866</v>
      </c>
      <c r="I107" t="s">
        <v>867</v>
      </c>
      <c r="J107" t="s">
        <v>1162</v>
      </c>
      <c r="K107" s="69" t="s">
        <v>1163</v>
      </c>
      <c r="L107" s="69" t="s">
        <v>62</v>
      </c>
      <c r="M107" s="69" t="s">
        <v>60</v>
      </c>
      <c r="N107" s="69"/>
      <c r="O107" s="69" t="s">
        <v>804</v>
      </c>
      <c r="P107" s="70" t="s">
        <v>869</v>
      </c>
      <c r="Q107" s="2"/>
      <c r="R107" s="70"/>
    </row>
    <row r="108" spans="1:18" ht="15" x14ac:dyDescent="0.2">
      <c r="A108" s="70" t="s">
        <v>441</v>
      </c>
      <c r="B108" s="69">
        <v>5169</v>
      </c>
      <c r="C108" s="69" t="s">
        <v>700</v>
      </c>
      <c r="D108" s="70" t="s">
        <v>744</v>
      </c>
      <c r="E108" s="70" t="s">
        <v>744</v>
      </c>
      <c r="G108" t="s">
        <v>866</v>
      </c>
      <c r="H108" t="s">
        <v>866</v>
      </c>
      <c r="I108" t="s">
        <v>867</v>
      </c>
      <c r="J108" t="s">
        <v>1162</v>
      </c>
      <c r="K108" s="69" t="s">
        <v>1163</v>
      </c>
      <c r="L108" s="69" t="s">
        <v>62</v>
      </c>
      <c r="M108" s="69" t="s">
        <v>60</v>
      </c>
      <c r="N108" s="69"/>
      <c r="O108" s="69" t="s">
        <v>804</v>
      </c>
      <c r="P108" s="70" t="s">
        <v>869</v>
      </c>
      <c r="Q108" s="2"/>
      <c r="R108" s="70"/>
    </row>
    <row r="109" spans="1:18" ht="15" x14ac:dyDescent="0.2">
      <c r="A109" s="70" t="s">
        <v>475</v>
      </c>
      <c r="B109" s="69">
        <v>5591</v>
      </c>
      <c r="C109" s="69" t="s">
        <v>700</v>
      </c>
      <c r="D109" s="70" t="s">
        <v>744</v>
      </c>
      <c r="E109" s="70" t="s">
        <v>744</v>
      </c>
      <c r="G109" t="s">
        <v>866</v>
      </c>
      <c r="H109" t="s">
        <v>866</v>
      </c>
      <c r="I109" t="s">
        <v>867</v>
      </c>
      <c r="J109" t="s">
        <v>1162</v>
      </c>
      <c r="K109" s="69" t="s">
        <v>1163</v>
      </c>
      <c r="L109" s="69" t="s">
        <v>62</v>
      </c>
      <c r="M109" s="69" t="s">
        <v>60</v>
      </c>
      <c r="N109" s="69"/>
      <c r="O109" s="69" t="s">
        <v>804</v>
      </c>
      <c r="P109" s="70" t="s">
        <v>869</v>
      </c>
      <c r="Q109" s="2"/>
      <c r="R109" s="70"/>
    </row>
    <row r="110" spans="1:18" ht="15" x14ac:dyDescent="0.2">
      <c r="A110" s="70" t="s">
        <v>475</v>
      </c>
      <c r="B110" s="69">
        <v>5592</v>
      </c>
      <c r="C110" s="69" t="s">
        <v>700</v>
      </c>
      <c r="D110" s="70" t="s">
        <v>744</v>
      </c>
      <c r="E110" s="70" t="s">
        <v>744</v>
      </c>
      <c r="G110" t="s">
        <v>866</v>
      </c>
      <c r="H110" t="s">
        <v>866</v>
      </c>
      <c r="I110" t="s">
        <v>867</v>
      </c>
      <c r="J110" t="s">
        <v>1162</v>
      </c>
      <c r="K110" s="69" t="s">
        <v>1163</v>
      </c>
      <c r="L110" s="69" t="s">
        <v>62</v>
      </c>
      <c r="M110" s="69" t="s">
        <v>60</v>
      </c>
      <c r="N110" s="69"/>
      <c r="O110" s="69" t="s">
        <v>804</v>
      </c>
      <c r="P110" s="70" t="s">
        <v>869</v>
      </c>
      <c r="Q110" s="2"/>
      <c r="R110" s="70"/>
    </row>
    <row r="111" spans="1:18" ht="15" x14ac:dyDescent="0.2">
      <c r="A111" s="70" t="s">
        <v>475</v>
      </c>
      <c r="B111" s="69">
        <v>5593</v>
      </c>
      <c r="C111" s="69" t="s">
        <v>700</v>
      </c>
      <c r="D111" s="70" t="s">
        <v>744</v>
      </c>
      <c r="E111" s="70" t="s">
        <v>744</v>
      </c>
      <c r="G111" t="s">
        <v>866</v>
      </c>
      <c r="H111" t="s">
        <v>866</v>
      </c>
      <c r="I111" t="s">
        <v>867</v>
      </c>
      <c r="J111" t="s">
        <v>1162</v>
      </c>
      <c r="K111" s="69" t="s">
        <v>1163</v>
      </c>
      <c r="L111" s="69" t="s">
        <v>62</v>
      </c>
      <c r="M111" s="69" t="s">
        <v>60</v>
      </c>
      <c r="N111" s="69"/>
      <c r="O111" s="69" t="s">
        <v>804</v>
      </c>
      <c r="P111" s="70" t="s">
        <v>869</v>
      </c>
      <c r="Q111" s="2"/>
      <c r="R111" s="69"/>
    </row>
    <row r="112" spans="1:18" ht="15" x14ac:dyDescent="0.2">
      <c r="A112" t="s">
        <v>257</v>
      </c>
      <c r="B112" s="69">
        <v>1909</v>
      </c>
      <c r="C112" s="69" t="s">
        <v>700</v>
      </c>
      <c r="D112" s="70" t="s">
        <v>744</v>
      </c>
      <c r="E112" s="70" t="s">
        <v>744</v>
      </c>
      <c r="G112" t="s">
        <v>866</v>
      </c>
      <c r="H112" t="s">
        <v>866</v>
      </c>
      <c r="I112" t="s">
        <v>867</v>
      </c>
      <c r="J112" t="s">
        <v>1162</v>
      </c>
      <c r="K112" s="69" t="s">
        <v>1163</v>
      </c>
      <c r="L112" s="69" t="s">
        <v>62</v>
      </c>
      <c r="M112" s="69" t="s">
        <v>60</v>
      </c>
      <c r="N112" s="69"/>
      <c r="O112" s="69" t="s">
        <v>804</v>
      </c>
      <c r="P112" s="69" t="s">
        <v>869</v>
      </c>
      <c r="Q112" s="2"/>
      <c r="R112" s="70"/>
    </row>
    <row r="113" spans="1:18" ht="15" x14ac:dyDescent="0.2">
      <c r="A113" t="s">
        <v>257</v>
      </c>
      <c r="B113" s="69">
        <v>1910</v>
      </c>
      <c r="C113" s="69" t="s">
        <v>700</v>
      </c>
      <c r="D113" s="70" t="s">
        <v>744</v>
      </c>
      <c r="E113" s="70" t="s">
        <v>744</v>
      </c>
      <c r="G113" t="s">
        <v>866</v>
      </c>
      <c r="H113" t="s">
        <v>866</v>
      </c>
      <c r="I113" t="s">
        <v>867</v>
      </c>
      <c r="J113" t="s">
        <v>1162</v>
      </c>
      <c r="K113" s="69" t="s">
        <v>1163</v>
      </c>
      <c r="L113" s="69" t="s">
        <v>62</v>
      </c>
      <c r="M113" s="69" t="s">
        <v>60</v>
      </c>
      <c r="N113" s="69"/>
      <c r="O113" s="69" t="s">
        <v>804</v>
      </c>
      <c r="P113" s="69" t="s">
        <v>869</v>
      </c>
      <c r="Q113" s="2"/>
      <c r="R113" s="70"/>
    </row>
    <row r="114" spans="1:18" ht="15" x14ac:dyDescent="0.2">
      <c r="A114" t="s">
        <v>257</v>
      </c>
      <c r="B114" s="69">
        <v>1911</v>
      </c>
      <c r="C114" s="69" t="s">
        <v>700</v>
      </c>
      <c r="D114" s="70" t="s">
        <v>744</v>
      </c>
      <c r="E114" s="70" t="s">
        <v>744</v>
      </c>
      <c r="G114" t="s">
        <v>866</v>
      </c>
      <c r="H114" t="s">
        <v>866</v>
      </c>
      <c r="I114" t="s">
        <v>867</v>
      </c>
      <c r="J114" t="s">
        <v>1162</v>
      </c>
      <c r="K114" s="69" t="s">
        <v>1163</v>
      </c>
      <c r="L114" s="69" t="s">
        <v>62</v>
      </c>
      <c r="M114" s="69" t="s">
        <v>60</v>
      </c>
      <c r="N114" s="69"/>
      <c r="O114" s="69" t="s">
        <v>804</v>
      </c>
      <c r="P114" s="70" t="s">
        <v>869</v>
      </c>
      <c r="Q114" s="2"/>
      <c r="R114" s="70"/>
    </row>
    <row r="115" spans="1:18" ht="15" x14ac:dyDescent="0.2">
      <c r="A115" s="70" t="s">
        <v>181</v>
      </c>
      <c r="B115" s="69">
        <v>1098</v>
      </c>
      <c r="C115" s="69" t="s">
        <v>700</v>
      </c>
      <c r="D115" s="69" t="s">
        <v>876</v>
      </c>
      <c r="E115" s="69" t="s">
        <v>876</v>
      </c>
      <c r="G115" t="s">
        <v>866</v>
      </c>
      <c r="H115" t="s">
        <v>866</v>
      </c>
      <c r="I115" t="s">
        <v>867</v>
      </c>
      <c r="J115" t="s">
        <v>1162</v>
      </c>
      <c r="K115" s="69" t="s">
        <v>1163</v>
      </c>
      <c r="L115" s="69" t="s">
        <v>62</v>
      </c>
      <c r="M115" s="69" t="s">
        <v>60</v>
      </c>
      <c r="N115" s="69"/>
      <c r="O115" s="69" t="s">
        <v>804</v>
      </c>
      <c r="P115" s="70" t="s">
        <v>869</v>
      </c>
      <c r="Q115" s="2"/>
      <c r="R115" s="70"/>
    </row>
    <row r="116" spans="1:18" ht="15" x14ac:dyDescent="0.2">
      <c r="A116" s="70" t="s">
        <v>181</v>
      </c>
      <c r="B116" s="69">
        <v>1118</v>
      </c>
      <c r="C116" s="69" t="s">
        <v>700</v>
      </c>
      <c r="D116" s="69" t="s">
        <v>876</v>
      </c>
      <c r="E116" s="69" t="s">
        <v>876</v>
      </c>
      <c r="G116" t="s">
        <v>866</v>
      </c>
      <c r="H116" t="s">
        <v>866</v>
      </c>
      <c r="I116" t="s">
        <v>867</v>
      </c>
      <c r="J116" t="s">
        <v>1162</v>
      </c>
      <c r="K116" s="69" t="s">
        <v>1163</v>
      </c>
      <c r="L116" s="69" t="s">
        <v>62</v>
      </c>
      <c r="M116" s="69" t="s">
        <v>60</v>
      </c>
      <c r="N116" s="69"/>
      <c r="O116" s="69" t="s">
        <v>804</v>
      </c>
      <c r="P116" s="70" t="s">
        <v>869</v>
      </c>
      <c r="Q116" s="2"/>
      <c r="R116" s="70"/>
    </row>
    <row r="117" spans="1:18" ht="15" x14ac:dyDescent="0.2">
      <c r="A117" s="70" t="s">
        <v>181</v>
      </c>
      <c r="B117" s="69">
        <v>1174</v>
      </c>
      <c r="C117" s="69" t="s">
        <v>700</v>
      </c>
      <c r="D117" s="69" t="s">
        <v>876</v>
      </c>
      <c r="E117" s="69" t="s">
        <v>876</v>
      </c>
      <c r="G117" t="s">
        <v>866</v>
      </c>
      <c r="H117" t="s">
        <v>866</v>
      </c>
      <c r="I117" t="s">
        <v>867</v>
      </c>
      <c r="J117" t="s">
        <v>1162</v>
      </c>
      <c r="K117" s="69" t="s">
        <v>1163</v>
      </c>
      <c r="L117" s="69" t="s">
        <v>62</v>
      </c>
      <c r="M117" s="69" t="s">
        <v>60</v>
      </c>
      <c r="N117" s="69"/>
      <c r="O117" s="69" t="s">
        <v>804</v>
      </c>
      <c r="P117" s="70" t="s">
        <v>869</v>
      </c>
      <c r="Q117" s="2"/>
      <c r="R117" s="70"/>
    </row>
    <row r="118" spans="1:18" ht="15" x14ac:dyDescent="0.2">
      <c r="A118" s="70" t="s">
        <v>253</v>
      </c>
      <c r="B118" s="69">
        <v>1943</v>
      </c>
      <c r="C118" s="69" t="s">
        <v>700</v>
      </c>
      <c r="D118" s="69" t="s">
        <v>876</v>
      </c>
      <c r="E118" s="69" t="s">
        <v>876</v>
      </c>
      <c r="G118" t="s">
        <v>866</v>
      </c>
      <c r="H118" t="s">
        <v>866</v>
      </c>
      <c r="I118" t="s">
        <v>867</v>
      </c>
      <c r="J118" t="s">
        <v>1162</v>
      </c>
      <c r="K118" s="69" t="s">
        <v>1163</v>
      </c>
      <c r="L118" s="69" t="s">
        <v>62</v>
      </c>
      <c r="M118" s="69" t="s">
        <v>60</v>
      </c>
      <c r="N118" s="69"/>
      <c r="O118" s="69" t="s">
        <v>804</v>
      </c>
      <c r="P118" s="70" t="s">
        <v>869</v>
      </c>
      <c r="Q118" s="2"/>
      <c r="R118" s="70"/>
    </row>
    <row r="119" spans="1:18" ht="15" x14ac:dyDescent="0.2">
      <c r="A119" s="70" t="s">
        <v>207</v>
      </c>
      <c r="B119" s="69">
        <v>1400</v>
      </c>
      <c r="C119" s="70" t="s">
        <v>755</v>
      </c>
      <c r="E119" s="70"/>
      <c r="G119" t="s">
        <v>866</v>
      </c>
      <c r="H119" t="s">
        <v>866</v>
      </c>
      <c r="I119" t="s">
        <v>867</v>
      </c>
      <c r="J119" t="s">
        <v>1162</v>
      </c>
      <c r="K119" t="s">
        <v>1163</v>
      </c>
      <c r="L119" s="69" t="s">
        <v>62</v>
      </c>
      <c r="M119" s="69" t="s">
        <v>60</v>
      </c>
      <c r="O119" s="69" t="s">
        <v>804</v>
      </c>
      <c r="P119" s="69" t="s">
        <v>869</v>
      </c>
      <c r="Q119" s="2"/>
      <c r="R119" s="70"/>
    </row>
    <row r="120" spans="1:18" ht="15" x14ac:dyDescent="0.2">
      <c r="A120" s="70" t="s">
        <v>207</v>
      </c>
      <c r="B120" s="69">
        <v>1401</v>
      </c>
      <c r="C120" s="70" t="s">
        <v>755</v>
      </c>
      <c r="E120" s="70"/>
      <c r="G120" t="s">
        <v>866</v>
      </c>
      <c r="H120" t="s">
        <v>866</v>
      </c>
      <c r="I120" t="s">
        <v>867</v>
      </c>
      <c r="J120" t="s">
        <v>1162</v>
      </c>
      <c r="K120" t="s">
        <v>1163</v>
      </c>
      <c r="L120" s="69" t="s">
        <v>62</v>
      </c>
      <c r="M120" s="69" t="s">
        <v>60</v>
      </c>
      <c r="O120" s="69" t="s">
        <v>804</v>
      </c>
      <c r="P120" s="69" t="s">
        <v>869</v>
      </c>
      <c r="Q120" s="2"/>
      <c r="R120" s="70"/>
    </row>
    <row r="121" spans="1:18" ht="15" x14ac:dyDescent="0.2">
      <c r="A121" s="70" t="s">
        <v>207</v>
      </c>
      <c r="B121" s="69">
        <v>1402</v>
      </c>
      <c r="C121" s="70" t="s">
        <v>755</v>
      </c>
      <c r="E121" s="70"/>
      <c r="G121" t="s">
        <v>866</v>
      </c>
      <c r="H121" t="s">
        <v>866</v>
      </c>
      <c r="I121" t="s">
        <v>867</v>
      </c>
      <c r="J121" t="s">
        <v>1162</v>
      </c>
      <c r="K121" t="s">
        <v>1163</v>
      </c>
      <c r="L121" s="69" t="s">
        <v>62</v>
      </c>
      <c r="M121" s="69" t="s">
        <v>60</v>
      </c>
      <c r="O121" s="69" t="s">
        <v>804</v>
      </c>
      <c r="P121" s="69" t="s">
        <v>869</v>
      </c>
      <c r="Q121" s="2"/>
      <c r="R121" s="70"/>
    </row>
    <row r="122" spans="1:18" ht="15" x14ac:dyDescent="0.2">
      <c r="A122" s="70" t="s">
        <v>282</v>
      </c>
      <c r="B122" s="69">
        <v>2472</v>
      </c>
      <c r="C122" s="70" t="s">
        <v>755</v>
      </c>
      <c r="E122" s="70"/>
      <c r="G122" t="s">
        <v>866</v>
      </c>
      <c r="H122" t="s">
        <v>866</v>
      </c>
      <c r="I122" t="s">
        <v>867</v>
      </c>
      <c r="J122" t="s">
        <v>1162</v>
      </c>
      <c r="K122" t="s">
        <v>1163</v>
      </c>
      <c r="L122" s="69" t="s">
        <v>62</v>
      </c>
      <c r="M122" s="69" t="s">
        <v>60</v>
      </c>
      <c r="O122" s="69" t="s">
        <v>804</v>
      </c>
      <c r="P122" s="69" t="s">
        <v>869</v>
      </c>
      <c r="Q122" s="2"/>
      <c r="R122" s="70"/>
    </row>
    <row r="123" spans="1:18" ht="15" x14ac:dyDescent="0.2">
      <c r="A123" s="70" t="s">
        <v>282</v>
      </c>
      <c r="B123" s="69">
        <v>2473</v>
      </c>
      <c r="C123" s="70" t="s">
        <v>755</v>
      </c>
      <c r="E123" s="70"/>
      <c r="G123" t="s">
        <v>866</v>
      </c>
      <c r="H123" t="s">
        <v>866</v>
      </c>
      <c r="I123" t="s">
        <v>867</v>
      </c>
      <c r="J123" t="s">
        <v>1162</v>
      </c>
      <c r="K123" t="s">
        <v>1163</v>
      </c>
      <c r="L123" s="69" t="s">
        <v>62</v>
      </c>
      <c r="M123" s="69" t="s">
        <v>60</v>
      </c>
      <c r="O123" s="69" t="s">
        <v>804</v>
      </c>
      <c r="P123" s="69" t="s">
        <v>869</v>
      </c>
      <c r="Q123" s="2"/>
      <c r="R123" s="70"/>
    </row>
    <row r="124" spans="1:18" ht="15" x14ac:dyDescent="0.2">
      <c r="A124" s="70" t="s">
        <v>282</v>
      </c>
      <c r="B124" s="69">
        <v>2474</v>
      </c>
      <c r="C124" s="70" t="s">
        <v>755</v>
      </c>
      <c r="E124" s="70"/>
      <c r="G124" t="s">
        <v>866</v>
      </c>
      <c r="H124" t="s">
        <v>866</v>
      </c>
      <c r="I124" t="s">
        <v>867</v>
      </c>
      <c r="J124" t="s">
        <v>1162</v>
      </c>
      <c r="K124" t="s">
        <v>1163</v>
      </c>
      <c r="L124" s="69" t="s">
        <v>62</v>
      </c>
      <c r="M124" s="69" t="s">
        <v>60</v>
      </c>
      <c r="O124" s="69" t="s">
        <v>804</v>
      </c>
      <c r="P124" s="69" t="s">
        <v>869</v>
      </c>
      <c r="Q124" s="2"/>
      <c r="R124" s="70"/>
    </row>
    <row r="125" spans="1:18" ht="15" x14ac:dyDescent="0.2">
      <c r="A125" s="70" t="s">
        <v>328</v>
      </c>
      <c r="B125" s="69">
        <v>3242</v>
      </c>
      <c r="C125" s="70" t="s">
        <v>755</v>
      </c>
      <c r="E125" s="70"/>
      <c r="G125" t="s">
        <v>866</v>
      </c>
      <c r="H125" t="s">
        <v>866</v>
      </c>
      <c r="I125" t="s">
        <v>867</v>
      </c>
      <c r="J125" t="s">
        <v>1162</v>
      </c>
      <c r="K125" t="s">
        <v>1163</v>
      </c>
      <c r="L125" s="69" t="s">
        <v>62</v>
      </c>
      <c r="M125" s="69" t="s">
        <v>60</v>
      </c>
      <c r="O125" s="69" t="s">
        <v>804</v>
      </c>
      <c r="P125" s="69" t="s">
        <v>869</v>
      </c>
      <c r="Q125" s="2"/>
      <c r="R125" s="70"/>
    </row>
    <row r="126" spans="1:18" ht="15" x14ac:dyDescent="0.2">
      <c r="A126" s="70" t="s">
        <v>328</v>
      </c>
      <c r="B126" s="69">
        <v>3243</v>
      </c>
      <c r="C126" s="70" t="s">
        <v>755</v>
      </c>
      <c r="E126" s="70"/>
      <c r="G126" t="s">
        <v>866</v>
      </c>
      <c r="H126" t="s">
        <v>866</v>
      </c>
      <c r="I126" t="s">
        <v>867</v>
      </c>
      <c r="J126" t="s">
        <v>1162</v>
      </c>
      <c r="K126" t="s">
        <v>1163</v>
      </c>
      <c r="L126" s="69" t="s">
        <v>62</v>
      </c>
      <c r="M126" s="69" t="s">
        <v>60</v>
      </c>
      <c r="O126" s="69" t="s">
        <v>804</v>
      </c>
      <c r="P126" s="69" t="s">
        <v>869</v>
      </c>
      <c r="Q126" s="2"/>
      <c r="R126" s="70"/>
    </row>
    <row r="127" spans="1:18" ht="15" x14ac:dyDescent="0.2">
      <c r="A127" s="70" t="s">
        <v>328</v>
      </c>
      <c r="B127" s="69">
        <v>3244</v>
      </c>
      <c r="C127" s="70" t="s">
        <v>755</v>
      </c>
      <c r="E127" s="70"/>
      <c r="G127" t="s">
        <v>866</v>
      </c>
      <c r="H127" t="s">
        <v>866</v>
      </c>
      <c r="I127" t="s">
        <v>867</v>
      </c>
      <c r="J127" t="s">
        <v>1162</v>
      </c>
      <c r="K127" t="s">
        <v>1163</v>
      </c>
      <c r="L127" s="69" t="s">
        <v>62</v>
      </c>
      <c r="M127" s="69" t="s">
        <v>60</v>
      </c>
      <c r="O127" s="69" t="s">
        <v>804</v>
      </c>
      <c r="P127" s="69" t="s">
        <v>869</v>
      </c>
      <c r="Q127" s="2"/>
      <c r="R127" s="70"/>
    </row>
    <row r="128" spans="1:18" ht="15" x14ac:dyDescent="0.2">
      <c r="A128" s="69" t="s">
        <v>84</v>
      </c>
      <c r="B128" s="69">
        <v>402</v>
      </c>
      <c r="C128" s="70" t="s">
        <v>755</v>
      </c>
      <c r="E128" s="70"/>
      <c r="G128" t="s">
        <v>866</v>
      </c>
      <c r="H128" t="s">
        <v>866</v>
      </c>
      <c r="I128" t="s">
        <v>867</v>
      </c>
      <c r="J128" t="s">
        <v>1162</v>
      </c>
      <c r="K128" t="s">
        <v>1163</v>
      </c>
      <c r="L128" s="69" t="s">
        <v>62</v>
      </c>
      <c r="M128" s="69" t="s">
        <v>60</v>
      </c>
      <c r="O128" s="69" t="s">
        <v>804</v>
      </c>
      <c r="P128" s="70" t="s">
        <v>869</v>
      </c>
      <c r="Q128" s="2"/>
      <c r="R128" s="70"/>
    </row>
    <row r="129" spans="1:18" ht="15" x14ac:dyDescent="0.2">
      <c r="A129" s="69" t="s">
        <v>84</v>
      </c>
      <c r="B129" s="69">
        <v>412</v>
      </c>
      <c r="C129" s="70" t="s">
        <v>755</v>
      </c>
      <c r="E129" s="70"/>
      <c r="G129" t="s">
        <v>866</v>
      </c>
      <c r="H129" t="s">
        <v>866</v>
      </c>
      <c r="I129" t="s">
        <v>867</v>
      </c>
      <c r="J129" t="s">
        <v>1162</v>
      </c>
      <c r="K129" t="s">
        <v>1163</v>
      </c>
      <c r="L129" s="69" t="s">
        <v>62</v>
      </c>
      <c r="M129" s="69" t="s">
        <v>60</v>
      </c>
      <c r="O129" s="69" t="s">
        <v>804</v>
      </c>
      <c r="P129" s="70" t="s">
        <v>869</v>
      </c>
      <c r="Q129" s="2"/>
      <c r="R129" s="70"/>
    </row>
    <row r="130" spans="1:18" ht="15" x14ac:dyDescent="0.2">
      <c r="A130" s="69" t="s">
        <v>84</v>
      </c>
      <c r="B130" s="69">
        <v>424</v>
      </c>
      <c r="C130" s="70" t="s">
        <v>755</v>
      </c>
      <c r="E130" s="70"/>
      <c r="G130" t="s">
        <v>866</v>
      </c>
      <c r="H130" t="s">
        <v>866</v>
      </c>
      <c r="I130" t="s">
        <v>867</v>
      </c>
      <c r="J130" t="s">
        <v>1162</v>
      </c>
      <c r="K130" t="s">
        <v>1163</v>
      </c>
      <c r="L130" s="69" t="s">
        <v>62</v>
      </c>
      <c r="M130" s="69" t="s">
        <v>60</v>
      </c>
      <c r="O130" s="69" t="s">
        <v>804</v>
      </c>
      <c r="P130" s="70" t="s">
        <v>869</v>
      </c>
      <c r="Q130" s="2"/>
      <c r="R130" s="70"/>
    </row>
    <row r="131" spans="1:18" ht="15" x14ac:dyDescent="0.2">
      <c r="A131" s="70" t="s">
        <v>441</v>
      </c>
      <c r="B131" s="69">
        <v>5417</v>
      </c>
      <c r="C131" s="70" t="s">
        <v>755</v>
      </c>
      <c r="E131" s="70"/>
      <c r="G131" t="s">
        <v>866</v>
      </c>
      <c r="H131" t="s">
        <v>866</v>
      </c>
      <c r="I131" t="s">
        <v>867</v>
      </c>
      <c r="J131" t="s">
        <v>1162</v>
      </c>
      <c r="K131" t="s">
        <v>1163</v>
      </c>
      <c r="L131" s="69" t="s">
        <v>62</v>
      </c>
      <c r="M131" s="69" t="s">
        <v>60</v>
      </c>
      <c r="O131" s="69" t="s">
        <v>804</v>
      </c>
      <c r="P131" s="70" t="s">
        <v>869</v>
      </c>
      <c r="Q131" s="2"/>
      <c r="R131" s="70"/>
    </row>
    <row r="132" spans="1:18" ht="15" x14ac:dyDescent="0.2">
      <c r="A132" s="70" t="s">
        <v>441</v>
      </c>
      <c r="B132" s="69">
        <v>5418</v>
      </c>
      <c r="C132" s="70" t="s">
        <v>755</v>
      </c>
      <c r="E132" s="70"/>
      <c r="G132" t="s">
        <v>866</v>
      </c>
      <c r="H132" t="s">
        <v>866</v>
      </c>
      <c r="I132" t="s">
        <v>867</v>
      </c>
      <c r="J132" t="s">
        <v>1162</v>
      </c>
      <c r="K132" t="s">
        <v>1163</v>
      </c>
      <c r="L132" s="69" t="s">
        <v>62</v>
      </c>
      <c r="M132" s="69" t="s">
        <v>60</v>
      </c>
      <c r="O132" s="69" t="s">
        <v>804</v>
      </c>
      <c r="P132" s="70" t="s">
        <v>869</v>
      </c>
      <c r="Q132" s="2"/>
      <c r="R132" s="70"/>
    </row>
    <row r="133" spans="1:18" ht="15" x14ac:dyDescent="0.2">
      <c r="A133" s="70" t="s">
        <v>441</v>
      </c>
      <c r="B133" s="69">
        <v>5419</v>
      </c>
      <c r="C133" s="70" t="s">
        <v>755</v>
      </c>
      <c r="E133" s="70"/>
      <c r="G133" t="s">
        <v>866</v>
      </c>
      <c r="H133" t="s">
        <v>866</v>
      </c>
      <c r="I133" t="s">
        <v>867</v>
      </c>
      <c r="J133" t="s">
        <v>1162</v>
      </c>
      <c r="K133" t="s">
        <v>1163</v>
      </c>
      <c r="L133" s="69" t="s">
        <v>62</v>
      </c>
      <c r="M133" s="69" t="s">
        <v>60</v>
      </c>
      <c r="O133" s="69" t="s">
        <v>804</v>
      </c>
      <c r="P133" s="70" t="s">
        <v>869</v>
      </c>
      <c r="Q133" s="2"/>
      <c r="R133" s="70"/>
    </row>
    <row r="134" spans="1:18" ht="15" x14ac:dyDescent="0.2">
      <c r="A134" s="70" t="s">
        <v>181</v>
      </c>
      <c r="B134" s="69">
        <v>1099</v>
      </c>
      <c r="C134" s="69" t="s">
        <v>700</v>
      </c>
      <c r="D134" s="69" t="s">
        <v>877</v>
      </c>
      <c r="E134" s="69" t="s">
        <v>877</v>
      </c>
      <c r="G134" t="s">
        <v>866</v>
      </c>
      <c r="H134" t="s">
        <v>866</v>
      </c>
      <c r="I134" t="s">
        <v>867</v>
      </c>
      <c r="J134" t="s">
        <v>1162</v>
      </c>
      <c r="K134" t="s">
        <v>1163</v>
      </c>
      <c r="L134" s="69" t="s">
        <v>62</v>
      </c>
      <c r="M134" s="69" t="s">
        <v>60</v>
      </c>
      <c r="O134" s="69" t="s">
        <v>804</v>
      </c>
      <c r="P134" s="70" t="s">
        <v>869</v>
      </c>
      <c r="Q134" s="2"/>
      <c r="R134" s="70"/>
    </row>
    <row r="135" spans="1:18" ht="15" x14ac:dyDescent="0.2">
      <c r="A135" s="70" t="s">
        <v>181</v>
      </c>
      <c r="B135" s="69">
        <v>1102</v>
      </c>
      <c r="C135" s="69" t="s">
        <v>700</v>
      </c>
      <c r="D135" s="69" t="s">
        <v>877</v>
      </c>
      <c r="E135" s="69" t="s">
        <v>877</v>
      </c>
      <c r="G135" t="s">
        <v>866</v>
      </c>
      <c r="H135" t="s">
        <v>866</v>
      </c>
      <c r="I135" t="s">
        <v>867</v>
      </c>
      <c r="J135" t="s">
        <v>1162</v>
      </c>
      <c r="K135" t="s">
        <v>1163</v>
      </c>
      <c r="L135" s="69" t="s">
        <v>62</v>
      </c>
      <c r="M135" s="69" t="s">
        <v>60</v>
      </c>
      <c r="O135" s="69" t="s">
        <v>804</v>
      </c>
      <c r="P135" s="70" t="s">
        <v>869</v>
      </c>
      <c r="Q135" s="2"/>
      <c r="R135" s="70"/>
    </row>
    <row r="136" spans="1:18" ht="15" x14ac:dyDescent="0.2">
      <c r="A136" s="70" t="s">
        <v>181</v>
      </c>
      <c r="B136" s="69">
        <v>1168</v>
      </c>
      <c r="C136" s="69" t="s">
        <v>700</v>
      </c>
      <c r="D136" s="69" t="s">
        <v>877</v>
      </c>
      <c r="E136" s="69" t="s">
        <v>877</v>
      </c>
      <c r="G136" t="s">
        <v>866</v>
      </c>
      <c r="H136" t="s">
        <v>866</v>
      </c>
      <c r="I136" t="s">
        <v>867</v>
      </c>
      <c r="J136" t="s">
        <v>1162</v>
      </c>
      <c r="K136" t="s">
        <v>1163</v>
      </c>
      <c r="L136" s="69" t="s">
        <v>62</v>
      </c>
      <c r="M136" s="69" t="s">
        <v>60</v>
      </c>
      <c r="O136" s="69" t="s">
        <v>804</v>
      </c>
      <c r="P136" s="70" t="s">
        <v>869</v>
      </c>
      <c r="Q136" s="2"/>
      <c r="R136" s="70"/>
    </row>
    <row r="137" spans="1:18" ht="15" x14ac:dyDescent="0.2">
      <c r="A137" s="70" t="s">
        <v>282</v>
      </c>
      <c r="B137" s="69">
        <v>2469</v>
      </c>
      <c r="C137" s="70" t="s">
        <v>878</v>
      </c>
      <c r="E137" s="70"/>
      <c r="G137" t="s">
        <v>866</v>
      </c>
      <c r="H137" t="s">
        <v>866</v>
      </c>
      <c r="I137" t="s">
        <v>867</v>
      </c>
      <c r="J137" t="s">
        <v>1162</v>
      </c>
      <c r="K137" t="s">
        <v>1163</v>
      </c>
      <c r="L137" s="69" t="s">
        <v>62</v>
      </c>
      <c r="M137" s="69" t="s">
        <v>60</v>
      </c>
      <c r="O137" s="69" t="s">
        <v>804</v>
      </c>
      <c r="P137" s="70" t="s">
        <v>869</v>
      </c>
    </row>
    <row r="138" spans="1:18" ht="15" x14ac:dyDescent="0.2">
      <c r="A138" s="70" t="s">
        <v>282</v>
      </c>
      <c r="B138" s="69">
        <v>2470</v>
      </c>
      <c r="C138" s="70" t="s">
        <v>878</v>
      </c>
      <c r="E138" s="70"/>
      <c r="G138" t="s">
        <v>866</v>
      </c>
      <c r="H138" t="s">
        <v>866</v>
      </c>
      <c r="I138" t="s">
        <v>867</v>
      </c>
      <c r="J138" t="s">
        <v>1162</v>
      </c>
      <c r="K138" t="s">
        <v>1163</v>
      </c>
      <c r="L138" s="69" t="s">
        <v>62</v>
      </c>
      <c r="M138" s="69" t="s">
        <v>60</v>
      </c>
      <c r="O138" s="69" t="s">
        <v>804</v>
      </c>
      <c r="P138" s="70" t="s">
        <v>869</v>
      </c>
    </row>
    <row r="139" spans="1:18" ht="15" x14ac:dyDescent="0.2">
      <c r="A139" s="70" t="s">
        <v>282</v>
      </c>
      <c r="B139" s="69">
        <v>2471</v>
      </c>
      <c r="C139" s="70" t="s">
        <v>878</v>
      </c>
      <c r="E139" s="70"/>
      <c r="G139" t="s">
        <v>866</v>
      </c>
      <c r="H139" t="s">
        <v>866</v>
      </c>
      <c r="I139" t="s">
        <v>867</v>
      </c>
      <c r="J139" t="s">
        <v>1162</v>
      </c>
      <c r="K139" t="s">
        <v>1163</v>
      </c>
      <c r="L139" s="69" t="s">
        <v>62</v>
      </c>
      <c r="M139" s="69" t="s">
        <v>60</v>
      </c>
      <c r="O139" s="69" t="s">
        <v>804</v>
      </c>
      <c r="P139" s="70" t="s">
        <v>869</v>
      </c>
    </row>
    <row r="140" spans="1:18" ht="15" x14ac:dyDescent="0.2">
      <c r="A140" s="70" t="s">
        <v>328</v>
      </c>
      <c r="B140" s="69">
        <v>3239</v>
      </c>
      <c r="C140" s="70" t="s">
        <v>878</v>
      </c>
      <c r="E140" s="70"/>
      <c r="G140" t="s">
        <v>866</v>
      </c>
      <c r="H140" t="s">
        <v>866</v>
      </c>
      <c r="I140" t="s">
        <v>867</v>
      </c>
      <c r="J140" t="s">
        <v>1162</v>
      </c>
      <c r="K140" t="s">
        <v>1163</v>
      </c>
      <c r="L140" s="69" t="s">
        <v>62</v>
      </c>
      <c r="M140" s="69" t="s">
        <v>60</v>
      </c>
      <c r="O140" s="69" t="s">
        <v>804</v>
      </c>
      <c r="P140" s="70" t="s">
        <v>869</v>
      </c>
    </row>
    <row r="141" spans="1:18" ht="15" x14ac:dyDescent="0.2">
      <c r="A141" s="70" t="s">
        <v>328</v>
      </c>
      <c r="B141" s="69">
        <v>3240</v>
      </c>
      <c r="C141" s="70" t="s">
        <v>878</v>
      </c>
      <c r="E141" s="70"/>
      <c r="G141" t="s">
        <v>866</v>
      </c>
      <c r="H141" t="s">
        <v>866</v>
      </c>
      <c r="I141" t="s">
        <v>867</v>
      </c>
      <c r="J141" t="s">
        <v>1162</v>
      </c>
      <c r="K141" t="s">
        <v>1163</v>
      </c>
      <c r="L141" s="69" t="s">
        <v>62</v>
      </c>
      <c r="M141" s="69" t="s">
        <v>60</v>
      </c>
      <c r="O141" s="69" t="s">
        <v>804</v>
      </c>
      <c r="P141" s="70" t="s">
        <v>869</v>
      </c>
    </row>
    <row r="142" spans="1:18" ht="15" x14ac:dyDescent="0.2">
      <c r="A142" s="70" t="s">
        <v>328</v>
      </c>
      <c r="B142" s="69">
        <v>3241</v>
      </c>
      <c r="C142" s="70" t="s">
        <v>878</v>
      </c>
      <c r="E142" s="70"/>
      <c r="G142" t="s">
        <v>866</v>
      </c>
      <c r="H142" t="s">
        <v>866</v>
      </c>
      <c r="I142" t="s">
        <v>867</v>
      </c>
      <c r="J142" t="s">
        <v>1162</v>
      </c>
      <c r="K142" t="s">
        <v>1163</v>
      </c>
      <c r="L142" s="69" t="s">
        <v>62</v>
      </c>
      <c r="M142" s="69" t="s">
        <v>60</v>
      </c>
      <c r="O142" s="69" t="s">
        <v>804</v>
      </c>
      <c r="P142" s="70" t="s">
        <v>869</v>
      </c>
    </row>
    <row r="143" spans="1:18" ht="15" x14ac:dyDescent="0.2">
      <c r="A143" s="69" t="s">
        <v>84</v>
      </c>
      <c r="B143" s="69">
        <v>411</v>
      </c>
      <c r="C143" s="70" t="s">
        <v>878</v>
      </c>
      <c r="E143" s="70"/>
      <c r="G143" t="s">
        <v>866</v>
      </c>
      <c r="H143" t="s">
        <v>866</v>
      </c>
      <c r="I143" t="s">
        <v>867</v>
      </c>
      <c r="J143" t="s">
        <v>1162</v>
      </c>
      <c r="K143" t="s">
        <v>1163</v>
      </c>
      <c r="L143" s="69" t="s">
        <v>62</v>
      </c>
      <c r="M143" s="69" t="s">
        <v>60</v>
      </c>
      <c r="O143" s="69" t="s">
        <v>804</v>
      </c>
      <c r="P143" s="70" t="s">
        <v>869</v>
      </c>
    </row>
    <row r="144" spans="1:18" ht="15" x14ac:dyDescent="0.2">
      <c r="A144" s="69" t="s">
        <v>84</v>
      </c>
      <c r="B144" s="69">
        <v>423</v>
      </c>
      <c r="C144" s="70" t="s">
        <v>878</v>
      </c>
      <c r="E144" s="70"/>
      <c r="G144" t="s">
        <v>866</v>
      </c>
      <c r="H144" t="s">
        <v>866</v>
      </c>
      <c r="I144" t="s">
        <v>867</v>
      </c>
      <c r="J144" t="s">
        <v>1162</v>
      </c>
      <c r="K144" t="s">
        <v>1163</v>
      </c>
      <c r="L144" s="69" t="s">
        <v>62</v>
      </c>
      <c r="M144" s="69" t="s">
        <v>60</v>
      </c>
      <c r="O144" s="69" t="s">
        <v>804</v>
      </c>
      <c r="P144" s="70" t="s">
        <v>869</v>
      </c>
    </row>
    <row r="145" spans="1:16" ht="15" x14ac:dyDescent="0.2">
      <c r="A145" s="70" t="s">
        <v>441</v>
      </c>
      <c r="B145" s="69">
        <v>5420</v>
      </c>
      <c r="C145" s="70" t="s">
        <v>878</v>
      </c>
      <c r="E145" s="70"/>
      <c r="G145" t="s">
        <v>866</v>
      </c>
      <c r="H145" t="s">
        <v>866</v>
      </c>
      <c r="I145" t="s">
        <v>867</v>
      </c>
      <c r="J145" t="s">
        <v>1162</v>
      </c>
      <c r="K145" t="s">
        <v>1163</v>
      </c>
      <c r="L145" s="69" t="s">
        <v>62</v>
      </c>
      <c r="M145" s="69" t="s">
        <v>60</v>
      </c>
      <c r="O145" s="69" t="s">
        <v>804</v>
      </c>
      <c r="P145" s="69" t="s">
        <v>869</v>
      </c>
    </row>
    <row r="146" spans="1:16" ht="15" x14ac:dyDescent="0.2">
      <c r="A146" s="70" t="s">
        <v>441</v>
      </c>
      <c r="B146" s="69">
        <v>5421</v>
      </c>
      <c r="C146" s="70" t="s">
        <v>878</v>
      </c>
      <c r="E146" s="70"/>
      <c r="G146" t="s">
        <v>866</v>
      </c>
      <c r="H146" t="s">
        <v>866</v>
      </c>
      <c r="I146" t="s">
        <v>867</v>
      </c>
      <c r="J146" t="s">
        <v>1162</v>
      </c>
      <c r="K146" t="s">
        <v>1163</v>
      </c>
      <c r="L146" s="69" t="s">
        <v>62</v>
      </c>
      <c r="M146" s="69" t="s">
        <v>60</v>
      </c>
      <c r="O146" s="69" t="s">
        <v>804</v>
      </c>
      <c r="P146" s="70" t="s">
        <v>869</v>
      </c>
    </row>
    <row r="147" spans="1:16" ht="15" x14ac:dyDescent="0.2">
      <c r="A147" s="70" t="s">
        <v>475</v>
      </c>
      <c r="B147" s="69">
        <v>5422</v>
      </c>
      <c r="C147" s="70" t="s">
        <v>878</v>
      </c>
      <c r="E147" s="70"/>
      <c r="G147" t="s">
        <v>866</v>
      </c>
      <c r="H147" t="s">
        <v>866</v>
      </c>
      <c r="I147" t="s">
        <v>867</v>
      </c>
      <c r="J147" t="s">
        <v>1162</v>
      </c>
      <c r="K147" t="s">
        <v>1163</v>
      </c>
      <c r="L147" s="69" t="s">
        <v>62</v>
      </c>
      <c r="M147" s="69" t="s">
        <v>60</v>
      </c>
      <c r="O147" s="69" t="s">
        <v>804</v>
      </c>
      <c r="P147" s="70" t="s">
        <v>869</v>
      </c>
    </row>
    <row r="148" spans="1:16" ht="15" x14ac:dyDescent="0.2">
      <c r="A148" s="70" t="s">
        <v>489</v>
      </c>
      <c r="B148" s="69">
        <v>5703</v>
      </c>
      <c r="C148" s="70" t="s">
        <v>878</v>
      </c>
      <c r="E148" s="70"/>
      <c r="G148" t="s">
        <v>866</v>
      </c>
      <c r="H148" t="s">
        <v>866</v>
      </c>
      <c r="I148" t="s">
        <v>867</v>
      </c>
      <c r="J148" t="s">
        <v>1162</v>
      </c>
      <c r="K148" t="s">
        <v>1163</v>
      </c>
      <c r="L148" s="69" t="s">
        <v>62</v>
      </c>
      <c r="M148" s="69" t="s">
        <v>60</v>
      </c>
      <c r="O148" s="69" t="s">
        <v>804</v>
      </c>
      <c r="P148" s="70" t="s">
        <v>869</v>
      </c>
    </row>
    <row r="149" spans="1:16" ht="15" x14ac:dyDescent="0.2">
      <c r="A149" s="70" t="s">
        <v>489</v>
      </c>
      <c r="B149" s="69">
        <v>5704</v>
      </c>
      <c r="C149" s="70" t="s">
        <v>878</v>
      </c>
      <c r="E149" s="70"/>
      <c r="G149" t="s">
        <v>866</v>
      </c>
      <c r="H149" t="s">
        <v>866</v>
      </c>
      <c r="I149" t="s">
        <v>867</v>
      </c>
      <c r="J149" t="s">
        <v>1162</v>
      </c>
      <c r="K149" t="s">
        <v>1163</v>
      </c>
      <c r="L149" s="69" t="s">
        <v>62</v>
      </c>
      <c r="M149" s="69" t="s">
        <v>60</v>
      </c>
      <c r="O149" s="69" t="s">
        <v>804</v>
      </c>
      <c r="P149" s="69" t="s">
        <v>869</v>
      </c>
    </row>
    <row r="150" spans="1:16" ht="15" x14ac:dyDescent="0.2">
      <c r="A150" s="70" t="s">
        <v>489</v>
      </c>
      <c r="B150" s="69">
        <v>5705</v>
      </c>
      <c r="C150" s="70" t="s">
        <v>878</v>
      </c>
      <c r="E150" s="70"/>
      <c r="G150" t="s">
        <v>866</v>
      </c>
      <c r="H150" t="s">
        <v>866</v>
      </c>
      <c r="I150" t="s">
        <v>867</v>
      </c>
      <c r="J150" t="s">
        <v>1162</v>
      </c>
      <c r="K150" t="s">
        <v>1163</v>
      </c>
      <c r="L150" s="69" t="s">
        <v>62</v>
      </c>
      <c r="M150" s="69" t="s">
        <v>60</v>
      </c>
      <c r="O150" s="69" t="s">
        <v>804</v>
      </c>
      <c r="P150" s="70" t="s">
        <v>869</v>
      </c>
    </row>
    <row r="151" spans="1:16" ht="15" x14ac:dyDescent="0.2">
      <c r="A151" t="s">
        <v>257</v>
      </c>
      <c r="B151" s="69">
        <v>1896</v>
      </c>
      <c r="C151" s="70" t="s">
        <v>878</v>
      </c>
      <c r="E151" s="70"/>
      <c r="G151" t="s">
        <v>866</v>
      </c>
      <c r="H151" t="s">
        <v>866</v>
      </c>
      <c r="I151" t="s">
        <v>867</v>
      </c>
      <c r="J151" t="s">
        <v>1162</v>
      </c>
      <c r="K151" t="s">
        <v>1163</v>
      </c>
      <c r="L151" s="69" t="s">
        <v>62</v>
      </c>
      <c r="M151" s="69" t="s">
        <v>60</v>
      </c>
      <c r="O151" s="69" t="s">
        <v>804</v>
      </c>
      <c r="P151" s="70" t="s">
        <v>869</v>
      </c>
    </row>
    <row r="152" spans="1:16" ht="15" x14ac:dyDescent="0.2">
      <c r="A152" t="s">
        <v>257</v>
      </c>
      <c r="B152" s="69">
        <v>1897</v>
      </c>
      <c r="C152" s="70" t="s">
        <v>878</v>
      </c>
      <c r="E152" s="70"/>
      <c r="G152" t="s">
        <v>866</v>
      </c>
      <c r="H152" t="s">
        <v>866</v>
      </c>
      <c r="I152" t="s">
        <v>867</v>
      </c>
      <c r="J152" t="s">
        <v>1162</v>
      </c>
      <c r="K152" t="s">
        <v>1163</v>
      </c>
      <c r="L152" s="69" t="s">
        <v>62</v>
      </c>
      <c r="M152" s="69" t="s">
        <v>60</v>
      </c>
      <c r="O152" s="69" t="s">
        <v>804</v>
      </c>
      <c r="P152" s="70" t="s">
        <v>869</v>
      </c>
    </row>
    <row r="153" spans="1:16" ht="15" x14ac:dyDescent="0.2">
      <c r="A153" t="s">
        <v>257</v>
      </c>
      <c r="B153" s="69">
        <v>1898</v>
      </c>
      <c r="C153" s="70" t="s">
        <v>878</v>
      </c>
      <c r="E153" s="70"/>
      <c r="G153" t="s">
        <v>866</v>
      </c>
      <c r="H153" t="s">
        <v>866</v>
      </c>
      <c r="I153" t="s">
        <v>867</v>
      </c>
      <c r="J153" t="s">
        <v>1162</v>
      </c>
      <c r="K153" t="s">
        <v>1163</v>
      </c>
      <c r="L153" s="69" t="s">
        <v>62</v>
      </c>
      <c r="M153" s="69" t="s">
        <v>60</v>
      </c>
      <c r="O153" s="69" t="s">
        <v>804</v>
      </c>
      <c r="P153" s="70" t="s">
        <v>869</v>
      </c>
    </row>
    <row r="154" spans="1:16" ht="15" x14ac:dyDescent="0.2">
      <c r="A154" s="70" t="s">
        <v>181</v>
      </c>
      <c r="B154" s="69">
        <v>1092</v>
      </c>
      <c r="C154" s="69" t="s">
        <v>700</v>
      </c>
      <c r="D154" s="70" t="s">
        <v>879</v>
      </c>
      <c r="E154" s="70" t="s">
        <v>879</v>
      </c>
      <c r="G154" t="s">
        <v>866</v>
      </c>
      <c r="H154" t="s">
        <v>866</v>
      </c>
      <c r="I154" t="s">
        <v>867</v>
      </c>
      <c r="J154" t="s">
        <v>1162</v>
      </c>
      <c r="K154" t="s">
        <v>1163</v>
      </c>
      <c r="L154" s="69" t="s">
        <v>62</v>
      </c>
      <c r="M154" s="69" t="s">
        <v>60</v>
      </c>
      <c r="O154" s="69" t="s">
        <v>804</v>
      </c>
      <c r="P154" s="70" t="s">
        <v>869</v>
      </c>
    </row>
    <row r="155" spans="1:16" ht="15" x14ac:dyDescent="0.2">
      <c r="A155" s="70" t="s">
        <v>282</v>
      </c>
      <c r="B155" s="69">
        <v>2475</v>
      </c>
      <c r="C155" s="70" t="s">
        <v>880</v>
      </c>
      <c r="E155" s="70"/>
      <c r="G155" t="s">
        <v>866</v>
      </c>
      <c r="H155" t="s">
        <v>866</v>
      </c>
      <c r="I155" t="s">
        <v>867</v>
      </c>
      <c r="J155" t="s">
        <v>1162</v>
      </c>
      <c r="K155" t="s">
        <v>1163</v>
      </c>
      <c r="L155" s="69" t="s">
        <v>62</v>
      </c>
      <c r="M155" s="69" t="s">
        <v>60</v>
      </c>
      <c r="O155" s="69" t="s">
        <v>804</v>
      </c>
      <c r="P155" s="70" t="s">
        <v>869</v>
      </c>
    </row>
    <row r="156" spans="1:16" ht="15" x14ac:dyDescent="0.2">
      <c r="A156" s="70" t="s">
        <v>282</v>
      </c>
      <c r="B156" s="69">
        <v>2476</v>
      </c>
      <c r="C156" s="70" t="s">
        <v>880</v>
      </c>
      <c r="E156" s="70"/>
      <c r="G156" t="s">
        <v>866</v>
      </c>
      <c r="H156" t="s">
        <v>866</v>
      </c>
      <c r="I156" t="s">
        <v>867</v>
      </c>
      <c r="J156" t="s">
        <v>1162</v>
      </c>
      <c r="K156" t="s">
        <v>1163</v>
      </c>
      <c r="L156" s="69" t="s">
        <v>62</v>
      </c>
      <c r="M156" s="69" t="s">
        <v>60</v>
      </c>
      <c r="O156" s="69" t="s">
        <v>804</v>
      </c>
      <c r="P156" s="69" t="s">
        <v>869</v>
      </c>
    </row>
    <row r="157" spans="1:16" ht="15" x14ac:dyDescent="0.2">
      <c r="A157" s="70" t="s">
        <v>282</v>
      </c>
      <c r="B157" s="69">
        <v>2477</v>
      </c>
      <c r="C157" s="70" t="s">
        <v>880</v>
      </c>
      <c r="E157" s="70"/>
      <c r="G157" t="s">
        <v>866</v>
      </c>
      <c r="H157" t="s">
        <v>866</v>
      </c>
      <c r="I157" t="s">
        <v>867</v>
      </c>
      <c r="J157" t="s">
        <v>1162</v>
      </c>
      <c r="K157" t="s">
        <v>1163</v>
      </c>
      <c r="L157" s="69" t="s">
        <v>62</v>
      </c>
      <c r="M157" s="69" t="s">
        <v>60</v>
      </c>
      <c r="O157" s="69" t="s">
        <v>804</v>
      </c>
      <c r="P157" s="69" t="s">
        <v>869</v>
      </c>
    </row>
    <row r="158" spans="1:16" ht="15" x14ac:dyDescent="0.2">
      <c r="A158" s="70" t="s">
        <v>298</v>
      </c>
      <c r="B158" s="69">
        <v>2808</v>
      </c>
      <c r="C158" s="70" t="s">
        <v>880</v>
      </c>
      <c r="E158" s="70"/>
      <c r="G158" t="s">
        <v>866</v>
      </c>
      <c r="H158" t="s">
        <v>866</v>
      </c>
      <c r="I158" t="s">
        <v>867</v>
      </c>
      <c r="J158" t="s">
        <v>1162</v>
      </c>
      <c r="K158" t="s">
        <v>1163</v>
      </c>
      <c r="L158" s="69" t="s">
        <v>62</v>
      </c>
      <c r="M158" s="69" t="s">
        <v>60</v>
      </c>
      <c r="O158" s="69" t="s">
        <v>804</v>
      </c>
      <c r="P158" s="70" t="s">
        <v>869</v>
      </c>
    </row>
    <row r="159" spans="1:16" ht="15" x14ac:dyDescent="0.2">
      <c r="A159" s="70" t="s">
        <v>298</v>
      </c>
      <c r="B159" s="69">
        <v>2809</v>
      </c>
      <c r="C159" s="70" t="s">
        <v>880</v>
      </c>
      <c r="E159" s="70"/>
      <c r="G159" t="s">
        <v>866</v>
      </c>
      <c r="H159" t="s">
        <v>866</v>
      </c>
      <c r="I159" t="s">
        <v>867</v>
      </c>
      <c r="J159" t="s">
        <v>1162</v>
      </c>
      <c r="K159" t="s">
        <v>1163</v>
      </c>
      <c r="L159" s="69" t="s">
        <v>62</v>
      </c>
      <c r="M159" s="69" t="s">
        <v>60</v>
      </c>
      <c r="O159" s="69" t="s">
        <v>804</v>
      </c>
      <c r="P159" s="70" t="s">
        <v>869</v>
      </c>
    </row>
    <row r="160" spans="1:16" ht="15" x14ac:dyDescent="0.2">
      <c r="A160" s="70" t="s">
        <v>298</v>
      </c>
      <c r="B160" s="69">
        <v>2810</v>
      </c>
      <c r="C160" s="70" t="s">
        <v>880</v>
      </c>
      <c r="E160" s="70"/>
      <c r="G160" t="s">
        <v>866</v>
      </c>
      <c r="H160" t="s">
        <v>866</v>
      </c>
      <c r="I160" t="s">
        <v>867</v>
      </c>
      <c r="J160" t="s">
        <v>1162</v>
      </c>
      <c r="K160" t="s">
        <v>1163</v>
      </c>
      <c r="L160" s="69" t="s">
        <v>62</v>
      </c>
      <c r="M160" s="69" t="s">
        <v>60</v>
      </c>
      <c r="O160" s="69" t="s">
        <v>804</v>
      </c>
      <c r="P160" s="70" t="s">
        <v>869</v>
      </c>
    </row>
    <row r="161" spans="1:16" ht="15" x14ac:dyDescent="0.2">
      <c r="A161" s="70" t="s">
        <v>298</v>
      </c>
      <c r="B161" s="69">
        <v>2811</v>
      </c>
      <c r="C161" s="70" t="s">
        <v>880</v>
      </c>
      <c r="E161" s="70"/>
      <c r="G161" t="s">
        <v>866</v>
      </c>
      <c r="H161" t="s">
        <v>866</v>
      </c>
      <c r="I161" t="s">
        <v>867</v>
      </c>
      <c r="J161" t="s">
        <v>1162</v>
      </c>
      <c r="K161" t="s">
        <v>1163</v>
      </c>
      <c r="L161" s="69" t="s">
        <v>62</v>
      </c>
      <c r="M161" s="69" t="s">
        <v>60</v>
      </c>
      <c r="O161" s="69" t="s">
        <v>804</v>
      </c>
      <c r="P161" s="70" t="s">
        <v>869</v>
      </c>
    </row>
    <row r="162" spans="1:16" ht="15" x14ac:dyDescent="0.2">
      <c r="A162" s="70" t="s">
        <v>298</v>
      </c>
      <c r="B162" s="69">
        <v>2812</v>
      </c>
      <c r="C162" s="70" t="s">
        <v>880</v>
      </c>
      <c r="E162" s="70"/>
      <c r="G162" t="s">
        <v>866</v>
      </c>
      <c r="H162" t="s">
        <v>866</v>
      </c>
      <c r="I162" t="s">
        <v>867</v>
      </c>
      <c r="J162" t="s">
        <v>1162</v>
      </c>
      <c r="K162" t="s">
        <v>1163</v>
      </c>
      <c r="L162" s="69" t="s">
        <v>62</v>
      </c>
      <c r="M162" s="69" t="s">
        <v>60</v>
      </c>
      <c r="O162" s="69" t="s">
        <v>804</v>
      </c>
      <c r="P162" s="70" t="s">
        <v>869</v>
      </c>
    </row>
    <row r="163" spans="1:16" ht="15" x14ac:dyDescent="0.2">
      <c r="A163" s="70" t="s">
        <v>298</v>
      </c>
      <c r="B163" s="69">
        <v>2813</v>
      </c>
      <c r="C163" s="70" t="s">
        <v>880</v>
      </c>
      <c r="E163" s="70"/>
      <c r="G163" t="s">
        <v>866</v>
      </c>
      <c r="H163" t="s">
        <v>866</v>
      </c>
      <c r="I163" t="s">
        <v>867</v>
      </c>
      <c r="J163" t="s">
        <v>1162</v>
      </c>
      <c r="K163" t="s">
        <v>1163</v>
      </c>
      <c r="L163" s="69" t="s">
        <v>62</v>
      </c>
      <c r="M163" s="69" t="s">
        <v>60</v>
      </c>
      <c r="O163" s="69" t="s">
        <v>804</v>
      </c>
      <c r="P163" s="70" t="s">
        <v>869</v>
      </c>
    </row>
    <row r="164" spans="1:16" ht="15" x14ac:dyDescent="0.2">
      <c r="A164" s="70" t="s">
        <v>460</v>
      </c>
      <c r="B164" s="69">
        <v>5131</v>
      </c>
      <c r="C164" s="70" t="s">
        <v>880</v>
      </c>
      <c r="E164" s="70"/>
      <c r="G164" t="s">
        <v>866</v>
      </c>
      <c r="H164" t="s">
        <v>866</v>
      </c>
      <c r="I164" t="s">
        <v>867</v>
      </c>
      <c r="J164" t="s">
        <v>1162</v>
      </c>
      <c r="K164" t="s">
        <v>1163</v>
      </c>
      <c r="L164" s="69" t="s">
        <v>62</v>
      </c>
      <c r="M164" s="69" t="s">
        <v>60</v>
      </c>
      <c r="O164" s="69" t="s">
        <v>804</v>
      </c>
      <c r="P164" s="70" t="s">
        <v>869</v>
      </c>
    </row>
    <row r="165" spans="1:16" ht="15" x14ac:dyDescent="0.2">
      <c r="A165" s="70" t="s">
        <v>460</v>
      </c>
      <c r="B165" s="69">
        <v>5132</v>
      </c>
      <c r="C165" s="70" t="s">
        <v>880</v>
      </c>
      <c r="E165" s="70"/>
      <c r="G165" t="s">
        <v>866</v>
      </c>
      <c r="H165" t="s">
        <v>866</v>
      </c>
      <c r="I165" t="s">
        <v>867</v>
      </c>
      <c r="J165" t="s">
        <v>1162</v>
      </c>
      <c r="K165" t="s">
        <v>1163</v>
      </c>
      <c r="L165" s="69" t="s">
        <v>62</v>
      </c>
      <c r="M165" s="69" t="s">
        <v>60</v>
      </c>
      <c r="O165" s="69" t="s">
        <v>804</v>
      </c>
      <c r="P165" s="70" t="s">
        <v>869</v>
      </c>
    </row>
    <row r="166" spans="1:16" ht="15" x14ac:dyDescent="0.2">
      <c r="A166" s="70" t="s">
        <v>460</v>
      </c>
      <c r="B166" s="69">
        <v>5133</v>
      </c>
      <c r="C166" s="70" t="s">
        <v>880</v>
      </c>
      <c r="E166" s="70"/>
      <c r="G166" t="s">
        <v>866</v>
      </c>
      <c r="H166" t="s">
        <v>866</v>
      </c>
      <c r="I166" t="s">
        <v>867</v>
      </c>
      <c r="J166" t="s">
        <v>1162</v>
      </c>
      <c r="K166" t="s">
        <v>1163</v>
      </c>
      <c r="L166" s="69" t="s">
        <v>62</v>
      </c>
      <c r="M166" s="69" t="s">
        <v>60</v>
      </c>
      <c r="O166" s="69" t="s">
        <v>804</v>
      </c>
      <c r="P166" s="70" t="s">
        <v>869</v>
      </c>
    </row>
    <row r="167" spans="1:16" ht="15" x14ac:dyDescent="0.2">
      <c r="A167" s="70" t="s">
        <v>475</v>
      </c>
      <c r="B167" s="69">
        <v>5634</v>
      </c>
      <c r="C167" s="70" t="s">
        <v>880</v>
      </c>
      <c r="E167" s="70"/>
      <c r="G167" t="s">
        <v>866</v>
      </c>
      <c r="H167" t="s">
        <v>866</v>
      </c>
      <c r="I167" t="s">
        <v>867</v>
      </c>
      <c r="J167" t="s">
        <v>1162</v>
      </c>
      <c r="K167" t="s">
        <v>1163</v>
      </c>
      <c r="L167" s="69" t="s">
        <v>62</v>
      </c>
      <c r="M167" s="69" t="s">
        <v>60</v>
      </c>
      <c r="O167" s="69" t="s">
        <v>804</v>
      </c>
      <c r="P167" s="70" t="s">
        <v>869</v>
      </c>
    </row>
    <row r="168" spans="1:16" ht="15" x14ac:dyDescent="0.2">
      <c r="A168" s="70" t="s">
        <v>475</v>
      </c>
      <c r="B168" s="69">
        <v>5635</v>
      </c>
      <c r="C168" s="70" t="s">
        <v>880</v>
      </c>
      <c r="E168" s="70"/>
      <c r="G168" t="s">
        <v>866</v>
      </c>
      <c r="H168" t="s">
        <v>866</v>
      </c>
      <c r="I168" t="s">
        <v>867</v>
      </c>
      <c r="J168" t="s">
        <v>1162</v>
      </c>
      <c r="K168" t="s">
        <v>1163</v>
      </c>
      <c r="L168" s="69" t="s">
        <v>62</v>
      </c>
      <c r="M168" s="69" t="s">
        <v>60</v>
      </c>
      <c r="O168" s="69" t="s">
        <v>804</v>
      </c>
      <c r="P168" s="70" t="s">
        <v>869</v>
      </c>
    </row>
    <row r="169" spans="1:16" ht="15" x14ac:dyDescent="0.2">
      <c r="A169" s="70" t="s">
        <v>475</v>
      </c>
      <c r="B169" s="69">
        <v>5636</v>
      </c>
      <c r="C169" s="70" t="s">
        <v>880</v>
      </c>
      <c r="E169" s="70"/>
      <c r="G169" t="s">
        <v>866</v>
      </c>
      <c r="H169" t="s">
        <v>866</v>
      </c>
      <c r="I169" t="s">
        <v>867</v>
      </c>
      <c r="J169" t="s">
        <v>1162</v>
      </c>
      <c r="K169" t="s">
        <v>1163</v>
      </c>
      <c r="L169" s="69" t="s">
        <v>62</v>
      </c>
      <c r="M169" s="69" t="s">
        <v>60</v>
      </c>
      <c r="O169" s="69" t="s">
        <v>804</v>
      </c>
      <c r="P169" s="70" t="s">
        <v>869</v>
      </c>
    </row>
    <row r="170" spans="1:16" ht="15" x14ac:dyDescent="0.2">
      <c r="A170" s="69" t="s">
        <v>130</v>
      </c>
      <c r="B170" s="69">
        <v>403</v>
      </c>
      <c r="C170" s="70" t="s">
        <v>880</v>
      </c>
      <c r="E170" s="70"/>
      <c r="G170" t="s">
        <v>866</v>
      </c>
      <c r="H170" t="s">
        <v>866</v>
      </c>
      <c r="I170" t="s">
        <v>867</v>
      </c>
      <c r="J170" t="s">
        <v>1162</v>
      </c>
      <c r="K170" t="s">
        <v>1163</v>
      </c>
      <c r="L170" s="69" t="s">
        <v>62</v>
      </c>
      <c r="M170" s="69" t="s">
        <v>60</v>
      </c>
      <c r="O170" s="69" t="s">
        <v>804</v>
      </c>
      <c r="P170" s="70" t="s">
        <v>869</v>
      </c>
    </row>
    <row r="171" spans="1:16" ht="15" x14ac:dyDescent="0.2">
      <c r="A171" s="69" t="s">
        <v>130</v>
      </c>
      <c r="B171" s="69">
        <v>413</v>
      </c>
      <c r="C171" s="70" t="s">
        <v>880</v>
      </c>
      <c r="E171" s="70"/>
      <c r="G171" t="s">
        <v>866</v>
      </c>
      <c r="H171" t="s">
        <v>866</v>
      </c>
      <c r="I171" t="s">
        <v>867</v>
      </c>
      <c r="J171" t="s">
        <v>1162</v>
      </c>
      <c r="K171" t="s">
        <v>1163</v>
      </c>
      <c r="L171" s="69" t="s">
        <v>62</v>
      </c>
      <c r="M171" s="69" t="s">
        <v>60</v>
      </c>
      <c r="O171" s="69" t="s">
        <v>804</v>
      </c>
      <c r="P171" s="70" t="s">
        <v>869</v>
      </c>
    </row>
    <row r="172" spans="1:16" ht="15" x14ac:dyDescent="0.2">
      <c r="A172" s="69" t="s">
        <v>130</v>
      </c>
      <c r="B172" s="69">
        <v>425</v>
      </c>
      <c r="C172" s="70" t="s">
        <v>880</v>
      </c>
      <c r="E172" s="70"/>
      <c r="G172" t="s">
        <v>866</v>
      </c>
      <c r="H172" t="s">
        <v>866</v>
      </c>
      <c r="I172" t="s">
        <v>867</v>
      </c>
      <c r="J172" t="s">
        <v>1162</v>
      </c>
      <c r="K172" t="s">
        <v>1163</v>
      </c>
      <c r="L172" s="69" t="s">
        <v>62</v>
      </c>
      <c r="M172" s="69" t="s">
        <v>60</v>
      </c>
      <c r="O172" s="69" t="s">
        <v>804</v>
      </c>
      <c r="P172" s="70" t="s">
        <v>869</v>
      </c>
    </row>
    <row r="173" spans="1:16" ht="15" x14ac:dyDescent="0.2">
      <c r="A173" s="70" t="s">
        <v>184</v>
      </c>
      <c r="B173" s="69">
        <v>1115</v>
      </c>
      <c r="C173" s="70" t="s">
        <v>880</v>
      </c>
      <c r="E173" s="70"/>
      <c r="G173" t="s">
        <v>866</v>
      </c>
      <c r="H173" t="s">
        <v>866</v>
      </c>
      <c r="I173" t="s">
        <v>867</v>
      </c>
      <c r="J173" t="s">
        <v>1162</v>
      </c>
      <c r="K173" t="s">
        <v>1163</v>
      </c>
      <c r="L173" s="69" t="s">
        <v>62</v>
      </c>
      <c r="M173" s="69" t="s">
        <v>60</v>
      </c>
      <c r="O173" s="69" t="s">
        <v>804</v>
      </c>
      <c r="P173" s="70" t="s">
        <v>869</v>
      </c>
    </row>
    <row r="174" spans="1:16" ht="15" x14ac:dyDescent="0.2">
      <c r="A174" s="70" t="s">
        <v>184</v>
      </c>
      <c r="B174" s="69">
        <v>1116</v>
      </c>
      <c r="C174" s="70" t="s">
        <v>880</v>
      </c>
      <c r="E174" s="70"/>
      <c r="G174" t="s">
        <v>866</v>
      </c>
      <c r="H174" t="s">
        <v>866</v>
      </c>
      <c r="I174" t="s">
        <v>867</v>
      </c>
      <c r="J174" t="s">
        <v>1162</v>
      </c>
      <c r="K174" t="s">
        <v>1163</v>
      </c>
      <c r="L174" s="69" t="s">
        <v>62</v>
      </c>
      <c r="M174" s="69" t="s">
        <v>60</v>
      </c>
      <c r="O174" s="69" t="s">
        <v>804</v>
      </c>
      <c r="P174" s="69" t="s">
        <v>869</v>
      </c>
    </row>
    <row r="175" spans="1:16" ht="15" x14ac:dyDescent="0.2">
      <c r="A175" s="70" t="s">
        <v>184</v>
      </c>
      <c r="B175" s="69">
        <v>1117</v>
      </c>
      <c r="C175" s="70" t="s">
        <v>880</v>
      </c>
      <c r="E175" s="70"/>
      <c r="G175" t="s">
        <v>866</v>
      </c>
      <c r="H175" t="s">
        <v>866</v>
      </c>
      <c r="I175" t="s">
        <v>867</v>
      </c>
      <c r="J175" t="s">
        <v>1162</v>
      </c>
      <c r="K175" t="s">
        <v>1163</v>
      </c>
      <c r="L175" s="69" t="s">
        <v>62</v>
      </c>
      <c r="M175" s="69" t="s">
        <v>60</v>
      </c>
      <c r="O175" s="69" t="s">
        <v>804</v>
      </c>
      <c r="P175" s="69" t="s">
        <v>869</v>
      </c>
    </row>
    <row r="176" spans="1:16" ht="15" x14ac:dyDescent="0.2">
      <c r="A176" s="70" t="s">
        <v>253</v>
      </c>
      <c r="B176" s="69">
        <v>1921</v>
      </c>
      <c r="C176" s="69" t="s">
        <v>700</v>
      </c>
      <c r="D176" s="70" t="s">
        <v>746</v>
      </c>
      <c r="E176" s="70" t="s">
        <v>746</v>
      </c>
      <c r="G176" t="s">
        <v>866</v>
      </c>
      <c r="H176" t="s">
        <v>866</v>
      </c>
      <c r="I176" t="s">
        <v>867</v>
      </c>
      <c r="J176" t="s">
        <v>1162</v>
      </c>
      <c r="K176" t="s">
        <v>1163</v>
      </c>
      <c r="L176" s="69" t="s">
        <v>62</v>
      </c>
      <c r="M176" s="69" t="s">
        <v>60</v>
      </c>
      <c r="O176" s="69" t="s">
        <v>804</v>
      </c>
      <c r="P176" s="70" t="s">
        <v>869</v>
      </c>
    </row>
    <row r="177" spans="1:16" ht="15" x14ac:dyDescent="0.2">
      <c r="A177" s="70" t="s">
        <v>253</v>
      </c>
      <c r="B177" s="69">
        <v>1922</v>
      </c>
      <c r="C177" s="69" t="s">
        <v>700</v>
      </c>
      <c r="D177" s="70" t="s">
        <v>746</v>
      </c>
      <c r="E177" s="70" t="s">
        <v>746</v>
      </c>
      <c r="G177" t="s">
        <v>866</v>
      </c>
      <c r="H177" t="s">
        <v>866</v>
      </c>
      <c r="I177" t="s">
        <v>867</v>
      </c>
      <c r="J177" t="s">
        <v>1162</v>
      </c>
      <c r="K177" t="s">
        <v>1163</v>
      </c>
      <c r="L177" s="69" t="s">
        <v>62</v>
      </c>
      <c r="M177" s="69" t="s">
        <v>60</v>
      </c>
      <c r="O177" s="69" t="s">
        <v>804</v>
      </c>
      <c r="P177" s="69" t="s">
        <v>869</v>
      </c>
    </row>
    <row r="178" spans="1:16" ht="15" x14ac:dyDescent="0.2">
      <c r="A178" s="70" t="s">
        <v>253</v>
      </c>
      <c r="B178" s="69">
        <v>1923</v>
      </c>
      <c r="C178" s="69" t="s">
        <v>700</v>
      </c>
      <c r="D178" s="70" t="s">
        <v>746</v>
      </c>
      <c r="E178" s="70" t="s">
        <v>746</v>
      </c>
      <c r="G178" t="s">
        <v>866</v>
      </c>
      <c r="H178" t="s">
        <v>866</v>
      </c>
      <c r="I178" t="s">
        <v>867</v>
      </c>
      <c r="J178" t="s">
        <v>1162</v>
      </c>
      <c r="K178" t="s">
        <v>1163</v>
      </c>
      <c r="L178" s="69" t="s">
        <v>62</v>
      </c>
      <c r="M178" s="69" t="s">
        <v>60</v>
      </c>
      <c r="O178" s="69" t="s">
        <v>804</v>
      </c>
      <c r="P178" s="70" t="s">
        <v>869</v>
      </c>
    </row>
    <row r="179" spans="1:16" ht="15" x14ac:dyDescent="0.2">
      <c r="A179" s="70" t="s">
        <v>460</v>
      </c>
      <c r="B179" s="69">
        <v>5156</v>
      </c>
      <c r="C179" s="69" t="s">
        <v>700</v>
      </c>
      <c r="D179" s="70" t="s">
        <v>746</v>
      </c>
      <c r="E179" s="70" t="s">
        <v>746</v>
      </c>
      <c r="G179" t="s">
        <v>866</v>
      </c>
      <c r="H179" t="s">
        <v>866</v>
      </c>
      <c r="I179" t="s">
        <v>867</v>
      </c>
      <c r="J179" t="s">
        <v>1162</v>
      </c>
      <c r="K179" t="s">
        <v>1163</v>
      </c>
      <c r="L179" s="69" t="s">
        <v>62</v>
      </c>
      <c r="M179" s="69" t="s">
        <v>60</v>
      </c>
      <c r="O179" s="69" t="s">
        <v>804</v>
      </c>
      <c r="P179" s="69" t="s">
        <v>869</v>
      </c>
    </row>
    <row r="180" spans="1:16" ht="15" x14ac:dyDescent="0.2">
      <c r="A180" s="70" t="s">
        <v>460</v>
      </c>
      <c r="B180" s="69">
        <v>5157</v>
      </c>
      <c r="C180" s="69" t="s">
        <v>700</v>
      </c>
      <c r="D180" s="70" t="s">
        <v>746</v>
      </c>
      <c r="E180" s="70" t="s">
        <v>746</v>
      </c>
      <c r="G180" t="s">
        <v>866</v>
      </c>
      <c r="H180" t="s">
        <v>866</v>
      </c>
      <c r="I180" t="s">
        <v>867</v>
      </c>
      <c r="J180" t="s">
        <v>1162</v>
      </c>
      <c r="K180" t="s">
        <v>1163</v>
      </c>
      <c r="L180" s="69" t="s">
        <v>62</v>
      </c>
      <c r="M180" s="69" t="s">
        <v>60</v>
      </c>
      <c r="O180" s="69" t="s">
        <v>804</v>
      </c>
      <c r="P180" s="69" t="s">
        <v>869</v>
      </c>
    </row>
    <row r="181" spans="1:16" ht="15" x14ac:dyDescent="0.2">
      <c r="A181" s="70" t="s">
        <v>460</v>
      </c>
      <c r="B181" s="69">
        <v>5162</v>
      </c>
      <c r="C181" s="69" t="s">
        <v>700</v>
      </c>
      <c r="D181" s="70" t="s">
        <v>746</v>
      </c>
      <c r="E181" s="70" t="s">
        <v>746</v>
      </c>
      <c r="G181" t="s">
        <v>866</v>
      </c>
      <c r="H181" t="s">
        <v>866</v>
      </c>
      <c r="I181" t="s">
        <v>867</v>
      </c>
      <c r="J181" t="s">
        <v>1162</v>
      </c>
      <c r="K181" t="s">
        <v>1163</v>
      </c>
      <c r="L181" s="69" t="s">
        <v>62</v>
      </c>
      <c r="M181" s="69" t="s">
        <v>60</v>
      </c>
      <c r="O181" s="69" t="s">
        <v>804</v>
      </c>
      <c r="P181" s="69" t="s">
        <v>869</v>
      </c>
    </row>
    <row r="182" spans="1:16" ht="15" x14ac:dyDescent="0.2">
      <c r="A182" s="69" t="s">
        <v>84</v>
      </c>
      <c r="B182" s="69">
        <v>380</v>
      </c>
      <c r="C182" s="69" t="s">
        <v>700</v>
      </c>
      <c r="D182" s="70" t="s">
        <v>746</v>
      </c>
      <c r="E182" s="70" t="s">
        <v>746</v>
      </c>
      <c r="G182" t="s">
        <v>866</v>
      </c>
      <c r="H182" t="s">
        <v>866</v>
      </c>
      <c r="I182" t="s">
        <v>867</v>
      </c>
      <c r="J182" t="s">
        <v>1162</v>
      </c>
      <c r="K182" t="s">
        <v>1163</v>
      </c>
      <c r="L182" s="69" t="s">
        <v>62</v>
      </c>
      <c r="M182" s="69" t="s">
        <v>60</v>
      </c>
      <c r="O182" s="69" t="s">
        <v>804</v>
      </c>
      <c r="P182" s="70" t="s">
        <v>869</v>
      </c>
    </row>
    <row r="183" spans="1:16" ht="15" x14ac:dyDescent="0.2">
      <c r="A183" s="69" t="s">
        <v>84</v>
      </c>
      <c r="B183" s="69">
        <v>405</v>
      </c>
      <c r="C183" s="69" t="s">
        <v>700</v>
      </c>
      <c r="D183" s="70" t="s">
        <v>746</v>
      </c>
      <c r="E183" s="70" t="s">
        <v>746</v>
      </c>
      <c r="G183" t="s">
        <v>866</v>
      </c>
      <c r="H183" t="s">
        <v>866</v>
      </c>
      <c r="I183" t="s">
        <v>867</v>
      </c>
      <c r="J183" t="s">
        <v>1162</v>
      </c>
      <c r="K183" t="s">
        <v>1163</v>
      </c>
      <c r="L183" s="69" t="s">
        <v>62</v>
      </c>
      <c r="M183" s="69" t="s">
        <v>60</v>
      </c>
      <c r="O183" s="69" t="s">
        <v>804</v>
      </c>
      <c r="P183" s="70" t="s">
        <v>869</v>
      </c>
    </row>
    <row r="184" spans="1:16" ht="15" x14ac:dyDescent="0.2">
      <c r="A184" s="69" t="s">
        <v>84</v>
      </c>
      <c r="B184" s="69">
        <v>415</v>
      </c>
      <c r="C184" s="69" t="s">
        <v>700</v>
      </c>
      <c r="D184" s="70" t="s">
        <v>746</v>
      </c>
      <c r="E184" s="70" t="s">
        <v>746</v>
      </c>
      <c r="G184" t="s">
        <v>866</v>
      </c>
      <c r="H184" t="s">
        <v>866</v>
      </c>
      <c r="I184" t="s">
        <v>867</v>
      </c>
      <c r="J184" t="s">
        <v>1162</v>
      </c>
      <c r="K184" t="s">
        <v>1163</v>
      </c>
      <c r="L184" s="69" t="s">
        <v>62</v>
      </c>
      <c r="M184" s="69" t="s">
        <v>60</v>
      </c>
      <c r="O184" s="69" t="s">
        <v>804</v>
      </c>
      <c r="P184" s="70" t="s">
        <v>869</v>
      </c>
    </row>
    <row r="185" spans="1:16" ht="15" x14ac:dyDescent="0.2">
      <c r="A185" s="70" t="s">
        <v>475</v>
      </c>
      <c r="B185" s="69">
        <v>5601</v>
      </c>
      <c r="C185" s="69" t="s">
        <v>700</v>
      </c>
      <c r="D185" s="70" t="s">
        <v>746</v>
      </c>
      <c r="E185" s="70" t="s">
        <v>746</v>
      </c>
      <c r="G185" t="s">
        <v>866</v>
      </c>
      <c r="H185" t="s">
        <v>866</v>
      </c>
      <c r="I185" t="s">
        <v>867</v>
      </c>
      <c r="J185" t="s">
        <v>1162</v>
      </c>
      <c r="K185" t="s">
        <v>1163</v>
      </c>
      <c r="L185" s="69" t="s">
        <v>62</v>
      </c>
      <c r="M185" s="69" t="s">
        <v>60</v>
      </c>
      <c r="O185" s="69" t="s">
        <v>804</v>
      </c>
      <c r="P185" s="70" t="s">
        <v>869</v>
      </c>
    </row>
    <row r="186" spans="1:16" ht="15" x14ac:dyDescent="0.2">
      <c r="A186" s="70" t="s">
        <v>475</v>
      </c>
      <c r="B186" s="69">
        <v>5602</v>
      </c>
      <c r="C186" s="69" t="s">
        <v>700</v>
      </c>
      <c r="D186" s="70" t="s">
        <v>746</v>
      </c>
      <c r="E186" s="70" t="s">
        <v>746</v>
      </c>
      <c r="G186" t="s">
        <v>866</v>
      </c>
      <c r="H186" t="s">
        <v>866</v>
      </c>
      <c r="I186" t="s">
        <v>867</v>
      </c>
      <c r="J186" t="s">
        <v>1162</v>
      </c>
      <c r="K186" t="s">
        <v>1163</v>
      </c>
      <c r="L186" s="69" t="s">
        <v>62</v>
      </c>
      <c r="M186" s="69" t="s">
        <v>60</v>
      </c>
      <c r="O186" s="69" t="s">
        <v>804</v>
      </c>
      <c r="P186" s="70" t="s">
        <v>869</v>
      </c>
    </row>
    <row r="187" spans="1:16" ht="15" x14ac:dyDescent="0.2">
      <c r="A187" s="70" t="s">
        <v>475</v>
      </c>
      <c r="B187" s="69">
        <v>5603</v>
      </c>
      <c r="C187" s="69" t="s">
        <v>700</v>
      </c>
      <c r="D187" s="70" t="s">
        <v>746</v>
      </c>
      <c r="E187" s="70" t="s">
        <v>746</v>
      </c>
      <c r="G187" t="s">
        <v>866</v>
      </c>
      <c r="H187" t="s">
        <v>866</v>
      </c>
      <c r="I187" t="s">
        <v>867</v>
      </c>
      <c r="J187" t="s">
        <v>1162</v>
      </c>
      <c r="K187" t="s">
        <v>1163</v>
      </c>
      <c r="L187" s="69" t="s">
        <v>62</v>
      </c>
      <c r="M187" s="69" t="s">
        <v>60</v>
      </c>
      <c r="O187" s="69" t="s">
        <v>804</v>
      </c>
      <c r="P187" s="70" t="s">
        <v>869</v>
      </c>
    </row>
    <row r="188" spans="1:16" ht="15" x14ac:dyDescent="0.2">
      <c r="A188" t="s">
        <v>257</v>
      </c>
      <c r="B188" s="69">
        <v>1915</v>
      </c>
      <c r="C188" s="69" t="s">
        <v>700</v>
      </c>
      <c r="D188" s="70" t="s">
        <v>746</v>
      </c>
      <c r="E188" s="70" t="s">
        <v>746</v>
      </c>
      <c r="G188" t="s">
        <v>866</v>
      </c>
      <c r="H188" t="s">
        <v>866</v>
      </c>
      <c r="I188" t="s">
        <v>867</v>
      </c>
      <c r="J188" t="s">
        <v>1162</v>
      </c>
      <c r="K188" t="s">
        <v>1163</v>
      </c>
      <c r="L188" s="69" t="s">
        <v>62</v>
      </c>
      <c r="M188" s="69" t="s">
        <v>60</v>
      </c>
      <c r="O188" s="69" t="s">
        <v>804</v>
      </c>
      <c r="P188" s="70" t="s">
        <v>869</v>
      </c>
    </row>
    <row r="189" spans="1:16" ht="15" x14ac:dyDescent="0.2">
      <c r="A189" t="s">
        <v>257</v>
      </c>
      <c r="B189" s="69">
        <v>1916</v>
      </c>
      <c r="C189" s="69" t="s">
        <v>700</v>
      </c>
      <c r="D189" s="70" t="s">
        <v>746</v>
      </c>
      <c r="E189" s="70" t="s">
        <v>746</v>
      </c>
      <c r="G189" t="s">
        <v>866</v>
      </c>
      <c r="H189" t="s">
        <v>866</v>
      </c>
      <c r="I189" t="s">
        <v>867</v>
      </c>
      <c r="J189" t="s">
        <v>1162</v>
      </c>
      <c r="K189" t="s">
        <v>1163</v>
      </c>
      <c r="L189" s="69" t="s">
        <v>62</v>
      </c>
      <c r="M189" s="69" t="s">
        <v>60</v>
      </c>
      <c r="O189" s="69" t="s">
        <v>804</v>
      </c>
      <c r="P189" s="69" t="s">
        <v>869</v>
      </c>
    </row>
    <row r="190" spans="1:16" ht="15" x14ac:dyDescent="0.2">
      <c r="A190" t="s">
        <v>257</v>
      </c>
      <c r="B190" s="69">
        <v>1917</v>
      </c>
      <c r="C190" s="69" t="s">
        <v>700</v>
      </c>
      <c r="D190" s="70" t="s">
        <v>746</v>
      </c>
      <c r="E190" s="70" t="s">
        <v>746</v>
      </c>
      <c r="G190" t="s">
        <v>866</v>
      </c>
      <c r="H190" t="s">
        <v>866</v>
      </c>
      <c r="I190" t="s">
        <v>867</v>
      </c>
      <c r="J190" t="s">
        <v>1162</v>
      </c>
      <c r="K190" t="s">
        <v>1163</v>
      </c>
      <c r="L190" s="69" t="s">
        <v>62</v>
      </c>
      <c r="M190" s="69" t="s">
        <v>60</v>
      </c>
      <c r="O190" s="69" t="s">
        <v>804</v>
      </c>
      <c r="P190" s="70" t="s">
        <v>869</v>
      </c>
    </row>
    <row r="191" spans="1:16" ht="15" x14ac:dyDescent="0.2">
      <c r="A191" s="70" t="s">
        <v>441</v>
      </c>
      <c r="B191" s="69">
        <v>5406</v>
      </c>
      <c r="C191" s="69" t="s">
        <v>700</v>
      </c>
      <c r="D191" s="70" t="s">
        <v>1165</v>
      </c>
      <c r="E191" s="70" t="s">
        <v>881</v>
      </c>
      <c r="G191" t="s">
        <v>866</v>
      </c>
      <c r="H191" t="s">
        <v>866</v>
      </c>
      <c r="I191" t="s">
        <v>867</v>
      </c>
      <c r="J191" t="s">
        <v>1162</v>
      </c>
      <c r="K191" t="s">
        <v>1163</v>
      </c>
      <c r="L191" s="69" t="s">
        <v>62</v>
      </c>
      <c r="M191" s="69" t="s">
        <v>60</v>
      </c>
      <c r="O191" s="69" t="s">
        <v>804</v>
      </c>
      <c r="P191" s="70" t="s">
        <v>869</v>
      </c>
    </row>
    <row r="192" spans="1:16" ht="15" x14ac:dyDescent="0.2">
      <c r="A192" s="70" t="s">
        <v>441</v>
      </c>
      <c r="B192" s="69">
        <v>5407</v>
      </c>
      <c r="C192" s="69" t="s">
        <v>700</v>
      </c>
      <c r="D192" s="70" t="s">
        <v>1165</v>
      </c>
      <c r="E192" s="70" t="s">
        <v>881</v>
      </c>
      <c r="G192" t="s">
        <v>866</v>
      </c>
      <c r="H192" t="s">
        <v>866</v>
      </c>
      <c r="I192" t="s">
        <v>867</v>
      </c>
      <c r="J192" t="s">
        <v>1162</v>
      </c>
      <c r="K192" t="s">
        <v>1163</v>
      </c>
      <c r="L192" s="69" t="s">
        <v>62</v>
      </c>
      <c r="M192" s="69" t="s">
        <v>60</v>
      </c>
      <c r="O192" s="69" t="s">
        <v>804</v>
      </c>
      <c r="P192" s="70" t="s">
        <v>869</v>
      </c>
    </row>
    <row r="193" spans="1:16" ht="15" x14ac:dyDescent="0.2">
      <c r="A193" s="70" t="s">
        <v>441</v>
      </c>
      <c r="B193" s="69">
        <v>5408</v>
      </c>
      <c r="C193" s="69" t="s">
        <v>700</v>
      </c>
      <c r="D193" s="70" t="s">
        <v>1165</v>
      </c>
      <c r="E193" s="70" t="s">
        <v>881</v>
      </c>
      <c r="G193" t="s">
        <v>866</v>
      </c>
      <c r="H193" t="s">
        <v>866</v>
      </c>
      <c r="I193" t="s">
        <v>867</v>
      </c>
      <c r="J193" t="s">
        <v>1162</v>
      </c>
      <c r="K193" t="s">
        <v>1163</v>
      </c>
      <c r="L193" s="69" t="s">
        <v>62</v>
      </c>
      <c r="M193" s="69" t="s">
        <v>60</v>
      </c>
      <c r="O193" s="69" t="s">
        <v>804</v>
      </c>
      <c r="P193" s="70" t="s">
        <v>869</v>
      </c>
    </row>
    <row r="194" spans="1:16" ht="15" x14ac:dyDescent="0.2">
      <c r="A194" s="70" t="s">
        <v>253</v>
      </c>
      <c r="B194" s="69">
        <v>1951</v>
      </c>
      <c r="C194" s="69" t="s">
        <v>700</v>
      </c>
      <c r="D194" s="70" t="s">
        <v>1166</v>
      </c>
      <c r="E194" s="70"/>
      <c r="F194" s="70">
        <v>1</v>
      </c>
      <c r="G194" t="s">
        <v>866</v>
      </c>
      <c r="H194" t="s">
        <v>866</v>
      </c>
      <c r="I194" t="s">
        <v>867</v>
      </c>
      <c r="J194" t="s">
        <v>1162</v>
      </c>
      <c r="K194" t="s">
        <v>1163</v>
      </c>
      <c r="L194" s="69" t="s">
        <v>62</v>
      </c>
      <c r="M194" s="69" t="s">
        <v>60</v>
      </c>
      <c r="O194" s="69" t="s">
        <v>804</v>
      </c>
      <c r="P194" s="2" t="s">
        <v>882</v>
      </c>
    </row>
    <row r="195" spans="1:16" ht="15" x14ac:dyDescent="0.2">
      <c r="A195" s="70" t="s">
        <v>253</v>
      </c>
      <c r="B195" s="69">
        <v>1952</v>
      </c>
      <c r="C195" s="69" t="s">
        <v>700</v>
      </c>
      <c r="D195" s="70" t="s">
        <v>1166</v>
      </c>
      <c r="E195" s="70"/>
      <c r="F195" s="70">
        <v>1</v>
      </c>
      <c r="G195" t="s">
        <v>866</v>
      </c>
      <c r="H195" t="s">
        <v>866</v>
      </c>
      <c r="I195" t="s">
        <v>867</v>
      </c>
      <c r="J195" t="s">
        <v>1162</v>
      </c>
      <c r="K195" t="s">
        <v>1163</v>
      </c>
      <c r="L195" s="69" t="s">
        <v>62</v>
      </c>
      <c r="M195" s="69" t="s">
        <v>60</v>
      </c>
      <c r="O195" s="69" t="s">
        <v>804</v>
      </c>
      <c r="P195" s="2" t="s">
        <v>882</v>
      </c>
    </row>
    <row r="196" spans="1:16" ht="15" x14ac:dyDescent="0.2">
      <c r="A196" s="70" t="s">
        <v>253</v>
      </c>
      <c r="B196" s="69">
        <v>1953</v>
      </c>
      <c r="C196" s="69" t="s">
        <v>700</v>
      </c>
      <c r="D196" s="70" t="s">
        <v>1166</v>
      </c>
      <c r="E196" s="70"/>
      <c r="F196" s="70">
        <v>1</v>
      </c>
      <c r="G196" t="s">
        <v>866</v>
      </c>
      <c r="H196" t="s">
        <v>866</v>
      </c>
      <c r="I196" t="s">
        <v>867</v>
      </c>
      <c r="J196" t="s">
        <v>1162</v>
      </c>
      <c r="K196" t="s">
        <v>1163</v>
      </c>
      <c r="L196" s="69" t="s">
        <v>62</v>
      </c>
      <c r="M196" s="69" t="s">
        <v>60</v>
      </c>
      <c r="O196" s="69" t="s">
        <v>804</v>
      </c>
      <c r="P196" s="2" t="s">
        <v>882</v>
      </c>
    </row>
    <row r="197" spans="1:16" ht="15" x14ac:dyDescent="0.2">
      <c r="A197" s="70" t="s">
        <v>253</v>
      </c>
      <c r="B197" s="69">
        <v>1954</v>
      </c>
      <c r="C197" s="69" t="s">
        <v>700</v>
      </c>
      <c r="D197" s="70" t="s">
        <v>1166</v>
      </c>
      <c r="E197" s="70"/>
      <c r="F197" s="70">
        <v>1</v>
      </c>
      <c r="G197" t="s">
        <v>866</v>
      </c>
      <c r="H197" t="s">
        <v>866</v>
      </c>
      <c r="I197" t="s">
        <v>867</v>
      </c>
      <c r="J197" t="s">
        <v>1162</v>
      </c>
      <c r="K197" t="s">
        <v>1163</v>
      </c>
      <c r="L197" s="69" t="s">
        <v>62</v>
      </c>
      <c r="M197" s="69" t="s">
        <v>60</v>
      </c>
      <c r="O197" s="69" t="s">
        <v>804</v>
      </c>
      <c r="P197" s="2" t="s">
        <v>882</v>
      </c>
    </row>
    <row r="198" spans="1:16" ht="15" x14ac:dyDescent="0.2">
      <c r="A198" s="70" t="s">
        <v>328</v>
      </c>
      <c r="B198" s="69">
        <v>3221</v>
      </c>
      <c r="C198" s="69" t="s">
        <v>700</v>
      </c>
      <c r="D198" s="70" t="s">
        <v>1166</v>
      </c>
      <c r="E198" s="70"/>
      <c r="F198" s="70">
        <v>1</v>
      </c>
      <c r="G198" t="s">
        <v>866</v>
      </c>
      <c r="H198" t="s">
        <v>866</v>
      </c>
      <c r="I198" t="s">
        <v>867</v>
      </c>
      <c r="J198" t="s">
        <v>1162</v>
      </c>
      <c r="K198" t="s">
        <v>1163</v>
      </c>
      <c r="L198" s="69" t="s">
        <v>62</v>
      </c>
      <c r="M198" s="69" t="s">
        <v>60</v>
      </c>
      <c r="O198" s="69" t="s">
        <v>804</v>
      </c>
      <c r="P198" s="2" t="s">
        <v>882</v>
      </c>
    </row>
    <row r="199" spans="1:16" ht="15" x14ac:dyDescent="0.2">
      <c r="A199" s="70" t="s">
        <v>441</v>
      </c>
      <c r="B199" s="69">
        <v>5391</v>
      </c>
      <c r="C199" s="69" t="s">
        <v>700</v>
      </c>
      <c r="D199" s="70" t="s">
        <v>1166</v>
      </c>
      <c r="E199" s="70"/>
      <c r="F199" s="70">
        <v>1</v>
      </c>
      <c r="G199" t="s">
        <v>866</v>
      </c>
      <c r="H199" t="s">
        <v>866</v>
      </c>
      <c r="I199" t="s">
        <v>867</v>
      </c>
      <c r="J199" t="s">
        <v>1162</v>
      </c>
      <c r="K199" t="s">
        <v>1163</v>
      </c>
      <c r="L199" s="69" t="s">
        <v>62</v>
      </c>
      <c r="M199" s="69" t="s">
        <v>60</v>
      </c>
      <c r="O199" s="69" t="s">
        <v>804</v>
      </c>
      <c r="P199" s="2" t="s">
        <v>882</v>
      </c>
    </row>
    <row r="200" spans="1:16" ht="15" x14ac:dyDescent="0.2">
      <c r="A200" s="70" t="s">
        <v>441</v>
      </c>
      <c r="B200" s="69">
        <v>5392</v>
      </c>
      <c r="C200" s="69" t="s">
        <v>700</v>
      </c>
      <c r="D200" s="70" t="s">
        <v>1166</v>
      </c>
      <c r="E200" s="70"/>
      <c r="F200" s="70">
        <v>1</v>
      </c>
      <c r="G200" t="s">
        <v>866</v>
      </c>
      <c r="H200" t="s">
        <v>866</v>
      </c>
      <c r="I200" t="s">
        <v>867</v>
      </c>
      <c r="J200" t="s">
        <v>1162</v>
      </c>
      <c r="K200" t="s">
        <v>1163</v>
      </c>
      <c r="L200" s="69" t="s">
        <v>62</v>
      </c>
      <c r="M200" s="69" t="s">
        <v>60</v>
      </c>
      <c r="O200" s="69" t="s">
        <v>804</v>
      </c>
      <c r="P200" s="2" t="s">
        <v>882</v>
      </c>
    </row>
    <row r="201" spans="1:16" ht="15" x14ac:dyDescent="0.2">
      <c r="A201" s="70" t="s">
        <v>441</v>
      </c>
      <c r="B201" s="69">
        <v>5393</v>
      </c>
      <c r="C201" s="69" t="s">
        <v>700</v>
      </c>
      <c r="D201" s="70" t="s">
        <v>1166</v>
      </c>
      <c r="E201" s="70"/>
      <c r="F201" s="70">
        <v>1</v>
      </c>
      <c r="G201" t="s">
        <v>866</v>
      </c>
      <c r="H201" t="s">
        <v>866</v>
      </c>
      <c r="I201" t="s">
        <v>867</v>
      </c>
      <c r="J201" t="s">
        <v>1162</v>
      </c>
      <c r="K201" t="s">
        <v>1163</v>
      </c>
      <c r="L201" s="69" t="s">
        <v>62</v>
      </c>
      <c r="M201" s="69" t="s">
        <v>60</v>
      </c>
      <c r="O201" s="69" t="s">
        <v>804</v>
      </c>
      <c r="P201" s="2" t="s">
        <v>882</v>
      </c>
    </row>
    <row r="202" spans="1:16" ht="15" x14ac:dyDescent="0.2">
      <c r="A202" s="70" t="s">
        <v>441</v>
      </c>
      <c r="B202" s="69">
        <v>5409</v>
      </c>
      <c r="C202" s="69" t="s">
        <v>700</v>
      </c>
      <c r="D202" s="70" t="s">
        <v>1166</v>
      </c>
      <c r="E202" s="70"/>
      <c r="F202" s="70">
        <v>1</v>
      </c>
      <c r="G202" t="s">
        <v>866</v>
      </c>
      <c r="H202" t="s">
        <v>866</v>
      </c>
      <c r="I202" t="s">
        <v>867</v>
      </c>
      <c r="J202" t="s">
        <v>1162</v>
      </c>
      <c r="K202" t="s">
        <v>1163</v>
      </c>
      <c r="L202" s="69" t="s">
        <v>62</v>
      </c>
      <c r="M202" s="69" t="s">
        <v>60</v>
      </c>
      <c r="O202" s="69" t="s">
        <v>804</v>
      </c>
      <c r="P202" s="2" t="s">
        <v>882</v>
      </c>
    </row>
    <row r="203" spans="1:16" ht="15" x14ac:dyDescent="0.2">
      <c r="A203" s="70" t="s">
        <v>441</v>
      </c>
      <c r="B203" s="69">
        <v>5410</v>
      </c>
      <c r="C203" s="69" t="s">
        <v>700</v>
      </c>
      <c r="D203" s="70" t="s">
        <v>1166</v>
      </c>
      <c r="E203" s="70"/>
      <c r="F203" s="70">
        <v>1</v>
      </c>
      <c r="G203" t="s">
        <v>866</v>
      </c>
      <c r="H203" t="s">
        <v>866</v>
      </c>
      <c r="I203" t="s">
        <v>867</v>
      </c>
      <c r="J203" t="s">
        <v>1162</v>
      </c>
      <c r="K203" t="s">
        <v>1163</v>
      </c>
      <c r="L203" s="69" t="s">
        <v>62</v>
      </c>
      <c r="M203" s="69" t="s">
        <v>60</v>
      </c>
      <c r="O203" s="69" t="s">
        <v>804</v>
      </c>
      <c r="P203" s="2" t="s">
        <v>882</v>
      </c>
    </row>
    <row r="204" spans="1:16" ht="15" x14ac:dyDescent="0.2">
      <c r="A204" s="70" t="s">
        <v>475</v>
      </c>
      <c r="B204" s="69">
        <v>5612</v>
      </c>
      <c r="C204" s="69" t="s">
        <v>700</v>
      </c>
      <c r="D204" s="70" t="s">
        <v>1166</v>
      </c>
      <c r="E204" s="70"/>
      <c r="F204" s="70">
        <v>1</v>
      </c>
      <c r="G204" t="s">
        <v>866</v>
      </c>
      <c r="H204" t="s">
        <v>866</v>
      </c>
      <c r="I204" t="s">
        <v>867</v>
      </c>
      <c r="J204" t="s">
        <v>1162</v>
      </c>
      <c r="K204" t="s">
        <v>1163</v>
      </c>
      <c r="L204" s="69" t="s">
        <v>62</v>
      </c>
      <c r="M204" s="69" t="s">
        <v>60</v>
      </c>
      <c r="O204" s="69" t="s">
        <v>804</v>
      </c>
      <c r="P204" s="2" t="s">
        <v>882</v>
      </c>
    </row>
    <row r="205" spans="1:16" ht="15" x14ac:dyDescent="0.2">
      <c r="A205" s="70" t="s">
        <v>475</v>
      </c>
      <c r="B205" s="69">
        <v>5613</v>
      </c>
      <c r="C205" s="69" t="s">
        <v>700</v>
      </c>
      <c r="D205" s="70" t="s">
        <v>1166</v>
      </c>
      <c r="E205" s="70"/>
      <c r="F205" s="70">
        <v>1</v>
      </c>
      <c r="G205" t="s">
        <v>866</v>
      </c>
      <c r="H205" t="s">
        <v>866</v>
      </c>
      <c r="I205" t="s">
        <v>867</v>
      </c>
      <c r="J205" t="s">
        <v>1162</v>
      </c>
      <c r="K205" t="s">
        <v>1163</v>
      </c>
      <c r="L205" s="69" t="s">
        <v>62</v>
      </c>
      <c r="M205" s="69" t="s">
        <v>60</v>
      </c>
      <c r="O205" s="69" t="s">
        <v>804</v>
      </c>
      <c r="P205" s="2" t="s">
        <v>882</v>
      </c>
    </row>
    <row r="206" spans="1:16" ht="15" x14ac:dyDescent="0.2">
      <c r="A206" s="70" t="s">
        <v>475</v>
      </c>
      <c r="B206" s="69">
        <v>5614</v>
      </c>
      <c r="C206" s="69" t="s">
        <v>700</v>
      </c>
      <c r="D206" s="70" t="s">
        <v>1166</v>
      </c>
      <c r="E206" s="70"/>
      <c r="F206" s="70">
        <v>1</v>
      </c>
      <c r="G206" t="s">
        <v>866</v>
      </c>
      <c r="H206" t="s">
        <v>866</v>
      </c>
      <c r="I206" t="s">
        <v>867</v>
      </c>
      <c r="J206" t="s">
        <v>1162</v>
      </c>
      <c r="K206" t="s">
        <v>1163</v>
      </c>
      <c r="L206" s="69" t="s">
        <v>62</v>
      </c>
      <c r="M206" s="69" t="s">
        <v>60</v>
      </c>
      <c r="O206" s="69" t="s">
        <v>804</v>
      </c>
      <c r="P206" s="2" t="s">
        <v>882</v>
      </c>
    </row>
    <row r="207" spans="1:16" ht="15" x14ac:dyDescent="0.2">
      <c r="A207" s="70" t="s">
        <v>475</v>
      </c>
      <c r="B207" s="69">
        <v>5615</v>
      </c>
      <c r="C207" s="69" t="s">
        <v>700</v>
      </c>
      <c r="D207" s="70" t="s">
        <v>1166</v>
      </c>
      <c r="E207" s="70"/>
      <c r="F207" s="70">
        <v>1</v>
      </c>
      <c r="G207" t="s">
        <v>866</v>
      </c>
      <c r="H207" t="s">
        <v>866</v>
      </c>
      <c r="I207" t="s">
        <v>867</v>
      </c>
      <c r="J207" t="s">
        <v>1162</v>
      </c>
      <c r="K207" t="s">
        <v>1163</v>
      </c>
      <c r="L207" s="69" t="s">
        <v>62</v>
      </c>
      <c r="M207" s="69" t="s">
        <v>60</v>
      </c>
      <c r="O207" s="69" t="s">
        <v>804</v>
      </c>
      <c r="P207" s="2" t="s">
        <v>882</v>
      </c>
    </row>
    <row r="208" spans="1:16" ht="15" x14ac:dyDescent="0.2">
      <c r="A208" s="70" t="s">
        <v>475</v>
      </c>
      <c r="B208" s="69">
        <v>5616</v>
      </c>
      <c r="C208" s="69" t="s">
        <v>700</v>
      </c>
      <c r="D208" s="70" t="s">
        <v>1166</v>
      </c>
      <c r="E208" s="70"/>
      <c r="F208" s="70">
        <v>1</v>
      </c>
      <c r="G208" t="s">
        <v>866</v>
      </c>
      <c r="H208" t="s">
        <v>866</v>
      </c>
      <c r="I208" t="s">
        <v>867</v>
      </c>
      <c r="J208" t="s">
        <v>1162</v>
      </c>
      <c r="K208" t="s">
        <v>1163</v>
      </c>
      <c r="L208" s="69" t="s">
        <v>62</v>
      </c>
      <c r="M208" s="69" t="s">
        <v>60</v>
      </c>
      <c r="O208" s="69" t="s">
        <v>804</v>
      </c>
      <c r="P208" s="2" t="s">
        <v>882</v>
      </c>
    </row>
    <row r="209" spans="1:16" ht="15" x14ac:dyDescent="0.2">
      <c r="A209" s="70" t="s">
        <v>253</v>
      </c>
      <c r="B209" s="69">
        <v>1955</v>
      </c>
      <c r="C209" s="69" t="s">
        <v>700</v>
      </c>
      <c r="D209" s="70" t="s">
        <v>1167</v>
      </c>
      <c r="E209" s="70"/>
      <c r="F209" s="70">
        <v>1</v>
      </c>
      <c r="G209" t="s">
        <v>866</v>
      </c>
      <c r="H209" t="s">
        <v>866</v>
      </c>
      <c r="I209" t="s">
        <v>867</v>
      </c>
      <c r="J209" t="s">
        <v>1162</v>
      </c>
      <c r="K209" t="s">
        <v>1163</v>
      </c>
      <c r="L209" s="69" t="s">
        <v>62</v>
      </c>
      <c r="M209" s="69" t="s">
        <v>60</v>
      </c>
      <c r="O209" s="69" t="s">
        <v>804</v>
      </c>
      <c r="P209" s="2" t="s">
        <v>883</v>
      </c>
    </row>
    <row r="210" spans="1:16" ht="15" x14ac:dyDescent="0.2">
      <c r="A210" s="70" t="s">
        <v>253</v>
      </c>
      <c r="B210" s="69">
        <v>1956</v>
      </c>
      <c r="C210" s="69" t="s">
        <v>700</v>
      </c>
      <c r="D210" s="70" t="s">
        <v>1167</v>
      </c>
      <c r="E210" s="70"/>
      <c r="F210" s="70">
        <v>1</v>
      </c>
      <c r="G210" t="s">
        <v>866</v>
      </c>
      <c r="H210" t="s">
        <v>866</v>
      </c>
      <c r="I210" t="s">
        <v>867</v>
      </c>
      <c r="J210" t="s">
        <v>1162</v>
      </c>
      <c r="K210" t="s">
        <v>1163</v>
      </c>
      <c r="L210" s="69" t="s">
        <v>62</v>
      </c>
      <c r="M210" s="69" t="s">
        <v>60</v>
      </c>
      <c r="O210" s="69" t="s">
        <v>804</v>
      </c>
      <c r="P210" s="2" t="s">
        <v>883</v>
      </c>
    </row>
    <row r="211" spans="1:16" ht="15" x14ac:dyDescent="0.2">
      <c r="A211" s="70" t="s">
        <v>253</v>
      </c>
      <c r="B211" s="69">
        <v>1957</v>
      </c>
      <c r="C211" s="69" t="s">
        <v>700</v>
      </c>
      <c r="D211" s="70" t="s">
        <v>1167</v>
      </c>
      <c r="E211" s="70"/>
      <c r="F211" s="70">
        <v>1</v>
      </c>
      <c r="G211" t="s">
        <v>866</v>
      </c>
      <c r="H211" t="s">
        <v>866</v>
      </c>
      <c r="I211" t="s">
        <v>867</v>
      </c>
      <c r="J211" t="s">
        <v>1162</v>
      </c>
      <c r="K211" t="s">
        <v>1163</v>
      </c>
      <c r="L211" s="69" t="s">
        <v>62</v>
      </c>
      <c r="M211" s="69" t="s">
        <v>60</v>
      </c>
      <c r="O211" s="69" t="s">
        <v>804</v>
      </c>
      <c r="P211" s="2" t="s">
        <v>883</v>
      </c>
    </row>
    <row r="212" spans="1:16" ht="15" x14ac:dyDescent="0.2">
      <c r="A212" s="70" t="s">
        <v>253</v>
      </c>
      <c r="B212" s="69">
        <v>1958</v>
      </c>
      <c r="C212" s="69" t="s">
        <v>700</v>
      </c>
      <c r="D212" s="70" t="s">
        <v>1167</v>
      </c>
      <c r="E212" s="70"/>
      <c r="F212" s="70">
        <v>1</v>
      </c>
      <c r="G212" t="s">
        <v>866</v>
      </c>
      <c r="H212" t="s">
        <v>866</v>
      </c>
      <c r="I212" t="s">
        <v>867</v>
      </c>
      <c r="J212" t="s">
        <v>1162</v>
      </c>
      <c r="K212" t="s">
        <v>1163</v>
      </c>
      <c r="L212" s="69" t="s">
        <v>62</v>
      </c>
      <c r="M212" s="69" t="s">
        <v>60</v>
      </c>
      <c r="O212" s="69" t="s">
        <v>804</v>
      </c>
      <c r="P212" s="2" t="s">
        <v>883</v>
      </c>
    </row>
    <row r="213" spans="1:16" ht="15" x14ac:dyDescent="0.2">
      <c r="A213" s="70" t="s">
        <v>328</v>
      </c>
      <c r="B213" s="69">
        <v>3222</v>
      </c>
      <c r="C213" s="69" t="s">
        <v>700</v>
      </c>
      <c r="D213" s="70" t="s">
        <v>1167</v>
      </c>
      <c r="E213" s="70"/>
      <c r="F213" s="70">
        <v>1</v>
      </c>
      <c r="G213" t="s">
        <v>866</v>
      </c>
      <c r="H213" t="s">
        <v>866</v>
      </c>
      <c r="I213" t="s">
        <v>867</v>
      </c>
      <c r="J213" t="s">
        <v>1162</v>
      </c>
      <c r="K213" t="s">
        <v>1163</v>
      </c>
      <c r="L213" s="69" t="s">
        <v>62</v>
      </c>
      <c r="M213" s="69" t="s">
        <v>60</v>
      </c>
      <c r="O213" s="69" t="s">
        <v>804</v>
      </c>
      <c r="P213" s="2" t="s">
        <v>883</v>
      </c>
    </row>
    <row r="214" spans="1:16" ht="15" x14ac:dyDescent="0.2">
      <c r="A214" s="70" t="s">
        <v>253</v>
      </c>
      <c r="B214" s="69">
        <v>1959</v>
      </c>
      <c r="C214" s="69" t="s">
        <v>700</v>
      </c>
      <c r="D214" s="70" t="s">
        <v>1168</v>
      </c>
      <c r="E214" s="70"/>
      <c r="F214" s="70">
        <v>1</v>
      </c>
      <c r="G214" t="s">
        <v>866</v>
      </c>
      <c r="H214" t="s">
        <v>866</v>
      </c>
      <c r="I214" t="s">
        <v>867</v>
      </c>
      <c r="J214" t="s">
        <v>1162</v>
      </c>
      <c r="K214" t="s">
        <v>1163</v>
      </c>
      <c r="L214" s="69" t="s">
        <v>62</v>
      </c>
      <c r="M214" s="69" t="s">
        <v>60</v>
      </c>
      <c r="O214" s="69" t="s">
        <v>804</v>
      </c>
      <c r="P214" s="2" t="s">
        <v>884</v>
      </c>
    </row>
    <row r="215" spans="1:16" ht="15" x14ac:dyDescent="0.2">
      <c r="A215" s="70" t="s">
        <v>253</v>
      </c>
      <c r="B215" s="69">
        <v>1960</v>
      </c>
      <c r="C215" s="69" t="s">
        <v>700</v>
      </c>
      <c r="D215" s="70" t="s">
        <v>1168</v>
      </c>
      <c r="E215" s="70"/>
      <c r="F215" s="70">
        <v>1</v>
      </c>
      <c r="G215" t="s">
        <v>866</v>
      </c>
      <c r="H215" t="s">
        <v>866</v>
      </c>
      <c r="I215" t="s">
        <v>867</v>
      </c>
      <c r="J215" t="s">
        <v>1162</v>
      </c>
      <c r="K215" t="s">
        <v>1163</v>
      </c>
      <c r="L215" s="69" t="s">
        <v>62</v>
      </c>
      <c r="M215" s="69" t="s">
        <v>60</v>
      </c>
      <c r="O215" s="69" t="s">
        <v>804</v>
      </c>
      <c r="P215" s="2" t="s">
        <v>884</v>
      </c>
    </row>
    <row r="216" spans="1:16" ht="15" x14ac:dyDescent="0.2">
      <c r="A216" s="70" t="s">
        <v>253</v>
      </c>
      <c r="B216" s="69">
        <v>1961</v>
      </c>
      <c r="C216" s="69" t="s">
        <v>700</v>
      </c>
      <c r="D216" s="70" t="s">
        <v>1168</v>
      </c>
      <c r="E216" s="70"/>
      <c r="F216" s="70">
        <v>1</v>
      </c>
      <c r="G216" t="s">
        <v>866</v>
      </c>
      <c r="H216" t="s">
        <v>866</v>
      </c>
      <c r="I216" t="s">
        <v>867</v>
      </c>
      <c r="J216" t="s">
        <v>1162</v>
      </c>
      <c r="K216" t="s">
        <v>1163</v>
      </c>
      <c r="L216" s="69" t="s">
        <v>62</v>
      </c>
      <c r="M216" s="69" t="s">
        <v>60</v>
      </c>
      <c r="O216" s="69" t="s">
        <v>804</v>
      </c>
      <c r="P216" s="2" t="s">
        <v>884</v>
      </c>
    </row>
    <row r="217" spans="1:16" ht="15" x14ac:dyDescent="0.2">
      <c r="A217" s="70" t="s">
        <v>253</v>
      </c>
      <c r="B217" s="69">
        <v>1962</v>
      </c>
      <c r="C217" s="69" t="s">
        <v>700</v>
      </c>
      <c r="D217" s="70" t="s">
        <v>1168</v>
      </c>
      <c r="E217" s="70"/>
      <c r="F217" s="70">
        <v>1</v>
      </c>
      <c r="G217" t="s">
        <v>866</v>
      </c>
      <c r="H217" t="s">
        <v>866</v>
      </c>
      <c r="I217" t="s">
        <v>867</v>
      </c>
      <c r="J217" t="s">
        <v>1162</v>
      </c>
      <c r="K217" t="s">
        <v>1163</v>
      </c>
      <c r="L217" s="69" t="s">
        <v>62</v>
      </c>
      <c r="M217" s="69" t="s">
        <v>60</v>
      </c>
      <c r="O217" s="69" t="s">
        <v>804</v>
      </c>
      <c r="P217" s="2" t="s">
        <v>884</v>
      </c>
    </row>
    <row r="218" spans="1:16" ht="15" x14ac:dyDescent="0.2">
      <c r="A218" s="70" t="s">
        <v>253</v>
      </c>
      <c r="B218" s="69">
        <v>1963</v>
      </c>
      <c r="C218" s="69" t="s">
        <v>700</v>
      </c>
      <c r="D218" s="70" t="s">
        <v>1169</v>
      </c>
      <c r="E218" s="70"/>
      <c r="F218" s="70">
        <v>1</v>
      </c>
      <c r="G218" t="s">
        <v>866</v>
      </c>
      <c r="H218" t="s">
        <v>866</v>
      </c>
      <c r="I218" t="s">
        <v>867</v>
      </c>
      <c r="J218" t="s">
        <v>1162</v>
      </c>
      <c r="K218" t="s">
        <v>1163</v>
      </c>
      <c r="L218" s="69" t="s">
        <v>62</v>
      </c>
      <c r="M218" s="69" t="s">
        <v>60</v>
      </c>
      <c r="O218" s="69" t="s">
        <v>804</v>
      </c>
      <c r="P218" s="2" t="s">
        <v>885</v>
      </c>
    </row>
    <row r="219" spans="1:16" ht="15" x14ac:dyDescent="0.2">
      <c r="A219" s="70" t="s">
        <v>253</v>
      </c>
      <c r="B219" s="69">
        <v>1964</v>
      </c>
      <c r="C219" s="69" t="s">
        <v>700</v>
      </c>
      <c r="D219" s="70" t="s">
        <v>1169</v>
      </c>
      <c r="E219" s="70"/>
      <c r="F219" s="70">
        <v>1</v>
      </c>
      <c r="G219" t="s">
        <v>866</v>
      </c>
      <c r="H219" t="s">
        <v>866</v>
      </c>
      <c r="I219" t="s">
        <v>867</v>
      </c>
      <c r="J219" t="s">
        <v>1162</v>
      </c>
      <c r="K219" t="s">
        <v>1163</v>
      </c>
      <c r="L219" s="69" t="s">
        <v>62</v>
      </c>
      <c r="M219" s="69" t="s">
        <v>60</v>
      </c>
      <c r="O219" s="69" t="s">
        <v>804</v>
      </c>
      <c r="P219" s="2" t="s">
        <v>885</v>
      </c>
    </row>
    <row r="220" spans="1:16" ht="15" x14ac:dyDescent="0.2">
      <c r="A220" s="70" t="s">
        <v>253</v>
      </c>
      <c r="B220" s="69">
        <v>1965</v>
      </c>
      <c r="C220" s="69" t="s">
        <v>700</v>
      </c>
      <c r="D220" s="70" t="s">
        <v>1169</v>
      </c>
      <c r="E220" s="70"/>
      <c r="F220" s="70">
        <v>1</v>
      </c>
      <c r="G220" t="s">
        <v>866</v>
      </c>
      <c r="H220" t="s">
        <v>866</v>
      </c>
      <c r="I220" t="s">
        <v>867</v>
      </c>
      <c r="J220" t="s">
        <v>1162</v>
      </c>
      <c r="K220" t="s">
        <v>1163</v>
      </c>
      <c r="L220" s="69" t="s">
        <v>62</v>
      </c>
      <c r="M220" s="69" t="s">
        <v>60</v>
      </c>
      <c r="O220" s="69" t="s">
        <v>804</v>
      </c>
      <c r="P220" s="2" t="s">
        <v>885</v>
      </c>
    </row>
    <row r="221" spans="1:16" ht="15" x14ac:dyDescent="0.2">
      <c r="A221" s="70" t="s">
        <v>253</v>
      </c>
      <c r="B221" s="69">
        <v>1966</v>
      </c>
      <c r="C221" s="69" t="s">
        <v>700</v>
      </c>
      <c r="D221" s="70" t="s">
        <v>1169</v>
      </c>
      <c r="E221" s="70"/>
      <c r="F221" s="70">
        <v>1</v>
      </c>
      <c r="G221" t="s">
        <v>866</v>
      </c>
      <c r="H221" t="s">
        <v>866</v>
      </c>
      <c r="I221" t="s">
        <v>867</v>
      </c>
      <c r="J221" t="s">
        <v>1162</v>
      </c>
      <c r="K221" t="s">
        <v>1163</v>
      </c>
      <c r="L221" s="69" t="s">
        <v>62</v>
      </c>
      <c r="M221" s="69" t="s">
        <v>60</v>
      </c>
      <c r="O221" s="69" t="s">
        <v>804</v>
      </c>
      <c r="P221" s="2" t="s">
        <v>885</v>
      </c>
    </row>
    <row r="222" spans="1:16" ht="15" x14ac:dyDescent="0.2">
      <c r="A222" s="70" t="s">
        <v>328</v>
      </c>
      <c r="B222" s="69">
        <v>3223</v>
      </c>
      <c r="C222" s="69" t="s">
        <v>700</v>
      </c>
      <c r="D222" s="70" t="s">
        <v>1169</v>
      </c>
      <c r="E222" s="70"/>
      <c r="F222" s="70">
        <v>1</v>
      </c>
      <c r="G222" t="s">
        <v>866</v>
      </c>
      <c r="H222" t="s">
        <v>866</v>
      </c>
      <c r="I222" t="s">
        <v>867</v>
      </c>
      <c r="J222" t="s">
        <v>1162</v>
      </c>
      <c r="K222" t="s">
        <v>1163</v>
      </c>
      <c r="L222" s="69" t="s">
        <v>62</v>
      </c>
      <c r="M222" s="69" t="s">
        <v>60</v>
      </c>
      <c r="O222" s="69" t="s">
        <v>804</v>
      </c>
      <c r="P222" s="2" t="s">
        <v>885</v>
      </c>
    </row>
    <row r="223" spans="1:16" ht="15" x14ac:dyDescent="0.2">
      <c r="A223" s="70" t="s">
        <v>328</v>
      </c>
      <c r="B223" s="69">
        <v>3224</v>
      </c>
      <c r="C223" s="69" t="s">
        <v>700</v>
      </c>
      <c r="D223" s="70" t="s">
        <v>1169</v>
      </c>
      <c r="E223" s="70"/>
      <c r="F223" s="70">
        <v>1</v>
      </c>
      <c r="G223" t="s">
        <v>866</v>
      </c>
      <c r="H223" t="s">
        <v>866</v>
      </c>
      <c r="I223" t="s">
        <v>867</v>
      </c>
      <c r="J223" t="s">
        <v>1162</v>
      </c>
      <c r="K223" t="s">
        <v>1163</v>
      </c>
      <c r="L223" s="69" t="s">
        <v>62</v>
      </c>
      <c r="M223" s="69" t="s">
        <v>60</v>
      </c>
      <c r="O223" s="69" t="s">
        <v>804</v>
      </c>
      <c r="P223" s="2" t="s">
        <v>885</v>
      </c>
    </row>
    <row r="224" spans="1:16" ht="15" x14ac:dyDescent="0.2">
      <c r="A224" s="70" t="s">
        <v>328</v>
      </c>
      <c r="B224" s="69">
        <v>3225</v>
      </c>
      <c r="C224" s="69" t="s">
        <v>700</v>
      </c>
      <c r="D224" s="70" t="s">
        <v>1169</v>
      </c>
      <c r="E224" s="70"/>
      <c r="F224" s="70">
        <v>1</v>
      </c>
      <c r="G224" t="s">
        <v>866</v>
      </c>
      <c r="H224" t="s">
        <v>866</v>
      </c>
      <c r="I224" t="s">
        <v>867</v>
      </c>
      <c r="J224" t="s">
        <v>1162</v>
      </c>
      <c r="K224" t="s">
        <v>1163</v>
      </c>
      <c r="L224" s="69" t="s">
        <v>62</v>
      </c>
      <c r="M224" s="69" t="s">
        <v>60</v>
      </c>
      <c r="O224" s="69" t="s">
        <v>804</v>
      </c>
      <c r="P224" s="2" t="s">
        <v>885</v>
      </c>
    </row>
    <row r="225" spans="1:16" ht="15" x14ac:dyDescent="0.2">
      <c r="A225" s="70" t="s">
        <v>441</v>
      </c>
      <c r="B225" s="69">
        <v>5394</v>
      </c>
      <c r="C225" s="69" t="s">
        <v>700</v>
      </c>
      <c r="D225" s="70" t="s">
        <v>1169</v>
      </c>
      <c r="E225" s="70"/>
      <c r="F225" s="70">
        <v>1</v>
      </c>
      <c r="G225" t="s">
        <v>866</v>
      </c>
      <c r="H225" t="s">
        <v>866</v>
      </c>
      <c r="I225" t="s">
        <v>867</v>
      </c>
      <c r="J225" t="s">
        <v>1162</v>
      </c>
      <c r="K225" t="s">
        <v>1163</v>
      </c>
      <c r="L225" s="69" t="s">
        <v>62</v>
      </c>
      <c r="M225" s="69" t="s">
        <v>60</v>
      </c>
      <c r="O225" s="69" t="s">
        <v>804</v>
      </c>
      <c r="P225" s="2" t="s">
        <v>885</v>
      </c>
    </row>
    <row r="226" spans="1:16" ht="15" x14ac:dyDescent="0.2">
      <c r="A226" s="70" t="s">
        <v>441</v>
      </c>
      <c r="B226" s="69">
        <v>5395</v>
      </c>
      <c r="C226" s="69" t="s">
        <v>700</v>
      </c>
      <c r="D226" s="70" t="s">
        <v>1169</v>
      </c>
      <c r="E226" s="70"/>
      <c r="F226" s="70">
        <v>1</v>
      </c>
      <c r="G226" t="s">
        <v>866</v>
      </c>
      <c r="H226" t="s">
        <v>866</v>
      </c>
      <c r="I226" t="s">
        <v>867</v>
      </c>
      <c r="J226" t="s">
        <v>1162</v>
      </c>
      <c r="K226" t="s">
        <v>1163</v>
      </c>
      <c r="L226" s="69" t="s">
        <v>62</v>
      </c>
      <c r="M226" s="69" t="s">
        <v>60</v>
      </c>
      <c r="O226" s="69" t="s">
        <v>804</v>
      </c>
      <c r="P226" s="2" t="s">
        <v>885</v>
      </c>
    </row>
    <row r="227" spans="1:16" ht="15" x14ac:dyDescent="0.2">
      <c r="A227" s="70" t="s">
        <v>441</v>
      </c>
      <c r="B227" s="69">
        <v>5396</v>
      </c>
      <c r="C227" s="69" t="s">
        <v>700</v>
      </c>
      <c r="D227" s="70" t="s">
        <v>1169</v>
      </c>
      <c r="E227" s="70"/>
      <c r="F227" s="70">
        <v>1</v>
      </c>
      <c r="G227" t="s">
        <v>866</v>
      </c>
      <c r="H227" t="s">
        <v>866</v>
      </c>
      <c r="I227" t="s">
        <v>867</v>
      </c>
      <c r="J227" t="s">
        <v>1162</v>
      </c>
      <c r="K227" t="s">
        <v>1163</v>
      </c>
      <c r="L227" s="69" t="s">
        <v>62</v>
      </c>
      <c r="M227" s="69" t="s">
        <v>60</v>
      </c>
      <c r="O227" s="69" t="s">
        <v>804</v>
      </c>
      <c r="P227" s="2" t="s">
        <v>885</v>
      </c>
    </row>
    <row r="228" spans="1:16" ht="15" x14ac:dyDescent="0.2">
      <c r="A228" s="70" t="s">
        <v>441</v>
      </c>
      <c r="B228" s="69">
        <v>5397</v>
      </c>
      <c r="C228" s="69" t="s">
        <v>700</v>
      </c>
      <c r="D228" s="70" t="s">
        <v>1169</v>
      </c>
      <c r="E228" s="70"/>
      <c r="F228" s="70">
        <v>1</v>
      </c>
      <c r="G228" t="s">
        <v>866</v>
      </c>
      <c r="H228" t="s">
        <v>866</v>
      </c>
      <c r="I228" t="s">
        <v>867</v>
      </c>
      <c r="J228" t="s">
        <v>1162</v>
      </c>
      <c r="K228" t="s">
        <v>1163</v>
      </c>
      <c r="L228" s="69" t="s">
        <v>62</v>
      </c>
      <c r="M228" s="69" t="s">
        <v>60</v>
      </c>
      <c r="O228" s="69" t="s">
        <v>804</v>
      </c>
      <c r="P228" s="2" t="s">
        <v>885</v>
      </c>
    </row>
    <row r="229" spans="1:16" ht="15" x14ac:dyDescent="0.2">
      <c r="A229" s="70" t="s">
        <v>441</v>
      </c>
      <c r="B229" s="69">
        <v>5411</v>
      </c>
      <c r="C229" s="69" t="s">
        <v>700</v>
      </c>
      <c r="D229" s="70" t="s">
        <v>1169</v>
      </c>
      <c r="E229" s="70"/>
      <c r="F229" s="70">
        <v>1</v>
      </c>
      <c r="G229" t="s">
        <v>866</v>
      </c>
      <c r="H229" t="s">
        <v>866</v>
      </c>
      <c r="I229" t="s">
        <v>867</v>
      </c>
      <c r="J229" t="s">
        <v>1162</v>
      </c>
      <c r="K229" t="s">
        <v>1163</v>
      </c>
      <c r="L229" s="69" t="s">
        <v>62</v>
      </c>
      <c r="M229" s="69" t="s">
        <v>60</v>
      </c>
      <c r="O229" s="69" t="s">
        <v>804</v>
      </c>
      <c r="P229" s="2" t="s">
        <v>885</v>
      </c>
    </row>
    <row r="230" spans="1:16" ht="15" x14ac:dyDescent="0.2">
      <c r="A230" s="70" t="s">
        <v>475</v>
      </c>
      <c r="B230" s="69">
        <v>5617</v>
      </c>
      <c r="C230" s="69" t="s">
        <v>700</v>
      </c>
      <c r="D230" s="70" t="s">
        <v>1169</v>
      </c>
      <c r="E230" s="70"/>
      <c r="F230" s="70">
        <v>1</v>
      </c>
      <c r="G230" t="s">
        <v>866</v>
      </c>
      <c r="H230" t="s">
        <v>866</v>
      </c>
      <c r="I230" t="s">
        <v>867</v>
      </c>
      <c r="J230" t="s">
        <v>1162</v>
      </c>
      <c r="K230" t="s">
        <v>1163</v>
      </c>
      <c r="L230" s="69" t="s">
        <v>62</v>
      </c>
      <c r="M230" s="69" t="s">
        <v>60</v>
      </c>
      <c r="O230" s="69" t="s">
        <v>804</v>
      </c>
      <c r="P230" s="2" t="s">
        <v>885</v>
      </c>
    </row>
    <row r="231" spans="1:16" ht="15" x14ac:dyDescent="0.2">
      <c r="A231" s="70" t="s">
        <v>475</v>
      </c>
      <c r="B231" s="69">
        <v>5618</v>
      </c>
      <c r="C231" s="69" t="s">
        <v>700</v>
      </c>
      <c r="D231" s="70" t="s">
        <v>1169</v>
      </c>
      <c r="E231" s="70"/>
      <c r="F231" s="70">
        <v>1</v>
      </c>
      <c r="G231" t="s">
        <v>866</v>
      </c>
      <c r="H231" t="s">
        <v>866</v>
      </c>
      <c r="I231" t="s">
        <v>867</v>
      </c>
      <c r="J231" t="s">
        <v>1162</v>
      </c>
      <c r="K231" t="s">
        <v>1163</v>
      </c>
      <c r="L231" s="69" t="s">
        <v>62</v>
      </c>
      <c r="M231" s="69" t="s">
        <v>60</v>
      </c>
      <c r="O231" s="69" t="s">
        <v>804</v>
      </c>
      <c r="P231" s="2" t="s">
        <v>885</v>
      </c>
    </row>
    <row r="232" spans="1:16" ht="15" x14ac:dyDescent="0.2">
      <c r="A232" s="70" t="s">
        <v>475</v>
      </c>
      <c r="B232" s="69">
        <v>5619</v>
      </c>
      <c r="C232" s="69" t="s">
        <v>700</v>
      </c>
      <c r="D232" s="70" t="s">
        <v>1169</v>
      </c>
      <c r="E232" s="70"/>
      <c r="F232" s="70">
        <v>1</v>
      </c>
      <c r="G232" t="s">
        <v>866</v>
      </c>
      <c r="H232" t="s">
        <v>866</v>
      </c>
      <c r="I232" t="s">
        <v>867</v>
      </c>
      <c r="J232" t="s">
        <v>1162</v>
      </c>
      <c r="K232" t="s">
        <v>1163</v>
      </c>
      <c r="L232" s="69" t="s">
        <v>62</v>
      </c>
      <c r="M232" s="69" t="s">
        <v>60</v>
      </c>
      <c r="O232" s="69" t="s">
        <v>804</v>
      </c>
      <c r="P232" s="2" t="s">
        <v>885</v>
      </c>
    </row>
    <row r="233" spans="1:16" ht="15" x14ac:dyDescent="0.2">
      <c r="A233" s="70" t="s">
        <v>475</v>
      </c>
      <c r="B233" s="69">
        <v>5620</v>
      </c>
      <c r="C233" s="69" t="s">
        <v>700</v>
      </c>
      <c r="D233" s="70" t="s">
        <v>1169</v>
      </c>
      <c r="E233" s="70"/>
      <c r="F233" s="70">
        <v>1</v>
      </c>
      <c r="G233" t="s">
        <v>866</v>
      </c>
      <c r="H233" t="s">
        <v>866</v>
      </c>
      <c r="I233" t="s">
        <v>867</v>
      </c>
      <c r="J233" t="s">
        <v>1162</v>
      </c>
      <c r="K233" t="s">
        <v>1163</v>
      </c>
      <c r="L233" s="69" t="s">
        <v>62</v>
      </c>
      <c r="M233" s="69" t="s">
        <v>60</v>
      </c>
      <c r="O233" s="69" t="s">
        <v>804</v>
      </c>
      <c r="P233" s="2" t="s">
        <v>885</v>
      </c>
    </row>
    <row r="234" spans="1:16" ht="15" x14ac:dyDescent="0.2">
      <c r="A234" s="70" t="s">
        <v>475</v>
      </c>
      <c r="B234" s="69">
        <v>5621</v>
      </c>
      <c r="C234" s="69" t="s">
        <v>700</v>
      </c>
      <c r="D234" s="70" t="s">
        <v>1169</v>
      </c>
      <c r="E234" s="70"/>
      <c r="F234" s="70">
        <v>1</v>
      </c>
      <c r="G234" t="s">
        <v>866</v>
      </c>
      <c r="H234" t="s">
        <v>866</v>
      </c>
      <c r="I234" t="s">
        <v>867</v>
      </c>
      <c r="J234" t="s">
        <v>1162</v>
      </c>
      <c r="K234" t="s">
        <v>1163</v>
      </c>
      <c r="L234" s="69" t="s">
        <v>62</v>
      </c>
      <c r="M234" s="69" t="s">
        <v>60</v>
      </c>
      <c r="O234" s="69" t="s">
        <v>804</v>
      </c>
      <c r="P234" s="2" t="s">
        <v>885</v>
      </c>
    </row>
    <row r="235" spans="1:16" ht="15" x14ac:dyDescent="0.2">
      <c r="A235" s="70" t="s">
        <v>253</v>
      </c>
      <c r="B235" s="69">
        <v>1992</v>
      </c>
      <c r="C235" s="69" t="s">
        <v>700</v>
      </c>
      <c r="D235" s="70" t="s">
        <v>1170</v>
      </c>
      <c r="E235" s="70" t="s">
        <v>767</v>
      </c>
      <c r="F235" s="69"/>
      <c r="G235" t="s">
        <v>866</v>
      </c>
      <c r="H235" t="s">
        <v>866</v>
      </c>
      <c r="I235" t="s">
        <v>867</v>
      </c>
      <c r="J235" t="s">
        <v>1162</v>
      </c>
      <c r="K235" t="s">
        <v>1163</v>
      </c>
      <c r="L235" s="69" t="s">
        <v>62</v>
      </c>
      <c r="M235" s="69" t="s">
        <v>60</v>
      </c>
      <c r="O235" s="69" t="s">
        <v>804</v>
      </c>
      <c r="P235" s="2" t="s">
        <v>886</v>
      </c>
    </row>
    <row r="236" spans="1:16" ht="15" x14ac:dyDescent="0.2">
      <c r="A236" s="70" t="s">
        <v>282</v>
      </c>
      <c r="B236" s="69">
        <v>2435</v>
      </c>
      <c r="C236" s="69" t="s">
        <v>700</v>
      </c>
      <c r="D236" s="70" t="s">
        <v>887</v>
      </c>
      <c r="E236" s="70" t="s">
        <v>887</v>
      </c>
      <c r="F236" s="70">
        <v>1</v>
      </c>
      <c r="G236" t="s">
        <v>866</v>
      </c>
      <c r="H236" t="s">
        <v>866</v>
      </c>
      <c r="I236" t="s">
        <v>867</v>
      </c>
      <c r="J236" t="s">
        <v>1162</v>
      </c>
      <c r="K236" s="69" t="s">
        <v>1163</v>
      </c>
      <c r="L236" s="69" t="s">
        <v>62</v>
      </c>
      <c r="M236" s="69" t="s">
        <v>60</v>
      </c>
      <c r="N236" s="69"/>
      <c r="O236" s="69" t="s">
        <v>804</v>
      </c>
    </row>
    <row r="237" spans="1:16" ht="15" x14ac:dyDescent="0.2">
      <c r="A237" s="70" t="s">
        <v>282</v>
      </c>
      <c r="B237" s="69">
        <v>2436</v>
      </c>
      <c r="C237" s="69" t="s">
        <v>700</v>
      </c>
      <c r="D237" s="70" t="s">
        <v>887</v>
      </c>
      <c r="E237" s="70" t="s">
        <v>887</v>
      </c>
      <c r="F237" s="69">
        <v>1</v>
      </c>
      <c r="G237" t="s">
        <v>866</v>
      </c>
      <c r="H237" t="s">
        <v>866</v>
      </c>
      <c r="I237" t="s">
        <v>867</v>
      </c>
      <c r="J237" t="s">
        <v>1162</v>
      </c>
      <c r="K237" s="69" t="s">
        <v>1163</v>
      </c>
      <c r="L237" s="69" t="s">
        <v>62</v>
      </c>
      <c r="M237" s="69" t="s">
        <v>60</v>
      </c>
      <c r="N237" s="69"/>
      <c r="O237" s="69" t="s">
        <v>804</v>
      </c>
    </row>
    <row r="238" spans="1:16" ht="15" x14ac:dyDescent="0.2">
      <c r="A238" s="70" t="s">
        <v>282</v>
      </c>
      <c r="B238" s="69">
        <v>2441</v>
      </c>
      <c r="C238" s="69" t="s">
        <v>700</v>
      </c>
      <c r="D238" s="70" t="s">
        <v>887</v>
      </c>
      <c r="E238" s="70" t="s">
        <v>887</v>
      </c>
      <c r="F238" s="70">
        <v>1</v>
      </c>
      <c r="G238" t="s">
        <v>866</v>
      </c>
      <c r="H238" t="s">
        <v>866</v>
      </c>
      <c r="I238" t="s">
        <v>867</v>
      </c>
      <c r="J238" t="s">
        <v>1162</v>
      </c>
      <c r="K238" s="69" t="s">
        <v>1163</v>
      </c>
      <c r="L238" s="69" t="s">
        <v>62</v>
      </c>
      <c r="M238" s="69" t="s">
        <v>60</v>
      </c>
      <c r="N238" s="69"/>
      <c r="O238" s="69" t="s">
        <v>804</v>
      </c>
    </row>
    <row r="239" spans="1:16" ht="15" x14ac:dyDescent="0.2">
      <c r="A239" s="70" t="s">
        <v>282</v>
      </c>
      <c r="B239" s="69">
        <v>2446</v>
      </c>
      <c r="C239" s="69" t="s">
        <v>700</v>
      </c>
      <c r="D239" s="70" t="s">
        <v>887</v>
      </c>
      <c r="E239" s="70" t="s">
        <v>887</v>
      </c>
      <c r="F239" s="69">
        <v>1</v>
      </c>
      <c r="G239" t="s">
        <v>866</v>
      </c>
      <c r="H239" t="s">
        <v>866</v>
      </c>
      <c r="I239" t="s">
        <v>867</v>
      </c>
      <c r="J239" t="s">
        <v>1162</v>
      </c>
      <c r="K239" s="69" t="s">
        <v>1163</v>
      </c>
      <c r="L239" s="69" t="s">
        <v>62</v>
      </c>
      <c r="M239" s="69" t="s">
        <v>60</v>
      </c>
      <c r="N239" s="69"/>
      <c r="O239" s="69" t="s">
        <v>804</v>
      </c>
    </row>
    <row r="240" spans="1:16" ht="15" x14ac:dyDescent="0.2">
      <c r="A240" s="70" t="s">
        <v>282</v>
      </c>
      <c r="B240" s="69">
        <v>2447</v>
      </c>
      <c r="C240" s="69" t="s">
        <v>700</v>
      </c>
      <c r="D240" s="70" t="s">
        <v>887</v>
      </c>
      <c r="E240" s="70" t="s">
        <v>887</v>
      </c>
      <c r="F240" s="70">
        <v>1</v>
      </c>
      <c r="G240" t="s">
        <v>866</v>
      </c>
      <c r="H240" t="s">
        <v>866</v>
      </c>
      <c r="I240" t="s">
        <v>867</v>
      </c>
      <c r="J240" t="s">
        <v>1162</v>
      </c>
      <c r="K240" s="69" t="s">
        <v>1163</v>
      </c>
      <c r="L240" s="69" t="s">
        <v>62</v>
      </c>
      <c r="M240" s="69" t="s">
        <v>60</v>
      </c>
      <c r="N240" s="69"/>
      <c r="O240" s="69" t="s">
        <v>804</v>
      </c>
    </row>
    <row r="241" spans="1:15" ht="15" x14ac:dyDescent="0.2">
      <c r="A241" s="70" t="s">
        <v>207</v>
      </c>
      <c r="B241" s="69">
        <v>1382</v>
      </c>
      <c r="C241" s="69" t="s">
        <v>700</v>
      </c>
      <c r="D241" s="70" t="s">
        <v>888</v>
      </c>
      <c r="E241" s="70" t="s">
        <v>888</v>
      </c>
      <c r="F241" s="70">
        <v>1</v>
      </c>
      <c r="G241" t="s">
        <v>866</v>
      </c>
      <c r="H241" t="s">
        <v>866</v>
      </c>
      <c r="I241" t="s">
        <v>867</v>
      </c>
      <c r="J241" t="s">
        <v>1162</v>
      </c>
      <c r="K241" t="s">
        <v>1163</v>
      </c>
      <c r="L241" s="69" t="s">
        <v>62</v>
      </c>
      <c r="M241" s="69" t="s">
        <v>60</v>
      </c>
      <c r="O241" s="69" t="s">
        <v>804</v>
      </c>
    </row>
    <row r="242" spans="1:15" ht="15" x14ac:dyDescent="0.2">
      <c r="A242" s="70" t="s">
        <v>207</v>
      </c>
      <c r="B242" s="69">
        <v>1383</v>
      </c>
      <c r="C242" s="69" t="s">
        <v>700</v>
      </c>
      <c r="D242" s="70" t="s">
        <v>888</v>
      </c>
      <c r="E242" s="70" t="s">
        <v>888</v>
      </c>
      <c r="F242" s="70">
        <v>1</v>
      </c>
      <c r="G242" t="s">
        <v>866</v>
      </c>
      <c r="H242" t="s">
        <v>866</v>
      </c>
      <c r="I242" t="s">
        <v>867</v>
      </c>
      <c r="J242" t="s">
        <v>1162</v>
      </c>
      <c r="K242" t="s">
        <v>1163</v>
      </c>
      <c r="L242" s="69" t="s">
        <v>62</v>
      </c>
      <c r="M242" s="69" t="s">
        <v>60</v>
      </c>
      <c r="O242" s="69" t="s">
        <v>804</v>
      </c>
    </row>
    <row r="243" spans="1:15" ht="15" x14ac:dyDescent="0.2">
      <c r="A243" s="70" t="s">
        <v>207</v>
      </c>
      <c r="B243" s="69">
        <v>1384</v>
      </c>
      <c r="C243" s="69" t="s">
        <v>700</v>
      </c>
      <c r="D243" s="70" t="s">
        <v>888</v>
      </c>
      <c r="E243" s="70" t="s">
        <v>888</v>
      </c>
      <c r="F243" s="70">
        <v>1</v>
      </c>
      <c r="G243" t="s">
        <v>866</v>
      </c>
      <c r="H243" t="s">
        <v>866</v>
      </c>
      <c r="I243" t="s">
        <v>867</v>
      </c>
      <c r="J243" t="s">
        <v>1162</v>
      </c>
      <c r="K243" t="s">
        <v>1163</v>
      </c>
      <c r="L243" s="69" t="s">
        <v>62</v>
      </c>
      <c r="M243" s="69" t="s">
        <v>60</v>
      </c>
      <c r="O243" s="69" t="s">
        <v>804</v>
      </c>
    </row>
    <row r="244" spans="1:15" ht="15" x14ac:dyDescent="0.2">
      <c r="A244" s="70" t="s">
        <v>207</v>
      </c>
      <c r="B244" s="69">
        <v>1385</v>
      </c>
      <c r="C244" s="69" t="s">
        <v>700</v>
      </c>
      <c r="D244" s="70" t="s">
        <v>888</v>
      </c>
      <c r="E244" s="70" t="s">
        <v>888</v>
      </c>
      <c r="F244" s="70">
        <v>1</v>
      </c>
      <c r="G244" t="s">
        <v>866</v>
      </c>
      <c r="H244" t="s">
        <v>866</v>
      </c>
      <c r="I244" t="s">
        <v>867</v>
      </c>
      <c r="J244" t="s">
        <v>1162</v>
      </c>
      <c r="K244" t="s">
        <v>1163</v>
      </c>
      <c r="L244" s="69" t="s">
        <v>62</v>
      </c>
      <c r="M244" s="69" t="s">
        <v>60</v>
      </c>
      <c r="O244" s="69" t="s">
        <v>804</v>
      </c>
    </row>
    <row r="245" spans="1:15" ht="15" x14ac:dyDescent="0.2">
      <c r="A245" s="70" t="s">
        <v>207</v>
      </c>
      <c r="B245" s="69">
        <v>1388</v>
      </c>
      <c r="C245" s="69" t="s">
        <v>700</v>
      </c>
      <c r="D245" s="70" t="s">
        <v>888</v>
      </c>
      <c r="E245" s="70" t="s">
        <v>888</v>
      </c>
      <c r="F245" s="70">
        <v>1</v>
      </c>
      <c r="G245" t="s">
        <v>866</v>
      </c>
      <c r="H245" t="s">
        <v>866</v>
      </c>
      <c r="I245" t="s">
        <v>867</v>
      </c>
      <c r="J245" t="s">
        <v>1162</v>
      </c>
      <c r="K245" t="s">
        <v>1163</v>
      </c>
      <c r="L245" s="69" t="s">
        <v>62</v>
      </c>
      <c r="M245" s="69" t="s">
        <v>60</v>
      </c>
      <c r="O245" s="69" t="s">
        <v>804</v>
      </c>
    </row>
    <row r="246" spans="1:15" ht="15" x14ac:dyDescent="0.2">
      <c r="A246" s="70" t="s">
        <v>207</v>
      </c>
      <c r="B246" s="69">
        <v>1389</v>
      </c>
      <c r="C246" s="69" t="s">
        <v>700</v>
      </c>
      <c r="D246" s="70" t="s">
        <v>888</v>
      </c>
      <c r="E246" s="70" t="s">
        <v>888</v>
      </c>
      <c r="F246" s="70">
        <v>1</v>
      </c>
      <c r="G246" t="s">
        <v>866</v>
      </c>
      <c r="H246" t="s">
        <v>866</v>
      </c>
      <c r="I246" t="s">
        <v>867</v>
      </c>
      <c r="J246" t="s">
        <v>1162</v>
      </c>
      <c r="K246" t="s">
        <v>1163</v>
      </c>
      <c r="L246" s="69" t="s">
        <v>62</v>
      </c>
      <c r="M246" s="69" t="s">
        <v>60</v>
      </c>
      <c r="O246" s="69" t="s">
        <v>804</v>
      </c>
    </row>
    <row r="247" spans="1:15" ht="15" x14ac:dyDescent="0.2">
      <c r="A247" s="70" t="s">
        <v>207</v>
      </c>
      <c r="B247" s="69">
        <v>1390</v>
      </c>
      <c r="C247" s="69" t="s">
        <v>700</v>
      </c>
      <c r="D247" s="70" t="s">
        <v>888</v>
      </c>
      <c r="E247" s="70" t="s">
        <v>888</v>
      </c>
      <c r="F247" s="70">
        <v>1</v>
      </c>
      <c r="G247" t="s">
        <v>866</v>
      </c>
      <c r="H247" t="s">
        <v>866</v>
      </c>
      <c r="I247" t="s">
        <v>867</v>
      </c>
      <c r="J247" t="s">
        <v>1162</v>
      </c>
      <c r="K247" t="s">
        <v>1163</v>
      </c>
      <c r="L247" s="69" t="s">
        <v>62</v>
      </c>
      <c r="M247" s="69" t="s">
        <v>60</v>
      </c>
      <c r="O247" s="69" t="s">
        <v>804</v>
      </c>
    </row>
    <row r="248" spans="1:15" ht="15" x14ac:dyDescent="0.2">
      <c r="A248" s="70" t="s">
        <v>253</v>
      </c>
      <c r="B248" s="69">
        <v>1937</v>
      </c>
      <c r="C248" s="69" t="s">
        <v>700</v>
      </c>
      <c r="D248" s="70" t="s">
        <v>888</v>
      </c>
      <c r="E248" s="70" t="s">
        <v>888</v>
      </c>
      <c r="F248" s="70">
        <v>1</v>
      </c>
      <c r="G248" t="s">
        <v>866</v>
      </c>
      <c r="H248" t="s">
        <v>866</v>
      </c>
      <c r="I248" t="s">
        <v>867</v>
      </c>
      <c r="J248" t="s">
        <v>1162</v>
      </c>
      <c r="K248" t="s">
        <v>1163</v>
      </c>
      <c r="L248" s="69" t="s">
        <v>62</v>
      </c>
      <c r="M248" s="69" t="s">
        <v>60</v>
      </c>
      <c r="O248" s="69" t="s">
        <v>804</v>
      </c>
    </row>
    <row r="249" spans="1:15" ht="15" x14ac:dyDescent="0.2">
      <c r="A249" s="70" t="s">
        <v>253</v>
      </c>
      <c r="B249" s="69">
        <v>1942</v>
      </c>
      <c r="C249" s="69" t="s">
        <v>700</v>
      </c>
      <c r="D249" s="70" t="s">
        <v>888</v>
      </c>
      <c r="E249" s="70" t="s">
        <v>888</v>
      </c>
      <c r="F249" s="70">
        <v>1</v>
      </c>
      <c r="G249" t="s">
        <v>866</v>
      </c>
      <c r="H249" t="s">
        <v>866</v>
      </c>
      <c r="I249" t="s">
        <v>867</v>
      </c>
      <c r="J249" t="s">
        <v>1162</v>
      </c>
      <c r="K249" t="s">
        <v>1163</v>
      </c>
      <c r="L249" s="69" t="s">
        <v>62</v>
      </c>
      <c r="M249" s="69" t="s">
        <v>60</v>
      </c>
      <c r="O249" s="69" t="s">
        <v>804</v>
      </c>
    </row>
    <row r="250" spans="1:15" ht="15" x14ac:dyDescent="0.2">
      <c r="A250" s="70" t="s">
        <v>282</v>
      </c>
      <c r="B250" s="69">
        <v>2443</v>
      </c>
      <c r="C250" s="69" t="s">
        <v>700</v>
      </c>
      <c r="D250" s="70" t="s">
        <v>888</v>
      </c>
      <c r="E250" s="70" t="s">
        <v>888</v>
      </c>
      <c r="F250" s="70">
        <v>1</v>
      </c>
      <c r="G250" t="s">
        <v>866</v>
      </c>
      <c r="H250" t="s">
        <v>866</v>
      </c>
      <c r="I250" t="s">
        <v>867</v>
      </c>
      <c r="J250" t="s">
        <v>1162</v>
      </c>
      <c r="K250" t="s">
        <v>1163</v>
      </c>
      <c r="L250" s="69" t="s">
        <v>62</v>
      </c>
      <c r="M250" s="69" t="s">
        <v>60</v>
      </c>
      <c r="O250" s="69" t="s">
        <v>804</v>
      </c>
    </row>
    <row r="251" spans="1:15" ht="15" x14ac:dyDescent="0.2">
      <c r="A251" s="70" t="s">
        <v>282</v>
      </c>
      <c r="B251" s="69">
        <v>2444</v>
      </c>
      <c r="C251" s="69" t="s">
        <v>700</v>
      </c>
      <c r="D251" s="70" t="s">
        <v>888</v>
      </c>
      <c r="E251" s="70" t="s">
        <v>888</v>
      </c>
      <c r="F251" s="70">
        <v>1</v>
      </c>
      <c r="G251" t="s">
        <v>866</v>
      </c>
      <c r="H251" t="s">
        <v>866</v>
      </c>
      <c r="I251" t="s">
        <v>867</v>
      </c>
      <c r="J251" t="s">
        <v>1162</v>
      </c>
      <c r="K251" t="s">
        <v>1163</v>
      </c>
      <c r="L251" s="69" t="s">
        <v>62</v>
      </c>
      <c r="M251" s="69" t="s">
        <v>60</v>
      </c>
      <c r="O251" s="69" t="s">
        <v>804</v>
      </c>
    </row>
    <row r="252" spans="1:15" ht="15" x14ac:dyDescent="0.2">
      <c r="A252" s="70" t="s">
        <v>282</v>
      </c>
      <c r="B252" s="69">
        <v>2445</v>
      </c>
      <c r="C252" s="69" t="s">
        <v>700</v>
      </c>
      <c r="D252" s="70" t="s">
        <v>888</v>
      </c>
      <c r="E252" s="70" t="s">
        <v>888</v>
      </c>
      <c r="F252" s="70">
        <v>1</v>
      </c>
      <c r="G252" t="s">
        <v>866</v>
      </c>
      <c r="H252" t="s">
        <v>866</v>
      </c>
      <c r="I252" t="s">
        <v>867</v>
      </c>
      <c r="J252" t="s">
        <v>1162</v>
      </c>
      <c r="K252" t="s">
        <v>1163</v>
      </c>
      <c r="L252" s="69" t="s">
        <v>62</v>
      </c>
      <c r="M252" s="69" t="s">
        <v>60</v>
      </c>
      <c r="O252" s="69" t="s">
        <v>804</v>
      </c>
    </row>
    <row r="253" spans="1:15" ht="15" x14ac:dyDescent="0.2">
      <c r="A253" s="70" t="s">
        <v>328</v>
      </c>
      <c r="B253" s="69">
        <v>3226</v>
      </c>
      <c r="C253" s="69" t="s">
        <v>700</v>
      </c>
      <c r="D253" s="70" t="s">
        <v>888</v>
      </c>
      <c r="E253" s="70" t="s">
        <v>888</v>
      </c>
      <c r="F253" s="70">
        <v>1</v>
      </c>
      <c r="G253" t="s">
        <v>866</v>
      </c>
      <c r="H253" t="s">
        <v>866</v>
      </c>
      <c r="I253" t="s">
        <v>867</v>
      </c>
      <c r="J253" t="s">
        <v>1162</v>
      </c>
      <c r="K253" t="s">
        <v>1163</v>
      </c>
      <c r="L253" s="69" t="s">
        <v>62</v>
      </c>
      <c r="M253" s="69" t="s">
        <v>60</v>
      </c>
      <c r="O253" s="69" t="s">
        <v>804</v>
      </c>
    </row>
    <row r="254" spans="1:15" ht="15" x14ac:dyDescent="0.2">
      <c r="A254" s="70" t="s">
        <v>328</v>
      </c>
      <c r="B254" s="69">
        <v>3227</v>
      </c>
      <c r="C254" s="69" t="s">
        <v>700</v>
      </c>
      <c r="D254" s="70" t="s">
        <v>888</v>
      </c>
      <c r="E254" s="70" t="s">
        <v>888</v>
      </c>
      <c r="F254" s="70">
        <v>1</v>
      </c>
      <c r="G254" t="s">
        <v>866</v>
      </c>
      <c r="H254" t="s">
        <v>866</v>
      </c>
      <c r="I254" t="s">
        <v>867</v>
      </c>
      <c r="J254" t="s">
        <v>1162</v>
      </c>
      <c r="K254" t="s">
        <v>1163</v>
      </c>
      <c r="L254" s="69" t="s">
        <v>62</v>
      </c>
      <c r="M254" s="69" t="s">
        <v>60</v>
      </c>
      <c r="O254" s="69" t="s">
        <v>804</v>
      </c>
    </row>
    <row r="255" spans="1:15" ht="15" x14ac:dyDescent="0.2">
      <c r="A255" s="70" t="s">
        <v>328</v>
      </c>
      <c r="B255" s="69">
        <v>3228</v>
      </c>
      <c r="C255" s="69" t="s">
        <v>700</v>
      </c>
      <c r="D255" s="70" t="s">
        <v>888</v>
      </c>
      <c r="E255" s="70" t="s">
        <v>888</v>
      </c>
      <c r="F255" s="70">
        <v>1</v>
      </c>
      <c r="G255" t="s">
        <v>866</v>
      </c>
      <c r="H255" t="s">
        <v>866</v>
      </c>
      <c r="I255" t="s">
        <v>867</v>
      </c>
      <c r="J255" t="s">
        <v>1162</v>
      </c>
      <c r="K255" t="s">
        <v>1163</v>
      </c>
      <c r="L255" s="69" t="s">
        <v>62</v>
      </c>
      <c r="M255" s="69" t="s">
        <v>60</v>
      </c>
      <c r="O255" s="69" t="s">
        <v>804</v>
      </c>
    </row>
    <row r="256" spans="1:15" ht="15" x14ac:dyDescent="0.2">
      <c r="A256" s="70" t="s">
        <v>328</v>
      </c>
      <c r="B256" s="69">
        <v>3229</v>
      </c>
      <c r="C256" s="69" t="s">
        <v>700</v>
      </c>
      <c r="D256" s="70" t="s">
        <v>888</v>
      </c>
      <c r="E256" s="70" t="s">
        <v>888</v>
      </c>
      <c r="F256" s="70">
        <v>1</v>
      </c>
      <c r="G256" t="s">
        <v>866</v>
      </c>
      <c r="H256" t="s">
        <v>866</v>
      </c>
      <c r="I256" t="s">
        <v>867</v>
      </c>
      <c r="J256" t="s">
        <v>1162</v>
      </c>
      <c r="K256" t="s">
        <v>1163</v>
      </c>
      <c r="L256" s="69" t="s">
        <v>62</v>
      </c>
      <c r="M256" s="69" t="s">
        <v>60</v>
      </c>
      <c r="O256" s="69" t="s">
        <v>804</v>
      </c>
    </row>
    <row r="257" spans="1:15" ht="15" x14ac:dyDescent="0.2">
      <c r="A257" s="70" t="s">
        <v>328</v>
      </c>
      <c r="B257" s="69">
        <v>3230</v>
      </c>
      <c r="C257" s="69" t="s">
        <v>700</v>
      </c>
      <c r="D257" s="70" t="s">
        <v>888</v>
      </c>
      <c r="E257" s="70" t="s">
        <v>888</v>
      </c>
      <c r="F257" s="70">
        <v>1</v>
      </c>
      <c r="G257" t="s">
        <v>866</v>
      </c>
      <c r="H257" t="s">
        <v>866</v>
      </c>
      <c r="I257" t="s">
        <v>867</v>
      </c>
      <c r="J257" t="s">
        <v>1162</v>
      </c>
      <c r="K257" t="s">
        <v>1163</v>
      </c>
      <c r="L257" s="69" t="s">
        <v>62</v>
      </c>
      <c r="M257" s="69" t="s">
        <v>60</v>
      </c>
      <c r="O257" s="69" t="s">
        <v>804</v>
      </c>
    </row>
    <row r="258" spans="1:15" ht="15" x14ac:dyDescent="0.2">
      <c r="A258" s="70" t="s">
        <v>441</v>
      </c>
      <c r="B258" s="69">
        <v>5379</v>
      </c>
      <c r="C258" s="69" t="s">
        <v>700</v>
      </c>
      <c r="D258" s="70" t="s">
        <v>888</v>
      </c>
      <c r="E258" s="70" t="s">
        <v>888</v>
      </c>
      <c r="F258" s="70">
        <v>1</v>
      </c>
      <c r="G258" t="s">
        <v>866</v>
      </c>
      <c r="H258" t="s">
        <v>866</v>
      </c>
      <c r="I258" t="s">
        <v>867</v>
      </c>
      <c r="J258" t="s">
        <v>1162</v>
      </c>
      <c r="K258" t="s">
        <v>1163</v>
      </c>
      <c r="L258" s="69" t="s">
        <v>62</v>
      </c>
      <c r="M258" s="69" t="s">
        <v>60</v>
      </c>
      <c r="O258" s="69" t="s">
        <v>804</v>
      </c>
    </row>
    <row r="259" spans="1:15" ht="15" x14ac:dyDescent="0.2">
      <c r="A259" s="70" t="s">
        <v>441</v>
      </c>
      <c r="B259" s="69">
        <v>5380</v>
      </c>
      <c r="C259" s="69" t="s">
        <v>700</v>
      </c>
      <c r="D259" s="70" t="s">
        <v>888</v>
      </c>
      <c r="E259" s="70" t="s">
        <v>888</v>
      </c>
      <c r="F259" s="69">
        <v>1</v>
      </c>
      <c r="G259" t="s">
        <v>866</v>
      </c>
      <c r="H259" t="s">
        <v>866</v>
      </c>
      <c r="I259" t="s">
        <v>867</v>
      </c>
      <c r="J259" t="s">
        <v>1162</v>
      </c>
      <c r="K259" t="s">
        <v>1163</v>
      </c>
      <c r="L259" s="69" t="s">
        <v>62</v>
      </c>
      <c r="M259" s="69" t="s">
        <v>60</v>
      </c>
      <c r="O259" s="69" t="s">
        <v>804</v>
      </c>
    </row>
    <row r="260" spans="1:15" ht="15" x14ac:dyDescent="0.2">
      <c r="A260" s="70" t="s">
        <v>441</v>
      </c>
      <c r="B260" s="69">
        <v>5381</v>
      </c>
      <c r="C260" s="69" t="s">
        <v>700</v>
      </c>
      <c r="D260" s="70" t="s">
        <v>888</v>
      </c>
      <c r="E260" s="70" t="s">
        <v>888</v>
      </c>
      <c r="F260" s="69">
        <v>1</v>
      </c>
      <c r="G260" t="s">
        <v>866</v>
      </c>
      <c r="H260" t="s">
        <v>866</v>
      </c>
      <c r="I260" t="s">
        <v>867</v>
      </c>
      <c r="J260" t="s">
        <v>1162</v>
      </c>
      <c r="K260" t="s">
        <v>1163</v>
      </c>
      <c r="L260" s="69" t="s">
        <v>62</v>
      </c>
      <c r="M260" s="69" t="s">
        <v>60</v>
      </c>
      <c r="O260" s="69" t="s">
        <v>804</v>
      </c>
    </row>
    <row r="261" spans="1:15" ht="15" x14ac:dyDescent="0.2">
      <c r="A261" s="70" t="s">
        <v>441</v>
      </c>
      <c r="B261" s="69">
        <v>5382</v>
      </c>
      <c r="C261" s="69" t="s">
        <v>700</v>
      </c>
      <c r="D261" s="70" t="s">
        <v>888</v>
      </c>
      <c r="E261" s="70" t="s">
        <v>888</v>
      </c>
      <c r="F261" s="69">
        <v>1</v>
      </c>
      <c r="G261" t="s">
        <v>866</v>
      </c>
      <c r="H261" t="s">
        <v>866</v>
      </c>
      <c r="I261" t="s">
        <v>867</v>
      </c>
      <c r="J261" t="s">
        <v>1162</v>
      </c>
      <c r="K261" t="s">
        <v>1163</v>
      </c>
      <c r="L261" s="69" t="s">
        <v>62</v>
      </c>
      <c r="M261" s="69" t="s">
        <v>60</v>
      </c>
      <c r="O261" s="69" t="s">
        <v>804</v>
      </c>
    </row>
    <row r="262" spans="1:15" ht="15" x14ac:dyDescent="0.2">
      <c r="A262" s="70" t="s">
        <v>441</v>
      </c>
      <c r="B262" s="69">
        <v>5383</v>
      </c>
      <c r="C262" s="69" t="s">
        <v>700</v>
      </c>
      <c r="D262" s="70" t="s">
        <v>888</v>
      </c>
      <c r="E262" s="70" t="s">
        <v>888</v>
      </c>
      <c r="F262" s="70">
        <v>1</v>
      </c>
      <c r="G262" t="s">
        <v>866</v>
      </c>
      <c r="H262" t="s">
        <v>866</v>
      </c>
      <c r="I262" t="s">
        <v>867</v>
      </c>
      <c r="J262" t="s">
        <v>1162</v>
      </c>
      <c r="K262" t="s">
        <v>1163</v>
      </c>
      <c r="L262" s="69" t="s">
        <v>62</v>
      </c>
      <c r="M262" s="69" t="s">
        <v>60</v>
      </c>
      <c r="O262" s="69" t="s">
        <v>804</v>
      </c>
    </row>
    <row r="263" spans="1:15" ht="15" x14ac:dyDescent="0.2">
      <c r="A263" s="70" t="s">
        <v>475</v>
      </c>
      <c r="B263" s="69">
        <v>5628</v>
      </c>
      <c r="C263" s="69" t="s">
        <v>700</v>
      </c>
      <c r="D263" s="70" t="s">
        <v>888</v>
      </c>
      <c r="E263" s="70" t="s">
        <v>888</v>
      </c>
      <c r="F263" s="70">
        <v>1</v>
      </c>
      <c r="G263" t="s">
        <v>866</v>
      </c>
      <c r="H263" t="s">
        <v>866</v>
      </c>
      <c r="I263" t="s">
        <v>867</v>
      </c>
      <c r="J263" t="s">
        <v>1162</v>
      </c>
      <c r="K263" t="s">
        <v>1163</v>
      </c>
      <c r="L263" s="69" t="s">
        <v>62</v>
      </c>
      <c r="M263" s="69" t="s">
        <v>60</v>
      </c>
      <c r="O263" s="69" t="s">
        <v>804</v>
      </c>
    </row>
    <row r="264" spans="1:15" ht="15" x14ac:dyDescent="0.2">
      <c r="A264" s="70" t="s">
        <v>475</v>
      </c>
      <c r="B264" s="69">
        <v>5629</v>
      </c>
      <c r="C264" s="69" t="s">
        <v>700</v>
      </c>
      <c r="D264" s="70" t="s">
        <v>888</v>
      </c>
      <c r="E264" s="70" t="s">
        <v>888</v>
      </c>
      <c r="F264" s="70">
        <v>1</v>
      </c>
      <c r="G264" t="s">
        <v>866</v>
      </c>
      <c r="H264" t="s">
        <v>866</v>
      </c>
      <c r="I264" t="s">
        <v>867</v>
      </c>
      <c r="J264" t="s">
        <v>1162</v>
      </c>
      <c r="K264" t="s">
        <v>1163</v>
      </c>
      <c r="L264" s="69" t="s">
        <v>62</v>
      </c>
      <c r="M264" s="69" t="s">
        <v>60</v>
      </c>
      <c r="O264" s="69" t="s">
        <v>804</v>
      </c>
    </row>
    <row r="265" spans="1:15" ht="15" x14ac:dyDescent="0.2">
      <c r="A265" s="70" t="s">
        <v>475</v>
      </c>
      <c r="B265" s="69">
        <v>5630</v>
      </c>
      <c r="C265" s="69" t="s">
        <v>700</v>
      </c>
      <c r="D265" s="70" t="s">
        <v>888</v>
      </c>
      <c r="E265" s="70" t="s">
        <v>888</v>
      </c>
      <c r="F265" s="70">
        <v>1</v>
      </c>
      <c r="G265" t="s">
        <v>866</v>
      </c>
      <c r="H265" t="s">
        <v>866</v>
      </c>
      <c r="I265" t="s">
        <v>867</v>
      </c>
      <c r="J265" t="s">
        <v>1162</v>
      </c>
      <c r="K265" t="s">
        <v>1163</v>
      </c>
      <c r="L265" s="69" t="s">
        <v>62</v>
      </c>
      <c r="M265" s="69" t="s">
        <v>60</v>
      </c>
      <c r="O265" s="69" t="s">
        <v>804</v>
      </c>
    </row>
    <row r="266" spans="1:15" ht="15" x14ac:dyDescent="0.2">
      <c r="A266" s="70" t="s">
        <v>475</v>
      </c>
      <c r="B266" s="69">
        <v>5631</v>
      </c>
      <c r="C266" s="69" t="s">
        <v>700</v>
      </c>
      <c r="D266" s="70" t="s">
        <v>888</v>
      </c>
      <c r="E266" s="70" t="s">
        <v>888</v>
      </c>
      <c r="F266" s="70">
        <v>1</v>
      </c>
      <c r="G266" t="s">
        <v>866</v>
      </c>
      <c r="H266" t="s">
        <v>866</v>
      </c>
      <c r="I266" t="s">
        <v>867</v>
      </c>
      <c r="J266" t="s">
        <v>1162</v>
      </c>
      <c r="K266" t="s">
        <v>1163</v>
      </c>
      <c r="L266" s="69" t="s">
        <v>62</v>
      </c>
      <c r="M266" s="69" t="s">
        <v>60</v>
      </c>
      <c r="O266" s="69" t="s">
        <v>804</v>
      </c>
    </row>
    <row r="267" spans="1:15" ht="15" x14ac:dyDescent="0.2">
      <c r="A267" s="70" t="s">
        <v>475</v>
      </c>
      <c r="B267" s="69">
        <v>5632</v>
      </c>
      <c r="C267" s="69" t="s">
        <v>700</v>
      </c>
      <c r="D267" s="70" t="s">
        <v>888</v>
      </c>
      <c r="E267" s="70" t="s">
        <v>888</v>
      </c>
      <c r="F267" s="70">
        <v>1</v>
      </c>
      <c r="G267" t="s">
        <v>866</v>
      </c>
      <c r="H267" t="s">
        <v>866</v>
      </c>
      <c r="I267" t="s">
        <v>867</v>
      </c>
      <c r="J267" t="s">
        <v>1162</v>
      </c>
      <c r="K267" t="s">
        <v>1163</v>
      </c>
      <c r="L267" s="69" t="s">
        <v>62</v>
      </c>
      <c r="M267" s="69" t="s">
        <v>60</v>
      </c>
      <c r="O267" s="69" t="s">
        <v>804</v>
      </c>
    </row>
    <row r="268" spans="1:15" ht="15" x14ac:dyDescent="0.2">
      <c r="A268" s="70" t="s">
        <v>441</v>
      </c>
      <c r="B268" s="69">
        <v>5390</v>
      </c>
      <c r="C268" s="69" t="s">
        <v>700</v>
      </c>
      <c r="D268" s="70" t="s">
        <v>760</v>
      </c>
      <c r="E268" s="70" t="s">
        <v>760</v>
      </c>
      <c r="F268" s="69">
        <v>1</v>
      </c>
      <c r="G268" t="s">
        <v>866</v>
      </c>
      <c r="H268" t="s">
        <v>866</v>
      </c>
      <c r="I268" t="s">
        <v>867</v>
      </c>
      <c r="J268" t="s">
        <v>1162</v>
      </c>
      <c r="K268" t="s">
        <v>1163</v>
      </c>
      <c r="L268" s="69" t="s">
        <v>62</v>
      </c>
      <c r="M268" s="69" t="s">
        <v>60</v>
      </c>
      <c r="O268" s="69" t="s">
        <v>804</v>
      </c>
    </row>
    <row r="269" spans="1:15" ht="15" x14ac:dyDescent="0.2">
      <c r="A269" s="69" t="s">
        <v>117</v>
      </c>
      <c r="B269" s="69">
        <v>687</v>
      </c>
      <c r="C269" s="69" t="s">
        <v>700</v>
      </c>
      <c r="D269" s="70" t="s">
        <v>760</v>
      </c>
      <c r="E269" s="70" t="s">
        <v>760</v>
      </c>
      <c r="F269" s="69">
        <v>1</v>
      </c>
      <c r="G269" t="s">
        <v>866</v>
      </c>
      <c r="H269" t="s">
        <v>866</v>
      </c>
      <c r="I269" t="s">
        <v>867</v>
      </c>
      <c r="J269" t="s">
        <v>1162</v>
      </c>
      <c r="K269" t="s">
        <v>1163</v>
      </c>
      <c r="L269" s="69" t="s">
        <v>62</v>
      </c>
      <c r="M269" s="69" t="s">
        <v>60</v>
      </c>
      <c r="O269" s="69" t="s">
        <v>804</v>
      </c>
    </row>
    <row r="270" spans="1:15" ht="15" x14ac:dyDescent="0.2">
      <c r="A270" s="69" t="s">
        <v>117</v>
      </c>
      <c r="B270" s="69">
        <v>692</v>
      </c>
      <c r="C270" s="69" t="s">
        <v>700</v>
      </c>
      <c r="D270" s="70" t="s">
        <v>760</v>
      </c>
      <c r="E270" s="70" t="s">
        <v>760</v>
      </c>
      <c r="F270" s="69">
        <v>1</v>
      </c>
      <c r="G270" t="s">
        <v>866</v>
      </c>
      <c r="H270" t="s">
        <v>866</v>
      </c>
      <c r="I270" t="s">
        <v>867</v>
      </c>
      <c r="J270" t="s">
        <v>1162</v>
      </c>
      <c r="K270" t="s">
        <v>1163</v>
      </c>
      <c r="L270" s="69" t="s">
        <v>62</v>
      </c>
      <c r="M270" s="69" t="s">
        <v>60</v>
      </c>
      <c r="O270" s="69" t="s">
        <v>804</v>
      </c>
    </row>
    <row r="271" spans="1:15" ht="15" x14ac:dyDescent="0.2">
      <c r="A271" s="69" t="s">
        <v>117</v>
      </c>
      <c r="B271" s="69">
        <v>693</v>
      </c>
      <c r="C271" s="69" t="s">
        <v>700</v>
      </c>
      <c r="D271" s="70" t="s">
        <v>760</v>
      </c>
      <c r="E271" s="70" t="s">
        <v>760</v>
      </c>
      <c r="F271" s="69">
        <v>1</v>
      </c>
      <c r="G271" t="s">
        <v>866</v>
      </c>
      <c r="H271" t="s">
        <v>866</v>
      </c>
      <c r="I271" t="s">
        <v>867</v>
      </c>
      <c r="J271" t="s">
        <v>1162</v>
      </c>
      <c r="K271" t="s">
        <v>1163</v>
      </c>
      <c r="L271" s="69" t="s">
        <v>62</v>
      </c>
      <c r="M271" s="69" t="s">
        <v>60</v>
      </c>
      <c r="O271" s="69" t="s">
        <v>804</v>
      </c>
    </row>
    <row r="272" spans="1:15" ht="15" x14ac:dyDescent="0.2">
      <c r="A272" s="69" t="s">
        <v>117</v>
      </c>
      <c r="B272" s="69">
        <v>703</v>
      </c>
      <c r="C272" s="69" t="s">
        <v>700</v>
      </c>
      <c r="D272" s="70" t="s">
        <v>760</v>
      </c>
      <c r="E272" s="70" t="s">
        <v>760</v>
      </c>
      <c r="F272" s="69">
        <v>1</v>
      </c>
      <c r="G272" t="s">
        <v>866</v>
      </c>
      <c r="H272" t="s">
        <v>866</v>
      </c>
      <c r="I272" t="s">
        <v>867</v>
      </c>
      <c r="J272" t="s">
        <v>1162</v>
      </c>
      <c r="K272" t="s">
        <v>1163</v>
      </c>
      <c r="L272" s="69" t="s">
        <v>62</v>
      </c>
      <c r="M272" s="69" t="s">
        <v>60</v>
      </c>
      <c r="O272" s="69" t="s">
        <v>804</v>
      </c>
    </row>
    <row r="273" spans="1:15" ht="15" x14ac:dyDescent="0.2">
      <c r="A273" s="69" t="s">
        <v>117</v>
      </c>
      <c r="B273" s="69">
        <v>704</v>
      </c>
      <c r="C273" s="69" t="s">
        <v>700</v>
      </c>
      <c r="D273" s="70" t="s">
        <v>760</v>
      </c>
      <c r="E273" s="70" t="s">
        <v>760</v>
      </c>
      <c r="F273" s="69">
        <v>1</v>
      </c>
      <c r="G273" t="s">
        <v>866</v>
      </c>
      <c r="H273" t="s">
        <v>866</v>
      </c>
      <c r="I273" t="s">
        <v>867</v>
      </c>
      <c r="J273" t="s">
        <v>1162</v>
      </c>
      <c r="K273" t="s">
        <v>1163</v>
      </c>
      <c r="L273" s="69" t="s">
        <v>62</v>
      </c>
      <c r="M273" s="69" t="s">
        <v>60</v>
      </c>
      <c r="O273" s="69" t="s">
        <v>804</v>
      </c>
    </row>
    <row r="274" spans="1:15" ht="15" x14ac:dyDescent="0.2">
      <c r="A274" s="69" t="s">
        <v>117</v>
      </c>
      <c r="B274" s="69">
        <v>701</v>
      </c>
      <c r="C274" s="69" t="s">
        <v>700</v>
      </c>
      <c r="D274" s="69" t="s">
        <v>870</v>
      </c>
      <c r="E274" s="69" t="s">
        <v>870</v>
      </c>
      <c r="F274" s="69">
        <v>1</v>
      </c>
      <c r="G274" t="s">
        <v>866</v>
      </c>
      <c r="H274" t="s">
        <v>866</v>
      </c>
      <c r="I274" t="s">
        <v>867</v>
      </c>
      <c r="J274" t="s">
        <v>1162</v>
      </c>
      <c r="K274" t="s">
        <v>1163</v>
      </c>
      <c r="L274" s="69" t="s">
        <v>62</v>
      </c>
      <c r="M274" s="69" t="s">
        <v>60</v>
      </c>
      <c r="O274" s="69" t="s">
        <v>804</v>
      </c>
    </row>
    <row r="275" spans="1:15" ht="15" x14ac:dyDescent="0.2">
      <c r="A275" s="69" t="s">
        <v>117</v>
      </c>
      <c r="B275" s="69">
        <v>702</v>
      </c>
      <c r="C275" s="69" t="s">
        <v>700</v>
      </c>
      <c r="D275" s="69" t="s">
        <v>870</v>
      </c>
      <c r="E275" s="69" t="s">
        <v>870</v>
      </c>
      <c r="F275" s="69">
        <v>1</v>
      </c>
      <c r="G275" t="s">
        <v>866</v>
      </c>
      <c r="H275" t="s">
        <v>866</v>
      </c>
      <c r="I275" t="s">
        <v>867</v>
      </c>
      <c r="J275" t="s">
        <v>1162</v>
      </c>
      <c r="K275" t="s">
        <v>1163</v>
      </c>
      <c r="L275" s="69" t="s">
        <v>62</v>
      </c>
      <c r="M275" s="69" t="s">
        <v>60</v>
      </c>
      <c r="O275" s="69" t="s">
        <v>804</v>
      </c>
    </row>
    <row r="276" spans="1:15" ht="15" x14ac:dyDescent="0.2">
      <c r="A276" s="70" t="s">
        <v>207</v>
      </c>
      <c r="B276" s="69">
        <v>1386</v>
      </c>
      <c r="C276" s="69" t="s">
        <v>700</v>
      </c>
      <c r="D276" s="70" t="s">
        <v>889</v>
      </c>
      <c r="E276" s="70" t="s">
        <v>889</v>
      </c>
      <c r="F276" s="69">
        <v>1</v>
      </c>
      <c r="G276" t="s">
        <v>866</v>
      </c>
      <c r="H276" t="s">
        <v>866</v>
      </c>
      <c r="I276" t="s">
        <v>867</v>
      </c>
      <c r="J276" t="s">
        <v>1162</v>
      </c>
      <c r="K276" s="69" t="s">
        <v>1163</v>
      </c>
      <c r="L276" s="69" t="s">
        <v>62</v>
      </c>
      <c r="M276" s="69" t="s">
        <v>60</v>
      </c>
      <c r="N276" s="69"/>
      <c r="O276" s="69" t="s">
        <v>804</v>
      </c>
    </row>
    <row r="277" spans="1:15" ht="15" x14ac:dyDescent="0.2">
      <c r="A277" s="70" t="s">
        <v>207</v>
      </c>
      <c r="B277" s="69">
        <v>1387</v>
      </c>
      <c r="C277" s="69" t="s">
        <v>700</v>
      </c>
      <c r="D277" s="70" t="s">
        <v>889</v>
      </c>
      <c r="E277" s="70" t="s">
        <v>889</v>
      </c>
      <c r="F277" s="69">
        <v>1</v>
      </c>
      <c r="G277" t="s">
        <v>866</v>
      </c>
      <c r="H277" t="s">
        <v>866</v>
      </c>
      <c r="I277" t="s">
        <v>867</v>
      </c>
      <c r="J277" t="s">
        <v>1162</v>
      </c>
      <c r="K277" s="69" t="s">
        <v>1163</v>
      </c>
      <c r="L277" s="69" t="s">
        <v>62</v>
      </c>
      <c r="M277" s="69" t="s">
        <v>60</v>
      </c>
      <c r="N277" s="69"/>
      <c r="O277" s="69" t="s">
        <v>804</v>
      </c>
    </row>
    <row r="278" spans="1:15" ht="15" x14ac:dyDescent="0.2">
      <c r="A278" s="69" t="s">
        <v>84</v>
      </c>
      <c r="B278" s="69">
        <v>398</v>
      </c>
      <c r="C278" s="69" t="s">
        <v>700</v>
      </c>
      <c r="D278" s="70" t="s">
        <v>889</v>
      </c>
      <c r="E278" s="70" t="s">
        <v>889</v>
      </c>
      <c r="F278" s="70">
        <v>1</v>
      </c>
      <c r="G278" t="s">
        <v>866</v>
      </c>
      <c r="H278" t="s">
        <v>866</v>
      </c>
      <c r="I278" t="s">
        <v>867</v>
      </c>
      <c r="J278" t="s">
        <v>1162</v>
      </c>
      <c r="K278" s="69" t="s">
        <v>1163</v>
      </c>
      <c r="L278" s="69" t="s">
        <v>62</v>
      </c>
      <c r="M278" s="69" t="s">
        <v>60</v>
      </c>
      <c r="N278" s="69"/>
      <c r="O278" s="69" t="s">
        <v>804</v>
      </c>
    </row>
    <row r="279" spans="1:15" ht="15" x14ac:dyDescent="0.2">
      <c r="A279" s="69" t="s">
        <v>84</v>
      </c>
      <c r="B279" s="69">
        <v>407</v>
      </c>
      <c r="C279" s="69" t="s">
        <v>700</v>
      </c>
      <c r="D279" s="70" t="s">
        <v>889</v>
      </c>
      <c r="E279" s="70" t="s">
        <v>889</v>
      </c>
      <c r="F279" s="70">
        <v>1</v>
      </c>
      <c r="G279" t="s">
        <v>866</v>
      </c>
      <c r="H279" t="s">
        <v>866</v>
      </c>
      <c r="I279" t="s">
        <v>867</v>
      </c>
      <c r="J279" t="s">
        <v>1162</v>
      </c>
      <c r="K279" s="69" t="s">
        <v>1163</v>
      </c>
      <c r="L279" s="69" t="s">
        <v>62</v>
      </c>
      <c r="M279" s="69" t="s">
        <v>60</v>
      </c>
      <c r="N279" s="69"/>
      <c r="O279" s="69" t="s">
        <v>804</v>
      </c>
    </row>
    <row r="280" spans="1:15" ht="15" x14ac:dyDescent="0.2">
      <c r="A280" s="69" t="s">
        <v>84</v>
      </c>
      <c r="B280" s="69">
        <v>421</v>
      </c>
      <c r="C280" s="69" t="s">
        <v>700</v>
      </c>
      <c r="D280" s="70" t="s">
        <v>889</v>
      </c>
      <c r="E280" s="70" t="s">
        <v>889</v>
      </c>
      <c r="F280" s="69">
        <v>1</v>
      </c>
      <c r="G280" t="s">
        <v>866</v>
      </c>
      <c r="H280" t="s">
        <v>866</v>
      </c>
      <c r="I280" t="s">
        <v>867</v>
      </c>
      <c r="J280" t="s">
        <v>1162</v>
      </c>
      <c r="K280" s="69" t="s">
        <v>1163</v>
      </c>
      <c r="L280" s="69" t="s">
        <v>62</v>
      </c>
      <c r="M280" s="69" t="s">
        <v>60</v>
      </c>
      <c r="N280" s="69"/>
      <c r="O280" s="69" t="s">
        <v>804</v>
      </c>
    </row>
    <row r="281" spans="1:15" ht="15" x14ac:dyDescent="0.2">
      <c r="A281" s="70" t="s">
        <v>441</v>
      </c>
      <c r="B281" s="69">
        <v>5400</v>
      </c>
      <c r="C281" s="69" t="s">
        <v>700</v>
      </c>
      <c r="D281" s="70" t="s">
        <v>889</v>
      </c>
      <c r="E281" s="70" t="s">
        <v>889</v>
      </c>
      <c r="F281" s="69">
        <v>1</v>
      </c>
      <c r="G281" t="s">
        <v>866</v>
      </c>
      <c r="H281" t="s">
        <v>866</v>
      </c>
      <c r="I281" t="s">
        <v>867</v>
      </c>
      <c r="J281" t="s">
        <v>1162</v>
      </c>
      <c r="K281" s="69" t="s">
        <v>1163</v>
      </c>
      <c r="L281" s="69" t="s">
        <v>62</v>
      </c>
      <c r="M281" s="69" t="s">
        <v>60</v>
      </c>
      <c r="N281" s="69"/>
      <c r="O281" s="69" t="s">
        <v>804</v>
      </c>
    </row>
    <row r="282" spans="1:15" ht="15" x14ac:dyDescent="0.2">
      <c r="A282" s="70" t="s">
        <v>441</v>
      </c>
      <c r="B282" s="69">
        <v>5401</v>
      </c>
      <c r="C282" s="69" t="s">
        <v>700</v>
      </c>
      <c r="D282" s="70" t="s">
        <v>889</v>
      </c>
      <c r="E282" s="70" t="s">
        <v>889</v>
      </c>
      <c r="F282" s="69">
        <v>1</v>
      </c>
      <c r="G282" t="s">
        <v>866</v>
      </c>
      <c r="H282" t="s">
        <v>866</v>
      </c>
      <c r="I282" t="s">
        <v>867</v>
      </c>
      <c r="J282" t="s">
        <v>1162</v>
      </c>
      <c r="K282" s="69" t="s">
        <v>1163</v>
      </c>
      <c r="L282" s="69" t="s">
        <v>62</v>
      </c>
      <c r="M282" s="69" t="s">
        <v>60</v>
      </c>
      <c r="N282" s="69"/>
      <c r="O282" s="69" t="s">
        <v>804</v>
      </c>
    </row>
    <row r="283" spans="1:15" ht="15" x14ac:dyDescent="0.2">
      <c r="A283" s="70" t="s">
        <v>441</v>
      </c>
      <c r="B283" s="69">
        <v>5402</v>
      </c>
      <c r="C283" s="69" t="s">
        <v>700</v>
      </c>
      <c r="D283" s="70" t="s">
        <v>889</v>
      </c>
      <c r="E283" s="70" t="s">
        <v>889</v>
      </c>
      <c r="F283" s="69">
        <v>1</v>
      </c>
      <c r="G283" t="s">
        <v>866</v>
      </c>
      <c r="H283" t="s">
        <v>866</v>
      </c>
      <c r="I283" t="s">
        <v>867</v>
      </c>
      <c r="J283" t="s">
        <v>1162</v>
      </c>
      <c r="K283" s="69" t="s">
        <v>1163</v>
      </c>
      <c r="L283" s="69" t="s">
        <v>62</v>
      </c>
      <c r="M283" s="69" t="s">
        <v>60</v>
      </c>
      <c r="N283" s="69"/>
      <c r="O283" s="69" t="s">
        <v>804</v>
      </c>
    </row>
    <row r="284" spans="1:15" ht="15" x14ac:dyDescent="0.2">
      <c r="A284" s="70" t="s">
        <v>441</v>
      </c>
      <c r="B284" s="69">
        <v>5403</v>
      </c>
      <c r="C284" s="69" t="s">
        <v>700</v>
      </c>
      <c r="D284" s="70" t="s">
        <v>889</v>
      </c>
      <c r="E284" s="70" t="s">
        <v>889</v>
      </c>
      <c r="F284" s="69">
        <v>1</v>
      </c>
      <c r="G284" t="s">
        <v>866</v>
      </c>
      <c r="H284" t="s">
        <v>866</v>
      </c>
      <c r="I284" t="s">
        <v>867</v>
      </c>
      <c r="J284" t="s">
        <v>1162</v>
      </c>
      <c r="K284" s="69" t="s">
        <v>1163</v>
      </c>
      <c r="L284" s="69" t="s">
        <v>62</v>
      </c>
      <c r="M284" s="69" t="s">
        <v>60</v>
      </c>
      <c r="N284" s="69"/>
      <c r="O284" s="69" t="s">
        <v>804</v>
      </c>
    </row>
    <row r="285" spans="1:15" ht="15" x14ac:dyDescent="0.2">
      <c r="A285" s="70" t="s">
        <v>441</v>
      </c>
      <c r="B285" s="69">
        <v>5404</v>
      </c>
      <c r="C285" s="69" t="s">
        <v>700</v>
      </c>
      <c r="D285" s="70" t="s">
        <v>889</v>
      </c>
      <c r="E285" s="70" t="s">
        <v>889</v>
      </c>
      <c r="F285" s="69">
        <v>1</v>
      </c>
      <c r="G285" t="s">
        <v>866</v>
      </c>
      <c r="H285" t="s">
        <v>866</v>
      </c>
      <c r="I285" t="s">
        <v>867</v>
      </c>
      <c r="J285" t="s">
        <v>1162</v>
      </c>
      <c r="K285" s="69" t="s">
        <v>1163</v>
      </c>
      <c r="L285" s="69" t="s">
        <v>62</v>
      </c>
      <c r="M285" s="69" t="s">
        <v>60</v>
      </c>
      <c r="N285" s="69"/>
      <c r="O285" s="69" t="s">
        <v>804</v>
      </c>
    </row>
    <row r="286" spans="1:15" ht="15" x14ac:dyDescent="0.2">
      <c r="A286" s="69" t="s">
        <v>117</v>
      </c>
      <c r="B286" s="69">
        <v>690</v>
      </c>
      <c r="C286" s="69" t="s">
        <v>700</v>
      </c>
      <c r="D286" s="70" t="s">
        <v>889</v>
      </c>
      <c r="E286" s="70" t="s">
        <v>889</v>
      </c>
      <c r="F286" s="69">
        <v>1</v>
      </c>
      <c r="G286" t="s">
        <v>866</v>
      </c>
      <c r="H286" t="s">
        <v>866</v>
      </c>
      <c r="I286" t="s">
        <v>867</v>
      </c>
      <c r="J286" t="s">
        <v>1162</v>
      </c>
      <c r="K286" s="69" t="s">
        <v>1163</v>
      </c>
      <c r="L286" s="69" t="s">
        <v>62</v>
      </c>
      <c r="M286" s="69" t="s">
        <v>60</v>
      </c>
      <c r="N286" s="69"/>
      <c r="O286" s="69" t="s">
        <v>804</v>
      </c>
    </row>
    <row r="287" spans="1:15" ht="15" x14ac:dyDescent="0.2">
      <c r="A287" s="69" t="s">
        <v>117</v>
      </c>
      <c r="B287" s="69">
        <v>691</v>
      </c>
      <c r="C287" s="69" t="s">
        <v>700</v>
      </c>
      <c r="D287" s="70" t="s">
        <v>889</v>
      </c>
      <c r="E287" s="70" t="s">
        <v>889</v>
      </c>
      <c r="F287" s="69">
        <v>1</v>
      </c>
      <c r="G287" t="s">
        <v>866</v>
      </c>
      <c r="H287" t="s">
        <v>866</v>
      </c>
      <c r="I287" t="s">
        <v>867</v>
      </c>
      <c r="J287" t="s">
        <v>1162</v>
      </c>
      <c r="K287" s="69" t="s">
        <v>1163</v>
      </c>
      <c r="L287" s="69" t="s">
        <v>62</v>
      </c>
      <c r="M287" s="69" t="s">
        <v>60</v>
      </c>
      <c r="N287" s="69"/>
      <c r="O287" s="69" t="s">
        <v>804</v>
      </c>
    </row>
    <row r="288" spans="1:15" ht="15" x14ac:dyDescent="0.2">
      <c r="A288" s="70" t="s">
        <v>181</v>
      </c>
      <c r="B288" s="69">
        <v>1169</v>
      </c>
      <c r="C288" s="69" t="s">
        <v>700</v>
      </c>
      <c r="D288" s="70" t="s">
        <v>832</v>
      </c>
      <c r="E288" s="70" t="s">
        <v>832</v>
      </c>
      <c r="F288" s="69">
        <v>1</v>
      </c>
      <c r="G288" t="s">
        <v>866</v>
      </c>
      <c r="H288" t="s">
        <v>866</v>
      </c>
      <c r="I288" t="s">
        <v>867</v>
      </c>
      <c r="J288" t="s">
        <v>1162</v>
      </c>
      <c r="K288" s="69" t="s">
        <v>1163</v>
      </c>
      <c r="L288" s="69" t="s">
        <v>62</v>
      </c>
      <c r="M288" s="69" t="s">
        <v>60</v>
      </c>
      <c r="N288" s="69"/>
      <c r="O288" s="69" t="s">
        <v>804</v>
      </c>
    </row>
    <row r="289" spans="1:15" ht="15" x14ac:dyDescent="0.2">
      <c r="A289" s="70" t="s">
        <v>253</v>
      </c>
      <c r="B289" s="69">
        <v>1930</v>
      </c>
      <c r="C289" s="69" t="s">
        <v>700</v>
      </c>
      <c r="D289" s="70" t="s">
        <v>832</v>
      </c>
      <c r="E289" s="70" t="s">
        <v>832</v>
      </c>
      <c r="F289" s="69">
        <v>1</v>
      </c>
      <c r="G289" t="s">
        <v>866</v>
      </c>
      <c r="H289" t="s">
        <v>866</v>
      </c>
      <c r="I289" t="s">
        <v>867</v>
      </c>
      <c r="J289" t="s">
        <v>1162</v>
      </c>
      <c r="K289" s="69" t="s">
        <v>1163</v>
      </c>
      <c r="L289" s="69" t="s">
        <v>62</v>
      </c>
      <c r="M289" s="69" t="s">
        <v>60</v>
      </c>
      <c r="N289" s="69"/>
      <c r="O289" s="69" t="s">
        <v>804</v>
      </c>
    </row>
    <row r="290" spans="1:15" ht="15" x14ac:dyDescent="0.2">
      <c r="A290" s="70" t="s">
        <v>282</v>
      </c>
      <c r="B290" s="69">
        <v>2440</v>
      </c>
      <c r="C290" s="69" t="s">
        <v>700</v>
      </c>
      <c r="D290" s="70" t="s">
        <v>832</v>
      </c>
      <c r="E290" s="70" t="s">
        <v>832</v>
      </c>
      <c r="F290" s="69">
        <v>1</v>
      </c>
      <c r="G290" t="s">
        <v>866</v>
      </c>
      <c r="H290" t="s">
        <v>866</v>
      </c>
      <c r="I290" t="s">
        <v>867</v>
      </c>
      <c r="J290" t="s">
        <v>1162</v>
      </c>
      <c r="K290" s="69" t="s">
        <v>1163</v>
      </c>
      <c r="L290" s="69" t="s">
        <v>62</v>
      </c>
      <c r="M290" s="69" t="s">
        <v>60</v>
      </c>
      <c r="N290" s="69"/>
      <c r="O290" s="69" t="s">
        <v>804</v>
      </c>
    </row>
    <row r="291" spans="1:15" ht="15" x14ac:dyDescent="0.2">
      <c r="A291" s="70" t="s">
        <v>282</v>
      </c>
      <c r="B291" s="69">
        <v>2454</v>
      </c>
      <c r="C291" s="69" t="s">
        <v>700</v>
      </c>
      <c r="D291" s="70" t="s">
        <v>832</v>
      </c>
      <c r="E291" s="70" t="s">
        <v>832</v>
      </c>
      <c r="F291" s="69">
        <v>1</v>
      </c>
      <c r="G291" t="s">
        <v>866</v>
      </c>
      <c r="H291" t="s">
        <v>866</v>
      </c>
      <c r="I291" t="s">
        <v>867</v>
      </c>
      <c r="J291" t="s">
        <v>1162</v>
      </c>
      <c r="K291" s="69" t="s">
        <v>1163</v>
      </c>
      <c r="L291" s="69" t="s">
        <v>62</v>
      </c>
      <c r="M291" s="69" t="s">
        <v>60</v>
      </c>
      <c r="N291" s="69"/>
      <c r="O291" s="69" t="s">
        <v>804</v>
      </c>
    </row>
    <row r="292" spans="1:15" ht="15" x14ac:dyDescent="0.2">
      <c r="A292" s="70" t="s">
        <v>282</v>
      </c>
      <c r="B292" s="69">
        <v>2467</v>
      </c>
      <c r="C292" s="69" t="s">
        <v>700</v>
      </c>
      <c r="D292" s="70" t="s">
        <v>832</v>
      </c>
      <c r="E292" s="70" t="s">
        <v>832</v>
      </c>
      <c r="F292" s="69">
        <v>1</v>
      </c>
      <c r="G292" t="s">
        <v>866</v>
      </c>
      <c r="H292" t="s">
        <v>866</v>
      </c>
      <c r="I292" t="s">
        <v>867</v>
      </c>
      <c r="J292" t="s">
        <v>1162</v>
      </c>
      <c r="K292" s="69" t="s">
        <v>1163</v>
      </c>
      <c r="L292" s="69" t="s">
        <v>62</v>
      </c>
      <c r="M292" s="69" t="s">
        <v>60</v>
      </c>
      <c r="N292" s="69"/>
      <c r="O292" s="69" t="s">
        <v>804</v>
      </c>
    </row>
    <row r="293" spans="1:15" ht="15" x14ac:dyDescent="0.2">
      <c r="A293" s="70" t="s">
        <v>282</v>
      </c>
      <c r="B293" s="69">
        <v>2468</v>
      </c>
      <c r="C293" s="69" t="s">
        <v>700</v>
      </c>
      <c r="D293" s="70" t="s">
        <v>832</v>
      </c>
      <c r="E293" s="70" t="s">
        <v>832</v>
      </c>
      <c r="F293" s="69">
        <v>1</v>
      </c>
      <c r="G293" t="s">
        <v>866</v>
      </c>
      <c r="H293" t="s">
        <v>866</v>
      </c>
      <c r="I293" t="s">
        <v>867</v>
      </c>
      <c r="J293" t="s">
        <v>1162</v>
      </c>
      <c r="K293" s="69" t="s">
        <v>1163</v>
      </c>
      <c r="L293" s="69" t="s">
        <v>62</v>
      </c>
      <c r="M293" s="69" t="s">
        <v>60</v>
      </c>
      <c r="N293" s="69"/>
      <c r="O293" s="69" t="s">
        <v>804</v>
      </c>
    </row>
    <row r="294" spans="1:15" ht="15" x14ac:dyDescent="0.2">
      <c r="A294" s="70" t="s">
        <v>298</v>
      </c>
      <c r="B294" s="69">
        <v>2783</v>
      </c>
      <c r="C294" s="69" t="s">
        <v>700</v>
      </c>
      <c r="D294" s="70" t="s">
        <v>832</v>
      </c>
      <c r="E294" s="70" t="s">
        <v>832</v>
      </c>
      <c r="F294" s="69">
        <v>1</v>
      </c>
      <c r="G294" t="s">
        <v>866</v>
      </c>
      <c r="H294" t="s">
        <v>866</v>
      </c>
      <c r="I294" t="s">
        <v>867</v>
      </c>
      <c r="J294" t="s">
        <v>1162</v>
      </c>
      <c r="K294" s="69" t="s">
        <v>1163</v>
      </c>
      <c r="L294" s="69" t="s">
        <v>62</v>
      </c>
      <c r="M294" s="69" t="s">
        <v>60</v>
      </c>
      <c r="N294" s="69"/>
      <c r="O294" s="69" t="s">
        <v>804</v>
      </c>
    </row>
    <row r="295" spans="1:15" ht="15" x14ac:dyDescent="0.2">
      <c r="A295" s="70" t="s">
        <v>298</v>
      </c>
      <c r="B295" s="69">
        <v>2784</v>
      </c>
      <c r="C295" s="69" t="s">
        <v>700</v>
      </c>
      <c r="D295" s="70" t="s">
        <v>832</v>
      </c>
      <c r="E295" s="70" t="s">
        <v>832</v>
      </c>
      <c r="F295" s="69">
        <v>1</v>
      </c>
      <c r="G295" t="s">
        <v>866</v>
      </c>
      <c r="H295" t="s">
        <v>866</v>
      </c>
      <c r="I295" t="s">
        <v>867</v>
      </c>
      <c r="J295" t="s">
        <v>1162</v>
      </c>
      <c r="K295" s="69" t="s">
        <v>1163</v>
      </c>
      <c r="L295" s="69" t="s">
        <v>62</v>
      </c>
      <c r="M295" s="69" t="s">
        <v>60</v>
      </c>
      <c r="N295" s="69"/>
      <c r="O295" s="69" t="s">
        <v>804</v>
      </c>
    </row>
    <row r="296" spans="1:15" ht="15" x14ac:dyDescent="0.2">
      <c r="A296" s="70" t="s">
        <v>298</v>
      </c>
      <c r="B296" s="69">
        <v>2794</v>
      </c>
      <c r="C296" s="69" t="s">
        <v>700</v>
      </c>
      <c r="D296" s="70" t="s">
        <v>832</v>
      </c>
      <c r="E296" s="70" t="s">
        <v>832</v>
      </c>
      <c r="F296" s="69">
        <v>1</v>
      </c>
      <c r="G296" t="s">
        <v>866</v>
      </c>
      <c r="H296" t="s">
        <v>866</v>
      </c>
      <c r="I296" t="s">
        <v>867</v>
      </c>
      <c r="J296" t="s">
        <v>1162</v>
      </c>
      <c r="K296" s="69" t="s">
        <v>1163</v>
      </c>
      <c r="L296" s="69" t="s">
        <v>62</v>
      </c>
      <c r="M296" s="69" t="s">
        <v>60</v>
      </c>
      <c r="N296" s="69"/>
      <c r="O296" s="69" t="s">
        <v>804</v>
      </c>
    </row>
    <row r="297" spans="1:15" ht="15" x14ac:dyDescent="0.2">
      <c r="A297" s="70" t="s">
        <v>328</v>
      </c>
      <c r="B297" s="69">
        <v>3216</v>
      </c>
      <c r="C297" s="69" t="s">
        <v>700</v>
      </c>
      <c r="D297" s="70" t="s">
        <v>832</v>
      </c>
      <c r="E297" s="70" t="s">
        <v>832</v>
      </c>
      <c r="F297" s="69">
        <v>1</v>
      </c>
      <c r="G297" t="s">
        <v>866</v>
      </c>
      <c r="H297" t="s">
        <v>866</v>
      </c>
      <c r="I297" t="s">
        <v>867</v>
      </c>
      <c r="J297" t="s">
        <v>1162</v>
      </c>
      <c r="K297" s="69" t="s">
        <v>1163</v>
      </c>
      <c r="L297" s="69" t="s">
        <v>62</v>
      </c>
      <c r="M297" s="69" t="s">
        <v>60</v>
      </c>
      <c r="N297" s="69"/>
      <c r="O297" s="69" t="s">
        <v>804</v>
      </c>
    </row>
    <row r="298" spans="1:15" ht="15" x14ac:dyDescent="0.2">
      <c r="A298" s="70" t="s">
        <v>328</v>
      </c>
      <c r="B298" s="69">
        <v>3217</v>
      </c>
      <c r="C298" s="69" t="s">
        <v>700</v>
      </c>
      <c r="D298" s="70" t="s">
        <v>832</v>
      </c>
      <c r="E298" s="70" t="s">
        <v>832</v>
      </c>
      <c r="F298" s="69">
        <v>1</v>
      </c>
      <c r="G298" t="s">
        <v>866</v>
      </c>
      <c r="H298" t="s">
        <v>866</v>
      </c>
      <c r="I298" t="s">
        <v>867</v>
      </c>
      <c r="J298" t="s">
        <v>1162</v>
      </c>
      <c r="K298" s="69" t="s">
        <v>1163</v>
      </c>
      <c r="L298" s="69" t="s">
        <v>62</v>
      </c>
      <c r="M298" s="69" t="s">
        <v>60</v>
      </c>
      <c r="N298" s="69"/>
      <c r="O298" s="69" t="s">
        <v>804</v>
      </c>
    </row>
    <row r="299" spans="1:15" ht="15" x14ac:dyDescent="0.2">
      <c r="A299" s="70" t="s">
        <v>460</v>
      </c>
      <c r="B299" s="69">
        <v>5158</v>
      </c>
      <c r="C299" s="69" t="s">
        <v>700</v>
      </c>
      <c r="D299" s="70" t="s">
        <v>832</v>
      </c>
      <c r="E299" s="70" t="s">
        <v>832</v>
      </c>
      <c r="F299" s="69">
        <v>1</v>
      </c>
      <c r="G299" t="s">
        <v>866</v>
      </c>
      <c r="H299" t="s">
        <v>866</v>
      </c>
      <c r="I299" t="s">
        <v>867</v>
      </c>
      <c r="J299" t="s">
        <v>1162</v>
      </c>
      <c r="K299" s="69" t="s">
        <v>1163</v>
      </c>
      <c r="L299" s="69" t="s">
        <v>62</v>
      </c>
      <c r="M299" s="69" t="s">
        <v>60</v>
      </c>
      <c r="N299" s="69"/>
      <c r="O299" s="69" t="s">
        <v>804</v>
      </c>
    </row>
    <row r="300" spans="1:15" ht="15" x14ac:dyDescent="0.2">
      <c r="A300" s="70" t="s">
        <v>460</v>
      </c>
      <c r="B300" s="69">
        <v>5159</v>
      </c>
      <c r="C300" s="69" t="s">
        <v>700</v>
      </c>
      <c r="D300" s="70" t="s">
        <v>832</v>
      </c>
      <c r="E300" s="70" t="s">
        <v>832</v>
      </c>
      <c r="F300" s="69">
        <v>1</v>
      </c>
      <c r="G300" t="s">
        <v>866</v>
      </c>
      <c r="H300" t="s">
        <v>866</v>
      </c>
      <c r="I300" t="s">
        <v>867</v>
      </c>
      <c r="J300" t="s">
        <v>1162</v>
      </c>
      <c r="K300" s="69" t="s">
        <v>1163</v>
      </c>
      <c r="L300" s="69" t="s">
        <v>62</v>
      </c>
      <c r="M300" s="69" t="s">
        <v>60</v>
      </c>
      <c r="N300" s="69"/>
      <c r="O300" s="69" t="s">
        <v>804</v>
      </c>
    </row>
    <row r="301" spans="1:15" ht="15" x14ac:dyDescent="0.2">
      <c r="A301" s="70" t="s">
        <v>460</v>
      </c>
      <c r="B301" s="69">
        <v>5168</v>
      </c>
      <c r="C301" s="69" t="s">
        <v>700</v>
      </c>
      <c r="D301" s="70" t="s">
        <v>832</v>
      </c>
      <c r="E301" s="70" t="s">
        <v>832</v>
      </c>
      <c r="F301" s="69">
        <v>1</v>
      </c>
      <c r="G301" t="s">
        <v>866</v>
      </c>
      <c r="H301" t="s">
        <v>866</v>
      </c>
      <c r="I301" t="s">
        <v>867</v>
      </c>
      <c r="J301" t="s">
        <v>1162</v>
      </c>
      <c r="K301" s="69" t="s">
        <v>1163</v>
      </c>
      <c r="L301" s="69" t="s">
        <v>62</v>
      </c>
      <c r="M301" s="69" t="s">
        <v>60</v>
      </c>
      <c r="N301" s="69"/>
      <c r="O301" s="69" t="s">
        <v>804</v>
      </c>
    </row>
    <row r="302" spans="1:15" ht="15" x14ac:dyDescent="0.2">
      <c r="A302" s="70" t="s">
        <v>441</v>
      </c>
      <c r="B302" s="69">
        <v>5388</v>
      </c>
      <c r="C302" s="69" t="s">
        <v>700</v>
      </c>
      <c r="D302" s="70" t="s">
        <v>832</v>
      </c>
      <c r="E302" s="70" t="s">
        <v>832</v>
      </c>
      <c r="F302" s="70">
        <v>1</v>
      </c>
      <c r="G302" t="s">
        <v>866</v>
      </c>
      <c r="H302" t="s">
        <v>866</v>
      </c>
      <c r="I302" t="s">
        <v>867</v>
      </c>
      <c r="J302" t="s">
        <v>1162</v>
      </c>
      <c r="K302" s="69" t="s">
        <v>1163</v>
      </c>
      <c r="L302" s="69" t="s">
        <v>62</v>
      </c>
      <c r="M302" s="69" t="s">
        <v>60</v>
      </c>
      <c r="N302" s="69"/>
      <c r="O302" s="69" t="s">
        <v>804</v>
      </c>
    </row>
    <row r="303" spans="1:15" ht="15" x14ac:dyDescent="0.2">
      <c r="A303" s="70" t="s">
        <v>441</v>
      </c>
      <c r="B303" s="69">
        <v>5398</v>
      </c>
      <c r="C303" s="69" t="s">
        <v>700</v>
      </c>
      <c r="D303" s="70" t="s">
        <v>832</v>
      </c>
      <c r="E303" s="70" t="s">
        <v>832</v>
      </c>
      <c r="F303" s="69">
        <v>1</v>
      </c>
      <c r="G303" t="s">
        <v>866</v>
      </c>
      <c r="H303" t="s">
        <v>866</v>
      </c>
      <c r="I303" t="s">
        <v>867</v>
      </c>
      <c r="J303" t="s">
        <v>1162</v>
      </c>
      <c r="K303" s="69" t="s">
        <v>1163</v>
      </c>
      <c r="L303" s="69" t="s">
        <v>62</v>
      </c>
      <c r="M303" s="69" t="s">
        <v>60</v>
      </c>
      <c r="N303" s="69"/>
      <c r="O303" s="69" t="s">
        <v>804</v>
      </c>
    </row>
    <row r="304" spans="1:15" ht="15" x14ac:dyDescent="0.2">
      <c r="A304" s="70" t="s">
        <v>441</v>
      </c>
      <c r="B304" s="69">
        <v>5399</v>
      </c>
      <c r="C304" s="69" t="s">
        <v>700</v>
      </c>
      <c r="D304" s="70" t="s">
        <v>832</v>
      </c>
      <c r="E304" s="70" t="s">
        <v>832</v>
      </c>
      <c r="F304" s="69">
        <v>1</v>
      </c>
      <c r="G304" t="s">
        <v>866</v>
      </c>
      <c r="H304" t="s">
        <v>866</v>
      </c>
      <c r="I304" t="s">
        <v>867</v>
      </c>
      <c r="J304" t="s">
        <v>1162</v>
      </c>
      <c r="K304" s="69" t="s">
        <v>1163</v>
      </c>
      <c r="L304" s="69" t="s">
        <v>62</v>
      </c>
      <c r="M304" s="69" t="s">
        <v>60</v>
      </c>
      <c r="N304" s="69"/>
      <c r="O304" s="69" t="s">
        <v>804</v>
      </c>
    </row>
    <row r="305" spans="1:15" ht="15" x14ac:dyDescent="0.2">
      <c r="A305" s="70" t="s">
        <v>475</v>
      </c>
      <c r="B305" s="69">
        <v>5599</v>
      </c>
      <c r="C305" s="69" t="s">
        <v>700</v>
      </c>
      <c r="D305" s="70" t="s">
        <v>832</v>
      </c>
      <c r="E305" s="70" t="s">
        <v>832</v>
      </c>
      <c r="F305" s="69">
        <v>1</v>
      </c>
      <c r="G305" t="s">
        <v>866</v>
      </c>
      <c r="H305" t="s">
        <v>866</v>
      </c>
      <c r="I305" t="s">
        <v>867</v>
      </c>
      <c r="J305" t="s">
        <v>1162</v>
      </c>
      <c r="K305" s="69" t="s">
        <v>1163</v>
      </c>
      <c r="L305" s="69" t="s">
        <v>62</v>
      </c>
      <c r="M305" s="69" t="s">
        <v>60</v>
      </c>
      <c r="N305" s="69"/>
      <c r="O305" s="69" t="s">
        <v>804</v>
      </c>
    </row>
    <row r="306" spans="1:15" ht="15" x14ac:dyDescent="0.2">
      <c r="A306" s="70" t="s">
        <v>475</v>
      </c>
      <c r="B306" s="69">
        <v>5600</v>
      </c>
      <c r="C306" s="69" t="s">
        <v>700</v>
      </c>
      <c r="D306" s="70" t="s">
        <v>832</v>
      </c>
      <c r="E306" s="70" t="s">
        <v>832</v>
      </c>
      <c r="F306" s="69">
        <v>1</v>
      </c>
      <c r="G306" t="s">
        <v>866</v>
      </c>
      <c r="H306" t="s">
        <v>866</v>
      </c>
      <c r="I306" t="s">
        <v>867</v>
      </c>
      <c r="J306" t="s">
        <v>1162</v>
      </c>
      <c r="K306" s="69" t="s">
        <v>1163</v>
      </c>
      <c r="L306" s="69" t="s">
        <v>62</v>
      </c>
      <c r="M306" s="69" t="s">
        <v>60</v>
      </c>
      <c r="N306" s="69"/>
      <c r="O306" s="69" t="s">
        <v>804</v>
      </c>
    </row>
    <row r="307" spans="1:15" ht="15" x14ac:dyDescent="0.2">
      <c r="A307" s="70" t="s">
        <v>475</v>
      </c>
      <c r="B307" s="69">
        <v>5604</v>
      </c>
      <c r="C307" s="69" t="s">
        <v>700</v>
      </c>
      <c r="D307" s="70" t="s">
        <v>832</v>
      </c>
      <c r="E307" s="70" t="s">
        <v>832</v>
      </c>
      <c r="F307" s="69">
        <v>1</v>
      </c>
      <c r="G307" t="s">
        <v>866</v>
      </c>
      <c r="H307" t="s">
        <v>866</v>
      </c>
      <c r="I307" t="s">
        <v>867</v>
      </c>
      <c r="J307" t="s">
        <v>1162</v>
      </c>
      <c r="K307" s="69" t="s">
        <v>1163</v>
      </c>
      <c r="L307" s="69" t="s">
        <v>62</v>
      </c>
      <c r="M307" s="69" t="s">
        <v>60</v>
      </c>
      <c r="N307" s="69"/>
      <c r="O307" s="69" t="s">
        <v>804</v>
      </c>
    </row>
    <row r="308" spans="1:15" ht="15" x14ac:dyDescent="0.2">
      <c r="A308" s="70" t="s">
        <v>475</v>
      </c>
      <c r="B308" s="69">
        <v>5605</v>
      </c>
      <c r="C308" s="69" t="s">
        <v>700</v>
      </c>
      <c r="D308" s="70" t="s">
        <v>832</v>
      </c>
      <c r="E308" s="70" t="s">
        <v>832</v>
      </c>
      <c r="F308" s="69">
        <v>1</v>
      </c>
      <c r="G308" t="s">
        <v>866</v>
      </c>
      <c r="H308" t="s">
        <v>866</v>
      </c>
      <c r="I308" t="s">
        <v>867</v>
      </c>
      <c r="J308" t="s">
        <v>1162</v>
      </c>
      <c r="K308" s="69" t="s">
        <v>1163</v>
      </c>
      <c r="L308" s="69" t="s">
        <v>62</v>
      </c>
      <c r="M308" s="69" t="s">
        <v>60</v>
      </c>
      <c r="N308" s="69"/>
      <c r="O308" s="69" t="s">
        <v>804</v>
      </c>
    </row>
    <row r="309" spans="1:15" ht="15" x14ac:dyDescent="0.2">
      <c r="A309" s="70" t="s">
        <v>475</v>
      </c>
      <c r="B309" s="69">
        <v>5606</v>
      </c>
      <c r="C309" s="69" t="s">
        <v>700</v>
      </c>
      <c r="D309" s="70" t="s">
        <v>832</v>
      </c>
      <c r="E309" s="70" t="s">
        <v>832</v>
      </c>
      <c r="F309" s="69">
        <v>1</v>
      </c>
      <c r="G309" t="s">
        <v>866</v>
      </c>
      <c r="H309" t="s">
        <v>866</v>
      </c>
      <c r="I309" t="s">
        <v>867</v>
      </c>
      <c r="J309" t="s">
        <v>1162</v>
      </c>
      <c r="K309" s="69" t="s">
        <v>1163</v>
      </c>
      <c r="L309" s="69" t="s">
        <v>62</v>
      </c>
      <c r="M309" s="69" t="s">
        <v>60</v>
      </c>
      <c r="N309" s="69"/>
      <c r="O309" s="69" t="s">
        <v>804</v>
      </c>
    </row>
    <row r="310" spans="1:15" ht="15" x14ac:dyDescent="0.2">
      <c r="A310" s="70" t="s">
        <v>475</v>
      </c>
      <c r="B310" s="69">
        <v>5633</v>
      </c>
      <c r="C310" s="69" t="s">
        <v>700</v>
      </c>
      <c r="D310" s="70" t="s">
        <v>832</v>
      </c>
      <c r="E310" s="70" t="s">
        <v>832</v>
      </c>
      <c r="F310" s="69">
        <v>1</v>
      </c>
      <c r="G310" t="s">
        <v>866</v>
      </c>
      <c r="H310" t="s">
        <v>866</v>
      </c>
      <c r="I310" t="s">
        <v>867</v>
      </c>
      <c r="J310" t="s">
        <v>1162</v>
      </c>
      <c r="K310" s="69" t="s">
        <v>1163</v>
      </c>
      <c r="L310" s="69" t="s">
        <v>62</v>
      </c>
      <c r="M310" s="69" t="s">
        <v>60</v>
      </c>
      <c r="N310" s="69"/>
      <c r="O310" s="69" t="s">
        <v>804</v>
      </c>
    </row>
    <row r="311" spans="1:15" ht="15" x14ac:dyDescent="0.2">
      <c r="A311" s="70" t="s">
        <v>328</v>
      </c>
      <c r="B311" s="69">
        <v>3201</v>
      </c>
      <c r="C311" s="69" t="s">
        <v>700</v>
      </c>
      <c r="D311" s="70" t="s">
        <v>890</v>
      </c>
      <c r="E311" s="70" t="s">
        <v>890</v>
      </c>
      <c r="F311" s="70">
        <v>1</v>
      </c>
      <c r="G311" t="s">
        <v>866</v>
      </c>
      <c r="H311" t="s">
        <v>866</v>
      </c>
      <c r="I311" t="s">
        <v>867</v>
      </c>
      <c r="J311" t="s">
        <v>1162</v>
      </c>
      <c r="K311" s="69" t="s">
        <v>1163</v>
      </c>
      <c r="L311" s="69" t="s">
        <v>62</v>
      </c>
      <c r="M311" s="69" t="s">
        <v>60</v>
      </c>
      <c r="N311" s="69"/>
      <c r="O311" s="69" t="s">
        <v>804</v>
      </c>
    </row>
    <row r="312" spans="1:15" ht="15" x14ac:dyDescent="0.2">
      <c r="A312" s="70" t="s">
        <v>328</v>
      </c>
      <c r="B312" s="69">
        <v>3204</v>
      </c>
      <c r="C312" s="69" t="s">
        <v>700</v>
      </c>
      <c r="D312" s="70" t="s">
        <v>890</v>
      </c>
      <c r="E312" s="70" t="s">
        <v>890</v>
      </c>
      <c r="F312" s="70">
        <v>1</v>
      </c>
      <c r="G312" t="s">
        <v>866</v>
      </c>
      <c r="H312" t="s">
        <v>866</v>
      </c>
      <c r="I312" t="s">
        <v>867</v>
      </c>
      <c r="J312" t="s">
        <v>1162</v>
      </c>
      <c r="K312" s="69" t="s">
        <v>1163</v>
      </c>
      <c r="L312" s="69" t="s">
        <v>62</v>
      </c>
      <c r="M312" s="69" t="s">
        <v>60</v>
      </c>
      <c r="N312" s="69"/>
      <c r="O312" s="69" t="s">
        <v>804</v>
      </c>
    </row>
    <row r="313" spans="1:15" ht="15" x14ac:dyDescent="0.2">
      <c r="A313" s="70" t="s">
        <v>328</v>
      </c>
      <c r="B313" s="69">
        <v>3205</v>
      </c>
      <c r="C313" s="69" t="s">
        <v>700</v>
      </c>
      <c r="D313" s="70" t="s">
        <v>890</v>
      </c>
      <c r="E313" s="70" t="s">
        <v>890</v>
      </c>
      <c r="F313" s="70">
        <v>1</v>
      </c>
      <c r="G313" t="s">
        <v>866</v>
      </c>
      <c r="H313" t="s">
        <v>866</v>
      </c>
      <c r="I313" t="s">
        <v>867</v>
      </c>
      <c r="J313" t="s">
        <v>1162</v>
      </c>
      <c r="K313" s="69" t="s">
        <v>1163</v>
      </c>
      <c r="L313" s="69" t="s">
        <v>62</v>
      </c>
      <c r="M313" s="69" t="s">
        <v>60</v>
      </c>
      <c r="N313" s="69"/>
      <c r="O313" s="69" t="s">
        <v>804</v>
      </c>
    </row>
    <row r="314" spans="1:15" ht="15" x14ac:dyDescent="0.2">
      <c r="A314" s="70" t="s">
        <v>328</v>
      </c>
      <c r="B314" s="69">
        <v>3206</v>
      </c>
      <c r="C314" s="69" t="s">
        <v>700</v>
      </c>
      <c r="D314" s="70" t="s">
        <v>890</v>
      </c>
      <c r="E314" s="70" t="s">
        <v>890</v>
      </c>
      <c r="F314" s="70">
        <v>1</v>
      </c>
      <c r="G314" t="s">
        <v>866</v>
      </c>
      <c r="H314" t="s">
        <v>866</v>
      </c>
      <c r="I314" t="s">
        <v>867</v>
      </c>
      <c r="J314" t="s">
        <v>1162</v>
      </c>
      <c r="K314" s="69" t="s">
        <v>1163</v>
      </c>
      <c r="L314" s="69" t="s">
        <v>62</v>
      </c>
      <c r="M314" s="69" t="s">
        <v>60</v>
      </c>
      <c r="N314" s="69"/>
      <c r="O314" s="69" t="s">
        <v>804</v>
      </c>
    </row>
    <row r="315" spans="1:15" ht="15" x14ac:dyDescent="0.2">
      <c r="A315" s="70" t="s">
        <v>328</v>
      </c>
      <c r="B315" s="69">
        <v>3207</v>
      </c>
      <c r="C315" s="69" t="s">
        <v>700</v>
      </c>
      <c r="D315" s="70" t="s">
        <v>890</v>
      </c>
      <c r="E315" s="70" t="s">
        <v>890</v>
      </c>
      <c r="F315" s="70">
        <v>1</v>
      </c>
      <c r="G315" t="s">
        <v>866</v>
      </c>
      <c r="H315" t="s">
        <v>866</v>
      </c>
      <c r="I315" t="s">
        <v>867</v>
      </c>
      <c r="J315" t="s">
        <v>1162</v>
      </c>
      <c r="K315" s="69" t="s">
        <v>1163</v>
      </c>
      <c r="L315" s="69" t="s">
        <v>62</v>
      </c>
      <c r="M315" s="69" t="s">
        <v>60</v>
      </c>
      <c r="N315" s="69"/>
      <c r="O315" s="69" t="s">
        <v>804</v>
      </c>
    </row>
    <row r="316" spans="1:15" ht="15" x14ac:dyDescent="0.2">
      <c r="A316" s="70" t="s">
        <v>253</v>
      </c>
      <c r="B316" s="69">
        <v>1886</v>
      </c>
      <c r="C316" s="69" t="s">
        <v>700</v>
      </c>
      <c r="D316" s="70" t="s">
        <v>751</v>
      </c>
      <c r="E316" s="70" t="s">
        <v>751</v>
      </c>
      <c r="F316" s="70">
        <v>1</v>
      </c>
      <c r="G316" t="s">
        <v>866</v>
      </c>
      <c r="H316" t="s">
        <v>866</v>
      </c>
      <c r="I316" t="s">
        <v>867</v>
      </c>
      <c r="J316" t="s">
        <v>1162</v>
      </c>
      <c r="K316" t="s">
        <v>1163</v>
      </c>
      <c r="L316" s="69" t="s">
        <v>62</v>
      </c>
      <c r="M316" s="69" t="s">
        <v>60</v>
      </c>
      <c r="O316" s="69" t="s">
        <v>804</v>
      </c>
    </row>
    <row r="317" spans="1:15" ht="15" x14ac:dyDescent="0.2">
      <c r="A317" s="70" t="s">
        <v>253</v>
      </c>
      <c r="B317" s="69">
        <v>1887</v>
      </c>
      <c r="C317" s="69" t="s">
        <v>700</v>
      </c>
      <c r="D317" s="70" t="s">
        <v>751</v>
      </c>
      <c r="E317" s="70" t="s">
        <v>751</v>
      </c>
      <c r="F317" s="70">
        <v>1</v>
      </c>
      <c r="G317" t="s">
        <v>866</v>
      </c>
      <c r="H317" t="s">
        <v>866</v>
      </c>
      <c r="I317" t="s">
        <v>867</v>
      </c>
      <c r="J317" t="s">
        <v>1162</v>
      </c>
      <c r="K317" t="s">
        <v>1163</v>
      </c>
      <c r="L317" s="69" t="s">
        <v>62</v>
      </c>
      <c r="M317" s="69" t="s">
        <v>60</v>
      </c>
      <c r="O317" s="69" t="s">
        <v>804</v>
      </c>
    </row>
    <row r="318" spans="1:15" ht="15" x14ac:dyDescent="0.2">
      <c r="A318" s="70" t="s">
        <v>253</v>
      </c>
      <c r="B318" s="69">
        <v>1888</v>
      </c>
      <c r="C318" s="69" t="s">
        <v>700</v>
      </c>
      <c r="D318" s="70" t="s">
        <v>751</v>
      </c>
      <c r="E318" s="70" t="s">
        <v>751</v>
      </c>
      <c r="F318" s="70">
        <v>1</v>
      </c>
      <c r="G318" t="s">
        <v>866</v>
      </c>
      <c r="H318" t="s">
        <v>866</v>
      </c>
      <c r="I318" t="s">
        <v>867</v>
      </c>
      <c r="J318" t="s">
        <v>1162</v>
      </c>
      <c r="K318" t="s">
        <v>1163</v>
      </c>
      <c r="L318" s="69" t="s">
        <v>62</v>
      </c>
      <c r="M318" s="69" t="s">
        <v>60</v>
      </c>
      <c r="O318" s="69" t="s">
        <v>804</v>
      </c>
    </row>
    <row r="319" spans="1:15" ht="15" x14ac:dyDescent="0.2">
      <c r="A319" s="70" t="s">
        <v>253</v>
      </c>
      <c r="B319" s="69">
        <v>1889</v>
      </c>
      <c r="C319" s="69" t="s">
        <v>700</v>
      </c>
      <c r="D319" s="70" t="s">
        <v>751</v>
      </c>
      <c r="E319" s="70" t="s">
        <v>751</v>
      </c>
      <c r="F319" s="70">
        <v>1</v>
      </c>
      <c r="G319" t="s">
        <v>866</v>
      </c>
      <c r="H319" t="s">
        <v>866</v>
      </c>
      <c r="I319" t="s">
        <v>867</v>
      </c>
      <c r="J319" t="s">
        <v>1162</v>
      </c>
      <c r="K319" t="s">
        <v>1163</v>
      </c>
      <c r="L319" s="69" t="s">
        <v>62</v>
      </c>
      <c r="M319" s="69" t="s">
        <v>60</v>
      </c>
      <c r="O319" s="69" t="s">
        <v>804</v>
      </c>
    </row>
    <row r="320" spans="1:15" ht="15" x14ac:dyDescent="0.2">
      <c r="A320" s="70" t="s">
        <v>253</v>
      </c>
      <c r="B320" s="69">
        <v>1890</v>
      </c>
      <c r="C320" s="69" t="s">
        <v>700</v>
      </c>
      <c r="D320" s="70" t="s">
        <v>751</v>
      </c>
      <c r="E320" s="70" t="s">
        <v>751</v>
      </c>
      <c r="F320" s="70">
        <v>1</v>
      </c>
      <c r="G320" t="s">
        <v>866</v>
      </c>
      <c r="H320" t="s">
        <v>866</v>
      </c>
      <c r="I320" t="s">
        <v>867</v>
      </c>
      <c r="J320" t="s">
        <v>1162</v>
      </c>
      <c r="K320" t="s">
        <v>1163</v>
      </c>
      <c r="L320" s="69" t="s">
        <v>62</v>
      </c>
      <c r="M320" s="69" t="s">
        <v>60</v>
      </c>
      <c r="O320" s="69" t="s">
        <v>804</v>
      </c>
    </row>
    <row r="321" spans="1:15" ht="15" x14ac:dyDescent="0.2">
      <c r="A321" s="70" t="s">
        <v>253</v>
      </c>
      <c r="B321" s="69">
        <v>1891</v>
      </c>
      <c r="C321" s="69" t="s">
        <v>700</v>
      </c>
      <c r="D321" s="70" t="s">
        <v>751</v>
      </c>
      <c r="E321" s="70" t="s">
        <v>751</v>
      </c>
      <c r="F321" s="70">
        <v>1</v>
      </c>
      <c r="G321" t="s">
        <v>866</v>
      </c>
      <c r="H321" t="s">
        <v>866</v>
      </c>
      <c r="I321" t="s">
        <v>867</v>
      </c>
      <c r="J321" t="s">
        <v>1162</v>
      </c>
      <c r="K321" t="s">
        <v>1163</v>
      </c>
      <c r="L321" s="69" t="s">
        <v>62</v>
      </c>
      <c r="M321" s="69" t="s">
        <v>60</v>
      </c>
      <c r="O321" s="69" t="s">
        <v>804</v>
      </c>
    </row>
    <row r="322" spans="1:15" ht="15" x14ac:dyDescent="0.2">
      <c r="A322" s="70" t="s">
        <v>253</v>
      </c>
      <c r="B322" s="69">
        <v>1892</v>
      </c>
      <c r="C322" s="69" t="s">
        <v>700</v>
      </c>
      <c r="D322" s="70" t="s">
        <v>751</v>
      </c>
      <c r="E322" s="70" t="s">
        <v>751</v>
      </c>
      <c r="F322" s="70">
        <v>1</v>
      </c>
      <c r="G322" t="s">
        <v>866</v>
      </c>
      <c r="H322" t="s">
        <v>866</v>
      </c>
      <c r="I322" t="s">
        <v>867</v>
      </c>
      <c r="J322" t="s">
        <v>1162</v>
      </c>
      <c r="K322" t="s">
        <v>1163</v>
      </c>
      <c r="L322" s="69" t="s">
        <v>62</v>
      </c>
      <c r="M322" s="69" t="s">
        <v>60</v>
      </c>
      <c r="O322" s="69" t="s">
        <v>804</v>
      </c>
    </row>
    <row r="323" spans="1:15" ht="15" x14ac:dyDescent="0.2">
      <c r="A323" s="70" t="s">
        <v>253</v>
      </c>
      <c r="B323" s="69">
        <v>1893</v>
      </c>
      <c r="C323" s="69" t="s">
        <v>700</v>
      </c>
      <c r="D323" s="70" t="s">
        <v>751</v>
      </c>
      <c r="E323" s="70" t="s">
        <v>751</v>
      </c>
      <c r="F323" s="70">
        <v>1</v>
      </c>
      <c r="G323" t="s">
        <v>866</v>
      </c>
      <c r="H323" t="s">
        <v>866</v>
      </c>
      <c r="I323" t="s">
        <v>867</v>
      </c>
      <c r="J323" t="s">
        <v>1162</v>
      </c>
      <c r="K323" t="s">
        <v>1163</v>
      </c>
      <c r="L323" s="69" t="s">
        <v>62</v>
      </c>
      <c r="M323" s="69" t="s">
        <v>60</v>
      </c>
      <c r="O323" s="69" t="s">
        <v>804</v>
      </c>
    </row>
    <row r="324" spans="1:15" ht="15" x14ac:dyDescent="0.2">
      <c r="A324" s="70" t="s">
        <v>253</v>
      </c>
      <c r="B324" s="69">
        <v>1894</v>
      </c>
      <c r="C324" s="69" t="s">
        <v>700</v>
      </c>
      <c r="D324" s="70" t="s">
        <v>751</v>
      </c>
      <c r="E324" s="70" t="s">
        <v>751</v>
      </c>
      <c r="F324" s="70">
        <v>1</v>
      </c>
      <c r="G324" t="s">
        <v>866</v>
      </c>
      <c r="H324" t="s">
        <v>866</v>
      </c>
      <c r="I324" t="s">
        <v>867</v>
      </c>
      <c r="J324" t="s">
        <v>1162</v>
      </c>
      <c r="K324" t="s">
        <v>1163</v>
      </c>
      <c r="L324" s="69" t="s">
        <v>62</v>
      </c>
      <c r="M324" s="69" t="s">
        <v>60</v>
      </c>
      <c r="O324" s="69" t="s">
        <v>804</v>
      </c>
    </row>
    <row r="325" spans="1:15" ht="15" x14ac:dyDescent="0.2">
      <c r="A325" s="70" t="s">
        <v>253</v>
      </c>
      <c r="B325" s="69">
        <v>1895</v>
      </c>
      <c r="C325" s="69" t="s">
        <v>700</v>
      </c>
      <c r="D325" s="70" t="s">
        <v>751</v>
      </c>
      <c r="E325" s="70" t="s">
        <v>751</v>
      </c>
      <c r="F325" s="70">
        <v>1</v>
      </c>
      <c r="G325" t="s">
        <v>866</v>
      </c>
      <c r="H325" t="s">
        <v>866</v>
      </c>
      <c r="I325" t="s">
        <v>867</v>
      </c>
      <c r="J325" t="s">
        <v>1162</v>
      </c>
      <c r="K325" t="s">
        <v>1163</v>
      </c>
      <c r="L325" s="69" t="s">
        <v>62</v>
      </c>
      <c r="M325" s="69" t="s">
        <v>60</v>
      </c>
      <c r="O325" s="69" t="s">
        <v>804</v>
      </c>
    </row>
    <row r="326" spans="1:15" ht="15" x14ac:dyDescent="0.2">
      <c r="A326" s="70" t="s">
        <v>460</v>
      </c>
      <c r="B326" s="69">
        <v>5134</v>
      </c>
      <c r="C326" s="69" t="s">
        <v>700</v>
      </c>
      <c r="D326" s="70" t="s">
        <v>751</v>
      </c>
      <c r="E326" s="70" t="s">
        <v>751</v>
      </c>
      <c r="F326" s="70">
        <v>1</v>
      </c>
      <c r="G326" t="s">
        <v>866</v>
      </c>
      <c r="H326" t="s">
        <v>866</v>
      </c>
      <c r="I326" t="s">
        <v>867</v>
      </c>
      <c r="J326" t="s">
        <v>1162</v>
      </c>
      <c r="K326" t="s">
        <v>1163</v>
      </c>
      <c r="L326" s="69" t="s">
        <v>62</v>
      </c>
      <c r="M326" s="69" t="s">
        <v>60</v>
      </c>
      <c r="O326" s="69" t="s">
        <v>804</v>
      </c>
    </row>
    <row r="327" spans="1:15" ht="15" x14ac:dyDescent="0.2">
      <c r="A327" s="70" t="s">
        <v>460</v>
      </c>
      <c r="B327" s="69">
        <v>5135</v>
      </c>
      <c r="C327" s="69" t="s">
        <v>700</v>
      </c>
      <c r="D327" s="70" t="s">
        <v>751</v>
      </c>
      <c r="E327" s="70" t="s">
        <v>751</v>
      </c>
      <c r="F327" s="70">
        <v>1</v>
      </c>
      <c r="G327" t="s">
        <v>866</v>
      </c>
      <c r="H327" t="s">
        <v>866</v>
      </c>
      <c r="I327" t="s">
        <v>867</v>
      </c>
      <c r="J327" t="s">
        <v>1162</v>
      </c>
      <c r="K327" t="s">
        <v>1163</v>
      </c>
      <c r="L327" s="69" t="s">
        <v>62</v>
      </c>
      <c r="M327" s="69" t="s">
        <v>60</v>
      </c>
      <c r="O327" s="69" t="s">
        <v>804</v>
      </c>
    </row>
    <row r="328" spans="1:15" ht="15" x14ac:dyDescent="0.2">
      <c r="A328" s="70" t="s">
        <v>460</v>
      </c>
      <c r="B328" s="69">
        <v>5136</v>
      </c>
      <c r="C328" s="69" t="s">
        <v>700</v>
      </c>
      <c r="D328" s="70" t="s">
        <v>751</v>
      </c>
      <c r="E328" s="70" t="s">
        <v>751</v>
      </c>
      <c r="F328" s="70">
        <v>1</v>
      </c>
      <c r="G328" t="s">
        <v>866</v>
      </c>
      <c r="H328" t="s">
        <v>866</v>
      </c>
      <c r="I328" t="s">
        <v>867</v>
      </c>
      <c r="J328" t="s">
        <v>1162</v>
      </c>
      <c r="K328" t="s">
        <v>1163</v>
      </c>
      <c r="L328" s="69" t="s">
        <v>62</v>
      </c>
      <c r="M328" s="69" t="s">
        <v>60</v>
      </c>
      <c r="O328" s="69" t="s">
        <v>804</v>
      </c>
    </row>
    <row r="329" spans="1:15" ht="15" x14ac:dyDescent="0.2">
      <c r="A329" s="70" t="s">
        <v>460</v>
      </c>
      <c r="B329" s="69">
        <v>5137</v>
      </c>
      <c r="C329" s="69" t="s">
        <v>700</v>
      </c>
      <c r="D329" s="70" t="s">
        <v>751</v>
      </c>
      <c r="E329" s="70" t="s">
        <v>751</v>
      </c>
      <c r="F329" s="70">
        <v>1</v>
      </c>
      <c r="G329" t="s">
        <v>866</v>
      </c>
      <c r="H329" t="s">
        <v>866</v>
      </c>
      <c r="I329" t="s">
        <v>867</v>
      </c>
      <c r="J329" t="s">
        <v>1162</v>
      </c>
      <c r="K329" t="s">
        <v>1163</v>
      </c>
      <c r="L329" s="69" t="s">
        <v>62</v>
      </c>
      <c r="M329" s="69" t="s">
        <v>60</v>
      </c>
      <c r="O329" s="69" t="s">
        <v>804</v>
      </c>
    </row>
    <row r="330" spans="1:15" ht="15" x14ac:dyDescent="0.2">
      <c r="A330" s="70" t="s">
        <v>460</v>
      </c>
      <c r="B330" s="69">
        <v>5138</v>
      </c>
      <c r="C330" s="69" t="s">
        <v>700</v>
      </c>
      <c r="D330" s="70" t="s">
        <v>751</v>
      </c>
      <c r="E330" s="70" t="s">
        <v>751</v>
      </c>
      <c r="F330" s="70">
        <v>1</v>
      </c>
      <c r="G330" t="s">
        <v>866</v>
      </c>
      <c r="H330" t="s">
        <v>866</v>
      </c>
      <c r="I330" t="s">
        <v>867</v>
      </c>
      <c r="J330" t="s">
        <v>1162</v>
      </c>
      <c r="K330" t="s">
        <v>1163</v>
      </c>
      <c r="L330" s="69" t="s">
        <v>62</v>
      </c>
      <c r="M330" s="69" t="s">
        <v>60</v>
      </c>
      <c r="O330" s="69" t="s">
        <v>804</v>
      </c>
    </row>
    <row r="331" spans="1:15" ht="15" x14ac:dyDescent="0.2">
      <c r="A331" s="70" t="s">
        <v>460</v>
      </c>
      <c r="B331" s="69">
        <v>5139</v>
      </c>
      <c r="C331" s="69" t="s">
        <v>700</v>
      </c>
      <c r="D331" s="70" t="s">
        <v>751</v>
      </c>
      <c r="E331" s="70" t="s">
        <v>751</v>
      </c>
      <c r="F331" s="70">
        <v>1</v>
      </c>
      <c r="G331" t="s">
        <v>866</v>
      </c>
      <c r="H331" t="s">
        <v>866</v>
      </c>
      <c r="I331" t="s">
        <v>867</v>
      </c>
      <c r="J331" t="s">
        <v>1162</v>
      </c>
      <c r="K331" t="s">
        <v>1163</v>
      </c>
      <c r="L331" s="69" t="s">
        <v>62</v>
      </c>
      <c r="M331" s="69" t="s">
        <v>60</v>
      </c>
      <c r="O331" s="69" t="s">
        <v>804</v>
      </c>
    </row>
    <row r="332" spans="1:15" ht="15" x14ac:dyDescent="0.2">
      <c r="A332" s="70" t="s">
        <v>460</v>
      </c>
      <c r="B332" s="69">
        <v>5140</v>
      </c>
      <c r="C332" s="69" t="s">
        <v>700</v>
      </c>
      <c r="D332" s="70" t="s">
        <v>751</v>
      </c>
      <c r="E332" s="70" t="s">
        <v>751</v>
      </c>
      <c r="F332" s="70">
        <v>1</v>
      </c>
      <c r="G332" t="s">
        <v>866</v>
      </c>
      <c r="H332" t="s">
        <v>866</v>
      </c>
      <c r="I332" t="s">
        <v>867</v>
      </c>
      <c r="J332" t="s">
        <v>1162</v>
      </c>
      <c r="K332" t="s">
        <v>1163</v>
      </c>
      <c r="L332" s="69" t="s">
        <v>62</v>
      </c>
      <c r="M332" s="69" t="s">
        <v>60</v>
      </c>
      <c r="O332" s="69" t="s">
        <v>804</v>
      </c>
    </row>
    <row r="333" spans="1:15" ht="15" x14ac:dyDescent="0.2">
      <c r="A333" s="70" t="s">
        <v>460</v>
      </c>
      <c r="B333" s="69">
        <v>5141</v>
      </c>
      <c r="C333" s="69" t="s">
        <v>700</v>
      </c>
      <c r="D333" s="70" t="s">
        <v>751</v>
      </c>
      <c r="E333" s="70" t="s">
        <v>751</v>
      </c>
      <c r="F333" s="70">
        <v>1</v>
      </c>
      <c r="G333" t="s">
        <v>866</v>
      </c>
      <c r="H333" t="s">
        <v>866</v>
      </c>
      <c r="I333" t="s">
        <v>867</v>
      </c>
      <c r="J333" t="s">
        <v>1162</v>
      </c>
      <c r="K333" t="s">
        <v>1163</v>
      </c>
      <c r="L333" s="69" t="s">
        <v>62</v>
      </c>
      <c r="M333" s="69" t="s">
        <v>60</v>
      </c>
      <c r="O333" s="69" t="s">
        <v>804</v>
      </c>
    </row>
    <row r="334" spans="1:15" ht="15" x14ac:dyDescent="0.2">
      <c r="A334" s="70" t="s">
        <v>460</v>
      </c>
      <c r="B334" s="69">
        <v>5142</v>
      </c>
      <c r="C334" s="69" t="s">
        <v>700</v>
      </c>
      <c r="D334" s="70" t="s">
        <v>751</v>
      </c>
      <c r="E334" s="70" t="s">
        <v>751</v>
      </c>
      <c r="F334" s="70">
        <v>1</v>
      </c>
      <c r="G334" t="s">
        <v>866</v>
      </c>
      <c r="H334" t="s">
        <v>866</v>
      </c>
      <c r="I334" t="s">
        <v>867</v>
      </c>
      <c r="J334" t="s">
        <v>1162</v>
      </c>
      <c r="K334" t="s">
        <v>1163</v>
      </c>
      <c r="L334" s="69" t="s">
        <v>62</v>
      </c>
      <c r="M334" s="69" t="s">
        <v>60</v>
      </c>
      <c r="O334" s="69" t="s">
        <v>804</v>
      </c>
    </row>
    <row r="335" spans="1:15" ht="15" x14ac:dyDescent="0.2">
      <c r="A335" s="70" t="s">
        <v>460</v>
      </c>
      <c r="B335" s="69">
        <v>5143</v>
      </c>
      <c r="C335" s="69" t="s">
        <v>700</v>
      </c>
      <c r="D335" s="70" t="s">
        <v>751</v>
      </c>
      <c r="E335" s="70" t="s">
        <v>751</v>
      </c>
      <c r="F335" s="70">
        <v>1</v>
      </c>
      <c r="G335" t="s">
        <v>866</v>
      </c>
      <c r="H335" t="s">
        <v>866</v>
      </c>
      <c r="I335" t="s">
        <v>867</v>
      </c>
      <c r="J335" t="s">
        <v>1162</v>
      </c>
      <c r="K335" t="s">
        <v>1163</v>
      </c>
      <c r="L335" s="69" t="s">
        <v>62</v>
      </c>
      <c r="M335" s="69" t="s">
        <v>60</v>
      </c>
      <c r="O335" s="69" t="s">
        <v>804</v>
      </c>
    </row>
    <row r="336" spans="1:15" ht="15" x14ac:dyDescent="0.2">
      <c r="A336" s="69" t="s">
        <v>84</v>
      </c>
      <c r="B336" s="69">
        <v>399</v>
      </c>
      <c r="C336" s="69" t="s">
        <v>700</v>
      </c>
      <c r="D336" s="70" t="s">
        <v>751</v>
      </c>
      <c r="E336" s="70" t="s">
        <v>751</v>
      </c>
      <c r="F336" s="70">
        <v>1</v>
      </c>
      <c r="G336" t="s">
        <v>866</v>
      </c>
      <c r="H336" t="s">
        <v>866</v>
      </c>
      <c r="I336" t="s">
        <v>867</v>
      </c>
      <c r="J336" t="s">
        <v>1162</v>
      </c>
      <c r="K336" t="s">
        <v>1163</v>
      </c>
      <c r="L336" s="69" t="s">
        <v>62</v>
      </c>
      <c r="M336" s="69" t="s">
        <v>60</v>
      </c>
      <c r="O336" s="69" t="s">
        <v>804</v>
      </c>
    </row>
    <row r="337" spans="1:15" ht="15" x14ac:dyDescent="0.2">
      <c r="A337" s="69" t="s">
        <v>84</v>
      </c>
      <c r="B337" s="69">
        <v>400</v>
      </c>
      <c r="C337" s="69" t="s">
        <v>700</v>
      </c>
      <c r="D337" s="70" t="s">
        <v>751</v>
      </c>
      <c r="E337" s="70" t="s">
        <v>751</v>
      </c>
      <c r="F337" s="70">
        <v>1</v>
      </c>
      <c r="G337" t="s">
        <v>866</v>
      </c>
      <c r="H337" t="s">
        <v>866</v>
      </c>
      <c r="I337" t="s">
        <v>867</v>
      </c>
      <c r="J337" t="s">
        <v>1162</v>
      </c>
      <c r="K337" t="s">
        <v>1163</v>
      </c>
      <c r="L337" s="69" t="s">
        <v>62</v>
      </c>
      <c r="M337" s="69" t="s">
        <v>60</v>
      </c>
      <c r="O337" s="69" t="s">
        <v>804</v>
      </c>
    </row>
    <row r="338" spans="1:15" ht="15" x14ac:dyDescent="0.2">
      <c r="A338" s="70" t="s">
        <v>441</v>
      </c>
      <c r="B338" s="69">
        <v>5368</v>
      </c>
      <c r="C338" s="69" t="s">
        <v>700</v>
      </c>
      <c r="D338" s="70" t="s">
        <v>751</v>
      </c>
      <c r="E338" s="70" t="s">
        <v>751</v>
      </c>
      <c r="F338" s="70">
        <v>1</v>
      </c>
      <c r="G338" t="s">
        <v>866</v>
      </c>
      <c r="H338" t="s">
        <v>866</v>
      </c>
      <c r="I338" t="s">
        <v>867</v>
      </c>
      <c r="J338" t="s">
        <v>1162</v>
      </c>
      <c r="K338" t="s">
        <v>1163</v>
      </c>
      <c r="L338" s="69" t="s">
        <v>62</v>
      </c>
      <c r="M338" s="69" t="s">
        <v>60</v>
      </c>
      <c r="O338" s="69" t="s">
        <v>804</v>
      </c>
    </row>
    <row r="339" spans="1:15" ht="15" x14ac:dyDescent="0.2">
      <c r="A339" s="70" t="s">
        <v>441</v>
      </c>
      <c r="B339" s="69">
        <v>5369</v>
      </c>
      <c r="C339" s="69" t="s">
        <v>700</v>
      </c>
      <c r="D339" s="70" t="s">
        <v>751</v>
      </c>
      <c r="E339" s="70" t="s">
        <v>751</v>
      </c>
      <c r="F339" s="70">
        <v>1</v>
      </c>
      <c r="G339" t="s">
        <v>866</v>
      </c>
      <c r="H339" t="s">
        <v>866</v>
      </c>
      <c r="I339" t="s">
        <v>867</v>
      </c>
      <c r="J339" t="s">
        <v>1162</v>
      </c>
      <c r="K339" t="s">
        <v>1163</v>
      </c>
      <c r="L339" s="69" t="s">
        <v>62</v>
      </c>
      <c r="M339" s="69" t="s">
        <v>60</v>
      </c>
      <c r="O339" s="69" t="s">
        <v>804</v>
      </c>
    </row>
    <row r="340" spans="1:15" ht="15" x14ac:dyDescent="0.2">
      <c r="A340" s="70" t="s">
        <v>441</v>
      </c>
      <c r="B340" s="69">
        <v>5370</v>
      </c>
      <c r="C340" s="69" t="s">
        <v>700</v>
      </c>
      <c r="D340" s="70" t="s">
        <v>751</v>
      </c>
      <c r="E340" s="70" t="s">
        <v>751</v>
      </c>
      <c r="F340" s="70">
        <v>1</v>
      </c>
      <c r="G340" t="s">
        <v>866</v>
      </c>
      <c r="H340" t="s">
        <v>866</v>
      </c>
      <c r="I340" t="s">
        <v>867</v>
      </c>
      <c r="J340" t="s">
        <v>1162</v>
      </c>
      <c r="K340" t="s">
        <v>1163</v>
      </c>
      <c r="L340" s="69" t="s">
        <v>62</v>
      </c>
      <c r="M340" s="69" t="s">
        <v>60</v>
      </c>
      <c r="O340" s="69" t="s">
        <v>804</v>
      </c>
    </row>
    <row r="341" spans="1:15" ht="15" x14ac:dyDescent="0.2">
      <c r="A341" s="70" t="s">
        <v>441</v>
      </c>
      <c r="B341" s="69">
        <v>5371</v>
      </c>
      <c r="C341" s="69" t="s">
        <v>700</v>
      </c>
      <c r="D341" s="70" t="s">
        <v>751</v>
      </c>
      <c r="E341" s="70" t="s">
        <v>751</v>
      </c>
      <c r="F341" s="70">
        <v>1</v>
      </c>
      <c r="G341" t="s">
        <v>866</v>
      </c>
      <c r="H341" t="s">
        <v>866</v>
      </c>
      <c r="I341" t="s">
        <v>867</v>
      </c>
      <c r="J341" t="s">
        <v>1162</v>
      </c>
      <c r="K341" t="s">
        <v>1163</v>
      </c>
      <c r="L341" s="69" t="s">
        <v>62</v>
      </c>
      <c r="M341" s="69" t="s">
        <v>60</v>
      </c>
      <c r="O341" s="69" t="s">
        <v>804</v>
      </c>
    </row>
    <row r="342" spans="1:15" ht="15" x14ac:dyDescent="0.2">
      <c r="A342" s="70" t="s">
        <v>441</v>
      </c>
      <c r="B342" s="69">
        <v>5372</v>
      </c>
      <c r="C342" s="69" t="s">
        <v>700</v>
      </c>
      <c r="D342" s="70" t="s">
        <v>751</v>
      </c>
      <c r="E342" s="70" t="s">
        <v>751</v>
      </c>
      <c r="F342" s="70">
        <v>1</v>
      </c>
      <c r="G342" t="s">
        <v>866</v>
      </c>
      <c r="H342" t="s">
        <v>866</v>
      </c>
      <c r="I342" t="s">
        <v>867</v>
      </c>
      <c r="J342" t="s">
        <v>1162</v>
      </c>
      <c r="K342" t="s">
        <v>1163</v>
      </c>
      <c r="L342" s="69" t="s">
        <v>62</v>
      </c>
      <c r="M342" s="69" t="s">
        <v>60</v>
      </c>
      <c r="O342" s="69" t="s">
        <v>804</v>
      </c>
    </row>
    <row r="343" spans="1:15" ht="15" x14ac:dyDescent="0.2">
      <c r="A343" s="70" t="s">
        <v>441</v>
      </c>
      <c r="B343" s="69">
        <v>5373</v>
      </c>
      <c r="C343" s="69" t="s">
        <v>700</v>
      </c>
      <c r="D343" s="70" t="s">
        <v>751</v>
      </c>
      <c r="E343" s="70" t="s">
        <v>751</v>
      </c>
      <c r="F343" s="70">
        <v>1</v>
      </c>
      <c r="G343" t="s">
        <v>866</v>
      </c>
      <c r="H343" t="s">
        <v>866</v>
      </c>
      <c r="I343" t="s">
        <v>867</v>
      </c>
      <c r="J343" t="s">
        <v>1162</v>
      </c>
      <c r="K343" t="s">
        <v>1163</v>
      </c>
      <c r="L343" s="69" t="s">
        <v>62</v>
      </c>
      <c r="M343" s="69" t="s">
        <v>60</v>
      </c>
      <c r="O343" s="69" t="s">
        <v>804</v>
      </c>
    </row>
    <row r="344" spans="1:15" ht="15" x14ac:dyDescent="0.2">
      <c r="A344" s="70" t="s">
        <v>489</v>
      </c>
      <c r="B344" s="69">
        <v>5691</v>
      </c>
      <c r="C344" s="69" t="s">
        <v>700</v>
      </c>
      <c r="D344" s="70" t="s">
        <v>751</v>
      </c>
      <c r="E344" s="70" t="s">
        <v>751</v>
      </c>
      <c r="F344" s="70">
        <v>1</v>
      </c>
      <c r="G344" t="s">
        <v>866</v>
      </c>
      <c r="H344" t="s">
        <v>866</v>
      </c>
      <c r="I344" t="s">
        <v>867</v>
      </c>
      <c r="J344" t="s">
        <v>1162</v>
      </c>
      <c r="K344" t="s">
        <v>1163</v>
      </c>
      <c r="L344" s="69" t="s">
        <v>62</v>
      </c>
      <c r="M344" s="69" t="s">
        <v>60</v>
      </c>
      <c r="O344" s="69" t="s">
        <v>804</v>
      </c>
    </row>
    <row r="345" spans="1:15" ht="15" x14ac:dyDescent="0.2">
      <c r="A345" s="70" t="s">
        <v>489</v>
      </c>
      <c r="B345" s="69">
        <v>5692</v>
      </c>
      <c r="C345" s="69" t="s">
        <v>700</v>
      </c>
      <c r="D345" s="70" t="s">
        <v>751</v>
      </c>
      <c r="E345" s="70" t="s">
        <v>751</v>
      </c>
      <c r="F345" s="70">
        <v>1</v>
      </c>
      <c r="G345" t="s">
        <v>866</v>
      </c>
      <c r="H345" t="s">
        <v>866</v>
      </c>
      <c r="I345" t="s">
        <v>867</v>
      </c>
      <c r="J345" t="s">
        <v>1162</v>
      </c>
      <c r="K345" t="s">
        <v>1163</v>
      </c>
      <c r="L345" s="69" t="s">
        <v>62</v>
      </c>
      <c r="M345" s="69" t="s">
        <v>60</v>
      </c>
      <c r="O345" s="69" t="s">
        <v>804</v>
      </c>
    </row>
    <row r="346" spans="1:15" ht="15" x14ac:dyDescent="0.2">
      <c r="A346" s="70" t="s">
        <v>489</v>
      </c>
      <c r="B346" s="69">
        <v>5693</v>
      </c>
      <c r="C346" s="69" t="s">
        <v>700</v>
      </c>
      <c r="D346" s="70" t="s">
        <v>751</v>
      </c>
      <c r="E346" s="70" t="s">
        <v>751</v>
      </c>
      <c r="F346" s="70">
        <v>1</v>
      </c>
      <c r="G346" t="s">
        <v>866</v>
      </c>
      <c r="H346" t="s">
        <v>866</v>
      </c>
      <c r="I346" t="s">
        <v>867</v>
      </c>
      <c r="J346" t="s">
        <v>1162</v>
      </c>
      <c r="K346" t="s">
        <v>1163</v>
      </c>
      <c r="L346" s="69" t="s">
        <v>62</v>
      </c>
      <c r="M346" s="69" t="s">
        <v>60</v>
      </c>
      <c r="O346" s="69" t="s">
        <v>804</v>
      </c>
    </row>
    <row r="347" spans="1:15" ht="15" x14ac:dyDescent="0.2">
      <c r="A347" s="70" t="s">
        <v>489</v>
      </c>
      <c r="B347" s="69">
        <v>5694</v>
      </c>
      <c r="C347" s="69" t="s">
        <v>700</v>
      </c>
      <c r="D347" s="70" t="s">
        <v>751</v>
      </c>
      <c r="E347" s="70" t="s">
        <v>751</v>
      </c>
      <c r="F347" s="70">
        <v>1</v>
      </c>
      <c r="G347" t="s">
        <v>866</v>
      </c>
      <c r="H347" t="s">
        <v>866</v>
      </c>
      <c r="I347" t="s">
        <v>867</v>
      </c>
      <c r="J347" t="s">
        <v>1162</v>
      </c>
      <c r="K347" t="s">
        <v>1163</v>
      </c>
      <c r="L347" s="69" t="s">
        <v>62</v>
      </c>
      <c r="M347" s="69" t="s">
        <v>60</v>
      </c>
      <c r="O347" s="69" t="s">
        <v>804</v>
      </c>
    </row>
    <row r="348" spans="1:15" ht="15" x14ac:dyDescent="0.2">
      <c r="A348" s="70" t="s">
        <v>489</v>
      </c>
      <c r="B348" s="69">
        <v>5695</v>
      </c>
      <c r="C348" s="69" t="s">
        <v>700</v>
      </c>
      <c r="D348" s="70" t="s">
        <v>751</v>
      </c>
      <c r="E348" s="70" t="s">
        <v>751</v>
      </c>
      <c r="F348" s="70">
        <v>1</v>
      </c>
      <c r="G348" t="s">
        <v>866</v>
      </c>
      <c r="H348" t="s">
        <v>866</v>
      </c>
      <c r="I348" t="s">
        <v>867</v>
      </c>
      <c r="J348" t="s">
        <v>1162</v>
      </c>
      <c r="K348" t="s">
        <v>1163</v>
      </c>
      <c r="L348" s="69" t="s">
        <v>62</v>
      </c>
      <c r="M348" s="69" t="s">
        <v>60</v>
      </c>
      <c r="O348" s="69" t="s">
        <v>804</v>
      </c>
    </row>
    <row r="349" spans="1:15" ht="15" x14ac:dyDescent="0.2">
      <c r="A349" s="70" t="s">
        <v>489</v>
      </c>
      <c r="B349" s="69">
        <v>5696</v>
      </c>
      <c r="C349" s="69" t="s">
        <v>700</v>
      </c>
      <c r="D349" s="70" t="s">
        <v>751</v>
      </c>
      <c r="E349" s="70" t="s">
        <v>751</v>
      </c>
      <c r="F349" s="70">
        <v>1</v>
      </c>
      <c r="G349" t="s">
        <v>866</v>
      </c>
      <c r="H349" t="s">
        <v>866</v>
      </c>
      <c r="I349" t="s">
        <v>867</v>
      </c>
      <c r="J349" t="s">
        <v>1162</v>
      </c>
      <c r="K349" t="s">
        <v>1163</v>
      </c>
      <c r="L349" s="69" t="s">
        <v>62</v>
      </c>
      <c r="M349" s="69" t="s">
        <v>60</v>
      </c>
      <c r="O349" s="69" t="s">
        <v>804</v>
      </c>
    </row>
    <row r="350" spans="1:15" ht="15" x14ac:dyDescent="0.2">
      <c r="A350" s="70" t="s">
        <v>489</v>
      </c>
      <c r="B350" s="69">
        <v>5697</v>
      </c>
      <c r="C350" s="69" t="s">
        <v>700</v>
      </c>
      <c r="D350" s="70" t="s">
        <v>751</v>
      </c>
      <c r="E350" s="70" t="s">
        <v>751</v>
      </c>
      <c r="F350" s="70">
        <v>1</v>
      </c>
      <c r="G350" t="s">
        <v>866</v>
      </c>
      <c r="H350" t="s">
        <v>866</v>
      </c>
      <c r="I350" t="s">
        <v>867</v>
      </c>
      <c r="J350" t="s">
        <v>1162</v>
      </c>
      <c r="K350" t="s">
        <v>1163</v>
      </c>
      <c r="L350" s="69" t="s">
        <v>62</v>
      </c>
      <c r="M350" s="69" t="s">
        <v>60</v>
      </c>
      <c r="O350" s="69" t="s">
        <v>804</v>
      </c>
    </row>
    <row r="351" spans="1:15" ht="15" x14ac:dyDescent="0.2">
      <c r="A351" s="70" t="s">
        <v>489</v>
      </c>
      <c r="B351" s="69">
        <v>5698</v>
      </c>
      <c r="C351" s="69" t="s">
        <v>700</v>
      </c>
      <c r="D351" s="70" t="s">
        <v>751</v>
      </c>
      <c r="E351" s="70" t="s">
        <v>751</v>
      </c>
      <c r="F351" s="70">
        <v>1</v>
      </c>
      <c r="G351" t="s">
        <v>866</v>
      </c>
      <c r="H351" t="s">
        <v>866</v>
      </c>
      <c r="I351" t="s">
        <v>867</v>
      </c>
      <c r="J351" t="s">
        <v>1162</v>
      </c>
      <c r="K351" t="s">
        <v>1163</v>
      </c>
      <c r="L351" s="69" t="s">
        <v>62</v>
      </c>
      <c r="M351" s="69" t="s">
        <v>60</v>
      </c>
      <c r="O351" s="69" t="s">
        <v>804</v>
      </c>
    </row>
    <row r="352" spans="1:15" ht="15" x14ac:dyDescent="0.2">
      <c r="A352" s="70" t="s">
        <v>489</v>
      </c>
      <c r="B352" s="69">
        <v>5699</v>
      </c>
      <c r="C352" s="69" t="s">
        <v>700</v>
      </c>
      <c r="D352" s="70" t="s">
        <v>751</v>
      </c>
      <c r="E352" s="70" t="s">
        <v>751</v>
      </c>
      <c r="F352" s="70">
        <v>1</v>
      </c>
      <c r="G352" t="s">
        <v>866</v>
      </c>
      <c r="H352" t="s">
        <v>866</v>
      </c>
      <c r="I352" t="s">
        <v>867</v>
      </c>
      <c r="J352" t="s">
        <v>1162</v>
      </c>
      <c r="K352" t="s">
        <v>1163</v>
      </c>
      <c r="L352" s="69" t="s">
        <v>62</v>
      </c>
      <c r="M352" s="69" t="s">
        <v>60</v>
      </c>
      <c r="O352" s="69" t="s">
        <v>804</v>
      </c>
    </row>
    <row r="353" spans="1:15" ht="15" x14ac:dyDescent="0.2">
      <c r="A353" s="70" t="s">
        <v>489</v>
      </c>
      <c r="B353" s="69">
        <v>5700</v>
      </c>
      <c r="C353" s="69" t="s">
        <v>700</v>
      </c>
      <c r="D353" s="70" t="s">
        <v>751</v>
      </c>
      <c r="E353" s="70" t="s">
        <v>751</v>
      </c>
      <c r="F353" s="70">
        <v>1</v>
      </c>
      <c r="G353" t="s">
        <v>866</v>
      </c>
      <c r="H353" t="s">
        <v>866</v>
      </c>
      <c r="I353" t="s">
        <v>867</v>
      </c>
      <c r="J353" t="s">
        <v>1162</v>
      </c>
      <c r="K353" t="s">
        <v>1163</v>
      </c>
      <c r="L353" s="69" t="s">
        <v>62</v>
      </c>
      <c r="M353" s="69" t="s">
        <v>60</v>
      </c>
      <c r="O353" s="69" t="s">
        <v>804</v>
      </c>
    </row>
    <row r="354" spans="1:15" ht="15" x14ac:dyDescent="0.2">
      <c r="A354" s="70" t="s">
        <v>489</v>
      </c>
      <c r="B354" s="69">
        <v>5701</v>
      </c>
      <c r="C354" s="69" t="s">
        <v>700</v>
      </c>
      <c r="D354" s="70" t="s">
        <v>751</v>
      </c>
      <c r="E354" s="70" t="s">
        <v>751</v>
      </c>
      <c r="F354" s="70">
        <v>1</v>
      </c>
      <c r="G354" t="s">
        <v>866</v>
      </c>
      <c r="H354" t="s">
        <v>866</v>
      </c>
      <c r="I354" t="s">
        <v>867</v>
      </c>
      <c r="J354" t="s">
        <v>1162</v>
      </c>
      <c r="K354" t="s">
        <v>1163</v>
      </c>
      <c r="L354" s="69" t="s">
        <v>62</v>
      </c>
      <c r="M354" s="69" t="s">
        <v>60</v>
      </c>
      <c r="O354" s="69" t="s">
        <v>804</v>
      </c>
    </row>
    <row r="355" spans="1:15" ht="15" x14ac:dyDescent="0.2">
      <c r="A355" s="70" t="s">
        <v>489</v>
      </c>
      <c r="B355" s="69">
        <v>5702</v>
      </c>
      <c r="C355" s="69" t="s">
        <v>700</v>
      </c>
      <c r="D355" s="70" t="s">
        <v>751</v>
      </c>
      <c r="E355" s="70" t="s">
        <v>751</v>
      </c>
      <c r="F355" s="70">
        <v>1</v>
      </c>
      <c r="G355" t="s">
        <v>866</v>
      </c>
      <c r="H355" t="s">
        <v>866</v>
      </c>
      <c r="I355" t="s">
        <v>867</v>
      </c>
      <c r="J355" t="s">
        <v>1162</v>
      </c>
      <c r="K355" t="s">
        <v>1163</v>
      </c>
      <c r="L355" s="69" t="s">
        <v>62</v>
      </c>
      <c r="M355" s="69" t="s">
        <v>60</v>
      </c>
      <c r="O355" s="69" t="s">
        <v>804</v>
      </c>
    </row>
    <row r="356" spans="1:15" ht="15" x14ac:dyDescent="0.2">
      <c r="A356" s="69" t="s">
        <v>117</v>
      </c>
      <c r="B356" s="69">
        <v>707</v>
      </c>
      <c r="C356" s="69" t="s">
        <v>700</v>
      </c>
      <c r="D356" s="70" t="s">
        <v>751</v>
      </c>
      <c r="E356" s="70" t="s">
        <v>751</v>
      </c>
      <c r="F356" s="69">
        <v>1</v>
      </c>
      <c r="G356" t="s">
        <v>866</v>
      </c>
      <c r="H356" t="s">
        <v>866</v>
      </c>
      <c r="I356" t="s">
        <v>867</v>
      </c>
      <c r="J356" t="s">
        <v>1162</v>
      </c>
      <c r="K356" t="s">
        <v>1163</v>
      </c>
      <c r="L356" s="69" t="s">
        <v>62</v>
      </c>
      <c r="M356" s="69" t="s">
        <v>60</v>
      </c>
      <c r="O356" s="69" t="s">
        <v>804</v>
      </c>
    </row>
    <row r="357" spans="1:15" ht="15" x14ac:dyDescent="0.2">
      <c r="A357" s="69" t="s">
        <v>117</v>
      </c>
      <c r="B357" s="69">
        <v>708</v>
      </c>
      <c r="C357" s="69" t="s">
        <v>700</v>
      </c>
      <c r="D357" s="70" t="s">
        <v>751</v>
      </c>
      <c r="E357" s="70" t="s">
        <v>751</v>
      </c>
      <c r="F357" s="69">
        <v>1</v>
      </c>
      <c r="G357" t="s">
        <v>866</v>
      </c>
      <c r="H357" t="s">
        <v>866</v>
      </c>
      <c r="I357" t="s">
        <v>867</v>
      </c>
      <c r="J357" t="s">
        <v>1162</v>
      </c>
      <c r="K357" t="s">
        <v>1163</v>
      </c>
      <c r="L357" s="69" t="s">
        <v>62</v>
      </c>
      <c r="M357" s="69" t="s">
        <v>60</v>
      </c>
      <c r="O357" s="69" t="s">
        <v>804</v>
      </c>
    </row>
    <row r="358" spans="1:15" ht="15" x14ac:dyDescent="0.2">
      <c r="A358" s="69" t="s">
        <v>117</v>
      </c>
      <c r="B358" s="69">
        <v>709</v>
      </c>
      <c r="C358" s="69" t="s">
        <v>700</v>
      </c>
      <c r="D358" s="70" t="s">
        <v>751</v>
      </c>
      <c r="E358" s="70" t="s">
        <v>751</v>
      </c>
      <c r="F358" s="69">
        <v>1</v>
      </c>
      <c r="G358" t="s">
        <v>866</v>
      </c>
      <c r="H358" t="s">
        <v>866</v>
      </c>
      <c r="I358" t="s">
        <v>867</v>
      </c>
      <c r="J358" t="s">
        <v>1162</v>
      </c>
      <c r="K358" t="s">
        <v>1163</v>
      </c>
      <c r="L358" s="69" t="s">
        <v>62</v>
      </c>
      <c r="M358" s="69" t="s">
        <v>60</v>
      </c>
      <c r="O358" s="69" t="s">
        <v>804</v>
      </c>
    </row>
    <row r="359" spans="1:15" ht="15" x14ac:dyDescent="0.2">
      <c r="A359" s="69" t="s">
        <v>117</v>
      </c>
      <c r="B359" s="69">
        <v>710</v>
      </c>
      <c r="C359" s="69" t="s">
        <v>700</v>
      </c>
      <c r="D359" s="70" t="s">
        <v>751</v>
      </c>
      <c r="E359" s="70" t="s">
        <v>751</v>
      </c>
      <c r="F359" s="69">
        <v>1</v>
      </c>
      <c r="G359" t="s">
        <v>866</v>
      </c>
      <c r="H359" t="s">
        <v>866</v>
      </c>
      <c r="I359" t="s">
        <v>867</v>
      </c>
      <c r="J359" t="s">
        <v>1162</v>
      </c>
      <c r="K359" t="s">
        <v>1163</v>
      </c>
      <c r="L359" s="69" t="s">
        <v>62</v>
      </c>
      <c r="M359" s="69" t="s">
        <v>60</v>
      </c>
      <c r="O359" s="69" t="s">
        <v>804</v>
      </c>
    </row>
    <row r="360" spans="1:15" ht="15" x14ac:dyDescent="0.2">
      <c r="A360" s="69" t="s">
        <v>117</v>
      </c>
      <c r="B360" s="69">
        <v>711</v>
      </c>
      <c r="C360" s="69" t="s">
        <v>700</v>
      </c>
      <c r="D360" s="70" t="s">
        <v>751</v>
      </c>
      <c r="E360" s="70" t="s">
        <v>751</v>
      </c>
      <c r="F360" s="69">
        <v>1</v>
      </c>
      <c r="G360" t="s">
        <v>866</v>
      </c>
      <c r="H360" t="s">
        <v>866</v>
      </c>
      <c r="I360" t="s">
        <v>867</v>
      </c>
      <c r="J360" t="s">
        <v>1162</v>
      </c>
      <c r="K360" t="s">
        <v>1163</v>
      </c>
      <c r="L360" s="69" t="s">
        <v>62</v>
      </c>
      <c r="M360" s="69" t="s">
        <v>60</v>
      </c>
      <c r="O360" s="69" t="s">
        <v>804</v>
      </c>
    </row>
    <row r="361" spans="1:15" ht="15" x14ac:dyDescent="0.2">
      <c r="A361" s="69" t="s">
        <v>117</v>
      </c>
      <c r="B361" s="69">
        <v>712</v>
      </c>
      <c r="C361" s="69" t="s">
        <v>700</v>
      </c>
      <c r="D361" s="70" t="s">
        <v>751</v>
      </c>
      <c r="E361" s="70" t="s">
        <v>751</v>
      </c>
      <c r="F361" s="69">
        <v>1</v>
      </c>
      <c r="G361" t="s">
        <v>866</v>
      </c>
      <c r="H361" t="s">
        <v>866</v>
      </c>
      <c r="I361" t="s">
        <v>867</v>
      </c>
      <c r="J361" t="s">
        <v>1162</v>
      </c>
      <c r="K361" t="s">
        <v>1163</v>
      </c>
      <c r="L361" s="69" t="s">
        <v>62</v>
      </c>
      <c r="M361" s="69" t="s">
        <v>60</v>
      </c>
      <c r="O361" s="69" t="s">
        <v>804</v>
      </c>
    </row>
    <row r="362" spans="1:15" ht="15" x14ac:dyDescent="0.2">
      <c r="A362" s="69" t="s">
        <v>117</v>
      </c>
      <c r="B362" s="69">
        <v>713</v>
      </c>
      <c r="C362" s="69" t="s">
        <v>700</v>
      </c>
      <c r="D362" s="70" t="s">
        <v>751</v>
      </c>
      <c r="E362" s="70" t="s">
        <v>751</v>
      </c>
      <c r="F362" s="69">
        <v>1</v>
      </c>
      <c r="G362" t="s">
        <v>866</v>
      </c>
      <c r="H362" t="s">
        <v>866</v>
      </c>
      <c r="I362" t="s">
        <v>867</v>
      </c>
      <c r="J362" t="s">
        <v>1162</v>
      </c>
      <c r="K362" t="s">
        <v>1163</v>
      </c>
      <c r="L362" s="69" t="s">
        <v>62</v>
      </c>
      <c r="M362" s="69" t="s">
        <v>60</v>
      </c>
      <c r="O362" s="69" t="s">
        <v>804</v>
      </c>
    </row>
    <row r="363" spans="1:15" ht="15" x14ac:dyDescent="0.2">
      <c r="A363" s="69" t="s">
        <v>117</v>
      </c>
      <c r="B363" s="69">
        <v>714</v>
      </c>
      <c r="C363" s="69" t="s">
        <v>700</v>
      </c>
      <c r="D363" s="70" t="s">
        <v>751</v>
      </c>
      <c r="E363" s="70" t="s">
        <v>751</v>
      </c>
      <c r="F363" s="69">
        <v>1</v>
      </c>
      <c r="G363" t="s">
        <v>866</v>
      </c>
      <c r="H363" t="s">
        <v>866</v>
      </c>
      <c r="I363" t="s">
        <v>867</v>
      </c>
      <c r="J363" t="s">
        <v>1162</v>
      </c>
      <c r="K363" t="s">
        <v>1163</v>
      </c>
      <c r="L363" s="69" t="s">
        <v>62</v>
      </c>
      <c r="M363" s="69" t="s">
        <v>60</v>
      </c>
      <c r="O363" s="69" t="s">
        <v>804</v>
      </c>
    </row>
    <row r="364" spans="1:15" ht="15" x14ac:dyDescent="0.2">
      <c r="A364" s="69" t="s">
        <v>117</v>
      </c>
      <c r="B364" s="69">
        <v>715</v>
      </c>
      <c r="C364" s="69" t="s">
        <v>700</v>
      </c>
      <c r="D364" s="70" t="s">
        <v>751</v>
      </c>
      <c r="E364" s="70" t="s">
        <v>751</v>
      </c>
      <c r="F364" s="69">
        <v>1</v>
      </c>
      <c r="G364" t="s">
        <v>866</v>
      </c>
      <c r="H364" t="s">
        <v>866</v>
      </c>
      <c r="I364" t="s">
        <v>867</v>
      </c>
      <c r="J364" t="s">
        <v>1162</v>
      </c>
      <c r="K364" t="s">
        <v>1163</v>
      </c>
      <c r="L364" s="69" t="s">
        <v>62</v>
      </c>
      <c r="M364" s="69" t="s">
        <v>60</v>
      </c>
      <c r="O364" s="69" t="s">
        <v>804</v>
      </c>
    </row>
    <row r="365" spans="1:15" ht="15" x14ac:dyDescent="0.2">
      <c r="A365" s="69" t="s">
        <v>117</v>
      </c>
      <c r="B365" s="69">
        <v>716</v>
      </c>
      <c r="C365" s="69" t="s">
        <v>700</v>
      </c>
      <c r="D365" s="70" t="s">
        <v>751</v>
      </c>
      <c r="E365" s="70" t="s">
        <v>751</v>
      </c>
      <c r="F365" s="69">
        <v>1</v>
      </c>
      <c r="G365" t="s">
        <v>866</v>
      </c>
      <c r="H365" t="s">
        <v>866</v>
      </c>
      <c r="I365" t="s">
        <v>867</v>
      </c>
      <c r="J365" t="s">
        <v>1162</v>
      </c>
      <c r="K365" t="s">
        <v>1163</v>
      </c>
      <c r="L365" s="69" t="s">
        <v>62</v>
      </c>
      <c r="M365" s="69" t="s">
        <v>60</v>
      </c>
      <c r="O365" s="69" t="s">
        <v>804</v>
      </c>
    </row>
    <row r="366" spans="1:15" ht="15" x14ac:dyDescent="0.2">
      <c r="A366" t="s">
        <v>257</v>
      </c>
      <c r="B366" s="69">
        <v>1899</v>
      </c>
      <c r="C366" s="69" t="s">
        <v>700</v>
      </c>
      <c r="D366" s="70" t="s">
        <v>751</v>
      </c>
      <c r="E366" s="70" t="s">
        <v>751</v>
      </c>
      <c r="F366" s="70">
        <v>1</v>
      </c>
      <c r="G366" t="s">
        <v>866</v>
      </c>
      <c r="H366" t="s">
        <v>866</v>
      </c>
      <c r="I366" t="s">
        <v>867</v>
      </c>
      <c r="J366" t="s">
        <v>1162</v>
      </c>
      <c r="K366" t="s">
        <v>1163</v>
      </c>
      <c r="L366" s="69" t="s">
        <v>62</v>
      </c>
      <c r="M366" s="69" t="s">
        <v>60</v>
      </c>
      <c r="O366" s="69" t="s">
        <v>804</v>
      </c>
    </row>
    <row r="367" spans="1:15" ht="15" x14ac:dyDescent="0.2">
      <c r="A367" t="s">
        <v>257</v>
      </c>
      <c r="B367" s="69">
        <v>1900</v>
      </c>
      <c r="C367" s="69" t="s">
        <v>700</v>
      </c>
      <c r="D367" s="70" t="s">
        <v>751</v>
      </c>
      <c r="E367" s="70" t="s">
        <v>751</v>
      </c>
      <c r="F367" s="70">
        <v>1</v>
      </c>
      <c r="G367" t="s">
        <v>866</v>
      </c>
      <c r="H367" t="s">
        <v>866</v>
      </c>
      <c r="I367" t="s">
        <v>867</v>
      </c>
      <c r="J367" t="s">
        <v>1162</v>
      </c>
      <c r="K367" t="s">
        <v>1163</v>
      </c>
      <c r="L367" s="69" t="s">
        <v>62</v>
      </c>
      <c r="M367" s="69" t="s">
        <v>60</v>
      </c>
      <c r="O367" s="69" t="s">
        <v>804</v>
      </c>
    </row>
    <row r="368" spans="1:15" ht="15" x14ac:dyDescent="0.2">
      <c r="A368" t="s">
        <v>257</v>
      </c>
      <c r="B368" s="69">
        <v>1901</v>
      </c>
      <c r="C368" s="69" t="s">
        <v>700</v>
      </c>
      <c r="D368" s="70" t="s">
        <v>751</v>
      </c>
      <c r="E368" s="70" t="s">
        <v>751</v>
      </c>
      <c r="F368" s="70">
        <v>1</v>
      </c>
      <c r="G368" t="s">
        <v>866</v>
      </c>
      <c r="H368" t="s">
        <v>866</v>
      </c>
      <c r="I368" t="s">
        <v>867</v>
      </c>
      <c r="J368" t="s">
        <v>1162</v>
      </c>
      <c r="K368" t="s">
        <v>1163</v>
      </c>
      <c r="L368" s="69" t="s">
        <v>62</v>
      </c>
      <c r="M368" s="69" t="s">
        <v>60</v>
      </c>
      <c r="O368" s="69" t="s">
        <v>804</v>
      </c>
    </row>
    <row r="369" spans="1:15" ht="15" x14ac:dyDescent="0.2">
      <c r="A369" t="s">
        <v>257</v>
      </c>
      <c r="B369" s="69">
        <v>1902</v>
      </c>
      <c r="C369" s="69" t="s">
        <v>700</v>
      </c>
      <c r="D369" s="70" t="s">
        <v>751</v>
      </c>
      <c r="E369" s="70" t="s">
        <v>751</v>
      </c>
      <c r="F369" s="70">
        <v>1</v>
      </c>
      <c r="G369" t="s">
        <v>866</v>
      </c>
      <c r="H369" t="s">
        <v>866</v>
      </c>
      <c r="I369" t="s">
        <v>867</v>
      </c>
      <c r="J369" t="s">
        <v>1162</v>
      </c>
      <c r="K369" t="s">
        <v>1163</v>
      </c>
      <c r="L369" s="69" t="s">
        <v>62</v>
      </c>
      <c r="M369" s="69" t="s">
        <v>60</v>
      </c>
      <c r="O369" s="69" t="s">
        <v>804</v>
      </c>
    </row>
    <row r="370" spans="1:15" ht="15" x14ac:dyDescent="0.2">
      <c r="A370" t="s">
        <v>257</v>
      </c>
      <c r="B370" s="69">
        <v>1903</v>
      </c>
      <c r="C370" s="69" t="s">
        <v>700</v>
      </c>
      <c r="D370" s="70" t="s">
        <v>751</v>
      </c>
      <c r="E370" s="70" t="s">
        <v>751</v>
      </c>
      <c r="F370" s="70">
        <v>1</v>
      </c>
      <c r="G370" t="s">
        <v>866</v>
      </c>
      <c r="H370" t="s">
        <v>866</v>
      </c>
      <c r="I370" t="s">
        <v>867</v>
      </c>
      <c r="J370" t="s">
        <v>1162</v>
      </c>
      <c r="K370" t="s">
        <v>1163</v>
      </c>
      <c r="L370" s="69" t="s">
        <v>62</v>
      </c>
      <c r="M370" s="69" t="s">
        <v>60</v>
      </c>
      <c r="O370" s="69" t="s">
        <v>804</v>
      </c>
    </row>
    <row r="371" spans="1:15" ht="15" x14ac:dyDescent="0.2">
      <c r="A371" t="s">
        <v>257</v>
      </c>
      <c r="B371" s="69">
        <v>1904</v>
      </c>
      <c r="C371" s="69" t="s">
        <v>700</v>
      </c>
      <c r="D371" s="70" t="s">
        <v>751</v>
      </c>
      <c r="E371" s="70" t="s">
        <v>751</v>
      </c>
      <c r="F371" s="70">
        <v>1</v>
      </c>
      <c r="G371" t="s">
        <v>866</v>
      </c>
      <c r="H371" t="s">
        <v>866</v>
      </c>
      <c r="I371" t="s">
        <v>867</v>
      </c>
      <c r="J371" t="s">
        <v>1162</v>
      </c>
      <c r="K371" t="s">
        <v>1163</v>
      </c>
      <c r="L371" s="69" t="s">
        <v>62</v>
      </c>
      <c r="M371" s="69" t="s">
        <v>60</v>
      </c>
      <c r="O371" s="69" t="s">
        <v>804</v>
      </c>
    </row>
    <row r="372" spans="1:15" ht="15" x14ac:dyDescent="0.2">
      <c r="A372" t="s">
        <v>257</v>
      </c>
      <c r="B372" s="69">
        <v>1905</v>
      </c>
      <c r="C372" s="69" t="s">
        <v>700</v>
      </c>
      <c r="D372" s="70" t="s">
        <v>751</v>
      </c>
      <c r="E372" s="70" t="s">
        <v>751</v>
      </c>
      <c r="F372" s="70">
        <v>1</v>
      </c>
      <c r="G372" t="s">
        <v>866</v>
      </c>
      <c r="H372" t="s">
        <v>866</v>
      </c>
      <c r="I372" t="s">
        <v>867</v>
      </c>
      <c r="J372" t="s">
        <v>1162</v>
      </c>
      <c r="K372" t="s">
        <v>1163</v>
      </c>
      <c r="L372" s="69" t="s">
        <v>62</v>
      </c>
      <c r="M372" s="69" t="s">
        <v>60</v>
      </c>
      <c r="O372" s="69" t="s">
        <v>804</v>
      </c>
    </row>
    <row r="373" spans="1:15" ht="15" x14ac:dyDescent="0.2">
      <c r="A373" t="s">
        <v>257</v>
      </c>
      <c r="B373" s="69">
        <v>1906</v>
      </c>
      <c r="C373" s="69" t="s">
        <v>700</v>
      </c>
      <c r="D373" s="70" t="s">
        <v>751</v>
      </c>
      <c r="E373" s="70" t="s">
        <v>751</v>
      </c>
      <c r="F373" s="70">
        <v>1</v>
      </c>
      <c r="G373" t="s">
        <v>866</v>
      </c>
      <c r="H373" t="s">
        <v>866</v>
      </c>
      <c r="I373" t="s">
        <v>867</v>
      </c>
      <c r="J373" t="s">
        <v>1162</v>
      </c>
      <c r="K373" t="s">
        <v>1163</v>
      </c>
      <c r="L373" s="69" t="s">
        <v>62</v>
      </c>
      <c r="M373" s="69" t="s">
        <v>60</v>
      </c>
      <c r="O373" s="69" t="s">
        <v>804</v>
      </c>
    </row>
    <row r="374" spans="1:15" ht="15" x14ac:dyDescent="0.2">
      <c r="A374" t="s">
        <v>257</v>
      </c>
      <c r="B374" s="69">
        <v>1907</v>
      </c>
      <c r="C374" s="69" t="s">
        <v>700</v>
      </c>
      <c r="D374" s="70" t="s">
        <v>751</v>
      </c>
      <c r="E374" s="70" t="s">
        <v>751</v>
      </c>
      <c r="F374" s="70">
        <v>1</v>
      </c>
      <c r="G374" t="s">
        <v>866</v>
      </c>
      <c r="H374" t="s">
        <v>866</v>
      </c>
      <c r="I374" t="s">
        <v>867</v>
      </c>
      <c r="J374" t="s">
        <v>1162</v>
      </c>
      <c r="K374" t="s">
        <v>1163</v>
      </c>
      <c r="L374" s="69" t="s">
        <v>62</v>
      </c>
      <c r="M374" s="69" t="s">
        <v>60</v>
      </c>
      <c r="O374" s="69" t="s">
        <v>804</v>
      </c>
    </row>
    <row r="375" spans="1:15" ht="15" x14ac:dyDescent="0.2">
      <c r="A375" t="s">
        <v>257</v>
      </c>
      <c r="B375" s="69">
        <v>1908</v>
      </c>
      <c r="C375" s="69" t="s">
        <v>700</v>
      </c>
      <c r="D375" s="70" t="s">
        <v>751</v>
      </c>
      <c r="E375" s="70" t="s">
        <v>751</v>
      </c>
      <c r="F375" s="70">
        <v>1</v>
      </c>
      <c r="G375" t="s">
        <v>866</v>
      </c>
      <c r="H375" t="s">
        <v>866</v>
      </c>
      <c r="I375" t="s">
        <v>867</v>
      </c>
      <c r="J375" t="s">
        <v>1162</v>
      </c>
      <c r="K375" t="s">
        <v>1163</v>
      </c>
      <c r="L375" s="69" t="s">
        <v>62</v>
      </c>
      <c r="M375" s="69" t="s">
        <v>60</v>
      </c>
      <c r="O375" s="69" t="s">
        <v>804</v>
      </c>
    </row>
    <row r="376" spans="1:15" ht="15" x14ac:dyDescent="0.2">
      <c r="A376" s="70" t="s">
        <v>181</v>
      </c>
      <c r="B376" s="69">
        <v>1109</v>
      </c>
      <c r="C376" s="69" t="s">
        <v>700</v>
      </c>
      <c r="D376" s="70" t="s">
        <v>891</v>
      </c>
      <c r="E376" s="70" t="s">
        <v>891</v>
      </c>
      <c r="F376" s="69">
        <v>1</v>
      </c>
      <c r="G376" t="s">
        <v>866</v>
      </c>
      <c r="H376" t="s">
        <v>866</v>
      </c>
      <c r="I376" t="s">
        <v>867</v>
      </c>
      <c r="J376" t="s">
        <v>1162</v>
      </c>
      <c r="K376" t="s">
        <v>1163</v>
      </c>
      <c r="L376" s="69" t="s">
        <v>62</v>
      </c>
      <c r="M376" s="69" t="s">
        <v>60</v>
      </c>
      <c r="O376" s="69" t="s">
        <v>804</v>
      </c>
    </row>
    <row r="377" spans="1:15" ht="15" x14ac:dyDescent="0.2">
      <c r="A377" s="70" t="s">
        <v>181</v>
      </c>
      <c r="B377" s="69">
        <v>1110</v>
      </c>
      <c r="C377" s="69" t="s">
        <v>700</v>
      </c>
      <c r="D377" s="70" t="s">
        <v>891</v>
      </c>
      <c r="E377" s="70" t="s">
        <v>891</v>
      </c>
      <c r="F377" s="69">
        <v>1</v>
      </c>
      <c r="G377" t="s">
        <v>866</v>
      </c>
      <c r="H377" t="s">
        <v>866</v>
      </c>
      <c r="I377" t="s">
        <v>867</v>
      </c>
      <c r="J377" t="s">
        <v>1162</v>
      </c>
      <c r="K377" t="s">
        <v>1163</v>
      </c>
      <c r="L377" s="69" t="s">
        <v>62</v>
      </c>
      <c r="M377" s="69" t="s">
        <v>60</v>
      </c>
      <c r="O377" s="69" t="s">
        <v>804</v>
      </c>
    </row>
    <row r="378" spans="1:15" ht="15" x14ac:dyDescent="0.2">
      <c r="A378" s="70" t="s">
        <v>181</v>
      </c>
      <c r="B378" s="69">
        <v>1111</v>
      </c>
      <c r="C378" s="69" t="s">
        <v>700</v>
      </c>
      <c r="D378" s="70" t="s">
        <v>891</v>
      </c>
      <c r="E378" s="70" t="s">
        <v>891</v>
      </c>
      <c r="F378" s="69">
        <v>1</v>
      </c>
      <c r="G378" t="s">
        <v>866</v>
      </c>
      <c r="H378" t="s">
        <v>866</v>
      </c>
      <c r="I378" t="s">
        <v>867</v>
      </c>
      <c r="J378" t="s">
        <v>1162</v>
      </c>
      <c r="K378" t="s">
        <v>1163</v>
      </c>
      <c r="L378" s="69" t="s">
        <v>62</v>
      </c>
      <c r="M378" s="69" t="s">
        <v>60</v>
      </c>
      <c r="O378" s="69" t="s">
        <v>804</v>
      </c>
    </row>
    <row r="379" spans="1:15" ht="15" x14ac:dyDescent="0.2">
      <c r="A379" s="70" t="s">
        <v>181</v>
      </c>
      <c r="B379" s="69">
        <v>1112</v>
      </c>
      <c r="C379" s="69" t="s">
        <v>700</v>
      </c>
      <c r="D379" s="70" t="s">
        <v>891</v>
      </c>
      <c r="E379" s="70" t="s">
        <v>891</v>
      </c>
      <c r="F379" s="69">
        <v>1</v>
      </c>
      <c r="G379" t="s">
        <v>866</v>
      </c>
      <c r="H379" t="s">
        <v>866</v>
      </c>
      <c r="I379" t="s">
        <v>867</v>
      </c>
      <c r="J379" t="s">
        <v>1162</v>
      </c>
      <c r="K379" t="s">
        <v>1163</v>
      </c>
      <c r="L379" s="69" t="s">
        <v>62</v>
      </c>
      <c r="M379" s="69" t="s">
        <v>60</v>
      </c>
      <c r="O379" s="69" t="s">
        <v>804</v>
      </c>
    </row>
    <row r="380" spans="1:15" ht="15" x14ac:dyDescent="0.2">
      <c r="A380" s="70" t="s">
        <v>181</v>
      </c>
      <c r="B380" s="69">
        <v>1113</v>
      </c>
      <c r="C380" s="69" t="s">
        <v>700</v>
      </c>
      <c r="D380" s="70" t="s">
        <v>891</v>
      </c>
      <c r="E380" s="70" t="s">
        <v>891</v>
      </c>
      <c r="F380" s="69">
        <v>1</v>
      </c>
      <c r="G380" t="s">
        <v>866</v>
      </c>
      <c r="H380" t="s">
        <v>866</v>
      </c>
      <c r="I380" t="s">
        <v>867</v>
      </c>
      <c r="J380" t="s">
        <v>1162</v>
      </c>
      <c r="K380" t="s">
        <v>1163</v>
      </c>
      <c r="L380" s="69" t="s">
        <v>62</v>
      </c>
      <c r="M380" s="69" t="s">
        <v>60</v>
      </c>
      <c r="O380" s="69" t="s">
        <v>804</v>
      </c>
    </row>
    <row r="381" spans="1:15" ht="15" x14ac:dyDescent="0.2">
      <c r="A381" s="70" t="s">
        <v>282</v>
      </c>
      <c r="B381" s="69">
        <v>2462</v>
      </c>
      <c r="C381" s="69" t="s">
        <v>700</v>
      </c>
      <c r="D381" s="70" t="s">
        <v>891</v>
      </c>
      <c r="E381" s="70" t="s">
        <v>891</v>
      </c>
      <c r="F381" s="70">
        <v>1</v>
      </c>
      <c r="G381" t="s">
        <v>866</v>
      </c>
      <c r="H381" t="s">
        <v>866</v>
      </c>
      <c r="I381" t="s">
        <v>867</v>
      </c>
      <c r="J381" t="s">
        <v>1162</v>
      </c>
      <c r="K381" t="s">
        <v>1163</v>
      </c>
      <c r="L381" s="69" t="s">
        <v>62</v>
      </c>
      <c r="M381" s="69" t="s">
        <v>60</v>
      </c>
      <c r="O381" s="69" t="s">
        <v>804</v>
      </c>
    </row>
    <row r="382" spans="1:15" ht="15" x14ac:dyDescent="0.2">
      <c r="A382" s="70" t="s">
        <v>282</v>
      </c>
      <c r="B382" s="69">
        <v>2463</v>
      </c>
      <c r="C382" s="69" t="s">
        <v>700</v>
      </c>
      <c r="D382" s="70" t="s">
        <v>891</v>
      </c>
      <c r="E382" s="70" t="s">
        <v>891</v>
      </c>
      <c r="F382" s="70">
        <v>1</v>
      </c>
      <c r="G382" t="s">
        <v>866</v>
      </c>
      <c r="H382" t="s">
        <v>866</v>
      </c>
      <c r="I382" t="s">
        <v>867</v>
      </c>
      <c r="J382" t="s">
        <v>1162</v>
      </c>
      <c r="K382" t="s">
        <v>1163</v>
      </c>
      <c r="L382" s="69" t="s">
        <v>62</v>
      </c>
      <c r="M382" s="69" t="s">
        <v>60</v>
      </c>
      <c r="O382" s="69" t="s">
        <v>804</v>
      </c>
    </row>
    <row r="383" spans="1:15" ht="15" x14ac:dyDescent="0.2">
      <c r="A383" s="70" t="s">
        <v>282</v>
      </c>
      <c r="B383" s="69">
        <v>2464</v>
      </c>
      <c r="C383" s="69" t="s">
        <v>700</v>
      </c>
      <c r="D383" s="70" t="s">
        <v>891</v>
      </c>
      <c r="E383" s="70" t="s">
        <v>891</v>
      </c>
      <c r="F383" s="70">
        <v>1</v>
      </c>
      <c r="G383" t="s">
        <v>866</v>
      </c>
      <c r="H383" t="s">
        <v>866</v>
      </c>
      <c r="I383" t="s">
        <v>867</v>
      </c>
      <c r="J383" t="s">
        <v>1162</v>
      </c>
      <c r="K383" t="s">
        <v>1163</v>
      </c>
      <c r="L383" s="69" t="s">
        <v>62</v>
      </c>
      <c r="M383" s="69" t="s">
        <v>60</v>
      </c>
      <c r="O383" s="69" t="s">
        <v>804</v>
      </c>
    </row>
    <row r="384" spans="1:15" ht="15" x14ac:dyDescent="0.2">
      <c r="A384" s="70" t="s">
        <v>282</v>
      </c>
      <c r="B384" s="69">
        <v>2465</v>
      </c>
      <c r="C384" s="69" t="s">
        <v>700</v>
      </c>
      <c r="D384" s="70" t="s">
        <v>891</v>
      </c>
      <c r="E384" s="70" t="s">
        <v>891</v>
      </c>
      <c r="F384" s="70">
        <v>1</v>
      </c>
      <c r="G384" t="s">
        <v>866</v>
      </c>
      <c r="H384" t="s">
        <v>866</v>
      </c>
      <c r="I384" t="s">
        <v>867</v>
      </c>
      <c r="J384" t="s">
        <v>1162</v>
      </c>
      <c r="K384" t="s">
        <v>1163</v>
      </c>
      <c r="L384" s="69" t="s">
        <v>62</v>
      </c>
      <c r="M384" s="69" t="s">
        <v>60</v>
      </c>
      <c r="O384" s="69" t="s">
        <v>804</v>
      </c>
    </row>
    <row r="385" spans="1:15" ht="15" x14ac:dyDescent="0.2">
      <c r="A385" s="70" t="s">
        <v>282</v>
      </c>
      <c r="B385" s="69">
        <v>2466</v>
      </c>
      <c r="C385" s="69" t="s">
        <v>700</v>
      </c>
      <c r="D385" s="70" t="s">
        <v>891</v>
      </c>
      <c r="E385" s="70" t="s">
        <v>891</v>
      </c>
      <c r="F385" s="70">
        <v>1</v>
      </c>
      <c r="G385" t="s">
        <v>866</v>
      </c>
      <c r="H385" t="s">
        <v>866</v>
      </c>
      <c r="I385" t="s">
        <v>867</v>
      </c>
      <c r="J385" t="s">
        <v>1162</v>
      </c>
      <c r="K385" t="s">
        <v>1163</v>
      </c>
      <c r="L385" s="69" t="s">
        <v>62</v>
      </c>
      <c r="M385" s="69" t="s">
        <v>60</v>
      </c>
      <c r="O385" s="69" t="s">
        <v>804</v>
      </c>
    </row>
    <row r="386" spans="1:15" ht="15" x14ac:dyDescent="0.2">
      <c r="A386" s="70" t="s">
        <v>298</v>
      </c>
      <c r="B386" s="69">
        <v>2780</v>
      </c>
      <c r="C386" s="69" t="s">
        <v>700</v>
      </c>
      <c r="D386" s="70" t="s">
        <v>891</v>
      </c>
      <c r="E386" s="70" t="s">
        <v>891</v>
      </c>
      <c r="F386" s="70">
        <v>1</v>
      </c>
      <c r="G386" t="s">
        <v>866</v>
      </c>
      <c r="H386" t="s">
        <v>866</v>
      </c>
      <c r="I386" t="s">
        <v>867</v>
      </c>
      <c r="J386" t="s">
        <v>1162</v>
      </c>
      <c r="K386" t="s">
        <v>1163</v>
      </c>
      <c r="L386" s="69" t="s">
        <v>62</v>
      </c>
      <c r="M386" s="69" t="s">
        <v>60</v>
      </c>
      <c r="O386" s="69" t="s">
        <v>804</v>
      </c>
    </row>
    <row r="387" spans="1:15" ht="15" x14ac:dyDescent="0.2">
      <c r="A387" s="70" t="s">
        <v>298</v>
      </c>
      <c r="B387" s="69">
        <v>2781</v>
      </c>
      <c r="C387" s="69" t="s">
        <v>700</v>
      </c>
      <c r="D387" s="70" t="s">
        <v>891</v>
      </c>
      <c r="E387" s="70" t="s">
        <v>891</v>
      </c>
      <c r="F387" s="70">
        <v>1</v>
      </c>
      <c r="G387" t="s">
        <v>866</v>
      </c>
      <c r="H387" t="s">
        <v>866</v>
      </c>
      <c r="I387" t="s">
        <v>867</v>
      </c>
      <c r="J387" t="s">
        <v>1162</v>
      </c>
      <c r="K387" t="s">
        <v>1163</v>
      </c>
      <c r="L387" s="69" t="s">
        <v>62</v>
      </c>
      <c r="M387" s="69" t="s">
        <v>60</v>
      </c>
      <c r="O387" s="69" t="s">
        <v>804</v>
      </c>
    </row>
    <row r="388" spans="1:15" ht="15" x14ac:dyDescent="0.2">
      <c r="A388" s="70" t="s">
        <v>298</v>
      </c>
      <c r="B388" s="69">
        <v>2782</v>
      </c>
      <c r="C388" s="69" t="s">
        <v>700</v>
      </c>
      <c r="D388" s="70" t="s">
        <v>891</v>
      </c>
      <c r="E388" s="70" t="s">
        <v>891</v>
      </c>
      <c r="F388" s="70">
        <v>1</v>
      </c>
      <c r="G388" t="s">
        <v>866</v>
      </c>
      <c r="H388" t="s">
        <v>866</v>
      </c>
      <c r="I388" t="s">
        <v>867</v>
      </c>
      <c r="J388" t="s">
        <v>1162</v>
      </c>
      <c r="K388" t="s">
        <v>1163</v>
      </c>
      <c r="L388" s="69" t="s">
        <v>62</v>
      </c>
      <c r="M388" s="69" t="s">
        <v>60</v>
      </c>
      <c r="O388" s="69" t="s">
        <v>804</v>
      </c>
    </row>
    <row r="389" spans="1:15" ht="15" x14ac:dyDescent="0.2">
      <c r="A389" s="70" t="s">
        <v>328</v>
      </c>
      <c r="B389" s="69">
        <v>3231</v>
      </c>
      <c r="C389" s="69" t="s">
        <v>700</v>
      </c>
      <c r="D389" s="70" t="s">
        <v>891</v>
      </c>
      <c r="E389" s="70" t="s">
        <v>891</v>
      </c>
      <c r="F389" s="70">
        <v>1</v>
      </c>
      <c r="G389" t="s">
        <v>866</v>
      </c>
      <c r="H389" t="s">
        <v>866</v>
      </c>
      <c r="I389" t="s">
        <v>867</v>
      </c>
      <c r="J389" t="s">
        <v>1162</v>
      </c>
      <c r="K389" t="s">
        <v>1163</v>
      </c>
      <c r="L389" s="69" t="s">
        <v>62</v>
      </c>
      <c r="M389" s="69" t="s">
        <v>60</v>
      </c>
      <c r="O389" s="69" t="s">
        <v>804</v>
      </c>
    </row>
    <row r="390" spans="1:15" ht="15" x14ac:dyDescent="0.2">
      <c r="A390" s="70" t="s">
        <v>328</v>
      </c>
      <c r="B390" s="69">
        <v>3232</v>
      </c>
      <c r="C390" s="69" t="s">
        <v>700</v>
      </c>
      <c r="D390" s="70" t="s">
        <v>891</v>
      </c>
      <c r="E390" s="70" t="s">
        <v>891</v>
      </c>
      <c r="F390" s="70">
        <v>1</v>
      </c>
      <c r="G390" t="s">
        <v>866</v>
      </c>
      <c r="H390" t="s">
        <v>866</v>
      </c>
      <c r="I390" t="s">
        <v>867</v>
      </c>
      <c r="J390" t="s">
        <v>1162</v>
      </c>
      <c r="K390" t="s">
        <v>1163</v>
      </c>
      <c r="L390" s="69" t="s">
        <v>62</v>
      </c>
      <c r="M390" s="69" t="s">
        <v>60</v>
      </c>
      <c r="O390" s="69" t="s">
        <v>804</v>
      </c>
    </row>
    <row r="391" spans="1:15" ht="15" x14ac:dyDescent="0.2">
      <c r="A391" s="70" t="s">
        <v>460</v>
      </c>
      <c r="B391" s="69">
        <v>5163</v>
      </c>
      <c r="C391" s="69" t="s">
        <v>700</v>
      </c>
      <c r="D391" s="70" t="s">
        <v>891</v>
      </c>
      <c r="E391" s="70" t="s">
        <v>891</v>
      </c>
      <c r="F391" s="70">
        <v>1</v>
      </c>
      <c r="G391" t="s">
        <v>866</v>
      </c>
      <c r="H391" t="s">
        <v>866</v>
      </c>
      <c r="I391" t="s">
        <v>867</v>
      </c>
      <c r="J391" t="s">
        <v>1162</v>
      </c>
      <c r="K391" t="s">
        <v>1163</v>
      </c>
      <c r="L391" s="69" t="s">
        <v>62</v>
      </c>
      <c r="M391" s="69" t="s">
        <v>60</v>
      </c>
      <c r="O391" s="69" t="s">
        <v>804</v>
      </c>
    </row>
    <row r="392" spans="1:15" ht="15" x14ac:dyDescent="0.2">
      <c r="A392" s="70" t="s">
        <v>460</v>
      </c>
      <c r="B392" s="69">
        <v>5164</v>
      </c>
      <c r="C392" s="69" t="s">
        <v>700</v>
      </c>
      <c r="D392" s="70" t="s">
        <v>891</v>
      </c>
      <c r="E392" s="70" t="s">
        <v>891</v>
      </c>
      <c r="F392" s="70">
        <v>1</v>
      </c>
      <c r="G392" t="s">
        <v>866</v>
      </c>
      <c r="H392" t="s">
        <v>866</v>
      </c>
      <c r="I392" t="s">
        <v>867</v>
      </c>
      <c r="J392" t="s">
        <v>1162</v>
      </c>
      <c r="K392" t="s">
        <v>1163</v>
      </c>
      <c r="L392" s="69" t="s">
        <v>62</v>
      </c>
      <c r="M392" s="69" t="s">
        <v>60</v>
      </c>
      <c r="O392" s="69" t="s">
        <v>804</v>
      </c>
    </row>
    <row r="393" spans="1:15" ht="15" x14ac:dyDescent="0.2">
      <c r="A393" s="70" t="s">
        <v>460</v>
      </c>
      <c r="B393" s="69">
        <v>5165</v>
      </c>
      <c r="C393" s="69" t="s">
        <v>700</v>
      </c>
      <c r="D393" s="70" t="s">
        <v>891</v>
      </c>
      <c r="E393" s="70" t="s">
        <v>891</v>
      </c>
      <c r="F393" s="70">
        <v>1</v>
      </c>
      <c r="G393" t="s">
        <v>866</v>
      </c>
      <c r="H393" t="s">
        <v>866</v>
      </c>
      <c r="I393" t="s">
        <v>867</v>
      </c>
      <c r="J393" t="s">
        <v>1162</v>
      </c>
      <c r="K393" t="s">
        <v>1163</v>
      </c>
      <c r="L393" s="69" t="s">
        <v>62</v>
      </c>
      <c r="M393" s="69" t="s">
        <v>60</v>
      </c>
      <c r="O393" s="69" t="s">
        <v>804</v>
      </c>
    </row>
    <row r="394" spans="1:15" ht="15" x14ac:dyDescent="0.2">
      <c r="A394" s="70" t="s">
        <v>460</v>
      </c>
      <c r="B394" s="69">
        <v>5166</v>
      </c>
      <c r="C394" s="69" t="s">
        <v>700</v>
      </c>
      <c r="D394" s="70" t="s">
        <v>891</v>
      </c>
      <c r="E394" s="70" t="s">
        <v>891</v>
      </c>
      <c r="F394" s="70">
        <v>1</v>
      </c>
      <c r="G394" t="s">
        <v>866</v>
      </c>
      <c r="H394" t="s">
        <v>866</v>
      </c>
      <c r="I394" t="s">
        <v>867</v>
      </c>
      <c r="J394" t="s">
        <v>1162</v>
      </c>
      <c r="K394" t="s">
        <v>1163</v>
      </c>
      <c r="L394" s="69" t="s">
        <v>62</v>
      </c>
      <c r="M394" s="69" t="s">
        <v>60</v>
      </c>
      <c r="O394" s="69" t="s">
        <v>804</v>
      </c>
    </row>
    <row r="395" spans="1:15" ht="15" x14ac:dyDescent="0.2">
      <c r="A395" s="70" t="s">
        <v>460</v>
      </c>
      <c r="B395" s="69">
        <v>5167</v>
      </c>
      <c r="C395" s="69" t="s">
        <v>700</v>
      </c>
      <c r="D395" s="70" t="s">
        <v>891</v>
      </c>
      <c r="E395" s="70" t="s">
        <v>891</v>
      </c>
      <c r="F395" s="70">
        <v>1</v>
      </c>
      <c r="G395" t="s">
        <v>866</v>
      </c>
      <c r="H395" t="s">
        <v>866</v>
      </c>
      <c r="I395" t="s">
        <v>867</v>
      </c>
      <c r="J395" t="s">
        <v>1162</v>
      </c>
      <c r="K395" t="s">
        <v>1163</v>
      </c>
      <c r="L395" s="69" t="s">
        <v>62</v>
      </c>
      <c r="M395" s="69" t="s">
        <v>60</v>
      </c>
      <c r="O395" s="69" t="s">
        <v>804</v>
      </c>
    </row>
    <row r="396" spans="1:15" ht="15" x14ac:dyDescent="0.2">
      <c r="A396" s="69" t="s">
        <v>84</v>
      </c>
      <c r="B396" s="69">
        <v>383</v>
      </c>
      <c r="C396" s="69" t="s">
        <v>700</v>
      </c>
      <c r="D396" s="70" t="s">
        <v>891</v>
      </c>
      <c r="E396" s="70" t="s">
        <v>891</v>
      </c>
      <c r="F396" s="70">
        <v>1</v>
      </c>
      <c r="G396" t="s">
        <v>866</v>
      </c>
      <c r="H396" t="s">
        <v>866</v>
      </c>
      <c r="I396" t="s">
        <v>867</v>
      </c>
      <c r="J396" t="s">
        <v>1162</v>
      </c>
      <c r="K396" t="s">
        <v>1163</v>
      </c>
      <c r="L396" s="69" t="s">
        <v>62</v>
      </c>
      <c r="M396" s="69" t="s">
        <v>60</v>
      </c>
      <c r="O396" s="69" t="s">
        <v>804</v>
      </c>
    </row>
    <row r="397" spans="1:15" ht="15" x14ac:dyDescent="0.2">
      <c r="A397" s="69" t="s">
        <v>84</v>
      </c>
      <c r="B397" s="69">
        <v>384</v>
      </c>
      <c r="C397" s="69" t="s">
        <v>700</v>
      </c>
      <c r="D397" s="70" t="s">
        <v>891</v>
      </c>
      <c r="E397" s="70" t="s">
        <v>891</v>
      </c>
      <c r="F397" s="70">
        <v>1</v>
      </c>
      <c r="G397" t="s">
        <v>866</v>
      </c>
      <c r="H397" t="s">
        <v>866</v>
      </c>
      <c r="I397" t="s">
        <v>867</v>
      </c>
      <c r="J397" t="s">
        <v>1162</v>
      </c>
      <c r="K397" t="s">
        <v>1163</v>
      </c>
      <c r="L397" s="69" t="s">
        <v>62</v>
      </c>
      <c r="M397" s="69" t="s">
        <v>60</v>
      </c>
      <c r="O397" s="69" t="s">
        <v>804</v>
      </c>
    </row>
    <row r="398" spans="1:15" ht="15" x14ac:dyDescent="0.2">
      <c r="A398" s="69" t="s">
        <v>84</v>
      </c>
      <c r="B398" s="69">
        <v>409</v>
      </c>
      <c r="C398" s="69" t="s">
        <v>700</v>
      </c>
      <c r="D398" s="70" t="s">
        <v>891</v>
      </c>
      <c r="E398" s="70" t="s">
        <v>891</v>
      </c>
      <c r="F398" s="69">
        <v>1</v>
      </c>
      <c r="G398" t="s">
        <v>866</v>
      </c>
      <c r="H398" t="s">
        <v>866</v>
      </c>
      <c r="I398" t="s">
        <v>867</v>
      </c>
      <c r="J398" t="s">
        <v>1162</v>
      </c>
      <c r="K398" t="s">
        <v>1163</v>
      </c>
      <c r="L398" s="69" t="s">
        <v>62</v>
      </c>
      <c r="M398" s="69" t="s">
        <v>60</v>
      </c>
      <c r="O398" s="69" t="s">
        <v>804</v>
      </c>
    </row>
    <row r="399" spans="1:15" ht="15" x14ac:dyDescent="0.2">
      <c r="A399" s="69" t="s">
        <v>84</v>
      </c>
      <c r="B399" s="69">
        <v>410</v>
      </c>
      <c r="C399" s="69" t="s">
        <v>700</v>
      </c>
      <c r="D399" s="70" t="s">
        <v>891</v>
      </c>
      <c r="E399" s="70" t="s">
        <v>891</v>
      </c>
      <c r="F399" s="69">
        <v>1</v>
      </c>
      <c r="G399" t="s">
        <v>866</v>
      </c>
      <c r="H399" t="s">
        <v>866</v>
      </c>
      <c r="I399" t="s">
        <v>867</v>
      </c>
      <c r="J399" t="s">
        <v>1162</v>
      </c>
      <c r="K399" t="s">
        <v>1163</v>
      </c>
      <c r="L399" s="69" t="s">
        <v>62</v>
      </c>
      <c r="M399" s="69" t="s">
        <v>60</v>
      </c>
      <c r="O399" s="69" t="s">
        <v>804</v>
      </c>
    </row>
    <row r="400" spans="1:15" ht="15" x14ac:dyDescent="0.2">
      <c r="A400" s="69" t="s">
        <v>84</v>
      </c>
      <c r="B400" s="69">
        <v>422</v>
      </c>
      <c r="C400" s="69" t="s">
        <v>700</v>
      </c>
      <c r="D400" s="70" t="s">
        <v>891</v>
      </c>
      <c r="E400" s="70" t="s">
        <v>891</v>
      </c>
      <c r="F400" s="69">
        <v>1</v>
      </c>
      <c r="G400" t="s">
        <v>866</v>
      </c>
      <c r="H400" t="s">
        <v>866</v>
      </c>
      <c r="I400" t="s">
        <v>867</v>
      </c>
      <c r="J400" t="s">
        <v>1162</v>
      </c>
      <c r="K400" t="s">
        <v>1163</v>
      </c>
      <c r="L400" s="69" t="s">
        <v>62</v>
      </c>
      <c r="M400" s="69" t="s">
        <v>60</v>
      </c>
      <c r="O400" s="69" t="s">
        <v>804</v>
      </c>
    </row>
    <row r="401" spans="1:15" ht="15" x14ac:dyDescent="0.2">
      <c r="A401" s="70" t="s">
        <v>475</v>
      </c>
      <c r="B401" s="69">
        <v>5583</v>
      </c>
      <c r="C401" s="69" t="s">
        <v>700</v>
      </c>
      <c r="D401" s="70" t="s">
        <v>891</v>
      </c>
      <c r="E401" s="70" t="s">
        <v>891</v>
      </c>
      <c r="F401" s="70">
        <v>1</v>
      </c>
      <c r="G401" t="s">
        <v>866</v>
      </c>
      <c r="H401" t="s">
        <v>866</v>
      </c>
      <c r="I401" t="s">
        <v>867</v>
      </c>
      <c r="J401" t="s">
        <v>1162</v>
      </c>
      <c r="K401" t="s">
        <v>1163</v>
      </c>
      <c r="L401" s="69" t="s">
        <v>62</v>
      </c>
      <c r="M401" s="69" t="s">
        <v>60</v>
      </c>
      <c r="O401" s="69" t="s">
        <v>804</v>
      </c>
    </row>
    <row r="402" spans="1:15" ht="15" x14ac:dyDescent="0.2">
      <c r="A402" s="70" t="s">
        <v>475</v>
      </c>
      <c r="B402" s="69">
        <v>5584</v>
      </c>
      <c r="C402" s="69" t="s">
        <v>700</v>
      </c>
      <c r="D402" s="70" t="s">
        <v>891</v>
      </c>
      <c r="E402" s="70" t="s">
        <v>891</v>
      </c>
      <c r="F402" s="70">
        <v>1</v>
      </c>
      <c r="G402" t="s">
        <v>866</v>
      </c>
      <c r="H402" t="s">
        <v>866</v>
      </c>
      <c r="I402" t="s">
        <v>867</v>
      </c>
      <c r="J402" t="s">
        <v>1162</v>
      </c>
      <c r="K402" t="s">
        <v>1163</v>
      </c>
      <c r="L402" s="69" t="s">
        <v>62</v>
      </c>
      <c r="M402" s="69" t="s">
        <v>60</v>
      </c>
      <c r="O402" s="69" t="s">
        <v>804</v>
      </c>
    </row>
    <row r="403" spans="1:15" ht="15" x14ac:dyDescent="0.2">
      <c r="A403" s="70" t="s">
        <v>475</v>
      </c>
      <c r="B403" s="69">
        <v>5585</v>
      </c>
      <c r="C403" s="69" t="s">
        <v>700</v>
      </c>
      <c r="D403" s="70" t="s">
        <v>891</v>
      </c>
      <c r="E403" s="70" t="s">
        <v>891</v>
      </c>
      <c r="F403" s="70">
        <v>1</v>
      </c>
      <c r="G403" t="s">
        <v>866</v>
      </c>
      <c r="H403" t="s">
        <v>866</v>
      </c>
      <c r="I403" t="s">
        <v>867</v>
      </c>
      <c r="J403" t="s">
        <v>1162</v>
      </c>
      <c r="K403" t="s">
        <v>1163</v>
      </c>
      <c r="L403" s="69" t="s">
        <v>62</v>
      </c>
      <c r="M403" s="69" t="s">
        <v>60</v>
      </c>
      <c r="O403" s="69" t="s">
        <v>804</v>
      </c>
    </row>
    <row r="404" spans="1:15" ht="15" x14ac:dyDescent="0.2">
      <c r="A404" s="70" t="s">
        <v>475</v>
      </c>
      <c r="B404" s="69">
        <v>5586</v>
      </c>
      <c r="C404" s="69" t="s">
        <v>700</v>
      </c>
      <c r="D404" s="70" t="s">
        <v>891</v>
      </c>
      <c r="E404" s="70" t="s">
        <v>891</v>
      </c>
      <c r="F404" s="70">
        <v>1</v>
      </c>
      <c r="G404" t="s">
        <v>866</v>
      </c>
      <c r="H404" t="s">
        <v>866</v>
      </c>
      <c r="I404" t="s">
        <v>867</v>
      </c>
      <c r="J404" t="s">
        <v>1162</v>
      </c>
      <c r="K404" t="s">
        <v>1163</v>
      </c>
      <c r="L404" s="69" t="s">
        <v>62</v>
      </c>
      <c r="M404" s="69" t="s">
        <v>60</v>
      </c>
      <c r="O404" s="69" t="s">
        <v>804</v>
      </c>
    </row>
    <row r="405" spans="1:15" ht="15" x14ac:dyDescent="0.2">
      <c r="A405" s="70" t="s">
        <v>475</v>
      </c>
      <c r="B405" s="69">
        <v>5587</v>
      </c>
      <c r="C405" s="69" t="s">
        <v>700</v>
      </c>
      <c r="D405" s="70" t="s">
        <v>891</v>
      </c>
      <c r="E405" s="70" t="s">
        <v>891</v>
      </c>
      <c r="F405" s="70">
        <v>1</v>
      </c>
      <c r="G405" t="s">
        <v>866</v>
      </c>
      <c r="H405" t="s">
        <v>866</v>
      </c>
      <c r="I405" t="s">
        <v>867</v>
      </c>
      <c r="J405" t="s">
        <v>1162</v>
      </c>
      <c r="K405" t="s">
        <v>1163</v>
      </c>
      <c r="L405" s="69" t="s">
        <v>62</v>
      </c>
      <c r="M405" s="69" t="s">
        <v>60</v>
      </c>
      <c r="O405" s="69" t="s">
        <v>804</v>
      </c>
    </row>
    <row r="406" spans="1:15" ht="15" x14ac:dyDescent="0.2">
      <c r="A406" s="69" t="s">
        <v>117</v>
      </c>
      <c r="B406" s="69">
        <v>719</v>
      </c>
      <c r="C406" s="70" t="s">
        <v>771</v>
      </c>
      <c r="E406" s="70"/>
      <c r="F406" s="69">
        <v>1</v>
      </c>
      <c r="G406" t="s">
        <v>866</v>
      </c>
      <c r="H406" t="s">
        <v>866</v>
      </c>
      <c r="I406" t="s">
        <v>867</v>
      </c>
      <c r="J406" t="s">
        <v>1162</v>
      </c>
      <c r="K406" t="s">
        <v>1163</v>
      </c>
      <c r="L406" s="69" t="s">
        <v>62</v>
      </c>
      <c r="M406" s="69" t="s">
        <v>60</v>
      </c>
      <c r="O406" s="69" t="s">
        <v>804</v>
      </c>
    </row>
    <row r="407" spans="1:15" ht="15" x14ac:dyDescent="0.2">
      <c r="A407" s="69" t="s">
        <v>117</v>
      </c>
      <c r="B407" s="69">
        <v>720</v>
      </c>
      <c r="C407" s="70" t="s">
        <v>771</v>
      </c>
      <c r="E407" s="70"/>
      <c r="F407" s="69">
        <v>1</v>
      </c>
      <c r="G407" t="s">
        <v>866</v>
      </c>
      <c r="H407" t="s">
        <v>866</v>
      </c>
      <c r="I407" t="s">
        <v>867</v>
      </c>
      <c r="J407" t="s">
        <v>1162</v>
      </c>
      <c r="K407" t="s">
        <v>1163</v>
      </c>
      <c r="L407" s="69" t="s">
        <v>62</v>
      </c>
      <c r="M407" s="69" t="s">
        <v>60</v>
      </c>
      <c r="O407" s="69" t="s">
        <v>804</v>
      </c>
    </row>
    <row r="408" spans="1:15" ht="15" x14ac:dyDescent="0.2">
      <c r="A408" s="69" t="s">
        <v>117</v>
      </c>
      <c r="B408" s="69">
        <v>721</v>
      </c>
      <c r="C408" s="70" t="s">
        <v>771</v>
      </c>
      <c r="E408" s="70"/>
      <c r="F408" s="69">
        <v>1</v>
      </c>
      <c r="G408" t="s">
        <v>866</v>
      </c>
      <c r="H408" t="s">
        <v>866</v>
      </c>
      <c r="I408" t="s">
        <v>867</v>
      </c>
      <c r="J408" t="s">
        <v>1162</v>
      </c>
      <c r="K408" t="s">
        <v>1163</v>
      </c>
      <c r="L408" s="69" t="s">
        <v>62</v>
      </c>
      <c r="M408" s="69" t="s">
        <v>60</v>
      </c>
      <c r="O408" s="69" t="s">
        <v>804</v>
      </c>
    </row>
    <row r="409" spans="1:15" ht="15" x14ac:dyDescent="0.2">
      <c r="A409" s="70" t="s">
        <v>181</v>
      </c>
      <c r="B409" s="69">
        <v>1172</v>
      </c>
      <c r="C409" s="69" t="s">
        <v>700</v>
      </c>
      <c r="D409" s="70" t="s">
        <v>763</v>
      </c>
      <c r="E409" s="70" t="s">
        <v>763</v>
      </c>
      <c r="F409" s="69">
        <v>1</v>
      </c>
      <c r="G409" t="s">
        <v>866</v>
      </c>
      <c r="H409" t="s">
        <v>866</v>
      </c>
      <c r="I409" t="s">
        <v>867</v>
      </c>
      <c r="J409" t="s">
        <v>1162</v>
      </c>
      <c r="K409" t="s">
        <v>1163</v>
      </c>
      <c r="L409" s="69" t="s">
        <v>62</v>
      </c>
      <c r="M409" s="69" t="s">
        <v>60</v>
      </c>
      <c r="O409" s="69" t="s">
        <v>804</v>
      </c>
    </row>
    <row r="410" spans="1:15" ht="15" x14ac:dyDescent="0.2">
      <c r="A410" s="70" t="s">
        <v>207</v>
      </c>
      <c r="B410" s="69">
        <v>1377</v>
      </c>
      <c r="C410" s="69" t="s">
        <v>700</v>
      </c>
      <c r="D410" s="70" t="s">
        <v>763</v>
      </c>
      <c r="E410" s="70" t="s">
        <v>763</v>
      </c>
      <c r="F410" s="69">
        <v>1</v>
      </c>
      <c r="G410" t="s">
        <v>866</v>
      </c>
      <c r="H410" t="s">
        <v>866</v>
      </c>
      <c r="I410" t="s">
        <v>867</v>
      </c>
      <c r="J410" t="s">
        <v>1162</v>
      </c>
      <c r="K410" t="s">
        <v>1163</v>
      </c>
      <c r="L410" s="69" t="s">
        <v>62</v>
      </c>
      <c r="M410" s="69" t="s">
        <v>60</v>
      </c>
      <c r="O410" s="69" t="s">
        <v>804</v>
      </c>
    </row>
    <row r="411" spans="1:15" ht="15" x14ac:dyDescent="0.2">
      <c r="A411" s="70" t="s">
        <v>207</v>
      </c>
      <c r="B411" s="69">
        <v>1378</v>
      </c>
      <c r="C411" s="69" t="s">
        <v>700</v>
      </c>
      <c r="D411" s="70" t="s">
        <v>763</v>
      </c>
      <c r="E411" s="70" t="s">
        <v>763</v>
      </c>
      <c r="F411" s="69">
        <v>1</v>
      </c>
      <c r="G411" t="s">
        <v>866</v>
      </c>
      <c r="H411" t="s">
        <v>866</v>
      </c>
      <c r="I411" t="s">
        <v>867</v>
      </c>
      <c r="J411" t="s">
        <v>1162</v>
      </c>
      <c r="K411" t="s">
        <v>1163</v>
      </c>
      <c r="L411" s="69" t="s">
        <v>62</v>
      </c>
      <c r="M411" s="69" t="s">
        <v>60</v>
      </c>
      <c r="O411" s="69" t="s">
        <v>804</v>
      </c>
    </row>
    <row r="412" spans="1:15" ht="15" x14ac:dyDescent="0.2">
      <c r="A412" s="70" t="s">
        <v>207</v>
      </c>
      <c r="B412" s="69">
        <v>1379</v>
      </c>
      <c r="C412" s="69" t="s">
        <v>700</v>
      </c>
      <c r="D412" s="70" t="s">
        <v>763</v>
      </c>
      <c r="E412" s="70" t="s">
        <v>763</v>
      </c>
      <c r="F412" s="69">
        <v>1</v>
      </c>
      <c r="G412" t="s">
        <v>866</v>
      </c>
      <c r="H412" t="s">
        <v>866</v>
      </c>
      <c r="I412" t="s">
        <v>867</v>
      </c>
      <c r="J412" t="s">
        <v>1162</v>
      </c>
      <c r="K412" t="s">
        <v>1163</v>
      </c>
      <c r="L412" s="69" t="s">
        <v>62</v>
      </c>
      <c r="M412" s="69" t="s">
        <v>60</v>
      </c>
      <c r="O412" s="69" t="s">
        <v>804</v>
      </c>
    </row>
    <row r="413" spans="1:15" ht="15" x14ac:dyDescent="0.2">
      <c r="A413" s="70" t="s">
        <v>207</v>
      </c>
      <c r="B413" s="69">
        <v>1380</v>
      </c>
      <c r="C413" s="69" t="s">
        <v>700</v>
      </c>
      <c r="D413" s="70" t="s">
        <v>763</v>
      </c>
      <c r="E413" s="70" t="s">
        <v>763</v>
      </c>
      <c r="F413" s="69">
        <v>1</v>
      </c>
      <c r="G413" t="s">
        <v>866</v>
      </c>
      <c r="H413" t="s">
        <v>866</v>
      </c>
      <c r="I413" t="s">
        <v>867</v>
      </c>
      <c r="J413" t="s">
        <v>1162</v>
      </c>
      <c r="K413" t="s">
        <v>1163</v>
      </c>
      <c r="L413" s="69" t="s">
        <v>62</v>
      </c>
      <c r="M413" s="69" t="s">
        <v>60</v>
      </c>
      <c r="O413" s="69" t="s">
        <v>804</v>
      </c>
    </row>
    <row r="414" spans="1:15" ht="15" x14ac:dyDescent="0.2">
      <c r="A414" s="70" t="s">
        <v>207</v>
      </c>
      <c r="B414" s="69">
        <v>1381</v>
      </c>
      <c r="C414" s="69" t="s">
        <v>700</v>
      </c>
      <c r="D414" s="70" t="s">
        <v>763</v>
      </c>
      <c r="E414" s="70" t="s">
        <v>763</v>
      </c>
      <c r="F414" s="69">
        <v>1</v>
      </c>
      <c r="G414" t="s">
        <v>866</v>
      </c>
      <c r="H414" t="s">
        <v>866</v>
      </c>
      <c r="I414" t="s">
        <v>867</v>
      </c>
      <c r="J414" t="s">
        <v>1162</v>
      </c>
      <c r="K414" t="s">
        <v>1163</v>
      </c>
      <c r="L414" s="69" t="s">
        <v>62</v>
      </c>
      <c r="M414" s="69" t="s">
        <v>60</v>
      </c>
      <c r="O414" s="69" t="s">
        <v>804</v>
      </c>
    </row>
    <row r="415" spans="1:15" ht="15" x14ac:dyDescent="0.2">
      <c r="A415" s="70" t="s">
        <v>282</v>
      </c>
      <c r="B415" s="69">
        <v>2431</v>
      </c>
      <c r="C415" s="69" t="s">
        <v>700</v>
      </c>
      <c r="D415" s="70" t="s">
        <v>763</v>
      </c>
      <c r="E415" s="70" t="s">
        <v>763</v>
      </c>
      <c r="F415" s="69">
        <v>1</v>
      </c>
      <c r="G415" t="s">
        <v>866</v>
      </c>
      <c r="H415" t="s">
        <v>866</v>
      </c>
      <c r="I415" t="s">
        <v>867</v>
      </c>
      <c r="J415" t="s">
        <v>1162</v>
      </c>
      <c r="K415" t="s">
        <v>1163</v>
      </c>
      <c r="L415" s="69" t="s">
        <v>62</v>
      </c>
      <c r="M415" s="69" t="s">
        <v>60</v>
      </c>
      <c r="O415" s="69" t="s">
        <v>804</v>
      </c>
    </row>
    <row r="416" spans="1:15" ht="15" x14ac:dyDescent="0.2">
      <c r="A416" s="70" t="s">
        <v>282</v>
      </c>
      <c r="B416" s="69">
        <v>2432</v>
      </c>
      <c r="C416" s="69" t="s">
        <v>700</v>
      </c>
      <c r="D416" s="70" t="s">
        <v>763</v>
      </c>
      <c r="E416" s="70" t="s">
        <v>763</v>
      </c>
      <c r="F416" s="69">
        <v>1</v>
      </c>
      <c r="G416" t="s">
        <v>866</v>
      </c>
      <c r="H416" t="s">
        <v>866</v>
      </c>
      <c r="I416" t="s">
        <v>867</v>
      </c>
      <c r="J416" t="s">
        <v>1162</v>
      </c>
      <c r="K416" t="s">
        <v>1163</v>
      </c>
      <c r="L416" s="69" t="s">
        <v>62</v>
      </c>
      <c r="M416" s="69" t="s">
        <v>60</v>
      </c>
      <c r="O416" s="69" t="s">
        <v>804</v>
      </c>
    </row>
    <row r="417" spans="1:15" ht="15" x14ac:dyDescent="0.2">
      <c r="A417" s="70" t="s">
        <v>282</v>
      </c>
      <c r="B417" s="69">
        <v>2455</v>
      </c>
      <c r="C417" s="69" t="s">
        <v>700</v>
      </c>
      <c r="D417" s="70" t="s">
        <v>763</v>
      </c>
      <c r="E417" s="70" t="s">
        <v>763</v>
      </c>
      <c r="F417" s="69">
        <v>1</v>
      </c>
      <c r="G417" t="s">
        <v>866</v>
      </c>
      <c r="H417" t="s">
        <v>866</v>
      </c>
      <c r="I417" t="s">
        <v>867</v>
      </c>
      <c r="J417" t="s">
        <v>1162</v>
      </c>
      <c r="K417" t="s">
        <v>1163</v>
      </c>
      <c r="L417" s="69" t="s">
        <v>62</v>
      </c>
      <c r="M417" s="69" t="s">
        <v>60</v>
      </c>
      <c r="O417" s="69" t="s">
        <v>804</v>
      </c>
    </row>
    <row r="418" spans="1:15" ht="15" x14ac:dyDescent="0.2">
      <c r="A418" s="70" t="s">
        <v>282</v>
      </c>
      <c r="B418" s="69">
        <v>2456</v>
      </c>
      <c r="C418" s="69" t="s">
        <v>700</v>
      </c>
      <c r="D418" s="70" t="s">
        <v>763</v>
      </c>
      <c r="E418" s="70" t="s">
        <v>763</v>
      </c>
      <c r="F418" s="69">
        <v>1</v>
      </c>
      <c r="G418" t="s">
        <v>866</v>
      </c>
      <c r="H418" t="s">
        <v>866</v>
      </c>
      <c r="I418" t="s">
        <v>867</v>
      </c>
      <c r="J418" t="s">
        <v>1162</v>
      </c>
      <c r="K418" t="s">
        <v>1163</v>
      </c>
      <c r="L418" s="69" t="s">
        <v>62</v>
      </c>
      <c r="M418" s="69" t="s">
        <v>60</v>
      </c>
      <c r="O418" s="69" t="s">
        <v>804</v>
      </c>
    </row>
    <row r="419" spans="1:15" ht="15" x14ac:dyDescent="0.2">
      <c r="A419" s="70" t="s">
        <v>298</v>
      </c>
      <c r="B419" s="69">
        <v>2767</v>
      </c>
      <c r="C419" s="69" t="s">
        <v>700</v>
      </c>
      <c r="D419" s="70" t="s">
        <v>763</v>
      </c>
      <c r="E419" s="70" t="s">
        <v>763</v>
      </c>
      <c r="F419" s="69">
        <v>1</v>
      </c>
      <c r="G419" t="s">
        <v>866</v>
      </c>
      <c r="H419" t="s">
        <v>866</v>
      </c>
      <c r="I419" t="s">
        <v>867</v>
      </c>
      <c r="J419" t="s">
        <v>1162</v>
      </c>
      <c r="K419" t="s">
        <v>1163</v>
      </c>
      <c r="L419" s="69" t="s">
        <v>62</v>
      </c>
      <c r="M419" s="69" t="s">
        <v>60</v>
      </c>
      <c r="O419" s="69" t="s">
        <v>804</v>
      </c>
    </row>
    <row r="420" spans="1:15" ht="15" x14ac:dyDescent="0.2">
      <c r="A420" s="70" t="s">
        <v>298</v>
      </c>
      <c r="B420" s="69">
        <v>2801</v>
      </c>
      <c r="C420" s="69" t="s">
        <v>700</v>
      </c>
      <c r="D420" s="70" t="s">
        <v>763</v>
      </c>
      <c r="E420" s="70" t="s">
        <v>763</v>
      </c>
      <c r="F420" s="69">
        <v>1</v>
      </c>
      <c r="G420" t="s">
        <v>866</v>
      </c>
      <c r="H420" t="s">
        <v>866</v>
      </c>
      <c r="I420" t="s">
        <v>867</v>
      </c>
      <c r="J420" t="s">
        <v>1162</v>
      </c>
      <c r="K420" t="s">
        <v>1163</v>
      </c>
      <c r="L420" s="69" t="s">
        <v>62</v>
      </c>
      <c r="M420" s="69" t="s">
        <v>60</v>
      </c>
      <c r="O420" s="69" t="s">
        <v>804</v>
      </c>
    </row>
    <row r="421" spans="1:15" ht="15" x14ac:dyDescent="0.2">
      <c r="A421" s="70" t="s">
        <v>328</v>
      </c>
      <c r="B421" s="69">
        <v>3213</v>
      </c>
      <c r="C421" s="69" t="s">
        <v>700</v>
      </c>
      <c r="D421" s="70" t="s">
        <v>763</v>
      </c>
      <c r="E421" s="70" t="s">
        <v>763</v>
      </c>
      <c r="F421" s="70">
        <v>1</v>
      </c>
      <c r="G421" t="s">
        <v>866</v>
      </c>
      <c r="H421" t="s">
        <v>866</v>
      </c>
      <c r="I421" t="s">
        <v>867</v>
      </c>
      <c r="J421" t="s">
        <v>1162</v>
      </c>
      <c r="K421" t="s">
        <v>1163</v>
      </c>
      <c r="L421" s="69" t="s">
        <v>62</v>
      </c>
      <c r="M421" s="69" t="s">
        <v>60</v>
      </c>
      <c r="O421" s="69" t="s">
        <v>804</v>
      </c>
    </row>
    <row r="422" spans="1:15" ht="15" x14ac:dyDescent="0.2">
      <c r="A422" s="70" t="s">
        <v>328</v>
      </c>
      <c r="B422" s="69">
        <v>3214</v>
      </c>
      <c r="C422" s="69" t="s">
        <v>700</v>
      </c>
      <c r="D422" s="70" t="s">
        <v>763</v>
      </c>
      <c r="E422" s="70" t="s">
        <v>763</v>
      </c>
      <c r="F422" s="70">
        <v>1</v>
      </c>
      <c r="G422" t="s">
        <v>866</v>
      </c>
      <c r="H422" t="s">
        <v>866</v>
      </c>
      <c r="I422" t="s">
        <v>867</v>
      </c>
      <c r="J422" t="s">
        <v>1162</v>
      </c>
      <c r="K422" t="s">
        <v>1163</v>
      </c>
      <c r="L422" s="69" t="s">
        <v>62</v>
      </c>
      <c r="M422" s="69" t="s">
        <v>60</v>
      </c>
      <c r="O422" s="69" t="s">
        <v>804</v>
      </c>
    </row>
    <row r="423" spans="1:15" ht="15" x14ac:dyDescent="0.2">
      <c r="A423" s="70" t="s">
        <v>328</v>
      </c>
      <c r="B423" s="69">
        <v>3215</v>
      </c>
      <c r="C423" s="69" t="s">
        <v>700</v>
      </c>
      <c r="D423" s="70" t="s">
        <v>763</v>
      </c>
      <c r="E423" s="70" t="s">
        <v>763</v>
      </c>
      <c r="F423" s="70">
        <v>1</v>
      </c>
      <c r="G423" t="s">
        <v>866</v>
      </c>
      <c r="H423" t="s">
        <v>866</v>
      </c>
      <c r="I423" t="s">
        <v>867</v>
      </c>
      <c r="J423" t="s">
        <v>1162</v>
      </c>
      <c r="K423" t="s">
        <v>1163</v>
      </c>
      <c r="L423" s="69" t="s">
        <v>62</v>
      </c>
      <c r="M423" s="69" t="s">
        <v>60</v>
      </c>
      <c r="O423" s="69" t="s">
        <v>804</v>
      </c>
    </row>
    <row r="424" spans="1:15" ht="15" x14ac:dyDescent="0.2">
      <c r="A424" s="70" t="s">
        <v>460</v>
      </c>
      <c r="B424" s="69">
        <v>5144</v>
      </c>
      <c r="C424" s="69" t="s">
        <v>700</v>
      </c>
      <c r="D424" s="70" t="s">
        <v>763</v>
      </c>
      <c r="E424" s="70" t="s">
        <v>763</v>
      </c>
      <c r="F424" s="70">
        <v>1</v>
      </c>
      <c r="G424" t="s">
        <v>866</v>
      </c>
      <c r="H424" t="s">
        <v>866</v>
      </c>
      <c r="I424" t="s">
        <v>867</v>
      </c>
      <c r="J424" t="s">
        <v>1162</v>
      </c>
      <c r="K424" t="s">
        <v>1163</v>
      </c>
      <c r="L424" s="69" t="s">
        <v>62</v>
      </c>
      <c r="M424" s="69" t="s">
        <v>60</v>
      </c>
      <c r="O424" s="69" t="s">
        <v>804</v>
      </c>
    </row>
    <row r="425" spans="1:15" ht="15" x14ac:dyDescent="0.2">
      <c r="A425" s="70" t="s">
        <v>460</v>
      </c>
      <c r="B425" s="69">
        <v>5145</v>
      </c>
      <c r="C425" s="69" t="s">
        <v>700</v>
      </c>
      <c r="D425" s="70" t="s">
        <v>763</v>
      </c>
      <c r="E425" s="70" t="s">
        <v>763</v>
      </c>
      <c r="F425" s="70">
        <v>1</v>
      </c>
      <c r="G425" t="s">
        <v>866</v>
      </c>
      <c r="H425" t="s">
        <v>866</v>
      </c>
      <c r="I425" t="s">
        <v>867</v>
      </c>
      <c r="J425" t="s">
        <v>1162</v>
      </c>
      <c r="K425" t="s">
        <v>1163</v>
      </c>
      <c r="L425" s="69" t="s">
        <v>62</v>
      </c>
      <c r="M425" s="69" t="s">
        <v>60</v>
      </c>
      <c r="O425" s="69" t="s">
        <v>804</v>
      </c>
    </row>
    <row r="426" spans="1:15" ht="15" x14ac:dyDescent="0.2">
      <c r="A426" s="70" t="s">
        <v>460</v>
      </c>
      <c r="B426" s="69">
        <v>5146</v>
      </c>
      <c r="C426" s="69" t="s">
        <v>700</v>
      </c>
      <c r="D426" s="70" t="s">
        <v>763</v>
      </c>
      <c r="E426" s="70" t="s">
        <v>763</v>
      </c>
      <c r="F426" s="70">
        <v>1</v>
      </c>
      <c r="G426" t="s">
        <v>866</v>
      </c>
      <c r="H426" t="s">
        <v>866</v>
      </c>
      <c r="I426" t="s">
        <v>867</v>
      </c>
      <c r="J426" t="s">
        <v>1162</v>
      </c>
      <c r="K426" t="s">
        <v>1163</v>
      </c>
      <c r="L426" s="69" t="s">
        <v>62</v>
      </c>
      <c r="M426" s="69" t="s">
        <v>60</v>
      </c>
      <c r="O426" s="69" t="s">
        <v>804</v>
      </c>
    </row>
    <row r="427" spans="1:15" ht="15" x14ac:dyDescent="0.2">
      <c r="A427" s="70" t="s">
        <v>460</v>
      </c>
      <c r="B427" s="69">
        <v>5147</v>
      </c>
      <c r="C427" s="69" t="s">
        <v>700</v>
      </c>
      <c r="D427" s="70" t="s">
        <v>763</v>
      </c>
      <c r="E427" s="70" t="s">
        <v>763</v>
      </c>
      <c r="F427" s="70">
        <v>1</v>
      </c>
      <c r="G427" t="s">
        <v>866</v>
      </c>
      <c r="H427" t="s">
        <v>866</v>
      </c>
      <c r="I427" t="s">
        <v>867</v>
      </c>
      <c r="J427" t="s">
        <v>1162</v>
      </c>
      <c r="K427" t="s">
        <v>1163</v>
      </c>
      <c r="L427" s="69" t="s">
        <v>62</v>
      </c>
      <c r="M427" s="69" t="s">
        <v>60</v>
      </c>
      <c r="O427" s="69" t="s">
        <v>804</v>
      </c>
    </row>
    <row r="428" spans="1:15" ht="15" x14ac:dyDescent="0.2">
      <c r="A428" s="70" t="s">
        <v>460</v>
      </c>
      <c r="B428" s="69">
        <v>5148</v>
      </c>
      <c r="C428" s="69" t="s">
        <v>700</v>
      </c>
      <c r="D428" s="70" t="s">
        <v>763</v>
      </c>
      <c r="E428" s="70" t="s">
        <v>763</v>
      </c>
      <c r="F428" s="70">
        <v>1</v>
      </c>
      <c r="G428" t="s">
        <v>866</v>
      </c>
      <c r="H428" t="s">
        <v>866</v>
      </c>
      <c r="I428" t="s">
        <v>867</v>
      </c>
      <c r="J428" t="s">
        <v>1162</v>
      </c>
      <c r="K428" t="s">
        <v>1163</v>
      </c>
      <c r="L428" s="69" t="s">
        <v>62</v>
      </c>
      <c r="M428" s="69" t="s">
        <v>60</v>
      </c>
      <c r="O428" s="69" t="s">
        <v>804</v>
      </c>
    </row>
    <row r="429" spans="1:15" ht="15" x14ac:dyDescent="0.2">
      <c r="A429" s="70" t="s">
        <v>475</v>
      </c>
      <c r="B429" s="69">
        <v>5581</v>
      </c>
      <c r="C429" s="69" t="s">
        <v>700</v>
      </c>
      <c r="D429" s="70" t="s">
        <v>763</v>
      </c>
      <c r="E429" s="70" t="s">
        <v>763</v>
      </c>
      <c r="F429" s="70">
        <v>1</v>
      </c>
      <c r="G429" t="s">
        <v>866</v>
      </c>
      <c r="H429" t="s">
        <v>866</v>
      </c>
      <c r="I429" t="s">
        <v>867</v>
      </c>
      <c r="J429" t="s">
        <v>1162</v>
      </c>
      <c r="K429" t="s">
        <v>1163</v>
      </c>
      <c r="L429" s="69" t="s">
        <v>62</v>
      </c>
      <c r="M429" s="69" t="s">
        <v>60</v>
      </c>
      <c r="O429" s="69" t="s">
        <v>804</v>
      </c>
    </row>
    <row r="430" spans="1:15" ht="15" x14ac:dyDescent="0.2">
      <c r="A430" s="70" t="s">
        <v>475</v>
      </c>
      <c r="B430" s="69">
        <v>5582</v>
      </c>
      <c r="C430" s="69" t="s">
        <v>700</v>
      </c>
      <c r="D430" s="70" t="s">
        <v>763</v>
      </c>
      <c r="E430" s="70" t="s">
        <v>763</v>
      </c>
      <c r="F430" s="70">
        <v>1</v>
      </c>
      <c r="G430" t="s">
        <v>866</v>
      </c>
      <c r="H430" t="s">
        <v>866</v>
      </c>
      <c r="I430" t="s">
        <v>867</v>
      </c>
      <c r="J430" t="s">
        <v>1162</v>
      </c>
      <c r="K430" t="s">
        <v>1163</v>
      </c>
      <c r="L430" s="69" t="s">
        <v>62</v>
      </c>
      <c r="M430" s="69" t="s">
        <v>60</v>
      </c>
      <c r="O430" s="69" t="s">
        <v>804</v>
      </c>
    </row>
    <row r="431" spans="1:15" ht="15" x14ac:dyDescent="0.2">
      <c r="A431" s="70" t="s">
        <v>489</v>
      </c>
      <c r="B431" s="69">
        <v>5711</v>
      </c>
      <c r="C431" s="69" t="s">
        <v>700</v>
      </c>
      <c r="D431" s="70" t="s">
        <v>763</v>
      </c>
      <c r="E431" s="70" t="s">
        <v>763</v>
      </c>
      <c r="F431" s="70">
        <v>1</v>
      </c>
      <c r="G431" t="s">
        <v>866</v>
      </c>
      <c r="H431" t="s">
        <v>866</v>
      </c>
      <c r="I431" t="s">
        <v>867</v>
      </c>
      <c r="J431" t="s">
        <v>1162</v>
      </c>
      <c r="K431" t="s">
        <v>1163</v>
      </c>
      <c r="L431" s="69" t="s">
        <v>62</v>
      </c>
      <c r="M431" s="69" t="s">
        <v>60</v>
      </c>
      <c r="O431" s="69" t="s">
        <v>804</v>
      </c>
    </row>
    <row r="432" spans="1:15" ht="15" x14ac:dyDescent="0.2">
      <c r="A432" s="70" t="s">
        <v>489</v>
      </c>
      <c r="B432" s="69">
        <v>5712</v>
      </c>
      <c r="C432" s="69" t="s">
        <v>700</v>
      </c>
      <c r="D432" s="70" t="s">
        <v>763</v>
      </c>
      <c r="E432" s="70" t="s">
        <v>763</v>
      </c>
      <c r="F432" s="70">
        <v>1</v>
      </c>
      <c r="G432" t="s">
        <v>866</v>
      </c>
      <c r="H432" t="s">
        <v>866</v>
      </c>
      <c r="I432" t="s">
        <v>867</v>
      </c>
      <c r="J432" t="s">
        <v>1162</v>
      </c>
      <c r="K432" t="s">
        <v>1163</v>
      </c>
      <c r="L432" s="69" t="s">
        <v>62</v>
      </c>
      <c r="M432" s="69" t="s">
        <v>60</v>
      </c>
      <c r="O432" s="69" t="s">
        <v>804</v>
      </c>
    </row>
    <row r="433" spans="1:15" ht="15" x14ac:dyDescent="0.2">
      <c r="A433" s="70" t="s">
        <v>489</v>
      </c>
      <c r="B433" s="69">
        <v>5713</v>
      </c>
      <c r="C433" s="69" t="s">
        <v>700</v>
      </c>
      <c r="D433" s="70" t="s">
        <v>763</v>
      </c>
      <c r="E433" s="70" t="s">
        <v>763</v>
      </c>
      <c r="F433" s="70">
        <v>1</v>
      </c>
      <c r="G433" t="s">
        <v>866</v>
      </c>
      <c r="H433" t="s">
        <v>866</v>
      </c>
      <c r="I433" t="s">
        <v>867</v>
      </c>
      <c r="J433" t="s">
        <v>1162</v>
      </c>
      <c r="K433" t="s">
        <v>1163</v>
      </c>
      <c r="L433" s="69" t="s">
        <v>62</v>
      </c>
      <c r="M433" s="69" t="s">
        <v>60</v>
      </c>
      <c r="O433" s="69" t="s">
        <v>804</v>
      </c>
    </row>
    <row r="434" spans="1:15" ht="15" x14ac:dyDescent="0.2">
      <c r="A434" s="69" t="s">
        <v>117</v>
      </c>
      <c r="B434" s="69">
        <v>694</v>
      </c>
      <c r="C434" s="69" t="s">
        <v>700</v>
      </c>
      <c r="D434" s="70" t="s">
        <v>763</v>
      </c>
      <c r="E434" s="70" t="s">
        <v>763</v>
      </c>
      <c r="F434" s="69">
        <v>1</v>
      </c>
      <c r="G434" t="s">
        <v>866</v>
      </c>
      <c r="H434" t="s">
        <v>866</v>
      </c>
      <c r="I434" t="s">
        <v>867</v>
      </c>
      <c r="J434" t="s">
        <v>1162</v>
      </c>
      <c r="K434" t="s">
        <v>1163</v>
      </c>
      <c r="L434" s="69" t="s">
        <v>62</v>
      </c>
      <c r="M434" s="69" t="s">
        <v>60</v>
      </c>
      <c r="O434" s="69" t="s">
        <v>804</v>
      </c>
    </row>
    <row r="435" spans="1:15" ht="15" x14ac:dyDescent="0.2">
      <c r="A435" s="69" t="s">
        <v>117</v>
      </c>
      <c r="B435" s="69">
        <v>695</v>
      </c>
      <c r="C435" s="69" t="s">
        <v>700</v>
      </c>
      <c r="D435" s="70" t="s">
        <v>763</v>
      </c>
      <c r="E435" s="70" t="s">
        <v>763</v>
      </c>
      <c r="F435" s="69">
        <v>1</v>
      </c>
      <c r="G435" t="s">
        <v>866</v>
      </c>
      <c r="H435" t="s">
        <v>866</v>
      </c>
      <c r="I435" t="s">
        <v>867</v>
      </c>
      <c r="J435" t="s">
        <v>1162</v>
      </c>
      <c r="K435" t="s">
        <v>1163</v>
      </c>
      <c r="L435" s="69" t="s">
        <v>62</v>
      </c>
      <c r="M435" s="69" t="s">
        <v>60</v>
      </c>
      <c r="O435" s="69" t="s">
        <v>804</v>
      </c>
    </row>
    <row r="436" spans="1:15" ht="15" x14ac:dyDescent="0.2">
      <c r="A436" s="69" t="s">
        <v>117</v>
      </c>
      <c r="B436" s="69">
        <v>705</v>
      </c>
      <c r="C436" s="69" t="s">
        <v>700</v>
      </c>
      <c r="D436" s="70" t="s">
        <v>763</v>
      </c>
      <c r="E436" s="70" t="s">
        <v>763</v>
      </c>
      <c r="F436" s="69">
        <v>1</v>
      </c>
      <c r="G436" t="s">
        <v>866</v>
      </c>
      <c r="H436" t="s">
        <v>866</v>
      </c>
      <c r="I436" t="s">
        <v>867</v>
      </c>
      <c r="J436" t="s">
        <v>1162</v>
      </c>
      <c r="K436" t="s">
        <v>1163</v>
      </c>
      <c r="L436" s="69" t="s">
        <v>62</v>
      </c>
      <c r="M436" s="69" t="s">
        <v>60</v>
      </c>
      <c r="O436" s="69" t="s">
        <v>804</v>
      </c>
    </row>
    <row r="437" spans="1:15" ht="15" x14ac:dyDescent="0.2">
      <c r="A437" s="69" t="s">
        <v>117</v>
      </c>
      <c r="B437" s="69">
        <v>717</v>
      </c>
      <c r="C437" s="69" t="s">
        <v>700</v>
      </c>
      <c r="D437" s="70" t="s">
        <v>763</v>
      </c>
      <c r="E437" s="70" t="s">
        <v>763</v>
      </c>
      <c r="F437" s="69">
        <v>1</v>
      </c>
      <c r="G437" t="s">
        <v>866</v>
      </c>
      <c r="H437" t="s">
        <v>866</v>
      </c>
      <c r="I437" t="s">
        <v>867</v>
      </c>
      <c r="J437" t="s">
        <v>1162</v>
      </c>
      <c r="K437" t="s">
        <v>1163</v>
      </c>
      <c r="L437" s="69" t="s">
        <v>62</v>
      </c>
      <c r="M437" s="69" t="s">
        <v>60</v>
      </c>
      <c r="O437" s="69" t="s">
        <v>804</v>
      </c>
    </row>
    <row r="438" spans="1:15" ht="15" x14ac:dyDescent="0.2">
      <c r="A438" s="69" t="s">
        <v>117</v>
      </c>
      <c r="B438" s="69">
        <v>718</v>
      </c>
      <c r="C438" s="69" t="s">
        <v>700</v>
      </c>
      <c r="D438" s="70" t="s">
        <v>763</v>
      </c>
      <c r="E438" s="70" t="s">
        <v>763</v>
      </c>
      <c r="F438" s="69">
        <v>1</v>
      </c>
      <c r="G438" t="s">
        <v>866</v>
      </c>
      <c r="H438" t="s">
        <v>866</v>
      </c>
      <c r="I438" t="s">
        <v>867</v>
      </c>
      <c r="J438" t="s">
        <v>1162</v>
      </c>
      <c r="K438" t="s">
        <v>1163</v>
      </c>
      <c r="L438" s="69" t="s">
        <v>62</v>
      </c>
      <c r="M438" s="69" t="s">
        <v>60</v>
      </c>
      <c r="O438" s="69" t="s">
        <v>804</v>
      </c>
    </row>
    <row r="439" spans="1:15" ht="15" x14ac:dyDescent="0.2">
      <c r="A439" s="70" t="s">
        <v>181</v>
      </c>
      <c r="B439" s="69">
        <v>1105</v>
      </c>
      <c r="C439" s="69" t="s">
        <v>700</v>
      </c>
      <c r="D439" s="70" t="s">
        <v>767</v>
      </c>
      <c r="E439" s="70" t="s">
        <v>767</v>
      </c>
      <c r="F439" s="69">
        <v>1</v>
      </c>
      <c r="G439" t="s">
        <v>866</v>
      </c>
      <c r="H439" t="s">
        <v>866</v>
      </c>
      <c r="I439" t="s">
        <v>867</v>
      </c>
      <c r="J439" t="s">
        <v>1162</v>
      </c>
      <c r="K439" t="s">
        <v>1163</v>
      </c>
      <c r="L439" s="69" t="s">
        <v>62</v>
      </c>
      <c r="M439" s="69" t="s">
        <v>60</v>
      </c>
      <c r="O439" s="69" t="s">
        <v>804</v>
      </c>
    </row>
    <row r="440" spans="1:15" ht="15" x14ac:dyDescent="0.2">
      <c r="A440" s="70" t="s">
        <v>181</v>
      </c>
      <c r="B440" s="69">
        <v>1170</v>
      </c>
      <c r="C440" s="69" t="s">
        <v>700</v>
      </c>
      <c r="D440" s="70" t="s">
        <v>767</v>
      </c>
      <c r="E440" s="70" t="s">
        <v>767</v>
      </c>
      <c r="F440" s="69">
        <v>1</v>
      </c>
      <c r="G440" t="s">
        <v>866</v>
      </c>
      <c r="H440" t="s">
        <v>866</v>
      </c>
      <c r="I440" t="s">
        <v>867</v>
      </c>
      <c r="J440" t="s">
        <v>1162</v>
      </c>
      <c r="K440" t="s">
        <v>1163</v>
      </c>
      <c r="L440" s="69" t="s">
        <v>62</v>
      </c>
      <c r="M440" s="69" t="s">
        <v>60</v>
      </c>
      <c r="O440" s="69" t="s">
        <v>804</v>
      </c>
    </row>
    <row r="441" spans="1:15" ht="15" x14ac:dyDescent="0.2">
      <c r="A441" s="70" t="s">
        <v>181</v>
      </c>
      <c r="B441" s="69">
        <v>1171</v>
      </c>
      <c r="C441" s="69" t="s">
        <v>700</v>
      </c>
      <c r="D441" s="70" t="s">
        <v>767</v>
      </c>
      <c r="E441" s="70" t="s">
        <v>767</v>
      </c>
      <c r="F441" s="69">
        <v>1</v>
      </c>
      <c r="G441" t="s">
        <v>866</v>
      </c>
      <c r="H441" t="s">
        <v>866</v>
      </c>
      <c r="I441" t="s">
        <v>867</v>
      </c>
      <c r="J441" t="s">
        <v>1162</v>
      </c>
      <c r="K441" t="s">
        <v>1163</v>
      </c>
      <c r="L441" s="69" t="s">
        <v>62</v>
      </c>
      <c r="M441" s="69" t="s">
        <v>60</v>
      </c>
      <c r="O441" s="69" t="s">
        <v>804</v>
      </c>
    </row>
    <row r="442" spans="1:15" ht="15" x14ac:dyDescent="0.2">
      <c r="A442" s="70" t="s">
        <v>207</v>
      </c>
      <c r="B442" s="69">
        <v>1361</v>
      </c>
      <c r="C442" s="69" t="s">
        <v>700</v>
      </c>
      <c r="D442" s="70" t="s">
        <v>767</v>
      </c>
      <c r="E442" s="70" t="s">
        <v>767</v>
      </c>
      <c r="F442" s="69">
        <v>1</v>
      </c>
      <c r="G442" t="s">
        <v>866</v>
      </c>
      <c r="H442" t="s">
        <v>866</v>
      </c>
      <c r="I442" t="s">
        <v>867</v>
      </c>
      <c r="J442" t="s">
        <v>1162</v>
      </c>
      <c r="K442" t="s">
        <v>1163</v>
      </c>
      <c r="L442" s="69" t="s">
        <v>62</v>
      </c>
      <c r="M442" s="69" t="s">
        <v>60</v>
      </c>
      <c r="O442" s="69" t="s">
        <v>804</v>
      </c>
    </row>
    <row r="443" spans="1:15" ht="15" x14ac:dyDescent="0.2">
      <c r="A443" s="70" t="s">
        <v>207</v>
      </c>
      <c r="B443" s="69">
        <v>1362</v>
      </c>
      <c r="C443" s="69" t="s">
        <v>700</v>
      </c>
      <c r="D443" s="70" t="s">
        <v>767</v>
      </c>
      <c r="E443" s="70" t="s">
        <v>767</v>
      </c>
      <c r="F443" s="69">
        <v>1</v>
      </c>
      <c r="G443" t="s">
        <v>866</v>
      </c>
      <c r="H443" t="s">
        <v>866</v>
      </c>
      <c r="I443" t="s">
        <v>867</v>
      </c>
      <c r="J443" t="s">
        <v>1162</v>
      </c>
      <c r="K443" t="s">
        <v>1163</v>
      </c>
      <c r="L443" s="69" t="s">
        <v>62</v>
      </c>
      <c r="M443" s="69" t="s">
        <v>60</v>
      </c>
      <c r="O443" s="69" t="s">
        <v>804</v>
      </c>
    </row>
    <row r="444" spans="1:15" ht="15" x14ac:dyDescent="0.2">
      <c r="A444" s="70" t="s">
        <v>207</v>
      </c>
      <c r="B444" s="69">
        <v>1363</v>
      </c>
      <c r="C444" s="69" t="s">
        <v>700</v>
      </c>
      <c r="D444" s="70" t="s">
        <v>767</v>
      </c>
      <c r="E444" s="70" t="s">
        <v>767</v>
      </c>
      <c r="F444" s="69">
        <v>1</v>
      </c>
      <c r="G444" t="s">
        <v>866</v>
      </c>
      <c r="H444" t="s">
        <v>866</v>
      </c>
      <c r="I444" t="s">
        <v>867</v>
      </c>
      <c r="J444" t="s">
        <v>1162</v>
      </c>
      <c r="K444" t="s">
        <v>1163</v>
      </c>
      <c r="L444" s="69" t="s">
        <v>62</v>
      </c>
      <c r="M444" s="69" t="s">
        <v>60</v>
      </c>
      <c r="O444" s="69" t="s">
        <v>804</v>
      </c>
    </row>
    <row r="445" spans="1:15" ht="15" x14ac:dyDescent="0.2">
      <c r="A445" s="70" t="s">
        <v>207</v>
      </c>
      <c r="B445" s="69">
        <v>1364</v>
      </c>
      <c r="C445" s="69" t="s">
        <v>700</v>
      </c>
      <c r="D445" s="70" t="s">
        <v>767</v>
      </c>
      <c r="E445" s="70" t="s">
        <v>767</v>
      </c>
      <c r="F445" s="69">
        <v>1</v>
      </c>
      <c r="G445" t="s">
        <v>866</v>
      </c>
      <c r="H445" t="s">
        <v>866</v>
      </c>
      <c r="I445" t="s">
        <v>867</v>
      </c>
      <c r="J445" t="s">
        <v>1162</v>
      </c>
      <c r="K445" t="s">
        <v>1163</v>
      </c>
      <c r="L445" s="69" t="s">
        <v>62</v>
      </c>
      <c r="M445" s="69" t="s">
        <v>60</v>
      </c>
      <c r="O445" s="69" t="s">
        <v>804</v>
      </c>
    </row>
    <row r="446" spans="1:15" ht="15" x14ac:dyDescent="0.2">
      <c r="A446" s="70" t="s">
        <v>207</v>
      </c>
      <c r="B446" s="69">
        <v>1365</v>
      </c>
      <c r="C446" s="69" t="s">
        <v>700</v>
      </c>
      <c r="D446" s="70" t="s">
        <v>767</v>
      </c>
      <c r="E446" s="70" t="s">
        <v>767</v>
      </c>
      <c r="F446" s="69">
        <v>1</v>
      </c>
      <c r="G446" t="s">
        <v>866</v>
      </c>
      <c r="H446" t="s">
        <v>866</v>
      </c>
      <c r="I446" t="s">
        <v>867</v>
      </c>
      <c r="J446" t="s">
        <v>1162</v>
      </c>
      <c r="K446" t="s">
        <v>1163</v>
      </c>
      <c r="L446" s="69" t="s">
        <v>62</v>
      </c>
      <c r="M446" s="69" t="s">
        <v>60</v>
      </c>
      <c r="O446" s="69" t="s">
        <v>804</v>
      </c>
    </row>
    <row r="447" spans="1:15" ht="15" x14ac:dyDescent="0.2">
      <c r="A447" s="70" t="s">
        <v>282</v>
      </c>
      <c r="B447" s="69">
        <v>2457</v>
      </c>
      <c r="C447" s="69" t="s">
        <v>700</v>
      </c>
      <c r="D447" s="70" t="s">
        <v>767</v>
      </c>
      <c r="E447" s="70" t="s">
        <v>767</v>
      </c>
      <c r="F447" s="70">
        <v>1</v>
      </c>
      <c r="G447" t="s">
        <v>866</v>
      </c>
      <c r="H447" t="s">
        <v>866</v>
      </c>
      <c r="I447" t="s">
        <v>867</v>
      </c>
      <c r="J447" t="s">
        <v>1162</v>
      </c>
      <c r="K447" t="s">
        <v>1163</v>
      </c>
      <c r="L447" s="69" t="s">
        <v>62</v>
      </c>
      <c r="M447" s="69" t="s">
        <v>60</v>
      </c>
      <c r="O447" s="69" t="s">
        <v>804</v>
      </c>
    </row>
    <row r="448" spans="1:15" ht="15" x14ac:dyDescent="0.2">
      <c r="A448" s="70" t="s">
        <v>282</v>
      </c>
      <c r="B448" s="69">
        <v>2458</v>
      </c>
      <c r="C448" s="69" t="s">
        <v>700</v>
      </c>
      <c r="D448" s="70" t="s">
        <v>767</v>
      </c>
      <c r="E448" s="70" t="s">
        <v>767</v>
      </c>
      <c r="F448" s="70">
        <v>1</v>
      </c>
      <c r="G448" t="s">
        <v>866</v>
      </c>
      <c r="H448" t="s">
        <v>866</v>
      </c>
      <c r="I448" t="s">
        <v>867</v>
      </c>
      <c r="J448" t="s">
        <v>1162</v>
      </c>
      <c r="K448" t="s">
        <v>1163</v>
      </c>
      <c r="L448" s="69" t="s">
        <v>62</v>
      </c>
      <c r="M448" s="69" t="s">
        <v>60</v>
      </c>
      <c r="O448" s="69" t="s">
        <v>804</v>
      </c>
    </row>
    <row r="449" spans="1:15" ht="15" x14ac:dyDescent="0.2">
      <c r="A449" s="70" t="s">
        <v>282</v>
      </c>
      <c r="B449" s="69">
        <v>2459</v>
      </c>
      <c r="C449" s="69" t="s">
        <v>700</v>
      </c>
      <c r="D449" s="70" t="s">
        <v>767</v>
      </c>
      <c r="E449" s="70" t="s">
        <v>767</v>
      </c>
      <c r="F449" s="70">
        <v>1</v>
      </c>
      <c r="G449" t="s">
        <v>866</v>
      </c>
      <c r="H449" t="s">
        <v>866</v>
      </c>
      <c r="I449" t="s">
        <v>867</v>
      </c>
      <c r="J449" t="s">
        <v>1162</v>
      </c>
      <c r="K449" t="s">
        <v>1163</v>
      </c>
      <c r="L449" s="69" t="s">
        <v>62</v>
      </c>
      <c r="M449" s="69" t="s">
        <v>60</v>
      </c>
      <c r="O449" s="69" t="s">
        <v>804</v>
      </c>
    </row>
    <row r="450" spans="1:15" ht="15" x14ac:dyDescent="0.2">
      <c r="A450" s="70" t="s">
        <v>282</v>
      </c>
      <c r="B450" s="69">
        <v>2460</v>
      </c>
      <c r="C450" s="69" t="s">
        <v>700</v>
      </c>
      <c r="D450" s="70" t="s">
        <v>767</v>
      </c>
      <c r="E450" s="70" t="s">
        <v>767</v>
      </c>
      <c r="F450" s="70">
        <v>1</v>
      </c>
      <c r="G450" t="s">
        <v>866</v>
      </c>
      <c r="H450" t="s">
        <v>866</v>
      </c>
      <c r="I450" t="s">
        <v>867</v>
      </c>
      <c r="J450" t="s">
        <v>1162</v>
      </c>
      <c r="K450" t="s">
        <v>1163</v>
      </c>
      <c r="L450" s="69" t="s">
        <v>62</v>
      </c>
      <c r="M450" s="69" t="s">
        <v>60</v>
      </c>
      <c r="O450" s="69" t="s">
        <v>804</v>
      </c>
    </row>
    <row r="451" spans="1:15" ht="15" x14ac:dyDescent="0.2">
      <c r="A451" s="70" t="s">
        <v>282</v>
      </c>
      <c r="B451" s="69">
        <v>2461</v>
      </c>
      <c r="C451" s="69" t="s">
        <v>700</v>
      </c>
      <c r="D451" s="70" t="s">
        <v>767</v>
      </c>
      <c r="E451" s="70" t="s">
        <v>767</v>
      </c>
      <c r="F451" s="70">
        <v>1</v>
      </c>
      <c r="G451" t="s">
        <v>866</v>
      </c>
      <c r="H451" t="s">
        <v>866</v>
      </c>
      <c r="I451" t="s">
        <v>867</v>
      </c>
      <c r="J451" t="s">
        <v>1162</v>
      </c>
      <c r="K451" t="s">
        <v>1163</v>
      </c>
      <c r="L451" s="69" t="s">
        <v>62</v>
      </c>
      <c r="M451" s="69" t="s">
        <v>60</v>
      </c>
      <c r="O451" s="69" t="s">
        <v>804</v>
      </c>
    </row>
    <row r="452" spans="1:15" ht="15" x14ac:dyDescent="0.2">
      <c r="A452" s="70" t="s">
        <v>298</v>
      </c>
      <c r="B452" s="69">
        <v>2788</v>
      </c>
      <c r="C452" s="69" t="s">
        <v>700</v>
      </c>
      <c r="D452" s="70" t="s">
        <v>767</v>
      </c>
      <c r="E452" s="70" t="s">
        <v>767</v>
      </c>
      <c r="F452" s="70">
        <v>1</v>
      </c>
      <c r="G452" t="s">
        <v>866</v>
      </c>
      <c r="H452" t="s">
        <v>866</v>
      </c>
      <c r="I452" t="s">
        <v>867</v>
      </c>
      <c r="J452" t="s">
        <v>1162</v>
      </c>
      <c r="K452" t="s">
        <v>1163</v>
      </c>
      <c r="L452" s="69" t="s">
        <v>62</v>
      </c>
      <c r="M452" s="69" t="s">
        <v>60</v>
      </c>
      <c r="O452" s="69" t="s">
        <v>804</v>
      </c>
    </row>
    <row r="453" spans="1:15" ht="15" x14ac:dyDescent="0.2">
      <c r="A453" s="70" t="s">
        <v>298</v>
      </c>
      <c r="B453" s="69">
        <v>2789</v>
      </c>
      <c r="C453" s="69" t="s">
        <v>700</v>
      </c>
      <c r="D453" s="70" t="s">
        <v>767</v>
      </c>
      <c r="E453" s="70" t="s">
        <v>767</v>
      </c>
      <c r="F453" s="70">
        <v>1</v>
      </c>
      <c r="G453" t="s">
        <v>866</v>
      </c>
      <c r="H453" t="s">
        <v>866</v>
      </c>
      <c r="I453" t="s">
        <v>867</v>
      </c>
      <c r="J453" t="s">
        <v>1162</v>
      </c>
      <c r="K453" t="s">
        <v>1163</v>
      </c>
      <c r="L453" s="69" t="s">
        <v>62</v>
      </c>
      <c r="M453" s="69" t="s">
        <v>60</v>
      </c>
      <c r="O453" s="69" t="s">
        <v>804</v>
      </c>
    </row>
    <row r="454" spans="1:15" ht="15" x14ac:dyDescent="0.2">
      <c r="A454" s="70" t="s">
        <v>298</v>
      </c>
      <c r="B454" s="69">
        <v>2790</v>
      </c>
      <c r="C454" s="69" t="s">
        <v>700</v>
      </c>
      <c r="D454" s="70" t="s">
        <v>767</v>
      </c>
      <c r="E454" s="70" t="s">
        <v>767</v>
      </c>
      <c r="F454" s="70">
        <v>1</v>
      </c>
      <c r="G454" t="s">
        <v>866</v>
      </c>
      <c r="H454" t="s">
        <v>866</v>
      </c>
      <c r="I454" t="s">
        <v>867</v>
      </c>
      <c r="J454" t="s">
        <v>1162</v>
      </c>
      <c r="K454" t="s">
        <v>1163</v>
      </c>
      <c r="L454" s="69" t="s">
        <v>62</v>
      </c>
      <c r="M454" s="69" t="s">
        <v>60</v>
      </c>
      <c r="O454" s="69" t="s">
        <v>804</v>
      </c>
    </row>
    <row r="455" spans="1:15" ht="15" x14ac:dyDescent="0.2">
      <c r="A455" s="70" t="s">
        <v>298</v>
      </c>
      <c r="B455" s="69">
        <v>2791</v>
      </c>
      <c r="C455" s="69" t="s">
        <v>700</v>
      </c>
      <c r="D455" s="70" t="s">
        <v>767</v>
      </c>
      <c r="E455" s="70" t="s">
        <v>767</v>
      </c>
      <c r="F455" s="70">
        <v>1</v>
      </c>
      <c r="G455" t="s">
        <v>866</v>
      </c>
      <c r="H455" t="s">
        <v>866</v>
      </c>
      <c r="I455" t="s">
        <v>867</v>
      </c>
      <c r="J455" t="s">
        <v>1162</v>
      </c>
      <c r="K455" t="s">
        <v>1163</v>
      </c>
      <c r="L455" s="69" t="s">
        <v>62</v>
      </c>
      <c r="M455" s="69" t="s">
        <v>60</v>
      </c>
      <c r="O455" s="69" t="s">
        <v>804</v>
      </c>
    </row>
    <row r="456" spans="1:15" ht="15" x14ac:dyDescent="0.2">
      <c r="A456" s="70" t="s">
        <v>298</v>
      </c>
      <c r="B456" s="69">
        <v>2792</v>
      </c>
      <c r="C456" s="69" t="s">
        <v>700</v>
      </c>
      <c r="D456" s="70" t="s">
        <v>767</v>
      </c>
      <c r="E456" s="70" t="s">
        <v>767</v>
      </c>
      <c r="F456" s="70">
        <v>1</v>
      </c>
      <c r="G456" t="s">
        <v>866</v>
      </c>
      <c r="H456" t="s">
        <v>866</v>
      </c>
      <c r="I456" t="s">
        <v>867</v>
      </c>
      <c r="J456" t="s">
        <v>1162</v>
      </c>
      <c r="K456" t="s">
        <v>1163</v>
      </c>
      <c r="L456" s="69" t="s">
        <v>62</v>
      </c>
      <c r="M456" s="69" t="s">
        <v>60</v>
      </c>
      <c r="O456" s="69" t="s">
        <v>804</v>
      </c>
    </row>
    <row r="457" spans="1:15" ht="15" x14ac:dyDescent="0.2">
      <c r="A457" s="70" t="s">
        <v>441</v>
      </c>
      <c r="B457" s="69">
        <v>5384</v>
      </c>
      <c r="C457" s="69" t="s">
        <v>700</v>
      </c>
      <c r="D457" s="70" t="s">
        <v>767</v>
      </c>
      <c r="E457" s="70" t="s">
        <v>767</v>
      </c>
      <c r="F457" s="70">
        <v>1</v>
      </c>
      <c r="G457" t="s">
        <v>866</v>
      </c>
      <c r="H457" t="s">
        <v>866</v>
      </c>
      <c r="I457" t="s">
        <v>867</v>
      </c>
      <c r="J457" t="s">
        <v>1162</v>
      </c>
      <c r="K457" t="s">
        <v>1163</v>
      </c>
      <c r="L457" s="69" t="s">
        <v>62</v>
      </c>
      <c r="M457" s="69" t="s">
        <v>60</v>
      </c>
      <c r="O457" s="69" t="s">
        <v>804</v>
      </c>
    </row>
    <row r="458" spans="1:15" ht="15" x14ac:dyDescent="0.2">
      <c r="A458" s="70" t="s">
        <v>475</v>
      </c>
      <c r="B458" s="69">
        <v>5577</v>
      </c>
      <c r="C458" s="69" t="s">
        <v>700</v>
      </c>
      <c r="D458" s="70" t="s">
        <v>767</v>
      </c>
      <c r="E458" s="70" t="s">
        <v>767</v>
      </c>
      <c r="F458" s="70">
        <v>1</v>
      </c>
      <c r="G458" t="s">
        <v>866</v>
      </c>
      <c r="H458" t="s">
        <v>866</v>
      </c>
      <c r="I458" t="s">
        <v>867</v>
      </c>
      <c r="J458" t="s">
        <v>1162</v>
      </c>
      <c r="K458" t="s">
        <v>1163</v>
      </c>
      <c r="L458" s="69" t="s">
        <v>62</v>
      </c>
      <c r="M458" s="69" t="s">
        <v>60</v>
      </c>
      <c r="O458" s="69" t="s">
        <v>804</v>
      </c>
    </row>
    <row r="459" spans="1:15" ht="15" x14ac:dyDescent="0.2">
      <c r="A459" s="70" t="s">
        <v>475</v>
      </c>
      <c r="B459" s="69">
        <v>5595</v>
      </c>
      <c r="C459" s="69" t="s">
        <v>700</v>
      </c>
      <c r="D459" s="70" t="s">
        <v>767</v>
      </c>
      <c r="E459" s="70" t="s">
        <v>767</v>
      </c>
      <c r="F459" s="70">
        <v>1</v>
      </c>
      <c r="G459" t="s">
        <v>866</v>
      </c>
      <c r="H459" t="s">
        <v>866</v>
      </c>
      <c r="I459" t="s">
        <v>867</v>
      </c>
      <c r="J459" t="s">
        <v>1162</v>
      </c>
      <c r="K459" t="s">
        <v>1163</v>
      </c>
      <c r="L459" s="69" t="s">
        <v>62</v>
      </c>
      <c r="M459" s="69" t="s">
        <v>60</v>
      </c>
      <c r="O459" s="69" t="s">
        <v>804</v>
      </c>
    </row>
    <row r="460" spans="1:15" ht="15" x14ac:dyDescent="0.2">
      <c r="A460" s="70" t="s">
        <v>475</v>
      </c>
      <c r="B460" s="69">
        <v>5596</v>
      </c>
      <c r="C460" s="69" t="s">
        <v>700</v>
      </c>
      <c r="D460" s="70" t="s">
        <v>767</v>
      </c>
      <c r="E460" s="70" t="s">
        <v>767</v>
      </c>
      <c r="F460" s="70">
        <v>1</v>
      </c>
      <c r="G460" t="s">
        <v>866</v>
      </c>
      <c r="H460" t="s">
        <v>866</v>
      </c>
      <c r="I460" t="s">
        <v>867</v>
      </c>
      <c r="J460" t="s">
        <v>1162</v>
      </c>
      <c r="K460" t="s">
        <v>1163</v>
      </c>
      <c r="L460" s="69" t="s">
        <v>62</v>
      </c>
      <c r="M460" s="69" t="s">
        <v>60</v>
      </c>
      <c r="O460" s="69" t="s">
        <v>804</v>
      </c>
    </row>
    <row r="461" spans="1:15" ht="15" x14ac:dyDescent="0.2">
      <c r="A461" s="70" t="s">
        <v>475</v>
      </c>
      <c r="B461" s="69">
        <v>5597</v>
      </c>
      <c r="C461" s="69" t="s">
        <v>700</v>
      </c>
      <c r="D461" s="70" t="s">
        <v>767</v>
      </c>
      <c r="E461" s="70" t="s">
        <v>767</v>
      </c>
      <c r="F461" s="70">
        <v>1</v>
      </c>
      <c r="G461" t="s">
        <v>866</v>
      </c>
      <c r="H461" t="s">
        <v>866</v>
      </c>
      <c r="I461" t="s">
        <v>867</v>
      </c>
      <c r="J461" t="s">
        <v>1162</v>
      </c>
      <c r="K461" t="s">
        <v>1163</v>
      </c>
      <c r="L461" s="69" t="s">
        <v>62</v>
      </c>
      <c r="M461" s="69" t="s">
        <v>60</v>
      </c>
      <c r="O461" s="69" t="s">
        <v>804</v>
      </c>
    </row>
    <row r="462" spans="1:15" ht="15" x14ac:dyDescent="0.2">
      <c r="A462" s="70" t="s">
        <v>475</v>
      </c>
      <c r="B462" s="69">
        <v>5598</v>
      </c>
      <c r="C462" s="69" t="s">
        <v>700</v>
      </c>
      <c r="D462" s="70" t="s">
        <v>767</v>
      </c>
      <c r="E462" s="70" t="s">
        <v>767</v>
      </c>
      <c r="F462" s="70">
        <v>1</v>
      </c>
      <c r="G462" t="s">
        <v>866</v>
      </c>
      <c r="H462" t="s">
        <v>866</v>
      </c>
      <c r="I462" t="s">
        <v>867</v>
      </c>
      <c r="J462" t="s">
        <v>1162</v>
      </c>
      <c r="K462" t="s">
        <v>1163</v>
      </c>
      <c r="L462" s="69" t="s">
        <v>62</v>
      </c>
      <c r="M462" s="69" t="s">
        <v>60</v>
      </c>
      <c r="O462" s="69" t="s">
        <v>804</v>
      </c>
    </row>
    <row r="463" spans="1:15" ht="15" x14ac:dyDescent="0.2">
      <c r="A463" s="70" t="s">
        <v>207</v>
      </c>
      <c r="B463" s="69">
        <v>1391</v>
      </c>
      <c r="C463" s="69" t="s">
        <v>700</v>
      </c>
      <c r="D463" s="70" t="s">
        <v>720</v>
      </c>
      <c r="E463" s="70" t="s">
        <v>720</v>
      </c>
      <c r="F463" s="69">
        <v>1</v>
      </c>
      <c r="G463" t="s">
        <v>866</v>
      </c>
      <c r="H463" t="s">
        <v>866</v>
      </c>
      <c r="I463" t="s">
        <v>867</v>
      </c>
      <c r="J463" t="s">
        <v>1162</v>
      </c>
      <c r="K463" t="s">
        <v>1163</v>
      </c>
      <c r="L463" s="69" t="s">
        <v>62</v>
      </c>
      <c r="M463" s="69" t="s">
        <v>60</v>
      </c>
      <c r="O463" s="69" t="s">
        <v>804</v>
      </c>
    </row>
    <row r="464" spans="1:15" ht="15" x14ac:dyDescent="0.2">
      <c r="A464" s="70" t="s">
        <v>253</v>
      </c>
      <c r="B464" s="69">
        <v>1946</v>
      </c>
      <c r="C464" s="69" t="s">
        <v>700</v>
      </c>
      <c r="D464" s="70" t="s">
        <v>720</v>
      </c>
      <c r="E464" s="70" t="s">
        <v>720</v>
      </c>
      <c r="F464" s="69">
        <v>1</v>
      </c>
      <c r="G464" t="s">
        <v>866</v>
      </c>
      <c r="H464" t="s">
        <v>866</v>
      </c>
      <c r="I464" t="s">
        <v>867</v>
      </c>
      <c r="J464" t="s">
        <v>1162</v>
      </c>
      <c r="K464" t="s">
        <v>1163</v>
      </c>
      <c r="L464" s="69" t="s">
        <v>62</v>
      </c>
      <c r="M464" s="69" t="s">
        <v>60</v>
      </c>
      <c r="O464" s="69" t="s">
        <v>804</v>
      </c>
    </row>
    <row r="465" spans="1:15" ht="15" x14ac:dyDescent="0.2">
      <c r="A465" s="70" t="s">
        <v>253</v>
      </c>
      <c r="B465" s="69">
        <v>1947</v>
      </c>
      <c r="C465" s="69" t="s">
        <v>700</v>
      </c>
      <c r="D465" s="70" t="s">
        <v>720</v>
      </c>
      <c r="E465" s="70" t="s">
        <v>720</v>
      </c>
      <c r="F465" s="69">
        <v>1</v>
      </c>
      <c r="G465" t="s">
        <v>866</v>
      </c>
      <c r="H465" t="s">
        <v>866</v>
      </c>
      <c r="I465" t="s">
        <v>867</v>
      </c>
      <c r="J465" t="s">
        <v>1162</v>
      </c>
      <c r="K465" t="s">
        <v>1163</v>
      </c>
      <c r="L465" s="69" t="s">
        <v>62</v>
      </c>
      <c r="M465" s="69" t="s">
        <v>60</v>
      </c>
      <c r="O465" s="69" t="s">
        <v>804</v>
      </c>
    </row>
    <row r="466" spans="1:15" ht="15" x14ac:dyDescent="0.2">
      <c r="A466" s="70" t="s">
        <v>253</v>
      </c>
      <c r="B466" s="69">
        <v>1948</v>
      </c>
      <c r="C466" s="69" t="s">
        <v>700</v>
      </c>
      <c r="D466" s="70" t="s">
        <v>720</v>
      </c>
      <c r="E466" s="70" t="s">
        <v>720</v>
      </c>
      <c r="F466" s="69">
        <v>1</v>
      </c>
      <c r="G466" t="s">
        <v>866</v>
      </c>
      <c r="H466" t="s">
        <v>866</v>
      </c>
      <c r="I466" t="s">
        <v>867</v>
      </c>
      <c r="J466" t="s">
        <v>1162</v>
      </c>
      <c r="K466" t="s">
        <v>1163</v>
      </c>
      <c r="L466" s="69" t="s">
        <v>62</v>
      </c>
      <c r="M466" s="69" t="s">
        <v>60</v>
      </c>
      <c r="O466" s="69" t="s">
        <v>804</v>
      </c>
    </row>
    <row r="467" spans="1:15" ht="15" x14ac:dyDescent="0.2">
      <c r="A467" s="70" t="s">
        <v>253</v>
      </c>
      <c r="B467" s="69">
        <v>1949</v>
      </c>
      <c r="C467" s="69" t="s">
        <v>700</v>
      </c>
      <c r="D467" s="70" t="s">
        <v>720</v>
      </c>
      <c r="E467" s="70" t="s">
        <v>720</v>
      </c>
      <c r="F467" s="69">
        <v>1</v>
      </c>
      <c r="G467" t="s">
        <v>866</v>
      </c>
      <c r="H467" t="s">
        <v>866</v>
      </c>
      <c r="I467" t="s">
        <v>867</v>
      </c>
      <c r="J467" t="s">
        <v>1162</v>
      </c>
      <c r="K467" t="s">
        <v>1163</v>
      </c>
      <c r="L467" s="69" t="s">
        <v>62</v>
      </c>
      <c r="M467" s="69" t="s">
        <v>60</v>
      </c>
      <c r="O467" s="69" t="s">
        <v>804</v>
      </c>
    </row>
    <row r="468" spans="1:15" ht="15" x14ac:dyDescent="0.2">
      <c r="A468" s="70" t="s">
        <v>253</v>
      </c>
      <c r="B468" s="69">
        <v>1950</v>
      </c>
      <c r="C468" s="69" t="s">
        <v>700</v>
      </c>
      <c r="D468" s="70" t="s">
        <v>720</v>
      </c>
      <c r="E468" s="70" t="s">
        <v>720</v>
      </c>
      <c r="F468" s="69">
        <v>1</v>
      </c>
      <c r="G468" t="s">
        <v>866</v>
      </c>
      <c r="H468" t="s">
        <v>866</v>
      </c>
      <c r="I468" t="s">
        <v>867</v>
      </c>
      <c r="J468" t="s">
        <v>1162</v>
      </c>
      <c r="K468" t="s">
        <v>1163</v>
      </c>
      <c r="L468" s="69" t="s">
        <v>62</v>
      </c>
      <c r="M468" s="69" t="s">
        <v>60</v>
      </c>
      <c r="O468" s="69" t="s">
        <v>804</v>
      </c>
    </row>
    <row r="469" spans="1:15" ht="15" x14ac:dyDescent="0.2">
      <c r="A469" s="70" t="s">
        <v>298</v>
      </c>
      <c r="B469" s="69">
        <v>2805</v>
      </c>
      <c r="C469" s="69" t="s">
        <v>700</v>
      </c>
      <c r="D469" s="70" t="s">
        <v>720</v>
      </c>
      <c r="E469" s="70" t="s">
        <v>720</v>
      </c>
      <c r="F469" s="69">
        <v>1</v>
      </c>
      <c r="G469" t="s">
        <v>866</v>
      </c>
      <c r="H469" t="s">
        <v>866</v>
      </c>
      <c r="I469" t="s">
        <v>867</v>
      </c>
      <c r="J469" t="s">
        <v>1162</v>
      </c>
      <c r="K469" t="s">
        <v>1163</v>
      </c>
      <c r="L469" s="69" t="s">
        <v>62</v>
      </c>
      <c r="M469" s="69" t="s">
        <v>60</v>
      </c>
      <c r="O469" s="69" t="s">
        <v>804</v>
      </c>
    </row>
    <row r="470" spans="1:15" ht="15" x14ac:dyDescent="0.2">
      <c r="A470" s="70" t="s">
        <v>298</v>
      </c>
      <c r="B470" s="69">
        <v>2806</v>
      </c>
      <c r="C470" s="69" t="s">
        <v>700</v>
      </c>
      <c r="D470" s="70" t="s">
        <v>720</v>
      </c>
      <c r="E470" s="70" t="s">
        <v>720</v>
      </c>
      <c r="F470" s="69">
        <v>1</v>
      </c>
      <c r="G470" t="s">
        <v>866</v>
      </c>
      <c r="H470" t="s">
        <v>866</v>
      </c>
      <c r="I470" t="s">
        <v>867</v>
      </c>
      <c r="J470" t="s">
        <v>1162</v>
      </c>
      <c r="K470" t="s">
        <v>1163</v>
      </c>
      <c r="L470" s="69" t="s">
        <v>62</v>
      </c>
      <c r="M470" s="69" t="s">
        <v>60</v>
      </c>
      <c r="O470" s="69" t="s">
        <v>804</v>
      </c>
    </row>
    <row r="471" spans="1:15" ht="15" x14ac:dyDescent="0.2">
      <c r="A471" s="70" t="s">
        <v>298</v>
      </c>
      <c r="B471" s="69">
        <v>2807</v>
      </c>
      <c r="C471" s="69" t="s">
        <v>700</v>
      </c>
      <c r="D471" s="70" t="s">
        <v>720</v>
      </c>
      <c r="E471" s="70" t="s">
        <v>720</v>
      </c>
      <c r="F471" s="69">
        <v>1</v>
      </c>
      <c r="G471" t="s">
        <v>866</v>
      </c>
      <c r="H471" t="s">
        <v>866</v>
      </c>
      <c r="I471" t="s">
        <v>867</v>
      </c>
      <c r="J471" t="s">
        <v>1162</v>
      </c>
      <c r="K471" t="s">
        <v>1163</v>
      </c>
      <c r="L471" s="69" t="s">
        <v>62</v>
      </c>
      <c r="M471" s="69" t="s">
        <v>60</v>
      </c>
      <c r="O471" s="69" t="s">
        <v>804</v>
      </c>
    </row>
    <row r="472" spans="1:15" ht="15" x14ac:dyDescent="0.2">
      <c r="A472" s="70" t="s">
        <v>441</v>
      </c>
      <c r="B472" s="69">
        <v>5385</v>
      </c>
      <c r="C472" s="69" t="s">
        <v>700</v>
      </c>
      <c r="D472" s="70" t="s">
        <v>720</v>
      </c>
      <c r="E472" s="70" t="s">
        <v>720</v>
      </c>
      <c r="F472" s="69">
        <v>1</v>
      </c>
      <c r="G472" t="s">
        <v>866</v>
      </c>
      <c r="H472" t="s">
        <v>866</v>
      </c>
      <c r="I472" t="s">
        <v>867</v>
      </c>
      <c r="J472" t="s">
        <v>1162</v>
      </c>
      <c r="K472" t="s">
        <v>1163</v>
      </c>
      <c r="L472" s="69" t="s">
        <v>62</v>
      </c>
      <c r="M472" s="69" t="s">
        <v>60</v>
      </c>
      <c r="O472" s="69" t="s">
        <v>804</v>
      </c>
    </row>
    <row r="473" spans="1:15" ht="15" x14ac:dyDescent="0.2">
      <c r="A473" s="70" t="s">
        <v>441</v>
      </c>
      <c r="B473" s="69">
        <v>5386</v>
      </c>
      <c r="C473" s="69" t="s">
        <v>700</v>
      </c>
      <c r="D473" s="70" t="s">
        <v>720</v>
      </c>
      <c r="E473" s="70" t="s">
        <v>720</v>
      </c>
      <c r="F473" s="69">
        <v>1</v>
      </c>
      <c r="G473" t="s">
        <v>866</v>
      </c>
      <c r="H473" t="s">
        <v>866</v>
      </c>
      <c r="I473" t="s">
        <v>867</v>
      </c>
      <c r="J473" t="s">
        <v>1162</v>
      </c>
      <c r="K473" t="s">
        <v>1163</v>
      </c>
      <c r="L473" s="69" t="s">
        <v>62</v>
      </c>
      <c r="M473" s="69" t="s">
        <v>60</v>
      </c>
      <c r="O473" s="69" t="s">
        <v>804</v>
      </c>
    </row>
    <row r="474" spans="1:15" ht="15" x14ac:dyDescent="0.2">
      <c r="A474" s="70" t="s">
        <v>441</v>
      </c>
      <c r="B474" s="69">
        <v>5387</v>
      </c>
      <c r="C474" s="69" t="s">
        <v>700</v>
      </c>
      <c r="D474" s="70" t="s">
        <v>720</v>
      </c>
      <c r="E474" s="70" t="s">
        <v>720</v>
      </c>
      <c r="F474" s="69">
        <v>1</v>
      </c>
      <c r="G474" t="s">
        <v>866</v>
      </c>
      <c r="H474" t="s">
        <v>866</v>
      </c>
      <c r="I474" t="s">
        <v>867</v>
      </c>
      <c r="J474" t="s">
        <v>1162</v>
      </c>
      <c r="K474" t="s">
        <v>1163</v>
      </c>
      <c r="L474" s="69" t="s">
        <v>62</v>
      </c>
      <c r="M474" s="69" t="s">
        <v>60</v>
      </c>
      <c r="O474" s="69" t="s">
        <v>804</v>
      </c>
    </row>
    <row r="475" spans="1:15" ht="15" x14ac:dyDescent="0.2">
      <c r="A475" s="70" t="s">
        <v>441</v>
      </c>
      <c r="B475" s="69">
        <v>5389</v>
      </c>
      <c r="C475" s="69" t="s">
        <v>700</v>
      </c>
      <c r="D475" s="70" t="s">
        <v>720</v>
      </c>
      <c r="E475" s="70" t="s">
        <v>720</v>
      </c>
      <c r="F475" s="69">
        <v>1</v>
      </c>
      <c r="G475" t="s">
        <v>866</v>
      </c>
      <c r="H475" t="s">
        <v>866</v>
      </c>
      <c r="I475" t="s">
        <v>867</v>
      </c>
      <c r="J475" t="s">
        <v>1162</v>
      </c>
      <c r="K475" t="s">
        <v>1163</v>
      </c>
      <c r="L475" s="69" t="s">
        <v>62</v>
      </c>
      <c r="M475" s="69" t="s">
        <v>60</v>
      </c>
      <c r="O475" s="69" t="s">
        <v>804</v>
      </c>
    </row>
    <row r="476" spans="1:15" ht="15" x14ac:dyDescent="0.2">
      <c r="A476" s="70" t="s">
        <v>441</v>
      </c>
      <c r="B476" s="69">
        <v>5405</v>
      </c>
      <c r="C476" s="69" t="s">
        <v>700</v>
      </c>
      <c r="D476" s="70" t="s">
        <v>720</v>
      </c>
      <c r="E476" s="70" t="s">
        <v>720</v>
      </c>
      <c r="F476" s="70">
        <v>1</v>
      </c>
      <c r="G476" t="s">
        <v>866</v>
      </c>
      <c r="H476" t="s">
        <v>866</v>
      </c>
      <c r="I476" t="s">
        <v>867</v>
      </c>
      <c r="J476" t="s">
        <v>1162</v>
      </c>
      <c r="K476" t="s">
        <v>1163</v>
      </c>
      <c r="L476" s="69" t="s">
        <v>62</v>
      </c>
      <c r="M476" s="69" t="s">
        <v>60</v>
      </c>
      <c r="O476" s="69" t="s">
        <v>804</v>
      </c>
    </row>
    <row r="477" spans="1:15" ht="15" x14ac:dyDescent="0.2">
      <c r="A477" s="70" t="s">
        <v>475</v>
      </c>
      <c r="B477" s="69">
        <v>5611</v>
      </c>
      <c r="C477" s="69" t="s">
        <v>700</v>
      </c>
      <c r="D477" s="70" t="s">
        <v>720</v>
      </c>
      <c r="E477" s="70" t="s">
        <v>720</v>
      </c>
      <c r="F477" s="70">
        <v>1</v>
      </c>
      <c r="G477" t="s">
        <v>866</v>
      </c>
      <c r="H477" t="s">
        <v>866</v>
      </c>
      <c r="I477" t="s">
        <v>867</v>
      </c>
      <c r="J477" t="s">
        <v>1162</v>
      </c>
      <c r="K477" t="s">
        <v>1163</v>
      </c>
      <c r="L477" s="69" t="s">
        <v>62</v>
      </c>
      <c r="M477" s="69" t="s">
        <v>60</v>
      </c>
      <c r="O477" s="69" t="s">
        <v>804</v>
      </c>
    </row>
    <row r="478" spans="1:15" ht="15" x14ac:dyDescent="0.2">
      <c r="A478" s="69" t="s">
        <v>117</v>
      </c>
      <c r="B478" s="69">
        <v>682</v>
      </c>
      <c r="C478" s="69" t="s">
        <v>700</v>
      </c>
      <c r="D478" s="70" t="s">
        <v>720</v>
      </c>
      <c r="E478" s="70" t="s">
        <v>720</v>
      </c>
      <c r="F478" s="69">
        <v>1</v>
      </c>
      <c r="G478" t="s">
        <v>866</v>
      </c>
      <c r="H478" t="s">
        <v>866</v>
      </c>
      <c r="I478" t="s">
        <v>867</v>
      </c>
      <c r="J478" t="s">
        <v>1162</v>
      </c>
      <c r="K478" t="s">
        <v>1163</v>
      </c>
      <c r="L478" s="69" t="s">
        <v>62</v>
      </c>
      <c r="M478" s="69" t="s">
        <v>60</v>
      </c>
      <c r="O478" s="69" t="s">
        <v>804</v>
      </c>
    </row>
    <row r="479" spans="1:15" ht="15" x14ac:dyDescent="0.2">
      <c r="A479" s="69" t="s">
        <v>117</v>
      </c>
      <c r="B479" s="69">
        <v>683</v>
      </c>
      <c r="C479" s="69" t="s">
        <v>700</v>
      </c>
      <c r="D479" s="70" t="s">
        <v>720</v>
      </c>
      <c r="E479" s="70" t="s">
        <v>720</v>
      </c>
      <c r="F479" s="69">
        <v>1</v>
      </c>
      <c r="G479" t="s">
        <v>866</v>
      </c>
      <c r="H479" t="s">
        <v>866</v>
      </c>
      <c r="I479" t="s">
        <v>867</v>
      </c>
      <c r="J479" t="s">
        <v>1162</v>
      </c>
      <c r="K479" t="s">
        <v>1163</v>
      </c>
      <c r="L479" s="69" t="s">
        <v>62</v>
      </c>
      <c r="M479" s="69" t="s">
        <v>60</v>
      </c>
      <c r="O479" s="69" t="s">
        <v>804</v>
      </c>
    </row>
    <row r="480" spans="1:15" ht="15" x14ac:dyDescent="0.2">
      <c r="A480" s="69" t="s">
        <v>117</v>
      </c>
      <c r="B480" s="69">
        <v>684</v>
      </c>
      <c r="C480" s="69" t="s">
        <v>700</v>
      </c>
      <c r="D480" s="70" t="s">
        <v>720</v>
      </c>
      <c r="E480" s="70" t="s">
        <v>720</v>
      </c>
      <c r="F480" s="69">
        <v>1</v>
      </c>
      <c r="G480" t="s">
        <v>866</v>
      </c>
      <c r="H480" t="s">
        <v>866</v>
      </c>
      <c r="I480" t="s">
        <v>867</v>
      </c>
      <c r="J480" t="s">
        <v>1162</v>
      </c>
      <c r="K480" t="s">
        <v>1163</v>
      </c>
      <c r="L480" s="69" t="s">
        <v>62</v>
      </c>
      <c r="M480" s="69" t="s">
        <v>60</v>
      </c>
      <c r="O480" s="69" t="s">
        <v>804</v>
      </c>
    </row>
    <row r="481" spans="1:15" ht="15" x14ac:dyDescent="0.2">
      <c r="A481" s="69" t="s">
        <v>117</v>
      </c>
      <c r="B481" s="69">
        <v>685</v>
      </c>
      <c r="C481" s="69" t="s">
        <v>700</v>
      </c>
      <c r="D481" s="70" t="s">
        <v>720</v>
      </c>
      <c r="E481" s="70" t="s">
        <v>720</v>
      </c>
      <c r="F481" s="69">
        <v>1</v>
      </c>
      <c r="G481" t="s">
        <v>866</v>
      </c>
      <c r="H481" t="s">
        <v>866</v>
      </c>
      <c r="I481" t="s">
        <v>867</v>
      </c>
      <c r="J481" t="s">
        <v>1162</v>
      </c>
      <c r="K481" t="s">
        <v>1163</v>
      </c>
      <c r="L481" s="69" t="s">
        <v>62</v>
      </c>
      <c r="M481" s="69" t="s">
        <v>60</v>
      </c>
      <c r="O481" s="69" t="s">
        <v>804</v>
      </c>
    </row>
    <row r="482" spans="1:15" ht="15" x14ac:dyDescent="0.2">
      <c r="A482" s="69" t="s">
        <v>117</v>
      </c>
      <c r="B482" s="69">
        <v>686</v>
      </c>
      <c r="C482" s="69" t="s">
        <v>700</v>
      </c>
      <c r="D482" s="70" t="s">
        <v>720</v>
      </c>
      <c r="E482" s="70" t="s">
        <v>720</v>
      </c>
      <c r="F482" s="69">
        <v>1</v>
      </c>
      <c r="G482" t="s">
        <v>866</v>
      </c>
      <c r="H482" t="s">
        <v>866</v>
      </c>
      <c r="I482" t="s">
        <v>867</v>
      </c>
      <c r="J482" t="s">
        <v>1162</v>
      </c>
      <c r="K482" t="s">
        <v>1163</v>
      </c>
      <c r="L482" s="69" t="s">
        <v>62</v>
      </c>
      <c r="M482" s="69" t="s">
        <v>60</v>
      </c>
      <c r="O482" s="69" t="s">
        <v>804</v>
      </c>
    </row>
    <row r="483" spans="1:15" ht="15" x14ac:dyDescent="0.2">
      <c r="A483" s="70" t="s">
        <v>181</v>
      </c>
      <c r="B483" s="69">
        <v>1173</v>
      </c>
      <c r="C483" s="69" t="s">
        <v>700</v>
      </c>
      <c r="D483" s="69" t="s">
        <v>1171</v>
      </c>
      <c r="E483" s="69" t="s">
        <v>892</v>
      </c>
      <c r="F483" s="69">
        <v>1</v>
      </c>
      <c r="G483" t="s">
        <v>866</v>
      </c>
      <c r="H483" t="s">
        <v>866</v>
      </c>
      <c r="I483" t="s">
        <v>867</v>
      </c>
      <c r="J483" t="s">
        <v>1162</v>
      </c>
      <c r="K483" t="s">
        <v>1163</v>
      </c>
      <c r="L483" s="69" t="s">
        <v>62</v>
      </c>
      <c r="M483" s="69" t="s">
        <v>60</v>
      </c>
      <c r="O483" s="69" t="s">
        <v>804</v>
      </c>
    </row>
    <row r="484" spans="1:15" ht="15" x14ac:dyDescent="0.2">
      <c r="A484" s="70" t="s">
        <v>253</v>
      </c>
      <c r="B484" s="69">
        <v>1935</v>
      </c>
      <c r="C484" s="69" t="s">
        <v>700</v>
      </c>
      <c r="D484" s="69" t="s">
        <v>1171</v>
      </c>
      <c r="E484" s="69" t="s">
        <v>892</v>
      </c>
      <c r="F484" s="69">
        <v>1</v>
      </c>
      <c r="G484" t="s">
        <v>866</v>
      </c>
      <c r="H484" t="s">
        <v>866</v>
      </c>
      <c r="I484" t="s">
        <v>867</v>
      </c>
      <c r="J484" t="s">
        <v>1162</v>
      </c>
      <c r="K484" t="s">
        <v>1163</v>
      </c>
      <c r="L484" s="69" t="s">
        <v>62</v>
      </c>
      <c r="M484" s="69" t="s">
        <v>60</v>
      </c>
      <c r="O484" s="69" t="s">
        <v>804</v>
      </c>
    </row>
    <row r="485" spans="1:15" ht="15" x14ac:dyDescent="0.2">
      <c r="A485" s="70" t="s">
        <v>253</v>
      </c>
      <c r="B485" s="69">
        <v>1944</v>
      </c>
      <c r="C485" s="69" t="s">
        <v>700</v>
      </c>
      <c r="D485" s="69" t="s">
        <v>1171</v>
      </c>
      <c r="E485" s="69" t="s">
        <v>892</v>
      </c>
      <c r="F485" s="69">
        <v>1</v>
      </c>
      <c r="G485" t="s">
        <v>866</v>
      </c>
      <c r="H485" t="s">
        <v>866</v>
      </c>
      <c r="I485" t="s">
        <v>867</v>
      </c>
      <c r="J485" t="s">
        <v>1162</v>
      </c>
      <c r="K485" t="s">
        <v>1163</v>
      </c>
      <c r="L485" s="69" t="s">
        <v>62</v>
      </c>
      <c r="M485" s="69" t="s">
        <v>60</v>
      </c>
      <c r="O485" s="69" t="s">
        <v>804</v>
      </c>
    </row>
    <row r="486" spans="1:15" ht="15" x14ac:dyDescent="0.2">
      <c r="A486" s="70" t="s">
        <v>253</v>
      </c>
      <c r="B486" s="69">
        <v>1945</v>
      </c>
      <c r="C486" s="69" t="s">
        <v>700</v>
      </c>
      <c r="D486" s="69" t="s">
        <v>1171</v>
      </c>
      <c r="E486" s="69" t="s">
        <v>892</v>
      </c>
      <c r="F486" s="69">
        <v>1</v>
      </c>
      <c r="G486" t="s">
        <v>866</v>
      </c>
      <c r="H486" t="s">
        <v>866</v>
      </c>
      <c r="I486" t="s">
        <v>867</v>
      </c>
      <c r="J486" t="s">
        <v>1162</v>
      </c>
      <c r="K486" t="s">
        <v>1163</v>
      </c>
      <c r="L486" s="69" t="s">
        <v>62</v>
      </c>
      <c r="M486" s="69" t="s">
        <v>60</v>
      </c>
      <c r="O486" s="69" t="s">
        <v>804</v>
      </c>
    </row>
    <row r="487" spans="1:15" ht="15" x14ac:dyDescent="0.2">
      <c r="A487" s="70" t="s">
        <v>282</v>
      </c>
      <c r="B487" s="69">
        <v>2433</v>
      </c>
      <c r="C487" s="69" t="s">
        <v>700</v>
      </c>
      <c r="D487" s="69" t="s">
        <v>1171</v>
      </c>
      <c r="E487" s="69" t="s">
        <v>892</v>
      </c>
      <c r="F487" s="69">
        <v>1</v>
      </c>
      <c r="G487" t="s">
        <v>866</v>
      </c>
      <c r="H487" t="s">
        <v>866</v>
      </c>
      <c r="I487" t="s">
        <v>867</v>
      </c>
      <c r="J487" t="s">
        <v>1162</v>
      </c>
      <c r="K487" t="s">
        <v>1163</v>
      </c>
      <c r="L487" s="69" t="s">
        <v>62</v>
      </c>
      <c r="M487" s="69" t="s">
        <v>60</v>
      </c>
      <c r="O487" s="69" t="s">
        <v>804</v>
      </c>
    </row>
    <row r="488" spans="1:15" ht="15" x14ac:dyDescent="0.2">
      <c r="A488" s="70" t="s">
        <v>282</v>
      </c>
      <c r="B488" s="69">
        <v>2434</v>
      </c>
      <c r="C488" s="69" t="s">
        <v>700</v>
      </c>
      <c r="D488" s="69" t="s">
        <v>1171</v>
      </c>
      <c r="E488" s="69" t="s">
        <v>892</v>
      </c>
      <c r="F488" s="69">
        <v>1</v>
      </c>
      <c r="G488" t="s">
        <v>866</v>
      </c>
      <c r="H488" t="s">
        <v>866</v>
      </c>
      <c r="I488" t="s">
        <v>867</v>
      </c>
      <c r="J488" t="s">
        <v>1162</v>
      </c>
      <c r="K488" t="s">
        <v>1163</v>
      </c>
      <c r="L488" s="69" t="s">
        <v>62</v>
      </c>
      <c r="M488" s="69" t="s">
        <v>60</v>
      </c>
      <c r="O488" s="69" t="s">
        <v>804</v>
      </c>
    </row>
    <row r="489" spans="1:15" ht="15" x14ac:dyDescent="0.2">
      <c r="A489" s="70" t="s">
        <v>282</v>
      </c>
      <c r="B489" s="69">
        <v>2448</v>
      </c>
      <c r="C489" s="69" t="s">
        <v>700</v>
      </c>
      <c r="D489" s="69" t="s">
        <v>1171</v>
      </c>
      <c r="E489" s="69" t="s">
        <v>892</v>
      </c>
      <c r="F489" s="69">
        <v>1</v>
      </c>
      <c r="G489" t="s">
        <v>866</v>
      </c>
      <c r="H489" t="s">
        <v>866</v>
      </c>
      <c r="I489" t="s">
        <v>867</v>
      </c>
      <c r="J489" t="s">
        <v>1162</v>
      </c>
      <c r="K489" t="s">
        <v>1163</v>
      </c>
      <c r="L489" s="69" t="s">
        <v>62</v>
      </c>
      <c r="M489" s="69" t="s">
        <v>60</v>
      </c>
      <c r="O489" s="69" t="s">
        <v>804</v>
      </c>
    </row>
    <row r="490" spans="1:15" ht="15" x14ac:dyDescent="0.2">
      <c r="A490" s="70" t="s">
        <v>282</v>
      </c>
      <c r="B490" s="69">
        <v>2449</v>
      </c>
      <c r="C490" s="69" t="s">
        <v>700</v>
      </c>
      <c r="D490" s="69" t="s">
        <v>1171</v>
      </c>
      <c r="E490" s="69" t="s">
        <v>892</v>
      </c>
      <c r="F490" s="69">
        <v>1</v>
      </c>
      <c r="G490" t="s">
        <v>866</v>
      </c>
      <c r="H490" t="s">
        <v>866</v>
      </c>
      <c r="I490" t="s">
        <v>867</v>
      </c>
      <c r="J490" t="s">
        <v>1162</v>
      </c>
      <c r="K490" t="s">
        <v>1163</v>
      </c>
      <c r="L490" s="69" t="s">
        <v>62</v>
      </c>
      <c r="M490" s="69" t="s">
        <v>60</v>
      </c>
      <c r="O490" s="69" t="s">
        <v>804</v>
      </c>
    </row>
    <row r="491" spans="1:15" ht="15" x14ac:dyDescent="0.2">
      <c r="A491" s="70" t="s">
        <v>298</v>
      </c>
      <c r="B491" s="69">
        <v>2793</v>
      </c>
      <c r="C491" s="69" t="s">
        <v>700</v>
      </c>
      <c r="D491" s="69" t="s">
        <v>1171</v>
      </c>
      <c r="E491" s="69" t="s">
        <v>892</v>
      </c>
      <c r="F491" s="69">
        <v>1</v>
      </c>
      <c r="G491" t="s">
        <v>866</v>
      </c>
      <c r="H491" t="s">
        <v>866</v>
      </c>
      <c r="I491" t="s">
        <v>867</v>
      </c>
      <c r="J491" t="s">
        <v>1162</v>
      </c>
      <c r="K491" t="s">
        <v>1163</v>
      </c>
      <c r="L491" s="69" t="s">
        <v>62</v>
      </c>
      <c r="M491" s="69" t="s">
        <v>60</v>
      </c>
      <c r="O491" s="69" t="s">
        <v>804</v>
      </c>
    </row>
    <row r="492" spans="1:15" ht="15" x14ac:dyDescent="0.2">
      <c r="A492" s="70" t="s">
        <v>475</v>
      </c>
      <c r="B492" s="69">
        <v>5607</v>
      </c>
      <c r="C492" s="69" t="s">
        <v>700</v>
      </c>
      <c r="D492" s="69" t="s">
        <v>1171</v>
      </c>
      <c r="E492" s="69" t="s">
        <v>892</v>
      </c>
      <c r="F492" s="70">
        <v>1</v>
      </c>
      <c r="G492" t="s">
        <v>866</v>
      </c>
      <c r="H492" t="s">
        <v>866</v>
      </c>
      <c r="I492" t="s">
        <v>867</v>
      </c>
      <c r="J492" t="s">
        <v>1162</v>
      </c>
      <c r="K492" t="s">
        <v>1163</v>
      </c>
      <c r="L492" s="69" t="s">
        <v>62</v>
      </c>
      <c r="M492" s="69" t="s">
        <v>60</v>
      </c>
      <c r="O492" s="69" t="s">
        <v>804</v>
      </c>
    </row>
    <row r="493" spans="1:15" ht="15" x14ac:dyDescent="0.2">
      <c r="A493" s="70" t="s">
        <v>475</v>
      </c>
      <c r="B493" s="69">
        <v>5608</v>
      </c>
      <c r="C493" s="69" t="s">
        <v>700</v>
      </c>
      <c r="D493" s="69" t="s">
        <v>1171</v>
      </c>
      <c r="E493" s="69" t="s">
        <v>892</v>
      </c>
      <c r="F493" s="70">
        <v>1</v>
      </c>
      <c r="G493" t="s">
        <v>866</v>
      </c>
      <c r="H493" t="s">
        <v>866</v>
      </c>
      <c r="I493" t="s">
        <v>867</v>
      </c>
      <c r="J493" t="s">
        <v>1162</v>
      </c>
      <c r="K493" t="s">
        <v>1163</v>
      </c>
      <c r="L493" s="69" t="s">
        <v>62</v>
      </c>
      <c r="M493" s="69" t="s">
        <v>60</v>
      </c>
      <c r="O493" s="69" t="s">
        <v>804</v>
      </c>
    </row>
    <row r="494" spans="1:15" ht="15" x14ac:dyDescent="0.2">
      <c r="A494" s="70" t="s">
        <v>475</v>
      </c>
      <c r="B494" s="69">
        <v>5609</v>
      </c>
      <c r="C494" s="69" t="s">
        <v>700</v>
      </c>
      <c r="D494" s="69" t="s">
        <v>1171</v>
      </c>
      <c r="E494" s="69" t="s">
        <v>892</v>
      </c>
      <c r="F494" s="70">
        <v>1</v>
      </c>
      <c r="G494" t="s">
        <v>866</v>
      </c>
      <c r="H494" t="s">
        <v>866</v>
      </c>
      <c r="I494" t="s">
        <v>867</v>
      </c>
      <c r="J494" t="s">
        <v>1162</v>
      </c>
      <c r="K494" t="s">
        <v>1163</v>
      </c>
      <c r="L494" s="69" t="s">
        <v>62</v>
      </c>
      <c r="M494" s="69" t="s">
        <v>60</v>
      </c>
      <c r="O494" s="69" t="s">
        <v>804</v>
      </c>
    </row>
    <row r="495" spans="1:15" ht="15" x14ac:dyDescent="0.2">
      <c r="A495" s="70" t="s">
        <v>475</v>
      </c>
      <c r="B495" s="69">
        <v>5610</v>
      </c>
      <c r="C495" s="69" t="s">
        <v>700</v>
      </c>
      <c r="D495" s="69" t="s">
        <v>1171</v>
      </c>
      <c r="E495" s="69" t="s">
        <v>892</v>
      </c>
      <c r="F495" s="70">
        <v>1</v>
      </c>
      <c r="G495" t="s">
        <v>866</v>
      </c>
      <c r="H495" t="s">
        <v>866</v>
      </c>
      <c r="I495" t="s">
        <v>867</v>
      </c>
      <c r="J495" t="s">
        <v>1162</v>
      </c>
      <c r="K495" t="s">
        <v>1163</v>
      </c>
      <c r="L495" s="69" t="s">
        <v>62</v>
      </c>
      <c r="M495" s="69" t="s">
        <v>60</v>
      </c>
      <c r="O495" s="69" t="s">
        <v>804</v>
      </c>
    </row>
    <row r="496" spans="1:15" ht="15" x14ac:dyDescent="0.2">
      <c r="A496" s="69" t="s">
        <v>84</v>
      </c>
      <c r="B496" s="69">
        <v>401</v>
      </c>
      <c r="C496" s="70" t="s">
        <v>878</v>
      </c>
      <c r="E496" s="70"/>
      <c r="F496" s="70">
        <v>1</v>
      </c>
      <c r="G496" t="s">
        <v>866</v>
      </c>
      <c r="H496" t="s">
        <v>866</v>
      </c>
      <c r="I496" t="s">
        <v>867</v>
      </c>
      <c r="J496" t="s">
        <v>1162</v>
      </c>
      <c r="K496" t="s">
        <v>1163</v>
      </c>
      <c r="L496" s="69" t="s">
        <v>62</v>
      </c>
      <c r="M496" s="69" t="s">
        <v>60</v>
      </c>
      <c r="O496" s="69" t="s">
        <v>804</v>
      </c>
    </row>
    <row r="497" spans="1:15" ht="15" x14ac:dyDescent="0.2">
      <c r="A497" s="70" t="s">
        <v>460</v>
      </c>
      <c r="B497" s="69">
        <v>5149</v>
      </c>
      <c r="C497" s="69" t="s">
        <v>700</v>
      </c>
      <c r="D497" s="70" t="s">
        <v>694</v>
      </c>
      <c r="E497" s="70" t="s">
        <v>694</v>
      </c>
      <c r="F497" s="70">
        <v>1</v>
      </c>
      <c r="G497" t="s">
        <v>866</v>
      </c>
      <c r="H497" t="s">
        <v>866</v>
      </c>
      <c r="I497" t="s">
        <v>867</v>
      </c>
      <c r="J497" t="s">
        <v>1162</v>
      </c>
      <c r="K497" t="s">
        <v>1163</v>
      </c>
      <c r="L497" s="69" t="s">
        <v>62</v>
      </c>
      <c r="M497" s="69" t="s">
        <v>60</v>
      </c>
      <c r="O497" s="69" t="s">
        <v>804</v>
      </c>
    </row>
    <row r="498" spans="1:15" ht="15" x14ac:dyDescent="0.2">
      <c r="A498" s="70" t="s">
        <v>460</v>
      </c>
      <c r="B498" s="69">
        <v>5150</v>
      </c>
      <c r="C498" s="69" t="s">
        <v>700</v>
      </c>
      <c r="D498" s="70" t="s">
        <v>694</v>
      </c>
      <c r="E498" s="70" t="s">
        <v>694</v>
      </c>
      <c r="F498" s="70">
        <v>1</v>
      </c>
      <c r="G498" t="s">
        <v>866</v>
      </c>
      <c r="H498" t="s">
        <v>866</v>
      </c>
      <c r="I498" t="s">
        <v>867</v>
      </c>
      <c r="J498" t="s">
        <v>1162</v>
      </c>
      <c r="K498" t="s">
        <v>1163</v>
      </c>
      <c r="L498" s="69" t="s">
        <v>62</v>
      </c>
      <c r="M498" s="69" t="s">
        <v>60</v>
      </c>
      <c r="O498" s="69" t="s">
        <v>804</v>
      </c>
    </row>
    <row r="499" spans="1:15" ht="15" x14ac:dyDescent="0.2">
      <c r="A499" s="70" t="s">
        <v>460</v>
      </c>
      <c r="B499" s="69">
        <v>5151</v>
      </c>
      <c r="C499" s="69" t="s">
        <v>700</v>
      </c>
      <c r="D499" s="70" t="s">
        <v>694</v>
      </c>
      <c r="E499" s="70" t="s">
        <v>694</v>
      </c>
      <c r="F499" s="70">
        <v>1</v>
      </c>
      <c r="G499" t="s">
        <v>866</v>
      </c>
      <c r="H499" t="s">
        <v>866</v>
      </c>
      <c r="I499" t="s">
        <v>867</v>
      </c>
      <c r="J499" t="s">
        <v>1162</v>
      </c>
      <c r="K499" t="s">
        <v>1163</v>
      </c>
      <c r="L499" s="69" t="s">
        <v>62</v>
      </c>
      <c r="M499" s="69" t="s">
        <v>60</v>
      </c>
      <c r="O499" s="69" t="s">
        <v>804</v>
      </c>
    </row>
    <row r="500" spans="1:15" ht="15" x14ac:dyDescent="0.2">
      <c r="A500" s="70" t="s">
        <v>460</v>
      </c>
      <c r="B500" s="69">
        <v>5152</v>
      </c>
      <c r="C500" s="69" t="s">
        <v>700</v>
      </c>
      <c r="D500" s="70" t="s">
        <v>694</v>
      </c>
      <c r="E500" s="70" t="s">
        <v>694</v>
      </c>
      <c r="F500" s="70">
        <v>1</v>
      </c>
      <c r="G500" t="s">
        <v>866</v>
      </c>
      <c r="H500" t="s">
        <v>866</v>
      </c>
      <c r="I500" t="s">
        <v>867</v>
      </c>
      <c r="J500" t="s">
        <v>1162</v>
      </c>
      <c r="K500" t="s">
        <v>1163</v>
      </c>
      <c r="L500" s="69" t="s">
        <v>62</v>
      </c>
      <c r="M500" s="69" t="s">
        <v>60</v>
      </c>
      <c r="O500" s="69" t="s">
        <v>804</v>
      </c>
    </row>
    <row r="501" spans="1:15" ht="15" x14ac:dyDescent="0.2">
      <c r="A501" s="70" t="s">
        <v>460</v>
      </c>
      <c r="B501" s="69">
        <v>5153</v>
      </c>
      <c r="C501" s="69" t="s">
        <v>700</v>
      </c>
      <c r="D501" s="70" t="s">
        <v>694</v>
      </c>
      <c r="E501" s="70" t="s">
        <v>694</v>
      </c>
      <c r="F501" s="70">
        <v>1</v>
      </c>
      <c r="G501" t="s">
        <v>866</v>
      </c>
      <c r="H501" t="s">
        <v>866</v>
      </c>
      <c r="I501" t="s">
        <v>867</v>
      </c>
      <c r="J501" t="s">
        <v>1162</v>
      </c>
      <c r="K501" t="s">
        <v>1163</v>
      </c>
      <c r="L501" s="69" t="s">
        <v>62</v>
      </c>
      <c r="M501" s="69" t="s">
        <v>60</v>
      </c>
      <c r="O501" s="69" t="s">
        <v>804</v>
      </c>
    </row>
    <row r="502" spans="1:15" ht="15" x14ac:dyDescent="0.2">
      <c r="A502" s="69" t="s">
        <v>84</v>
      </c>
      <c r="B502" s="69">
        <v>385</v>
      </c>
      <c r="C502" s="69" t="s">
        <v>700</v>
      </c>
      <c r="D502" s="70" t="s">
        <v>694</v>
      </c>
      <c r="E502" s="70" t="s">
        <v>694</v>
      </c>
      <c r="F502" s="70">
        <v>1</v>
      </c>
      <c r="G502" t="s">
        <v>866</v>
      </c>
      <c r="H502" t="s">
        <v>866</v>
      </c>
      <c r="I502" t="s">
        <v>867</v>
      </c>
      <c r="J502" t="s">
        <v>1162</v>
      </c>
      <c r="K502" t="s">
        <v>1163</v>
      </c>
      <c r="L502" s="69" t="s">
        <v>62</v>
      </c>
      <c r="M502" s="69" t="s">
        <v>60</v>
      </c>
      <c r="O502" s="69" t="s">
        <v>804</v>
      </c>
    </row>
    <row r="503" spans="1:15" ht="15" x14ac:dyDescent="0.2">
      <c r="A503" s="69" t="s">
        <v>84</v>
      </c>
      <c r="B503" s="69">
        <v>386</v>
      </c>
      <c r="C503" s="69" t="s">
        <v>700</v>
      </c>
      <c r="D503" s="70" t="s">
        <v>694</v>
      </c>
      <c r="E503" s="70" t="s">
        <v>694</v>
      </c>
      <c r="F503" s="70">
        <v>1</v>
      </c>
      <c r="G503" t="s">
        <v>866</v>
      </c>
      <c r="H503" t="s">
        <v>866</v>
      </c>
      <c r="I503" t="s">
        <v>867</v>
      </c>
      <c r="J503" t="s">
        <v>1162</v>
      </c>
      <c r="K503" t="s">
        <v>1163</v>
      </c>
      <c r="L503" s="69" t="s">
        <v>62</v>
      </c>
      <c r="M503" s="69" t="s">
        <v>60</v>
      </c>
      <c r="O503" s="69" t="s">
        <v>804</v>
      </c>
    </row>
    <row r="504" spans="1:15" ht="15" x14ac:dyDescent="0.2">
      <c r="A504" s="69" t="s">
        <v>84</v>
      </c>
      <c r="B504" s="69">
        <v>387</v>
      </c>
      <c r="C504" s="69" t="s">
        <v>700</v>
      </c>
      <c r="D504" s="70" t="s">
        <v>694</v>
      </c>
      <c r="E504" s="70" t="s">
        <v>694</v>
      </c>
      <c r="F504" s="70">
        <v>1</v>
      </c>
      <c r="G504" t="s">
        <v>866</v>
      </c>
      <c r="H504" t="s">
        <v>866</v>
      </c>
      <c r="I504" t="s">
        <v>867</v>
      </c>
      <c r="J504" t="s">
        <v>1162</v>
      </c>
      <c r="K504" t="s">
        <v>1163</v>
      </c>
      <c r="L504" s="69" t="s">
        <v>62</v>
      </c>
      <c r="M504" s="69" t="s">
        <v>60</v>
      </c>
      <c r="O504" s="69" t="s">
        <v>804</v>
      </c>
    </row>
    <row r="505" spans="1:15" ht="15" x14ac:dyDescent="0.2">
      <c r="A505" s="69" t="s">
        <v>84</v>
      </c>
      <c r="B505" s="69">
        <v>408</v>
      </c>
      <c r="C505" s="69" t="s">
        <v>700</v>
      </c>
      <c r="D505" s="70" t="s">
        <v>694</v>
      </c>
      <c r="E505" s="70" t="s">
        <v>694</v>
      </c>
      <c r="F505" s="69">
        <v>1</v>
      </c>
      <c r="G505" t="s">
        <v>866</v>
      </c>
      <c r="H505" t="s">
        <v>866</v>
      </c>
      <c r="I505" t="s">
        <v>867</v>
      </c>
      <c r="J505" t="s">
        <v>1162</v>
      </c>
      <c r="K505" t="s">
        <v>1163</v>
      </c>
      <c r="L505" s="69" t="s">
        <v>62</v>
      </c>
      <c r="M505" s="69" t="s">
        <v>60</v>
      </c>
      <c r="O505" s="69" t="s">
        <v>804</v>
      </c>
    </row>
    <row r="506" spans="1:15" ht="15" x14ac:dyDescent="0.2">
      <c r="A506" s="69" t="s">
        <v>84</v>
      </c>
      <c r="B506" s="69">
        <v>420</v>
      </c>
      <c r="C506" s="69" t="s">
        <v>700</v>
      </c>
      <c r="D506" s="70" t="s">
        <v>694</v>
      </c>
      <c r="E506" s="70" t="s">
        <v>694</v>
      </c>
      <c r="F506" s="69">
        <v>1</v>
      </c>
      <c r="G506" t="s">
        <v>866</v>
      </c>
      <c r="H506" t="s">
        <v>866</v>
      </c>
      <c r="I506" t="s">
        <v>867</v>
      </c>
      <c r="J506" t="s">
        <v>1162</v>
      </c>
      <c r="K506" t="s">
        <v>1163</v>
      </c>
      <c r="L506" s="69" t="s">
        <v>62</v>
      </c>
      <c r="M506" s="69" t="s">
        <v>60</v>
      </c>
      <c r="O506" s="69" t="s">
        <v>804</v>
      </c>
    </row>
    <row r="507" spans="1:15" ht="15" x14ac:dyDescent="0.2">
      <c r="A507" s="69" t="s">
        <v>117</v>
      </c>
      <c r="B507" s="69">
        <v>696</v>
      </c>
      <c r="C507" s="69" t="s">
        <v>700</v>
      </c>
      <c r="D507" s="70" t="s">
        <v>1172</v>
      </c>
      <c r="E507" s="70" t="s">
        <v>716</v>
      </c>
      <c r="F507" s="69">
        <v>1</v>
      </c>
      <c r="G507" t="s">
        <v>866</v>
      </c>
      <c r="H507" t="s">
        <v>866</v>
      </c>
      <c r="I507" t="s">
        <v>867</v>
      </c>
      <c r="J507" t="s">
        <v>1162</v>
      </c>
      <c r="K507" t="s">
        <v>1163</v>
      </c>
      <c r="L507" s="69" t="s">
        <v>62</v>
      </c>
      <c r="M507" s="69" t="s">
        <v>60</v>
      </c>
      <c r="O507" s="69" t="s">
        <v>804</v>
      </c>
    </row>
    <row r="508" spans="1:15" ht="15" x14ac:dyDescent="0.2">
      <c r="A508" s="69" t="s">
        <v>117</v>
      </c>
      <c r="B508" s="69">
        <v>697</v>
      </c>
      <c r="C508" s="69" t="s">
        <v>700</v>
      </c>
      <c r="D508" s="70" t="s">
        <v>1172</v>
      </c>
      <c r="E508" s="70" t="s">
        <v>716</v>
      </c>
      <c r="F508" s="69">
        <v>1</v>
      </c>
      <c r="G508" t="s">
        <v>866</v>
      </c>
      <c r="H508" t="s">
        <v>866</v>
      </c>
      <c r="I508" t="s">
        <v>867</v>
      </c>
      <c r="J508" t="s">
        <v>1162</v>
      </c>
      <c r="K508" t="s">
        <v>1163</v>
      </c>
      <c r="L508" s="69" t="s">
        <v>62</v>
      </c>
      <c r="M508" s="69" t="s">
        <v>60</v>
      </c>
      <c r="O508" s="69" t="s">
        <v>804</v>
      </c>
    </row>
    <row r="509" spans="1:15" ht="15" x14ac:dyDescent="0.2">
      <c r="A509" s="69" t="s">
        <v>117</v>
      </c>
      <c r="B509" s="69">
        <v>698</v>
      </c>
      <c r="C509" s="69" t="s">
        <v>700</v>
      </c>
      <c r="D509" s="70" t="s">
        <v>1172</v>
      </c>
      <c r="E509" s="70" t="s">
        <v>716</v>
      </c>
      <c r="F509" s="69">
        <v>1</v>
      </c>
      <c r="G509" t="s">
        <v>866</v>
      </c>
      <c r="H509" t="s">
        <v>866</v>
      </c>
      <c r="I509" t="s">
        <v>867</v>
      </c>
      <c r="J509" t="s">
        <v>1162</v>
      </c>
      <c r="K509" t="s">
        <v>1163</v>
      </c>
      <c r="L509" s="69" t="s">
        <v>62</v>
      </c>
      <c r="M509" s="69" t="s">
        <v>60</v>
      </c>
      <c r="O509" s="69" t="s">
        <v>804</v>
      </c>
    </row>
    <row r="510" spans="1:15" ht="15" x14ac:dyDescent="0.2">
      <c r="A510" s="69" t="s">
        <v>117</v>
      </c>
      <c r="B510" s="69">
        <v>699</v>
      </c>
      <c r="C510" s="69" t="s">
        <v>700</v>
      </c>
      <c r="D510" s="70" t="s">
        <v>1172</v>
      </c>
      <c r="E510" s="70" t="s">
        <v>716</v>
      </c>
      <c r="F510" s="69">
        <v>1</v>
      </c>
      <c r="G510" t="s">
        <v>866</v>
      </c>
      <c r="H510" t="s">
        <v>866</v>
      </c>
      <c r="I510" t="s">
        <v>867</v>
      </c>
      <c r="J510" t="s">
        <v>1162</v>
      </c>
      <c r="K510" t="s">
        <v>1163</v>
      </c>
      <c r="L510" s="69" t="s">
        <v>62</v>
      </c>
      <c r="M510" s="69" t="s">
        <v>60</v>
      </c>
      <c r="O510" s="69" t="s">
        <v>804</v>
      </c>
    </row>
    <row r="511" spans="1:15" ht="15" x14ac:dyDescent="0.2">
      <c r="A511" s="69" t="s">
        <v>117</v>
      </c>
      <c r="B511" s="69">
        <v>700</v>
      </c>
      <c r="C511" s="69" t="s">
        <v>700</v>
      </c>
      <c r="D511" s="70" t="s">
        <v>1172</v>
      </c>
      <c r="E511" s="70" t="s">
        <v>716</v>
      </c>
      <c r="F511" s="69">
        <v>1</v>
      </c>
      <c r="G511" t="s">
        <v>866</v>
      </c>
      <c r="H511" t="s">
        <v>866</v>
      </c>
      <c r="I511" t="s">
        <v>867</v>
      </c>
      <c r="J511" t="s">
        <v>1162</v>
      </c>
      <c r="K511" t="s">
        <v>1163</v>
      </c>
      <c r="L511" s="69" t="s">
        <v>62</v>
      </c>
      <c r="M511" s="69" t="s">
        <v>60</v>
      </c>
      <c r="O511" s="69" t="s">
        <v>804</v>
      </c>
    </row>
    <row r="512" spans="1:15" ht="15" x14ac:dyDescent="0.2">
      <c r="A512" s="69" t="s">
        <v>84</v>
      </c>
      <c r="B512" s="69">
        <v>391</v>
      </c>
      <c r="C512" s="69" t="s">
        <v>700</v>
      </c>
      <c r="D512" s="70" t="s">
        <v>1173</v>
      </c>
      <c r="E512" s="70" t="s">
        <v>893</v>
      </c>
      <c r="F512" s="70">
        <v>1</v>
      </c>
      <c r="G512" t="s">
        <v>866</v>
      </c>
      <c r="H512" t="s">
        <v>866</v>
      </c>
      <c r="I512" t="s">
        <v>867</v>
      </c>
      <c r="J512" t="s">
        <v>1162</v>
      </c>
      <c r="K512" t="s">
        <v>1163</v>
      </c>
      <c r="L512" s="69" t="s">
        <v>62</v>
      </c>
      <c r="M512" s="69" t="s">
        <v>60</v>
      </c>
      <c r="O512" s="69" t="s">
        <v>804</v>
      </c>
    </row>
    <row r="513" spans="1:16" ht="15" x14ac:dyDescent="0.2">
      <c r="A513" s="69" t="s">
        <v>84</v>
      </c>
      <c r="B513" s="69">
        <v>393</v>
      </c>
      <c r="C513" s="69" t="s">
        <v>700</v>
      </c>
      <c r="D513" s="70" t="s">
        <v>1173</v>
      </c>
      <c r="E513" s="70" t="s">
        <v>893</v>
      </c>
      <c r="F513" s="70">
        <v>1</v>
      </c>
      <c r="G513" t="s">
        <v>866</v>
      </c>
      <c r="H513" t="s">
        <v>866</v>
      </c>
      <c r="I513" t="s">
        <v>867</v>
      </c>
      <c r="J513" t="s">
        <v>1162</v>
      </c>
      <c r="K513" t="s">
        <v>1163</v>
      </c>
      <c r="L513" s="69" t="s">
        <v>62</v>
      </c>
      <c r="M513" s="69" t="s">
        <v>60</v>
      </c>
      <c r="O513" s="69" t="s">
        <v>804</v>
      </c>
    </row>
    <row r="514" spans="1:16" ht="15" x14ac:dyDescent="0.2">
      <c r="A514" s="69" t="s">
        <v>84</v>
      </c>
      <c r="B514" s="69">
        <v>395</v>
      </c>
      <c r="C514" s="69" t="s">
        <v>700</v>
      </c>
      <c r="D514" s="70" t="s">
        <v>1173</v>
      </c>
      <c r="E514" s="70" t="s">
        <v>893</v>
      </c>
      <c r="F514" s="70">
        <v>1</v>
      </c>
      <c r="G514" t="s">
        <v>866</v>
      </c>
      <c r="H514" t="s">
        <v>866</v>
      </c>
      <c r="I514" t="s">
        <v>867</v>
      </c>
      <c r="J514" t="s">
        <v>1162</v>
      </c>
      <c r="K514" t="s">
        <v>1163</v>
      </c>
      <c r="L514" s="69" t="s">
        <v>62</v>
      </c>
      <c r="M514" s="69" t="s">
        <v>60</v>
      </c>
      <c r="O514" s="69" t="s">
        <v>804</v>
      </c>
    </row>
    <row r="515" spans="1:16" ht="15" x14ac:dyDescent="0.2">
      <c r="A515" s="70" t="s">
        <v>441</v>
      </c>
      <c r="B515" s="69">
        <v>5374</v>
      </c>
      <c r="C515" s="69" t="s">
        <v>700</v>
      </c>
      <c r="D515" s="70" t="s">
        <v>1173</v>
      </c>
      <c r="E515" s="70" t="s">
        <v>893</v>
      </c>
      <c r="F515" s="70">
        <v>1</v>
      </c>
      <c r="G515" t="s">
        <v>866</v>
      </c>
      <c r="H515" t="s">
        <v>866</v>
      </c>
      <c r="I515" t="s">
        <v>867</v>
      </c>
      <c r="J515" t="s">
        <v>1162</v>
      </c>
      <c r="K515" t="s">
        <v>1163</v>
      </c>
      <c r="L515" s="69" t="s">
        <v>62</v>
      </c>
      <c r="M515" s="69" t="s">
        <v>60</v>
      </c>
      <c r="O515" s="69" t="s">
        <v>804</v>
      </c>
    </row>
    <row r="516" spans="1:16" ht="15" x14ac:dyDescent="0.2">
      <c r="A516" s="70" t="s">
        <v>441</v>
      </c>
      <c r="B516" s="69">
        <v>5375</v>
      </c>
      <c r="C516" s="69" t="s">
        <v>700</v>
      </c>
      <c r="D516" s="70" t="s">
        <v>1173</v>
      </c>
      <c r="E516" s="70" t="s">
        <v>893</v>
      </c>
      <c r="F516" s="70">
        <v>1</v>
      </c>
      <c r="G516" t="s">
        <v>866</v>
      </c>
      <c r="H516" t="s">
        <v>866</v>
      </c>
      <c r="I516" t="s">
        <v>867</v>
      </c>
      <c r="J516" t="s">
        <v>1162</v>
      </c>
      <c r="K516" t="s">
        <v>1163</v>
      </c>
      <c r="L516" s="69" t="s">
        <v>62</v>
      </c>
      <c r="M516" s="69" t="s">
        <v>60</v>
      </c>
      <c r="O516" s="69" t="s">
        <v>804</v>
      </c>
    </row>
    <row r="517" spans="1:16" ht="15" x14ac:dyDescent="0.2">
      <c r="A517" s="70" t="s">
        <v>441</v>
      </c>
      <c r="B517" s="69">
        <v>5376</v>
      </c>
      <c r="C517" s="69" t="s">
        <v>700</v>
      </c>
      <c r="D517" s="70" t="s">
        <v>1173</v>
      </c>
      <c r="E517" s="70" t="s">
        <v>893</v>
      </c>
      <c r="F517" s="69">
        <v>1</v>
      </c>
      <c r="G517" t="s">
        <v>866</v>
      </c>
      <c r="H517" t="s">
        <v>866</v>
      </c>
      <c r="I517" t="s">
        <v>867</v>
      </c>
      <c r="J517" t="s">
        <v>1162</v>
      </c>
      <c r="K517" t="s">
        <v>1163</v>
      </c>
      <c r="L517" s="69" t="s">
        <v>62</v>
      </c>
      <c r="M517" s="69" t="s">
        <v>60</v>
      </c>
      <c r="O517" s="69" t="s">
        <v>804</v>
      </c>
    </row>
    <row r="518" spans="1:16" ht="15" x14ac:dyDescent="0.2">
      <c r="A518" s="70" t="s">
        <v>441</v>
      </c>
      <c r="B518" s="69">
        <v>5377</v>
      </c>
      <c r="C518" s="69" t="s">
        <v>700</v>
      </c>
      <c r="D518" s="70" t="s">
        <v>1173</v>
      </c>
      <c r="E518" s="70" t="s">
        <v>893</v>
      </c>
      <c r="F518" s="69">
        <v>1</v>
      </c>
      <c r="G518" t="s">
        <v>866</v>
      </c>
      <c r="H518" t="s">
        <v>866</v>
      </c>
      <c r="I518" t="s">
        <v>867</v>
      </c>
      <c r="J518" t="s">
        <v>1162</v>
      </c>
      <c r="K518" t="s">
        <v>1163</v>
      </c>
      <c r="L518" s="69" t="s">
        <v>62</v>
      </c>
      <c r="M518" s="69" t="s">
        <v>60</v>
      </c>
      <c r="O518" s="69" t="s">
        <v>804</v>
      </c>
    </row>
    <row r="519" spans="1:16" ht="15" x14ac:dyDescent="0.2">
      <c r="A519" s="70" t="s">
        <v>441</v>
      </c>
      <c r="B519" s="69">
        <v>5378</v>
      </c>
      <c r="C519" s="69" t="s">
        <v>700</v>
      </c>
      <c r="D519" s="70" t="s">
        <v>1173</v>
      </c>
      <c r="E519" s="70" t="s">
        <v>893</v>
      </c>
      <c r="F519" s="69">
        <v>1</v>
      </c>
      <c r="G519" t="s">
        <v>866</v>
      </c>
      <c r="H519" t="s">
        <v>866</v>
      </c>
      <c r="I519" t="s">
        <v>867</v>
      </c>
      <c r="J519" t="s">
        <v>1162</v>
      </c>
      <c r="K519" t="s">
        <v>1163</v>
      </c>
      <c r="L519" s="69" t="s">
        <v>62</v>
      </c>
      <c r="M519" s="69" t="s">
        <v>60</v>
      </c>
      <c r="O519" s="69" t="s">
        <v>804</v>
      </c>
    </row>
    <row r="520" spans="1:16" ht="15" x14ac:dyDescent="0.2">
      <c r="A520" t="s">
        <v>257</v>
      </c>
      <c r="B520" s="69">
        <v>3176</v>
      </c>
      <c r="C520" s="69" t="s">
        <v>700</v>
      </c>
      <c r="D520" s="70" t="s">
        <v>1173</v>
      </c>
      <c r="E520" s="70" t="s">
        <v>893</v>
      </c>
      <c r="F520" s="69">
        <v>1</v>
      </c>
      <c r="G520" t="s">
        <v>866</v>
      </c>
      <c r="H520" t="s">
        <v>866</v>
      </c>
      <c r="I520" t="s">
        <v>867</v>
      </c>
      <c r="J520" t="s">
        <v>1162</v>
      </c>
      <c r="K520" t="s">
        <v>1163</v>
      </c>
      <c r="L520" s="69" t="s">
        <v>62</v>
      </c>
      <c r="M520" s="69" t="s">
        <v>60</v>
      </c>
      <c r="O520" s="69" t="s">
        <v>804</v>
      </c>
    </row>
    <row r="521" spans="1:16" ht="15" x14ac:dyDescent="0.2">
      <c r="A521" t="s">
        <v>257</v>
      </c>
      <c r="B521" s="69">
        <v>3177</v>
      </c>
      <c r="C521" s="69" t="s">
        <v>700</v>
      </c>
      <c r="D521" s="70" t="s">
        <v>1173</v>
      </c>
      <c r="E521" s="70" t="s">
        <v>893</v>
      </c>
      <c r="F521" s="69">
        <v>1</v>
      </c>
      <c r="G521" t="s">
        <v>866</v>
      </c>
      <c r="H521" t="s">
        <v>866</v>
      </c>
      <c r="I521" t="s">
        <v>867</v>
      </c>
      <c r="J521" t="s">
        <v>1162</v>
      </c>
      <c r="K521" t="s">
        <v>1163</v>
      </c>
      <c r="L521" s="69" t="s">
        <v>62</v>
      </c>
      <c r="M521" s="69" t="s">
        <v>60</v>
      </c>
      <c r="O521" s="69" t="s">
        <v>804</v>
      </c>
    </row>
    <row r="522" spans="1:16" ht="15" x14ac:dyDescent="0.2">
      <c r="A522" t="s">
        <v>257</v>
      </c>
      <c r="B522" s="69">
        <v>3178</v>
      </c>
      <c r="C522" s="69" t="s">
        <v>700</v>
      </c>
      <c r="D522" s="70" t="s">
        <v>1173</v>
      </c>
      <c r="E522" s="70" t="s">
        <v>893</v>
      </c>
      <c r="F522" s="69">
        <v>1</v>
      </c>
      <c r="G522" t="s">
        <v>866</v>
      </c>
      <c r="H522" t="s">
        <v>866</v>
      </c>
      <c r="I522" t="s">
        <v>867</v>
      </c>
      <c r="J522" t="s">
        <v>1162</v>
      </c>
      <c r="K522" t="s">
        <v>1163</v>
      </c>
      <c r="L522" s="69" t="s">
        <v>62</v>
      </c>
      <c r="M522" s="69" t="s">
        <v>60</v>
      </c>
      <c r="O522" s="69" t="s">
        <v>804</v>
      </c>
    </row>
    <row r="523" spans="1:16" ht="15" x14ac:dyDescent="0.2">
      <c r="A523" t="s">
        <v>257</v>
      </c>
      <c r="B523" s="69">
        <v>3179</v>
      </c>
      <c r="C523" s="69" t="s">
        <v>700</v>
      </c>
      <c r="D523" s="70" t="s">
        <v>1173</v>
      </c>
      <c r="E523" s="70" t="s">
        <v>893</v>
      </c>
      <c r="F523" s="69">
        <v>1</v>
      </c>
      <c r="G523" t="s">
        <v>866</v>
      </c>
      <c r="H523" t="s">
        <v>866</v>
      </c>
      <c r="I523" t="s">
        <v>867</v>
      </c>
      <c r="J523" t="s">
        <v>1162</v>
      </c>
      <c r="K523" t="s">
        <v>1163</v>
      </c>
      <c r="L523" s="69" t="s">
        <v>62</v>
      </c>
      <c r="M523" s="69" t="s">
        <v>60</v>
      </c>
      <c r="O523" s="69" t="s">
        <v>804</v>
      </c>
    </row>
    <row r="524" spans="1:16" ht="15" x14ac:dyDescent="0.2">
      <c r="A524" s="70" t="s">
        <v>489</v>
      </c>
      <c r="B524" s="69">
        <v>5740</v>
      </c>
      <c r="C524" s="69" t="s">
        <v>700</v>
      </c>
      <c r="D524" s="70" t="s">
        <v>832</v>
      </c>
      <c r="E524" s="70" t="s">
        <v>832</v>
      </c>
      <c r="F524" s="69">
        <v>1</v>
      </c>
      <c r="G524" s="69" t="s">
        <v>1174</v>
      </c>
      <c r="H524" s="69" t="s">
        <v>894</v>
      </c>
      <c r="I524" s="69" t="s">
        <v>895</v>
      </c>
      <c r="J524" s="69" t="s">
        <v>679</v>
      </c>
      <c r="K524" s="69" t="s">
        <v>1163</v>
      </c>
      <c r="L524" s="69" t="s">
        <v>62</v>
      </c>
      <c r="M524" s="69" t="s">
        <v>60</v>
      </c>
      <c r="N524" s="69"/>
      <c r="O524" s="69" t="s">
        <v>1175</v>
      </c>
    </row>
    <row r="525" spans="1:16" ht="15" x14ac:dyDescent="0.2">
      <c r="A525" s="69" t="s">
        <v>460</v>
      </c>
      <c r="B525" s="69">
        <v>5063</v>
      </c>
      <c r="C525" s="69" t="s">
        <v>700</v>
      </c>
      <c r="D525" s="69" t="s">
        <v>1176</v>
      </c>
      <c r="E525" s="69" t="s">
        <v>690</v>
      </c>
      <c r="G525" t="s">
        <v>702</v>
      </c>
      <c r="H525" t="s">
        <v>702</v>
      </c>
      <c r="I525" t="s">
        <v>896</v>
      </c>
      <c r="J525" t="s">
        <v>745</v>
      </c>
      <c r="K525" t="s">
        <v>1163</v>
      </c>
      <c r="L525" s="69" t="s">
        <v>62</v>
      </c>
      <c r="M525" s="69" t="s">
        <v>60</v>
      </c>
      <c r="O525" s="69" t="s">
        <v>1177</v>
      </c>
      <c r="P525" t="s">
        <v>1178</v>
      </c>
    </row>
    <row r="526" spans="1:16" ht="15" x14ac:dyDescent="0.2">
      <c r="A526" s="70" t="s">
        <v>282</v>
      </c>
      <c r="B526" s="69">
        <v>2497</v>
      </c>
      <c r="C526" s="69" t="s">
        <v>700</v>
      </c>
      <c r="D526" s="70" t="s">
        <v>1179</v>
      </c>
      <c r="E526" s="70" t="s">
        <v>897</v>
      </c>
      <c r="G526" t="s">
        <v>702</v>
      </c>
      <c r="H526" t="s">
        <v>702</v>
      </c>
      <c r="I526" t="s">
        <v>896</v>
      </c>
      <c r="J526" t="s">
        <v>745</v>
      </c>
      <c r="K526" s="69" t="s">
        <v>1163</v>
      </c>
      <c r="L526" s="69" t="s">
        <v>62</v>
      </c>
      <c r="M526" s="69" t="s">
        <v>60</v>
      </c>
      <c r="N526" s="69"/>
      <c r="O526" s="69" t="s">
        <v>1177</v>
      </c>
      <c r="P526" s="69" t="s">
        <v>868</v>
      </c>
    </row>
    <row r="527" spans="1:16" ht="15" x14ac:dyDescent="0.2">
      <c r="A527" s="70" t="s">
        <v>282</v>
      </c>
      <c r="B527" s="69">
        <v>2498</v>
      </c>
      <c r="C527" s="69" t="s">
        <v>700</v>
      </c>
      <c r="D527" s="70" t="s">
        <v>1179</v>
      </c>
      <c r="E527" s="70" t="s">
        <v>897</v>
      </c>
      <c r="G527" t="s">
        <v>702</v>
      </c>
      <c r="H527" t="s">
        <v>702</v>
      </c>
      <c r="I527" t="s">
        <v>896</v>
      </c>
      <c r="J527" t="s">
        <v>745</v>
      </c>
      <c r="K527" s="69" t="s">
        <v>1163</v>
      </c>
      <c r="L527" s="69" t="s">
        <v>62</v>
      </c>
      <c r="M527" s="69" t="s">
        <v>60</v>
      </c>
      <c r="N527" s="69"/>
      <c r="O527" s="69" t="s">
        <v>1177</v>
      </c>
      <c r="P527" s="69" t="s">
        <v>868</v>
      </c>
    </row>
    <row r="528" spans="1:16" ht="15" x14ac:dyDescent="0.2">
      <c r="A528" s="70" t="s">
        <v>282</v>
      </c>
      <c r="B528" s="69">
        <v>2499</v>
      </c>
      <c r="C528" s="69" t="s">
        <v>700</v>
      </c>
      <c r="D528" s="70" t="s">
        <v>1179</v>
      </c>
      <c r="E528" s="70" t="s">
        <v>897</v>
      </c>
      <c r="G528" t="s">
        <v>702</v>
      </c>
      <c r="H528" t="s">
        <v>702</v>
      </c>
      <c r="I528" t="s">
        <v>896</v>
      </c>
      <c r="J528" t="s">
        <v>745</v>
      </c>
      <c r="K528" s="69" t="s">
        <v>1163</v>
      </c>
      <c r="L528" s="69" t="s">
        <v>62</v>
      </c>
      <c r="M528" s="69" t="s">
        <v>60</v>
      </c>
      <c r="N528" s="69"/>
      <c r="O528" s="69" t="s">
        <v>1177</v>
      </c>
      <c r="P528" s="69" t="s">
        <v>868</v>
      </c>
    </row>
    <row r="529" spans="1:16" ht="15" x14ac:dyDescent="0.2">
      <c r="A529" s="70" t="s">
        <v>207</v>
      </c>
      <c r="B529" s="69">
        <v>1283</v>
      </c>
      <c r="C529" s="69" t="s">
        <v>700</v>
      </c>
      <c r="D529" s="70" t="s">
        <v>1161</v>
      </c>
      <c r="E529" s="70" t="s">
        <v>865</v>
      </c>
      <c r="G529" t="s">
        <v>702</v>
      </c>
      <c r="H529" t="s">
        <v>702</v>
      </c>
      <c r="I529" t="s">
        <v>896</v>
      </c>
      <c r="J529" t="s">
        <v>745</v>
      </c>
      <c r="K529" s="69" t="s">
        <v>1163</v>
      </c>
      <c r="L529" s="69" t="s">
        <v>62</v>
      </c>
      <c r="M529" s="69" t="s">
        <v>60</v>
      </c>
      <c r="N529" s="69"/>
      <c r="O529" s="69" t="s">
        <v>1177</v>
      </c>
      <c r="P529" s="69" t="s">
        <v>868</v>
      </c>
    </row>
    <row r="530" spans="1:16" ht="15" x14ac:dyDescent="0.2">
      <c r="A530" s="70" t="s">
        <v>207</v>
      </c>
      <c r="B530" s="69">
        <v>1284</v>
      </c>
      <c r="C530" s="69" t="s">
        <v>700</v>
      </c>
      <c r="D530" s="70" t="s">
        <v>1161</v>
      </c>
      <c r="E530" s="70" t="s">
        <v>865</v>
      </c>
      <c r="G530" t="s">
        <v>702</v>
      </c>
      <c r="H530" t="s">
        <v>702</v>
      </c>
      <c r="I530" t="s">
        <v>896</v>
      </c>
      <c r="J530" t="s">
        <v>745</v>
      </c>
      <c r="K530" s="69" t="s">
        <v>1163</v>
      </c>
      <c r="L530" s="69" t="s">
        <v>62</v>
      </c>
      <c r="M530" s="69" t="s">
        <v>60</v>
      </c>
      <c r="N530" s="69"/>
      <c r="O530" s="69" t="s">
        <v>1177</v>
      </c>
      <c r="P530" s="69" t="s">
        <v>868</v>
      </c>
    </row>
    <row r="531" spans="1:16" ht="15" x14ac:dyDescent="0.2">
      <c r="A531" s="70" t="s">
        <v>207</v>
      </c>
      <c r="B531" s="69">
        <v>1285</v>
      </c>
      <c r="C531" s="69" t="s">
        <v>700</v>
      </c>
      <c r="D531" s="70" t="s">
        <v>1161</v>
      </c>
      <c r="E531" s="70" t="s">
        <v>865</v>
      </c>
      <c r="G531" t="s">
        <v>702</v>
      </c>
      <c r="H531" t="s">
        <v>702</v>
      </c>
      <c r="I531" t="s">
        <v>896</v>
      </c>
      <c r="J531" t="s">
        <v>745</v>
      </c>
      <c r="K531" s="69" t="s">
        <v>1163</v>
      </c>
      <c r="L531" s="69" t="s">
        <v>62</v>
      </c>
      <c r="M531" s="69" t="s">
        <v>60</v>
      </c>
      <c r="N531" s="69"/>
      <c r="O531" s="69" t="s">
        <v>1177</v>
      </c>
      <c r="P531" s="69" t="s">
        <v>868</v>
      </c>
    </row>
    <row r="532" spans="1:16" ht="15" x14ac:dyDescent="0.2">
      <c r="A532" s="70" t="s">
        <v>207</v>
      </c>
      <c r="B532" s="69">
        <v>1310</v>
      </c>
      <c r="C532" s="69" t="s">
        <v>700</v>
      </c>
      <c r="D532" s="70" t="s">
        <v>1161</v>
      </c>
      <c r="E532" s="70" t="s">
        <v>865</v>
      </c>
      <c r="G532" t="s">
        <v>702</v>
      </c>
      <c r="H532" t="s">
        <v>702</v>
      </c>
      <c r="I532" t="s">
        <v>896</v>
      </c>
      <c r="J532" t="s">
        <v>745</v>
      </c>
      <c r="K532" s="69" t="s">
        <v>1163</v>
      </c>
      <c r="L532" s="69" t="s">
        <v>62</v>
      </c>
      <c r="M532" s="69" t="s">
        <v>60</v>
      </c>
      <c r="N532" s="69"/>
      <c r="O532" s="69" t="s">
        <v>1177</v>
      </c>
      <c r="P532" s="69" t="s">
        <v>868</v>
      </c>
    </row>
    <row r="533" spans="1:16" ht="15" x14ac:dyDescent="0.2">
      <c r="A533" s="70" t="s">
        <v>207</v>
      </c>
      <c r="B533" s="69">
        <v>1311</v>
      </c>
      <c r="C533" s="69" t="s">
        <v>700</v>
      </c>
      <c r="D533" s="70" t="s">
        <v>1161</v>
      </c>
      <c r="E533" s="70" t="s">
        <v>865</v>
      </c>
      <c r="G533" t="s">
        <v>702</v>
      </c>
      <c r="H533" t="s">
        <v>702</v>
      </c>
      <c r="I533" t="s">
        <v>896</v>
      </c>
      <c r="J533" t="s">
        <v>745</v>
      </c>
      <c r="K533" s="69" t="s">
        <v>1163</v>
      </c>
      <c r="L533" s="69" t="s">
        <v>62</v>
      </c>
      <c r="M533" s="69" t="s">
        <v>60</v>
      </c>
      <c r="N533" s="69"/>
      <c r="O533" s="69" t="s">
        <v>1177</v>
      </c>
      <c r="P533" s="69" t="s">
        <v>868</v>
      </c>
    </row>
    <row r="534" spans="1:16" ht="15" x14ac:dyDescent="0.2">
      <c r="A534" s="70" t="s">
        <v>207</v>
      </c>
      <c r="B534" s="69">
        <v>1312</v>
      </c>
      <c r="C534" s="69" t="s">
        <v>700</v>
      </c>
      <c r="D534" s="70" t="s">
        <v>1161</v>
      </c>
      <c r="E534" s="70" t="s">
        <v>865</v>
      </c>
      <c r="G534" t="s">
        <v>702</v>
      </c>
      <c r="H534" t="s">
        <v>702</v>
      </c>
      <c r="I534" t="s">
        <v>896</v>
      </c>
      <c r="J534" t="s">
        <v>745</v>
      </c>
      <c r="K534" s="69" t="s">
        <v>1163</v>
      </c>
      <c r="L534" s="69" t="s">
        <v>62</v>
      </c>
      <c r="M534" s="69" t="s">
        <v>60</v>
      </c>
      <c r="N534" s="69"/>
      <c r="O534" s="69" t="s">
        <v>1177</v>
      </c>
      <c r="P534" s="69" t="s">
        <v>868</v>
      </c>
    </row>
    <row r="535" spans="1:16" ht="15" x14ac:dyDescent="0.2">
      <c r="A535" s="70" t="s">
        <v>328</v>
      </c>
      <c r="B535" s="69">
        <v>3292</v>
      </c>
      <c r="C535" s="69" t="s">
        <v>700</v>
      </c>
      <c r="D535" s="70" t="s">
        <v>1161</v>
      </c>
      <c r="E535" s="70" t="s">
        <v>865</v>
      </c>
      <c r="G535" t="s">
        <v>702</v>
      </c>
      <c r="H535" t="s">
        <v>702</v>
      </c>
      <c r="I535" t="s">
        <v>896</v>
      </c>
      <c r="J535" t="s">
        <v>745</v>
      </c>
      <c r="K535" s="69" t="s">
        <v>1163</v>
      </c>
      <c r="L535" s="69" t="s">
        <v>62</v>
      </c>
      <c r="M535" s="69" t="s">
        <v>60</v>
      </c>
      <c r="N535" s="69"/>
      <c r="O535" s="69" t="s">
        <v>1177</v>
      </c>
      <c r="P535" s="69" t="s">
        <v>868</v>
      </c>
    </row>
    <row r="536" spans="1:16" ht="15" x14ac:dyDescent="0.2">
      <c r="A536" s="70" t="s">
        <v>328</v>
      </c>
      <c r="B536" s="69">
        <v>3293</v>
      </c>
      <c r="C536" s="69" t="s">
        <v>700</v>
      </c>
      <c r="D536" s="70" t="s">
        <v>1161</v>
      </c>
      <c r="E536" s="70" t="s">
        <v>865</v>
      </c>
      <c r="G536" t="s">
        <v>702</v>
      </c>
      <c r="H536" t="s">
        <v>702</v>
      </c>
      <c r="I536" t="s">
        <v>896</v>
      </c>
      <c r="J536" t="s">
        <v>745</v>
      </c>
      <c r="K536" s="69" t="s">
        <v>1163</v>
      </c>
      <c r="L536" s="69" t="s">
        <v>62</v>
      </c>
      <c r="M536" s="69" t="s">
        <v>60</v>
      </c>
      <c r="N536" s="69"/>
      <c r="O536" s="69" t="s">
        <v>1177</v>
      </c>
      <c r="P536" s="69" t="s">
        <v>868</v>
      </c>
    </row>
    <row r="537" spans="1:16" ht="15" x14ac:dyDescent="0.2">
      <c r="A537" s="70" t="s">
        <v>328</v>
      </c>
      <c r="B537" s="69">
        <v>3294</v>
      </c>
      <c r="C537" s="69" t="s">
        <v>700</v>
      </c>
      <c r="D537" s="70" t="s">
        <v>1161</v>
      </c>
      <c r="E537" s="70" t="s">
        <v>865</v>
      </c>
      <c r="G537" t="s">
        <v>702</v>
      </c>
      <c r="H537" t="s">
        <v>702</v>
      </c>
      <c r="I537" t="s">
        <v>896</v>
      </c>
      <c r="J537" t="s">
        <v>745</v>
      </c>
      <c r="K537" s="69" t="s">
        <v>1163</v>
      </c>
      <c r="L537" s="69" t="s">
        <v>62</v>
      </c>
      <c r="M537" s="69" t="s">
        <v>60</v>
      </c>
      <c r="N537" s="69"/>
      <c r="O537" s="69" t="s">
        <v>1177</v>
      </c>
      <c r="P537" s="69" t="s">
        <v>868</v>
      </c>
    </row>
    <row r="538" spans="1:16" ht="15" x14ac:dyDescent="0.2">
      <c r="A538" s="70" t="s">
        <v>328</v>
      </c>
      <c r="B538" s="69">
        <v>3295</v>
      </c>
      <c r="C538" s="69" t="s">
        <v>700</v>
      </c>
      <c r="D538" s="70" t="s">
        <v>1161</v>
      </c>
      <c r="E538" s="70" t="s">
        <v>865</v>
      </c>
      <c r="G538" t="s">
        <v>702</v>
      </c>
      <c r="H538" t="s">
        <v>702</v>
      </c>
      <c r="I538" t="s">
        <v>896</v>
      </c>
      <c r="J538" t="s">
        <v>745</v>
      </c>
      <c r="K538" s="69" t="s">
        <v>1163</v>
      </c>
      <c r="L538" s="69" t="s">
        <v>62</v>
      </c>
      <c r="M538" s="69" t="s">
        <v>60</v>
      </c>
      <c r="N538" s="69"/>
      <c r="O538" s="69" t="s">
        <v>1177</v>
      </c>
      <c r="P538" s="69" t="s">
        <v>868</v>
      </c>
    </row>
    <row r="539" spans="1:16" ht="15" x14ac:dyDescent="0.2">
      <c r="A539" s="70" t="s">
        <v>328</v>
      </c>
      <c r="B539" s="69">
        <v>3296</v>
      </c>
      <c r="C539" s="69" t="s">
        <v>700</v>
      </c>
      <c r="D539" s="70" t="s">
        <v>1161</v>
      </c>
      <c r="E539" s="70" t="s">
        <v>865</v>
      </c>
      <c r="G539" t="s">
        <v>702</v>
      </c>
      <c r="H539" t="s">
        <v>702</v>
      </c>
      <c r="I539" t="s">
        <v>896</v>
      </c>
      <c r="J539" t="s">
        <v>745</v>
      </c>
      <c r="K539" s="69" t="s">
        <v>1163</v>
      </c>
      <c r="L539" s="69" t="s">
        <v>62</v>
      </c>
      <c r="M539" s="69" t="s">
        <v>60</v>
      </c>
      <c r="N539" s="69"/>
      <c r="O539" s="69" t="s">
        <v>1177</v>
      </c>
      <c r="P539" s="69" t="s">
        <v>868</v>
      </c>
    </row>
    <row r="540" spans="1:16" ht="15" x14ac:dyDescent="0.2">
      <c r="A540" s="70" t="s">
        <v>328</v>
      </c>
      <c r="B540" s="69">
        <v>3297</v>
      </c>
      <c r="C540" s="69" t="s">
        <v>700</v>
      </c>
      <c r="D540" s="70" t="s">
        <v>1161</v>
      </c>
      <c r="E540" s="70" t="s">
        <v>865</v>
      </c>
      <c r="G540" t="s">
        <v>702</v>
      </c>
      <c r="H540" t="s">
        <v>702</v>
      </c>
      <c r="I540" t="s">
        <v>896</v>
      </c>
      <c r="J540" t="s">
        <v>745</v>
      </c>
      <c r="K540" s="69" t="s">
        <v>1163</v>
      </c>
      <c r="L540" s="69" t="s">
        <v>62</v>
      </c>
      <c r="M540" s="69" t="s">
        <v>60</v>
      </c>
      <c r="N540" s="69"/>
      <c r="O540" s="69" t="s">
        <v>1177</v>
      </c>
      <c r="P540" s="69" t="s">
        <v>868</v>
      </c>
    </row>
    <row r="541" spans="1:16" ht="15" x14ac:dyDescent="0.2">
      <c r="A541" s="70" t="s">
        <v>441</v>
      </c>
      <c r="B541" s="69">
        <v>5198</v>
      </c>
      <c r="C541" s="69" t="s">
        <v>700</v>
      </c>
      <c r="D541" s="70" t="s">
        <v>1161</v>
      </c>
      <c r="E541" s="70" t="s">
        <v>865</v>
      </c>
      <c r="G541" t="s">
        <v>702</v>
      </c>
      <c r="H541" t="s">
        <v>702</v>
      </c>
      <c r="I541" t="s">
        <v>896</v>
      </c>
      <c r="J541" t="s">
        <v>745</v>
      </c>
      <c r="K541" s="69" t="s">
        <v>1163</v>
      </c>
      <c r="L541" s="69" t="s">
        <v>62</v>
      </c>
      <c r="M541" s="69" t="s">
        <v>60</v>
      </c>
      <c r="N541" s="69"/>
      <c r="O541" s="69" t="s">
        <v>1177</v>
      </c>
      <c r="P541" s="69" t="s">
        <v>868</v>
      </c>
    </row>
    <row r="542" spans="1:16" ht="15" x14ac:dyDescent="0.2">
      <c r="A542" s="70" t="s">
        <v>441</v>
      </c>
      <c r="B542" s="69">
        <v>5254</v>
      </c>
      <c r="C542" s="69" t="s">
        <v>700</v>
      </c>
      <c r="D542" s="70" t="s">
        <v>1161</v>
      </c>
      <c r="E542" s="70" t="s">
        <v>865</v>
      </c>
      <c r="G542" t="s">
        <v>702</v>
      </c>
      <c r="H542" t="s">
        <v>702</v>
      </c>
      <c r="I542" t="s">
        <v>896</v>
      </c>
      <c r="J542" t="s">
        <v>745</v>
      </c>
      <c r="K542" s="69" t="s">
        <v>1163</v>
      </c>
      <c r="L542" s="69" t="s">
        <v>62</v>
      </c>
      <c r="M542" s="69" t="s">
        <v>60</v>
      </c>
      <c r="N542" s="69"/>
      <c r="O542" s="69" t="s">
        <v>1177</v>
      </c>
      <c r="P542" s="69" t="s">
        <v>868</v>
      </c>
    </row>
    <row r="543" spans="1:16" ht="15" x14ac:dyDescent="0.2">
      <c r="A543" s="70" t="s">
        <v>441</v>
      </c>
      <c r="B543" s="69">
        <v>5255</v>
      </c>
      <c r="C543" s="69" t="s">
        <v>700</v>
      </c>
      <c r="D543" s="70" t="s">
        <v>1161</v>
      </c>
      <c r="E543" s="70" t="s">
        <v>865</v>
      </c>
      <c r="G543" t="s">
        <v>702</v>
      </c>
      <c r="H543" t="s">
        <v>702</v>
      </c>
      <c r="I543" t="s">
        <v>896</v>
      </c>
      <c r="J543" t="s">
        <v>745</v>
      </c>
      <c r="K543" s="69" t="s">
        <v>1163</v>
      </c>
      <c r="L543" s="69" t="s">
        <v>62</v>
      </c>
      <c r="M543" s="69" t="s">
        <v>60</v>
      </c>
      <c r="N543" s="69"/>
      <c r="O543" s="69" t="s">
        <v>1177</v>
      </c>
      <c r="P543" s="69" t="s">
        <v>868</v>
      </c>
    </row>
    <row r="544" spans="1:16" ht="15" x14ac:dyDescent="0.2">
      <c r="A544" s="70" t="s">
        <v>441</v>
      </c>
      <c r="B544" s="69">
        <v>5256</v>
      </c>
      <c r="C544" s="69" t="s">
        <v>700</v>
      </c>
      <c r="D544" s="70" t="s">
        <v>1161</v>
      </c>
      <c r="E544" s="70" t="s">
        <v>865</v>
      </c>
      <c r="G544" t="s">
        <v>702</v>
      </c>
      <c r="H544" t="s">
        <v>702</v>
      </c>
      <c r="I544" t="s">
        <v>896</v>
      </c>
      <c r="J544" t="s">
        <v>745</v>
      </c>
      <c r="K544" s="69" t="s">
        <v>1163</v>
      </c>
      <c r="L544" s="69" t="s">
        <v>62</v>
      </c>
      <c r="M544" s="69" t="s">
        <v>60</v>
      </c>
      <c r="N544" s="69"/>
      <c r="O544" s="69" t="s">
        <v>1177</v>
      </c>
      <c r="P544" s="69" t="s">
        <v>868</v>
      </c>
    </row>
    <row r="545" spans="1:16" ht="15" x14ac:dyDescent="0.2">
      <c r="A545" s="70" t="s">
        <v>475</v>
      </c>
      <c r="B545" s="69">
        <v>5504</v>
      </c>
      <c r="C545" s="69" t="s">
        <v>700</v>
      </c>
      <c r="D545" s="70" t="s">
        <v>1161</v>
      </c>
      <c r="E545" s="70" t="s">
        <v>865</v>
      </c>
      <c r="G545" t="s">
        <v>702</v>
      </c>
      <c r="H545" t="s">
        <v>702</v>
      </c>
      <c r="I545" t="s">
        <v>896</v>
      </c>
      <c r="J545" t="s">
        <v>745</v>
      </c>
      <c r="K545" s="69" t="s">
        <v>1163</v>
      </c>
      <c r="L545" s="69" t="s">
        <v>62</v>
      </c>
      <c r="M545" s="69" t="s">
        <v>60</v>
      </c>
      <c r="N545" s="69"/>
      <c r="O545" s="69" t="s">
        <v>1177</v>
      </c>
      <c r="P545" s="69" t="s">
        <v>868</v>
      </c>
    </row>
    <row r="546" spans="1:16" ht="15" x14ac:dyDescent="0.2">
      <c r="A546" s="70" t="s">
        <v>475</v>
      </c>
      <c r="B546" s="69">
        <v>5505</v>
      </c>
      <c r="C546" s="69" t="s">
        <v>700</v>
      </c>
      <c r="D546" s="70" t="s">
        <v>1161</v>
      </c>
      <c r="E546" s="70" t="s">
        <v>865</v>
      </c>
      <c r="G546" t="s">
        <v>702</v>
      </c>
      <c r="H546" t="s">
        <v>702</v>
      </c>
      <c r="I546" t="s">
        <v>896</v>
      </c>
      <c r="J546" t="s">
        <v>745</v>
      </c>
      <c r="K546" s="69" t="s">
        <v>1163</v>
      </c>
      <c r="L546" s="69" t="s">
        <v>62</v>
      </c>
      <c r="M546" s="69" t="s">
        <v>60</v>
      </c>
      <c r="N546" s="69"/>
      <c r="O546" s="69" t="s">
        <v>1177</v>
      </c>
      <c r="P546" s="69" t="s">
        <v>868</v>
      </c>
    </row>
    <row r="547" spans="1:16" ht="15" x14ac:dyDescent="0.2">
      <c r="A547" s="70" t="s">
        <v>475</v>
      </c>
      <c r="B547" s="69">
        <v>5506</v>
      </c>
      <c r="C547" s="69" t="s">
        <v>700</v>
      </c>
      <c r="D547" s="70" t="s">
        <v>1161</v>
      </c>
      <c r="E547" s="70" t="s">
        <v>865</v>
      </c>
      <c r="G547" t="s">
        <v>702</v>
      </c>
      <c r="H547" t="s">
        <v>702</v>
      </c>
      <c r="I547" t="s">
        <v>896</v>
      </c>
      <c r="J547" t="s">
        <v>745</v>
      </c>
      <c r="K547" s="69" t="s">
        <v>1163</v>
      </c>
      <c r="L547" s="69" t="s">
        <v>62</v>
      </c>
      <c r="M547" s="69" t="s">
        <v>60</v>
      </c>
      <c r="N547" s="69"/>
      <c r="O547" s="69" t="s">
        <v>1177</v>
      </c>
      <c r="P547" s="69" t="s">
        <v>868</v>
      </c>
    </row>
    <row r="548" spans="1:16" ht="15" x14ac:dyDescent="0.2">
      <c r="A548" s="70" t="s">
        <v>181</v>
      </c>
      <c r="B548" s="69">
        <v>1051</v>
      </c>
      <c r="C548" s="69" t="s">
        <v>700</v>
      </c>
      <c r="D548" s="70" t="s">
        <v>1164</v>
      </c>
      <c r="E548" s="70" t="s">
        <v>747</v>
      </c>
      <c r="G548" t="s">
        <v>702</v>
      </c>
      <c r="H548" t="s">
        <v>702</v>
      </c>
      <c r="I548" t="s">
        <v>896</v>
      </c>
      <c r="J548" t="s">
        <v>745</v>
      </c>
      <c r="K548" t="s">
        <v>1163</v>
      </c>
      <c r="L548" s="69" t="s">
        <v>62</v>
      </c>
      <c r="M548" s="69" t="s">
        <v>60</v>
      </c>
      <c r="O548" s="69" t="s">
        <v>1177</v>
      </c>
      <c r="P548" s="69" t="s">
        <v>868</v>
      </c>
    </row>
    <row r="549" spans="1:16" ht="15" x14ac:dyDescent="0.2">
      <c r="A549" s="70" t="s">
        <v>181</v>
      </c>
      <c r="B549" s="69">
        <v>1052</v>
      </c>
      <c r="C549" s="69" t="s">
        <v>700</v>
      </c>
      <c r="D549" s="70" t="s">
        <v>1164</v>
      </c>
      <c r="E549" s="70" t="s">
        <v>747</v>
      </c>
      <c r="G549" t="s">
        <v>702</v>
      </c>
      <c r="H549" t="s">
        <v>702</v>
      </c>
      <c r="I549" t="s">
        <v>896</v>
      </c>
      <c r="J549" t="s">
        <v>745</v>
      </c>
      <c r="K549" t="s">
        <v>1163</v>
      </c>
      <c r="L549" s="69" t="s">
        <v>62</v>
      </c>
      <c r="M549" s="69" t="s">
        <v>60</v>
      </c>
      <c r="O549" s="69" t="s">
        <v>1177</v>
      </c>
      <c r="P549" s="69" t="s">
        <v>868</v>
      </c>
    </row>
    <row r="550" spans="1:16" ht="15" x14ac:dyDescent="0.2">
      <c r="A550" s="70" t="s">
        <v>181</v>
      </c>
      <c r="B550" s="69">
        <v>1053</v>
      </c>
      <c r="C550" s="69" t="s">
        <v>700</v>
      </c>
      <c r="D550" s="70" t="s">
        <v>1164</v>
      </c>
      <c r="E550" s="70" t="s">
        <v>747</v>
      </c>
      <c r="G550" t="s">
        <v>702</v>
      </c>
      <c r="H550" t="s">
        <v>702</v>
      </c>
      <c r="I550" t="s">
        <v>896</v>
      </c>
      <c r="J550" t="s">
        <v>745</v>
      </c>
      <c r="K550" t="s">
        <v>1163</v>
      </c>
      <c r="L550" s="69" t="s">
        <v>62</v>
      </c>
      <c r="M550" s="69" t="s">
        <v>60</v>
      </c>
      <c r="O550" s="69" t="s">
        <v>1177</v>
      </c>
      <c r="P550" s="69" t="s">
        <v>868</v>
      </c>
    </row>
    <row r="551" spans="1:16" ht="15" x14ac:dyDescent="0.2">
      <c r="A551" s="70" t="s">
        <v>181</v>
      </c>
      <c r="B551" s="69">
        <v>1121</v>
      </c>
      <c r="C551" s="69" t="s">
        <v>700</v>
      </c>
      <c r="D551" s="70" t="s">
        <v>1164</v>
      </c>
      <c r="E551" s="70" t="s">
        <v>747</v>
      </c>
      <c r="G551" t="s">
        <v>702</v>
      </c>
      <c r="H551" t="s">
        <v>702</v>
      </c>
      <c r="I551" t="s">
        <v>896</v>
      </c>
      <c r="J551" t="s">
        <v>745</v>
      </c>
      <c r="K551" t="s">
        <v>1163</v>
      </c>
      <c r="L551" s="69" t="s">
        <v>62</v>
      </c>
      <c r="M551" s="69" t="s">
        <v>60</v>
      </c>
      <c r="O551" s="69" t="s">
        <v>1177</v>
      </c>
      <c r="P551" s="69" t="s">
        <v>868</v>
      </c>
    </row>
    <row r="552" spans="1:16" ht="15" x14ac:dyDescent="0.2">
      <c r="A552" s="70" t="s">
        <v>253</v>
      </c>
      <c r="B552" s="69">
        <v>1698</v>
      </c>
      <c r="C552" s="69" t="s">
        <v>700</v>
      </c>
      <c r="D552" s="70" t="s">
        <v>1164</v>
      </c>
      <c r="E552" s="70" t="s">
        <v>747</v>
      </c>
      <c r="G552" t="s">
        <v>702</v>
      </c>
      <c r="H552" t="s">
        <v>702</v>
      </c>
      <c r="I552" t="s">
        <v>896</v>
      </c>
      <c r="J552" t="s">
        <v>745</v>
      </c>
      <c r="K552" t="s">
        <v>1163</v>
      </c>
      <c r="L552" s="69" t="s">
        <v>62</v>
      </c>
      <c r="M552" s="69" t="s">
        <v>60</v>
      </c>
      <c r="O552" s="69" t="s">
        <v>1177</v>
      </c>
      <c r="P552" s="69" t="s">
        <v>868</v>
      </c>
    </row>
    <row r="553" spans="1:16" ht="15" x14ac:dyDescent="0.2">
      <c r="A553" s="70" t="s">
        <v>253</v>
      </c>
      <c r="B553" s="69">
        <v>1699</v>
      </c>
      <c r="C553" s="69" t="s">
        <v>700</v>
      </c>
      <c r="D553" s="70" t="s">
        <v>1164</v>
      </c>
      <c r="E553" s="70" t="s">
        <v>747</v>
      </c>
      <c r="G553" t="s">
        <v>702</v>
      </c>
      <c r="H553" t="s">
        <v>702</v>
      </c>
      <c r="I553" t="s">
        <v>896</v>
      </c>
      <c r="J553" t="s">
        <v>745</v>
      </c>
      <c r="K553" t="s">
        <v>1163</v>
      </c>
      <c r="L553" s="69" t="s">
        <v>62</v>
      </c>
      <c r="M553" s="69" t="s">
        <v>60</v>
      </c>
      <c r="O553" s="69" t="s">
        <v>1177</v>
      </c>
      <c r="P553" s="69" t="s">
        <v>868</v>
      </c>
    </row>
    <row r="554" spans="1:16" ht="15" x14ac:dyDescent="0.2">
      <c r="A554" s="70" t="s">
        <v>253</v>
      </c>
      <c r="B554" s="69">
        <v>1700</v>
      </c>
      <c r="C554" s="69" t="s">
        <v>700</v>
      </c>
      <c r="D554" s="70" t="s">
        <v>1164</v>
      </c>
      <c r="E554" s="70" t="s">
        <v>747</v>
      </c>
      <c r="G554" t="s">
        <v>702</v>
      </c>
      <c r="H554" t="s">
        <v>702</v>
      </c>
      <c r="I554" t="s">
        <v>896</v>
      </c>
      <c r="J554" t="s">
        <v>745</v>
      </c>
      <c r="K554" t="s">
        <v>1163</v>
      </c>
      <c r="L554" s="69" t="s">
        <v>62</v>
      </c>
      <c r="M554" s="69" t="s">
        <v>60</v>
      </c>
      <c r="O554" s="69" t="s">
        <v>1177</v>
      </c>
      <c r="P554" s="69" t="s">
        <v>868</v>
      </c>
    </row>
    <row r="555" spans="1:16" ht="15" x14ac:dyDescent="0.2">
      <c r="A555" s="70" t="s">
        <v>298</v>
      </c>
      <c r="B555" s="69">
        <v>2815</v>
      </c>
      <c r="C555" s="69" t="s">
        <v>700</v>
      </c>
      <c r="D555" s="70" t="s">
        <v>1164</v>
      </c>
      <c r="E555" s="70" t="s">
        <v>747</v>
      </c>
      <c r="G555" t="s">
        <v>702</v>
      </c>
      <c r="H555" t="s">
        <v>702</v>
      </c>
      <c r="I555" t="s">
        <v>896</v>
      </c>
      <c r="J555" t="s">
        <v>745</v>
      </c>
      <c r="K555" t="s">
        <v>1163</v>
      </c>
      <c r="L555" s="69" t="s">
        <v>62</v>
      </c>
      <c r="M555" s="69" t="s">
        <v>60</v>
      </c>
      <c r="O555" s="69" t="s">
        <v>1177</v>
      </c>
      <c r="P555" s="69" t="s">
        <v>868</v>
      </c>
    </row>
    <row r="556" spans="1:16" ht="15" x14ac:dyDescent="0.2">
      <c r="A556" s="70" t="s">
        <v>298</v>
      </c>
      <c r="B556" s="69">
        <v>2872</v>
      </c>
      <c r="C556" s="69" t="s">
        <v>700</v>
      </c>
      <c r="D556" s="70" t="s">
        <v>1164</v>
      </c>
      <c r="E556" s="70" t="s">
        <v>747</v>
      </c>
      <c r="G556" t="s">
        <v>702</v>
      </c>
      <c r="H556" t="s">
        <v>702</v>
      </c>
      <c r="I556" t="s">
        <v>896</v>
      </c>
      <c r="J556" t="s">
        <v>745</v>
      </c>
      <c r="K556" t="s">
        <v>1163</v>
      </c>
      <c r="L556" s="69" t="s">
        <v>62</v>
      </c>
      <c r="M556" s="69" t="s">
        <v>60</v>
      </c>
      <c r="O556" s="69" t="s">
        <v>1177</v>
      </c>
      <c r="P556" s="69" t="s">
        <v>868</v>
      </c>
    </row>
    <row r="557" spans="1:16" ht="15" x14ac:dyDescent="0.2">
      <c r="A557" s="70" t="s">
        <v>298</v>
      </c>
      <c r="B557" s="69">
        <v>2897</v>
      </c>
      <c r="C557" s="69" t="s">
        <v>700</v>
      </c>
      <c r="D557" s="70" t="s">
        <v>1164</v>
      </c>
      <c r="E557" s="70" t="s">
        <v>747</v>
      </c>
      <c r="G557" t="s">
        <v>702</v>
      </c>
      <c r="H557" t="s">
        <v>702</v>
      </c>
      <c r="I557" t="s">
        <v>896</v>
      </c>
      <c r="J557" t="s">
        <v>745</v>
      </c>
      <c r="K557" t="s">
        <v>1163</v>
      </c>
      <c r="L557" s="69" t="s">
        <v>62</v>
      </c>
      <c r="M557" s="69" t="s">
        <v>60</v>
      </c>
      <c r="O557" s="69" t="s">
        <v>1177</v>
      </c>
      <c r="P557" s="69" t="s">
        <v>868</v>
      </c>
    </row>
    <row r="558" spans="1:16" ht="15" x14ac:dyDescent="0.2">
      <c r="A558" s="69" t="s">
        <v>460</v>
      </c>
      <c r="B558" s="69">
        <v>5003</v>
      </c>
      <c r="C558" s="69" t="s">
        <v>700</v>
      </c>
      <c r="D558" s="70" t="s">
        <v>1164</v>
      </c>
      <c r="E558" s="70" t="s">
        <v>747</v>
      </c>
      <c r="G558" t="s">
        <v>702</v>
      </c>
      <c r="H558" t="s">
        <v>702</v>
      </c>
      <c r="I558" t="s">
        <v>896</v>
      </c>
      <c r="J558" t="s">
        <v>745</v>
      </c>
      <c r="K558" t="s">
        <v>1163</v>
      </c>
      <c r="L558" s="69" t="s">
        <v>62</v>
      </c>
      <c r="M558" s="69" t="s">
        <v>60</v>
      </c>
      <c r="O558" s="69" t="s">
        <v>1177</v>
      </c>
      <c r="P558" s="69" t="s">
        <v>868</v>
      </c>
    </row>
    <row r="559" spans="1:16" ht="15" x14ac:dyDescent="0.2">
      <c r="A559" s="69" t="s">
        <v>460</v>
      </c>
      <c r="B559" s="69">
        <v>5004</v>
      </c>
      <c r="C559" s="69" t="s">
        <v>700</v>
      </c>
      <c r="D559" s="70" t="s">
        <v>1164</v>
      </c>
      <c r="E559" s="70" t="s">
        <v>747</v>
      </c>
      <c r="G559" t="s">
        <v>702</v>
      </c>
      <c r="H559" t="s">
        <v>702</v>
      </c>
      <c r="I559" t="s">
        <v>896</v>
      </c>
      <c r="J559" t="s">
        <v>745</v>
      </c>
      <c r="K559" t="s">
        <v>1163</v>
      </c>
      <c r="L559" s="69" t="s">
        <v>62</v>
      </c>
      <c r="M559" s="69" t="s">
        <v>60</v>
      </c>
      <c r="O559" s="69" t="s">
        <v>1177</v>
      </c>
      <c r="P559" s="69" t="s">
        <v>868</v>
      </c>
    </row>
    <row r="560" spans="1:16" ht="15" x14ac:dyDescent="0.2">
      <c r="A560" s="69" t="s">
        <v>460</v>
      </c>
      <c r="B560" s="69">
        <v>5062</v>
      </c>
      <c r="C560" s="69" t="s">
        <v>700</v>
      </c>
      <c r="D560" s="70" t="s">
        <v>1164</v>
      </c>
      <c r="E560" s="70" t="s">
        <v>747</v>
      </c>
      <c r="G560" t="s">
        <v>702</v>
      </c>
      <c r="H560" t="s">
        <v>702</v>
      </c>
      <c r="I560" t="s">
        <v>896</v>
      </c>
      <c r="J560" t="s">
        <v>745</v>
      </c>
      <c r="K560" t="s">
        <v>1163</v>
      </c>
      <c r="L560" s="69" t="s">
        <v>62</v>
      </c>
      <c r="M560" s="69" t="s">
        <v>60</v>
      </c>
      <c r="O560" s="69" t="s">
        <v>1177</v>
      </c>
      <c r="P560" s="69" t="s">
        <v>868</v>
      </c>
    </row>
    <row r="561" spans="1:16" ht="15" x14ac:dyDescent="0.2">
      <c r="A561" s="69" t="s">
        <v>84</v>
      </c>
      <c r="B561" s="69">
        <v>303</v>
      </c>
      <c r="C561" s="69" t="s">
        <v>700</v>
      </c>
      <c r="D561" s="70" t="s">
        <v>1164</v>
      </c>
      <c r="E561" s="70" t="s">
        <v>747</v>
      </c>
      <c r="G561" t="s">
        <v>702</v>
      </c>
      <c r="H561" t="s">
        <v>702</v>
      </c>
      <c r="I561" t="s">
        <v>896</v>
      </c>
      <c r="J561" t="s">
        <v>745</v>
      </c>
      <c r="K561" t="s">
        <v>1163</v>
      </c>
      <c r="L561" s="69" t="s">
        <v>62</v>
      </c>
      <c r="M561" s="69" t="s">
        <v>60</v>
      </c>
      <c r="O561" s="69" t="s">
        <v>1177</v>
      </c>
      <c r="P561" s="69" t="s">
        <v>868</v>
      </c>
    </row>
    <row r="562" spans="1:16" ht="15" x14ac:dyDescent="0.2">
      <c r="A562" s="69" t="s">
        <v>84</v>
      </c>
      <c r="B562" s="69">
        <v>323</v>
      </c>
      <c r="C562" s="69" t="s">
        <v>700</v>
      </c>
      <c r="D562" s="70" t="s">
        <v>1164</v>
      </c>
      <c r="E562" s="70" t="s">
        <v>747</v>
      </c>
      <c r="G562" t="s">
        <v>702</v>
      </c>
      <c r="H562" t="s">
        <v>702</v>
      </c>
      <c r="I562" t="s">
        <v>896</v>
      </c>
      <c r="J562" t="s">
        <v>745</v>
      </c>
      <c r="K562" t="s">
        <v>1163</v>
      </c>
      <c r="L562" s="69" t="s">
        <v>62</v>
      </c>
      <c r="M562" s="69" t="s">
        <v>60</v>
      </c>
      <c r="O562" s="69" t="s">
        <v>1177</v>
      </c>
      <c r="P562" s="69" t="s">
        <v>868</v>
      </c>
    </row>
    <row r="563" spans="1:16" ht="15" x14ac:dyDescent="0.2">
      <c r="A563" s="69" t="s">
        <v>84</v>
      </c>
      <c r="B563" s="69">
        <v>338</v>
      </c>
      <c r="C563" s="69" t="s">
        <v>700</v>
      </c>
      <c r="D563" s="70" t="s">
        <v>1164</v>
      </c>
      <c r="E563" s="70" t="s">
        <v>747</v>
      </c>
      <c r="G563" t="s">
        <v>702</v>
      </c>
      <c r="H563" t="s">
        <v>702</v>
      </c>
      <c r="I563" t="s">
        <v>896</v>
      </c>
      <c r="J563" t="s">
        <v>745</v>
      </c>
      <c r="K563" t="s">
        <v>1163</v>
      </c>
      <c r="L563" s="69" t="s">
        <v>62</v>
      </c>
      <c r="M563" s="69" t="s">
        <v>60</v>
      </c>
      <c r="O563" s="69" t="s">
        <v>1177</v>
      </c>
      <c r="P563" s="69" t="s">
        <v>868</v>
      </c>
    </row>
    <row r="564" spans="1:16" ht="15" x14ac:dyDescent="0.2">
      <c r="A564" s="70" t="s">
        <v>475</v>
      </c>
      <c r="B564" s="69">
        <v>5468</v>
      </c>
      <c r="C564" s="69" t="s">
        <v>700</v>
      </c>
      <c r="D564" s="70" t="s">
        <v>1164</v>
      </c>
      <c r="E564" s="70" t="s">
        <v>747</v>
      </c>
      <c r="G564" t="s">
        <v>702</v>
      </c>
      <c r="H564" t="s">
        <v>702</v>
      </c>
      <c r="I564" t="s">
        <v>896</v>
      </c>
      <c r="J564" t="s">
        <v>745</v>
      </c>
      <c r="K564" t="s">
        <v>1163</v>
      </c>
      <c r="L564" s="69" t="s">
        <v>62</v>
      </c>
      <c r="M564" s="69" t="s">
        <v>60</v>
      </c>
      <c r="O564" s="69" t="s">
        <v>1177</v>
      </c>
      <c r="P564" s="69" t="s">
        <v>868</v>
      </c>
    </row>
    <row r="565" spans="1:16" ht="15" x14ac:dyDescent="0.2">
      <c r="A565" s="70" t="s">
        <v>475</v>
      </c>
      <c r="B565" s="69">
        <v>5501</v>
      </c>
      <c r="C565" s="69" t="s">
        <v>700</v>
      </c>
      <c r="D565" s="70" t="s">
        <v>1164</v>
      </c>
      <c r="E565" s="70" t="s">
        <v>747</v>
      </c>
      <c r="G565" t="s">
        <v>702</v>
      </c>
      <c r="H565" t="s">
        <v>702</v>
      </c>
      <c r="I565" t="s">
        <v>896</v>
      </c>
      <c r="J565" t="s">
        <v>745</v>
      </c>
      <c r="K565" t="s">
        <v>1163</v>
      </c>
      <c r="L565" s="69" t="s">
        <v>62</v>
      </c>
      <c r="M565" s="69" t="s">
        <v>60</v>
      </c>
      <c r="O565" s="69" t="s">
        <v>1177</v>
      </c>
      <c r="P565" s="69" t="s">
        <v>868</v>
      </c>
    </row>
    <row r="566" spans="1:16" ht="15" x14ac:dyDescent="0.2">
      <c r="A566" s="70" t="s">
        <v>475</v>
      </c>
      <c r="B566" s="69">
        <v>5664</v>
      </c>
      <c r="C566" s="69" t="s">
        <v>700</v>
      </c>
      <c r="D566" s="70" t="s">
        <v>1164</v>
      </c>
      <c r="E566" s="70" t="s">
        <v>747</v>
      </c>
      <c r="G566" t="s">
        <v>702</v>
      </c>
      <c r="H566" t="s">
        <v>702</v>
      </c>
      <c r="I566" t="s">
        <v>896</v>
      </c>
      <c r="J566" t="s">
        <v>745</v>
      </c>
      <c r="K566" t="s">
        <v>1163</v>
      </c>
      <c r="L566" s="69" t="s">
        <v>62</v>
      </c>
      <c r="M566" s="69" t="s">
        <v>60</v>
      </c>
      <c r="O566" s="69" t="s">
        <v>1177</v>
      </c>
      <c r="P566" s="69" t="s">
        <v>868</v>
      </c>
    </row>
    <row r="567" spans="1:16" ht="15" x14ac:dyDescent="0.2">
      <c r="A567" s="70" t="s">
        <v>181</v>
      </c>
      <c r="B567" s="69">
        <v>1036</v>
      </c>
      <c r="C567" s="69" t="s">
        <v>700</v>
      </c>
      <c r="D567" s="69" t="s">
        <v>1180</v>
      </c>
      <c r="E567" s="69" t="s">
        <v>898</v>
      </c>
      <c r="G567" t="s">
        <v>702</v>
      </c>
      <c r="H567" t="s">
        <v>702</v>
      </c>
      <c r="I567" t="s">
        <v>896</v>
      </c>
      <c r="J567" t="s">
        <v>745</v>
      </c>
      <c r="K567" t="s">
        <v>1163</v>
      </c>
      <c r="L567" s="69" t="s">
        <v>62</v>
      </c>
      <c r="M567" s="69" t="s">
        <v>60</v>
      </c>
      <c r="O567" s="69" t="s">
        <v>1177</v>
      </c>
      <c r="P567" s="2" t="s">
        <v>1181</v>
      </c>
    </row>
    <row r="568" spans="1:16" ht="15" x14ac:dyDescent="0.2">
      <c r="A568" s="70" t="s">
        <v>181</v>
      </c>
      <c r="B568" s="69">
        <v>1141</v>
      </c>
      <c r="C568" s="69" t="s">
        <v>700</v>
      </c>
      <c r="D568" s="69" t="s">
        <v>1180</v>
      </c>
      <c r="E568" s="69" t="s">
        <v>898</v>
      </c>
      <c r="G568" t="s">
        <v>702</v>
      </c>
      <c r="H568" t="s">
        <v>702</v>
      </c>
      <c r="I568" t="s">
        <v>896</v>
      </c>
      <c r="J568" t="s">
        <v>745</v>
      </c>
      <c r="K568" t="s">
        <v>1163</v>
      </c>
      <c r="L568" s="69" t="s">
        <v>62</v>
      </c>
      <c r="M568" s="69" t="s">
        <v>60</v>
      </c>
      <c r="O568" s="69" t="s">
        <v>1177</v>
      </c>
      <c r="P568" s="2" t="s">
        <v>1181</v>
      </c>
    </row>
    <row r="569" spans="1:16" ht="15" x14ac:dyDescent="0.2">
      <c r="A569" s="70" t="s">
        <v>181</v>
      </c>
      <c r="B569" s="69">
        <v>1037</v>
      </c>
      <c r="C569" s="69" t="s">
        <v>700</v>
      </c>
      <c r="D569" s="70" t="s">
        <v>1182</v>
      </c>
      <c r="E569" s="70" t="s">
        <v>693</v>
      </c>
      <c r="G569" t="s">
        <v>702</v>
      </c>
      <c r="H569" t="s">
        <v>702</v>
      </c>
      <c r="I569" t="s">
        <v>896</v>
      </c>
      <c r="J569" t="s">
        <v>745</v>
      </c>
      <c r="K569" t="s">
        <v>1163</v>
      </c>
      <c r="L569" s="69" t="s">
        <v>62</v>
      </c>
      <c r="M569" s="69" t="s">
        <v>60</v>
      </c>
      <c r="O569" s="69" t="s">
        <v>1177</v>
      </c>
      <c r="P569" s="2" t="s">
        <v>1183</v>
      </c>
    </row>
    <row r="570" spans="1:16" ht="15" x14ac:dyDescent="0.2">
      <c r="A570" s="70" t="s">
        <v>298</v>
      </c>
      <c r="B570" s="69">
        <v>2922</v>
      </c>
      <c r="C570" s="69" t="s">
        <v>700</v>
      </c>
      <c r="D570" s="70" t="s">
        <v>1182</v>
      </c>
      <c r="E570" s="70" t="s">
        <v>693</v>
      </c>
      <c r="G570" t="s">
        <v>702</v>
      </c>
      <c r="H570" t="s">
        <v>702</v>
      </c>
      <c r="I570" t="s">
        <v>896</v>
      </c>
      <c r="J570" t="s">
        <v>745</v>
      </c>
      <c r="K570" t="s">
        <v>1163</v>
      </c>
      <c r="L570" s="69" t="s">
        <v>62</v>
      </c>
      <c r="M570" s="69" t="s">
        <v>60</v>
      </c>
      <c r="O570" s="69" t="s">
        <v>1177</v>
      </c>
      <c r="P570" s="2" t="s">
        <v>1183</v>
      </c>
    </row>
    <row r="571" spans="1:16" ht="15" x14ac:dyDescent="0.2">
      <c r="A571" s="70" t="s">
        <v>475</v>
      </c>
      <c r="B571" s="69">
        <v>5462</v>
      </c>
      <c r="C571" s="69" t="s">
        <v>700</v>
      </c>
      <c r="D571" s="70" t="s">
        <v>1182</v>
      </c>
      <c r="E571" s="70" t="s">
        <v>693</v>
      </c>
      <c r="G571" t="s">
        <v>702</v>
      </c>
      <c r="H571" t="s">
        <v>702</v>
      </c>
      <c r="I571" t="s">
        <v>896</v>
      </c>
      <c r="J571" t="s">
        <v>745</v>
      </c>
      <c r="K571" t="s">
        <v>1163</v>
      </c>
      <c r="L571" s="69" t="s">
        <v>62</v>
      </c>
      <c r="M571" s="69" t="s">
        <v>60</v>
      </c>
      <c r="O571" s="69" t="s">
        <v>1177</v>
      </c>
      <c r="P571" s="2" t="s">
        <v>1183</v>
      </c>
    </row>
    <row r="572" spans="1:16" ht="15" x14ac:dyDescent="0.2">
      <c r="A572" s="70" t="s">
        <v>475</v>
      </c>
      <c r="B572" s="69">
        <v>5526</v>
      </c>
      <c r="C572" s="69" t="s">
        <v>700</v>
      </c>
      <c r="D572" s="70" t="s">
        <v>1182</v>
      </c>
      <c r="E572" s="70" t="s">
        <v>693</v>
      </c>
      <c r="G572" t="s">
        <v>702</v>
      </c>
      <c r="H572" t="s">
        <v>702</v>
      </c>
      <c r="I572" t="s">
        <v>896</v>
      </c>
      <c r="J572" t="s">
        <v>745</v>
      </c>
      <c r="K572" t="s">
        <v>1163</v>
      </c>
      <c r="L572" s="69" t="s">
        <v>62</v>
      </c>
      <c r="M572" s="69" t="s">
        <v>60</v>
      </c>
      <c r="O572" s="69" t="s">
        <v>1177</v>
      </c>
      <c r="P572" s="2" t="s">
        <v>1183</v>
      </c>
    </row>
    <row r="573" spans="1:16" ht="15" x14ac:dyDescent="0.2">
      <c r="A573" s="70" t="s">
        <v>181</v>
      </c>
      <c r="B573" s="69">
        <v>1038</v>
      </c>
      <c r="C573" s="69" t="s">
        <v>700</v>
      </c>
      <c r="D573" s="70" t="s">
        <v>1184</v>
      </c>
      <c r="E573" s="70" t="s">
        <v>677</v>
      </c>
      <c r="G573" t="s">
        <v>702</v>
      </c>
      <c r="H573" t="s">
        <v>702</v>
      </c>
      <c r="I573" t="s">
        <v>896</v>
      </c>
      <c r="J573" t="s">
        <v>745</v>
      </c>
      <c r="K573" t="s">
        <v>1163</v>
      </c>
      <c r="L573" s="69" t="s">
        <v>62</v>
      </c>
      <c r="M573" s="69" t="s">
        <v>60</v>
      </c>
      <c r="O573" s="69" t="s">
        <v>1177</v>
      </c>
      <c r="P573" s="2" t="s">
        <v>1183</v>
      </c>
    </row>
    <row r="574" spans="1:16" ht="15" x14ac:dyDescent="0.2">
      <c r="A574" s="70" t="s">
        <v>181</v>
      </c>
      <c r="B574" s="69">
        <v>1130</v>
      </c>
      <c r="C574" s="69" t="s">
        <v>700</v>
      </c>
      <c r="D574" s="70" t="s">
        <v>1184</v>
      </c>
      <c r="E574" s="70" t="s">
        <v>677</v>
      </c>
      <c r="G574" t="s">
        <v>702</v>
      </c>
      <c r="H574" t="s">
        <v>702</v>
      </c>
      <c r="I574" t="s">
        <v>896</v>
      </c>
      <c r="J574" t="s">
        <v>745</v>
      </c>
      <c r="K574" t="s">
        <v>1163</v>
      </c>
      <c r="L574" s="69" t="s">
        <v>62</v>
      </c>
      <c r="M574" s="69" t="s">
        <v>60</v>
      </c>
      <c r="O574" s="69" t="s">
        <v>1177</v>
      </c>
      <c r="P574" s="2" t="s">
        <v>1183</v>
      </c>
    </row>
    <row r="575" spans="1:16" ht="15" x14ac:dyDescent="0.2">
      <c r="A575" s="70" t="s">
        <v>181</v>
      </c>
      <c r="B575" s="69">
        <v>1064</v>
      </c>
      <c r="C575" s="69" t="s">
        <v>700</v>
      </c>
      <c r="D575" s="70" t="s">
        <v>1185</v>
      </c>
      <c r="E575" s="70" t="s">
        <v>677</v>
      </c>
      <c r="G575" t="s">
        <v>702</v>
      </c>
      <c r="H575" t="s">
        <v>702</v>
      </c>
      <c r="I575" t="s">
        <v>896</v>
      </c>
      <c r="J575" t="s">
        <v>745</v>
      </c>
      <c r="K575" t="s">
        <v>1163</v>
      </c>
      <c r="L575" s="69" t="s">
        <v>62</v>
      </c>
      <c r="M575" s="69" t="s">
        <v>60</v>
      </c>
      <c r="O575" s="69" t="s">
        <v>1177</v>
      </c>
      <c r="P575" s="2" t="s">
        <v>1186</v>
      </c>
    </row>
    <row r="576" spans="1:16" ht="15" x14ac:dyDescent="0.2">
      <c r="A576" s="70" t="s">
        <v>181</v>
      </c>
      <c r="B576" s="69">
        <v>1131</v>
      </c>
      <c r="C576" s="69" t="s">
        <v>700</v>
      </c>
      <c r="D576" s="70" t="s">
        <v>1187</v>
      </c>
      <c r="E576" s="70" t="s">
        <v>677</v>
      </c>
      <c r="G576" t="s">
        <v>702</v>
      </c>
      <c r="H576" t="s">
        <v>702</v>
      </c>
      <c r="I576" t="s">
        <v>896</v>
      </c>
      <c r="J576" t="s">
        <v>745</v>
      </c>
      <c r="K576" t="s">
        <v>1163</v>
      </c>
      <c r="L576" s="69" t="s">
        <v>62</v>
      </c>
      <c r="M576" s="69" t="s">
        <v>60</v>
      </c>
      <c r="O576" s="69" t="s">
        <v>1177</v>
      </c>
      <c r="P576" s="2" t="s">
        <v>1188</v>
      </c>
    </row>
    <row r="577" spans="1:16" ht="15" x14ac:dyDescent="0.2">
      <c r="A577" s="70" t="s">
        <v>207</v>
      </c>
      <c r="B577" s="69">
        <v>1264</v>
      </c>
      <c r="C577" s="69" t="s">
        <v>700</v>
      </c>
      <c r="D577" s="70" t="s">
        <v>1189</v>
      </c>
      <c r="E577" s="70" t="s">
        <v>677</v>
      </c>
      <c r="G577" t="s">
        <v>702</v>
      </c>
      <c r="H577" t="s">
        <v>702</v>
      </c>
      <c r="I577" t="s">
        <v>896</v>
      </c>
      <c r="J577" t="s">
        <v>745</v>
      </c>
      <c r="K577" t="s">
        <v>1163</v>
      </c>
      <c r="L577" s="69" t="s">
        <v>62</v>
      </c>
      <c r="M577" s="69" t="s">
        <v>60</v>
      </c>
      <c r="O577" s="69" t="s">
        <v>1177</v>
      </c>
      <c r="P577" s="2" t="s">
        <v>1190</v>
      </c>
    </row>
    <row r="578" spans="1:16" ht="15" x14ac:dyDescent="0.2">
      <c r="A578" s="70" t="s">
        <v>475</v>
      </c>
      <c r="B578" s="69">
        <v>5461</v>
      </c>
      <c r="C578" s="69" t="s">
        <v>700</v>
      </c>
      <c r="D578" s="70" t="s">
        <v>1191</v>
      </c>
      <c r="E578" s="70" t="s">
        <v>677</v>
      </c>
      <c r="G578" t="s">
        <v>702</v>
      </c>
      <c r="H578" t="s">
        <v>702</v>
      </c>
      <c r="I578" t="s">
        <v>896</v>
      </c>
      <c r="J578" t="s">
        <v>745</v>
      </c>
      <c r="K578" t="s">
        <v>1163</v>
      </c>
      <c r="L578" s="69" t="s">
        <v>62</v>
      </c>
      <c r="M578" s="69" t="s">
        <v>60</v>
      </c>
      <c r="O578" s="69" t="s">
        <v>1177</v>
      </c>
      <c r="P578" s="2" t="s">
        <v>1192</v>
      </c>
    </row>
    <row r="579" spans="1:16" ht="15" x14ac:dyDescent="0.2">
      <c r="A579" s="70" t="s">
        <v>475</v>
      </c>
      <c r="B579" s="69">
        <v>5662</v>
      </c>
      <c r="C579" s="69" t="s">
        <v>700</v>
      </c>
      <c r="D579" s="70" t="s">
        <v>1191</v>
      </c>
      <c r="E579" s="70" t="s">
        <v>677</v>
      </c>
      <c r="G579" t="s">
        <v>702</v>
      </c>
      <c r="H579" t="s">
        <v>702</v>
      </c>
      <c r="I579" t="s">
        <v>896</v>
      </c>
      <c r="J579" t="s">
        <v>745</v>
      </c>
      <c r="K579" t="s">
        <v>1163</v>
      </c>
      <c r="L579" s="69" t="s">
        <v>62</v>
      </c>
      <c r="M579" s="69" t="s">
        <v>60</v>
      </c>
      <c r="O579" s="69" t="s">
        <v>1177</v>
      </c>
      <c r="P579" s="2" t="s">
        <v>1192</v>
      </c>
    </row>
    <row r="580" spans="1:16" ht="15" x14ac:dyDescent="0.2">
      <c r="A580" s="70" t="s">
        <v>475</v>
      </c>
      <c r="B580" s="69">
        <v>5663</v>
      </c>
      <c r="C580" s="69" t="s">
        <v>700</v>
      </c>
      <c r="D580" s="70" t="s">
        <v>1191</v>
      </c>
      <c r="E580" s="70" t="s">
        <v>677</v>
      </c>
      <c r="G580" t="s">
        <v>702</v>
      </c>
      <c r="H580" t="s">
        <v>702</v>
      </c>
      <c r="I580" t="s">
        <v>896</v>
      </c>
      <c r="J580" t="s">
        <v>745</v>
      </c>
      <c r="K580" t="s">
        <v>1163</v>
      </c>
      <c r="L580" s="69" t="s">
        <v>62</v>
      </c>
      <c r="M580" s="69" t="s">
        <v>60</v>
      </c>
      <c r="O580" s="69" t="s">
        <v>1177</v>
      </c>
      <c r="P580" s="2" t="s">
        <v>1192</v>
      </c>
    </row>
    <row r="581" spans="1:16" ht="15" x14ac:dyDescent="0.2">
      <c r="A581" s="70" t="s">
        <v>441</v>
      </c>
      <c r="B581" s="69">
        <v>5192</v>
      </c>
      <c r="C581" s="69" t="s">
        <v>700</v>
      </c>
      <c r="D581" s="70" t="s">
        <v>1193</v>
      </c>
      <c r="E581" s="70" t="s">
        <v>677</v>
      </c>
      <c r="G581" t="s">
        <v>702</v>
      </c>
      <c r="H581" t="s">
        <v>702</v>
      </c>
      <c r="I581" t="s">
        <v>896</v>
      </c>
      <c r="J581" t="s">
        <v>745</v>
      </c>
      <c r="K581" t="s">
        <v>1163</v>
      </c>
      <c r="L581" s="69" t="s">
        <v>62</v>
      </c>
      <c r="M581" s="69" t="s">
        <v>60</v>
      </c>
      <c r="O581" s="69" t="s">
        <v>1177</v>
      </c>
      <c r="P581" s="2" t="s">
        <v>1194</v>
      </c>
    </row>
    <row r="582" spans="1:16" ht="15" x14ac:dyDescent="0.2">
      <c r="A582" s="70" t="s">
        <v>441</v>
      </c>
      <c r="B582" s="69">
        <v>5239</v>
      </c>
      <c r="C582" s="69" t="s">
        <v>700</v>
      </c>
      <c r="D582" s="70" t="s">
        <v>1193</v>
      </c>
      <c r="E582" s="70" t="s">
        <v>677</v>
      </c>
      <c r="G582" t="s">
        <v>702</v>
      </c>
      <c r="H582" t="s">
        <v>702</v>
      </c>
      <c r="I582" t="s">
        <v>896</v>
      </c>
      <c r="J582" t="s">
        <v>745</v>
      </c>
      <c r="K582" t="s">
        <v>1163</v>
      </c>
      <c r="L582" s="69" t="s">
        <v>62</v>
      </c>
      <c r="M582" s="69" t="s">
        <v>60</v>
      </c>
      <c r="O582" s="69" t="s">
        <v>1177</v>
      </c>
      <c r="P582" s="2" t="s">
        <v>1194</v>
      </c>
    </row>
    <row r="583" spans="1:16" ht="15" x14ac:dyDescent="0.2">
      <c r="A583" s="70" t="s">
        <v>441</v>
      </c>
      <c r="B583" s="69">
        <v>5240</v>
      </c>
      <c r="C583" s="69" t="s">
        <v>700</v>
      </c>
      <c r="D583" s="70" t="s">
        <v>1193</v>
      </c>
      <c r="E583" s="70" t="s">
        <v>677</v>
      </c>
      <c r="G583" t="s">
        <v>702</v>
      </c>
      <c r="H583" t="s">
        <v>702</v>
      </c>
      <c r="I583" t="s">
        <v>896</v>
      </c>
      <c r="J583" t="s">
        <v>745</v>
      </c>
      <c r="K583" t="s">
        <v>1163</v>
      </c>
      <c r="L583" s="69" t="s">
        <v>62</v>
      </c>
      <c r="M583" s="69" t="s">
        <v>60</v>
      </c>
      <c r="O583" s="69" t="s">
        <v>1177</v>
      </c>
      <c r="P583" s="2" t="s">
        <v>1194</v>
      </c>
    </row>
    <row r="584" spans="1:16" ht="15" x14ac:dyDescent="0.2">
      <c r="A584" s="70" t="s">
        <v>475</v>
      </c>
      <c r="B584" s="69">
        <v>5653</v>
      </c>
      <c r="C584" s="69" t="s">
        <v>700</v>
      </c>
      <c r="D584" s="70" t="s">
        <v>1193</v>
      </c>
      <c r="E584" s="70" t="s">
        <v>677</v>
      </c>
      <c r="G584" t="s">
        <v>702</v>
      </c>
      <c r="H584" t="s">
        <v>702</v>
      </c>
      <c r="I584" t="s">
        <v>896</v>
      </c>
      <c r="J584" t="s">
        <v>745</v>
      </c>
      <c r="K584" t="s">
        <v>1163</v>
      </c>
      <c r="L584" s="69" t="s">
        <v>62</v>
      </c>
      <c r="M584" s="69" t="s">
        <v>60</v>
      </c>
      <c r="O584" s="69" t="s">
        <v>1177</v>
      </c>
      <c r="P584" s="2" t="s">
        <v>1194</v>
      </c>
    </row>
    <row r="585" spans="1:16" ht="15" x14ac:dyDescent="0.2">
      <c r="A585" s="70" t="s">
        <v>475</v>
      </c>
      <c r="B585" s="69">
        <v>5654</v>
      </c>
      <c r="C585" s="69" t="s">
        <v>700</v>
      </c>
      <c r="D585" s="70" t="s">
        <v>1193</v>
      </c>
      <c r="E585" s="70" t="s">
        <v>677</v>
      </c>
      <c r="G585" t="s">
        <v>702</v>
      </c>
      <c r="H585" t="s">
        <v>702</v>
      </c>
      <c r="I585" t="s">
        <v>896</v>
      </c>
      <c r="J585" t="s">
        <v>745</v>
      </c>
      <c r="K585" t="s">
        <v>1163</v>
      </c>
      <c r="L585" s="69" t="s">
        <v>62</v>
      </c>
      <c r="M585" s="69" t="s">
        <v>60</v>
      </c>
      <c r="O585" s="69" t="s">
        <v>1177</v>
      </c>
      <c r="P585" s="2" t="s">
        <v>1194</v>
      </c>
    </row>
    <row r="586" spans="1:16" ht="15" x14ac:dyDescent="0.2">
      <c r="A586" s="70" t="s">
        <v>475</v>
      </c>
      <c r="B586" s="69">
        <v>5655</v>
      </c>
      <c r="C586" s="69" t="s">
        <v>700</v>
      </c>
      <c r="D586" s="70" t="s">
        <v>1193</v>
      </c>
      <c r="E586" s="70" t="s">
        <v>677</v>
      </c>
      <c r="G586" t="s">
        <v>702</v>
      </c>
      <c r="H586" t="s">
        <v>702</v>
      </c>
      <c r="I586" t="s">
        <v>896</v>
      </c>
      <c r="J586" t="s">
        <v>745</v>
      </c>
      <c r="K586" t="s">
        <v>1163</v>
      </c>
      <c r="L586" s="69" t="s">
        <v>62</v>
      </c>
      <c r="M586" s="69" t="s">
        <v>60</v>
      </c>
      <c r="O586" s="69" t="s">
        <v>1177</v>
      </c>
      <c r="P586" s="2" t="s">
        <v>1194</v>
      </c>
    </row>
    <row r="587" spans="1:16" ht="15" x14ac:dyDescent="0.2">
      <c r="A587" s="70" t="s">
        <v>475</v>
      </c>
      <c r="B587" s="69">
        <v>5470</v>
      </c>
      <c r="C587" s="69" t="s">
        <v>700</v>
      </c>
      <c r="D587" s="70" t="s">
        <v>1195</v>
      </c>
      <c r="E587" s="70" t="s">
        <v>677</v>
      </c>
      <c r="G587" t="s">
        <v>702</v>
      </c>
      <c r="H587" t="s">
        <v>702</v>
      </c>
      <c r="I587" t="s">
        <v>896</v>
      </c>
      <c r="J587" t="s">
        <v>745</v>
      </c>
      <c r="K587" t="s">
        <v>1163</v>
      </c>
      <c r="L587" s="69" t="s">
        <v>62</v>
      </c>
      <c r="M587" s="69" t="s">
        <v>60</v>
      </c>
      <c r="O587" s="69" t="s">
        <v>1177</v>
      </c>
      <c r="P587" s="2" t="s">
        <v>1196</v>
      </c>
    </row>
    <row r="588" spans="1:16" ht="15" x14ac:dyDescent="0.2">
      <c r="A588" s="70" t="s">
        <v>475</v>
      </c>
      <c r="B588" s="69">
        <v>5495</v>
      </c>
      <c r="C588" s="69" t="s">
        <v>700</v>
      </c>
      <c r="D588" s="70" t="s">
        <v>1195</v>
      </c>
      <c r="E588" s="70" t="s">
        <v>677</v>
      </c>
      <c r="G588" t="s">
        <v>702</v>
      </c>
      <c r="H588" t="s">
        <v>702</v>
      </c>
      <c r="I588" t="s">
        <v>896</v>
      </c>
      <c r="J588" t="s">
        <v>745</v>
      </c>
      <c r="K588" t="s">
        <v>1163</v>
      </c>
      <c r="L588" s="69" t="s">
        <v>62</v>
      </c>
      <c r="M588" s="69" t="s">
        <v>60</v>
      </c>
      <c r="O588" s="69" t="s">
        <v>1177</v>
      </c>
      <c r="P588" s="2" t="s">
        <v>1196</v>
      </c>
    </row>
    <row r="589" spans="1:16" ht="15" x14ac:dyDescent="0.2">
      <c r="A589" s="70" t="s">
        <v>475</v>
      </c>
      <c r="B589" s="69">
        <v>5670</v>
      </c>
      <c r="C589" s="69" t="s">
        <v>700</v>
      </c>
      <c r="D589" s="70" t="s">
        <v>1197</v>
      </c>
      <c r="E589" s="70" t="s">
        <v>677</v>
      </c>
      <c r="G589" t="s">
        <v>702</v>
      </c>
      <c r="H589" t="s">
        <v>702</v>
      </c>
      <c r="I589" t="s">
        <v>896</v>
      </c>
      <c r="J589" t="s">
        <v>745</v>
      </c>
      <c r="K589" t="s">
        <v>1163</v>
      </c>
      <c r="L589" s="69" t="s">
        <v>62</v>
      </c>
      <c r="M589" s="69" t="s">
        <v>60</v>
      </c>
      <c r="O589" s="69" t="s">
        <v>1177</v>
      </c>
      <c r="P589" s="2" t="s">
        <v>1198</v>
      </c>
    </row>
    <row r="590" spans="1:16" ht="15" x14ac:dyDescent="0.2">
      <c r="A590" s="70" t="s">
        <v>475</v>
      </c>
      <c r="B590" s="69">
        <v>5671</v>
      </c>
      <c r="C590" s="69" t="s">
        <v>700</v>
      </c>
      <c r="D590" s="70" t="s">
        <v>1197</v>
      </c>
      <c r="E590" s="70" t="s">
        <v>677</v>
      </c>
      <c r="G590" t="s">
        <v>702</v>
      </c>
      <c r="H590" t="s">
        <v>702</v>
      </c>
      <c r="I590" t="s">
        <v>896</v>
      </c>
      <c r="J590" t="s">
        <v>745</v>
      </c>
      <c r="K590" t="s">
        <v>1163</v>
      </c>
      <c r="L590" s="69" t="s">
        <v>62</v>
      </c>
      <c r="M590" s="69" t="s">
        <v>60</v>
      </c>
      <c r="O590" s="69" t="s">
        <v>1177</v>
      </c>
      <c r="P590" s="2" t="s">
        <v>1198</v>
      </c>
    </row>
    <row r="591" spans="1:16" ht="15" x14ac:dyDescent="0.2">
      <c r="A591" s="70" t="s">
        <v>475</v>
      </c>
      <c r="B591" s="69">
        <v>5672</v>
      </c>
      <c r="C591" s="69" t="s">
        <v>700</v>
      </c>
      <c r="D591" s="70" t="s">
        <v>1197</v>
      </c>
      <c r="E591" s="70" t="s">
        <v>677</v>
      </c>
      <c r="G591" t="s">
        <v>702</v>
      </c>
      <c r="H591" t="s">
        <v>702</v>
      </c>
      <c r="I591" t="s">
        <v>896</v>
      </c>
      <c r="J591" t="s">
        <v>745</v>
      </c>
      <c r="K591" t="s">
        <v>1163</v>
      </c>
      <c r="L591" s="69" t="s">
        <v>62</v>
      </c>
      <c r="M591" s="69" t="s">
        <v>60</v>
      </c>
      <c r="O591" s="69" t="s">
        <v>1177</v>
      </c>
      <c r="P591" s="2" t="s">
        <v>1198</v>
      </c>
    </row>
    <row r="592" spans="1:16" ht="15" x14ac:dyDescent="0.2">
      <c r="A592" s="70" t="s">
        <v>489</v>
      </c>
      <c r="B592" s="69">
        <v>5828</v>
      </c>
      <c r="C592" s="69" t="s">
        <v>700</v>
      </c>
      <c r="D592" s="70" t="s">
        <v>1197</v>
      </c>
      <c r="E592" s="70" t="s">
        <v>677</v>
      </c>
      <c r="G592" t="s">
        <v>702</v>
      </c>
      <c r="H592" t="s">
        <v>702</v>
      </c>
      <c r="I592" t="s">
        <v>896</v>
      </c>
      <c r="J592" t="s">
        <v>745</v>
      </c>
      <c r="K592" t="s">
        <v>1163</v>
      </c>
      <c r="L592" s="69" t="s">
        <v>62</v>
      </c>
      <c r="M592" s="69" t="s">
        <v>60</v>
      </c>
      <c r="O592" s="69" t="s">
        <v>1177</v>
      </c>
      <c r="P592" s="2" t="s">
        <v>1198</v>
      </c>
    </row>
    <row r="593" spans="1:16" ht="15" x14ac:dyDescent="0.2">
      <c r="A593" s="70" t="s">
        <v>253</v>
      </c>
      <c r="B593" s="69">
        <v>1740</v>
      </c>
      <c r="C593" s="69" t="s">
        <v>700</v>
      </c>
      <c r="D593" s="70" t="s">
        <v>1199</v>
      </c>
      <c r="E593" s="70" t="s">
        <v>688</v>
      </c>
      <c r="G593" t="s">
        <v>702</v>
      </c>
      <c r="H593" t="s">
        <v>702</v>
      </c>
      <c r="I593" t="s">
        <v>896</v>
      </c>
      <c r="J593" t="s">
        <v>745</v>
      </c>
      <c r="K593" t="s">
        <v>1163</v>
      </c>
      <c r="L593" s="69" t="s">
        <v>62</v>
      </c>
      <c r="M593" s="69" t="s">
        <v>60</v>
      </c>
      <c r="O593" s="69" t="s">
        <v>1177</v>
      </c>
      <c r="P593" s="70" t="s">
        <v>869</v>
      </c>
    </row>
    <row r="594" spans="1:16" ht="15" x14ac:dyDescent="0.2">
      <c r="A594" s="70" t="s">
        <v>253</v>
      </c>
      <c r="B594" s="69">
        <v>1794</v>
      </c>
      <c r="C594" s="69" t="s">
        <v>700</v>
      </c>
      <c r="D594" s="70" t="s">
        <v>1199</v>
      </c>
      <c r="E594" s="70" t="s">
        <v>688</v>
      </c>
      <c r="G594" t="s">
        <v>702</v>
      </c>
      <c r="H594" t="s">
        <v>702</v>
      </c>
      <c r="I594" t="s">
        <v>896</v>
      </c>
      <c r="J594" t="s">
        <v>745</v>
      </c>
      <c r="K594" t="s">
        <v>1163</v>
      </c>
      <c r="L594" s="69" t="s">
        <v>62</v>
      </c>
      <c r="M594" s="69" t="s">
        <v>60</v>
      </c>
      <c r="O594" s="69" t="s">
        <v>1177</v>
      </c>
      <c r="P594" s="70" t="s">
        <v>869</v>
      </c>
    </row>
    <row r="595" spans="1:16" ht="15" x14ac:dyDescent="0.2">
      <c r="A595" s="70" t="s">
        <v>253</v>
      </c>
      <c r="B595" s="69">
        <v>1812</v>
      </c>
      <c r="C595" s="69" t="s">
        <v>700</v>
      </c>
      <c r="D595" s="70" t="s">
        <v>1199</v>
      </c>
      <c r="E595" s="70" t="s">
        <v>688</v>
      </c>
      <c r="G595" t="s">
        <v>702</v>
      </c>
      <c r="H595" t="s">
        <v>702</v>
      </c>
      <c r="I595" t="s">
        <v>896</v>
      </c>
      <c r="J595" t="s">
        <v>745</v>
      </c>
      <c r="K595" t="s">
        <v>1163</v>
      </c>
      <c r="L595" s="69" t="s">
        <v>62</v>
      </c>
      <c r="M595" s="69" t="s">
        <v>60</v>
      </c>
      <c r="O595" s="69" t="s">
        <v>1177</v>
      </c>
      <c r="P595" s="70" t="s">
        <v>869</v>
      </c>
    </row>
    <row r="596" spans="1:16" ht="15" x14ac:dyDescent="0.2">
      <c r="A596" s="69" t="s">
        <v>460</v>
      </c>
      <c r="B596" s="69">
        <v>5042</v>
      </c>
      <c r="C596" s="69" t="s">
        <v>700</v>
      </c>
      <c r="D596" s="70" t="s">
        <v>1199</v>
      </c>
      <c r="E596" s="70" t="s">
        <v>688</v>
      </c>
      <c r="G596" t="s">
        <v>702</v>
      </c>
      <c r="H596" t="s">
        <v>702</v>
      </c>
      <c r="I596" t="s">
        <v>896</v>
      </c>
      <c r="J596" t="s">
        <v>745</v>
      </c>
      <c r="K596" t="s">
        <v>1163</v>
      </c>
      <c r="L596" s="69" t="s">
        <v>62</v>
      </c>
      <c r="M596" s="69" t="s">
        <v>60</v>
      </c>
      <c r="O596" s="69" t="s">
        <v>1177</v>
      </c>
      <c r="P596" s="69" t="s">
        <v>869</v>
      </c>
    </row>
    <row r="597" spans="1:16" ht="15" x14ac:dyDescent="0.2">
      <c r="A597" s="70" t="s">
        <v>207</v>
      </c>
      <c r="B597" s="69">
        <v>1271</v>
      </c>
      <c r="C597" s="69" t="s">
        <v>700</v>
      </c>
      <c r="D597" s="70" t="s">
        <v>760</v>
      </c>
      <c r="E597" s="70" t="s">
        <v>760</v>
      </c>
      <c r="G597" t="s">
        <v>702</v>
      </c>
      <c r="H597" t="s">
        <v>702</v>
      </c>
      <c r="I597" t="s">
        <v>896</v>
      </c>
      <c r="J597" t="s">
        <v>745</v>
      </c>
      <c r="K597" t="s">
        <v>1163</v>
      </c>
      <c r="L597" s="69" t="s">
        <v>62</v>
      </c>
      <c r="M597" s="69" t="s">
        <v>60</v>
      </c>
      <c r="O597" s="69" t="s">
        <v>1177</v>
      </c>
      <c r="P597" s="69" t="s">
        <v>869</v>
      </c>
    </row>
    <row r="598" spans="1:16" ht="15" x14ac:dyDescent="0.2">
      <c r="A598" s="70" t="s">
        <v>207</v>
      </c>
      <c r="B598" s="69">
        <v>1272</v>
      </c>
      <c r="C598" s="69" t="s">
        <v>700</v>
      </c>
      <c r="D598" s="70" t="s">
        <v>760</v>
      </c>
      <c r="E598" s="70" t="s">
        <v>760</v>
      </c>
      <c r="G598" t="s">
        <v>702</v>
      </c>
      <c r="H598" t="s">
        <v>702</v>
      </c>
      <c r="I598" t="s">
        <v>896</v>
      </c>
      <c r="J598" t="s">
        <v>745</v>
      </c>
      <c r="K598" t="s">
        <v>1163</v>
      </c>
      <c r="L598" s="69" t="s">
        <v>62</v>
      </c>
      <c r="M598" s="69" t="s">
        <v>60</v>
      </c>
      <c r="O598" s="69" t="s">
        <v>1177</v>
      </c>
      <c r="P598" s="69" t="s">
        <v>869</v>
      </c>
    </row>
    <row r="599" spans="1:16" ht="15" x14ac:dyDescent="0.2">
      <c r="A599" s="70" t="s">
        <v>207</v>
      </c>
      <c r="B599" s="69">
        <v>1273</v>
      </c>
      <c r="C599" s="69" t="s">
        <v>700</v>
      </c>
      <c r="D599" s="70" t="s">
        <v>760</v>
      </c>
      <c r="E599" s="70" t="s">
        <v>760</v>
      </c>
      <c r="G599" t="s">
        <v>702</v>
      </c>
      <c r="H599" t="s">
        <v>702</v>
      </c>
      <c r="I599" t="s">
        <v>896</v>
      </c>
      <c r="J599" t="s">
        <v>745</v>
      </c>
      <c r="K599" t="s">
        <v>1163</v>
      </c>
      <c r="L599" s="69" t="s">
        <v>62</v>
      </c>
      <c r="M599" s="69" t="s">
        <v>60</v>
      </c>
      <c r="O599" s="69" t="s">
        <v>1177</v>
      </c>
      <c r="P599" s="69" t="s">
        <v>869</v>
      </c>
    </row>
    <row r="600" spans="1:16" ht="15" x14ac:dyDescent="0.2">
      <c r="A600" s="70" t="s">
        <v>207</v>
      </c>
      <c r="B600" s="69">
        <v>1297</v>
      </c>
      <c r="C600" s="69" t="s">
        <v>700</v>
      </c>
      <c r="D600" s="70" t="s">
        <v>760</v>
      </c>
      <c r="E600" s="70" t="s">
        <v>760</v>
      </c>
      <c r="G600" t="s">
        <v>702</v>
      </c>
      <c r="H600" t="s">
        <v>702</v>
      </c>
      <c r="I600" t="s">
        <v>896</v>
      </c>
      <c r="J600" t="s">
        <v>745</v>
      </c>
      <c r="K600" t="s">
        <v>1163</v>
      </c>
      <c r="L600" s="69" t="s">
        <v>62</v>
      </c>
      <c r="M600" s="69" t="s">
        <v>60</v>
      </c>
      <c r="O600" s="69" t="s">
        <v>1177</v>
      </c>
      <c r="P600" s="69" t="s">
        <v>869</v>
      </c>
    </row>
    <row r="601" spans="1:16" ht="15" x14ac:dyDescent="0.2">
      <c r="A601" s="70" t="s">
        <v>207</v>
      </c>
      <c r="B601" s="69">
        <v>1298</v>
      </c>
      <c r="C601" s="69" t="s">
        <v>700</v>
      </c>
      <c r="D601" s="70" t="s">
        <v>760</v>
      </c>
      <c r="E601" s="70" t="s">
        <v>760</v>
      </c>
      <c r="G601" t="s">
        <v>702</v>
      </c>
      <c r="H601" t="s">
        <v>702</v>
      </c>
      <c r="I601" t="s">
        <v>896</v>
      </c>
      <c r="J601" t="s">
        <v>745</v>
      </c>
      <c r="K601" t="s">
        <v>1163</v>
      </c>
      <c r="L601" s="69" t="s">
        <v>62</v>
      </c>
      <c r="M601" s="69" t="s">
        <v>60</v>
      </c>
      <c r="O601" s="69" t="s">
        <v>1177</v>
      </c>
      <c r="P601" s="69" t="s">
        <v>869</v>
      </c>
    </row>
    <row r="602" spans="1:16" ht="15" x14ac:dyDescent="0.2">
      <c r="A602" s="70" t="s">
        <v>207</v>
      </c>
      <c r="B602" s="69">
        <v>1299</v>
      </c>
      <c r="C602" s="69" t="s">
        <v>700</v>
      </c>
      <c r="D602" s="70" t="s">
        <v>760</v>
      </c>
      <c r="E602" s="70" t="s">
        <v>760</v>
      </c>
      <c r="G602" t="s">
        <v>702</v>
      </c>
      <c r="H602" t="s">
        <v>702</v>
      </c>
      <c r="I602" t="s">
        <v>896</v>
      </c>
      <c r="J602" t="s">
        <v>745</v>
      </c>
      <c r="K602" t="s">
        <v>1163</v>
      </c>
      <c r="L602" s="69" t="s">
        <v>62</v>
      </c>
      <c r="M602" s="69" t="s">
        <v>60</v>
      </c>
      <c r="O602" s="69" t="s">
        <v>1177</v>
      </c>
      <c r="P602" s="69" t="s">
        <v>869</v>
      </c>
    </row>
    <row r="603" spans="1:16" ht="15" x14ac:dyDescent="0.2">
      <c r="A603" s="70" t="s">
        <v>253</v>
      </c>
      <c r="B603" s="69">
        <v>1820</v>
      </c>
      <c r="C603" s="69" t="s">
        <v>700</v>
      </c>
      <c r="D603" s="70" t="s">
        <v>760</v>
      </c>
      <c r="E603" s="70" t="s">
        <v>760</v>
      </c>
      <c r="G603" t="s">
        <v>702</v>
      </c>
      <c r="H603" t="s">
        <v>702</v>
      </c>
      <c r="I603" t="s">
        <v>896</v>
      </c>
      <c r="J603" t="s">
        <v>745</v>
      </c>
      <c r="K603" t="s">
        <v>1163</v>
      </c>
      <c r="L603" s="69" t="s">
        <v>62</v>
      </c>
      <c r="M603" s="69" t="s">
        <v>60</v>
      </c>
      <c r="O603" s="69" t="s">
        <v>1177</v>
      </c>
      <c r="P603" s="70" t="s">
        <v>869</v>
      </c>
    </row>
    <row r="604" spans="1:16" ht="15" x14ac:dyDescent="0.2">
      <c r="A604" s="70" t="s">
        <v>253</v>
      </c>
      <c r="B604" s="69">
        <v>1978</v>
      </c>
      <c r="C604" s="69" t="s">
        <v>700</v>
      </c>
      <c r="D604" s="70" t="s">
        <v>760</v>
      </c>
      <c r="E604" s="70" t="s">
        <v>760</v>
      </c>
      <c r="G604" t="s">
        <v>702</v>
      </c>
      <c r="H604" t="s">
        <v>702</v>
      </c>
      <c r="I604" t="s">
        <v>896</v>
      </c>
      <c r="J604" t="s">
        <v>745</v>
      </c>
      <c r="K604" t="s">
        <v>1163</v>
      </c>
      <c r="L604" s="69" t="s">
        <v>62</v>
      </c>
      <c r="M604" s="69" t="s">
        <v>60</v>
      </c>
      <c r="O604" s="69" t="s">
        <v>1177</v>
      </c>
      <c r="P604" s="69" t="s">
        <v>869</v>
      </c>
    </row>
    <row r="605" spans="1:16" ht="15" x14ac:dyDescent="0.2">
      <c r="A605" s="70" t="s">
        <v>253</v>
      </c>
      <c r="B605" s="69">
        <v>1980</v>
      </c>
      <c r="C605" s="69" t="s">
        <v>700</v>
      </c>
      <c r="D605" s="70" t="s">
        <v>760</v>
      </c>
      <c r="E605" s="70" t="s">
        <v>760</v>
      </c>
      <c r="G605" t="s">
        <v>702</v>
      </c>
      <c r="H605" t="s">
        <v>702</v>
      </c>
      <c r="I605" t="s">
        <v>896</v>
      </c>
      <c r="J605" t="s">
        <v>745</v>
      </c>
      <c r="K605" t="s">
        <v>1163</v>
      </c>
      <c r="L605" s="69" t="s">
        <v>62</v>
      </c>
      <c r="M605" s="69" t="s">
        <v>60</v>
      </c>
      <c r="O605" s="69" t="s">
        <v>1177</v>
      </c>
      <c r="P605" s="69" t="s">
        <v>869</v>
      </c>
    </row>
    <row r="606" spans="1:16" ht="15" x14ac:dyDescent="0.2">
      <c r="A606" s="70" t="s">
        <v>282</v>
      </c>
      <c r="B606" s="69">
        <v>2531</v>
      </c>
      <c r="C606" s="69" t="s">
        <v>700</v>
      </c>
      <c r="D606" s="70" t="s">
        <v>760</v>
      </c>
      <c r="E606" s="70" t="s">
        <v>760</v>
      </c>
      <c r="G606" t="s">
        <v>702</v>
      </c>
      <c r="H606" t="s">
        <v>702</v>
      </c>
      <c r="I606" t="s">
        <v>896</v>
      </c>
      <c r="J606" t="s">
        <v>745</v>
      </c>
      <c r="K606" t="s">
        <v>1163</v>
      </c>
      <c r="L606" s="69" t="s">
        <v>62</v>
      </c>
      <c r="M606" s="69" t="s">
        <v>60</v>
      </c>
      <c r="O606" s="69" t="s">
        <v>1177</v>
      </c>
      <c r="P606" s="70" t="s">
        <v>869</v>
      </c>
    </row>
    <row r="607" spans="1:16" ht="15" x14ac:dyDescent="0.2">
      <c r="A607" s="70" t="s">
        <v>282</v>
      </c>
      <c r="B607" s="69">
        <v>2532</v>
      </c>
      <c r="C607" s="69" t="s">
        <v>700</v>
      </c>
      <c r="D607" s="70" t="s">
        <v>760</v>
      </c>
      <c r="E607" s="70" t="s">
        <v>760</v>
      </c>
      <c r="G607" t="s">
        <v>702</v>
      </c>
      <c r="H607" t="s">
        <v>702</v>
      </c>
      <c r="I607" t="s">
        <v>896</v>
      </c>
      <c r="J607" t="s">
        <v>745</v>
      </c>
      <c r="K607" t="s">
        <v>1163</v>
      </c>
      <c r="L607" s="69" t="s">
        <v>62</v>
      </c>
      <c r="M607" s="69" t="s">
        <v>60</v>
      </c>
      <c r="O607" s="69" t="s">
        <v>1177</v>
      </c>
      <c r="P607" s="70" t="s">
        <v>869</v>
      </c>
    </row>
    <row r="608" spans="1:16" ht="15" x14ac:dyDescent="0.2">
      <c r="A608" s="70" t="s">
        <v>282</v>
      </c>
      <c r="B608" s="69">
        <v>2533</v>
      </c>
      <c r="C608" s="69" t="s">
        <v>700</v>
      </c>
      <c r="D608" s="70" t="s">
        <v>760</v>
      </c>
      <c r="E608" s="70" t="s">
        <v>760</v>
      </c>
      <c r="G608" t="s">
        <v>702</v>
      </c>
      <c r="H608" t="s">
        <v>702</v>
      </c>
      <c r="I608" t="s">
        <v>896</v>
      </c>
      <c r="J608" t="s">
        <v>745</v>
      </c>
      <c r="K608" t="s">
        <v>1163</v>
      </c>
      <c r="L608" s="69" t="s">
        <v>62</v>
      </c>
      <c r="M608" s="69" t="s">
        <v>60</v>
      </c>
      <c r="O608" s="69" t="s">
        <v>1177</v>
      </c>
      <c r="P608" s="70" t="s">
        <v>869</v>
      </c>
    </row>
    <row r="609" spans="1:16" ht="15" x14ac:dyDescent="0.2">
      <c r="A609" s="70" t="s">
        <v>328</v>
      </c>
      <c r="B609" s="69">
        <v>3261</v>
      </c>
      <c r="C609" s="69" t="s">
        <v>700</v>
      </c>
      <c r="D609" s="70" t="s">
        <v>760</v>
      </c>
      <c r="E609" s="70" t="s">
        <v>760</v>
      </c>
      <c r="G609" t="s">
        <v>702</v>
      </c>
      <c r="H609" t="s">
        <v>702</v>
      </c>
      <c r="I609" t="s">
        <v>896</v>
      </c>
      <c r="J609" t="s">
        <v>745</v>
      </c>
      <c r="K609" t="s">
        <v>1163</v>
      </c>
      <c r="L609" s="69" t="s">
        <v>62</v>
      </c>
      <c r="M609" s="69" t="s">
        <v>60</v>
      </c>
      <c r="O609" s="69" t="s">
        <v>1177</v>
      </c>
      <c r="P609" s="70" t="s">
        <v>869</v>
      </c>
    </row>
    <row r="610" spans="1:16" ht="15" x14ac:dyDescent="0.2">
      <c r="A610" s="70" t="s">
        <v>328</v>
      </c>
      <c r="B610" s="69">
        <v>3262</v>
      </c>
      <c r="C610" s="69" t="s">
        <v>700</v>
      </c>
      <c r="D610" s="70" t="s">
        <v>760</v>
      </c>
      <c r="E610" s="70" t="s">
        <v>760</v>
      </c>
      <c r="G610" t="s">
        <v>702</v>
      </c>
      <c r="H610" t="s">
        <v>702</v>
      </c>
      <c r="I610" t="s">
        <v>896</v>
      </c>
      <c r="J610" t="s">
        <v>745</v>
      </c>
      <c r="K610" t="s">
        <v>1163</v>
      </c>
      <c r="L610" s="69" t="s">
        <v>62</v>
      </c>
      <c r="M610" s="69" t="s">
        <v>60</v>
      </c>
      <c r="O610" s="69" t="s">
        <v>1177</v>
      </c>
      <c r="P610" s="70" t="s">
        <v>869</v>
      </c>
    </row>
    <row r="611" spans="1:16" ht="15" x14ac:dyDescent="0.2">
      <c r="A611" s="70" t="s">
        <v>328</v>
      </c>
      <c r="B611" s="69">
        <v>3263</v>
      </c>
      <c r="C611" s="69" t="s">
        <v>700</v>
      </c>
      <c r="D611" s="70" t="s">
        <v>760</v>
      </c>
      <c r="E611" s="70" t="s">
        <v>760</v>
      </c>
      <c r="G611" t="s">
        <v>702</v>
      </c>
      <c r="H611" t="s">
        <v>702</v>
      </c>
      <c r="I611" t="s">
        <v>896</v>
      </c>
      <c r="J611" t="s">
        <v>745</v>
      </c>
      <c r="K611" t="s">
        <v>1163</v>
      </c>
      <c r="L611" s="69" t="s">
        <v>62</v>
      </c>
      <c r="M611" s="69" t="s">
        <v>60</v>
      </c>
      <c r="O611" s="69" t="s">
        <v>1177</v>
      </c>
      <c r="P611" s="70" t="s">
        <v>869</v>
      </c>
    </row>
    <row r="612" spans="1:16" ht="15" x14ac:dyDescent="0.2">
      <c r="A612" s="70" t="s">
        <v>328</v>
      </c>
      <c r="B612" s="69">
        <v>3264</v>
      </c>
      <c r="C612" s="69" t="s">
        <v>700</v>
      </c>
      <c r="D612" s="70" t="s">
        <v>760</v>
      </c>
      <c r="E612" s="70" t="s">
        <v>760</v>
      </c>
      <c r="G612" t="s">
        <v>702</v>
      </c>
      <c r="H612" t="s">
        <v>702</v>
      </c>
      <c r="I612" t="s">
        <v>896</v>
      </c>
      <c r="J612" t="s">
        <v>745</v>
      </c>
      <c r="K612" t="s">
        <v>1163</v>
      </c>
      <c r="L612" s="69" t="s">
        <v>62</v>
      </c>
      <c r="M612" s="69" t="s">
        <v>60</v>
      </c>
      <c r="O612" s="69" t="s">
        <v>1177</v>
      </c>
      <c r="P612" s="70" t="s">
        <v>869</v>
      </c>
    </row>
    <row r="613" spans="1:16" ht="15" x14ac:dyDescent="0.2">
      <c r="A613" s="70" t="s">
        <v>328</v>
      </c>
      <c r="B613" s="69">
        <v>3265</v>
      </c>
      <c r="C613" s="69" t="s">
        <v>700</v>
      </c>
      <c r="D613" s="70" t="s">
        <v>760</v>
      </c>
      <c r="E613" s="70" t="s">
        <v>760</v>
      </c>
      <c r="G613" t="s">
        <v>702</v>
      </c>
      <c r="H613" t="s">
        <v>702</v>
      </c>
      <c r="I613" t="s">
        <v>896</v>
      </c>
      <c r="J613" t="s">
        <v>745</v>
      </c>
      <c r="K613" t="s">
        <v>1163</v>
      </c>
      <c r="L613" s="69" t="s">
        <v>62</v>
      </c>
      <c r="M613" s="69" t="s">
        <v>60</v>
      </c>
      <c r="O613" s="69" t="s">
        <v>1177</v>
      </c>
      <c r="P613" s="70" t="s">
        <v>869</v>
      </c>
    </row>
    <row r="614" spans="1:16" ht="15" x14ac:dyDescent="0.2">
      <c r="A614" s="70" t="s">
        <v>328</v>
      </c>
      <c r="B614" s="69">
        <v>3266</v>
      </c>
      <c r="C614" s="69" t="s">
        <v>700</v>
      </c>
      <c r="D614" s="70" t="s">
        <v>760</v>
      </c>
      <c r="E614" s="70" t="s">
        <v>760</v>
      </c>
      <c r="G614" t="s">
        <v>702</v>
      </c>
      <c r="H614" t="s">
        <v>702</v>
      </c>
      <c r="I614" t="s">
        <v>896</v>
      </c>
      <c r="J614" t="s">
        <v>745</v>
      </c>
      <c r="K614" t="s">
        <v>1163</v>
      </c>
      <c r="L614" s="69" t="s">
        <v>62</v>
      </c>
      <c r="M614" s="69" t="s">
        <v>60</v>
      </c>
      <c r="O614" s="69" t="s">
        <v>1177</v>
      </c>
      <c r="P614" s="70" t="s">
        <v>869</v>
      </c>
    </row>
    <row r="615" spans="1:16" ht="15" x14ac:dyDescent="0.2">
      <c r="A615" s="70" t="s">
        <v>441</v>
      </c>
      <c r="B615" s="69">
        <v>5199</v>
      </c>
      <c r="C615" s="69" t="s">
        <v>700</v>
      </c>
      <c r="D615" s="70" t="s">
        <v>760</v>
      </c>
      <c r="E615" s="70" t="s">
        <v>760</v>
      </c>
      <c r="G615" t="s">
        <v>702</v>
      </c>
      <c r="H615" t="s">
        <v>702</v>
      </c>
      <c r="I615" t="s">
        <v>896</v>
      </c>
      <c r="J615" t="s">
        <v>745</v>
      </c>
      <c r="K615" t="s">
        <v>1163</v>
      </c>
      <c r="L615" s="69" t="s">
        <v>62</v>
      </c>
      <c r="M615" s="69" t="s">
        <v>60</v>
      </c>
      <c r="O615" s="69" t="s">
        <v>1177</v>
      </c>
      <c r="P615" s="70" t="s">
        <v>869</v>
      </c>
    </row>
    <row r="616" spans="1:16" ht="15" x14ac:dyDescent="0.2">
      <c r="A616" s="70" t="s">
        <v>441</v>
      </c>
      <c r="B616" s="69">
        <v>5246</v>
      </c>
      <c r="C616" s="69" t="s">
        <v>700</v>
      </c>
      <c r="D616" s="70" t="s">
        <v>760</v>
      </c>
      <c r="E616" s="70" t="s">
        <v>760</v>
      </c>
      <c r="G616" t="s">
        <v>702</v>
      </c>
      <c r="H616" t="s">
        <v>702</v>
      </c>
      <c r="I616" t="s">
        <v>896</v>
      </c>
      <c r="J616" t="s">
        <v>745</v>
      </c>
      <c r="K616" t="s">
        <v>1163</v>
      </c>
      <c r="L616" s="69" t="s">
        <v>62</v>
      </c>
      <c r="M616" s="69" t="s">
        <v>60</v>
      </c>
      <c r="O616" s="69" t="s">
        <v>1177</v>
      </c>
      <c r="P616" s="70" t="s">
        <v>869</v>
      </c>
    </row>
    <row r="617" spans="1:16" ht="15" x14ac:dyDescent="0.2">
      <c r="A617" s="70" t="s">
        <v>441</v>
      </c>
      <c r="B617" s="69">
        <v>5247</v>
      </c>
      <c r="C617" s="69" t="s">
        <v>700</v>
      </c>
      <c r="D617" s="70" t="s">
        <v>760</v>
      </c>
      <c r="E617" s="70" t="s">
        <v>760</v>
      </c>
      <c r="G617" t="s">
        <v>702</v>
      </c>
      <c r="H617" t="s">
        <v>702</v>
      </c>
      <c r="I617" t="s">
        <v>896</v>
      </c>
      <c r="J617" t="s">
        <v>745</v>
      </c>
      <c r="K617" t="s">
        <v>1163</v>
      </c>
      <c r="L617" s="69" t="s">
        <v>62</v>
      </c>
      <c r="M617" s="69" t="s">
        <v>60</v>
      </c>
      <c r="O617" s="69" t="s">
        <v>1177</v>
      </c>
      <c r="P617" s="70" t="s">
        <v>869</v>
      </c>
    </row>
    <row r="618" spans="1:16" ht="15" x14ac:dyDescent="0.2">
      <c r="A618" s="70" t="s">
        <v>475</v>
      </c>
      <c r="B618" s="69">
        <v>5667</v>
      </c>
      <c r="C618" s="69" t="s">
        <v>700</v>
      </c>
      <c r="D618" s="70" t="s">
        <v>760</v>
      </c>
      <c r="E618" s="70" t="s">
        <v>760</v>
      </c>
      <c r="G618" t="s">
        <v>702</v>
      </c>
      <c r="H618" t="s">
        <v>702</v>
      </c>
      <c r="I618" t="s">
        <v>896</v>
      </c>
      <c r="J618" t="s">
        <v>745</v>
      </c>
      <c r="K618" t="s">
        <v>1163</v>
      </c>
      <c r="L618" s="69" t="s">
        <v>62</v>
      </c>
      <c r="M618" s="69" t="s">
        <v>60</v>
      </c>
      <c r="O618" s="69" t="s">
        <v>1177</v>
      </c>
      <c r="P618" s="70" t="s">
        <v>869</v>
      </c>
    </row>
    <row r="619" spans="1:16" ht="15" x14ac:dyDescent="0.2">
      <c r="A619" s="70" t="s">
        <v>475</v>
      </c>
      <c r="B619" s="69">
        <v>5668</v>
      </c>
      <c r="C619" s="69" t="s">
        <v>700</v>
      </c>
      <c r="D619" s="70" t="s">
        <v>760</v>
      </c>
      <c r="E619" s="70" t="s">
        <v>760</v>
      </c>
      <c r="G619" t="s">
        <v>702</v>
      </c>
      <c r="H619" t="s">
        <v>702</v>
      </c>
      <c r="I619" t="s">
        <v>896</v>
      </c>
      <c r="J619" t="s">
        <v>745</v>
      </c>
      <c r="K619" t="s">
        <v>1163</v>
      </c>
      <c r="L619" s="69" t="s">
        <v>62</v>
      </c>
      <c r="M619" s="69" t="s">
        <v>60</v>
      </c>
      <c r="O619" s="69" t="s">
        <v>1177</v>
      </c>
      <c r="P619" s="70" t="s">
        <v>869</v>
      </c>
    </row>
    <row r="620" spans="1:16" ht="15" x14ac:dyDescent="0.2">
      <c r="A620" s="70" t="s">
        <v>475</v>
      </c>
      <c r="B620" s="69">
        <v>5669</v>
      </c>
      <c r="C620" s="69" t="s">
        <v>700</v>
      </c>
      <c r="D620" s="70" t="s">
        <v>760</v>
      </c>
      <c r="E620" s="70" t="s">
        <v>760</v>
      </c>
      <c r="G620" t="s">
        <v>702</v>
      </c>
      <c r="H620" t="s">
        <v>702</v>
      </c>
      <c r="I620" t="s">
        <v>896</v>
      </c>
      <c r="J620" t="s">
        <v>745</v>
      </c>
      <c r="K620" t="s">
        <v>1163</v>
      </c>
      <c r="L620" s="69" t="s">
        <v>62</v>
      </c>
      <c r="M620" s="69" t="s">
        <v>60</v>
      </c>
      <c r="O620" s="69" t="s">
        <v>1177</v>
      </c>
      <c r="P620" s="70" t="s">
        <v>869</v>
      </c>
    </row>
    <row r="621" spans="1:16" ht="15" x14ac:dyDescent="0.2">
      <c r="A621" s="70" t="s">
        <v>489</v>
      </c>
      <c r="B621" s="69">
        <v>5826</v>
      </c>
      <c r="C621" s="69" t="s">
        <v>700</v>
      </c>
      <c r="D621" s="70" t="s">
        <v>760</v>
      </c>
      <c r="E621" s="70" t="s">
        <v>760</v>
      </c>
      <c r="G621" t="s">
        <v>702</v>
      </c>
      <c r="H621" t="s">
        <v>702</v>
      </c>
      <c r="I621" t="s">
        <v>896</v>
      </c>
      <c r="J621" t="s">
        <v>745</v>
      </c>
      <c r="K621" t="s">
        <v>1163</v>
      </c>
      <c r="L621" s="69" t="s">
        <v>62</v>
      </c>
      <c r="M621" s="69" t="s">
        <v>60</v>
      </c>
      <c r="O621" s="69" t="s">
        <v>1177</v>
      </c>
      <c r="P621" s="70" t="s">
        <v>869</v>
      </c>
    </row>
    <row r="622" spans="1:16" ht="15" x14ac:dyDescent="0.2">
      <c r="A622" s="70" t="s">
        <v>489</v>
      </c>
      <c r="B622" s="69">
        <v>5841</v>
      </c>
      <c r="C622" s="69" t="s">
        <v>700</v>
      </c>
      <c r="D622" s="70" t="s">
        <v>760</v>
      </c>
      <c r="E622" s="70" t="s">
        <v>760</v>
      </c>
      <c r="G622" t="s">
        <v>702</v>
      </c>
      <c r="H622" t="s">
        <v>702</v>
      </c>
      <c r="I622" t="s">
        <v>896</v>
      </c>
      <c r="J622" t="s">
        <v>745</v>
      </c>
      <c r="K622" t="s">
        <v>1163</v>
      </c>
      <c r="L622" s="69" t="s">
        <v>62</v>
      </c>
      <c r="M622" s="69" t="s">
        <v>60</v>
      </c>
      <c r="O622" s="69" t="s">
        <v>1177</v>
      </c>
      <c r="P622" s="70" t="s">
        <v>869</v>
      </c>
    </row>
    <row r="623" spans="1:16" ht="15" x14ac:dyDescent="0.2">
      <c r="A623" s="70" t="s">
        <v>489</v>
      </c>
      <c r="B623" s="69">
        <v>5848</v>
      </c>
      <c r="C623" s="69" t="s">
        <v>700</v>
      </c>
      <c r="D623" s="70" t="s">
        <v>760</v>
      </c>
      <c r="E623" s="70" t="s">
        <v>760</v>
      </c>
      <c r="G623" t="s">
        <v>702</v>
      </c>
      <c r="H623" t="s">
        <v>702</v>
      </c>
      <c r="I623" t="s">
        <v>896</v>
      </c>
      <c r="J623" t="s">
        <v>745</v>
      </c>
      <c r="K623" t="s">
        <v>1163</v>
      </c>
      <c r="L623" s="69" t="s">
        <v>62</v>
      </c>
      <c r="M623" s="69" t="s">
        <v>60</v>
      </c>
      <c r="O623" s="69" t="s">
        <v>1177</v>
      </c>
      <c r="P623" s="70" t="s">
        <v>869</v>
      </c>
    </row>
    <row r="624" spans="1:16" ht="15" x14ac:dyDescent="0.2">
      <c r="A624" s="69" t="s">
        <v>117</v>
      </c>
      <c r="B624" s="69">
        <v>582</v>
      </c>
      <c r="C624" s="69" t="s">
        <v>700</v>
      </c>
      <c r="D624" s="70" t="s">
        <v>760</v>
      </c>
      <c r="E624" s="70" t="s">
        <v>760</v>
      </c>
      <c r="G624" t="s">
        <v>702</v>
      </c>
      <c r="H624" t="s">
        <v>702</v>
      </c>
      <c r="I624" t="s">
        <v>896</v>
      </c>
      <c r="J624" t="s">
        <v>745</v>
      </c>
      <c r="K624" t="s">
        <v>1163</v>
      </c>
      <c r="L624" s="69" t="s">
        <v>62</v>
      </c>
      <c r="M624" s="69" t="s">
        <v>60</v>
      </c>
      <c r="O624" s="69" t="s">
        <v>1177</v>
      </c>
      <c r="P624" s="69" t="s">
        <v>869</v>
      </c>
    </row>
    <row r="625" spans="1:16" ht="15" x14ac:dyDescent="0.2">
      <c r="A625" s="69" t="s">
        <v>117</v>
      </c>
      <c r="B625" s="69">
        <v>583</v>
      </c>
      <c r="C625" s="69" t="s">
        <v>700</v>
      </c>
      <c r="D625" s="70" t="s">
        <v>760</v>
      </c>
      <c r="E625" s="70" t="s">
        <v>760</v>
      </c>
      <c r="G625" t="s">
        <v>702</v>
      </c>
      <c r="H625" t="s">
        <v>702</v>
      </c>
      <c r="I625" t="s">
        <v>896</v>
      </c>
      <c r="J625" t="s">
        <v>745</v>
      </c>
      <c r="K625" t="s">
        <v>1163</v>
      </c>
      <c r="L625" s="69" t="s">
        <v>62</v>
      </c>
      <c r="M625" s="69" t="s">
        <v>60</v>
      </c>
      <c r="O625" s="69" t="s">
        <v>1177</v>
      </c>
      <c r="P625" s="69" t="s">
        <v>869</v>
      </c>
    </row>
    <row r="626" spans="1:16" ht="15" x14ac:dyDescent="0.2">
      <c r="A626" s="69" t="s">
        <v>117</v>
      </c>
      <c r="B626" s="69">
        <v>610</v>
      </c>
      <c r="C626" s="69" t="s">
        <v>700</v>
      </c>
      <c r="D626" s="70" t="s">
        <v>760</v>
      </c>
      <c r="E626" s="70" t="s">
        <v>760</v>
      </c>
      <c r="G626" t="s">
        <v>702</v>
      </c>
      <c r="H626" t="s">
        <v>702</v>
      </c>
      <c r="I626" t="s">
        <v>896</v>
      </c>
      <c r="J626" t="s">
        <v>745</v>
      </c>
      <c r="K626" t="s">
        <v>1163</v>
      </c>
      <c r="L626" s="69" t="s">
        <v>62</v>
      </c>
      <c r="M626" s="69" t="s">
        <v>60</v>
      </c>
      <c r="O626" s="69" t="s">
        <v>1177</v>
      </c>
      <c r="P626" s="69" t="s">
        <v>869</v>
      </c>
    </row>
    <row r="627" spans="1:16" ht="15" x14ac:dyDescent="0.2">
      <c r="A627" s="69" t="s">
        <v>117</v>
      </c>
      <c r="B627" s="69">
        <v>611</v>
      </c>
      <c r="C627" s="69" t="s">
        <v>700</v>
      </c>
      <c r="D627" s="70" t="s">
        <v>760</v>
      </c>
      <c r="E627" s="70" t="s">
        <v>760</v>
      </c>
      <c r="G627" t="s">
        <v>702</v>
      </c>
      <c r="H627" t="s">
        <v>702</v>
      </c>
      <c r="I627" t="s">
        <v>896</v>
      </c>
      <c r="J627" t="s">
        <v>745</v>
      </c>
      <c r="K627" t="s">
        <v>1163</v>
      </c>
      <c r="L627" s="69" t="s">
        <v>62</v>
      </c>
      <c r="M627" s="69" t="s">
        <v>60</v>
      </c>
      <c r="O627" s="69" t="s">
        <v>1177</v>
      </c>
      <c r="P627" s="69" t="s">
        <v>869</v>
      </c>
    </row>
    <row r="628" spans="1:16" ht="15" x14ac:dyDescent="0.2">
      <c r="A628" s="70" t="s">
        <v>181</v>
      </c>
      <c r="B628" s="69">
        <v>1026</v>
      </c>
      <c r="C628" s="69" t="s">
        <v>700</v>
      </c>
      <c r="D628" s="69" t="s">
        <v>870</v>
      </c>
      <c r="E628" s="69" t="s">
        <v>870</v>
      </c>
      <c r="G628" t="s">
        <v>702</v>
      </c>
      <c r="H628" t="s">
        <v>702</v>
      </c>
      <c r="I628" t="s">
        <v>896</v>
      </c>
      <c r="J628" t="s">
        <v>745</v>
      </c>
      <c r="K628" t="s">
        <v>1163</v>
      </c>
      <c r="L628" s="69" t="s">
        <v>62</v>
      </c>
      <c r="M628" s="69" t="s">
        <v>60</v>
      </c>
      <c r="O628" s="69" t="s">
        <v>1177</v>
      </c>
      <c r="P628" s="69" t="s">
        <v>869</v>
      </c>
    </row>
    <row r="629" spans="1:16" ht="15" x14ac:dyDescent="0.2">
      <c r="A629" s="70" t="s">
        <v>253</v>
      </c>
      <c r="B629" s="69">
        <v>1710</v>
      </c>
      <c r="C629" s="69" t="s">
        <v>700</v>
      </c>
      <c r="D629" s="69" t="s">
        <v>870</v>
      </c>
      <c r="E629" s="69" t="s">
        <v>870</v>
      </c>
      <c r="G629" t="s">
        <v>702</v>
      </c>
      <c r="H629" t="s">
        <v>702</v>
      </c>
      <c r="I629" t="s">
        <v>896</v>
      </c>
      <c r="J629" t="s">
        <v>745</v>
      </c>
      <c r="K629" t="s">
        <v>1163</v>
      </c>
      <c r="L629" s="69" t="s">
        <v>62</v>
      </c>
      <c r="M629" s="69" t="s">
        <v>60</v>
      </c>
      <c r="O629" s="69" t="s">
        <v>1177</v>
      </c>
      <c r="P629" s="69" t="s">
        <v>869</v>
      </c>
    </row>
    <row r="630" spans="1:16" ht="15" x14ac:dyDescent="0.2">
      <c r="A630" s="70" t="s">
        <v>253</v>
      </c>
      <c r="B630" s="69">
        <v>1711</v>
      </c>
      <c r="C630" s="69" t="s">
        <v>700</v>
      </c>
      <c r="D630" s="69" t="s">
        <v>870</v>
      </c>
      <c r="E630" s="69" t="s">
        <v>870</v>
      </c>
      <c r="G630" t="s">
        <v>702</v>
      </c>
      <c r="H630" t="s">
        <v>702</v>
      </c>
      <c r="I630" t="s">
        <v>896</v>
      </c>
      <c r="J630" t="s">
        <v>745</v>
      </c>
      <c r="K630" t="s">
        <v>1163</v>
      </c>
      <c r="L630" s="69" t="s">
        <v>62</v>
      </c>
      <c r="M630" s="69" t="s">
        <v>60</v>
      </c>
      <c r="O630" s="69" t="s">
        <v>1177</v>
      </c>
      <c r="P630" s="70" t="s">
        <v>869</v>
      </c>
    </row>
    <row r="631" spans="1:16" ht="15" x14ac:dyDescent="0.2">
      <c r="A631" s="70" t="s">
        <v>253</v>
      </c>
      <c r="B631" s="69">
        <v>1712</v>
      </c>
      <c r="C631" s="69" t="s">
        <v>700</v>
      </c>
      <c r="D631" s="69" t="s">
        <v>870</v>
      </c>
      <c r="E631" s="69" t="s">
        <v>870</v>
      </c>
      <c r="G631" t="s">
        <v>702</v>
      </c>
      <c r="H631" t="s">
        <v>702</v>
      </c>
      <c r="I631" t="s">
        <v>896</v>
      </c>
      <c r="J631" t="s">
        <v>745</v>
      </c>
      <c r="K631" t="s">
        <v>1163</v>
      </c>
      <c r="L631" s="69" t="s">
        <v>62</v>
      </c>
      <c r="M631" s="69" t="s">
        <v>60</v>
      </c>
      <c r="O631" s="69" t="s">
        <v>1177</v>
      </c>
      <c r="P631" s="69" t="s">
        <v>869</v>
      </c>
    </row>
    <row r="632" spans="1:16" ht="15" x14ac:dyDescent="0.2">
      <c r="A632" s="70" t="s">
        <v>298</v>
      </c>
      <c r="B632" s="69">
        <v>2816</v>
      </c>
      <c r="C632" s="69" t="s">
        <v>700</v>
      </c>
      <c r="D632" s="69" t="s">
        <v>870</v>
      </c>
      <c r="E632" s="69" t="s">
        <v>870</v>
      </c>
      <c r="G632" t="s">
        <v>702</v>
      </c>
      <c r="H632" t="s">
        <v>702</v>
      </c>
      <c r="I632" t="s">
        <v>896</v>
      </c>
      <c r="J632" t="s">
        <v>745</v>
      </c>
      <c r="K632" t="s">
        <v>1163</v>
      </c>
      <c r="L632" s="69" t="s">
        <v>62</v>
      </c>
      <c r="M632" s="69" t="s">
        <v>60</v>
      </c>
      <c r="O632" s="69" t="s">
        <v>1177</v>
      </c>
      <c r="P632" s="70" t="s">
        <v>869</v>
      </c>
    </row>
    <row r="633" spans="1:16" ht="15" x14ac:dyDescent="0.2">
      <c r="A633" s="70" t="s">
        <v>298</v>
      </c>
      <c r="B633" s="69">
        <v>2857</v>
      </c>
      <c r="C633" s="69" t="s">
        <v>700</v>
      </c>
      <c r="D633" s="69" t="s">
        <v>870</v>
      </c>
      <c r="E633" s="69" t="s">
        <v>870</v>
      </c>
      <c r="G633" t="s">
        <v>702</v>
      </c>
      <c r="H633" t="s">
        <v>702</v>
      </c>
      <c r="I633" t="s">
        <v>896</v>
      </c>
      <c r="J633" t="s">
        <v>745</v>
      </c>
      <c r="K633" t="s">
        <v>1163</v>
      </c>
      <c r="L633" s="69" t="s">
        <v>62</v>
      </c>
      <c r="M633" s="69" t="s">
        <v>60</v>
      </c>
      <c r="O633" s="69" t="s">
        <v>1177</v>
      </c>
      <c r="P633" s="70" t="s">
        <v>869</v>
      </c>
    </row>
    <row r="634" spans="1:16" ht="15" x14ac:dyDescent="0.2">
      <c r="A634" s="70" t="s">
        <v>298</v>
      </c>
      <c r="B634" s="69">
        <v>2896</v>
      </c>
      <c r="C634" s="69" t="s">
        <v>700</v>
      </c>
      <c r="D634" s="69" t="s">
        <v>870</v>
      </c>
      <c r="E634" s="69" t="s">
        <v>870</v>
      </c>
      <c r="G634" t="s">
        <v>702</v>
      </c>
      <c r="H634" t="s">
        <v>702</v>
      </c>
      <c r="I634" t="s">
        <v>896</v>
      </c>
      <c r="J634" t="s">
        <v>745</v>
      </c>
      <c r="K634" t="s">
        <v>1163</v>
      </c>
      <c r="L634" s="69" t="s">
        <v>62</v>
      </c>
      <c r="M634" s="69" t="s">
        <v>60</v>
      </c>
      <c r="O634" s="69" t="s">
        <v>1177</v>
      </c>
      <c r="P634" s="70" t="s">
        <v>869</v>
      </c>
    </row>
    <row r="635" spans="1:16" ht="15" x14ac:dyDescent="0.2">
      <c r="A635" s="70" t="s">
        <v>475</v>
      </c>
      <c r="B635" s="69">
        <v>5676</v>
      </c>
      <c r="C635" s="69" t="s">
        <v>700</v>
      </c>
      <c r="D635" s="69" t="s">
        <v>870</v>
      </c>
      <c r="E635" s="69" t="s">
        <v>870</v>
      </c>
      <c r="G635" t="s">
        <v>702</v>
      </c>
      <c r="H635" t="s">
        <v>702</v>
      </c>
      <c r="I635" t="s">
        <v>896</v>
      </c>
      <c r="J635" t="s">
        <v>745</v>
      </c>
      <c r="K635" t="s">
        <v>1163</v>
      </c>
      <c r="L635" s="69" t="s">
        <v>62</v>
      </c>
      <c r="M635" s="69" t="s">
        <v>60</v>
      </c>
      <c r="O635" s="69" t="s">
        <v>1177</v>
      </c>
      <c r="P635" s="70" t="s">
        <v>869</v>
      </c>
    </row>
    <row r="636" spans="1:16" ht="15" x14ac:dyDescent="0.2">
      <c r="A636" s="70" t="s">
        <v>475</v>
      </c>
      <c r="B636" s="69">
        <v>5677</v>
      </c>
      <c r="C636" s="69" t="s">
        <v>700</v>
      </c>
      <c r="D636" s="69" t="s">
        <v>870</v>
      </c>
      <c r="E636" s="69" t="s">
        <v>870</v>
      </c>
      <c r="G636" t="s">
        <v>702</v>
      </c>
      <c r="H636" t="s">
        <v>702</v>
      </c>
      <c r="I636" t="s">
        <v>896</v>
      </c>
      <c r="J636" t="s">
        <v>745</v>
      </c>
      <c r="K636" t="s">
        <v>1163</v>
      </c>
      <c r="L636" s="69" t="s">
        <v>62</v>
      </c>
      <c r="M636" s="69" t="s">
        <v>60</v>
      </c>
      <c r="O636" s="69" t="s">
        <v>1177</v>
      </c>
      <c r="P636" s="70" t="s">
        <v>869</v>
      </c>
    </row>
    <row r="637" spans="1:16" ht="15" x14ac:dyDescent="0.2">
      <c r="A637" s="70" t="s">
        <v>475</v>
      </c>
      <c r="B637" s="69">
        <v>5678</v>
      </c>
      <c r="C637" s="69" t="s">
        <v>700</v>
      </c>
      <c r="D637" s="69" t="s">
        <v>870</v>
      </c>
      <c r="E637" s="69" t="s">
        <v>870</v>
      </c>
      <c r="G637" t="s">
        <v>702</v>
      </c>
      <c r="H637" t="s">
        <v>702</v>
      </c>
      <c r="I637" t="s">
        <v>896</v>
      </c>
      <c r="J637" t="s">
        <v>745</v>
      </c>
      <c r="K637" t="s">
        <v>1163</v>
      </c>
      <c r="L637" s="69" t="s">
        <v>62</v>
      </c>
      <c r="M637" s="69" t="s">
        <v>60</v>
      </c>
      <c r="O637" s="69" t="s">
        <v>1177</v>
      </c>
      <c r="P637" s="70" t="s">
        <v>869</v>
      </c>
    </row>
    <row r="638" spans="1:16" ht="15" x14ac:dyDescent="0.2">
      <c r="A638" s="69" t="s">
        <v>117</v>
      </c>
      <c r="B638" s="69">
        <v>602</v>
      </c>
      <c r="C638" s="69" t="s">
        <v>700</v>
      </c>
      <c r="D638" s="69" t="s">
        <v>870</v>
      </c>
      <c r="E638" s="69" t="s">
        <v>870</v>
      </c>
      <c r="G638" t="s">
        <v>702</v>
      </c>
      <c r="H638" t="s">
        <v>702</v>
      </c>
      <c r="I638" t="s">
        <v>896</v>
      </c>
      <c r="J638" t="s">
        <v>745</v>
      </c>
      <c r="K638" t="s">
        <v>1163</v>
      </c>
      <c r="L638" s="69" t="s">
        <v>62</v>
      </c>
      <c r="M638" s="69" t="s">
        <v>60</v>
      </c>
      <c r="O638" s="69" t="s">
        <v>1177</v>
      </c>
      <c r="P638" s="69" t="s">
        <v>869</v>
      </c>
    </row>
    <row r="639" spans="1:16" ht="15" x14ac:dyDescent="0.2">
      <c r="A639" s="69" t="s">
        <v>117</v>
      </c>
      <c r="B639" s="69">
        <v>603</v>
      </c>
      <c r="C639" s="69" t="s">
        <v>700</v>
      </c>
      <c r="D639" s="69" t="s">
        <v>870</v>
      </c>
      <c r="E639" s="69" t="s">
        <v>870</v>
      </c>
      <c r="G639" t="s">
        <v>702</v>
      </c>
      <c r="H639" t="s">
        <v>702</v>
      </c>
      <c r="I639" t="s">
        <v>896</v>
      </c>
      <c r="J639" t="s">
        <v>745</v>
      </c>
      <c r="K639" t="s">
        <v>1163</v>
      </c>
      <c r="L639" s="69" t="s">
        <v>62</v>
      </c>
      <c r="M639" s="69" t="s">
        <v>60</v>
      </c>
      <c r="O639" s="69" t="s">
        <v>1177</v>
      </c>
      <c r="P639" s="69" t="s">
        <v>869</v>
      </c>
    </row>
    <row r="640" spans="1:16" ht="15" x14ac:dyDescent="0.2">
      <c r="A640" s="70" t="s">
        <v>181</v>
      </c>
      <c r="B640" s="69">
        <v>1024</v>
      </c>
      <c r="C640" s="69" t="s">
        <v>700</v>
      </c>
      <c r="D640" s="69" t="s">
        <v>871</v>
      </c>
      <c r="E640" s="69" t="s">
        <v>871</v>
      </c>
      <c r="G640" t="s">
        <v>702</v>
      </c>
      <c r="H640" t="s">
        <v>702</v>
      </c>
      <c r="I640" t="s">
        <v>896</v>
      </c>
      <c r="J640" t="s">
        <v>745</v>
      </c>
      <c r="K640" t="s">
        <v>1163</v>
      </c>
      <c r="L640" s="69" t="s">
        <v>62</v>
      </c>
      <c r="M640" s="69" t="s">
        <v>60</v>
      </c>
      <c r="O640" s="69" t="s">
        <v>1177</v>
      </c>
      <c r="P640" s="69" t="s">
        <v>869</v>
      </c>
    </row>
    <row r="641" spans="1:16" ht="15" x14ac:dyDescent="0.2">
      <c r="A641" s="70" t="s">
        <v>181</v>
      </c>
      <c r="B641" s="69">
        <v>1044</v>
      </c>
      <c r="C641" s="69" t="s">
        <v>700</v>
      </c>
      <c r="D641" s="69" t="s">
        <v>871</v>
      </c>
      <c r="E641" s="69" t="s">
        <v>871</v>
      </c>
      <c r="G641" t="s">
        <v>702</v>
      </c>
      <c r="H641" t="s">
        <v>702</v>
      </c>
      <c r="I641" t="s">
        <v>896</v>
      </c>
      <c r="J641" t="s">
        <v>745</v>
      </c>
      <c r="K641" t="s">
        <v>1163</v>
      </c>
      <c r="L641" s="69" t="s">
        <v>62</v>
      </c>
      <c r="M641" s="69" t="s">
        <v>60</v>
      </c>
      <c r="O641" s="69" t="s">
        <v>1177</v>
      </c>
      <c r="P641" s="69" t="s">
        <v>869</v>
      </c>
    </row>
    <row r="642" spans="1:16" ht="15" x14ac:dyDescent="0.2">
      <c r="A642" s="70" t="s">
        <v>181</v>
      </c>
      <c r="B642" s="69">
        <v>1120</v>
      </c>
      <c r="C642" s="69" t="s">
        <v>700</v>
      </c>
      <c r="D642" s="69" t="s">
        <v>871</v>
      </c>
      <c r="E642" s="69" t="s">
        <v>871</v>
      </c>
      <c r="G642" t="s">
        <v>702</v>
      </c>
      <c r="H642" t="s">
        <v>702</v>
      </c>
      <c r="I642" t="s">
        <v>896</v>
      </c>
      <c r="J642" t="s">
        <v>745</v>
      </c>
      <c r="K642" t="s">
        <v>1163</v>
      </c>
      <c r="L642" s="69" t="s">
        <v>62</v>
      </c>
      <c r="M642" s="69" t="s">
        <v>60</v>
      </c>
      <c r="O642" s="69" t="s">
        <v>1177</v>
      </c>
      <c r="P642" s="69" t="s">
        <v>869</v>
      </c>
    </row>
    <row r="643" spans="1:16" ht="15" x14ac:dyDescent="0.2">
      <c r="A643" s="70" t="s">
        <v>298</v>
      </c>
      <c r="B643" s="69">
        <v>2817</v>
      </c>
      <c r="C643" s="69" t="s">
        <v>700</v>
      </c>
      <c r="D643" s="69" t="s">
        <v>871</v>
      </c>
      <c r="E643" s="69" t="s">
        <v>871</v>
      </c>
      <c r="G643" t="s">
        <v>702</v>
      </c>
      <c r="H643" t="s">
        <v>702</v>
      </c>
      <c r="I643" t="s">
        <v>896</v>
      </c>
      <c r="J643" t="s">
        <v>745</v>
      </c>
      <c r="K643" t="s">
        <v>1163</v>
      </c>
      <c r="L643" s="69" t="s">
        <v>62</v>
      </c>
      <c r="M643" s="69" t="s">
        <v>60</v>
      </c>
      <c r="O643" s="69" t="s">
        <v>1177</v>
      </c>
      <c r="P643" s="70" t="s">
        <v>869</v>
      </c>
    </row>
    <row r="644" spans="1:16" ht="15" x14ac:dyDescent="0.2">
      <c r="A644" s="70" t="s">
        <v>298</v>
      </c>
      <c r="B644" s="69">
        <v>2901</v>
      </c>
      <c r="C644" s="69" t="s">
        <v>700</v>
      </c>
      <c r="D644" s="69" t="s">
        <v>871</v>
      </c>
      <c r="E644" s="69" t="s">
        <v>871</v>
      </c>
      <c r="G644" t="s">
        <v>702</v>
      </c>
      <c r="H644" t="s">
        <v>702</v>
      </c>
      <c r="I644" t="s">
        <v>896</v>
      </c>
      <c r="J644" t="s">
        <v>745</v>
      </c>
      <c r="K644" t="s">
        <v>1163</v>
      </c>
      <c r="L644" s="69" t="s">
        <v>62</v>
      </c>
      <c r="M644" s="69" t="s">
        <v>60</v>
      </c>
      <c r="O644" s="69" t="s">
        <v>1177</v>
      </c>
      <c r="P644" s="70" t="s">
        <v>869</v>
      </c>
    </row>
    <row r="645" spans="1:16" ht="15" x14ac:dyDescent="0.2">
      <c r="A645" s="70" t="s">
        <v>298</v>
      </c>
      <c r="B645" s="69">
        <v>2902</v>
      </c>
      <c r="C645" s="69" t="s">
        <v>700</v>
      </c>
      <c r="D645" s="69" t="s">
        <v>871</v>
      </c>
      <c r="E645" s="69" t="s">
        <v>871</v>
      </c>
      <c r="G645" t="s">
        <v>702</v>
      </c>
      <c r="H645" t="s">
        <v>702</v>
      </c>
      <c r="I645" t="s">
        <v>896</v>
      </c>
      <c r="J645" t="s">
        <v>745</v>
      </c>
      <c r="K645" t="s">
        <v>1163</v>
      </c>
      <c r="L645" s="69" t="s">
        <v>62</v>
      </c>
      <c r="M645" s="69" t="s">
        <v>60</v>
      </c>
      <c r="O645" s="69" t="s">
        <v>1177</v>
      </c>
      <c r="P645" s="70" t="s">
        <v>869</v>
      </c>
    </row>
    <row r="646" spans="1:16" ht="15" x14ac:dyDescent="0.2">
      <c r="A646" s="70" t="s">
        <v>489</v>
      </c>
      <c r="B646" s="69">
        <v>5829</v>
      </c>
      <c r="C646" s="69" t="s">
        <v>700</v>
      </c>
      <c r="D646" s="69" t="s">
        <v>871</v>
      </c>
      <c r="E646" s="69" t="s">
        <v>871</v>
      </c>
      <c r="G646" t="s">
        <v>702</v>
      </c>
      <c r="H646" t="s">
        <v>702</v>
      </c>
      <c r="I646" t="s">
        <v>896</v>
      </c>
      <c r="J646" t="s">
        <v>745</v>
      </c>
      <c r="K646" t="s">
        <v>1163</v>
      </c>
      <c r="L646" s="69" t="s">
        <v>62</v>
      </c>
      <c r="M646" s="69" t="s">
        <v>60</v>
      </c>
      <c r="O646" s="69" t="s">
        <v>1177</v>
      </c>
      <c r="P646" s="70" t="s">
        <v>869</v>
      </c>
    </row>
    <row r="647" spans="1:16" ht="15" x14ac:dyDescent="0.2">
      <c r="A647" s="70" t="s">
        <v>489</v>
      </c>
      <c r="B647" s="69">
        <v>5830</v>
      </c>
      <c r="C647" s="69" t="s">
        <v>700</v>
      </c>
      <c r="D647" s="69" t="s">
        <v>871</v>
      </c>
      <c r="E647" s="69" t="s">
        <v>871</v>
      </c>
      <c r="G647" t="s">
        <v>702</v>
      </c>
      <c r="H647" t="s">
        <v>702</v>
      </c>
      <c r="I647" t="s">
        <v>896</v>
      </c>
      <c r="J647" t="s">
        <v>745</v>
      </c>
      <c r="K647" t="s">
        <v>1163</v>
      </c>
      <c r="L647" s="69" t="s">
        <v>62</v>
      </c>
      <c r="M647" s="69" t="s">
        <v>60</v>
      </c>
      <c r="O647" s="69" t="s">
        <v>1177</v>
      </c>
      <c r="P647" s="70" t="s">
        <v>869</v>
      </c>
    </row>
    <row r="648" spans="1:16" ht="15" x14ac:dyDescent="0.2">
      <c r="A648" s="70" t="s">
        <v>489</v>
      </c>
      <c r="B648" s="69">
        <v>5831</v>
      </c>
      <c r="C648" s="69" t="s">
        <v>700</v>
      </c>
      <c r="D648" s="69" t="s">
        <v>871</v>
      </c>
      <c r="E648" s="69" t="s">
        <v>871</v>
      </c>
      <c r="G648" t="s">
        <v>702</v>
      </c>
      <c r="H648" t="s">
        <v>702</v>
      </c>
      <c r="I648" t="s">
        <v>896</v>
      </c>
      <c r="J648" t="s">
        <v>745</v>
      </c>
      <c r="K648" t="s">
        <v>1163</v>
      </c>
      <c r="L648" s="69" t="s">
        <v>62</v>
      </c>
      <c r="M648" s="69" t="s">
        <v>60</v>
      </c>
      <c r="O648" s="69" t="s">
        <v>1177</v>
      </c>
      <c r="P648" s="70" t="s">
        <v>869</v>
      </c>
    </row>
    <row r="649" spans="1:16" ht="15" x14ac:dyDescent="0.2">
      <c r="A649" s="70" t="s">
        <v>181</v>
      </c>
      <c r="B649" s="69">
        <v>1025</v>
      </c>
      <c r="C649" s="69" t="s">
        <v>700</v>
      </c>
      <c r="D649" s="69" t="s">
        <v>872</v>
      </c>
      <c r="E649" s="69" t="s">
        <v>872</v>
      </c>
      <c r="G649" t="s">
        <v>702</v>
      </c>
      <c r="H649" t="s">
        <v>702</v>
      </c>
      <c r="I649" t="s">
        <v>896</v>
      </c>
      <c r="J649" t="s">
        <v>745</v>
      </c>
      <c r="K649" t="s">
        <v>1163</v>
      </c>
      <c r="L649" s="69" t="s">
        <v>62</v>
      </c>
      <c r="M649" s="69" t="s">
        <v>60</v>
      </c>
      <c r="O649" s="69" t="s">
        <v>1177</v>
      </c>
      <c r="P649" s="69" t="s">
        <v>869</v>
      </c>
    </row>
    <row r="650" spans="1:16" ht="15" x14ac:dyDescent="0.2">
      <c r="A650" s="70" t="s">
        <v>181</v>
      </c>
      <c r="B650" s="69">
        <v>1042</v>
      </c>
      <c r="C650" s="69" t="s">
        <v>700</v>
      </c>
      <c r="D650" s="69" t="s">
        <v>872</v>
      </c>
      <c r="E650" s="69" t="s">
        <v>872</v>
      </c>
      <c r="G650" t="s">
        <v>702</v>
      </c>
      <c r="H650" t="s">
        <v>702</v>
      </c>
      <c r="I650" t="s">
        <v>896</v>
      </c>
      <c r="J650" t="s">
        <v>745</v>
      </c>
      <c r="K650" t="s">
        <v>1163</v>
      </c>
      <c r="L650" s="69" t="s">
        <v>62</v>
      </c>
      <c r="M650" s="69" t="s">
        <v>60</v>
      </c>
      <c r="O650" s="69" t="s">
        <v>1177</v>
      </c>
      <c r="P650" s="69" t="s">
        <v>869</v>
      </c>
    </row>
    <row r="651" spans="1:16" ht="15" x14ac:dyDescent="0.2">
      <c r="A651" s="70" t="s">
        <v>181</v>
      </c>
      <c r="B651" s="69">
        <v>1122</v>
      </c>
      <c r="C651" s="69" t="s">
        <v>700</v>
      </c>
      <c r="D651" s="69" t="s">
        <v>872</v>
      </c>
      <c r="E651" s="69" t="s">
        <v>872</v>
      </c>
      <c r="G651" t="s">
        <v>702</v>
      </c>
      <c r="H651" t="s">
        <v>702</v>
      </c>
      <c r="I651" t="s">
        <v>896</v>
      </c>
      <c r="J651" t="s">
        <v>745</v>
      </c>
      <c r="K651" t="s">
        <v>1163</v>
      </c>
      <c r="L651" s="69" t="s">
        <v>62</v>
      </c>
      <c r="M651" s="69" t="s">
        <v>60</v>
      </c>
      <c r="O651" s="69" t="s">
        <v>1177</v>
      </c>
      <c r="P651" s="69" t="s">
        <v>869</v>
      </c>
    </row>
    <row r="652" spans="1:16" ht="15" x14ac:dyDescent="0.2">
      <c r="A652" s="70" t="s">
        <v>298</v>
      </c>
      <c r="B652" s="69">
        <v>2903</v>
      </c>
      <c r="C652" s="69" t="s">
        <v>700</v>
      </c>
      <c r="D652" s="70" t="s">
        <v>873</v>
      </c>
      <c r="E652" s="70" t="s">
        <v>873</v>
      </c>
      <c r="G652" t="s">
        <v>702</v>
      </c>
      <c r="H652" t="s">
        <v>702</v>
      </c>
      <c r="I652" t="s">
        <v>896</v>
      </c>
      <c r="J652" t="s">
        <v>745</v>
      </c>
      <c r="K652" s="69" t="s">
        <v>1163</v>
      </c>
      <c r="L652" s="69" t="s">
        <v>62</v>
      </c>
      <c r="M652" s="69" t="s">
        <v>60</v>
      </c>
      <c r="N652" s="69"/>
      <c r="O652" s="69" t="s">
        <v>1177</v>
      </c>
      <c r="P652" s="70" t="s">
        <v>869</v>
      </c>
    </row>
    <row r="653" spans="1:16" ht="15" x14ac:dyDescent="0.2">
      <c r="A653" s="70" t="s">
        <v>298</v>
      </c>
      <c r="B653" s="69">
        <v>2904</v>
      </c>
      <c r="C653" s="69" t="s">
        <v>700</v>
      </c>
      <c r="D653" s="70" t="s">
        <v>873</v>
      </c>
      <c r="E653" s="70" t="s">
        <v>873</v>
      </c>
      <c r="G653" t="s">
        <v>702</v>
      </c>
      <c r="H653" t="s">
        <v>702</v>
      </c>
      <c r="I653" t="s">
        <v>896</v>
      </c>
      <c r="J653" t="s">
        <v>745</v>
      </c>
      <c r="K653" s="69" t="s">
        <v>1163</v>
      </c>
      <c r="L653" s="69" t="s">
        <v>62</v>
      </c>
      <c r="M653" s="69" t="s">
        <v>60</v>
      </c>
      <c r="N653" s="69"/>
      <c r="O653" s="69" t="s">
        <v>1177</v>
      </c>
      <c r="P653" s="70" t="s">
        <v>869</v>
      </c>
    </row>
    <row r="654" spans="1:16" ht="15" x14ac:dyDescent="0.2">
      <c r="A654" s="70" t="s">
        <v>298</v>
      </c>
      <c r="B654" s="69">
        <v>2905</v>
      </c>
      <c r="C654" s="69" t="s">
        <v>700</v>
      </c>
      <c r="D654" s="70" t="s">
        <v>873</v>
      </c>
      <c r="E654" s="70" t="s">
        <v>873</v>
      </c>
      <c r="G654" t="s">
        <v>702</v>
      </c>
      <c r="H654" t="s">
        <v>702</v>
      </c>
      <c r="I654" t="s">
        <v>896</v>
      </c>
      <c r="J654" t="s">
        <v>745</v>
      </c>
      <c r="K654" s="69" t="s">
        <v>1163</v>
      </c>
      <c r="L654" s="69" t="s">
        <v>62</v>
      </c>
      <c r="M654" s="69" t="s">
        <v>60</v>
      </c>
      <c r="N654" s="69"/>
      <c r="O654" s="69" t="s">
        <v>1177</v>
      </c>
      <c r="P654" s="70" t="s">
        <v>869</v>
      </c>
    </row>
    <row r="655" spans="1:16" ht="15" x14ac:dyDescent="0.2">
      <c r="A655" s="69" t="s">
        <v>84</v>
      </c>
      <c r="B655" s="69">
        <v>339</v>
      </c>
      <c r="C655" s="69" t="s">
        <v>700</v>
      </c>
      <c r="D655" s="70" t="s">
        <v>873</v>
      </c>
      <c r="E655" s="70" t="s">
        <v>873</v>
      </c>
      <c r="G655" t="s">
        <v>702</v>
      </c>
      <c r="H655" t="s">
        <v>702</v>
      </c>
      <c r="I655" t="s">
        <v>896</v>
      </c>
      <c r="J655" t="s">
        <v>745</v>
      </c>
      <c r="K655" s="69" t="s">
        <v>1163</v>
      </c>
      <c r="L655" s="69" t="s">
        <v>62</v>
      </c>
      <c r="M655" s="69" t="s">
        <v>60</v>
      </c>
      <c r="N655" s="69"/>
      <c r="O655" s="69" t="s">
        <v>1177</v>
      </c>
      <c r="P655" s="70" t="s">
        <v>869</v>
      </c>
    </row>
    <row r="656" spans="1:16" ht="15" x14ac:dyDescent="0.2">
      <c r="A656" s="70" t="s">
        <v>181</v>
      </c>
      <c r="B656" s="69">
        <v>1022</v>
      </c>
      <c r="C656" s="69" t="s">
        <v>700</v>
      </c>
      <c r="D656" s="70" t="s">
        <v>874</v>
      </c>
      <c r="E656" s="70" t="s">
        <v>874</v>
      </c>
      <c r="G656" t="s">
        <v>702</v>
      </c>
      <c r="H656" t="s">
        <v>702</v>
      </c>
      <c r="I656" t="s">
        <v>896</v>
      </c>
      <c r="J656" t="s">
        <v>745</v>
      </c>
      <c r="K656" s="69" t="s">
        <v>1163</v>
      </c>
      <c r="L656" s="69" t="s">
        <v>62</v>
      </c>
      <c r="M656" s="69" t="s">
        <v>60</v>
      </c>
      <c r="N656" s="69"/>
      <c r="O656" s="69" t="s">
        <v>1177</v>
      </c>
      <c r="P656" s="69" t="s">
        <v>869</v>
      </c>
    </row>
    <row r="657" spans="1:17" ht="15" x14ac:dyDescent="0.2">
      <c r="A657" s="70" t="s">
        <v>181</v>
      </c>
      <c r="B657" s="69">
        <v>1045</v>
      </c>
      <c r="C657" s="69" t="s">
        <v>700</v>
      </c>
      <c r="D657" s="70" t="s">
        <v>874</v>
      </c>
      <c r="E657" s="70" t="s">
        <v>874</v>
      </c>
      <c r="G657" t="s">
        <v>702</v>
      </c>
      <c r="H657" t="s">
        <v>702</v>
      </c>
      <c r="I657" t="s">
        <v>896</v>
      </c>
      <c r="J657" t="s">
        <v>745</v>
      </c>
      <c r="K657" s="69" t="s">
        <v>1163</v>
      </c>
      <c r="L657" s="69" t="s">
        <v>62</v>
      </c>
      <c r="M657" s="69" t="s">
        <v>60</v>
      </c>
      <c r="N657" s="69"/>
      <c r="O657" s="69" t="s">
        <v>1177</v>
      </c>
      <c r="P657" s="69" t="s">
        <v>869</v>
      </c>
    </row>
    <row r="658" spans="1:17" ht="15" x14ac:dyDescent="0.2">
      <c r="A658" s="70" t="s">
        <v>181</v>
      </c>
      <c r="B658" s="69">
        <v>1119</v>
      </c>
      <c r="C658" s="69" t="s">
        <v>700</v>
      </c>
      <c r="D658" s="70" t="s">
        <v>874</v>
      </c>
      <c r="E658" s="70" t="s">
        <v>874</v>
      </c>
      <c r="G658" t="s">
        <v>702</v>
      </c>
      <c r="H658" t="s">
        <v>702</v>
      </c>
      <c r="I658" t="s">
        <v>896</v>
      </c>
      <c r="J658" t="s">
        <v>745</v>
      </c>
      <c r="K658" s="69" t="s">
        <v>1163</v>
      </c>
      <c r="L658" s="69" t="s">
        <v>62</v>
      </c>
      <c r="M658" s="69" t="s">
        <v>60</v>
      </c>
      <c r="N658" s="69"/>
      <c r="O658" s="69" t="s">
        <v>1177</v>
      </c>
      <c r="P658" s="69" t="s">
        <v>869</v>
      </c>
    </row>
    <row r="659" spans="1:17" ht="15" x14ac:dyDescent="0.2">
      <c r="A659" s="70" t="s">
        <v>253</v>
      </c>
      <c r="B659" s="69">
        <v>1741</v>
      </c>
      <c r="C659" s="69" t="s">
        <v>700</v>
      </c>
      <c r="D659" s="70" t="s">
        <v>874</v>
      </c>
      <c r="E659" s="70" t="s">
        <v>874</v>
      </c>
      <c r="G659" t="s">
        <v>702</v>
      </c>
      <c r="H659" t="s">
        <v>702</v>
      </c>
      <c r="I659" t="s">
        <v>896</v>
      </c>
      <c r="J659" t="s">
        <v>745</v>
      </c>
      <c r="K659" s="69" t="s">
        <v>1163</v>
      </c>
      <c r="L659" s="69" t="s">
        <v>62</v>
      </c>
      <c r="M659" s="69" t="s">
        <v>60</v>
      </c>
      <c r="N659" s="69"/>
      <c r="O659" s="69" t="s">
        <v>1177</v>
      </c>
      <c r="P659" s="70" t="s">
        <v>869</v>
      </c>
    </row>
    <row r="660" spans="1:17" ht="15" x14ac:dyDescent="0.2">
      <c r="A660" s="70" t="s">
        <v>253</v>
      </c>
      <c r="B660" s="69">
        <v>1742</v>
      </c>
      <c r="C660" s="69" t="s">
        <v>700</v>
      </c>
      <c r="D660" s="70" t="s">
        <v>874</v>
      </c>
      <c r="E660" s="70" t="s">
        <v>874</v>
      </c>
      <c r="G660" t="s">
        <v>702</v>
      </c>
      <c r="H660" t="s">
        <v>702</v>
      </c>
      <c r="I660" t="s">
        <v>896</v>
      </c>
      <c r="J660" t="s">
        <v>745</v>
      </c>
      <c r="K660" s="69" t="s">
        <v>1163</v>
      </c>
      <c r="L660" s="69" t="s">
        <v>62</v>
      </c>
      <c r="M660" s="69" t="s">
        <v>60</v>
      </c>
      <c r="N660" s="69"/>
      <c r="O660" s="69" t="s">
        <v>1177</v>
      </c>
      <c r="P660" s="70" t="s">
        <v>869</v>
      </c>
    </row>
    <row r="661" spans="1:17" ht="15" x14ac:dyDescent="0.2">
      <c r="A661" s="70" t="s">
        <v>253</v>
      </c>
      <c r="B661" s="69">
        <v>1743</v>
      </c>
      <c r="C661" s="69" t="s">
        <v>700</v>
      </c>
      <c r="D661" s="70" t="s">
        <v>874</v>
      </c>
      <c r="E661" s="70" t="s">
        <v>874</v>
      </c>
      <c r="G661" t="s">
        <v>702</v>
      </c>
      <c r="H661" t="s">
        <v>702</v>
      </c>
      <c r="I661" t="s">
        <v>896</v>
      </c>
      <c r="J661" t="s">
        <v>745</v>
      </c>
      <c r="K661" s="69" t="s">
        <v>1163</v>
      </c>
      <c r="L661" s="69" t="s">
        <v>62</v>
      </c>
      <c r="M661" s="69" t="s">
        <v>60</v>
      </c>
      <c r="N661" s="69"/>
      <c r="O661" s="69" t="s">
        <v>1177</v>
      </c>
      <c r="P661" s="70" t="s">
        <v>869</v>
      </c>
    </row>
    <row r="662" spans="1:17" ht="15" x14ac:dyDescent="0.2">
      <c r="A662" s="70" t="s">
        <v>298</v>
      </c>
      <c r="B662" s="69">
        <v>2910</v>
      </c>
      <c r="C662" s="69" t="s">
        <v>700</v>
      </c>
      <c r="D662" s="70" t="s">
        <v>874</v>
      </c>
      <c r="E662" s="70" t="s">
        <v>874</v>
      </c>
      <c r="G662" t="s">
        <v>702</v>
      </c>
      <c r="H662" t="s">
        <v>702</v>
      </c>
      <c r="I662" t="s">
        <v>896</v>
      </c>
      <c r="J662" t="s">
        <v>745</v>
      </c>
      <c r="K662" s="69" t="s">
        <v>1163</v>
      </c>
      <c r="L662" s="69" t="s">
        <v>62</v>
      </c>
      <c r="M662" s="69" t="s">
        <v>60</v>
      </c>
      <c r="N662" s="69"/>
      <c r="O662" s="69" t="s">
        <v>1177</v>
      </c>
      <c r="P662" s="70" t="s">
        <v>869</v>
      </c>
    </row>
    <row r="663" spans="1:17" ht="15" x14ac:dyDescent="0.2">
      <c r="A663" s="70" t="s">
        <v>328</v>
      </c>
      <c r="B663" s="69">
        <v>3307</v>
      </c>
      <c r="C663" s="69" t="s">
        <v>700</v>
      </c>
      <c r="D663" s="70" t="s">
        <v>874</v>
      </c>
      <c r="E663" s="70" t="s">
        <v>874</v>
      </c>
      <c r="G663" t="s">
        <v>702</v>
      </c>
      <c r="H663" t="s">
        <v>702</v>
      </c>
      <c r="I663" t="s">
        <v>896</v>
      </c>
      <c r="J663" t="s">
        <v>745</v>
      </c>
      <c r="K663" s="69" t="s">
        <v>1163</v>
      </c>
      <c r="L663" s="69" t="s">
        <v>62</v>
      </c>
      <c r="M663" s="69" t="s">
        <v>60</v>
      </c>
      <c r="N663" s="69"/>
      <c r="O663" s="69" t="s">
        <v>1177</v>
      </c>
      <c r="P663" s="70" t="s">
        <v>869</v>
      </c>
    </row>
    <row r="664" spans="1:17" ht="15" x14ac:dyDescent="0.2">
      <c r="A664" s="70" t="s">
        <v>328</v>
      </c>
      <c r="B664" s="69">
        <v>3308</v>
      </c>
      <c r="C664" s="69" t="s">
        <v>700</v>
      </c>
      <c r="D664" s="70" t="s">
        <v>874</v>
      </c>
      <c r="E664" s="70" t="s">
        <v>874</v>
      </c>
      <c r="G664" t="s">
        <v>702</v>
      </c>
      <c r="H664" t="s">
        <v>702</v>
      </c>
      <c r="I664" t="s">
        <v>896</v>
      </c>
      <c r="J664" t="s">
        <v>745</v>
      </c>
      <c r="K664" s="69" t="s">
        <v>1163</v>
      </c>
      <c r="L664" s="69" t="s">
        <v>62</v>
      </c>
      <c r="M664" s="69" t="s">
        <v>60</v>
      </c>
      <c r="N664" s="69"/>
      <c r="O664" s="69" t="s">
        <v>1177</v>
      </c>
      <c r="P664" s="70" t="s">
        <v>869</v>
      </c>
    </row>
    <row r="665" spans="1:17" ht="15" x14ac:dyDescent="0.2">
      <c r="A665" s="70" t="s">
        <v>328</v>
      </c>
      <c r="B665" s="69">
        <v>3309</v>
      </c>
      <c r="C665" s="69" t="s">
        <v>700</v>
      </c>
      <c r="D665" s="70" t="s">
        <v>874</v>
      </c>
      <c r="E665" s="70" t="s">
        <v>874</v>
      </c>
      <c r="G665" t="s">
        <v>702</v>
      </c>
      <c r="H665" t="s">
        <v>702</v>
      </c>
      <c r="I665" t="s">
        <v>896</v>
      </c>
      <c r="J665" t="s">
        <v>745</v>
      </c>
      <c r="K665" s="69" t="s">
        <v>1163</v>
      </c>
      <c r="L665" s="69" t="s">
        <v>62</v>
      </c>
      <c r="M665" s="69" t="s">
        <v>60</v>
      </c>
      <c r="N665" s="69"/>
      <c r="O665" s="69" t="s">
        <v>1177</v>
      </c>
      <c r="P665" s="70" t="s">
        <v>869</v>
      </c>
    </row>
    <row r="666" spans="1:17" ht="15" x14ac:dyDescent="0.2">
      <c r="A666" s="70" t="s">
        <v>475</v>
      </c>
      <c r="B666" s="69">
        <v>5443</v>
      </c>
      <c r="C666" s="69" t="s">
        <v>700</v>
      </c>
      <c r="D666" s="70" t="s">
        <v>874</v>
      </c>
      <c r="E666" s="70" t="s">
        <v>874</v>
      </c>
      <c r="G666" t="s">
        <v>702</v>
      </c>
      <c r="H666" t="s">
        <v>702</v>
      </c>
      <c r="I666" t="s">
        <v>896</v>
      </c>
      <c r="J666" t="s">
        <v>745</v>
      </c>
      <c r="K666" s="69" t="s">
        <v>1163</v>
      </c>
      <c r="L666" s="69" t="s">
        <v>62</v>
      </c>
      <c r="M666" s="69" t="s">
        <v>60</v>
      </c>
      <c r="N666" s="69"/>
      <c r="O666" s="69" t="s">
        <v>1177</v>
      </c>
      <c r="P666" s="70" t="s">
        <v>869</v>
      </c>
    </row>
    <row r="667" spans="1:17" ht="15" x14ac:dyDescent="0.2">
      <c r="A667" s="70" t="s">
        <v>475</v>
      </c>
      <c r="B667" s="69">
        <v>5473</v>
      </c>
      <c r="C667" s="69" t="s">
        <v>700</v>
      </c>
      <c r="D667" s="70" t="s">
        <v>874</v>
      </c>
      <c r="E667" s="70" t="s">
        <v>874</v>
      </c>
      <c r="G667" t="s">
        <v>702</v>
      </c>
      <c r="H667" t="s">
        <v>702</v>
      </c>
      <c r="I667" t="s">
        <v>896</v>
      </c>
      <c r="J667" t="s">
        <v>745</v>
      </c>
      <c r="K667" s="69" t="s">
        <v>1163</v>
      </c>
      <c r="L667" s="69" t="s">
        <v>62</v>
      </c>
      <c r="M667" s="69" t="s">
        <v>60</v>
      </c>
      <c r="N667" s="69"/>
      <c r="O667" s="69" t="s">
        <v>1177</v>
      </c>
      <c r="P667" s="70" t="s">
        <v>869</v>
      </c>
    </row>
    <row r="668" spans="1:17" ht="15" x14ac:dyDescent="0.2">
      <c r="A668" s="70" t="s">
        <v>475</v>
      </c>
      <c r="B668" s="69">
        <v>5665</v>
      </c>
      <c r="C668" s="69" t="s">
        <v>700</v>
      </c>
      <c r="D668" s="70" t="s">
        <v>874</v>
      </c>
      <c r="E668" s="70" t="s">
        <v>874</v>
      </c>
      <c r="G668" t="s">
        <v>702</v>
      </c>
      <c r="H668" t="s">
        <v>702</v>
      </c>
      <c r="I668" t="s">
        <v>896</v>
      </c>
      <c r="J668" t="s">
        <v>745</v>
      </c>
      <c r="K668" s="69" t="s">
        <v>1163</v>
      </c>
      <c r="L668" s="69" t="s">
        <v>62</v>
      </c>
      <c r="M668" s="69" t="s">
        <v>60</v>
      </c>
      <c r="N668" s="69"/>
      <c r="O668" s="69" t="s">
        <v>1177</v>
      </c>
      <c r="P668" s="70" t="s">
        <v>869</v>
      </c>
    </row>
    <row r="669" spans="1:17" ht="15" x14ac:dyDescent="0.2">
      <c r="A669" s="70" t="s">
        <v>253</v>
      </c>
      <c r="B669" s="69">
        <v>1972</v>
      </c>
      <c r="C669" s="69" t="s">
        <v>700</v>
      </c>
      <c r="D669" s="70" t="s">
        <v>875</v>
      </c>
      <c r="E669" s="70" t="s">
        <v>875</v>
      </c>
      <c r="G669" t="s">
        <v>702</v>
      </c>
      <c r="H669" t="s">
        <v>702</v>
      </c>
      <c r="I669" t="s">
        <v>896</v>
      </c>
      <c r="J669" t="s">
        <v>745</v>
      </c>
      <c r="K669" s="69" t="s">
        <v>1163</v>
      </c>
      <c r="L669" s="69" t="s">
        <v>62</v>
      </c>
      <c r="M669" s="69" t="s">
        <v>60</v>
      </c>
      <c r="N669" s="69"/>
      <c r="O669" s="69" t="s">
        <v>1177</v>
      </c>
      <c r="P669" s="70" t="s">
        <v>869</v>
      </c>
      <c r="Q669" s="69"/>
    </row>
    <row r="670" spans="1:17" ht="15" x14ac:dyDescent="0.2">
      <c r="A670" s="70" t="s">
        <v>253</v>
      </c>
      <c r="B670" s="69">
        <v>1973</v>
      </c>
      <c r="C670" s="69" t="s">
        <v>700</v>
      </c>
      <c r="D670" s="70" t="s">
        <v>875</v>
      </c>
      <c r="E670" s="70" t="s">
        <v>875</v>
      </c>
      <c r="G670" t="s">
        <v>702</v>
      </c>
      <c r="H670" t="s">
        <v>702</v>
      </c>
      <c r="I670" t="s">
        <v>896</v>
      </c>
      <c r="J670" t="s">
        <v>745</v>
      </c>
      <c r="K670" s="69" t="s">
        <v>1163</v>
      </c>
      <c r="L670" s="69" t="s">
        <v>62</v>
      </c>
      <c r="M670" s="69" t="s">
        <v>60</v>
      </c>
      <c r="N670" s="69"/>
      <c r="O670" s="69" t="s">
        <v>1177</v>
      </c>
      <c r="P670" s="70" t="s">
        <v>869</v>
      </c>
      <c r="Q670" s="69"/>
    </row>
    <row r="671" spans="1:17" ht="15" x14ac:dyDescent="0.2">
      <c r="A671" s="70" t="s">
        <v>253</v>
      </c>
      <c r="B671" s="69">
        <v>1974</v>
      </c>
      <c r="C671" s="69" t="s">
        <v>700</v>
      </c>
      <c r="D671" s="70" t="s">
        <v>875</v>
      </c>
      <c r="E671" s="70" t="s">
        <v>875</v>
      </c>
      <c r="G671" t="s">
        <v>702</v>
      </c>
      <c r="H671" t="s">
        <v>702</v>
      </c>
      <c r="I671" t="s">
        <v>896</v>
      </c>
      <c r="J671" t="s">
        <v>745</v>
      </c>
      <c r="K671" s="69" t="s">
        <v>1163</v>
      </c>
      <c r="L671" s="69" t="s">
        <v>62</v>
      </c>
      <c r="M671" s="69" t="s">
        <v>60</v>
      </c>
      <c r="N671" s="69"/>
      <c r="O671" s="69" t="s">
        <v>1177</v>
      </c>
      <c r="P671" s="70" t="s">
        <v>869</v>
      </c>
      <c r="Q671" s="69"/>
    </row>
    <row r="672" spans="1:17" ht="15" x14ac:dyDescent="0.2">
      <c r="A672" s="70" t="s">
        <v>282</v>
      </c>
      <c r="B672" s="69">
        <v>2493</v>
      </c>
      <c r="C672" s="69" t="s">
        <v>700</v>
      </c>
      <c r="D672" s="70" t="s">
        <v>875</v>
      </c>
      <c r="E672" s="70" t="s">
        <v>875</v>
      </c>
      <c r="G672" t="s">
        <v>702</v>
      </c>
      <c r="H672" t="s">
        <v>702</v>
      </c>
      <c r="I672" t="s">
        <v>896</v>
      </c>
      <c r="J672" t="s">
        <v>745</v>
      </c>
      <c r="K672" s="69" t="s">
        <v>1163</v>
      </c>
      <c r="L672" s="69" t="s">
        <v>62</v>
      </c>
      <c r="M672" s="69" t="s">
        <v>60</v>
      </c>
      <c r="N672" s="69"/>
      <c r="O672" s="69" t="s">
        <v>1177</v>
      </c>
      <c r="P672" s="70" t="s">
        <v>869</v>
      </c>
      <c r="Q672" s="69"/>
    </row>
    <row r="673" spans="1:17" ht="15" x14ac:dyDescent="0.2">
      <c r="A673" s="70" t="s">
        <v>282</v>
      </c>
      <c r="B673" s="69">
        <v>2504</v>
      </c>
      <c r="C673" s="69" t="s">
        <v>700</v>
      </c>
      <c r="D673" s="70" t="s">
        <v>875</v>
      </c>
      <c r="E673" s="70" t="s">
        <v>875</v>
      </c>
      <c r="G673" t="s">
        <v>702</v>
      </c>
      <c r="H673" t="s">
        <v>702</v>
      </c>
      <c r="I673" t="s">
        <v>896</v>
      </c>
      <c r="J673" t="s">
        <v>745</v>
      </c>
      <c r="K673" s="69" t="s">
        <v>1163</v>
      </c>
      <c r="L673" s="69" t="s">
        <v>62</v>
      </c>
      <c r="M673" s="69" t="s">
        <v>60</v>
      </c>
      <c r="N673" s="69"/>
      <c r="O673" s="69" t="s">
        <v>1177</v>
      </c>
      <c r="P673" s="70" t="s">
        <v>869</v>
      </c>
      <c r="Q673" s="69"/>
    </row>
    <row r="674" spans="1:17" ht="15" x14ac:dyDescent="0.2">
      <c r="A674" s="70" t="s">
        <v>282</v>
      </c>
      <c r="B674" s="69">
        <v>2513</v>
      </c>
      <c r="C674" s="69" t="s">
        <v>700</v>
      </c>
      <c r="D674" s="70" t="s">
        <v>875</v>
      </c>
      <c r="E674" s="70" t="s">
        <v>875</v>
      </c>
      <c r="G674" t="s">
        <v>702</v>
      </c>
      <c r="H674" t="s">
        <v>702</v>
      </c>
      <c r="I674" t="s">
        <v>896</v>
      </c>
      <c r="J674" t="s">
        <v>745</v>
      </c>
      <c r="K674" s="69" t="s">
        <v>1163</v>
      </c>
      <c r="L674" s="69" t="s">
        <v>62</v>
      </c>
      <c r="M674" s="69" t="s">
        <v>60</v>
      </c>
      <c r="N674" s="69"/>
      <c r="O674" s="69" t="s">
        <v>1177</v>
      </c>
      <c r="P674" s="70" t="s">
        <v>869</v>
      </c>
      <c r="Q674" s="70"/>
    </row>
    <row r="675" spans="1:17" ht="15" x14ac:dyDescent="0.2">
      <c r="A675" s="70" t="s">
        <v>181</v>
      </c>
      <c r="B675" s="69">
        <v>1023</v>
      </c>
      <c r="C675" s="69" t="s">
        <v>700</v>
      </c>
      <c r="D675" s="70" t="s">
        <v>744</v>
      </c>
      <c r="E675" s="70" t="s">
        <v>744</v>
      </c>
      <c r="G675" t="s">
        <v>702</v>
      </c>
      <c r="H675" t="s">
        <v>702</v>
      </c>
      <c r="I675" t="s">
        <v>896</v>
      </c>
      <c r="J675" t="s">
        <v>745</v>
      </c>
      <c r="K675" s="69" t="s">
        <v>1163</v>
      </c>
      <c r="L675" s="69" t="s">
        <v>62</v>
      </c>
      <c r="M675" s="69" t="s">
        <v>60</v>
      </c>
      <c r="N675" s="69"/>
      <c r="O675" s="69" t="s">
        <v>1177</v>
      </c>
      <c r="P675" s="69" t="s">
        <v>869</v>
      </c>
      <c r="Q675" s="69"/>
    </row>
    <row r="676" spans="1:17" ht="15" x14ac:dyDescent="0.2">
      <c r="A676" s="70" t="s">
        <v>181</v>
      </c>
      <c r="B676" s="69">
        <v>1041</v>
      </c>
      <c r="C676" s="69" t="s">
        <v>700</v>
      </c>
      <c r="D676" s="70" t="s">
        <v>744</v>
      </c>
      <c r="E676" s="70" t="s">
        <v>744</v>
      </c>
      <c r="G676" t="s">
        <v>702</v>
      </c>
      <c r="H676" t="s">
        <v>702</v>
      </c>
      <c r="I676" t="s">
        <v>896</v>
      </c>
      <c r="J676" t="s">
        <v>745</v>
      </c>
      <c r="K676" s="69" t="s">
        <v>1163</v>
      </c>
      <c r="L676" s="69" t="s">
        <v>62</v>
      </c>
      <c r="M676" s="69" t="s">
        <v>60</v>
      </c>
      <c r="N676" s="69"/>
      <c r="O676" s="69" t="s">
        <v>1177</v>
      </c>
      <c r="P676" s="69" t="s">
        <v>869</v>
      </c>
      <c r="Q676" s="70"/>
    </row>
    <row r="677" spans="1:17" ht="15" x14ac:dyDescent="0.2">
      <c r="A677" s="70" t="s">
        <v>253</v>
      </c>
      <c r="B677" s="69">
        <v>1716</v>
      </c>
      <c r="C677" s="69" t="s">
        <v>700</v>
      </c>
      <c r="D677" s="70" t="s">
        <v>744</v>
      </c>
      <c r="E677" s="70" t="s">
        <v>744</v>
      </c>
      <c r="G677" t="s">
        <v>702</v>
      </c>
      <c r="H677" t="s">
        <v>702</v>
      </c>
      <c r="I677" t="s">
        <v>896</v>
      </c>
      <c r="J677" t="s">
        <v>745</v>
      </c>
      <c r="K677" s="69" t="s">
        <v>1163</v>
      </c>
      <c r="L677" s="69" t="s">
        <v>62</v>
      </c>
      <c r="M677" s="69" t="s">
        <v>60</v>
      </c>
      <c r="N677" s="69"/>
      <c r="O677" s="69" t="s">
        <v>1177</v>
      </c>
      <c r="P677" s="69" t="s">
        <v>869</v>
      </c>
      <c r="Q677" s="70"/>
    </row>
    <row r="678" spans="1:17" ht="15" x14ac:dyDescent="0.2">
      <c r="A678" s="70" t="s">
        <v>253</v>
      </c>
      <c r="B678" s="69">
        <v>1717</v>
      </c>
      <c r="C678" s="69" t="s">
        <v>700</v>
      </c>
      <c r="D678" s="70" t="s">
        <v>744</v>
      </c>
      <c r="E678" s="70" t="s">
        <v>744</v>
      </c>
      <c r="G678" t="s">
        <v>702</v>
      </c>
      <c r="H678" t="s">
        <v>702</v>
      </c>
      <c r="I678" t="s">
        <v>896</v>
      </c>
      <c r="J678" t="s">
        <v>745</v>
      </c>
      <c r="K678" s="69" t="s">
        <v>1163</v>
      </c>
      <c r="L678" s="69" t="s">
        <v>62</v>
      </c>
      <c r="M678" s="69" t="s">
        <v>60</v>
      </c>
      <c r="N678" s="69"/>
      <c r="O678" s="69" t="s">
        <v>1177</v>
      </c>
      <c r="P678" s="70" t="s">
        <v>869</v>
      </c>
      <c r="Q678" s="69"/>
    </row>
    <row r="679" spans="1:17" ht="15" x14ac:dyDescent="0.2">
      <c r="A679" s="70" t="s">
        <v>253</v>
      </c>
      <c r="B679" s="69">
        <v>1718</v>
      </c>
      <c r="C679" s="69" t="s">
        <v>700</v>
      </c>
      <c r="D679" s="70" t="s">
        <v>744</v>
      </c>
      <c r="E679" s="70" t="s">
        <v>744</v>
      </c>
      <c r="G679" t="s">
        <v>702</v>
      </c>
      <c r="H679" t="s">
        <v>702</v>
      </c>
      <c r="I679" t="s">
        <v>896</v>
      </c>
      <c r="J679" t="s">
        <v>745</v>
      </c>
      <c r="K679" s="69" t="s">
        <v>1163</v>
      </c>
      <c r="L679" s="69" t="s">
        <v>62</v>
      </c>
      <c r="M679" s="69" t="s">
        <v>60</v>
      </c>
      <c r="N679" s="69"/>
      <c r="O679" s="69" t="s">
        <v>1177</v>
      </c>
      <c r="P679" s="70" t="s">
        <v>869</v>
      </c>
      <c r="Q679" s="69"/>
    </row>
    <row r="680" spans="1:17" ht="15" x14ac:dyDescent="0.2">
      <c r="A680" s="70" t="s">
        <v>298</v>
      </c>
      <c r="B680" s="69">
        <v>2818</v>
      </c>
      <c r="C680" s="69" t="s">
        <v>700</v>
      </c>
      <c r="D680" s="70" t="s">
        <v>744</v>
      </c>
      <c r="E680" s="70" t="s">
        <v>744</v>
      </c>
      <c r="G680" t="s">
        <v>702</v>
      </c>
      <c r="H680" t="s">
        <v>702</v>
      </c>
      <c r="I680" t="s">
        <v>896</v>
      </c>
      <c r="J680" t="s">
        <v>745</v>
      </c>
      <c r="K680" s="69" t="s">
        <v>1163</v>
      </c>
      <c r="L680" s="69" t="s">
        <v>62</v>
      </c>
      <c r="M680" s="69" t="s">
        <v>60</v>
      </c>
      <c r="N680" s="69"/>
      <c r="O680" s="69" t="s">
        <v>1177</v>
      </c>
      <c r="P680" s="70" t="s">
        <v>869</v>
      </c>
      <c r="Q680" s="69"/>
    </row>
    <row r="681" spans="1:17" ht="15" x14ac:dyDescent="0.2">
      <c r="A681" s="70" t="s">
        <v>298</v>
      </c>
      <c r="B681" s="69">
        <v>2856</v>
      </c>
      <c r="C681" s="69" t="s">
        <v>700</v>
      </c>
      <c r="D681" s="70" t="s">
        <v>744</v>
      </c>
      <c r="E681" s="70" t="s">
        <v>744</v>
      </c>
      <c r="G681" t="s">
        <v>702</v>
      </c>
      <c r="H681" t="s">
        <v>702</v>
      </c>
      <c r="I681" t="s">
        <v>896</v>
      </c>
      <c r="J681" t="s">
        <v>745</v>
      </c>
      <c r="K681" s="69" t="s">
        <v>1163</v>
      </c>
      <c r="L681" s="69" t="s">
        <v>62</v>
      </c>
      <c r="M681" s="69" t="s">
        <v>60</v>
      </c>
      <c r="N681" s="69"/>
      <c r="O681" s="69" t="s">
        <v>1177</v>
      </c>
      <c r="P681" s="70" t="s">
        <v>869</v>
      </c>
      <c r="Q681" s="70"/>
    </row>
    <row r="682" spans="1:17" ht="15" x14ac:dyDescent="0.2">
      <c r="A682" s="70" t="s">
        <v>298</v>
      </c>
      <c r="B682" s="69">
        <v>2895</v>
      </c>
      <c r="C682" s="69" t="s">
        <v>700</v>
      </c>
      <c r="D682" s="70" t="s">
        <v>744</v>
      </c>
      <c r="E682" s="70" t="s">
        <v>744</v>
      </c>
      <c r="G682" t="s">
        <v>702</v>
      </c>
      <c r="H682" t="s">
        <v>702</v>
      </c>
      <c r="I682" t="s">
        <v>896</v>
      </c>
      <c r="J682" t="s">
        <v>745</v>
      </c>
      <c r="K682" s="69" t="s">
        <v>1163</v>
      </c>
      <c r="L682" s="69" t="s">
        <v>62</v>
      </c>
      <c r="M682" s="69" t="s">
        <v>60</v>
      </c>
      <c r="N682" s="69"/>
      <c r="O682" s="69" t="s">
        <v>1177</v>
      </c>
      <c r="P682" s="70" t="s">
        <v>869</v>
      </c>
      <c r="Q682" s="70"/>
    </row>
    <row r="683" spans="1:17" ht="15" x14ac:dyDescent="0.2">
      <c r="A683" s="69" t="s">
        <v>460</v>
      </c>
      <c r="B683" s="69">
        <v>5005</v>
      </c>
      <c r="C683" s="69" t="s">
        <v>700</v>
      </c>
      <c r="D683" s="70" t="s">
        <v>744</v>
      </c>
      <c r="E683" s="70" t="s">
        <v>744</v>
      </c>
      <c r="G683" t="s">
        <v>702</v>
      </c>
      <c r="H683" t="s">
        <v>702</v>
      </c>
      <c r="I683" t="s">
        <v>896</v>
      </c>
      <c r="J683" t="s">
        <v>745</v>
      </c>
      <c r="K683" s="69" t="s">
        <v>1163</v>
      </c>
      <c r="L683" s="69" t="s">
        <v>62</v>
      </c>
      <c r="M683" s="69" t="s">
        <v>60</v>
      </c>
      <c r="N683" s="69"/>
      <c r="O683" s="69" t="s">
        <v>1177</v>
      </c>
      <c r="P683" s="69" t="s">
        <v>869</v>
      </c>
      <c r="Q683" s="70"/>
    </row>
    <row r="684" spans="1:17" ht="15" x14ac:dyDescent="0.2">
      <c r="A684" s="69" t="s">
        <v>460</v>
      </c>
      <c r="B684" s="69">
        <v>5028</v>
      </c>
      <c r="C684" s="69" t="s">
        <v>700</v>
      </c>
      <c r="D684" s="70" t="s">
        <v>744</v>
      </c>
      <c r="E684" s="70" t="s">
        <v>744</v>
      </c>
      <c r="G684" t="s">
        <v>702</v>
      </c>
      <c r="H684" t="s">
        <v>702</v>
      </c>
      <c r="I684" t="s">
        <v>896</v>
      </c>
      <c r="J684" t="s">
        <v>745</v>
      </c>
      <c r="K684" s="69" t="s">
        <v>1163</v>
      </c>
      <c r="L684" s="69" t="s">
        <v>62</v>
      </c>
      <c r="M684" s="69" t="s">
        <v>60</v>
      </c>
      <c r="N684" s="69"/>
      <c r="O684" s="69" t="s">
        <v>1177</v>
      </c>
      <c r="P684" s="69" t="s">
        <v>869</v>
      </c>
      <c r="Q684" s="70"/>
    </row>
    <row r="685" spans="1:17" ht="15" x14ac:dyDescent="0.2">
      <c r="A685" s="69" t="s">
        <v>460</v>
      </c>
      <c r="B685" s="69">
        <v>5064</v>
      </c>
      <c r="C685" s="69" t="s">
        <v>700</v>
      </c>
      <c r="D685" s="70" t="s">
        <v>744</v>
      </c>
      <c r="E685" s="70" t="s">
        <v>744</v>
      </c>
      <c r="G685" t="s">
        <v>702</v>
      </c>
      <c r="H685" t="s">
        <v>702</v>
      </c>
      <c r="I685" t="s">
        <v>896</v>
      </c>
      <c r="J685" t="s">
        <v>745</v>
      </c>
      <c r="K685" s="69" t="s">
        <v>1163</v>
      </c>
      <c r="L685" s="69" t="s">
        <v>62</v>
      </c>
      <c r="M685" s="69" t="s">
        <v>60</v>
      </c>
      <c r="N685" s="69"/>
      <c r="O685" s="69" t="s">
        <v>1177</v>
      </c>
      <c r="P685" s="69" t="s">
        <v>869</v>
      </c>
      <c r="Q685" s="70"/>
    </row>
    <row r="686" spans="1:17" ht="15" x14ac:dyDescent="0.2">
      <c r="A686" s="69" t="s">
        <v>84</v>
      </c>
      <c r="B686" s="69">
        <v>301</v>
      </c>
      <c r="C686" s="69" t="s">
        <v>700</v>
      </c>
      <c r="D686" s="70" t="s">
        <v>744</v>
      </c>
      <c r="E686" s="70" t="s">
        <v>744</v>
      </c>
      <c r="G686" t="s">
        <v>702</v>
      </c>
      <c r="H686" t="s">
        <v>702</v>
      </c>
      <c r="I686" t="s">
        <v>896</v>
      </c>
      <c r="J686" t="s">
        <v>745</v>
      </c>
      <c r="K686" s="69" t="s">
        <v>1163</v>
      </c>
      <c r="L686" s="69" t="s">
        <v>62</v>
      </c>
      <c r="M686" s="69" t="s">
        <v>60</v>
      </c>
      <c r="N686" s="69"/>
      <c r="O686" s="69" t="s">
        <v>1177</v>
      </c>
      <c r="P686" s="70" t="s">
        <v>869</v>
      </c>
      <c r="Q686" s="70"/>
    </row>
    <row r="687" spans="1:17" ht="15" x14ac:dyDescent="0.2">
      <c r="A687" s="69" t="s">
        <v>84</v>
      </c>
      <c r="B687" s="69">
        <v>321</v>
      </c>
      <c r="C687" s="69" t="s">
        <v>700</v>
      </c>
      <c r="D687" s="70" t="s">
        <v>744</v>
      </c>
      <c r="E687" s="70" t="s">
        <v>744</v>
      </c>
      <c r="G687" t="s">
        <v>702</v>
      </c>
      <c r="H687" t="s">
        <v>702</v>
      </c>
      <c r="I687" t="s">
        <v>896</v>
      </c>
      <c r="J687" t="s">
        <v>745</v>
      </c>
      <c r="K687" s="69" t="s">
        <v>1163</v>
      </c>
      <c r="L687" s="69" t="s">
        <v>62</v>
      </c>
      <c r="M687" s="69" t="s">
        <v>60</v>
      </c>
      <c r="N687" s="69"/>
      <c r="O687" s="69" t="s">
        <v>1177</v>
      </c>
      <c r="P687" s="70" t="s">
        <v>869</v>
      </c>
      <c r="Q687" s="69"/>
    </row>
    <row r="688" spans="1:17" ht="15" x14ac:dyDescent="0.2">
      <c r="A688" s="69" t="s">
        <v>84</v>
      </c>
      <c r="B688" s="69">
        <v>336</v>
      </c>
      <c r="C688" s="69" t="s">
        <v>700</v>
      </c>
      <c r="D688" s="70" t="s">
        <v>744</v>
      </c>
      <c r="E688" s="70" t="s">
        <v>744</v>
      </c>
      <c r="G688" t="s">
        <v>702</v>
      </c>
      <c r="H688" t="s">
        <v>702</v>
      </c>
      <c r="I688" t="s">
        <v>896</v>
      </c>
      <c r="J688" t="s">
        <v>745</v>
      </c>
      <c r="K688" s="69" t="s">
        <v>1163</v>
      </c>
      <c r="L688" s="69" t="s">
        <v>62</v>
      </c>
      <c r="M688" s="69" t="s">
        <v>60</v>
      </c>
      <c r="N688" s="69"/>
      <c r="O688" s="69" t="s">
        <v>1177</v>
      </c>
      <c r="P688" s="70" t="s">
        <v>869</v>
      </c>
      <c r="Q688" s="70"/>
    </row>
    <row r="689" spans="1:17" ht="15" x14ac:dyDescent="0.2">
      <c r="A689" s="70" t="s">
        <v>475</v>
      </c>
      <c r="B689" s="69">
        <v>5471</v>
      </c>
      <c r="C689" s="69" t="s">
        <v>700</v>
      </c>
      <c r="D689" s="70" t="s">
        <v>744</v>
      </c>
      <c r="E689" s="70" t="s">
        <v>744</v>
      </c>
      <c r="G689" t="s">
        <v>702</v>
      </c>
      <c r="H689" t="s">
        <v>702</v>
      </c>
      <c r="I689" t="s">
        <v>896</v>
      </c>
      <c r="J689" t="s">
        <v>745</v>
      </c>
      <c r="K689" s="69" t="s">
        <v>1163</v>
      </c>
      <c r="L689" s="69" t="s">
        <v>62</v>
      </c>
      <c r="M689" s="69" t="s">
        <v>60</v>
      </c>
      <c r="N689" s="69"/>
      <c r="O689" s="69" t="s">
        <v>1177</v>
      </c>
      <c r="P689" s="70" t="s">
        <v>869</v>
      </c>
      <c r="Q689" s="69"/>
    </row>
    <row r="690" spans="1:17" ht="15" x14ac:dyDescent="0.2">
      <c r="A690" s="70" t="s">
        <v>475</v>
      </c>
      <c r="B690" s="69">
        <v>5472</v>
      </c>
      <c r="C690" s="69" t="s">
        <v>700</v>
      </c>
      <c r="D690" s="70" t="s">
        <v>744</v>
      </c>
      <c r="E690" s="70" t="s">
        <v>744</v>
      </c>
      <c r="G690" t="s">
        <v>702</v>
      </c>
      <c r="H690" t="s">
        <v>702</v>
      </c>
      <c r="I690" t="s">
        <v>896</v>
      </c>
      <c r="J690" t="s">
        <v>745</v>
      </c>
      <c r="K690" s="69" t="s">
        <v>1163</v>
      </c>
      <c r="L690" s="69" t="s">
        <v>62</v>
      </c>
      <c r="M690" s="69" t="s">
        <v>60</v>
      </c>
      <c r="N690" s="69"/>
      <c r="O690" s="69" t="s">
        <v>1177</v>
      </c>
      <c r="P690" s="70" t="s">
        <v>869</v>
      </c>
      <c r="Q690" s="70"/>
    </row>
    <row r="691" spans="1:17" ht="15" x14ac:dyDescent="0.2">
      <c r="A691" s="70" t="s">
        <v>475</v>
      </c>
      <c r="B691" s="69">
        <v>5666</v>
      </c>
      <c r="C691" s="69" t="s">
        <v>700</v>
      </c>
      <c r="D691" s="70" t="s">
        <v>744</v>
      </c>
      <c r="E691" s="70" t="s">
        <v>744</v>
      </c>
      <c r="G691" t="s">
        <v>702</v>
      </c>
      <c r="H691" t="s">
        <v>702</v>
      </c>
      <c r="I691" t="s">
        <v>896</v>
      </c>
      <c r="J691" t="s">
        <v>745</v>
      </c>
      <c r="K691" s="69" t="s">
        <v>1163</v>
      </c>
      <c r="L691" s="69" t="s">
        <v>62</v>
      </c>
      <c r="M691" s="69" t="s">
        <v>60</v>
      </c>
      <c r="N691" s="69"/>
      <c r="O691" s="69" t="s">
        <v>1177</v>
      </c>
      <c r="P691" s="70" t="s">
        <v>869</v>
      </c>
      <c r="Q691" s="70"/>
    </row>
    <row r="692" spans="1:17" ht="15" x14ac:dyDescent="0.2">
      <c r="A692" s="70" t="s">
        <v>181</v>
      </c>
      <c r="B692" s="69">
        <v>1071</v>
      </c>
      <c r="C692" s="69" t="s">
        <v>700</v>
      </c>
      <c r="D692" s="70" t="s">
        <v>1200</v>
      </c>
      <c r="E692" s="70" t="s">
        <v>687</v>
      </c>
      <c r="G692" t="s">
        <v>702</v>
      </c>
      <c r="H692" t="s">
        <v>702</v>
      </c>
      <c r="I692" t="s">
        <v>896</v>
      </c>
      <c r="J692" t="s">
        <v>745</v>
      </c>
      <c r="K692" s="69" t="s">
        <v>1163</v>
      </c>
      <c r="L692" s="69" t="s">
        <v>62</v>
      </c>
      <c r="M692" s="69" t="s">
        <v>60</v>
      </c>
      <c r="N692" s="69"/>
      <c r="O692" s="69" t="s">
        <v>1177</v>
      </c>
      <c r="P692" s="69" t="s">
        <v>869</v>
      </c>
      <c r="Q692" s="70"/>
    </row>
    <row r="693" spans="1:17" ht="15" x14ac:dyDescent="0.2">
      <c r="A693" s="70" t="s">
        <v>181</v>
      </c>
      <c r="B693" s="69">
        <v>1139</v>
      </c>
      <c r="C693" s="69" t="s">
        <v>700</v>
      </c>
      <c r="D693" s="70" t="s">
        <v>1200</v>
      </c>
      <c r="E693" s="70" t="s">
        <v>687</v>
      </c>
      <c r="G693" t="s">
        <v>702</v>
      </c>
      <c r="H693" t="s">
        <v>702</v>
      </c>
      <c r="I693" t="s">
        <v>896</v>
      </c>
      <c r="J693" t="s">
        <v>745</v>
      </c>
      <c r="K693" s="69" t="s">
        <v>1163</v>
      </c>
      <c r="L693" s="69" t="s">
        <v>62</v>
      </c>
      <c r="M693" s="69" t="s">
        <v>60</v>
      </c>
      <c r="N693" s="69"/>
      <c r="O693" s="69" t="s">
        <v>1177</v>
      </c>
      <c r="P693" s="69" t="s">
        <v>869</v>
      </c>
      <c r="Q693" s="70"/>
    </row>
    <row r="694" spans="1:17" ht="15" x14ac:dyDescent="0.2">
      <c r="A694" s="70" t="s">
        <v>253</v>
      </c>
      <c r="B694" s="69">
        <v>1725</v>
      </c>
      <c r="C694" s="69" t="s">
        <v>700</v>
      </c>
      <c r="D694" s="70" t="s">
        <v>1200</v>
      </c>
      <c r="E694" s="70" t="s">
        <v>687</v>
      </c>
      <c r="G694" t="s">
        <v>702</v>
      </c>
      <c r="H694" t="s">
        <v>702</v>
      </c>
      <c r="I694" t="s">
        <v>896</v>
      </c>
      <c r="J694" t="s">
        <v>745</v>
      </c>
      <c r="K694" s="69" t="s">
        <v>1163</v>
      </c>
      <c r="L694" s="69" t="s">
        <v>62</v>
      </c>
      <c r="M694" s="69" t="s">
        <v>60</v>
      </c>
      <c r="N694" s="69"/>
      <c r="O694" s="69" t="s">
        <v>1177</v>
      </c>
      <c r="P694" s="69" t="s">
        <v>869</v>
      </c>
      <c r="Q694" s="70"/>
    </row>
    <row r="695" spans="1:17" ht="15" x14ac:dyDescent="0.2">
      <c r="A695" s="70" t="s">
        <v>253</v>
      </c>
      <c r="B695" s="69">
        <v>1796</v>
      </c>
      <c r="C695" s="69" t="s">
        <v>700</v>
      </c>
      <c r="D695" s="70" t="s">
        <v>1200</v>
      </c>
      <c r="E695" s="70" t="s">
        <v>687</v>
      </c>
      <c r="G695" t="s">
        <v>702</v>
      </c>
      <c r="H695" t="s">
        <v>702</v>
      </c>
      <c r="I695" t="s">
        <v>896</v>
      </c>
      <c r="J695" t="s">
        <v>745</v>
      </c>
      <c r="K695" s="69" t="s">
        <v>1163</v>
      </c>
      <c r="L695" s="69" t="s">
        <v>62</v>
      </c>
      <c r="M695" s="69" t="s">
        <v>60</v>
      </c>
      <c r="N695" s="69"/>
      <c r="O695" s="69" t="s">
        <v>1177</v>
      </c>
      <c r="P695" s="70" t="s">
        <v>869</v>
      </c>
      <c r="Q695" s="70"/>
    </row>
    <row r="696" spans="1:17" ht="15" x14ac:dyDescent="0.2">
      <c r="A696" s="70" t="s">
        <v>253</v>
      </c>
      <c r="B696" s="69">
        <v>1797</v>
      </c>
      <c r="C696" s="69" t="s">
        <v>700</v>
      </c>
      <c r="D696" s="70" t="s">
        <v>1200</v>
      </c>
      <c r="E696" s="70" t="s">
        <v>687</v>
      </c>
      <c r="G696" t="s">
        <v>702</v>
      </c>
      <c r="H696" t="s">
        <v>702</v>
      </c>
      <c r="I696" t="s">
        <v>896</v>
      </c>
      <c r="J696" t="s">
        <v>745</v>
      </c>
      <c r="K696" s="69" t="s">
        <v>1163</v>
      </c>
      <c r="L696" s="69" t="s">
        <v>62</v>
      </c>
      <c r="M696" s="69" t="s">
        <v>60</v>
      </c>
      <c r="N696" s="69"/>
      <c r="O696" s="69" t="s">
        <v>1177</v>
      </c>
      <c r="P696" s="70" t="s">
        <v>869</v>
      </c>
      <c r="Q696" s="70"/>
    </row>
    <row r="697" spans="1:17" ht="15" x14ac:dyDescent="0.2">
      <c r="A697" s="70" t="s">
        <v>253</v>
      </c>
      <c r="B697" s="69">
        <v>1798</v>
      </c>
      <c r="C697" s="69" t="s">
        <v>700</v>
      </c>
      <c r="D697" s="70" t="s">
        <v>1200</v>
      </c>
      <c r="E697" s="70" t="s">
        <v>687</v>
      </c>
      <c r="G697" t="s">
        <v>702</v>
      </c>
      <c r="H697" t="s">
        <v>702</v>
      </c>
      <c r="I697" t="s">
        <v>896</v>
      </c>
      <c r="J697" t="s">
        <v>745</v>
      </c>
      <c r="K697" s="69" t="s">
        <v>1163</v>
      </c>
      <c r="L697" s="69" t="s">
        <v>62</v>
      </c>
      <c r="M697" s="69" t="s">
        <v>60</v>
      </c>
      <c r="N697" s="69"/>
      <c r="O697" s="69" t="s">
        <v>1177</v>
      </c>
      <c r="P697" s="70" t="s">
        <v>869</v>
      </c>
      <c r="Q697" s="70"/>
    </row>
    <row r="698" spans="1:17" ht="15" x14ac:dyDescent="0.2">
      <c r="A698" s="70" t="s">
        <v>253</v>
      </c>
      <c r="B698" s="69">
        <v>1852</v>
      </c>
      <c r="C698" s="69" t="s">
        <v>700</v>
      </c>
      <c r="D698" s="70" t="s">
        <v>1200</v>
      </c>
      <c r="E698" s="70" t="s">
        <v>687</v>
      </c>
      <c r="G698" t="s">
        <v>702</v>
      </c>
      <c r="H698" t="s">
        <v>702</v>
      </c>
      <c r="I698" t="s">
        <v>896</v>
      </c>
      <c r="J698" t="s">
        <v>745</v>
      </c>
      <c r="K698" s="69" t="s">
        <v>1163</v>
      </c>
      <c r="L698" s="69" t="s">
        <v>62</v>
      </c>
      <c r="M698" s="69" t="s">
        <v>60</v>
      </c>
      <c r="N698" s="69"/>
      <c r="O698" s="69" t="s">
        <v>1177</v>
      </c>
      <c r="P698" s="70" t="s">
        <v>869</v>
      </c>
      <c r="Q698" s="70"/>
    </row>
    <row r="699" spans="1:17" ht="15" x14ac:dyDescent="0.2">
      <c r="A699" s="70" t="s">
        <v>298</v>
      </c>
      <c r="B699" s="69">
        <v>2830</v>
      </c>
      <c r="C699" s="69" t="s">
        <v>700</v>
      </c>
      <c r="D699" s="70" t="s">
        <v>1200</v>
      </c>
      <c r="E699" s="70" t="s">
        <v>687</v>
      </c>
      <c r="G699" t="s">
        <v>702</v>
      </c>
      <c r="H699" t="s">
        <v>702</v>
      </c>
      <c r="I699" t="s">
        <v>896</v>
      </c>
      <c r="J699" t="s">
        <v>745</v>
      </c>
      <c r="K699" s="69" t="s">
        <v>1163</v>
      </c>
      <c r="L699" s="69" t="s">
        <v>62</v>
      </c>
      <c r="M699" s="69" t="s">
        <v>60</v>
      </c>
      <c r="N699" s="69"/>
      <c r="O699" s="69" t="s">
        <v>1177</v>
      </c>
      <c r="P699" s="70" t="s">
        <v>869</v>
      </c>
      <c r="Q699" s="70"/>
    </row>
    <row r="700" spans="1:17" ht="15" x14ac:dyDescent="0.2">
      <c r="A700" s="70" t="s">
        <v>298</v>
      </c>
      <c r="B700" s="69">
        <v>2865</v>
      </c>
      <c r="C700" s="69" t="s">
        <v>700</v>
      </c>
      <c r="D700" s="70" t="s">
        <v>1200</v>
      </c>
      <c r="E700" s="70" t="s">
        <v>687</v>
      </c>
      <c r="G700" t="s">
        <v>702</v>
      </c>
      <c r="H700" t="s">
        <v>702</v>
      </c>
      <c r="I700" t="s">
        <v>896</v>
      </c>
      <c r="J700" t="s">
        <v>745</v>
      </c>
      <c r="K700" s="69" t="s">
        <v>1163</v>
      </c>
      <c r="L700" s="69" t="s">
        <v>62</v>
      </c>
      <c r="M700" s="69" t="s">
        <v>60</v>
      </c>
      <c r="N700" s="69"/>
      <c r="O700" s="69" t="s">
        <v>1177</v>
      </c>
      <c r="P700" s="70" t="s">
        <v>869</v>
      </c>
      <c r="Q700" s="69"/>
    </row>
    <row r="701" spans="1:17" ht="15" x14ac:dyDescent="0.2">
      <c r="A701" s="70" t="s">
        <v>298</v>
      </c>
      <c r="B701" s="69">
        <v>2911</v>
      </c>
      <c r="C701" s="69" t="s">
        <v>700</v>
      </c>
      <c r="D701" s="70" t="s">
        <v>1200</v>
      </c>
      <c r="E701" s="70" t="s">
        <v>687</v>
      </c>
      <c r="G701" t="s">
        <v>702</v>
      </c>
      <c r="H701" t="s">
        <v>702</v>
      </c>
      <c r="I701" t="s">
        <v>896</v>
      </c>
      <c r="J701" t="s">
        <v>745</v>
      </c>
      <c r="K701" s="69" t="s">
        <v>1163</v>
      </c>
      <c r="L701" s="69" t="s">
        <v>62</v>
      </c>
      <c r="M701" s="69" t="s">
        <v>60</v>
      </c>
      <c r="N701" s="69"/>
      <c r="O701" s="69" t="s">
        <v>1177</v>
      </c>
      <c r="P701" s="70" t="s">
        <v>869</v>
      </c>
      <c r="Q701" s="69"/>
    </row>
    <row r="702" spans="1:17" ht="15" x14ac:dyDescent="0.2">
      <c r="A702" s="69" t="s">
        <v>460</v>
      </c>
      <c r="B702" s="69">
        <v>5011</v>
      </c>
      <c r="C702" s="69" t="s">
        <v>700</v>
      </c>
      <c r="D702" s="70" t="s">
        <v>1200</v>
      </c>
      <c r="E702" s="70" t="s">
        <v>687</v>
      </c>
      <c r="G702" t="s">
        <v>702</v>
      </c>
      <c r="H702" t="s">
        <v>702</v>
      </c>
      <c r="I702" t="s">
        <v>896</v>
      </c>
      <c r="J702" t="s">
        <v>745</v>
      </c>
      <c r="K702" s="69" t="s">
        <v>1163</v>
      </c>
      <c r="L702" s="69" t="s">
        <v>62</v>
      </c>
      <c r="M702" s="69" t="s">
        <v>60</v>
      </c>
      <c r="N702" s="69"/>
      <c r="O702" s="69" t="s">
        <v>1177</v>
      </c>
      <c r="P702" s="70" t="s">
        <v>869</v>
      </c>
      <c r="Q702" s="69"/>
    </row>
    <row r="703" spans="1:17" ht="15" x14ac:dyDescent="0.2">
      <c r="A703" s="69" t="s">
        <v>460</v>
      </c>
      <c r="B703" s="69">
        <v>5041</v>
      </c>
      <c r="C703" s="69" t="s">
        <v>700</v>
      </c>
      <c r="D703" s="70" t="s">
        <v>1200</v>
      </c>
      <c r="E703" s="70" t="s">
        <v>687</v>
      </c>
      <c r="G703" t="s">
        <v>702</v>
      </c>
      <c r="H703" t="s">
        <v>702</v>
      </c>
      <c r="I703" t="s">
        <v>896</v>
      </c>
      <c r="J703" t="s">
        <v>745</v>
      </c>
      <c r="K703" s="69" t="s">
        <v>1163</v>
      </c>
      <c r="L703" s="69" t="s">
        <v>62</v>
      </c>
      <c r="M703" s="69" t="s">
        <v>60</v>
      </c>
      <c r="N703" s="69"/>
      <c r="O703" s="69" t="s">
        <v>1177</v>
      </c>
      <c r="P703" s="69" t="s">
        <v>869</v>
      </c>
      <c r="Q703" s="69"/>
    </row>
    <row r="704" spans="1:17" ht="15" x14ac:dyDescent="0.2">
      <c r="A704" s="69" t="s">
        <v>84</v>
      </c>
      <c r="B704" s="69">
        <v>319</v>
      </c>
      <c r="C704" s="69" t="s">
        <v>700</v>
      </c>
      <c r="D704" s="70" t="s">
        <v>1200</v>
      </c>
      <c r="E704" s="70" t="s">
        <v>687</v>
      </c>
      <c r="G704" t="s">
        <v>702</v>
      </c>
      <c r="H704" t="s">
        <v>702</v>
      </c>
      <c r="I704" t="s">
        <v>896</v>
      </c>
      <c r="J704" t="s">
        <v>745</v>
      </c>
      <c r="K704" s="69" t="s">
        <v>1163</v>
      </c>
      <c r="L704" s="69" t="s">
        <v>62</v>
      </c>
      <c r="M704" s="69" t="s">
        <v>60</v>
      </c>
      <c r="N704" s="69"/>
      <c r="O704" s="69" t="s">
        <v>1177</v>
      </c>
      <c r="P704" s="70" t="s">
        <v>869</v>
      </c>
      <c r="Q704" s="69"/>
    </row>
    <row r="705" spans="1:17" ht="15" x14ac:dyDescent="0.2">
      <c r="A705" s="69" t="s">
        <v>84</v>
      </c>
      <c r="B705" s="69">
        <v>324</v>
      </c>
      <c r="C705" s="69" t="s">
        <v>700</v>
      </c>
      <c r="D705" s="70" t="s">
        <v>1200</v>
      </c>
      <c r="E705" s="70" t="s">
        <v>687</v>
      </c>
      <c r="G705" t="s">
        <v>702</v>
      </c>
      <c r="H705" t="s">
        <v>702</v>
      </c>
      <c r="I705" t="s">
        <v>896</v>
      </c>
      <c r="J705" t="s">
        <v>745</v>
      </c>
      <c r="K705" s="69" t="s">
        <v>1163</v>
      </c>
      <c r="L705" s="69" t="s">
        <v>62</v>
      </c>
      <c r="M705" s="69" t="s">
        <v>60</v>
      </c>
      <c r="N705" s="69"/>
      <c r="O705" s="69" t="s">
        <v>1177</v>
      </c>
      <c r="P705" s="70" t="s">
        <v>869</v>
      </c>
      <c r="Q705" s="69"/>
    </row>
    <row r="706" spans="1:17" ht="15" x14ac:dyDescent="0.2">
      <c r="A706" s="69" t="s">
        <v>84</v>
      </c>
      <c r="B706" s="69">
        <v>343</v>
      </c>
      <c r="C706" s="69" t="s">
        <v>700</v>
      </c>
      <c r="D706" s="70" t="s">
        <v>1200</v>
      </c>
      <c r="E706" s="70" t="s">
        <v>687</v>
      </c>
      <c r="G706" t="s">
        <v>702</v>
      </c>
      <c r="H706" t="s">
        <v>702</v>
      </c>
      <c r="I706" t="s">
        <v>896</v>
      </c>
      <c r="J706" t="s">
        <v>745</v>
      </c>
      <c r="K706" s="69" t="s">
        <v>1163</v>
      </c>
      <c r="L706" s="69" t="s">
        <v>62</v>
      </c>
      <c r="M706" s="69" t="s">
        <v>60</v>
      </c>
      <c r="N706" s="69"/>
      <c r="O706" s="69" t="s">
        <v>1177</v>
      </c>
      <c r="P706" s="70" t="s">
        <v>869</v>
      </c>
      <c r="Q706" s="69"/>
    </row>
    <row r="707" spans="1:17" ht="15" x14ac:dyDescent="0.2">
      <c r="A707" s="70" t="s">
        <v>475</v>
      </c>
      <c r="B707" s="69">
        <v>5493</v>
      </c>
      <c r="C707" s="69" t="s">
        <v>700</v>
      </c>
      <c r="D707" s="70" t="s">
        <v>1200</v>
      </c>
      <c r="E707" s="70" t="s">
        <v>687</v>
      </c>
      <c r="G707" t="s">
        <v>702</v>
      </c>
      <c r="H707" t="s">
        <v>702</v>
      </c>
      <c r="I707" t="s">
        <v>896</v>
      </c>
      <c r="J707" t="s">
        <v>745</v>
      </c>
      <c r="K707" s="69" t="s">
        <v>1163</v>
      </c>
      <c r="L707" s="69" t="s">
        <v>62</v>
      </c>
      <c r="M707" s="69" t="s">
        <v>60</v>
      </c>
      <c r="N707" s="69"/>
      <c r="O707" s="69" t="s">
        <v>1177</v>
      </c>
      <c r="P707" s="70" t="s">
        <v>869</v>
      </c>
      <c r="Q707" s="69"/>
    </row>
    <row r="708" spans="1:17" ht="15" x14ac:dyDescent="0.2">
      <c r="A708" s="70" t="s">
        <v>475</v>
      </c>
      <c r="B708" s="69">
        <v>5527</v>
      </c>
      <c r="C708" s="69" t="s">
        <v>700</v>
      </c>
      <c r="D708" s="70" t="s">
        <v>1200</v>
      </c>
      <c r="E708" s="70" t="s">
        <v>687</v>
      </c>
      <c r="G708" t="s">
        <v>702</v>
      </c>
      <c r="H708" t="s">
        <v>702</v>
      </c>
      <c r="I708" t="s">
        <v>896</v>
      </c>
      <c r="J708" t="s">
        <v>745</v>
      </c>
      <c r="K708" s="69" t="s">
        <v>1163</v>
      </c>
      <c r="L708" s="69" t="s">
        <v>62</v>
      </c>
      <c r="M708" s="69" t="s">
        <v>60</v>
      </c>
      <c r="N708" s="69"/>
      <c r="O708" s="69" t="s">
        <v>1177</v>
      </c>
      <c r="P708" s="70" t="s">
        <v>869</v>
      </c>
      <c r="Q708" s="69"/>
    </row>
    <row r="709" spans="1:17" ht="15" x14ac:dyDescent="0.2">
      <c r="A709" s="70" t="s">
        <v>181</v>
      </c>
      <c r="B709" s="69">
        <v>1027</v>
      </c>
      <c r="C709" s="69" t="s">
        <v>700</v>
      </c>
      <c r="D709" s="69" t="s">
        <v>876</v>
      </c>
      <c r="E709" s="69" t="s">
        <v>876</v>
      </c>
      <c r="G709" t="s">
        <v>702</v>
      </c>
      <c r="H709" t="s">
        <v>702</v>
      </c>
      <c r="I709" t="s">
        <v>896</v>
      </c>
      <c r="J709" t="s">
        <v>745</v>
      </c>
      <c r="K709" s="69" t="s">
        <v>1163</v>
      </c>
      <c r="L709" s="69" t="s">
        <v>62</v>
      </c>
      <c r="M709" s="69" t="s">
        <v>60</v>
      </c>
      <c r="N709" s="69"/>
      <c r="O709" s="69" t="s">
        <v>1177</v>
      </c>
      <c r="P709" s="70" t="s">
        <v>869</v>
      </c>
      <c r="Q709" s="69"/>
    </row>
    <row r="710" spans="1:17" ht="15" x14ac:dyDescent="0.2">
      <c r="A710" s="70" t="s">
        <v>181</v>
      </c>
      <c r="B710" s="69">
        <v>1129</v>
      </c>
      <c r="C710" s="69" t="s">
        <v>700</v>
      </c>
      <c r="D710" s="69" t="s">
        <v>876</v>
      </c>
      <c r="E710" s="69" t="s">
        <v>876</v>
      </c>
      <c r="G710" t="s">
        <v>702</v>
      </c>
      <c r="H710" t="s">
        <v>702</v>
      </c>
      <c r="I710" t="s">
        <v>896</v>
      </c>
      <c r="J710" t="s">
        <v>745</v>
      </c>
      <c r="K710" s="69" t="s">
        <v>1163</v>
      </c>
      <c r="L710" s="69" t="s">
        <v>62</v>
      </c>
      <c r="M710" s="69" t="s">
        <v>60</v>
      </c>
      <c r="N710" s="69"/>
      <c r="O710" s="69" t="s">
        <v>1177</v>
      </c>
      <c r="P710" s="69" t="s">
        <v>869</v>
      </c>
      <c r="Q710" s="69"/>
    </row>
    <row r="711" spans="1:17" ht="15" x14ac:dyDescent="0.2">
      <c r="A711" s="70" t="s">
        <v>181</v>
      </c>
      <c r="B711" s="69">
        <v>1162</v>
      </c>
      <c r="C711" s="69" t="s">
        <v>700</v>
      </c>
      <c r="D711" s="69" t="s">
        <v>876</v>
      </c>
      <c r="E711" s="69" t="s">
        <v>876</v>
      </c>
      <c r="G711" t="s">
        <v>702</v>
      </c>
      <c r="H711" t="s">
        <v>702</v>
      </c>
      <c r="I711" t="s">
        <v>896</v>
      </c>
      <c r="J711" t="s">
        <v>745</v>
      </c>
      <c r="K711" s="69" t="s">
        <v>1163</v>
      </c>
      <c r="L711" s="69" t="s">
        <v>62</v>
      </c>
      <c r="M711" s="69" t="s">
        <v>60</v>
      </c>
      <c r="N711" s="69"/>
      <c r="O711" s="69" t="s">
        <v>1177</v>
      </c>
      <c r="P711" s="69" t="s">
        <v>869</v>
      </c>
      <c r="Q711" s="69"/>
    </row>
    <row r="712" spans="1:17" ht="15" x14ac:dyDescent="0.2">
      <c r="A712" s="70" t="s">
        <v>181</v>
      </c>
      <c r="B712" s="69">
        <v>1163</v>
      </c>
      <c r="C712" s="69" t="s">
        <v>700</v>
      </c>
      <c r="D712" s="69" t="s">
        <v>876</v>
      </c>
      <c r="E712" s="69" t="s">
        <v>876</v>
      </c>
      <c r="G712" t="s">
        <v>702</v>
      </c>
      <c r="H712" t="s">
        <v>702</v>
      </c>
      <c r="I712" t="s">
        <v>896</v>
      </c>
      <c r="J712" t="s">
        <v>745</v>
      </c>
      <c r="K712" s="69" t="s">
        <v>1163</v>
      </c>
      <c r="L712" s="69" t="s">
        <v>62</v>
      </c>
      <c r="M712" s="69" t="s">
        <v>60</v>
      </c>
      <c r="N712" s="69"/>
      <c r="O712" s="69" t="s">
        <v>1177</v>
      </c>
      <c r="P712" s="69" t="s">
        <v>869</v>
      </c>
      <c r="Q712" s="69"/>
    </row>
    <row r="713" spans="1:17" ht="15" x14ac:dyDescent="0.2">
      <c r="A713" s="70" t="s">
        <v>181</v>
      </c>
      <c r="B713" s="69">
        <v>1176</v>
      </c>
      <c r="C713" s="69" t="s">
        <v>700</v>
      </c>
      <c r="D713" s="69" t="s">
        <v>876</v>
      </c>
      <c r="E713" s="69" t="s">
        <v>876</v>
      </c>
      <c r="G713" t="s">
        <v>702</v>
      </c>
      <c r="H713" t="s">
        <v>702</v>
      </c>
      <c r="I713" t="s">
        <v>896</v>
      </c>
      <c r="J713" t="s">
        <v>745</v>
      </c>
      <c r="K713" s="69" t="s">
        <v>1163</v>
      </c>
      <c r="L713" s="69" t="s">
        <v>62</v>
      </c>
      <c r="M713" s="69" t="s">
        <v>60</v>
      </c>
      <c r="N713" s="69"/>
      <c r="O713" s="69" t="s">
        <v>1177</v>
      </c>
      <c r="P713" s="70" t="s">
        <v>869</v>
      </c>
      <c r="Q713" s="69"/>
    </row>
    <row r="714" spans="1:17" ht="15" x14ac:dyDescent="0.2">
      <c r="A714" s="70" t="s">
        <v>181</v>
      </c>
      <c r="B714" s="69">
        <v>1177</v>
      </c>
      <c r="C714" s="69" t="s">
        <v>700</v>
      </c>
      <c r="D714" s="69" t="s">
        <v>876</v>
      </c>
      <c r="E714" s="69" t="s">
        <v>876</v>
      </c>
      <c r="G714" t="s">
        <v>702</v>
      </c>
      <c r="H714" t="s">
        <v>702</v>
      </c>
      <c r="I714" t="s">
        <v>896</v>
      </c>
      <c r="J714" t="s">
        <v>745</v>
      </c>
      <c r="K714" s="69" t="s">
        <v>1163</v>
      </c>
      <c r="L714" s="69" t="s">
        <v>62</v>
      </c>
      <c r="M714" s="69" t="s">
        <v>60</v>
      </c>
      <c r="N714" s="69"/>
      <c r="O714" s="69" t="s">
        <v>1177</v>
      </c>
      <c r="P714" s="70" t="s">
        <v>869</v>
      </c>
      <c r="Q714" s="69"/>
    </row>
    <row r="715" spans="1:17" ht="15" x14ac:dyDescent="0.2">
      <c r="A715" s="70" t="s">
        <v>181</v>
      </c>
      <c r="B715" s="69">
        <v>1178</v>
      </c>
      <c r="C715" s="69" t="s">
        <v>700</v>
      </c>
      <c r="D715" s="69" t="s">
        <v>876</v>
      </c>
      <c r="E715" s="69" t="s">
        <v>876</v>
      </c>
      <c r="G715" t="s">
        <v>702</v>
      </c>
      <c r="H715" t="s">
        <v>702</v>
      </c>
      <c r="I715" t="s">
        <v>896</v>
      </c>
      <c r="J715" t="s">
        <v>745</v>
      </c>
      <c r="K715" s="69" t="s">
        <v>1163</v>
      </c>
      <c r="L715" s="69" t="s">
        <v>62</v>
      </c>
      <c r="M715" s="69" t="s">
        <v>60</v>
      </c>
      <c r="N715" s="69"/>
      <c r="O715" s="69" t="s">
        <v>1177</v>
      </c>
      <c r="P715" s="70" t="s">
        <v>869</v>
      </c>
      <c r="Q715" s="69"/>
    </row>
    <row r="716" spans="1:17" ht="15" x14ac:dyDescent="0.2">
      <c r="A716" s="70" t="s">
        <v>253</v>
      </c>
      <c r="B716" s="69">
        <v>1824</v>
      </c>
      <c r="C716" s="69" t="s">
        <v>700</v>
      </c>
      <c r="D716" s="69" t="s">
        <v>876</v>
      </c>
      <c r="E716" s="69" t="s">
        <v>876</v>
      </c>
      <c r="G716" t="s">
        <v>702</v>
      </c>
      <c r="H716" t="s">
        <v>702</v>
      </c>
      <c r="I716" t="s">
        <v>896</v>
      </c>
      <c r="J716" t="s">
        <v>745</v>
      </c>
      <c r="K716" s="69" t="s">
        <v>1163</v>
      </c>
      <c r="L716" s="69" t="s">
        <v>62</v>
      </c>
      <c r="M716" s="69" t="s">
        <v>60</v>
      </c>
      <c r="N716" s="69"/>
      <c r="O716" s="69" t="s">
        <v>1177</v>
      </c>
      <c r="P716" s="70" t="s">
        <v>869</v>
      </c>
      <c r="Q716" s="69"/>
    </row>
    <row r="717" spans="1:17" ht="15" x14ac:dyDescent="0.2">
      <c r="A717" s="70" t="s">
        <v>253</v>
      </c>
      <c r="B717" s="69">
        <v>1982</v>
      </c>
      <c r="C717" s="69" t="s">
        <v>700</v>
      </c>
      <c r="D717" s="69" t="s">
        <v>876</v>
      </c>
      <c r="E717" s="69" t="s">
        <v>876</v>
      </c>
      <c r="G717" t="s">
        <v>702</v>
      </c>
      <c r="H717" t="s">
        <v>702</v>
      </c>
      <c r="I717" t="s">
        <v>896</v>
      </c>
      <c r="J717" t="s">
        <v>745</v>
      </c>
      <c r="K717" s="69" t="s">
        <v>1163</v>
      </c>
      <c r="L717" s="69" t="s">
        <v>62</v>
      </c>
      <c r="M717" s="69" t="s">
        <v>60</v>
      </c>
      <c r="N717" s="69"/>
      <c r="O717" s="69" t="s">
        <v>1177</v>
      </c>
      <c r="P717" s="69" t="s">
        <v>869</v>
      </c>
      <c r="Q717" s="69"/>
    </row>
    <row r="718" spans="1:17" ht="15" x14ac:dyDescent="0.2">
      <c r="A718" s="70" t="s">
        <v>253</v>
      </c>
      <c r="B718" s="69">
        <v>1984</v>
      </c>
      <c r="C718" s="69" t="s">
        <v>700</v>
      </c>
      <c r="D718" s="69" t="s">
        <v>876</v>
      </c>
      <c r="E718" s="69" t="s">
        <v>876</v>
      </c>
      <c r="G718" t="s">
        <v>702</v>
      </c>
      <c r="H718" t="s">
        <v>702</v>
      </c>
      <c r="I718" t="s">
        <v>896</v>
      </c>
      <c r="J718" t="s">
        <v>745</v>
      </c>
      <c r="K718" s="69" t="s">
        <v>1163</v>
      </c>
      <c r="L718" s="69" t="s">
        <v>62</v>
      </c>
      <c r="M718" s="69" t="s">
        <v>60</v>
      </c>
      <c r="N718" s="69"/>
      <c r="O718" s="69" t="s">
        <v>1177</v>
      </c>
      <c r="P718" s="69" t="s">
        <v>869</v>
      </c>
      <c r="Q718" s="69"/>
    </row>
    <row r="719" spans="1:17" ht="15" x14ac:dyDescent="0.2">
      <c r="A719" s="70" t="s">
        <v>253</v>
      </c>
      <c r="B719" s="69">
        <v>1811</v>
      </c>
      <c r="C719" s="69" t="s">
        <v>700</v>
      </c>
      <c r="D719" s="69" t="s">
        <v>899</v>
      </c>
      <c r="E719" s="69" t="s">
        <v>899</v>
      </c>
      <c r="G719" t="s">
        <v>702</v>
      </c>
      <c r="H719" t="s">
        <v>702</v>
      </c>
      <c r="I719" t="s">
        <v>896</v>
      </c>
      <c r="J719" t="s">
        <v>745</v>
      </c>
      <c r="K719" t="s">
        <v>1163</v>
      </c>
      <c r="L719" s="69" t="s">
        <v>62</v>
      </c>
      <c r="M719" s="69" t="s">
        <v>60</v>
      </c>
      <c r="O719" s="69" t="s">
        <v>1177</v>
      </c>
      <c r="P719" s="70" t="s">
        <v>869</v>
      </c>
      <c r="Q719" s="69"/>
    </row>
    <row r="720" spans="1:17" ht="15" x14ac:dyDescent="0.2">
      <c r="A720" s="69" t="s">
        <v>117</v>
      </c>
      <c r="B720" s="69">
        <v>625</v>
      </c>
      <c r="C720" s="70" t="s">
        <v>771</v>
      </c>
      <c r="E720" s="70"/>
      <c r="G720" t="s">
        <v>702</v>
      </c>
      <c r="H720" t="s">
        <v>702</v>
      </c>
      <c r="I720" t="s">
        <v>896</v>
      </c>
      <c r="J720" t="s">
        <v>745</v>
      </c>
      <c r="K720" t="s">
        <v>1163</v>
      </c>
      <c r="L720" s="69" t="s">
        <v>62</v>
      </c>
      <c r="M720" s="69" t="s">
        <v>60</v>
      </c>
      <c r="O720" s="69" t="s">
        <v>1177</v>
      </c>
      <c r="P720" s="69" t="s">
        <v>869</v>
      </c>
      <c r="Q720" s="69"/>
    </row>
    <row r="721" spans="1:17" ht="15" x14ac:dyDescent="0.2">
      <c r="A721" s="69" t="s">
        <v>117</v>
      </c>
      <c r="B721" s="69">
        <v>626</v>
      </c>
      <c r="C721" s="70" t="s">
        <v>771</v>
      </c>
      <c r="E721" s="70"/>
      <c r="G721" t="s">
        <v>702</v>
      </c>
      <c r="H721" t="s">
        <v>702</v>
      </c>
      <c r="I721" t="s">
        <v>896</v>
      </c>
      <c r="J721" t="s">
        <v>745</v>
      </c>
      <c r="K721" t="s">
        <v>1163</v>
      </c>
      <c r="L721" s="69" t="s">
        <v>62</v>
      </c>
      <c r="M721" s="69" t="s">
        <v>60</v>
      </c>
      <c r="O721" s="69" t="s">
        <v>1177</v>
      </c>
      <c r="P721" s="69" t="s">
        <v>869</v>
      </c>
      <c r="Q721" s="69"/>
    </row>
    <row r="722" spans="1:17" ht="15" x14ac:dyDescent="0.2">
      <c r="A722" s="69" t="s">
        <v>117</v>
      </c>
      <c r="B722" s="69">
        <v>627</v>
      </c>
      <c r="C722" s="70" t="s">
        <v>771</v>
      </c>
      <c r="E722" s="70"/>
      <c r="G722" t="s">
        <v>702</v>
      </c>
      <c r="H722" t="s">
        <v>702</v>
      </c>
      <c r="I722" t="s">
        <v>896</v>
      </c>
      <c r="J722" t="s">
        <v>745</v>
      </c>
      <c r="K722" t="s">
        <v>1163</v>
      </c>
      <c r="L722" s="69" t="s">
        <v>62</v>
      </c>
      <c r="M722" s="69" t="s">
        <v>60</v>
      </c>
      <c r="O722" s="69" t="s">
        <v>1177</v>
      </c>
      <c r="P722" s="69" t="s">
        <v>869</v>
      </c>
      <c r="Q722" s="69"/>
    </row>
    <row r="723" spans="1:17" ht="15" x14ac:dyDescent="0.2">
      <c r="A723" s="70" t="s">
        <v>207</v>
      </c>
      <c r="B723" s="69">
        <v>1397</v>
      </c>
      <c r="C723" s="70" t="s">
        <v>755</v>
      </c>
      <c r="E723" s="70"/>
      <c r="G723" t="s">
        <v>702</v>
      </c>
      <c r="H723" t="s">
        <v>702</v>
      </c>
      <c r="I723" t="s">
        <v>896</v>
      </c>
      <c r="J723" t="s">
        <v>745</v>
      </c>
      <c r="K723" t="s">
        <v>1163</v>
      </c>
      <c r="L723" s="69" t="s">
        <v>62</v>
      </c>
      <c r="M723" s="69" t="s">
        <v>60</v>
      </c>
      <c r="O723" s="69" t="s">
        <v>1177</v>
      </c>
      <c r="P723" s="69" t="s">
        <v>869</v>
      </c>
      <c r="Q723" s="69"/>
    </row>
    <row r="724" spans="1:17" ht="15" x14ac:dyDescent="0.2">
      <c r="A724" s="70" t="s">
        <v>207</v>
      </c>
      <c r="B724" s="69">
        <v>1398</v>
      </c>
      <c r="C724" s="70" t="s">
        <v>755</v>
      </c>
      <c r="E724" s="70"/>
      <c r="G724" t="s">
        <v>702</v>
      </c>
      <c r="H724" t="s">
        <v>702</v>
      </c>
      <c r="I724" t="s">
        <v>896</v>
      </c>
      <c r="J724" t="s">
        <v>745</v>
      </c>
      <c r="K724" t="s">
        <v>1163</v>
      </c>
      <c r="L724" s="69" t="s">
        <v>62</v>
      </c>
      <c r="M724" s="69" t="s">
        <v>60</v>
      </c>
      <c r="O724" s="69" t="s">
        <v>1177</v>
      </c>
      <c r="P724" s="69" t="s">
        <v>869</v>
      </c>
      <c r="Q724" s="69"/>
    </row>
    <row r="725" spans="1:17" ht="15" x14ac:dyDescent="0.2">
      <c r="A725" s="70" t="s">
        <v>207</v>
      </c>
      <c r="B725" s="69">
        <v>1399</v>
      </c>
      <c r="C725" s="70" t="s">
        <v>755</v>
      </c>
      <c r="E725" s="70"/>
      <c r="G725" t="s">
        <v>702</v>
      </c>
      <c r="H725" t="s">
        <v>702</v>
      </c>
      <c r="I725" t="s">
        <v>896</v>
      </c>
      <c r="J725" t="s">
        <v>745</v>
      </c>
      <c r="K725" t="s">
        <v>1163</v>
      </c>
      <c r="L725" s="69" t="s">
        <v>62</v>
      </c>
      <c r="M725" s="69" t="s">
        <v>60</v>
      </c>
      <c r="O725" s="69" t="s">
        <v>1177</v>
      </c>
      <c r="P725" s="69" t="s">
        <v>869</v>
      </c>
      <c r="Q725" s="69"/>
    </row>
    <row r="726" spans="1:17" ht="15" x14ac:dyDescent="0.2">
      <c r="A726" s="70" t="s">
        <v>282</v>
      </c>
      <c r="B726" s="69">
        <v>2564</v>
      </c>
      <c r="C726" s="70" t="s">
        <v>755</v>
      </c>
      <c r="E726" s="70"/>
      <c r="G726" t="s">
        <v>702</v>
      </c>
      <c r="H726" t="s">
        <v>702</v>
      </c>
      <c r="I726" t="s">
        <v>896</v>
      </c>
      <c r="J726" t="s">
        <v>745</v>
      </c>
      <c r="K726" t="s">
        <v>1163</v>
      </c>
      <c r="L726" s="69" t="s">
        <v>62</v>
      </c>
      <c r="M726" s="69" t="s">
        <v>60</v>
      </c>
      <c r="O726" s="69" t="s">
        <v>1177</v>
      </c>
      <c r="P726" s="69" t="s">
        <v>869</v>
      </c>
      <c r="Q726" s="69"/>
    </row>
    <row r="727" spans="1:17" ht="15" x14ac:dyDescent="0.2">
      <c r="A727" s="70" t="s">
        <v>282</v>
      </c>
      <c r="B727" s="69">
        <v>2565</v>
      </c>
      <c r="C727" s="70" t="s">
        <v>755</v>
      </c>
      <c r="E727" s="70"/>
      <c r="G727" t="s">
        <v>702</v>
      </c>
      <c r="H727" t="s">
        <v>702</v>
      </c>
      <c r="I727" t="s">
        <v>896</v>
      </c>
      <c r="J727" t="s">
        <v>745</v>
      </c>
      <c r="K727" t="s">
        <v>1163</v>
      </c>
      <c r="L727" s="69" t="s">
        <v>62</v>
      </c>
      <c r="M727" s="69" t="s">
        <v>60</v>
      </c>
      <c r="O727" s="69" t="s">
        <v>1177</v>
      </c>
      <c r="P727" s="69" t="s">
        <v>869</v>
      </c>
      <c r="Q727" s="69"/>
    </row>
    <row r="728" spans="1:17" ht="15" x14ac:dyDescent="0.2">
      <c r="A728" s="70" t="s">
        <v>282</v>
      </c>
      <c r="B728" s="69">
        <v>2566</v>
      </c>
      <c r="C728" s="70" t="s">
        <v>755</v>
      </c>
      <c r="E728" s="70"/>
      <c r="G728" t="s">
        <v>702</v>
      </c>
      <c r="H728" t="s">
        <v>702</v>
      </c>
      <c r="I728" t="s">
        <v>896</v>
      </c>
      <c r="J728" t="s">
        <v>745</v>
      </c>
      <c r="K728" t="s">
        <v>1163</v>
      </c>
      <c r="L728" s="69" t="s">
        <v>62</v>
      </c>
      <c r="M728" s="69" t="s">
        <v>60</v>
      </c>
      <c r="O728" s="69" t="s">
        <v>1177</v>
      </c>
      <c r="P728" s="69" t="s">
        <v>869</v>
      </c>
      <c r="Q728" s="69"/>
    </row>
    <row r="729" spans="1:17" ht="15" x14ac:dyDescent="0.2">
      <c r="A729" s="70" t="s">
        <v>328</v>
      </c>
      <c r="B729" s="69">
        <v>3313</v>
      </c>
      <c r="C729" s="70" t="s">
        <v>755</v>
      </c>
      <c r="E729" s="70"/>
      <c r="G729" t="s">
        <v>702</v>
      </c>
      <c r="H729" t="s">
        <v>702</v>
      </c>
      <c r="I729" t="s">
        <v>896</v>
      </c>
      <c r="J729" t="s">
        <v>745</v>
      </c>
      <c r="K729" t="s">
        <v>1163</v>
      </c>
      <c r="L729" s="69" t="s">
        <v>62</v>
      </c>
      <c r="M729" s="69" t="s">
        <v>60</v>
      </c>
      <c r="O729" s="69" t="s">
        <v>1177</v>
      </c>
      <c r="P729" s="70" t="s">
        <v>869</v>
      </c>
      <c r="Q729" s="69"/>
    </row>
    <row r="730" spans="1:17" ht="15" x14ac:dyDescent="0.2">
      <c r="A730" s="70" t="s">
        <v>328</v>
      </c>
      <c r="B730" s="69">
        <v>3314</v>
      </c>
      <c r="C730" s="70" t="s">
        <v>755</v>
      </c>
      <c r="E730" s="70"/>
      <c r="G730" t="s">
        <v>702</v>
      </c>
      <c r="H730" t="s">
        <v>702</v>
      </c>
      <c r="I730" t="s">
        <v>896</v>
      </c>
      <c r="J730" t="s">
        <v>745</v>
      </c>
      <c r="K730" t="s">
        <v>1163</v>
      </c>
      <c r="L730" s="69" t="s">
        <v>62</v>
      </c>
      <c r="M730" s="69" t="s">
        <v>60</v>
      </c>
      <c r="O730" s="69" t="s">
        <v>1177</v>
      </c>
      <c r="P730" s="70" t="s">
        <v>869</v>
      </c>
      <c r="Q730" s="69"/>
    </row>
    <row r="731" spans="1:17" ht="15" x14ac:dyDescent="0.2">
      <c r="A731" s="70" t="s">
        <v>328</v>
      </c>
      <c r="B731" s="69">
        <v>3315</v>
      </c>
      <c r="C731" s="70" t="s">
        <v>755</v>
      </c>
      <c r="E731" s="70"/>
      <c r="G731" t="s">
        <v>702</v>
      </c>
      <c r="H731" t="s">
        <v>702</v>
      </c>
      <c r="I731" t="s">
        <v>896</v>
      </c>
      <c r="J731" t="s">
        <v>745</v>
      </c>
      <c r="K731" t="s">
        <v>1163</v>
      </c>
      <c r="L731" s="69" t="s">
        <v>62</v>
      </c>
      <c r="M731" s="69" t="s">
        <v>60</v>
      </c>
      <c r="O731" s="69" t="s">
        <v>1177</v>
      </c>
      <c r="P731" s="70" t="s">
        <v>869</v>
      </c>
      <c r="Q731" s="69"/>
    </row>
    <row r="732" spans="1:17" ht="15" x14ac:dyDescent="0.2">
      <c r="A732" s="69" t="s">
        <v>84</v>
      </c>
      <c r="B732" s="69">
        <v>356</v>
      </c>
      <c r="C732" s="70" t="s">
        <v>755</v>
      </c>
      <c r="E732" s="70"/>
      <c r="G732" t="s">
        <v>702</v>
      </c>
      <c r="H732" t="s">
        <v>702</v>
      </c>
      <c r="I732" t="s">
        <v>896</v>
      </c>
      <c r="J732" t="s">
        <v>745</v>
      </c>
      <c r="K732" t="s">
        <v>1163</v>
      </c>
      <c r="L732" s="69" t="s">
        <v>62</v>
      </c>
      <c r="M732" s="69" t="s">
        <v>60</v>
      </c>
      <c r="O732" s="69" t="s">
        <v>1177</v>
      </c>
      <c r="P732" s="70" t="s">
        <v>869</v>
      </c>
      <c r="Q732" s="69"/>
    </row>
    <row r="733" spans="1:17" ht="15" x14ac:dyDescent="0.2">
      <c r="A733" s="69" t="s">
        <v>84</v>
      </c>
      <c r="B733" s="69">
        <v>357</v>
      </c>
      <c r="C733" s="70" t="s">
        <v>755</v>
      </c>
      <c r="E733" s="70"/>
      <c r="G733" t="s">
        <v>702</v>
      </c>
      <c r="H733" t="s">
        <v>702</v>
      </c>
      <c r="I733" t="s">
        <v>896</v>
      </c>
      <c r="J733" t="s">
        <v>745</v>
      </c>
      <c r="K733" t="s">
        <v>1163</v>
      </c>
      <c r="L733" s="69" t="s">
        <v>62</v>
      </c>
      <c r="M733" s="69" t="s">
        <v>60</v>
      </c>
      <c r="O733" s="69" t="s">
        <v>1177</v>
      </c>
      <c r="P733" s="70" t="s">
        <v>869</v>
      </c>
      <c r="Q733" s="69"/>
    </row>
    <row r="734" spans="1:17" ht="15" x14ac:dyDescent="0.2">
      <c r="A734" s="69" t="s">
        <v>84</v>
      </c>
      <c r="B734" s="69">
        <v>358</v>
      </c>
      <c r="C734" s="70" t="s">
        <v>755</v>
      </c>
      <c r="E734" s="70"/>
      <c r="G734" t="s">
        <v>702</v>
      </c>
      <c r="H734" t="s">
        <v>702</v>
      </c>
      <c r="I734" t="s">
        <v>896</v>
      </c>
      <c r="J734" t="s">
        <v>745</v>
      </c>
      <c r="K734" t="s">
        <v>1163</v>
      </c>
      <c r="L734" s="69" t="s">
        <v>62</v>
      </c>
      <c r="M734" s="69" t="s">
        <v>60</v>
      </c>
      <c r="O734" s="69" t="s">
        <v>1177</v>
      </c>
      <c r="P734" s="70" t="s">
        <v>869</v>
      </c>
      <c r="Q734" s="69"/>
    </row>
    <row r="735" spans="1:17" ht="15" x14ac:dyDescent="0.2">
      <c r="A735" s="70" t="s">
        <v>441</v>
      </c>
      <c r="B735" s="69">
        <v>5270</v>
      </c>
      <c r="C735" s="70" t="s">
        <v>755</v>
      </c>
      <c r="E735" s="70"/>
      <c r="G735" t="s">
        <v>702</v>
      </c>
      <c r="H735" t="s">
        <v>702</v>
      </c>
      <c r="I735" t="s">
        <v>896</v>
      </c>
      <c r="J735" t="s">
        <v>745</v>
      </c>
      <c r="K735" t="s">
        <v>1163</v>
      </c>
      <c r="L735" s="69" t="s">
        <v>62</v>
      </c>
      <c r="M735" s="69" t="s">
        <v>60</v>
      </c>
      <c r="O735" s="69" t="s">
        <v>1177</v>
      </c>
      <c r="P735" s="70" t="s">
        <v>869</v>
      </c>
      <c r="Q735" s="69"/>
    </row>
    <row r="736" spans="1:17" ht="15" x14ac:dyDescent="0.2">
      <c r="A736" s="70" t="s">
        <v>441</v>
      </c>
      <c r="B736" s="69">
        <v>5271</v>
      </c>
      <c r="C736" s="70" t="s">
        <v>755</v>
      </c>
      <c r="E736" s="70"/>
      <c r="G736" t="s">
        <v>702</v>
      </c>
      <c r="H736" t="s">
        <v>702</v>
      </c>
      <c r="I736" t="s">
        <v>896</v>
      </c>
      <c r="J736" t="s">
        <v>745</v>
      </c>
      <c r="K736" t="s">
        <v>1163</v>
      </c>
      <c r="L736" s="69" t="s">
        <v>62</v>
      </c>
      <c r="M736" s="69" t="s">
        <v>60</v>
      </c>
      <c r="O736" s="69" t="s">
        <v>1177</v>
      </c>
      <c r="P736" s="70" t="s">
        <v>869</v>
      </c>
      <c r="Q736" s="69"/>
    </row>
    <row r="737" spans="1:17" ht="15" x14ac:dyDescent="0.2">
      <c r="A737" s="70" t="s">
        <v>441</v>
      </c>
      <c r="B737" s="69">
        <v>5272</v>
      </c>
      <c r="C737" s="70" t="s">
        <v>755</v>
      </c>
      <c r="E737" s="70"/>
      <c r="G737" t="s">
        <v>702</v>
      </c>
      <c r="H737" t="s">
        <v>702</v>
      </c>
      <c r="I737" t="s">
        <v>896</v>
      </c>
      <c r="J737" t="s">
        <v>745</v>
      </c>
      <c r="K737" t="s">
        <v>1163</v>
      </c>
      <c r="L737" s="69" t="s">
        <v>62</v>
      </c>
      <c r="M737" s="69" t="s">
        <v>60</v>
      </c>
      <c r="O737" s="69" t="s">
        <v>1177</v>
      </c>
      <c r="P737" s="70" t="s">
        <v>869</v>
      </c>
      <c r="Q737" s="69"/>
    </row>
    <row r="738" spans="1:17" ht="15" x14ac:dyDescent="0.2">
      <c r="A738" s="70" t="s">
        <v>181</v>
      </c>
      <c r="B738" s="69">
        <v>1028</v>
      </c>
      <c r="C738" s="69" t="s">
        <v>700</v>
      </c>
      <c r="D738" s="69" t="s">
        <v>877</v>
      </c>
      <c r="E738" s="69" t="s">
        <v>877</v>
      </c>
      <c r="G738" t="s">
        <v>702</v>
      </c>
      <c r="H738" t="s">
        <v>702</v>
      </c>
      <c r="I738" t="s">
        <v>896</v>
      </c>
      <c r="J738" t="s">
        <v>745</v>
      </c>
      <c r="K738" t="s">
        <v>1163</v>
      </c>
      <c r="L738" s="69" t="s">
        <v>62</v>
      </c>
      <c r="M738" s="69" t="s">
        <v>60</v>
      </c>
      <c r="O738" s="69" t="s">
        <v>1177</v>
      </c>
      <c r="P738" s="69" t="s">
        <v>869</v>
      </c>
      <c r="Q738" s="69"/>
    </row>
    <row r="739" spans="1:17" ht="15" x14ac:dyDescent="0.2">
      <c r="A739" s="70" t="s">
        <v>181</v>
      </c>
      <c r="B739" s="69">
        <v>1043</v>
      </c>
      <c r="C739" s="69" t="s">
        <v>700</v>
      </c>
      <c r="D739" s="69" t="s">
        <v>877</v>
      </c>
      <c r="E739" s="69" t="s">
        <v>877</v>
      </c>
      <c r="G739" t="s">
        <v>702</v>
      </c>
      <c r="H739" t="s">
        <v>702</v>
      </c>
      <c r="I739" t="s">
        <v>896</v>
      </c>
      <c r="J739" t="s">
        <v>745</v>
      </c>
      <c r="K739" t="s">
        <v>1163</v>
      </c>
      <c r="L739" s="69" t="s">
        <v>62</v>
      </c>
      <c r="M739" s="69" t="s">
        <v>60</v>
      </c>
      <c r="O739" s="69" t="s">
        <v>1177</v>
      </c>
      <c r="P739" s="69" t="s">
        <v>869</v>
      </c>
      <c r="Q739" s="69"/>
    </row>
    <row r="740" spans="1:17" ht="15" x14ac:dyDescent="0.2">
      <c r="A740" s="70" t="s">
        <v>181</v>
      </c>
      <c r="B740" s="69">
        <v>1123</v>
      </c>
      <c r="C740" s="69" t="s">
        <v>700</v>
      </c>
      <c r="D740" s="69" t="s">
        <v>877</v>
      </c>
      <c r="E740" s="69" t="s">
        <v>877</v>
      </c>
      <c r="G740" t="s">
        <v>702</v>
      </c>
      <c r="H740" t="s">
        <v>702</v>
      </c>
      <c r="I740" t="s">
        <v>896</v>
      </c>
      <c r="J740" t="s">
        <v>745</v>
      </c>
      <c r="K740" t="s">
        <v>1163</v>
      </c>
      <c r="L740" s="69" t="s">
        <v>62</v>
      </c>
      <c r="M740" s="69" t="s">
        <v>60</v>
      </c>
      <c r="O740" s="69" t="s">
        <v>1177</v>
      </c>
      <c r="P740" s="69" t="s">
        <v>869</v>
      </c>
      <c r="Q740" s="69"/>
    </row>
    <row r="741" spans="1:17" ht="15" x14ac:dyDescent="0.2">
      <c r="A741" s="70" t="s">
        <v>282</v>
      </c>
      <c r="B741" s="69">
        <v>2538</v>
      </c>
      <c r="C741" s="69" t="s">
        <v>700</v>
      </c>
      <c r="D741" s="70" t="s">
        <v>1201</v>
      </c>
      <c r="E741" s="70" t="s">
        <v>677</v>
      </c>
      <c r="G741" t="s">
        <v>702</v>
      </c>
      <c r="H741" t="s">
        <v>702</v>
      </c>
      <c r="I741" t="s">
        <v>896</v>
      </c>
      <c r="J741" t="s">
        <v>745</v>
      </c>
      <c r="K741" t="s">
        <v>1163</v>
      </c>
      <c r="L741" s="69" t="s">
        <v>62</v>
      </c>
      <c r="M741" s="69" t="s">
        <v>60</v>
      </c>
      <c r="O741" s="69" t="s">
        <v>1177</v>
      </c>
      <c r="P741" s="70" t="s">
        <v>869</v>
      </c>
      <c r="Q741" s="69"/>
    </row>
    <row r="742" spans="1:17" ht="15" x14ac:dyDescent="0.2">
      <c r="A742" s="70" t="s">
        <v>282</v>
      </c>
      <c r="B742" s="69">
        <v>2539</v>
      </c>
      <c r="C742" s="69" t="s">
        <v>700</v>
      </c>
      <c r="D742" s="70" t="s">
        <v>1201</v>
      </c>
      <c r="E742" s="70" t="s">
        <v>677</v>
      </c>
      <c r="G742" t="s">
        <v>702</v>
      </c>
      <c r="H742" t="s">
        <v>702</v>
      </c>
      <c r="I742" t="s">
        <v>896</v>
      </c>
      <c r="J742" t="s">
        <v>745</v>
      </c>
      <c r="K742" t="s">
        <v>1163</v>
      </c>
      <c r="L742" s="69" t="s">
        <v>62</v>
      </c>
      <c r="M742" s="69" t="s">
        <v>60</v>
      </c>
      <c r="O742" s="69" t="s">
        <v>1177</v>
      </c>
      <c r="P742" s="70" t="s">
        <v>869</v>
      </c>
      <c r="Q742" s="69"/>
    </row>
    <row r="743" spans="1:17" ht="15" x14ac:dyDescent="0.2">
      <c r="A743" s="70" t="s">
        <v>282</v>
      </c>
      <c r="B743" s="69">
        <v>2540</v>
      </c>
      <c r="C743" s="69" t="s">
        <v>700</v>
      </c>
      <c r="D743" s="70" t="s">
        <v>1201</v>
      </c>
      <c r="E743" s="70" t="s">
        <v>677</v>
      </c>
      <c r="G743" t="s">
        <v>702</v>
      </c>
      <c r="H743" t="s">
        <v>702</v>
      </c>
      <c r="I743" t="s">
        <v>896</v>
      </c>
      <c r="J743" t="s">
        <v>745</v>
      </c>
      <c r="K743" t="s">
        <v>1163</v>
      </c>
      <c r="L743" s="69" t="s">
        <v>62</v>
      </c>
      <c r="M743" s="69" t="s">
        <v>60</v>
      </c>
      <c r="O743" s="69" t="s">
        <v>1177</v>
      </c>
      <c r="P743" s="70" t="s">
        <v>869</v>
      </c>
      <c r="Q743" s="69"/>
    </row>
    <row r="744" spans="1:17" ht="15" x14ac:dyDescent="0.2">
      <c r="A744" s="69" t="s">
        <v>460</v>
      </c>
      <c r="B744" s="69">
        <v>5023</v>
      </c>
      <c r="C744" s="69" t="s">
        <v>700</v>
      </c>
      <c r="D744" s="70" t="s">
        <v>1201</v>
      </c>
      <c r="E744" s="70" t="s">
        <v>677</v>
      </c>
      <c r="G744" t="s">
        <v>702</v>
      </c>
      <c r="H744" t="s">
        <v>702</v>
      </c>
      <c r="I744" t="s">
        <v>896</v>
      </c>
      <c r="J744" t="s">
        <v>745</v>
      </c>
      <c r="K744" t="s">
        <v>1163</v>
      </c>
      <c r="L744" s="69" t="s">
        <v>62</v>
      </c>
      <c r="M744" s="69" t="s">
        <v>60</v>
      </c>
      <c r="O744" s="69" t="s">
        <v>1177</v>
      </c>
      <c r="P744" s="70" t="s">
        <v>869</v>
      </c>
      <c r="Q744" s="69"/>
    </row>
    <row r="745" spans="1:17" ht="15" x14ac:dyDescent="0.2">
      <c r="A745" s="69" t="s">
        <v>460</v>
      </c>
      <c r="B745" s="69">
        <v>5024</v>
      </c>
      <c r="C745" s="69" t="s">
        <v>700</v>
      </c>
      <c r="D745" s="70" t="s">
        <v>1201</v>
      </c>
      <c r="E745" s="70" t="s">
        <v>677</v>
      </c>
      <c r="G745" t="s">
        <v>702</v>
      </c>
      <c r="H745" t="s">
        <v>702</v>
      </c>
      <c r="I745" t="s">
        <v>896</v>
      </c>
      <c r="J745" t="s">
        <v>745</v>
      </c>
      <c r="K745" t="s">
        <v>1163</v>
      </c>
      <c r="L745" s="69" t="s">
        <v>62</v>
      </c>
      <c r="M745" s="69" t="s">
        <v>60</v>
      </c>
      <c r="O745" s="69" t="s">
        <v>1177</v>
      </c>
      <c r="P745" s="70" t="s">
        <v>869</v>
      </c>
      <c r="Q745" s="69"/>
    </row>
    <row r="746" spans="1:17" ht="15" x14ac:dyDescent="0.2">
      <c r="A746" s="69" t="s">
        <v>460</v>
      </c>
      <c r="B746" s="69">
        <v>5025</v>
      </c>
      <c r="C746" s="69" t="s">
        <v>700</v>
      </c>
      <c r="D746" s="70" t="s">
        <v>1201</v>
      </c>
      <c r="E746" s="70" t="s">
        <v>677</v>
      </c>
      <c r="G746" t="s">
        <v>702</v>
      </c>
      <c r="H746" t="s">
        <v>702</v>
      </c>
      <c r="I746" t="s">
        <v>896</v>
      </c>
      <c r="J746" t="s">
        <v>745</v>
      </c>
      <c r="K746" t="s">
        <v>1163</v>
      </c>
      <c r="L746" s="69" t="s">
        <v>62</v>
      </c>
      <c r="M746" s="69" t="s">
        <v>60</v>
      </c>
      <c r="O746" s="69" t="s">
        <v>1177</v>
      </c>
      <c r="P746" s="70" t="s">
        <v>869</v>
      </c>
      <c r="Q746" s="69"/>
    </row>
    <row r="747" spans="1:17" ht="15" x14ac:dyDescent="0.2">
      <c r="A747" s="70" t="s">
        <v>181</v>
      </c>
      <c r="B747" s="69">
        <v>1046</v>
      </c>
      <c r="C747" s="69" t="s">
        <v>700</v>
      </c>
      <c r="D747" s="70" t="s">
        <v>900</v>
      </c>
      <c r="E747" s="70" t="s">
        <v>900</v>
      </c>
      <c r="G747" t="s">
        <v>702</v>
      </c>
      <c r="H747" t="s">
        <v>702</v>
      </c>
      <c r="I747" t="s">
        <v>896</v>
      </c>
      <c r="J747" t="s">
        <v>745</v>
      </c>
      <c r="K747" t="s">
        <v>1163</v>
      </c>
      <c r="L747" s="69" t="s">
        <v>62</v>
      </c>
      <c r="M747" s="69" t="s">
        <v>60</v>
      </c>
      <c r="O747" s="69" t="s">
        <v>1177</v>
      </c>
      <c r="P747" s="69" t="s">
        <v>869</v>
      </c>
      <c r="Q747" s="69"/>
    </row>
    <row r="748" spans="1:17" ht="15" x14ac:dyDescent="0.2">
      <c r="A748" s="70" t="s">
        <v>282</v>
      </c>
      <c r="B748" s="69">
        <v>2561</v>
      </c>
      <c r="C748" s="70" t="s">
        <v>878</v>
      </c>
      <c r="E748" s="70"/>
      <c r="G748" t="s">
        <v>702</v>
      </c>
      <c r="H748" t="s">
        <v>702</v>
      </c>
      <c r="I748" t="s">
        <v>896</v>
      </c>
      <c r="J748" t="s">
        <v>745</v>
      </c>
      <c r="K748" t="s">
        <v>1163</v>
      </c>
      <c r="L748" s="69" t="s">
        <v>62</v>
      </c>
      <c r="M748" s="69" t="s">
        <v>60</v>
      </c>
      <c r="O748" s="69" t="s">
        <v>1177</v>
      </c>
      <c r="P748" s="70" t="s">
        <v>869</v>
      </c>
      <c r="Q748" s="69"/>
    </row>
    <row r="749" spans="1:17" ht="15" x14ac:dyDescent="0.2">
      <c r="A749" s="70" t="s">
        <v>282</v>
      </c>
      <c r="B749" s="69">
        <v>2562</v>
      </c>
      <c r="C749" s="70" t="s">
        <v>878</v>
      </c>
      <c r="E749" s="70"/>
      <c r="G749" t="s">
        <v>702</v>
      </c>
      <c r="H749" t="s">
        <v>702</v>
      </c>
      <c r="I749" t="s">
        <v>896</v>
      </c>
      <c r="J749" t="s">
        <v>745</v>
      </c>
      <c r="K749" t="s">
        <v>1163</v>
      </c>
      <c r="L749" s="69" t="s">
        <v>62</v>
      </c>
      <c r="M749" s="69" t="s">
        <v>60</v>
      </c>
      <c r="O749" s="69" t="s">
        <v>1177</v>
      </c>
      <c r="P749" s="70" t="s">
        <v>869</v>
      </c>
      <c r="Q749" s="69"/>
    </row>
    <row r="750" spans="1:17" ht="15" x14ac:dyDescent="0.2">
      <c r="A750" s="70" t="s">
        <v>282</v>
      </c>
      <c r="B750" s="69">
        <v>2563</v>
      </c>
      <c r="C750" s="70" t="s">
        <v>878</v>
      </c>
      <c r="E750" s="70"/>
      <c r="G750" t="s">
        <v>702</v>
      </c>
      <c r="H750" t="s">
        <v>702</v>
      </c>
      <c r="I750" t="s">
        <v>896</v>
      </c>
      <c r="J750" t="s">
        <v>745</v>
      </c>
      <c r="K750" t="s">
        <v>1163</v>
      </c>
      <c r="L750" s="69" t="s">
        <v>62</v>
      </c>
      <c r="M750" s="69" t="s">
        <v>60</v>
      </c>
      <c r="O750" s="69" t="s">
        <v>1177</v>
      </c>
      <c r="P750" s="70" t="s">
        <v>869</v>
      </c>
      <c r="Q750" s="69"/>
    </row>
    <row r="751" spans="1:17" ht="15" x14ac:dyDescent="0.2">
      <c r="A751" s="70" t="s">
        <v>328</v>
      </c>
      <c r="B751" s="69">
        <v>3310</v>
      </c>
      <c r="C751" s="70" t="s">
        <v>878</v>
      </c>
      <c r="E751" s="70"/>
      <c r="G751" t="s">
        <v>702</v>
      </c>
      <c r="H751" t="s">
        <v>702</v>
      </c>
      <c r="I751" t="s">
        <v>896</v>
      </c>
      <c r="J751" t="s">
        <v>745</v>
      </c>
      <c r="K751" t="s">
        <v>1163</v>
      </c>
      <c r="L751" s="69" t="s">
        <v>62</v>
      </c>
      <c r="M751" s="69" t="s">
        <v>60</v>
      </c>
      <c r="O751" s="69" t="s">
        <v>1177</v>
      </c>
      <c r="P751" s="70" t="s">
        <v>869</v>
      </c>
      <c r="Q751" s="69"/>
    </row>
    <row r="752" spans="1:17" ht="15" x14ac:dyDescent="0.2">
      <c r="A752" s="70" t="s">
        <v>328</v>
      </c>
      <c r="B752" s="69">
        <v>3311</v>
      </c>
      <c r="C752" s="70" t="s">
        <v>878</v>
      </c>
      <c r="E752" s="70"/>
      <c r="G752" t="s">
        <v>702</v>
      </c>
      <c r="H752" t="s">
        <v>702</v>
      </c>
      <c r="I752" t="s">
        <v>896</v>
      </c>
      <c r="J752" t="s">
        <v>745</v>
      </c>
      <c r="K752" t="s">
        <v>1163</v>
      </c>
      <c r="L752" s="69" t="s">
        <v>62</v>
      </c>
      <c r="M752" s="69" t="s">
        <v>60</v>
      </c>
      <c r="O752" s="69" t="s">
        <v>1177</v>
      </c>
      <c r="P752" s="70" t="s">
        <v>869</v>
      </c>
      <c r="Q752" s="69"/>
    </row>
    <row r="753" spans="1:17" ht="15" x14ac:dyDescent="0.2">
      <c r="A753" s="70" t="s">
        <v>328</v>
      </c>
      <c r="B753" s="69">
        <v>3312</v>
      </c>
      <c r="C753" s="70" t="s">
        <v>878</v>
      </c>
      <c r="E753" s="70"/>
      <c r="G753" t="s">
        <v>702</v>
      </c>
      <c r="H753" t="s">
        <v>702</v>
      </c>
      <c r="I753" t="s">
        <v>896</v>
      </c>
      <c r="J753" t="s">
        <v>745</v>
      </c>
      <c r="K753" t="s">
        <v>1163</v>
      </c>
      <c r="L753" s="69" t="s">
        <v>62</v>
      </c>
      <c r="M753" s="69" t="s">
        <v>60</v>
      </c>
      <c r="O753" s="69" t="s">
        <v>1177</v>
      </c>
      <c r="P753" s="70" t="s">
        <v>869</v>
      </c>
      <c r="Q753" s="69"/>
    </row>
    <row r="754" spans="1:17" ht="15" x14ac:dyDescent="0.2">
      <c r="A754" s="70" t="s">
        <v>328</v>
      </c>
      <c r="B754" s="69">
        <v>5865</v>
      </c>
      <c r="C754" s="70" t="s">
        <v>878</v>
      </c>
      <c r="E754" s="70"/>
      <c r="G754" t="s">
        <v>702</v>
      </c>
      <c r="H754" t="s">
        <v>702</v>
      </c>
      <c r="I754" t="s">
        <v>896</v>
      </c>
      <c r="J754" t="s">
        <v>745</v>
      </c>
      <c r="K754" t="s">
        <v>1163</v>
      </c>
      <c r="L754" s="69" t="s">
        <v>62</v>
      </c>
      <c r="M754" s="69" t="s">
        <v>60</v>
      </c>
      <c r="O754" s="69" t="s">
        <v>1177</v>
      </c>
      <c r="P754" s="70" t="s">
        <v>869</v>
      </c>
      <c r="Q754" s="69"/>
    </row>
    <row r="755" spans="1:17" ht="15" x14ac:dyDescent="0.2">
      <c r="A755" s="69" t="s">
        <v>84</v>
      </c>
      <c r="B755" s="69">
        <v>353</v>
      </c>
      <c r="C755" s="70" t="s">
        <v>878</v>
      </c>
      <c r="E755" s="70"/>
      <c r="G755" t="s">
        <v>702</v>
      </c>
      <c r="H755" t="s">
        <v>702</v>
      </c>
      <c r="I755" t="s">
        <v>896</v>
      </c>
      <c r="J755" t="s">
        <v>745</v>
      </c>
      <c r="K755" t="s">
        <v>1163</v>
      </c>
      <c r="L755" s="69" t="s">
        <v>62</v>
      </c>
      <c r="M755" s="69" t="s">
        <v>60</v>
      </c>
      <c r="O755" s="69" t="s">
        <v>1177</v>
      </c>
      <c r="P755" s="70" t="s">
        <v>869</v>
      </c>
      <c r="Q755" s="69"/>
    </row>
    <row r="756" spans="1:17" ht="15" x14ac:dyDescent="0.2">
      <c r="A756" s="69" t="s">
        <v>84</v>
      </c>
      <c r="B756" s="69">
        <v>354</v>
      </c>
      <c r="C756" s="70" t="s">
        <v>878</v>
      </c>
      <c r="E756" s="70"/>
      <c r="G756" t="s">
        <v>702</v>
      </c>
      <c r="H756" t="s">
        <v>702</v>
      </c>
      <c r="I756" t="s">
        <v>896</v>
      </c>
      <c r="J756" t="s">
        <v>745</v>
      </c>
      <c r="K756" t="s">
        <v>1163</v>
      </c>
      <c r="L756" s="69" t="s">
        <v>62</v>
      </c>
      <c r="M756" s="69" t="s">
        <v>60</v>
      </c>
      <c r="O756" s="69" t="s">
        <v>1177</v>
      </c>
      <c r="P756" s="70" t="s">
        <v>869</v>
      </c>
      <c r="Q756" s="69"/>
    </row>
    <row r="757" spans="1:17" ht="15" x14ac:dyDescent="0.2">
      <c r="A757" s="69" t="s">
        <v>84</v>
      </c>
      <c r="B757" s="69">
        <v>355</v>
      </c>
      <c r="C757" s="70" t="s">
        <v>878</v>
      </c>
      <c r="E757" s="70"/>
      <c r="G757" t="s">
        <v>702</v>
      </c>
      <c r="H757" t="s">
        <v>702</v>
      </c>
      <c r="I757" t="s">
        <v>896</v>
      </c>
      <c r="J757" t="s">
        <v>745</v>
      </c>
      <c r="K757" t="s">
        <v>1163</v>
      </c>
      <c r="L757" s="69" t="s">
        <v>62</v>
      </c>
      <c r="M757" s="69" t="s">
        <v>60</v>
      </c>
      <c r="O757" s="69" t="s">
        <v>1177</v>
      </c>
      <c r="P757" s="70" t="s">
        <v>869</v>
      </c>
      <c r="Q757" s="69"/>
    </row>
    <row r="758" spans="1:17" ht="15" x14ac:dyDescent="0.2">
      <c r="A758" s="70" t="s">
        <v>441</v>
      </c>
      <c r="B758" s="69">
        <v>5257</v>
      </c>
      <c r="C758" s="70" t="s">
        <v>878</v>
      </c>
      <c r="E758" s="70"/>
      <c r="G758" t="s">
        <v>702</v>
      </c>
      <c r="H758" t="s">
        <v>702</v>
      </c>
      <c r="I758" t="s">
        <v>896</v>
      </c>
      <c r="J758" t="s">
        <v>745</v>
      </c>
      <c r="K758" t="s">
        <v>1163</v>
      </c>
      <c r="L758" s="69" t="s">
        <v>62</v>
      </c>
      <c r="M758" s="69" t="s">
        <v>60</v>
      </c>
      <c r="O758" s="69" t="s">
        <v>1177</v>
      </c>
      <c r="P758" s="70" t="s">
        <v>869</v>
      </c>
      <c r="Q758" s="69"/>
    </row>
    <row r="759" spans="1:17" ht="15" x14ac:dyDescent="0.2">
      <c r="A759" s="70" t="s">
        <v>441</v>
      </c>
      <c r="B759" s="69">
        <v>5268</v>
      </c>
      <c r="C759" s="70" t="s">
        <v>878</v>
      </c>
      <c r="E759" s="70"/>
      <c r="G759" t="s">
        <v>702</v>
      </c>
      <c r="H759" t="s">
        <v>702</v>
      </c>
      <c r="I759" t="s">
        <v>896</v>
      </c>
      <c r="J759" t="s">
        <v>745</v>
      </c>
      <c r="K759" t="s">
        <v>1163</v>
      </c>
      <c r="L759" s="69" t="s">
        <v>62</v>
      </c>
      <c r="M759" s="69" t="s">
        <v>60</v>
      </c>
      <c r="O759" s="69" t="s">
        <v>1177</v>
      </c>
      <c r="P759" s="70" t="s">
        <v>869</v>
      </c>
      <c r="Q759" s="69"/>
    </row>
    <row r="760" spans="1:17" ht="15" x14ac:dyDescent="0.2">
      <c r="A760" s="70" t="s">
        <v>441</v>
      </c>
      <c r="B760" s="69">
        <v>5269</v>
      </c>
      <c r="C760" s="70" t="s">
        <v>878</v>
      </c>
      <c r="E760" s="70"/>
      <c r="G760" t="s">
        <v>702</v>
      </c>
      <c r="H760" t="s">
        <v>702</v>
      </c>
      <c r="I760" t="s">
        <v>896</v>
      </c>
      <c r="J760" t="s">
        <v>745</v>
      </c>
      <c r="K760" t="s">
        <v>1163</v>
      </c>
      <c r="L760" s="69" t="s">
        <v>62</v>
      </c>
      <c r="M760" s="69" t="s">
        <v>60</v>
      </c>
      <c r="O760" s="69" t="s">
        <v>1177</v>
      </c>
      <c r="P760" s="70" t="s">
        <v>869</v>
      </c>
      <c r="Q760" s="2"/>
    </row>
    <row r="761" spans="1:17" ht="15" x14ac:dyDescent="0.2">
      <c r="A761" s="70" t="s">
        <v>489</v>
      </c>
      <c r="B761" s="69">
        <v>5863</v>
      </c>
      <c r="C761" s="70" t="s">
        <v>878</v>
      </c>
      <c r="E761" s="70"/>
      <c r="G761" t="s">
        <v>702</v>
      </c>
      <c r="H761" t="s">
        <v>702</v>
      </c>
      <c r="I761" t="s">
        <v>896</v>
      </c>
      <c r="J761" t="s">
        <v>745</v>
      </c>
      <c r="K761" t="s">
        <v>1163</v>
      </c>
      <c r="L761" s="69" t="s">
        <v>62</v>
      </c>
      <c r="M761" s="69" t="s">
        <v>60</v>
      </c>
      <c r="O761" s="69" t="s">
        <v>1177</v>
      </c>
      <c r="P761" s="70" t="s">
        <v>869</v>
      </c>
      <c r="Q761" s="2"/>
    </row>
    <row r="762" spans="1:17" ht="15" x14ac:dyDescent="0.2">
      <c r="A762" s="70" t="s">
        <v>489</v>
      </c>
      <c r="B762" s="69">
        <v>5864</v>
      </c>
      <c r="C762" s="70" t="s">
        <v>878</v>
      </c>
      <c r="E762" s="70"/>
      <c r="G762" t="s">
        <v>702</v>
      </c>
      <c r="H762" t="s">
        <v>702</v>
      </c>
      <c r="I762" t="s">
        <v>896</v>
      </c>
      <c r="J762" t="s">
        <v>745</v>
      </c>
      <c r="K762" t="s">
        <v>1163</v>
      </c>
      <c r="L762" s="69" t="s">
        <v>62</v>
      </c>
      <c r="M762" s="69" t="s">
        <v>60</v>
      </c>
      <c r="O762" s="69" t="s">
        <v>1177</v>
      </c>
      <c r="P762" s="70" t="s">
        <v>869</v>
      </c>
      <c r="Q762" s="2"/>
    </row>
    <row r="763" spans="1:17" ht="15" x14ac:dyDescent="0.2">
      <c r="A763" s="70" t="s">
        <v>181</v>
      </c>
      <c r="B763" s="69">
        <v>1072</v>
      </c>
      <c r="C763" s="69" t="s">
        <v>700</v>
      </c>
      <c r="D763" s="70" t="s">
        <v>879</v>
      </c>
      <c r="E763" s="70" t="s">
        <v>879</v>
      </c>
      <c r="G763" t="s">
        <v>702</v>
      </c>
      <c r="H763" t="s">
        <v>702</v>
      </c>
      <c r="I763" t="s">
        <v>896</v>
      </c>
      <c r="J763" t="s">
        <v>745</v>
      </c>
      <c r="K763" t="s">
        <v>1163</v>
      </c>
      <c r="L763" s="69" t="s">
        <v>62</v>
      </c>
      <c r="M763" s="69" t="s">
        <v>60</v>
      </c>
      <c r="O763" s="69" t="s">
        <v>1177</v>
      </c>
      <c r="P763" s="69" t="s">
        <v>869</v>
      </c>
      <c r="Q763" s="2"/>
    </row>
    <row r="764" spans="1:17" ht="15" x14ac:dyDescent="0.2">
      <c r="A764" s="70" t="s">
        <v>181</v>
      </c>
      <c r="B764" s="69">
        <v>1147</v>
      </c>
      <c r="C764" s="69" t="s">
        <v>700</v>
      </c>
      <c r="D764" s="70" t="s">
        <v>879</v>
      </c>
      <c r="E764" s="70" t="s">
        <v>879</v>
      </c>
      <c r="G764" t="s">
        <v>702</v>
      </c>
      <c r="H764" t="s">
        <v>702</v>
      </c>
      <c r="I764" t="s">
        <v>896</v>
      </c>
      <c r="J764" t="s">
        <v>745</v>
      </c>
      <c r="K764" t="s">
        <v>1163</v>
      </c>
      <c r="L764" s="69" t="s">
        <v>62</v>
      </c>
      <c r="M764" s="69" t="s">
        <v>60</v>
      </c>
      <c r="O764" s="69" t="s">
        <v>1177</v>
      </c>
      <c r="P764" s="69" t="s">
        <v>869</v>
      </c>
      <c r="Q764" s="2"/>
    </row>
    <row r="765" spans="1:17" ht="15" x14ac:dyDescent="0.2">
      <c r="A765" s="70" t="s">
        <v>298</v>
      </c>
      <c r="B765" s="69">
        <v>2879</v>
      </c>
      <c r="C765" s="69" t="s">
        <v>700</v>
      </c>
      <c r="D765" s="70" t="s">
        <v>879</v>
      </c>
      <c r="E765" s="70" t="s">
        <v>879</v>
      </c>
      <c r="G765" t="s">
        <v>702</v>
      </c>
      <c r="H765" t="s">
        <v>702</v>
      </c>
      <c r="I765" t="s">
        <v>896</v>
      </c>
      <c r="J765" t="s">
        <v>745</v>
      </c>
      <c r="K765" t="s">
        <v>1163</v>
      </c>
      <c r="L765" s="69" t="s">
        <v>62</v>
      </c>
      <c r="M765" s="69" t="s">
        <v>60</v>
      </c>
      <c r="O765" s="69" t="s">
        <v>1177</v>
      </c>
      <c r="P765" s="70" t="s">
        <v>869</v>
      </c>
      <c r="Q765" s="2"/>
    </row>
    <row r="766" spans="1:17" ht="15" x14ac:dyDescent="0.2">
      <c r="A766" s="70" t="s">
        <v>298</v>
      </c>
      <c r="B766" s="69">
        <v>2925</v>
      </c>
      <c r="C766" s="69" t="s">
        <v>700</v>
      </c>
      <c r="D766" s="70" t="s">
        <v>879</v>
      </c>
      <c r="E766" s="70" t="s">
        <v>879</v>
      </c>
      <c r="G766" t="s">
        <v>702</v>
      </c>
      <c r="H766" t="s">
        <v>702</v>
      </c>
      <c r="I766" t="s">
        <v>896</v>
      </c>
      <c r="J766" t="s">
        <v>745</v>
      </c>
      <c r="K766" t="s">
        <v>1163</v>
      </c>
      <c r="L766" s="69" t="s">
        <v>62</v>
      </c>
      <c r="M766" s="69" t="s">
        <v>60</v>
      </c>
      <c r="O766" s="69" t="s">
        <v>1177</v>
      </c>
      <c r="P766" s="70" t="s">
        <v>869</v>
      </c>
      <c r="Q766" s="2"/>
    </row>
    <row r="767" spans="1:17" ht="15" x14ac:dyDescent="0.2">
      <c r="A767" s="70" t="s">
        <v>475</v>
      </c>
      <c r="B767" s="69">
        <v>5457</v>
      </c>
      <c r="C767" s="69" t="s">
        <v>700</v>
      </c>
      <c r="D767" s="70" t="s">
        <v>879</v>
      </c>
      <c r="E767" s="70" t="s">
        <v>879</v>
      </c>
      <c r="G767" t="s">
        <v>702</v>
      </c>
      <c r="H767" t="s">
        <v>702</v>
      </c>
      <c r="I767" t="s">
        <v>896</v>
      </c>
      <c r="J767" t="s">
        <v>745</v>
      </c>
      <c r="K767" t="s">
        <v>1163</v>
      </c>
      <c r="L767" s="69" t="s">
        <v>62</v>
      </c>
      <c r="M767" s="69" t="s">
        <v>60</v>
      </c>
      <c r="O767" s="69" t="s">
        <v>1177</v>
      </c>
      <c r="P767" s="70" t="s">
        <v>869</v>
      </c>
      <c r="Q767" s="2"/>
    </row>
    <row r="768" spans="1:17" ht="15" x14ac:dyDescent="0.2">
      <c r="A768" s="70" t="s">
        <v>475</v>
      </c>
      <c r="B768" s="69">
        <v>5469</v>
      </c>
      <c r="C768" s="69" t="s">
        <v>700</v>
      </c>
      <c r="D768" s="70" t="s">
        <v>901</v>
      </c>
      <c r="E768" s="70" t="s">
        <v>901</v>
      </c>
      <c r="G768" t="s">
        <v>702</v>
      </c>
      <c r="H768" t="s">
        <v>702</v>
      </c>
      <c r="I768" t="s">
        <v>896</v>
      </c>
      <c r="J768" t="s">
        <v>745</v>
      </c>
      <c r="K768" t="s">
        <v>1163</v>
      </c>
      <c r="L768" s="69" t="s">
        <v>62</v>
      </c>
      <c r="M768" s="69" t="s">
        <v>60</v>
      </c>
      <c r="O768" s="69" t="s">
        <v>1177</v>
      </c>
      <c r="P768" s="70" t="s">
        <v>869</v>
      </c>
      <c r="Q768" s="2"/>
    </row>
    <row r="769" spans="1:17" ht="15" x14ac:dyDescent="0.2">
      <c r="A769" s="70" t="s">
        <v>475</v>
      </c>
      <c r="B769" s="69">
        <v>5503</v>
      </c>
      <c r="C769" s="69" t="s">
        <v>700</v>
      </c>
      <c r="D769" s="70" t="s">
        <v>901</v>
      </c>
      <c r="E769" s="70" t="s">
        <v>901</v>
      </c>
      <c r="G769" t="s">
        <v>702</v>
      </c>
      <c r="H769" t="s">
        <v>702</v>
      </c>
      <c r="I769" t="s">
        <v>896</v>
      </c>
      <c r="J769" t="s">
        <v>745</v>
      </c>
      <c r="K769" t="s">
        <v>1163</v>
      </c>
      <c r="L769" s="69" t="s">
        <v>62</v>
      </c>
      <c r="M769" s="69" t="s">
        <v>60</v>
      </c>
      <c r="O769" s="69" t="s">
        <v>1177</v>
      </c>
      <c r="P769" s="70" t="s">
        <v>869</v>
      </c>
      <c r="Q769" s="2"/>
    </row>
    <row r="770" spans="1:17" ht="15" x14ac:dyDescent="0.2">
      <c r="A770" s="69" t="s">
        <v>460</v>
      </c>
      <c r="B770" s="69">
        <v>4007</v>
      </c>
      <c r="C770" s="70" t="s">
        <v>880</v>
      </c>
      <c r="E770" s="70"/>
      <c r="G770" t="s">
        <v>702</v>
      </c>
      <c r="H770" t="s">
        <v>702</v>
      </c>
      <c r="I770" t="s">
        <v>896</v>
      </c>
      <c r="J770" t="s">
        <v>745</v>
      </c>
      <c r="K770" t="s">
        <v>1163</v>
      </c>
      <c r="L770" s="69" t="s">
        <v>62</v>
      </c>
      <c r="M770" s="69" t="s">
        <v>60</v>
      </c>
      <c r="O770" s="69" t="s">
        <v>1177</v>
      </c>
      <c r="P770" s="70" t="s">
        <v>869</v>
      </c>
      <c r="Q770" s="2"/>
    </row>
    <row r="771" spans="1:17" ht="15" x14ac:dyDescent="0.2">
      <c r="A771" s="69" t="s">
        <v>130</v>
      </c>
      <c r="B771" s="69">
        <v>543</v>
      </c>
      <c r="C771" s="70" t="s">
        <v>880</v>
      </c>
      <c r="E771" s="70"/>
      <c r="G771" t="s">
        <v>702</v>
      </c>
      <c r="H771" t="s">
        <v>702</v>
      </c>
      <c r="I771" t="s">
        <v>896</v>
      </c>
      <c r="J771" t="s">
        <v>745</v>
      </c>
      <c r="K771" t="s">
        <v>1163</v>
      </c>
      <c r="L771" s="69" t="s">
        <v>62</v>
      </c>
      <c r="M771" s="69" t="s">
        <v>60</v>
      </c>
      <c r="O771" s="69" t="s">
        <v>1177</v>
      </c>
      <c r="P771" s="69" t="s">
        <v>869</v>
      </c>
      <c r="Q771" s="2"/>
    </row>
    <row r="772" spans="1:17" ht="15" x14ac:dyDescent="0.2">
      <c r="A772" s="69" t="s">
        <v>130</v>
      </c>
      <c r="B772" s="69">
        <v>544</v>
      </c>
      <c r="C772" s="70" t="s">
        <v>880</v>
      </c>
      <c r="E772" s="70"/>
      <c r="G772" t="s">
        <v>702</v>
      </c>
      <c r="H772" t="s">
        <v>702</v>
      </c>
      <c r="I772" t="s">
        <v>896</v>
      </c>
      <c r="J772" t="s">
        <v>745</v>
      </c>
      <c r="K772" t="s">
        <v>1163</v>
      </c>
      <c r="L772" s="69" t="s">
        <v>62</v>
      </c>
      <c r="M772" s="69" t="s">
        <v>60</v>
      </c>
      <c r="O772" s="69" t="s">
        <v>1177</v>
      </c>
      <c r="P772" s="69" t="s">
        <v>869</v>
      </c>
      <c r="Q772" s="2"/>
    </row>
    <row r="773" spans="1:17" ht="15" x14ac:dyDescent="0.2">
      <c r="A773" s="69" t="s">
        <v>130</v>
      </c>
      <c r="B773" s="69">
        <v>546</v>
      </c>
      <c r="C773" s="70" t="s">
        <v>880</v>
      </c>
      <c r="E773" s="70"/>
      <c r="G773" t="s">
        <v>702</v>
      </c>
      <c r="H773" t="s">
        <v>702</v>
      </c>
      <c r="I773" t="s">
        <v>896</v>
      </c>
      <c r="J773" t="s">
        <v>745</v>
      </c>
      <c r="K773" t="s">
        <v>1163</v>
      </c>
      <c r="L773" s="69" t="s">
        <v>62</v>
      </c>
      <c r="M773" s="69" t="s">
        <v>60</v>
      </c>
      <c r="O773" s="69" t="s">
        <v>1177</v>
      </c>
      <c r="P773" s="69" t="s">
        <v>869</v>
      </c>
      <c r="Q773" s="2"/>
    </row>
    <row r="774" spans="1:17" ht="15" x14ac:dyDescent="0.2">
      <c r="A774" s="69" t="s">
        <v>130</v>
      </c>
      <c r="B774" s="69">
        <v>547</v>
      </c>
      <c r="C774" s="70" t="s">
        <v>880</v>
      </c>
      <c r="E774" s="70"/>
      <c r="G774" t="s">
        <v>702</v>
      </c>
      <c r="H774" t="s">
        <v>702</v>
      </c>
      <c r="I774" t="s">
        <v>896</v>
      </c>
      <c r="J774" t="s">
        <v>745</v>
      </c>
      <c r="K774" t="s">
        <v>1163</v>
      </c>
      <c r="L774" s="69" t="s">
        <v>62</v>
      </c>
      <c r="M774" s="69" t="s">
        <v>60</v>
      </c>
      <c r="O774" s="69" t="s">
        <v>1177</v>
      </c>
      <c r="P774" s="69" t="s">
        <v>869</v>
      </c>
      <c r="Q774" s="2"/>
    </row>
    <row r="775" spans="1:17" ht="15" x14ac:dyDescent="0.2">
      <c r="A775" s="69" t="s">
        <v>130</v>
      </c>
      <c r="B775" s="69">
        <v>549</v>
      </c>
      <c r="C775" s="70" t="s">
        <v>880</v>
      </c>
      <c r="E775" s="70"/>
      <c r="G775" t="s">
        <v>702</v>
      </c>
      <c r="H775" t="s">
        <v>702</v>
      </c>
      <c r="I775" t="s">
        <v>896</v>
      </c>
      <c r="J775" t="s">
        <v>745</v>
      </c>
      <c r="K775" t="s">
        <v>1163</v>
      </c>
      <c r="L775" s="69" t="s">
        <v>62</v>
      </c>
      <c r="M775" s="69" t="s">
        <v>60</v>
      </c>
      <c r="O775" s="69" t="s">
        <v>1177</v>
      </c>
      <c r="P775" s="69" t="s">
        <v>869</v>
      </c>
      <c r="Q775" s="2"/>
    </row>
    <row r="776" spans="1:17" ht="15" x14ac:dyDescent="0.2">
      <c r="A776" s="69" t="s">
        <v>130</v>
      </c>
      <c r="B776" s="69">
        <v>550</v>
      </c>
      <c r="C776" s="70" t="s">
        <v>880</v>
      </c>
      <c r="E776" s="70"/>
      <c r="G776" t="s">
        <v>702</v>
      </c>
      <c r="H776" t="s">
        <v>702</v>
      </c>
      <c r="I776" t="s">
        <v>896</v>
      </c>
      <c r="J776" t="s">
        <v>745</v>
      </c>
      <c r="K776" t="s">
        <v>1163</v>
      </c>
      <c r="L776" s="69" t="s">
        <v>62</v>
      </c>
      <c r="M776" s="69" t="s">
        <v>60</v>
      </c>
      <c r="O776" s="69" t="s">
        <v>1177</v>
      </c>
      <c r="P776" s="69" t="s">
        <v>869</v>
      </c>
      <c r="Q776" s="2"/>
    </row>
    <row r="777" spans="1:17" ht="15" x14ac:dyDescent="0.2">
      <c r="A777" s="69" t="s">
        <v>184</v>
      </c>
      <c r="B777" s="69">
        <v>996</v>
      </c>
      <c r="C777" s="70" t="s">
        <v>880</v>
      </c>
      <c r="E777" s="70"/>
      <c r="G777" t="s">
        <v>702</v>
      </c>
      <c r="H777" t="s">
        <v>702</v>
      </c>
      <c r="I777" t="s">
        <v>896</v>
      </c>
      <c r="J777" t="s">
        <v>745</v>
      </c>
      <c r="K777" t="s">
        <v>1163</v>
      </c>
      <c r="L777" s="69" t="s">
        <v>62</v>
      </c>
      <c r="M777" s="69" t="s">
        <v>60</v>
      </c>
      <c r="O777" s="69" t="s">
        <v>1177</v>
      </c>
      <c r="P777" s="69" t="s">
        <v>869</v>
      </c>
      <c r="Q777" s="2"/>
    </row>
    <row r="778" spans="1:17" ht="15" x14ac:dyDescent="0.2">
      <c r="A778" s="69" t="s">
        <v>184</v>
      </c>
      <c r="B778" s="69">
        <v>997</v>
      </c>
      <c r="C778" s="70" t="s">
        <v>880</v>
      </c>
      <c r="E778" s="70"/>
      <c r="G778" t="s">
        <v>702</v>
      </c>
      <c r="H778" t="s">
        <v>702</v>
      </c>
      <c r="I778" t="s">
        <v>896</v>
      </c>
      <c r="J778" t="s">
        <v>745</v>
      </c>
      <c r="K778" t="s">
        <v>1163</v>
      </c>
      <c r="L778" s="69" t="s">
        <v>62</v>
      </c>
      <c r="M778" s="69" t="s">
        <v>60</v>
      </c>
      <c r="O778" s="69" t="s">
        <v>1177</v>
      </c>
      <c r="P778" s="69" t="s">
        <v>869</v>
      </c>
      <c r="Q778" s="2"/>
    </row>
    <row r="779" spans="1:17" ht="15" x14ac:dyDescent="0.2">
      <c r="A779" s="69" t="s">
        <v>184</v>
      </c>
      <c r="B779" s="69">
        <v>998</v>
      </c>
      <c r="C779" s="70" t="s">
        <v>880</v>
      </c>
      <c r="E779" s="70"/>
      <c r="G779" t="s">
        <v>702</v>
      </c>
      <c r="H779" t="s">
        <v>702</v>
      </c>
      <c r="I779" t="s">
        <v>896</v>
      </c>
      <c r="J779" t="s">
        <v>745</v>
      </c>
      <c r="K779" t="s">
        <v>1163</v>
      </c>
      <c r="L779" s="69" t="s">
        <v>62</v>
      </c>
      <c r="M779" s="69" t="s">
        <v>60</v>
      </c>
      <c r="O779" s="69" t="s">
        <v>1177</v>
      </c>
      <c r="P779" s="69" t="s">
        <v>869</v>
      </c>
      <c r="Q779" s="2"/>
    </row>
    <row r="780" spans="1:17" ht="15" x14ac:dyDescent="0.2">
      <c r="A780" s="69" t="s">
        <v>184</v>
      </c>
      <c r="B780" s="69">
        <v>999</v>
      </c>
      <c r="C780" s="70" t="s">
        <v>880</v>
      </c>
      <c r="E780" s="70"/>
      <c r="G780" t="s">
        <v>702</v>
      </c>
      <c r="H780" t="s">
        <v>702</v>
      </c>
      <c r="I780" t="s">
        <v>896</v>
      </c>
      <c r="J780" t="s">
        <v>745</v>
      </c>
      <c r="K780" t="s">
        <v>1163</v>
      </c>
      <c r="L780" s="69" t="s">
        <v>62</v>
      </c>
      <c r="M780" s="69" t="s">
        <v>60</v>
      </c>
      <c r="O780" s="69" t="s">
        <v>1177</v>
      </c>
      <c r="P780" s="69" t="s">
        <v>869</v>
      </c>
      <c r="Q780" s="2"/>
    </row>
    <row r="781" spans="1:17" ht="15" x14ac:dyDescent="0.2">
      <c r="A781" s="69" t="s">
        <v>184</v>
      </c>
      <c r="B781" s="69">
        <v>1000</v>
      </c>
      <c r="C781" s="70" t="s">
        <v>880</v>
      </c>
      <c r="E781" s="70"/>
      <c r="G781" t="s">
        <v>702</v>
      </c>
      <c r="H781" t="s">
        <v>702</v>
      </c>
      <c r="I781" t="s">
        <v>896</v>
      </c>
      <c r="J781" t="s">
        <v>745</v>
      </c>
      <c r="K781" t="s">
        <v>1163</v>
      </c>
      <c r="L781" s="69" t="s">
        <v>62</v>
      </c>
      <c r="M781" s="69" t="s">
        <v>60</v>
      </c>
      <c r="O781" s="69" t="s">
        <v>1177</v>
      </c>
      <c r="P781" s="69" t="s">
        <v>869</v>
      </c>
      <c r="Q781" s="2"/>
    </row>
    <row r="782" spans="1:17" ht="15" x14ac:dyDescent="0.2">
      <c r="A782" s="69" t="s">
        <v>184</v>
      </c>
      <c r="B782" s="69">
        <v>1001</v>
      </c>
      <c r="C782" s="70" t="s">
        <v>880</v>
      </c>
      <c r="E782" s="70"/>
      <c r="G782" t="s">
        <v>702</v>
      </c>
      <c r="H782" t="s">
        <v>702</v>
      </c>
      <c r="I782" t="s">
        <v>896</v>
      </c>
      <c r="J782" t="s">
        <v>745</v>
      </c>
      <c r="K782" t="s">
        <v>1163</v>
      </c>
      <c r="L782" s="69" t="s">
        <v>62</v>
      </c>
      <c r="M782" s="69" t="s">
        <v>60</v>
      </c>
      <c r="O782" s="69" t="s">
        <v>1177</v>
      </c>
      <c r="P782" s="69" t="s">
        <v>869</v>
      </c>
      <c r="Q782" s="2"/>
    </row>
    <row r="783" spans="1:17" ht="15" x14ac:dyDescent="0.2">
      <c r="A783" s="70" t="s">
        <v>312</v>
      </c>
      <c r="B783" s="70">
        <v>2744</v>
      </c>
      <c r="C783" s="70" t="s">
        <v>880</v>
      </c>
      <c r="E783" s="70"/>
      <c r="G783" t="s">
        <v>702</v>
      </c>
      <c r="H783" t="s">
        <v>702</v>
      </c>
      <c r="I783" t="s">
        <v>896</v>
      </c>
      <c r="J783" t="s">
        <v>745</v>
      </c>
      <c r="K783" t="s">
        <v>1163</v>
      </c>
      <c r="L783" s="69" t="s">
        <v>62</v>
      </c>
      <c r="M783" s="69" t="s">
        <v>60</v>
      </c>
      <c r="O783" s="69" t="s">
        <v>1177</v>
      </c>
      <c r="P783" s="70" t="s">
        <v>869</v>
      </c>
      <c r="Q783" s="2"/>
    </row>
    <row r="784" spans="1:17" ht="15" x14ac:dyDescent="0.2">
      <c r="A784" s="70" t="s">
        <v>312</v>
      </c>
      <c r="B784" s="69">
        <v>2745</v>
      </c>
      <c r="C784" s="70" t="s">
        <v>880</v>
      </c>
      <c r="E784" s="70"/>
      <c r="G784" t="s">
        <v>702</v>
      </c>
      <c r="H784" t="s">
        <v>702</v>
      </c>
      <c r="I784" t="s">
        <v>896</v>
      </c>
      <c r="J784" t="s">
        <v>745</v>
      </c>
      <c r="K784" t="s">
        <v>1163</v>
      </c>
      <c r="L784" s="69" t="s">
        <v>62</v>
      </c>
      <c r="M784" s="69" t="s">
        <v>60</v>
      </c>
      <c r="O784" s="69" t="s">
        <v>1177</v>
      </c>
      <c r="P784" s="70" t="s">
        <v>869</v>
      </c>
      <c r="Q784" s="2"/>
    </row>
    <row r="785" spans="1:17" ht="15" x14ac:dyDescent="0.2">
      <c r="A785" s="70" t="s">
        <v>312</v>
      </c>
      <c r="B785" s="69">
        <v>2746</v>
      </c>
      <c r="C785" s="70" t="s">
        <v>880</v>
      </c>
      <c r="E785" s="70"/>
      <c r="G785" t="s">
        <v>702</v>
      </c>
      <c r="H785" t="s">
        <v>702</v>
      </c>
      <c r="I785" t="s">
        <v>896</v>
      </c>
      <c r="J785" t="s">
        <v>745</v>
      </c>
      <c r="K785" t="s">
        <v>1163</v>
      </c>
      <c r="L785" s="69" t="s">
        <v>62</v>
      </c>
      <c r="M785" s="69" t="s">
        <v>60</v>
      </c>
      <c r="O785" s="69" t="s">
        <v>1177</v>
      </c>
      <c r="P785" s="70" t="s">
        <v>869</v>
      </c>
      <c r="Q785" s="2"/>
    </row>
    <row r="786" spans="1:17" ht="15" x14ac:dyDescent="0.2">
      <c r="A786" s="70" t="s">
        <v>312</v>
      </c>
      <c r="B786" s="69">
        <v>2747</v>
      </c>
      <c r="C786" s="70" t="s">
        <v>880</v>
      </c>
      <c r="E786" s="70"/>
      <c r="G786" t="s">
        <v>702</v>
      </c>
      <c r="H786" t="s">
        <v>702</v>
      </c>
      <c r="I786" t="s">
        <v>896</v>
      </c>
      <c r="J786" t="s">
        <v>745</v>
      </c>
      <c r="K786" t="s">
        <v>1163</v>
      </c>
      <c r="L786" s="69" t="s">
        <v>62</v>
      </c>
      <c r="M786" s="69" t="s">
        <v>60</v>
      </c>
      <c r="O786" s="69" t="s">
        <v>1177</v>
      </c>
      <c r="P786" s="70" t="s">
        <v>869</v>
      </c>
      <c r="Q786" s="2"/>
    </row>
    <row r="787" spans="1:17" ht="15" x14ac:dyDescent="0.2">
      <c r="A787" s="70" t="s">
        <v>312</v>
      </c>
      <c r="B787" s="69">
        <v>2748</v>
      </c>
      <c r="C787" s="70" t="s">
        <v>880</v>
      </c>
      <c r="E787" s="70"/>
      <c r="G787" t="s">
        <v>702</v>
      </c>
      <c r="H787" t="s">
        <v>702</v>
      </c>
      <c r="I787" t="s">
        <v>896</v>
      </c>
      <c r="J787" t="s">
        <v>745</v>
      </c>
      <c r="K787" t="s">
        <v>1163</v>
      </c>
      <c r="L787" s="69" t="s">
        <v>62</v>
      </c>
      <c r="M787" s="69" t="s">
        <v>60</v>
      </c>
      <c r="O787" s="69" t="s">
        <v>1177</v>
      </c>
      <c r="P787" s="70" t="s">
        <v>869</v>
      </c>
      <c r="Q787" s="2"/>
    </row>
    <row r="788" spans="1:17" ht="15" x14ac:dyDescent="0.2">
      <c r="A788" s="70" t="s">
        <v>312</v>
      </c>
      <c r="B788" s="69">
        <v>2749</v>
      </c>
      <c r="C788" s="70" t="s">
        <v>880</v>
      </c>
      <c r="E788" s="70"/>
      <c r="G788" t="s">
        <v>702</v>
      </c>
      <c r="H788" t="s">
        <v>702</v>
      </c>
      <c r="I788" t="s">
        <v>896</v>
      </c>
      <c r="J788" t="s">
        <v>745</v>
      </c>
      <c r="K788" t="s">
        <v>1163</v>
      </c>
      <c r="L788" s="69" t="s">
        <v>62</v>
      </c>
      <c r="M788" s="69" t="s">
        <v>60</v>
      </c>
      <c r="O788" s="69" t="s">
        <v>1177</v>
      </c>
      <c r="P788" s="70" t="s">
        <v>869</v>
      </c>
      <c r="Q788" s="2"/>
    </row>
    <row r="789" spans="1:17" ht="15" x14ac:dyDescent="0.2">
      <c r="A789" s="70" t="s">
        <v>320</v>
      </c>
      <c r="B789" s="70">
        <v>3051</v>
      </c>
      <c r="C789" s="70" t="s">
        <v>880</v>
      </c>
      <c r="E789" s="70"/>
      <c r="G789" t="s">
        <v>702</v>
      </c>
      <c r="H789" t="s">
        <v>702</v>
      </c>
      <c r="I789" t="s">
        <v>896</v>
      </c>
      <c r="J789" t="s">
        <v>745</v>
      </c>
      <c r="K789" t="s">
        <v>1163</v>
      </c>
      <c r="L789" s="69" t="s">
        <v>62</v>
      </c>
      <c r="M789" s="69" t="s">
        <v>60</v>
      </c>
      <c r="O789" s="69" t="s">
        <v>1177</v>
      </c>
      <c r="P789" s="70" t="s">
        <v>869</v>
      </c>
      <c r="Q789" s="2"/>
    </row>
    <row r="790" spans="1:17" ht="15" x14ac:dyDescent="0.2">
      <c r="A790" s="70" t="s">
        <v>320</v>
      </c>
      <c r="B790" s="69">
        <v>3052</v>
      </c>
      <c r="C790" s="70" t="s">
        <v>880</v>
      </c>
      <c r="E790" s="70"/>
      <c r="G790" t="s">
        <v>702</v>
      </c>
      <c r="H790" t="s">
        <v>702</v>
      </c>
      <c r="I790" t="s">
        <v>896</v>
      </c>
      <c r="J790" t="s">
        <v>745</v>
      </c>
      <c r="K790" t="s">
        <v>1163</v>
      </c>
      <c r="L790" s="69" t="s">
        <v>62</v>
      </c>
      <c r="M790" s="69" t="s">
        <v>60</v>
      </c>
      <c r="O790" s="69" t="s">
        <v>1177</v>
      </c>
      <c r="P790" s="70" t="s">
        <v>869</v>
      </c>
      <c r="Q790" s="2"/>
    </row>
    <row r="791" spans="1:17" ht="15" x14ac:dyDescent="0.2">
      <c r="A791" s="70" t="s">
        <v>320</v>
      </c>
      <c r="B791" s="69">
        <v>3053</v>
      </c>
      <c r="C791" s="70" t="s">
        <v>880</v>
      </c>
      <c r="E791" s="70"/>
      <c r="G791" t="s">
        <v>702</v>
      </c>
      <c r="H791" t="s">
        <v>702</v>
      </c>
      <c r="I791" t="s">
        <v>896</v>
      </c>
      <c r="J791" t="s">
        <v>745</v>
      </c>
      <c r="K791" t="s">
        <v>1163</v>
      </c>
      <c r="L791" s="69" t="s">
        <v>62</v>
      </c>
      <c r="M791" s="69" t="s">
        <v>60</v>
      </c>
      <c r="O791" s="69" t="s">
        <v>1177</v>
      </c>
      <c r="P791" s="70" t="s">
        <v>869</v>
      </c>
      <c r="Q791" s="2"/>
    </row>
    <row r="792" spans="1:17" ht="15" x14ac:dyDescent="0.2">
      <c r="A792" s="70" t="s">
        <v>320</v>
      </c>
      <c r="B792" s="69">
        <v>3054</v>
      </c>
      <c r="C792" s="70" t="s">
        <v>880</v>
      </c>
      <c r="E792" s="70"/>
      <c r="G792" t="s">
        <v>702</v>
      </c>
      <c r="H792" t="s">
        <v>702</v>
      </c>
      <c r="I792" t="s">
        <v>896</v>
      </c>
      <c r="J792" t="s">
        <v>745</v>
      </c>
      <c r="K792" t="s">
        <v>1163</v>
      </c>
      <c r="L792" s="69" t="s">
        <v>62</v>
      </c>
      <c r="M792" s="69" t="s">
        <v>60</v>
      </c>
      <c r="O792" s="69" t="s">
        <v>1177</v>
      </c>
      <c r="P792" s="70" t="s">
        <v>869</v>
      </c>
      <c r="Q792" s="2"/>
    </row>
    <row r="793" spans="1:17" ht="15" x14ac:dyDescent="0.2">
      <c r="A793" s="70" t="s">
        <v>320</v>
      </c>
      <c r="B793" s="69">
        <v>3055</v>
      </c>
      <c r="C793" s="70" t="s">
        <v>880</v>
      </c>
      <c r="E793" s="70"/>
      <c r="G793" t="s">
        <v>702</v>
      </c>
      <c r="H793" t="s">
        <v>702</v>
      </c>
      <c r="I793" t="s">
        <v>896</v>
      </c>
      <c r="J793" t="s">
        <v>745</v>
      </c>
      <c r="K793" t="s">
        <v>1163</v>
      </c>
      <c r="L793" s="69" t="s">
        <v>62</v>
      </c>
      <c r="M793" s="69" t="s">
        <v>60</v>
      </c>
      <c r="O793" s="69" t="s">
        <v>1177</v>
      </c>
      <c r="P793" s="70" t="s">
        <v>869</v>
      </c>
      <c r="Q793" s="2"/>
    </row>
    <row r="794" spans="1:17" ht="15" x14ac:dyDescent="0.2">
      <c r="A794" s="70" t="s">
        <v>320</v>
      </c>
      <c r="B794" s="69">
        <v>3056</v>
      </c>
      <c r="C794" s="70" t="s">
        <v>880</v>
      </c>
      <c r="E794" s="70"/>
      <c r="G794" t="s">
        <v>702</v>
      </c>
      <c r="H794" t="s">
        <v>702</v>
      </c>
      <c r="I794" t="s">
        <v>896</v>
      </c>
      <c r="J794" t="s">
        <v>745</v>
      </c>
      <c r="K794" t="s">
        <v>1163</v>
      </c>
      <c r="L794" s="69" t="s">
        <v>62</v>
      </c>
      <c r="M794" s="69" t="s">
        <v>60</v>
      </c>
      <c r="O794" s="69" t="s">
        <v>1177</v>
      </c>
      <c r="P794" s="70" t="s">
        <v>869</v>
      </c>
      <c r="Q794" s="2"/>
    </row>
    <row r="795" spans="1:17" ht="15" x14ac:dyDescent="0.2">
      <c r="A795" s="70" t="s">
        <v>387</v>
      </c>
      <c r="B795" s="70">
        <v>3580</v>
      </c>
      <c r="C795" s="70" t="s">
        <v>880</v>
      </c>
      <c r="E795" s="70"/>
      <c r="G795" t="s">
        <v>702</v>
      </c>
      <c r="H795" t="s">
        <v>702</v>
      </c>
      <c r="I795" t="s">
        <v>896</v>
      </c>
      <c r="J795" t="s">
        <v>745</v>
      </c>
      <c r="K795" t="s">
        <v>1163</v>
      </c>
      <c r="L795" s="69" t="s">
        <v>62</v>
      </c>
      <c r="M795" s="69" t="s">
        <v>60</v>
      </c>
      <c r="O795" s="69" t="s">
        <v>1177</v>
      </c>
      <c r="P795" s="70" t="s">
        <v>869</v>
      </c>
      <c r="Q795" s="2"/>
    </row>
    <row r="796" spans="1:17" ht="15" x14ac:dyDescent="0.2">
      <c r="A796" s="70" t="s">
        <v>387</v>
      </c>
      <c r="B796" s="69">
        <v>3581</v>
      </c>
      <c r="C796" s="70" t="s">
        <v>880</v>
      </c>
      <c r="E796" s="70"/>
      <c r="G796" t="s">
        <v>702</v>
      </c>
      <c r="H796" t="s">
        <v>702</v>
      </c>
      <c r="I796" t="s">
        <v>896</v>
      </c>
      <c r="J796" t="s">
        <v>745</v>
      </c>
      <c r="K796" t="s">
        <v>1163</v>
      </c>
      <c r="L796" s="69" t="s">
        <v>62</v>
      </c>
      <c r="M796" s="69" t="s">
        <v>60</v>
      </c>
      <c r="O796" s="69" t="s">
        <v>1177</v>
      </c>
      <c r="P796" s="70" t="s">
        <v>869</v>
      </c>
      <c r="Q796" s="2"/>
    </row>
    <row r="797" spans="1:17" ht="15" x14ac:dyDescent="0.2">
      <c r="A797" s="70" t="s">
        <v>387</v>
      </c>
      <c r="B797" s="69">
        <v>3582</v>
      </c>
      <c r="C797" s="70" t="s">
        <v>880</v>
      </c>
      <c r="E797" s="70"/>
      <c r="G797" t="s">
        <v>702</v>
      </c>
      <c r="H797" t="s">
        <v>702</v>
      </c>
      <c r="I797" t="s">
        <v>896</v>
      </c>
      <c r="J797" t="s">
        <v>745</v>
      </c>
      <c r="K797" t="s">
        <v>1163</v>
      </c>
      <c r="L797" s="69" t="s">
        <v>62</v>
      </c>
      <c r="M797" s="69" t="s">
        <v>60</v>
      </c>
      <c r="O797" s="69" t="s">
        <v>1177</v>
      </c>
      <c r="P797" s="70" t="s">
        <v>869</v>
      </c>
      <c r="Q797" s="2"/>
    </row>
    <row r="798" spans="1:17" ht="15" x14ac:dyDescent="0.2">
      <c r="A798" s="70" t="s">
        <v>387</v>
      </c>
      <c r="B798" s="69">
        <v>3583</v>
      </c>
      <c r="C798" s="70" t="s">
        <v>880</v>
      </c>
      <c r="E798" s="70"/>
      <c r="G798" t="s">
        <v>702</v>
      </c>
      <c r="H798" t="s">
        <v>702</v>
      </c>
      <c r="I798" t="s">
        <v>896</v>
      </c>
      <c r="J798" t="s">
        <v>745</v>
      </c>
      <c r="K798" t="s">
        <v>1163</v>
      </c>
      <c r="L798" s="69" t="s">
        <v>62</v>
      </c>
      <c r="M798" s="69" t="s">
        <v>60</v>
      </c>
      <c r="O798" s="69" t="s">
        <v>1177</v>
      </c>
      <c r="P798" s="70" t="s">
        <v>869</v>
      </c>
      <c r="Q798" s="2"/>
    </row>
    <row r="799" spans="1:17" ht="15" x14ac:dyDescent="0.2">
      <c r="A799" s="70" t="s">
        <v>387</v>
      </c>
      <c r="B799" s="69">
        <v>3584</v>
      </c>
      <c r="C799" s="70" t="s">
        <v>880</v>
      </c>
      <c r="E799" s="70"/>
      <c r="G799" t="s">
        <v>702</v>
      </c>
      <c r="H799" t="s">
        <v>702</v>
      </c>
      <c r="I799" t="s">
        <v>896</v>
      </c>
      <c r="J799" t="s">
        <v>745</v>
      </c>
      <c r="K799" t="s">
        <v>1163</v>
      </c>
      <c r="L799" s="69" t="s">
        <v>62</v>
      </c>
      <c r="M799" s="69" t="s">
        <v>60</v>
      </c>
      <c r="O799" s="69" t="s">
        <v>1177</v>
      </c>
      <c r="P799" s="70" t="s">
        <v>869</v>
      </c>
      <c r="Q799" s="2"/>
    </row>
    <row r="800" spans="1:17" ht="15" x14ac:dyDescent="0.2">
      <c r="A800" s="70" t="s">
        <v>481</v>
      </c>
      <c r="B800" s="69">
        <v>3585</v>
      </c>
      <c r="C800" s="70" t="s">
        <v>880</v>
      </c>
      <c r="E800" s="70"/>
      <c r="G800" t="s">
        <v>702</v>
      </c>
      <c r="H800" t="s">
        <v>702</v>
      </c>
      <c r="I800" t="s">
        <v>896</v>
      </c>
      <c r="J800" t="s">
        <v>745</v>
      </c>
      <c r="K800" t="s">
        <v>1163</v>
      </c>
      <c r="L800" s="69" t="s">
        <v>62</v>
      </c>
      <c r="M800" s="69" t="s">
        <v>60</v>
      </c>
      <c r="O800" s="69" t="s">
        <v>1177</v>
      </c>
      <c r="P800" s="70" t="s">
        <v>869</v>
      </c>
      <c r="Q800" s="2"/>
    </row>
    <row r="801" spans="1:17" ht="15" x14ac:dyDescent="0.2">
      <c r="A801" s="70" t="s">
        <v>481</v>
      </c>
      <c r="B801" s="69">
        <v>4002</v>
      </c>
      <c r="C801" s="70" t="s">
        <v>880</v>
      </c>
      <c r="E801" s="70"/>
      <c r="G801" t="s">
        <v>702</v>
      </c>
      <c r="H801" t="s">
        <v>702</v>
      </c>
      <c r="I801" t="s">
        <v>896</v>
      </c>
      <c r="J801" t="s">
        <v>745</v>
      </c>
      <c r="K801" t="s">
        <v>1163</v>
      </c>
      <c r="L801" s="69" t="s">
        <v>62</v>
      </c>
      <c r="M801" s="69" t="s">
        <v>60</v>
      </c>
      <c r="O801" s="69" t="s">
        <v>1177</v>
      </c>
      <c r="P801" s="70" t="s">
        <v>869</v>
      </c>
      <c r="Q801" s="2"/>
    </row>
    <row r="802" spans="1:17" ht="15" x14ac:dyDescent="0.2">
      <c r="A802" s="70" t="s">
        <v>481</v>
      </c>
      <c r="B802" s="69">
        <v>4003</v>
      </c>
      <c r="C802" s="70" t="s">
        <v>880</v>
      </c>
      <c r="E802" s="70"/>
      <c r="G802" t="s">
        <v>702</v>
      </c>
      <c r="H802" t="s">
        <v>702</v>
      </c>
      <c r="I802" t="s">
        <v>896</v>
      </c>
      <c r="J802" t="s">
        <v>745</v>
      </c>
      <c r="K802" t="s">
        <v>1163</v>
      </c>
      <c r="L802" s="69" t="s">
        <v>62</v>
      </c>
      <c r="M802" s="69" t="s">
        <v>60</v>
      </c>
      <c r="O802" s="69" t="s">
        <v>1177</v>
      </c>
      <c r="P802" s="70" t="s">
        <v>869</v>
      </c>
      <c r="Q802" s="2"/>
    </row>
    <row r="803" spans="1:17" ht="15" x14ac:dyDescent="0.2">
      <c r="A803" s="70" t="s">
        <v>481</v>
      </c>
      <c r="B803" s="69">
        <v>4004</v>
      </c>
      <c r="C803" s="70" t="s">
        <v>880</v>
      </c>
      <c r="E803" s="70"/>
      <c r="G803" t="s">
        <v>702</v>
      </c>
      <c r="H803" t="s">
        <v>702</v>
      </c>
      <c r="I803" t="s">
        <v>896</v>
      </c>
      <c r="J803" t="s">
        <v>745</v>
      </c>
      <c r="K803" t="s">
        <v>1163</v>
      </c>
      <c r="L803" s="69" t="s">
        <v>62</v>
      </c>
      <c r="M803" s="69" t="s">
        <v>60</v>
      </c>
      <c r="O803" s="69" t="s">
        <v>1177</v>
      </c>
      <c r="P803" s="70" t="s">
        <v>869</v>
      </c>
      <c r="Q803" s="2"/>
    </row>
    <row r="804" spans="1:17" ht="15" x14ac:dyDescent="0.2">
      <c r="A804" s="70" t="s">
        <v>481</v>
      </c>
      <c r="B804" s="69">
        <v>4005</v>
      </c>
      <c r="C804" s="70" t="s">
        <v>880</v>
      </c>
      <c r="E804" s="70"/>
      <c r="G804" t="s">
        <v>702</v>
      </c>
      <c r="H804" t="s">
        <v>702</v>
      </c>
      <c r="I804" t="s">
        <v>896</v>
      </c>
      <c r="J804" t="s">
        <v>745</v>
      </c>
      <c r="K804" t="s">
        <v>1163</v>
      </c>
      <c r="L804" s="69" t="s">
        <v>62</v>
      </c>
      <c r="M804" s="69" t="s">
        <v>60</v>
      </c>
      <c r="O804" s="69" t="s">
        <v>1177</v>
      </c>
      <c r="P804" s="70" t="s">
        <v>869</v>
      </c>
      <c r="Q804" s="2"/>
    </row>
    <row r="805" spans="1:17" ht="15" x14ac:dyDescent="0.2">
      <c r="A805" s="70" t="s">
        <v>481</v>
      </c>
      <c r="B805" s="69">
        <v>4006</v>
      </c>
      <c r="C805" s="70" t="s">
        <v>880</v>
      </c>
      <c r="E805" s="70"/>
      <c r="G805" t="s">
        <v>702</v>
      </c>
      <c r="H805" t="s">
        <v>702</v>
      </c>
      <c r="I805" t="s">
        <v>896</v>
      </c>
      <c r="J805" t="s">
        <v>745</v>
      </c>
      <c r="K805" t="s">
        <v>1163</v>
      </c>
      <c r="L805" s="69" t="s">
        <v>62</v>
      </c>
      <c r="M805" s="69" t="s">
        <v>60</v>
      </c>
      <c r="O805" s="69" t="s">
        <v>1177</v>
      </c>
      <c r="P805" s="70" t="s">
        <v>869</v>
      </c>
      <c r="Q805" s="2"/>
    </row>
    <row r="806" spans="1:17" ht="15" x14ac:dyDescent="0.2">
      <c r="A806" s="70" t="s">
        <v>253</v>
      </c>
      <c r="B806" s="69">
        <v>1704</v>
      </c>
      <c r="C806" s="69" t="s">
        <v>700</v>
      </c>
      <c r="D806" s="70" t="s">
        <v>746</v>
      </c>
      <c r="E806" s="70" t="s">
        <v>746</v>
      </c>
      <c r="G806" t="s">
        <v>702</v>
      </c>
      <c r="H806" t="s">
        <v>702</v>
      </c>
      <c r="I806" t="s">
        <v>896</v>
      </c>
      <c r="J806" t="s">
        <v>745</v>
      </c>
      <c r="K806" t="s">
        <v>1163</v>
      </c>
      <c r="L806" s="69" t="s">
        <v>62</v>
      </c>
      <c r="M806" s="69" t="s">
        <v>60</v>
      </c>
      <c r="O806" s="69" t="s">
        <v>1177</v>
      </c>
      <c r="P806" s="69" t="s">
        <v>869</v>
      </c>
      <c r="Q806" s="2"/>
    </row>
    <row r="807" spans="1:17" ht="15" x14ac:dyDescent="0.2">
      <c r="A807" s="70" t="s">
        <v>253</v>
      </c>
      <c r="B807" s="69">
        <v>1705</v>
      </c>
      <c r="C807" s="69" t="s">
        <v>700</v>
      </c>
      <c r="D807" s="70" t="s">
        <v>746</v>
      </c>
      <c r="E807" s="70" t="s">
        <v>746</v>
      </c>
      <c r="G807" t="s">
        <v>702</v>
      </c>
      <c r="H807" t="s">
        <v>702</v>
      </c>
      <c r="I807" t="s">
        <v>896</v>
      </c>
      <c r="J807" t="s">
        <v>745</v>
      </c>
      <c r="K807" t="s">
        <v>1163</v>
      </c>
      <c r="L807" s="69" t="s">
        <v>62</v>
      </c>
      <c r="M807" s="69" t="s">
        <v>60</v>
      </c>
      <c r="O807" s="69" t="s">
        <v>1177</v>
      </c>
      <c r="P807" s="70" t="s">
        <v>869</v>
      </c>
      <c r="Q807" s="2"/>
    </row>
    <row r="808" spans="1:17" ht="15" x14ac:dyDescent="0.2">
      <c r="A808" s="70" t="s">
        <v>253</v>
      </c>
      <c r="B808" s="69">
        <v>1706</v>
      </c>
      <c r="C808" s="69" t="s">
        <v>700</v>
      </c>
      <c r="D808" s="70" t="s">
        <v>746</v>
      </c>
      <c r="E808" s="70" t="s">
        <v>746</v>
      </c>
      <c r="G808" t="s">
        <v>702</v>
      </c>
      <c r="H808" t="s">
        <v>702</v>
      </c>
      <c r="I808" t="s">
        <v>896</v>
      </c>
      <c r="J808" t="s">
        <v>745</v>
      </c>
      <c r="K808" t="s">
        <v>1163</v>
      </c>
      <c r="L808" s="69" t="s">
        <v>62</v>
      </c>
      <c r="M808" s="69" t="s">
        <v>60</v>
      </c>
      <c r="O808" s="69" t="s">
        <v>1177</v>
      </c>
      <c r="P808" s="69" t="s">
        <v>869</v>
      </c>
      <c r="Q808" s="2"/>
    </row>
    <row r="809" spans="1:17" ht="15" x14ac:dyDescent="0.2">
      <c r="A809" s="69" t="s">
        <v>460</v>
      </c>
      <c r="B809" s="69">
        <v>5006</v>
      </c>
      <c r="C809" s="69" t="s">
        <v>700</v>
      </c>
      <c r="D809" s="70" t="s">
        <v>746</v>
      </c>
      <c r="E809" s="70" t="s">
        <v>746</v>
      </c>
      <c r="G809" t="s">
        <v>702</v>
      </c>
      <c r="H809" t="s">
        <v>702</v>
      </c>
      <c r="I809" t="s">
        <v>896</v>
      </c>
      <c r="J809" t="s">
        <v>745</v>
      </c>
      <c r="K809" t="s">
        <v>1163</v>
      </c>
      <c r="L809" s="69" t="s">
        <v>62</v>
      </c>
      <c r="M809" s="69" t="s">
        <v>60</v>
      </c>
      <c r="O809" s="69" t="s">
        <v>1177</v>
      </c>
      <c r="P809" s="69" t="s">
        <v>869</v>
      </c>
      <c r="Q809" s="2"/>
    </row>
    <row r="810" spans="1:17" ht="15" x14ac:dyDescent="0.2">
      <c r="A810" s="69" t="s">
        <v>460</v>
      </c>
      <c r="B810" s="69">
        <v>5031</v>
      </c>
      <c r="C810" s="69" t="s">
        <v>700</v>
      </c>
      <c r="D810" s="70" t="s">
        <v>746</v>
      </c>
      <c r="E810" s="70" t="s">
        <v>746</v>
      </c>
      <c r="G810" t="s">
        <v>702</v>
      </c>
      <c r="H810" t="s">
        <v>702</v>
      </c>
      <c r="I810" t="s">
        <v>896</v>
      </c>
      <c r="J810" t="s">
        <v>745</v>
      </c>
      <c r="K810" t="s">
        <v>1163</v>
      </c>
      <c r="L810" s="69" t="s">
        <v>62</v>
      </c>
      <c r="M810" s="69" t="s">
        <v>60</v>
      </c>
      <c r="O810" s="69" t="s">
        <v>1177</v>
      </c>
      <c r="P810" s="69" t="s">
        <v>869</v>
      </c>
      <c r="Q810" s="2"/>
    </row>
    <row r="811" spans="1:17" ht="15" x14ac:dyDescent="0.2">
      <c r="A811" s="69" t="s">
        <v>460</v>
      </c>
      <c r="B811" s="69">
        <v>5065</v>
      </c>
      <c r="C811" s="69" t="s">
        <v>700</v>
      </c>
      <c r="D811" s="70" t="s">
        <v>746</v>
      </c>
      <c r="E811" s="70" t="s">
        <v>746</v>
      </c>
      <c r="G811" t="s">
        <v>702</v>
      </c>
      <c r="H811" t="s">
        <v>702</v>
      </c>
      <c r="I811" t="s">
        <v>896</v>
      </c>
      <c r="J811" t="s">
        <v>745</v>
      </c>
      <c r="K811" t="s">
        <v>1163</v>
      </c>
      <c r="L811" s="69" t="s">
        <v>62</v>
      </c>
      <c r="M811" s="69" t="s">
        <v>60</v>
      </c>
      <c r="O811" s="69" t="s">
        <v>1177</v>
      </c>
      <c r="P811" s="69" t="s">
        <v>869</v>
      </c>
      <c r="Q811" s="2"/>
    </row>
    <row r="812" spans="1:17" ht="15" x14ac:dyDescent="0.2">
      <c r="A812" s="69" t="s">
        <v>84</v>
      </c>
      <c r="B812" s="69">
        <v>302</v>
      </c>
      <c r="C812" s="69" t="s">
        <v>700</v>
      </c>
      <c r="D812" s="70" t="s">
        <v>746</v>
      </c>
      <c r="E812" s="70" t="s">
        <v>746</v>
      </c>
      <c r="G812" t="s">
        <v>702</v>
      </c>
      <c r="H812" t="s">
        <v>702</v>
      </c>
      <c r="I812" t="s">
        <v>896</v>
      </c>
      <c r="J812" t="s">
        <v>745</v>
      </c>
      <c r="K812" t="s">
        <v>1163</v>
      </c>
      <c r="L812" s="69" t="s">
        <v>62</v>
      </c>
      <c r="M812" s="69" t="s">
        <v>60</v>
      </c>
      <c r="O812" s="69" t="s">
        <v>1177</v>
      </c>
      <c r="P812" s="70" t="s">
        <v>869</v>
      </c>
      <c r="Q812" s="2"/>
    </row>
    <row r="813" spans="1:17" ht="15" x14ac:dyDescent="0.2">
      <c r="A813" s="69" t="s">
        <v>84</v>
      </c>
      <c r="B813" s="69">
        <v>322</v>
      </c>
      <c r="C813" s="69" t="s">
        <v>700</v>
      </c>
      <c r="D813" s="70" t="s">
        <v>746</v>
      </c>
      <c r="E813" s="70" t="s">
        <v>746</v>
      </c>
      <c r="G813" t="s">
        <v>702</v>
      </c>
      <c r="H813" t="s">
        <v>702</v>
      </c>
      <c r="I813" t="s">
        <v>896</v>
      </c>
      <c r="J813" t="s">
        <v>745</v>
      </c>
      <c r="K813" t="s">
        <v>1163</v>
      </c>
      <c r="L813" s="69" t="s">
        <v>62</v>
      </c>
      <c r="M813" s="69" t="s">
        <v>60</v>
      </c>
      <c r="O813" s="69" t="s">
        <v>1177</v>
      </c>
      <c r="P813" s="70" t="s">
        <v>869</v>
      </c>
      <c r="Q813" s="2"/>
    </row>
    <row r="814" spans="1:17" ht="15" x14ac:dyDescent="0.2">
      <c r="A814" s="69" t="s">
        <v>84</v>
      </c>
      <c r="B814" s="69">
        <v>337</v>
      </c>
      <c r="C814" s="69" t="s">
        <v>700</v>
      </c>
      <c r="D814" s="70" t="s">
        <v>746</v>
      </c>
      <c r="E814" s="70" t="s">
        <v>746</v>
      </c>
      <c r="G814" t="s">
        <v>702</v>
      </c>
      <c r="H814" t="s">
        <v>702</v>
      </c>
      <c r="I814" t="s">
        <v>896</v>
      </c>
      <c r="J814" t="s">
        <v>745</v>
      </c>
      <c r="K814" t="s">
        <v>1163</v>
      </c>
      <c r="L814" s="69" t="s">
        <v>62</v>
      </c>
      <c r="M814" s="69" t="s">
        <v>60</v>
      </c>
      <c r="O814" s="69" t="s">
        <v>1177</v>
      </c>
      <c r="P814" s="70" t="s">
        <v>869</v>
      </c>
      <c r="Q814" s="2"/>
    </row>
    <row r="815" spans="1:17" ht="15" x14ac:dyDescent="0.2">
      <c r="A815" s="70" t="s">
        <v>475</v>
      </c>
      <c r="B815" s="69">
        <v>5499</v>
      </c>
      <c r="C815" s="69" t="s">
        <v>700</v>
      </c>
      <c r="D815" s="70" t="s">
        <v>746</v>
      </c>
      <c r="E815" s="70" t="s">
        <v>746</v>
      </c>
      <c r="G815" t="s">
        <v>702</v>
      </c>
      <c r="H815" t="s">
        <v>702</v>
      </c>
      <c r="I815" t="s">
        <v>896</v>
      </c>
      <c r="J815" t="s">
        <v>745</v>
      </c>
      <c r="K815" t="s">
        <v>1163</v>
      </c>
      <c r="L815" s="69" t="s">
        <v>62</v>
      </c>
      <c r="M815" s="69" t="s">
        <v>60</v>
      </c>
      <c r="O815" s="69" t="s">
        <v>1177</v>
      </c>
      <c r="P815" s="70" t="s">
        <v>869</v>
      </c>
      <c r="Q815" s="2"/>
    </row>
    <row r="816" spans="1:17" ht="15" x14ac:dyDescent="0.2">
      <c r="A816" s="70" t="s">
        <v>475</v>
      </c>
      <c r="B816" s="69">
        <v>5500</v>
      </c>
      <c r="C816" s="69" t="s">
        <v>700</v>
      </c>
      <c r="D816" s="70" t="s">
        <v>746</v>
      </c>
      <c r="E816" s="70" t="s">
        <v>746</v>
      </c>
      <c r="G816" t="s">
        <v>702</v>
      </c>
      <c r="H816" t="s">
        <v>702</v>
      </c>
      <c r="I816" t="s">
        <v>896</v>
      </c>
      <c r="J816" t="s">
        <v>745</v>
      </c>
      <c r="K816" t="s">
        <v>1163</v>
      </c>
      <c r="L816" s="69" t="s">
        <v>62</v>
      </c>
      <c r="M816" s="69" t="s">
        <v>60</v>
      </c>
      <c r="O816" s="69" t="s">
        <v>1177</v>
      </c>
      <c r="P816" s="70" t="s">
        <v>869</v>
      </c>
      <c r="Q816" s="2"/>
    </row>
    <row r="817" spans="1:17" ht="15" x14ac:dyDescent="0.2">
      <c r="A817" s="70" t="s">
        <v>475</v>
      </c>
      <c r="B817" s="69">
        <v>5673</v>
      </c>
      <c r="C817" s="69" t="s">
        <v>700</v>
      </c>
      <c r="D817" s="70" t="s">
        <v>746</v>
      </c>
      <c r="E817" s="70" t="s">
        <v>746</v>
      </c>
      <c r="G817" t="s">
        <v>702</v>
      </c>
      <c r="H817" t="s">
        <v>702</v>
      </c>
      <c r="I817" t="s">
        <v>896</v>
      </c>
      <c r="J817" t="s">
        <v>745</v>
      </c>
      <c r="K817" t="s">
        <v>1163</v>
      </c>
      <c r="L817" s="69" t="s">
        <v>62</v>
      </c>
      <c r="M817" s="69" t="s">
        <v>60</v>
      </c>
      <c r="O817" s="69" t="s">
        <v>1177</v>
      </c>
      <c r="P817" s="70" t="s">
        <v>869</v>
      </c>
      <c r="Q817" s="2"/>
    </row>
    <row r="818" spans="1:17" ht="15" x14ac:dyDescent="0.2">
      <c r="A818" s="70" t="s">
        <v>475</v>
      </c>
      <c r="B818" s="69">
        <v>5674</v>
      </c>
      <c r="C818" s="69" t="s">
        <v>700</v>
      </c>
      <c r="D818" s="70" t="s">
        <v>746</v>
      </c>
      <c r="E818" s="70" t="s">
        <v>746</v>
      </c>
      <c r="G818" t="s">
        <v>702</v>
      </c>
      <c r="H818" t="s">
        <v>702</v>
      </c>
      <c r="I818" t="s">
        <v>896</v>
      </c>
      <c r="J818" t="s">
        <v>745</v>
      </c>
      <c r="K818" t="s">
        <v>1163</v>
      </c>
      <c r="L818" s="69" t="s">
        <v>62</v>
      </c>
      <c r="M818" s="69" t="s">
        <v>60</v>
      </c>
      <c r="O818" s="69" t="s">
        <v>1177</v>
      </c>
      <c r="P818" s="70" t="s">
        <v>869</v>
      </c>
      <c r="Q818" s="2"/>
    </row>
    <row r="819" spans="1:17" ht="15" x14ac:dyDescent="0.2">
      <c r="A819" s="70" t="s">
        <v>475</v>
      </c>
      <c r="B819" s="69">
        <v>5675</v>
      </c>
      <c r="C819" s="69" t="s">
        <v>700</v>
      </c>
      <c r="D819" s="70" t="s">
        <v>746</v>
      </c>
      <c r="E819" s="70" t="s">
        <v>746</v>
      </c>
      <c r="G819" t="s">
        <v>702</v>
      </c>
      <c r="H819" t="s">
        <v>702</v>
      </c>
      <c r="I819" t="s">
        <v>896</v>
      </c>
      <c r="J819" t="s">
        <v>745</v>
      </c>
      <c r="K819" t="s">
        <v>1163</v>
      </c>
      <c r="L819" s="69" t="s">
        <v>62</v>
      </c>
      <c r="M819" s="69" t="s">
        <v>60</v>
      </c>
      <c r="O819" s="69" t="s">
        <v>1177</v>
      </c>
      <c r="P819" s="70" t="s">
        <v>869</v>
      </c>
      <c r="Q819" s="2"/>
    </row>
    <row r="820" spans="1:17" ht="15" x14ac:dyDescent="0.2">
      <c r="A820" s="70" t="s">
        <v>181</v>
      </c>
      <c r="B820" s="69">
        <v>1034</v>
      </c>
      <c r="C820" s="69" t="s">
        <v>700</v>
      </c>
      <c r="D820" s="70" t="s">
        <v>902</v>
      </c>
      <c r="E820" s="70" t="s">
        <v>902</v>
      </c>
      <c r="G820" t="s">
        <v>702</v>
      </c>
      <c r="H820" t="s">
        <v>702</v>
      </c>
      <c r="I820" t="s">
        <v>896</v>
      </c>
      <c r="J820" t="s">
        <v>745</v>
      </c>
      <c r="K820" t="s">
        <v>1163</v>
      </c>
      <c r="L820" s="69" t="s">
        <v>62</v>
      </c>
      <c r="M820" s="69" t="s">
        <v>60</v>
      </c>
      <c r="O820" s="69" t="s">
        <v>1177</v>
      </c>
      <c r="P820" s="69" t="s">
        <v>869</v>
      </c>
      <c r="Q820" s="2"/>
    </row>
    <row r="821" spans="1:17" ht="15" x14ac:dyDescent="0.2">
      <c r="A821" s="70" t="s">
        <v>181</v>
      </c>
      <c r="B821" s="69">
        <v>1033</v>
      </c>
      <c r="C821" s="69" t="s">
        <v>700</v>
      </c>
      <c r="D821" s="70" t="s">
        <v>1202</v>
      </c>
      <c r="E821" s="70" t="s">
        <v>903</v>
      </c>
      <c r="G821" t="s">
        <v>702</v>
      </c>
      <c r="H821" t="s">
        <v>702</v>
      </c>
      <c r="I821" t="s">
        <v>896</v>
      </c>
      <c r="J821" t="s">
        <v>745</v>
      </c>
      <c r="K821" t="s">
        <v>1163</v>
      </c>
      <c r="L821" s="69" t="s">
        <v>62</v>
      </c>
      <c r="M821" s="69" t="s">
        <v>60</v>
      </c>
      <c r="O821" s="69" t="s">
        <v>1177</v>
      </c>
      <c r="P821" s="69" t="s">
        <v>869</v>
      </c>
      <c r="Q821" s="2"/>
    </row>
    <row r="822" spans="1:17" ht="15" x14ac:dyDescent="0.2">
      <c r="A822" s="70" t="s">
        <v>181</v>
      </c>
      <c r="B822" s="69">
        <v>1073</v>
      </c>
      <c r="C822" s="69" t="s">
        <v>700</v>
      </c>
      <c r="D822" s="70" t="s">
        <v>1202</v>
      </c>
      <c r="E822" s="70" t="s">
        <v>903</v>
      </c>
      <c r="G822" t="s">
        <v>702</v>
      </c>
      <c r="H822" t="s">
        <v>702</v>
      </c>
      <c r="I822" t="s">
        <v>896</v>
      </c>
      <c r="J822" t="s">
        <v>745</v>
      </c>
      <c r="K822" t="s">
        <v>1163</v>
      </c>
      <c r="L822" s="69" t="s">
        <v>62</v>
      </c>
      <c r="M822" s="69" t="s">
        <v>60</v>
      </c>
      <c r="O822" s="69" t="s">
        <v>1177</v>
      </c>
      <c r="P822" s="69" t="s">
        <v>869</v>
      </c>
      <c r="Q822" s="2"/>
    </row>
    <row r="823" spans="1:17" ht="15" x14ac:dyDescent="0.2">
      <c r="A823" s="70" t="s">
        <v>181</v>
      </c>
      <c r="B823" s="69">
        <v>1140</v>
      </c>
      <c r="C823" s="69" t="s">
        <v>700</v>
      </c>
      <c r="D823" s="70" t="s">
        <v>1202</v>
      </c>
      <c r="E823" s="70" t="s">
        <v>903</v>
      </c>
      <c r="G823" t="s">
        <v>702</v>
      </c>
      <c r="H823" t="s">
        <v>702</v>
      </c>
      <c r="I823" t="s">
        <v>896</v>
      </c>
      <c r="J823" t="s">
        <v>745</v>
      </c>
      <c r="K823" t="s">
        <v>1163</v>
      </c>
      <c r="L823" s="69" t="s">
        <v>62</v>
      </c>
      <c r="M823" s="69" t="s">
        <v>60</v>
      </c>
      <c r="O823" s="69" t="s">
        <v>1177</v>
      </c>
      <c r="P823" s="69" t="s">
        <v>869</v>
      </c>
      <c r="Q823" s="2"/>
    </row>
    <row r="824" spans="1:17" ht="15" x14ac:dyDescent="0.2">
      <c r="A824" s="70" t="s">
        <v>253</v>
      </c>
      <c r="B824" s="69">
        <v>1727</v>
      </c>
      <c r="C824" s="69" t="s">
        <v>700</v>
      </c>
      <c r="D824" s="70" t="s">
        <v>1202</v>
      </c>
      <c r="E824" s="70" t="s">
        <v>903</v>
      </c>
      <c r="G824" t="s">
        <v>702</v>
      </c>
      <c r="H824" t="s">
        <v>702</v>
      </c>
      <c r="I824" t="s">
        <v>896</v>
      </c>
      <c r="J824" t="s">
        <v>745</v>
      </c>
      <c r="K824" t="s">
        <v>1163</v>
      </c>
      <c r="L824" s="69" t="s">
        <v>62</v>
      </c>
      <c r="M824" s="69" t="s">
        <v>60</v>
      </c>
      <c r="O824" s="69" t="s">
        <v>1177</v>
      </c>
      <c r="P824" s="69" t="s">
        <v>869</v>
      </c>
      <c r="Q824" s="2"/>
    </row>
    <row r="825" spans="1:17" ht="15" x14ac:dyDescent="0.2">
      <c r="A825" s="70" t="s">
        <v>253</v>
      </c>
      <c r="B825" s="69">
        <v>1850</v>
      </c>
      <c r="C825" s="69" t="s">
        <v>700</v>
      </c>
      <c r="D825" s="70" t="s">
        <v>1202</v>
      </c>
      <c r="E825" s="70" t="s">
        <v>902</v>
      </c>
      <c r="G825" t="s">
        <v>702</v>
      </c>
      <c r="H825" t="s">
        <v>702</v>
      </c>
      <c r="I825" t="s">
        <v>896</v>
      </c>
      <c r="J825" t="s">
        <v>745</v>
      </c>
      <c r="K825" t="s">
        <v>1163</v>
      </c>
      <c r="L825" s="69" t="s">
        <v>62</v>
      </c>
      <c r="M825" s="69" t="s">
        <v>60</v>
      </c>
      <c r="O825" s="69" t="s">
        <v>1177</v>
      </c>
      <c r="P825" s="70" t="s">
        <v>869</v>
      </c>
      <c r="Q825" s="2"/>
    </row>
    <row r="826" spans="1:17" ht="15" x14ac:dyDescent="0.2">
      <c r="A826" s="70" t="s">
        <v>253</v>
      </c>
      <c r="B826" s="69">
        <v>1986</v>
      </c>
      <c r="C826" s="69" t="s">
        <v>700</v>
      </c>
      <c r="D826" s="70" t="s">
        <v>1202</v>
      </c>
      <c r="E826" s="70" t="s">
        <v>902</v>
      </c>
      <c r="G826" t="s">
        <v>702</v>
      </c>
      <c r="H826" t="s">
        <v>702</v>
      </c>
      <c r="I826" t="s">
        <v>896</v>
      </c>
      <c r="J826" t="s">
        <v>745</v>
      </c>
      <c r="K826" t="s">
        <v>1163</v>
      </c>
      <c r="L826" s="69" t="s">
        <v>62</v>
      </c>
      <c r="M826" s="69" t="s">
        <v>60</v>
      </c>
      <c r="O826" s="69" t="s">
        <v>1177</v>
      </c>
      <c r="P826" s="69" t="s">
        <v>869</v>
      </c>
      <c r="Q826" s="2"/>
    </row>
    <row r="827" spans="1:17" ht="15" x14ac:dyDescent="0.2">
      <c r="A827" s="70" t="s">
        <v>298</v>
      </c>
      <c r="B827" s="69">
        <v>2864</v>
      </c>
      <c r="C827" s="69" t="s">
        <v>700</v>
      </c>
      <c r="D827" s="70" t="s">
        <v>1202</v>
      </c>
      <c r="E827" s="70" t="s">
        <v>903</v>
      </c>
      <c r="G827" t="s">
        <v>702</v>
      </c>
      <c r="H827" t="s">
        <v>702</v>
      </c>
      <c r="I827" t="s">
        <v>896</v>
      </c>
      <c r="J827" t="s">
        <v>745</v>
      </c>
      <c r="K827" t="s">
        <v>1163</v>
      </c>
      <c r="L827" s="69" t="s">
        <v>62</v>
      </c>
      <c r="M827" s="69" t="s">
        <v>60</v>
      </c>
      <c r="O827" s="69" t="s">
        <v>1177</v>
      </c>
      <c r="P827" s="70" t="s">
        <v>869</v>
      </c>
      <c r="Q827" s="2"/>
    </row>
    <row r="828" spans="1:17" ht="15" x14ac:dyDescent="0.2">
      <c r="A828" s="70" t="s">
        <v>298</v>
      </c>
      <c r="B828" s="69">
        <v>2917</v>
      </c>
      <c r="C828" s="69" t="s">
        <v>700</v>
      </c>
      <c r="D828" s="70" t="s">
        <v>1202</v>
      </c>
      <c r="E828" s="70" t="s">
        <v>903</v>
      </c>
      <c r="G828" t="s">
        <v>702</v>
      </c>
      <c r="H828" t="s">
        <v>702</v>
      </c>
      <c r="I828" t="s">
        <v>896</v>
      </c>
      <c r="J828" t="s">
        <v>745</v>
      </c>
      <c r="K828" t="s">
        <v>1163</v>
      </c>
      <c r="L828" s="69" t="s">
        <v>62</v>
      </c>
      <c r="M828" s="69" t="s">
        <v>60</v>
      </c>
      <c r="O828" s="69" t="s">
        <v>1177</v>
      </c>
      <c r="P828" s="70" t="s">
        <v>869</v>
      </c>
      <c r="Q828" s="2"/>
    </row>
    <row r="829" spans="1:17" ht="15" x14ac:dyDescent="0.2">
      <c r="A829" s="69" t="s">
        <v>460</v>
      </c>
      <c r="B829" s="69">
        <v>5026</v>
      </c>
      <c r="C829" s="69" t="s">
        <v>700</v>
      </c>
      <c r="D829" s="70" t="s">
        <v>1202</v>
      </c>
      <c r="E829" s="70" t="s">
        <v>903</v>
      </c>
      <c r="G829" t="s">
        <v>702</v>
      </c>
      <c r="H829" t="s">
        <v>702</v>
      </c>
      <c r="I829" t="s">
        <v>896</v>
      </c>
      <c r="J829" t="s">
        <v>745</v>
      </c>
      <c r="K829" t="s">
        <v>1163</v>
      </c>
      <c r="L829" s="69" t="s">
        <v>62</v>
      </c>
      <c r="M829" s="69" t="s">
        <v>60</v>
      </c>
      <c r="O829" s="69" t="s">
        <v>1177</v>
      </c>
      <c r="P829" s="69" t="s">
        <v>869</v>
      </c>
      <c r="Q829" s="2"/>
    </row>
    <row r="830" spans="1:17" ht="15" x14ac:dyDescent="0.2">
      <c r="A830" s="69" t="s">
        <v>460</v>
      </c>
      <c r="B830" s="69">
        <v>5027</v>
      </c>
      <c r="C830" s="69" t="s">
        <v>700</v>
      </c>
      <c r="D830" s="70" t="s">
        <v>1202</v>
      </c>
      <c r="E830" s="70" t="s">
        <v>903</v>
      </c>
      <c r="G830" t="s">
        <v>702</v>
      </c>
      <c r="H830" t="s">
        <v>702</v>
      </c>
      <c r="I830" t="s">
        <v>896</v>
      </c>
      <c r="J830" t="s">
        <v>745</v>
      </c>
      <c r="K830" t="s">
        <v>1163</v>
      </c>
      <c r="L830" s="69" t="s">
        <v>62</v>
      </c>
      <c r="M830" s="69" t="s">
        <v>60</v>
      </c>
      <c r="O830" s="69" t="s">
        <v>1177</v>
      </c>
      <c r="P830" s="69" t="s">
        <v>869</v>
      </c>
      <c r="Q830" s="2"/>
    </row>
    <row r="831" spans="1:17" ht="15" x14ac:dyDescent="0.2">
      <c r="A831" s="69" t="s">
        <v>460</v>
      </c>
      <c r="B831" s="69">
        <v>5066</v>
      </c>
      <c r="C831" s="69" t="s">
        <v>700</v>
      </c>
      <c r="D831" s="70" t="s">
        <v>1202</v>
      </c>
      <c r="E831" s="70" t="s">
        <v>902</v>
      </c>
      <c r="G831" t="s">
        <v>702</v>
      </c>
      <c r="H831" t="s">
        <v>702</v>
      </c>
      <c r="I831" t="s">
        <v>896</v>
      </c>
      <c r="J831" t="s">
        <v>745</v>
      </c>
      <c r="K831" t="s">
        <v>1163</v>
      </c>
      <c r="L831" s="69" t="s">
        <v>62</v>
      </c>
      <c r="M831" s="69" t="s">
        <v>60</v>
      </c>
      <c r="O831" s="69" t="s">
        <v>1177</v>
      </c>
      <c r="P831" s="69" t="s">
        <v>869</v>
      </c>
      <c r="Q831" s="2"/>
    </row>
    <row r="832" spans="1:17" ht="15" x14ac:dyDescent="0.2">
      <c r="A832" s="69" t="s">
        <v>84</v>
      </c>
      <c r="B832" s="69">
        <v>305</v>
      </c>
      <c r="C832" s="69" t="s">
        <v>700</v>
      </c>
      <c r="D832" s="70" t="s">
        <v>1202</v>
      </c>
      <c r="E832" s="70" t="s">
        <v>902</v>
      </c>
      <c r="G832" t="s">
        <v>702</v>
      </c>
      <c r="H832" t="s">
        <v>702</v>
      </c>
      <c r="I832" t="s">
        <v>896</v>
      </c>
      <c r="J832" t="s">
        <v>745</v>
      </c>
      <c r="K832" t="s">
        <v>1163</v>
      </c>
      <c r="L832" s="69" t="s">
        <v>62</v>
      </c>
      <c r="M832" s="69" t="s">
        <v>60</v>
      </c>
      <c r="O832" s="69" t="s">
        <v>1177</v>
      </c>
      <c r="P832" s="70" t="s">
        <v>869</v>
      </c>
      <c r="Q832" s="2"/>
    </row>
    <row r="833" spans="1:17" ht="15" x14ac:dyDescent="0.2">
      <c r="A833" s="69" t="s">
        <v>84</v>
      </c>
      <c r="B833" s="69">
        <v>325</v>
      </c>
      <c r="C833" s="69" t="s">
        <v>700</v>
      </c>
      <c r="D833" s="70" t="s">
        <v>1202</v>
      </c>
      <c r="E833" s="70" t="s">
        <v>903</v>
      </c>
      <c r="G833" t="s">
        <v>702</v>
      </c>
      <c r="H833" t="s">
        <v>702</v>
      </c>
      <c r="I833" t="s">
        <v>896</v>
      </c>
      <c r="J833" t="s">
        <v>745</v>
      </c>
      <c r="K833" t="s">
        <v>1163</v>
      </c>
      <c r="L833" s="69" t="s">
        <v>62</v>
      </c>
      <c r="M833" s="69" t="s">
        <v>60</v>
      </c>
      <c r="O833" s="69" t="s">
        <v>1177</v>
      </c>
      <c r="P833" s="70" t="s">
        <v>869</v>
      </c>
      <c r="Q833" s="2"/>
    </row>
    <row r="834" spans="1:17" ht="15" x14ac:dyDescent="0.2">
      <c r="A834" s="69" t="s">
        <v>84</v>
      </c>
      <c r="B834" s="69">
        <v>342</v>
      </c>
      <c r="C834" s="69" t="s">
        <v>700</v>
      </c>
      <c r="D834" s="70" t="s">
        <v>1202</v>
      </c>
      <c r="E834" s="70" t="s">
        <v>903</v>
      </c>
      <c r="G834" t="s">
        <v>702</v>
      </c>
      <c r="H834" t="s">
        <v>702</v>
      </c>
      <c r="I834" t="s">
        <v>896</v>
      </c>
      <c r="J834" t="s">
        <v>745</v>
      </c>
      <c r="K834" t="s">
        <v>1163</v>
      </c>
      <c r="L834" s="69" t="s">
        <v>62</v>
      </c>
      <c r="M834" s="69" t="s">
        <v>60</v>
      </c>
      <c r="O834" s="69" t="s">
        <v>1177</v>
      </c>
      <c r="P834" s="70" t="s">
        <v>869</v>
      </c>
      <c r="Q834" s="2"/>
    </row>
    <row r="835" spans="1:17" ht="15" x14ac:dyDescent="0.2">
      <c r="A835" s="70" t="s">
        <v>475</v>
      </c>
      <c r="B835" s="69">
        <v>5444</v>
      </c>
      <c r="C835" s="69" t="s">
        <v>700</v>
      </c>
      <c r="D835" s="70" t="s">
        <v>1202</v>
      </c>
      <c r="E835" s="70" t="s">
        <v>903</v>
      </c>
      <c r="G835" t="s">
        <v>702</v>
      </c>
      <c r="H835" t="s">
        <v>702</v>
      </c>
      <c r="I835" t="s">
        <v>896</v>
      </c>
      <c r="J835" t="s">
        <v>745</v>
      </c>
      <c r="K835" t="s">
        <v>1163</v>
      </c>
      <c r="L835" s="69" t="s">
        <v>62</v>
      </c>
      <c r="M835" s="69" t="s">
        <v>60</v>
      </c>
      <c r="O835" s="69" t="s">
        <v>1177</v>
      </c>
      <c r="P835" s="70" t="s">
        <v>869</v>
      </c>
      <c r="Q835" s="2"/>
    </row>
    <row r="836" spans="1:17" ht="15" x14ac:dyDescent="0.2">
      <c r="A836" s="70" t="s">
        <v>475</v>
      </c>
      <c r="B836" s="69">
        <v>5494</v>
      </c>
      <c r="C836" s="69" t="s">
        <v>700</v>
      </c>
      <c r="D836" s="70" t="s">
        <v>1202</v>
      </c>
      <c r="E836" s="70" t="s">
        <v>903</v>
      </c>
      <c r="G836" t="s">
        <v>702</v>
      </c>
      <c r="H836" t="s">
        <v>702</v>
      </c>
      <c r="I836" t="s">
        <v>896</v>
      </c>
      <c r="J836" t="s">
        <v>745</v>
      </c>
      <c r="K836" t="s">
        <v>1163</v>
      </c>
      <c r="L836" s="69" t="s">
        <v>62</v>
      </c>
      <c r="M836" s="69" t="s">
        <v>60</v>
      </c>
      <c r="O836" s="69" t="s">
        <v>1177</v>
      </c>
      <c r="P836" s="70" t="s">
        <v>869</v>
      </c>
      <c r="Q836" s="2"/>
    </row>
    <row r="837" spans="1:17" ht="15" x14ac:dyDescent="0.2">
      <c r="A837" s="70" t="s">
        <v>475</v>
      </c>
      <c r="B837" s="69">
        <v>5528</v>
      </c>
      <c r="C837" s="69" t="s">
        <v>700</v>
      </c>
      <c r="D837" s="70" t="s">
        <v>1202</v>
      </c>
      <c r="E837" s="70" t="s">
        <v>902</v>
      </c>
      <c r="G837" t="s">
        <v>702</v>
      </c>
      <c r="H837" t="s">
        <v>702</v>
      </c>
      <c r="I837" t="s">
        <v>896</v>
      </c>
      <c r="J837" t="s">
        <v>745</v>
      </c>
      <c r="K837" t="s">
        <v>1163</v>
      </c>
      <c r="L837" s="69" t="s">
        <v>62</v>
      </c>
      <c r="M837" s="69" t="s">
        <v>60</v>
      </c>
      <c r="O837" s="69" t="s">
        <v>1177</v>
      </c>
      <c r="P837" s="70" t="s">
        <v>869</v>
      </c>
      <c r="Q837" s="2"/>
    </row>
    <row r="838" spans="1:17" ht="15" x14ac:dyDescent="0.2">
      <c r="A838" s="70" t="s">
        <v>441</v>
      </c>
      <c r="B838" s="69">
        <v>5236</v>
      </c>
      <c r="C838" s="69" t="s">
        <v>700</v>
      </c>
      <c r="D838" s="70" t="s">
        <v>1165</v>
      </c>
      <c r="E838" s="70" t="s">
        <v>881</v>
      </c>
      <c r="G838" t="s">
        <v>702</v>
      </c>
      <c r="H838" t="s">
        <v>702</v>
      </c>
      <c r="I838" t="s">
        <v>896</v>
      </c>
      <c r="J838" t="s">
        <v>745</v>
      </c>
      <c r="K838" t="s">
        <v>1163</v>
      </c>
      <c r="L838" s="69" t="s">
        <v>62</v>
      </c>
      <c r="M838" s="69" t="s">
        <v>60</v>
      </c>
      <c r="O838" s="69" t="s">
        <v>1177</v>
      </c>
      <c r="P838" s="70" t="s">
        <v>869</v>
      </c>
      <c r="Q838" s="2"/>
    </row>
    <row r="839" spans="1:17" ht="15" x14ac:dyDescent="0.2">
      <c r="A839" s="70" t="s">
        <v>441</v>
      </c>
      <c r="B839" s="69">
        <v>5237</v>
      </c>
      <c r="C839" s="69" t="s">
        <v>700</v>
      </c>
      <c r="D839" s="70" t="s">
        <v>1165</v>
      </c>
      <c r="E839" s="70" t="s">
        <v>881</v>
      </c>
      <c r="G839" t="s">
        <v>702</v>
      </c>
      <c r="H839" t="s">
        <v>702</v>
      </c>
      <c r="I839" t="s">
        <v>896</v>
      </c>
      <c r="J839" t="s">
        <v>745</v>
      </c>
      <c r="K839" t="s">
        <v>1163</v>
      </c>
      <c r="L839" s="69" t="s">
        <v>62</v>
      </c>
      <c r="M839" s="69" t="s">
        <v>60</v>
      </c>
      <c r="O839" s="69" t="s">
        <v>1177</v>
      </c>
      <c r="P839" s="70" t="s">
        <v>869</v>
      </c>
      <c r="Q839" s="2"/>
    </row>
    <row r="840" spans="1:17" ht="15" x14ac:dyDescent="0.2">
      <c r="A840" s="70" t="s">
        <v>441</v>
      </c>
      <c r="B840" s="69">
        <v>5238</v>
      </c>
      <c r="C840" s="69" t="s">
        <v>700</v>
      </c>
      <c r="D840" s="70" t="s">
        <v>1165</v>
      </c>
      <c r="E840" s="70" t="s">
        <v>881</v>
      </c>
      <c r="G840" t="s">
        <v>702</v>
      </c>
      <c r="H840" t="s">
        <v>702</v>
      </c>
      <c r="I840" t="s">
        <v>896</v>
      </c>
      <c r="J840" t="s">
        <v>745</v>
      </c>
      <c r="K840" t="s">
        <v>1163</v>
      </c>
      <c r="L840" s="69" t="s">
        <v>62</v>
      </c>
      <c r="M840" s="69" t="s">
        <v>60</v>
      </c>
      <c r="O840" s="69" t="s">
        <v>1177</v>
      </c>
      <c r="P840" s="70" t="s">
        <v>869</v>
      </c>
      <c r="Q840" s="2"/>
    </row>
    <row r="841" spans="1:17" ht="15" x14ac:dyDescent="0.2">
      <c r="A841" s="70" t="s">
        <v>282</v>
      </c>
      <c r="B841" s="69">
        <v>2541</v>
      </c>
      <c r="C841" s="69" t="s">
        <v>700</v>
      </c>
      <c r="D841" s="70" t="s">
        <v>1203</v>
      </c>
      <c r="E841" s="70" t="s">
        <v>904</v>
      </c>
      <c r="F841" s="69">
        <v>1</v>
      </c>
      <c r="G841" t="s">
        <v>702</v>
      </c>
      <c r="H841" t="s">
        <v>702</v>
      </c>
      <c r="I841" t="s">
        <v>896</v>
      </c>
      <c r="J841" t="s">
        <v>745</v>
      </c>
      <c r="K841" s="69" t="s">
        <v>1163</v>
      </c>
      <c r="L841" s="69" t="s">
        <v>62</v>
      </c>
      <c r="M841" s="69" t="s">
        <v>60</v>
      </c>
      <c r="N841" s="69"/>
      <c r="O841" s="69" t="s">
        <v>1177</v>
      </c>
      <c r="P841" s="69" t="s">
        <v>1204</v>
      </c>
      <c r="Q841" s="2"/>
    </row>
    <row r="842" spans="1:17" ht="15" x14ac:dyDescent="0.2">
      <c r="A842" s="70" t="s">
        <v>282</v>
      </c>
      <c r="B842" s="69">
        <v>2542</v>
      </c>
      <c r="C842" s="69" t="s">
        <v>700</v>
      </c>
      <c r="D842" s="70" t="s">
        <v>1203</v>
      </c>
      <c r="E842" s="70" t="s">
        <v>904</v>
      </c>
      <c r="F842" s="70">
        <v>1</v>
      </c>
      <c r="G842" t="s">
        <v>702</v>
      </c>
      <c r="H842" t="s">
        <v>702</v>
      </c>
      <c r="I842" t="s">
        <v>896</v>
      </c>
      <c r="J842" t="s">
        <v>745</v>
      </c>
      <c r="K842" s="69" t="s">
        <v>1163</v>
      </c>
      <c r="L842" s="69" t="s">
        <v>62</v>
      </c>
      <c r="M842" s="69" t="s">
        <v>60</v>
      </c>
      <c r="N842" s="69"/>
      <c r="O842" s="69" t="s">
        <v>1177</v>
      </c>
      <c r="P842" s="69" t="s">
        <v>1204</v>
      </c>
      <c r="Q842" s="2"/>
    </row>
    <row r="843" spans="1:17" ht="15" x14ac:dyDescent="0.2">
      <c r="A843" s="70" t="s">
        <v>282</v>
      </c>
      <c r="B843" s="69">
        <v>2559</v>
      </c>
      <c r="C843" s="69" t="s">
        <v>700</v>
      </c>
      <c r="D843" s="70" t="s">
        <v>1203</v>
      </c>
      <c r="E843" s="70" t="s">
        <v>904</v>
      </c>
      <c r="F843" s="70">
        <v>1</v>
      </c>
      <c r="G843" t="s">
        <v>702</v>
      </c>
      <c r="H843" t="s">
        <v>702</v>
      </c>
      <c r="I843" t="s">
        <v>896</v>
      </c>
      <c r="J843" t="s">
        <v>745</v>
      </c>
      <c r="K843" s="69" t="s">
        <v>1163</v>
      </c>
      <c r="L843" s="69" t="s">
        <v>62</v>
      </c>
      <c r="M843" s="69" t="s">
        <v>60</v>
      </c>
      <c r="N843" s="69"/>
      <c r="O843" s="69" t="s">
        <v>1177</v>
      </c>
      <c r="P843" s="69" t="s">
        <v>1204</v>
      </c>
      <c r="Q843" s="2"/>
    </row>
    <row r="844" spans="1:17" ht="15" x14ac:dyDescent="0.2">
      <c r="A844" s="70" t="s">
        <v>282</v>
      </c>
      <c r="B844" s="69">
        <v>2560</v>
      </c>
      <c r="C844" s="69" t="s">
        <v>700</v>
      </c>
      <c r="D844" s="70" t="s">
        <v>1203</v>
      </c>
      <c r="E844" s="70" t="s">
        <v>904</v>
      </c>
      <c r="F844" s="70">
        <v>1</v>
      </c>
      <c r="G844" t="s">
        <v>702</v>
      </c>
      <c r="H844" t="s">
        <v>702</v>
      </c>
      <c r="I844" t="s">
        <v>896</v>
      </c>
      <c r="J844" t="s">
        <v>745</v>
      </c>
      <c r="K844" s="69" t="s">
        <v>1163</v>
      </c>
      <c r="L844" s="69" t="s">
        <v>62</v>
      </c>
      <c r="M844" s="69" t="s">
        <v>60</v>
      </c>
      <c r="N844" s="69"/>
      <c r="O844" s="69" t="s">
        <v>1177</v>
      </c>
      <c r="P844" s="69" t="s">
        <v>1204</v>
      </c>
      <c r="Q844" s="2"/>
    </row>
    <row r="845" spans="1:17" ht="15" x14ac:dyDescent="0.2">
      <c r="A845" s="70" t="s">
        <v>181</v>
      </c>
      <c r="B845" s="69">
        <v>1065</v>
      </c>
      <c r="C845" s="69" t="s">
        <v>700</v>
      </c>
      <c r="D845" s="70" t="s">
        <v>1205</v>
      </c>
      <c r="E845" s="70" t="s">
        <v>905</v>
      </c>
      <c r="F845" s="69">
        <v>1</v>
      </c>
      <c r="G845" t="s">
        <v>702</v>
      </c>
      <c r="H845" t="s">
        <v>702</v>
      </c>
      <c r="I845" t="s">
        <v>896</v>
      </c>
      <c r="J845" t="s">
        <v>745</v>
      </c>
      <c r="K845" s="69" t="s">
        <v>1163</v>
      </c>
      <c r="L845" s="69" t="s">
        <v>62</v>
      </c>
      <c r="M845" s="69" t="s">
        <v>60</v>
      </c>
      <c r="N845" s="69"/>
      <c r="O845" s="69" t="s">
        <v>1177</v>
      </c>
      <c r="P845" s="69" t="s">
        <v>1204</v>
      </c>
      <c r="Q845" s="2"/>
    </row>
    <row r="846" spans="1:17" ht="15" x14ac:dyDescent="0.2">
      <c r="A846" s="70" t="s">
        <v>181</v>
      </c>
      <c r="B846" s="69">
        <v>1066</v>
      </c>
      <c r="C846" s="69" t="s">
        <v>700</v>
      </c>
      <c r="D846" s="70" t="s">
        <v>1205</v>
      </c>
      <c r="E846" s="70" t="s">
        <v>905</v>
      </c>
      <c r="F846" s="69">
        <v>1</v>
      </c>
      <c r="G846" t="s">
        <v>702</v>
      </c>
      <c r="H846" t="s">
        <v>702</v>
      </c>
      <c r="I846" t="s">
        <v>896</v>
      </c>
      <c r="J846" t="s">
        <v>745</v>
      </c>
      <c r="K846" s="69" t="s">
        <v>1163</v>
      </c>
      <c r="L846" s="69" t="s">
        <v>62</v>
      </c>
      <c r="M846" s="69" t="s">
        <v>60</v>
      </c>
      <c r="N846" s="69"/>
      <c r="O846" s="69" t="s">
        <v>1177</v>
      </c>
      <c r="P846" s="69" t="s">
        <v>1204</v>
      </c>
      <c r="Q846" s="2"/>
    </row>
    <row r="847" spans="1:17" ht="15" x14ac:dyDescent="0.2">
      <c r="A847" s="70" t="s">
        <v>181</v>
      </c>
      <c r="B847" s="69">
        <v>1067</v>
      </c>
      <c r="C847" s="69" t="s">
        <v>700</v>
      </c>
      <c r="D847" s="70" t="s">
        <v>1205</v>
      </c>
      <c r="E847" s="70" t="s">
        <v>905</v>
      </c>
      <c r="F847" s="69">
        <v>1</v>
      </c>
      <c r="G847" t="s">
        <v>702</v>
      </c>
      <c r="H847" t="s">
        <v>702</v>
      </c>
      <c r="I847" t="s">
        <v>896</v>
      </c>
      <c r="J847" t="s">
        <v>745</v>
      </c>
      <c r="K847" s="69" t="s">
        <v>1163</v>
      </c>
      <c r="L847" s="69" t="s">
        <v>62</v>
      </c>
      <c r="M847" s="69" t="s">
        <v>60</v>
      </c>
      <c r="N847" s="69"/>
      <c r="O847" s="69" t="s">
        <v>1177</v>
      </c>
      <c r="P847" s="69" t="s">
        <v>1204</v>
      </c>
      <c r="Q847" s="2"/>
    </row>
    <row r="848" spans="1:17" ht="15" x14ac:dyDescent="0.2">
      <c r="A848" s="70" t="s">
        <v>181</v>
      </c>
      <c r="B848" s="69">
        <v>1068</v>
      </c>
      <c r="C848" s="69" t="s">
        <v>700</v>
      </c>
      <c r="D848" s="70" t="s">
        <v>1205</v>
      </c>
      <c r="E848" s="70" t="s">
        <v>905</v>
      </c>
      <c r="F848" s="69">
        <v>1</v>
      </c>
      <c r="G848" t="s">
        <v>702</v>
      </c>
      <c r="H848" t="s">
        <v>702</v>
      </c>
      <c r="I848" t="s">
        <v>896</v>
      </c>
      <c r="J848" t="s">
        <v>745</v>
      </c>
      <c r="K848" s="69" t="s">
        <v>1163</v>
      </c>
      <c r="L848" s="69" t="s">
        <v>62</v>
      </c>
      <c r="M848" s="69" t="s">
        <v>60</v>
      </c>
      <c r="N848" s="69"/>
      <c r="O848" s="69" t="s">
        <v>1177</v>
      </c>
      <c r="P848" s="69" t="s">
        <v>1204</v>
      </c>
      <c r="Q848" s="2"/>
    </row>
    <row r="849" spans="1:17" ht="15" x14ac:dyDescent="0.2">
      <c r="A849" s="70" t="s">
        <v>181</v>
      </c>
      <c r="B849" s="69">
        <v>1069</v>
      </c>
      <c r="C849" s="69" t="s">
        <v>700</v>
      </c>
      <c r="D849" s="70" t="s">
        <v>1205</v>
      </c>
      <c r="E849" s="70" t="s">
        <v>905</v>
      </c>
      <c r="F849" s="69">
        <v>1</v>
      </c>
      <c r="G849" t="s">
        <v>702</v>
      </c>
      <c r="H849" t="s">
        <v>702</v>
      </c>
      <c r="I849" t="s">
        <v>896</v>
      </c>
      <c r="J849" t="s">
        <v>745</v>
      </c>
      <c r="K849" s="69" t="s">
        <v>1163</v>
      </c>
      <c r="L849" s="69" t="s">
        <v>62</v>
      </c>
      <c r="M849" s="69" t="s">
        <v>60</v>
      </c>
      <c r="N849" s="69"/>
      <c r="O849" s="69" t="s">
        <v>1177</v>
      </c>
      <c r="P849" s="69" t="s">
        <v>1204</v>
      </c>
      <c r="Q849" s="2"/>
    </row>
    <row r="850" spans="1:17" ht="15" x14ac:dyDescent="0.2">
      <c r="A850" s="70" t="s">
        <v>181</v>
      </c>
      <c r="B850" s="69">
        <v>1070</v>
      </c>
      <c r="C850" s="69" t="s">
        <v>700</v>
      </c>
      <c r="D850" s="70" t="s">
        <v>1205</v>
      </c>
      <c r="E850" s="70" t="s">
        <v>905</v>
      </c>
      <c r="F850" s="69">
        <v>1</v>
      </c>
      <c r="G850" t="s">
        <v>702</v>
      </c>
      <c r="H850" t="s">
        <v>702</v>
      </c>
      <c r="I850" t="s">
        <v>896</v>
      </c>
      <c r="J850" t="s">
        <v>745</v>
      </c>
      <c r="K850" s="69" t="s">
        <v>1163</v>
      </c>
      <c r="L850" s="69" t="s">
        <v>62</v>
      </c>
      <c r="M850" s="69" t="s">
        <v>60</v>
      </c>
      <c r="N850" s="69"/>
      <c r="O850" s="69" t="s">
        <v>1177</v>
      </c>
      <c r="P850" s="69" t="s">
        <v>1204</v>
      </c>
      <c r="Q850" s="2"/>
    </row>
    <row r="851" spans="1:17" ht="15" x14ac:dyDescent="0.2">
      <c r="A851" s="70" t="s">
        <v>253</v>
      </c>
      <c r="B851" s="69">
        <v>1731</v>
      </c>
      <c r="C851" s="69" t="s">
        <v>700</v>
      </c>
      <c r="D851" s="70" t="s">
        <v>1205</v>
      </c>
      <c r="E851" s="70" t="s">
        <v>905</v>
      </c>
      <c r="F851" s="70">
        <v>1</v>
      </c>
      <c r="G851" t="s">
        <v>702</v>
      </c>
      <c r="H851" t="s">
        <v>702</v>
      </c>
      <c r="I851" t="s">
        <v>896</v>
      </c>
      <c r="J851" t="s">
        <v>745</v>
      </c>
      <c r="K851" s="69" t="s">
        <v>1163</v>
      </c>
      <c r="L851" s="69" t="s">
        <v>62</v>
      </c>
      <c r="M851" s="69" t="s">
        <v>60</v>
      </c>
      <c r="N851" s="69"/>
      <c r="O851" s="69" t="s">
        <v>1177</v>
      </c>
      <c r="P851" s="69" t="s">
        <v>1204</v>
      </c>
      <c r="Q851" s="2"/>
    </row>
    <row r="852" spans="1:17" ht="15" x14ac:dyDescent="0.2">
      <c r="A852" s="70" t="s">
        <v>253</v>
      </c>
      <c r="B852" s="69">
        <v>1732</v>
      </c>
      <c r="C852" s="69" t="s">
        <v>700</v>
      </c>
      <c r="D852" s="70" t="s">
        <v>1205</v>
      </c>
      <c r="E852" s="70" t="s">
        <v>905</v>
      </c>
      <c r="F852" s="70">
        <v>1</v>
      </c>
      <c r="G852" t="s">
        <v>702</v>
      </c>
      <c r="H852" t="s">
        <v>702</v>
      </c>
      <c r="I852" t="s">
        <v>896</v>
      </c>
      <c r="J852" t="s">
        <v>745</v>
      </c>
      <c r="K852" s="69" t="s">
        <v>1163</v>
      </c>
      <c r="L852" s="69" t="s">
        <v>62</v>
      </c>
      <c r="M852" s="69" t="s">
        <v>60</v>
      </c>
      <c r="N852" s="69"/>
      <c r="O852" s="69" t="s">
        <v>1177</v>
      </c>
      <c r="P852" s="69" t="s">
        <v>1204</v>
      </c>
      <c r="Q852" s="2"/>
    </row>
    <row r="853" spans="1:17" ht="15" x14ac:dyDescent="0.2">
      <c r="A853" s="70" t="s">
        <v>253</v>
      </c>
      <c r="B853" s="69">
        <v>1857</v>
      </c>
      <c r="C853" s="69" t="s">
        <v>700</v>
      </c>
      <c r="D853" s="70" t="s">
        <v>1205</v>
      </c>
      <c r="E853" s="70" t="s">
        <v>905</v>
      </c>
      <c r="F853" s="70">
        <v>1</v>
      </c>
      <c r="G853" t="s">
        <v>702</v>
      </c>
      <c r="H853" t="s">
        <v>702</v>
      </c>
      <c r="I853" t="s">
        <v>896</v>
      </c>
      <c r="J853" t="s">
        <v>745</v>
      </c>
      <c r="K853" s="69" t="s">
        <v>1163</v>
      </c>
      <c r="L853" s="69" t="s">
        <v>62</v>
      </c>
      <c r="M853" s="69" t="s">
        <v>60</v>
      </c>
      <c r="N853" s="69"/>
      <c r="O853" s="69" t="s">
        <v>1177</v>
      </c>
      <c r="P853" s="69" t="s">
        <v>1204</v>
      </c>
      <c r="Q853" s="2"/>
    </row>
    <row r="854" spans="1:17" ht="15" x14ac:dyDescent="0.2">
      <c r="A854" s="70" t="s">
        <v>253</v>
      </c>
      <c r="B854" s="69">
        <v>1858</v>
      </c>
      <c r="C854" s="69" t="s">
        <v>700</v>
      </c>
      <c r="D854" s="70" t="s">
        <v>1205</v>
      </c>
      <c r="E854" s="70" t="s">
        <v>905</v>
      </c>
      <c r="F854" s="70">
        <v>1</v>
      </c>
      <c r="G854" t="s">
        <v>702</v>
      </c>
      <c r="H854" t="s">
        <v>702</v>
      </c>
      <c r="I854" t="s">
        <v>896</v>
      </c>
      <c r="J854" t="s">
        <v>745</v>
      </c>
      <c r="K854" s="69" t="s">
        <v>1163</v>
      </c>
      <c r="L854" s="69" t="s">
        <v>62</v>
      </c>
      <c r="M854" s="69" t="s">
        <v>60</v>
      </c>
      <c r="N854" s="69"/>
      <c r="O854" s="69" t="s">
        <v>1177</v>
      </c>
      <c r="P854" s="69" t="s">
        <v>1204</v>
      </c>
      <c r="Q854" s="2"/>
    </row>
    <row r="855" spans="1:17" ht="15" x14ac:dyDescent="0.2">
      <c r="A855" s="70" t="s">
        <v>253</v>
      </c>
      <c r="B855" s="69">
        <v>1859</v>
      </c>
      <c r="C855" s="69" t="s">
        <v>700</v>
      </c>
      <c r="D855" s="70" t="s">
        <v>1205</v>
      </c>
      <c r="E855" s="70" t="s">
        <v>905</v>
      </c>
      <c r="F855" s="70">
        <v>1</v>
      </c>
      <c r="G855" t="s">
        <v>702</v>
      </c>
      <c r="H855" t="s">
        <v>702</v>
      </c>
      <c r="I855" t="s">
        <v>896</v>
      </c>
      <c r="J855" t="s">
        <v>745</v>
      </c>
      <c r="K855" s="69" t="s">
        <v>1163</v>
      </c>
      <c r="L855" s="69" t="s">
        <v>62</v>
      </c>
      <c r="M855" s="69" t="s">
        <v>60</v>
      </c>
      <c r="N855" s="69"/>
      <c r="O855" s="69" t="s">
        <v>1177</v>
      </c>
      <c r="P855" s="69" t="s">
        <v>1204</v>
      </c>
      <c r="Q855" s="2"/>
    </row>
    <row r="856" spans="1:17" ht="15" x14ac:dyDescent="0.2">
      <c r="A856" s="70" t="s">
        <v>253</v>
      </c>
      <c r="B856" s="69">
        <v>1860</v>
      </c>
      <c r="C856" s="69" t="s">
        <v>700</v>
      </c>
      <c r="D856" s="70" t="s">
        <v>1205</v>
      </c>
      <c r="E856" s="70" t="s">
        <v>905</v>
      </c>
      <c r="F856" s="70">
        <v>1</v>
      </c>
      <c r="G856" t="s">
        <v>702</v>
      </c>
      <c r="H856" t="s">
        <v>702</v>
      </c>
      <c r="I856" t="s">
        <v>896</v>
      </c>
      <c r="J856" t="s">
        <v>745</v>
      </c>
      <c r="K856" s="69" t="s">
        <v>1163</v>
      </c>
      <c r="L856" s="69" t="s">
        <v>62</v>
      </c>
      <c r="M856" s="69" t="s">
        <v>60</v>
      </c>
      <c r="N856" s="69"/>
      <c r="O856" s="69" t="s">
        <v>1177</v>
      </c>
      <c r="P856" s="69" t="s">
        <v>1204</v>
      </c>
      <c r="Q856" s="2"/>
    </row>
    <row r="857" spans="1:17" ht="15" x14ac:dyDescent="0.2">
      <c r="A857" s="70" t="s">
        <v>253</v>
      </c>
      <c r="B857" s="69">
        <v>1861</v>
      </c>
      <c r="C857" s="69" t="s">
        <v>700</v>
      </c>
      <c r="D857" s="70" t="s">
        <v>1205</v>
      </c>
      <c r="E857" s="70" t="s">
        <v>905</v>
      </c>
      <c r="F857" s="70">
        <v>1</v>
      </c>
      <c r="G857" t="s">
        <v>702</v>
      </c>
      <c r="H857" t="s">
        <v>702</v>
      </c>
      <c r="I857" t="s">
        <v>896</v>
      </c>
      <c r="J857" t="s">
        <v>745</v>
      </c>
      <c r="K857" s="69" t="s">
        <v>1163</v>
      </c>
      <c r="L857" s="69" t="s">
        <v>62</v>
      </c>
      <c r="M857" s="69" t="s">
        <v>60</v>
      </c>
      <c r="N857" s="69"/>
      <c r="O857" s="69" t="s">
        <v>1177</v>
      </c>
      <c r="P857" s="69" t="s">
        <v>1204</v>
      </c>
      <c r="Q857" s="2"/>
    </row>
    <row r="858" spans="1:17" ht="15" x14ac:dyDescent="0.2">
      <c r="A858" s="70" t="s">
        <v>253</v>
      </c>
      <c r="B858" s="69">
        <v>1862</v>
      </c>
      <c r="C858" s="69" t="s">
        <v>700</v>
      </c>
      <c r="D858" s="70" t="s">
        <v>1205</v>
      </c>
      <c r="E858" s="70" t="s">
        <v>905</v>
      </c>
      <c r="F858" s="70">
        <v>1</v>
      </c>
      <c r="G858" t="s">
        <v>702</v>
      </c>
      <c r="H858" t="s">
        <v>702</v>
      </c>
      <c r="I858" t="s">
        <v>896</v>
      </c>
      <c r="J858" t="s">
        <v>745</v>
      </c>
      <c r="K858" s="69" t="s">
        <v>1163</v>
      </c>
      <c r="L858" s="69" t="s">
        <v>62</v>
      </c>
      <c r="M858" s="69" t="s">
        <v>60</v>
      </c>
      <c r="N858" s="69"/>
      <c r="O858" s="69" t="s">
        <v>1177</v>
      </c>
      <c r="P858" s="69" t="s">
        <v>1204</v>
      </c>
      <c r="Q858" s="2"/>
    </row>
    <row r="859" spans="1:17" ht="15" x14ac:dyDescent="0.2">
      <c r="A859" s="70" t="s">
        <v>298</v>
      </c>
      <c r="B859" s="69">
        <v>2842</v>
      </c>
      <c r="C859" s="69" t="s">
        <v>700</v>
      </c>
      <c r="D859" s="70" t="s">
        <v>1205</v>
      </c>
      <c r="E859" s="70" t="s">
        <v>905</v>
      </c>
      <c r="F859" s="70">
        <v>1</v>
      </c>
      <c r="G859" t="s">
        <v>702</v>
      </c>
      <c r="H859" t="s">
        <v>702</v>
      </c>
      <c r="I859" t="s">
        <v>896</v>
      </c>
      <c r="J859" t="s">
        <v>745</v>
      </c>
      <c r="K859" s="69" t="s">
        <v>1163</v>
      </c>
      <c r="L859" s="69" t="s">
        <v>62</v>
      </c>
      <c r="M859" s="69" t="s">
        <v>60</v>
      </c>
      <c r="N859" s="69"/>
      <c r="O859" s="69" t="s">
        <v>1177</v>
      </c>
      <c r="P859" s="69" t="s">
        <v>1204</v>
      </c>
      <c r="Q859" s="2"/>
    </row>
    <row r="860" spans="1:17" ht="15" x14ac:dyDescent="0.2">
      <c r="A860" s="70" t="s">
        <v>298</v>
      </c>
      <c r="B860" s="69">
        <v>2843</v>
      </c>
      <c r="C860" s="69" t="s">
        <v>700</v>
      </c>
      <c r="D860" s="70" t="s">
        <v>1205</v>
      </c>
      <c r="E860" s="70" t="s">
        <v>905</v>
      </c>
      <c r="F860" s="70">
        <v>1</v>
      </c>
      <c r="G860" t="s">
        <v>702</v>
      </c>
      <c r="H860" t="s">
        <v>702</v>
      </c>
      <c r="I860" t="s">
        <v>896</v>
      </c>
      <c r="J860" t="s">
        <v>745</v>
      </c>
      <c r="K860" s="69" t="s">
        <v>1163</v>
      </c>
      <c r="L860" s="69" t="s">
        <v>62</v>
      </c>
      <c r="M860" s="69" t="s">
        <v>60</v>
      </c>
      <c r="N860" s="69"/>
      <c r="O860" s="69" t="s">
        <v>1177</v>
      </c>
      <c r="P860" s="69" t="s">
        <v>1204</v>
      </c>
      <c r="Q860" s="2"/>
    </row>
    <row r="861" spans="1:17" ht="15" x14ac:dyDescent="0.2">
      <c r="A861" s="70" t="s">
        <v>298</v>
      </c>
      <c r="B861" s="69">
        <v>2844</v>
      </c>
      <c r="C861" s="69" t="s">
        <v>700</v>
      </c>
      <c r="D861" s="70" t="s">
        <v>1205</v>
      </c>
      <c r="E861" s="70" t="s">
        <v>905</v>
      </c>
      <c r="F861" s="70">
        <v>1</v>
      </c>
      <c r="G861" t="s">
        <v>702</v>
      </c>
      <c r="H861" t="s">
        <v>702</v>
      </c>
      <c r="I861" t="s">
        <v>896</v>
      </c>
      <c r="J861" t="s">
        <v>745</v>
      </c>
      <c r="K861" s="69" t="s">
        <v>1163</v>
      </c>
      <c r="L861" s="69" t="s">
        <v>62</v>
      </c>
      <c r="M861" s="69" t="s">
        <v>60</v>
      </c>
      <c r="N861" s="69"/>
      <c r="O861" s="69" t="s">
        <v>1177</v>
      </c>
      <c r="P861" s="69" t="s">
        <v>1204</v>
      </c>
      <c r="Q861" s="2"/>
    </row>
    <row r="862" spans="1:17" ht="15" x14ac:dyDescent="0.2">
      <c r="A862" s="70" t="s">
        <v>298</v>
      </c>
      <c r="B862" s="69">
        <v>2845</v>
      </c>
      <c r="C862" s="69" t="s">
        <v>700</v>
      </c>
      <c r="D862" s="70" t="s">
        <v>1205</v>
      </c>
      <c r="E862" s="70" t="s">
        <v>905</v>
      </c>
      <c r="F862" s="70">
        <v>1</v>
      </c>
      <c r="G862" t="s">
        <v>702</v>
      </c>
      <c r="H862" t="s">
        <v>702</v>
      </c>
      <c r="I862" t="s">
        <v>896</v>
      </c>
      <c r="J862" t="s">
        <v>745</v>
      </c>
      <c r="K862" s="69" t="s">
        <v>1163</v>
      </c>
      <c r="L862" s="69" t="s">
        <v>62</v>
      </c>
      <c r="M862" s="69" t="s">
        <v>60</v>
      </c>
      <c r="N862" s="69"/>
      <c r="O862" s="69" t="s">
        <v>1177</v>
      </c>
      <c r="P862" s="69" t="s">
        <v>1204</v>
      </c>
      <c r="Q862" s="2"/>
    </row>
    <row r="863" spans="1:17" ht="15" x14ac:dyDescent="0.2">
      <c r="A863" s="70" t="s">
        <v>298</v>
      </c>
      <c r="B863" s="69">
        <v>2846</v>
      </c>
      <c r="C863" s="69" t="s">
        <v>700</v>
      </c>
      <c r="D863" s="70" t="s">
        <v>1205</v>
      </c>
      <c r="E863" s="70" t="s">
        <v>905</v>
      </c>
      <c r="F863" s="70">
        <v>1</v>
      </c>
      <c r="G863" t="s">
        <v>702</v>
      </c>
      <c r="H863" t="s">
        <v>702</v>
      </c>
      <c r="I863" t="s">
        <v>896</v>
      </c>
      <c r="J863" t="s">
        <v>745</v>
      </c>
      <c r="K863" s="69" t="s">
        <v>1163</v>
      </c>
      <c r="L863" s="69" t="s">
        <v>62</v>
      </c>
      <c r="M863" s="69" t="s">
        <v>60</v>
      </c>
      <c r="N863" s="69"/>
      <c r="O863" s="69" t="s">
        <v>1177</v>
      </c>
      <c r="P863" s="69" t="s">
        <v>1204</v>
      </c>
      <c r="Q863" s="2"/>
    </row>
    <row r="864" spans="1:17" ht="15" x14ac:dyDescent="0.2">
      <c r="A864" s="70" t="s">
        <v>298</v>
      </c>
      <c r="B864" s="69">
        <v>2847</v>
      </c>
      <c r="C864" s="69" t="s">
        <v>700</v>
      </c>
      <c r="D864" s="70" t="s">
        <v>1205</v>
      </c>
      <c r="E864" s="70" t="s">
        <v>905</v>
      </c>
      <c r="F864" s="70">
        <v>1</v>
      </c>
      <c r="G864" t="s">
        <v>702</v>
      </c>
      <c r="H864" t="s">
        <v>702</v>
      </c>
      <c r="I864" t="s">
        <v>896</v>
      </c>
      <c r="J864" t="s">
        <v>745</v>
      </c>
      <c r="K864" s="69" t="s">
        <v>1163</v>
      </c>
      <c r="L864" s="69" t="s">
        <v>62</v>
      </c>
      <c r="M864" s="69" t="s">
        <v>60</v>
      </c>
      <c r="N864" s="69"/>
      <c r="O864" s="69" t="s">
        <v>1177</v>
      </c>
      <c r="P864" s="69" t="s">
        <v>1204</v>
      </c>
      <c r="Q864" s="2"/>
    </row>
    <row r="865" spans="1:17" ht="15" x14ac:dyDescent="0.2">
      <c r="A865" s="69" t="s">
        <v>460</v>
      </c>
      <c r="B865" s="69">
        <v>5037</v>
      </c>
      <c r="C865" s="69" t="s">
        <v>700</v>
      </c>
      <c r="D865" s="70" t="s">
        <v>1205</v>
      </c>
      <c r="E865" s="70" t="s">
        <v>905</v>
      </c>
      <c r="F865" s="69">
        <v>1</v>
      </c>
      <c r="G865" t="s">
        <v>702</v>
      </c>
      <c r="H865" t="s">
        <v>702</v>
      </c>
      <c r="I865" t="s">
        <v>896</v>
      </c>
      <c r="J865" t="s">
        <v>745</v>
      </c>
      <c r="K865" s="69" t="s">
        <v>1163</v>
      </c>
      <c r="L865" s="69" t="s">
        <v>62</v>
      </c>
      <c r="M865" s="69" t="s">
        <v>60</v>
      </c>
      <c r="N865" s="69"/>
      <c r="O865" s="69" t="s">
        <v>1177</v>
      </c>
      <c r="P865" s="69" t="s">
        <v>1204</v>
      </c>
      <c r="Q865" s="2"/>
    </row>
    <row r="866" spans="1:17" ht="15" x14ac:dyDescent="0.2">
      <c r="A866" s="69" t="s">
        <v>460</v>
      </c>
      <c r="B866" s="69">
        <v>5038</v>
      </c>
      <c r="C866" s="69" t="s">
        <v>700</v>
      </c>
      <c r="D866" s="70" t="s">
        <v>1205</v>
      </c>
      <c r="E866" s="70" t="s">
        <v>905</v>
      </c>
      <c r="F866" s="69">
        <v>1</v>
      </c>
      <c r="G866" t="s">
        <v>702</v>
      </c>
      <c r="H866" t="s">
        <v>702</v>
      </c>
      <c r="I866" t="s">
        <v>896</v>
      </c>
      <c r="J866" t="s">
        <v>745</v>
      </c>
      <c r="K866" s="69" t="s">
        <v>1163</v>
      </c>
      <c r="L866" s="69" t="s">
        <v>62</v>
      </c>
      <c r="M866" s="69" t="s">
        <v>60</v>
      </c>
      <c r="N866" s="69"/>
      <c r="O866" s="69" t="s">
        <v>1177</v>
      </c>
      <c r="P866" s="69" t="s">
        <v>1204</v>
      </c>
      <c r="Q866" s="2"/>
    </row>
    <row r="867" spans="1:17" ht="15" x14ac:dyDescent="0.2">
      <c r="A867" s="69" t="s">
        <v>84</v>
      </c>
      <c r="B867" s="69">
        <v>348</v>
      </c>
      <c r="C867" s="69" t="s">
        <v>700</v>
      </c>
      <c r="D867" s="70" t="s">
        <v>1205</v>
      </c>
      <c r="E867" s="70" t="s">
        <v>905</v>
      </c>
      <c r="F867" s="69">
        <v>1</v>
      </c>
      <c r="G867" t="s">
        <v>702</v>
      </c>
      <c r="H867" t="s">
        <v>702</v>
      </c>
      <c r="I867" t="s">
        <v>896</v>
      </c>
      <c r="J867" t="s">
        <v>745</v>
      </c>
      <c r="K867" s="69" t="s">
        <v>1163</v>
      </c>
      <c r="L867" s="69" t="s">
        <v>62</v>
      </c>
      <c r="M867" s="69" t="s">
        <v>60</v>
      </c>
      <c r="N867" s="69"/>
      <c r="O867" s="69" t="s">
        <v>1177</v>
      </c>
      <c r="P867" s="69" t="s">
        <v>1204</v>
      </c>
      <c r="Q867" s="2"/>
    </row>
    <row r="868" spans="1:17" ht="15" x14ac:dyDescent="0.2">
      <c r="A868" s="69" t="s">
        <v>84</v>
      </c>
      <c r="B868" s="69">
        <v>349</v>
      </c>
      <c r="C868" s="69" t="s">
        <v>700</v>
      </c>
      <c r="D868" s="70" t="s">
        <v>1205</v>
      </c>
      <c r="E868" s="70" t="s">
        <v>905</v>
      </c>
      <c r="F868" s="69">
        <v>1</v>
      </c>
      <c r="G868" t="s">
        <v>702</v>
      </c>
      <c r="H868" t="s">
        <v>702</v>
      </c>
      <c r="I868" t="s">
        <v>896</v>
      </c>
      <c r="J868" t="s">
        <v>745</v>
      </c>
      <c r="K868" s="69" t="s">
        <v>1163</v>
      </c>
      <c r="L868" s="69" t="s">
        <v>62</v>
      </c>
      <c r="M868" s="69" t="s">
        <v>60</v>
      </c>
      <c r="N868" s="69"/>
      <c r="O868" s="69" t="s">
        <v>1177</v>
      </c>
      <c r="P868" s="69" t="s">
        <v>1204</v>
      </c>
      <c r="Q868" s="2"/>
    </row>
    <row r="869" spans="1:17" ht="15" x14ac:dyDescent="0.2">
      <c r="A869" s="69" t="s">
        <v>84</v>
      </c>
      <c r="B869" s="69">
        <v>350</v>
      </c>
      <c r="C869" s="69" t="s">
        <v>700</v>
      </c>
      <c r="D869" s="70" t="s">
        <v>1205</v>
      </c>
      <c r="E869" s="70" t="s">
        <v>905</v>
      </c>
      <c r="F869" s="69">
        <v>1</v>
      </c>
      <c r="G869" t="s">
        <v>702</v>
      </c>
      <c r="H869" t="s">
        <v>702</v>
      </c>
      <c r="I869" t="s">
        <v>896</v>
      </c>
      <c r="J869" t="s">
        <v>745</v>
      </c>
      <c r="K869" s="69" t="s">
        <v>1163</v>
      </c>
      <c r="L869" s="69" t="s">
        <v>62</v>
      </c>
      <c r="M869" s="69" t="s">
        <v>60</v>
      </c>
      <c r="N869" s="69"/>
      <c r="O869" s="69" t="s">
        <v>1177</v>
      </c>
      <c r="P869" s="69" t="s">
        <v>1204</v>
      </c>
      <c r="Q869" s="2"/>
    </row>
    <row r="870" spans="1:17" ht="15" x14ac:dyDescent="0.2">
      <c r="A870" s="69" t="s">
        <v>84</v>
      </c>
      <c r="B870" s="69">
        <v>351</v>
      </c>
      <c r="C870" s="69" t="s">
        <v>700</v>
      </c>
      <c r="D870" s="70" t="s">
        <v>1205</v>
      </c>
      <c r="E870" s="70" t="s">
        <v>905</v>
      </c>
      <c r="F870" s="69">
        <v>1</v>
      </c>
      <c r="G870" t="s">
        <v>702</v>
      </c>
      <c r="H870" t="s">
        <v>702</v>
      </c>
      <c r="I870" t="s">
        <v>896</v>
      </c>
      <c r="J870" t="s">
        <v>745</v>
      </c>
      <c r="K870" s="69" t="s">
        <v>1163</v>
      </c>
      <c r="L870" s="69" t="s">
        <v>62</v>
      </c>
      <c r="M870" s="69" t="s">
        <v>60</v>
      </c>
      <c r="N870" s="69"/>
      <c r="O870" s="69" t="s">
        <v>1177</v>
      </c>
      <c r="P870" s="69" t="s">
        <v>1204</v>
      </c>
      <c r="Q870" s="2"/>
    </row>
    <row r="871" spans="1:17" ht="15" x14ac:dyDescent="0.2">
      <c r="A871" s="70" t="s">
        <v>475</v>
      </c>
      <c r="B871" s="69">
        <v>5496</v>
      </c>
      <c r="C871" s="69" t="s">
        <v>700</v>
      </c>
      <c r="D871" s="70" t="s">
        <v>1205</v>
      </c>
      <c r="E871" s="70" t="s">
        <v>905</v>
      </c>
      <c r="F871" s="70">
        <v>1</v>
      </c>
      <c r="G871" t="s">
        <v>702</v>
      </c>
      <c r="H871" t="s">
        <v>702</v>
      </c>
      <c r="I871" t="s">
        <v>896</v>
      </c>
      <c r="J871" t="s">
        <v>745</v>
      </c>
      <c r="K871" s="69" t="s">
        <v>1163</v>
      </c>
      <c r="L871" s="69" t="s">
        <v>62</v>
      </c>
      <c r="M871" s="69" t="s">
        <v>60</v>
      </c>
      <c r="N871" s="69"/>
      <c r="O871" s="69" t="s">
        <v>1177</v>
      </c>
      <c r="P871" s="69" t="s">
        <v>1204</v>
      </c>
      <c r="Q871" s="2"/>
    </row>
    <row r="872" spans="1:17" ht="15" x14ac:dyDescent="0.2">
      <c r="A872" s="70" t="s">
        <v>475</v>
      </c>
      <c r="B872" s="69">
        <v>5497</v>
      </c>
      <c r="C872" s="69" t="s">
        <v>700</v>
      </c>
      <c r="D872" s="70" t="s">
        <v>1205</v>
      </c>
      <c r="E872" s="70" t="s">
        <v>905</v>
      </c>
      <c r="F872" s="70">
        <v>1</v>
      </c>
      <c r="G872" t="s">
        <v>702</v>
      </c>
      <c r="H872" t="s">
        <v>702</v>
      </c>
      <c r="I872" t="s">
        <v>896</v>
      </c>
      <c r="J872" t="s">
        <v>745</v>
      </c>
      <c r="K872" s="69" t="s">
        <v>1163</v>
      </c>
      <c r="L872" s="69" t="s">
        <v>62</v>
      </c>
      <c r="M872" s="69" t="s">
        <v>60</v>
      </c>
      <c r="N872" s="69"/>
      <c r="O872" s="69" t="s">
        <v>1177</v>
      </c>
      <c r="P872" s="69" t="s">
        <v>1204</v>
      </c>
      <c r="Q872" s="2"/>
    </row>
    <row r="873" spans="1:17" ht="15" x14ac:dyDescent="0.2">
      <c r="A873" s="70" t="s">
        <v>475</v>
      </c>
      <c r="B873" s="69">
        <v>5498</v>
      </c>
      <c r="C873" s="69" t="s">
        <v>700</v>
      </c>
      <c r="D873" s="70" t="s">
        <v>1205</v>
      </c>
      <c r="E873" s="70" t="s">
        <v>905</v>
      </c>
      <c r="F873" s="70">
        <v>1</v>
      </c>
      <c r="G873" t="s">
        <v>702</v>
      </c>
      <c r="H873" t="s">
        <v>702</v>
      </c>
      <c r="I873" t="s">
        <v>896</v>
      </c>
      <c r="J873" t="s">
        <v>745</v>
      </c>
      <c r="K873" s="69" t="s">
        <v>1163</v>
      </c>
      <c r="L873" s="69" t="s">
        <v>62</v>
      </c>
      <c r="M873" s="69" t="s">
        <v>60</v>
      </c>
      <c r="N873" s="69"/>
      <c r="O873" s="69" t="s">
        <v>1177</v>
      </c>
      <c r="P873" s="69" t="s">
        <v>1204</v>
      </c>
      <c r="Q873" s="2"/>
    </row>
    <row r="874" spans="1:17" ht="15" x14ac:dyDescent="0.2">
      <c r="A874" s="70" t="s">
        <v>489</v>
      </c>
      <c r="B874" s="69">
        <v>5832</v>
      </c>
      <c r="C874" s="69" t="s">
        <v>700</v>
      </c>
      <c r="D874" s="70" t="s">
        <v>1205</v>
      </c>
      <c r="E874" s="70" t="s">
        <v>905</v>
      </c>
      <c r="F874" s="70">
        <v>1</v>
      </c>
      <c r="G874" t="s">
        <v>702</v>
      </c>
      <c r="H874" t="s">
        <v>702</v>
      </c>
      <c r="I874" t="s">
        <v>896</v>
      </c>
      <c r="J874" t="s">
        <v>745</v>
      </c>
      <c r="K874" s="69" t="s">
        <v>1163</v>
      </c>
      <c r="L874" s="69" t="s">
        <v>62</v>
      </c>
      <c r="M874" s="69" t="s">
        <v>60</v>
      </c>
      <c r="N874" s="69"/>
      <c r="O874" s="69" t="s">
        <v>1177</v>
      </c>
      <c r="P874" s="69" t="s">
        <v>1204</v>
      </c>
      <c r="Q874" s="2"/>
    </row>
    <row r="875" spans="1:17" ht="15" x14ac:dyDescent="0.2">
      <c r="A875" s="69" t="s">
        <v>117</v>
      </c>
      <c r="B875" s="69">
        <v>578</v>
      </c>
      <c r="C875" s="69" t="s">
        <v>700</v>
      </c>
      <c r="D875" s="70" t="s">
        <v>1205</v>
      </c>
      <c r="E875" s="70" t="s">
        <v>905</v>
      </c>
      <c r="F875" s="69">
        <v>1</v>
      </c>
      <c r="G875" t="s">
        <v>702</v>
      </c>
      <c r="H875" t="s">
        <v>702</v>
      </c>
      <c r="I875" t="s">
        <v>896</v>
      </c>
      <c r="J875" t="s">
        <v>745</v>
      </c>
      <c r="K875" s="69" t="s">
        <v>1163</v>
      </c>
      <c r="L875" s="69" t="s">
        <v>62</v>
      </c>
      <c r="M875" s="69" t="s">
        <v>60</v>
      </c>
      <c r="N875" s="69"/>
      <c r="O875" s="69" t="s">
        <v>1177</v>
      </c>
      <c r="P875" s="69" t="s">
        <v>1204</v>
      </c>
      <c r="Q875" s="2"/>
    </row>
    <row r="876" spans="1:17" ht="15" x14ac:dyDescent="0.2">
      <c r="A876" s="69" t="s">
        <v>117</v>
      </c>
      <c r="B876" s="69">
        <v>579</v>
      </c>
      <c r="C876" s="69" t="s">
        <v>700</v>
      </c>
      <c r="D876" s="70" t="s">
        <v>1205</v>
      </c>
      <c r="E876" s="70" t="s">
        <v>905</v>
      </c>
      <c r="F876" s="69">
        <v>1</v>
      </c>
      <c r="G876" t="s">
        <v>702</v>
      </c>
      <c r="H876" t="s">
        <v>702</v>
      </c>
      <c r="I876" t="s">
        <v>896</v>
      </c>
      <c r="J876" t="s">
        <v>745</v>
      </c>
      <c r="K876" s="69" t="s">
        <v>1163</v>
      </c>
      <c r="L876" s="69" t="s">
        <v>62</v>
      </c>
      <c r="M876" s="69" t="s">
        <v>60</v>
      </c>
      <c r="N876" s="69"/>
      <c r="O876" s="69" t="s">
        <v>1177</v>
      </c>
      <c r="P876" s="69" t="s">
        <v>1204</v>
      </c>
      <c r="Q876" s="2"/>
    </row>
    <row r="877" spans="1:17" ht="15" x14ac:dyDescent="0.2">
      <c r="A877" s="70" t="s">
        <v>253</v>
      </c>
      <c r="B877" s="69">
        <v>1855</v>
      </c>
      <c r="C877" s="69" t="s">
        <v>700</v>
      </c>
      <c r="D877" s="70" t="s">
        <v>1206</v>
      </c>
      <c r="E877" s="70" t="s">
        <v>906</v>
      </c>
      <c r="F877" s="70">
        <v>1</v>
      </c>
      <c r="G877" t="s">
        <v>702</v>
      </c>
      <c r="H877" t="s">
        <v>702</v>
      </c>
      <c r="I877" t="s">
        <v>896</v>
      </c>
      <c r="J877" t="s">
        <v>745</v>
      </c>
      <c r="K877" t="s">
        <v>1163</v>
      </c>
      <c r="L877" s="69" t="s">
        <v>62</v>
      </c>
      <c r="M877" s="69" t="s">
        <v>60</v>
      </c>
      <c r="O877" s="69" t="s">
        <v>1177</v>
      </c>
      <c r="P877" s="2" t="s">
        <v>1207</v>
      </c>
      <c r="Q877" s="2"/>
    </row>
    <row r="878" spans="1:17" ht="15" x14ac:dyDescent="0.2">
      <c r="A878" s="70" t="s">
        <v>298</v>
      </c>
      <c r="B878" s="69">
        <v>2840</v>
      </c>
      <c r="C878" s="69" t="s">
        <v>700</v>
      </c>
      <c r="D878" s="70" t="s">
        <v>1206</v>
      </c>
      <c r="E878" s="70" t="s">
        <v>906</v>
      </c>
      <c r="F878" s="70">
        <v>1</v>
      </c>
      <c r="G878" t="s">
        <v>702</v>
      </c>
      <c r="H878" t="s">
        <v>702</v>
      </c>
      <c r="I878" t="s">
        <v>896</v>
      </c>
      <c r="J878" t="s">
        <v>745</v>
      </c>
      <c r="K878" t="s">
        <v>1163</v>
      </c>
      <c r="L878" s="69" t="s">
        <v>62</v>
      </c>
      <c r="M878" s="69" t="s">
        <v>60</v>
      </c>
      <c r="O878" s="69" t="s">
        <v>1177</v>
      </c>
      <c r="P878" s="2" t="s">
        <v>1207</v>
      </c>
      <c r="Q878" s="2"/>
    </row>
    <row r="879" spans="1:17" ht="15" x14ac:dyDescent="0.2">
      <c r="A879" s="70" t="s">
        <v>298</v>
      </c>
      <c r="B879" s="69">
        <v>2881</v>
      </c>
      <c r="C879" s="69" t="s">
        <v>700</v>
      </c>
      <c r="D879" s="70" t="s">
        <v>1206</v>
      </c>
      <c r="E879" s="70" t="s">
        <v>906</v>
      </c>
      <c r="F879" s="70">
        <v>1</v>
      </c>
      <c r="G879" t="s">
        <v>702</v>
      </c>
      <c r="H879" t="s">
        <v>702</v>
      </c>
      <c r="I879" t="s">
        <v>896</v>
      </c>
      <c r="J879" t="s">
        <v>745</v>
      </c>
      <c r="K879" t="s">
        <v>1163</v>
      </c>
      <c r="L879" s="69" t="s">
        <v>62</v>
      </c>
      <c r="M879" s="69" t="s">
        <v>60</v>
      </c>
      <c r="O879" s="69" t="s">
        <v>1177</v>
      </c>
      <c r="P879" s="2" t="s">
        <v>1207</v>
      </c>
      <c r="Q879" s="2"/>
    </row>
    <row r="880" spans="1:17" ht="15" x14ac:dyDescent="0.2">
      <c r="A880" s="69" t="s">
        <v>84</v>
      </c>
      <c r="B880" s="69">
        <v>330</v>
      </c>
      <c r="C880" s="69" t="s">
        <v>700</v>
      </c>
      <c r="D880" s="70" t="s">
        <v>1206</v>
      </c>
      <c r="E880" s="70" t="s">
        <v>906</v>
      </c>
      <c r="F880" s="69">
        <v>1</v>
      </c>
      <c r="G880" t="s">
        <v>702</v>
      </c>
      <c r="H880" t="s">
        <v>702</v>
      </c>
      <c r="I880" t="s">
        <v>896</v>
      </c>
      <c r="J880" t="s">
        <v>745</v>
      </c>
      <c r="K880" t="s">
        <v>1163</v>
      </c>
      <c r="L880" s="69" t="s">
        <v>62</v>
      </c>
      <c r="M880" s="69" t="s">
        <v>60</v>
      </c>
      <c r="O880" s="69" t="s">
        <v>1177</v>
      </c>
      <c r="P880" s="2" t="s">
        <v>1207</v>
      </c>
      <c r="Q880" s="2"/>
    </row>
    <row r="881" spans="1:17" ht="15" x14ac:dyDescent="0.2">
      <c r="A881" s="69" t="s">
        <v>84</v>
      </c>
      <c r="B881" s="69">
        <v>332</v>
      </c>
      <c r="C881" s="69" t="s">
        <v>700</v>
      </c>
      <c r="D881" s="70" t="s">
        <v>1206</v>
      </c>
      <c r="E881" s="70" t="s">
        <v>906</v>
      </c>
      <c r="F881" s="69">
        <v>1</v>
      </c>
      <c r="G881" t="s">
        <v>702</v>
      </c>
      <c r="H881" t="s">
        <v>702</v>
      </c>
      <c r="I881" t="s">
        <v>896</v>
      </c>
      <c r="J881" t="s">
        <v>745</v>
      </c>
      <c r="K881" t="s">
        <v>1163</v>
      </c>
      <c r="L881" s="69" t="s">
        <v>62</v>
      </c>
      <c r="M881" s="69" t="s">
        <v>60</v>
      </c>
      <c r="O881" s="69" t="s">
        <v>1177</v>
      </c>
      <c r="P881" s="2" t="s">
        <v>1207</v>
      </c>
      <c r="Q881" s="2"/>
    </row>
    <row r="882" spans="1:17" ht="15" x14ac:dyDescent="0.2">
      <c r="A882" s="69" t="s">
        <v>84</v>
      </c>
      <c r="B882" s="69">
        <v>347</v>
      </c>
      <c r="C882" s="69" t="s">
        <v>700</v>
      </c>
      <c r="D882" s="70" t="s">
        <v>1206</v>
      </c>
      <c r="E882" s="70" t="s">
        <v>906</v>
      </c>
      <c r="F882" s="69">
        <v>1</v>
      </c>
      <c r="G882" t="s">
        <v>702</v>
      </c>
      <c r="H882" t="s">
        <v>702</v>
      </c>
      <c r="I882" t="s">
        <v>896</v>
      </c>
      <c r="J882" t="s">
        <v>745</v>
      </c>
      <c r="K882" t="s">
        <v>1163</v>
      </c>
      <c r="L882" s="69" t="s">
        <v>62</v>
      </c>
      <c r="M882" s="69" t="s">
        <v>60</v>
      </c>
      <c r="O882" s="69" t="s">
        <v>1177</v>
      </c>
      <c r="P882" s="2" t="s">
        <v>1207</v>
      </c>
      <c r="Q882" s="2"/>
    </row>
    <row r="883" spans="1:17" ht="15" x14ac:dyDescent="0.2">
      <c r="A883" s="70" t="s">
        <v>441</v>
      </c>
      <c r="B883" s="69">
        <v>5227</v>
      </c>
      <c r="C883" s="69" t="s">
        <v>700</v>
      </c>
      <c r="D883" s="70" t="s">
        <v>1206</v>
      </c>
      <c r="E883" s="70" t="s">
        <v>906</v>
      </c>
      <c r="F883" s="70">
        <v>1</v>
      </c>
      <c r="G883" t="s">
        <v>702</v>
      </c>
      <c r="H883" t="s">
        <v>702</v>
      </c>
      <c r="I883" t="s">
        <v>896</v>
      </c>
      <c r="J883" t="s">
        <v>745</v>
      </c>
      <c r="K883" t="s">
        <v>1163</v>
      </c>
      <c r="L883" s="69" t="s">
        <v>62</v>
      </c>
      <c r="M883" s="69" t="s">
        <v>60</v>
      </c>
      <c r="O883" s="69" t="s">
        <v>1177</v>
      </c>
      <c r="P883" s="2" t="s">
        <v>1207</v>
      </c>
      <c r="Q883" s="2"/>
    </row>
    <row r="884" spans="1:17" ht="15" x14ac:dyDescent="0.2">
      <c r="A884" s="70" t="s">
        <v>441</v>
      </c>
      <c r="B884" s="69">
        <v>5228</v>
      </c>
      <c r="C884" s="69" t="s">
        <v>700</v>
      </c>
      <c r="D884" s="70" t="s">
        <v>1206</v>
      </c>
      <c r="E884" s="70" t="s">
        <v>906</v>
      </c>
      <c r="F884" s="70">
        <v>1</v>
      </c>
      <c r="G884" t="s">
        <v>702</v>
      </c>
      <c r="H884" t="s">
        <v>702</v>
      </c>
      <c r="I884" t="s">
        <v>896</v>
      </c>
      <c r="J884" t="s">
        <v>745</v>
      </c>
      <c r="K884" t="s">
        <v>1163</v>
      </c>
      <c r="L884" s="69" t="s">
        <v>62</v>
      </c>
      <c r="M884" s="69" t="s">
        <v>60</v>
      </c>
      <c r="O884" s="69" t="s">
        <v>1177</v>
      </c>
      <c r="P884" s="2" t="s">
        <v>1207</v>
      </c>
      <c r="Q884" s="2"/>
    </row>
    <row r="885" spans="1:17" ht="15" x14ac:dyDescent="0.2">
      <c r="A885" s="70" t="s">
        <v>441</v>
      </c>
      <c r="B885" s="69">
        <v>5229</v>
      </c>
      <c r="C885" s="69" t="s">
        <v>700</v>
      </c>
      <c r="D885" s="70" t="s">
        <v>1206</v>
      </c>
      <c r="E885" s="70" t="s">
        <v>906</v>
      </c>
      <c r="F885" s="70">
        <v>1</v>
      </c>
      <c r="G885" t="s">
        <v>702</v>
      </c>
      <c r="H885" t="s">
        <v>702</v>
      </c>
      <c r="I885" t="s">
        <v>896</v>
      </c>
      <c r="J885" t="s">
        <v>745</v>
      </c>
      <c r="K885" t="s">
        <v>1163</v>
      </c>
      <c r="L885" s="69" t="s">
        <v>62</v>
      </c>
      <c r="M885" s="69" t="s">
        <v>60</v>
      </c>
      <c r="O885" s="69" t="s">
        <v>1177</v>
      </c>
      <c r="P885" s="2" t="s">
        <v>1207</v>
      </c>
      <c r="Q885" s="2"/>
    </row>
    <row r="886" spans="1:17" ht="15" x14ac:dyDescent="0.2">
      <c r="A886" s="70" t="s">
        <v>441</v>
      </c>
      <c r="B886" s="69">
        <v>5230</v>
      </c>
      <c r="C886" s="69" t="s">
        <v>700</v>
      </c>
      <c r="D886" s="70" t="s">
        <v>1206</v>
      </c>
      <c r="E886" s="70" t="s">
        <v>906</v>
      </c>
      <c r="F886" s="70">
        <v>1</v>
      </c>
      <c r="G886" t="s">
        <v>702</v>
      </c>
      <c r="H886" t="s">
        <v>702</v>
      </c>
      <c r="I886" t="s">
        <v>896</v>
      </c>
      <c r="J886" t="s">
        <v>745</v>
      </c>
      <c r="K886" t="s">
        <v>1163</v>
      </c>
      <c r="L886" s="69" t="s">
        <v>62</v>
      </c>
      <c r="M886" s="69" t="s">
        <v>60</v>
      </c>
      <c r="O886" s="69" t="s">
        <v>1177</v>
      </c>
      <c r="P886" s="2" t="s">
        <v>1207</v>
      </c>
      <c r="Q886" s="2"/>
    </row>
    <row r="887" spans="1:17" ht="15" x14ac:dyDescent="0.2">
      <c r="A887" s="70" t="s">
        <v>475</v>
      </c>
      <c r="B887" s="69">
        <v>5656</v>
      </c>
      <c r="C887" s="69" t="s">
        <v>700</v>
      </c>
      <c r="D887" s="70" t="s">
        <v>1206</v>
      </c>
      <c r="E887" s="70" t="s">
        <v>906</v>
      </c>
      <c r="F887" s="70">
        <v>1</v>
      </c>
      <c r="G887" t="s">
        <v>702</v>
      </c>
      <c r="H887" t="s">
        <v>702</v>
      </c>
      <c r="I887" t="s">
        <v>896</v>
      </c>
      <c r="J887" t="s">
        <v>745</v>
      </c>
      <c r="K887" t="s">
        <v>1163</v>
      </c>
      <c r="L887" s="69" t="s">
        <v>62</v>
      </c>
      <c r="M887" s="69" t="s">
        <v>60</v>
      </c>
      <c r="O887" s="69" t="s">
        <v>1177</v>
      </c>
      <c r="P887" s="2" t="s">
        <v>1207</v>
      </c>
      <c r="Q887" s="2"/>
    </row>
    <row r="888" spans="1:17" ht="15" x14ac:dyDescent="0.2">
      <c r="A888" s="70" t="s">
        <v>475</v>
      </c>
      <c r="B888" s="69">
        <v>5657</v>
      </c>
      <c r="C888" s="69" t="s">
        <v>700</v>
      </c>
      <c r="D888" s="70" t="s">
        <v>1206</v>
      </c>
      <c r="E888" s="70" t="s">
        <v>906</v>
      </c>
      <c r="F888" s="70">
        <v>1</v>
      </c>
      <c r="G888" t="s">
        <v>702</v>
      </c>
      <c r="H888" t="s">
        <v>702</v>
      </c>
      <c r="I888" t="s">
        <v>896</v>
      </c>
      <c r="J888" t="s">
        <v>745</v>
      </c>
      <c r="K888" t="s">
        <v>1163</v>
      </c>
      <c r="L888" s="69" t="s">
        <v>62</v>
      </c>
      <c r="M888" s="69" t="s">
        <v>60</v>
      </c>
      <c r="O888" s="69" t="s">
        <v>1177</v>
      </c>
      <c r="P888" s="2" t="s">
        <v>1207</v>
      </c>
      <c r="Q888" s="2"/>
    </row>
    <row r="889" spans="1:17" ht="15" x14ac:dyDescent="0.2">
      <c r="A889" s="70" t="s">
        <v>475</v>
      </c>
      <c r="B889" s="69">
        <v>5658</v>
      </c>
      <c r="C889" s="69" t="s">
        <v>700</v>
      </c>
      <c r="D889" s="70" t="s">
        <v>1206</v>
      </c>
      <c r="E889" s="70" t="s">
        <v>906</v>
      </c>
      <c r="F889" s="70">
        <v>1</v>
      </c>
      <c r="G889" t="s">
        <v>702</v>
      </c>
      <c r="H889" t="s">
        <v>702</v>
      </c>
      <c r="I889" t="s">
        <v>896</v>
      </c>
      <c r="J889" t="s">
        <v>745</v>
      </c>
      <c r="K889" t="s">
        <v>1163</v>
      </c>
      <c r="L889" s="69" t="s">
        <v>62</v>
      </c>
      <c r="M889" s="69" t="s">
        <v>60</v>
      </c>
      <c r="O889" s="69" t="s">
        <v>1177</v>
      </c>
      <c r="P889" s="2" t="s">
        <v>1207</v>
      </c>
      <c r="Q889" s="2"/>
    </row>
    <row r="890" spans="1:17" ht="15" x14ac:dyDescent="0.2">
      <c r="A890" s="70" t="s">
        <v>475</v>
      </c>
      <c r="B890" s="69">
        <v>5659</v>
      </c>
      <c r="C890" s="69" t="s">
        <v>700</v>
      </c>
      <c r="D890" s="70" t="s">
        <v>1206</v>
      </c>
      <c r="E890" s="70" t="s">
        <v>906</v>
      </c>
      <c r="F890" s="70">
        <v>1</v>
      </c>
      <c r="G890" t="s">
        <v>702</v>
      </c>
      <c r="H890" t="s">
        <v>702</v>
      </c>
      <c r="I890" t="s">
        <v>896</v>
      </c>
      <c r="J890" t="s">
        <v>745</v>
      </c>
      <c r="K890" t="s">
        <v>1163</v>
      </c>
      <c r="L890" s="69" t="s">
        <v>62</v>
      </c>
      <c r="M890" s="69" t="s">
        <v>60</v>
      </c>
      <c r="O890" s="69" t="s">
        <v>1177</v>
      </c>
      <c r="P890" s="2" t="s">
        <v>1207</v>
      </c>
      <c r="Q890" s="2"/>
    </row>
    <row r="891" spans="1:17" ht="15" x14ac:dyDescent="0.2">
      <c r="A891" s="70" t="s">
        <v>253</v>
      </c>
      <c r="B891" s="69">
        <v>1803</v>
      </c>
      <c r="C891" s="69" t="s">
        <v>700</v>
      </c>
      <c r="D891" s="70" t="s">
        <v>1208</v>
      </c>
      <c r="E891" s="69" t="s">
        <v>690</v>
      </c>
      <c r="F891" s="70">
        <v>1</v>
      </c>
      <c r="G891" t="s">
        <v>702</v>
      </c>
      <c r="H891" t="s">
        <v>702</v>
      </c>
      <c r="I891" t="s">
        <v>896</v>
      </c>
      <c r="J891" t="s">
        <v>745</v>
      </c>
      <c r="K891" t="s">
        <v>1163</v>
      </c>
      <c r="L891" s="69" t="s">
        <v>62</v>
      </c>
      <c r="M891" s="69" t="s">
        <v>60</v>
      </c>
      <c r="O891" s="69" t="s">
        <v>1177</v>
      </c>
      <c r="P891" s="2" t="s">
        <v>882</v>
      </c>
      <c r="Q891" s="2"/>
    </row>
    <row r="892" spans="1:17" ht="15" x14ac:dyDescent="0.2">
      <c r="A892" s="70" t="s">
        <v>253</v>
      </c>
      <c r="B892" s="69">
        <v>1804</v>
      </c>
      <c r="C892" s="69" t="s">
        <v>700</v>
      </c>
      <c r="D892" s="70" t="s">
        <v>1208</v>
      </c>
      <c r="E892" s="69" t="s">
        <v>690</v>
      </c>
      <c r="F892" s="70">
        <v>1</v>
      </c>
      <c r="G892" t="s">
        <v>702</v>
      </c>
      <c r="H892" t="s">
        <v>702</v>
      </c>
      <c r="I892" t="s">
        <v>896</v>
      </c>
      <c r="J892" t="s">
        <v>745</v>
      </c>
      <c r="K892" t="s">
        <v>1163</v>
      </c>
      <c r="L892" s="69" t="s">
        <v>62</v>
      </c>
      <c r="M892" s="69" t="s">
        <v>60</v>
      </c>
      <c r="O892" s="69" t="s">
        <v>1177</v>
      </c>
      <c r="P892" s="2" t="s">
        <v>882</v>
      </c>
      <c r="Q892" s="2"/>
    </row>
    <row r="893" spans="1:17" ht="15" x14ac:dyDescent="0.2">
      <c r="A893" s="70" t="s">
        <v>253</v>
      </c>
      <c r="B893" s="69">
        <v>1805</v>
      </c>
      <c r="C893" s="69" t="s">
        <v>700</v>
      </c>
      <c r="D893" s="70" t="s">
        <v>1208</v>
      </c>
      <c r="E893" s="69" t="s">
        <v>690</v>
      </c>
      <c r="F893" s="70">
        <v>1</v>
      </c>
      <c r="G893" t="s">
        <v>702</v>
      </c>
      <c r="H893" t="s">
        <v>702</v>
      </c>
      <c r="I893" t="s">
        <v>896</v>
      </c>
      <c r="J893" t="s">
        <v>745</v>
      </c>
      <c r="K893" t="s">
        <v>1163</v>
      </c>
      <c r="L893" s="69" t="s">
        <v>62</v>
      </c>
      <c r="M893" s="69" t="s">
        <v>60</v>
      </c>
      <c r="O893" s="69" t="s">
        <v>1177</v>
      </c>
      <c r="P893" s="2" t="s">
        <v>882</v>
      </c>
      <c r="Q893" s="2"/>
    </row>
    <row r="894" spans="1:17" ht="15" x14ac:dyDescent="0.2">
      <c r="A894" s="70" t="s">
        <v>253</v>
      </c>
      <c r="B894" s="69">
        <v>1806</v>
      </c>
      <c r="C894" s="69" t="s">
        <v>700</v>
      </c>
      <c r="D894" s="70" t="s">
        <v>1208</v>
      </c>
      <c r="E894" s="69" t="s">
        <v>690</v>
      </c>
      <c r="F894" s="70">
        <v>1</v>
      </c>
      <c r="G894" t="s">
        <v>702</v>
      </c>
      <c r="H894" t="s">
        <v>702</v>
      </c>
      <c r="I894" t="s">
        <v>896</v>
      </c>
      <c r="J894" t="s">
        <v>745</v>
      </c>
      <c r="K894" t="s">
        <v>1163</v>
      </c>
      <c r="L894" s="69" t="s">
        <v>62</v>
      </c>
      <c r="M894" s="69" t="s">
        <v>60</v>
      </c>
      <c r="O894" s="69" t="s">
        <v>1177</v>
      </c>
      <c r="P894" s="2" t="s">
        <v>882</v>
      </c>
      <c r="Q894" s="2"/>
    </row>
    <row r="895" spans="1:17" ht="15" x14ac:dyDescent="0.2">
      <c r="A895" s="70" t="s">
        <v>253</v>
      </c>
      <c r="B895" s="69">
        <v>1807</v>
      </c>
      <c r="C895" s="69" t="s">
        <v>700</v>
      </c>
      <c r="D895" s="70" t="s">
        <v>1208</v>
      </c>
      <c r="E895" s="69" t="s">
        <v>690</v>
      </c>
      <c r="F895" s="70">
        <v>1</v>
      </c>
      <c r="G895" t="s">
        <v>702</v>
      </c>
      <c r="H895" t="s">
        <v>702</v>
      </c>
      <c r="I895" t="s">
        <v>896</v>
      </c>
      <c r="J895" t="s">
        <v>745</v>
      </c>
      <c r="K895" t="s">
        <v>1163</v>
      </c>
      <c r="L895" s="69" t="s">
        <v>62</v>
      </c>
      <c r="M895" s="69" t="s">
        <v>60</v>
      </c>
      <c r="O895" s="69" t="s">
        <v>1177</v>
      </c>
      <c r="P895" s="2" t="s">
        <v>882</v>
      </c>
      <c r="Q895" s="2"/>
    </row>
    <row r="896" spans="1:17" ht="15" x14ac:dyDescent="0.2">
      <c r="A896" s="70" t="s">
        <v>253</v>
      </c>
      <c r="B896" s="69">
        <v>1854</v>
      </c>
      <c r="C896" s="69" t="s">
        <v>700</v>
      </c>
      <c r="D896" s="70" t="s">
        <v>1208</v>
      </c>
      <c r="E896" s="69" t="s">
        <v>690</v>
      </c>
      <c r="F896" s="70">
        <v>1</v>
      </c>
      <c r="G896" t="s">
        <v>702</v>
      </c>
      <c r="H896" t="s">
        <v>702</v>
      </c>
      <c r="I896" t="s">
        <v>896</v>
      </c>
      <c r="J896" t="s">
        <v>745</v>
      </c>
      <c r="K896" t="s">
        <v>1163</v>
      </c>
      <c r="L896" s="69" t="s">
        <v>62</v>
      </c>
      <c r="M896" s="69" t="s">
        <v>60</v>
      </c>
      <c r="O896" s="69" t="s">
        <v>1177</v>
      </c>
      <c r="P896" s="2" t="s">
        <v>882</v>
      </c>
      <c r="Q896" s="2"/>
    </row>
    <row r="897" spans="1:17" ht="15" x14ac:dyDescent="0.2">
      <c r="A897" s="70" t="s">
        <v>298</v>
      </c>
      <c r="B897" s="69">
        <v>2839</v>
      </c>
      <c r="C897" s="69" t="s">
        <v>700</v>
      </c>
      <c r="D897" s="70" t="s">
        <v>1208</v>
      </c>
      <c r="E897" s="69" t="s">
        <v>690</v>
      </c>
      <c r="F897" s="70">
        <v>1</v>
      </c>
      <c r="G897" t="s">
        <v>702</v>
      </c>
      <c r="H897" t="s">
        <v>702</v>
      </c>
      <c r="I897" t="s">
        <v>896</v>
      </c>
      <c r="J897" t="s">
        <v>745</v>
      </c>
      <c r="K897" t="s">
        <v>1163</v>
      </c>
      <c r="L897" s="69" t="s">
        <v>62</v>
      </c>
      <c r="M897" s="69" t="s">
        <v>60</v>
      </c>
      <c r="O897" s="69" t="s">
        <v>1177</v>
      </c>
      <c r="P897" s="2" t="s">
        <v>882</v>
      </c>
      <c r="Q897" s="2"/>
    </row>
    <row r="898" spans="1:17" ht="15" x14ac:dyDescent="0.2">
      <c r="A898" s="70" t="s">
        <v>298</v>
      </c>
      <c r="B898" s="69">
        <v>2880</v>
      </c>
      <c r="C898" s="69" t="s">
        <v>700</v>
      </c>
      <c r="D898" s="70" t="s">
        <v>1208</v>
      </c>
      <c r="E898" s="69" t="s">
        <v>690</v>
      </c>
      <c r="F898" s="70">
        <v>1</v>
      </c>
      <c r="G898" t="s">
        <v>702</v>
      </c>
      <c r="H898" t="s">
        <v>702</v>
      </c>
      <c r="I898" t="s">
        <v>896</v>
      </c>
      <c r="J898" t="s">
        <v>745</v>
      </c>
      <c r="K898" t="s">
        <v>1163</v>
      </c>
      <c r="L898" s="69" t="s">
        <v>62</v>
      </c>
      <c r="M898" s="69" t="s">
        <v>60</v>
      </c>
      <c r="O898" s="69" t="s">
        <v>1177</v>
      </c>
      <c r="P898" s="2" t="s">
        <v>882</v>
      </c>
      <c r="Q898" s="2"/>
    </row>
    <row r="899" spans="1:17" ht="15" x14ac:dyDescent="0.2">
      <c r="A899" s="69" t="s">
        <v>84</v>
      </c>
      <c r="B899" s="69">
        <v>329</v>
      </c>
      <c r="C899" s="69" t="s">
        <v>700</v>
      </c>
      <c r="D899" s="70" t="s">
        <v>1208</v>
      </c>
      <c r="E899" s="69" t="s">
        <v>690</v>
      </c>
      <c r="F899" s="69">
        <v>1</v>
      </c>
      <c r="G899" t="s">
        <v>702</v>
      </c>
      <c r="H899" t="s">
        <v>702</v>
      </c>
      <c r="I899" t="s">
        <v>896</v>
      </c>
      <c r="J899" t="s">
        <v>745</v>
      </c>
      <c r="K899" t="s">
        <v>1163</v>
      </c>
      <c r="L899" s="69" t="s">
        <v>62</v>
      </c>
      <c r="M899" s="69" t="s">
        <v>60</v>
      </c>
      <c r="O899" s="69" t="s">
        <v>1177</v>
      </c>
      <c r="P899" s="2" t="s">
        <v>882</v>
      </c>
      <c r="Q899" s="2"/>
    </row>
    <row r="900" spans="1:17" ht="15" x14ac:dyDescent="0.2">
      <c r="A900" s="70" t="s">
        <v>475</v>
      </c>
      <c r="B900" s="69">
        <v>5458</v>
      </c>
      <c r="C900" s="69" t="s">
        <v>700</v>
      </c>
      <c r="D900" s="70" t="s">
        <v>1208</v>
      </c>
      <c r="E900" s="69" t="s">
        <v>690</v>
      </c>
      <c r="F900" s="70">
        <v>1</v>
      </c>
      <c r="G900" t="s">
        <v>702</v>
      </c>
      <c r="H900" t="s">
        <v>702</v>
      </c>
      <c r="I900" t="s">
        <v>896</v>
      </c>
      <c r="J900" t="s">
        <v>745</v>
      </c>
      <c r="K900" t="s">
        <v>1163</v>
      </c>
      <c r="L900" s="69" t="s">
        <v>62</v>
      </c>
      <c r="M900" s="69" t="s">
        <v>60</v>
      </c>
      <c r="O900" s="69" t="s">
        <v>1177</v>
      </c>
      <c r="P900" s="2" t="s">
        <v>882</v>
      </c>
      <c r="Q900" s="2"/>
    </row>
    <row r="901" spans="1:17" ht="15" x14ac:dyDescent="0.2">
      <c r="A901" s="70" t="s">
        <v>475</v>
      </c>
      <c r="B901" s="69">
        <v>5459</v>
      </c>
      <c r="C901" s="69" t="s">
        <v>700</v>
      </c>
      <c r="D901" s="70" t="s">
        <v>1208</v>
      </c>
      <c r="E901" s="69" t="s">
        <v>690</v>
      </c>
      <c r="F901" s="70">
        <v>1</v>
      </c>
      <c r="G901" t="s">
        <v>702</v>
      </c>
      <c r="H901" t="s">
        <v>702</v>
      </c>
      <c r="I901" t="s">
        <v>896</v>
      </c>
      <c r="J901" t="s">
        <v>745</v>
      </c>
      <c r="K901" t="s">
        <v>1163</v>
      </c>
      <c r="L901" s="69" t="s">
        <v>62</v>
      </c>
      <c r="M901" s="69" t="s">
        <v>60</v>
      </c>
      <c r="O901" s="69" t="s">
        <v>1177</v>
      </c>
      <c r="P901" s="2" t="s">
        <v>882</v>
      </c>
      <c r="Q901" s="2"/>
    </row>
    <row r="902" spans="1:17" ht="15" x14ac:dyDescent="0.2">
      <c r="A902" s="70" t="s">
        <v>475</v>
      </c>
      <c r="B902" s="69">
        <v>5460</v>
      </c>
      <c r="C902" s="69" t="s">
        <v>700</v>
      </c>
      <c r="D902" s="70" t="s">
        <v>1208</v>
      </c>
      <c r="E902" s="69" t="s">
        <v>690</v>
      </c>
      <c r="F902" s="70">
        <v>1</v>
      </c>
      <c r="G902" t="s">
        <v>702</v>
      </c>
      <c r="H902" t="s">
        <v>702</v>
      </c>
      <c r="I902" t="s">
        <v>896</v>
      </c>
      <c r="J902" t="s">
        <v>745</v>
      </c>
      <c r="K902" t="s">
        <v>1163</v>
      </c>
      <c r="L902" s="69" t="s">
        <v>62</v>
      </c>
      <c r="M902" s="69" t="s">
        <v>60</v>
      </c>
      <c r="O902" s="69" t="s">
        <v>1177</v>
      </c>
      <c r="P902" s="2" t="s">
        <v>882</v>
      </c>
      <c r="Q902" s="2"/>
    </row>
    <row r="903" spans="1:17" ht="15" x14ac:dyDescent="0.2">
      <c r="A903" s="70" t="s">
        <v>475</v>
      </c>
      <c r="B903" s="69">
        <v>5485</v>
      </c>
      <c r="C903" s="69" t="s">
        <v>700</v>
      </c>
      <c r="D903" s="70" t="s">
        <v>1208</v>
      </c>
      <c r="E903" s="69" t="s">
        <v>690</v>
      </c>
      <c r="F903" s="70">
        <v>1</v>
      </c>
      <c r="G903" t="s">
        <v>702</v>
      </c>
      <c r="H903" t="s">
        <v>702</v>
      </c>
      <c r="I903" t="s">
        <v>896</v>
      </c>
      <c r="J903" t="s">
        <v>745</v>
      </c>
      <c r="K903" t="s">
        <v>1163</v>
      </c>
      <c r="L903" s="69" t="s">
        <v>62</v>
      </c>
      <c r="M903" s="69" t="s">
        <v>60</v>
      </c>
      <c r="O903" s="69" t="s">
        <v>1177</v>
      </c>
      <c r="P903" s="2" t="s">
        <v>882</v>
      </c>
      <c r="Q903" s="2"/>
    </row>
    <row r="904" spans="1:17" ht="15" x14ac:dyDescent="0.2">
      <c r="A904" s="70" t="s">
        <v>475</v>
      </c>
      <c r="B904" s="69">
        <v>5486</v>
      </c>
      <c r="C904" s="69" t="s">
        <v>700</v>
      </c>
      <c r="D904" s="70" t="s">
        <v>1208</v>
      </c>
      <c r="E904" s="69" t="s">
        <v>690</v>
      </c>
      <c r="F904" s="70">
        <v>1</v>
      </c>
      <c r="G904" t="s">
        <v>702</v>
      </c>
      <c r="H904" t="s">
        <v>702</v>
      </c>
      <c r="I904" t="s">
        <v>896</v>
      </c>
      <c r="J904" t="s">
        <v>745</v>
      </c>
      <c r="K904" t="s">
        <v>1163</v>
      </c>
      <c r="L904" s="69" t="s">
        <v>62</v>
      </c>
      <c r="M904" s="69" t="s">
        <v>60</v>
      </c>
      <c r="O904" s="69" t="s">
        <v>1177</v>
      </c>
      <c r="P904" s="2" t="s">
        <v>882</v>
      </c>
      <c r="Q904" s="2"/>
    </row>
    <row r="905" spans="1:17" ht="15" x14ac:dyDescent="0.2">
      <c r="A905" s="70" t="s">
        <v>475</v>
      </c>
      <c r="B905" s="69">
        <v>5487</v>
      </c>
      <c r="C905" s="69" t="s">
        <v>700</v>
      </c>
      <c r="D905" s="70" t="s">
        <v>1208</v>
      </c>
      <c r="E905" s="69" t="s">
        <v>690</v>
      </c>
      <c r="F905" s="70">
        <v>1</v>
      </c>
      <c r="G905" t="s">
        <v>702</v>
      </c>
      <c r="H905" t="s">
        <v>702</v>
      </c>
      <c r="I905" t="s">
        <v>896</v>
      </c>
      <c r="J905" t="s">
        <v>745</v>
      </c>
      <c r="K905" t="s">
        <v>1163</v>
      </c>
      <c r="L905" s="69" t="s">
        <v>62</v>
      </c>
      <c r="M905" s="69" t="s">
        <v>60</v>
      </c>
      <c r="O905" s="69" t="s">
        <v>1177</v>
      </c>
      <c r="P905" s="2" t="s">
        <v>882</v>
      </c>
      <c r="Q905" s="2"/>
    </row>
    <row r="906" spans="1:17" ht="15" x14ac:dyDescent="0.2">
      <c r="A906" s="70" t="s">
        <v>475</v>
      </c>
      <c r="B906" s="69">
        <v>5488</v>
      </c>
      <c r="C906" s="69" t="s">
        <v>700</v>
      </c>
      <c r="D906" s="70" t="s">
        <v>1208</v>
      </c>
      <c r="E906" s="69" t="s">
        <v>690</v>
      </c>
      <c r="F906" s="70">
        <v>1</v>
      </c>
      <c r="G906" t="s">
        <v>702</v>
      </c>
      <c r="H906" t="s">
        <v>702</v>
      </c>
      <c r="I906" t="s">
        <v>896</v>
      </c>
      <c r="J906" t="s">
        <v>745</v>
      </c>
      <c r="K906" t="s">
        <v>1163</v>
      </c>
      <c r="L906" s="69" t="s">
        <v>62</v>
      </c>
      <c r="M906" s="69" t="s">
        <v>60</v>
      </c>
      <c r="O906" s="69" t="s">
        <v>1177</v>
      </c>
      <c r="P906" s="2" t="s">
        <v>882</v>
      </c>
      <c r="Q906" s="2"/>
    </row>
    <row r="907" spans="1:17" ht="15" x14ac:dyDescent="0.2">
      <c r="A907" s="70" t="s">
        <v>475</v>
      </c>
      <c r="B907" s="69">
        <v>5489</v>
      </c>
      <c r="C907" s="69" t="s">
        <v>700</v>
      </c>
      <c r="D907" s="70" t="s">
        <v>1208</v>
      </c>
      <c r="E907" s="69" t="s">
        <v>690</v>
      </c>
      <c r="F907" s="70">
        <v>1</v>
      </c>
      <c r="G907" t="s">
        <v>702</v>
      </c>
      <c r="H907" t="s">
        <v>702</v>
      </c>
      <c r="I907" t="s">
        <v>896</v>
      </c>
      <c r="J907" t="s">
        <v>745</v>
      </c>
      <c r="K907" t="s">
        <v>1163</v>
      </c>
      <c r="L907" s="69" t="s">
        <v>62</v>
      </c>
      <c r="M907" s="69" t="s">
        <v>60</v>
      </c>
      <c r="O907" s="69" t="s">
        <v>1177</v>
      </c>
      <c r="P907" s="2" t="s">
        <v>882</v>
      </c>
      <c r="Q907" s="2"/>
    </row>
    <row r="908" spans="1:17" ht="15" x14ac:dyDescent="0.2">
      <c r="A908" s="70" t="s">
        <v>475</v>
      </c>
      <c r="B908" s="69">
        <v>5490</v>
      </c>
      <c r="C908" s="69" t="s">
        <v>700</v>
      </c>
      <c r="D908" s="70" t="s">
        <v>1208</v>
      </c>
      <c r="E908" s="69" t="s">
        <v>690</v>
      </c>
      <c r="F908" s="70">
        <v>1</v>
      </c>
      <c r="G908" t="s">
        <v>702</v>
      </c>
      <c r="H908" t="s">
        <v>702</v>
      </c>
      <c r="I908" t="s">
        <v>896</v>
      </c>
      <c r="J908" t="s">
        <v>745</v>
      </c>
      <c r="K908" t="s">
        <v>1163</v>
      </c>
      <c r="L908" s="69" t="s">
        <v>62</v>
      </c>
      <c r="M908" s="69" t="s">
        <v>60</v>
      </c>
      <c r="O908" s="69" t="s">
        <v>1177</v>
      </c>
      <c r="P908" s="2" t="s">
        <v>882</v>
      </c>
      <c r="Q908" s="2"/>
    </row>
    <row r="909" spans="1:17" ht="15" x14ac:dyDescent="0.2">
      <c r="A909" s="69" t="s">
        <v>117</v>
      </c>
      <c r="B909" s="69">
        <v>587</v>
      </c>
      <c r="C909" s="69" t="s">
        <v>700</v>
      </c>
      <c r="D909" s="70" t="s">
        <v>1208</v>
      </c>
      <c r="E909" s="69" t="s">
        <v>690</v>
      </c>
      <c r="F909" s="69">
        <v>1</v>
      </c>
      <c r="G909" t="s">
        <v>702</v>
      </c>
      <c r="H909" t="s">
        <v>702</v>
      </c>
      <c r="I909" t="s">
        <v>896</v>
      </c>
      <c r="J909" t="s">
        <v>745</v>
      </c>
      <c r="K909" t="s">
        <v>1163</v>
      </c>
      <c r="L909" s="69" t="s">
        <v>62</v>
      </c>
      <c r="M909" s="69" t="s">
        <v>60</v>
      </c>
      <c r="O909" s="69" t="s">
        <v>1177</v>
      </c>
      <c r="P909" s="2" t="s">
        <v>882</v>
      </c>
      <c r="Q909" s="2"/>
    </row>
    <row r="910" spans="1:17" ht="15" x14ac:dyDescent="0.2">
      <c r="A910" s="70" t="s">
        <v>253</v>
      </c>
      <c r="B910" s="69">
        <v>1764</v>
      </c>
      <c r="C910" s="69" t="s">
        <v>700</v>
      </c>
      <c r="D910" s="70" t="s">
        <v>1166</v>
      </c>
      <c r="E910" s="70"/>
      <c r="F910" s="70">
        <v>1</v>
      </c>
      <c r="G910" t="s">
        <v>702</v>
      </c>
      <c r="H910" t="s">
        <v>702</v>
      </c>
      <c r="I910" t="s">
        <v>896</v>
      </c>
      <c r="J910" t="s">
        <v>745</v>
      </c>
      <c r="K910" t="s">
        <v>1163</v>
      </c>
      <c r="L910" s="69" t="s">
        <v>62</v>
      </c>
      <c r="M910" s="69" t="s">
        <v>60</v>
      </c>
      <c r="O910" s="69" t="s">
        <v>1177</v>
      </c>
      <c r="P910" s="2" t="s">
        <v>882</v>
      </c>
      <c r="Q910" s="2"/>
    </row>
    <row r="911" spans="1:17" ht="15" x14ac:dyDescent="0.2">
      <c r="A911" s="70" t="s">
        <v>253</v>
      </c>
      <c r="B911" s="69">
        <v>1765</v>
      </c>
      <c r="C911" s="69" t="s">
        <v>700</v>
      </c>
      <c r="D911" s="70" t="s">
        <v>1166</v>
      </c>
      <c r="E911" s="70"/>
      <c r="F911" s="70">
        <v>1</v>
      </c>
      <c r="G911" t="s">
        <v>702</v>
      </c>
      <c r="H911" t="s">
        <v>702</v>
      </c>
      <c r="I911" t="s">
        <v>896</v>
      </c>
      <c r="J911" t="s">
        <v>745</v>
      </c>
      <c r="K911" t="s">
        <v>1163</v>
      </c>
      <c r="L911" s="69" t="s">
        <v>62</v>
      </c>
      <c r="M911" s="69" t="s">
        <v>60</v>
      </c>
      <c r="O911" s="69" t="s">
        <v>1177</v>
      </c>
      <c r="P911" s="2" t="s">
        <v>882</v>
      </c>
      <c r="Q911" s="2"/>
    </row>
    <row r="912" spans="1:17" ht="15" x14ac:dyDescent="0.2">
      <c r="A912" s="70" t="s">
        <v>253</v>
      </c>
      <c r="B912" s="69">
        <v>1766</v>
      </c>
      <c r="C912" s="69" t="s">
        <v>700</v>
      </c>
      <c r="D912" s="70" t="s">
        <v>1166</v>
      </c>
      <c r="E912" s="70"/>
      <c r="F912" s="70">
        <v>1</v>
      </c>
      <c r="G912" t="s">
        <v>702</v>
      </c>
      <c r="H912" t="s">
        <v>702</v>
      </c>
      <c r="I912" t="s">
        <v>896</v>
      </c>
      <c r="J912" t="s">
        <v>745</v>
      </c>
      <c r="K912" t="s">
        <v>1163</v>
      </c>
      <c r="L912" s="69" t="s">
        <v>62</v>
      </c>
      <c r="M912" s="69" t="s">
        <v>60</v>
      </c>
      <c r="O912" s="69" t="s">
        <v>1177</v>
      </c>
      <c r="P912" s="2" t="s">
        <v>882</v>
      </c>
      <c r="Q912" s="2"/>
    </row>
    <row r="913" spans="1:17" ht="15" x14ac:dyDescent="0.2">
      <c r="A913" s="70" t="s">
        <v>253</v>
      </c>
      <c r="B913" s="69">
        <v>1767</v>
      </c>
      <c r="C913" s="69" t="s">
        <v>700</v>
      </c>
      <c r="D913" s="70" t="s">
        <v>1166</v>
      </c>
      <c r="E913" s="70"/>
      <c r="F913" s="70">
        <v>1</v>
      </c>
      <c r="G913" t="s">
        <v>702</v>
      </c>
      <c r="H913" t="s">
        <v>702</v>
      </c>
      <c r="I913" t="s">
        <v>896</v>
      </c>
      <c r="J913" t="s">
        <v>745</v>
      </c>
      <c r="K913" t="s">
        <v>1163</v>
      </c>
      <c r="L913" s="69" t="s">
        <v>62</v>
      </c>
      <c r="M913" s="69" t="s">
        <v>60</v>
      </c>
      <c r="O913" s="69" t="s">
        <v>1177</v>
      </c>
      <c r="P913" s="2" t="s">
        <v>882</v>
      </c>
      <c r="Q913" s="2"/>
    </row>
    <row r="914" spans="1:17" ht="15" x14ac:dyDescent="0.2">
      <c r="A914" s="70" t="s">
        <v>253</v>
      </c>
      <c r="B914" s="69">
        <v>1768</v>
      </c>
      <c r="C914" s="69" t="s">
        <v>700</v>
      </c>
      <c r="D914" s="70" t="s">
        <v>1166</v>
      </c>
      <c r="E914" s="70"/>
      <c r="F914" s="70">
        <v>1</v>
      </c>
      <c r="G914" t="s">
        <v>702</v>
      </c>
      <c r="H914" t="s">
        <v>702</v>
      </c>
      <c r="I914" t="s">
        <v>896</v>
      </c>
      <c r="J914" t="s">
        <v>745</v>
      </c>
      <c r="K914" t="s">
        <v>1163</v>
      </c>
      <c r="L914" s="69" t="s">
        <v>62</v>
      </c>
      <c r="M914" s="69" t="s">
        <v>60</v>
      </c>
      <c r="O914" s="69" t="s">
        <v>1177</v>
      </c>
      <c r="P914" s="2" t="s">
        <v>882</v>
      </c>
      <c r="Q914" s="2"/>
    </row>
    <row r="915" spans="1:17" ht="15" x14ac:dyDescent="0.2">
      <c r="A915" s="70" t="s">
        <v>253</v>
      </c>
      <c r="B915" s="69">
        <v>1769</v>
      </c>
      <c r="C915" s="69" t="s">
        <v>700</v>
      </c>
      <c r="D915" s="70" t="s">
        <v>1166</v>
      </c>
      <c r="E915" s="70"/>
      <c r="F915" s="70">
        <v>1</v>
      </c>
      <c r="G915" t="s">
        <v>702</v>
      </c>
      <c r="H915" t="s">
        <v>702</v>
      </c>
      <c r="I915" t="s">
        <v>896</v>
      </c>
      <c r="J915" t="s">
        <v>745</v>
      </c>
      <c r="K915" t="s">
        <v>1163</v>
      </c>
      <c r="L915" s="69" t="s">
        <v>62</v>
      </c>
      <c r="M915" s="69" t="s">
        <v>60</v>
      </c>
      <c r="O915" s="69" t="s">
        <v>1177</v>
      </c>
      <c r="P915" s="2" t="s">
        <v>882</v>
      </c>
      <c r="Q915" s="2"/>
    </row>
    <row r="916" spans="1:17" ht="15" x14ac:dyDescent="0.2">
      <c r="A916" s="70" t="s">
        <v>328</v>
      </c>
      <c r="B916" s="69">
        <v>3280</v>
      </c>
      <c r="C916" s="69" t="s">
        <v>700</v>
      </c>
      <c r="D916" s="70" t="s">
        <v>1166</v>
      </c>
      <c r="E916" s="70"/>
      <c r="F916" s="70">
        <v>1</v>
      </c>
      <c r="G916" t="s">
        <v>702</v>
      </c>
      <c r="H916" t="s">
        <v>702</v>
      </c>
      <c r="I916" t="s">
        <v>896</v>
      </c>
      <c r="J916" t="s">
        <v>745</v>
      </c>
      <c r="K916" t="s">
        <v>1163</v>
      </c>
      <c r="L916" s="69" t="s">
        <v>62</v>
      </c>
      <c r="M916" s="69" t="s">
        <v>60</v>
      </c>
      <c r="O916" s="69" t="s">
        <v>1177</v>
      </c>
      <c r="P916" s="2" t="s">
        <v>882</v>
      </c>
      <c r="Q916" s="2"/>
    </row>
    <row r="917" spans="1:17" ht="15" x14ac:dyDescent="0.2">
      <c r="A917" s="70" t="s">
        <v>328</v>
      </c>
      <c r="B917" s="69">
        <v>3281</v>
      </c>
      <c r="C917" s="69" t="s">
        <v>700</v>
      </c>
      <c r="D917" s="70" t="s">
        <v>1166</v>
      </c>
      <c r="E917" s="70"/>
      <c r="F917" s="70">
        <v>1</v>
      </c>
      <c r="G917" t="s">
        <v>702</v>
      </c>
      <c r="H917" t="s">
        <v>702</v>
      </c>
      <c r="I917" t="s">
        <v>896</v>
      </c>
      <c r="J917" t="s">
        <v>745</v>
      </c>
      <c r="K917" t="s">
        <v>1163</v>
      </c>
      <c r="L917" s="69" t="s">
        <v>62</v>
      </c>
      <c r="M917" s="69" t="s">
        <v>60</v>
      </c>
      <c r="O917" s="69" t="s">
        <v>1177</v>
      </c>
      <c r="P917" s="2" t="s">
        <v>882</v>
      </c>
      <c r="Q917" s="2"/>
    </row>
    <row r="918" spans="1:17" ht="15" x14ac:dyDescent="0.2">
      <c r="A918" s="70" t="s">
        <v>328</v>
      </c>
      <c r="B918" s="69">
        <v>3282</v>
      </c>
      <c r="C918" s="69" t="s">
        <v>700</v>
      </c>
      <c r="D918" s="70" t="s">
        <v>1166</v>
      </c>
      <c r="E918" s="70"/>
      <c r="F918" s="70">
        <v>1</v>
      </c>
      <c r="G918" t="s">
        <v>702</v>
      </c>
      <c r="H918" t="s">
        <v>702</v>
      </c>
      <c r="I918" t="s">
        <v>896</v>
      </c>
      <c r="J918" t="s">
        <v>745</v>
      </c>
      <c r="K918" t="s">
        <v>1163</v>
      </c>
      <c r="L918" s="69" t="s">
        <v>62</v>
      </c>
      <c r="M918" s="69" t="s">
        <v>60</v>
      </c>
      <c r="O918" s="69" t="s">
        <v>1177</v>
      </c>
      <c r="P918" s="2" t="s">
        <v>882</v>
      </c>
      <c r="Q918" s="2"/>
    </row>
    <row r="919" spans="1:17" ht="15" x14ac:dyDescent="0.2">
      <c r="A919" s="70" t="s">
        <v>328</v>
      </c>
      <c r="B919" s="69">
        <v>3283</v>
      </c>
      <c r="C919" s="69" t="s">
        <v>700</v>
      </c>
      <c r="D919" s="70" t="s">
        <v>1166</v>
      </c>
      <c r="E919" s="70"/>
      <c r="F919" s="70">
        <v>1</v>
      </c>
      <c r="G919" t="s">
        <v>702</v>
      </c>
      <c r="H919" t="s">
        <v>702</v>
      </c>
      <c r="I919" t="s">
        <v>896</v>
      </c>
      <c r="J919" t="s">
        <v>745</v>
      </c>
      <c r="K919" t="s">
        <v>1163</v>
      </c>
      <c r="L919" s="69" t="s">
        <v>62</v>
      </c>
      <c r="M919" s="69" t="s">
        <v>60</v>
      </c>
      <c r="O919" s="69" t="s">
        <v>1177</v>
      </c>
      <c r="P919" s="2" t="s">
        <v>882</v>
      </c>
      <c r="Q919" s="2"/>
    </row>
    <row r="920" spans="1:17" ht="15" x14ac:dyDescent="0.2">
      <c r="A920" s="69" t="s">
        <v>460</v>
      </c>
      <c r="B920" s="69">
        <v>5036</v>
      </c>
      <c r="C920" s="69" t="s">
        <v>700</v>
      </c>
      <c r="D920" s="70" t="s">
        <v>1166</v>
      </c>
      <c r="E920" s="70"/>
      <c r="F920" s="70">
        <v>1</v>
      </c>
      <c r="G920" t="s">
        <v>702</v>
      </c>
      <c r="H920" t="s">
        <v>702</v>
      </c>
      <c r="I920" t="s">
        <v>896</v>
      </c>
      <c r="J920" t="s">
        <v>745</v>
      </c>
      <c r="K920" t="s">
        <v>1163</v>
      </c>
      <c r="L920" s="69" t="s">
        <v>62</v>
      </c>
      <c r="M920" s="69" t="s">
        <v>60</v>
      </c>
      <c r="O920" s="69" t="s">
        <v>1177</v>
      </c>
      <c r="P920" s="2" t="s">
        <v>882</v>
      </c>
      <c r="Q920" s="2"/>
    </row>
    <row r="921" spans="1:17" ht="15" x14ac:dyDescent="0.2">
      <c r="A921" s="70" t="s">
        <v>441</v>
      </c>
      <c r="B921" s="69">
        <v>5204</v>
      </c>
      <c r="C921" s="69" t="s">
        <v>700</v>
      </c>
      <c r="D921" s="70" t="s">
        <v>1166</v>
      </c>
      <c r="E921" s="70"/>
      <c r="F921" s="70">
        <v>1</v>
      </c>
      <c r="G921" t="s">
        <v>702</v>
      </c>
      <c r="H921" t="s">
        <v>702</v>
      </c>
      <c r="I921" t="s">
        <v>896</v>
      </c>
      <c r="J921" t="s">
        <v>745</v>
      </c>
      <c r="K921" t="s">
        <v>1163</v>
      </c>
      <c r="L921" s="69" t="s">
        <v>62</v>
      </c>
      <c r="M921" s="69" t="s">
        <v>60</v>
      </c>
      <c r="O921" s="69" t="s">
        <v>1177</v>
      </c>
      <c r="P921" s="2" t="s">
        <v>882</v>
      </c>
      <c r="Q921" s="2"/>
    </row>
    <row r="922" spans="1:17" ht="15" x14ac:dyDescent="0.2">
      <c r="A922" s="70" t="s">
        <v>441</v>
      </c>
      <c r="B922" s="69">
        <v>5205</v>
      </c>
      <c r="C922" s="69" t="s">
        <v>700</v>
      </c>
      <c r="D922" s="70" t="s">
        <v>1166</v>
      </c>
      <c r="E922" s="70"/>
      <c r="F922" s="70">
        <v>1</v>
      </c>
      <c r="G922" t="s">
        <v>702</v>
      </c>
      <c r="H922" t="s">
        <v>702</v>
      </c>
      <c r="I922" t="s">
        <v>896</v>
      </c>
      <c r="J922" t="s">
        <v>745</v>
      </c>
      <c r="K922" t="s">
        <v>1163</v>
      </c>
      <c r="L922" s="69" t="s">
        <v>62</v>
      </c>
      <c r="M922" s="69" t="s">
        <v>60</v>
      </c>
      <c r="O922" s="69" t="s">
        <v>1177</v>
      </c>
      <c r="P922" s="2" t="s">
        <v>882</v>
      </c>
      <c r="Q922" s="2"/>
    </row>
    <row r="923" spans="1:17" ht="15" x14ac:dyDescent="0.2">
      <c r="A923" s="70" t="s">
        <v>441</v>
      </c>
      <c r="B923" s="69">
        <v>5206</v>
      </c>
      <c r="C923" s="69" t="s">
        <v>700</v>
      </c>
      <c r="D923" s="70" t="s">
        <v>1166</v>
      </c>
      <c r="E923" s="70"/>
      <c r="F923" s="70">
        <v>1</v>
      </c>
      <c r="G923" t="s">
        <v>702</v>
      </c>
      <c r="H923" t="s">
        <v>702</v>
      </c>
      <c r="I923" t="s">
        <v>896</v>
      </c>
      <c r="J923" t="s">
        <v>745</v>
      </c>
      <c r="K923" t="s">
        <v>1163</v>
      </c>
      <c r="L923" s="69" t="s">
        <v>62</v>
      </c>
      <c r="M923" s="69" t="s">
        <v>60</v>
      </c>
      <c r="O923" s="69" t="s">
        <v>1177</v>
      </c>
      <c r="P923" s="2" t="s">
        <v>882</v>
      </c>
      <c r="Q923" s="2"/>
    </row>
    <row r="924" spans="1:17" ht="15" x14ac:dyDescent="0.2">
      <c r="A924" s="70" t="s">
        <v>441</v>
      </c>
      <c r="B924" s="69">
        <v>5241</v>
      </c>
      <c r="C924" s="69" t="s">
        <v>700</v>
      </c>
      <c r="D924" s="70" t="s">
        <v>1166</v>
      </c>
      <c r="E924" s="70"/>
      <c r="F924" s="70">
        <v>1</v>
      </c>
      <c r="G924" t="s">
        <v>702</v>
      </c>
      <c r="H924" t="s">
        <v>702</v>
      </c>
      <c r="I924" t="s">
        <v>896</v>
      </c>
      <c r="J924" t="s">
        <v>745</v>
      </c>
      <c r="K924" t="s">
        <v>1163</v>
      </c>
      <c r="L924" s="69" t="s">
        <v>62</v>
      </c>
      <c r="M924" s="69" t="s">
        <v>60</v>
      </c>
      <c r="O924" s="69" t="s">
        <v>1177</v>
      </c>
      <c r="P924" s="2" t="s">
        <v>882</v>
      </c>
      <c r="Q924" s="2"/>
    </row>
    <row r="925" spans="1:17" ht="15" x14ac:dyDescent="0.2">
      <c r="A925" s="70" t="s">
        <v>441</v>
      </c>
      <c r="B925" s="69">
        <v>5242</v>
      </c>
      <c r="C925" s="69" t="s">
        <v>700</v>
      </c>
      <c r="D925" s="70" t="s">
        <v>1166</v>
      </c>
      <c r="E925" s="70"/>
      <c r="F925" s="70">
        <v>1</v>
      </c>
      <c r="G925" t="s">
        <v>702</v>
      </c>
      <c r="H925" t="s">
        <v>702</v>
      </c>
      <c r="I925" t="s">
        <v>896</v>
      </c>
      <c r="J925" t="s">
        <v>745</v>
      </c>
      <c r="K925" t="s">
        <v>1163</v>
      </c>
      <c r="L925" s="69" t="s">
        <v>62</v>
      </c>
      <c r="M925" s="69" t="s">
        <v>60</v>
      </c>
      <c r="O925" s="69" t="s">
        <v>1177</v>
      </c>
      <c r="P925" s="2" t="s">
        <v>882</v>
      </c>
      <c r="Q925" s="2"/>
    </row>
    <row r="926" spans="1:17" ht="15" x14ac:dyDescent="0.2">
      <c r="A926" s="70" t="s">
        <v>441</v>
      </c>
      <c r="B926" s="69">
        <v>5243</v>
      </c>
      <c r="C926" s="69" t="s">
        <v>700</v>
      </c>
      <c r="D926" s="70" t="s">
        <v>1166</v>
      </c>
      <c r="E926" s="70"/>
      <c r="F926" s="70">
        <v>1</v>
      </c>
      <c r="G926" t="s">
        <v>702</v>
      </c>
      <c r="H926" t="s">
        <v>702</v>
      </c>
      <c r="I926" t="s">
        <v>896</v>
      </c>
      <c r="J926" t="s">
        <v>745</v>
      </c>
      <c r="K926" t="s">
        <v>1163</v>
      </c>
      <c r="L926" s="69" t="s">
        <v>62</v>
      </c>
      <c r="M926" s="69" t="s">
        <v>60</v>
      </c>
      <c r="O926" s="69" t="s">
        <v>1177</v>
      </c>
      <c r="P926" s="2" t="s">
        <v>882</v>
      </c>
      <c r="Q926" s="2"/>
    </row>
    <row r="927" spans="1:17" ht="15" x14ac:dyDescent="0.2">
      <c r="A927" s="70" t="s">
        <v>475</v>
      </c>
      <c r="B927" s="69">
        <v>5637</v>
      </c>
      <c r="C927" s="69" t="s">
        <v>700</v>
      </c>
      <c r="D927" s="70" t="s">
        <v>1166</v>
      </c>
      <c r="E927" s="70"/>
      <c r="F927" s="70">
        <v>1</v>
      </c>
      <c r="G927" t="s">
        <v>702</v>
      </c>
      <c r="H927" t="s">
        <v>702</v>
      </c>
      <c r="I927" t="s">
        <v>896</v>
      </c>
      <c r="J927" t="s">
        <v>745</v>
      </c>
      <c r="K927" t="s">
        <v>1163</v>
      </c>
      <c r="L927" s="69" t="s">
        <v>62</v>
      </c>
      <c r="M927" s="69" t="s">
        <v>60</v>
      </c>
      <c r="O927" s="69" t="s">
        <v>1177</v>
      </c>
      <c r="P927" s="2" t="s">
        <v>882</v>
      </c>
      <c r="Q927" s="2"/>
    </row>
    <row r="928" spans="1:17" ht="15" x14ac:dyDescent="0.2">
      <c r="A928" s="70" t="s">
        <v>475</v>
      </c>
      <c r="B928" s="69">
        <v>5638</v>
      </c>
      <c r="C928" s="69" t="s">
        <v>700</v>
      </c>
      <c r="D928" s="70" t="s">
        <v>1166</v>
      </c>
      <c r="E928" s="70"/>
      <c r="F928" s="70">
        <v>1</v>
      </c>
      <c r="G928" t="s">
        <v>702</v>
      </c>
      <c r="H928" t="s">
        <v>702</v>
      </c>
      <c r="I928" t="s">
        <v>896</v>
      </c>
      <c r="J928" t="s">
        <v>745</v>
      </c>
      <c r="K928" t="s">
        <v>1163</v>
      </c>
      <c r="L928" s="69" t="s">
        <v>62</v>
      </c>
      <c r="M928" s="69" t="s">
        <v>60</v>
      </c>
      <c r="O928" s="69" t="s">
        <v>1177</v>
      </c>
      <c r="P928" s="2" t="s">
        <v>882</v>
      </c>
      <c r="Q928" s="2"/>
    </row>
    <row r="929" spans="1:17" ht="15" x14ac:dyDescent="0.2">
      <c r="A929" s="70" t="s">
        <v>475</v>
      </c>
      <c r="B929" s="69">
        <v>5642</v>
      </c>
      <c r="C929" s="69" t="s">
        <v>700</v>
      </c>
      <c r="D929" s="70" t="s">
        <v>1166</v>
      </c>
      <c r="E929" s="70"/>
      <c r="F929" s="70">
        <v>1</v>
      </c>
      <c r="G929" t="s">
        <v>702</v>
      </c>
      <c r="H929" t="s">
        <v>702</v>
      </c>
      <c r="I929" t="s">
        <v>896</v>
      </c>
      <c r="J929" t="s">
        <v>745</v>
      </c>
      <c r="K929" t="s">
        <v>1163</v>
      </c>
      <c r="L929" s="69" t="s">
        <v>62</v>
      </c>
      <c r="M929" s="69" t="s">
        <v>60</v>
      </c>
      <c r="O929" s="69" t="s">
        <v>1177</v>
      </c>
      <c r="P929" s="2" t="s">
        <v>882</v>
      </c>
      <c r="Q929" s="2"/>
    </row>
    <row r="930" spans="1:17" ht="15" x14ac:dyDescent="0.2">
      <c r="A930" s="70" t="s">
        <v>481</v>
      </c>
      <c r="B930" s="69">
        <v>5639</v>
      </c>
      <c r="C930" s="69" t="s">
        <v>700</v>
      </c>
      <c r="D930" s="70" t="s">
        <v>1166</v>
      </c>
      <c r="E930" s="70"/>
      <c r="F930" s="70">
        <v>1</v>
      </c>
      <c r="G930" t="s">
        <v>702</v>
      </c>
      <c r="H930" t="s">
        <v>702</v>
      </c>
      <c r="I930" t="s">
        <v>896</v>
      </c>
      <c r="J930" t="s">
        <v>745</v>
      </c>
      <c r="K930" t="s">
        <v>1163</v>
      </c>
      <c r="L930" s="69" t="s">
        <v>62</v>
      </c>
      <c r="M930" s="69" t="s">
        <v>60</v>
      </c>
      <c r="O930" s="69" t="s">
        <v>1177</v>
      </c>
      <c r="P930" s="2" t="s">
        <v>882</v>
      </c>
      <c r="Q930" s="2"/>
    </row>
    <row r="931" spans="1:17" ht="15" x14ac:dyDescent="0.2">
      <c r="A931" s="70" t="s">
        <v>481</v>
      </c>
      <c r="B931" s="69">
        <v>5640</v>
      </c>
      <c r="C931" s="69" t="s">
        <v>700</v>
      </c>
      <c r="D931" s="70" t="s">
        <v>1166</v>
      </c>
      <c r="E931" s="70"/>
      <c r="F931" s="70">
        <v>1</v>
      </c>
      <c r="G931" t="s">
        <v>702</v>
      </c>
      <c r="H931" t="s">
        <v>702</v>
      </c>
      <c r="I931" t="s">
        <v>896</v>
      </c>
      <c r="J931" t="s">
        <v>745</v>
      </c>
      <c r="K931" t="s">
        <v>1163</v>
      </c>
      <c r="L931" s="69" t="s">
        <v>62</v>
      </c>
      <c r="M931" s="69" t="s">
        <v>60</v>
      </c>
      <c r="O931" s="69" t="s">
        <v>1177</v>
      </c>
      <c r="P931" s="2" t="s">
        <v>882</v>
      </c>
      <c r="Q931" s="2"/>
    </row>
    <row r="932" spans="1:17" ht="15" x14ac:dyDescent="0.2">
      <c r="A932" s="70" t="s">
        <v>481</v>
      </c>
      <c r="B932" s="69">
        <v>5641</v>
      </c>
      <c r="C932" s="69" t="s">
        <v>700</v>
      </c>
      <c r="D932" s="70" t="s">
        <v>1166</v>
      </c>
      <c r="E932" s="70"/>
      <c r="F932" s="70">
        <v>1</v>
      </c>
      <c r="G932" t="s">
        <v>702</v>
      </c>
      <c r="H932" t="s">
        <v>702</v>
      </c>
      <c r="I932" t="s">
        <v>896</v>
      </c>
      <c r="J932" t="s">
        <v>745</v>
      </c>
      <c r="K932" t="s">
        <v>1163</v>
      </c>
      <c r="L932" s="69" t="s">
        <v>62</v>
      </c>
      <c r="M932" s="69" t="s">
        <v>60</v>
      </c>
      <c r="O932" s="69" t="s">
        <v>1177</v>
      </c>
      <c r="P932" s="2" t="s">
        <v>882</v>
      </c>
      <c r="Q932" s="2"/>
    </row>
    <row r="933" spans="1:17" ht="15" x14ac:dyDescent="0.2">
      <c r="A933" s="70" t="s">
        <v>441</v>
      </c>
      <c r="B933" s="69">
        <v>5231</v>
      </c>
      <c r="C933" s="69" t="s">
        <v>700</v>
      </c>
      <c r="D933" s="70" t="s">
        <v>1209</v>
      </c>
      <c r="E933" s="70" t="s">
        <v>906</v>
      </c>
      <c r="F933" s="69">
        <v>1</v>
      </c>
      <c r="G933" t="s">
        <v>702</v>
      </c>
      <c r="H933" t="s">
        <v>702</v>
      </c>
      <c r="I933" t="s">
        <v>896</v>
      </c>
      <c r="J933" t="s">
        <v>745</v>
      </c>
      <c r="K933" t="s">
        <v>1163</v>
      </c>
      <c r="L933" s="69" t="s">
        <v>62</v>
      </c>
      <c r="M933" s="69" t="s">
        <v>60</v>
      </c>
      <c r="O933" s="69" t="s">
        <v>1177</v>
      </c>
      <c r="P933" s="2" t="s">
        <v>1210</v>
      </c>
      <c r="Q933" s="2"/>
    </row>
    <row r="934" spans="1:17" ht="15" x14ac:dyDescent="0.2">
      <c r="A934" s="70" t="s">
        <v>475</v>
      </c>
      <c r="B934" s="69">
        <v>5530</v>
      </c>
      <c r="C934" s="69" t="s">
        <v>700</v>
      </c>
      <c r="D934" s="70" t="s">
        <v>1209</v>
      </c>
      <c r="E934" s="70" t="s">
        <v>906</v>
      </c>
      <c r="F934" s="70">
        <v>1</v>
      </c>
      <c r="G934" t="s">
        <v>702</v>
      </c>
      <c r="H934" t="s">
        <v>702</v>
      </c>
      <c r="I934" t="s">
        <v>896</v>
      </c>
      <c r="J934" t="s">
        <v>745</v>
      </c>
      <c r="K934" t="s">
        <v>1163</v>
      </c>
      <c r="L934" s="69" t="s">
        <v>62</v>
      </c>
      <c r="M934" s="69" t="s">
        <v>60</v>
      </c>
      <c r="O934" s="69" t="s">
        <v>1177</v>
      </c>
      <c r="P934" s="2" t="s">
        <v>1210</v>
      </c>
      <c r="Q934" s="2"/>
    </row>
    <row r="935" spans="1:17" ht="15" x14ac:dyDescent="0.2">
      <c r="A935" s="70" t="s">
        <v>298</v>
      </c>
      <c r="B935" s="69">
        <v>2882</v>
      </c>
      <c r="C935" s="69" t="s">
        <v>700</v>
      </c>
      <c r="D935" s="70" t="s">
        <v>1211</v>
      </c>
      <c r="E935" s="69" t="s">
        <v>690</v>
      </c>
      <c r="F935" s="70">
        <v>1</v>
      </c>
      <c r="G935" t="s">
        <v>702</v>
      </c>
      <c r="H935" t="s">
        <v>702</v>
      </c>
      <c r="I935" t="s">
        <v>896</v>
      </c>
      <c r="J935" t="s">
        <v>745</v>
      </c>
      <c r="K935" t="s">
        <v>1163</v>
      </c>
      <c r="L935" s="69" t="s">
        <v>62</v>
      </c>
      <c r="M935" s="69" t="s">
        <v>60</v>
      </c>
      <c r="O935" s="69" t="s">
        <v>1177</v>
      </c>
      <c r="P935" s="2" t="s">
        <v>883</v>
      </c>
      <c r="Q935" s="2"/>
    </row>
    <row r="936" spans="1:17" ht="15" x14ac:dyDescent="0.2">
      <c r="A936" s="69" t="s">
        <v>84</v>
      </c>
      <c r="B936" s="69">
        <v>331</v>
      </c>
      <c r="C936" s="69" t="s">
        <v>700</v>
      </c>
      <c r="D936" s="70" t="s">
        <v>1211</v>
      </c>
      <c r="E936" s="69" t="s">
        <v>690</v>
      </c>
      <c r="F936" s="69">
        <v>1</v>
      </c>
      <c r="G936" t="s">
        <v>702</v>
      </c>
      <c r="H936" t="s">
        <v>702</v>
      </c>
      <c r="I936" t="s">
        <v>896</v>
      </c>
      <c r="J936" t="s">
        <v>745</v>
      </c>
      <c r="K936" t="s">
        <v>1163</v>
      </c>
      <c r="L936" s="69" t="s">
        <v>62</v>
      </c>
      <c r="M936" s="69" t="s">
        <v>60</v>
      </c>
      <c r="O936" s="69" t="s">
        <v>1177</v>
      </c>
      <c r="P936" s="2" t="s">
        <v>883</v>
      </c>
      <c r="Q936" s="2"/>
    </row>
    <row r="937" spans="1:17" ht="15" x14ac:dyDescent="0.2">
      <c r="A937" s="69" t="s">
        <v>84</v>
      </c>
      <c r="B937" s="69">
        <v>333</v>
      </c>
      <c r="C937" s="69" t="s">
        <v>700</v>
      </c>
      <c r="D937" s="70" t="s">
        <v>1211</v>
      </c>
      <c r="E937" s="69" t="s">
        <v>690</v>
      </c>
      <c r="F937" s="69">
        <v>1</v>
      </c>
      <c r="G937" t="s">
        <v>702</v>
      </c>
      <c r="H937" t="s">
        <v>702</v>
      </c>
      <c r="I937" t="s">
        <v>896</v>
      </c>
      <c r="J937" t="s">
        <v>745</v>
      </c>
      <c r="K937" t="s">
        <v>1163</v>
      </c>
      <c r="L937" s="69" t="s">
        <v>62</v>
      </c>
      <c r="M937" s="69" t="s">
        <v>60</v>
      </c>
      <c r="O937" s="69" t="s">
        <v>1177</v>
      </c>
      <c r="P937" s="2" t="s">
        <v>883</v>
      </c>
      <c r="Q937" s="2"/>
    </row>
    <row r="938" spans="1:17" ht="15" x14ac:dyDescent="0.2">
      <c r="A938" s="69" t="s">
        <v>117</v>
      </c>
      <c r="B938" s="69">
        <v>588</v>
      </c>
      <c r="C938" s="69" t="s">
        <v>700</v>
      </c>
      <c r="D938" s="70" t="s">
        <v>1211</v>
      </c>
      <c r="E938" s="69" t="s">
        <v>690</v>
      </c>
      <c r="F938" s="69">
        <v>1</v>
      </c>
      <c r="G938" t="s">
        <v>702</v>
      </c>
      <c r="H938" t="s">
        <v>702</v>
      </c>
      <c r="I938" t="s">
        <v>896</v>
      </c>
      <c r="J938" t="s">
        <v>745</v>
      </c>
      <c r="K938" t="s">
        <v>1163</v>
      </c>
      <c r="L938" s="69" t="s">
        <v>62</v>
      </c>
      <c r="M938" s="69" t="s">
        <v>60</v>
      </c>
      <c r="O938" s="69" t="s">
        <v>1177</v>
      </c>
      <c r="P938" s="2" t="s">
        <v>883</v>
      </c>
      <c r="Q938" s="2"/>
    </row>
    <row r="939" spans="1:17" ht="15" x14ac:dyDescent="0.2">
      <c r="A939" s="69" t="s">
        <v>117</v>
      </c>
      <c r="B939" s="69">
        <v>589</v>
      </c>
      <c r="C939" s="69" t="s">
        <v>700</v>
      </c>
      <c r="D939" s="70" t="s">
        <v>1211</v>
      </c>
      <c r="E939" s="69" t="s">
        <v>690</v>
      </c>
      <c r="F939" s="69">
        <v>1</v>
      </c>
      <c r="G939" t="s">
        <v>702</v>
      </c>
      <c r="H939" t="s">
        <v>702</v>
      </c>
      <c r="I939" t="s">
        <v>896</v>
      </c>
      <c r="J939" t="s">
        <v>745</v>
      </c>
      <c r="K939" t="s">
        <v>1163</v>
      </c>
      <c r="L939" s="69" t="s">
        <v>62</v>
      </c>
      <c r="M939" s="69" t="s">
        <v>60</v>
      </c>
      <c r="O939" s="69" t="s">
        <v>1177</v>
      </c>
      <c r="P939" s="2" t="s">
        <v>883</v>
      </c>
      <c r="Q939" s="2"/>
    </row>
    <row r="940" spans="1:17" ht="15" x14ac:dyDescent="0.2">
      <c r="A940" s="69" t="s">
        <v>117</v>
      </c>
      <c r="B940" s="69">
        <v>590</v>
      </c>
      <c r="C940" s="69" t="s">
        <v>700</v>
      </c>
      <c r="D940" s="70" t="s">
        <v>1211</v>
      </c>
      <c r="E940" s="69" t="s">
        <v>690</v>
      </c>
      <c r="F940" s="69">
        <v>1</v>
      </c>
      <c r="G940" t="s">
        <v>702</v>
      </c>
      <c r="H940" t="s">
        <v>702</v>
      </c>
      <c r="I940" t="s">
        <v>896</v>
      </c>
      <c r="J940" t="s">
        <v>745</v>
      </c>
      <c r="K940" t="s">
        <v>1163</v>
      </c>
      <c r="L940" s="69" t="s">
        <v>62</v>
      </c>
      <c r="M940" s="69" t="s">
        <v>60</v>
      </c>
      <c r="O940" s="69" t="s">
        <v>1177</v>
      </c>
      <c r="P940" s="2" t="s">
        <v>883</v>
      </c>
      <c r="Q940" s="2"/>
    </row>
    <row r="941" spans="1:17" ht="15" x14ac:dyDescent="0.2">
      <c r="A941" s="69" t="s">
        <v>117</v>
      </c>
      <c r="B941" s="69">
        <v>591</v>
      </c>
      <c r="C941" s="69" t="s">
        <v>700</v>
      </c>
      <c r="D941" s="70" t="s">
        <v>1211</v>
      </c>
      <c r="E941" s="69" t="s">
        <v>690</v>
      </c>
      <c r="F941" s="69">
        <v>1</v>
      </c>
      <c r="G941" t="s">
        <v>702</v>
      </c>
      <c r="H941" t="s">
        <v>702</v>
      </c>
      <c r="I941" t="s">
        <v>896</v>
      </c>
      <c r="J941" t="s">
        <v>745</v>
      </c>
      <c r="K941" t="s">
        <v>1163</v>
      </c>
      <c r="L941" s="69" t="s">
        <v>62</v>
      </c>
      <c r="M941" s="69" t="s">
        <v>60</v>
      </c>
      <c r="O941" s="69" t="s">
        <v>1177</v>
      </c>
      <c r="P941" s="2" t="s">
        <v>883</v>
      </c>
      <c r="Q941" s="2"/>
    </row>
    <row r="942" spans="1:17" ht="15" x14ac:dyDescent="0.2">
      <c r="A942" s="70" t="s">
        <v>253</v>
      </c>
      <c r="B942" s="69">
        <v>1865</v>
      </c>
      <c r="C942" s="69" t="s">
        <v>700</v>
      </c>
      <c r="D942" s="70" t="s">
        <v>1167</v>
      </c>
      <c r="E942" s="70"/>
      <c r="F942" s="70">
        <v>1</v>
      </c>
      <c r="G942" t="s">
        <v>702</v>
      </c>
      <c r="H942" t="s">
        <v>702</v>
      </c>
      <c r="I942" t="s">
        <v>896</v>
      </c>
      <c r="J942" t="s">
        <v>745</v>
      </c>
      <c r="K942" t="s">
        <v>1163</v>
      </c>
      <c r="L942" s="69" t="s">
        <v>62</v>
      </c>
      <c r="M942" s="69" t="s">
        <v>60</v>
      </c>
      <c r="O942" s="69" t="s">
        <v>1177</v>
      </c>
      <c r="P942" s="2" t="s">
        <v>883</v>
      </c>
      <c r="Q942" s="2"/>
    </row>
    <row r="943" spans="1:17" ht="15" x14ac:dyDescent="0.2">
      <c r="A943" s="70" t="s">
        <v>253</v>
      </c>
      <c r="B943" s="69">
        <v>1866</v>
      </c>
      <c r="C943" s="69" t="s">
        <v>700</v>
      </c>
      <c r="D943" s="70" t="s">
        <v>1167</v>
      </c>
      <c r="E943" s="70"/>
      <c r="F943" s="70">
        <v>1</v>
      </c>
      <c r="G943" t="s">
        <v>702</v>
      </c>
      <c r="H943" t="s">
        <v>702</v>
      </c>
      <c r="I943" t="s">
        <v>896</v>
      </c>
      <c r="J943" t="s">
        <v>745</v>
      </c>
      <c r="K943" t="s">
        <v>1163</v>
      </c>
      <c r="L943" s="69" t="s">
        <v>62</v>
      </c>
      <c r="M943" s="69" t="s">
        <v>60</v>
      </c>
      <c r="O943" s="69" t="s">
        <v>1177</v>
      </c>
      <c r="P943" s="2" t="s">
        <v>883</v>
      </c>
      <c r="Q943" s="2"/>
    </row>
    <row r="944" spans="1:17" ht="15" x14ac:dyDescent="0.2">
      <c r="A944" s="70" t="s">
        <v>253</v>
      </c>
      <c r="B944" s="69">
        <v>1867</v>
      </c>
      <c r="C944" s="69" t="s">
        <v>700</v>
      </c>
      <c r="D944" s="70" t="s">
        <v>1167</v>
      </c>
      <c r="E944" s="70"/>
      <c r="F944" s="70">
        <v>1</v>
      </c>
      <c r="G944" t="s">
        <v>702</v>
      </c>
      <c r="H944" t="s">
        <v>702</v>
      </c>
      <c r="I944" t="s">
        <v>896</v>
      </c>
      <c r="J944" t="s">
        <v>745</v>
      </c>
      <c r="K944" t="s">
        <v>1163</v>
      </c>
      <c r="L944" s="69" t="s">
        <v>62</v>
      </c>
      <c r="M944" s="69" t="s">
        <v>60</v>
      </c>
      <c r="O944" s="69" t="s">
        <v>1177</v>
      </c>
      <c r="P944" s="2" t="s">
        <v>883</v>
      </c>
      <c r="Q944" s="2"/>
    </row>
    <row r="945" spans="1:17" ht="15" x14ac:dyDescent="0.2">
      <c r="A945" s="70" t="s">
        <v>253</v>
      </c>
      <c r="B945" s="69">
        <v>1868</v>
      </c>
      <c r="C945" s="69" t="s">
        <v>700</v>
      </c>
      <c r="D945" s="70" t="s">
        <v>1167</v>
      </c>
      <c r="E945" s="70"/>
      <c r="F945" s="70">
        <v>1</v>
      </c>
      <c r="G945" t="s">
        <v>702</v>
      </c>
      <c r="H945" t="s">
        <v>702</v>
      </c>
      <c r="I945" t="s">
        <v>896</v>
      </c>
      <c r="J945" t="s">
        <v>745</v>
      </c>
      <c r="K945" t="s">
        <v>1163</v>
      </c>
      <c r="L945" s="69" t="s">
        <v>62</v>
      </c>
      <c r="M945" s="69" t="s">
        <v>60</v>
      </c>
      <c r="O945" s="69" t="s">
        <v>1177</v>
      </c>
      <c r="P945" s="2" t="s">
        <v>883</v>
      </c>
      <c r="Q945" s="2"/>
    </row>
    <row r="946" spans="1:17" ht="15" x14ac:dyDescent="0.2">
      <c r="A946" s="70" t="s">
        <v>298</v>
      </c>
      <c r="B946" s="69">
        <v>2841</v>
      </c>
      <c r="C946" s="69" t="s">
        <v>700</v>
      </c>
      <c r="D946" s="70" t="s">
        <v>1167</v>
      </c>
      <c r="E946" s="70"/>
      <c r="F946" s="70">
        <v>1</v>
      </c>
      <c r="G946" t="s">
        <v>702</v>
      </c>
      <c r="H946" t="s">
        <v>702</v>
      </c>
      <c r="I946" t="s">
        <v>896</v>
      </c>
      <c r="J946" t="s">
        <v>745</v>
      </c>
      <c r="K946" t="s">
        <v>1163</v>
      </c>
      <c r="L946" s="69" t="s">
        <v>62</v>
      </c>
      <c r="M946" s="69" t="s">
        <v>60</v>
      </c>
      <c r="O946" s="69" t="s">
        <v>1177</v>
      </c>
      <c r="P946" s="2" t="s">
        <v>883</v>
      </c>
      <c r="Q946" s="2"/>
    </row>
    <row r="947" spans="1:17" ht="15" x14ac:dyDescent="0.2">
      <c r="A947" s="70" t="s">
        <v>298</v>
      </c>
      <c r="B947" s="69">
        <v>2877</v>
      </c>
      <c r="C947" s="69" t="s">
        <v>700</v>
      </c>
      <c r="D947" s="70" t="s">
        <v>1167</v>
      </c>
      <c r="E947" s="70"/>
      <c r="F947" s="70">
        <v>1</v>
      </c>
      <c r="G947" t="s">
        <v>702</v>
      </c>
      <c r="H947" t="s">
        <v>702</v>
      </c>
      <c r="I947" t="s">
        <v>896</v>
      </c>
      <c r="J947" t="s">
        <v>745</v>
      </c>
      <c r="K947" t="s">
        <v>1163</v>
      </c>
      <c r="L947" s="69" t="s">
        <v>62</v>
      </c>
      <c r="M947" s="69" t="s">
        <v>60</v>
      </c>
      <c r="O947" s="69" t="s">
        <v>1177</v>
      </c>
      <c r="P947" s="2" t="s">
        <v>883</v>
      </c>
      <c r="Q947" s="2"/>
    </row>
    <row r="948" spans="1:17" ht="15" x14ac:dyDescent="0.2">
      <c r="A948" s="70" t="s">
        <v>298</v>
      </c>
      <c r="B948" s="69">
        <v>2878</v>
      </c>
      <c r="C948" s="69" t="s">
        <v>700</v>
      </c>
      <c r="D948" s="70" t="s">
        <v>1167</v>
      </c>
      <c r="E948" s="70"/>
      <c r="F948" s="70">
        <v>1</v>
      </c>
      <c r="G948" t="s">
        <v>702</v>
      </c>
      <c r="H948" t="s">
        <v>702</v>
      </c>
      <c r="I948" t="s">
        <v>896</v>
      </c>
      <c r="J948" t="s">
        <v>745</v>
      </c>
      <c r="K948" t="s">
        <v>1163</v>
      </c>
      <c r="L948" s="69" t="s">
        <v>62</v>
      </c>
      <c r="M948" s="69" t="s">
        <v>60</v>
      </c>
      <c r="O948" s="69" t="s">
        <v>1177</v>
      </c>
      <c r="P948" s="2" t="s">
        <v>883</v>
      </c>
      <c r="Q948" s="2"/>
    </row>
    <row r="949" spans="1:17" ht="15" x14ac:dyDescent="0.2">
      <c r="A949" s="70" t="s">
        <v>298</v>
      </c>
      <c r="B949" s="69">
        <v>2918</v>
      </c>
      <c r="C949" s="69" t="s">
        <v>700</v>
      </c>
      <c r="D949" s="70" t="s">
        <v>1167</v>
      </c>
      <c r="E949" s="70"/>
      <c r="F949" s="70">
        <v>1</v>
      </c>
      <c r="G949" t="s">
        <v>702</v>
      </c>
      <c r="H949" t="s">
        <v>702</v>
      </c>
      <c r="I949" t="s">
        <v>896</v>
      </c>
      <c r="J949" t="s">
        <v>745</v>
      </c>
      <c r="K949" t="s">
        <v>1163</v>
      </c>
      <c r="L949" s="69" t="s">
        <v>62</v>
      </c>
      <c r="M949" s="69" t="s">
        <v>60</v>
      </c>
      <c r="O949" s="69" t="s">
        <v>1177</v>
      </c>
      <c r="P949" s="2" t="s">
        <v>883</v>
      </c>
      <c r="Q949" s="2"/>
    </row>
    <row r="950" spans="1:17" ht="15" x14ac:dyDescent="0.2">
      <c r="A950" s="70" t="s">
        <v>298</v>
      </c>
      <c r="B950" s="69">
        <v>2919</v>
      </c>
      <c r="C950" s="69" t="s">
        <v>700</v>
      </c>
      <c r="D950" s="70" t="s">
        <v>1167</v>
      </c>
      <c r="E950" s="70"/>
      <c r="F950" s="70">
        <v>1</v>
      </c>
      <c r="G950" t="s">
        <v>702</v>
      </c>
      <c r="H950" t="s">
        <v>702</v>
      </c>
      <c r="I950" t="s">
        <v>896</v>
      </c>
      <c r="J950" t="s">
        <v>745</v>
      </c>
      <c r="K950" t="s">
        <v>1163</v>
      </c>
      <c r="L950" s="69" t="s">
        <v>62</v>
      </c>
      <c r="M950" s="69" t="s">
        <v>60</v>
      </c>
      <c r="O950" s="69" t="s">
        <v>1177</v>
      </c>
      <c r="P950" s="2" t="s">
        <v>883</v>
      </c>
      <c r="Q950" s="2"/>
    </row>
    <row r="951" spans="1:17" ht="15" x14ac:dyDescent="0.2">
      <c r="A951" s="70" t="s">
        <v>298</v>
      </c>
      <c r="B951" s="69">
        <v>2920</v>
      </c>
      <c r="C951" s="69" t="s">
        <v>700</v>
      </c>
      <c r="D951" s="70" t="s">
        <v>1167</v>
      </c>
      <c r="E951" s="70"/>
      <c r="F951" s="70">
        <v>1</v>
      </c>
      <c r="G951" t="s">
        <v>702</v>
      </c>
      <c r="H951" t="s">
        <v>702</v>
      </c>
      <c r="I951" t="s">
        <v>896</v>
      </c>
      <c r="J951" t="s">
        <v>745</v>
      </c>
      <c r="K951" t="s">
        <v>1163</v>
      </c>
      <c r="L951" s="69" t="s">
        <v>62</v>
      </c>
      <c r="M951" s="69" t="s">
        <v>60</v>
      </c>
      <c r="O951" s="69" t="s">
        <v>1177</v>
      </c>
      <c r="P951" s="2" t="s">
        <v>883</v>
      </c>
      <c r="Q951" s="2"/>
    </row>
    <row r="952" spans="1:17" ht="15" x14ac:dyDescent="0.2">
      <c r="A952" s="70" t="s">
        <v>475</v>
      </c>
      <c r="B952" s="69">
        <v>5651</v>
      </c>
      <c r="C952" s="69" t="s">
        <v>700</v>
      </c>
      <c r="D952" s="70" t="s">
        <v>1167</v>
      </c>
      <c r="E952" s="70"/>
      <c r="F952" s="70">
        <v>1</v>
      </c>
      <c r="G952" t="s">
        <v>702</v>
      </c>
      <c r="H952" t="s">
        <v>702</v>
      </c>
      <c r="I952" t="s">
        <v>896</v>
      </c>
      <c r="J952" t="s">
        <v>745</v>
      </c>
      <c r="K952" t="s">
        <v>1163</v>
      </c>
      <c r="L952" s="69" t="s">
        <v>62</v>
      </c>
      <c r="M952" s="69" t="s">
        <v>60</v>
      </c>
      <c r="O952" s="69" t="s">
        <v>1177</v>
      </c>
      <c r="P952" s="2" t="s">
        <v>883</v>
      </c>
      <c r="Q952" s="2"/>
    </row>
    <row r="953" spans="1:17" ht="15" x14ac:dyDescent="0.2">
      <c r="A953" s="70" t="s">
        <v>475</v>
      </c>
      <c r="B953" s="69">
        <v>5652</v>
      </c>
      <c r="C953" s="69" t="s">
        <v>700</v>
      </c>
      <c r="D953" s="70" t="s">
        <v>1167</v>
      </c>
      <c r="E953" s="70"/>
      <c r="F953" s="70">
        <v>1</v>
      </c>
      <c r="G953" t="s">
        <v>702</v>
      </c>
      <c r="H953" t="s">
        <v>702</v>
      </c>
      <c r="I953" t="s">
        <v>896</v>
      </c>
      <c r="J953" t="s">
        <v>745</v>
      </c>
      <c r="K953" t="s">
        <v>1163</v>
      </c>
      <c r="L953" s="69" t="s">
        <v>62</v>
      </c>
      <c r="M953" s="69" t="s">
        <v>60</v>
      </c>
      <c r="O953" s="69" t="s">
        <v>1177</v>
      </c>
      <c r="P953" s="2" t="s">
        <v>883</v>
      </c>
      <c r="Q953" s="2"/>
    </row>
    <row r="954" spans="1:17" ht="15" x14ac:dyDescent="0.2">
      <c r="A954" s="70" t="s">
        <v>475</v>
      </c>
      <c r="B954" s="69">
        <v>5660</v>
      </c>
      <c r="C954" s="69" t="s">
        <v>700</v>
      </c>
      <c r="D954" s="70" t="s">
        <v>1212</v>
      </c>
      <c r="E954" s="70" t="s">
        <v>906</v>
      </c>
      <c r="F954" s="70">
        <v>1</v>
      </c>
      <c r="G954" t="s">
        <v>702</v>
      </c>
      <c r="H954" t="s">
        <v>702</v>
      </c>
      <c r="I954" t="s">
        <v>896</v>
      </c>
      <c r="J954" t="s">
        <v>745</v>
      </c>
      <c r="K954" t="s">
        <v>1163</v>
      </c>
      <c r="L954" s="69" t="s">
        <v>62</v>
      </c>
      <c r="M954" s="69" t="s">
        <v>60</v>
      </c>
      <c r="O954" s="69" t="s">
        <v>1177</v>
      </c>
      <c r="P954" s="2" t="s">
        <v>1213</v>
      </c>
      <c r="Q954" s="2"/>
    </row>
    <row r="955" spans="1:17" ht="15" x14ac:dyDescent="0.2">
      <c r="A955" s="70" t="s">
        <v>475</v>
      </c>
      <c r="B955" s="69">
        <v>5661</v>
      </c>
      <c r="C955" s="69" t="s">
        <v>700</v>
      </c>
      <c r="D955" s="70" t="s">
        <v>1212</v>
      </c>
      <c r="E955" s="70" t="s">
        <v>906</v>
      </c>
      <c r="F955" s="70">
        <v>1</v>
      </c>
      <c r="G955" t="s">
        <v>702</v>
      </c>
      <c r="H955" t="s">
        <v>702</v>
      </c>
      <c r="I955" t="s">
        <v>896</v>
      </c>
      <c r="J955" t="s">
        <v>745</v>
      </c>
      <c r="K955" t="s">
        <v>1163</v>
      </c>
      <c r="L955" s="69" t="s">
        <v>62</v>
      </c>
      <c r="M955" s="69" t="s">
        <v>60</v>
      </c>
      <c r="O955" s="69" t="s">
        <v>1177</v>
      </c>
      <c r="P955" s="2" t="s">
        <v>1213</v>
      </c>
      <c r="Q955" s="2"/>
    </row>
    <row r="956" spans="1:17" ht="15" x14ac:dyDescent="0.2">
      <c r="A956" s="70" t="s">
        <v>181</v>
      </c>
      <c r="B956" s="69">
        <v>1029</v>
      </c>
      <c r="C956" s="69" t="s">
        <v>700</v>
      </c>
      <c r="D956" s="70" t="s">
        <v>1214</v>
      </c>
      <c r="E956" s="69" t="s">
        <v>690</v>
      </c>
      <c r="F956" s="69">
        <v>1</v>
      </c>
      <c r="G956" t="s">
        <v>702</v>
      </c>
      <c r="H956" t="s">
        <v>702</v>
      </c>
      <c r="I956" t="s">
        <v>896</v>
      </c>
      <c r="J956" t="s">
        <v>745</v>
      </c>
      <c r="K956" t="s">
        <v>1163</v>
      </c>
      <c r="L956" s="69" t="s">
        <v>62</v>
      </c>
      <c r="M956" s="69" t="s">
        <v>60</v>
      </c>
      <c r="O956" s="69" t="s">
        <v>1177</v>
      </c>
      <c r="P956" s="2" t="s">
        <v>884</v>
      </c>
      <c r="Q956" s="2"/>
    </row>
    <row r="957" spans="1:17" ht="15" x14ac:dyDescent="0.2">
      <c r="A957" s="70" t="s">
        <v>181</v>
      </c>
      <c r="B957" s="69">
        <v>1030</v>
      </c>
      <c r="C957" s="69" t="s">
        <v>700</v>
      </c>
      <c r="D957" s="70" t="s">
        <v>1214</v>
      </c>
      <c r="E957" s="69" t="s">
        <v>690</v>
      </c>
      <c r="F957" s="69">
        <v>1</v>
      </c>
      <c r="G957" t="s">
        <v>702</v>
      </c>
      <c r="H957" t="s">
        <v>702</v>
      </c>
      <c r="I957" t="s">
        <v>896</v>
      </c>
      <c r="J957" t="s">
        <v>745</v>
      </c>
      <c r="K957" t="s">
        <v>1163</v>
      </c>
      <c r="L957" s="69" t="s">
        <v>62</v>
      </c>
      <c r="M957" s="69" t="s">
        <v>60</v>
      </c>
      <c r="O957" s="69" t="s">
        <v>1177</v>
      </c>
      <c r="P957" s="2" t="s">
        <v>884</v>
      </c>
    </row>
    <row r="958" spans="1:17" ht="15" x14ac:dyDescent="0.2">
      <c r="A958" s="70" t="s">
        <v>181</v>
      </c>
      <c r="B958" s="69">
        <v>1031</v>
      </c>
      <c r="C958" s="69" t="s">
        <v>700</v>
      </c>
      <c r="D958" s="70" t="s">
        <v>1214</v>
      </c>
      <c r="E958" s="69" t="s">
        <v>690</v>
      </c>
      <c r="F958" s="69">
        <v>1</v>
      </c>
      <c r="G958" t="s">
        <v>702</v>
      </c>
      <c r="H958" t="s">
        <v>702</v>
      </c>
      <c r="I958" t="s">
        <v>896</v>
      </c>
      <c r="J958" t="s">
        <v>745</v>
      </c>
      <c r="K958" t="s">
        <v>1163</v>
      </c>
      <c r="L958" s="69" t="s">
        <v>62</v>
      </c>
      <c r="M958" s="69" t="s">
        <v>60</v>
      </c>
      <c r="O958" s="69" t="s">
        <v>1177</v>
      </c>
      <c r="P958" s="2" t="s">
        <v>884</v>
      </c>
    </row>
    <row r="959" spans="1:17" ht="15" x14ac:dyDescent="0.2">
      <c r="A959" s="70" t="s">
        <v>181</v>
      </c>
      <c r="B959" s="69">
        <v>1032</v>
      </c>
      <c r="C959" s="69" t="s">
        <v>700</v>
      </c>
      <c r="D959" s="70" t="s">
        <v>1214</v>
      </c>
      <c r="E959" s="69" t="s">
        <v>690</v>
      </c>
      <c r="F959" s="69">
        <v>1</v>
      </c>
      <c r="G959" t="s">
        <v>702</v>
      </c>
      <c r="H959" t="s">
        <v>702</v>
      </c>
      <c r="I959" t="s">
        <v>896</v>
      </c>
      <c r="J959" t="s">
        <v>745</v>
      </c>
      <c r="K959" t="s">
        <v>1163</v>
      </c>
      <c r="L959" s="69" t="s">
        <v>62</v>
      </c>
      <c r="M959" s="69" t="s">
        <v>60</v>
      </c>
      <c r="O959" s="69" t="s">
        <v>1177</v>
      </c>
      <c r="P959" s="2" t="s">
        <v>884</v>
      </c>
    </row>
    <row r="960" spans="1:17" ht="15" x14ac:dyDescent="0.2">
      <c r="A960" s="70" t="s">
        <v>181</v>
      </c>
      <c r="B960" s="69">
        <v>1060</v>
      </c>
      <c r="C960" s="69" t="s">
        <v>700</v>
      </c>
      <c r="D960" s="70" t="s">
        <v>1214</v>
      </c>
      <c r="E960" s="69" t="s">
        <v>690</v>
      </c>
      <c r="F960" s="69">
        <v>1</v>
      </c>
      <c r="G960" t="s">
        <v>702</v>
      </c>
      <c r="H960" t="s">
        <v>702</v>
      </c>
      <c r="I960" t="s">
        <v>896</v>
      </c>
      <c r="J960" t="s">
        <v>745</v>
      </c>
      <c r="K960" t="s">
        <v>1163</v>
      </c>
      <c r="L960" s="69" t="s">
        <v>62</v>
      </c>
      <c r="M960" s="69" t="s">
        <v>60</v>
      </c>
      <c r="O960" s="69" t="s">
        <v>1177</v>
      </c>
      <c r="P960" s="2" t="s">
        <v>884</v>
      </c>
    </row>
    <row r="961" spans="1:16" ht="15" x14ac:dyDescent="0.2">
      <c r="A961" s="70" t="s">
        <v>181</v>
      </c>
      <c r="B961" s="69">
        <v>1061</v>
      </c>
      <c r="C961" s="69" t="s">
        <v>700</v>
      </c>
      <c r="D961" s="70" t="s">
        <v>1214</v>
      </c>
      <c r="E961" s="69" t="s">
        <v>690</v>
      </c>
      <c r="F961" s="69">
        <v>1</v>
      </c>
      <c r="G961" t="s">
        <v>702</v>
      </c>
      <c r="H961" t="s">
        <v>702</v>
      </c>
      <c r="I961" t="s">
        <v>896</v>
      </c>
      <c r="J961" t="s">
        <v>745</v>
      </c>
      <c r="K961" t="s">
        <v>1163</v>
      </c>
      <c r="L961" s="69" t="s">
        <v>62</v>
      </c>
      <c r="M961" s="69" t="s">
        <v>60</v>
      </c>
      <c r="O961" s="69" t="s">
        <v>1177</v>
      </c>
      <c r="P961" s="2" t="s">
        <v>884</v>
      </c>
    </row>
    <row r="962" spans="1:16" ht="15" x14ac:dyDescent="0.2">
      <c r="A962" s="70" t="s">
        <v>207</v>
      </c>
      <c r="B962" s="69">
        <v>1265</v>
      </c>
      <c r="C962" s="69" t="s">
        <v>700</v>
      </c>
      <c r="D962" s="70" t="s">
        <v>1214</v>
      </c>
      <c r="E962" s="69" t="s">
        <v>690</v>
      </c>
      <c r="F962" s="69">
        <v>1</v>
      </c>
      <c r="G962" t="s">
        <v>702</v>
      </c>
      <c r="H962" t="s">
        <v>702</v>
      </c>
      <c r="I962" t="s">
        <v>896</v>
      </c>
      <c r="J962" t="s">
        <v>745</v>
      </c>
      <c r="K962" t="s">
        <v>1163</v>
      </c>
      <c r="L962" s="69" t="s">
        <v>62</v>
      </c>
      <c r="M962" s="69" t="s">
        <v>60</v>
      </c>
      <c r="O962" s="69" t="s">
        <v>1177</v>
      </c>
      <c r="P962" s="2" t="s">
        <v>884</v>
      </c>
    </row>
    <row r="963" spans="1:16" ht="15" x14ac:dyDescent="0.2">
      <c r="A963" s="70" t="s">
        <v>207</v>
      </c>
      <c r="B963" s="69">
        <v>1266</v>
      </c>
      <c r="C963" s="69" t="s">
        <v>700</v>
      </c>
      <c r="D963" s="70" t="s">
        <v>1214</v>
      </c>
      <c r="E963" s="69" t="s">
        <v>690</v>
      </c>
      <c r="F963" s="69">
        <v>1</v>
      </c>
      <c r="G963" t="s">
        <v>702</v>
      </c>
      <c r="H963" t="s">
        <v>702</v>
      </c>
      <c r="I963" t="s">
        <v>896</v>
      </c>
      <c r="J963" t="s">
        <v>745</v>
      </c>
      <c r="K963" t="s">
        <v>1163</v>
      </c>
      <c r="L963" s="69" t="s">
        <v>62</v>
      </c>
      <c r="M963" s="69" t="s">
        <v>60</v>
      </c>
      <c r="O963" s="69" t="s">
        <v>1177</v>
      </c>
      <c r="P963" s="2" t="s">
        <v>884</v>
      </c>
    </row>
    <row r="964" spans="1:16" ht="15" x14ac:dyDescent="0.2">
      <c r="A964" s="70" t="s">
        <v>207</v>
      </c>
      <c r="B964" s="69">
        <v>1267</v>
      </c>
      <c r="C964" s="69" t="s">
        <v>700</v>
      </c>
      <c r="D964" s="70" t="s">
        <v>1214</v>
      </c>
      <c r="E964" s="69" t="s">
        <v>690</v>
      </c>
      <c r="F964" s="69">
        <v>1</v>
      </c>
      <c r="G964" t="s">
        <v>702</v>
      </c>
      <c r="H964" t="s">
        <v>702</v>
      </c>
      <c r="I964" t="s">
        <v>896</v>
      </c>
      <c r="J964" t="s">
        <v>745</v>
      </c>
      <c r="K964" t="s">
        <v>1163</v>
      </c>
      <c r="L964" s="69" t="s">
        <v>62</v>
      </c>
      <c r="M964" s="69" t="s">
        <v>60</v>
      </c>
      <c r="O964" s="69" t="s">
        <v>1177</v>
      </c>
      <c r="P964" s="2" t="s">
        <v>884</v>
      </c>
    </row>
    <row r="965" spans="1:16" ht="15" x14ac:dyDescent="0.2">
      <c r="A965" s="70" t="s">
        <v>207</v>
      </c>
      <c r="B965" s="69">
        <v>1268</v>
      </c>
      <c r="C965" s="69" t="s">
        <v>700</v>
      </c>
      <c r="D965" s="70" t="s">
        <v>1214</v>
      </c>
      <c r="E965" s="69" t="s">
        <v>690</v>
      </c>
      <c r="F965" s="69">
        <v>1</v>
      </c>
      <c r="G965" t="s">
        <v>702</v>
      </c>
      <c r="H965" t="s">
        <v>702</v>
      </c>
      <c r="I965" t="s">
        <v>896</v>
      </c>
      <c r="J965" t="s">
        <v>745</v>
      </c>
      <c r="K965" t="s">
        <v>1163</v>
      </c>
      <c r="L965" s="69" t="s">
        <v>62</v>
      </c>
      <c r="M965" s="69" t="s">
        <v>60</v>
      </c>
      <c r="O965" s="69" t="s">
        <v>1177</v>
      </c>
      <c r="P965" s="2" t="s">
        <v>884</v>
      </c>
    </row>
    <row r="966" spans="1:16" ht="15" x14ac:dyDescent="0.2">
      <c r="A966" s="70" t="s">
        <v>207</v>
      </c>
      <c r="B966" s="69">
        <v>1269</v>
      </c>
      <c r="C966" s="69" t="s">
        <v>700</v>
      </c>
      <c r="D966" s="70" t="s">
        <v>1214</v>
      </c>
      <c r="E966" s="69" t="s">
        <v>690</v>
      </c>
      <c r="F966" s="69">
        <v>1</v>
      </c>
      <c r="G966" t="s">
        <v>702</v>
      </c>
      <c r="H966" t="s">
        <v>702</v>
      </c>
      <c r="I966" t="s">
        <v>896</v>
      </c>
      <c r="J966" t="s">
        <v>745</v>
      </c>
      <c r="K966" t="s">
        <v>1163</v>
      </c>
      <c r="L966" s="69" t="s">
        <v>62</v>
      </c>
      <c r="M966" s="69" t="s">
        <v>60</v>
      </c>
      <c r="O966" s="69" t="s">
        <v>1177</v>
      </c>
      <c r="P966" s="2" t="s">
        <v>884</v>
      </c>
    </row>
    <row r="967" spans="1:16" ht="15" x14ac:dyDescent="0.2">
      <c r="A967" s="70" t="s">
        <v>298</v>
      </c>
      <c r="B967" s="69">
        <v>2883</v>
      </c>
      <c r="C967" s="69" t="s">
        <v>700</v>
      </c>
      <c r="D967" s="70" t="s">
        <v>1214</v>
      </c>
      <c r="E967" s="69" t="s">
        <v>690</v>
      </c>
      <c r="F967" s="70">
        <v>1</v>
      </c>
      <c r="G967" t="s">
        <v>702</v>
      </c>
      <c r="H967" t="s">
        <v>702</v>
      </c>
      <c r="I967" t="s">
        <v>896</v>
      </c>
      <c r="J967" t="s">
        <v>745</v>
      </c>
      <c r="K967" t="s">
        <v>1163</v>
      </c>
      <c r="L967" s="69" t="s">
        <v>62</v>
      </c>
      <c r="M967" s="69" t="s">
        <v>60</v>
      </c>
      <c r="O967" s="69" t="s">
        <v>1177</v>
      </c>
      <c r="P967" s="2" t="s">
        <v>884</v>
      </c>
    </row>
    <row r="968" spans="1:16" ht="15" x14ac:dyDescent="0.2">
      <c r="A968" s="69" t="s">
        <v>117</v>
      </c>
      <c r="B968" s="69">
        <v>580</v>
      </c>
      <c r="C968" s="69" t="s">
        <v>700</v>
      </c>
      <c r="D968" s="70" t="s">
        <v>1214</v>
      </c>
      <c r="E968" s="69" t="s">
        <v>690</v>
      </c>
      <c r="F968" s="69">
        <v>1</v>
      </c>
      <c r="G968" t="s">
        <v>702</v>
      </c>
      <c r="H968" t="s">
        <v>702</v>
      </c>
      <c r="I968" t="s">
        <v>896</v>
      </c>
      <c r="J968" t="s">
        <v>745</v>
      </c>
      <c r="K968" t="s">
        <v>1163</v>
      </c>
      <c r="L968" s="69" t="s">
        <v>62</v>
      </c>
      <c r="M968" s="69" t="s">
        <v>60</v>
      </c>
      <c r="O968" s="69" t="s">
        <v>1177</v>
      </c>
      <c r="P968" s="2" t="s">
        <v>884</v>
      </c>
    </row>
    <row r="969" spans="1:16" ht="15" x14ac:dyDescent="0.2">
      <c r="A969" s="69" t="s">
        <v>117</v>
      </c>
      <c r="B969" s="69">
        <v>581</v>
      </c>
      <c r="C969" s="69" t="s">
        <v>700</v>
      </c>
      <c r="D969" s="70" t="s">
        <v>1214</v>
      </c>
      <c r="E969" s="69" t="s">
        <v>690</v>
      </c>
      <c r="F969" s="69">
        <v>1</v>
      </c>
      <c r="G969" t="s">
        <v>702</v>
      </c>
      <c r="H969" t="s">
        <v>702</v>
      </c>
      <c r="I969" t="s">
        <v>896</v>
      </c>
      <c r="J969" t="s">
        <v>745</v>
      </c>
      <c r="K969" t="s">
        <v>1163</v>
      </c>
      <c r="L969" s="69" t="s">
        <v>62</v>
      </c>
      <c r="M969" s="69" t="s">
        <v>60</v>
      </c>
      <c r="O969" s="69" t="s">
        <v>1177</v>
      </c>
      <c r="P969" s="2" t="s">
        <v>884</v>
      </c>
    </row>
    <row r="970" spans="1:16" ht="15" x14ac:dyDescent="0.2">
      <c r="A970" s="70" t="s">
        <v>253</v>
      </c>
      <c r="B970" s="69">
        <v>1755</v>
      </c>
      <c r="C970" s="69" t="s">
        <v>700</v>
      </c>
      <c r="D970" s="70" t="s">
        <v>1168</v>
      </c>
      <c r="E970" s="70"/>
      <c r="F970" s="70">
        <v>1</v>
      </c>
      <c r="G970" t="s">
        <v>702</v>
      </c>
      <c r="H970" t="s">
        <v>702</v>
      </c>
      <c r="I970" t="s">
        <v>896</v>
      </c>
      <c r="J970" t="s">
        <v>745</v>
      </c>
      <c r="K970" t="s">
        <v>1163</v>
      </c>
      <c r="L970" s="69" t="s">
        <v>62</v>
      </c>
      <c r="M970" s="69" t="s">
        <v>60</v>
      </c>
      <c r="O970" s="69" t="s">
        <v>1177</v>
      </c>
      <c r="P970" s="2" t="s">
        <v>884</v>
      </c>
    </row>
    <row r="971" spans="1:16" ht="15" x14ac:dyDescent="0.2">
      <c r="A971" s="70" t="s">
        <v>253</v>
      </c>
      <c r="B971" s="69">
        <v>1756</v>
      </c>
      <c r="C971" s="69" t="s">
        <v>700</v>
      </c>
      <c r="D971" s="70" t="s">
        <v>1168</v>
      </c>
      <c r="E971" s="70"/>
      <c r="F971" s="70">
        <v>1</v>
      </c>
      <c r="G971" t="s">
        <v>702</v>
      </c>
      <c r="H971" t="s">
        <v>702</v>
      </c>
      <c r="I971" t="s">
        <v>896</v>
      </c>
      <c r="J971" t="s">
        <v>745</v>
      </c>
      <c r="K971" t="s">
        <v>1163</v>
      </c>
      <c r="L971" s="69" t="s">
        <v>62</v>
      </c>
      <c r="M971" s="69" t="s">
        <v>60</v>
      </c>
      <c r="O971" s="69" t="s">
        <v>1177</v>
      </c>
      <c r="P971" s="2" t="s">
        <v>884</v>
      </c>
    </row>
    <row r="972" spans="1:16" ht="15" x14ac:dyDescent="0.2">
      <c r="A972" s="70" t="s">
        <v>253</v>
      </c>
      <c r="B972" s="69">
        <v>1757</v>
      </c>
      <c r="C972" s="69" t="s">
        <v>700</v>
      </c>
      <c r="D972" s="70" t="s">
        <v>1168</v>
      </c>
      <c r="E972" s="70"/>
      <c r="F972" s="70">
        <v>1</v>
      </c>
      <c r="G972" t="s">
        <v>702</v>
      </c>
      <c r="H972" t="s">
        <v>702</v>
      </c>
      <c r="I972" t="s">
        <v>896</v>
      </c>
      <c r="J972" t="s">
        <v>745</v>
      </c>
      <c r="K972" t="s">
        <v>1163</v>
      </c>
      <c r="L972" s="69" t="s">
        <v>62</v>
      </c>
      <c r="M972" s="69" t="s">
        <v>60</v>
      </c>
      <c r="O972" s="69" t="s">
        <v>1177</v>
      </c>
      <c r="P972" s="2" t="s">
        <v>884</v>
      </c>
    </row>
    <row r="973" spans="1:16" ht="15" x14ac:dyDescent="0.2">
      <c r="A973" s="70" t="s">
        <v>253</v>
      </c>
      <c r="B973" s="69">
        <v>1758</v>
      </c>
      <c r="C973" s="69" t="s">
        <v>700</v>
      </c>
      <c r="D973" s="70" t="s">
        <v>1168</v>
      </c>
      <c r="E973" s="70"/>
      <c r="F973" s="70">
        <v>1</v>
      </c>
      <c r="G973" t="s">
        <v>702</v>
      </c>
      <c r="H973" t="s">
        <v>702</v>
      </c>
      <c r="I973" t="s">
        <v>896</v>
      </c>
      <c r="J973" t="s">
        <v>745</v>
      </c>
      <c r="K973" t="s">
        <v>1163</v>
      </c>
      <c r="L973" s="69" t="s">
        <v>62</v>
      </c>
      <c r="M973" s="69" t="s">
        <v>60</v>
      </c>
      <c r="O973" s="69" t="s">
        <v>1177</v>
      </c>
      <c r="P973" s="2" t="s">
        <v>884</v>
      </c>
    </row>
    <row r="974" spans="1:16" ht="15" x14ac:dyDescent="0.2">
      <c r="A974" s="70" t="s">
        <v>253</v>
      </c>
      <c r="B974" s="69">
        <v>1759</v>
      </c>
      <c r="C974" s="69" t="s">
        <v>700</v>
      </c>
      <c r="D974" s="70" t="s">
        <v>1168</v>
      </c>
      <c r="E974" s="70"/>
      <c r="F974" s="70">
        <v>1</v>
      </c>
      <c r="G974" t="s">
        <v>702</v>
      </c>
      <c r="H974" t="s">
        <v>702</v>
      </c>
      <c r="I974" t="s">
        <v>896</v>
      </c>
      <c r="J974" t="s">
        <v>745</v>
      </c>
      <c r="K974" t="s">
        <v>1163</v>
      </c>
      <c r="L974" s="69" t="s">
        <v>62</v>
      </c>
      <c r="M974" s="69" t="s">
        <v>60</v>
      </c>
      <c r="O974" s="69" t="s">
        <v>1177</v>
      </c>
      <c r="P974" s="2" t="s">
        <v>884</v>
      </c>
    </row>
    <row r="975" spans="1:16" ht="15" x14ac:dyDescent="0.2">
      <c r="A975" s="70" t="s">
        <v>253</v>
      </c>
      <c r="B975" s="69">
        <v>1760</v>
      </c>
      <c r="C975" s="69" t="s">
        <v>700</v>
      </c>
      <c r="D975" s="70" t="s">
        <v>1168</v>
      </c>
      <c r="E975" s="70"/>
      <c r="F975" s="70">
        <v>1</v>
      </c>
      <c r="G975" t="s">
        <v>702</v>
      </c>
      <c r="H975" t="s">
        <v>702</v>
      </c>
      <c r="I975" t="s">
        <v>896</v>
      </c>
      <c r="J975" t="s">
        <v>745</v>
      </c>
      <c r="K975" t="s">
        <v>1163</v>
      </c>
      <c r="L975" s="69" t="s">
        <v>62</v>
      </c>
      <c r="M975" s="69" t="s">
        <v>60</v>
      </c>
      <c r="O975" s="69" t="s">
        <v>1177</v>
      </c>
      <c r="P975" s="2" t="s">
        <v>884</v>
      </c>
    </row>
    <row r="976" spans="1:16" ht="15" x14ac:dyDescent="0.2">
      <c r="A976" s="70" t="s">
        <v>253</v>
      </c>
      <c r="B976" s="69">
        <v>1773</v>
      </c>
      <c r="C976" s="69" t="s">
        <v>700</v>
      </c>
      <c r="D976" s="70" t="s">
        <v>1169</v>
      </c>
      <c r="E976" s="70"/>
      <c r="F976" s="70">
        <v>1</v>
      </c>
      <c r="G976" t="s">
        <v>702</v>
      </c>
      <c r="H976" t="s">
        <v>702</v>
      </c>
      <c r="I976" t="s">
        <v>896</v>
      </c>
      <c r="J976" t="s">
        <v>745</v>
      </c>
      <c r="K976" t="s">
        <v>1163</v>
      </c>
      <c r="L976" s="69" t="s">
        <v>62</v>
      </c>
      <c r="M976" s="69" t="s">
        <v>60</v>
      </c>
      <c r="O976" s="69" t="s">
        <v>1177</v>
      </c>
      <c r="P976" s="2" t="s">
        <v>885</v>
      </c>
    </row>
    <row r="977" spans="1:16" ht="15" x14ac:dyDescent="0.2">
      <c r="A977" s="70" t="s">
        <v>253</v>
      </c>
      <c r="B977" s="69">
        <v>1774</v>
      </c>
      <c r="C977" s="69" t="s">
        <v>700</v>
      </c>
      <c r="D977" s="70" t="s">
        <v>1169</v>
      </c>
      <c r="E977" s="70"/>
      <c r="F977" s="70">
        <v>1</v>
      </c>
      <c r="G977" t="s">
        <v>702</v>
      </c>
      <c r="H977" t="s">
        <v>702</v>
      </c>
      <c r="I977" t="s">
        <v>896</v>
      </c>
      <c r="J977" t="s">
        <v>745</v>
      </c>
      <c r="K977" t="s">
        <v>1163</v>
      </c>
      <c r="L977" s="69" t="s">
        <v>62</v>
      </c>
      <c r="M977" s="69" t="s">
        <v>60</v>
      </c>
      <c r="O977" s="69" t="s">
        <v>1177</v>
      </c>
      <c r="P977" s="2" t="s">
        <v>885</v>
      </c>
    </row>
    <row r="978" spans="1:16" ht="15" x14ac:dyDescent="0.2">
      <c r="A978" s="70" t="s">
        <v>253</v>
      </c>
      <c r="B978" s="69">
        <v>1775</v>
      </c>
      <c r="C978" s="69" t="s">
        <v>700</v>
      </c>
      <c r="D978" s="70" t="s">
        <v>1169</v>
      </c>
      <c r="E978" s="70"/>
      <c r="F978" s="70">
        <v>1</v>
      </c>
      <c r="G978" t="s">
        <v>702</v>
      </c>
      <c r="H978" t="s">
        <v>702</v>
      </c>
      <c r="I978" t="s">
        <v>896</v>
      </c>
      <c r="J978" t="s">
        <v>745</v>
      </c>
      <c r="K978" t="s">
        <v>1163</v>
      </c>
      <c r="L978" s="69" t="s">
        <v>62</v>
      </c>
      <c r="M978" s="69" t="s">
        <v>60</v>
      </c>
      <c r="O978" s="69" t="s">
        <v>1177</v>
      </c>
      <c r="P978" s="2" t="s">
        <v>885</v>
      </c>
    </row>
    <row r="979" spans="1:16" ht="15" x14ac:dyDescent="0.2">
      <c r="A979" s="70" t="s">
        <v>253</v>
      </c>
      <c r="B979" s="69">
        <v>1776</v>
      </c>
      <c r="C979" s="69" t="s">
        <v>700</v>
      </c>
      <c r="D979" s="70" t="s">
        <v>1169</v>
      </c>
      <c r="E979" s="70"/>
      <c r="F979" s="70">
        <v>1</v>
      </c>
      <c r="G979" t="s">
        <v>702</v>
      </c>
      <c r="H979" t="s">
        <v>702</v>
      </c>
      <c r="I979" t="s">
        <v>896</v>
      </c>
      <c r="J979" t="s">
        <v>745</v>
      </c>
      <c r="K979" t="s">
        <v>1163</v>
      </c>
      <c r="L979" s="69" t="s">
        <v>62</v>
      </c>
      <c r="M979" s="69" t="s">
        <v>60</v>
      </c>
      <c r="O979" s="69" t="s">
        <v>1177</v>
      </c>
      <c r="P979" s="2" t="s">
        <v>885</v>
      </c>
    </row>
    <row r="980" spans="1:16" ht="15" x14ac:dyDescent="0.2">
      <c r="A980" s="70" t="s">
        <v>253</v>
      </c>
      <c r="B980" s="69">
        <v>1777</v>
      </c>
      <c r="C980" s="69" t="s">
        <v>700</v>
      </c>
      <c r="D980" s="70" t="s">
        <v>1169</v>
      </c>
      <c r="E980" s="70"/>
      <c r="F980" s="70">
        <v>1</v>
      </c>
      <c r="G980" t="s">
        <v>702</v>
      </c>
      <c r="H980" t="s">
        <v>702</v>
      </c>
      <c r="I980" t="s">
        <v>896</v>
      </c>
      <c r="J980" t="s">
        <v>745</v>
      </c>
      <c r="K980" t="s">
        <v>1163</v>
      </c>
      <c r="L980" s="69" t="s">
        <v>62</v>
      </c>
      <c r="M980" s="69" t="s">
        <v>60</v>
      </c>
      <c r="O980" s="69" t="s">
        <v>1177</v>
      </c>
      <c r="P980" s="2" t="s">
        <v>885</v>
      </c>
    </row>
    <row r="981" spans="1:16" ht="15" x14ac:dyDescent="0.2">
      <c r="A981" s="70" t="s">
        <v>253</v>
      </c>
      <c r="B981" s="69">
        <v>1778</v>
      </c>
      <c r="C981" s="69" t="s">
        <v>700</v>
      </c>
      <c r="D981" s="70" t="s">
        <v>1169</v>
      </c>
      <c r="E981" s="70"/>
      <c r="F981" s="70">
        <v>1</v>
      </c>
      <c r="G981" t="s">
        <v>702</v>
      </c>
      <c r="H981" t="s">
        <v>702</v>
      </c>
      <c r="I981" t="s">
        <v>896</v>
      </c>
      <c r="J981" t="s">
        <v>745</v>
      </c>
      <c r="K981" t="s">
        <v>1163</v>
      </c>
      <c r="L981" s="69" t="s">
        <v>62</v>
      </c>
      <c r="M981" s="69" t="s">
        <v>60</v>
      </c>
      <c r="O981" s="69" t="s">
        <v>1177</v>
      </c>
      <c r="P981" s="2" t="s">
        <v>885</v>
      </c>
    </row>
    <row r="982" spans="1:16" ht="15" x14ac:dyDescent="0.2">
      <c r="A982" s="70" t="s">
        <v>328</v>
      </c>
      <c r="B982" s="69">
        <v>3267</v>
      </c>
      <c r="C982" s="69" t="s">
        <v>700</v>
      </c>
      <c r="D982" s="70" t="s">
        <v>1169</v>
      </c>
      <c r="E982" s="70"/>
      <c r="F982" s="70">
        <v>1</v>
      </c>
      <c r="G982" t="s">
        <v>702</v>
      </c>
      <c r="H982" t="s">
        <v>702</v>
      </c>
      <c r="I982" t="s">
        <v>896</v>
      </c>
      <c r="J982" t="s">
        <v>745</v>
      </c>
      <c r="K982" t="s">
        <v>1163</v>
      </c>
      <c r="L982" s="69" t="s">
        <v>62</v>
      </c>
      <c r="M982" s="69" t="s">
        <v>60</v>
      </c>
      <c r="O982" s="69" t="s">
        <v>1177</v>
      </c>
      <c r="P982" s="2" t="s">
        <v>885</v>
      </c>
    </row>
    <row r="983" spans="1:16" ht="15" x14ac:dyDescent="0.2">
      <c r="A983" s="70" t="s">
        <v>328</v>
      </c>
      <c r="B983" s="69">
        <v>3287</v>
      </c>
      <c r="C983" s="69" t="s">
        <v>700</v>
      </c>
      <c r="D983" s="70" t="s">
        <v>1169</v>
      </c>
      <c r="E983" s="70"/>
      <c r="F983" s="70">
        <v>1</v>
      </c>
      <c r="G983" t="s">
        <v>702</v>
      </c>
      <c r="H983" t="s">
        <v>702</v>
      </c>
      <c r="I983" t="s">
        <v>896</v>
      </c>
      <c r="J983" t="s">
        <v>745</v>
      </c>
      <c r="K983" t="s">
        <v>1163</v>
      </c>
      <c r="L983" s="69" t="s">
        <v>62</v>
      </c>
      <c r="M983" s="69" t="s">
        <v>60</v>
      </c>
      <c r="O983" s="69" t="s">
        <v>1177</v>
      </c>
      <c r="P983" s="2" t="s">
        <v>885</v>
      </c>
    </row>
    <row r="984" spans="1:16" ht="15" x14ac:dyDescent="0.2">
      <c r="A984" s="70" t="s">
        <v>328</v>
      </c>
      <c r="B984" s="69">
        <v>3288</v>
      </c>
      <c r="C984" s="69" t="s">
        <v>700</v>
      </c>
      <c r="D984" s="70" t="s">
        <v>1169</v>
      </c>
      <c r="E984" s="70"/>
      <c r="F984" s="70">
        <v>1</v>
      </c>
      <c r="G984" t="s">
        <v>702</v>
      </c>
      <c r="H984" t="s">
        <v>702</v>
      </c>
      <c r="I984" t="s">
        <v>896</v>
      </c>
      <c r="J984" t="s">
        <v>745</v>
      </c>
      <c r="K984" t="s">
        <v>1163</v>
      </c>
      <c r="L984" s="69" t="s">
        <v>62</v>
      </c>
      <c r="M984" s="69" t="s">
        <v>60</v>
      </c>
      <c r="O984" s="69" t="s">
        <v>1177</v>
      </c>
      <c r="P984" s="2" t="s">
        <v>885</v>
      </c>
    </row>
    <row r="985" spans="1:16" ht="15" x14ac:dyDescent="0.2">
      <c r="A985" s="70" t="s">
        <v>328</v>
      </c>
      <c r="B985" s="69">
        <v>3289</v>
      </c>
      <c r="C985" s="69" t="s">
        <v>700</v>
      </c>
      <c r="D985" s="70" t="s">
        <v>1169</v>
      </c>
      <c r="E985" s="70"/>
      <c r="F985" s="70">
        <v>1</v>
      </c>
      <c r="G985" t="s">
        <v>702</v>
      </c>
      <c r="H985" t="s">
        <v>702</v>
      </c>
      <c r="I985" t="s">
        <v>896</v>
      </c>
      <c r="J985" t="s">
        <v>745</v>
      </c>
      <c r="K985" t="s">
        <v>1163</v>
      </c>
      <c r="L985" s="69" t="s">
        <v>62</v>
      </c>
      <c r="M985" s="69" t="s">
        <v>60</v>
      </c>
      <c r="O985" s="69" t="s">
        <v>1177</v>
      </c>
      <c r="P985" s="2" t="s">
        <v>885</v>
      </c>
    </row>
    <row r="986" spans="1:16" ht="15" x14ac:dyDescent="0.2">
      <c r="A986" s="70" t="s">
        <v>328</v>
      </c>
      <c r="B986" s="69">
        <v>3290</v>
      </c>
      <c r="C986" s="69" t="s">
        <v>700</v>
      </c>
      <c r="D986" s="70" t="s">
        <v>1169</v>
      </c>
      <c r="E986" s="70"/>
      <c r="F986" s="70">
        <v>1</v>
      </c>
      <c r="G986" t="s">
        <v>702</v>
      </c>
      <c r="H986" t="s">
        <v>702</v>
      </c>
      <c r="I986" t="s">
        <v>896</v>
      </c>
      <c r="J986" t="s">
        <v>745</v>
      </c>
      <c r="K986" t="s">
        <v>1163</v>
      </c>
      <c r="L986" s="69" t="s">
        <v>62</v>
      </c>
      <c r="M986" s="69" t="s">
        <v>60</v>
      </c>
      <c r="O986" s="69" t="s">
        <v>1177</v>
      </c>
      <c r="P986" s="2" t="s">
        <v>885</v>
      </c>
    </row>
    <row r="987" spans="1:16" ht="15" x14ac:dyDescent="0.2">
      <c r="A987" s="70" t="s">
        <v>328</v>
      </c>
      <c r="B987" s="69">
        <v>3291</v>
      </c>
      <c r="C987" s="69" t="s">
        <v>700</v>
      </c>
      <c r="D987" s="70" t="s">
        <v>1169</v>
      </c>
      <c r="E987" s="70"/>
      <c r="F987" s="70">
        <v>1</v>
      </c>
      <c r="G987" t="s">
        <v>702</v>
      </c>
      <c r="H987" t="s">
        <v>702</v>
      </c>
      <c r="I987" t="s">
        <v>896</v>
      </c>
      <c r="J987" t="s">
        <v>745</v>
      </c>
      <c r="K987" t="s">
        <v>1163</v>
      </c>
      <c r="L987" s="69" t="s">
        <v>62</v>
      </c>
      <c r="M987" s="69" t="s">
        <v>60</v>
      </c>
      <c r="O987" s="69" t="s">
        <v>1177</v>
      </c>
      <c r="P987" s="2" t="s">
        <v>885</v>
      </c>
    </row>
    <row r="988" spans="1:16" ht="15" x14ac:dyDescent="0.2">
      <c r="A988" s="70" t="s">
        <v>441</v>
      </c>
      <c r="B988" s="69">
        <v>5207</v>
      </c>
      <c r="C988" s="69" t="s">
        <v>700</v>
      </c>
      <c r="D988" s="70" t="s">
        <v>1169</v>
      </c>
      <c r="E988" s="70"/>
      <c r="F988" s="70">
        <v>1</v>
      </c>
      <c r="G988" t="s">
        <v>702</v>
      </c>
      <c r="H988" t="s">
        <v>702</v>
      </c>
      <c r="I988" t="s">
        <v>896</v>
      </c>
      <c r="J988" t="s">
        <v>745</v>
      </c>
      <c r="K988" t="s">
        <v>1163</v>
      </c>
      <c r="L988" s="69" t="s">
        <v>62</v>
      </c>
      <c r="M988" s="69" t="s">
        <v>60</v>
      </c>
      <c r="O988" s="69" t="s">
        <v>1177</v>
      </c>
      <c r="P988" s="2" t="s">
        <v>885</v>
      </c>
    </row>
    <row r="989" spans="1:16" ht="15" x14ac:dyDescent="0.2">
      <c r="A989" s="70" t="s">
        <v>441</v>
      </c>
      <c r="B989" s="69">
        <v>5208</v>
      </c>
      <c r="C989" s="69" t="s">
        <v>700</v>
      </c>
      <c r="D989" s="70" t="s">
        <v>1169</v>
      </c>
      <c r="E989" s="70"/>
      <c r="F989" s="70">
        <v>1</v>
      </c>
      <c r="G989" t="s">
        <v>702</v>
      </c>
      <c r="H989" t="s">
        <v>702</v>
      </c>
      <c r="I989" t="s">
        <v>896</v>
      </c>
      <c r="J989" t="s">
        <v>745</v>
      </c>
      <c r="K989" t="s">
        <v>1163</v>
      </c>
      <c r="L989" s="69" t="s">
        <v>62</v>
      </c>
      <c r="M989" s="69" t="s">
        <v>60</v>
      </c>
      <c r="O989" s="69" t="s">
        <v>1177</v>
      </c>
      <c r="P989" s="2" t="s">
        <v>885</v>
      </c>
    </row>
    <row r="990" spans="1:16" ht="15" x14ac:dyDescent="0.2">
      <c r="A990" s="70" t="s">
        <v>441</v>
      </c>
      <c r="B990" s="69">
        <v>5209</v>
      </c>
      <c r="C990" s="69" t="s">
        <v>700</v>
      </c>
      <c r="D990" s="70" t="s">
        <v>1169</v>
      </c>
      <c r="E990" s="70"/>
      <c r="F990" s="70">
        <v>1</v>
      </c>
      <c r="G990" t="s">
        <v>702</v>
      </c>
      <c r="H990" t="s">
        <v>702</v>
      </c>
      <c r="I990" t="s">
        <v>896</v>
      </c>
      <c r="J990" t="s">
        <v>745</v>
      </c>
      <c r="K990" t="s">
        <v>1163</v>
      </c>
      <c r="L990" s="69" t="s">
        <v>62</v>
      </c>
      <c r="M990" s="69" t="s">
        <v>60</v>
      </c>
      <c r="O990" s="69" t="s">
        <v>1177</v>
      </c>
      <c r="P990" s="2" t="s">
        <v>885</v>
      </c>
    </row>
    <row r="991" spans="1:16" ht="15" x14ac:dyDescent="0.2">
      <c r="A991" s="70" t="s">
        <v>441</v>
      </c>
      <c r="B991" s="69">
        <v>5210</v>
      </c>
      <c r="C991" s="69" t="s">
        <v>700</v>
      </c>
      <c r="D991" s="70" t="s">
        <v>1169</v>
      </c>
      <c r="E991" s="70"/>
      <c r="F991" s="70">
        <v>1</v>
      </c>
      <c r="G991" t="s">
        <v>702</v>
      </c>
      <c r="H991" t="s">
        <v>702</v>
      </c>
      <c r="I991" t="s">
        <v>896</v>
      </c>
      <c r="J991" t="s">
        <v>745</v>
      </c>
      <c r="K991" t="s">
        <v>1163</v>
      </c>
      <c r="L991" s="69" t="s">
        <v>62</v>
      </c>
      <c r="M991" s="69" t="s">
        <v>60</v>
      </c>
      <c r="O991" s="69" t="s">
        <v>1177</v>
      </c>
      <c r="P991" s="2" t="s">
        <v>885</v>
      </c>
    </row>
    <row r="992" spans="1:16" ht="15" x14ac:dyDescent="0.2">
      <c r="A992" s="70" t="s">
        <v>441</v>
      </c>
      <c r="B992" s="69">
        <v>5244</v>
      </c>
      <c r="C992" s="69" t="s">
        <v>700</v>
      </c>
      <c r="D992" s="70" t="s">
        <v>1169</v>
      </c>
      <c r="E992" s="70"/>
      <c r="F992" s="70">
        <v>1</v>
      </c>
      <c r="G992" t="s">
        <v>702</v>
      </c>
      <c r="H992" t="s">
        <v>702</v>
      </c>
      <c r="I992" t="s">
        <v>896</v>
      </c>
      <c r="J992" t="s">
        <v>745</v>
      </c>
      <c r="K992" t="s">
        <v>1163</v>
      </c>
      <c r="L992" s="69" t="s">
        <v>62</v>
      </c>
      <c r="M992" s="69" t="s">
        <v>60</v>
      </c>
      <c r="O992" s="69" t="s">
        <v>1177</v>
      </c>
      <c r="P992" s="2" t="s">
        <v>885</v>
      </c>
    </row>
    <row r="993" spans="1:16" ht="15" x14ac:dyDescent="0.2">
      <c r="A993" s="70" t="s">
        <v>441</v>
      </c>
      <c r="B993" s="69">
        <v>5245</v>
      </c>
      <c r="C993" s="69" t="s">
        <v>700</v>
      </c>
      <c r="D993" s="70" t="s">
        <v>1169</v>
      </c>
      <c r="E993" s="70"/>
      <c r="F993" s="70">
        <v>1</v>
      </c>
      <c r="G993" t="s">
        <v>702</v>
      </c>
      <c r="H993" t="s">
        <v>702</v>
      </c>
      <c r="I993" t="s">
        <v>896</v>
      </c>
      <c r="J993" t="s">
        <v>745</v>
      </c>
      <c r="K993" t="s">
        <v>1163</v>
      </c>
      <c r="L993" s="69" t="s">
        <v>62</v>
      </c>
      <c r="M993" s="69" t="s">
        <v>60</v>
      </c>
      <c r="O993" s="69" t="s">
        <v>1177</v>
      </c>
      <c r="P993" s="2" t="s">
        <v>885</v>
      </c>
    </row>
    <row r="994" spans="1:16" ht="15" x14ac:dyDescent="0.2">
      <c r="A994" s="70" t="s">
        <v>475</v>
      </c>
      <c r="B994" s="69">
        <v>5643</v>
      </c>
      <c r="C994" s="69" t="s">
        <v>700</v>
      </c>
      <c r="D994" s="70" t="s">
        <v>1169</v>
      </c>
      <c r="E994" s="70"/>
      <c r="F994" s="70">
        <v>1</v>
      </c>
      <c r="G994" t="s">
        <v>702</v>
      </c>
      <c r="H994" t="s">
        <v>702</v>
      </c>
      <c r="I994" t="s">
        <v>896</v>
      </c>
      <c r="J994" t="s">
        <v>745</v>
      </c>
      <c r="K994" t="s">
        <v>1163</v>
      </c>
      <c r="L994" s="69" t="s">
        <v>62</v>
      </c>
      <c r="M994" s="69" t="s">
        <v>60</v>
      </c>
      <c r="O994" s="69" t="s">
        <v>1177</v>
      </c>
      <c r="P994" s="2" t="s">
        <v>885</v>
      </c>
    </row>
    <row r="995" spans="1:16" ht="15" x14ac:dyDescent="0.2">
      <c r="A995" s="70" t="s">
        <v>475</v>
      </c>
      <c r="B995" s="69">
        <v>5644</v>
      </c>
      <c r="C995" s="69" t="s">
        <v>700</v>
      </c>
      <c r="D995" s="70" t="s">
        <v>1169</v>
      </c>
      <c r="E995" s="70"/>
      <c r="F995" s="70">
        <v>1</v>
      </c>
      <c r="G995" t="s">
        <v>702</v>
      </c>
      <c r="H995" t="s">
        <v>702</v>
      </c>
      <c r="I995" t="s">
        <v>896</v>
      </c>
      <c r="J995" t="s">
        <v>745</v>
      </c>
      <c r="K995" t="s">
        <v>1163</v>
      </c>
      <c r="L995" s="69" t="s">
        <v>62</v>
      </c>
      <c r="M995" s="69" t="s">
        <v>60</v>
      </c>
      <c r="O995" s="69" t="s">
        <v>1177</v>
      </c>
      <c r="P995" s="2" t="s">
        <v>885</v>
      </c>
    </row>
    <row r="996" spans="1:16" ht="15" x14ac:dyDescent="0.2">
      <c r="A996" s="70" t="s">
        <v>475</v>
      </c>
      <c r="B996" s="69">
        <v>5645</v>
      </c>
      <c r="C996" s="69" t="s">
        <v>700</v>
      </c>
      <c r="D996" s="70" t="s">
        <v>1169</v>
      </c>
      <c r="E996" s="70"/>
      <c r="F996" s="70">
        <v>1</v>
      </c>
      <c r="G996" t="s">
        <v>702</v>
      </c>
      <c r="H996" t="s">
        <v>702</v>
      </c>
      <c r="I996" t="s">
        <v>896</v>
      </c>
      <c r="J996" t="s">
        <v>745</v>
      </c>
      <c r="K996" t="s">
        <v>1163</v>
      </c>
      <c r="L996" s="69" t="s">
        <v>62</v>
      </c>
      <c r="M996" s="69" t="s">
        <v>60</v>
      </c>
      <c r="O996" s="69" t="s">
        <v>1177</v>
      </c>
      <c r="P996" s="2" t="s">
        <v>885</v>
      </c>
    </row>
    <row r="997" spans="1:16" ht="15" x14ac:dyDescent="0.2">
      <c r="A997" s="70" t="s">
        <v>207</v>
      </c>
      <c r="B997" s="69">
        <v>1313</v>
      </c>
      <c r="C997" s="69" t="s">
        <v>700</v>
      </c>
      <c r="D997" s="70" t="s">
        <v>1215</v>
      </c>
      <c r="E997" s="70" t="s">
        <v>907</v>
      </c>
      <c r="F997" s="69">
        <v>1</v>
      </c>
      <c r="G997" t="s">
        <v>702</v>
      </c>
      <c r="H997" t="s">
        <v>702</v>
      </c>
      <c r="I997" t="s">
        <v>896</v>
      </c>
      <c r="J997" t="s">
        <v>745</v>
      </c>
      <c r="K997" t="s">
        <v>1163</v>
      </c>
      <c r="L997" s="69" t="s">
        <v>62</v>
      </c>
      <c r="M997" s="69" t="s">
        <v>60</v>
      </c>
      <c r="O997" s="69" t="s">
        <v>1177</v>
      </c>
    </row>
    <row r="998" spans="1:16" ht="15" x14ac:dyDescent="0.2">
      <c r="A998" s="70" t="s">
        <v>207</v>
      </c>
      <c r="B998" s="69">
        <v>1314</v>
      </c>
      <c r="C998" s="69" t="s">
        <v>700</v>
      </c>
      <c r="D998" s="70" t="s">
        <v>1215</v>
      </c>
      <c r="E998" s="70" t="s">
        <v>907</v>
      </c>
      <c r="F998" s="69">
        <v>1</v>
      </c>
      <c r="G998" t="s">
        <v>702</v>
      </c>
      <c r="H998" t="s">
        <v>702</v>
      </c>
      <c r="I998" t="s">
        <v>896</v>
      </c>
      <c r="J998" t="s">
        <v>745</v>
      </c>
      <c r="K998" t="s">
        <v>1163</v>
      </c>
      <c r="L998" s="69" t="s">
        <v>62</v>
      </c>
      <c r="M998" s="69" t="s">
        <v>60</v>
      </c>
      <c r="O998" s="69" t="s">
        <v>1177</v>
      </c>
    </row>
    <row r="999" spans="1:16" ht="15" x14ac:dyDescent="0.2">
      <c r="A999" s="70" t="s">
        <v>253</v>
      </c>
      <c r="B999" s="69">
        <v>1795</v>
      </c>
      <c r="C999" s="69" t="s">
        <v>700</v>
      </c>
      <c r="D999" s="70" t="s">
        <v>1216</v>
      </c>
      <c r="E999" s="70" t="s">
        <v>907</v>
      </c>
      <c r="F999" s="70">
        <v>1</v>
      </c>
      <c r="G999" t="s">
        <v>702</v>
      </c>
      <c r="H999" t="s">
        <v>702</v>
      </c>
      <c r="I999" t="s">
        <v>896</v>
      </c>
      <c r="J999" t="s">
        <v>745</v>
      </c>
      <c r="K999" t="s">
        <v>1163</v>
      </c>
      <c r="L999" s="69" t="s">
        <v>62</v>
      </c>
      <c r="M999" s="69" t="s">
        <v>60</v>
      </c>
      <c r="O999" s="69" t="s">
        <v>1177</v>
      </c>
    </row>
    <row r="1000" spans="1:16" ht="15" x14ac:dyDescent="0.2">
      <c r="A1000" s="70" t="s">
        <v>441</v>
      </c>
      <c r="B1000" s="69">
        <v>5248</v>
      </c>
      <c r="C1000" s="69" t="s">
        <v>700</v>
      </c>
      <c r="D1000" s="70" t="s">
        <v>1216</v>
      </c>
      <c r="E1000" s="70" t="s">
        <v>907</v>
      </c>
      <c r="F1000" s="70">
        <v>1</v>
      </c>
      <c r="G1000" t="s">
        <v>702</v>
      </c>
      <c r="H1000" t="s">
        <v>702</v>
      </c>
      <c r="I1000" t="s">
        <v>896</v>
      </c>
      <c r="J1000" t="s">
        <v>745</v>
      </c>
      <c r="K1000" t="s">
        <v>1163</v>
      </c>
      <c r="L1000" s="69" t="s">
        <v>62</v>
      </c>
      <c r="M1000" s="69" t="s">
        <v>60</v>
      </c>
      <c r="O1000" s="69" t="s">
        <v>1177</v>
      </c>
    </row>
    <row r="1001" spans="1:16" ht="15" x14ac:dyDescent="0.2">
      <c r="A1001" s="70" t="s">
        <v>441</v>
      </c>
      <c r="B1001" s="69">
        <v>5249</v>
      </c>
      <c r="C1001" s="69" t="s">
        <v>700</v>
      </c>
      <c r="D1001" s="70" t="s">
        <v>1216</v>
      </c>
      <c r="E1001" s="70" t="s">
        <v>907</v>
      </c>
      <c r="F1001" s="70">
        <v>1</v>
      </c>
      <c r="G1001" t="s">
        <v>702</v>
      </c>
      <c r="H1001" t="s">
        <v>702</v>
      </c>
      <c r="I1001" t="s">
        <v>896</v>
      </c>
      <c r="J1001" t="s">
        <v>745</v>
      </c>
      <c r="K1001" t="s">
        <v>1163</v>
      </c>
      <c r="L1001" s="69" t="s">
        <v>62</v>
      </c>
      <c r="M1001" s="69" t="s">
        <v>60</v>
      </c>
      <c r="O1001" s="69" t="s">
        <v>1177</v>
      </c>
    </row>
    <row r="1002" spans="1:16" ht="15" x14ac:dyDescent="0.2">
      <c r="A1002" s="70" t="s">
        <v>441</v>
      </c>
      <c r="B1002" s="69">
        <v>5250</v>
      </c>
      <c r="C1002" s="69" t="s">
        <v>700</v>
      </c>
      <c r="D1002" s="70" t="s">
        <v>1216</v>
      </c>
      <c r="E1002" s="70" t="s">
        <v>907</v>
      </c>
      <c r="F1002" s="70">
        <v>1</v>
      </c>
      <c r="G1002" t="s">
        <v>702</v>
      </c>
      <c r="H1002" t="s">
        <v>702</v>
      </c>
      <c r="I1002" t="s">
        <v>896</v>
      </c>
      <c r="J1002" t="s">
        <v>745</v>
      </c>
      <c r="K1002" t="s">
        <v>1163</v>
      </c>
      <c r="L1002" s="69" t="s">
        <v>62</v>
      </c>
      <c r="M1002" s="69" t="s">
        <v>60</v>
      </c>
      <c r="O1002" s="69" t="s">
        <v>1177</v>
      </c>
    </row>
    <row r="1003" spans="1:16" ht="15" x14ac:dyDescent="0.2">
      <c r="A1003" s="70" t="s">
        <v>441</v>
      </c>
      <c r="B1003" s="69">
        <v>5251</v>
      </c>
      <c r="C1003" s="69" t="s">
        <v>700</v>
      </c>
      <c r="D1003" s="70" t="s">
        <v>1216</v>
      </c>
      <c r="E1003" s="70" t="s">
        <v>907</v>
      </c>
      <c r="F1003" s="70">
        <v>1</v>
      </c>
      <c r="G1003" t="s">
        <v>702</v>
      </c>
      <c r="H1003" t="s">
        <v>702</v>
      </c>
      <c r="I1003" t="s">
        <v>896</v>
      </c>
      <c r="J1003" t="s">
        <v>745</v>
      </c>
      <c r="K1003" t="s">
        <v>1163</v>
      </c>
      <c r="L1003" s="69" t="s">
        <v>62</v>
      </c>
      <c r="M1003" s="69" t="s">
        <v>60</v>
      </c>
      <c r="O1003" s="69" t="s">
        <v>1177</v>
      </c>
    </row>
    <row r="1004" spans="1:16" ht="15" x14ac:dyDescent="0.2">
      <c r="A1004" s="70" t="s">
        <v>441</v>
      </c>
      <c r="B1004" s="69">
        <v>5252</v>
      </c>
      <c r="C1004" s="69" t="s">
        <v>700</v>
      </c>
      <c r="D1004" s="70" t="s">
        <v>1216</v>
      </c>
      <c r="E1004" s="70" t="s">
        <v>907</v>
      </c>
      <c r="F1004" s="70">
        <v>1</v>
      </c>
      <c r="G1004" t="s">
        <v>702</v>
      </c>
      <c r="H1004" t="s">
        <v>702</v>
      </c>
      <c r="I1004" t="s">
        <v>896</v>
      </c>
      <c r="J1004" t="s">
        <v>745</v>
      </c>
      <c r="K1004" t="s">
        <v>1163</v>
      </c>
      <c r="L1004" s="69" t="s">
        <v>62</v>
      </c>
      <c r="M1004" s="69" t="s">
        <v>60</v>
      </c>
      <c r="O1004" s="69" t="s">
        <v>1177</v>
      </c>
    </row>
    <row r="1005" spans="1:16" ht="15" x14ac:dyDescent="0.2">
      <c r="A1005" s="70" t="s">
        <v>441</v>
      </c>
      <c r="B1005" s="69">
        <v>5253</v>
      </c>
      <c r="C1005" s="69" t="s">
        <v>700</v>
      </c>
      <c r="D1005" s="70" t="s">
        <v>1216</v>
      </c>
      <c r="E1005" s="70" t="s">
        <v>907</v>
      </c>
      <c r="F1005" s="70">
        <v>1</v>
      </c>
      <c r="G1005" t="s">
        <v>702</v>
      </c>
      <c r="H1005" t="s">
        <v>702</v>
      </c>
      <c r="I1005" t="s">
        <v>896</v>
      </c>
      <c r="J1005" t="s">
        <v>745</v>
      </c>
      <c r="K1005" t="s">
        <v>1163</v>
      </c>
      <c r="L1005" s="69" t="s">
        <v>62</v>
      </c>
      <c r="M1005" s="69" t="s">
        <v>60</v>
      </c>
      <c r="O1005" s="69" t="s">
        <v>1177</v>
      </c>
    </row>
    <row r="1006" spans="1:16" ht="15" x14ac:dyDescent="0.2">
      <c r="A1006" s="70" t="s">
        <v>328</v>
      </c>
      <c r="B1006" s="69">
        <v>3276</v>
      </c>
      <c r="C1006" s="69" t="s">
        <v>700</v>
      </c>
      <c r="D1006" s="70" t="s">
        <v>908</v>
      </c>
      <c r="E1006" s="70" t="s">
        <v>908</v>
      </c>
      <c r="F1006" s="70">
        <v>1</v>
      </c>
      <c r="G1006" t="s">
        <v>702</v>
      </c>
      <c r="H1006" t="s">
        <v>702</v>
      </c>
      <c r="I1006" t="s">
        <v>896</v>
      </c>
      <c r="J1006" t="s">
        <v>745</v>
      </c>
      <c r="K1006" s="69" t="s">
        <v>1163</v>
      </c>
      <c r="L1006" s="69" t="s">
        <v>62</v>
      </c>
      <c r="M1006" s="69" t="s">
        <v>60</v>
      </c>
      <c r="N1006" s="69"/>
      <c r="O1006" s="69" t="s">
        <v>1177</v>
      </c>
    </row>
    <row r="1007" spans="1:16" ht="15" x14ac:dyDescent="0.2">
      <c r="A1007" s="70" t="s">
        <v>475</v>
      </c>
      <c r="B1007" s="69">
        <v>5514</v>
      </c>
      <c r="C1007" s="69" t="s">
        <v>700</v>
      </c>
      <c r="D1007" s="70" t="s">
        <v>908</v>
      </c>
      <c r="E1007" s="70" t="s">
        <v>908</v>
      </c>
      <c r="F1007" s="70">
        <v>1</v>
      </c>
      <c r="G1007" t="s">
        <v>702</v>
      </c>
      <c r="H1007" t="s">
        <v>702</v>
      </c>
      <c r="I1007" t="s">
        <v>896</v>
      </c>
      <c r="J1007" t="s">
        <v>745</v>
      </c>
      <c r="K1007" s="69" t="s">
        <v>1163</v>
      </c>
      <c r="L1007" s="69" t="s">
        <v>62</v>
      </c>
      <c r="M1007" s="69" t="s">
        <v>60</v>
      </c>
      <c r="N1007" s="69"/>
      <c r="O1007" s="69" t="s">
        <v>1177</v>
      </c>
    </row>
    <row r="1008" spans="1:16" ht="15" x14ac:dyDescent="0.2">
      <c r="A1008" s="70" t="s">
        <v>181</v>
      </c>
      <c r="B1008" s="69">
        <v>1136</v>
      </c>
      <c r="C1008" s="69" t="s">
        <v>700</v>
      </c>
      <c r="D1008" s="70" t="s">
        <v>909</v>
      </c>
      <c r="E1008" s="70" t="s">
        <v>909</v>
      </c>
      <c r="F1008" s="69">
        <v>1</v>
      </c>
      <c r="G1008" t="s">
        <v>702</v>
      </c>
      <c r="H1008" t="s">
        <v>702</v>
      </c>
      <c r="I1008" t="s">
        <v>896</v>
      </c>
      <c r="J1008" t="s">
        <v>745</v>
      </c>
      <c r="K1008" s="69" t="s">
        <v>1163</v>
      </c>
      <c r="L1008" s="69" t="s">
        <v>62</v>
      </c>
      <c r="M1008" s="69" t="s">
        <v>60</v>
      </c>
      <c r="N1008" s="69"/>
      <c r="O1008" s="69" t="s">
        <v>1177</v>
      </c>
    </row>
    <row r="1009" spans="1:15" ht="15" x14ac:dyDescent="0.2">
      <c r="A1009" s="70" t="s">
        <v>282</v>
      </c>
      <c r="B1009" s="69">
        <v>2491</v>
      </c>
      <c r="C1009" s="69" t="s">
        <v>700</v>
      </c>
      <c r="D1009" s="70" t="s">
        <v>887</v>
      </c>
      <c r="E1009" s="70" t="s">
        <v>887</v>
      </c>
      <c r="F1009" s="69">
        <v>1</v>
      </c>
      <c r="G1009" t="s">
        <v>702</v>
      </c>
      <c r="H1009" t="s">
        <v>702</v>
      </c>
      <c r="I1009" t="s">
        <v>896</v>
      </c>
      <c r="J1009" t="s">
        <v>745</v>
      </c>
      <c r="K1009" s="69" t="s">
        <v>1163</v>
      </c>
      <c r="L1009" s="69" t="s">
        <v>62</v>
      </c>
      <c r="M1009" s="69" t="s">
        <v>60</v>
      </c>
      <c r="N1009" s="69"/>
      <c r="O1009" s="69" t="s">
        <v>1177</v>
      </c>
    </row>
    <row r="1010" spans="1:15" ht="15" x14ac:dyDescent="0.2">
      <c r="A1010" s="70" t="s">
        <v>282</v>
      </c>
      <c r="B1010" s="69">
        <v>2492</v>
      </c>
      <c r="C1010" s="69" t="s">
        <v>700</v>
      </c>
      <c r="D1010" s="70" t="s">
        <v>887</v>
      </c>
      <c r="E1010" s="70" t="s">
        <v>887</v>
      </c>
      <c r="F1010" s="70">
        <v>1</v>
      </c>
      <c r="G1010" t="s">
        <v>702</v>
      </c>
      <c r="H1010" t="s">
        <v>702</v>
      </c>
      <c r="I1010" t="s">
        <v>896</v>
      </c>
      <c r="J1010" t="s">
        <v>745</v>
      </c>
      <c r="K1010" s="69" t="s">
        <v>1163</v>
      </c>
      <c r="L1010" s="69" t="s">
        <v>62</v>
      </c>
      <c r="M1010" s="69" t="s">
        <v>60</v>
      </c>
      <c r="N1010" s="69"/>
      <c r="O1010" s="69" t="s">
        <v>1177</v>
      </c>
    </row>
    <row r="1011" spans="1:15" ht="15" x14ac:dyDescent="0.2">
      <c r="A1011" s="70" t="s">
        <v>282</v>
      </c>
      <c r="B1011" s="69">
        <v>2503</v>
      </c>
      <c r="C1011" s="69" t="s">
        <v>700</v>
      </c>
      <c r="D1011" s="70" t="s">
        <v>887</v>
      </c>
      <c r="E1011" s="70" t="s">
        <v>887</v>
      </c>
      <c r="F1011" s="69">
        <v>1</v>
      </c>
      <c r="G1011" t="s">
        <v>702</v>
      </c>
      <c r="H1011" t="s">
        <v>702</v>
      </c>
      <c r="I1011" t="s">
        <v>896</v>
      </c>
      <c r="J1011" t="s">
        <v>745</v>
      </c>
      <c r="K1011" s="69" t="s">
        <v>1163</v>
      </c>
      <c r="L1011" s="69" t="s">
        <v>62</v>
      </c>
      <c r="M1011" s="69" t="s">
        <v>60</v>
      </c>
      <c r="N1011" s="69"/>
      <c r="O1011" s="69" t="s">
        <v>1177</v>
      </c>
    </row>
    <row r="1012" spans="1:15" ht="15" x14ac:dyDescent="0.2">
      <c r="A1012" s="70" t="s">
        <v>282</v>
      </c>
      <c r="B1012" s="69">
        <v>2520</v>
      </c>
      <c r="C1012" s="69" t="s">
        <v>700</v>
      </c>
      <c r="D1012" s="70" t="s">
        <v>887</v>
      </c>
      <c r="E1012" s="70" t="s">
        <v>887</v>
      </c>
      <c r="F1012" s="70">
        <v>1</v>
      </c>
      <c r="G1012" t="s">
        <v>702</v>
      </c>
      <c r="H1012" t="s">
        <v>702</v>
      </c>
      <c r="I1012" t="s">
        <v>896</v>
      </c>
      <c r="J1012" t="s">
        <v>745</v>
      </c>
      <c r="K1012" s="69" t="s">
        <v>1163</v>
      </c>
      <c r="L1012" s="69" t="s">
        <v>62</v>
      </c>
      <c r="M1012" s="69" t="s">
        <v>60</v>
      </c>
      <c r="N1012" s="69"/>
      <c r="O1012" s="69" t="s">
        <v>1177</v>
      </c>
    </row>
    <row r="1013" spans="1:15" ht="15" x14ac:dyDescent="0.2">
      <c r="A1013" s="70" t="s">
        <v>282</v>
      </c>
      <c r="B1013" s="69">
        <v>2521</v>
      </c>
      <c r="C1013" s="69" t="s">
        <v>700</v>
      </c>
      <c r="D1013" s="70" t="s">
        <v>887</v>
      </c>
      <c r="E1013" s="70" t="s">
        <v>887</v>
      </c>
      <c r="F1013" s="69">
        <v>1</v>
      </c>
      <c r="G1013" t="s">
        <v>702</v>
      </c>
      <c r="H1013" t="s">
        <v>702</v>
      </c>
      <c r="I1013" t="s">
        <v>896</v>
      </c>
      <c r="J1013" t="s">
        <v>745</v>
      </c>
      <c r="K1013" s="69" t="s">
        <v>1163</v>
      </c>
      <c r="L1013" s="69" t="s">
        <v>62</v>
      </c>
      <c r="M1013" s="69" t="s">
        <v>60</v>
      </c>
      <c r="N1013" s="69"/>
      <c r="O1013" s="69" t="s">
        <v>1177</v>
      </c>
    </row>
    <row r="1014" spans="1:15" ht="15" x14ac:dyDescent="0.2">
      <c r="A1014" s="70" t="s">
        <v>181</v>
      </c>
      <c r="B1014" s="69">
        <v>1062</v>
      </c>
      <c r="C1014" s="69" t="s">
        <v>700</v>
      </c>
      <c r="D1014" s="70" t="s">
        <v>910</v>
      </c>
      <c r="E1014" s="70" t="s">
        <v>910</v>
      </c>
      <c r="F1014" s="69">
        <v>1</v>
      </c>
      <c r="G1014" t="s">
        <v>702</v>
      </c>
      <c r="H1014" t="s">
        <v>702</v>
      </c>
      <c r="I1014" t="s">
        <v>896</v>
      </c>
      <c r="J1014" t="s">
        <v>745</v>
      </c>
      <c r="K1014" t="s">
        <v>1163</v>
      </c>
      <c r="L1014" s="69" t="s">
        <v>62</v>
      </c>
      <c r="M1014" s="69" t="s">
        <v>60</v>
      </c>
      <c r="O1014" s="69" t="s">
        <v>1177</v>
      </c>
    </row>
    <row r="1015" spans="1:15" ht="15" x14ac:dyDescent="0.2">
      <c r="A1015" s="70" t="s">
        <v>181</v>
      </c>
      <c r="B1015" s="69">
        <v>1063</v>
      </c>
      <c r="C1015" s="69" t="s">
        <v>700</v>
      </c>
      <c r="D1015" s="70" t="s">
        <v>910</v>
      </c>
      <c r="E1015" s="70" t="s">
        <v>910</v>
      </c>
      <c r="F1015" s="69">
        <v>1</v>
      </c>
      <c r="G1015" t="s">
        <v>702</v>
      </c>
      <c r="H1015" t="s">
        <v>702</v>
      </c>
      <c r="I1015" t="s">
        <v>896</v>
      </c>
      <c r="J1015" t="s">
        <v>745</v>
      </c>
      <c r="K1015" t="s">
        <v>1163</v>
      </c>
      <c r="L1015" s="69" t="s">
        <v>62</v>
      </c>
      <c r="M1015" s="69" t="s">
        <v>60</v>
      </c>
      <c r="O1015" s="69" t="s">
        <v>1177</v>
      </c>
    </row>
    <row r="1016" spans="1:15" ht="15" x14ac:dyDescent="0.2">
      <c r="A1016" s="70" t="s">
        <v>181</v>
      </c>
      <c r="B1016" s="69">
        <v>1133</v>
      </c>
      <c r="C1016" s="69" t="s">
        <v>700</v>
      </c>
      <c r="D1016" s="70" t="s">
        <v>910</v>
      </c>
      <c r="E1016" s="70" t="s">
        <v>910</v>
      </c>
      <c r="F1016" s="69">
        <v>1</v>
      </c>
      <c r="G1016" t="s">
        <v>702</v>
      </c>
      <c r="H1016" t="s">
        <v>702</v>
      </c>
      <c r="I1016" t="s">
        <v>896</v>
      </c>
      <c r="J1016" t="s">
        <v>745</v>
      </c>
      <c r="K1016" t="s">
        <v>1163</v>
      </c>
      <c r="L1016" s="69" t="s">
        <v>62</v>
      </c>
      <c r="M1016" s="69" t="s">
        <v>60</v>
      </c>
      <c r="O1016" s="69" t="s">
        <v>1177</v>
      </c>
    </row>
    <row r="1017" spans="1:15" ht="15" x14ac:dyDescent="0.2">
      <c r="A1017" s="70" t="s">
        <v>181</v>
      </c>
      <c r="B1017" s="69">
        <v>1134</v>
      </c>
      <c r="C1017" s="69" t="s">
        <v>700</v>
      </c>
      <c r="D1017" s="70" t="s">
        <v>910</v>
      </c>
      <c r="E1017" s="70" t="s">
        <v>910</v>
      </c>
      <c r="F1017" s="69">
        <v>1</v>
      </c>
      <c r="G1017" t="s">
        <v>702</v>
      </c>
      <c r="H1017" t="s">
        <v>702</v>
      </c>
      <c r="I1017" t="s">
        <v>896</v>
      </c>
      <c r="J1017" t="s">
        <v>745</v>
      </c>
      <c r="K1017" t="s">
        <v>1163</v>
      </c>
      <c r="L1017" s="69" t="s">
        <v>62</v>
      </c>
      <c r="M1017" s="69" t="s">
        <v>60</v>
      </c>
      <c r="O1017" s="69" t="s">
        <v>1177</v>
      </c>
    </row>
    <row r="1018" spans="1:15" ht="15" x14ac:dyDescent="0.2">
      <c r="A1018" s="70" t="s">
        <v>253</v>
      </c>
      <c r="B1018" s="69">
        <v>1729</v>
      </c>
      <c r="C1018" s="69" t="s">
        <v>700</v>
      </c>
      <c r="D1018" s="70" t="s">
        <v>910</v>
      </c>
      <c r="E1018" s="70" t="s">
        <v>910</v>
      </c>
      <c r="F1018" s="70">
        <v>1</v>
      </c>
      <c r="G1018" t="s">
        <v>702</v>
      </c>
      <c r="H1018" t="s">
        <v>702</v>
      </c>
      <c r="I1018" t="s">
        <v>896</v>
      </c>
      <c r="J1018" t="s">
        <v>745</v>
      </c>
      <c r="K1018" t="s">
        <v>1163</v>
      </c>
      <c r="L1018" s="69" t="s">
        <v>62</v>
      </c>
      <c r="M1018" s="69" t="s">
        <v>60</v>
      </c>
      <c r="O1018" s="69" t="s">
        <v>1177</v>
      </c>
    </row>
    <row r="1019" spans="1:15" ht="15" x14ac:dyDescent="0.2">
      <c r="A1019" s="70" t="s">
        <v>253</v>
      </c>
      <c r="B1019" s="69">
        <v>1730</v>
      </c>
      <c r="C1019" s="69" t="s">
        <v>700</v>
      </c>
      <c r="D1019" s="70" t="s">
        <v>910</v>
      </c>
      <c r="E1019" s="70" t="s">
        <v>910</v>
      </c>
      <c r="F1019" s="70">
        <v>1</v>
      </c>
      <c r="G1019" t="s">
        <v>702</v>
      </c>
      <c r="H1019" t="s">
        <v>702</v>
      </c>
      <c r="I1019" t="s">
        <v>896</v>
      </c>
      <c r="J1019" t="s">
        <v>745</v>
      </c>
      <c r="K1019" t="s">
        <v>1163</v>
      </c>
      <c r="L1019" s="69" t="s">
        <v>62</v>
      </c>
      <c r="M1019" s="69" t="s">
        <v>60</v>
      </c>
      <c r="O1019" s="69" t="s">
        <v>1177</v>
      </c>
    </row>
    <row r="1020" spans="1:15" ht="15" x14ac:dyDescent="0.2">
      <c r="A1020" s="70" t="s">
        <v>253</v>
      </c>
      <c r="B1020" s="69">
        <v>1782</v>
      </c>
      <c r="C1020" s="69" t="s">
        <v>700</v>
      </c>
      <c r="D1020" s="70" t="s">
        <v>910</v>
      </c>
      <c r="E1020" s="70" t="s">
        <v>910</v>
      </c>
      <c r="F1020" s="70">
        <v>1</v>
      </c>
      <c r="G1020" t="s">
        <v>702</v>
      </c>
      <c r="H1020" t="s">
        <v>702</v>
      </c>
      <c r="I1020" t="s">
        <v>896</v>
      </c>
      <c r="J1020" t="s">
        <v>745</v>
      </c>
      <c r="K1020" t="s">
        <v>1163</v>
      </c>
      <c r="L1020" s="69" t="s">
        <v>62</v>
      </c>
      <c r="M1020" s="69" t="s">
        <v>60</v>
      </c>
      <c r="O1020" s="69" t="s">
        <v>1177</v>
      </c>
    </row>
    <row r="1021" spans="1:15" ht="15" x14ac:dyDescent="0.2">
      <c r="A1021" s="70" t="s">
        <v>253</v>
      </c>
      <c r="B1021" s="69">
        <v>1783</v>
      </c>
      <c r="C1021" s="69" t="s">
        <v>700</v>
      </c>
      <c r="D1021" s="70" t="s">
        <v>910</v>
      </c>
      <c r="E1021" s="70" t="s">
        <v>910</v>
      </c>
      <c r="F1021" s="70">
        <v>1</v>
      </c>
      <c r="G1021" t="s">
        <v>702</v>
      </c>
      <c r="H1021" t="s">
        <v>702</v>
      </c>
      <c r="I1021" t="s">
        <v>896</v>
      </c>
      <c r="J1021" t="s">
        <v>745</v>
      </c>
      <c r="K1021" t="s">
        <v>1163</v>
      </c>
      <c r="L1021" s="69" t="s">
        <v>62</v>
      </c>
      <c r="M1021" s="69" t="s">
        <v>60</v>
      </c>
      <c r="O1021" s="69" t="s">
        <v>1177</v>
      </c>
    </row>
    <row r="1022" spans="1:15" ht="15" x14ac:dyDescent="0.2">
      <c r="A1022" s="70" t="s">
        <v>253</v>
      </c>
      <c r="B1022" s="69">
        <v>1786</v>
      </c>
      <c r="C1022" s="69" t="s">
        <v>700</v>
      </c>
      <c r="D1022" s="70" t="s">
        <v>910</v>
      </c>
      <c r="E1022" s="70" t="s">
        <v>910</v>
      </c>
      <c r="F1022" s="70">
        <v>1</v>
      </c>
      <c r="G1022" t="s">
        <v>702</v>
      </c>
      <c r="H1022" t="s">
        <v>702</v>
      </c>
      <c r="I1022" t="s">
        <v>896</v>
      </c>
      <c r="J1022" t="s">
        <v>745</v>
      </c>
      <c r="K1022" t="s">
        <v>1163</v>
      </c>
      <c r="L1022" s="69" t="s">
        <v>62</v>
      </c>
      <c r="M1022" s="69" t="s">
        <v>60</v>
      </c>
      <c r="O1022" s="69" t="s">
        <v>1177</v>
      </c>
    </row>
    <row r="1023" spans="1:15" ht="15" x14ac:dyDescent="0.2">
      <c r="A1023" s="70" t="s">
        <v>253</v>
      </c>
      <c r="B1023" s="69">
        <v>1787</v>
      </c>
      <c r="C1023" s="69" t="s">
        <v>700</v>
      </c>
      <c r="D1023" s="70" t="s">
        <v>910</v>
      </c>
      <c r="E1023" s="70" t="s">
        <v>910</v>
      </c>
      <c r="F1023" s="70">
        <v>1</v>
      </c>
      <c r="G1023" t="s">
        <v>702</v>
      </c>
      <c r="H1023" t="s">
        <v>702</v>
      </c>
      <c r="I1023" t="s">
        <v>896</v>
      </c>
      <c r="J1023" t="s">
        <v>745</v>
      </c>
      <c r="K1023" t="s">
        <v>1163</v>
      </c>
      <c r="L1023" s="69" t="s">
        <v>62</v>
      </c>
      <c r="M1023" s="69" t="s">
        <v>60</v>
      </c>
      <c r="O1023" s="69" t="s">
        <v>1177</v>
      </c>
    </row>
    <row r="1024" spans="1:15" ht="15" x14ac:dyDescent="0.2">
      <c r="A1024" s="70" t="s">
        <v>253</v>
      </c>
      <c r="B1024" s="69">
        <v>1864</v>
      </c>
      <c r="C1024" s="69" t="s">
        <v>700</v>
      </c>
      <c r="D1024" s="70" t="s">
        <v>910</v>
      </c>
      <c r="E1024" s="70" t="s">
        <v>910</v>
      </c>
      <c r="F1024" s="70">
        <v>1</v>
      </c>
      <c r="G1024" t="s">
        <v>702</v>
      </c>
      <c r="H1024" t="s">
        <v>702</v>
      </c>
      <c r="I1024" t="s">
        <v>896</v>
      </c>
      <c r="J1024" t="s">
        <v>745</v>
      </c>
      <c r="K1024" t="s">
        <v>1163</v>
      </c>
      <c r="L1024" s="69" t="s">
        <v>62</v>
      </c>
      <c r="M1024" s="69" t="s">
        <v>60</v>
      </c>
      <c r="O1024" s="69" t="s">
        <v>1177</v>
      </c>
    </row>
    <row r="1025" spans="1:15" ht="15" x14ac:dyDescent="0.2">
      <c r="A1025" s="70" t="s">
        <v>298</v>
      </c>
      <c r="B1025" s="69">
        <v>2866</v>
      </c>
      <c r="C1025" s="69" t="s">
        <v>700</v>
      </c>
      <c r="D1025" s="70" t="s">
        <v>910</v>
      </c>
      <c r="E1025" s="70" t="s">
        <v>910</v>
      </c>
      <c r="F1025" s="70">
        <v>1</v>
      </c>
      <c r="G1025" t="s">
        <v>702</v>
      </c>
      <c r="H1025" t="s">
        <v>702</v>
      </c>
      <c r="I1025" t="s">
        <v>896</v>
      </c>
      <c r="J1025" t="s">
        <v>745</v>
      </c>
      <c r="K1025" t="s">
        <v>1163</v>
      </c>
      <c r="L1025" s="69" t="s">
        <v>62</v>
      </c>
      <c r="M1025" s="69" t="s">
        <v>60</v>
      </c>
      <c r="O1025" s="69" t="s">
        <v>1177</v>
      </c>
    </row>
    <row r="1026" spans="1:15" ht="15" x14ac:dyDescent="0.2">
      <c r="A1026" s="70" t="s">
        <v>298</v>
      </c>
      <c r="B1026" s="69">
        <v>2867</v>
      </c>
      <c r="C1026" s="69" t="s">
        <v>700</v>
      </c>
      <c r="D1026" s="70" t="s">
        <v>910</v>
      </c>
      <c r="E1026" s="70" t="s">
        <v>910</v>
      </c>
      <c r="F1026" s="70">
        <v>1</v>
      </c>
      <c r="G1026" t="s">
        <v>702</v>
      </c>
      <c r="H1026" t="s">
        <v>702</v>
      </c>
      <c r="I1026" t="s">
        <v>896</v>
      </c>
      <c r="J1026" t="s">
        <v>745</v>
      </c>
      <c r="K1026" t="s">
        <v>1163</v>
      </c>
      <c r="L1026" s="69" t="s">
        <v>62</v>
      </c>
      <c r="M1026" s="69" t="s">
        <v>60</v>
      </c>
      <c r="O1026" s="69" t="s">
        <v>1177</v>
      </c>
    </row>
    <row r="1027" spans="1:15" ht="15" x14ac:dyDescent="0.2">
      <c r="A1027" s="70" t="s">
        <v>298</v>
      </c>
      <c r="B1027" s="69">
        <v>2868</v>
      </c>
      <c r="C1027" s="69" t="s">
        <v>700</v>
      </c>
      <c r="D1027" s="70" t="s">
        <v>910</v>
      </c>
      <c r="E1027" s="70" t="s">
        <v>910</v>
      </c>
      <c r="F1027" s="70">
        <v>1</v>
      </c>
      <c r="G1027" t="s">
        <v>702</v>
      </c>
      <c r="H1027" t="s">
        <v>702</v>
      </c>
      <c r="I1027" t="s">
        <v>896</v>
      </c>
      <c r="J1027" t="s">
        <v>745</v>
      </c>
      <c r="K1027" t="s">
        <v>1163</v>
      </c>
      <c r="L1027" s="69" t="s">
        <v>62</v>
      </c>
      <c r="M1027" s="69" t="s">
        <v>60</v>
      </c>
      <c r="O1027" s="69" t="s">
        <v>1177</v>
      </c>
    </row>
    <row r="1028" spans="1:15" ht="15" x14ac:dyDescent="0.2">
      <c r="A1028" s="70" t="s">
        <v>298</v>
      </c>
      <c r="B1028" s="69">
        <v>2869</v>
      </c>
      <c r="C1028" s="69" t="s">
        <v>700</v>
      </c>
      <c r="D1028" s="70" t="s">
        <v>910</v>
      </c>
      <c r="E1028" s="70" t="s">
        <v>910</v>
      </c>
      <c r="F1028" s="70">
        <v>1</v>
      </c>
      <c r="G1028" t="s">
        <v>702</v>
      </c>
      <c r="H1028" t="s">
        <v>702</v>
      </c>
      <c r="I1028" t="s">
        <v>896</v>
      </c>
      <c r="J1028" t="s">
        <v>745</v>
      </c>
      <c r="K1028" t="s">
        <v>1163</v>
      </c>
      <c r="L1028" s="69" t="s">
        <v>62</v>
      </c>
      <c r="M1028" s="69" t="s">
        <v>60</v>
      </c>
      <c r="O1028" s="69" t="s">
        <v>1177</v>
      </c>
    </row>
    <row r="1029" spans="1:15" ht="15" x14ac:dyDescent="0.2">
      <c r="A1029" s="70" t="s">
        <v>298</v>
      </c>
      <c r="B1029" s="69">
        <v>2870</v>
      </c>
      <c r="C1029" s="69" t="s">
        <v>700</v>
      </c>
      <c r="D1029" s="70" t="s">
        <v>910</v>
      </c>
      <c r="E1029" s="70" t="s">
        <v>910</v>
      </c>
      <c r="F1029" s="70">
        <v>1</v>
      </c>
      <c r="G1029" t="s">
        <v>702</v>
      </c>
      <c r="H1029" t="s">
        <v>702</v>
      </c>
      <c r="I1029" t="s">
        <v>896</v>
      </c>
      <c r="J1029" t="s">
        <v>745</v>
      </c>
      <c r="K1029" t="s">
        <v>1163</v>
      </c>
      <c r="L1029" s="69" t="s">
        <v>62</v>
      </c>
      <c r="M1029" s="69" t="s">
        <v>60</v>
      </c>
      <c r="O1029" s="69" t="s">
        <v>1177</v>
      </c>
    </row>
    <row r="1030" spans="1:15" ht="15" x14ac:dyDescent="0.2">
      <c r="A1030" s="70" t="s">
        <v>298</v>
      </c>
      <c r="B1030" s="69">
        <v>2871</v>
      </c>
      <c r="C1030" s="69" t="s">
        <v>700</v>
      </c>
      <c r="D1030" s="70" t="s">
        <v>910</v>
      </c>
      <c r="E1030" s="70" t="s">
        <v>910</v>
      </c>
      <c r="F1030" s="70">
        <v>1</v>
      </c>
      <c r="G1030" t="s">
        <v>702</v>
      </c>
      <c r="H1030" t="s">
        <v>702</v>
      </c>
      <c r="I1030" t="s">
        <v>896</v>
      </c>
      <c r="J1030" t="s">
        <v>745</v>
      </c>
      <c r="K1030" t="s">
        <v>1163</v>
      </c>
      <c r="L1030" s="69" t="s">
        <v>62</v>
      </c>
      <c r="M1030" s="69" t="s">
        <v>60</v>
      </c>
      <c r="O1030" s="69" t="s">
        <v>1177</v>
      </c>
    </row>
    <row r="1031" spans="1:15" ht="15" x14ac:dyDescent="0.2">
      <c r="A1031" s="69" t="s">
        <v>460</v>
      </c>
      <c r="B1031" s="69">
        <v>5051</v>
      </c>
      <c r="C1031" s="69" t="s">
        <v>700</v>
      </c>
      <c r="D1031" s="70" t="s">
        <v>910</v>
      </c>
      <c r="E1031" s="70" t="s">
        <v>910</v>
      </c>
      <c r="F1031" s="69">
        <v>1</v>
      </c>
      <c r="G1031" t="s">
        <v>702</v>
      </c>
      <c r="H1031" t="s">
        <v>702</v>
      </c>
      <c r="I1031" t="s">
        <v>896</v>
      </c>
      <c r="J1031" t="s">
        <v>745</v>
      </c>
      <c r="K1031" t="s">
        <v>1163</v>
      </c>
      <c r="L1031" s="69" t="s">
        <v>62</v>
      </c>
      <c r="M1031" s="69" t="s">
        <v>60</v>
      </c>
      <c r="O1031" s="69" t="s">
        <v>1177</v>
      </c>
    </row>
    <row r="1032" spans="1:15" ht="15" x14ac:dyDescent="0.2">
      <c r="A1032" s="69" t="s">
        <v>460</v>
      </c>
      <c r="B1032" s="69">
        <v>5052</v>
      </c>
      <c r="C1032" s="69" t="s">
        <v>700</v>
      </c>
      <c r="D1032" s="70" t="s">
        <v>910</v>
      </c>
      <c r="E1032" s="70" t="s">
        <v>910</v>
      </c>
      <c r="F1032" s="69">
        <v>1</v>
      </c>
      <c r="G1032" t="s">
        <v>702</v>
      </c>
      <c r="H1032" t="s">
        <v>702</v>
      </c>
      <c r="I1032" t="s">
        <v>896</v>
      </c>
      <c r="J1032" t="s">
        <v>745</v>
      </c>
      <c r="K1032" t="s">
        <v>1163</v>
      </c>
      <c r="L1032" s="69" t="s">
        <v>62</v>
      </c>
      <c r="M1032" s="69" t="s">
        <v>60</v>
      </c>
      <c r="O1032" s="69" t="s">
        <v>1177</v>
      </c>
    </row>
    <row r="1033" spans="1:15" ht="15" x14ac:dyDescent="0.2">
      <c r="A1033" s="70" t="s">
        <v>475</v>
      </c>
      <c r="B1033" s="69">
        <v>5466</v>
      </c>
      <c r="C1033" s="69" t="s">
        <v>700</v>
      </c>
      <c r="D1033" s="70" t="s">
        <v>910</v>
      </c>
      <c r="E1033" s="70" t="s">
        <v>910</v>
      </c>
      <c r="F1033" s="70">
        <v>1</v>
      </c>
      <c r="G1033" t="s">
        <v>702</v>
      </c>
      <c r="H1033" t="s">
        <v>702</v>
      </c>
      <c r="I1033" t="s">
        <v>896</v>
      </c>
      <c r="J1033" t="s">
        <v>745</v>
      </c>
      <c r="K1033" t="s">
        <v>1163</v>
      </c>
      <c r="L1033" s="69" t="s">
        <v>62</v>
      </c>
      <c r="M1033" s="69" t="s">
        <v>60</v>
      </c>
      <c r="O1033" s="69" t="s">
        <v>1177</v>
      </c>
    </row>
    <row r="1034" spans="1:15" ht="15" x14ac:dyDescent="0.2">
      <c r="A1034" s="70" t="s">
        <v>475</v>
      </c>
      <c r="B1034" s="69">
        <v>5467</v>
      </c>
      <c r="C1034" s="69" t="s">
        <v>700</v>
      </c>
      <c r="D1034" s="70" t="s">
        <v>910</v>
      </c>
      <c r="E1034" s="70" t="s">
        <v>910</v>
      </c>
      <c r="F1034" s="70">
        <v>1</v>
      </c>
      <c r="G1034" t="s">
        <v>702</v>
      </c>
      <c r="H1034" t="s">
        <v>702</v>
      </c>
      <c r="I1034" t="s">
        <v>896</v>
      </c>
      <c r="J1034" t="s">
        <v>745</v>
      </c>
      <c r="K1034" t="s">
        <v>1163</v>
      </c>
      <c r="L1034" s="69" t="s">
        <v>62</v>
      </c>
      <c r="M1034" s="69" t="s">
        <v>60</v>
      </c>
      <c r="O1034" s="69" t="s">
        <v>1177</v>
      </c>
    </row>
    <row r="1035" spans="1:15" ht="15" x14ac:dyDescent="0.2">
      <c r="A1035" s="70" t="s">
        <v>475</v>
      </c>
      <c r="B1035" s="69">
        <v>5475</v>
      </c>
      <c r="C1035" s="69" t="s">
        <v>700</v>
      </c>
      <c r="D1035" s="70" t="s">
        <v>910</v>
      </c>
      <c r="E1035" s="70" t="s">
        <v>910</v>
      </c>
      <c r="F1035" s="70">
        <v>1</v>
      </c>
      <c r="G1035" t="s">
        <v>702</v>
      </c>
      <c r="H1035" t="s">
        <v>702</v>
      </c>
      <c r="I1035" t="s">
        <v>896</v>
      </c>
      <c r="J1035" t="s">
        <v>745</v>
      </c>
      <c r="K1035" t="s">
        <v>1163</v>
      </c>
      <c r="L1035" s="69" t="s">
        <v>62</v>
      </c>
      <c r="M1035" s="69" t="s">
        <v>60</v>
      </c>
      <c r="O1035" s="69" t="s">
        <v>1177</v>
      </c>
    </row>
    <row r="1036" spans="1:15" ht="15" x14ac:dyDescent="0.2">
      <c r="A1036" s="70" t="s">
        <v>207</v>
      </c>
      <c r="B1036" s="69">
        <v>1300</v>
      </c>
      <c r="C1036" s="69" t="s">
        <v>700</v>
      </c>
      <c r="D1036" s="70" t="s">
        <v>888</v>
      </c>
      <c r="E1036" s="70" t="s">
        <v>888</v>
      </c>
      <c r="F1036" s="69">
        <v>1</v>
      </c>
      <c r="G1036" t="s">
        <v>702</v>
      </c>
      <c r="H1036" t="s">
        <v>702</v>
      </c>
      <c r="I1036" t="s">
        <v>896</v>
      </c>
      <c r="J1036" t="s">
        <v>745</v>
      </c>
      <c r="K1036" t="s">
        <v>1163</v>
      </c>
      <c r="L1036" s="69" t="s">
        <v>62</v>
      </c>
      <c r="M1036" s="69" t="s">
        <v>60</v>
      </c>
      <c r="O1036" s="69" t="s">
        <v>1177</v>
      </c>
    </row>
    <row r="1037" spans="1:15" ht="15" x14ac:dyDescent="0.2">
      <c r="A1037" s="70" t="s">
        <v>207</v>
      </c>
      <c r="B1037" s="69">
        <v>1301</v>
      </c>
      <c r="C1037" s="69" t="s">
        <v>700</v>
      </c>
      <c r="D1037" s="70" t="s">
        <v>888</v>
      </c>
      <c r="E1037" s="70" t="s">
        <v>888</v>
      </c>
      <c r="F1037" s="69">
        <v>1</v>
      </c>
      <c r="G1037" t="s">
        <v>702</v>
      </c>
      <c r="H1037" t="s">
        <v>702</v>
      </c>
      <c r="I1037" t="s">
        <v>896</v>
      </c>
      <c r="J1037" t="s">
        <v>745</v>
      </c>
      <c r="K1037" t="s">
        <v>1163</v>
      </c>
      <c r="L1037" s="69" t="s">
        <v>62</v>
      </c>
      <c r="M1037" s="69" t="s">
        <v>60</v>
      </c>
      <c r="O1037" s="69" t="s">
        <v>1177</v>
      </c>
    </row>
    <row r="1038" spans="1:15" ht="15" x14ac:dyDescent="0.2">
      <c r="A1038" s="70" t="s">
        <v>207</v>
      </c>
      <c r="B1038" s="69">
        <v>1302</v>
      </c>
      <c r="C1038" s="69" t="s">
        <v>700</v>
      </c>
      <c r="D1038" s="70" t="s">
        <v>888</v>
      </c>
      <c r="E1038" s="70" t="s">
        <v>888</v>
      </c>
      <c r="F1038" s="69">
        <v>1</v>
      </c>
      <c r="G1038" t="s">
        <v>702</v>
      </c>
      <c r="H1038" t="s">
        <v>702</v>
      </c>
      <c r="I1038" t="s">
        <v>896</v>
      </c>
      <c r="J1038" t="s">
        <v>745</v>
      </c>
      <c r="K1038" t="s">
        <v>1163</v>
      </c>
      <c r="L1038" s="69" t="s">
        <v>62</v>
      </c>
      <c r="M1038" s="69" t="s">
        <v>60</v>
      </c>
      <c r="O1038" s="69" t="s">
        <v>1177</v>
      </c>
    </row>
    <row r="1039" spans="1:15" ht="15" x14ac:dyDescent="0.2">
      <c r="A1039" s="70" t="s">
        <v>207</v>
      </c>
      <c r="B1039" s="69">
        <v>1303</v>
      </c>
      <c r="C1039" s="69" t="s">
        <v>700</v>
      </c>
      <c r="D1039" s="70" t="s">
        <v>888</v>
      </c>
      <c r="E1039" s="70" t="s">
        <v>888</v>
      </c>
      <c r="F1039" s="69">
        <v>1</v>
      </c>
      <c r="G1039" t="s">
        <v>702</v>
      </c>
      <c r="H1039" t="s">
        <v>702</v>
      </c>
      <c r="I1039" t="s">
        <v>896</v>
      </c>
      <c r="J1039" t="s">
        <v>745</v>
      </c>
      <c r="K1039" t="s">
        <v>1163</v>
      </c>
      <c r="L1039" s="69" t="s">
        <v>62</v>
      </c>
      <c r="M1039" s="69" t="s">
        <v>60</v>
      </c>
      <c r="O1039" s="69" t="s">
        <v>1177</v>
      </c>
    </row>
    <row r="1040" spans="1:15" ht="15" x14ac:dyDescent="0.2">
      <c r="A1040" s="70" t="s">
        <v>253</v>
      </c>
      <c r="B1040" s="69">
        <v>1753</v>
      </c>
      <c r="C1040" s="69" t="s">
        <v>700</v>
      </c>
      <c r="D1040" s="70" t="s">
        <v>888</v>
      </c>
      <c r="E1040" s="70" t="s">
        <v>888</v>
      </c>
      <c r="F1040" s="70">
        <v>1</v>
      </c>
      <c r="G1040" t="s">
        <v>702</v>
      </c>
      <c r="H1040" t="s">
        <v>702</v>
      </c>
      <c r="I1040" t="s">
        <v>896</v>
      </c>
      <c r="J1040" t="s">
        <v>745</v>
      </c>
      <c r="K1040" t="s">
        <v>1163</v>
      </c>
      <c r="L1040" s="69" t="s">
        <v>62</v>
      </c>
      <c r="M1040" s="69" t="s">
        <v>60</v>
      </c>
      <c r="O1040" s="69" t="s">
        <v>1177</v>
      </c>
    </row>
    <row r="1041" spans="1:15" ht="15" x14ac:dyDescent="0.2">
      <c r="A1041" s="70" t="s">
        <v>253</v>
      </c>
      <c r="B1041" s="69">
        <v>1822</v>
      </c>
      <c r="C1041" s="69" t="s">
        <v>700</v>
      </c>
      <c r="D1041" s="70" t="s">
        <v>888</v>
      </c>
      <c r="E1041" s="70" t="s">
        <v>888</v>
      </c>
      <c r="F1041" s="70">
        <v>1</v>
      </c>
      <c r="G1041" t="s">
        <v>702</v>
      </c>
      <c r="H1041" t="s">
        <v>702</v>
      </c>
      <c r="I1041" t="s">
        <v>896</v>
      </c>
      <c r="J1041" t="s">
        <v>745</v>
      </c>
      <c r="K1041" t="s">
        <v>1163</v>
      </c>
      <c r="L1041" s="69" t="s">
        <v>62</v>
      </c>
      <c r="M1041" s="69" t="s">
        <v>60</v>
      </c>
      <c r="O1041" s="69" t="s">
        <v>1177</v>
      </c>
    </row>
    <row r="1042" spans="1:15" ht="15" x14ac:dyDescent="0.2">
      <c r="A1042" s="70" t="s">
        <v>282</v>
      </c>
      <c r="B1042" s="69">
        <v>2500</v>
      </c>
      <c r="C1042" s="69" t="s">
        <v>700</v>
      </c>
      <c r="D1042" s="70" t="s">
        <v>888</v>
      </c>
      <c r="E1042" s="70" t="s">
        <v>888</v>
      </c>
      <c r="F1042" s="70">
        <v>1</v>
      </c>
      <c r="G1042" t="s">
        <v>702</v>
      </c>
      <c r="H1042" t="s">
        <v>702</v>
      </c>
      <c r="I1042" t="s">
        <v>896</v>
      </c>
      <c r="J1042" t="s">
        <v>745</v>
      </c>
      <c r="K1042" t="s">
        <v>1163</v>
      </c>
      <c r="L1042" s="69" t="s">
        <v>62</v>
      </c>
      <c r="M1042" s="69" t="s">
        <v>60</v>
      </c>
      <c r="O1042" s="69" t="s">
        <v>1177</v>
      </c>
    </row>
    <row r="1043" spans="1:15" ht="15" x14ac:dyDescent="0.2">
      <c r="A1043" s="70" t="s">
        <v>282</v>
      </c>
      <c r="B1043" s="69">
        <v>2517</v>
      </c>
      <c r="C1043" s="69" t="s">
        <v>700</v>
      </c>
      <c r="D1043" s="70" t="s">
        <v>888</v>
      </c>
      <c r="E1043" s="70" t="s">
        <v>888</v>
      </c>
      <c r="F1043" s="70">
        <v>1</v>
      </c>
      <c r="G1043" t="s">
        <v>702</v>
      </c>
      <c r="H1043" t="s">
        <v>702</v>
      </c>
      <c r="I1043" t="s">
        <v>896</v>
      </c>
      <c r="J1043" t="s">
        <v>745</v>
      </c>
      <c r="K1043" t="s">
        <v>1163</v>
      </c>
      <c r="L1043" s="69" t="s">
        <v>62</v>
      </c>
      <c r="M1043" s="69" t="s">
        <v>60</v>
      </c>
      <c r="O1043" s="69" t="s">
        <v>1177</v>
      </c>
    </row>
    <row r="1044" spans="1:15" ht="15" x14ac:dyDescent="0.2">
      <c r="A1044" s="70" t="s">
        <v>282</v>
      </c>
      <c r="B1044" s="69">
        <v>2518</v>
      </c>
      <c r="C1044" s="69" t="s">
        <v>700</v>
      </c>
      <c r="D1044" s="70" t="s">
        <v>888</v>
      </c>
      <c r="E1044" s="70" t="s">
        <v>888</v>
      </c>
      <c r="F1044" s="70">
        <v>1</v>
      </c>
      <c r="G1044" t="s">
        <v>702</v>
      </c>
      <c r="H1044" t="s">
        <v>702</v>
      </c>
      <c r="I1044" t="s">
        <v>896</v>
      </c>
      <c r="J1044" t="s">
        <v>745</v>
      </c>
      <c r="K1044" t="s">
        <v>1163</v>
      </c>
      <c r="L1044" s="69" t="s">
        <v>62</v>
      </c>
      <c r="M1044" s="69" t="s">
        <v>60</v>
      </c>
      <c r="O1044" s="69" t="s">
        <v>1177</v>
      </c>
    </row>
    <row r="1045" spans="1:15" ht="15" x14ac:dyDescent="0.2">
      <c r="A1045" s="70" t="s">
        <v>282</v>
      </c>
      <c r="B1045" s="69">
        <v>2519</v>
      </c>
      <c r="C1045" s="69" t="s">
        <v>700</v>
      </c>
      <c r="D1045" s="70" t="s">
        <v>888</v>
      </c>
      <c r="E1045" s="70" t="s">
        <v>888</v>
      </c>
      <c r="F1045" s="70">
        <v>1</v>
      </c>
      <c r="G1045" t="s">
        <v>702</v>
      </c>
      <c r="H1045" t="s">
        <v>702</v>
      </c>
      <c r="I1045" t="s">
        <v>896</v>
      </c>
      <c r="J1045" t="s">
        <v>745</v>
      </c>
      <c r="K1045" t="s">
        <v>1163</v>
      </c>
      <c r="L1045" s="69" t="s">
        <v>62</v>
      </c>
      <c r="M1045" s="69" t="s">
        <v>60</v>
      </c>
      <c r="O1045" s="69" t="s">
        <v>1177</v>
      </c>
    </row>
    <row r="1046" spans="1:15" ht="15" x14ac:dyDescent="0.2">
      <c r="A1046" s="70" t="s">
        <v>282</v>
      </c>
      <c r="B1046" s="69">
        <v>2557</v>
      </c>
      <c r="C1046" s="69" t="s">
        <v>700</v>
      </c>
      <c r="D1046" s="70" t="s">
        <v>888</v>
      </c>
      <c r="E1046" s="70" t="s">
        <v>888</v>
      </c>
      <c r="F1046" s="70">
        <v>1</v>
      </c>
      <c r="G1046" t="s">
        <v>702</v>
      </c>
      <c r="H1046" t="s">
        <v>702</v>
      </c>
      <c r="I1046" t="s">
        <v>896</v>
      </c>
      <c r="J1046" t="s">
        <v>745</v>
      </c>
      <c r="K1046" t="s">
        <v>1163</v>
      </c>
      <c r="L1046" s="69" t="s">
        <v>62</v>
      </c>
      <c r="M1046" s="69" t="s">
        <v>60</v>
      </c>
      <c r="O1046" s="69" t="s">
        <v>1177</v>
      </c>
    </row>
    <row r="1047" spans="1:15" ht="15" x14ac:dyDescent="0.2">
      <c r="A1047" s="70" t="s">
        <v>282</v>
      </c>
      <c r="B1047" s="69">
        <v>2558</v>
      </c>
      <c r="C1047" s="69" t="s">
        <v>700</v>
      </c>
      <c r="D1047" s="70" t="s">
        <v>888</v>
      </c>
      <c r="E1047" s="70" t="s">
        <v>888</v>
      </c>
      <c r="F1047" s="70">
        <v>1</v>
      </c>
      <c r="G1047" t="s">
        <v>702</v>
      </c>
      <c r="H1047" t="s">
        <v>702</v>
      </c>
      <c r="I1047" t="s">
        <v>896</v>
      </c>
      <c r="J1047" t="s">
        <v>745</v>
      </c>
      <c r="K1047" t="s">
        <v>1163</v>
      </c>
      <c r="L1047" s="69" t="s">
        <v>62</v>
      </c>
      <c r="M1047" s="69" t="s">
        <v>60</v>
      </c>
      <c r="O1047" s="69" t="s">
        <v>1177</v>
      </c>
    </row>
    <row r="1048" spans="1:15" ht="15" x14ac:dyDescent="0.2">
      <c r="A1048" s="70" t="s">
        <v>328</v>
      </c>
      <c r="B1048" s="69">
        <v>3298</v>
      </c>
      <c r="C1048" s="69" t="s">
        <v>700</v>
      </c>
      <c r="D1048" s="70" t="s">
        <v>888</v>
      </c>
      <c r="E1048" s="70" t="s">
        <v>888</v>
      </c>
      <c r="F1048" s="70">
        <v>1</v>
      </c>
      <c r="G1048" t="s">
        <v>702</v>
      </c>
      <c r="H1048" t="s">
        <v>702</v>
      </c>
      <c r="I1048" t="s">
        <v>896</v>
      </c>
      <c r="J1048" t="s">
        <v>745</v>
      </c>
      <c r="K1048" t="s">
        <v>1163</v>
      </c>
      <c r="L1048" s="69" t="s">
        <v>62</v>
      </c>
      <c r="M1048" s="69" t="s">
        <v>60</v>
      </c>
      <c r="O1048" s="69" t="s">
        <v>1177</v>
      </c>
    </row>
    <row r="1049" spans="1:15" ht="15" x14ac:dyDescent="0.2">
      <c r="A1049" s="70" t="s">
        <v>328</v>
      </c>
      <c r="B1049" s="69">
        <v>3299</v>
      </c>
      <c r="C1049" s="69" t="s">
        <v>700</v>
      </c>
      <c r="D1049" s="70" t="s">
        <v>888</v>
      </c>
      <c r="E1049" s="70" t="s">
        <v>888</v>
      </c>
      <c r="F1049" s="70">
        <v>1</v>
      </c>
      <c r="G1049" t="s">
        <v>702</v>
      </c>
      <c r="H1049" t="s">
        <v>702</v>
      </c>
      <c r="I1049" t="s">
        <v>896</v>
      </c>
      <c r="J1049" t="s">
        <v>745</v>
      </c>
      <c r="K1049" t="s">
        <v>1163</v>
      </c>
      <c r="L1049" s="69" t="s">
        <v>62</v>
      </c>
      <c r="M1049" s="69" t="s">
        <v>60</v>
      </c>
      <c r="O1049" s="69" t="s">
        <v>1177</v>
      </c>
    </row>
    <row r="1050" spans="1:15" ht="15" x14ac:dyDescent="0.2">
      <c r="A1050" s="70" t="s">
        <v>328</v>
      </c>
      <c r="B1050" s="69">
        <v>3300</v>
      </c>
      <c r="C1050" s="69" t="s">
        <v>700</v>
      </c>
      <c r="D1050" s="70" t="s">
        <v>888</v>
      </c>
      <c r="E1050" s="70" t="s">
        <v>888</v>
      </c>
      <c r="F1050" s="70">
        <v>1</v>
      </c>
      <c r="G1050" t="s">
        <v>702</v>
      </c>
      <c r="H1050" t="s">
        <v>702</v>
      </c>
      <c r="I1050" t="s">
        <v>896</v>
      </c>
      <c r="J1050" t="s">
        <v>745</v>
      </c>
      <c r="K1050" t="s">
        <v>1163</v>
      </c>
      <c r="L1050" s="69" t="s">
        <v>62</v>
      </c>
      <c r="M1050" s="69" t="s">
        <v>60</v>
      </c>
      <c r="O1050" s="69" t="s">
        <v>1177</v>
      </c>
    </row>
    <row r="1051" spans="1:15" ht="15" x14ac:dyDescent="0.2">
      <c r="A1051" s="70" t="s">
        <v>328</v>
      </c>
      <c r="B1051" s="69">
        <v>3301</v>
      </c>
      <c r="C1051" s="69" t="s">
        <v>700</v>
      </c>
      <c r="D1051" s="70" t="s">
        <v>888</v>
      </c>
      <c r="E1051" s="70" t="s">
        <v>888</v>
      </c>
      <c r="F1051" s="70">
        <v>1</v>
      </c>
      <c r="G1051" t="s">
        <v>702</v>
      </c>
      <c r="H1051" t="s">
        <v>702</v>
      </c>
      <c r="I1051" t="s">
        <v>896</v>
      </c>
      <c r="J1051" t="s">
        <v>745</v>
      </c>
      <c r="K1051" t="s">
        <v>1163</v>
      </c>
      <c r="L1051" s="69" t="s">
        <v>62</v>
      </c>
      <c r="M1051" s="69" t="s">
        <v>60</v>
      </c>
      <c r="O1051" s="69" t="s">
        <v>1177</v>
      </c>
    </row>
    <row r="1052" spans="1:15" ht="15" x14ac:dyDescent="0.2">
      <c r="A1052" s="70" t="s">
        <v>328</v>
      </c>
      <c r="B1052" s="69">
        <v>3302</v>
      </c>
      <c r="C1052" s="69" t="s">
        <v>700</v>
      </c>
      <c r="D1052" s="70" t="s">
        <v>888</v>
      </c>
      <c r="E1052" s="70" t="s">
        <v>888</v>
      </c>
      <c r="F1052" s="70">
        <v>1</v>
      </c>
      <c r="G1052" t="s">
        <v>702</v>
      </c>
      <c r="H1052" t="s">
        <v>702</v>
      </c>
      <c r="I1052" t="s">
        <v>896</v>
      </c>
      <c r="J1052" t="s">
        <v>745</v>
      </c>
      <c r="K1052" t="s">
        <v>1163</v>
      </c>
      <c r="L1052" s="69" t="s">
        <v>62</v>
      </c>
      <c r="M1052" s="69" t="s">
        <v>60</v>
      </c>
      <c r="O1052" s="69" t="s">
        <v>1177</v>
      </c>
    </row>
    <row r="1053" spans="1:15" ht="15" x14ac:dyDescent="0.2">
      <c r="A1053" s="70" t="s">
        <v>328</v>
      </c>
      <c r="B1053" s="69">
        <v>3303</v>
      </c>
      <c r="C1053" s="69" t="s">
        <v>700</v>
      </c>
      <c r="D1053" s="70" t="s">
        <v>888</v>
      </c>
      <c r="E1053" s="70" t="s">
        <v>888</v>
      </c>
      <c r="F1053" s="70">
        <v>1</v>
      </c>
      <c r="G1053" t="s">
        <v>702</v>
      </c>
      <c r="H1053" t="s">
        <v>702</v>
      </c>
      <c r="I1053" t="s">
        <v>896</v>
      </c>
      <c r="J1053" t="s">
        <v>745</v>
      </c>
      <c r="K1053" t="s">
        <v>1163</v>
      </c>
      <c r="L1053" s="69" t="s">
        <v>62</v>
      </c>
      <c r="M1053" s="69" t="s">
        <v>60</v>
      </c>
      <c r="O1053" s="69" t="s">
        <v>1177</v>
      </c>
    </row>
    <row r="1054" spans="1:15" ht="15" x14ac:dyDescent="0.2">
      <c r="A1054" s="70" t="s">
        <v>441</v>
      </c>
      <c r="B1054" s="69">
        <v>5261</v>
      </c>
      <c r="C1054" s="69" t="s">
        <v>700</v>
      </c>
      <c r="D1054" s="70" t="s">
        <v>888</v>
      </c>
      <c r="E1054" s="70" t="s">
        <v>888</v>
      </c>
      <c r="F1054" s="70">
        <v>1</v>
      </c>
      <c r="G1054" t="s">
        <v>702</v>
      </c>
      <c r="H1054" t="s">
        <v>702</v>
      </c>
      <c r="I1054" t="s">
        <v>896</v>
      </c>
      <c r="J1054" t="s">
        <v>745</v>
      </c>
      <c r="K1054" t="s">
        <v>1163</v>
      </c>
      <c r="L1054" s="69" t="s">
        <v>62</v>
      </c>
      <c r="M1054" s="69" t="s">
        <v>60</v>
      </c>
      <c r="O1054" s="69" t="s">
        <v>1177</v>
      </c>
    </row>
    <row r="1055" spans="1:15" ht="15" x14ac:dyDescent="0.2">
      <c r="A1055" s="70" t="s">
        <v>441</v>
      </c>
      <c r="B1055" s="69">
        <v>5262</v>
      </c>
      <c r="C1055" s="69" t="s">
        <v>700</v>
      </c>
      <c r="D1055" s="70" t="s">
        <v>888</v>
      </c>
      <c r="E1055" s="70" t="s">
        <v>888</v>
      </c>
      <c r="F1055" s="70">
        <v>1</v>
      </c>
      <c r="G1055" t="s">
        <v>702</v>
      </c>
      <c r="H1055" t="s">
        <v>702</v>
      </c>
      <c r="I1055" t="s">
        <v>896</v>
      </c>
      <c r="J1055" t="s">
        <v>745</v>
      </c>
      <c r="K1055" t="s">
        <v>1163</v>
      </c>
      <c r="L1055" s="69" t="s">
        <v>62</v>
      </c>
      <c r="M1055" s="69" t="s">
        <v>60</v>
      </c>
      <c r="O1055" s="69" t="s">
        <v>1177</v>
      </c>
    </row>
    <row r="1056" spans="1:15" ht="15" x14ac:dyDescent="0.2">
      <c r="A1056" s="70" t="s">
        <v>441</v>
      </c>
      <c r="B1056" s="69">
        <v>5263</v>
      </c>
      <c r="C1056" s="69" t="s">
        <v>700</v>
      </c>
      <c r="D1056" s="70" t="s">
        <v>888</v>
      </c>
      <c r="E1056" s="70" t="s">
        <v>888</v>
      </c>
      <c r="F1056" s="70">
        <v>1</v>
      </c>
      <c r="G1056" t="s">
        <v>702</v>
      </c>
      <c r="H1056" t="s">
        <v>702</v>
      </c>
      <c r="I1056" t="s">
        <v>896</v>
      </c>
      <c r="J1056" t="s">
        <v>745</v>
      </c>
      <c r="K1056" t="s">
        <v>1163</v>
      </c>
      <c r="L1056" s="69" t="s">
        <v>62</v>
      </c>
      <c r="M1056" s="69" t="s">
        <v>60</v>
      </c>
      <c r="O1056" s="69" t="s">
        <v>1177</v>
      </c>
    </row>
    <row r="1057" spans="1:15" ht="15" x14ac:dyDescent="0.2">
      <c r="A1057" s="70" t="s">
        <v>441</v>
      </c>
      <c r="B1057" s="69">
        <v>5264</v>
      </c>
      <c r="C1057" s="69" t="s">
        <v>700</v>
      </c>
      <c r="D1057" s="70" t="s">
        <v>888</v>
      </c>
      <c r="E1057" s="70" t="s">
        <v>888</v>
      </c>
      <c r="F1057" s="70">
        <v>1</v>
      </c>
      <c r="G1057" t="s">
        <v>702</v>
      </c>
      <c r="H1057" t="s">
        <v>702</v>
      </c>
      <c r="I1057" t="s">
        <v>896</v>
      </c>
      <c r="J1057" t="s">
        <v>745</v>
      </c>
      <c r="K1057" t="s">
        <v>1163</v>
      </c>
      <c r="L1057" s="69" t="s">
        <v>62</v>
      </c>
      <c r="M1057" s="69" t="s">
        <v>60</v>
      </c>
      <c r="O1057" s="69" t="s">
        <v>1177</v>
      </c>
    </row>
    <row r="1058" spans="1:15" ht="15" x14ac:dyDescent="0.2">
      <c r="A1058" s="70" t="s">
        <v>441</v>
      </c>
      <c r="B1058" s="69">
        <v>5265</v>
      </c>
      <c r="C1058" s="69" t="s">
        <v>700</v>
      </c>
      <c r="D1058" s="70" t="s">
        <v>888</v>
      </c>
      <c r="E1058" s="70" t="s">
        <v>888</v>
      </c>
      <c r="F1058" s="70">
        <v>1</v>
      </c>
      <c r="G1058" t="s">
        <v>702</v>
      </c>
      <c r="H1058" t="s">
        <v>702</v>
      </c>
      <c r="I1058" t="s">
        <v>896</v>
      </c>
      <c r="J1058" t="s">
        <v>745</v>
      </c>
      <c r="K1058" t="s">
        <v>1163</v>
      </c>
      <c r="L1058" s="69" t="s">
        <v>62</v>
      </c>
      <c r="M1058" s="69" t="s">
        <v>60</v>
      </c>
      <c r="O1058" s="69" t="s">
        <v>1177</v>
      </c>
    </row>
    <row r="1059" spans="1:15" ht="15" x14ac:dyDescent="0.2">
      <c r="A1059" s="70" t="s">
        <v>441</v>
      </c>
      <c r="B1059" s="69">
        <v>5266</v>
      </c>
      <c r="C1059" s="69" t="s">
        <v>700</v>
      </c>
      <c r="D1059" s="70" t="s">
        <v>888</v>
      </c>
      <c r="E1059" s="70" t="s">
        <v>888</v>
      </c>
      <c r="F1059" s="70">
        <v>1</v>
      </c>
      <c r="G1059" t="s">
        <v>702</v>
      </c>
      <c r="H1059" t="s">
        <v>702</v>
      </c>
      <c r="I1059" t="s">
        <v>896</v>
      </c>
      <c r="J1059" t="s">
        <v>745</v>
      </c>
      <c r="K1059" t="s">
        <v>1163</v>
      </c>
      <c r="L1059" s="69" t="s">
        <v>62</v>
      </c>
      <c r="M1059" s="69" t="s">
        <v>60</v>
      </c>
      <c r="O1059" s="69" t="s">
        <v>1177</v>
      </c>
    </row>
    <row r="1060" spans="1:15" ht="15" x14ac:dyDescent="0.2">
      <c r="A1060" s="70" t="s">
        <v>475</v>
      </c>
      <c r="B1060" s="69">
        <v>5435</v>
      </c>
      <c r="C1060" s="69" t="s">
        <v>700</v>
      </c>
      <c r="D1060" s="70" t="s">
        <v>888</v>
      </c>
      <c r="E1060" s="70" t="s">
        <v>888</v>
      </c>
      <c r="F1060" s="70">
        <v>1</v>
      </c>
      <c r="G1060" t="s">
        <v>702</v>
      </c>
      <c r="H1060" t="s">
        <v>702</v>
      </c>
      <c r="I1060" t="s">
        <v>896</v>
      </c>
      <c r="J1060" t="s">
        <v>745</v>
      </c>
      <c r="K1060" t="s">
        <v>1163</v>
      </c>
      <c r="L1060" s="69" t="s">
        <v>62</v>
      </c>
      <c r="M1060" s="69" t="s">
        <v>60</v>
      </c>
      <c r="O1060" s="69" t="s">
        <v>1177</v>
      </c>
    </row>
    <row r="1061" spans="1:15" ht="15" x14ac:dyDescent="0.2">
      <c r="A1061" s="70" t="s">
        <v>475</v>
      </c>
      <c r="B1061" s="69">
        <v>5436</v>
      </c>
      <c r="C1061" s="69" t="s">
        <v>700</v>
      </c>
      <c r="D1061" s="70" t="s">
        <v>888</v>
      </c>
      <c r="E1061" s="70" t="s">
        <v>888</v>
      </c>
      <c r="F1061" s="70">
        <v>1</v>
      </c>
      <c r="G1061" t="s">
        <v>702</v>
      </c>
      <c r="H1061" t="s">
        <v>702</v>
      </c>
      <c r="I1061" t="s">
        <v>896</v>
      </c>
      <c r="J1061" t="s">
        <v>745</v>
      </c>
      <c r="K1061" t="s">
        <v>1163</v>
      </c>
      <c r="L1061" s="69" t="s">
        <v>62</v>
      </c>
      <c r="M1061" s="69" t="s">
        <v>60</v>
      </c>
      <c r="O1061" s="69" t="s">
        <v>1177</v>
      </c>
    </row>
    <row r="1062" spans="1:15" ht="15" x14ac:dyDescent="0.2">
      <c r="A1062" s="70" t="s">
        <v>475</v>
      </c>
      <c r="B1062" s="69">
        <v>5437</v>
      </c>
      <c r="C1062" s="69" t="s">
        <v>700</v>
      </c>
      <c r="D1062" s="70" t="s">
        <v>888</v>
      </c>
      <c r="E1062" s="70" t="s">
        <v>888</v>
      </c>
      <c r="F1062" s="70">
        <v>1</v>
      </c>
      <c r="G1062" t="s">
        <v>702</v>
      </c>
      <c r="H1062" t="s">
        <v>702</v>
      </c>
      <c r="I1062" t="s">
        <v>896</v>
      </c>
      <c r="J1062" t="s">
        <v>745</v>
      </c>
      <c r="K1062" t="s">
        <v>1163</v>
      </c>
      <c r="L1062" s="69" t="s">
        <v>62</v>
      </c>
      <c r="M1062" s="69" t="s">
        <v>60</v>
      </c>
      <c r="O1062" s="69" t="s">
        <v>1177</v>
      </c>
    </row>
    <row r="1063" spans="1:15" ht="15" x14ac:dyDescent="0.2">
      <c r="A1063" s="70" t="s">
        <v>475</v>
      </c>
      <c r="B1063" s="69">
        <v>5438</v>
      </c>
      <c r="C1063" s="69" t="s">
        <v>700</v>
      </c>
      <c r="D1063" s="70" t="s">
        <v>888</v>
      </c>
      <c r="E1063" s="70" t="s">
        <v>888</v>
      </c>
      <c r="F1063" s="70">
        <v>1</v>
      </c>
      <c r="G1063" t="s">
        <v>702</v>
      </c>
      <c r="H1063" t="s">
        <v>702</v>
      </c>
      <c r="I1063" t="s">
        <v>896</v>
      </c>
      <c r="J1063" t="s">
        <v>745</v>
      </c>
      <c r="K1063" t="s">
        <v>1163</v>
      </c>
      <c r="L1063" s="69" t="s">
        <v>62</v>
      </c>
      <c r="M1063" s="69" t="s">
        <v>60</v>
      </c>
      <c r="O1063" s="69" t="s">
        <v>1177</v>
      </c>
    </row>
    <row r="1064" spans="1:15" ht="15" x14ac:dyDescent="0.2">
      <c r="A1064" s="70" t="s">
        <v>475</v>
      </c>
      <c r="B1064" s="69">
        <v>5439</v>
      </c>
      <c r="C1064" s="69" t="s">
        <v>700</v>
      </c>
      <c r="D1064" s="70" t="s">
        <v>888</v>
      </c>
      <c r="E1064" s="70" t="s">
        <v>888</v>
      </c>
      <c r="F1064" s="70">
        <v>1</v>
      </c>
      <c r="G1064" t="s">
        <v>702</v>
      </c>
      <c r="H1064" t="s">
        <v>702</v>
      </c>
      <c r="I1064" t="s">
        <v>896</v>
      </c>
      <c r="J1064" t="s">
        <v>745</v>
      </c>
      <c r="K1064" t="s">
        <v>1163</v>
      </c>
      <c r="L1064" s="69" t="s">
        <v>62</v>
      </c>
      <c r="M1064" s="69" t="s">
        <v>60</v>
      </c>
      <c r="O1064" s="69" t="s">
        <v>1177</v>
      </c>
    </row>
    <row r="1065" spans="1:15" ht="15" x14ac:dyDescent="0.2">
      <c r="A1065" s="70" t="s">
        <v>475</v>
      </c>
      <c r="B1065" s="69">
        <v>5440</v>
      </c>
      <c r="C1065" s="69" t="s">
        <v>700</v>
      </c>
      <c r="D1065" s="70" t="s">
        <v>888</v>
      </c>
      <c r="E1065" s="70" t="s">
        <v>888</v>
      </c>
      <c r="F1065" s="70">
        <v>1</v>
      </c>
      <c r="G1065" t="s">
        <v>702</v>
      </c>
      <c r="H1065" t="s">
        <v>702</v>
      </c>
      <c r="I1065" t="s">
        <v>896</v>
      </c>
      <c r="J1065" t="s">
        <v>745</v>
      </c>
      <c r="K1065" t="s">
        <v>1163</v>
      </c>
      <c r="L1065" s="69" t="s">
        <v>62</v>
      </c>
      <c r="M1065" s="69" t="s">
        <v>60</v>
      </c>
      <c r="O1065" s="69" t="s">
        <v>1177</v>
      </c>
    </row>
    <row r="1066" spans="1:15" ht="15" x14ac:dyDescent="0.2">
      <c r="A1066" s="70" t="s">
        <v>253</v>
      </c>
      <c r="B1066" s="69">
        <v>1863</v>
      </c>
      <c r="C1066" s="69" t="s">
        <v>700</v>
      </c>
      <c r="D1066" s="70" t="s">
        <v>911</v>
      </c>
      <c r="E1066" s="70" t="s">
        <v>911</v>
      </c>
      <c r="F1066" s="70">
        <v>1</v>
      </c>
      <c r="G1066" t="s">
        <v>702</v>
      </c>
      <c r="H1066" t="s">
        <v>702</v>
      </c>
      <c r="I1066" t="s">
        <v>896</v>
      </c>
      <c r="J1066" t="s">
        <v>745</v>
      </c>
      <c r="K1066" t="s">
        <v>1163</v>
      </c>
      <c r="L1066" s="69" t="s">
        <v>62</v>
      </c>
      <c r="M1066" s="69" t="s">
        <v>60</v>
      </c>
      <c r="O1066" s="69" t="s">
        <v>1177</v>
      </c>
    </row>
    <row r="1067" spans="1:15" ht="15" x14ac:dyDescent="0.2">
      <c r="A1067" s="70" t="s">
        <v>253</v>
      </c>
      <c r="B1067" s="69">
        <v>1988</v>
      </c>
      <c r="C1067" s="69" t="s">
        <v>700</v>
      </c>
      <c r="D1067" s="70" t="s">
        <v>911</v>
      </c>
      <c r="E1067" s="70" t="s">
        <v>911</v>
      </c>
      <c r="F1067" s="70">
        <v>1</v>
      </c>
      <c r="G1067" t="s">
        <v>702</v>
      </c>
      <c r="H1067" t="s">
        <v>702</v>
      </c>
      <c r="I1067" t="s">
        <v>896</v>
      </c>
      <c r="J1067" t="s">
        <v>745</v>
      </c>
      <c r="K1067" t="s">
        <v>1163</v>
      </c>
      <c r="L1067" s="69" t="s">
        <v>62</v>
      </c>
      <c r="M1067" s="69" t="s">
        <v>60</v>
      </c>
      <c r="O1067" s="69" t="s">
        <v>1177</v>
      </c>
    </row>
    <row r="1068" spans="1:15" ht="15" x14ac:dyDescent="0.2">
      <c r="A1068" s="70" t="s">
        <v>282</v>
      </c>
      <c r="B1068" s="69">
        <v>2525</v>
      </c>
      <c r="C1068" s="69" t="s">
        <v>700</v>
      </c>
      <c r="D1068" s="70" t="s">
        <v>911</v>
      </c>
      <c r="E1068" s="70" t="s">
        <v>911</v>
      </c>
      <c r="F1068" s="70">
        <v>1</v>
      </c>
      <c r="G1068" t="s">
        <v>702</v>
      </c>
      <c r="H1068" t="s">
        <v>702</v>
      </c>
      <c r="I1068" t="s">
        <v>896</v>
      </c>
      <c r="J1068" t="s">
        <v>745</v>
      </c>
      <c r="K1068" t="s">
        <v>1163</v>
      </c>
      <c r="L1068" s="69" t="s">
        <v>62</v>
      </c>
      <c r="M1068" s="69" t="s">
        <v>60</v>
      </c>
      <c r="O1068" s="69" t="s">
        <v>1177</v>
      </c>
    </row>
    <row r="1069" spans="1:15" ht="15" x14ac:dyDescent="0.2">
      <c r="A1069" s="70" t="s">
        <v>282</v>
      </c>
      <c r="B1069" s="69">
        <v>2526</v>
      </c>
      <c r="C1069" s="69" t="s">
        <v>700</v>
      </c>
      <c r="D1069" s="70" t="s">
        <v>911</v>
      </c>
      <c r="E1069" s="70" t="s">
        <v>911</v>
      </c>
      <c r="F1069" s="70">
        <v>1</v>
      </c>
      <c r="G1069" t="s">
        <v>702</v>
      </c>
      <c r="H1069" t="s">
        <v>702</v>
      </c>
      <c r="I1069" t="s">
        <v>896</v>
      </c>
      <c r="J1069" t="s">
        <v>745</v>
      </c>
      <c r="K1069" t="s">
        <v>1163</v>
      </c>
      <c r="L1069" s="69" t="s">
        <v>62</v>
      </c>
      <c r="M1069" s="69" t="s">
        <v>60</v>
      </c>
      <c r="O1069" s="69" t="s">
        <v>1177</v>
      </c>
    </row>
    <row r="1070" spans="1:15" ht="15" x14ac:dyDescent="0.2">
      <c r="A1070" s="70" t="s">
        <v>282</v>
      </c>
      <c r="B1070" s="69">
        <v>2527</v>
      </c>
      <c r="C1070" s="69" t="s">
        <v>700</v>
      </c>
      <c r="D1070" s="70" t="s">
        <v>911</v>
      </c>
      <c r="E1070" s="70" t="s">
        <v>911</v>
      </c>
      <c r="F1070" s="70">
        <v>1</v>
      </c>
      <c r="G1070" t="s">
        <v>702</v>
      </c>
      <c r="H1070" t="s">
        <v>702</v>
      </c>
      <c r="I1070" t="s">
        <v>896</v>
      </c>
      <c r="J1070" t="s">
        <v>745</v>
      </c>
      <c r="K1070" t="s">
        <v>1163</v>
      </c>
      <c r="L1070" s="69" t="s">
        <v>62</v>
      </c>
      <c r="M1070" s="69" t="s">
        <v>60</v>
      </c>
      <c r="O1070" s="69" t="s">
        <v>1177</v>
      </c>
    </row>
    <row r="1071" spans="1:15" ht="15" x14ac:dyDescent="0.2">
      <c r="A1071" s="70" t="s">
        <v>282</v>
      </c>
      <c r="B1071" s="69">
        <v>2528</v>
      </c>
      <c r="C1071" s="69" t="s">
        <v>700</v>
      </c>
      <c r="D1071" s="70" t="s">
        <v>911</v>
      </c>
      <c r="E1071" s="70" t="s">
        <v>911</v>
      </c>
      <c r="F1071" s="70">
        <v>1</v>
      </c>
      <c r="G1071" t="s">
        <v>702</v>
      </c>
      <c r="H1071" t="s">
        <v>702</v>
      </c>
      <c r="I1071" t="s">
        <v>896</v>
      </c>
      <c r="J1071" t="s">
        <v>745</v>
      </c>
      <c r="K1071" t="s">
        <v>1163</v>
      </c>
      <c r="L1071" s="69" t="s">
        <v>62</v>
      </c>
      <c r="M1071" s="69" t="s">
        <v>60</v>
      </c>
      <c r="O1071" s="69" t="s">
        <v>1177</v>
      </c>
    </row>
    <row r="1072" spans="1:15" ht="15" x14ac:dyDescent="0.2">
      <c r="A1072" s="70" t="s">
        <v>282</v>
      </c>
      <c r="B1072" s="69">
        <v>2529</v>
      </c>
      <c r="C1072" s="69" t="s">
        <v>700</v>
      </c>
      <c r="D1072" s="70" t="s">
        <v>911</v>
      </c>
      <c r="E1072" s="70" t="s">
        <v>911</v>
      </c>
      <c r="F1072" s="70">
        <v>1</v>
      </c>
      <c r="G1072" t="s">
        <v>702</v>
      </c>
      <c r="H1072" t="s">
        <v>702</v>
      </c>
      <c r="I1072" t="s">
        <v>896</v>
      </c>
      <c r="J1072" t="s">
        <v>745</v>
      </c>
      <c r="K1072" t="s">
        <v>1163</v>
      </c>
      <c r="L1072" s="69" t="s">
        <v>62</v>
      </c>
      <c r="M1072" s="69" t="s">
        <v>60</v>
      </c>
      <c r="O1072" s="69" t="s">
        <v>1177</v>
      </c>
    </row>
    <row r="1073" spans="1:15" ht="15" x14ac:dyDescent="0.2">
      <c r="A1073" s="70" t="s">
        <v>282</v>
      </c>
      <c r="B1073" s="69">
        <v>2530</v>
      </c>
      <c r="C1073" s="69" t="s">
        <v>700</v>
      </c>
      <c r="D1073" s="70" t="s">
        <v>911</v>
      </c>
      <c r="E1073" s="70" t="s">
        <v>911</v>
      </c>
      <c r="F1073" s="70">
        <v>1</v>
      </c>
      <c r="G1073" t="s">
        <v>702</v>
      </c>
      <c r="H1073" t="s">
        <v>702</v>
      </c>
      <c r="I1073" t="s">
        <v>896</v>
      </c>
      <c r="J1073" t="s">
        <v>745</v>
      </c>
      <c r="K1073" t="s">
        <v>1163</v>
      </c>
      <c r="L1073" s="69" t="s">
        <v>62</v>
      </c>
      <c r="M1073" s="69" t="s">
        <v>60</v>
      </c>
      <c r="O1073" s="69" t="s">
        <v>1177</v>
      </c>
    </row>
    <row r="1074" spans="1:15" ht="15" x14ac:dyDescent="0.2">
      <c r="A1074" s="69" t="s">
        <v>84</v>
      </c>
      <c r="B1074" s="69">
        <v>327</v>
      </c>
      <c r="C1074" s="69" t="s">
        <v>700</v>
      </c>
      <c r="D1074" s="70" t="s">
        <v>911</v>
      </c>
      <c r="E1074" s="70" t="s">
        <v>911</v>
      </c>
      <c r="F1074" s="69">
        <v>1</v>
      </c>
      <c r="G1074" t="s">
        <v>702</v>
      </c>
      <c r="H1074" t="s">
        <v>702</v>
      </c>
      <c r="I1074" t="s">
        <v>896</v>
      </c>
      <c r="J1074" t="s">
        <v>745</v>
      </c>
      <c r="K1074" t="s">
        <v>1163</v>
      </c>
      <c r="L1074" s="69" t="s">
        <v>62</v>
      </c>
      <c r="M1074" s="69" t="s">
        <v>60</v>
      </c>
      <c r="O1074" s="69" t="s">
        <v>1177</v>
      </c>
    </row>
    <row r="1075" spans="1:15" ht="15" x14ac:dyDescent="0.2">
      <c r="A1075" s="69" t="s">
        <v>84</v>
      </c>
      <c r="B1075" s="69">
        <v>352</v>
      </c>
      <c r="C1075" s="69" t="s">
        <v>700</v>
      </c>
      <c r="D1075" s="70" t="s">
        <v>911</v>
      </c>
      <c r="E1075" s="70" t="s">
        <v>911</v>
      </c>
      <c r="F1075" s="69">
        <v>1</v>
      </c>
      <c r="G1075" t="s">
        <v>702</v>
      </c>
      <c r="H1075" t="s">
        <v>702</v>
      </c>
      <c r="I1075" t="s">
        <v>896</v>
      </c>
      <c r="J1075" t="s">
        <v>745</v>
      </c>
      <c r="K1075" t="s">
        <v>1163</v>
      </c>
      <c r="L1075" s="69" t="s">
        <v>62</v>
      </c>
      <c r="M1075" s="69" t="s">
        <v>60</v>
      </c>
      <c r="O1075" s="69" t="s">
        <v>1177</v>
      </c>
    </row>
    <row r="1076" spans="1:15" ht="15" x14ac:dyDescent="0.2">
      <c r="A1076" s="70" t="s">
        <v>441</v>
      </c>
      <c r="B1076" s="69">
        <v>5219</v>
      </c>
      <c r="C1076" s="69" t="s">
        <v>700</v>
      </c>
      <c r="D1076" s="70" t="s">
        <v>911</v>
      </c>
      <c r="E1076" s="70" t="s">
        <v>911</v>
      </c>
      <c r="F1076" s="70">
        <v>1</v>
      </c>
      <c r="G1076" t="s">
        <v>702</v>
      </c>
      <c r="H1076" t="s">
        <v>702</v>
      </c>
      <c r="I1076" t="s">
        <v>896</v>
      </c>
      <c r="J1076" t="s">
        <v>745</v>
      </c>
      <c r="K1076" t="s">
        <v>1163</v>
      </c>
      <c r="L1076" s="69" t="s">
        <v>62</v>
      </c>
      <c r="M1076" s="69" t="s">
        <v>60</v>
      </c>
      <c r="O1076" s="69" t="s">
        <v>1177</v>
      </c>
    </row>
    <row r="1077" spans="1:15" ht="15" x14ac:dyDescent="0.2">
      <c r="A1077" s="70" t="s">
        <v>441</v>
      </c>
      <c r="B1077" s="69">
        <v>5220</v>
      </c>
      <c r="C1077" s="69" t="s">
        <v>700</v>
      </c>
      <c r="D1077" s="70" t="s">
        <v>911</v>
      </c>
      <c r="E1077" s="70" t="s">
        <v>911</v>
      </c>
      <c r="F1077" s="70">
        <v>1</v>
      </c>
      <c r="G1077" t="s">
        <v>702</v>
      </c>
      <c r="H1077" t="s">
        <v>702</v>
      </c>
      <c r="I1077" t="s">
        <v>896</v>
      </c>
      <c r="J1077" t="s">
        <v>745</v>
      </c>
      <c r="K1077" t="s">
        <v>1163</v>
      </c>
      <c r="L1077" s="69" t="s">
        <v>62</v>
      </c>
      <c r="M1077" s="69" t="s">
        <v>60</v>
      </c>
      <c r="O1077" s="69" t="s">
        <v>1177</v>
      </c>
    </row>
    <row r="1078" spans="1:15" ht="15" x14ac:dyDescent="0.2">
      <c r="A1078" s="70" t="s">
        <v>441</v>
      </c>
      <c r="B1078" s="69">
        <v>5221</v>
      </c>
      <c r="C1078" s="69" t="s">
        <v>700</v>
      </c>
      <c r="D1078" s="70" t="s">
        <v>911</v>
      </c>
      <c r="E1078" s="70" t="s">
        <v>911</v>
      </c>
      <c r="F1078" s="70">
        <v>1</v>
      </c>
      <c r="G1078" t="s">
        <v>702</v>
      </c>
      <c r="H1078" t="s">
        <v>702</v>
      </c>
      <c r="I1078" t="s">
        <v>896</v>
      </c>
      <c r="J1078" t="s">
        <v>745</v>
      </c>
      <c r="K1078" t="s">
        <v>1163</v>
      </c>
      <c r="L1078" s="69" t="s">
        <v>62</v>
      </c>
      <c r="M1078" s="69" t="s">
        <v>60</v>
      </c>
      <c r="O1078" s="69" t="s">
        <v>1177</v>
      </c>
    </row>
    <row r="1079" spans="1:15" ht="15" x14ac:dyDescent="0.2">
      <c r="A1079" s="70" t="s">
        <v>441</v>
      </c>
      <c r="B1079" s="69">
        <v>5222</v>
      </c>
      <c r="C1079" s="69" t="s">
        <v>700</v>
      </c>
      <c r="D1079" s="70" t="s">
        <v>911</v>
      </c>
      <c r="E1079" s="70" t="s">
        <v>911</v>
      </c>
      <c r="F1079" s="70">
        <v>1</v>
      </c>
      <c r="G1079" t="s">
        <v>702</v>
      </c>
      <c r="H1079" t="s">
        <v>702</v>
      </c>
      <c r="I1079" t="s">
        <v>896</v>
      </c>
      <c r="J1079" t="s">
        <v>745</v>
      </c>
      <c r="K1079" t="s">
        <v>1163</v>
      </c>
      <c r="L1079" s="69" t="s">
        <v>62</v>
      </c>
      <c r="M1079" s="69" t="s">
        <v>60</v>
      </c>
      <c r="O1079" s="69" t="s">
        <v>1177</v>
      </c>
    </row>
    <row r="1080" spans="1:15" ht="15" x14ac:dyDescent="0.2">
      <c r="A1080" s="70" t="s">
        <v>441</v>
      </c>
      <c r="B1080" s="69">
        <v>5223</v>
      </c>
      <c r="C1080" s="69" t="s">
        <v>700</v>
      </c>
      <c r="D1080" s="70" t="s">
        <v>911</v>
      </c>
      <c r="E1080" s="70" t="s">
        <v>911</v>
      </c>
      <c r="F1080" s="70">
        <v>1</v>
      </c>
      <c r="G1080" t="s">
        <v>702</v>
      </c>
      <c r="H1080" t="s">
        <v>702</v>
      </c>
      <c r="I1080" t="s">
        <v>896</v>
      </c>
      <c r="J1080" t="s">
        <v>745</v>
      </c>
      <c r="K1080" t="s">
        <v>1163</v>
      </c>
      <c r="L1080" s="69" t="s">
        <v>62</v>
      </c>
      <c r="M1080" s="69" t="s">
        <v>60</v>
      </c>
      <c r="O1080" s="69" t="s">
        <v>1177</v>
      </c>
    </row>
    <row r="1081" spans="1:15" ht="15" x14ac:dyDescent="0.2">
      <c r="A1081" s="70" t="s">
        <v>441</v>
      </c>
      <c r="B1081" s="69">
        <v>5224</v>
      </c>
      <c r="C1081" s="69" t="s">
        <v>700</v>
      </c>
      <c r="D1081" s="70" t="s">
        <v>911</v>
      </c>
      <c r="E1081" s="70" t="s">
        <v>911</v>
      </c>
      <c r="F1081" s="70">
        <v>1</v>
      </c>
      <c r="G1081" t="s">
        <v>702</v>
      </c>
      <c r="H1081" t="s">
        <v>702</v>
      </c>
      <c r="I1081" t="s">
        <v>896</v>
      </c>
      <c r="J1081" t="s">
        <v>745</v>
      </c>
      <c r="K1081" t="s">
        <v>1163</v>
      </c>
      <c r="L1081" s="69" t="s">
        <v>62</v>
      </c>
      <c r="M1081" s="69" t="s">
        <v>60</v>
      </c>
      <c r="O1081" s="69" t="s">
        <v>1177</v>
      </c>
    </row>
    <row r="1082" spans="1:15" ht="15" x14ac:dyDescent="0.2">
      <c r="A1082" s="70" t="s">
        <v>475</v>
      </c>
      <c r="B1082" s="69">
        <v>5515</v>
      </c>
      <c r="C1082" s="69" t="s">
        <v>700</v>
      </c>
      <c r="D1082" s="70" t="s">
        <v>911</v>
      </c>
      <c r="E1082" s="70" t="s">
        <v>911</v>
      </c>
      <c r="F1082" s="70">
        <v>1</v>
      </c>
      <c r="G1082" t="s">
        <v>702</v>
      </c>
      <c r="H1082" t="s">
        <v>702</v>
      </c>
      <c r="I1082" t="s">
        <v>896</v>
      </c>
      <c r="J1082" t="s">
        <v>745</v>
      </c>
      <c r="K1082" t="s">
        <v>1163</v>
      </c>
      <c r="L1082" s="69" t="s">
        <v>62</v>
      </c>
      <c r="M1082" s="69" t="s">
        <v>60</v>
      </c>
      <c r="O1082" s="69" t="s">
        <v>1177</v>
      </c>
    </row>
    <row r="1083" spans="1:15" ht="15" x14ac:dyDescent="0.2">
      <c r="A1083" s="70" t="s">
        <v>475</v>
      </c>
      <c r="B1083" s="69">
        <v>5516</v>
      </c>
      <c r="C1083" s="69" t="s">
        <v>700</v>
      </c>
      <c r="D1083" s="70" t="s">
        <v>911</v>
      </c>
      <c r="E1083" s="70" t="s">
        <v>911</v>
      </c>
      <c r="F1083" s="70">
        <v>1</v>
      </c>
      <c r="G1083" t="s">
        <v>702</v>
      </c>
      <c r="H1083" t="s">
        <v>702</v>
      </c>
      <c r="I1083" t="s">
        <v>896</v>
      </c>
      <c r="J1083" t="s">
        <v>745</v>
      </c>
      <c r="K1083" t="s">
        <v>1163</v>
      </c>
      <c r="L1083" s="69" t="s">
        <v>62</v>
      </c>
      <c r="M1083" s="69" t="s">
        <v>60</v>
      </c>
      <c r="O1083" s="69" t="s">
        <v>1177</v>
      </c>
    </row>
    <row r="1084" spans="1:15" ht="15" x14ac:dyDescent="0.2">
      <c r="A1084" s="70" t="s">
        <v>475</v>
      </c>
      <c r="B1084" s="69">
        <v>5517</v>
      </c>
      <c r="C1084" s="69" t="s">
        <v>700</v>
      </c>
      <c r="D1084" s="70" t="s">
        <v>911</v>
      </c>
      <c r="E1084" s="70" t="s">
        <v>911</v>
      </c>
      <c r="F1084" s="70">
        <v>1</v>
      </c>
      <c r="G1084" t="s">
        <v>702</v>
      </c>
      <c r="H1084" t="s">
        <v>702</v>
      </c>
      <c r="I1084" t="s">
        <v>896</v>
      </c>
      <c r="J1084" t="s">
        <v>745</v>
      </c>
      <c r="K1084" t="s">
        <v>1163</v>
      </c>
      <c r="L1084" s="69" t="s">
        <v>62</v>
      </c>
      <c r="M1084" s="69" t="s">
        <v>60</v>
      </c>
      <c r="O1084" s="69" t="s">
        <v>1177</v>
      </c>
    </row>
    <row r="1085" spans="1:15" ht="15" x14ac:dyDescent="0.2">
      <c r="A1085" s="70" t="s">
        <v>475</v>
      </c>
      <c r="B1085" s="69">
        <v>5518</v>
      </c>
      <c r="C1085" s="69" t="s">
        <v>700</v>
      </c>
      <c r="D1085" s="70" t="s">
        <v>911</v>
      </c>
      <c r="E1085" s="70" t="s">
        <v>911</v>
      </c>
      <c r="F1085" s="70">
        <v>1</v>
      </c>
      <c r="G1085" t="s">
        <v>702</v>
      </c>
      <c r="H1085" t="s">
        <v>702</v>
      </c>
      <c r="I1085" t="s">
        <v>896</v>
      </c>
      <c r="J1085" t="s">
        <v>745</v>
      </c>
      <c r="K1085" t="s">
        <v>1163</v>
      </c>
      <c r="L1085" s="69" t="s">
        <v>62</v>
      </c>
      <c r="M1085" s="69" t="s">
        <v>60</v>
      </c>
      <c r="O1085" s="69" t="s">
        <v>1177</v>
      </c>
    </row>
    <row r="1086" spans="1:15" ht="15" x14ac:dyDescent="0.2">
      <c r="A1086" s="70" t="s">
        <v>475</v>
      </c>
      <c r="B1086" s="69">
        <v>5519</v>
      </c>
      <c r="C1086" s="69" t="s">
        <v>700</v>
      </c>
      <c r="D1086" s="70" t="s">
        <v>911</v>
      </c>
      <c r="E1086" s="70" t="s">
        <v>911</v>
      </c>
      <c r="F1086" s="70">
        <v>1</v>
      </c>
      <c r="G1086" t="s">
        <v>702</v>
      </c>
      <c r="H1086" t="s">
        <v>702</v>
      </c>
      <c r="I1086" t="s">
        <v>896</v>
      </c>
      <c r="J1086" t="s">
        <v>745</v>
      </c>
      <c r="K1086" t="s">
        <v>1163</v>
      </c>
      <c r="L1086" s="69" t="s">
        <v>62</v>
      </c>
      <c r="M1086" s="69" t="s">
        <v>60</v>
      </c>
      <c r="O1086" s="69" t="s">
        <v>1177</v>
      </c>
    </row>
    <row r="1087" spans="1:15" ht="15" x14ac:dyDescent="0.2">
      <c r="A1087" s="70" t="s">
        <v>475</v>
      </c>
      <c r="B1087" s="69">
        <v>5520</v>
      </c>
      <c r="C1087" s="69" t="s">
        <v>700</v>
      </c>
      <c r="D1087" s="70" t="s">
        <v>911</v>
      </c>
      <c r="E1087" s="70" t="s">
        <v>911</v>
      </c>
      <c r="F1087" s="70">
        <v>1</v>
      </c>
      <c r="G1087" t="s">
        <v>702</v>
      </c>
      <c r="H1087" t="s">
        <v>702</v>
      </c>
      <c r="I1087" t="s">
        <v>896</v>
      </c>
      <c r="J1087" t="s">
        <v>745</v>
      </c>
      <c r="K1087" t="s">
        <v>1163</v>
      </c>
      <c r="L1087" s="69" t="s">
        <v>62</v>
      </c>
      <c r="M1087" s="69" t="s">
        <v>60</v>
      </c>
      <c r="O1087" s="69" t="s">
        <v>1177</v>
      </c>
    </row>
    <row r="1088" spans="1:15" ht="15" x14ac:dyDescent="0.2">
      <c r="A1088" s="69" t="s">
        <v>117</v>
      </c>
      <c r="B1088" s="69">
        <v>572</v>
      </c>
      <c r="C1088" s="69" t="s">
        <v>700</v>
      </c>
      <c r="D1088" s="70" t="s">
        <v>911</v>
      </c>
      <c r="E1088" s="70" t="s">
        <v>911</v>
      </c>
      <c r="F1088" s="70">
        <v>1</v>
      </c>
      <c r="G1088" t="s">
        <v>702</v>
      </c>
      <c r="H1088" t="s">
        <v>702</v>
      </c>
      <c r="I1088" t="s">
        <v>896</v>
      </c>
      <c r="J1088" t="s">
        <v>745</v>
      </c>
      <c r="K1088" t="s">
        <v>1163</v>
      </c>
      <c r="L1088" s="69" t="s">
        <v>62</v>
      </c>
      <c r="M1088" s="69" t="s">
        <v>60</v>
      </c>
      <c r="O1088" s="69" t="s">
        <v>1177</v>
      </c>
    </row>
    <row r="1089" spans="1:15" ht="15" x14ac:dyDescent="0.2">
      <c r="A1089" s="69" t="s">
        <v>117</v>
      </c>
      <c r="B1089" s="69">
        <v>573</v>
      </c>
      <c r="C1089" s="69" t="s">
        <v>700</v>
      </c>
      <c r="D1089" s="70" t="s">
        <v>911</v>
      </c>
      <c r="E1089" s="70" t="s">
        <v>911</v>
      </c>
      <c r="F1089" s="70">
        <v>1</v>
      </c>
      <c r="G1089" t="s">
        <v>702</v>
      </c>
      <c r="H1089" t="s">
        <v>702</v>
      </c>
      <c r="I1089" t="s">
        <v>896</v>
      </c>
      <c r="J1089" t="s">
        <v>745</v>
      </c>
      <c r="K1089" t="s">
        <v>1163</v>
      </c>
      <c r="L1089" s="69" t="s">
        <v>62</v>
      </c>
      <c r="M1089" s="69" t="s">
        <v>60</v>
      </c>
      <c r="O1089" s="69" t="s">
        <v>1177</v>
      </c>
    </row>
    <row r="1090" spans="1:15" ht="15" x14ac:dyDescent="0.2">
      <c r="A1090" s="69" t="s">
        <v>117</v>
      </c>
      <c r="B1090" s="69">
        <v>574</v>
      </c>
      <c r="C1090" s="69" t="s">
        <v>700</v>
      </c>
      <c r="D1090" s="70" t="s">
        <v>911</v>
      </c>
      <c r="E1090" s="70" t="s">
        <v>911</v>
      </c>
      <c r="F1090" s="70">
        <v>1</v>
      </c>
      <c r="G1090" t="s">
        <v>702</v>
      </c>
      <c r="H1090" t="s">
        <v>702</v>
      </c>
      <c r="I1090" t="s">
        <v>896</v>
      </c>
      <c r="J1090" t="s">
        <v>745</v>
      </c>
      <c r="K1090" t="s">
        <v>1163</v>
      </c>
      <c r="L1090" s="69" t="s">
        <v>62</v>
      </c>
      <c r="M1090" s="69" t="s">
        <v>60</v>
      </c>
      <c r="O1090" s="69" t="s">
        <v>1177</v>
      </c>
    </row>
    <row r="1091" spans="1:15" ht="15" x14ac:dyDescent="0.2">
      <c r="A1091" s="69" t="s">
        <v>117</v>
      </c>
      <c r="B1091" s="69">
        <v>575</v>
      </c>
      <c r="C1091" s="69" t="s">
        <v>700</v>
      </c>
      <c r="D1091" s="70" t="s">
        <v>911</v>
      </c>
      <c r="E1091" s="70" t="s">
        <v>911</v>
      </c>
      <c r="F1091" s="70">
        <v>1</v>
      </c>
      <c r="G1091" t="s">
        <v>702</v>
      </c>
      <c r="H1091" t="s">
        <v>702</v>
      </c>
      <c r="I1091" t="s">
        <v>896</v>
      </c>
      <c r="J1091" t="s">
        <v>745</v>
      </c>
      <c r="K1091" t="s">
        <v>1163</v>
      </c>
      <c r="L1091" s="69" t="s">
        <v>62</v>
      </c>
      <c r="M1091" s="69" t="s">
        <v>60</v>
      </c>
      <c r="O1091" s="69" t="s">
        <v>1177</v>
      </c>
    </row>
    <row r="1092" spans="1:15" ht="15" x14ac:dyDescent="0.2">
      <c r="A1092" s="70" t="s">
        <v>298</v>
      </c>
      <c r="B1092" s="69">
        <v>2890</v>
      </c>
      <c r="C1092" s="69" t="s">
        <v>700</v>
      </c>
      <c r="D1092" s="70" t="s">
        <v>912</v>
      </c>
      <c r="E1092" s="70" t="s">
        <v>912</v>
      </c>
      <c r="F1092" s="70">
        <v>1</v>
      </c>
      <c r="G1092" t="s">
        <v>702</v>
      </c>
      <c r="H1092" t="s">
        <v>702</v>
      </c>
      <c r="I1092" t="s">
        <v>896</v>
      </c>
      <c r="J1092" t="s">
        <v>745</v>
      </c>
      <c r="K1092" t="s">
        <v>1163</v>
      </c>
      <c r="L1092" s="69" t="s">
        <v>62</v>
      </c>
      <c r="M1092" s="69" t="s">
        <v>60</v>
      </c>
      <c r="O1092" s="69" t="s">
        <v>1177</v>
      </c>
    </row>
    <row r="1093" spans="1:15" ht="15" x14ac:dyDescent="0.2">
      <c r="A1093" s="69" t="s">
        <v>117</v>
      </c>
      <c r="B1093" s="69">
        <v>564</v>
      </c>
      <c r="C1093" s="69" t="s">
        <v>700</v>
      </c>
      <c r="D1093" s="70" t="s">
        <v>760</v>
      </c>
      <c r="E1093" s="70" t="s">
        <v>760</v>
      </c>
      <c r="F1093" s="70">
        <v>1</v>
      </c>
      <c r="G1093" t="s">
        <v>702</v>
      </c>
      <c r="H1093" t="s">
        <v>702</v>
      </c>
      <c r="I1093" t="s">
        <v>896</v>
      </c>
      <c r="J1093" t="s">
        <v>745</v>
      </c>
      <c r="K1093" t="s">
        <v>1163</v>
      </c>
      <c r="L1093" s="69" t="s">
        <v>62</v>
      </c>
      <c r="M1093" s="69" t="s">
        <v>60</v>
      </c>
      <c r="O1093" s="69" t="s">
        <v>1177</v>
      </c>
    </row>
    <row r="1094" spans="1:15" ht="15" x14ac:dyDescent="0.2">
      <c r="A1094" s="69" t="s">
        <v>117</v>
      </c>
      <c r="B1094" s="69">
        <v>565</v>
      </c>
      <c r="C1094" s="69" t="s">
        <v>700</v>
      </c>
      <c r="D1094" s="70" t="s">
        <v>760</v>
      </c>
      <c r="E1094" s="70" t="s">
        <v>760</v>
      </c>
      <c r="F1094" s="70">
        <v>1</v>
      </c>
      <c r="G1094" t="s">
        <v>702</v>
      </c>
      <c r="H1094" t="s">
        <v>702</v>
      </c>
      <c r="I1094" t="s">
        <v>896</v>
      </c>
      <c r="J1094" t="s">
        <v>745</v>
      </c>
      <c r="K1094" t="s">
        <v>1163</v>
      </c>
      <c r="L1094" s="69" t="s">
        <v>62</v>
      </c>
      <c r="M1094" s="69" t="s">
        <v>60</v>
      </c>
      <c r="O1094" s="69" t="s">
        <v>1177</v>
      </c>
    </row>
    <row r="1095" spans="1:15" ht="15" x14ac:dyDescent="0.2">
      <c r="A1095" s="70" t="s">
        <v>207</v>
      </c>
      <c r="B1095" s="69">
        <v>1304</v>
      </c>
      <c r="C1095" s="69" t="s">
        <v>700</v>
      </c>
      <c r="D1095" s="70" t="s">
        <v>889</v>
      </c>
      <c r="E1095" s="70" t="s">
        <v>889</v>
      </c>
      <c r="F1095" s="69">
        <v>1</v>
      </c>
      <c r="G1095" t="s">
        <v>702</v>
      </c>
      <c r="H1095" t="s">
        <v>702</v>
      </c>
      <c r="I1095" t="s">
        <v>896</v>
      </c>
      <c r="J1095" t="s">
        <v>745</v>
      </c>
      <c r="K1095" s="69" t="s">
        <v>1163</v>
      </c>
      <c r="L1095" s="69" t="s">
        <v>62</v>
      </c>
      <c r="M1095" s="69" t="s">
        <v>60</v>
      </c>
      <c r="N1095" s="69"/>
      <c r="O1095" s="69" t="s">
        <v>1177</v>
      </c>
    </row>
    <row r="1096" spans="1:15" ht="15" x14ac:dyDescent="0.2">
      <c r="A1096" s="70" t="s">
        <v>207</v>
      </c>
      <c r="B1096" s="69">
        <v>1305</v>
      </c>
      <c r="C1096" s="69" t="s">
        <v>700</v>
      </c>
      <c r="D1096" s="70" t="s">
        <v>889</v>
      </c>
      <c r="E1096" s="70" t="s">
        <v>889</v>
      </c>
      <c r="F1096" s="69">
        <v>1</v>
      </c>
      <c r="G1096" t="s">
        <v>702</v>
      </c>
      <c r="H1096" t="s">
        <v>702</v>
      </c>
      <c r="I1096" t="s">
        <v>896</v>
      </c>
      <c r="J1096" t="s">
        <v>745</v>
      </c>
      <c r="K1096" s="69" t="s">
        <v>1163</v>
      </c>
      <c r="L1096" s="69" t="s">
        <v>62</v>
      </c>
      <c r="M1096" s="69" t="s">
        <v>60</v>
      </c>
      <c r="N1096" s="69"/>
      <c r="O1096" s="69" t="s">
        <v>1177</v>
      </c>
    </row>
    <row r="1097" spans="1:15" ht="15" x14ac:dyDescent="0.2">
      <c r="A1097" s="69" t="s">
        <v>84</v>
      </c>
      <c r="B1097" s="69">
        <v>318</v>
      </c>
      <c r="C1097" s="69" t="s">
        <v>700</v>
      </c>
      <c r="D1097" s="70" t="s">
        <v>889</v>
      </c>
      <c r="E1097" s="70" t="s">
        <v>889</v>
      </c>
      <c r="F1097" s="69">
        <v>1</v>
      </c>
      <c r="G1097" t="s">
        <v>702</v>
      </c>
      <c r="H1097" t="s">
        <v>702</v>
      </c>
      <c r="I1097" t="s">
        <v>896</v>
      </c>
      <c r="J1097" t="s">
        <v>745</v>
      </c>
      <c r="K1097" s="69" t="s">
        <v>1163</v>
      </c>
      <c r="L1097" s="69" t="s">
        <v>62</v>
      </c>
      <c r="M1097" s="69" t="s">
        <v>60</v>
      </c>
      <c r="N1097" s="69"/>
      <c r="O1097" s="69" t="s">
        <v>1177</v>
      </c>
    </row>
    <row r="1098" spans="1:15" ht="15" x14ac:dyDescent="0.2">
      <c r="A1098" s="69" t="s">
        <v>84</v>
      </c>
      <c r="B1098" s="69">
        <v>326</v>
      </c>
      <c r="C1098" s="69" t="s">
        <v>700</v>
      </c>
      <c r="D1098" s="70" t="s">
        <v>889</v>
      </c>
      <c r="E1098" s="70" t="s">
        <v>889</v>
      </c>
      <c r="F1098" s="69">
        <v>1</v>
      </c>
      <c r="G1098" t="s">
        <v>702</v>
      </c>
      <c r="H1098" t="s">
        <v>702</v>
      </c>
      <c r="I1098" t="s">
        <v>896</v>
      </c>
      <c r="J1098" t="s">
        <v>745</v>
      </c>
      <c r="K1098" s="69" t="s">
        <v>1163</v>
      </c>
      <c r="L1098" s="69" t="s">
        <v>62</v>
      </c>
      <c r="M1098" s="69" t="s">
        <v>60</v>
      </c>
      <c r="N1098" s="69"/>
      <c r="O1098" s="69" t="s">
        <v>1177</v>
      </c>
    </row>
    <row r="1099" spans="1:15" ht="15" x14ac:dyDescent="0.2">
      <c r="A1099" s="69" t="s">
        <v>84</v>
      </c>
      <c r="B1099" s="69">
        <v>346</v>
      </c>
      <c r="C1099" s="69" t="s">
        <v>700</v>
      </c>
      <c r="D1099" s="70" t="s">
        <v>889</v>
      </c>
      <c r="E1099" s="70" t="s">
        <v>889</v>
      </c>
      <c r="F1099" s="69">
        <v>1</v>
      </c>
      <c r="G1099" t="s">
        <v>702</v>
      </c>
      <c r="H1099" t="s">
        <v>702</v>
      </c>
      <c r="I1099" t="s">
        <v>896</v>
      </c>
      <c r="J1099" t="s">
        <v>745</v>
      </c>
      <c r="K1099" s="69" t="s">
        <v>1163</v>
      </c>
      <c r="L1099" s="69" t="s">
        <v>62</v>
      </c>
      <c r="M1099" s="69" t="s">
        <v>60</v>
      </c>
      <c r="N1099" s="69"/>
      <c r="O1099" s="69" t="s">
        <v>1177</v>
      </c>
    </row>
    <row r="1100" spans="1:15" ht="15" x14ac:dyDescent="0.2">
      <c r="A1100" s="70" t="s">
        <v>441</v>
      </c>
      <c r="B1100" s="69">
        <v>5213</v>
      </c>
      <c r="C1100" s="69" t="s">
        <v>700</v>
      </c>
      <c r="D1100" s="70" t="s">
        <v>889</v>
      </c>
      <c r="E1100" s="70" t="s">
        <v>889</v>
      </c>
      <c r="F1100" s="69">
        <v>1</v>
      </c>
      <c r="G1100" t="s">
        <v>702</v>
      </c>
      <c r="H1100" t="s">
        <v>702</v>
      </c>
      <c r="I1100" t="s">
        <v>896</v>
      </c>
      <c r="J1100" t="s">
        <v>745</v>
      </c>
      <c r="K1100" s="69" t="s">
        <v>1163</v>
      </c>
      <c r="L1100" s="69" t="s">
        <v>62</v>
      </c>
      <c r="M1100" s="69" t="s">
        <v>60</v>
      </c>
      <c r="N1100" s="69"/>
      <c r="O1100" s="69" t="s">
        <v>1177</v>
      </c>
    </row>
    <row r="1101" spans="1:15" ht="15" x14ac:dyDescent="0.2">
      <c r="A1101" s="70" t="s">
        <v>441</v>
      </c>
      <c r="B1101" s="69">
        <v>5214</v>
      </c>
      <c r="C1101" s="69" t="s">
        <v>700</v>
      </c>
      <c r="D1101" s="70" t="s">
        <v>889</v>
      </c>
      <c r="E1101" s="70" t="s">
        <v>889</v>
      </c>
      <c r="F1101" s="69">
        <v>1</v>
      </c>
      <c r="G1101" t="s">
        <v>702</v>
      </c>
      <c r="H1101" t="s">
        <v>702</v>
      </c>
      <c r="I1101" t="s">
        <v>896</v>
      </c>
      <c r="J1101" t="s">
        <v>745</v>
      </c>
      <c r="K1101" s="69" t="s">
        <v>1163</v>
      </c>
      <c r="L1101" s="69" t="s">
        <v>62</v>
      </c>
      <c r="M1101" s="69" t="s">
        <v>60</v>
      </c>
      <c r="N1101" s="69"/>
      <c r="O1101" s="69" t="s">
        <v>1177</v>
      </c>
    </row>
    <row r="1102" spans="1:15" ht="15" x14ac:dyDescent="0.2">
      <c r="A1102" s="70" t="s">
        <v>441</v>
      </c>
      <c r="B1102" s="69">
        <v>5215</v>
      </c>
      <c r="C1102" s="69" t="s">
        <v>700</v>
      </c>
      <c r="D1102" s="70" t="s">
        <v>889</v>
      </c>
      <c r="E1102" s="70" t="s">
        <v>889</v>
      </c>
      <c r="F1102" s="69">
        <v>1</v>
      </c>
      <c r="G1102" t="s">
        <v>702</v>
      </c>
      <c r="H1102" t="s">
        <v>702</v>
      </c>
      <c r="I1102" t="s">
        <v>896</v>
      </c>
      <c r="J1102" t="s">
        <v>745</v>
      </c>
      <c r="K1102" s="69" t="s">
        <v>1163</v>
      </c>
      <c r="L1102" s="69" t="s">
        <v>62</v>
      </c>
      <c r="M1102" s="69" t="s">
        <v>60</v>
      </c>
      <c r="N1102" s="69"/>
      <c r="O1102" s="69" t="s">
        <v>1177</v>
      </c>
    </row>
    <row r="1103" spans="1:15" ht="15" x14ac:dyDescent="0.2">
      <c r="A1103" s="70" t="s">
        <v>441</v>
      </c>
      <c r="B1103" s="69">
        <v>5216</v>
      </c>
      <c r="C1103" s="69" t="s">
        <v>700</v>
      </c>
      <c r="D1103" s="70" t="s">
        <v>889</v>
      </c>
      <c r="E1103" s="70" t="s">
        <v>889</v>
      </c>
      <c r="F1103" s="69">
        <v>1</v>
      </c>
      <c r="G1103" t="s">
        <v>702</v>
      </c>
      <c r="H1103" t="s">
        <v>702</v>
      </c>
      <c r="I1103" t="s">
        <v>896</v>
      </c>
      <c r="J1103" t="s">
        <v>745</v>
      </c>
      <c r="K1103" s="69" t="s">
        <v>1163</v>
      </c>
      <c r="L1103" s="69" t="s">
        <v>62</v>
      </c>
      <c r="M1103" s="69" t="s">
        <v>60</v>
      </c>
      <c r="N1103" s="69"/>
      <c r="O1103" s="69" t="s">
        <v>1177</v>
      </c>
    </row>
    <row r="1104" spans="1:15" ht="15" x14ac:dyDescent="0.2">
      <c r="A1104" s="70" t="s">
        <v>441</v>
      </c>
      <c r="B1104" s="69">
        <v>5217</v>
      </c>
      <c r="C1104" s="69" t="s">
        <v>700</v>
      </c>
      <c r="D1104" s="70" t="s">
        <v>889</v>
      </c>
      <c r="E1104" s="70" t="s">
        <v>889</v>
      </c>
      <c r="F1104" s="69">
        <v>1</v>
      </c>
      <c r="G1104" t="s">
        <v>702</v>
      </c>
      <c r="H1104" t="s">
        <v>702</v>
      </c>
      <c r="I1104" t="s">
        <v>896</v>
      </c>
      <c r="J1104" t="s">
        <v>745</v>
      </c>
      <c r="K1104" s="69" t="s">
        <v>1163</v>
      </c>
      <c r="L1104" s="69" t="s">
        <v>62</v>
      </c>
      <c r="M1104" s="69" t="s">
        <v>60</v>
      </c>
      <c r="N1104" s="69"/>
      <c r="O1104" s="69" t="s">
        <v>1177</v>
      </c>
    </row>
    <row r="1105" spans="1:15" ht="15" x14ac:dyDescent="0.2">
      <c r="A1105" s="70" t="s">
        <v>441</v>
      </c>
      <c r="B1105" s="69">
        <v>5218</v>
      </c>
      <c r="C1105" s="69" t="s">
        <v>700</v>
      </c>
      <c r="D1105" s="70" t="s">
        <v>889</v>
      </c>
      <c r="E1105" s="70" t="s">
        <v>889</v>
      </c>
      <c r="F1105" s="69">
        <v>1</v>
      </c>
      <c r="G1105" t="s">
        <v>702</v>
      </c>
      <c r="H1105" t="s">
        <v>702</v>
      </c>
      <c r="I1105" t="s">
        <v>896</v>
      </c>
      <c r="J1105" t="s">
        <v>745</v>
      </c>
      <c r="K1105" s="69" t="s">
        <v>1163</v>
      </c>
      <c r="L1105" s="69" t="s">
        <v>62</v>
      </c>
      <c r="M1105" s="69" t="s">
        <v>60</v>
      </c>
      <c r="N1105" s="69"/>
      <c r="O1105" s="69" t="s">
        <v>1177</v>
      </c>
    </row>
    <row r="1106" spans="1:15" ht="15" x14ac:dyDescent="0.2">
      <c r="A1106" s="69" t="s">
        <v>117</v>
      </c>
      <c r="B1106" s="69">
        <v>619</v>
      </c>
      <c r="C1106" s="69" t="s">
        <v>700</v>
      </c>
      <c r="D1106" s="70" t="s">
        <v>889</v>
      </c>
      <c r="E1106" s="70" t="s">
        <v>889</v>
      </c>
      <c r="F1106" s="69">
        <v>1</v>
      </c>
      <c r="G1106" t="s">
        <v>702</v>
      </c>
      <c r="H1106" t="s">
        <v>702</v>
      </c>
      <c r="I1106" t="s">
        <v>896</v>
      </c>
      <c r="J1106" t="s">
        <v>745</v>
      </c>
      <c r="K1106" s="69" t="s">
        <v>1163</v>
      </c>
      <c r="L1106" s="69" t="s">
        <v>62</v>
      </c>
      <c r="M1106" s="69" t="s">
        <v>60</v>
      </c>
      <c r="N1106" s="69"/>
      <c r="O1106" s="69" t="s">
        <v>1177</v>
      </c>
    </row>
    <row r="1107" spans="1:15" ht="15" x14ac:dyDescent="0.2">
      <c r="A1107" s="69" t="s">
        <v>117</v>
      </c>
      <c r="B1107" s="69">
        <v>620</v>
      </c>
      <c r="C1107" s="69" t="s">
        <v>700</v>
      </c>
      <c r="D1107" s="70" t="s">
        <v>889</v>
      </c>
      <c r="E1107" s="70" t="s">
        <v>889</v>
      </c>
      <c r="F1107" s="69">
        <v>1</v>
      </c>
      <c r="G1107" t="s">
        <v>702</v>
      </c>
      <c r="H1107" t="s">
        <v>702</v>
      </c>
      <c r="I1107" t="s">
        <v>896</v>
      </c>
      <c r="J1107" t="s">
        <v>745</v>
      </c>
      <c r="K1107" s="69" t="s">
        <v>1163</v>
      </c>
      <c r="L1107" s="69" t="s">
        <v>62</v>
      </c>
      <c r="M1107" s="69" t="s">
        <v>60</v>
      </c>
      <c r="N1107" s="69"/>
      <c r="O1107" s="69" t="s">
        <v>1177</v>
      </c>
    </row>
    <row r="1108" spans="1:15" ht="15" x14ac:dyDescent="0.2">
      <c r="A1108" s="69" t="s">
        <v>117</v>
      </c>
      <c r="B1108" s="69">
        <v>621</v>
      </c>
      <c r="C1108" s="69" t="s">
        <v>700</v>
      </c>
      <c r="D1108" s="70" t="s">
        <v>889</v>
      </c>
      <c r="E1108" s="70" t="s">
        <v>889</v>
      </c>
      <c r="F1108" s="69">
        <v>1</v>
      </c>
      <c r="G1108" t="s">
        <v>702</v>
      </c>
      <c r="H1108" t="s">
        <v>702</v>
      </c>
      <c r="I1108" t="s">
        <v>896</v>
      </c>
      <c r="J1108" t="s">
        <v>745</v>
      </c>
      <c r="K1108" s="69" t="s">
        <v>1163</v>
      </c>
      <c r="L1108" s="69" t="s">
        <v>62</v>
      </c>
      <c r="M1108" s="69" t="s">
        <v>60</v>
      </c>
      <c r="N1108" s="69"/>
      <c r="O1108" s="69" t="s">
        <v>1177</v>
      </c>
    </row>
    <row r="1109" spans="1:15" ht="15" x14ac:dyDescent="0.2">
      <c r="A1109" s="70" t="s">
        <v>282</v>
      </c>
      <c r="B1109" s="69">
        <v>2480</v>
      </c>
      <c r="C1109" s="69" t="s">
        <v>700</v>
      </c>
      <c r="D1109" s="70" t="s">
        <v>759</v>
      </c>
      <c r="E1109" s="70" t="s">
        <v>759</v>
      </c>
      <c r="F1109" s="69">
        <v>1</v>
      </c>
      <c r="G1109" t="s">
        <v>702</v>
      </c>
      <c r="H1109" t="s">
        <v>702</v>
      </c>
      <c r="I1109" t="s">
        <v>896</v>
      </c>
      <c r="J1109" t="s">
        <v>745</v>
      </c>
      <c r="K1109" s="69" t="s">
        <v>1163</v>
      </c>
      <c r="L1109" s="69" t="s">
        <v>62</v>
      </c>
      <c r="M1109" s="69" t="s">
        <v>60</v>
      </c>
      <c r="N1109" s="69"/>
      <c r="O1109" s="69" t="s">
        <v>1177</v>
      </c>
    </row>
    <row r="1110" spans="1:15" ht="15" x14ac:dyDescent="0.2">
      <c r="A1110" s="70" t="s">
        <v>282</v>
      </c>
      <c r="B1110" s="69">
        <v>2481</v>
      </c>
      <c r="C1110" s="69" t="s">
        <v>700</v>
      </c>
      <c r="D1110" s="70" t="s">
        <v>759</v>
      </c>
      <c r="E1110" s="70" t="s">
        <v>759</v>
      </c>
      <c r="F1110" s="69">
        <v>1</v>
      </c>
      <c r="G1110" t="s">
        <v>702</v>
      </c>
      <c r="H1110" t="s">
        <v>702</v>
      </c>
      <c r="I1110" t="s">
        <v>896</v>
      </c>
      <c r="J1110" t="s">
        <v>745</v>
      </c>
      <c r="K1110" s="69" t="s">
        <v>1163</v>
      </c>
      <c r="L1110" s="69" t="s">
        <v>62</v>
      </c>
      <c r="M1110" s="69" t="s">
        <v>60</v>
      </c>
      <c r="N1110" s="69"/>
      <c r="O1110" s="69" t="s">
        <v>1177</v>
      </c>
    </row>
    <row r="1111" spans="1:15" ht="15" x14ac:dyDescent="0.2">
      <c r="A1111" s="70" t="s">
        <v>282</v>
      </c>
      <c r="B1111" s="69">
        <v>2482</v>
      </c>
      <c r="C1111" s="69" t="s">
        <v>700</v>
      </c>
      <c r="D1111" s="70" t="s">
        <v>759</v>
      </c>
      <c r="E1111" s="70" t="s">
        <v>759</v>
      </c>
      <c r="F1111" s="69">
        <v>1</v>
      </c>
      <c r="G1111" t="s">
        <v>702</v>
      </c>
      <c r="H1111" t="s">
        <v>702</v>
      </c>
      <c r="I1111" t="s">
        <v>896</v>
      </c>
      <c r="J1111" t="s">
        <v>745</v>
      </c>
      <c r="K1111" s="69" t="s">
        <v>1163</v>
      </c>
      <c r="L1111" s="69" t="s">
        <v>62</v>
      </c>
      <c r="M1111" s="69" t="s">
        <v>60</v>
      </c>
      <c r="N1111" s="69"/>
      <c r="O1111" s="69" t="s">
        <v>1177</v>
      </c>
    </row>
    <row r="1112" spans="1:15" ht="15" x14ac:dyDescent="0.2">
      <c r="A1112" s="70" t="s">
        <v>282</v>
      </c>
      <c r="B1112" s="69">
        <v>2514</v>
      </c>
      <c r="C1112" s="69" t="s">
        <v>700</v>
      </c>
      <c r="D1112" s="70" t="s">
        <v>759</v>
      </c>
      <c r="E1112" s="70" t="s">
        <v>759</v>
      </c>
      <c r="F1112" s="69">
        <v>1</v>
      </c>
      <c r="G1112" t="s">
        <v>702</v>
      </c>
      <c r="H1112" t="s">
        <v>702</v>
      </c>
      <c r="I1112" t="s">
        <v>896</v>
      </c>
      <c r="J1112" t="s">
        <v>745</v>
      </c>
      <c r="K1112" s="69" t="s">
        <v>1163</v>
      </c>
      <c r="L1112" s="69" t="s">
        <v>62</v>
      </c>
      <c r="M1112" s="69" t="s">
        <v>60</v>
      </c>
      <c r="N1112" s="69"/>
      <c r="O1112" s="69" t="s">
        <v>1177</v>
      </c>
    </row>
    <row r="1113" spans="1:15" ht="15" x14ac:dyDescent="0.2">
      <c r="A1113" s="70" t="s">
        <v>282</v>
      </c>
      <c r="B1113" s="69">
        <v>2515</v>
      </c>
      <c r="C1113" s="69" t="s">
        <v>700</v>
      </c>
      <c r="D1113" s="70" t="s">
        <v>759</v>
      </c>
      <c r="E1113" s="70" t="s">
        <v>759</v>
      </c>
      <c r="F1113" s="69">
        <v>1</v>
      </c>
      <c r="G1113" t="s">
        <v>702</v>
      </c>
      <c r="H1113" t="s">
        <v>702</v>
      </c>
      <c r="I1113" t="s">
        <v>896</v>
      </c>
      <c r="J1113" t="s">
        <v>745</v>
      </c>
      <c r="K1113" s="69" t="s">
        <v>1163</v>
      </c>
      <c r="L1113" s="69" t="s">
        <v>62</v>
      </c>
      <c r="M1113" s="69" t="s">
        <v>60</v>
      </c>
      <c r="N1113" s="69"/>
      <c r="O1113" s="69" t="s">
        <v>1177</v>
      </c>
    </row>
    <row r="1114" spans="1:15" ht="15" x14ac:dyDescent="0.2">
      <c r="A1114" s="70" t="s">
        <v>282</v>
      </c>
      <c r="B1114" s="69">
        <v>2516</v>
      </c>
      <c r="C1114" s="69" t="s">
        <v>700</v>
      </c>
      <c r="D1114" s="70" t="s">
        <v>759</v>
      </c>
      <c r="E1114" s="70" t="s">
        <v>759</v>
      </c>
      <c r="F1114" s="69">
        <v>1</v>
      </c>
      <c r="G1114" t="s">
        <v>702</v>
      </c>
      <c r="H1114" t="s">
        <v>702</v>
      </c>
      <c r="I1114" t="s">
        <v>896</v>
      </c>
      <c r="J1114" t="s">
        <v>745</v>
      </c>
      <c r="K1114" s="69" t="s">
        <v>1163</v>
      </c>
      <c r="L1114" s="69" t="s">
        <v>62</v>
      </c>
      <c r="M1114" s="69" t="s">
        <v>60</v>
      </c>
      <c r="N1114" s="69"/>
      <c r="O1114" s="69" t="s">
        <v>1177</v>
      </c>
    </row>
    <row r="1115" spans="1:15" ht="15" x14ac:dyDescent="0.2">
      <c r="A1115" s="70" t="s">
        <v>441</v>
      </c>
      <c r="B1115" s="69">
        <v>5195</v>
      </c>
      <c r="C1115" s="69" t="s">
        <v>700</v>
      </c>
      <c r="D1115" s="70" t="s">
        <v>759</v>
      </c>
      <c r="E1115" s="70" t="s">
        <v>759</v>
      </c>
      <c r="F1115" s="69">
        <v>1</v>
      </c>
      <c r="G1115" t="s">
        <v>702</v>
      </c>
      <c r="H1115" t="s">
        <v>702</v>
      </c>
      <c r="I1115" t="s">
        <v>896</v>
      </c>
      <c r="J1115" t="s">
        <v>745</v>
      </c>
      <c r="K1115" s="69" t="s">
        <v>1163</v>
      </c>
      <c r="L1115" s="69" t="s">
        <v>62</v>
      </c>
      <c r="M1115" s="69" t="s">
        <v>60</v>
      </c>
      <c r="N1115" s="69"/>
      <c r="O1115" s="69" t="s">
        <v>1177</v>
      </c>
    </row>
    <row r="1116" spans="1:15" ht="15" x14ac:dyDescent="0.2">
      <c r="A1116" s="70" t="s">
        <v>441</v>
      </c>
      <c r="B1116" s="69">
        <v>5196</v>
      </c>
      <c r="C1116" s="69" t="s">
        <v>700</v>
      </c>
      <c r="D1116" s="70" t="s">
        <v>759</v>
      </c>
      <c r="E1116" s="70" t="s">
        <v>759</v>
      </c>
      <c r="F1116" s="69">
        <v>1</v>
      </c>
      <c r="G1116" t="s">
        <v>702</v>
      </c>
      <c r="H1116" t="s">
        <v>702</v>
      </c>
      <c r="I1116" t="s">
        <v>896</v>
      </c>
      <c r="J1116" t="s">
        <v>745</v>
      </c>
      <c r="K1116" s="69" t="s">
        <v>1163</v>
      </c>
      <c r="L1116" s="69" t="s">
        <v>62</v>
      </c>
      <c r="M1116" s="69" t="s">
        <v>60</v>
      </c>
      <c r="N1116" s="69"/>
      <c r="O1116" s="69" t="s">
        <v>1177</v>
      </c>
    </row>
    <row r="1117" spans="1:15" ht="15" x14ac:dyDescent="0.2">
      <c r="A1117" s="70" t="s">
        <v>475</v>
      </c>
      <c r="B1117" s="69">
        <v>5529</v>
      </c>
      <c r="C1117" s="69" t="s">
        <v>700</v>
      </c>
      <c r="D1117" s="70" t="s">
        <v>759</v>
      </c>
      <c r="E1117" s="70" t="s">
        <v>759</v>
      </c>
      <c r="F1117" s="70">
        <v>1</v>
      </c>
      <c r="G1117" t="s">
        <v>702</v>
      </c>
      <c r="H1117" t="s">
        <v>702</v>
      </c>
      <c r="I1117" t="s">
        <v>896</v>
      </c>
      <c r="J1117" t="s">
        <v>745</v>
      </c>
      <c r="K1117" s="69" t="s">
        <v>1163</v>
      </c>
      <c r="L1117" s="69" t="s">
        <v>62</v>
      </c>
      <c r="M1117" s="69" t="s">
        <v>60</v>
      </c>
      <c r="N1117" s="69"/>
      <c r="O1117" s="69" t="s">
        <v>1177</v>
      </c>
    </row>
    <row r="1118" spans="1:15" ht="15" x14ac:dyDescent="0.2">
      <c r="A1118" s="70" t="s">
        <v>489</v>
      </c>
      <c r="B1118" s="69">
        <v>5823</v>
      </c>
      <c r="C1118" s="69" t="s">
        <v>700</v>
      </c>
      <c r="D1118" s="70" t="s">
        <v>759</v>
      </c>
      <c r="E1118" s="70" t="s">
        <v>759</v>
      </c>
      <c r="F1118" s="70">
        <v>1</v>
      </c>
      <c r="G1118" t="s">
        <v>702</v>
      </c>
      <c r="H1118" t="s">
        <v>702</v>
      </c>
      <c r="I1118" t="s">
        <v>896</v>
      </c>
      <c r="J1118" t="s">
        <v>745</v>
      </c>
      <c r="K1118" s="69" t="s">
        <v>1163</v>
      </c>
      <c r="L1118" s="69" t="s">
        <v>62</v>
      </c>
      <c r="M1118" s="69" t="s">
        <v>60</v>
      </c>
      <c r="N1118" s="69"/>
      <c r="O1118" s="69" t="s">
        <v>1177</v>
      </c>
    </row>
    <row r="1119" spans="1:15" ht="15" x14ac:dyDescent="0.2">
      <c r="A1119" s="70" t="s">
        <v>489</v>
      </c>
      <c r="B1119" s="69">
        <v>5824</v>
      </c>
      <c r="C1119" s="69" t="s">
        <v>700</v>
      </c>
      <c r="D1119" s="70" t="s">
        <v>759</v>
      </c>
      <c r="E1119" s="70" t="s">
        <v>759</v>
      </c>
      <c r="F1119" s="70">
        <v>1</v>
      </c>
      <c r="G1119" t="s">
        <v>702</v>
      </c>
      <c r="H1119" t="s">
        <v>702</v>
      </c>
      <c r="I1119" t="s">
        <v>896</v>
      </c>
      <c r="J1119" t="s">
        <v>745</v>
      </c>
      <c r="K1119" s="69" t="s">
        <v>1163</v>
      </c>
      <c r="L1119" s="69" t="s">
        <v>62</v>
      </c>
      <c r="M1119" s="69" t="s">
        <v>60</v>
      </c>
      <c r="N1119" s="69"/>
      <c r="O1119" s="69" t="s">
        <v>1177</v>
      </c>
    </row>
    <row r="1120" spans="1:15" ht="15" x14ac:dyDescent="0.2">
      <c r="A1120" s="70" t="s">
        <v>489</v>
      </c>
      <c r="B1120" s="69">
        <v>5825</v>
      </c>
      <c r="C1120" s="69" t="s">
        <v>700</v>
      </c>
      <c r="D1120" s="70" t="s">
        <v>759</v>
      </c>
      <c r="E1120" s="70" t="s">
        <v>759</v>
      </c>
      <c r="F1120" s="70">
        <v>1</v>
      </c>
      <c r="G1120" t="s">
        <v>702</v>
      </c>
      <c r="H1120" t="s">
        <v>702</v>
      </c>
      <c r="I1120" t="s">
        <v>896</v>
      </c>
      <c r="J1120" t="s">
        <v>745</v>
      </c>
      <c r="K1120" s="69" t="s">
        <v>1163</v>
      </c>
      <c r="L1120" s="69" t="s">
        <v>62</v>
      </c>
      <c r="M1120" s="69" t="s">
        <v>60</v>
      </c>
      <c r="N1120" s="69"/>
      <c r="O1120" s="69" t="s">
        <v>1177</v>
      </c>
    </row>
    <row r="1121" spans="1:15" ht="15" x14ac:dyDescent="0.2">
      <c r="A1121" s="70" t="s">
        <v>489</v>
      </c>
      <c r="B1121" s="69">
        <v>5842</v>
      </c>
      <c r="C1121" s="69" t="s">
        <v>700</v>
      </c>
      <c r="D1121" s="70" t="s">
        <v>759</v>
      </c>
      <c r="E1121" s="70" t="s">
        <v>759</v>
      </c>
      <c r="F1121" s="70">
        <v>1</v>
      </c>
      <c r="G1121" t="s">
        <v>702</v>
      </c>
      <c r="H1121" t="s">
        <v>702</v>
      </c>
      <c r="I1121" t="s">
        <v>896</v>
      </c>
      <c r="J1121" t="s">
        <v>745</v>
      </c>
      <c r="K1121" s="69" t="s">
        <v>1163</v>
      </c>
      <c r="L1121" s="69" t="s">
        <v>62</v>
      </c>
      <c r="M1121" s="69" t="s">
        <v>60</v>
      </c>
      <c r="N1121" s="69"/>
      <c r="O1121" s="69" t="s">
        <v>1177</v>
      </c>
    </row>
    <row r="1122" spans="1:15" ht="15" x14ac:dyDescent="0.2">
      <c r="A1122" s="70" t="s">
        <v>489</v>
      </c>
      <c r="B1122" s="69">
        <v>5843</v>
      </c>
      <c r="C1122" s="69" t="s">
        <v>700</v>
      </c>
      <c r="D1122" s="70" t="s">
        <v>759</v>
      </c>
      <c r="E1122" s="70" t="s">
        <v>759</v>
      </c>
      <c r="F1122" s="70">
        <v>1</v>
      </c>
      <c r="G1122" t="s">
        <v>702</v>
      </c>
      <c r="H1122" t="s">
        <v>702</v>
      </c>
      <c r="I1122" t="s">
        <v>896</v>
      </c>
      <c r="J1122" t="s">
        <v>745</v>
      </c>
      <c r="K1122" s="69" t="s">
        <v>1163</v>
      </c>
      <c r="L1122" s="69" t="s">
        <v>62</v>
      </c>
      <c r="M1122" s="69" t="s">
        <v>60</v>
      </c>
      <c r="N1122" s="69"/>
      <c r="O1122" s="69" t="s">
        <v>1177</v>
      </c>
    </row>
    <row r="1123" spans="1:15" ht="15" x14ac:dyDescent="0.2">
      <c r="A1123" s="70" t="s">
        <v>489</v>
      </c>
      <c r="B1123" s="69">
        <v>5852</v>
      </c>
      <c r="C1123" s="69" t="s">
        <v>700</v>
      </c>
      <c r="D1123" s="70" t="s">
        <v>759</v>
      </c>
      <c r="E1123" s="70" t="s">
        <v>759</v>
      </c>
      <c r="F1123" s="70">
        <v>1</v>
      </c>
      <c r="G1123" t="s">
        <v>702</v>
      </c>
      <c r="H1123" t="s">
        <v>702</v>
      </c>
      <c r="I1123" t="s">
        <v>896</v>
      </c>
      <c r="J1123" t="s">
        <v>745</v>
      </c>
      <c r="K1123" s="69" t="s">
        <v>1163</v>
      </c>
      <c r="L1123" s="69" t="s">
        <v>62</v>
      </c>
      <c r="M1123" s="69" t="s">
        <v>60</v>
      </c>
      <c r="N1123" s="69"/>
      <c r="O1123" s="69" t="s">
        <v>1177</v>
      </c>
    </row>
    <row r="1124" spans="1:15" ht="15" x14ac:dyDescent="0.2">
      <c r="A1124" s="70" t="s">
        <v>489</v>
      </c>
      <c r="B1124" s="69">
        <v>5853</v>
      </c>
      <c r="C1124" s="69" t="s">
        <v>700</v>
      </c>
      <c r="D1124" s="70" t="s">
        <v>759</v>
      </c>
      <c r="E1124" s="70" t="s">
        <v>759</v>
      </c>
      <c r="F1124" s="70">
        <v>1</v>
      </c>
      <c r="G1124" t="s">
        <v>702</v>
      </c>
      <c r="H1124" t="s">
        <v>702</v>
      </c>
      <c r="I1124" t="s">
        <v>896</v>
      </c>
      <c r="J1124" t="s">
        <v>745</v>
      </c>
      <c r="K1124" s="69" t="s">
        <v>1163</v>
      </c>
      <c r="L1124" s="69" t="s">
        <v>62</v>
      </c>
      <c r="M1124" s="69" t="s">
        <v>60</v>
      </c>
      <c r="N1124" s="69"/>
      <c r="O1124" s="69" t="s">
        <v>1177</v>
      </c>
    </row>
    <row r="1125" spans="1:15" ht="15" x14ac:dyDescent="0.2">
      <c r="A1125" s="70" t="s">
        <v>489</v>
      </c>
      <c r="B1125" s="69">
        <v>5854</v>
      </c>
      <c r="C1125" s="69" t="s">
        <v>700</v>
      </c>
      <c r="D1125" s="70" t="s">
        <v>759</v>
      </c>
      <c r="E1125" s="70" t="s">
        <v>759</v>
      </c>
      <c r="F1125" s="70">
        <v>1</v>
      </c>
      <c r="G1125" t="s">
        <v>702</v>
      </c>
      <c r="H1125" t="s">
        <v>702</v>
      </c>
      <c r="I1125" t="s">
        <v>896</v>
      </c>
      <c r="J1125" t="s">
        <v>745</v>
      </c>
      <c r="K1125" s="69" t="s">
        <v>1163</v>
      </c>
      <c r="L1125" s="69" t="s">
        <v>62</v>
      </c>
      <c r="M1125" s="69" t="s">
        <v>60</v>
      </c>
      <c r="N1125" s="69"/>
      <c r="O1125" s="69" t="s">
        <v>1177</v>
      </c>
    </row>
    <row r="1126" spans="1:15" ht="15" x14ac:dyDescent="0.2">
      <c r="A1126" s="69" t="s">
        <v>117</v>
      </c>
      <c r="B1126" s="69">
        <v>557</v>
      </c>
      <c r="C1126" s="69" t="s">
        <v>700</v>
      </c>
      <c r="D1126" s="70" t="s">
        <v>759</v>
      </c>
      <c r="E1126" s="70" t="s">
        <v>759</v>
      </c>
      <c r="F1126" s="70">
        <v>1</v>
      </c>
      <c r="G1126" t="s">
        <v>702</v>
      </c>
      <c r="H1126" t="s">
        <v>702</v>
      </c>
      <c r="I1126" t="s">
        <v>896</v>
      </c>
      <c r="J1126" t="s">
        <v>745</v>
      </c>
      <c r="K1126" s="69" t="s">
        <v>1163</v>
      </c>
      <c r="L1126" s="69" t="s">
        <v>62</v>
      </c>
      <c r="M1126" s="69" t="s">
        <v>60</v>
      </c>
      <c r="N1126" s="69"/>
      <c r="O1126" s="69" t="s">
        <v>1177</v>
      </c>
    </row>
    <row r="1127" spans="1:15" ht="15" x14ac:dyDescent="0.2">
      <c r="A1127" s="69" t="s">
        <v>117</v>
      </c>
      <c r="B1127" s="69">
        <v>586</v>
      </c>
      <c r="C1127" s="69" t="s">
        <v>700</v>
      </c>
      <c r="D1127" s="70" t="s">
        <v>759</v>
      </c>
      <c r="E1127" s="70" t="s">
        <v>759</v>
      </c>
      <c r="F1127" s="69">
        <v>1</v>
      </c>
      <c r="G1127" t="s">
        <v>702</v>
      </c>
      <c r="H1127" t="s">
        <v>702</v>
      </c>
      <c r="I1127" t="s">
        <v>896</v>
      </c>
      <c r="J1127" t="s">
        <v>745</v>
      </c>
      <c r="K1127" s="69" t="s">
        <v>1163</v>
      </c>
      <c r="L1127" s="69" t="s">
        <v>62</v>
      </c>
      <c r="M1127" s="69" t="s">
        <v>60</v>
      </c>
      <c r="N1127" s="69"/>
      <c r="O1127" s="69" t="s">
        <v>1177</v>
      </c>
    </row>
    <row r="1128" spans="1:15" ht="15" x14ac:dyDescent="0.2">
      <c r="A1128" s="69" t="s">
        <v>117</v>
      </c>
      <c r="B1128" s="69">
        <v>613</v>
      </c>
      <c r="C1128" s="69" t="s">
        <v>700</v>
      </c>
      <c r="D1128" s="70" t="s">
        <v>759</v>
      </c>
      <c r="E1128" s="70" t="s">
        <v>759</v>
      </c>
      <c r="F1128" s="69">
        <v>1</v>
      </c>
      <c r="G1128" t="s">
        <v>702</v>
      </c>
      <c r="H1128" t="s">
        <v>702</v>
      </c>
      <c r="I1128" t="s">
        <v>896</v>
      </c>
      <c r="J1128" t="s">
        <v>745</v>
      </c>
      <c r="K1128" s="69" t="s">
        <v>1163</v>
      </c>
      <c r="L1128" s="69" t="s">
        <v>62</v>
      </c>
      <c r="M1128" s="69" t="s">
        <v>60</v>
      </c>
      <c r="N1128" s="69"/>
      <c r="O1128" s="69" t="s">
        <v>1177</v>
      </c>
    </row>
    <row r="1129" spans="1:15" ht="15" x14ac:dyDescent="0.2">
      <c r="A1129" s="70" t="s">
        <v>181</v>
      </c>
      <c r="B1129" s="69">
        <v>1124</v>
      </c>
      <c r="C1129" s="69" t="s">
        <v>700</v>
      </c>
      <c r="D1129" s="70" t="s">
        <v>832</v>
      </c>
      <c r="E1129" s="70" t="s">
        <v>832</v>
      </c>
      <c r="F1129" s="69">
        <v>1</v>
      </c>
      <c r="G1129" t="s">
        <v>702</v>
      </c>
      <c r="H1129" t="s">
        <v>702</v>
      </c>
      <c r="I1129" t="s">
        <v>896</v>
      </c>
      <c r="J1129" t="s">
        <v>745</v>
      </c>
      <c r="K1129" s="69" t="s">
        <v>1163</v>
      </c>
      <c r="L1129" s="69" t="s">
        <v>62</v>
      </c>
      <c r="M1129" s="69" t="s">
        <v>60</v>
      </c>
      <c r="N1129" s="69"/>
      <c r="O1129" s="69" t="s">
        <v>1177</v>
      </c>
    </row>
    <row r="1130" spans="1:15" ht="15" x14ac:dyDescent="0.2">
      <c r="A1130" s="70" t="s">
        <v>253</v>
      </c>
      <c r="B1130" s="69">
        <v>1722</v>
      </c>
      <c r="C1130" s="69" t="s">
        <v>700</v>
      </c>
      <c r="D1130" s="70" t="s">
        <v>832</v>
      </c>
      <c r="E1130" s="70" t="s">
        <v>832</v>
      </c>
      <c r="F1130" s="69">
        <v>1</v>
      </c>
      <c r="G1130" t="s">
        <v>702</v>
      </c>
      <c r="H1130" t="s">
        <v>702</v>
      </c>
      <c r="I1130" t="s">
        <v>896</v>
      </c>
      <c r="J1130" t="s">
        <v>745</v>
      </c>
      <c r="K1130" s="69" t="s">
        <v>1163</v>
      </c>
      <c r="L1130" s="69" t="s">
        <v>62</v>
      </c>
      <c r="M1130" s="69" t="s">
        <v>60</v>
      </c>
      <c r="N1130" s="69"/>
      <c r="O1130" s="69" t="s">
        <v>1177</v>
      </c>
    </row>
    <row r="1131" spans="1:15" ht="15" x14ac:dyDescent="0.2">
      <c r="A1131" s="70" t="s">
        <v>282</v>
      </c>
      <c r="B1131" s="69">
        <v>2501</v>
      </c>
      <c r="C1131" s="69" t="s">
        <v>700</v>
      </c>
      <c r="D1131" s="70" t="s">
        <v>832</v>
      </c>
      <c r="E1131" s="70" t="s">
        <v>832</v>
      </c>
      <c r="F1131" s="69">
        <v>1</v>
      </c>
      <c r="G1131" t="s">
        <v>702</v>
      </c>
      <c r="H1131" t="s">
        <v>702</v>
      </c>
      <c r="I1131" t="s">
        <v>896</v>
      </c>
      <c r="J1131" t="s">
        <v>745</v>
      </c>
      <c r="K1131" s="69" t="s">
        <v>1163</v>
      </c>
      <c r="L1131" s="69" t="s">
        <v>62</v>
      </c>
      <c r="M1131" s="69" t="s">
        <v>60</v>
      </c>
      <c r="N1131" s="69"/>
      <c r="O1131" s="69" t="s">
        <v>1177</v>
      </c>
    </row>
    <row r="1132" spans="1:15" ht="15" x14ac:dyDescent="0.2">
      <c r="A1132" s="70" t="s">
        <v>282</v>
      </c>
      <c r="B1132" s="69">
        <v>2534</v>
      </c>
      <c r="C1132" s="69" t="s">
        <v>700</v>
      </c>
      <c r="D1132" s="70" t="s">
        <v>832</v>
      </c>
      <c r="E1132" s="70" t="s">
        <v>832</v>
      </c>
      <c r="F1132" s="69">
        <v>1</v>
      </c>
      <c r="G1132" t="s">
        <v>702</v>
      </c>
      <c r="H1132" t="s">
        <v>702</v>
      </c>
      <c r="I1132" t="s">
        <v>896</v>
      </c>
      <c r="J1132" t="s">
        <v>745</v>
      </c>
      <c r="K1132" s="69" t="s">
        <v>1163</v>
      </c>
      <c r="L1132" s="69" t="s">
        <v>62</v>
      </c>
      <c r="M1132" s="69" t="s">
        <v>60</v>
      </c>
      <c r="N1132" s="69"/>
      <c r="O1132" s="69" t="s">
        <v>1177</v>
      </c>
    </row>
    <row r="1133" spans="1:15" ht="15" x14ac:dyDescent="0.2">
      <c r="A1133" s="70" t="s">
        <v>282</v>
      </c>
      <c r="B1133" s="69">
        <v>2554</v>
      </c>
      <c r="C1133" s="69" t="s">
        <v>700</v>
      </c>
      <c r="D1133" s="70" t="s">
        <v>832</v>
      </c>
      <c r="E1133" s="70" t="s">
        <v>832</v>
      </c>
      <c r="F1133" s="69">
        <v>1</v>
      </c>
      <c r="G1133" t="s">
        <v>702</v>
      </c>
      <c r="H1133" t="s">
        <v>702</v>
      </c>
      <c r="I1133" t="s">
        <v>896</v>
      </c>
      <c r="J1133" t="s">
        <v>745</v>
      </c>
      <c r="K1133" s="69" t="s">
        <v>1163</v>
      </c>
      <c r="L1133" s="69" t="s">
        <v>62</v>
      </c>
      <c r="M1133" s="69" t="s">
        <v>60</v>
      </c>
      <c r="N1133" s="69"/>
      <c r="O1133" s="69" t="s">
        <v>1177</v>
      </c>
    </row>
    <row r="1134" spans="1:15" ht="15" x14ac:dyDescent="0.2">
      <c r="A1134" s="70" t="s">
        <v>282</v>
      </c>
      <c r="B1134" s="69">
        <v>2555</v>
      </c>
      <c r="C1134" s="69" t="s">
        <v>700</v>
      </c>
      <c r="D1134" s="70" t="s">
        <v>832</v>
      </c>
      <c r="E1134" s="70" t="s">
        <v>832</v>
      </c>
      <c r="F1134" s="69">
        <v>1</v>
      </c>
      <c r="G1134" t="s">
        <v>702</v>
      </c>
      <c r="H1134" t="s">
        <v>702</v>
      </c>
      <c r="I1134" t="s">
        <v>896</v>
      </c>
      <c r="J1134" t="s">
        <v>745</v>
      </c>
      <c r="K1134" s="69" t="s">
        <v>1163</v>
      </c>
      <c r="L1134" s="69" t="s">
        <v>62</v>
      </c>
      <c r="M1134" s="69" t="s">
        <v>60</v>
      </c>
      <c r="N1134" s="69"/>
      <c r="O1134" s="69" t="s">
        <v>1177</v>
      </c>
    </row>
    <row r="1135" spans="1:15" ht="15" x14ac:dyDescent="0.2">
      <c r="A1135" s="70" t="s">
        <v>298</v>
      </c>
      <c r="B1135" s="69">
        <v>2819</v>
      </c>
      <c r="C1135" s="69" t="s">
        <v>700</v>
      </c>
      <c r="D1135" s="70" t="s">
        <v>832</v>
      </c>
      <c r="E1135" s="70" t="s">
        <v>832</v>
      </c>
      <c r="F1135" s="69">
        <v>1</v>
      </c>
      <c r="G1135" t="s">
        <v>702</v>
      </c>
      <c r="H1135" t="s">
        <v>702</v>
      </c>
      <c r="I1135" t="s">
        <v>896</v>
      </c>
      <c r="J1135" t="s">
        <v>745</v>
      </c>
      <c r="K1135" s="69" t="s">
        <v>1163</v>
      </c>
      <c r="L1135" s="69" t="s">
        <v>62</v>
      </c>
      <c r="M1135" s="69" t="s">
        <v>60</v>
      </c>
      <c r="N1135" s="69"/>
      <c r="O1135" s="69" t="s">
        <v>1177</v>
      </c>
    </row>
    <row r="1136" spans="1:15" ht="15" x14ac:dyDescent="0.2">
      <c r="A1136" s="70" t="s">
        <v>298</v>
      </c>
      <c r="B1136" s="69">
        <v>2820</v>
      </c>
      <c r="C1136" s="69" t="s">
        <v>700</v>
      </c>
      <c r="D1136" s="70" t="s">
        <v>832</v>
      </c>
      <c r="E1136" s="70" t="s">
        <v>832</v>
      </c>
      <c r="F1136" s="69">
        <v>1</v>
      </c>
      <c r="G1136" t="s">
        <v>702</v>
      </c>
      <c r="H1136" t="s">
        <v>702</v>
      </c>
      <c r="I1136" t="s">
        <v>896</v>
      </c>
      <c r="J1136" t="s">
        <v>745</v>
      </c>
      <c r="K1136" s="69" t="s">
        <v>1163</v>
      </c>
      <c r="L1136" s="69" t="s">
        <v>62</v>
      </c>
      <c r="M1136" s="69" t="s">
        <v>60</v>
      </c>
      <c r="N1136" s="69"/>
      <c r="O1136" s="69" t="s">
        <v>1177</v>
      </c>
    </row>
    <row r="1137" spans="1:15" ht="15" x14ac:dyDescent="0.2">
      <c r="A1137" s="70" t="s">
        <v>298</v>
      </c>
      <c r="B1137" s="69">
        <v>2821</v>
      </c>
      <c r="C1137" s="69" t="s">
        <v>700</v>
      </c>
      <c r="D1137" s="70" t="s">
        <v>832</v>
      </c>
      <c r="E1137" s="70" t="s">
        <v>832</v>
      </c>
      <c r="F1137" s="69">
        <v>1</v>
      </c>
      <c r="G1137" t="s">
        <v>702</v>
      </c>
      <c r="H1137" t="s">
        <v>702</v>
      </c>
      <c r="I1137" t="s">
        <v>896</v>
      </c>
      <c r="J1137" t="s">
        <v>745</v>
      </c>
      <c r="K1137" s="69" t="s">
        <v>1163</v>
      </c>
      <c r="L1137" s="69" t="s">
        <v>62</v>
      </c>
      <c r="M1137" s="69" t="s">
        <v>60</v>
      </c>
      <c r="N1137" s="69"/>
      <c r="O1137" s="69" t="s">
        <v>1177</v>
      </c>
    </row>
    <row r="1138" spans="1:15" ht="15" x14ac:dyDescent="0.2">
      <c r="A1138" s="70" t="s">
        <v>298</v>
      </c>
      <c r="B1138" s="69">
        <v>2822</v>
      </c>
      <c r="C1138" s="69" t="s">
        <v>700</v>
      </c>
      <c r="D1138" s="70" t="s">
        <v>832</v>
      </c>
      <c r="E1138" s="70" t="s">
        <v>832</v>
      </c>
      <c r="F1138" s="69">
        <v>1</v>
      </c>
      <c r="G1138" t="s">
        <v>702</v>
      </c>
      <c r="H1138" t="s">
        <v>702</v>
      </c>
      <c r="I1138" t="s">
        <v>896</v>
      </c>
      <c r="J1138" t="s">
        <v>745</v>
      </c>
      <c r="K1138" s="69" t="s">
        <v>1163</v>
      </c>
      <c r="L1138" s="69" t="s">
        <v>62</v>
      </c>
      <c r="M1138" s="69" t="s">
        <v>60</v>
      </c>
      <c r="N1138" s="69"/>
      <c r="O1138" s="69" t="s">
        <v>1177</v>
      </c>
    </row>
    <row r="1139" spans="1:15" ht="15" x14ac:dyDescent="0.2">
      <c r="A1139" s="70" t="s">
        <v>298</v>
      </c>
      <c r="B1139" s="69">
        <v>2823</v>
      </c>
      <c r="C1139" s="69" t="s">
        <v>700</v>
      </c>
      <c r="D1139" s="70" t="s">
        <v>832</v>
      </c>
      <c r="E1139" s="70" t="s">
        <v>832</v>
      </c>
      <c r="F1139" s="69">
        <v>1</v>
      </c>
      <c r="G1139" t="s">
        <v>702</v>
      </c>
      <c r="H1139" t="s">
        <v>702</v>
      </c>
      <c r="I1139" t="s">
        <v>896</v>
      </c>
      <c r="J1139" t="s">
        <v>745</v>
      </c>
      <c r="K1139" s="69" t="s">
        <v>1163</v>
      </c>
      <c r="L1139" s="69" t="s">
        <v>62</v>
      </c>
      <c r="M1139" s="69" t="s">
        <v>60</v>
      </c>
      <c r="N1139" s="69"/>
      <c r="O1139" s="69" t="s">
        <v>1177</v>
      </c>
    </row>
    <row r="1140" spans="1:15" ht="15" x14ac:dyDescent="0.2">
      <c r="A1140" s="70" t="s">
        <v>298</v>
      </c>
      <c r="B1140" s="69">
        <v>2888</v>
      </c>
      <c r="C1140" s="69" t="s">
        <v>700</v>
      </c>
      <c r="D1140" s="70" t="s">
        <v>832</v>
      </c>
      <c r="E1140" s="70" t="s">
        <v>832</v>
      </c>
      <c r="F1140" s="69">
        <v>1</v>
      </c>
      <c r="G1140" t="s">
        <v>702</v>
      </c>
      <c r="H1140" t="s">
        <v>702</v>
      </c>
      <c r="I1140" t="s">
        <v>896</v>
      </c>
      <c r="J1140" t="s">
        <v>745</v>
      </c>
      <c r="K1140" s="69" t="s">
        <v>1163</v>
      </c>
      <c r="L1140" s="69" t="s">
        <v>62</v>
      </c>
      <c r="M1140" s="69" t="s">
        <v>60</v>
      </c>
      <c r="N1140" s="69"/>
      <c r="O1140" s="69" t="s">
        <v>1177</v>
      </c>
    </row>
    <row r="1141" spans="1:15" ht="15" x14ac:dyDescent="0.2">
      <c r="A1141" s="70" t="s">
        <v>328</v>
      </c>
      <c r="B1141" s="69">
        <v>3273</v>
      </c>
      <c r="C1141" s="69" t="s">
        <v>700</v>
      </c>
      <c r="D1141" s="70" t="s">
        <v>832</v>
      </c>
      <c r="E1141" s="70" t="s">
        <v>832</v>
      </c>
      <c r="F1141" s="69">
        <v>1</v>
      </c>
      <c r="G1141" t="s">
        <v>702</v>
      </c>
      <c r="H1141" t="s">
        <v>702</v>
      </c>
      <c r="I1141" t="s">
        <v>896</v>
      </c>
      <c r="J1141" t="s">
        <v>745</v>
      </c>
      <c r="K1141" s="69" t="s">
        <v>1163</v>
      </c>
      <c r="L1141" s="69" t="s">
        <v>62</v>
      </c>
      <c r="M1141" s="69" t="s">
        <v>60</v>
      </c>
      <c r="N1141" s="69"/>
      <c r="O1141" s="69" t="s">
        <v>1177</v>
      </c>
    </row>
    <row r="1142" spans="1:15" ht="15" x14ac:dyDescent="0.2">
      <c r="A1142" s="70" t="s">
        <v>328</v>
      </c>
      <c r="B1142" s="69">
        <v>3274</v>
      </c>
      <c r="C1142" s="69" t="s">
        <v>700</v>
      </c>
      <c r="D1142" s="70" t="s">
        <v>832</v>
      </c>
      <c r="E1142" s="70" t="s">
        <v>832</v>
      </c>
      <c r="F1142" s="69">
        <v>1</v>
      </c>
      <c r="G1142" t="s">
        <v>702</v>
      </c>
      <c r="H1142" t="s">
        <v>702</v>
      </c>
      <c r="I1142" t="s">
        <v>896</v>
      </c>
      <c r="J1142" t="s">
        <v>745</v>
      </c>
      <c r="K1142" s="69" t="s">
        <v>1163</v>
      </c>
      <c r="L1142" s="69" t="s">
        <v>62</v>
      </c>
      <c r="M1142" s="69" t="s">
        <v>60</v>
      </c>
      <c r="N1142" s="69"/>
      <c r="O1142" s="69" t="s">
        <v>1177</v>
      </c>
    </row>
    <row r="1143" spans="1:15" ht="15" x14ac:dyDescent="0.2">
      <c r="A1143" s="69" t="s">
        <v>460</v>
      </c>
      <c r="B1143" s="69">
        <v>5007</v>
      </c>
      <c r="C1143" s="69" t="s">
        <v>700</v>
      </c>
      <c r="D1143" s="70" t="s">
        <v>832</v>
      </c>
      <c r="E1143" s="70" t="s">
        <v>832</v>
      </c>
      <c r="F1143" s="69">
        <v>1</v>
      </c>
      <c r="G1143" t="s">
        <v>702</v>
      </c>
      <c r="H1143" t="s">
        <v>702</v>
      </c>
      <c r="I1143" t="s">
        <v>896</v>
      </c>
      <c r="J1143" t="s">
        <v>745</v>
      </c>
      <c r="K1143" s="69" t="s">
        <v>1163</v>
      </c>
      <c r="L1143" s="69" t="s">
        <v>62</v>
      </c>
      <c r="M1143" s="69" t="s">
        <v>60</v>
      </c>
      <c r="N1143" s="69"/>
      <c r="O1143" s="69" t="s">
        <v>1177</v>
      </c>
    </row>
    <row r="1144" spans="1:15" ht="15" x14ac:dyDescent="0.2">
      <c r="A1144" s="69" t="s">
        <v>460</v>
      </c>
      <c r="B1144" s="69">
        <v>5008</v>
      </c>
      <c r="C1144" s="69" t="s">
        <v>700</v>
      </c>
      <c r="D1144" s="70" t="s">
        <v>832</v>
      </c>
      <c r="E1144" s="70" t="s">
        <v>832</v>
      </c>
      <c r="F1144" s="69">
        <v>1</v>
      </c>
      <c r="G1144" t="s">
        <v>702</v>
      </c>
      <c r="H1144" t="s">
        <v>702</v>
      </c>
      <c r="I1144" t="s">
        <v>896</v>
      </c>
      <c r="J1144" t="s">
        <v>745</v>
      </c>
      <c r="K1144" s="69" t="s">
        <v>1163</v>
      </c>
      <c r="L1144" s="69" t="s">
        <v>62</v>
      </c>
      <c r="M1144" s="69" t="s">
        <v>60</v>
      </c>
      <c r="N1144" s="69"/>
      <c r="O1144" s="69" t="s">
        <v>1177</v>
      </c>
    </row>
    <row r="1145" spans="1:15" ht="15" x14ac:dyDescent="0.2">
      <c r="A1145" s="69" t="s">
        <v>460</v>
      </c>
      <c r="B1145" s="69">
        <v>5047</v>
      </c>
      <c r="C1145" s="69" t="s">
        <v>700</v>
      </c>
      <c r="D1145" s="70" t="s">
        <v>832</v>
      </c>
      <c r="E1145" s="70" t="s">
        <v>832</v>
      </c>
      <c r="F1145" s="69">
        <v>1</v>
      </c>
      <c r="G1145" t="s">
        <v>702</v>
      </c>
      <c r="H1145" t="s">
        <v>702</v>
      </c>
      <c r="I1145" t="s">
        <v>896</v>
      </c>
      <c r="J1145" t="s">
        <v>745</v>
      </c>
      <c r="K1145" s="69" t="s">
        <v>1163</v>
      </c>
      <c r="L1145" s="69" t="s">
        <v>62</v>
      </c>
      <c r="M1145" s="69" t="s">
        <v>60</v>
      </c>
      <c r="N1145" s="69"/>
      <c r="O1145" s="69" t="s">
        <v>1177</v>
      </c>
    </row>
    <row r="1146" spans="1:15" ht="15" x14ac:dyDescent="0.2">
      <c r="A1146" s="70" t="s">
        <v>441</v>
      </c>
      <c r="B1146" s="69">
        <v>5193</v>
      </c>
      <c r="C1146" s="69" t="s">
        <v>700</v>
      </c>
      <c r="D1146" s="70" t="s">
        <v>832</v>
      </c>
      <c r="E1146" s="70" t="s">
        <v>832</v>
      </c>
      <c r="F1146" s="69">
        <v>1</v>
      </c>
      <c r="G1146" t="s">
        <v>702</v>
      </c>
      <c r="H1146" t="s">
        <v>702</v>
      </c>
      <c r="I1146" t="s">
        <v>896</v>
      </c>
      <c r="J1146" t="s">
        <v>745</v>
      </c>
      <c r="K1146" s="69" t="s">
        <v>1163</v>
      </c>
      <c r="L1146" s="69" t="s">
        <v>62</v>
      </c>
      <c r="M1146" s="69" t="s">
        <v>60</v>
      </c>
      <c r="N1146" s="69"/>
      <c r="O1146" s="69" t="s">
        <v>1177</v>
      </c>
    </row>
    <row r="1147" spans="1:15" ht="15" x14ac:dyDescent="0.2">
      <c r="A1147" s="70" t="s">
        <v>441</v>
      </c>
      <c r="B1147" s="69">
        <v>5211</v>
      </c>
      <c r="C1147" s="69" t="s">
        <v>700</v>
      </c>
      <c r="D1147" s="70" t="s">
        <v>832</v>
      </c>
      <c r="E1147" s="70" t="s">
        <v>832</v>
      </c>
      <c r="F1147" s="69">
        <v>1</v>
      </c>
      <c r="G1147" t="s">
        <v>702</v>
      </c>
      <c r="H1147" t="s">
        <v>702</v>
      </c>
      <c r="I1147" t="s">
        <v>896</v>
      </c>
      <c r="J1147" t="s">
        <v>745</v>
      </c>
      <c r="K1147" s="69" t="s">
        <v>1163</v>
      </c>
      <c r="L1147" s="69" t="s">
        <v>62</v>
      </c>
      <c r="M1147" s="69" t="s">
        <v>60</v>
      </c>
      <c r="N1147" s="69"/>
      <c r="O1147" s="69" t="s">
        <v>1177</v>
      </c>
    </row>
    <row r="1148" spans="1:15" ht="15" x14ac:dyDescent="0.2">
      <c r="A1148" s="70" t="s">
        <v>441</v>
      </c>
      <c r="B1148" s="69">
        <v>5212</v>
      </c>
      <c r="C1148" s="69" t="s">
        <v>700</v>
      </c>
      <c r="D1148" s="70" t="s">
        <v>832</v>
      </c>
      <c r="E1148" s="70" t="s">
        <v>832</v>
      </c>
      <c r="F1148" s="69">
        <v>1</v>
      </c>
      <c r="G1148" t="s">
        <v>702</v>
      </c>
      <c r="H1148" t="s">
        <v>702</v>
      </c>
      <c r="I1148" t="s">
        <v>896</v>
      </c>
      <c r="J1148" t="s">
        <v>745</v>
      </c>
      <c r="K1148" s="69" t="s">
        <v>1163</v>
      </c>
      <c r="L1148" s="69" t="s">
        <v>62</v>
      </c>
      <c r="M1148" s="69" t="s">
        <v>60</v>
      </c>
      <c r="N1148" s="69"/>
      <c r="O1148" s="69" t="s">
        <v>1177</v>
      </c>
    </row>
    <row r="1149" spans="1:15" ht="15" x14ac:dyDescent="0.2">
      <c r="A1149" s="70" t="s">
        <v>441</v>
      </c>
      <c r="B1149" s="69">
        <v>5273</v>
      </c>
      <c r="C1149" s="69" t="s">
        <v>700</v>
      </c>
      <c r="D1149" s="70" t="s">
        <v>832</v>
      </c>
      <c r="E1149" s="70" t="s">
        <v>832</v>
      </c>
      <c r="F1149" s="69">
        <v>1</v>
      </c>
      <c r="G1149" t="s">
        <v>702</v>
      </c>
      <c r="H1149" t="s">
        <v>702</v>
      </c>
      <c r="I1149" t="s">
        <v>896</v>
      </c>
      <c r="J1149" t="s">
        <v>745</v>
      </c>
      <c r="K1149" s="69" t="s">
        <v>1163</v>
      </c>
      <c r="L1149" s="69" t="s">
        <v>62</v>
      </c>
      <c r="M1149" s="69" t="s">
        <v>60</v>
      </c>
      <c r="N1149" s="69"/>
      <c r="O1149" s="69" t="s">
        <v>1177</v>
      </c>
    </row>
    <row r="1150" spans="1:15" ht="15" x14ac:dyDescent="0.2">
      <c r="A1150" s="70" t="s">
        <v>475</v>
      </c>
      <c r="B1150" s="69">
        <v>5441</v>
      </c>
      <c r="C1150" s="69" t="s">
        <v>700</v>
      </c>
      <c r="D1150" s="70" t="s">
        <v>832</v>
      </c>
      <c r="E1150" s="70" t="s">
        <v>832</v>
      </c>
      <c r="F1150" s="69">
        <v>1</v>
      </c>
      <c r="G1150" t="s">
        <v>702</v>
      </c>
      <c r="H1150" t="s">
        <v>702</v>
      </c>
      <c r="I1150" t="s">
        <v>896</v>
      </c>
      <c r="J1150" t="s">
        <v>745</v>
      </c>
      <c r="K1150" s="69" t="s">
        <v>1163</v>
      </c>
      <c r="L1150" s="69" t="s">
        <v>62</v>
      </c>
      <c r="M1150" s="69" t="s">
        <v>60</v>
      </c>
      <c r="N1150" s="69"/>
      <c r="O1150" s="69" t="s">
        <v>1177</v>
      </c>
    </row>
    <row r="1151" spans="1:15" ht="15" x14ac:dyDescent="0.2">
      <c r="A1151" s="70" t="s">
        <v>475</v>
      </c>
      <c r="B1151" s="69">
        <v>5491</v>
      </c>
      <c r="C1151" s="69" t="s">
        <v>700</v>
      </c>
      <c r="D1151" s="70" t="s">
        <v>832</v>
      </c>
      <c r="E1151" s="70" t="s">
        <v>832</v>
      </c>
      <c r="F1151" s="69">
        <v>1</v>
      </c>
      <c r="G1151" t="s">
        <v>702</v>
      </c>
      <c r="H1151" t="s">
        <v>702</v>
      </c>
      <c r="I1151" t="s">
        <v>896</v>
      </c>
      <c r="J1151" t="s">
        <v>745</v>
      </c>
      <c r="K1151" s="69" t="s">
        <v>1163</v>
      </c>
      <c r="L1151" s="69" t="s">
        <v>62</v>
      </c>
      <c r="M1151" s="69" t="s">
        <v>60</v>
      </c>
      <c r="N1151" s="69"/>
      <c r="O1151" s="69" t="s">
        <v>1177</v>
      </c>
    </row>
    <row r="1152" spans="1:15" ht="15" x14ac:dyDescent="0.2">
      <c r="A1152" s="70" t="s">
        <v>475</v>
      </c>
      <c r="B1152" s="69">
        <v>5492</v>
      </c>
      <c r="C1152" s="69" t="s">
        <v>700</v>
      </c>
      <c r="D1152" s="70" t="s">
        <v>832</v>
      </c>
      <c r="E1152" s="70" t="s">
        <v>832</v>
      </c>
      <c r="F1152" s="69">
        <v>1</v>
      </c>
      <c r="G1152" t="s">
        <v>702</v>
      </c>
      <c r="H1152" t="s">
        <v>702</v>
      </c>
      <c r="I1152" t="s">
        <v>896</v>
      </c>
      <c r="J1152" t="s">
        <v>745</v>
      </c>
      <c r="K1152" s="69" t="s">
        <v>1163</v>
      </c>
      <c r="L1152" s="69" t="s">
        <v>62</v>
      </c>
      <c r="M1152" s="69" t="s">
        <v>60</v>
      </c>
      <c r="N1152" s="69"/>
      <c r="O1152" s="69" t="s">
        <v>1177</v>
      </c>
    </row>
    <row r="1153" spans="1:15" ht="15" x14ac:dyDescent="0.2">
      <c r="A1153" s="70" t="s">
        <v>475</v>
      </c>
      <c r="B1153" s="69">
        <v>5507</v>
      </c>
      <c r="C1153" s="69" t="s">
        <v>700</v>
      </c>
      <c r="D1153" s="70" t="s">
        <v>832</v>
      </c>
      <c r="E1153" s="70" t="s">
        <v>832</v>
      </c>
      <c r="F1153" s="69">
        <v>1</v>
      </c>
      <c r="G1153" t="s">
        <v>702</v>
      </c>
      <c r="H1153" t="s">
        <v>702</v>
      </c>
      <c r="I1153" t="s">
        <v>896</v>
      </c>
      <c r="J1153" t="s">
        <v>745</v>
      </c>
      <c r="K1153" s="69" t="s">
        <v>1163</v>
      </c>
      <c r="L1153" s="69" t="s">
        <v>62</v>
      </c>
      <c r="M1153" s="69" t="s">
        <v>60</v>
      </c>
      <c r="N1153" s="69"/>
      <c r="O1153" s="69" t="s">
        <v>1177</v>
      </c>
    </row>
    <row r="1154" spans="1:15" ht="15" x14ac:dyDescent="0.2">
      <c r="A1154" s="70" t="s">
        <v>475</v>
      </c>
      <c r="B1154" s="69">
        <v>5508</v>
      </c>
      <c r="C1154" s="69" t="s">
        <v>700</v>
      </c>
      <c r="D1154" s="70" t="s">
        <v>832</v>
      </c>
      <c r="E1154" s="70" t="s">
        <v>832</v>
      </c>
      <c r="F1154" s="69">
        <v>1</v>
      </c>
      <c r="G1154" t="s">
        <v>702</v>
      </c>
      <c r="H1154" t="s">
        <v>702</v>
      </c>
      <c r="I1154" t="s">
        <v>896</v>
      </c>
      <c r="J1154" t="s">
        <v>745</v>
      </c>
      <c r="K1154" s="69" t="s">
        <v>1163</v>
      </c>
      <c r="L1154" s="69" t="s">
        <v>62</v>
      </c>
      <c r="M1154" s="69" t="s">
        <v>60</v>
      </c>
      <c r="N1154" s="69"/>
      <c r="O1154" s="69" t="s">
        <v>1177</v>
      </c>
    </row>
    <row r="1155" spans="1:15" ht="15" x14ac:dyDescent="0.2">
      <c r="A1155" s="70" t="s">
        <v>475</v>
      </c>
      <c r="B1155" s="69">
        <v>5509</v>
      </c>
      <c r="C1155" s="69" t="s">
        <v>700</v>
      </c>
      <c r="D1155" s="70" t="s">
        <v>832</v>
      </c>
      <c r="E1155" s="70" t="s">
        <v>832</v>
      </c>
      <c r="F1155" s="69">
        <v>1</v>
      </c>
      <c r="G1155" t="s">
        <v>702</v>
      </c>
      <c r="H1155" t="s">
        <v>702</v>
      </c>
      <c r="I1155" t="s">
        <v>896</v>
      </c>
      <c r="J1155" t="s">
        <v>745</v>
      </c>
      <c r="K1155" s="69" t="s">
        <v>1163</v>
      </c>
      <c r="L1155" s="69" t="s">
        <v>62</v>
      </c>
      <c r="M1155" s="69" t="s">
        <v>60</v>
      </c>
      <c r="N1155" s="69"/>
      <c r="O1155" s="69" t="s">
        <v>1177</v>
      </c>
    </row>
    <row r="1156" spans="1:15" ht="15" x14ac:dyDescent="0.2">
      <c r="A1156" s="70" t="s">
        <v>489</v>
      </c>
      <c r="B1156" s="69">
        <v>5821</v>
      </c>
      <c r="C1156" s="69" t="s">
        <v>700</v>
      </c>
      <c r="D1156" s="70" t="s">
        <v>832</v>
      </c>
      <c r="E1156" s="70" t="s">
        <v>832</v>
      </c>
      <c r="F1156" s="70">
        <v>1</v>
      </c>
      <c r="G1156" t="s">
        <v>702</v>
      </c>
      <c r="H1156" t="s">
        <v>702</v>
      </c>
      <c r="I1156" t="s">
        <v>896</v>
      </c>
      <c r="J1156" t="s">
        <v>745</v>
      </c>
      <c r="K1156" s="69" t="s">
        <v>1163</v>
      </c>
      <c r="L1156" s="69" t="s">
        <v>62</v>
      </c>
      <c r="M1156" s="69" t="s">
        <v>60</v>
      </c>
      <c r="N1156" s="69"/>
      <c r="O1156" s="69" t="s">
        <v>1177</v>
      </c>
    </row>
    <row r="1157" spans="1:15" ht="15" x14ac:dyDescent="0.2">
      <c r="A1157" s="70" t="s">
        <v>489</v>
      </c>
      <c r="B1157" s="69">
        <v>5822</v>
      </c>
      <c r="C1157" s="69" t="s">
        <v>700</v>
      </c>
      <c r="D1157" s="70" t="s">
        <v>832</v>
      </c>
      <c r="E1157" s="70" t="s">
        <v>832</v>
      </c>
      <c r="F1157" s="70">
        <v>1</v>
      </c>
      <c r="G1157" t="s">
        <v>702</v>
      </c>
      <c r="H1157" t="s">
        <v>702</v>
      </c>
      <c r="I1157" t="s">
        <v>896</v>
      </c>
      <c r="J1157" t="s">
        <v>745</v>
      </c>
      <c r="K1157" s="69" t="s">
        <v>1163</v>
      </c>
      <c r="L1157" s="69" t="s">
        <v>62</v>
      </c>
      <c r="M1157" s="69" t="s">
        <v>60</v>
      </c>
      <c r="N1157" s="69"/>
      <c r="O1157" s="69" t="s">
        <v>1177</v>
      </c>
    </row>
    <row r="1158" spans="1:15" ht="15" x14ac:dyDescent="0.2">
      <c r="A1158" s="70" t="s">
        <v>489</v>
      </c>
      <c r="B1158" s="69">
        <v>5837</v>
      </c>
      <c r="C1158" s="69" t="s">
        <v>700</v>
      </c>
      <c r="D1158" s="70" t="s">
        <v>832</v>
      </c>
      <c r="E1158" s="70" t="s">
        <v>832</v>
      </c>
      <c r="F1158" s="70">
        <v>1</v>
      </c>
      <c r="G1158" t="s">
        <v>702</v>
      </c>
      <c r="H1158" t="s">
        <v>702</v>
      </c>
      <c r="I1158" t="s">
        <v>896</v>
      </c>
      <c r="J1158" t="s">
        <v>745</v>
      </c>
      <c r="K1158" s="69" t="s">
        <v>1163</v>
      </c>
      <c r="L1158" s="69" t="s">
        <v>62</v>
      </c>
      <c r="M1158" s="69" t="s">
        <v>60</v>
      </c>
      <c r="N1158" s="69"/>
      <c r="O1158" s="69" t="s">
        <v>1177</v>
      </c>
    </row>
    <row r="1159" spans="1:15" ht="15" x14ac:dyDescent="0.2">
      <c r="A1159" s="70" t="s">
        <v>489</v>
      </c>
      <c r="B1159" s="69">
        <v>5838</v>
      </c>
      <c r="C1159" s="69" t="s">
        <v>700</v>
      </c>
      <c r="D1159" s="70" t="s">
        <v>832</v>
      </c>
      <c r="E1159" s="70" t="s">
        <v>832</v>
      </c>
      <c r="F1159" s="70">
        <v>1</v>
      </c>
      <c r="G1159" t="s">
        <v>702</v>
      </c>
      <c r="H1159" t="s">
        <v>702</v>
      </c>
      <c r="I1159" t="s">
        <v>896</v>
      </c>
      <c r="J1159" t="s">
        <v>745</v>
      </c>
      <c r="K1159" s="69" t="s">
        <v>1163</v>
      </c>
      <c r="L1159" s="69" t="s">
        <v>62</v>
      </c>
      <c r="M1159" s="69" t="s">
        <v>60</v>
      </c>
      <c r="N1159" s="69"/>
      <c r="O1159" s="69" t="s">
        <v>1177</v>
      </c>
    </row>
    <row r="1160" spans="1:15" ht="15" x14ac:dyDescent="0.2">
      <c r="A1160" s="70" t="s">
        <v>489</v>
      </c>
      <c r="B1160" s="69">
        <v>5849</v>
      </c>
      <c r="C1160" s="69" t="s">
        <v>700</v>
      </c>
      <c r="D1160" s="70" t="s">
        <v>832</v>
      </c>
      <c r="E1160" s="70" t="s">
        <v>832</v>
      </c>
      <c r="F1160" s="70">
        <v>1</v>
      </c>
      <c r="G1160" t="s">
        <v>702</v>
      </c>
      <c r="H1160" t="s">
        <v>702</v>
      </c>
      <c r="I1160" t="s">
        <v>896</v>
      </c>
      <c r="J1160" t="s">
        <v>745</v>
      </c>
      <c r="K1160" s="69" t="s">
        <v>1163</v>
      </c>
      <c r="L1160" s="69" t="s">
        <v>62</v>
      </c>
      <c r="M1160" s="69" t="s">
        <v>60</v>
      </c>
      <c r="N1160" s="69"/>
      <c r="O1160" s="69" t="s">
        <v>1177</v>
      </c>
    </row>
    <row r="1161" spans="1:15" ht="15" x14ac:dyDescent="0.2">
      <c r="A1161" s="70" t="s">
        <v>489</v>
      </c>
      <c r="B1161" s="69">
        <v>5850</v>
      </c>
      <c r="C1161" s="69" t="s">
        <v>700</v>
      </c>
      <c r="D1161" s="70" t="s">
        <v>832</v>
      </c>
      <c r="E1161" s="70" t="s">
        <v>832</v>
      </c>
      <c r="F1161" s="70">
        <v>1</v>
      </c>
      <c r="G1161" t="s">
        <v>702</v>
      </c>
      <c r="H1161" t="s">
        <v>702</v>
      </c>
      <c r="I1161" t="s">
        <v>896</v>
      </c>
      <c r="J1161" t="s">
        <v>745</v>
      </c>
      <c r="K1161" s="69" t="s">
        <v>1163</v>
      </c>
      <c r="L1161" s="69" t="s">
        <v>62</v>
      </c>
      <c r="M1161" s="69" t="s">
        <v>60</v>
      </c>
      <c r="N1161" s="69"/>
      <c r="O1161" s="69" t="s">
        <v>1177</v>
      </c>
    </row>
    <row r="1162" spans="1:15" ht="15" x14ac:dyDescent="0.2">
      <c r="A1162" s="70" t="s">
        <v>489</v>
      </c>
      <c r="B1162" s="69">
        <v>5851</v>
      </c>
      <c r="C1162" s="69" t="s">
        <v>700</v>
      </c>
      <c r="D1162" s="70" t="s">
        <v>832</v>
      </c>
      <c r="E1162" s="70" t="s">
        <v>832</v>
      </c>
      <c r="F1162" s="70">
        <v>1</v>
      </c>
      <c r="G1162" t="s">
        <v>702</v>
      </c>
      <c r="H1162" t="s">
        <v>702</v>
      </c>
      <c r="I1162" t="s">
        <v>896</v>
      </c>
      <c r="J1162" t="s">
        <v>745</v>
      </c>
      <c r="K1162" s="69" t="s">
        <v>1163</v>
      </c>
      <c r="L1162" s="69" t="s">
        <v>62</v>
      </c>
      <c r="M1162" s="69" t="s">
        <v>60</v>
      </c>
      <c r="N1162" s="69"/>
      <c r="O1162" s="69" t="s">
        <v>1177</v>
      </c>
    </row>
    <row r="1163" spans="1:15" ht="15" x14ac:dyDescent="0.2">
      <c r="A1163" s="70" t="s">
        <v>282</v>
      </c>
      <c r="B1163" s="69">
        <v>2502</v>
      </c>
      <c r="C1163" s="69" t="s">
        <v>700</v>
      </c>
      <c r="D1163" s="70" t="s">
        <v>890</v>
      </c>
      <c r="E1163" s="70" t="s">
        <v>890</v>
      </c>
      <c r="F1163" s="70">
        <v>1</v>
      </c>
      <c r="G1163" t="s">
        <v>702</v>
      </c>
      <c r="H1163" t="s">
        <v>702</v>
      </c>
      <c r="I1163" t="s">
        <v>896</v>
      </c>
      <c r="J1163" t="s">
        <v>745</v>
      </c>
      <c r="K1163" s="69" t="s">
        <v>1163</v>
      </c>
      <c r="L1163" s="69" t="s">
        <v>62</v>
      </c>
      <c r="M1163" s="69" t="s">
        <v>60</v>
      </c>
      <c r="N1163" s="69"/>
      <c r="O1163" s="69" t="s">
        <v>1177</v>
      </c>
    </row>
    <row r="1164" spans="1:15" ht="15" x14ac:dyDescent="0.2">
      <c r="A1164" s="70" t="s">
        <v>328</v>
      </c>
      <c r="B1164" s="69">
        <v>3251</v>
      </c>
      <c r="C1164" s="69" t="s">
        <v>700</v>
      </c>
      <c r="D1164" s="70" t="s">
        <v>890</v>
      </c>
      <c r="E1164" s="70" t="s">
        <v>890</v>
      </c>
      <c r="F1164" s="70">
        <v>1</v>
      </c>
      <c r="G1164" t="s">
        <v>702</v>
      </c>
      <c r="H1164" t="s">
        <v>702</v>
      </c>
      <c r="I1164" t="s">
        <v>896</v>
      </c>
      <c r="J1164" t="s">
        <v>745</v>
      </c>
      <c r="K1164" s="69" t="s">
        <v>1163</v>
      </c>
      <c r="L1164" s="69" t="s">
        <v>62</v>
      </c>
      <c r="M1164" s="69" t="s">
        <v>60</v>
      </c>
      <c r="N1164" s="69"/>
      <c r="O1164" s="69" t="s">
        <v>1177</v>
      </c>
    </row>
    <row r="1165" spans="1:15" ht="15" x14ac:dyDescent="0.2">
      <c r="A1165" s="70" t="s">
        <v>328</v>
      </c>
      <c r="B1165" s="69">
        <v>3257</v>
      </c>
      <c r="C1165" s="69" t="s">
        <v>700</v>
      </c>
      <c r="D1165" s="70" t="s">
        <v>890</v>
      </c>
      <c r="E1165" s="70" t="s">
        <v>890</v>
      </c>
      <c r="F1165" s="70">
        <v>1</v>
      </c>
      <c r="G1165" t="s">
        <v>702</v>
      </c>
      <c r="H1165" t="s">
        <v>702</v>
      </c>
      <c r="I1165" t="s">
        <v>896</v>
      </c>
      <c r="J1165" t="s">
        <v>745</v>
      </c>
      <c r="K1165" s="69" t="s">
        <v>1163</v>
      </c>
      <c r="L1165" s="69" t="s">
        <v>62</v>
      </c>
      <c r="M1165" s="69" t="s">
        <v>60</v>
      </c>
      <c r="N1165" s="69"/>
      <c r="O1165" s="69" t="s">
        <v>1177</v>
      </c>
    </row>
    <row r="1166" spans="1:15" ht="15" x14ac:dyDescent="0.2">
      <c r="A1166" s="70" t="s">
        <v>328</v>
      </c>
      <c r="B1166" s="69">
        <v>3258</v>
      </c>
      <c r="C1166" s="69" t="s">
        <v>700</v>
      </c>
      <c r="D1166" s="70" t="s">
        <v>890</v>
      </c>
      <c r="E1166" s="70" t="s">
        <v>890</v>
      </c>
      <c r="F1166" s="70">
        <v>1</v>
      </c>
      <c r="G1166" t="s">
        <v>702</v>
      </c>
      <c r="H1166" t="s">
        <v>702</v>
      </c>
      <c r="I1166" t="s">
        <v>896</v>
      </c>
      <c r="J1166" t="s">
        <v>745</v>
      </c>
      <c r="K1166" s="69" t="s">
        <v>1163</v>
      </c>
      <c r="L1166" s="69" t="s">
        <v>62</v>
      </c>
      <c r="M1166" s="69" t="s">
        <v>60</v>
      </c>
      <c r="N1166" s="69"/>
      <c r="O1166" s="69" t="s">
        <v>1177</v>
      </c>
    </row>
    <row r="1167" spans="1:15" ht="15" x14ac:dyDescent="0.2">
      <c r="A1167" s="70" t="s">
        <v>328</v>
      </c>
      <c r="B1167" s="69">
        <v>3259</v>
      </c>
      <c r="C1167" s="69" t="s">
        <v>700</v>
      </c>
      <c r="D1167" s="70" t="s">
        <v>890</v>
      </c>
      <c r="E1167" s="70" t="s">
        <v>890</v>
      </c>
      <c r="F1167" s="70">
        <v>1</v>
      </c>
      <c r="G1167" t="s">
        <v>702</v>
      </c>
      <c r="H1167" t="s">
        <v>702</v>
      </c>
      <c r="I1167" t="s">
        <v>896</v>
      </c>
      <c r="J1167" t="s">
        <v>745</v>
      </c>
      <c r="K1167" s="69" t="s">
        <v>1163</v>
      </c>
      <c r="L1167" s="69" t="s">
        <v>62</v>
      </c>
      <c r="M1167" s="69" t="s">
        <v>60</v>
      </c>
      <c r="N1167" s="69"/>
      <c r="O1167" s="69" t="s">
        <v>1177</v>
      </c>
    </row>
    <row r="1168" spans="1:15" ht="15" x14ac:dyDescent="0.2">
      <c r="A1168" s="70" t="s">
        <v>328</v>
      </c>
      <c r="B1168" s="69">
        <v>3260</v>
      </c>
      <c r="C1168" s="69" t="s">
        <v>700</v>
      </c>
      <c r="D1168" s="70" t="s">
        <v>890</v>
      </c>
      <c r="E1168" s="70" t="s">
        <v>890</v>
      </c>
      <c r="F1168" s="70">
        <v>1</v>
      </c>
      <c r="G1168" t="s">
        <v>702</v>
      </c>
      <c r="H1168" t="s">
        <v>702</v>
      </c>
      <c r="I1168" t="s">
        <v>896</v>
      </c>
      <c r="J1168" t="s">
        <v>745</v>
      </c>
      <c r="K1168" s="69" t="s">
        <v>1163</v>
      </c>
      <c r="L1168" s="69" t="s">
        <v>62</v>
      </c>
      <c r="M1168" s="69" t="s">
        <v>60</v>
      </c>
      <c r="N1168" s="69"/>
      <c r="O1168" s="69" t="s">
        <v>1177</v>
      </c>
    </row>
    <row r="1169" spans="1:15" ht="15" x14ac:dyDescent="0.2">
      <c r="A1169" s="70" t="s">
        <v>328</v>
      </c>
      <c r="B1169" s="69">
        <v>3275</v>
      </c>
      <c r="C1169" s="69" t="s">
        <v>700</v>
      </c>
      <c r="D1169" s="70" t="s">
        <v>890</v>
      </c>
      <c r="E1169" s="70" t="s">
        <v>890</v>
      </c>
      <c r="F1169" s="70">
        <v>1</v>
      </c>
      <c r="G1169" t="s">
        <v>702</v>
      </c>
      <c r="H1169" t="s">
        <v>702</v>
      </c>
      <c r="I1169" t="s">
        <v>896</v>
      </c>
      <c r="J1169" t="s">
        <v>745</v>
      </c>
      <c r="K1169" s="69" t="s">
        <v>1163</v>
      </c>
      <c r="L1169" s="69" t="s">
        <v>62</v>
      </c>
      <c r="M1169" s="69" t="s">
        <v>60</v>
      </c>
      <c r="N1169" s="69"/>
      <c r="O1169" s="69" t="s">
        <v>1177</v>
      </c>
    </row>
    <row r="1170" spans="1:15" ht="15" x14ac:dyDescent="0.2">
      <c r="A1170" s="70" t="s">
        <v>328</v>
      </c>
      <c r="B1170" s="69">
        <v>3284</v>
      </c>
      <c r="C1170" s="69" t="s">
        <v>700</v>
      </c>
      <c r="D1170" s="70" t="s">
        <v>1217</v>
      </c>
      <c r="E1170" s="70" t="s">
        <v>905</v>
      </c>
      <c r="F1170" s="69">
        <v>1</v>
      </c>
      <c r="G1170" t="s">
        <v>702</v>
      </c>
      <c r="H1170" t="s">
        <v>702</v>
      </c>
      <c r="I1170" t="s">
        <v>896</v>
      </c>
      <c r="J1170" t="s">
        <v>745</v>
      </c>
      <c r="K1170" s="69" t="s">
        <v>1163</v>
      </c>
      <c r="L1170" s="69" t="s">
        <v>62</v>
      </c>
      <c r="M1170" s="69" t="s">
        <v>60</v>
      </c>
      <c r="N1170" s="69"/>
      <c r="O1170" s="69" t="s">
        <v>1177</v>
      </c>
    </row>
    <row r="1171" spans="1:15" ht="15" x14ac:dyDescent="0.2">
      <c r="A1171" s="70" t="s">
        <v>328</v>
      </c>
      <c r="B1171" s="69">
        <v>3285</v>
      </c>
      <c r="C1171" s="69" t="s">
        <v>700</v>
      </c>
      <c r="D1171" s="70" t="s">
        <v>1217</v>
      </c>
      <c r="E1171" s="70" t="s">
        <v>905</v>
      </c>
      <c r="F1171" s="70">
        <v>1</v>
      </c>
      <c r="G1171" t="s">
        <v>702</v>
      </c>
      <c r="H1171" t="s">
        <v>702</v>
      </c>
      <c r="I1171" t="s">
        <v>896</v>
      </c>
      <c r="J1171" t="s">
        <v>745</v>
      </c>
      <c r="K1171" s="69" t="s">
        <v>1163</v>
      </c>
      <c r="L1171" s="69" t="s">
        <v>62</v>
      </c>
      <c r="M1171" s="69" t="s">
        <v>60</v>
      </c>
      <c r="N1171" s="69"/>
      <c r="O1171" s="69" t="s">
        <v>1177</v>
      </c>
    </row>
    <row r="1172" spans="1:15" ht="15" x14ac:dyDescent="0.2">
      <c r="A1172" s="69" t="s">
        <v>460</v>
      </c>
      <c r="B1172" s="69">
        <v>5016</v>
      </c>
      <c r="C1172" s="69" t="s">
        <v>700</v>
      </c>
      <c r="D1172" s="70" t="s">
        <v>1217</v>
      </c>
      <c r="E1172" s="70" t="s">
        <v>905</v>
      </c>
      <c r="F1172" s="69">
        <v>1</v>
      </c>
      <c r="G1172" t="s">
        <v>702</v>
      </c>
      <c r="H1172" t="s">
        <v>702</v>
      </c>
      <c r="I1172" t="s">
        <v>896</v>
      </c>
      <c r="J1172" t="s">
        <v>745</v>
      </c>
      <c r="K1172" s="69" t="s">
        <v>1163</v>
      </c>
      <c r="L1172" s="69" t="s">
        <v>62</v>
      </c>
      <c r="M1172" s="69" t="s">
        <v>60</v>
      </c>
      <c r="N1172" s="69"/>
      <c r="O1172" s="69" t="s">
        <v>1177</v>
      </c>
    </row>
    <row r="1173" spans="1:15" ht="15" x14ac:dyDescent="0.2">
      <c r="A1173" s="69" t="s">
        <v>460</v>
      </c>
      <c r="B1173" s="69">
        <v>5017</v>
      </c>
      <c r="C1173" s="69" t="s">
        <v>700</v>
      </c>
      <c r="D1173" s="70" t="s">
        <v>1217</v>
      </c>
      <c r="E1173" s="70" t="s">
        <v>905</v>
      </c>
      <c r="F1173" s="69">
        <v>1</v>
      </c>
      <c r="G1173" t="s">
        <v>702</v>
      </c>
      <c r="H1173" t="s">
        <v>702</v>
      </c>
      <c r="I1173" t="s">
        <v>896</v>
      </c>
      <c r="J1173" t="s">
        <v>745</v>
      </c>
      <c r="K1173" s="69" t="s">
        <v>1163</v>
      </c>
      <c r="L1173" s="69" t="s">
        <v>62</v>
      </c>
      <c r="M1173" s="69" t="s">
        <v>60</v>
      </c>
      <c r="N1173" s="69"/>
      <c r="O1173" s="69" t="s">
        <v>1177</v>
      </c>
    </row>
    <row r="1174" spans="1:15" ht="15" x14ac:dyDescent="0.2">
      <c r="A1174" s="69" t="s">
        <v>460</v>
      </c>
      <c r="B1174" s="69">
        <v>5060</v>
      </c>
      <c r="C1174" s="69" t="s">
        <v>700</v>
      </c>
      <c r="D1174" s="70" t="s">
        <v>1217</v>
      </c>
      <c r="E1174" s="70" t="s">
        <v>905</v>
      </c>
      <c r="F1174" s="69">
        <v>1</v>
      </c>
      <c r="G1174" t="s">
        <v>702</v>
      </c>
      <c r="H1174" t="s">
        <v>702</v>
      </c>
      <c r="I1174" t="s">
        <v>896</v>
      </c>
      <c r="J1174" t="s">
        <v>745</v>
      </c>
      <c r="K1174" s="69" t="s">
        <v>1163</v>
      </c>
      <c r="L1174" s="69" t="s">
        <v>62</v>
      </c>
      <c r="M1174" s="69" t="s">
        <v>60</v>
      </c>
      <c r="N1174" s="69"/>
      <c r="O1174" s="69" t="s">
        <v>1177</v>
      </c>
    </row>
    <row r="1175" spans="1:15" ht="15" x14ac:dyDescent="0.2">
      <c r="A1175" s="69" t="s">
        <v>460</v>
      </c>
      <c r="B1175" s="69">
        <v>5061</v>
      </c>
      <c r="C1175" s="69" t="s">
        <v>700</v>
      </c>
      <c r="D1175" s="70" t="s">
        <v>1217</v>
      </c>
      <c r="E1175" s="70" t="s">
        <v>905</v>
      </c>
      <c r="F1175" s="69">
        <v>1</v>
      </c>
      <c r="G1175" t="s">
        <v>702</v>
      </c>
      <c r="H1175" t="s">
        <v>702</v>
      </c>
      <c r="I1175" t="s">
        <v>896</v>
      </c>
      <c r="J1175" t="s">
        <v>745</v>
      </c>
      <c r="K1175" s="69" t="s">
        <v>1163</v>
      </c>
      <c r="L1175" s="69" t="s">
        <v>62</v>
      </c>
      <c r="M1175" s="69" t="s">
        <v>60</v>
      </c>
      <c r="N1175" s="69"/>
      <c r="O1175" s="69" t="s">
        <v>1177</v>
      </c>
    </row>
    <row r="1176" spans="1:15" ht="15" x14ac:dyDescent="0.2">
      <c r="A1176" s="70" t="s">
        <v>282</v>
      </c>
      <c r="B1176" s="69">
        <v>2483</v>
      </c>
      <c r="C1176" s="69" t="s">
        <v>700</v>
      </c>
      <c r="D1176" s="70" t="s">
        <v>913</v>
      </c>
      <c r="E1176" s="70" t="s">
        <v>913</v>
      </c>
      <c r="F1176" s="70">
        <v>1</v>
      </c>
      <c r="G1176" t="s">
        <v>702</v>
      </c>
      <c r="H1176" t="s">
        <v>702</v>
      </c>
      <c r="I1176" t="s">
        <v>896</v>
      </c>
      <c r="J1176" t="s">
        <v>745</v>
      </c>
      <c r="K1176" s="69" t="s">
        <v>1163</v>
      </c>
      <c r="L1176" s="69" t="s">
        <v>62</v>
      </c>
      <c r="M1176" s="69" t="s">
        <v>60</v>
      </c>
      <c r="N1176" s="69"/>
      <c r="O1176" s="69" t="s">
        <v>1177</v>
      </c>
    </row>
    <row r="1177" spans="1:15" ht="15" x14ac:dyDescent="0.2">
      <c r="A1177" s="70" t="s">
        <v>282</v>
      </c>
      <c r="B1177" s="69">
        <v>2484</v>
      </c>
      <c r="C1177" s="69" t="s">
        <v>700</v>
      </c>
      <c r="D1177" s="70" t="s">
        <v>913</v>
      </c>
      <c r="E1177" s="70" t="s">
        <v>913</v>
      </c>
      <c r="F1177" s="70">
        <v>1</v>
      </c>
      <c r="G1177" t="s">
        <v>702</v>
      </c>
      <c r="H1177" t="s">
        <v>702</v>
      </c>
      <c r="I1177" t="s">
        <v>896</v>
      </c>
      <c r="J1177" t="s">
        <v>745</v>
      </c>
      <c r="K1177" s="69" t="s">
        <v>1163</v>
      </c>
      <c r="L1177" s="69" t="s">
        <v>62</v>
      </c>
      <c r="M1177" s="69" t="s">
        <v>60</v>
      </c>
      <c r="N1177" s="69"/>
      <c r="O1177" s="69" t="s">
        <v>1177</v>
      </c>
    </row>
    <row r="1178" spans="1:15" ht="15" x14ac:dyDescent="0.2">
      <c r="A1178" s="70" t="s">
        <v>282</v>
      </c>
      <c r="B1178" s="69">
        <v>2485</v>
      </c>
      <c r="C1178" s="69" t="s">
        <v>700</v>
      </c>
      <c r="D1178" s="70" t="s">
        <v>913</v>
      </c>
      <c r="E1178" s="70" t="s">
        <v>913</v>
      </c>
      <c r="F1178" s="70">
        <v>1</v>
      </c>
      <c r="G1178" t="s">
        <v>702</v>
      </c>
      <c r="H1178" t="s">
        <v>702</v>
      </c>
      <c r="I1178" t="s">
        <v>896</v>
      </c>
      <c r="J1178" t="s">
        <v>745</v>
      </c>
      <c r="K1178" s="69" t="s">
        <v>1163</v>
      </c>
      <c r="L1178" s="69" t="s">
        <v>62</v>
      </c>
      <c r="M1178" s="69" t="s">
        <v>60</v>
      </c>
      <c r="N1178" s="69"/>
      <c r="O1178" s="69" t="s">
        <v>1177</v>
      </c>
    </row>
    <row r="1179" spans="1:15" ht="15" x14ac:dyDescent="0.2">
      <c r="A1179" s="70" t="s">
        <v>282</v>
      </c>
      <c r="B1179" s="69">
        <v>2508</v>
      </c>
      <c r="C1179" s="69" t="s">
        <v>700</v>
      </c>
      <c r="D1179" s="70" t="s">
        <v>913</v>
      </c>
      <c r="E1179" s="70" t="s">
        <v>913</v>
      </c>
      <c r="F1179" s="70">
        <v>1</v>
      </c>
      <c r="G1179" t="s">
        <v>702</v>
      </c>
      <c r="H1179" t="s">
        <v>702</v>
      </c>
      <c r="I1179" t="s">
        <v>896</v>
      </c>
      <c r="J1179" t="s">
        <v>745</v>
      </c>
      <c r="K1179" s="69" t="s">
        <v>1163</v>
      </c>
      <c r="L1179" s="69" t="s">
        <v>62</v>
      </c>
      <c r="M1179" s="69" t="s">
        <v>60</v>
      </c>
      <c r="N1179" s="69"/>
      <c r="O1179" s="69" t="s">
        <v>1177</v>
      </c>
    </row>
    <row r="1180" spans="1:15" ht="15" x14ac:dyDescent="0.2">
      <c r="A1180" s="70" t="s">
        <v>282</v>
      </c>
      <c r="B1180" s="69">
        <v>2509</v>
      </c>
      <c r="C1180" s="69" t="s">
        <v>700</v>
      </c>
      <c r="D1180" s="70" t="s">
        <v>913</v>
      </c>
      <c r="E1180" s="70" t="s">
        <v>913</v>
      </c>
      <c r="F1180" s="69">
        <v>1</v>
      </c>
      <c r="G1180" t="s">
        <v>702</v>
      </c>
      <c r="H1180" t="s">
        <v>702</v>
      </c>
      <c r="I1180" t="s">
        <v>896</v>
      </c>
      <c r="J1180" t="s">
        <v>745</v>
      </c>
      <c r="K1180" s="69" t="s">
        <v>1163</v>
      </c>
      <c r="L1180" s="69" t="s">
        <v>62</v>
      </c>
      <c r="M1180" s="69" t="s">
        <v>60</v>
      </c>
      <c r="N1180" s="69"/>
      <c r="O1180" s="69" t="s">
        <v>1177</v>
      </c>
    </row>
    <row r="1181" spans="1:15" ht="15" x14ac:dyDescent="0.2">
      <c r="A1181" s="70" t="s">
        <v>282</v>
      </c>
      <c r="B1181" s="69">
        <v>2510</v>
      </c>
      <c r="C1181" s="69" t="s">
        <v>700</v>
      </c>
      <c r="D1181" s="70" t="s">
        <v>913</v>
      </c>
      <c r="E1181" s="70" t="s">
        <v>913</v>
      </c>
      <c r="F1181" s="70">
        <v>1</v>
      </c>
      <c r="G1181" t="s">
        <v>702</v>
      </c>
      <c r="H1181" t="s">
        <v>702</v>
      </c>
      <c r="I1181" t="s">
        <v>896</v>
      </c>
      <c r="J1181" t="s">
        <v>745</v>
      </c>
      <c r="K1181" s="69" t="s">
        <v>1163</v>
      </c>
      <c r="L1181" s="69" t="s">
        <v>62</v>
      </c>
      <c r="M1181" s="69" t="s">
        <v>60</v>
      </c>
      <c r="N1181" s="69"/>
      <c r="O1181" s="69" t="s">
        <v>1177</v>
      </c>
    </row>
    <row r="1182" spans="1:15" ht="15" x14ac:dyDescent="0.2">
      <c r="A1182" s="70" t="s">
        <v>441</v>
      </c>
      <c r="B1182" s="69">
        <v>5232</v>
      </c>
      <c r="C1182" s="69" t="s">
        <v>700</v>
      </c>
      <c r="D1182" s="70" t="s">
        <v>913</v>
      </c>
      <c r="E1182" s="70" t="s">
        <v>913</v>
      </c>
      <c r="F1182" s="70">
        <v>1</v>
      </c>
      <c r="G1182" t="s">
        <v>702</v>
      </c>
      <c r="H1182" t="s">
        <v>702</v>
      </c>
      <c r="I1182" t="s">
        <v>896</v>
      </c>
      <c r="J1182" t="s">
        <v>745</v>
      </c>
      <c r="K1182" s="69" t="s">
        <v>1163</v>
      </c>
      <c r="L1182" s="69" t="s">
        <v>62</v>
      </c>
      <c r="M1182" s="69" t="s">
        <v>60</v>
      </c>
      <c r="N1182" s="69"/>
      <c r="O1182" s="69" t="s">
        <v>1177</v>
      </c>
    </row>
    <row r="1183" spans="1:15" ht="15" x14ac:dyDescent="0.2">
      <c r="A1183" s="70" t="s">
        <v>441</v>
      </c>
      <c r="B1183" s="69">
        <v>5233</v>
      </c>
      <c r="C1183" s="69" t="s">
        <v>700</v>
      </c>
      <c r="D1183" s="70" t="s">
        <v>913</v>
      </c>
      <c r="E1183" s="70" t="s">
        <v>913</v>
      </c>
      <c r="F1183" s="70">
        <v>1</v>
      </c>
      <c r="G1183" t="s">
        <v>702</v>
      </c>
      <c r="H1183" t="s">
        <v>702</v>
      </c>
      <c r="I1183" t="s">
        <v>896</v>
      </c>
      <c r="J1183" t="s">
        <v>745</v>
      </c>
      <c r="K1183" s="69" t="s">
        <v>1163</v>
      </c>
      <c r="L1183" s="69" t="s">
        <v>62</v>
      </c>
      <c r="M1183" s="69" t="s">
        <v>60</v>
      </c>
      <c r="N1183" s="69"/>
      <c r="O1183" s="69" t="s">
        <v>1177</v>
      </c>
    </row>
    <row r="1184" spans="1:15" ht="15" x14ac:dyDescent="0.2">
      <c r="A1184" s="70" t="s">
        <v>441</v>
      </c>
      <c r="B1184" s="69">
        <v>5234</v>
      </c>
      <c r="C1184" s="69" t="s">
        <v>700</v>
      </c>
      <c r="D1184" s="70" t="s">
        <v>913</v>
      </c>
      <c r="E1184" s="70" t="s">
        <v>913</v>
      </c>
      <c r="F1184" s="70">
        <v>1</v>
      </c>
      <c r="G1184" t="s">
        <v>702</v>
      </c>
      <c r="H1184" t="s">
        <v>702</v>
      </c>
      <c r="I1184" t="s">
        <v>896</v>
      </c>
      <c r="J1184" t="s">
        <v>745</v>
      </c>
      <c r="K1184" s="69" t="s">
        <v>1163</v>
      </c>
      <c r="L1184" s="69" t="s">
        <v>62</v>
      </c>
      <c r="M1184" s="69" t="s">
        <v>60</v>
      </c>
      <c r="N1184" s="69"/>
      <c r="O1184" s="69" t="s">
        <v>1177</v>
      </c>
    </row>
    <row r="1185" spans="1:15" ht="15" x14ac:dyDescent="0.2">
      <c r="A1185" s="70" t="s">
        <v>441</v>
      </c>
      <c r="B1185" s="69">
        <v>5235</v>
      </c>
      <c r="C1185" s="69" t="s">
        <v>700</v>
      </c>
      <c r="D1185" s="70" t="s">
        <v>913</v>
      </c>
      <c r="E1185" s="70" t="s">
        <v>913</v>
      </c>
      <c r="F1185" s="70">
        <v>1</v>
      </c>
      <c r="G1185" t="s">
        <v>702</v>
      </c>
      <c r="H1185" t="s">
        <v>702</v>
      </c>
      <c r="I1185" t="s">
        <v>896</v>
      </c>
      <c r="J1185" t="s">
        <v>745</v>
      </c>
      <c r="K1185" s="69" t="s">
        <v>1163</v>
      </c>
      <c r="L1185" s="69" t="s">
        <v>62</v>
      </c>
      <c r="M1185" s="69" t="s">
        <v>60</v>
      </c>
      <c r="N1185" s="69"/>
      <c r="O1185" s="69" t="s">
        <v>1177</v>
      </c>
    </row>
    <row r="1186" spans="1:15" ht="15" x14ac:dyDescent="0.2">
      <c r="A1186" s="70" t="s">
        <v>298</v>
      </c>
      <c r="B1186" s="69">
        <v>2850</v>
      </c>
      <c r="C1186" s="69" t="s">
        <v>700</v>
      </c>
      <c r="D1186" s="69" t="s">
        <v>898</v>
      </c>
      <c r="E1186" s="69" t="s">
        <v>898</v>
      </c>
      <c r="F1186" s="70">
        <v>1</v>
      </c>
      <c r="G1186" t="s">
        <v>702</v>
      </c>
      <c r="H1186" t="s">
        <v>702</v>
      </c>
      <c r="I1186" t="s">
        <v>896</v>
      </c>
      <c r="J1186" t="s">
        <v>745</v>
      </c>
      <c r="K1186" t="s">
        <v>1163</v>
      </c>
      <c r="L1186" s="69" t="s">
        <v>62</v>
      </c>
      <c r="M1186" s="69" t="s">
        <v>60</v>
      </c>
      <c r="O1186" s="69" t="s">
        <v>1177</v>
      </c>
    </row>
    <row r="1187" spans="1:15" ht="15" x14ac:dyDescent="0.2">
      <c r="A1187" s="70" t="s">
        <v>298</v>
      </c>
      <c r="B1187" s="69">
        <v>2873</v>
      </c>
      <c r="C1187" s="69" t="s">
        <v>700</v>
      </c>
      <c r="D1187" s="70" t="s">
        <v>898</v>
      </c>
      <c r="E1187" s="69" t="s">
        <v>898</v>
      </c>
      <c r="F1187" s="70">
        <v>1</v>
      </c>
      <c r="G1187" t="s">
        <v>702</v>
      </c>
      <c r="H1187" t="s">
        <v>702</v>
      </c>
      <c r="I1187" t="s">
        <v>896</v>
      </c>
      <c r="J1187" t="s">
        <v>745</v>
      </c>
      <c r="K1187" t="s">
        <v>1163</v>
      </c>
      <c r="L1187" s="69" t="s">
        <v>62</v>
      </c>
      <c r="M1187" s="69" t="s">
        <v>60</v>
      </c>
      <c r="O1187" s="69" t="s">
        <v>1177</v>
      </c>
    </row>
    <row r="1188" spans="1:15" ht="15" x14ac:dyDescent="0.2">
      <c r="A1188" s="70" t="s">
        <v>298</v>
      </c>
      <c r="B1188" s="69">
        <v>2874</v>
      </c>
      <c r="C1188" s="69" t="s">
        <v>700</v>
      </c>
      <c r="D1188" s="70" t="s">
        <v>898</v>
      </c>
      <c r="E1188" s="69" t="s">
        <v>898</v>
      </c>
      <c r="F1188" s="70">
        <v>1</v>
      </c>
      <c r="G1188" t="s">
        <v>702</v>
      </c>
      <c r="H1188" t="s">
        <v>702</v>
      </c>
      <c r="I1188" t="s">
        <v>896</v>
      </c>
      <c r="J1188" t="s">
        <v>745</v>
      </c>
      <c r="K1188" t="s">
        <v>1163</v>
      </c>
      <c r="L1188" s="69" t="s">
        <v>62</v>
      </c>
      <c r="M1188" s="69" t="s">
        <v>60</v>
      </c>
      <c r="O1188" s="69" t="s">
        <v>1177</v>
      </c>
    </row>
    <row r="1189" spans="1:15" ht="15" x14ac:dyDescent="0.2">
      <c r="A1189" s="70" t="s">
        <v>298</v>
      </c>
      <c r="B1189" s="69">
        <v>2891</v>
      </c>
      <c r="C1189" s="69" t="s">
        <v>700</v>
      </c>
      <c r="D1189" s="70" t="s">
        <v>898</v>
      </c>
      <c r="E1189" s="69" t="s">
        <v>898</v>
      </c>
      <c r="F1189" s="70">
        <v>1</v>
      </c>
      <c r="G1189" t="s">
        <v>702</v>
      </c>
      <c r="H1189" t="s">
        <v>702</v>
      </c>
      <c r="I1189" t="s">
        <v>896</v>
      </c>
      <c r="J1189" t="s">
        <v>745</v>
      </c>
      <c r="K1189" t="s">
        <v>1163</v>
      </c>
      <c r="L1189" s="69" t="s">
        <v>62</v>
      </c>
      <c r="M1189" s="69" t="s">
        <v>60</v>
      </c>
      <c r="O1189" s="69" t="s">
        <v>1177</v>
      </c>
    </row>
    <row r="1190" spans="1:15" ht="15" x14ac:dyDescent="0.2">
      <c r="A1190" s="70" t="s">
        <v>298</v>
      </c>
      <c r="B1190" s="69">
        <v>2892</v>
      </c>
      <c r="C1190" s="69" t="s">
        <v>700</v>
      </c>
      <c r="D1190" s="70" t="s">
        <v>898</v>
      </c>
      <c r="E1190" s="69" t="s">
        <v>898</v>
      </c>
      <c r="F1190" s="70">
        <v>1</v>
      </c>
      <c r="G1190" t="s">
        <v>702</v>
      </c>
      <c r="H1190" t="s">
        <v>702</v>
      </c>
      <c r="I1190" t="s">
        <v>896</v>
      </c>
      <c r="J1190" t="s">
        <v>745</v>
      </c>
      <c r="K1190" t="s">
        <v>1163</v>
      </c>
      <c r="L1190" s="69" t="s">
        <v>62</v>
      </c>
      <c r="M1190" s="69" t="s">
        <v>60</v>
      </c>
      <c r="O1190" s="69" t="s">
        <v>1177</v>
      </c>
    </row>
    <row r="1191" spans="1:15" ht="15" x14ac:dyDescent="0.2">
      <c r="A1191" s="70" t="s">
        <v>298</v>
      </c>
      <c r="B1191" s="69">
        <v>2893</v>
      </c>
      <c r="C1191" s="69" t="s">
        <v>700</v>
      </c>
      <c r="D1191" s="70" t="s">
        <v>898</v>
      </c>
      <c r="E1191" s="69" t="s">
        <v>898</v>
      </c>
      <c r="F1191" s="70">
        <v>1</v>
      </c>
      <c r="G1191" t="s">
        <v>702</v>
      </c>
      <c r="H1191" t="s">
        <v>702</v>
      </c>
      <c r="I1191" t="s">
        <v>896</v>
      </c>
      <c r="J1191" t="s">
        <v>745</v>
      </c>
      <c r="K1191" t="s">
        <v>1163</v>
      </c>
      <c r="L1191" s="69" t="s">
        <v>62</v>
      </c>
      <c r="M1191" s="69" t="s">
        <v>60</v>
      </c>
      <c r="O1191" s="69" t="s">
        <v>1177</v>
      </c>
    </row>
    <row r="1192" spans="1:15" ht="15" x14ac:dyDescent="0.2">
      <c r="A1192" s="70" t="s">
        <v>298</v>
      </c>
      <c r="B1192" s="69">
        <v>2921</v>
      </c>
      <c r="C1192" s="69" t="s">
        <v>700</v>
      </c>
      <c r="D1192" s="69" t="s">
        <v>898</v>
      </c>
      <c r="E1192" s="69" t="s">
        <v>898</v>
      </c>
      <c r="F1192" s="70">
        <v>1</v>
      </c>
      <c r="G1192" t="s">
        <v>702</v>
      </c>
      <c r="H1192" t="s">
        <v>702</v>
      </c>
      <c r="I1192" t="s">
        <v>896</v>
      </c>
      <c r="J1192" t="s">
        <v>745</v>
      </c>
      <c r="K1192" t="s">
        <v>1163</v>
      </c>
      <c r="L1192" s="69" t="s">
        <v>62</v>
      </c>
      <c r="M1192" s="69" t="s">
        <v>60</v>
      </c>
      <c r="O1192" s="69" t="s">
        <v>1177</v>
      </c>
    </row>
    <row r="1193" spans="1:15" ht="15" x14ac:dyDescent="0.2">
      <c r="A1193" s="69" t="s">
        <v>460</v>
      </c>
      <c r="B1193" s="69">
        <v>5032</v>
      </c>
      <c r="C1193" s="69" t="s">
        <v>700</v>
      </c>
      <c r="D1193" s="70" t="s">
        <v>898</v>
      </c>
      <c r="E1193" s="69" t="s">
        <v>898</v>
      </c>
      <c r="F1193" s="69">
        <v>1</v>
      </c>
      <c r="G1193" t="s">
        <v>702</v>
      </c>
      <c r="H1193" t="s">
        <v>702</v>
      </c>
      <c r="I1193" t="s">
        <v>896</v>
      </c>
      <c r="J1193" t="s">
        <v>745</v>
      </c>
      <c r="K1193" t="s">
        <v>1163</v>
      </c>
      <c r="L1193" s="69" t="s">
        <v>62</v>
      </c>
      <c r="M1193" s="69" t="s">
        <v>60</v>
      </c>
      <c r="O1193" s="69" t="s">
        <v>1177</v>
      </c>
    </row>
    <row r="1194" spans="1:15" ht="15" x14ac:dyDescent="0.2">
      <c r="A1194" s="69" t="s">
        <v>460</v>
      </c>
      <c r="B1194" s="69">
        <v>5053</v>
      </c>
      <c r="C1194" s="69" t="s">
        <v>700</v>
      </c>
      <c r="D1194" s="70" t="s">
        <v>898</v>
      </c>
      <c r="E1194" s="69" t="s">
        <v>898</v>
      </c>
      <c r="F1194" s="69">
        <v>1</v>
      </c>
      <c r="G1194" t="s">
        <v>702</v>
      </c>
      <c r="H1194" t="s">
        <v>702</v>
      </c>
      <c r="I1194" t="s">
        <v>896</v>
      </c>
      <c r="J1194" t="s">
        <v>745</v>
      </c>
      <c r="K1194" t="s">
        <v>1163</v>
      </c>
      <c r="L1194" s="69" t="s">
        <v>62</v>
      </c>
      <c r="M1194" s="69" t="s">
        <v>60</v>
      </c>
      <c r="O1194" s="69" t="s">
        <v>1177</v>
      </c>
    </row>
    <row r="1195" spans="1:15" ht="15" x14ac:dyDescent="0.2">
      <c r="A1195" s="69" t="s">
        <v>460</v>
      </c>
      <c r="B1195" s="69">
        <v>5054</v>
      </c>
      <c r="C1195" s="69" t="s">
        <v>700</v>
      </c>
      <c r="D1195" s="70" t="s">
        <v>898</v>
      </c>
      <c r="E1195" s="69" t="s">
        <v>898</v>
      </c>
      <c r="F1195" s="69">
        <v>1</v>
      </c>
      <c r="G1195" t="s">
        <v>702</v>
      </c>
      <c r="H1195" t="s">
        <v>702</v>
      </c>
      <c r="I1195" t="s">
        <v>896</v>
      </c>
      <c r="J1195" t="s">
        <v>745</v>
      </c>
      <c r="K1195" t="s">
        <v>1163</v>
      </c>
      <c r="L1195" s="69" t="s">
        <v>62</v>
      </c>
      <c r="M1195" s="69" t="s">
        <v>60</v>
      </c>
      <c r="O1195" s="69" t="s">
        <v>1177</v>
      </c>
    </row>
    <row r="1196" spans="1:15" ht="15" x14ac:dyDescent="0.2">
      <c r="A1196" s="69" t="s">
        <v>460</v>
      </c>
      <c r="B1196" s="69">
        <v>5055</v>
      </c>
      <c r="C1196" s="69" t="s">
        <v>700</v>
      </c>
      <c r="D1196" s="70" t="s">
        <v>898</v>
      </c>
      <c r="E1196" s="69" t="s">
        <v>898</v>
      </c>
      <c r="F1196" s="69">
        <v>1</v>
      </c>
      <c r="G1196" t="s">
        <v>702</v>
      </c>
      <c r="H1196" t="s">
        <v>702</v>
      </c>
      <c r="I1196" t="s">
        <v>896</v>
      </c>
      <c r="J1196" t="s">
        <v>745</v>
      </c>
      <c r="K1196" t="s">
        <v>1163</v>
      </c>
      <c r="L1196" s="69" t="s">
        <v>62</v>
      </c>
      <c r="M1196" s="69" t="s">
        <v>60</v>
      </c>
      <c r="O1196" s="69" t="s">
        <v>1177</v>
      </c>
    </row>
    <row r="1197" spans="1:15" ht="15" x14ac:dyDescent="0.2">
      <c r="A1197" s="69" t="s">
        <v>460</v>
      </c>
      <c r="B1197" s="69">
        <v>5056</v>
      </c>
      <c r="C1197" s="69" t="s">
        <v>700</v>
      </c>
      <c r="D1197" s="70" t="s">
        <v>898</v>
      </c>
      <c r="E1197" s="69" t="s">
        <v>898</v>
      </c>
      <c r="F1197" s="69">
        <v>1</v>
      </c>
      <c r="G1197" t="s">
        <v>702</v>
      </c>
      <c r="H1197" t="s">
        <v>702</v>
      </c>
      <c r="I1197" t="s">
        <v>896</v>
      </c>
      <c r="J1197" t="s">
        <v>745</v>
      </c>
      <c r="K1197" t="s">
        <v>1163</v>
      </c>
      <c r="L1197" s="69" t="s">
        <v>62</v>
      </c>
      <c r="M1197" s="69" t="s">
        <v>60</v>
      </c>
      <c r="O1197" s="69" t="s">
        <v>1177</v>
      </c>
    </row>
    <row r="1198" spans="1:15" ht="15" x14ac:dyDescent="0.2">
      <c r="A1198" s="69" t="s">
        <v>460</v>
      </c>
      <c r="B1198" s="69">
        <v>5057</v>
      </c>
      <c r="C1198" s="69" t="s">
        <v>700</v>
      </c>
      <c r="D1198" s="69" t="s">
        <v>898</v>
      </c>
      <c r="E1198" s="69" t="s">
        <v>898</v>
      </c>
      <c r="F1198" s="69">
        <v>1</v>
      </c>
      <c r="G1198" t="s">
        <v>702</v>
      </c>
      <c r="H1198" t="s">
        <v>702</v>
      </c>
      <c r="I1198" t="s">
        <v>896</v>
      </c>
      <c r="J1198" t="s">
        <v>745</v>
      </c>
      <c r="K1198" t="s">
        <v>1163</v>
      </c>
      <c r="L1198" s="69" t="s">
        <v>62</v>
      </c>
      <c r="M1198" s="69" t="s">
        <v>60</v>
      </c>
      <c r="O1198" s="69" t="s">
        <v>1177</v>
      </c>
    </row>
    <row r="1199" spans="1:15" ht="15" x14ac:dyDescent="0.2">
      <c r="A1199" s="70" t="s">
        <v>475</v>
      </c>
      <c r="B1199" s="69">
        <v>5521</v>
      </c>
      <c r="C1199" s="69" t="s">
        <v>700</v>
      </c>
      <c r="D1199" s="70" t="s">
        <v>898</v>
      </c>
      <c r="E1199" s="69" t="s">
        <v>898</v>
      </c>
      <c r="F1199" s="70">
        <v>1</v>
      </c>
      <c r="G1199" t="s">
        <v>702</v>
      </c>
      <c r="H1199" t="s">
        <v>702</v>
      </c>
      <c r="I1199" t="s">
        <v>896</v>
      </c>
      <c r="J1199" t="s">
        <v>745</v>
      </c>
      <c r="K1199" t="s">
        <v>1163</v>
      </c>
      <c r="L1199" s="69" t="s">
        <v>62</v>
      </c>
      <c r="M1199" s="69" t="s">
        <v>60</v>
      </c>
      <c r="O1199" s="69" t="s">
        <v>1177</v>
      </c>
    </row>
    <row r="1200" spans="1:15" ht="15" x14ac:dyDescent="0.2">
      <c r="A1200" s="70" t="s">
        <v>475</v>
      </c>
      <c r="B1200" s="69">
        <v>5522</v>
      </c>
      <c r="C1200" s="69" t="s">
        <v>700</v>
      </c>
      <c r="D1200" s="70" t="s">
        <v>898</v>
      </c>
      <c r="E1200" s="69" t="s">
        <v>898</v>
      </c>
      <c r="F1200" s="70">
        <v>1</v>
      </c>
      <c r="G1200" t="s">
        <v>702</v>
      </c>
      <c r="H1200" t="s">
        <v>702</v>
      </c>
      <c r="I1200" t="s">
        <v>896</v>
      </c>
      <c r="J1200" t="s">
        <v>745</v>
      </c>
      <c r="K1200" t="s">
        <v>1163</v>
      </c>
      <c r="L1200" s="69" t="s">
        <v>62</v>
      </c>
      <c r="M1200" s="69" t="s">
        <v>60</v>
      </c>
      <c r="O1200" s="69" t="s">
        <v>1177</v>
      </c>
    </row>
    <row r="1201" spans="1:15" ht="15" x14ac:dyDescent="0.2">
      <c r="A1201" s="70" t="s">
        <v>475</v>
      </c>
      <c r="B1201" s="69">
        <v>5523</v>
      </c>
      <c r="C1201" s="69" t="s">
        <v>700</v>
      </c>
      <c r="D1201" s="70" t="s">
        <v>898</v>
      </c>
      <c r="E1201" s="69" t="s">
        <v>898</v>
      </c>
      <c r="F1201" s="70">
        <v>1</v>
      </c>
      <c r="G1201" t="s">
        <v>702</v>
      </c>
      <c r="H1201" t="s">
        <v>702</v>
      </c>
      <c r="I1201" t="s">
        <v>896</v>
      </c>
      <c r="J1201" t="s">
        <v>745</v>
      </c>
      <c r="K1201" t="s">
        <v>1163</v>
      </c>
      <c r="L1201" s="69" t="s">
        <v>62</v>
      </c>
      <c r="M1201" s="69" t="s">
        <v>60</v>
      </c>
      <c r="O1201" s="69" t="s">
        <v>1177</v>
      </c>
    </row>
    <row r="1202" spans="1:15" ht="15" x14ac:dyDescent="0.2">
      <c r="A1202" s="70" t="s">
        <v>475</v>
      </c>
      <c r="B1202" s="69">
        <v>5524</v>
      </c>
      <c r="C1202" s="69" t="s">
        <v>700</v>
      </c>
      <c r="D1202" s="70" t="s">
        <v>898</v>
      </c>
      <c r="E1202" s="69" t="s">
        <v>898</v>
      </c>
      <c r="F1202" s="70">
        <v>1</v>
      </c>
      <c r="G1202" t="s">
        <v>702</v>
      </c>
      <c r="H1202" t="s">
        <v>702</v>
      </c>
      <c r="I1202" t="s">
        <v>896</v>
      </c>
      <c r="J1202" t="s">
        <v>745</v>
      </c>
      <c r="K1202" t="s">
        <v>1163</v>
      </c>
      <c r="L1202" s="69" t="s">
        <v>62</v>
      </c>
      <c r="M1202" s="69" t="s">
        <v>60</v>
      </c>
      <c r="O1202" s="69" t="s">
        <v>1177</v>
      </c>
    </row>
    <row r="1203" spans="1:15" ht="15" x14ac:dyDescent="0.2">
      <c r="A1203" s="70" t="s">
        <v>253</v>
      </c>
      <c r="B1203" s="69">
        <v>1690</v>
      </c>
      <c r="C1203" s="69" t="s">
        <v>700</v>
      </c>
      <c r="D1203" s="70" t="s">
        <v>751</v>
      </c>
      <c r="E1203" s="70" t="s">
        <v>751</v>
      </c>
      <c r="F1203" s="70">
        <v>1</v>
      </c>
      <c r="G1203" t="s">
        <v>702</v>
      </c>
      <c r="H1203" t="s">
        <v>702</v>
      </c>
      <c r="I1203" t="s">
        <v>896</v>
      </c>
      <c r="J1203" t="s">
        <v>745</v>
      </c>
      <c r="K1203" t="s">
        <v>1163</v>
      </c>
      <c r="L1203" s="69" t="s">
        <v>62</v>
      </c>
      <c r="M1203" s="69" t="s">
        <v>60</v>
      </c>
      <c r="O1203" s="69" t="s">
        <v>1177</v>
      </c>
    </row>
    <row r="1204" spans="1:15" ht="15" x14ac:dyDescent="0.2">
      <c r="A1204" s="70" t="s">
        <v>253</v>
      </c>
      <c r="B1204" s="69">
        <v>1691</v>
      </c>
      <c r="C1204" s="69" t="s">
        <v>700</v>
      </c>
      <c r="D1204" s="70" t="s">
        <v>751</v>
      </c>
      <c r="E1204" s="70" t="s">
        <v>751</v>
      </c>
      <c r="F1204" s="70">
        <v>1</v>
      </c>
      <c r="G1204" t="s">
        <v>702</v>
      </c>
      <c r="H1204" t="s">
        <v>702</v>
      </c>
      <c r="I1204" t="s">
        <v>896</v>
      </c>
      <c r="J1204" t="s">
        <v>745</v>
      </c>
      <c r="K1204" t="s">
        <v>1163</v>
      </c>
      <c r="L1204" s="69" t="s">
        <v>62</v>
      </c>
      <c r="M1204" s="69" t="s">
        <v>60</v>
      </c>
      <c r="O1204" s="69" t="s">
        <v>1177</v>
      </c>
    </row>
    <row r="1205" spans="1:15" ht="15" x14ac:dyDescent="0.2">
      <c r="A1205" s="70" t="s">
        <v>253</v>
      </c>
      <c r="B1205" s="69">
        <v>1692</v>
      </c>
      <c r="C1205" s="69" t="s">
        <v>700</v>
      </c>
      <c r="D1205" s="70" t="s">
        <v>751</v>
      </c>
      <c r="E1205" s="70" t="s">
        <v>751</v>
      </c>
      <c r="F1205" s="70">
        <v>1</v>
      </c>
      <c r="G1205" t="s">
        <v>702</v>
      </c>
      <c r="H1205" t="s">
        <v>702</v>
      </c>
      <c r="I1205" t="s">
        <v>896</v>
      </c>
      <c r="J1205" t="s">
        <v>745</v>
      </c>
      <c r="K1205" t="s">
        <v>1163</v>
      </c>
      <c r="L1205" s="69" t="s">
        <v>62</v>
      </c>
      <c r="M1205" s="69" t="s">
        <v>60</v>
      </c>
      <c r="O1205" s="69" t="s">
        <v>1177</v>
      </c>
    </row>
    <row r="1206" spans="1:15" ht="15" x14ac:dyDescent="0.2">
      <c r="A1206" s="70" t="s">
        <v>253</v>
      </c>
      <c r="B1206" s="69">
        <v>1693</v>
      </c>
      <c r="C1206" s="69" t="s">
        <v>700</v>
      </c>
      <c r="D1206" s="70" t="s">
        <v>751</v>
      </c>
      <c r="E1206" s="70" t="s">
        <v>751</v>
      </c>
      <c r="F1206" s="70">
        <v>1</v>
      </c>
      <c r="G1206" t="s">
        <v>702</v>
      </c>
      <c r="H1206" t="s">
        <v>702</v>
      </c>
      <c r="I1206" t="s">
        <v>896</v>
      </c>
      <c r="J1206" t="s">
        <v>745</v>
      </c>
      <c r="K1206" t="s">
        <v>1163</v>
      </c>
      <c r="L1206" s="69" t="s">
        <v>62</v>
      </c>
      <c r="M1206" s="69" t="s">
        <v>60</v>
      </c>
      <c r="O1206" s="69" t="s">
        <v>1177</v>
      </c>
    </row>
    <row r="1207" spans="1:15" ht="15" x14ac:dyDescent="0.2">
      <c r="A1207" s="70" t="s">
        <v>253</v>
      </c>
      <c r="B1207" s="69">
        <v>1694</v>
      </c>
      <c r="C1207" s="69" t="s">
        <v>700</v>
      </c>
      <c r="D1207" s="70" t="s">
        <v>751</v>
      </c>
      <c r="E1207" s="70" t="s">
        <v>751</v>
      </c>
      <c r="F1207" s="70">
        <v>1</v>
      </c>
      <c r="G1207" t="s">
        <v>702</v>
      </c>
      <c r="H1207" t="s">
        <v>702</v>
      </c>
      <c r="I1207" t="s">
        <v>896</v>
      </c>
      <c r="J1207" t="s">
        <v>745</v>
      </c>
      <c r="K1207" t="s">
        <v>1163</v>
      </c>
      <c r="L1207" s="69" t="s">
        <v>62</v>
      </c>
      <c r="M1207" s="69" t="s">
        <v>60</v>
      </c>
      <c r="O1207" s="69" t="s">
        <v>1177</v>
      </c>
    </row>
    <row r="1208" spans="1:15" ht="15" x14ac:dyDescent="0.2">
      <c r="A1208" s="70" t="s">
        <v>282</v>
      </c>
      <c r="B1208" s="69">
        <v>2556</v>
      </c>
      <c r="C1208" s="69" t="s">
        <v>700</v>
      </c>
      <c r="D1208" s="70" t="s">
        <v>751</v>
      </c>
      <c r="E1208" s="70" t="s">
        <v>751</v>
      </c>
      <c r="F1208" s="70">
        <v>1</v>
      </c>
      <c r="G1208" t="s">
        <v>702</v>
      </c>
      <c r="H1208" t="s">
        <v>702</v>
      </c>
      <c r="I1208" t="s">
        <v>896</v>
      </c>
      <c r="J1208" t="s">
        <v>745</v>
      </c>
      <c r="K1208" t="s">
        <v>1163</v>
      </c>
      <c r="L1208" s="69" t="s">
        <v>62</v>
      </c>
      <c r="M1208" s="69" t="s">
        <v>60</v>
      </c>
      <c r="O1208" s="69" t="s">
        <v>1177</v>
      </c>
    </row>
    <row r="1209" spans="1:15" ht="15" x14ac:dyDescent="0.2">
      <c r="A1209" s="69" t="s">
        <v>460</v>
      </c>
      <c r="B1209" s="69">
        <v>5068</v>
      </c>
      <c r="C1209" s="69" t="s">
        <v>700</v>
      </c>
      <c r="D1209" s="70" t="s">
        <v>751</v>
      </c>
      <c r="E1209" s="70" t="s">
        <v>751</v>
      </c>
      <c r="F1209" s="69">
        <v>1</v>
      </c>
      <c r="G1209" t="s">
        <v>702</v>
      </c>
      <c r="H1209" t="s">
        <v>702</v>
      </c>
      <c r="I1209" t="s">
        <v>896</v>
      </c>
      <c r="J1209" t="s">
        <v>745</v>
      </c>
      <c r="K1209" t="s">
        <v>1163</v>
      </c>
      <c r="L1209" s="69" t="s">
        <v>62</v>
      </c>
      <c r="M1209" s="69" t="s">
        <v>60</v>
      </c>
      <c r="O1209" s="69" t="s">
        <v>1177</v>
      </c>
    </row>
    <row r="1210" spans="1:15" ht="15" x14ac:dyDescent="0.2">
      <c r="A1210" s="69" t="s">
        <v>460</v>
      </c>
      <c r="B1210" s="69">
        <v>5069</v>
      </c>
      <c r="C1210" s="69" t="s">
        <v>700</v>
      </c>
      <c r="D1210" s="70" t="s">
        <v>751</v>
      </c>
      <c r="E1210" s="70" t="s">
        <v>751</v>
      </c>
      <c r="F1210" s="69">
        <v>1</v>
      </c>
      <c r="G1210" t="s">
        <v>702</v>
      </c>
      <c r="H1210" t="s">
        <v>702</v>
      </c>
      <c r="I1210" t="s">
        <v>896</v>
      </c>
      <c r="J1210" t="s">
        <v>745</v>
      </c>
      <c r="K1210" t="s">
        <v>1163</v>
      </c>
      <c r="L1210" s="69" t="s">
        <v>62</v>
      </c>
      <c r="M1210" s="69" t="s">
        <v>60</v>
      </c>
      <c r="O1210" s="69" t="s">
        <v>1177</v>
      </c>
    </row>
    <row r="1211" spans="1:15" ht="15" x14ac:dyDescent="0.2">
      <c r="A1211" s="69" t="s">
        <v>460</v>
      </c>
      <c r="B1211" s="69">
        <v>5070</v>
      </c>
      <c r="C1211" s="69" t="s">
        <v>700</v>
      </c>
      <c r="D1211" s="70" t="s">
        <v>751</v>
      </c>
      <c r="E1211" s="70" t="s">
        <v>751</v>
      </c>
      <c r="F1211" s="69">
        <v>1</v>
      </c>
      <c r="G1211" t="s">
        <v>702</v>
      </c>
      <c r="H1211" t="s">
        <v>702</v>
      </c>
      <c r="I1211" t="s">
        <v>896</v>
      </c>
      <c r="J1211" t="s">
        <v>745</v>
      </c>
      <c r="K1211" t="s">
        <v>1163</v>
      </c>
      <c r="L1211" s="69" t="s">
        <v>62</v>
      </c>
      <c r="M1211" s="69" t="s">
        <v>60</v>
      </c>
      <c r="O1211" s="69" t="s">
        <v>1177</v>
      </c>
    </row>
    <row r="1212" spans="1:15" ht="15" x14ac:dyDescent="0.2">
      <c r="A1212" s="69" t="s">
        <v>460</v>
      </c>
      <c r="B1212" s="69">
        <v>5071</v>
      </c>
      <c r="C1212" s="69" t="s">
        <v>700</v>
      </c>
      <c r="D1212" s="70" t="s">
        <v>751</v>
      </c>
      <c r="E1212" s="70" t="s">
        <v>751</v>
      </c>
      <c r="F1212" s="69">
        <v>1</v>
      </c>
      <c r="G1212" t="s">
        <v>702</v>
      </c>
      <c r="H1212" t="s">
        <v>702</v>
      </c>
      <c r="I1212" t="s">
        <v>896</v>
      </c>
      <c r="J1212" t="s">
        <v>745</v>
      </c>
      <c r="K1212" t="s">
        <v>1163</v>
      </c>
      <c r="L1212" s="69" t="s">
        <v>62</v>
      </c>
      <c r="M1212" s="69" t="s">
        <v>60</v>
      </c>
      <c r="O1212" s="69" t="s">
        <v>1177</v>
      </c>
    </row>
    <row r="1213" spans="1:15" ht="15" x14ac:dyDescent="0.2">
      <c r="A1213" s="69" t="s">
        <v>460</v>
      </c>
      <c r="B1213" s="69">
        <v>5072</v>
      </c>
      <c r="C1213" s="69" t="s">
        <v>700</v>
      </c>
      <c r="D1213" s="70" t="s">
        <v>751</v>
      </c>
      <c r="E1213" s="70" t="s">
        <v>751</v>
      </c>
      <c r="F1213" s="69">
        <v>1</v>
      </c>
      <c r="G1213" t="s">
        <v>702</v>
      </c>
      <c r="H1213" t="s">
        <v>702</v>
      </c>
      <c r="I1213" t="s">
        <v>896</v>
      </c>
      <c r="J1213" t="s">
        <v>745</v>
      </c>
      <c r="K1213" t="s">
        <v>1163</v>
      </c>
      <c r="L1213" s="69" t="s">
        <v>62</v>
      </c>
      <c r="M1213" s="69" t="s">
        <v>60</v>
      </c>
      <c r="O1213" s="69" t="s">
        <v>1177</v>
      </c>
    </row>
    <row r="1214" spans="1:15" ht="15" x14ac:dyDescent="0.2">
      <c r="A1214" s="69" t="s">
        <v>84</v>
      </c>
      <c r="B1214" s="69">
        <v>320</v>
      </c>
      <c r="C1214" s="69" t="s">
        <v>700</v>
      </c>
      <c r="D1214" s="70" t="s">
        <v>751</v>
      </c>
      <c r="E1214" s="70" t="s">
        <v>751</v>
      </c>
      <c r="F1214" s="69">
        <v>1</v>
      </c>
      <c r="G1214" t="s">
        <v>702</v>
      </c>
      <c r="H1214" t="s">
        <v>702</v>
      </c>
      <c r="I1214" t="s">
        <v>896</v>
      </c>
      <c r="J1214" t="s">
        <v>745</v>
      </c>
      <c r="K1214" t="s">
        <v>1163</v>
      </c>
      <c r="L1214" s="69" t="s">
        <v>62</v>
      </c>
      <c r="M1214" s="69" t="s">
        <v>60</v>
      </c>
      <c r="O1214" s="69" t="s">
        <v>1177</v>
      </c>
    </row>
    <row r="1215" spans="1:15" ht="15" x14ac:dyDescent="0.2">
      <c r="A1215" s="70" t="s">
        <v>441</v>
      </c>
      <c r="B1215" s="69">
        <v>5267</v>
      </c>
      <c r="C1215" s="69" t="s">
        <v>700</v>
      </c>
      <c r="D1215" s="70" t="s">
        <v>751</v>
      </c>
      <c r="E1215" s="70" t="s">
        <v>751</v>
      </c>
      <c r="F1215" s="70">
        <v>1</v>
      </c>
      <c r="G1215" t="s">
        <v>702</v>
      </c>
      <c r="H1215" t="s">
        <v>702</v>
      </c>
      <c r="I1215" t="s">
        <v>896</v>
      </c>
      <c r="J1215" t="s">
        <v>745</v>
      </c>
      <c r="K1215" t="s">
        <v>1163</v>
      </c>
      <c r="L1215" s="69" t="s">
        <v>62</v>
      </c>
      <c r="M1215" s="69" t="s">
        <v>60</v>
      </c>
      <c r="O1215" s="69" t="s">
        <v>1177</v>
      </c>
    </row>
    <row r="1216" spans="1:15" ht="15" x14ac:dyDescent="0.2">
      <c r="A1216" s="70" t="s">
        <v>489</v>
      </c>
      <c r="B1216" s="69">
        <v>5810</v>
      </c>
      <c r="C1216" s="69" t="s">
        <v>700</v>
      </c>
      <c r="D1216" s="70" t="s">
        <v>751</v>
      </c>
      <c r="E1216" s="70" t="s">
        <v>751</v>
      </c>
      <c r="F1216" s="70">
        <v>1</v>
      </c>
      <c r="G1216" t="s">
        <v>702</v>
      </c>
      <c r="H1216" t="s">
        <v>702</v>
      </c>
      <c r="I1216" t="s">
        <v>896</v>
      </c>
      <c r="J1216" t="s">
        <v>745</v>
      </c>
      <c r="K1216" t="s">
        <v>1163</v>
      </c>
      <c r="L1216" s="69" t="s">
        <v>62</v>
      </c>
      <c r="M1216" s="69" t="s">
        <v>60</v>
      </c>
      <c r="O1216" s="69" t="s">
        <v>1177</v>
      </c>
    </row>
    <row r="1217" spans="1:15" ht="15" x14ac:dyDescent="0.2">
      <c r="A1217" s="70" t="s">
        <v>489</v>
      </c>
      <c r="B1217" s="69">
        <v>5811</v>
      </c>
      <c r="C1217" s="69" t="s">
        <v>700</v>
      </c>
      <c r="D1217" s="70" t="s">
        <v>751</v>
      </c>
      <c r="E1217" s="70" t="s">
        <v>751</v>
      </c>
      <c r="F1217" s="70">
        <v>1</v>
      </c>
      <c r="G1217" t="s">
        <v>702</v>
      </c>
      <c r="H1217" t="s">
        <v>702</v>
      </c>
      <c r="I1217" t="s">
        <v>896</v>
      </c>
      <c r="J1217" t="s">
        <v>745</v>
      </c>
      <c r="K1217" t="s">
        <v>1163</v>
      </c>
      <c r="L1217" s="69" t="s">
        <v>62</v>
      </c>
      <c r="M1217" s="69" t="s">
        <v>60</v>
      </c>
      <c r="O1217" s="69" t="s">
        <v>1177</v>
      </c>
    </row>
    <row r="1218" spans="1:15" ht="15" x14ac:dyDescent="0.2">
      <c r="A1218" s="70" t="s">
        <v>489</v>
      </c>
      <c r="B1218" s="69">
        <v>5812</v>
      </c>
      <c r="C1218" s="69" t="s">
        <v>700</v>
      </c>
      <c r="D1218" s="70" t="s">
        <v>751</v>
      </c>
      <c r="E1218" s="70" t="s">
        <v>751</v>
      </c>
      <c r="F1218" s="70">
        <v>1</v>
      </c>
      <c r="G1218" t="s">
        <v>702</v>
      </c>
      <c r="H1218" t="s">
        <v>702</v>
      </c>
      <c r="I1218" t="s">
        <v>896</v>
      </c>
      <c r="J1218" t="s">
        <v>745</v>
      </c>
      <c r="K1218" t="s">
        <v>1163</v>
      </c>
      <c r="L1218" s="69" t="s">
        <v>62</v>
      </c>
      <c r="M1218" s="69" t="s">
        <v>60</v>
      </c>
      <c r="O1218" s="69" t="s">
        <v>1177</v>
      </c>
    </row>
    <row r="1219" spans="1:15" ht="15" x14ac:dyDescent="0.2">
      <c r="A1219" s="70" t="s">
        <v>489</v>
      </c>
      <c r="B1219" s="69">
        <v>5813</v>
      </c>
      <c r="C1219" s="69" t="s">
        <v>700</v>
      </c>
      <c r="D1219" s="70" t="s">
        <v>751</v>
      </c>
      <c r="E1219" s="70" t="s">
        <v>751</v>
      </c>
      <c r="F1219" s="70">
        <v>1</v>
      </c>
      <c r="G1219" t="s">
        <v>702</v>
      </c>
      <c r="H1219" t="s">
        <v>702</v>
      </c>
      <c r="I1219" t="s">
        <v>896</v>
      </c>
      <c r="J1219" t="s">
        <v>745</v>
      </c>
      <c r="K1219" t="s">
        <v>1163</v>
      </c>
      <c r="L1219" s="69" t="s">
        <v>62</v>
      </c>
      <c r="M1219" s="69" t="s">
        <v>60</v>
      </c>
      <c r="O1219" s="69" t="s">
        <v>1177</v>
      </c>
    </row>
    <row r="1220" spans="1:15" ht="15" x14ac:dyDescent="0.2">
      <c r="A1220" s="70" t="s">
        <v>489</v>
      </c>
      <c r="B1220" s="69">
        <v>5814</v>
      </c>
      <c r="C1220" s="69" t="s">
        <v>700</v>
      </c>
      <c r="D1220" s="70" t="s">
        <v>751</v>
      </c>
      <c r="E1220" s="70" t="s">
        <v>751</v>
      </c>
      <c r="F1220" s="70">
        <v>1</v>
      </c>
      <c r="G1220" t="s">
        <v>702</v>
      </c>
      <c r="H1220" t="s">
        <v>702</v>
      </c>
      <c r="I1220" t="s">
        <v>896</v>
      </c>
      <c r="J1220" t="s">
        <v>745</v>
      </c>
      <c r="K1220" t="s">
        <v>1163</v>
      </c>
      <c r="L1220" s="69" t="s">
        <v>62</v>
      </c>
      <c r="M1220" s="69" t="s">
        <v>60</v>
      </c>
      <c r="O1220" s="69" t="s">
        <v>1177</v>
      </c>
    </row>
    <row r="1221" spans="1:15" ht="15" x14ac:dyDescent="0.2">
      <c r="A1221" s="70" t="s">
        <v>489</v>
      </c>
      <c r="B1221" s="69">
        <v>5815</v>
      </c>
      <c r="C1221" s="69" t="s">
        <v>700</v>
      </c>
      <c r="D1221" s="70" t="s">
        <v>751</v>
      </c>
      <c r="E1221" s="70" t="s">
        <v>751</v>
      </c>
      <c r="F1221" s="70">
        <v>1</v>
      </c>
      <c r="G1221" t="s">
        <v>702</v>
      </c>
      <c r="H1221" t="s">
        <v>702</v>
      </c>
      <c r="I1221" t="s">
        <v>896</v>
      </c>
      <c r="J1221" t="s">
        <v>745</v>
      </c>
      <c r="K1221" t="s">
        <v>1163</v>
      </c>
      <c r="L1221" s="69" t="s">
        <v>62</v>
      </c>
      <c r="M1221" s="69" t="s">
        <v>60</v>
      </c>
      <c r="O1221" s="69" t="s">
        <v>1177</v>
      </c>
    </row>
    <row r="1222" spans="1:15" ht="15" x14ac:dyDescent="0.2">
      <c r="A1222" s="69" t="s">
        <v>117</v>
      </c>
      <c r="B1222" s="69">
        <v>554</v>
      </c>
      <c r="C1222" s="69" t="s">
        <v>700</v>
      </c>
      <c r="D1222" s="70" t="s">
        <v>751</v>
      </c>
      <c r="E1222" s="70" t="s">
        <v>751</v>
      </c>
      <c r="F1222" s="70">
        <v>1</v>
      </c>
      <c r="G1222" t="s">
        <v>702</v>
      </c>
      <c r="H1222" t="s">
        <v>702</v>
      </c>
      <c r="I1222" t="s">
        <v>896</v>
      </c>
      <c r="J1222" t="s">
        <v>745</v>
      </c>
      <c r="K1222" t="s">
        <v>1163</v>
      </c>
      <c r="L1222" s="69" t="s">
        <v>62</v>
      </c>
      <c r="M1222" s="69" t="s">
        <v>60</v>
      </c>
      <c r="O1222" s="69" t="s">
        <v>1177</v>
      </c>
    </row>
    <row r="1223" spans="1:15" ht="15" x14ac:dyDescent="0.2">
      <c r="A1223" s="69" t="s">
        <v>117</v>
      </c>
      <c r="B1223" s="69">
        <v>555</v>
      </c>
      <c r="C1223" s="69" t="s">
        <v>700</v>
      </c>
      <c r="D1223" s="70" t="s">
        <v>751</v>
      </c>
      <c r="E1223" s="70" t="s">
        <v>751</v>
      </c>
      <c r="F1223" s="70">
        <v>1</v>
      </c>
      <c r="G1223" t="s">
        <v>702</v>
      </c>
      <c r="H1223" t="s">
        <v>702</v>
      </c>
      <c r="I1223" t="s">
        <v>896</v>
      </c>
      <c r="J1223" t="s">
        <v>745</v>
      </c>
      <c r="K1223" t="s">
        <v>1163</v>
      </c>
      <c r="L1223" s="69" t="s">
        <v>62</v>
      </c>
      <c r="M1223" s="69" t="s">
        <v>60</v>
      </c>
      <c r="O1223" s="69" t="s">
        <v>1177</v>
      </c>
    </row>
    <row r="1224" spans="1:15" ht="15" x14ac:dyDescent="0.2">
      <c r="A1224" s="69" t="s">
        <v>117</v>
      </c>
      <c r="B1224" s="69">
        <v>556</v>
      </c>
      <c r="C1224" s="69" t="s">
        <v>700</v>
      </c>
      <c r="D1224" s="70" t="s">
        <v>751</v>
      </c>
      <c r="E1224" s="70" t="s">
        <v>751</v>
      </c>
      <c r="F1224" s="70">
        <v>1</v>
      </c>
      <c r="G1224" t="s">
        <v>702</v>
      </c>
      <c r="H1224" t="s">
        <v>702</v>
      </c>
      <c r="I1224" t="s">
        <v>896</v>
      </c>
      <c r="J1224" t="s">
        <v>745</v>
      </c>
      <c r="K1224" t="s">
        <v>1163</v>
      </c>
      <c r="L1224" s="69" t="s">
        <v>62</v>
      </c>
      <c r="M1224" s="69" t="s">
        <v>60</v>
      </c>
      <c r="O1224" s="69" t="s">
        <v>1177</v>
      </c>
    </row>
    <row r="1225" spans="1:15" ht="15" x14ac:dyDescent="0.2">
      <c r="A1225" s="69" t="s">
        <v>117</v>
      </c>
      <c r="B1225" s="69">
        <v>622</v>
      </c>
      <c r="C1225" s="69" t="s">
        <v>700</v>
      </c>
      <c r="D1225" s="70" t="s">
        <v>751</v>
      </c>
      <c r="E1225" s="70" t="s">
        <v>751</v>
      </c>
      <c r="F1225" s="69">
        <v>1</v>
      </c>
      <c r="G1225" t="s">
        <v>702</v>
      </c>
      <c r="H1225" t="s">
        <v>702</v>
      </c>
      <c r="I1225" t="s">
        <v>896</v>
      </c>
      <c r="J1225" t="s">
        <v>745</v>
      </c>
      <c r="K1225" t="s">
        <v>1163</v>
      </c>
      <c r="L1225" s="69" t="s">
        <v>62</v>
      </c>
      <c r="M1225" s="69" t="s">
        <v>60</v>
      </c>
      <c r="O1225" s="69" t="s">
        <v>1177</v>
      </c>
    </row>
    <row r="1226" spans="1:15" ht="15" x14ac:dyDescent="0.2">
      <c r="A1226" s="69" t="s">
        <v>117</v>
      </c>
      <c r="B1226" s="69">
        <v>623</v>
      </c>
      <c r="C1226" s="69" t="s">
        <v>700</v>
      </c>
      <c r="D1226" s="70" t="s">
        <v>751</v>
      </c>
      <c r="E1226" s="70" t="s">
        <v>751</v>
      </c>
      <c r="F1226" s="69">
        <v>1</v>
      </c>
      <c r="G1226" t="s">
        <v>702</v>
      </c>
      <c r="H1226" t="s">
        <v>702</v>
      </c>
      <c r="I1226" t="s">
        <v>896</v>
      </c>
      <c r="J1226" t="s">
        <v>745</v>
      </c>
      <c r="K1226" t="s">
        <v>1163</v>
      </c>
      <c r="L1226" s="69" t="s">
        <v>62</v>
      </c>
      <c r="M1226" s="69" t="s">
        <v>60</v>
      </c>
      <c r="O1226" s="69" t="s">
        <v>1177</v>
      </c>
    </row>
    <row r="1227" spans="1:15" ht="15" x14ac:dyDescent="0.2">
      <c r="A1227" s="69" t="s">
        <v>117</v>
      </c>
      <c r="B1227" s="69">
        <v>624</v>
      </c>
      <c r="C1227" s="69" t="s">
        <v>700</v>
      </c>
      <c r="D1227" s="70" t="s">
        <v>751</v>
      </c>
      <c r="E1227" s="70" t="s">
        <v>751</v>
      </c>
      <c r="F1227" s="69">
        <v>1</v>
      </c>
      <c r="G1227" t="s">
        <v>702</v>
      </c>
      <c r="H1227" t="s">
        <v>702</v>
      </c>
      <c r="I1227" t="s">
        <v>896</v>
      </c>
      <c r="J1227" t="s">
        <v>745</v>
      </c>
      <c r="K1227" t="s">
        <v>1163</v>
      </c>
      <c r="L1227" s="69" t="s">
        <v>62</v>
      </c>
      <c r="M1227" s="69" t="s">
        <v>60</v>
      </c>
      <c r="O1227" s="69" t="s">
        <v>1177</v>
      </c>
    </row>
    <row r="1228" spans="1:15" ht="15" x14ac:dyDescent="0.2">
      <c r="A1228" s="70" t="s">
        <v>181</v>
      </c>
      <c r="B1228" s="69">
        <v>1035</v>
      </c>
      <c r="C1228" s="69" t="s">
        <v>700</v>
      </c>
      <c r="D1228" s="69" t="s">
        <v>899</v>
      </c>
      <c r="E1228" s="69" t="s">
        <v>899</v>
      </c>
      <c r="F1228" s="69">
        <v>1</v>
      </c>
      <c r="G1228" t="s">
        <v>702</v>
      </c>
      <c r="H1228" t="s">
        <v>702</v>
      </c>
      <c r="I1228" t="s">
        <v>896</v>
      </c>
      <c r="J1228" t="s">
        <v>745</v>
      </c>
      <c r="K1228" t="s">
        <v>1163</v>
      </c>
      <c r="L1228" s="69" t="s">
        <v>62</v>
      </c>
      <c r="M1228" s="69" t="s">
        <v>60</v>
      </c>
      <c r="O1228" s="69" t="s">
        <v>1177</v>
      </c>
    </row>
    <row r="1229" spans="1:15" ht="15" x14ac:dyDescent="0.2">
      <c r="A1229" s="70" t="s">
        <v>181</v>
      </c>
      <c r="B1229" s="69">
        <v>1132</v>
      </c>
      <c r="C1229" s="69" t="s">
        <v>700</v>
      </c>
      <c r="D1229" s="69" t="s">
        <v>899</v>
      </c>
      <c r="E1229" s="69" t="s">
        <v>899</v>
      </c>
      <c r="F1229" s="69">
        <v>1</v>
      </c>
      <c r="G1229" t="s">
        <v>702</v>
      </c>
      <c r="H1229" t="s">
        <v>702</v>
      </c>
      <c r="I1229" t="s">
        <v>896</v>
      </c>
      <c r="J1229" t="s">
        <v>745</v>
      </c>
      <c r="K1229" t="s">
        <v>1163</v>
      </c>
      <c r="L1229" s="69" t="s">
        <v>62</v>
      </c>
      <c r="M1229" s="69" t="s">
        <v>60</v>
      </c>
      <c r="O1229" s="69" t="s">
        <v>1177</v>
      </c>
    </row>
    <row r="1230" spans="1:15" ht="15" x14ac:dyDescent="0.2">
      <c r="A1230" s="70" t="s">
        <v>298</v>
      </c>
      <c r="B1230" s="69">
        <v>2876</v>
      </c>
      <c r="C1230" s="69" t="s">
        <v>700</v>
      </c>
      <c r="D1230" s="69" t="s">
        <v>899</v>
      </c>
      <c r="E1230" s="69" t="s">
        <v>899</v>
      </c>
      <c r="F1230" s="70">
        <v>1</v>
      </c>
      <c r="G1230" t="s">
        <v>702</v>
      </c>
      <c r="H1230" t="s">
        <v>702</v>
      </c>
      <c r="I1230" t="s">
        <v>896</v>
      </c>
      <c r="J1230" t="s">
        <v>745</v>
      </c>
      <c r="K1230" t="s">
        <v>1163</v>
      </c>
      <c r="L1230" s="69" t="s">
        <v>62</v>
      </c>
      <c r="M1230" s="69" t="s">
        <v>60</v>
      </c>
      <c r="O1230" s="69" t="s">
        <v>1177</v>
      </c>
    </row>
    <row r="1231" spans="1:15" ht="15" x14ac:dyDescent="0.2">
      <c r="A1231" s="70" t="s">
        <v>475</v>
      </c>
      <c r="B1231" s="69">
        <v>5463</v>
      </c>
      <c r="C1231" s="69" t="s">
        <v>700</v>
      </c>
      <c r="D1231" s="69" t="s">
        <v>899</v>
      </c>
      <c r="E1231" s="69" t="s">
        <v>899</v>
      </c>
      <c r="F1231" s="70">
        <v>1</v>
      </c>
      <c r="G1231" t="s">
        <v>702</v>
      </c>
      <c r="H1231" t="s">
        <v>702</v>
      </c>
      <c r="I1231" t="s">
        <v>896</v>
      </c>
      <c r="J1231" t="s">
        <v>745</v>
      </c>
      <c r="K1231" t="s">
        <v>1163</v>
      </c>
      <c r="L1231" s="69" t="s">
        <v>62</v>
      </c>
      <c r="M1231" s="69" t="s">
        <v>60</v>
      </c>
      <c r="O1231" s="69" t="s">
        <v>1177</v>
      </c>
    </row>
    <row r="1232" spans="1:15" ht="15" x14ac:dyDescent="0.2">
      <c r="A1232" s="70" t="s">
        <v>475</v>
      </c>
      <c r="B1232" s="69">
        <v>5464</v>
      </c>
      <c r="C1232" s="69" t="s">
        <v>700</v>
      </c>
      <c r="D1232" s="69" t="s">
        <v>899</v>
      </c>
      <c r="E1232" s="69" t="s">
        <v>899</v>
      </c>
      <c r="F1232" s="70">
        <v>1</v>
      </c>
      <c r="G1232" t="s">
        <v>702</v>
      </c>
      <c r="H1232" t="s">
        <v>702</v>
      </c>
      <c r="I1232" t="s">
        <v>896</v>
      </c>
      <c r="J1232" t="s">
        <v>745</v>
      </c>
      <c r="K1232" t="s">
        <v>1163</v>
      </c>
      <c r="L1232" s="69" t="s">
        <v>62</v>
      </c>
      <c r="M1232" s="69" t="s">
        <v>60</v>
      </c>
      <c r="O1232" s="69" t="s">
        <v>1177</v>
      </c>
    </row>
    <row r="1233" spans="1:15" ht="15" x14ac:dyDescent="0.2">
      <c r="A1233" s="70" t="s">
        <v>475</v>
      </c>
      <c r="B1233" s="69">
        <v>5465</v>
      </c>
      <c r="C1233" s="69" t="s">
        <v>700</v>
      </c>
      <c r="D1233" s="69" t="s">
        <v>899</v>
      </c>
      <c r="E1233" s="69" t="s">
        <v>899</v>
      </c>
      <c r="F1233" s="70">
        <v>1</v>
      </c>
      <c r="G1233" t="s">
        <v>702</v>
      </c>
      <c r="H1233" t="s">
        <v>702</v>
      </c>
      <c r="I1233" t="s">
        <v>896</v>
      </c>
      <c r="J1233" t="s">
        <v>745</v>
      </c>
      <c r="K1233" t="s">
        <v>1163</v>
      </c>
      <c r="L1233" s="69" t="s">
        <v>62</v>
      </c>
      <c r="M1233" s="69" t="s">
        <v>60</v>
      </c>
      <c r="O1233" s="69" t="s">
        <v>1177</v>
      </c>
    </row>
    <row r="1234" spans="1:15" ht="15" x14ac:dyDescent="0.2">
      <c r="A1234" s="70" t="s">
        <v>475</v>
      </c>
      <c r="B1234" s="69">
        <v>5476</v>
      </c>
      <c r="C1234" s="69" t="s">
        <v>700</v>
      </c>
      <c r="D1234" s="69" t="s">
        <v>899</v>
      </c>
      <c r="E1234" s="69" t="s">
        <v>899</v>
      </c>
      <c r="F1234" s="70">
        <v>1</v>
      </c>
      <c r="G1234" t="s">
        <v>702</v>
      </c>
      <c r="H1234" t="s">
        <v>702</v>
      </c>
      <c r="I1234" t="s">
        <v>896</v>
      </c>
      <c r="J1234" t="s">
        <v>745</v>
      </c>
      <c r="K1234" t="s">
        <v>1163</v>
      </c>
      <c r="L1234" s="69" t="s">
        <v>62</v>
      </c>
      <c r="M1234" s="69" t="s">
        <v>60</v>
      </c>
      <c r="O1234" s="69" t="s">
        <v>1177</v>
      </c>
    </row>
    <row r="1235" spans="1:15" ht="15" x14ac:dyDescent="0.2">
      <c r="A1235" s="70" t="s">
        <v>475</v>
      </c>
      <c r="B1235" s="69">
        <v>5477</v>
      </c>
      <c r="C1235" s="69" t="s">
        <v>700</v>
      </c>
      <c r="D1235" s="69" t="s">
        <v>899</v>
      </c>
      <c r="E1235" s="69" t="s">
        <v>899</v>
      </c>
      <c r="F1235" s="70">
        <v>1</v>
      </c>
      <c r="G1235" t="s">
        <v>702</v>
      </c>
      <c r="H1235" t="s">
        <v>702</v>
      </c>
      <c r="I1235" t="s">
        <v>896</v>
      </c>
      <c r="J1235" t="s">
        <v>745</v>
      </c>
      <c r="K1235" t="s">
        <v>1163</v>
      </c>
      <c r="L1235" s="69" t="s">
        <v>62</v>
      </c>
      <c r="M1235" s="69" t="s">
        <v>60</v>
      </c>
      <c r="O1235" s="69" t="s">
        <v>1177</v>
      </c>
    </row>
    <row r="1236" spans="1:15" ht="15" x14ac:dyDescent="0.2">
      <c r="A1236" s="70" t="s">
        <v>475</v>
      </c>
      <c r="B1236" s="69">
        <v>5478</v>
      </c>
      <c r="C1236" s="69" t="s">
        <v>700</v>
      </c>
      <c r="D1236" s="69" t="s">
        <v>899</v>
      </c>
      <c r="E1236" s="69" t="s">
        <v>899</v>
      </c>
      <c r="F1236" s="70">
        <v>1</v>
      </c>
      <c r="G1236" t="s">
        <v>702</v>
      </c>
      <c r="H1236" t="s">
        <v>702</v>
      </c>
      <c r="I1236" t="s">
        <v>896</v>
      </c>
      <c r="J1236" t="s">
        <v>745</v>
      </c>
      <c r="K1236" t="s">
        <v>1163</v>
      </c>
      <c r="L1236" s="69" t="s">
        <v>62</v>
      </c>
      <c r="M1236" s="69" t="s">
        <v>60</v>
      </c>
      <c r="O1236" s="69" t="s">
        <v>1177</v>
      </c>
    </row>
    <row r="1237" spans="1:15" ht="15" x14ac:dyDescent="0.2">
      <c r="A1237" s="70" t="s">
        <v>475</v>
      </c>
      <c r="B1237" s="69">
        <v>5479</v>
      </c>
      <c r="C1237" s="69" t="s">
        <v>700</v>
      </c>
      <c r="D1237" s="69" t="s">
        <v>899</v>
      </c>
      <c r="E1237" s="69" t="s">
        <v>899</v>
      </c>
      <c r="F1237" s="70">
        <v>1</v>
      </c>
      <c r="G1237" t="s">
        <v>702</v>
      </c>
      <c r="H1237" t="s">
        <v>702</v>
      </c>
      <c r="I1237" t="s">
        <v>896</v>
      </c>
      <c r="J1237" t="s">
        <v>745</v>
      </c>
      <c r="K1237" t="s">
        <v>1163</v>
      </c>
      <c r="L1237" s="69" t="s">
        <v>62</v>
      </c>
      <c r="M1237" s="69" t="s">
        <v>60</v>
      </c>
      <c r="O1237" s="69" t="s">
        <v>1177</v>
      </c>
    </row>
    <row r="1238" spans="1:15" ht="15" x14ac:dyDescent="0.2">
      <c r="A1238" s="70" t="s">
        <v>475</v>
      </c>
      <c r="B1238" s="69">
        <v>5531</v>
      </c>
      <c r="C1238" s="69" t="s">
        <v>700</v>
      </c>
      <c r="D1238" s="69" t="s">
        <v>899</v>
      </c>
      <c r="E1238" s="69" t="s">
        <v>899</v>
      </c>
      <c r="F1238" s="70">
        <v>1</v>
      </c>
      <c r="G1238" t="s">
        <v>702</v>
      </c>
      <c r="H1238" t="s">
        <v>702</v>
      </c>
      <c r="I1238" t="s">
        <v>896</v>
      </c>
      <c r="J1238" t="s">
        <v>745</v>
      </c>
      <c r="K1238" t="s">
        <v>1163</v>
      </c>
      <c r="L1238" s="69" t="s">
        <v>62</v>
      </c>
      <c r="M1238" s="69" t="s">
        <v>60</v>
      </c>
      <c r="O1238" s="69" t="s">
        <v>1177</v>
      </c>
    </row>
    <row r="1239" spans="1:15" ht="15" x14ac:dyDescent="0.2">
      <c r="A1239" s="70" t="s">
        <v>475</v>
      </c>
      <c r="B1239" s="69">
        <v>5532</v>
      </c>
      <c r="C1239" s="69" t="s">
        <v>700</v>
      </c>
      <c r="D1239" s="69" t="s">
        <v>899</v>
      </c>
      <c r="E1239" s="69" t="s">
        <v>899</v>
      </c>
      <c r="F1239" s="70">
        <v>1</v>
      </c>
      <c r="G1239" t="s">
        <v>702</v>
      </c>
      <c r="H1239" t="s">
        <v>702</v>
      </c>
      <c r="I1239" t="s">
        <v>896</v>
      </c>
      <c r="J1239" t="s">
        <v>745</v>
      </c>
      <c r="K1239" t="s">
        <v>1163</v>
      </c>
      <c r="L1239" s="69" t="s">
        <v>62</v>
      </c>
      <c r="M1239" s="69" t="s">
        <v>60</v>
      </c>
      <c r="O1239" s="69" t="s">
        <v>1177</v>
      </c>
    </row>
    <row r="1240" spans="1:15" ht="15" x14ac:dyDescent="0.2">
      <c r="A1240" s="70" t="s">
        <v>475</v>
      </c>
      <c r="B1240" s="69">
        <v>5533</v>
      </c>
      <c r="C1240" s="69" t="s">
        <v>700</v>
      </c>
      <c r="D1240" s="69" t="s">
        <v>899</v>
      </c>
      <c r="E1240" s="69" t="s">
        <v>899</v>
      </c>
      <c r="F1240" s="70">
        <v>1</v>
      </c>
      <c r="G1240" t="s">
        <v>702</v>
      </c>
      <c r="H1240" t="s">
        <v>702</v>
      </c>
      <c r="I1240" t="s">
        <v>896</v>
      </c>
      <c r="J1240" t="s">
        <v>745</v>
      </c>
      <c r="K1240" t="s">
        <v>1163</v>
      </c>
      <c r="L1240" s="69" t="s">
        <v>62</v>
      </c>
      <c r="M1240" s="69" t="s">
        <v>60</v>
      </c>
      <c r="O1240" s="69" t="s">
        <v>1177</v>
      </c>
    </row>
    <row r="1241" spans="1:15" ht="15" x14ac:dyDescent="0.2">
      <c r="A1241" s="70" t="s">
        <v>181</v>
      </c>
      <c r="B1241" s="69">
        <v>1054</v>
      </c>
      <c r="C1241" s="69" t="s">
        <v>700</v>
      </c>
      <c r="D1241" s="70" t="s">
        <v>891</v>
      </c>
      <c r="E1241" s="70" t="s">
        <v>891</v>
      </c>
      <c r="F1241" s="69">
        <v>1</v>
      </c>
      <c r="G1241" t="s">
        <v>702</v>
      </c>
      <c r="H1241" t="s">
        <v>702</v>
      </c>
      <c r="I1241" t="s">
        <v>896</v>
      </c>
      <c r="J1241" t="s">
        <v>745</v>
      </c>
      <c r="K1241" t="s">
        <v>1163</v>
      </c>
      <c r="L1241" s="69" t="s">
        <v>62</v>
      </c>
      <c r="M1241" s="69" t="s">
        <v>60</v>
      </c>
      <c r="O1241" s="69" t="s">
        <v>1177</v>
      </c>
    </row>
    <row r="1242" spans="1:15" ht="15" x14ac:dyDescent="0.2">
      <c r="A1242" s="70" t="s">
        <v>181</v>
      </c>
      <c r="B1242" s="69">
        <v>1055</v>
      </c>
      <c r="C1242" s="69" t="s">
        <v>700</v>
      </c>
      <c r="D1242" s="70" t="s">
        <v>891</v>
      </c>
      <c r="E1242" s="70" t="s">
        <v>891</v>
      </c>
      <c r="F1242" s="69">
        <v>1</v>
      </c>
      <c r="G1242" t="s">
        <v>702</v>
      </c>
      <c r="H1242" t="s">
        <v>702</v>
      </c>
      <c r="I1242" t="s">
        <v>896</v>
      </c>
      <c r="J1242" t="s">
        <v>745</v>
      </c>
      <c r="K1242" t="s">
        <v>1163</v>
      </c>
      <c r="L1242" s="69" t="s">
        <v>62</v>
      </c>
      <c r="M1242" s="69" t="s">
        <v>60</v>
      </c>
      <c r="O1242" s="69" t="s">
        <v>1177</v>
      </c>
    </row>
    <row r="1243" spans="1:15" ht="15" x14ac:dyDescent="0.2">
      <c r="A1243" s="70" t="s">
        <v>181</v>
      </c>
      <c r="B1243" s="69">
        <v>1056</v>
      </c>
      <c r="C1243" s="69" t="s">
        <v>700</v>
      </c>
      <c r="D1243" s="70" t="s">
        <v>891</v>
      </c>
      <c r="E1243" s="70" t="s">
        <v>891</v>
      </c>
      <c r="F1243" s="69">
        <v>1</v>
      </c>
      <c r="G1243" t="s">
        <v>702</v>
      </c>
      <c r="H1243" t="s">
        <v>702</v>
      </c>
      <c r="I1243" t="s">
        <v>896</v>
      </c>
      <c r="J1243" t="s">
        <v>745</v>
      </c>
      <c r="K1243" t="s">
        <v>1163</v>
      </c>
      <c r="L1243" s="69" t="s">
        <v>62</v>
      </c>
      <c r="M1243" s="69" t="s">
        <v>60</v>
      </c>
      <c r="O1243" s="69" t="s">
        <v>1177</v>
      </c>
    </row>
    <row r="1244" spans="1:15" ht="15" x14ac:dyDescent="0.2">
      <c r="A1244" s="70" t="s">
        <v>181</v>
      </c>
      <c r="B1244" s="69">
        <v>1057</v>
      </c>
      <c r="C1244" s="69" t="s">
        <v>700</v>
      </c>
      <c r="D1244" s="70" t="s">
        <v>891</v>
      </c>
      <c r="E1244" s="70" t="s">
        <v>891</v>
      </c>
      <c r="F1244" s="69">
        <v>1</v>
      </c>
      <c r="G1244" t="s">
        <v>702</v>
      </c>
      <c r="H1244" t="s">
        <v>702</v>
      </c>
      <c r="I1244" t="s">
        <v>896</v>
      </c>
      <c r="J1244" t="s">
        <v>745</v>
      </c>
      <c r="K1244" t="s">
        <v>1163</v>
      </c>
      <c r="L1244" s="69" t="s">
        <v>62</v>
      </c>
      <c r="M1244" s="69" t="s">
        <v>60</v>
      </c>
      <c r="O1244" s="69" t="s">
        <v>1177</v>
      </c>
    </row>
    <row r="1245" spans="1:15" ht="15" x14ac:dyDescent="0.2">
      <c r="A1245" s="70" t="s">
        <v>181</v>
      </c>
      <c r="B1245" s="69">
        <v>1058</v>
      </c>
      <c r="C1245" s="69" t="s">
        <v>700</v>
      </c>
      <c r="D1245" s="70" t="s">
        <v>891</v>
      </c>
      <c r="E1245" s="70" t="s">
        <v>891</v>
      </c>
      <c r="F1245" s="69">
        <v>1</v>
      </c>
      <c r="G1245" t="s">
        <v>702</v>
      </c>
      <c r="H1245" t="s">
        <v>702</v>
      </c>
      <c r="I1245" t="s">
        <v>896</v>
      </c>
      <c r="J1245" t="s">
        <v>745</v>
      </c>
      <c r="K1245" t="s">
        <v>1163</v>
      </c>
      <c r="L1245" s="69" t="s">
        <v>62</v>
      </c>
      <c r="M1245" s="69" t="s">
        <v>60</v>
      </c>
      <c r="O1245" s="69" t="s">
        <v>1177</v>
      </c>
    </row>
    <row r="1246" spans="1:15" ht="15" x14ac:dyDescent="0.2">
      <c r="A1246" s="70" t="s">
        <v>181</v>
      </c>
      <c r="B1246" s="69">
        <v>1059</v>
      </c>
      <c r="C1246" s="69" t="s">
        <v>700</v>
      </c>
      <c r="D1246" s="70" t="s">
        <v>891</v>
      </c>
      <c r="E1246" s="70" t="s">
        <v>891</v>
      </c>
      <c r="F1246" s="69">
        <v>1</v>
      </c>
      <c r="G1246" t="s">
        <v>702</v>
      </c>
      <c r="H1246" t="s">
        <v>702</v>
      </c>
      <c r="I1246" t="s">
        <v>896</v>
      </c>
      <c r="J1246" t="s">
        <v>745</v>
      </c>
      <c r="K1246" t="s">
        <v>1163</v>
      </c>
      <c r="L1246" s="69" t="s">
        <v>62</v>
      </c>
      <c r="M1246" s="69" t="s">
        <v>60</v>
      </c>
      <c r="O1246" s="69" t="s">
        <v>1177</v>
      </c>
    </row>
    <row r="1247" spans="1:15" ht="15" x14ac:dyDescent="0.2">
      <c r="A1247" s="70" t="s">
        <v>253</v>
      </c>
      <c r="B1247" s="69">
        <v>1847</v>
      </c>
      <c r="C1247" s="69" t="s">
        <v>700</v>
      </c>
      <c r="D1247" s="70" t="s">
        <v>891</v>
      </c>
      <c r="E1247" s="70" t="s">
        <v>891</v>
      </c>
      <c r="F1247" s="70">
        <v>1</v>
      </c>
      <c r="G1247" t="s">
        <v>702</v>
      </c>
      <c r="H1247" t="s">
        <v>702</v>
      </c>
      <c r="I1247" t="s">
        <v>896</v>
      </c>
      <c r="J1247" t="s">
        <v>745</v>
      </c>
      <c r="K1247" t="s">
        <v>1163</v>
      </c>
      <c r="L1247" s="69" t="s">
        <v>62</v>
      </c>
      <c r="M1247" s="69" t="s">
        <v>60</v>
      </c>
      <c r="O1247" s="69" t="s">
        <v>1177</v>
      </c>
    </row>
    <row r="1248" spans="1:15" ht="15" x14ac:dyDescent="0.2">
      <c r="A1248" s="70" t="s">
        <v>253</v>
      </c>
      <c r="B1248" s="69">
        <v>1848</v>
      </c>
      <c r="C1248" s="69" t="s">
        <v>700</v>
      </c>
      <c r="D1248" s="70" t="s">
        <v>891</v>
      </c>
      <c r="E1248" s="70" t="s">
        <v>891</v>
      </c>
      <c r="F1248" s="70">
        <v>1</v>
      </c>
      <c r="G1248" t="s">
        <v>702</v>
      </c>
      <c r="H1248" t="s">
        <v>702</v>
      </c>
      <c r="I1248" t="s">
        <v>896</v>
      </c>
      <c r="J1248" t="s">
        <v>745</v>
      </c>
      <c r="K1248" t="s">
        <v>1163</v>
      </c>
      <c r="L1248" s="69" t="s">
        <v>62</v>
      </c>
      <c r="M1248" s="69" t="s">
        <v>60</v>
      </c>
      <c r="O1248" s="69" t="s">
        <v>1177</v>
      </c>
    </row>
    <row r="1249" spans="1:15" ht="15" x14ac:dyDescent="0.2">
      <c r="A1249" s="70" t="s">
        <v>253</v>
      </c>
      <c r="B1249" s="69">
        <v>1849</v>
      </c>
      <c r="C1249" s="69" t="s">
        <v>700</v>
      </c>
      <c r="D1249" s="70" t="s">
        <v>891</v>
      </c>
      <c r="E1249" s="70" t="s">
        <v>891</v>
      </c>
      <c r="F1249" s="70">
        <v>1</v>
      </c>
      <c r="G1249" t="s">
        <v>702</v>
      </c>
      <c r="H1249" t="s">
        <v>702</v>
      </c>
      <c r="I1249" t="s">
        <v>896</v>
      </c>
      <c r="J1249" t="s">
        <v>745</v>
      </c>
      <c r="K1249" t="s">
        <v>1163</v>
      </c>
      <c r="L1249" s="69" t="s">
        <v>62</v>
      </c>
      <c r="M1249" s="69" t="s">
        <v>60</v>
      </c>
      <c r="O1249" s="69" t="s">
        <v>1177</v>
      </c>
    </row>
    <row r="1250" spans="1:15" ht="15" x14ac:dyDescent="0.2">
      <c r="A1250" s="70" t="s">
        <v>282</v>
      </c>
      <c r="B1250" s="69">
        <v>2551</v>
      </c>
      <c r="C1250" s="69" t="s">
        <v>700</v>
      </c>
      <c r="D1250" s="70" t="s">
        <v>891</v>
      </c>
      <c r="E1250" s="70" t="s">
        <v>891</v>
      </c>
      <c r="F1250" s="70">
        <v>1</v>
      </c>
      <c r="G1250" t="s">
        <v>702</v>
      </c>
      <c r="H1250" t="s">
        <v>702</v>
      </c>
      <c r="I1250" t="s">
        <v>896</v>
      </c>
      <c r="J1250" t="s">
        <v>745</v>
      </c>
      <c r="K1250" t="s">
        <v>1163</v>
      </c>
      <c r="L1250" s="69" t="s">
        <v>62</v>
      </c>
      <c r="M1250" s="69" t="s">
        <v>60</v>
      </c>
      <c r="O1250" s="69" t="s">
        <v>1177</v>
      </c>
    </row>
    <row r="1251" spans="1:15" ht="15" x14ac:dyDescent="0.2">
      <c r="A1251" s="70" t="s">
        <v>282</v>
      </c>
      <c r="B1251" s="69">
        <v>2552</v>
      </c>
      <c r="C1251" s="69" t="s">
        <v>700</v>
      </c>
      <c r="D1251" s="70" t="s">
        <v>891</v>
      </c>
      <c r="E1251" s="70" t="s">
        <v>891</v>
      </c>
      <c r="F1251" s="70">
        <v>1</v>
      </c>
      <c r="G1251" t="s">
        <v>702</v>
      </c>
      <c r="H1251" t="s">
        <v>702</v>
      </c>
      <c r="I1251" t="s">
        <v>896</v>
      </c>
      <c r="J1251" t="s">
        <v>745</v>
      </c>
      <c r="K1251" t="s">
        <v>1163</v>
      </c>
      <c r="L1251" s="69" t="s">
        <v>62</v>
      </c>
      <c r="M1251" s="69" t="s">
        <v>60</v>
      </c>
      <c r="O1251" s="69" t="s">
        <v>1177</v>
      </c>
    </row>
    <row r="1252" spans="1:15" ht="15" x14ac:dyDescent="0.2">
      <c r="A1252" s="70" t="s">
        <v>282</v>
      </c>
      <c r="B1252" s="69">
        <v>2553</v>
      </c>
      <c r="C1252" s="69" t="s">
        <v>700</v>
      </c>
      <c r="D1252" s="70" t="s">
        <v>891</v>
      </c>
      <c r="E1252" s="70" t="s">
        <v>891</v>
      </c>
      <c r="F1252" s="70">
        <v>1</v>
      </c>
      <c r="G1252" t="s">
        <v>702</v>
      </c>
      <c r="H1252" t="s">
        <v>702</v>
      </c>
      <c r="I1252" t="s">
        <v>896</v>
      </c>
      <c r="J1252" t="s">
        <v>745</v>
      </c>
      <c r="K1252" t="s">
        <v>1163</v>
      </c>
      <c r="L1252" s="69" t="s">
        <v>62</v>
      </c>
      <c r="M1252" s="69" t="s">
        <v>60</v>
      </c>
      <c r="O1252" s="69" t="s">
        <v>1177</v>
      </c>
    </row>
    <row r="1253" spans="1:15" ht="15" x14ac:dyDescent="0.2">
      <c r="A1253" s="70" t="s">
        <v>298</v>
      </c>
      <c r="B1253" s="69">
        <v>2851</v>
      </c>
      <c r="C1253" s="69" t="s">
        <v>700</v>
      </c>
      <c r="D1253" s="70" t="s">
        <v>891</v>
      </c>
      <c r="E1253" s="70" t="s">
        <v>891</v>
      </c>
      <c r="F1253" s="70">
        <v>1</v>
      </c>
      <c r="G1253" t="s">
        <v>702</v>
      </c>
      <c r="H1253" t="s">
        <v>702</v>
      </c>
      <c r="I1253" t="s">
        <v>896</v>
      </c>
      <c r="J1253" t="s">
        <v>745</v>
      </c>
      <c r="K1253" t="s">
        <v>1163</v>
      </c>
      <c r="L1253" s="69" t="s">
        <v>62</v>
      </c>
      <c r="M1253" s="69" t="s">
        <v>60</v>
      </c>
      <c r="O1253" s="69" t="s">
        <v>1177</v>
      </c>
    </row>
    <row r="1254" spans="1:15" ht="15" x14ac:dyDescent="0.2">
      <c r="A1254" s="70" t="s">
        <v>298</v>
      </c>
      <c r="B1254" s="69">
        <v>2852</v>
      </c>
      <c r="C1254" s="69" t="s">
        <v>700</v>
      </c>
      <c r="D1254" s="70" t="s">
        <v>891</v>
      </c>
      <c r="E1254" s="70" t="s">
        <v>891</v>
      </c>
      <c r="F1254" s="70">
        <v>1</v>
      </c>
      <c r="G1254" t="s">
        <v>702</v>
      </c>
      <c r="H1254" t="s">
        <v>702</v>
      </c>
      <c r="I1254" t="s">
        <v>896</v>
      </c>
      <c r="J1254" t="s">
        <v>745</v>
      </c>
      <c r="K1254" t="s">
        <v>1163</v>
      </c>
      <c r="L1254" s="69" t="s">
        <v>62</v>
      </c>
      <c r="M1254" s="69" t="s">
        <v>60</v>
      </c>
      <c r="O1254" s="69" t="s">
        <v>1177</v>
      </c>
    </row>
    <row r="1255" spans="1:15" ht="15" x14ac:dyDescent="0.2">
      <c r="A1255" s="70" t="s">
        <v>298</v>
      </c>
      <c r="B1255" s="69">
        <v>2853</v>
      </c>
      <c r="C1255" s="69" t="s">
        <v>700</v>
      </c>
      <c r="D1255" s="70" t="s">
        <v>891</v>
      </c>
      <c r="E1255" s="70" t="s">
        <v>891</v>
      </c>
      <c r="F1255" s="70">
        <v>1</v>
      </c>
      <c r="G1255" t="s">
        <v>702</v>
      </c>
      <c r="H1255" t="s">
        <v>702</v>
      </c>
      <c r="I1255" t="s">
        <v>896</v>
      </c>
      <c r="J1255" t="s">
        <v>745</v>
      </c>
      <c r="K1255" t="s">
        <v>1163</v>
      </c>
      <c r="L1255" s="69" t="s">
        <v>62</v>
      </c>
      <c r="M1255" s="69" t="s">
        <v>60</v>
      </c>
      <c r="O1255" s="69" t="s">
        <v>1177</v>
      </c>
    </row>
    <row r="1256" spans="1:15" ht="15" x14ac:dyDescent="0.2">
      <c r="A1256" s="70" t="s">
        <v>298</v>
      </c>
      <c r="B1256" s="69">
        <v>2854</v>
      </c>
      <c r="C1256" s="69" t="s">
        <v>700</v>
      </c>
      <c r="D1256" s="70" t="s">
        <v>891</v>
      </c>
      <c r="E1256" s="70" t="s">
        <v>891</v>
      </c>
      <c r="F1256" s="70">
        <v>1</v>
      </c>
      <c r="G1256" t="s">
        <v>702</v>
      </c>
      <c r="H1256" t="s">
        <v>702</v>
      </c>
      <c r="I1256" t="s">
        <v>896</v>
      </c>
      <c r="J1256" t="s">
        <v>745</v>
      </c>
      <c r="K1256" t="s">
        <v>1163</v>
      </c>
      <c r="L1256" s="69" t="s">
        <v>62</v>
      </c>
      <c r="M1256" s="69" t="s">
        <v>60</v>
      </c>
      <c r="O1256" s="69" t="s">
        <v>1177</v>
      </c>
    </row>
    <row r="1257" spans="1:15" ht="15" x14ac:dyDescent="0.2">
      <c r="A1257" s="70" t="s">
        <v>298</v>
      </c>
      <c r="B1257" s="69">
        <v>2885</v>
      </c>
      <c r="C1257" s="69" t="s">
        <v>700</v>
      </c>
      <c r="D1257" s="70" t="s">
        <v>891</v>
      </c>
      <c r="E1257" s="70" t="s">
        <v>891</v>
      </c>
      <c r="F1257" s="70">
        <v>1</v>
      </c>
      <c r="G1257" t="s">
        <v>702</v>
      </c>
      <c r="H1257" t="s">
        <v>702</v>
      </c>
      <c r="I1257" t="s">
        <v>896</v>
      </c>
      <c r="J1257" t="s">
        <v>745</v>
      </c>
      <c r="K1257" t="s">
        <v>1163</v>
      </c>
      <c r="L1257" s="69" t="s">
        <v>62</v>
      </c>
      <c r="M1257" s="69" t="s">
        <v>60</v>
      </c>
      <c r="O1257" s="69" t="s">
        <v>1177</v>
      </c>
    </row>
    <row r="1258" spans="1:15" ht="15" x14ac:dyDescent="0.2">
      <c r="A1258" s="70" t="s">
        <v>298</v>
      </c>
      <c r="B1258" s="69">
        <v>2886</v>
      </c>
      <c r="C1258" s="69" t="s">
        <v>700</v>
      </c>
      <c r="D1258" s="70" t="s">
        <v>891</v>
      </c>
      <c r="E1258" s="70" t="s">
        <v>891</v>
      </c>
      <c r="F1258" s="70">
        <v>1</v>
      </c>
      <c r="G1258" t="s">
        <v>702</v>
      </c>
      <c r="H1258" t="s">
        <v>702</v>
      </c>
      <c r="I1258" t="s">
        <v>896</v>
      </c>
      <c r="J1258" t="s">
        <v>745</v>
      </c>
      <c r="K1258" t="s">
        <v>1163</v>
      </c>
      <c r="L1258" s="69" t="s">
        <v>62</v>
      </c>
      <c r="M1258" s="69" t="s">
        <v>60</v>
      </c>
      <c r="O1258" s="69" t="s">
        <v>1177</v>
      </c>
    </row>
    <row r="1259" spans="1:15" ht="15" x14ac:dyDescent="0.2">
      <c r="A1259" s="70" t="s">
        <v>298</v>
      </c>
      <c r="B1259" s="69">
        <v>2887</v>
      </c>
      <c r="C1259" s="69" t="s">
        <v>700</v>
      </c>
      <c r="D1259" s="70" t="s">
        <v>891</v>
      </c>
      <c r="E1259" s="70" t="s">
        <v>891</v>
      </c>
      <c r="F1259" s="70">
        <v>1</v>
      </c>
      <c r="G1259" t="s">
        <v>702</v>
      </c>
      <c r="H1259" t="s">
        <v>702</v>
      </c>
      <c r="I1259" t="s">
        <v>896</v>
      </c>
      <c r="J1259" t="s">
        <v>745</v>
      </c>
      <c r="K1259" t="s">
        <v>1163</v>
      </c>
      <c r="L1259" s="69" t="s">
        <v>62</v>
      </c>
      <c r="M1259" s="69" t="s">
        <v>60</v>
      </c>
      <c r="O1259" s="69" t="s">
        <v>1177</v>
      </c>
    </row>
    <row r="1260" spans="1:15" ht="15" x14ac:dyDescent="0.2">
      <c r="A1260" s="70" t="s">
        <v>328</v>
      </c>
      <c r="B1260" s="69">
        <v>3304</v>
      </c>
      <c r="C1260" s="69" t="s">
        <v>700</v>
      </c>
      <c r="D1260" s="70" t="s">
        <v>891</v>
      </c>
      <c r="E1260" s="70" t="s">
        <v>891</v>
      </c>
      <c r="F1260" s="70">
        <v>1</v>
      </c>
      <c r="G1260" t="s">
        <v>702</v>
      </c>
      <c r="H1260" t="s">
        <v>702</v>
      </c>
      <c r="I1260" t="s">
        <v>896</v>
      </c>
      <c r="J1260" t="s">
        <v>745</v>
      </c>
      <c r="K1260" t="s">
        <v>1163</v>
      </c>
      <c r="L1260" s="69" t="s">
        <v>62</v>
      </c>
      <c r="M1260" s="69" t="s">
        <v>60</v>
      </c>
      <c r="O1260" s="69" t="s">
        <v>1177</v>
      </c>
    </row>
    <row r="1261" spans="1:15" ht="15" x14ac:dyDescent="0.2">
      <c r="A1261" s="70" t="s">
        <v>328</v>
      </c>
      <c r="B1261" s="69">
        <v>3305</v>
      </c>
      <c r="C1261" s="69" t="s">
        <v>700</v>
      </c>
      <c r="D1261" s="70" t="s">
        <v>891</v>
      </c>
      <c r="E1261" s="70" t="s">
        <v>891</v>
      </c>
      <c r="F1261" s="70">
        <v>1</v>
      </c>
      <c r="G1261" t="s">
        <v>702</v>
      </c>
      <c r="H1261" t="s">
        <v>702</v>
      </c>
      <c r="I1261" t="s">
        <v>896</v>
      </c>
      <c r="J1261" t="s">
        <v>745</v>
      </c>
      <c r="K1261" t="s">
        <v>1163</v>
      </c>
      <c r="L1261" s="69" t="s">
        <v>62</v>
      </c>
      <c r="M1261" s="69" t="s">
        <v>60</v>
      </c>
      <c r="O1261" s="69" t="s">
        <v>1177</v>
      </c>
    </row>
    <row r="1262" spans="1:15" ht="15" x14ac:dyDescent="0.2">
      <c r="A1262" s="70" t="s">
        <v>328</v>
      </c>
      <c r="B1262" s="69">
        <v>3306</v>
      </c>
      <c r="C1262" s="69" t="s">
        <v>700</v>
      </c>
      <c r="D1262" s="70" t="s">
        <v>891</v>
      </c>
      <c r="E1262" s="70" t="s">
        <v>891</v>
      </c>
      <c r="F1262" s="70">
        <v>1</v>
      </c>
      <c r="G1262" t="s">
        <v>702</v>
      </c>
      <c r="H1262" t="s">
        <v>702</v>
      </c>
      <c r="I1262" t="s">
        <v>896</v>
      </c>
      <c r="J1262" t="s">
        <v>745</v>
      </c>
      <c r="K1262" t="s">
        <v>1163</v>
      </c>
      <c r="L1262" s="69" t="s">
        <v>62</v>
      </c>
      <c r="M1262" s="69" t="s">
        <v>60</v>
      </c>
      <c r="O1262" s="69" t="s">
        <v>1177</v>
      </c>
    </row>
    <row r="1263" spans="1:15" ht="15" x14ac:dyDescent="0.2">
      <c r="A1263" s="69" t="s">
        <v>460</v>
      </c>
      <c r="B1263" s="69">
        <v>5012</v>
      </c>
      <c r="C1263" s="69" t="s">
        <v>700</v>
      </c>
      <c r="D1263" s="70" t="s">
        <v>891</v>
      </c>
      <c r="E1263" s="70" t="s">
        <v>891</v>
      </c>
      <c r="F1263" s="70">
        <v>1</v>
      </c>
      <c r="G1263" t="s">
        <v>702</v>
      </c>
      <c r="H1263" t="s">
        <v>702</v>
      </c>
      <c r="I1263" t="s">
        <v>896</v>
      </c>
      <c r="J1263" t="s">
        <v>745</v>
      </c>
      <c r="K1263" t="s">
        <v>1163</v>
      </c>
      <c r="L1263" s="69" t="s">
        <v>62</v>
      </c>
      <c r="M1263" s="69" t="s">
        <v>60</v>
      </c>
      <c r="O1263" s="69" t="s">
        <v>1177</v>
      </c>
    </row>
    <row r="1264" spans="1:15" ht="15" x14ac:dyDescent="0.2">
      <c r="A1264" s="69" t="s">
        <v>460</v>
      </c>
      <c r="B1264" s="69">
        <v>5013</v>
      </c>
      <c r="C1264" s="69" t="s">
        <v>700</v>
      </c>
      <c r="D1264" s="70" t="s">
        <v>891</v>
      </c>
      <c r="E1264" s="70" t="s">
        <v>891</v>
      </c>
      <c r="F1264" s="70">
        <v>1</v>
      </c>
      <c r="G1264" t="s">
        <v>702</v>
      </c>
      <c r="H1264" t="s">
        <v>702</v>
      </c>
      <c r="I1264" t="s">
        <v>896</v>
      </c>
      <c r="J1264" t="s">
        <v>745</v>
      </c>
      <c r="K1264" t="s">
        <v>1163</v>
      </c>
      <c r="L1264" s="69" t="s">
        <v>62</v>
      </c>
      <c r="M1264" s="69" t="s">
        <v>60</v>
      </c>
      <c r="O1264" s="69" t="s">
        <v>1177</v>
      </c>
    </row>
    <row r="1265" spans="1:15" ht="15" x14ac:dyDescent="0.2">
      <c r="A1265" s="69" t="s">
        <v>460</v>
      </c>
      <c r="B1265" s="69">
        <v>5014</v>
      </c>
      <c r="C1265" s="69" t="s">
        <v>700</v>
      </c>
      <c r="D1265" s="70" t="s">
        <v>891</v>
      </c>
      <c r="E1265" s="70" t="s">
        <v>891</v>
      </c>
      <c r="F1265" s="70">
        <v>1</v>
      </c>
      <c r="G1265" t="s">
        <v>702</v>
      </c>
      <c r="H1265" t="s">
        <v>702</v>
      </c>
      <c r="I1265" t="s">
        <v>896</v>
      </c>
      <c r="J1265" t="s">
        <v>745</v>
      </c>
      <c r="K1265" t="s">
        <v>1163</v>
      </c>
      <c r="L1265" s="69" t="s">
        <v>62</v>
      </c>
      <c r="M1265" s="69" t="s">
        <v>60</v>
      </c>
      <c r="O1265" s="69" t="s">
        <v>1177</v>
      </c>
    </row>
    <row r="1266" spans="1:15" ht="15" x14ac:dyDescent="0.2">
      <c r="A1266" s="69" t="s">
        <v>460</v>
      </c>
      <c r="B1266" s="69">
        <v>5033</v>
      </c>
      <c r="C1266" s="69" t="s">
        <v>700</v>
      </c>
      <c r="D1266" s="70" t="s">
        <v>891</v>
      </c>
      <c r="E1266" s="70" t="s">
        <v>891</v>
      </c>
      <c r="F1266" s="70">
        <v>1</v>
      </c>
      <c r="G1266" t="s">
        <v>702</v>
      </c>
      <c r="H1266" t="s">
        <v>702</v>
      </c>
      <c r="I1266" t="s">
        <v>896</v>
      </c>
      <c r="J1266" t="s">
        <v>745</v>
      </c>
      <c r="K1266" t="s">
        <v>1163</v>
      </c>
      <c r="L1266" s="69" t="s">
        <v>62</v>
      </c>
      <c r="M1266" s="69" t="s">
        <v>60</v>
      </c>
      <c r="O1266" s="69" t="s">
        <v>1177</v>
      </c>
    </row>
    <row r="1267" spans="1:15" ht="15" x14ac:dyDescent="0.2">
      <c r="A1267" s="69" t="s">
        <v>460</v>
      </c>
      <c r="B1267" s="69">
        <v>5034</v>
      </c>
      <c r="C1267" s="69" t="s">
        <v>700</v>
      </c>
      <c r="D1267" s="70" t="s">
        <v>891</v>
      </c>
      <c r="E1267" s="70" t="s">
        <v>891</v>
      </c>
      <c r="F1267" s="70">
        <v>1</v>
      </c>
      <c r="G1267" t="s">
        <v>702</v>
      </c>
      <c r="H1267" t="s">
        <v>702</v>
      </c>
      <c r="I1267" t="s">
        <v>896</v>
      </c>
      <c r="J1267" t="s">
        <v>745</v>
      </c>
      <c r="K1267" t="s">
        <v>1163</v>
      </c>
      <c r="L1267" s="69" t="s">
        <v>62</v>
      </c>
      <c r="M1267" s="69" t="s">
        <v>60</v>
      </c>
      <c r="O1267" s="69" t="s">
        <v>1177</v>
      </c>
    </row>
    <row r="1268" spans="1:15" ht="15" x14ac:dyDescent="0.2">
      <c r="A1268" s="69" t="s">
        <v>460</v>
      </c>
      <c r="B1268" s="69">
        <v>5035</v>
      </c>
      <c r="C1268" s="69" t="s">
        <v>700</v>
      </c>
      <c r="D1268" s="70" t="s">
        <v>891</v>
      </c>
      <c r="E1268" s="70" t="s">
        <v>891</v>
      </c>
      <c r="F1268" s="70">
        <v>1</v>
      </c>
      <c r="G1268" t="s">
        <v>702</v>
      </c>
      <c r="H1268" t="s">
        <v>702</v>
      </c>
      <c r="I1268" t="s">
        <v>896</v>
      </c>
      <c r="J1268" t="s">
        <v>745</v>
      </c>
      <c r="K1268" t="s">
        <v>1163</v>
      </c>
      <c r="L1268" s="69" t="s">
        <v>62</v>
      </c>
      <c r="M1268" s="69" t="s">
        <v>60</v>
      </c>
      <c r="O1268" s="69" t="s">
        <v>1177</v>
      </c>
    </row>
    <row r="1269" spans="1:15" ht="15" x14ac:dyDescent="0.2">
      <c r="A1269" s="69" t="s">
        <v>84</v>
      </c>
      <c r="B1269" s="69">
        <v>306</v>
      </c>
      <c r="C1269" s="69" t="s">
        <v>700</v>
      </c>
      <c r="D1269" s="70" t="s">
        <v>891</v>
      </c>
      <c r="E1269" s="70" t="s">
        <v>891</v>
      </c>
      <c r="F1269" s="69">
        <v>1</v>
      </c>
      <c r="G1269" t="s">
        <v>702</v>
      </c>
      <c r="H1269" t="s">
        <v>702</v>
      </c>
      <c r="I1269" t="s">
        <v>896</v>
      </c>
      <c r="J1269" t="s">
        <v>745</v>
      </c>
      <c r="K1269" t="s">
        <v>1163</v>
      </c>
      <c r="L1269" s="69" t="s">
        <v>62</v>
      </c>
      <c r="M1269" s="69" t="s">
        <v>60</v>
      </c>
      <c r="O1269" s="69" t="s">
        <v>1177</v>
      </c>
    </row>
    <row r="1270" spans="1:15" ht="15" x14ac:dyDescent="0.2">
      <c r="A1270" s="69" t="s">
        <v>84</v>
      </c>
      <c r="B1270" s="69">
        <v>307</v>
      </c>
      <c r="C1270" s="69" t="s">
        <v>700</v>
      </c>
      <c r="D1270" s="70" t="s">
        <v>891</v>
      </c>
      <c r="E1270" s="70" t="s">
        <v>891</v>
      </c>
      <c r="F1270" s="69">
        <v>1</v>
      </c>
      <c r="G1270" t="s">
        <v>702</v>
      </c>
      <c r="H1270" t="s">
        <v>702</v>
      </c>
      <c r="I1270" t="s">
        <v>896</v>
      </c>
      <c r="J1270" t="s">
        <v>745</v>
      </c>
      <c r="K1270" t="s">
        <v>1163</v>
      </c>
      <c r="L1270" s="69" t="s">
        <v>62</v>
      </c>
      <c r="M1270" s="69" t="s">
        <v>60</v>
      </c>
      <c r="O1270" s="69" t="s">
        <v>1177</v>
      </c>
    </row>
    <row r="1271" spans="1:15" ht="15" x14ac:dyDescent="0.2">
      <c r="A1271" s="69" t="s">
        <v>84</v>
      </c>
      <c r="B1271" s="69">
        <v>334</v>
      </c>
      <c r="C1271" s="69" t="s">
        <v>700</v>
      </c>
      <c r="D1271" s="70" t="s">
        <v>891</v>
      </c>
      <c r="E1271" s="70" t="s">
        <v>891</v>
      </c>
      <c r="F1271" s="69">
        <v>1</v>
      </c>
      <c r="G1271" t="s">
        <v>702</v>
      </c>
      <c r="H1271" t="s">
        <v>702</v>
      </c>
      <c r="I1271" t="s">
        <v>896</v>
      </c>
      <c r="J1271" t="s">
        <v>745</v>
      </c>
      <c r="K1271" t="s">
        <v>1163</v>
      </c>
      <c r="L1271" s="69" t="s">
        <v>62</v>
      </c>
      <c r="M1271" s="69" t="s">
        <v>60</v>
      </c>
      <c r="O1271" s="69" t="s">
        <v>1177</v>
      </c>
    </row>
    <row r="1272" spans="1:15" ht="15" x14ac:dyDescent="0.2">
      <c r="A1272" s="69" t="s">
        <v>84</v>
      </c>
      <c r="B1272" s="69">
        <v>335</v>
      </c>
      <c r="C1272" s="69" t="s">
        <v>700</v>
      </c>
      <c r="D1272" s="70" t="s">
        <v>891</v>
      </c>
      <c r="E1272" s="70" t="s">
        <v>891</v>
      </c>
      <c r="F1272" s="69">
        <v>1</v>
      </c>
      <c r="G1272" t="s">
        <v>702</v>
      </c>
      <c r="H1272" t="s">
        <v>702</v>
      </c>
      <c r="I1272" t="s">
        <v>896</v>
      </c>
      <c r="J1272" t="s">
        <v>745</v>
      </c>
      <c r="K1272" t="s">
        <v>1163</v>
      </c>
      <c r="L1272" s="69" t="s">
        <v>62</v>
      </c>
      <c r="M1272" s="69" t="s">
        <v>60</v>
      </c>
      <c r="O1272" s="69" t="s">
        <v>1177</v>
      </c>
    </row>
    <row r="1273" spans="1:15" ht="15" x14ac:dyDescent="0.2">
      <c r="A1273" s="70" t="s">
        <v>475</v>
      </c>
      <c r="B1273" s="69">
        <v>5447</v>
      </c>
      <c r="C1273" s="69" t="s">
        <v>700</v>
      </c>
      <c r="D1273" s="70" t="s">
        <v>891</v>
      </c>
      <c r="E1273" s="70" t="s">
        <v>891</v>
      </c>
      <c r="F1273" s="70">
        <v>1</v>
      </c>
      <c r="G1273" t="s">
        <v>702</v>
      </c>
      <c r="H1273" t="s">
        <v>702</v>
      </c>
      <c r="I1273" t="s">
        <v>896</v>
      </c>
      <c r="J1273" t="s">
        <v>745</v>
      </c>
      <c r="K1273" t="s">
        <v>1163</v>
      </c>
      <c r="L1273" s="69" t="s">
        <v>62</v>
      </c>
      <c r="M1273" s="69" t="s">
        <v>60</v>
      </c>
      <c r="O1273" s="69" t="s">
        <v>1177</v>
      </c>
    </row>
    <row r="1274" spans="1:15" ht="15" x14ac:dyDescent="0.2">
      <c r="A1274" s="70" t="s">
        <v>475</v>
      </c>
      <c r="B1274" s="69">
        <v>5448</v>
      </c>
      <c r="C1274" s="69" t="s">
        <v>700</v>
      </c>
      <c r="D1274" s="70" t="s">
        <v>891</v>
      </c>
      <c r="E1274" s="70" t="s">
        <v>891</v>
      </c>
      <c r="F1274" s="70">
        <v>1</v>
      </c>
      <c r="G1274" t="s">
        <v>702</v>
      </c>
      <c r="H1274" t="s">
        <v>702</v>
      </c>
      <c r="I1274" t="s">
        <v>896</v>
      </c>
      <c r="J1274" t="s">
        <v>745</v>
      </c>
      <c r="K1274" t="s">
        <v>1163</v>
      </c>
      <c r="L1274" s="69" t="s">
        <v>62</v>
      </c>
      <c r="M1274" s="69" t="s">
        <v>60</v>
      </c>
      <c r="O1274" s="69" t="s">
        <v>1177</v>
      </c>
    </row>
    <row r="1275" spans="1:15" ht="15" x14ac:dyDescent="0.2">
      <c r="A1275" s="70" t="s">
        <v>475</v>
      </c>
      <c r="B1275" s="69">
        <v>5449</v>
      </c>
      <c r="C1275" s="69" t="s">
        <v>700</v>
      </c>
      <c r="D1275" s="70" t="s">
        <v>891</v>
      </c>
      <c r="E1275" s="70" t="s">
        <v>891</v>
      </c>
      <c r="F1275" s="70">
        <v>1</v>
      </c>
      <c r="G1275" t="s">
        <v>702</v>
      </c>
      <c r="H1275" t="s">
        <v>702</v>
      </c>
      <c r="I1275" t="s">
        <v>896</v>
      </c>
      <c r="J1275" t="s">
        <v>745</v>
      </c>
      <c r="K1275" t="s">
        <v>1163</v>
      </c>
      <c r="L1275" s="69" t="s">
        <v>62</v>
      </c>
      <c r="M1275" s="69" t="s">
        <v>60</v>
      </c>
      <c r="O1275" s="69" t="s">
        <v>1177</v>
      </c>
    </row>
    <row r="1276" spans="1:15" ht="15" x14ac:dyDescent="0.2">
      <c r="A1276" s="70" t="s">
        <v>475</v>
      </c>
      <c r="B1276" s="69">
        <v>5450</v>
      </c>
      <c r="C1276" s="69" t="s">
        <v>700</v>
      </c>
      <c r="D1276" s="70" t="s">
        <v>891</v>
      </c>
      <c r="E1276" s="70" t="s">
        <v>891</v>
      </c>
      <c r="F1276" s="70">
        <v>1</v>
      </c>
      <c r="G1276" t="s">
        <v>702</v>
      </c>
      <c r="H1276" t="s">
        <v>702</v>
      </c>
      <c r="I1276" t="s">
        <v>896</v>
      </c>
      <c r="J1276" t="s">
        <v>745</v>
      </c>
      <c r="K1276" t="s">
        <v>1163</v>
      </c>
      <c r="L1276" s="69" t="s">
        <v>62</v>
      </c>
      <c r="M1276" s="69" t="s">
        <v>60</v>
      </c>
      <c r="O1276" s="69" t="s">
        <v>1177</v>
      </c>
    </row>
    <row r="1277" spans="1:15" ht="15" x14ac:dyDescent="0.2">
      <c r="A1277" s="70" t="s">
        <v>475</v>
      </c>
      <c r="B1277" s="69">
        <v>5451</v>
      </c>
      <c r="C1277" s="69" t="s">
        <v>700</v>
      </c>
      <c r="D1277" s="70" t="s">
        <v>891</v>
      </c>
      <c r="E1277" s="70" t="s">
        <v>891</v>
      </c>
      <c r="F1277" s="70">
        <v>1</v>
      </c>
      <c r="G1277" t="s">
        <v>702</v>
      </c>
      <c r="H1277" t="s">
        <v>702</v>
      </c>
      <c r="I1277" t="s">
        <v>896</v>
      </c>
      <c r="J1277" t="s">
        <v>745</v>
      </c>
      <c r="K1277" t="s">
        <v>1163</v>
      </c>
      <c r="L1277" s="69" t="s">
        <v>62</v>
      </c>
      <c r="M1277" s="69" t="s">
        <v>60</v>
      </c>
      <c r="O1277" s="69" t="s">
        <v>1177</v>
      </c>
    </row>
    <row r="1278" spans="1:15" ht="15" x14ac:dyDescent="0.2">
      <c r="A1278" s="70" t="s">
        <v>475</v>
      </c>
      <c r="B1278" s="69">
        <v>5502</v>
      </c>
      <c r="C1278" s="69" t="s">
        <v>700</v>
      </c>
      <c r="D1278" s="70" t="s">
        <v>891</v>
      </c>
      <c r="E1278" s="70" t="s">
        <v>891</v>
      </c>
      <c r="F1278" s="70">
        <v>1</v>
      </c>
      <c r="G1278" t="s">
        <v>702</v>
      </c>
      <c r="H1278" t="s">
        <v>702</v>
      </c>
      <c r="I1278" t="s">
        <v>896</v>
      </c>
      <c r="J1278" t="s">
        <v>745</v>
      </c>
      <c r="K1278" t="s">
        <v>1163</v>
      </c>
      <c r="L1278" s="69" t="s">
        <v>62</v>
      </c>
      <c r="M1278" s="69" t="s">
        <v>60</v>
      </c>
      <c r="O1278" s="69" t="s">
        <v>1177</v>
      </c>
    </row>
    <row r="1279" spans="1:15" ht="15" x14ac:dyDescent="0.2">
      <c r="A1279" s="70" t="s">
        <v>181</v>
      </c>
      <c r="B1279" s="69">
        <v>1127</v>
      </c>
      <c r="C1279" s="69" t="s">
        <v>700</v>
      </c>
      <c r="D1279" s="70" t="s">
        <v>763</v>
      </c>
      <c r="E1279" s="70" t="s">
        <v>763</v>
      </c>
      <c r="F1279" s="69">
        <v>1</v>
      </c>
      <c r="G1279" t="s">
        <v>702</v>
      </c>
      <c r="H1279" t="s">
        <v>702</v>
      </c>
      <c r="I1279" t="s">
        <v>896</v>
      </c>
      <c r="J1279" t="s">
        <v>745</v>
      </c>
      <c r="K1279" t="s">
        <v>1163</v>
      </c>
      <c r="L1279" s="69" t="s">
        <v>62</v>
      </c>
      <c r="M1279" s="69" t="s">
        <v>60</v>
      </c>
      <c r="O1279" s="69" t="s">
        <v>1177</v>
      </c>
    </row>
    <row r="1280" spans="1:15" ht="15" x14ac:dyDescent="0.2">
      <c r="A1280" s="70" t="s">
        <v>207</v>
      </c>
      <c r="B1280" s="69">
        <v>1287</v>
      </c>
      <c r="C1280" s="69" t="s">
        <v>700</v>
      </c>
      <c r="D1280" s="70" t="s">
        <v>763</v>
      </c>
      <c r="E1280" s="70" t="s">
        <v>763</v>
      </c>
      <c r="F1280" s="69">
        <v>1</v>
      </c>
      <c r="G1280" t="s">
        <v>702</v>
      </c>
      <c r="H1280" t="s">
        <v>702</v>
      </c>
      <c r="I1280" t="s">
        <v>896</v>
      </c>
      <c r="J1280" t="s">
        <v>745</v>
      </c>
      <c r="K1280" t="s">
        <v>1163</v>
      </c>
      <c r="L1280" s="69" t="s">
        <v>62</v>
      </c>
      <c r="M1280" s="69" t="s">
        <v>60</v>
      </c>
      <c r="O1280" s="69" t="s">
        <v>1177</v>
      </c>
    </row>
    <row r="1281" spans="1:15" ht="15" x14ac:dyDescent="0.2">
      <c r="A1281" s="70" t="s">
        <v>207</v>
      </c>
      <c r="B1281" s="69">
        <v>1288</v>
      </c>
      <c r="C1281" s="69" t="s">
        <v>700</v>
      </c>
      <c r="D1281" s="70" t="s">
        <v>763</v>
      </c>
      <c r="E1281" s="70" t="s">
        <v>763</v>
      </c>
      <c r="F1281" s="69">
        <v>1</v>
      </c>
      <c r="G1281" t="s">
        <v>702</v>
      </c>
      <c r="H1281" t="s">
        <v>702</v>
      </c>
      <c r="I1281" t="s">
        <v>896</v>
      </c>
      <c r="J1281" t="s">
        <v>745</v>
      </c>
      <c r="K1281" t="s">
        <v>1163</v>
      </c>
      <c r="L1281" s="69" t="s">
        <v>62</v>
      </c>
      <c r="M1281" s="69" t="s">
        <v>60</v>
      </c>
      <c r="O1281" s="69" t="s">
        <v>1177</v>
      </c>
    </row>
    <row r="1282" spans="1:15" ht="15" x14ac:dyDescent="0.2">
      <c r="A1282" s="70" t="s">
        <v>207</v>
      </c>
      <c r="B1282" s="69">
        <v>1289</v>
      </c>
      <c r="C1282" s="69" t="s">
        <v>700</v>
      </c>
      <c r="D1282" s="70" t="s">
        <v>763</v>
      </c>
      <c r="E1282" s="70" t="s">
        <v>763</v>
      </c>
      <c r="F1282" s="69">
        <v>1</v>
      </c>
      <c r="G1282" t="s">
        <v>702</v>
      </c>
      <c r="H1282" t="s">
        <v>702</v>
      </c>
      <c r="I1282" t="s">
        <v>896</v>
      </c>
      <c r="J1282" t="s">
        <v>745</v>
      </c>
      <c r="K1282" t="s">
        <v>1163</v>
      </c>
      <c r="L1282" s="69" t="s">
        <v>62</v>
      </c>
      <c r="M1282" s="69" t="s">
        <v>60</v>
      </c>
      <c r="O1282" s="69" t="s">
        <v>1177</v>
      </c>
    </row>
    <row r="1283" spans="1:15" ht="15" x14ac:dyDescent="0.2">
      <c r="A1283" s="70" t="s">
        <v>207</v>
      </c>
      <c r="B1283" s="69">
        <v>1290</v>
      </c>
      <c r="C1283" s="69" t="s">
        <v>700</v>
      </c>
      <c r="D1283" s="70" t="s">
        <v>763</v>
      </c>
      <c r="E1283" s="70" t="s">
        <v>763</v>
      </c>
      <c r="F1283" s="69">
        <v>1</v>
      </c>
      <c r="G1283" t="s">
        <v>702</v>
      </c>
      <c r="H1283" t="s">
        <v>702</v>
      </c>
      <c r="I1283" t="s">
        <v>896</v>
      </c>
      <c r="J1283" t="s">
        <v>745</v>
      </c>
      <c r="K1283" t="s">
        <v>1163</v>
      </c>
      <c r="L1283" s="69" t="s">
        <v>62</v>
      </c>
      <c r="M1283" s="69" t="s">
        <v>60</v>
      </c>
      <c r="O1283" s="69" t="s">
        <v>1177</v>
      </c>
    </row>
    <row r="1284" spans="1:15" ht="15" x14ac:dyDescent="0.2">
      <c r="A1284" s="70" t="s">
        <v>207</v>
      </c>
      <c r="B1284" s="69">
        <v>1291</v>
      </c>
      <c r="C1284" s="69" t="s">
        <v>700</v>
      </c>
      <c r="D1284" s="70" t="s">
        <v>763</v>
      </c>
      <c r="E1284" s="70" t="s">
        <v>763</v>
      </c>
      <c r="F1284" s="69">
        <v>1</v>
      </c>
      <c r="G1284" t="s">
        <v>702</v>
      </c>
      <c r="H1284" t="s">
        <v>702</v>
      </c>
      <c r="I1284" t="s">
        <v>896</v>
      </c>
      <c r="J1284" t="s">
        <v>745</v>
      </c>
      <c r="K1284" t="s">
        <v>1163</v>
      </c>
      <c r="L1284" s="69" t="s">
        <v>62</v>
      </c>
      <c r="M1284" s="69" t="s">
        <v>60</v>
      </c>
      <c r="O1284" s="69" t="s">
        <v>1177</v>
      </c>
    </row>
    <row r="1285" spans="1:15" ht="15" x14ac:dyDescent="0.2">
      <c r="A1285" s="70" t="s">
        <v>282</v>
      </c>
      <c r="B1285" s="69">
        <v>2486</v>
      </c>
      <c r="C1285" s="69" t="s">
        <v>700</v>
      </c>
      <c r="D1285" s="70" t="s">
        <v>763</v>
      </c>
      <c r="E1285" s="70" t="s">
        <v>763</v>
      </c>
      <c r="F1285" s="69">
        <v>1</v>
      </c>
      <c r="G1285" t="s">
        <v>702</v>
      </c>
      <c r="H1285" t="s">
        <v>702</v>
      </c>
      <c r="I1285" t="s">
        <v>896</v>
      </c>
      <c r="J1285" t="s">
        <v>745</v>
      </c>
      <c r="K1285" t="s">
        <v>1163</v>
      </c>
      <c r="L1285" s="69" t="s">
        <v>62</v>
      </c>
      <c r="M1285" s="69" t="s">
        <v>60</v>
      </c>
      <c r="O1285" s="69" t="s">
        <v>1177</v>
      </c>
    </row>
    <row r="1286" spans="1:15" ht="15" x14ac:dyDescent="0.2">
      <c r="A1286" s="70" t="s">
        <v>282</v>
      </c>
      <c r="B1286" s="69">
        <v>2487</v>
      </c>
      <c r="C1286" s="69" t="s">
        <v>700</v>
      </c>
      <c r="D1286" s="70" t="s">
        <v>763</v>
      </c>
      <c r="E1286" s="70" t="s">
        <v>763</v>
      </c>
      <c r="F1286" s="69">
        <v>1</v>
      </c>
      <c r="G1286" t="s">
        <v>702</v>
      </c>
      <c r="H1286" t="s">
        <v>702</v>
      </c>
      <c r="I1286" t="s">
        <v>896</v>
      </c>
      <c r="J1286" t="s">
        <v>745</v>
      </c>
      <c r="K1286" t="s">
        <v>1163</v>
      </c>
      <c r="L1286" s="69" t="s">
        <v>62</v>
      </c>
      <c r="M1286" s="69" t="s">
        <v>60</v>
      </c>
      <c r="O1286" s="69" t="s">
        <v>1177</v>
      </c>
    </row>
    <row r="1287" spans="1:15" ht="15" x14ac:dyDescent="0.2">
      <c r="A1287" s="70" t="s">
        <v>282</v>
      </c>
      <c r="B1287" s="69">
        <v>2488</v>
      </c>
      <c r="C1287" s="69" t="s">
        <v>700</v>
      </c>
      <c r="D1287" s="70" t="s">
        <v>763</v>
      </c>
      <c r="E1287" s="70" t="s">
        <v>763</v>
      </c>
      <c r="F1287" s="69">
        <v>1</v>
      </c>
      <c r="G1287" t="s">
        <v>702</v>
      </c>
      <c r="H1287" t="s">
        <v>702</v>
      </c>
      <c r="I1287" t="s">
        <v>896</v>
      </c>
      <c r="J1287" t="s">
        <v>745</v>
      </c>
      <c r="K1287" t="s">
        <v>1163</v>
      </c>
      <c r="L1287" s="69" t="s">
        <v>62</v>
      </c>
      <c r="M1287" s="69" t="s">
        <v>60</v>
      </c>
      <c r="O1287" s="69" t="s">
        <v>1177</v>
      </c>
    </row>
    <row r="1288" spans="1:15" ht="15" x14ac:dyDescent="0.2">
      <c r="A1288" s="70" t="s">
        <v>282</v>
      </c>
      <c r="B1288" s="69">
        <v>2544</v>
      </c>
      <c r="C1288" s="69" t="s">
        <v>700</v>
      </c>
      <c r="D1288" s="70" t="s">
        <v>763</v>
      </c>
      <c r="E1288" s="70" t="s">
        <v>763</v>
      </c>
      <c r="F1288" s="69">
        <v>1</v>
      </c>
      <c r="G1288" t="s">
        <v>702</v>
      </c>
      <c r="H1288" t="s">
        <v>702</v>
      </c>
      <c r="I1288" t="s">
        <v>896</v>
      </c>
      <c r="J1288" t="s">
        <v>745</v>
      </c>
      <c r="K1288" t="s">
        <v>1163</v>
      </c>
      <c r="L1288" s="69" t="s">
        <v>62</v>
      </c>
      <c r="M1288" s="69" t="s">
        <v>60</v>
      </c>
      <c r="O1288" s="69" t="s">
        <v>1177</v>
      </c>
    </row>
    <row r="1289" spans="1:15" ht="15" x14ac:dyDescent="0.2">
      <c r="A1289" s="70" t="s">
        <v>282</v>
      </c>
      <c r="B1289" s="69">
        <v>2545</v>
      </c>
      <c r="C1289" s="69" t="s">
        <v>700</v>
      </c>
      <c r="D1289" s="70" t="s">
        <v>763</v>
      </c>
      <c r="E1289" s="70" t="s">
        <v>763</v>
      </c>
      <c r="F1289" s="69">
        <v>1</v>
      </c>
      <c r="G1289" t="s">
        <v>702</v>
      </c>
      <c r="H1289" t="s">
        <v>702</v>
      </c>
      <c r="I1289" t="s">
        <v>896</v>
      </c>
      <c r="J1289" t="s">
        <v>745</v>
      </c>
      <c r="K1289" t="s">
        <v>1163</v>
      </c>
      <c r="L1289" s="69" t="s">
        <v>62</v>
      </c>
      <c r="M1289" s="69" t="s">
        <v>60</v>
      </c>
      <c r="O1289" s="69" t="s">
        <v>1177</v>
      </c>
    </row>
    <row r="1290" spans="1:15" ht="15" x14ac:dyDescent="0.2">
      <c r="A1290" s="70" t="s">
        <v>298</v>
      </c>
      <c r="B1290" s="69">
        <v>2907</v>
      </c>
      <c r="C1290" s="69" t="s">
        <v>700</v>
      </c>
      <c r="D1290" s="70" t="s">
        <v>763</v>
      </c>
      <c r="E1290" s="70" t="s">
        <v>763</v>
      </c>
      <c r="F1290" s="69">
        <v>1</v>
      </c>
      <c r="G1290" t="s">
        <v>702</v>
      </c>
      <c r="H1290" t="s">
        <v>702</v>
      </c>
      <c r="I1290" t="s">
        <v>896</v>
      </c>
      <c r="J1290" t="s">
        <v>745</v>
      </c>
      <c r="K1290" t="s">
        <v>1163</v>
      </c>
      <c r="L1290" s="69" t="s">
        <v>62</v>
      </c>
      <c r="M1290" s="69" t="s">
        <v>60</v>
      </c>
      <c r="O1290" s="69" t="s">
        <v>1177</v>
      </c>
    </row>
    <row r="1291" spans="1:15" ht="15" x14ac:dyDescent="0.2">
      <c r="A1291" s="70" t="s">
        <v>298</v>
      </c>
      <c r="B1291" s="69">
        <v>2926</v>
      </c>
      <c r="C1291" s="69" t="s">
        <v>700</v>
      </c>
      <c r="D1291" s="70" t="s">
        <v>763</v>
      </c>
      <c r="E1291" s="70" t="s">
        <v>763</v>
      </c>
      <c r="F1291" s="69">
        <v>1</v>
      </c>
      <c r="G1291" t="s">
        <v>702</v>
      </c>
      <c r="H1291" t="s">
        <v>702</v>
      </c>
      <c r="I1291" t="s">
        <v>896</v>
      </c>
      <c r="J1291" t="s">
        <v>745</v>
      </c>
      <c r="K1291" t="s">
        <v>1163</v>
      </c>
      <c r="L1291" s="69" t="s">
        <v>62</v>
      </c>
      <c r="M1291" s="69" t="s">
        <v>60</v>
      </c>
      <c r="O1291" s="69" t="s">
        <v>1177</v>
      </c>
    </row>
    <row r="1292" spans="1:15" ht="15" x14ac:dyDescent="0.2">
      <c r="A1292" s="70" t="s">
        <v>328</v>
      </c>
      <c r="B1292" s="69">
        <v>3268</v>
      </c>
      <c r="C1292" s="69" t="s">
        <v>700</v>
      </c>
      <c r="D1292" s="70" t="s">
        <v>763</v>
      </c>
      <c r="E1292" s="70" t="s">
        <v>763</v>
      </c>
      <c r="F1292" s="70">
        <v>1</v>
      </c>
      <c r="G1292" t="s">
        <v>702</v>
      </c>
      <c r="H1292" t="s">
        <v>702</v>
      </c>
      <c r="I1292" t="s">
        <v>896</v>
      </c>
      <c r="J1292" t="s">
        <v>745</v>
      </c>
      <c r="K1292" t="s">
        <v>1163</v>
      </c>
      <c r="L1292" s="69" t="s">
        <v>62</v>
      </c>
      <c r="M1292" s="69" t="s">
        <v>60</v>
      </c>
      <c r="O1292" s="69" t="s">
        <v>1177</v>
      </c>
    </row>
    <row r="1293" spans="1:15" ht="15" x14ac:dyDescent="0.2">
      <c r="A1293" s="70" t="s">
        <v>328</v>
      </c>
      <c r="B1293" s="69">
        <v>3269</v>
      </c>
      <c r="C1293" s="69" t="s">
        <v>700</v>
      </c>
      <c r="D1293" s="70" t="s">
        <v>763</v>
      </c>
      <c r="E1293" s="70" t="s">
        <v>763</v>
      </c>
      <c r="F1293" s="70">
        <v>1</v>
      </c>
      <c r="G1293" t="s">
        <v>702</v>
      </c>
      <c r="H1293" t="s">
        <v>702</v>
      </c>
      <c r="I1293" t="s">
        <v>896</v>
      </c>
      <c r="J1293" t="s">
        <v>745</v>
      </c>
      <c r="K1293" t="s">
        <v>1163</v>
      </c>
      <c r="L1293" s="69" t="s">
        <v>62</v>
      </c>
      <c r="M1293" s="69" t="s">
        <v>60</v>
      </c>
      <c r="O1293" s="69" t="s">
        <v>1177</v>
      </c>
    </row>
    <row r="1294" spans="1:15" ht="15" x14ac:dyDescent="0.2">
      <c r="A1294" s="70" t="s">
        <v>328</v>
      </c>
      <c r="B1294" s="69">
        <v>3270</v>
      </c>
      <c r="C1294" s="69" t="s">
        <v>700</v>
      </c>
      <c r="D1294" s="70" t="s">
        <v>763</v>
      </c>
      <c r="E1294" s="70" t="s">
        <v>763</v>
      </c>
      <c r="F1294" s="70">
        <v>1</v>
      </c>
      <c r="G1294" t="s">
        <v>702</v>
      </c>
      <c r="H1294" t="s">
        <v>702</v>
      </c>
      <c r="I1294" t="s">
        <v>896</v>
      </c>
      <c r="J1294" t="s">
        <v>745</v>
      </c>
      <c r="K1294" t="s">
        <v>1163</v>
      </c>
      <c r="L1294" s="69" t="s">
        <v>62</v>
      </c>
      <c r="M1294" s="69" t="s">
        <v>60</v>
      </c>
      <c r="O1294" s="69" t="s">
        <v>1177</v>
      </c>
    </row>
    <row r="1295" spans="1:15" ht="15" x14ac:dyDescent="0.2">
      <c r="A1295" s="70" t="s">
        <v>328</v>
      </c>
      <c r="B1295" s="69">
        <v>3271</v>
      </c>
      <c r="C1295" s="69" t="s">
        <v>700</v>
      </c>
      <c r="D1295" s="70" t="s">
        <v>763</v>
      </c>
      <c r="E1295" s="70" t="s">
        <v>763</v>
      </c>
      <c r="F1295" s="70">
        <v>1</v>
      </c>
      <c r="G1295" t="s">
        <v>702</v>
      </c>
      <c r="H1295" t="s">
        <v>702</v>
      </c>
      <c r="I1295" t="s">
        <v>896</v>
      </c>
      <c r="J1295" t="s">
        <v>745</v>
      </c>
      <c r="K1295" t="s">
        <v>1163</v>
      </c>
      <c r="L1295" s="69" t="s">
        <v>62</v>
      </c>
      <c r="M1295" s="69" t="s">
        <v>60</v>
      </c>
      <c r="O1295" s="69" t="s">
        <v>1177</v>
      </c>
    </row>
    <row r="1296" spans="1:15" ht="15" x14ac:dyDescent="0.2">
      <c r="A1296" s="69" t="s">
        <v>460</v>
      </c>
      <c r="B1296" s="69">
        <v>5043</v>
      </c>
      <c r="C1296" s="69" t="s">
        <v>700</v>
      </c>
      <c r="D1296" s="70" t="s">
        <v>763</v>
      </c>
      <c r="E1296" s="70" t="s">
        <v>763</v>
      </c>
      <c r="F1296" s="70">
        <v>1</v>
      </c>
      <c r="G1296" t="s">
        <v>702</v>
      </c>
      <c r="H1296" t="s">
        <v>702</v>
      </c>
      <c r="I1296" t="s">
        <v>896</v>
      </c>
      <c r="J1296" t="s">
        <v>745</v>
      </c>
      <c r="K1296" t="s">
        <v>1163</v>
      </c>
      <c r="L1296" s="69" t="s">
        <v>62</v>
      </c>
      <c r="M1296" s="69" t="s">
        <v>60</v>
      </c>
      <c r="O1296" s="69" t="s">
        <v>1177</v>
      </c>
    </row>
    <row r="1297" spans="1:15" ht="15" x14ac:dyDescent="0.2">
      <c r="A1297" s="69" t="s">
        <v>460</v>
      </c>
      <c r="B1297" s="69">
        <v>5044</v>
      </c>
      <c r="C1297" s="69" t="s">
        <v>700</v>
      </c>
      <c r="D1297" s="70" t="s">
        <v>763</v>
      </c>
      <c r="E1297" s="70" t="s">
        <v>763</v>
      </c>
      <c r="F1297" s="70">
        <v>1</v>
      </c>
      <c r="G1297" t="s">
        <v>702</v>
      </c>
      <c r="H1297" t="s">
        <v>702</v>
      </c>
      <c r="I1297" t="s">
        <v>896</v>
      </c>
      <c r="J1297" t="s">
        <v>745</v>
      </c>
      <c r="K1297" t="s">
        <v>1163</v>
      </c>
      <c r="L1297" s="69" t="s">
        <v>62</v>
      </c>
      <c r="M1297" s="69" t="s">
        <v>60</v>
      </c>
      <c r="O1297" s="69" t="s">
        <v>1177</v>
      </c>
    </row>
    <row r="1298" spans="1:15" ht="15" x14ac:dyDescent="0.2">
      <c r="A1298" s="69" t="s">
        <v>460</v>
      </c>
      <c r="B1298" s="69">
        <v>5045</v>
      </c>
      <c r="C1298" s="69" t="s">
        <v>700</v>
      </c>
      <c r="D1298" s="70" t="s">
        <v>763</v>
      </c>
      <c r="E1298" s="70" t="s">
        <v>763</v>
      </c>
      <c r="F1298" s="70">
        <v>1</v>
      </c>
      <c r="G1298" t="s">
        <v>702</v>
      </c>
      <c r="H1298" t="s">
        <v>702</v>
      </c>
      <c r="I1298" t="s">
        <v>896</v>
      </c>
      <c r="J1298" t="s">
        <v>745</v>
      </c>
      <c r="K1298" t="s">
        <v>1163</v>
      </c>
      <c r="L1298" s="69" t="s">
        <v>62</v>
      </c>
      <c r="M1298" s="69" t="s">
        <v>60</v>
      </c>
      <c r="O1298" s="69" t="s">
        <v>1177</v>
      </c>
    </row>
    <row r="1299" spans="1:15" ht="15" x14ac:dyDescent="0.2">
      <c r="A1299" s="69" t="s">
        <v>460</v>
      </c>
      <c r="B1299" s="69">
        <v>5046</v>
      </c>
      <c r="C1299" s="69" t="s">
        <v>700</v>
      </c>
      <c r="D1299" s="70" t="s">
        <v>763</v>
      </c>
      <c r="E1299" s="70" t="s">
        <v>763</v>
      </c>
      <c r="F1299" s="70">
        <v>1</v>
      </c>
      <c r="G1299" t="s">
        <v>702</v>
      </c>
      <c r="H1299" t="s">
        <v>702</v>
      </c>
      <c r="I1299" t="s">
        <v>896</v>
      </c>
      <c r="J1299" t="s">
        <v>745</v>
      </c>
      <c r="K1299" t="s">
        <v>1163</v>
      </c>
      <c r="L1299" s="69" t="s">
        <v>62</v>
      </c>
      <c r="M1299" s="69" t="s">
        <v>60</v>
      </c>
      <c r="O1299" s="69" t="s">
        <v>1177</v>
      </c>
    </row>
    <row r="1300" spans="1:15" ht="15" x14ac:dyDescent="0.2">
      <c r="A1300" s="69" t="s">
        <v>460</v>
      </c>
      <c r="B1300" s="69">
        <v>5067</v>
      </c>
      <c r="C1300" s="69" t="s">
        <v>700</v>
      </c>
      <c r="D1300" s="70" t="s">
        <v>763</v>
      </c>
      <c r="E1300" s="70" t="s">
        <v>763</v>
      </c>
      <c r="F1300" s="70">
        <v>1</v>
      </c>
      <c r="G1300" t="s">
        <v>702</v>
      </c>
      <c r="H1300" t="s">
        <v>702</v>
      </c>
      <c r="I1300" t="s">
        <v>896</v>
      </c>
      <c r="J1300" t="s">
        <v>745</v>
      </c>
      <c r="K1300" t="s">
        <v>1163</v>
      </c>
      <c r="L1300" s="69" t="s">
        <v>62</v>
      </c>
      <c r="M1300" s="69" t="s">
        <v>60</v>
      </c>
      <c r="O1300" s="69" t="s">
        <v>1177</v>
      </c>
    </row>
    <row r="1301" spans="1:15" ht="15" x14ac:dyDescent="0.2">
      <c r="A1301" s="70" t="s">
        <v>460</v>
      </c>
      <c r="B1301" s="69">
        <v>5074</v>
      </c>
      <c r="C1301" s="69" t="s">
        <v>700</v>
      </c>
      <c r="D1301" s="70" t="s">
        <v>763</v>
      </c>
      <c r="E1301" s="70" t="s">
        <v>763</v>
      </c>
      <c r="F1301" s="70">
        <v>1</v>
      </c>
      <c r="G1301" t="s">
        <v>702</v>
      </c>
      <c r="H1301" t="s">
        <v>702</v>
      </c>
      <c r="I1301" t="s">
        <v>896</v>
      </c>
      <c r="J1301" t="s">
        <v>745</v>
      </c>
      <c r="K1301" t="s">
        <v>1163</v>
      </c>
      <c r="L1301" s="69" t="s">
        <v>62</v>
      </c>
      <c r="M1301" s="69" t="s">
        <v>60</v>
      </c>
      <c r="O1301" s="69" t="s">
        <v>1177</v>
      </c>
    </row>
    <row r="1302" spans="1:15" ht="15" x14ac:dyDescent="0.2">
      <c r="A1302" s="70" t="s">
        <v>475</v>
      </c>
      <c r="B1302" s="69">
        <v>5445</v>
      </c>
      <c r="C1302" s="69" t="s">
        <v>700</v>
      </c>
      <c r="D1302" s="70" t="s">
        <v>763</v>
      </c>
      <c r="E1302" s="70" t="s">
        <v>763</v>
      </c>
      <c r="F1302" s="70">
        <v>1</v>
      </c>
      <c r="G1302" t="s">
        <v>702</v>
      </c>
      <c r="H1302" t="s">
        <v>702</v>
      </c>
      <c r="I1302" t="s">
        <v>896</v>
      </c>
      <c r="J1302" t="s">
        <v>745</v>
      </c>
      <c r="K1302" t="s">
        <v>1163</v>
      </c>
      <c r="L1302" s="69" t="s">
        <v>62</v>
      </c>
      <c r="M1302" s="69" t="s">
        <v>60</v>
      </c>
      <c r="O1302" s="69" t="s">
        <v>1177</v>
      </c>
    </row>
    <row r="1303" spans="1:15" ht="15" x14ac:dyDescent="0.2">
      <c r="A1303" s="70" t="s">
        <v>475</v>
      </c>
      <c r="B1303" s="69">
        <v>5446</v>
      </c>
      <c r="C1303" s="69" t="s">
        <v>700</v>
      </c>
      <c r="D1303" s="70" t="s">
        <v>763</v>
      </c>
      <c r="E1303" s="70" t="s">
        <v>763</v>
      </c>
      <c r="F1303" s="70">
        <v>1</v>
      </c>
      <c r="G1303" t="s">
        <v>702</v>
      </c>
      <c r="H1303" t="s">
        <v>702</v>
      </c>
      <c r="I1303" t="s">
        <v>896</v>
      </c>
      <c r="J1303" t="s">
        <v>745</v>
      </c>
      <c r="K1303" t="s">
        <v>1163</v>
      </c>
      <c r="L1303" s="69" t="s">
        <v>62</v>
      </c>
      <c r="M1303" s="69" t="s">
        <v>60</v>
      </c>
      <c r="O1303" s="69" t="s">
        <v>1177</v>
      </c>
    </row>
    <row r="1304" spans="1:15" ht="15" x14ac:dyDescent="0.2">
      <c r="A1304" s="70" t="s">
        <v>489</v>
      </c>
      <c r="B1304" s="69">
        <v>5833</v>
      </c>
      <c r="C1304" s="69" t="s">
        <v>700</v>
      </c>
      <c r="D1304" s="70" t="s">
        <v>763</v>
      </c>
      <c r="E1304" s="70" t="s">
        <v>763</v>
      </c>
      <c r="F1304" s="70">
        <v>1</v>
      </c>
      <c r="G1304" t="s">
        <v>702</v>
      </c>
      <c r="H1304" t="s">
        <v>702</v>
      </c>
      <c r="I1304" t="s">
        <v>896</v>
      </c>
      <c r="J1304" t="s">
        <v>745</v>
      </c>
      <c r="K1304" t="s">
        <v>1163</v>
      </c>
      <c r="L1304" s="69" t="s">
        <v>62</v>
      </c>
      <c r="M1304" s="69" t="s">
        <v>60</v>
      </c>
      <c r="O1304" s="69" t="s">
        <v>1177</v>
      </c>
    </row>
    <row r="1305" spans="1:15" ht="15" x14ac:dyDescent="0.2">
      <c r="A1305" s="70" t="s">
        <v>489</v>
      </c>
      <c r="B1305" s="69">
        <v>5834</v>
      </c>
      <c r="C1305" s="69" t="s">
        <v>700</v>
      </c>
      <c r="D1305" s="70" t="s">
        <v>763</v>
      </c>
      <c r="E1305" s="70" t="s">
        <v>763</v>
      </c>
      <c r="F1305" s="70">
        <v>1</v>
      </c>
      <c r="G1305" t="s">
        <v>702</v>
      </c>
      <c r="H1305" t="s">
        <v>702</v>
      </c>
      <c r="I1305" t="s">
        <v>896</v>
      </c>
      <c r="J1305" t="s">
        <v>745</v>
      </c>
      <c r="K1305" t="s">
        <v>1163</v>
      </c>
      <c r="L1305" s="69" t="s">
        <v>62</v>
      </c>
      <c r="M1305" s="69" t="s">
        <v>60</v>
      </c>
      <c r="O1305" s="69" t="s">
        <v>1177</v>
      </c>
    </row>
    <row r="1306" spans="1:15" ht="15" x14ac:dyDescent="0.2">
      <c r="A1306" s="70" t="s">
        <v>489</v>
      </c>
      <c r="B1306" s="69">
        <v>5835</v>
      </c>
      <c r="C1306" s="69" t="s">
        <v>700</v>
      </c>
      <c r="D1306" s="70" t="s">
        <v>763</v>
      </c>
      <c r="E1306" s="70" t="s">
        <v>763</v>
      </c>
      <c r="F1306" s="70">
        <v>1</v>
      </c>
      <c r="G1306" t="s">
        <v>702</v>
      </c>
      <c r="H1306" t="s">
        <v>702</v>
      </c>
      <c r="I1306" t="s">
        <v>896</v>
      </c>
      <c r="J1306" t="s">
        <v>745</v>
      </c>
      <c r="K1306" t="s">
        <v>1163</v>
      </c>
      <c r="L1306" s="69" t="s">
        <v>62</v>
      </c>
      <c r="M1306" s="69" t="s">
        <v>60</v>
      </c>
      <c r="O1306" s="69" t="s">
        <v>1177</v>
      </c>
    </row>
    <row r="1307" spans="1:15" ht="15" x14ac:dyDescent="0.2">
      <c r="A1307" s="70" t="s">
        <v>489</v>
      </c>
      <c r="B1307" s="69">
        <v>5836</v>
      </c>
      <c r="C1307" s="69" t="s">
        <v>700</v>
      </c>
      <c r="D1307" s="70" t="s">
        <v>763</v>
      </c>
      <c r="E1307" s="70" t="s">
        <v>763</v>
      </c>
      <c r="F1307" s="70">
        <v>1</v>
      </c>
      <c r="G1307" t="s">
        <v>702</v>
      </c>
      <c r="H1307" t="s">
        <v>702</v>
      </c>
      <c r="I1307" t="s">
        <v>896</v>
      </c>
      <c r="J1307" t="s">
        <v>745</v>
      </c>
      <c r="K1307" t="s">
        <v>1163</v>
      </c>
      <c r="L1307" s="69" t="s">
        <v>62</v>
      </c>
      <c r="M1307" s="69" t="s">
        <v>60</v>
      </c>
      <c r="O1307" s="69" t="s">
        <v>1177</v>
      </c>
    </row>
    <row r="1308" spans="1:15" ht="15" x14ac:dyDescent="0.2">
      <c r="A1308" s="69" t="s">
        <v>117</v>
      </c>
      <c r="B1308" s="69">
        <v>584</v>
      </c>
      <c r="C1308" s="69" t="s">
        <v>700</v>
      </c>
      <c r="D1308" s="70" t="s">
        <v>763</v>
      </c>
      <c r="E1308" s="70" t="s">
        <v>763</v>
      </c>
      <c r="F1308" s="69">
        <v>1</v>
      </c>
      <c r="G1308" t="s">
        <v>702</v>
      </c>
      <c r="H1308" t="s">
        <v>702</v>
      </c>
      <c r="I1308" t="s">
        <v>896</v>
      </c>
      <c r="J1308" t="s">
        <v>745</v>
      </c>
      <c r="K1308" t="s">
        <v>1163</v>
      </c>
      <c r="L1308" s="69" t="s">
        <v>62</v>
      </c>
      <c r="M1308" s="69" t="s">
        <v>60</v>
      </c>
      <c r="O1308" s="69" t="s">
        <v>1177</v>
      </c>
    </row>
    <row r="1309" spans="1:15" ht="15" x14ac:dyDescent="0.2">
      <c r="A1309" s="69" t="s">
        <v>117</v>
      </c>
      <c r="B1309" s="69">
        <v>585</v>
      </c>
      <c r="C1309" s="69" t="s">
        <v>700</v>
      </c>
      <c r="D1309" s="70" t="s">
        <v>763</v>
      </c>
      <c r="E1309" s="70" t="s">
        <v>763</v>
      </c>
      <c r="F1309" s="69">
        <v>1</v>
      </c>
      <c r="G1309" t="s">
        <v>702</v>
      </c>
      <c r="H1309" t="s">
        <v>702</v>
      </c>
      <c r="I1309" t="s">
        <v>896</v>
      </c>
      <c r="J1309" t="s">
        <v>745</v>
      </c>
      <c r="K1309" t="s">
        <v>1163</v>
      </c>
      <c r="L1309" s="69" t="s">
        <v>62</v>
      </c>
      <c r="M1309" s="69" t="s">
        <v>60</v>
      </c>
      <c r="O1309" s="69" t="s">
        <v>1177</v>
      </c>
    </row>
    <row r="1310" spans="1:15" ht="15" x14ac:dyDescent="0.2">
      <c r="A1310" s="69" t="s">
        <v>117</v>
      </c>
      <c r="B1310" s="69">
        <v>612</v>
      </c>
      <c r="C1310" s="69" t="s">
        <v>700</v>
      </c>
      <c r="D1310" s="70" t="s">
        <v>763</v>
      </c>
      <c r="E1310" s="70" t="s">
        <v>763</v>
      </c>
      <c r="F1310" s="69">
        <v>1</v>
      </c>
      <c r="G1310" t="s">
        <v>702</v>
      </c>
      <c r="H1310" t="s">
        <v>702</v>
      </c>
      <c r="I1310" t="s">
        <v>896</v>
      </c>
      <c r="J1310" t="s">
        <v>745</v>
      </c>
      <c r="K1310" t="s">
        <v>1163</v>
      </c>
      <c r="L1310" s="69" t="s">
        <v>62</v>
      </c>
      <c r="M1310" s="69" t="s">
        <v>60</v>
      </c>
      <c r="O1310" s="69" t="s">
        <v>1177</v>
      </c>
    </row>
    <row r="1311" spans="1:15" ht="15" x14ac:dyDescent="0.2">
      <c r="A1311" s="69" t="s">
        <v>117</v>
      </c>
      <c r="B1311" s="69">
        <v>723</v>
      </c>
      <c r="C1311" s="69" t="s">
        <v>700</v>
      </c>
      <c r="D1311" s="70" t="s">
        <v>763</v>
      </c>
      <c r="E1311" s="70" t="s">
        <v>763</v>
      </c>
      <c r="F1311" s="69">
        <v>1</v>
      </c>
      <c r="G1311" t="s">
        <v>702</v>
      </c>
      <c r="H1311" t="s">
        <v>702</v>
      </c>
      <c r="I1311" t="s">
        <v>896</v>
      </c>
      <c r="J1311" t="s">
        <v>745</v>
      </c>
      <c r="K1311" t="s">
        <v>1163</v>
      </c>
      <c r="L1311" s="69" t="s">
        <v>62</v>
      </c>
      <c r="M1311" s="69" t="s">
        <v>60</v>
      </c>
      <c r="O1311" s="69" t="s">
        <v>1177</v>
      </c>
    </row>
    <row r="1312" spans="1:15" ht="15" x14ac:dyDescent="0.2">
      <c r="A1312" s="69" t="s">
        <v>117</v>
      </c>
      <c r="B1312" s="69">
        <v>724</v>
      </c>
      <c r="C1312" s="69" t="s">
        <v>700</v>
      </c>
      <c r="D1312" s="70" t="s">
        <v>763</v>
      </c>
      <c r="E1312" s="70" t="s">
        <v>763</v>
      </c>
      <c r="F1312" s="69">
        <v>1</v>
      </c>
      <c r="G1312" t="s">
        <v>702</v>
      </c>
      <c r="H1312" t="s">
        <v>702</v>
      </c>
      <c r="I1312" t="s">
        <v>896</v>
      </c>
      <c r="J1312" t="s">
        <v>745</v>
      </c>
      <c r="K1312" t="s">
        <v>1163</v>
      </c>
      <c r="L1312" s="69" t="s">
        <v>62</v>
      </c>
      <c r="M1312" s="69" t="s">
        <v>60</v>
      </c>
      <c r="O1312" s="69" t="s">
        <v>1177</v>
      </c>
    </row>
    <row r="1313" spans="1:15" ht="15" x14ac:dyDescent="0.2">
      <c r="A1313" s="69" t="s">
        <v>117</v>
      </c>
      <c r="B1313" s="69">
        <v>725</v>
      </c>
      <c r="C1313" s="69" t="s">
        <v>700</v>
      </c>
      <c r="D1313" s="70" t="s">
        <v>763</v>
      </c>
      <c r="E1313" s="70" t="s">
        <v>763</v>
      </c>
      <c r="F1313" s="69">
        <v>1</v>
      </c>
      <c r="G1313" t="s">
        <v>702</v>
      </c>
      <c r="H1313" t="s">
        <v>702</v>
      </c>
      <c r="I1313" t="s">
        <v>896</v>
      </c>
      <c r="J1313" t="s">
        <v>745</v>
      </c>
      <c r="K1313" t="s">
        <v>1163</v>
      </c>
      <c r="L1313" s="69" t="s">
        <v>62</v>
      </c>
      <c r="M1313" s="69" t="s">
        <v>60</v>
      </c>
      <c r="O1313" s="69" t="s">
        <v>1177</v>
      </c>
    </row>
    <row r="1314" spans="1:15" ht="15" x14ac:dyDescent="0.2">
      <c r="A1314" s="70" t="s">
        <v>298</v>
      </c>
      <c r="B1314" s="69">
        <v>2858</v>
      </c>
      <c r="C1314" s="69" t="s">
        <v>700</v>
      </c>
      <c r="D1314" s="70" t="s">
        <v>914</v>
      </c>
      <c r="E1314" s="70" t="s">
        <v>914</v>
      </c>
      <c r="F1314" s="70">
        <v>1</v>
      </c>
      <c r="G1314" t="s">
        <v>702</v>
      </c>
      <c r="H1314" t="s">
        <v>702</v>
      </c>
      <c r="I1314" t="s">
        <v>896</v>
      </c>
      <c r="J1314" t="s">
        <v>745</v>
      </c>
      <c r="K1314" t="s">
        <v>1163</v>
      </c>
      <c r="L1314" s="69" t="s">
        <v>62</v>
      </c>
      <c r="M1314" s="69" t="s">
        <v>60</v>
      </c>
      <c r="O1314" s="69" t="s">
        <v>1177</v>
      </c>
    </row>
    <row r="1315" spans="1:15" ht="15" x14ac:dyDescent="0.2">
      <c r="A1315" s="70" t="s">
        <v>298</v>
      </c>
      <c r="B1315" s="69">
        <v>2859</v>
      </c>
      <c r="C1315" s="69" t="s">
        <v>700</v>
      </c>
      <c r="D1315" s="70" t="s">
        <v>914</v>
      </c>
      <c r="E1315" s="70" t="s">
        <v>914</v>
      </c>
      <c r="F1315" s="70">
        <v>1</v>
      </c>
      <c r="G1315" t="s">
        <v>702</v>
      </c>
      <c r="H1315" t="s">
        <v>702</v>
      </c>
      <c r="I1315" t="s">
        <v>896</v>
      </c>
      <c r="J1315" t="s">
        <v>745</v>
      </c>
      <c r="K1315" t="s">
        <v>1163</v>
      </c>
      <c r="L1315" s="69" t="s">
        <v>62</v>
      </c>
      <c r="M1315" s="69" t="s">
        <v>60</v>
      </c>
      <c r="O1315" s="69" t="s">
        <v>1177</v>
      </c>
    </row>
    <row r="1316" spans="1:15" ht="15" x14ac:dyDescent="0.2">
      <c r="A1316" s="70" t="s">
        <v>328</v>
      </c>
      <c r="B1316" s="69">
        <v>3286</v>
      </c>
      <c r="C1316" s="69" t="s">
        <v>700</v>
      </c>
      <c r="D1316" s="70" t="s">
        <v>914</v>
      </c>
      <c r="E1316" s="70" t="s">
        <v>914</v>
      </c>
      <c r="F1316" s="70">
        <v>1</v>
      </c>
      <c r="G1316" t="s">
        <v>702</v>
      </c>
      <c r="H1316" t="s">
        <v>702</v>
      </c>
      <c r="I1316" t="s">
        <v>896</v>
      </c>
      <c r="J1316" t="s">
        <v>745</v>
      </c>
      <c r="K1316" t="s">
        <v>1163</v>
      </c>
      <c r="L1316" s="69" t="s">
        <v>62</v>
      </c>
      <c r="M1316" s="69" t="s">
        <v>60</v>
      </c>
      <c r="O1316" s="69" t="s">
        <v>1177</v>
      </c>
    </row>
    <row r="1317" spans="1:15" ht="15" x14ac:dyDescent="0.2">
      <c r="A1317" s="69" t="s">
        <v>460</v>
      </c>
      <c r="B1317" s="69">
        <v>5015</v>
      </c>
      <c r="C1317" s="69" t="s">
        <v>700</v>
      </c>
      <c r="D1317" s="70" t="s">
        <v>914</v>
      </c>
      <c r="E1317" s="70" t="s">
        <v>914</v>
      </c>
      <c r="F1317" s="69">
        <v>1</v>
      </c>
      <c r="G1317" t="s">
        <v>702</v>
      </c>
      <c r="H1317" t="s">
        <v>702</v>
      </c>
      <c r="I1317" t="s">
        <v>896</v>
      </c>
      <c r="J1317" t="s">
        <v>745</v>
      </c>
      <c r="K1317" t="s">
        <v>1163</v>
      </c>
      <c r="L1317" s="69" t="s">
        <v>62</v>
      </c>
      <c r="M1317" s="69" t="s">
        <v>60</v>
      </c>
      <c r="O1317" s="69" t="s">
        <v>1177</v>
      </c>
    </row>
    <row r="1318" spans="1:15" ht="15" x14ac:dyDescent="0.2">
      <c r="A1318" s="69" t="s">
        <v>460</v>
      </c>
      <c r="B1318" s="69">
        <v>5039</v>
      </c>
      <c r="C1318" s="69" t="s">
        <v>700</v>
      </c>
      <c r="D1318" s="70" t="s">
        <v>914</v>
      </c>
      <c r="E1318" s="70" t="s">
        <v>914</v>
      </c>
      <c r="F1318" s="69">
        <v>1</v>
      </c>
      <c r="G1318" t="s">
        <v>702</v>
      </c>
      <c r="H1318" t="s">
        <v>702</v>
      </c>
      <c r="I1318" t="s">
        <v>896</v>
      </c>
      <c r="J1318" t="s">
        <v>745</v>
      </c>
      <c r="K1318" t="s">
        <v>1163</v>
      </c>
      <c r="L1318" s="69" t="s">
        <v>62</v>
      </c>
      <c r="M1318" s="69" t="s">
        <v>60</v>
      </c>
      <c r="O1318" s="69" t="s">
        <v>1177</v>
      </c>
    </row>
    <row r="1319" spans="1:15" ht="15" x14ac:dyDescent="0.2">
      <c r="A1319" s="69" t="s">
        <v>460</v>
      </c>
      <c r="B1319" s="69">
        <v>5058</v>
      </c>
      <c r="C1319" s="69" t="s">
        <v>700</v>
      </c>
      <c r="D1319" s="70" t="s">
        <v>914</v>
      </c>
      <c r="E1319" s="70" t="s">
        <v>914</v>
      </c>
      <c r="F1319" s="69">
        <v>1</v>
      </c>
      <c r="G1319" t="s">
        <v>702</v>
      </c>
      <c r="H1319" t="s">
        <v>702</v>
      </c>
      <c r="I1319" t="s">
        <v>896</v>
      </c>
      <c r="J1319" t="s">
        <v>745</v>
      </c>
      <c r="K1319" t="s">
        <v>1163</v>
      </c>
      <c r="L1319" s="69" t="s">
        <v>62</v>
      </c>
      <c r="M1319" s="69" t="s">
        <v>60</v>
      </c>
      <c r="O1319" s="69" t="s">
        <v>1177</v>
      </c>
    </row>
    <row r="1320" spans="1:15" ht="15" x14ac:dyDescent="0.2">
      <c r="A1320" s="69" t="s">
        <v>460</v>
      </c>
      <c r="B1320" s="69">
        <v>5059</v>
      </c>
      <c r="C1320" s="69" t="s">
        <v>700</v>
      </c>
      <c r="D1320" s="70" t="s">
        <v>914</v>
      </c>
      <c r="E1320" s="70" t="s">
        <v>914</v>
      </c>
      <c r="F1320" s="69">
        <v>1</v>
      </c>
      <c r="G1320" t="s">
        <v>702</v>
      </c>
      <c r="H1320" t="s">
        <v>702</v>
      </c>
      <c r="I1320" t="s">
        <v>896</v>
      </c>
      <c r="J1320" t="s">
        <v>745</v>
      </c>
      <c r="K1320" t="s">
        <v>1163</v>
      </c>
      <c r="L1320" s="69" t="s">
        <v>62</v>
      </c>
      <c r="M1320" s="69" t="s">
        <v>60</v>
      </c>
      <c r="O1320" s="69" t="s">
        <v>1177</v>
      </c>
    </row>
    <row r="1321" spans="1:15" ht="15" x14ac:dyDescent="0.2">
      <c r="A1321" s="70" t="s">
        <v>441</v>
      </c>
      <c r="B1321" s="69">
        <v>5197</v>
      </c>
      <c r="C1321" s="69" t="s">
        <v>700</v>
      </c>
      <c r="D1321" s="70" t="s">
        <v>914</v>
      </c>
      <c r="E1321" s="70" t="s">
        <v>914</v>
      </c>
      <c r="F1321" s="70">
        <v>1</v>
      </c>
      <c r="G1321" t="s">
        <v>702</v>
      </c>
      <c r="H1321" t="s">
        <v>702</v>
      </c>
      <c r="I1321" t="s">
        <v>896</v>
      </c>
      <c r="J1321" t="s">
        <v>745</v>
      </c>
      <c r="K1321" t="s">
        <v>1163</v>
      </c>
      <c r="L1321" s="69" t="s">
        <v>62</v>
      </c>
      <c r="M1321" s="69" t="s">
        <v>60</v>
      </c>
      <c r="O1321" s="69" t="s">
        <v>1177</v>
      </c>
    </row>
    <row r="1322" spans="1:15" ht="15" x14ac:dyDescent="0.2">
      <c r="A1322" s="70" t="s">
        <v>207</v>
      </c>
      <c r="B1322" s="69">
        <v>1274</v>
      </c>
      <c r="C1322" s="69" t="s">
        <v>700</v>
      </c>
      <c r="D1322" s="70" t="s">
        <v>915</v>
      </c>
      <c r="E1322" s="70" t="s">
        <v>915</v>
      </c>
      <c r="F1322" s="69">
        <v>1</v>
      </c>
      <c r="G1322" t="s">
        <v>702</v>
      </c>
      <c r="H1322" t="s">
        <v>702</v>
      </c>
      <c r="I1322" t="s">
        <v>896</v>
      </c>
      <c r="J1322" t="s">
        <v>745</v>
      </c>
      <c r="K1322" t="s">
        <v>1163</v>
      </c>
      <c r="L1322" s="69" t="s">
        <v>62</v>
      </c>
      <c r="M1322" s="69" t="s">
        <v>60</v>
      </c>
      <c r="O1322" s="69" t="s">
        <v>1177</v>
      </c>
    </row>
    <row r="1323" spans="1:15" ht="15" x14ac:dyDescent="0.2">
      <c r="A1323" s="70" t="s">
        <v>207</v>
      </c>
      <c r="B1323" s="69">
        <v>1275</v>
      </c>
      <c r="C1323" s="69" t="s">
        <v>700</v>
      </c>
      <c r="D1323" s="70" t="s">
        <v>915</v>
      </c>
      <c r="E1323" s="70" t="s">
        <v>915</v>
      </c>
      <c r="F1323" s="69">
        <v>1</v>
      </c>
      <c r="G1323" t="s">
        <v>702</v>
      </c>
      <c r="H1323" t="s">
        <v>702</v>
      </c>
      <c r="I1323" t="s">
        <v>896</v>
      </c>
      <c r="J1323" t="s">
        <v>745</v>
      </c>
      <c r="K1323" t="s">
        <v>1163</v>
      </c>
      <c r="L1323" s="69" t="s">
        <v>62</v>
      </c>
      <c r="M1323" s="69" t="s">
        <v>60</v>
      </c>
      <c r="O1323" s="69" t="s">
        <v>1177</v>
      </c>
    </row>
    <row r="1324" spans="1:15" ht="15" x14ac:dyDescent="0.2">
      <c r="A1324" s="70" t="s">
        <v>207</v>
      </c>
      <c r="B1324" s="69">
        <v>1276</v>
      </c>
      <c r="C1324" s="69" t="s">
        <v>700</v>
      </c>
      <c r="D1324" s="70" t="s">
        <v>915</v>
      </c>
      <c r="E1324" s="70" t="s">
        <v>915</v>
      </c>
      <c r="F1324" s="69">
        <v>1</v>
      </c>
      <c r="G1324" t="s">
        <v>702</v>
      </c>
      <c r="H1324" t="s">
        <v>702</v>
      </c>
      <c r="I1324" t="s">
        <v>896</v>
      </c>
      <c r="J1324" t="s">
        <v>745</v>
      </c>
      <c r="K1324" t="s">
        <v>1163</v>
      </c>
      <c r="L1324" s="69" t="s">
        <v>62</v>
      </c>
      <c r="M1324" s="69" t="s">
        <v>60</v>
      </c>
      <c r="O1324" s="69" t="s">
        <v>1177</v>
      </c>
    </row>
    <row r="1325" spans="1:15" ht="15" x14ac:dyDescent="0.2">
      <c r="A1325" s="70" t="s">
        <v>207</v>
      </c>
      <c r="B1325" s="69">
        <v>1277</v>
      </c>
      <c r="C1325" s="69" t="s">
        <v>700</v>
      </c>
      <c r="D1325" s="70" t="s">
        <v>915</v>
      </c>
      <c r="E1325" s="70" t="s">
        <v>915</v>
      </c>
      <c r="F1325" s="69">
        <v>1</v>
      </c>
      <c r="G1325" t="s">
        <v>702</v>
      </c>
      <c r="H1325" t="s">
        <v>702</v>
      </c>
      <c r="I1325" t="s">
        <v>896</v>
      </c>
      <c r="J1325" t="s">
        <v>745</v>
      </c>
      <c r="K1325" t="s">
        <v>1163</v>
      </c>
      <c r="L1325" s="69" t="s">
        <v>62</v>
      </c>
      <c r="M1325" s="69" t="s">
        <v>60</v>
      </c>
      <c r="O1325" s="69" t="s">
        <v>1177</v>
      </c>
    </row>
    <row r="1326" spans="1:15" ht="15" x14ac:dyDescent="0.2">
      <c r="A1326" s="70" t="s">
        <v>207</v>
      </c>
      <c r="B1326" s="69">
        <v>1278</v>
      </c>
      <c r="C1326" s="69" t="s">
        <v>700</v>
      </c>
      <c r="D1326" s="70" t="s">
        <v>915</v>
      </c>
      <c r="E1326" s="70" t="s">
        <v>915</v>
      </c>
      <c r="F1326" s="69">
        <v>1</v>
      </c>
      <c r="G1326" t="s">
        <v>702</v>
      </c>
      <c r="H1326" t="s">
        <v>702</v>
      </c>
      <c r="I1326" t="s">
        <v>896</v>
      </c>
      <c r="J1326" t="s">
        <v>745</v>
      </c>
      <c r="K1326" t="s">
        <v>1163</v>
      </c>
      <c r="L1326" s="69" t="s">
        <v>62</v>
      </c>
      <c r="M1326" s="69" t="s">
        <v>60</v>
      </c>
      <c r="O1326" s="69" t="s">
        <v>1177</v>
      </c>
    </row>
    <row r="1327" spans="1:15" ht="15" x14ac:dyDescent="0.2">
      <c r="A1327" s="70" t="s">
        <v>207</v>
      </c>
      <c r="B1327" s="69">
        <v>1279</v>
      </c>
      <c r="C1327" s="69" t="s">
        <v>700</v>
      </c>
      <c r="D1327" s="70" t="s">
        <v>915</v>
      </c>
      <c r="E1327" s="70" t="s">
        <v>915</v>
      </c>
      <c r="F1327" s="69">
        <v>1</v>
      </c>
      <c r="G1327" t="s">
        <v>702</v>
      </c>
      <c r="H1327" t="s">
        <v>702</v>
      </c>
      <c r="I1327" t="s">
        <v>896</v>
      </c>
      <c r="J1327" t="s">
        <v>745</v>
      </c>
      <c r="K1327" t="s">
        <v>1163</v>
      </c>
      <c r="L1327" s="69" t="s">
        <v>62</v>
      </c>
      <c r="M1327" s="69" t="s">
        <v>60</v>
      </c>
      <c r="O1327" s="69" t="s">
        <v>1177</v>
      </c>
    </row>
    <row r="1328" spans="1:15" ht="15" x14ac:dyDescent="0.2">
      <c r="A1328" s="70" t="s">
        <v>282</v>
      </c>
      <c r="B1328" s="69">
        <v>2494</v>
      </c>
      <c r="C1328" s="69" t="s">
        <v>700</v>
      </c>
      <c r="D1328" s="70" t="s">
        <v>915</v>
      </c>
      <c r="E1328" s="70" t="s">
        <v>915</v>
      </c>
      <c r="F1328" s="69">
        <v>1</v>
      </c>
      <c r="G1328" t="s">
        <v>702</v>
      </c>
      <c r="H1328" t="s">
        <v>702</v>
      </c>
      <c r="I1328" t="s">
        <v>896</v>
      </c>
      <c r="J1328" t="s">
        <v>745</v>
      </c>
      <c r="K1328" t="s">
        <v>1163</v>
      </c>
      <c r="L1328" s="69" t="s">
        <v>62</v>
      </c>
      <c r="M1328" s="69" t="s">
        <v>60</v>
      </c>
      <c r="O1328" s="69" t="s">
        <v>1177</v>
      </c>
    </row>
    <row r="1329" spans="1:15" ht="15" x14ac:dyDescent="0.2">
      <c r="A1329" s="70" t="s">
        <v>282</v>
      </c>
      <c r="B1329" s="69">
        <v>2495</v>
      </c>
      <c r="C1329" s="69" t="s">
        <v>700</v>
      </c>
      <c r="D1329" s="70" t="s">
        <v>915</v>
      </c>
      <c r="E1329" s="70" t="s">
        <v>915</v>
      </c>
      <c r="F1329" s="69">
        <v>1</v>
      </c>
      <c r="G1329" t="s">
        <v>702</v>
      </c>
      <c r="H1329" t="s">
        <v>702</v>
      </c>
      <c r="I1329" t="s">
        <v>896</v>
      </c>
      <c r="J1329" t="s">
        <v>745</v>
      </c>
      <c r="K1329" t="s">
        <v>1163</v>
      </c>
      <c r="L1329" s="69" t="s">
        <v>62</v>
      </c>
      <c r="M1329" s="69" t="s">
        <v>60</v>
      </c>
      <c r="O1329" s="69" t="s">
        <v>1177</v>
      </c>
    </row>
    <row r="1330" spans="1:15" ht="15" x14ac:dyDescent="0.2">
      <c r="A1330" s="70" t="s">
        <v>282</v>
      </c>
      <c r="B1330" s="69">
        <v>2511</v>
      </c>
      <c r="C1330" s="69" t="s">
        <v>700</v>
      </c>
      <c r="D1330" s="70" t="s">
        <v>915</v>
      </c>
      <c r="E1330" s="70" t="s">
        <v>915</v>
      </c>
      <c r="F1330" s="69">
        <v>1</v>
      </c>
      <c r="G1330" t="s">
        <v>702</v>
      </c>
      <c r="H1330" t="s">
        <v>702</v>
      </c>
      <c r="I1330" t="s">
        <v>896</v>
      </c>
      <c r="J1330" t="s">
        <v>745</v>
      </c>
      <c r="K1330" t="s">
        <v>1163</v>
      </c>
      <c r="L1330" s="69" t="s">
        <v>62</v>
      </c>
      <c r="M1330" s="69" t="s">
        <v>60</v>
      </c>
      <c r="O1330" s="69" t="s">
        <v>1177</v>
      </c>
    </row>
    <row r="1331" spans="1:15" ht="15" x14ac:dyDescent="0.2">
      <c r="A1331" s="70" t="s">
        <v>282</v>
      </c>
      <c r="B1331" s="69">
        <v>2512</v>
      </c>
      <c r="C1331" s="69" t="s">
        <v>700</v>
      </c>
      <c r="D1331" s="70" t="s">
        <v>915</v>
      </c>
      <c r="E1331" s="70" t="s">
        <v>915</v>
      </c>
      <c r="F1331" s="69">
        <v>1</v>
      </c>
      <c r="G1331" t="s">
        <v>702</v>
      </c>
      <c r="H1331" t="s">
        <v>702</v>
      </c>
      <c r="I1331" t="s">
        <v>896</v>
      </c>
      <c r="J1331" t="s">
        <v>745</v>
      </c>
      <c r="K1331" t="s">
        <v>1163</v>
      </c>
      <c r="L1331" s="69" t="s">
        <v>62</v>
      </c>
      <c r="M1331" s="69" t="s">
        <v>60</v>
      </c>
      <c r="O1331" s="69" t="s">
        <v>1177</v>
      </c>
    </row>
    <row r="1332" spans="1:15" ht="15" x14ac:dyDescent="0.2">
      <c r="A1332" s="70" t="s">
        <v>298</v>
      </c>
      <c r="B1332" s="69">
        <v>2838</v>
      </c>
      <c r="C1332" s="69" t="s">
        <v>700</v>
      </c>
      <c r="D1332" s="70" t="s">
        <v>915</v>
      </c>
      <c r="E1332" s="70" t="s">
        <v>915</v>
      </c>
      <c r="F1332" s="69">
        <v>1</v>
      </c>
      <c r="G1332" t="s">
        <v>702</v>
      </c>
      <c r="H1332" t="s">
        <v>702</v>
      </c>
      <c r="I1332" t="s">
        <v>896</v>
      </c>
      <c r="J1332" t="s">
        <v>745</v>
      </c>
      <c r="K1332" t="s">
        <v>1163</v>
      </c>
      <c r="L1332" s="69" t="s">
        <v>62</v>
      </c>
      <c r="M1332" s="69" t="s">
        <v>60</v>
      </c>
      <c r="O1332" s="69" t="s">
        <v>1177</v>
      </c>
    </row>
    <row r="1333" spans="1:15" ht="15" x14ac:dyDescent="0.2">
      <c r="A1333" s="70" t="s">
        <v>298</v>
      </c>
      <c r="B1333" s="69">
        <v>2884</v>
      </c>
      <c r="C1333" s="69" t="s">
        <v>700</v>
      </c>
      <c r="D1333" s="70" t="s">
        <v>915</v>
      </c>
      <c r="E1333" s="70" t="s">
        <v>915</v>
      </c>
      <c r="F1333" s="69">
        <v>1</v>
      </c>
      <c r="G1333" t="s">
        <v>702</v>
      </c>
      <c r="H1333" t="s">
        <v>702</v>
      </c>
      <c r="I1333" t="s">
        <v>896</v>
      </c>
      <c r="J1333" t="s">
        <v>745</v>
      </c>
      <c r="K1333" t="s">
        <v>1163</v>
      </c>
      <c r="L1333" s="69" t="s">
        <v>62</v>
      </c>
      <c r="M1333" s="69" t="s">
        <v>60</v>
      </c>
      <c r="O1333" s="69" t="s">
        <v>1177</v>
      </c>
    </row>
    <row r="1334" spans="1:15" ht="15" x14ac:dyDescent="0.2">
      <c r="A1334" s="69" t="s">
        <v>460</v>
      </c>
      <c r="B1334" s="69">
        <v>5018</v>
      </c>
      <c r="C1334" s="69" t="s">
        <v>700</v>
      </c>
      <c r="D1334" s="70" t="s">
        <v>915</v>
      </c>
      <c r="E1334" s="70" t="s">
        <v>915</v>
      </c>
      <c r="F1334" s="69">
        <v>1</v>
      </c>
      <c r="G1334" t="s">
        <v>702</v>
      </c>
      <c r="H1334" t="s">
        <v>702</v>
      </c>
      <c r="I1334" t="s">
        <v>896</v>
      </c>
      <c r="J1334" t="s">
        <v>745</v>
      </c>
      <c r="K1334" t="s">
        <v>1163</v>
      </c>
      <c r="L1334" s="69" t="s">
        <v>62</v>
      </c>
      <c r="M1334" s="69" t="s">
        <v>60</v>
      </c>
      <c r="O1334" s="69" t="s">
        <v>1177</v>
      </c>
    </row>
    <row r="1335" spans="1:15" ht="15" x14ac:dyDescent="0.2">
      <c r="A1335" s="69" t="s">
        <v>460</v>
      </c>
      <c r="B1335" s="69">
        <v>5019</v>
      </c>
      <c r="C1335" s="69" t="s">
        <v>700</v>
      </c>
      <c r="D1335" s="70" t="s">
        <v>915</v>
      </c>
      <c r="E1335" s="70" t="s">
        <v>915</v>
      </c>
      <c r="F1335" s="69">
        <v>1</v>
      </c>
      <c r="G1335" t="s">
        <v>702</v>
      </c>
      <c r="H1335" t="s">
        <v>702</v>
      </c>
      <c r="I1335" t="s">
        <v>896</v>
      </c>
      <c r="J1335" t="s">
        <v>745</v>
      </c>
      <c r="K1335" t="s">
        <v>1163</v>
      </c>
      <c r="L1335" s="69" t="s">
        <v>62</v>
      </c>
      <c r="M1335" s="69" t="s">
        <v>60</v>
      </c>
      <c r="O1335" s="69" t="s">
        <v>1177</v>
      </c>
    </row>
    <row r="1336" spans="1:15" ht="15" x14ac:dyDescent="0.2">
      <c r="A1336" s="70" t="s">
        <v>441</v>
      </c>
      <c r="B1336" s="69">
        <v>5200</v>
      </c>
      <c r="C1336" s="69" t="s">
        <v>700</v>
      </c>
      <c r="D1336" s="70" t="s">
        <v>915</v>
      </c>
      <c r="E1336" s="70" t="s">
        <v>915</v>
      </c>
      <c r="F1336" s="69">
        <v>1</v>
      </c>
      <c r="G1336" t="s">
        <v>702</v>
      </c>
      <c r="H1336" t="s">
        <v>702</v>
      </c>
      <c r="I1336" t="s">
        <v>896</v>
      </c>
      <c r="J1336" t="s">
        <v>745</v>
      </c>
      <c r="K1336" t="s">
        <v>1163</v>
      </c>
      <c r="L1336" s="69" t="s">
        <v>62</v>
      </c>
      <c r="M1336" s="69" t="s">
        <v>60</v>
      </c>
      <c r="O1336" s="69" t="s">
        <v>1177</v>
      </c>
    </row>
    <row r="1337" spans="1:15" ht="15" x14ac:dyDescent="0.2">
      <c r="A1337" s="70" t="s">
        <v>441</v>
      </c>
      <c r="B1337" s="69">
        <v>5201</v>
      </c>
      <c r="C1337" s="69" t="s">
        <v>700</v>
      </c>
      <c r="D1337" s="70" t="s">
        <v>915</v>
      </c>
      <c r="E1337" s="70" t="s">
        <v>915</v>
      </c>
      <c r="F1337" s="69">
        <v>1</v>
      </c>
      <c r="G1337" t="s">
        <v>702</v>
      </c>
      <c r="H1337" t="s">
        <v>702</v>
      </c>
      <c r="I1337" t="s">
        <v>896</v>
      </c>
      <c r="J1337" t="s">
        <v>745</v>
      </c>
      <c r="K1337" t="s">
        <v>1163</v>
      </c>
      <c r="L1337" s="69" t="s">
        <v>62</v>
      </c>
      <c r="M1337" s="69" t="s">
        <v>60</v>
      </c>
      <c r="O1337" s="69" t="s">
        <v>1177</v>
      </c>
    </row>
    <row r="1338" spans="1:15" ht="15" x14ac:dyDescent="0.2">
      <c r="A1338" s="70" t="s">
        <v>441</v>
      </c>
      <c r="B1338" s="69">
        <v>5202</v>
      </c>
      <c r="C1338" s="69" t="s">
        <v>700</v>
      </c>
      <c r="D1338" s="70" t="s">
        <v>915</v>
      </c>
      <c r="E1338" s="70" t="s">
        <v>915</v>
      </c>
      <c r="F1338" s="69">
        <v>1</v>
      </c>
      <c r="G1338" t="s">
        <v>702</v>
      </c>
      <c r="H1338" t="s">
        <v>702</v>
      </c>
      <c r="I1338" t="s">
        <v>896</v>
      </c>
      <c r="J1338" t="s">
        <v>745</v>
      </c>
      <c r="K1338" t="s">
        <v>1163</v>
      </c>
      <c r="L1338" s="69" t="s">
        <v>62</v>
      </c>
      <c r="M1338" s="69" t="s">
        <v>60</v>
      </c>
      <c r="O1338" s="69" t="s">
        <v>1177</v>
      </c>
    </row>
    <row r="1339" spans="1:15" ht="15" x14ac:dyDescent="0.2">
      <c r="A1339" s="70" t="s">
        <v>441</v>
      </c>
      <c r="B1339" s="69">
        <v>5203</v>
      </c>
      <c r="C1339" s="69" t="s">
        <v>700</v>
      </c>
      <c r="D1339" s="70" t="s">
        <v>915</v>
      </c>
      <c r="E1339" s="70" t="s">
        <v>915</v>
      </c>
      <c r="F1339" s="69">
        <v>1</v>
      </c>
      <c r="G1339" t="s">
        <v>702</v>
      </c>
      <c r="H1339" t="s">
        <v>702</v>
      </c>
      <c r="I1339" t="s">
        <v>896</v>
      </c>
      <c r="J1339" t="s">
        <v>745</v>
      </c>
      <c r="K1339" t="s">
        <v>1163</v>
      </c>
      <c r="L1339" s="69" t="s">
        <v>62</v>
      </c>
      <c r="M1339" s="69" t="s">
        <v>60</v>
      </c>
      <c r="O1339" s="69" t="s">
        <v>1177</v>
      </c>
    </row>
    <row r="1340" spans="1:15" ht="15" x14ac:dyDescent="0.2">
      <c r="A1340" s="70" t="s">
        <v>475</v>
      </c>
      <c r="B1340" s="69">
        <v>5452</v>
      </c>
      <c r="C1340" s="69" t="s">
        <v>700</v>
      </c>
      <c r="D1340" s="70" t="s">
        <v>915</v>
      </c>
      <c r="E1340" s="70" t="s">
        <v>915</v>
      </c>
      <c r="F1340" s="69">
        <v>1</v>
      </c>
      <c r="G1340" t="s">
        <v>702</v>
      </c>
      <c r="H1340" t="s">
        <v>702</v>
      </c>
      <c r="I1340" t="s">
        <v>896</v>
      </c>
      <c r="J1340" t="s">
        <v>745</v>
      </c>
      <c r="K1340" t="s">
        <v>1163</v>
      </c>
      <c r="L1340" s="69" t="s">
        <v>62</v>
      </c>
      <c r="M1340" s="69" t="s">
        <v>60</v>
      </c>
      <c r="O1340" s="69" t="s">
        <v>1177</v>
      </c>
    </row>
    <row r="1341" spans="1:15" ht="15" x14ac:dyDescent="0.2">
      <c r="A1341" s="70" t="s">
        <v>475</v>
      </c>
      <c r="B1341" s="69">
        <v>5453</v>
      </c>
      <c r="C1341" s="69" t="s">
        <v>700</v>
      </c>
      <c r="D1341" s="70" t="s">
        <v>915</v>
      </c>
      <c r="E1341" s="70" t="s">
        <v>915</v>
      </c>
      <c r="F1341" s="69">
        <v>1</v>
      </c>
      <c r="G1341" t="s">
        <v>702</v>
      </c>
      <c r="H1341" t="s">
        <v>702</v>
      </c>
      <c r="I1341" t="s">
        <v>896</v>
      </c>
      <c r="J1341" t="s">
        <v>745</v>
      </c>
      <c r="K1341" t="s">
        <v>1163</v>
      </c>
      <c r="L1341" s="69" t="s">
        <v>62</v>
      </c>
      <c r="M1341" s="69" t="s">
        <v>60</v>
      </c>
      <c r="O1341" s="69" t="s">
        <v>1177</v>
      </c>
    </row>
    <row r="1342" spans="1:15" ht="15" x14ac:dyDescent="0.2">
      <c r="A1342" s="70" t="s">
        <v>475</v>
      </c>
      <c r="B1342" s="69">
        <v>5454</v>
      </c>
      <c r="C1342" s="69" t="s">
        <v>700</v>
      </c>
      <c r="D1342" s="70" t="s">
        <v>915</v>
      </c>
      <c r="E1342" s="70" t="s">
        <v>915</v>
      </c>
      <c r="F1342" s="69">
        <v>1</v>
      </c>
      <c r="G1342" t="s">
        <v>702</v>
      </c>
      <c r="H1342" t="s">
        <v>702</v>
      </c>
      <c r="I1342" t="s">
        <v>896</v>
      </c>
      <c r="J1342" t="s">
        <v>745</v>
      </c>
      <c r="K1342" t="s">
        <v>1163</v>
      </c>
      <c r="L1342" s="69" t="s">
        <v>62</v>
      </c>
      <c r="M1342" s="69" t="s">
        <v>60</v>
      </c>
      <c r="O1342" s="69" t="s">
        <v>1177</v>
      </c>
    </row>
    <row r="1343" spans="1:15" ht="15" x14ac:dyDescent="0.2">
      <c r="A1343" s="70" t="s">
        <v>475</v>
      </c>
      <c r="B1343" s="69">
        <v>5455</v>
      </c>
      <c r="C1343" s="69" t="s">
        <v>700</v>
      </c>
      <c r="D1343" s="70" t="s">
        <v>915</v>
      </c>
      <c r="E1343" s="70" t="s">
        <v>915</v>
      </c>
      <c r="F1343" s="69">
        <v>1</v>
      </c>
      <c r="G1343" t="s">
        <v>702</v>
      </c>
      <c r="H1343" t="s">
        <v>702</v>
      </c>
      <c r="I1343" t="s">
        <v>896</v>
      </c>
      <c r="J1343" t="s">
        <v>745</v>
      </c>
      <c r="K1343" t="s">
        <v>1163</v>
      </c>
      <c r="L1343" s="69" t="s">
        <v>62</v>
      </c>
      <c r="M1343" s="69" t="s">
        <v>60</v>
      </c>
      <c r="O1343" s="69" t="s">
        <v>1177</v>
      </c>
    </row>
    <row r="1344" spans="1:15" ht="15" x14ac:dyDescent="0.2">
      <c r="A1344" s="70" t="s">
        <v>475</v>
      </c>
      <c r="B1344" s="69">
        <v>5456</v>
      </c>
      <c r="C1344" s="69" t="s">
        <v>700</v>
      </c>
      <c r="D1344" s="70" t="s">
        <v>915</v>
      </c>
      <c r="E1344" s="70" t="s">
        <v>915</v>
      </c>
      <c r="F1344" s="69">
        <v>1</v>
      </c>
      <c r="G1344" t="s">
        <v>702</v>
      </c>
      <c r="H1344" t="s">
        <v>702</v>
      </c>
      <c r="I1344" t="s">
        <v>896</v>
      </c>
      <c r="J1344" t="s">
        <v>745</v>
      </c>
      <c r="K1344" t="s">
        <v>1163</v>
      </c>
      <c r="L1344" s="69" t="s">
        <v>62</v>
      </c>
      <c r="M1344" s="69" t="s">
        <v>60</v>
      </c>
      <c r="O1344" s="69" t="s">
        <v>1177</v>
      </c>
    </row>
    <row r="1345" spans="1:15" ht="15" x14ac:dyDescent="0.2">
      <c r="A1345" s="70" t="s">
        <v>475</v>
      </c>
      <c r="B1345" s="69">
        <v>5646</v>
      </c>
      <c r="C1345" s="69" t="s">
        <v>700</v>
      </c>
      <c r="D1345" s="70" t="s">
        <v>915</v>
      </c>
      <c r="E1345" s="70" t="s">
        <v>915</v>
      </c>
      <c r="F1345" s="69">
        <v>1</v>
      </c>
      <c r="G1345" t="s">
        <v>702</v>
      </c>
      <c r="H1345" t="s">
        <v>702</v>
      </c>
      <c r="I1345" t="s">
        <v>896</v>
      </c>
      <c r="J1345" t="s">
        <v>745</v>
      </c>
      <c r="K1345" t="s">
        <v>1163</v>
      </c>
      <c r="L1345" s="69" t="s">
        <v>62</v>
      </c>
      <c r="M1345" s="69" t="s">
        <v>60</v>
      </c>
      <c r="O1345" s="69" t="s">
        <v>1177</v>
      </c>
    </row>
    <row r="1346" spans="1:15" ht="15" x14ac:dyDescent="0.2">
      <c r="A1346" s="70" t="s">
        <v>475</v>
      </c>
      <c r="B1346" s="69">
        <v>5647</v>
      </c>
      <c r="C1346" s="69" t="s">
        <v>700</v>
      </c>
      <c r="D1346" s="70" t="s">
        <v>915</v>
      </c>
      <c r="E1346" s="70" t="s">
        <v>915</v>
      </c>
      <c r="F1346" s="69">
        <v>1</v>
      </c>
      <c r="G1346" t="s">
        <v>702</v>
      </c>
      <c r="H1346" t="s">
        <v>702</v>
      </c>
      <c r="I1346" t="s">
        <v>896</v>
      </c>
      <c r="J1346" t="s">
        <v>745</v>
      </c>
      <c r="K1346" t="s">
        <v>1163</v>
      </c>
      <c r="L1346" s="69" t="s">
        <v>62</v>
      </c>
      <c r="M1346" s="69" t="s">
        <v>60</v>
      </c>
      <c r="O1346" s="69" t="s">
        <v>1177</v>
      </c>
    </row>
    <row r="1347" spans="1:15" ht="15" x14ac:dyDescent="0.2">
      <c r="A1347" s="70" t="s">
        <v>475</v>
      </c>
      <c r="B1347" s="69">
        <v>5648</v>
      </c>
      <c r="C1347" s="69" t="s">
        <v>700</v>
      </c>
      <c r="D1347" s="70" t="s">
        <v>915</v>
      </c>
      <c r="E1347" s="70" t="s">
        <v>915</v>
      </c>
      <c r="F1347" s="69">
        <v>1</v>
      </c>
      <c r="G1347" t="s">
        <v>702</v>
      </c>
      <c r="H1347" t="s">
        <v>702</v>
      </c>
      <c r="I1347" t="s">
        <v>896</v>
      </c>
      <c r="J1347" t="s">
        <v>745</v>
      </c>
      <c r="K1347" t="s">
        <v>1163</v>
      </c>
      <c r="L1347" s="69" t="s">
        <v>62</v>
      </c>
      <c r="M1347" s="69" t="s">
        <v>60</v>
      </c>
      <c r="O1347" s="69" t="s">
        <v>1177</v>
      </c>
    </row>
    <row r="1348" spans="1:15" ht="15" x14ac:dyDescent="0.2">
      <c r="A1348" s="70" t="s">
        <v>475</v>
      </c>
      <c r="B1348" s="69">
        <v>5649</v>
      </c>
      <c r="C1348" s="69" t="s">
        <v>700</v>
      </c>
      <c r="D1348" s="70" t="s">
        <v>915</v>
      </c>
      <c r="E1348" s="70" t="s">
        <v>915</v>
      </c>
      <c r="F1348" s="69">
        <v>1</v>
      </c>
      <c r="G1348" t="s">
        <v>702</v>
      </c>
      <c r="H1348" t="s">
        <v>702</v>
      </c>
      <c r="I1348" t="s">
        <v>896</v>
      </c>
      <c r="J1348" t="s">
        <v>745</v>
      </c>
      <c r="K1348" t="s">
        <v>1163</v>
      </c>
      <c r="L1348" s="69" t="s">
        <v>62</v>
      </c>
      <c r="M1348" s="69" t="s">
        <v>60</v>
      </c>
      <c r="O1348" s="69" t="s">
        <v>1177</v>
      </c>
    </row>
    <row r="1349" spans="1:15" ht="15" x14ac:dyDescent="0.2">
      <c r="A1349" s="70" t="s">
        <v>475</v>
      </c>
      <c r="B1349" s="69">
        <v>5650</v>
      </c>
      <c r="C1349" s="69" t="s">
        <v>700</v>
      </c>
      <c r="D1349" s="70" t="s">
        <v>915</v>
      </c>
      <c r="E1349" s="70" t="s">
        <v>915</v>
      </c>
      <c r="F1349" s="69">
        <v>1</v>
      </c>
      <c r="G1349" t="s">
        <v>702</v>
      </c>
      <c r="H1349" t="s">
        <v>702</v>
      </c>
      <c r="I1349" t="s">
        <v>896</v>
      </c>
      <c r="J1349" t="s">
        <v>745</v>
      </c>
      <c r="K1349" t="s">
        <v>1163</v>
      </c>
      <c r="L1349" s="69" t="s">
        <v>62</v>
      </c>
      <c r="M1349" s="69" t="s">
        <v>60</v>
      </c>
      <c r="O1349" s="69" t="s">
        <v>1177</v>
      </c>
    </row>
    <row r="1350" spans="1:15" ht="15" x14ac:dyDescent="0.2">
      <c r="A1350" s="70" t="s">
        <v>181</v>
      </c>
      <c r="B1350" s="69">
        <v>1047</v>
      </c>
      <c r="C1350" s="69" t="s">
        <v>700</v>
      </c>
      <c r="D1350" s="70" t="s">
        <v>767</v>
      </c>
      <c r="E1350" s="70" t="s">
        <v>767</v>
      </c>
      <c r="F1350" s="69">
        <v>1</v>
      </c>
      <c r="G1350" t="s">
        <v>702</v>
      </c>
      <c r="H1350" t="s">
        <v>702</v>
      </c>
      <c r="I1350" t="s">
        <v>896</v>
      </c>
      <c r="J1350" t="s">
        <v>745</v>
      </c>
      <c r="K1350" t="s">
        <v>1163</v>
      </c>
      <c r="L1350" s="69" t="s">
        <v>62</v>
      </c>
      <c r="M1350" s="69" t="s">
        <v>60</v>
      </c>
      <c r="O1350" s="69" t="s">
        <v>1177</v>
      </c>
    </row>
    <row r="1351" spans="1:15" ht="15" x14ac:dyDescent="0.2">
      <c r="A1351" s="70" t="s">
        <v>181</v>
      </c>
      <c r="B1351" s="69">
        <v>1125</v>
      </c>
      <c r="C1351" s="69" t="s">
        <v>700</v>
      </c>
      <c r="D1351" s="70" t="s">
        <v>767</v>
      </c>
      <c r="E1351" s="70" t="s">
        <v>767</v>
      </c>
      <c r="F1351" s="69">
        <v>1</v>
      </c>
      <c r="G1351" t="s">
        <v>702</v>
      </c>
      <c r="H1351" t="s">
        <v>702</v>
      </c>
      <c r="I1351" t="s">
        <v>896</v>
      </c>
      <c r="J1351" t="s">
        <v>745</v>
      </c>
      <c r="K1351" t="s">
        <v>1163</v>
      </c>
      <c r="L1351" s="69" t="s">
        <v>62</v>
      </c>
      <c r="M1351" s="69" t="s">
        <v>60</v>
      </c>
      <c r="O1351" s="69" t="s">
        <v>1177</v>
      </c>
    </row>
    <row r="1352" spans="1:15" ht="15" x14ac:dyDescent="0.2">
      <c r="A1352" s="70" t="s">
        <v>181</v>
      </c>
      <c r="B1352" s="69">
        <v>1126</v>
      </c>
      <c r="C1352" s="69" t="s">
        <v>700</v>
      </c>
      <c r="D1352" s="70" t="s">
        <v>767</v>
      </c>
      <c r="E1352" s="70" t="s">
        <v>767</v>
      </c>
      <c r="F1352" s="69">
        <v>1</v>
      </c>
      <c r="G1352" t="s">
        <v>702</v>
      </c>
      <c r="H1352" t="s">
        <v>702</v>
      </c>
      <c r="I1352" t="s">
        <v>896</v>
      </c>
      <c r="J1352" t="s">
        <v>745</v>
      </c>
      <c r="K1352" t="s">
        <v>1163</v>
      </c>
      <c r="L1352" s="69" t="s">
        <v>62</v>
      </c>
      <c r="M1352" s="69" t="s">
        <v>60</v>
      </c>
      <c r="O1352" s="69" t="s">
        <v>1177</v>
      </c>
    </row>
    <row r="1353" spans="1:15" ht="15" x14ac:dyDescent="0.2">
      <c r="A1353" s="70" t="s">
        <v>207</v>
      </c>
      <c r="B1353" s="69">
        <v>1261</v>
      </c>
      <c r="C1353" s="69" t="s">
        <v>700</v>
      </c>
      <c r="D1353" s="70" t="s">
        <v>767</v>
      </c>
      <c r="E1353" s="70" t="s">
        <v>767</v>
      </c>
      <c r="F1353" s="69">
        <v>1</v>
      </c>
      <c r="G1353" t="s">
        <v>702</v>
      </c>
      <c r="H1353" t="s">
        <v>702</v>
      </c>
      <c r="I1353" t="s">
        <v>896</v>
      </c>
      <c r="J1353" t="s">
        <v>745</v>
      </c>
      <c r="K1353" t="s">
        <v>1163</v>
      </c>
      <c r="L1353" s="69" t="s">
        <v>62</v>
      </c>
      <c r="M1353" s="69" t="s">
        <v>60</v>
      </c>
      <c r="O1353" s="69" t="s">
        <v>1177</v>
      </c>
    </row>
    <row r="1354" spans="1:15" ht="15" x14ac:dyDescent="0.2">
      <c r="A1354" s="70" t="s">
        <v>207</v>
      </c>
      <c r="B1354" s="69">
        <v>1262</v>
      </c>
      <c r="C1354" s="69" t="s">
        <v>700</v>
      </c>
      <c r="D1354" s="70" t="s">
        <v>767</v>
      </c>
      <c r="E1354" s="70" t="s">
        <v>767</v>
      </c>
      <c r="F1354" s="69">
        <v>1</v>
      </c>
      <c r="G1354" t="s">
        <v>702</v>
      </c>
      <c r="H1354" t="s">
        <v>702</v>
      </c>
      <c r="I1354" t="s">
        <v>896</v>
      </c>
      <c r="J1354" t="s">
        <v>745</v>
      </c>
      <c r="K1354" t="s">
        <v>1163</v>
      </c>
      <c r="L1354" s="69" t="s">
        <v>62</v>
      </c>
      <c r="M1354" s="69" t="s">
        <v>60</v>
      </c>
      <c r="O1354" s="69" t="s">
        <v>1177</v>
      </c>
    </row>
    <row r="1355" spans="1:15" ht="15" x14ac:dyDescent="0.2">
      <c r="A1355" s="70" t="s">
        <v>207</v>
      </c>
      <c r="B1355" s="69">
        <v>1263</v>
      </c>
      <c r="C1355" s="69" t="s">
        <v>700</v>
      </c>
      <c r="D1355" s="70" t="s">
        <v>767</v>
      </c>
      <c r="E1355" s="70" t="s">
        <v>767</v>
      </c>
      <c r="F1355" s="69">
        <v>1</v>
      </c>
      <c r="G1355" t="s">
        <v>702</v>
      </c>
      <c r="H1355" t="s">
        <v>702</v>
      </c>
      <c r="I1355" t="s">
        <v>896</v>
      </c>
      <c r="J1355" t="s">
        <v>745</v>
      </c>
      <c r="K1355" t="s">
        <v>1163</v>
      </c>
      <c r="L1355" s="69" t="s">
        <v>62</v>
      </c>
      <c r="M1355" s="69" t="s">
        <v>60</v>
      </c>
      <c r="O1355" s="69" t="s">
        <v>1177</v>
      </c>
    </row>
    <row r="1356" spans="1:15" ht="15" x14ac:dyDescent="0.2">
      <c r="A1356" s="70" t="s">
        <v>253</v>
      </c>
      <c r="B1356" s="69">
        <v>1990</v>
      </c>
      <c r="C1356" s="69" t="s">
        <v>700</v>
      </c>
      <c r="D1356" s="70" t="s">
        <v>767</v>
      </c>
      <c r="E1356" s="70" t="s">
        <v>767</v>
      </c>
      <c r="F1356" s="70">
        <v>1</v>
      </c>
      <c r="G1356" t="s">
        <v>702</v>
      </c>
      <c r="H1356" t="s">
        <v>702</v>
      </c>
      <c r="I1356" t="s">
        <v>896</v>
      </c>
      <c r="J1356" t="s">
        <v>745</v>
      </c>
      <c r="K1356" t="s">
        <v>1163</v>
      </c>
      <c r="L1356" s="69" t="s">
        <v>62</v>
      </c>
      <c r="M1356" s="69" t="s">
        <v>60</v>
      </c>
      <c r="O1356" s="69" t="s">
        <v>1177</v>
      </c>
    </row>
    <row r="1357" spans="1:15" ht="15" x14ac:dyDescent="0.2">
      <c r="A1357" s="70" t="s">
        <v>282</v>
      </c>
      <c r="B1357" s="69">
        <v>2546</v>
      </c>
      <c r="C1357" s="69" t="s">
        <v>700</v>
      </c>
      <c r="D1357" s="70" t="s">
        <v>767</v>
      </c>
      <c r="E1357" s="70" t="s">
        <v>767</v>
      </c>
      <c r="F1357" s="70">
        <v>1</v>
      </c>
      <c r="G1357" t="s">
        <v>702</v>
      </c>
      <c r="H1357" t="s">
        <v>702</v>
      </c>
      <c r="I1357" t="s">
        <v>896</v>
      </c>
      <c r="J1357" t="s">
        <v>745</v>
      </c>
      <c r="K1357" t="s">
        <v>1163</v>
      </c>
      <c r="L1357" s="69" t="s">
        <v>62</v>
      </c>
      <c r="M1357" s="69" t="s">
        <v>60</v>
      </c>
      <c r="O1357" s="69" t="s">
        <v>1177</v>
      </c>
    </row>
    <row r="1358" spans="1:15" ht="15" x14ac:dyDescent="0.2">
      <c r="A1358" s="70" t="s">
        <v>282</v>
      </c>
      <c r="B1358" s="69">
        <v>2547</v>
      </c>
      <c r="C1358" s="69" t="s">
        <v>700</v>
      </c>
      <c r="D1358" s="70" t="s">
        <v>767</v>
      </c>
      <c r="E1358" s="70" t="s">
        <v>767</v>
      </c>
      <c r="F1358" s="70">
        <v>1</v>
      </c>
      <c r="G1358" t="s">
        <v>702</v>
      </c>
      <c r="H1358" t="s">
        <v>702</v>
      </c>
      <c r="I1358" t="s">
        <v>896</v>
      </c>
      <c r="J1358" t="s">
        <v>745</v>
      </c>
      <c r="K1358" t="s">
        <v>1163</v>
      </c>
      <c r="L1358" s="69" t="s">
        <v>62</v>
      </c>
      <c r="M1358" s="69" t="s">
        <v>60</v>
      </c>
      <c r="O1358" s="69" t="s">
        <v>1177</v>
      </c>
    </row>
    <row r="1359" spans="1:15" ht="15" x14ac:dyDescent="0.2">
      <c r="A1359" s="70" t="s">
        <v>282</v>
      </c>
      <c r="B1359" s="69">
        <v>2548</v>
      </c>
      <c r="C1359" s="69" t="s">
        <v>700</v>
      </c>
      <c r="D1359" s="70" t="s">
        <v>767</v>
      </c>
      <c r="E1359" s="70" t="s">
        <v>767</v>
      </c>
      <c r="F1359" s="70">
        <v>1</v>
      </c>
      <c r="G1359" t="s">
        <v>702</v>
      </c>
      <c r="H1359" t="s">
        <v>702</v>
      </c>
      <c r="I1359" t="s">
        <v>896</v>
      </c>
      <c r="J1359" t="s">
        <v>745</v>
      </c>
      <c r="K1359" t="s">
        <v>1163</v>
      </c>
      <c r="L1359" s="69" t="s">
        <v>62</v>
      </c>
      <c r="M1359" s="69" t="s">
        <v>60</v>
      </c>
      <c r="O1359" s="69" t="s">
        <v>1177</v>
      </c>
    </row>
    <row r="1360" spans="1:15" ht="15" x14ac:dyDescent="0.2">
      <c r="A1360" s="70" t="s">
        <v>282</v>
      </c>
      <c r="B1360" s="69">
        <v>2549</v>
      </c>
      <c r="C1360" s="69" t="s">
        <v>700</v>
      </c>
      <c r="D1360" s="70" t="s">
        <v>767</v>
      </c>
      <c r="E1360" s="70" t="s">
        <v>767</v>
      </c>
      <c r="F1360" s="70">
        <v>1</v>
      </c>
      <c r="G1360" t="s">
        <v>702</v>
      </c>
      <c r="H1360" t="s">
        <v>702</v>
      </c>
      <c r="I1360" t="s">
        <v>896</v>
      </c>
      <c r="J1360" t="s">
        <v>745</v>
      </c>
      <c r="K1360" t="s">
        <v>1163</v>
      </c>
      <c r="L1360" s="69" t="s">
        <v>62</v>
      </c>
      <c r="M1360" s="69" t="s">
        <v>60</v>
      </c>
      <c r="O1360" s="69" t="s">
        <v>1177</v>
      </c>
    </row>
    <row r="1361" spans="1:15" ht="15" x14ac:dyDescent="0.2">
      <c r="A1361" s="70" t="s">
        <v>282</v>
      </c>
      <c r="B1361" s="69">
        <v>2550</v>
      </c>
      <c r="C1361" s="69" t="s">
        <v>700</v>
      </c>
      <c r="D1361" s="70" t="s">
        <v>767</v>
      </c>
      <c r="E1361" s="70" t="s">
        <v>767</v>
      </c>
      <c r="F1361" s="70">
        <v>1</v>
      </c>
      <c r="G1361" t="s">
        <v>702</v>
      </c>
      <c r="H1361" t="s">
        <v>702</v>
      </c>
      <c r="I1361" t="s">
        <v>896</v>
      </c>
      <c r="J1361" t="s">
        <v>745</v>
      </c>
      <c r="K1361" t="s">
        <v>1163</v>
      </c>
      <c r="L1361" s="69" t="s">
        <v>62</v>
      </c>
      <c r="M1361" s="69" t="s">
        <v>60</v>
      </c>
      <c r="O1361" s="69" t="s">
        <v>1177</v>
      </c>
    </row>
    <row r="1362" spans="1:15" ht="15" x14ac:dyDescent="0.2">
      <c r="A1362" s="70" t="s">
        <v>298</v>
      </c>
      <c r="B1362" s="69">
        <v>2825</v>
      </c>
      <c r="C1362" s="69" t="s">
        <v>700</v>
      </c>
      <c r="D1362" s="70" t="s">
        <v>767</v>
      </c>
      <c r="E1362" s="70" t="s">
        <v>767</v>
      </c>
      <c r="F1362" s="70">
        <v>1</v>
      </c>
      <c r="G1362" t="s">
        <v>702</v>
      </c>
      <c r="H1362" t="s">
        <v>702</v>
      </c>
      <c r="I1362" t="s">
        <v>896</v>
      </c>
      <c r="J1362" t="s">
        <v>745</v>
      </c>
      <c r="K1362" t="s">
        <v>1163</v>
      </c>
      <c r="L1362" s="69" t="s">
        <v>62</v>
      </c>
      <c r="M1362" s="69" t="s">
        <v>60</v>
      </c>
      <c r="O1362" s="69" t="s">
        <v>1177</v>
      </c>
    </row>
    <row r="1363" spans="1:15" ht="15" x14ac:dyDescent="0.2">
      <c r="A1363" s="70" t="s">
        <v>298</v>
      </c>
      <c r="B1363" s="69">
        <v>2826</v>
      </c>
      <c r="C1363" s="69" t="s">
        <v>700</v>
      </c>
      <c r="D1363" s="70" t="s">
        <v>767</v>
      </c>
      <c r="E1363" s="70" t="s">
        <v>767</v>
      </c>
      <c r="F1363" s="70">
        <v>1</v>
      </c>
      <c r="G1363" t="s">
        <v>702</v>
      </c>
      <c r="H1363" t="s">
        <v>702</v>
      </c>
      <c r="I1363" t="s">
        <v>896</v>
      </c>
      <c r="J1363" t="s">
        <v>745</v>
      </c>
      <c r="K1363" t="s">
        <v>1163</v>
      </c>
      <c r="L1363" s="69" t="s">
        <v>62</v>
      </c>
      <c r="M1363" s="69" t="s">
        <v>60</v>
      </c>
      <c r="O1363" s="69" t="s">
        <v>1177</v>
      </c>
    </row>
    <row r="1364" spans="1:15" ht="15" x14ac:dyDescent="0.2">
      <c r="A1364" s="70" t="s">
        <v>298</v>
      </c>
      <c r="B1364" s="69">
        <v>2827</v>
      </c>
      <c r="C1364" s="69" t="s">
        <v>700</v>
      </c>
      <c r="D1364" s="70" t="s">
        <v>767</v>
      </c>
      <c r="E1364" s="70" t="s">
        <v>767</v>
      </c>
      <c r="F1364" s="70">
        <v>1</v>
      </c>
      <c r="G1364" t="s">
        <v>702</v>
      </c>
      <c r="H1364" t="s">
        <v>702</v>
      </c>
      <c r="I1364" t="s">
        <v>896</v>
      </c>
      <c r="J1364" t="s">
        <v>745</v>
      </c>
      <c r="K1364" t="s">
        <v>1163</v>
      </c>
      <c r="L1364" s="69" t="s">
        <v>62</v>
      </c>
      <c r="M1364" s="69" t="s">
        <v>60</v>
      </c>
      <c r="O1364" s="69" t="s">
        <v>1177</v>
      </c>
    </row>
    <row r="1365" spans="1:15" ht="15" x14ac:dyDescent="0.2">
      <c r="A1365" s="70" t="s">
        <v>298</v>
      </c>
      <c r="B1365" s="69">
        <v>2828</v>
      </c>
      <c r="C1365" s="69" t="s">
        <v>700</v>
      </c>
      <c r="D1365" s="70" t="s">
        <v>767</v>
      </c>
      <c r="E1365" s="70" t="s">
        <v>767</v>
      </c>
      <c r="F1365" s="70">
        <v>1</v>
      </c>
      <c r="G1365" t="s">
        <v>702</v>
      </c>
      <c r="H1365" t="s">
        <v>702</v>
      </c>
      <c r="I1365" t="s">
        <v>896</v>
      </c>
      <c r="J1365" t="s">
        <v>745</v>
      </c>
      <c r="K1365" t="s">
        <v>1163</v>
      </c>
      <c r="L1365" s="69" t="s">
        <v>62</v>
      </c>
      <c r="M1365" s="69" t="s">
        <v>60</v>
      </c>
      <c r="O1365" s="69" t="s">
        <v>1177</v>
      </c>
    </row>
    <row r="1366" spans="1:15" ht="15" x14ac:dyDescent="0.2">
      <c r="A1366" s="70" t="s">
        <v>298</v>
      </c>
      <c r="B1366" s="69">
        <v>2829</v>
      </c>
      <c r="C1366" s="69" t="s">
        <v>700</v>
      </c>
      <c r="D1366" s="70" t="s">
        <v>767</v>
      </c>
      <c r="E1366" s="70" t="s">
        <v>767</v>
      </c>
      <c r="F1366" s="70">
        <v>1</v>
      </c>
      <c r="G1366" t="s">
        <v>702</v>
      </c>
      <c r="H1366" t="s">
        <v>702</v>
      </c>
      <c r="I1366" t="s">
        <v>896</v>
      </c>
      <c r="J1366" t="s">
        <v>745</v>
      </c>
      <c r="K1366" t="s">
        <v>1163</v>
      </c>
      <c r="L1366" s="69" t="s">
        <v>62</v>
      </c>
      <c r="M1366" s="69" t="s">
        <v>60</v>
      </c>
      <c r="O1366" s="69" t="s">
        <v>1177</v>
      </c>
    </row>
    <row r="1367" spans="1:15" ht="15" x14ac:dyDescent="0.2">
      <c r="A1367" s="70" t="s">
        <v>298</v>
      </c>
      <c r="B1367" s="69">
        <v>2889</v>
      </c>
      <c r="C1367" s="69" t="s">
        <v>700</v>
      </c>
      <c r="D1367" s="70" t="s">
        <v>767</v>
      </c>
      <c r="E1367" s="70" t="s">
        <v>767</v>
      </c>
      <c r="F1367" s="70">
        <v>1</v>
      </c>
      <c r="G1367" t="s">
        <v>702</v>
      </c>
      <c r="H1367" t="s">
        <v>702</v>
      </c>
      <c r="I1367" t="s">
        <v>896</v>
      </c>
      <c r="J1367" t="s">
        <v>745</v>
      </c>
      <c r="K1367" t="s">
        <v>1163</v>
      </c>
      <c r="L1367" s="69" t="s">
        <v>62</v>
      </c>
      <c r="M1367" s="69" t="s">
        <v>60</v>
      </c>
      <c r="O1367" s="69" t="s">
        <v>1177</v>
      </c>
    </row>
    <row r="1368" spans="1:15" ht="15" x14ac:dyDescent="0.2">
      <c r="A1368" s="70" t="s">
        <v>328</v>
      </c>
      <c r="B1368" s="69">
        <v>3272</v>
      </c>
      <c r="C1368" s="69" t="s">
        <v>700</v>
      </c>
      <c r="D1368" s="70" t="s">
        <v>767</v>
      </c>
      <c r="E1368" s="70" t="s">
        <v>767</v>
      </c>
      <c r="F1368" s="70">
        <v>1</v>
      </c>
      <c r="G1368" t="s">
        <v>702</v>
      </c>
      <c r="H1368" t="s">
        <v>702</v>
      </c>
      <c r="I1368" t="s">
        <v>896</v>
      </c>
      <c r="J1368" t="s">
        <v>745</v>
      </c>
      <c r="K1368" t="s">
        <v>1163</v>
      </c>
      <c r="L1368" s="69" t="s">
        <v>62</v>
      </c>
      <c r="M1368" s="69" t="s">
        <v>60</v>
      </c>
      <c r="O1368" s="69" t="s">
        <v>1177</v>
      </c>
    </row>
    <row r="1369" spans="1:15" ht="15" x14ac:dyDescent="0.2">
      <c r="A1369" s="70" t="s">
        <v>441</v>
      </c>
      <c r="B1369" s="69">
        <v>5188</v>
      </c>
      <c r="C1369" s="69" t="s">
        <v>700</v>
      </c>
      <c r="D1369" s="70" t="s">
        <v>767</v>
      </c>
      <c r="E1369" s="70" t="s">
        <v>767</v>
      </c>
      <c r="F1369" s="70">
        <v>1</v>
      </c>
      <c r="G1369" t="s">
        <v>702</v>
      </c>
      <c r="H1369" t="s">
        <v>702</v>
      </c>
      <c r="I1369" t="s">
        <v>896</v>
      </c>
      <c r="J1369" t="s">
        <v>745</v>
      </c>
      <c r="K1369" t="s">
        <v>1163</v>
      </c>
      <c r="L1369" s="69" t="s">
        <v>62</v>
      </c>
      <c r="M1369" s="69" t="s">
        <v>60</v>
      </c>
      <c r="O1369" s="69" t="s">
        <v>1177</v>
      </c>
    </row>
    <row r="1370" spans="1:15" ht="15" x14ac:dyDescent="0.2">
      <c r="A1370" s="70" t="s">
        <v>475</v>
      </c>
      <c r="B1370" s="69">
        <v>5442</v>
      </c>
      <c r="C1370" s="69" t="s">
        <v>700</v>
      </c>
      <c r="D1370" s="70" t="s">
        <v>767</v>
      </c>
      <c r="E1370" s="70" t="s">
        <v>767</v>
      </c>
      <c r="F1370" s="70">
        <v>1</v>
      </c>
      <c r="G1370" t="s">
        <v>702</v>
      </c>
      <c r="H1370" t="s">
        <v>702</v>
      </c>
      <c r="I1370" t="s">
        <v>896</v>
      </c>
      <c r="J1370" t="s">
        <v>745</v>
      </c>
      <c r="K1370" t="s">
        <v>1163</v>
      </c>
      <c r="L1370" s="69" t="s">
        <v>62</v>
      </c>
      <c r="M1370" s="69" t="s">
        <v>60</v>
      </c>
      <c r="O1370" s="69" t="s">
        <v>1177</v>
      </c>
    </row>
    <row r="1371" spans="1:15" ht="15" x14ac:dyDescent="0.2">
      <c r="A1371" s="70" t="s">
        <v>475</v>
      </c>
      <c r="B1371" s="69">
        <v>5480</v>
      </c>
      <c r="C1371" s="69" t="s">
        <v>700</v>
      </c>
      <c r="D1371" s="70" t="s">
        <v>767</v>
      </c>
      <c r="E1371" s="70" t="s">
        <v>767</v>
      </c>
      <c r="F1371" s="70">
        <v>1</v>
      </c>
      <c r="G1371" t="s">
        <v>702</v>
      </c>
      <c r="H1371" t="s">
        <v>702</v>
      </c>
      <c r="I1371" t="s">
        <v>896</v>
      </c>
      <c r="J1371" t="s">
        <v>745</v>
      </c>
      <c r="K1371" t="s">
        <v>1163</v>
      </c>
      <c r="L1371" s="69" t="s">
        <v>62</v>
      </c>
      <c r="M1371" s="69" t="s">
        <v>60</v>
      </c>
      <c r="O1371" s="69" t="s">
        <v>1177</v>
      </c>
    </row>
    <row r="1372" spans="1:15" ht="15" x14ac:dyDescent="0.2">
      <c r="A1372" s="70" t="s">
        <v>475</v>
      </c>
      <c r="B1372" s="69">
        <v>5481</v>
      </c>
      <c r="C1372" s="69" t="s">
        <v>700</v>
      </c>
      <c r="D1372" s="70" t="s">
        <v>767</v>
      </c>
      <c r="E1372" s="70" t="s">
        <v>767</v>
      </c>
      <c r="F1372" s="70">
        <v>1</v>
      </c>
      <c r="G1372" t="s">
        <v>702</v>
      </c>
      <c r="H1372" t="s">
        <v>702</v>
      </c>
      <c r="I1372" t="s">
        <v>896</v>
      </c>
      <c r="J1372" t="s">
        <v>745</v>
      </c>
      <c r="K1372" t="s">
        <v>1163</v>
      </c>
      <c r="L1372" s="69" t="s">
        <v>62</v>
      </c>
      <c r="M1372" s="69" t="s">
        <v>60</v>
      </c>
      <c r="O1372" s="69" t="s">
        <v>1177</v>
      </c>
    </row>
    <row r="1373" spans="1:15" ht="15" x14ac:dyDescent="0.2">
      <c r="A1373" s="70" t="s">
        <v>475</v>
      </c>
      <c r="B1373" s="69">
        <v>5482</v>
      </c>
      <c r="C1373" s="69" t="s">
        <v>700</v>
      </c>
      <c r="D1373" s="70" t="s">
        <v>767</v>
      </c>
      <c r="E1373" s="70" t="s">
        <v>767</v>
      </c>
      <c r="F1373" s="70">
        <v>1</v>
      </c>
      <c r="G1373" t="s">
        <v>702</v>
      </c>
      <c r="H1373" t="s">
        <v>702</v>
      </c>
      <c r="I1373" t="s">
        <v>896</v>
      </c>
      <c r="J1373" t="s">
        <v>745</v>
      </c>
      <c r="K1373" t="s">
        <v>1163</v>
      </c>
      <c r="L1373" s="69" t="s">
        <v>62</v>
      </c>
      <c r="M1373" s="69" t="s">
        <v>60</v>
      </c>
      <c r="O1373" s="69" t="s">
        <v>1177</v>
      </c>
    </row>
    <row r="1374" spans="1:15" ht="15" x14ac:dyDescent="0.2">
      <c r="A1374" s="70" t="s">
        <v>475</v>
      </c>
      <c r="B1374" s="69">
        <v>5483</v>
      </c>
      <c r="C1374" s="69" t="s">
        <v>700</v>
      </c>
      <c r="D1374" s="70" t="s">
        <v>767</v>
      </c>
      <c r="E1374" s="70" t="s">
        <v>767</v>
      </c>
      <c r="F1374" s="70">
        <v>1</v>
      </c>
      <c r="G1374" t="s">
        <v>702</v>
      </c>
      <c r="H1374" t="s">
        <v>702</v>
      </c>
      <c r="I1374" t="s">
        <v>896</v>
      </c>
      <c r="J1374" t="s">
        <v>745</v>
      </c>
      <c r="K1374" t="s">
        <v>1163</v>
      </c>
      <c r="L1374" s="69" t="s">
        <v>62</v>
      </c>
      <c r="M1374" s="69" t="s">
        <v>60</v>
      </c>
      <c r="O1374" s="69" t="s">
        <v>1177</v>
      </c>
    </row>
    <row r="1375" spans="1:15" ht="15" x14ac:dyDescent="0.2">
      <c r="A1375" s="70" t="s">
        <v>475</v>
      </c>
      <c r="B1375" s="69">
        <v>5484</v>
      </c>
      <c r="C1375" s="69" t="s">
        <v>700</v>
      </c>
      <c r="D1375" s="70" t="s">
        <v>767</v>
      </c>
      <c r="E1375" s="70" t="s">
        <v>767</v>
      </c>
      <c r="F1375" s="70">
        <v>1</v>
      </c>
      <c r="G1375" t="s">
        <v>702</v>
      </c>
      <c r="H1375" t="s">
        <v>702</v>
      </c>
      <c r="I1375" t="s">
        <v>896</v>
      </c>
      <c r="J1375" t="s">
        <v>745</v>
      </c>
      <c r="K1375" t="s">
        <v>1163</v>
      </c>
      <c r="L1375" s="69" t="s">
        <v>62</v>
      </c>
      <c r="M1375" s="69" t="s">
        <v>60</v>
      </c>
      <c r="O1375" s="69" t="s">
        <v>1177</v>
      </c>
    </row>
    <row r="1376" spans="1:15" ht="15" x14ac:dyDescent="0.2">
      <c r="A1376" s="69" t="s">
        <v>117</v>
      </c>
      <c r="B1376" s="69">
        <v>608</v>
      </c>
      <c r="C1376" s="69" t="s">
        <v>700</v>
      </c>
      <c r="D1376" s="70" t="s">
        <v>767</v>
      </c>
      <c r="E1376" s="70" t="s">
        <v>767</v>
      </c>
      <c r="F1376" s="69">
        <v>1</v>
      </c>
      <c r="G1376" t="s">
        <v>702</v>
      </c>
      <c r="H1376" t="s">
        <v>702</v>
      </c>
      <c r="I1376" t="s">
        <v>896</v>
      </c>
      <c r="J1376" t="s">
        <v>745</v>
      </c>
      <c r="K1376" t="s">
        <v>1163</v>
      </c>
      <c r="L1376" s="69" t="s">
        <v>62</v>
      </c>
      <c r="M1376" s="69" t="s">
        <v>60</v>
      </c>
      <c r="O1376" s="69" t="s">
        <v>1177</v>
      </c>
    </row>
    <row r="1377" spans="1:15" ht="15" x14ac:dyDescent="0.2">
      <c r="A1377" s="69" t="s">
        <v>117</v>
      </c>
      <c r="B1377" s="69">
        <v>609</v>
      </c>
      <c r="C1377" s="69" t="s">
        <v>700</v>
      </c>
      <c r="D1377" s="70" t="s">
        <v>767</v>
      </c>
      <c r="E1377" s="70" t="s">
        <v>767</v>
      </c>
      <c r="F1377" s="69">
        <v>1</v>
      </c>
      <c r="G1377" t="s">
        <v>702</v>
      </c>
      <c r="H1377" t="s">
        <v>702</v>
      </c>
      <c r="I1377" t="s">
        <v>896</v>
      </c>
      <c r="J1377" t="s">
        <v>745</v>
      </c>
      <c r="K1377" t="s">
        <v>1163</v>
      </c>
      <c r="L1377" s="69" t="s">
        <v>62</v>
      </c>
      <c r="M1377" s="69" t="s">
        <v>60</v>
      </c>
      <c r="O1377" s="69" t="s">
        <v>1177</v>
      </c>
    </row>
    <row r="1378" spans="1:15" ht="15" x14ac:dyDescent="0.2">
      <c r="A1378" s="70" t="s">
        <v>298</v>
      </c>
      <c r="B1378" s="69">
        <v>2923</v>
      </c>
      <c r="C1378" s="69" t="s">
        <v>700</v>
      </c>
      <c r="D1378" s="70" t="s">
        <v>1218</v>
      </c>
      <c r="E1378" s="70" t="s">
        <v>916</v>
      </c>
      <c r="F1378" s="70">
        <v>1</v>
      </c>
      <c r="G1378" t="s">
        <v>702</v>
      </c>
      <c r="H1378" t="s">
        <v>702</v>
      </c>
      <c r="I1378" t="s">
        <v>896</v>
      </c>
      <c r="J1378" t="s">
        <v>745</v>
      </c>
      <c r="K1378" t="s">
        <v>1163</v>
      </c>
      <c r="L1378" s="69" t="s">
        <v>62</v>
      </c>
      <c r="M1378" s="69" t="s">
        <v>60</v>
      </c>
      <c r="O1378" s="69" t="s">
        <v>1177</v>
      </c>
    </row>
    <row r="1379" spans="1:15" ht="15" x14ac:dyDescent="0.2">
      <c r="A1379" s="70" t="s">
        <v>298</v>
      </c>
      <c r="B1379" s="69">
        <v>2924</v>
      </c>
      <c r="C1379" s="69" t="s">
        <v>700</v>
      </c>
      <c r="D1379" s="70" t="s">
        <v>1218</v>
      </c>
      <c r="E1379" s="70" t="s">
        <v>916</v>
      </c>
      <c r="F1379" s="70">
        <v>1</v>
      </c>
      <c r="G1379" t="s">
        <v>702</v>
      </c>
      <c r="H1379" t="s">
        <v>702</v>
      </c>
      <c r="I1379" t="s">
        <v>896</v>
      </c>
      <c r="J1379" t="s">
        <v>745</v>
      </c>
      <c r="K1379" t="s">
        <v>1163</v>
      </c>
      <c r="L1379" s="69" t="s">
        <v>62</v>
      </c>
      <c r="M1379" s="69" t="s">
        <v>60</v>
      </c>
      <c r="O1379" s="69" t="s">
        <v>1177</v>
      </c>
    </row>
    <row r="1380" spans="1:15" ht="15" x14ac:dyDescent="0.2">
      <c r="A1380" s="69" t="s">
        <v>460</v>
      </c>
      <c r="B1380" s="69">
        <v>5020</v>
      </c>
      <c r="C1380" s="69" t="s">
        <v>700</v>
      </c>
      <c r="D1380" s="70" t="s">
        <v>1218</v>
      </c>
      <c r="E1380" s="70" t="s">
        <v>916</v>
      </c>
      <c r="F1380" s="69">
        <v>1</v>
      </c>
      <c r="G1380" t="s">
        <v>702</v>
      </c>
      <c r="H1380" t="s">
        <v>702</v>
      </c>
      <c r="I1380" t="s">
        <v>896</v>
      </c>
      <c r="J1380" t="s">
        <v>745</v>
      </c>
      <c r="K1380" t="s">
        <v>1163</v>
      </c>
      <c r="L1380" s="69" t="s">
        <v>62</v>
      </c>
      <c r="M1380" s="69" t="s">
        <v>60</v>
      </c>
      <c r="O1380" s="69" t="s">
        <v>1177</v>
      </c>
    </row>
    <row r="1381" spans="1:15" ht="15" x14ac:dyDescent="0.2">
      <c r="A1381" s="69" t="s">
        <v>460</v>
      </c>
      <c r="B1381" s="69">
        <v>5021</v>
      </c>
      <c r="C1381" s="69" t="s">
        <v>700</v>
      </c>
      <c r="D1381" s="70" t="s">
        <v>1218</v>
      </c>
      <c r="E1381" s="70" t="s">
        <v>916</v>
      </c>
      <c r="F1381" s="69">
        <v>1</v>
      </c>
      <c r="G1381" t="s">
        <v>702</v>
      </c>
      <c r="H1381" t="s">
        <v>702</v>
      </c>
      <c r="I1381" t="s">
        <v>896</v>
      </c>
      <c r="J1381" t="s">
        <v>745</v>
      </c>
      <c r="K1381" t="s">
        <v>1163</v>
      </c>
      <c r="L1381" s="69" t="s">
        <v>62</v>
      </c>
      <c r="M1381" s="69" t="s">
        <v>60</v>
      </c>
      <c r="O1381" s="69" t="s">
        <v>1177</v>
      </c>
    </row>
    <row r="1382" spans="1:15" ht="15" x14ac:dyDescent="0.2">
      <c r="A1382" s="69" t="s">
        <v>460</v>
      </c>
      <c r="B1382" s="69">
        <v>5022</v>
      </c>
      <c r="C1382" s="69" t="s">
        <v>700</v>
      </c>
      <c r="D1382" s="70" t="s">
        <v>1218</v>
      </c>
      <c r="E1382" s="70" t="s">
        <v>916</v>
      </c>
      <c r="F1382" s="69">
        <v>1</v>
      </c>
      <c r="G1382" t="s">
        <v>702</v>
      </c>
      <c r="H1382" t="s">
        <v>702</v>
      </c>
      <c r="I1382" t="s">
        <v>896</v>
      </c>
      <c r="J1382" t="s">
        <v>745</v>
      </c>
      <c r="K1382" t="s">
        <v>1163</v>
      </c>
      <c r="L1382" s="69" t="s">
        <v>62</v>
      </c>
      <c r="M1382" s="69" t="s">
        <v>60</v>
      </c>
      <c r="O1382" s="69" t="s">
        <v>1177</v>
      </c>
    </row>
    <row r="1383" spans="1:15" ht="15" x14ac:dyDescent="0.2">
      <c r="A1383" s="70" t="s">
        <v>253</v>
      </c>
      <c r="B1383" s="69">
        <v>1800</v>
      </c>
      <c r="C1383" s="69" t="s">
        <v>700</v>
      </c>
      <c r="D1383" s="70" t="s">
        <v>917</v>
      </c>
      <c r="E1383" s="70" t="s">
        <v>917</v>
      </c>
      <c r="F1383" s="70">
        <v>1</v>
      </c>
      <c r="G1383" t="s">
        <v>702</v>
      </c>
      <c r="H1383" t="s">
        <v>702</v>
      </c>
      <c r="I1383" t="s">
        <v>896</v>
      </c>
      <c r="J1383" t="s">
        <v>745</v>
      </c>
      <c r="K1383" t="s">
        <v>1163</v>
      </c>
      <c r="L1383" s="69" t="s">
        <v>62</v>
      </c>
      <c r="M1383" s="69" t="s">
        <v>60</v>
      </c>
      <c r="O1383" s="69" t="s">
        <v>1177</v>
      </c>
    </row>
    <row r="1384" spans="1:15" ht="15" x14ac:dyDescent="0.2">
      <c r="A1384" s="70" t="s">
        <v>253</v>
      </c>
      <c r="B1384" s="69">
        <v>1801</v>
      </c>
      <c r="C1384" s="69" t="s">
        <v>700</v>
      </c>
      <c r="D1384" s="70" t="s">
        <v>917</v>
      </c>
      <c r="E1384" s="70" t="s">
        <v>917</v>
      </c>
      <c r="F1384" s="70">
        <v>1</v>
      </c>
      <c r="G1384" t="s">
        <v>702</v>
      </c>
      <c r="H1384" t="s">
        <v>702</v>
      </c>
      <c r="I1384" t="s">
        <v>896</v>
      </c>
      <c r="J1384" t="s">
        <v>745</v>
      </c>
      <c r="K1384" t="s">
        <v>1163</v>
      </c>
      <c r="L1384" s="69" t="s">
        <v>62</v>
      </c>
      <c r="M1384" s="69" t="s">
        <v>60</v>
      </c>
      <c r="O1384" s="69" t="s">
        <v>1177</v>
      </c>
    </row>
    <row r="1385" spans="1:15" ht="15" x14ac:dyDescent="0.2">
      <c r="A1385" s="70" t="s">
        <v>253</v>
      </c>
      <c r="B1385" s="69">
        <v>1802</v>
      </c>
      <c r="C1385" s="69" t="s">
        <v>700</v>
      </c>
      <c r="D1385" s="70" t="s">
        <v>917</v>
      </c>
      <c r="E1385" s="70" t="s">
        <v>917</v>
      </c>
      <c r="F1385" s="70">
        <v>1</v>
      </c>
      <c r="G1385" t="s">
        <v>702</v>
      </c>
      <c r="H1385" t="s">
        <v>702</v>
      </c>
      <c r="I1385" t="s">
        <v>896</v>
      </c>
      <c r="J1385" t="s">
        <v>745</v>
      </c>
      <c r="K1385" t="s">
        <v>1163</v>
      </c>
      <c r="L1385" s="69" t="s">
        <v>62</v>
      </c>
      <c r="M1385" s="69" t="s">
        <v>60</v>
      </c>
      <c r="O1385" s="69" t="s">
        <v>1177</v>
      </c>
    </row>
    <row r="1386" spans="1:15" ht="15" x14ac:dyDescent="0.2">
      <c r="A1386" s="70" t="s">
        <v>489</v>
      </c>
      <c r="B1386" s="69">
        <v>5680</v>
      </c>
      <c r="C1386" s="69" t="s">
        <v>700</v>
      </c>
      <c r="D1386" s="70" t="s">
        <v>917</v>
      </c>
      <c r="E1386" s="70" t="s">
        <v>917</v>
      </c>
      <c r="F1386" s="70">
        <v>1</v>
      </c>
      <c r="G1386" t="s">
        <v>702</v>
      </c>
      <c r="H1386" t="s">
        <v>702</v>
      </c>
      <c r="I1386" t="s">
        <v>896</v>
      </c>
      <c r="J1386" t="s">
        <v>745</v>
      </c>
      <c r="K1386" t="s">
        <v>1163</v>
      </c>
      <c r="L1386" s="69" t="s">
        <v>62</v>
      </c>
      <c r="M1386" s="69" t="s">
        <v>60</v>
      </c>
      <c r="O1386" s="69" t="s">
        <v>1177</v>
      </c>
    </row>
    <row r="1387" spans="1:15" ht="15" x14ac:dyDescent="0.2">
      <c r="A1387" s="70" t="s">
        <v>489</v>
      </c>
      <c r="B1387" s="69">
        <v>5827</v>
      </c>
      <c r="C1387" s="69" t="s">
        <v>700</v>
      </c>
      <c r="D1387" s="70" t="s">
        <v>917</v>
      </c>
      <c r="E1387" s="70" t="s">
        <v>917</v>
      </c>
      <c r="F1387" s="70">
        <v>1</v>
      </c>
      <c r="G1387" t="s">
        <v>702</v>
      </c>
      <c r="H1387" t="s">
        <v>702</v>
      </c>
      <c r="I1387" t="s">
        <v>896</v>
      </c>
      <c r="J1387" t="s">
        <v>745</v>
      </c>
      <c r="K1387" t="s">
        <v>1163</v>
      </c>
      <c r="L1387" s="69" t="s">
        <v>62</v>
      </c>
      <c r="M1387" s="69" t="s">
        <v>60</v>
      </c>
      <c r="O1387" s="69" t="s">
        <v>1177</v>
      </c>
    </row>
    <row r="1388" spans="1:15" ht="15" x14ac:dyDescent="0.2">
      <c r="A1388" s="70" t="s">
        <v>207</v>
      </c>
      <c r="B1388" s="69">
        <v>1318</v>
      </c>
      <c r="C1388" s="69" t="s">
        <v>700</v>
      </c>
      <c r="D1388" s="70" t="s">
        <v>720</v>
      </c>
      <c r="E1388" s="70" t="s">
        <v>720</v>
      </c>
      <c r="F1388" s="69">
        <v>1</v>
      </c>
      <c r="G1388" t="s">
        <v>702</v>
      </c>
      <c r="H1388" t="s">
        <v>702</v>
      </c>
      <c r="I1388" t="s">
        <v>896</v>
      </c>
      <c r="J1388" t="s">
        <v>745</v>
      </c>
      <c r="K1388" t="s">
        <v>1163</v>
      </c>
      <c r="L1388" s="69" t="s">
        <v>62</v>
      </c>
      <c r="M1388" s="69" t="s">
        <v>60</v>
      </c>
      <c r="O1388" s="69" t="s">
        <v>1177</v>
      </c>
    </row>
    <row r="1389" spans="1:15" ht="15" x14ac:dyDescent="0.2">
      <c r="A1389" s="70" t="s">
        <v>253</v>
      </c>
      <c r="B1389" s="69">
        <v>1830</v>
      </c>
      <c r="C1389" s="69" t="s">
        <v>700</v>
      </c>
      <c r="D1389" s="70" t="s">
        <v>720</v>
      </c>
      <c r="E1389" s="70" t="s">
        <v>720</v>
      </c>
      <c r="F1389" s="69">
        <v>1</v>
      </c>
      <c r="G1389" t="s">
        <v>702</v>
      </c>
      <c r="H1389" t="s">
        <v>702</v>
      </c>
      <c r="I1389" t="s">
        <v>896</v>
      </c>
      <c r="J1389" t="s">
        <v>745</v>
      </c>
      <c r="K1389" t="s">
        <v>1163</v>
      </c>
      <c r="L1389" s="69" t="s">
        <v>62</v>
      </c>
      <c r="M1389" s="69" t="s">
        <v>60</v>
      </c>
      <c r="O1389" s="69" t="s">
        <v>1177</v>
      </c>
    </row>
    <row r="1390" spans="1:15" ht="15" x14ac:dyDescent="0.2">
      <c r="A1390" s="70" t="s">
        <v>253</v>
      </c>
      <c r="B1390" s="69">
        <v>1831</v>
      </c>
      <c r="C1390" s="69" t="s">
        <v>700</v>
      </c>
      <c r="D1390" s="70" t="s">
        <v>720</v>
      </c>
      <c r="E1390" s="70" t="s">
        <v>720</v>
      </c>
      <c r="F1390" s="69">
        <v>1</v>
      </c>
      <c r="G1390" t="s">
        <v>702</v>
      </c>
      <c r="H1390" t="s">
        <v>702</v>
      </c>
      <c r="I1390" t="s">
        <v>896</v>
      </c>
      <c r="J1390" t="s">
        <v>745</v>
      </c>
      <c r="K1390" t="s">
        <v>1163</v>
      </c>
      <c r="L1390" s="69" t="s">
        <v>62</v>
      </c>
      <c r="M1390" s="69" t="s">
        <v>60</v>
      </c>
      <c r="O1390" s="69" t="s">
        <v>1177</v>
      </c>
    </row>
    <row r="1391" spans="1:15" ht="15" x14ac:dyDescent="0.2">
      <c r="A1391" s="70" t="s">
        <v>253</v>
      </c>
      <c r="B1391" s="69">
        <v>1832</v>
      </c>
      <c r="C1391" s="69" t="s">
        <v>700</v>
      </c>
      <c r="D1391" s="70" t="s">
        <v>720</v>
      </c>
      <c r="E1391" s="70" t="s">
        <v>720</v>
      </c>
      <c r="F1391" s="69">
        <v>1</v>
      </c>
      <c r="G1391" t="s">
        <v>702</v>
      </c>
      <c r="H1391" t="s">
        <v>702</v>
      </c>
      <c r="I1391" t="s">
        <v>896</v>
      </c>
      <c r="J1391" t="s">
        <v>745</v>
      </c>
      <c r="K1391" t="s">
        <v>1163</v>
      </c>
      <c r="L1391" s="69" t="s">
        <v>62</v>
      </c>
      <c r="M1391" s="69" t="s">
        <v>60</v>
      </c>
      <c r="O1391" s="69" t="s">
        <v>1177</v>
      </c>
    </row>
    <row r="1392" spans="1:15" ht="15" x14ac:dyDescent="0.2">
      <c r="A1392" s="70" t="s">
        <v>253</v>
      </c>
      <c r="B1392" s="69">
        <v>1833</v>
      </c>
      <c r="C1392" s="69" t="s">
        <v>700</v>
      </c>
      <c r="D1392" s="70" t="s">
        <v>720</v>
      </c>
      <c r="E1392" s="70" t="s">
        <v>720</v>
      </c>
      <c r="F1392" s="69">
        <v>1</v>
      </c>
      <c r="G1392" t="s">
        <v>702</v>
      </c>
      <c r="H1392" t="s">
        <v>702</v>
      </c>
      <c r="I1392" t="s">
        <v>896</v>
      </c>
      <c r="J1392" t="s">
        <v>745</v>
      </c>
      <c r="K1392" t="s">
        <v>1163</v>
      </c>
      <c r="L1392" s="69" t="s">
        <v>62</v>
      </c>
      <c r="M1392" s="69" t="s">
        <v>60</v>
      </c>
      <c r="O1392" s="69" t="s">
        <v>1177</v>
      </c>
    </row>
    <row r="1393" spans="1:15" ht="15" x14ac:dyDescent="0.2">
      <c r="A1393" s="70" t="s">
        <v>253</v>
      </c>
      <c r="B1393" s="69">
        <v>1834</v>
      </c>
      <c r="C1393" s="69" t="s">
        <v>700</v>
      </c>
      <c r="D1393" s="70" t="s">
        <v>720</v>
      </c>
      <c r="E1393" s="70" t="s">
        <v>720</v>
      </c>
      <c r="F1393" s="69">
        <v>1</v>
      </c>
      <c r="G1393" t="s">
        <v>702</v>
      </c>
      <c r="H1393" t="s">
        <v>702</v>
      </c>
      <c r="I1393" t="s">
        <v>896</v>
      </c>
      <c r="J1393" t="s">
        <v>745</v>
      </c>
      <c r="K1393" t="s">
        <v>1163</v>
      </c>
      <c r="L1393" s="69" t="s">
        <v>62</v>
      </c>
      <c r="M1393" s="69" t="s">
        <v>60</v>
      </c>
      <c r="O1393" s="69" t="s">
        <v>1177</v>
      </c>
    </row>
    <row r="1394" spans="1:15" ht="15" x14ac:dyDescent="0.2">
      <c r="A1394" s="70" t="s">
        <v>253</v>
      </c>
      <c r="B1394" s="69">
        <v>1835</v>
      </c>
      <c r="C1394" s="69" t="s">
        <v>700</v>
      </c>
      <c r="D1394" s="70" t="s">
        <v>720</v>
      </c>
      <c r="E1394" s="70" t="s">
        <v>720</v>
      </c>
      <c r="F1394" s="69">
        <v>1</v>
      </c>
      <c r="G1394" t="s">
        <v>702</v>
      </c>
      <c r="H1394" t="s">
        <v>702</v>
      </c>
      <c r="I1394" t="s">
        <v>896</v>
      </c>
      <c r="J1394" t="s">
        <v>745</v>
      </c>
      <c r="K1394" t="s">
        <v>1163</v>
      </c>
      <c r="L1394" s="69" t="s">
        <v>62</v>
      </c>
      <c r="M1394" s="69" t="s">
        <v>60</v>
      </c>
      <c r="O1394" s="69" t="s">
        <v>1177</v>
      </c>
    </row>
    <row r="1395" spans="1:15" ht="15" x14ac:dyDescent="0.2">
      <c r="A1395" s="70" t="s">
        <v>298</v>
      </c>
      <c r="B1395" s="69">
        <v>2912</v>
      </c>
      <c r="C1395" s="69" t="s">
        <v>700</v>
      </c>
      <c r="D1395" s="70" t="s">
        <v>720</v>
      </c>
      <c r="E1395" s="70" t="s">
        <v>720</v>
      </c>
      <c r="F1395" s="70">
        <v>1</v>
      </c>
      <c r="G1395" t="s">
        <v>702</v>
      </c>
      <c r="H1395" t="s">
        <v>702</v>
      </c>
      <c r="I1395" t="s">
        <v>896</v>
      </c>
      <c r="J1395" t="s">
        <v>745</v>
      </c>
      <c r="K1395" t="s">
        <v>1163</v>
      </c>
      <c r="L1395" s="69" t="s">
        <v>62</v>
      </c>
      <c r="M1395" s="69" t="s">
        <v>60</v>
      </c>
      <c r="O1395" s="69" t="s">
        <v>1177</v>
      </c>
    </row>
    <row r="1396" spans="1:15" ht="15" x14ac:dyDescent="0.2">
      <c r="A1396" s="70" t="s">
        <v>298</v>
      </c>
      <c r="B1396" s="69">
        <v>2913</v>
      </c>
      <c r="C1396" s="69" t="s">
        <v>700</v>
      </c>
      <c r="D1396" s="70" t="s">
        <v>720</v>
      </c>
      <c r="E1396" s="70" t="s">
        <v>720</v>
      </c>
      <c r="F1396" s="70">
        <v>1</v>
      </c>
      <c r="G1396" t="s">
        <v>702</v>
      </c>
      <c r="H1396" t="s">
        <v>702</v>
      </c>
      <c r="I1396" t="s">
        <v>896</v>
      </c>
      <c r="J1396" t="s">
        <v>745</v>
      </c>
      <c r="K1396" t="s">
        <v>1163</v>
      </c>
      <c r="L1396" s="69" t="s">
        <v>62</v>
      </c>
      <c r="M1396" s="69" t="s">
        <v>60</v>
      </c>
      <c r="O1396" s="69" t="s">
        <v>1177</v>
      </c>
    </row>
    <row r="1397" spans="1:15" ht="15" x14ac:dyDescent="0.2">
      <c r="A1397" s="70" t="s">
        <v>298</v>
      </c>
      <c r="B1397" s="69">
        <v>2914</v>
      </c>
      <c r="C1397" s="69" t="s">
        <v>700</v>
      </c>
      <c r="D1397" s="70" t="s">
        <v>720</v>
      </c>
      <c r="E1397" s="70" t="s">
        <v>720</v>
      </c>
      <c r="F1397" s="70">
        <v>1</v>
      </c>
      <c r="G1397" t="s">
        <v>702</v>
      </c>
      <c r="H1397" t="s">
        <v>702</v>
      </c>
      <c r="I1397" t="s">
        <v>896</v>
      </c>
      <c r="J1397" t="s">
        <v>745</v>
      </c>
      <c r="K1397" t="s">
        <v>1163</v>
      </c>
      <c r="L1397" s="69" t="s">
        <v>62</v>
      </c>
      <c r="M1397" s="69" t="s">
        <v>60</v>
      </c>
      <c r="O1397" s="69" t="s">
        <v>1177</v>
      </c>
    </row>
    <row r="1398" spans="1:15" ht="15" x14ac:dyDescent="0.2">
      <c r="A1398" s="70" t="s">
        <v>441</v>
      </c>
      <c r="B1398" s="69">
        <v>5189</v>
      </c>
      <c r="C1398" s="69" t="s">
        <v>700</v>
      </c>
      <c r="D1398" s="70" t="s">
        <v>720</v>
      </c>
      <c r="E1398" s="70" t="s">
        <v>720</v>
      </c>
      <c r="F1398" s="69">
        <v>1</v>
      </c>
      <c r="G1398" t="s">
        <v>702</v>
      </c>
      <c r="H1398" t="s">
        <v>702</v>
      </c>
      <c r="I1398" t="s">
        <v>896</v>
      </c>
      <c r="J1398" t="s">
        <v>745</v>
      </c>
      <c r="K1398" t="s">
        <v>1163</v>
      </c>
      <c r="L1398" s="69" t="s">
        <v>62</v>
      </c>
      <c r="M1398" s="69" t="s">
        <v>60</v>
      </c>
      <c r="O1398" s="69" t="s">
        <v>1177</v>
      </c>
    </row>
    <row r="1399" spans="1:15" ht="15" x14ac:dyDescent="0.2">
      <c r="A1399" s="70" t="s">
        <v>441</v>
      </c>
      <c r="B1399" s="69">
        <v>5190</v>
      </c>
      <c r="C1399" s="69" t="s">
        <v>700</v>
      </c>
      <c r="D1399" s="70" t="s">
        <v>720</v>
      </c>
      <c r="E1399" s="70" t="s">
        <v>720</v>
      </c>
      <c r="F1399" s="69">
        <v>1</v>
      </c>
      <c r="G1399" t="s">
        <v>702</v>
      </c>
      <c r="H1399" t="s">
        <v>702</v>
      </c>
      <c r="I1399" t="s">
        <v>896</v>
      </c>
      <c r="J1399" t="s">
        <v>745</v>
      </c>
      <c r="K1399" t="s">
        <v>1163</v>
      </c>
      <c r="L1399" s="69" t="s">
        <v>62</v>
      </c>
      <c r="M1399" s="69" t="s">
        <v>60</v>
      </c>
      <c r="O1399" s="69" t="s">
        <v>1177</v>
      </c>
    </row>
    <row r="1400" spans="1:15" ht="15" x14ac:dyDescent="0.2">
      <c r="A1400" s="70" t="s">
        <v>441</v>
      </c>
      <c r="B1400" s="69">
        <v>5191</v>
      </c>
      <c r="C1400" s="69" t="s">
        <v>700</v>
      </c>
      <c r="D1400" s="70" t="s">
        <v>720</v>
      </c>
      <c r="E1400" s="70" t="s">
        <v>720</v>
      </c>
      <c r="F1400" s="70">
        <v>1</v>
      </c>
      <c r="G1400" t="s">
        <v>702</v>
      </c>
      <c r="H1400" t="s">
        <v>702</v>
      </c>
      <c r="I1400" t="s">
        <v>896</v>
      </c>
      <c r="J1400" t="s">
        <v>745</v>
      </c>
      <c r="K1400" t="s">
        <v>1163</v>
      </c>
      <c r="L1400" s="69" t="s">
        <v>62</v>
      </c>
      <c r="M1400" s="69" t="s">
        <v>60</v>
      </c>
      <c r="O1400" s="69" t="s">
        <v>1177</v>
      </c>
    </row>
    <row r="1401" spans="1:15" ht="15" x14ac:dyDescent="0.2">
      <c r="A1401" s="70" t="s">
        <v>441</v>
      </c>
      <c r="B1401" s="69">
        <v>5194</v>
      </c>
      <c r="C1401" s="69" t="s">
        <v>700</v>
      </c>
      <c r="D1401" s="70" t="s">
        <v>720</v>
      </c>
      <c r="E1401" s="70" t="s">
        <v>720</v>
      </c>
      <c r="F1401" s="70">
        <v>1</v>
      </c>
      <c r="G1401" t="s">
        <v>702</v>
      </c>
      <c r="H1401" t="s">
        <v>702</v>
      </c>
      <c r="I1401" t="s">
        <v>896</v>
      </c>
      <c r="J1401" t="s">
        <v>745</v>
      </c>
      <c r="K1401" t="s">
        <v>1163</v>
      </c>
      <c r="L1401" s="69" t="s">
        <v>62</v>
      </c>
      <c r="M1401" s="69" t="s">
        <v>60</v>
      </c>
      <c r="O1401" s="69" t="s">
        <v>1177</v>
      </c>
    </row>
    <row r="1402" spans="1:15" ht="15" x14ac:dyDescent="0.2">
      <c r="A1402" s="70" t="s">
        <v>441</v>
      </c>
      <c r="B1402" s="69">
        <v>5225</v>
      </c>
      <c r="C1402" s="69" t="s">
        <v>700</v>
      </c>
      <c r="D1402" s="70" t="s">
        <v>720</v>
      </c>
      <c r="E1402" s="70" t="s">
        <v>720</v>
      </c>
      <c r="F1402" s="70">
        <v>1</v>
      </c>
      <c r="G1402" t="s">
        <v>702</v>
      </c>
      <c r="H1402" t="s">
        <v>702</v>
      </c>
      <c r="I1402" t="s">
        <v>896</v>
      </c>
      <c r="J1402" t="s">
        <v>745</v>
      </c>
      <c r="K1402" t="s">
        <v>1163</v>
      </c>
      <c r="L1402" s="69" t="s">
        <v>62</v>
      </c>
      <c r="M1402" s="69" t="s">
        <v>60</v>
      </c>
      <c r="O1402" s="69" t="s">
        <v>1177</v>
      </c>
    </row>
    <row r="1403" spans="1:15" ht="15" x14ac:dyDescent="0.2">
      <c r="A1403" s="70" t="s">
        <v>441</v>
      </c>
      <c r="B1403" s="69">
        <v>5226</v>
      </c>
      <c r="C1403" s="69" t="s">
        <v>700</v>
      </c>
      <c r="D1403" s="70" t="s">
        <v>720</v>
      </c>
      <c r="E1403" s="70" t="s">
        <v>720</v>
      </c>
      <c r="F1403" s="70">
        <v>1</v>
      </c>
      <c r="G1403" t="s">
        <v>702</v>
      </c>
      <c r="H1403" t="s">
        <v>702</v>
      </c>
      <c r="I1403" t="s">
        <v>896</v>
      </c>
      <c r="J1403" t="s">
        <v>745</v>
      </c>
      <c r="K1403" t="s">
        <v>1163</v>
      </c>
      <c r="L1403" s="69" t="s">
        <v>62</v>
      </c>
      <c r="M1403" s="69" t="s">
        <v>60</v>
      </c>
      <c r="O1403" s="69" t="s">
        <v>1177</v>
      </c>
    </row>
    <row r="1404" spans="1:15" ht="15" x14ac:dyDescent="0.2">
      <c r="A1404" s="70" t="s">
        <v>475</v>
      </c>
      <c r="B1404" s="69">
        <v>5525</v>
      </c>
      <c r="C1404" s="69" t="s">
        <v>700</v>
      </c>
      <c r="D1404" s="70" t="s">
        <v>720</v>
      </c>
      <c r="E1404" s="70" t="s">
        <v>720</v>
      </c>
      <c r="F1404" s="70">
        <v>1</v>
      </c>
      <c r="G1404" t="s">
        <v>702</v>
      </c>
      <c r="H1404" t="s">
        <v>702</v>
      </c>
      <c r="I1404" t="s">
        <v>896</v>
      </c>
      <c r="J1404" t="s">
        <v>745</v>
      </c>
      <c r="K1404" t="s">
        <v>1163</v>
      </c>
      <c r="L1404" s="69" t="s">
        <v>62</v>
      </c>
      <c r="M1404" s="69" t="s">
        <v>60</v>
      </c>
      <c r="O1404" s="69" t="s">
        <v>1177</v>
      </c>
    </row>
    <row r="1405" spans="1:15" ht="15" x14ac:dyDescent="0.2">
      <c r="A1405" s="69" t="s">
        <v>117</v>
      </c>
      <c r="B1405" s="69">
        <v>558</v>
      </c>
      <c r="C1405" s="69" t="s">
        <v>700</v>
      </c>
      <c r="D1405" s="70" t="s">
        <v>720</v>
      </c>
      <c r="E1405" s="70" t="s">
        <v>720</v>
      </c>
      <c r="F1405" s="70">
        <v>1</v>
      </c>
      <c r="G1405" t="s">
        <v>702</v>
      </c>
      <c r="H1405" t="s">
        <v>702</v>
      </c>
      <c r="I1405" t="s">
        <v>896</v>
      </c>
      <c r="J1405" t="s">
        <v>745</v>
      </c>
      <c r="K1405" t="s">
        <v>1163</v>
      </c>
      <c r="L1405" s="69" t="s">
        <v>62</v>
      </c>
      <c r="M1405" s="69" t="s">
        <v>60</v>
      </c>
      <c r="O1405" s="69" t="s">
        <v>1177</v>
      </c>
    </row>
    <row r="1406" spans="1:15" ht="15" x14ac:dyDescent="0.2">
      <c r="A1406" s="69" t="s">
        <v>117</v>
      </c>
      <c r="B1406" s="69">
        <v>559</v>
      </c>
      <c r="C1406" s="69" t="s">
        <v>700</v>
      </c>
      <c r="D1406" s="70" t="s">
        <v>720</v>
      </c>
      <c r="E1406" s="70" t="s">
        <v>720</v>
      </c>
      <c r="F1406" s="70">
        <v>1</v>
      </c>
      <c r="G1406" t="s">
        <v>702</v>
      </c>
      <c r="H1406" t="s">
        <v>702</v>
      </c>
      <c r="I1406" t="s">
        <v>896</v>
      </c>
      <c r="J1406" t="s">
        <v>745</v>
      </c>
      <c r="K1406" t="s">
        <v>1163</v>
      </c>
      <c r="L1406" s="69" t="s">
        <v>62</v>
      </c>
      <c r="M1406" s="69" t="s">
        <v>60</v>
      </c>
      <c r="O1406" s="69" t="s">
        <v>1177</v>
      </c>
    </row>
    <row r="1407" spans="1:15" ht="15" x14ac:dyDescent="0.2">
      <c r="A1407" s="69" t="s">
        <v>117</v>
      </c>
      <c r="B1407" s="69">
        <v>560</v>
      </c>
      <c r="C1407" s="69" t="s">
        <v>700</v>
      </c>
      <c r="D1407" s="70" t="s">
        <v>720</v>
      </c>
      <c r="E1407" s="70" t="s">
        <v>720</v>
      </c>
      <c r="F1407" s="70">
        <v>1</v>
      </c>
      <c r="G1407" t="s">
        <v>702</v>
      </c>
      <c r="H1407" t="s">
        <v>702</v>
      </c>
      <c r="I1407" t="s">
        <v>896</v>
      </c>
      <c r="J1407" t="s">
        <v>745</v>
      </c>
      <c r="K1407" t="s">
        <v>1163</v>
      </c>
      <c r="L1407" s="69" t="s">
        <v>62</v>
      </c>
      <c r="M1407" s="69" t="s">
        <v>60</v>
      </c>
      <c r="O1407" s="69" t="s">
        <v>1177</v>
      </c>
    </row>
    <row r="1408" spans="1:15" ht="15" x14ac:dyDescent="0.2">
      <c r="A1408" s="69" t="s">
        <v>117</v>
      </c>
      <c r="B1408" s="69">
        <v>561</v>
      </c>
      <c r="C1408" s="69" t="s">
        <v>700</v>
      </c>
      <c r="D1408" s="70" t="s">
        <v>720</v>
      </c>
      <c r="E1408" s="70" t="s">
        <v>720</v>
      </c>
      <c r="F1408" s="70">
        <v>1</v>
      </c>
      <c r="G1408" t="s">
        <v>702</v>
      </c>
      <c r="H1408" t="s">
        <v>702</v>
      </c>
      <c r="I1408" t="s">
        <v>896</v>
      </c>
      <c r="J1408" t="s">
        <v>745</v>
      </c>
      <c r="K1408" t="s">
        <v>1163</v>
      </c>
      <c r="L1408" s="69" t="s">
        <v>62</v>
      </c>
      <c r="M1408" s="69" t="s">
        <v>60</v>
      </c>
      <c r="O1408" s="69" t="s">
        <v>1177</v>
      </c>
    </row>
    <row r="1409" spans="1:15" ht="15" x14ac:dyDescent="0.2">
      <c r="A1409" s="69" t="s">
        <v>117</v>
      </c>
      <c r="B1409" s="69">
        <v>562</v>
      </c>
      <c r="C1409" s="69" t="s">
        <v>700</v>
      </c>
      <c r="D1409" s="70" t="s">
        <v>720</v>
      </c>
      <c r="E1409" s="70" t="s">
        <v>720</v>
      </c>
      <c r="F1409" s="70">
        <v>1</v>
      </c>
      <c r="G1409" t="s">
        <v>702</v>
      </c>
      <c r="H1409" t="s">
        <v>702</v>
      </c>
      <c r="I1409" t="s">
        <v>896</v>
      </c>
      <c r="J1409" t="s">
        <v>745</v>
      </c>
      <c r="K1409" t="s">
        <v>1163</v>
      </c>
      <c r="L1409" s="69" t="s">
        <v>62</v>
      </c>
      <c r="M1409" s="69" t="s">
        <v>60</v>
      </c>
      <c r="O1409" s="69" t="s">
        <v>1177</v>
      </c>
    </row>
    <row r="1410" spans="1:15" ht="15" x14ac:dyDescent="0.2">
      <c r="A1410" s="69" t="s">
        <v>117</v>
      </c>
      <c r="B1410" s="69">
        <v>563</v>
      </c>
      <c r="C1410" s="69" t="s">
        <v>700</v>
      </c>
      <c r="D1410" s="70" t="s">
        <v>720</v>
      </c>
      <c r="E1410" s="70" t="s">
        <v>720</v>
      </c>
      <c r="F1410" s="70">
        <v>1</v>
      </c>
      <c r="G1410" t="s">
        <v>702</v>
      </c>
      <c r="H1410" t="s">
        <v>702</v>
      </c>
      <c r="I1410" t="s">
        <v>896</v>
      </c>
      <c r="J1410" t="s">
        <v>745</v>
      </c>
      <c r="K1410" t="s">
        <v>1163</v>
      </c>
      <c r="L1410" s="69" t="s">
        <v>62</v>
      </c>
      <c r="M1410" s="69" t="s">
        <v>60</v>
      </c>
      <c r="O1410" s="69" t="s">
        <v>1177</v>
      </c>
    </row>
    <row r="1411" spans="1:15" ht="15" x14ac:dyDescent="0.2">
      <c r="A1411" s="70" t="s">
        <v>298</v>
      </c>
      <c r="B1411" s="69">
        <v>2848</v>
      </c>
      <c r="C1411" s="69" t="s">
        <v>700</v>
      </c>
      <c r="D1411" s="70" t="s">
        <v>918</v>
      </c>
      <c r="E1411" s="70" t="s">
        <v>918</v>
      </c>
      <c r="F1411" s="70">
        <v>1</v>
      </c>
      <c r="G1411" t="s">
        <v>702</v>
      </c>
      <c r="H1411" t="s">
        <v>702</v>
      </c>
      <c r="I1411" t="s">
        <v>896</v>
      </c>
      <c r="J1411" t="s">
        <v>745</v>
      </c>
      <c r="K1411" t="s">
        <v>1163</v>
      </c>
      <c r="L1411" s="69" t="s">
        <v>62</v>
      </c>
      <c r="M1411" s="69" t="s">
        <v>60</v>
      </c>
      <c r="O1411" s="69" t="s">
        <v>1177</v>
      </c>
    </row>
    <row r="1412" spans="1:15" ht="15" x14ac:dyDescent="0.2">
      <c r="A1412" s="70" t="s">
        <v>298</v>
      </c>
      <c r="B1412" s="69">
        <v>2849</v>
      </c>
      <c r="C1412" s="69" t="s">
        <v>700</v>
      </c>
      <c r="D1412" s="70" t="s">
        <v>918</v>
      </c>
      <c r="E1412" s="70" t="s">
        <v>918</v>
      </c>
      <c r="F1412" s="70">
        <v>1</v>
      </c>
      <c r="G1412" t="s">
        <v>702</v>
      </c>
      <c r="H1412" t="s">
        <v>702</v>
      </c>
      <c r="I1412" t="s">
        <v>896</v>
      </c>
      <c r="J1412" t="s">
        <v>745</v>
      </c>
      <c r="K1412" t="s">
        <v>1163</v>
      </c>
      <c r="L1412" s="69" t="s">
        <v>62</v>
      </c>
      <c r="M1412" s="69" t="s">
        <v>60</v>
      </c>
      <c r="O1412" s="69" t="s">
        <v>1177</v>
      </c>
    </row>
    <row r="1413" spans="1:15" ht="15" x14ac:dyDescent="0.2">
      <c r="A1413" s="70" t="s">
        <v>181</v>
      </c>
      <c r="B1413" s="69">
        <v>1128</v>
      </c>
      <c r="C1413" s="69" t="s">
        <v>700</v>
      </c>
      <c r="D1413" s="69" t="s">
        <v>1171</v>
      </c>
      <c r="E1413" s="69" t="s">
        <v>892</v>
      </c>
      <c r="F1413" s="69">
        <v>1</v>
      </c>
      <c r="G1413" t="s">
        <v>702</v>
      </c>
      <c r="H1413" t="s">
        <v>702</v>
      </c>
      <c r="I1413" t="s">
        <v>896</v>
      </c>
      <c r="J1413" t="s">
        <v>745</v>
      </c>
      <c r="K1413" t="s">
        <v>1163</v>
      </c>
      <c r="L1413" s="69" t="s">
        <v>62</v>
      </c>
      <c r="M1413" s="69" t="s">
        <v>60</v>
      </c>
      <c r="O1413" s="69" t="s">
        <v>1177</v>
      </c>
    </row>
    <row r="1414" spans="1:15" ht="15" x14ac:dyDescent="0.2">
      <c r="A1414" s="70" t="s">
        <v>253</v>
      </c>
      <c r="B1414" s="69">
        <v>1747</v>
      </c>
      <c r="C1414" s="69" t="s">
        <v>700</v>
      </c>
      <c r="D1414" s="69" t="s">
        <v>1171</v>
      </c>
      <c r="E1414" s="69" t="s">
        <v>892</v>
      </c>
      <c r="F1414" s="69">
        <v>1</v>
      </c>
      <c r="G1414" t="s">
        <v>702</v>
      </c>
      <c r="H1414" t="s">
        <v>702</v>
      </c>
      <c r="I1414" t="s">
        <v>896</v>
      </c>
      <c r="J1414" t="s">
        <v>745</v>
      </c>
      <c r="K1414" t="s">
        <v>1163</v>
      </c>
      <c r="L1414" s="69" t="s">
        <v>62</v>
      </c>
      <c r="M1414" s="69" t="s">
        <v>60</v>
      </c>
      <c r="O1414" s="69" t="s">
        <v>1177</v>
      </c>
    </row>
    <row r="1415" spans="1:15" ht="15" x14ac:dyDescent="0.2">
      <c r="A1415" s="70" t="s">
        <v>253</v>
      </c>
      <c r="B1415" s="69">
        <v>1826</v>
      </c>
      <c r="C1415" s="69" t="s">
        <v>700</v>
      </c>
      <c r="D1415" s="69" t="s">
        <v>1171</v>
      </c>
      <c r="E1415" s="69" t="s">
        <v>892</v>
      </c>
      <c r="F1415" s="69">
        <v>1</v>
      </c>
      <c r="G1415" t="s">
        <v>702</v>
      </c>
      <c r="H1415" t="s">
        <v>702</v>
      </c>
      <c r="I1415" t="s">
        <v>896</v>
      </c>
      <c r="J1415" t="s">
        <v>745</v>
      </c>
      <c r="K1415" t="s">
        <v>1163</v>
      </c>
      <c r="L1415" s="69" t="s">
        <v>62</v>
      </c>
      <c r="M1415" s="69" t="s">
        <v>60</v>
      </c>
      <c r="O1415" s="69" t="s">
        <v>1177</v>
      </c>
    </row>
    <row r="1416" spans="1:15" ht="15" x14ac:dyDescent="0.2">
      <c r="A1416" s="70" t="s">
        <v>253</v>
      </c>
      <c r="B1416" s="69">
        <v>1827</v>
      </c>
      <c r="C1416" s="69" t="s">
        <v>700</v>
      </c>
      <c r="D1416" s="69" t="s">
        <v>1171</v>
      </c>
      <c r="E1416" s="69" t="s">
        <v>892</v>
      </c>
      <c r="F1416" s="69">
        <v>1</v>
      </c>
      <c r="G1416" t="s">
        <v>702</v>
      </c>
      <c r="H1416" t="s">
        <v>702</v>
      </c>
      <c r="I1416" t="s">
        <v>896</v>
      </c>
      <c r="J1416" t="s">
        <v>745</v>
      </c>
      <c r="K1416" t="s">
        <v>1163</v>
      </c>
      <c r="L1416" s="69" t="s">
        <v>62</v>
      </c>
      <c r="M1416" s="69" t="s">
        <v>60</v>
      </c>
      <c r="O1416" s="69" t="s">
        <v>1177</v>
      </c>
    </row>
    <row r="1417" spans="1:15" ht="15" x14ac:dyDescent="0.2">
      <c r="A1417" s="70" t="s">
        <v>282</v>
      </c>
      <c r="B1417" s="69">
        <v>2489</v>
      </c>
      <c r="C1417" s="69" t="s">
        <v>700</v>
      </c>
      <c r="D1417" s="69" t="s">
        <v>1171</v>
      </c>
      <c r="E1417" s="69" t="s">
        <v>892</v>
      </c>
      <c r="F1417" s="69">
        <v>1</v>
      </c>
      <c r="G1417" t="s">
        <v>702</v>
      </c>
      <c r="H1417" t="s">
        <v>702</v>
      </c>
      <c r="I1417" t="s">
        <v>896</v>
      </c>
      <c r="J1417" t="s">
        <v>745</v>
      </c>
      <c r="K1417" t="s">
        <v>1163</v>
      </c>
      <c r="L1417" s="69" t="s">
        <v>62</v>
      </c>
      <c r="M1417" s="69" t="s">
        <v>60</v>
      </c>
      <c r="O1417" s="69" t="s">
        <v>1177</v>
      </c>
    </row>
    <row r="1418" spans="1:15" ht="15" x14ac:dyDescent="0.2">
      <c r="A1418" s="70" t="s">
        <v>282</v>
      </c>
      <c r="B1418" s="69">
        <v>2490</v>
      </c>
      <c r="C1418" s="69" t="s">
        <v>700</v>
      </c>
      <c r="D1418" s="69" t="s">
        <v>1171</v>
      </c>
      <c r="E1418" s="69" t="s">
        <v>892</v>
      </c>
      <c r="F1418" s="69">
        <v>1</v>
      </c>
      <c r="G1418" t="s">
        <v>702</v>
      </c>
      <c r="H1418" t="s">
        <v>702</v>
      </c>
      <c r="I1418" t="s">
        <v>896</v>
      </c>
      <c r="J1418" t="s">
        <v>745</v>
      </c>
      <c r="K1418" t="s">
        <v>1163</v>
      </c>
      <c r="L1418" s="69" t="s">
        <v>62</v>
      </c>
      <c r="M1418" s="69" t="s">
        <v>60</v>
      </c>
      <c r="O1418" s="69" t="s">
        <v>1177</v>
      </c>
    </row>
    <row r="1419" spans="1:15" ht="15" x14ac:dyDescent="0.2">
      <c r="A1419" s="70" t="s">
        <v>282</v>
      </c>
      <c r="B1419" s="69">
        <v>2522</v>
      </c>
      <c r="C1419" s="69" t="s">
        <v>700</v>
      </c>
      <c r="D1419" s="69" t="s">
        <v>1171</v>
      </c>
      <c r="E1419" s="69" t="s">
        <v>892</v>
      </c>
      <c r="F1419" s="69">
        <v>1</v>
      </c>
      <c r="G1419" t="s">
        <v>702</v>
      </c>
      <c r="H1419" t="s">
        <v>702</v>
      </c>
      <c r="I1419" t="s">
        <v>896</v>
      </c>
      <c r="J1419" t="s">
        <v>745</v>
      </c>
      <c r="K1419" t="s">
        <v>1163</v>
      </c>
      <c r="L1419" s="69" t="s">
        <v>62</v>
      </c>
      <c r="M1419" s="69" t="s">
        <v>60</v>
      </c>
      <c r="O1419" s="69" t="s">
        <v>1177</v>
      </c>
    </row>
    <row r="1420" spans="1:15" ht="15" x14ac:dyDescent="0.2">
      <c r="A1420" s="70" t="s">
        <v>282</v>
      </c>
      <c r="B1420" s="69">
        <v>2523</v>
      </c>
      <c r="C1420" s="69" t="s">
        <v>700</v>
      </c>
      <c r="D1420" s="69" t="s">
        <v>1171</v>
      </c>
      <c r="E1420" s="69" t="s">
        <v>892</v>
      </c>
      <c r="F1420" s="69">
        <v>1</v>
      </c>
      <c r="G1420" t="s">
        <v>702</v>
      </c>
      <c r="H1420" t="s">
        <v>702</v>
      </c>
      <c r="I1420" t="s">
        <v>896</v>
      </c>
      <c r="J1420" t="s">
        <v>745</v>
      </c>
      <c r="K1420" t="s">
        <v>1163</v>
      </c>
      <c r="L1420" s="69" t="s">
        <v>62</v>
      </c>
      <c r="M1420" s="69" t="s">
        <v>60</v>
      </c>
      <c r="O1420" s="69" t="s">
        <v>1177</v>
      </c>
    </row>
    <row r="1421" spans="1:15" ht="15" x14ac:dyDescent="0.2">
      <c r="A1421" s="70" t="s">
        <v>282</v>
      </c>
      <c r="B1421" s="69">
        <v>2524</v>
      </c>
      <c r="C1421" s="69" t="s">
        <v>700</v>
      </c>
      <c r="D1421" s="69" t="s">
        <v>1171</v>
      </c>
      <c r="E1421" s="69" t="s">
        <v>892</v>
      </c>
      <c r="F1421" s="69">
        <v>1</v>
      </c>
      <c r="G1421" t="s">
        <v>702</v>
      </c>
      <c r="H1421" t="s">
        <v>702</v>
      </c>
      <c r="I1421" t="s">
        <v>896</v>
      </c>
      <c r="J1421" t="s">
        <v>745</v>
      </c>
      <c r="K1421" t="s">
        <v>1163</v>
      </c>
      <c r="L1421" s="69" t="s">
        <v>62</v>
      </c>
      <c r="M1421" s="69" t="s">
        <v>60</v>
      </c>
      <c r="O1421" s="69" t="s">
        <v>1177</v>
      </c>
    </row>
    <row r="1422" spans="1:15" ht="15" x14ac:dyDescent="0.2">
      <c r="A1422" s="70" t="s">
        <v>298</v>
      </c>
      <c r="B1422" s="69">
        <v>2837</v>
      </c>
      <c r="C1422" s="69" t="s">
        <v>700</v>
      </c>
      <c r="D1422" s="69" t="s">
        <v>1171</v>
      </c>
      <c r="E1422" s="69" t="s">
        <v>892</v>
      </c>
      <c r="F1422" s="70">
        <v>1</v>
      </c>
      <c r="G1422" t="s">
        <v>702</v>
      </c>
      <c r="H1422" t="s">
        <v>702</v>
      </c>
      <c r="I1422" t="s">
        <v>896</v>
      </c>
      <c r="J1422" t="s">
        <v>745</v>
      </c>
      <c r="K1422" t="s">
        <v>1163</v>
      </c>
      <c r="L1422" s="69" t="s">
        <v>62</v>
      </c>
      <c r="M1422" s="69" t="s">
        <v>60</v>
      </c>
      <c r="O1422" s="69" t="s">
        <v>1177</v>
      </c>
    </row>
    <row r="1423" spans="1:15" ht="15" x14ac:dyDescent="0.2">
      <c r="A1423" s="70" t="s">
        <v>475</v>
      </c>
      <c r="B1423" s="69">
        <v>5510</v>
      </c>
      <c r="C1423" s="69" t="s">
        <v>700</v>
      </c>
      <c r="D1423" s="69" t="s">
        <v>1171</v>
      </c>
      <c r="E1423" s="69" t="s">
        <v>892</v>
      </c>
      <c r="F1423" s="70">
        <v>1</v>
      </c>
      <c r="G1423" t="s">
        <v>702</v>
      </c>
      <c r="H1423" t="s">
        <v>702</v>
      </c>
      <c r="I1423" t="s">
        <v>896</v>
      </c>
      <c r="J1423" t="s">
        <v>745</v>
      </c>
      <c r="K1423" t="s">
        <v>1163</v>
      </c>
      <c r="L1423" s="69" t="s">
        <v>62</v>
      </c>
      <c r="M1423" s="69" t="s">
        <v>60</v>
      </c>
      <c r="O1423" s="69" t="s">
        <v>1177</v>
      </c>
    </row>
    <row r="1424" spans="1:15" ht="15" x14ac:dyDescent="0.2">
      <c r="A1424" s="70" t="s">
        <v>475</v>
      </c>
      <c r="B1424" s="69">
        <v>5511</v>
      </c>
      <c r="C1424" s="69" t="s">
        <v>700</v>
      </c>
      <c r="D1424" s="69" t="s">
        <v>1171</v>
      </c>
      <c r="E1424" s="69" t="s">
        <v>892</v>
      </c>
      <c r="F1424" s="70">
        <v>1</v>
      </c>
      <c r="G1424" t="s">
        <v>702</v>
      </c>
      <c r="H1424" t="s">
        <v>702</v>
      </c>
      <c r="I1424" t="s">
        <v>896</v>
      </c>
      <c r="J1424" t="s">
        <v>745</v>
      </c>
      <c r="K1424" t="s">
        <v>1163</v>
      </c>
      <c r="L1424" s="69" t="s">
        <v>62</v>
      </c>
      <c r="M1424" s="69" t="s">
        <v>60</v>
      </c>
      <c r="O1424" s="69" t="s">
        <v>1177</v>
      </c>
    </row>
    <row r="1425" spans="1:15" ht="15" x14ac:dyDescent="0.2">
      <c r="A1425" s="70" t="s">
        <v>475</v>
      </c>
      <c r="B1425" s="69">
        <v>5512</v>
      </c>
      <c r="C1425" s="69" t="s">
        <v>700</v>
      </c>
      <c r="D1425" s="69" t="s">
        <v>1171</v>
      </c>
      <c r="E1425" s="69" t="s">
        <v>892</v>
      </c>
      <c r="F1425" s="70">
        <v>1</v>
      </c>
      <c r="G1425" t="s">
        <v>702</v>
      </c>
      <c r="H1425" t="s">
        <v>702</v>
      </c>
      <c r="I1425" t="s">
        <v>896</v>
      </c>
      <c r="J1425" t="s">
        <v>745</v>
      </c>
      <c r="K1425" t="s">
        <v>1163</v>
      </c>
      <c r="L1425" s="69" t="s">
        <v>62</v>
      </c>
      <c r="M1425" s="69" t="s">
        <v>60</v>
      </c>
      <c r="O1425" s="69" t="s">
        <v>1177</v>
      </c>
    </row>
    <row r="1426" spans="1:15" ht="15" x14ac:dyDescent="0.2">
      <c r="A1426" s="70" t="s">
        <v>475</v>
      </c>
      <c r="B1426" s="69">
        <v>5513</v>
      </c>
      <c r="C1426" s="69" t="s">
        <v>700</v>
      </c>
      <c r="D1426" s="69" t="s">
        <v>1171</v>
      </c>
      <c r="E1426" s="69" t="s">
        <v>892</v>
      </c>
      <c r="F1426" s="70">
        <v>1</v>
      </c>
      <c r="G1426" t="s">
        <v>702</v>
      </c>
      <c r="H1426" t="s">
        <v>702</v>
      </c>
      <c r="I1426" t="s">
        <v>896</v>
      </c>
      <c r="J1426" t="s">
        <v>745</v>
      </c>
      <c r="K1426" t="s">
        <v>1163</v>
      </c>
      <c r="L1426" s="69" t="s">
        <v>62</v>
      </c>
      <c r="M1426" s="69" t="s">
        <v>60</v>
      </c>
      <c r="O1426" s="69" t="s">
        <v>1177</v>
      </c>
    </row>
    <row r="1427" spans="1:15" ht="15" x14ac:dyDescent="0.2">
      <c r="A1427" s="70" t="s">
        <v>489</v>
      </c>
      <c r="B1427" s="69">
        <v>5839</v>
      </c>
      <c r="C1427" s="69" t="s">
        <v>700</v>
      </c>
      <c r="D1427" s="69" t="s">
        <v>1171</v>
      </c>
      <c r="E1427" s="69" t="s">
        <v>892</v>
      </c>
      <c r="F1427" s="70">
        <v>1</v>
      </c>
      <c r="G1427" t="s">
        <v>702</v>
      </c>
      <c r="H1427" t="s">
        <v>702</v>
      </c>
      <c r="I1427" t="s">
        <v>896</v>
      </c>
      <c r="J1427" t="s">
        <v>745</v>
      </c>
      <c r="K1427" t="s">
        <v>1163</v>
      </c>
      <c r="L1427" s="69" t="s">
        <v>62</v>
      </c>
      <c r="M1427" s="69" t="s">
        <v>60</v>
      </c>
      <c r="O1427" s="69" t="s">
        <v>1177</v>
      </c>
    </row>
    <row r="1428" spans="1:15" ht="15" x14ac:dyDescent="0.2">
      <c r="A1428" s="70" t="s">
        <v>298</v>
      </c>
      <c r="B1428" s="69">
        <v>2860</v>
      </c>
      <c r="C1428" s="69" t="s">
        <v>700</v>
      </c>
      <c r="D1428" s="70" t="s">
        <v>694</v>
      </c>
      <c r="E1428" s="70" t="s">
        <v>694</v>
      </c>
      <c r="F1428" s="70">
        <v>1</v>
      </c>
      <c r="G1428" t="s">
        <v>702</v>
      </c>
      <c r="H1428" t="s">
        <v>702</v>
      </c>
      <c r="I1428" t="s">
        <v>896</v>
      </c>
      <c r="J1428" t="s">
        <v>745</v>
      </c>
      <c r="K1428" t="s">
        <v>1163</v>
      </c>
      <c r="L1428" s="69" t="s">
        <v>62</v>
      </c>
      <c r="M1428" s="69" t="s">
        <v>60</v>
      </c>
      <c r="O1428" s="69" t="s">
        <v>1177</v>
      </c>
    </row>
    <row r="1429" spans="1:15" ht="15" x14ac:dyDescent="0.2">
      <c r="A1429" s="69" t="s">
        <v>460</v>
      </c>
      <c r="B1429" s="69">
        <v>5000</v>
      </c>
      <c r="C1429" s="69" t="s">
        <v>700</v>
      </c>
      <c r="D1429" s="70" t="s">
        <v>694</v>
      </c>
      <c r="E1429" s="70" t="s">
        <v>694</v>
      </c>
      <c r="F1429" s="69">
        <v>1</v>
      </c>
      <c r="G1429" t="s">
        <v>702</v>
      </c>
      <c r="H1429" t="s">
        <v>702</v>
      </c>
      <c r="I1429" t="s">
        <v>896</v>
      </c>
      <c r="J1429" t="s">
        <v>745</v>
      </c>
      <c r="K1429" t="s">
        <v>1163</v>
      </c>
      <c r="L1429" s="69" t="s">
        <v>62</v>
      </c>
      <c r="M1429" s="69" t="s">
        <v>60</v>
      </c>
      <c r="O1429" s="69" t="s">
        <v>1177</v>
      </c>
    </row>
    <row r="1430" spans="1:15" ht="15" x14ac:dyDescent="0.2">
      <c r="A1430" s="69" t="s">
        <v>460</v>
      </c>
      <c r="B1430" s="69">
        <v>5001</v>
      </c>
      <c r="C1430" s="69" t="s">
        <v>700</v>
      </c>
      <c r="D1430" s="70" t="s">
        <v>694</v>
      </c>
      <c r="E1430" s="70" t="s">
        <v>694</v>
      </c>
      <c r="F1430" s="69">
        <v>1</v>
      </c>
      <c r="G1430" t="s">
        <v>702</v>
      </c>
      <c r="H1430" t="s">
        <v>702</v>
      </c>
      <c r="I1430" t="s">
        <v>896</v>
      </c>
      <c r="J1430" t="s">
        <v>745</v>
      </c>
      <c r="K1430" t="s">
        <v>1163</v>
      </c>
      <c r="L1430" s="69" t="s">
        <v>62</v>
      </c>
      <c r="M1430" s="69" t="s">
        <v>60</v>
      </c>
      <c r="O1430" s="69" t="s">
        <v>1177</v>
      </c>
    </row>
    <row r="1431" spans="1:15" ht="15" x14ac:dyDescent="0.2">
      <c r="A1431" s="69" t="s">
        <v>460</v>
      </c>
      <c r="B1431" s="69">
        <v>5002</v>
      </c>
      <c r="C1431" s="69" t="s">
        <v>700</v>
      </c>
      <c r="D1431" s="70" t="s">
        <v>694</v>
      </c>
      <c r="E1431" s="70" t="s">
        <v>694</v>
      </c>
      <c r="F1431" s="69">
        <v>1</v>
      </c>
      <c r="G1431" t="s">
        <v>702</v>
      </c>
      <c r="H1431" t="s">
        <v>702</v>
      </c>
      <c r="I1431" t="s">
        <v>896</v>
      </c>
      <c r="J1431" t="s">
        <v>745</v>
      </c>
      <c r="K1431" t="s">
        <v>1163</v>
      </c>
      <c r="L1431" s="69" t="s">
        <v>62</v>
      </c>
      <c r="M1431" s="69" t="s">
        <v>60</v>
      </c>
      <c r="O1431" s="69" t="s">
        <v>1177</v>
      </c>
    </row>
    <row r="1432" spans="1:15" ht="15" x14ac:dyDescent="0.2">
      <c r="A1432" s="69" t="s">
        <v>460</v>
      </c>
      <c r="B1432" s="69">
        <v>5029</v>
      </c>
      <c r="C1432" s="69" t="s">
        <v>700</v>
      </c>
      <c r="D1432" s="70" t="s">
        <v>694</v>
      </c>
      <c r="E1432" s="70" t="s">
        <v>694</v>
      </c>
      <c r="F1432" s="69">
        <v>1</v>
      </c>
      <c r="G1432" t="s">
        <v>702</v>
      </c>
      <c r="H1432" t="s">
        <v>702</v>
      </c>
      <c r="I1432" t="s">
        <v>896</v>
      </c>
      <c r="J1432" t="s">
        <v>745</v>
      </c>
      <c r="K1432" t="s">
        <v>1163</v>
      </c>
      <c r="L1432" s="69" t="s">
        <v>62</v>
      </c>
      <c r="M1432" s="69" t="s">
        <v>60</v>
      </c>
      <c r="O1432" s="69" t="s">
        <v>1177</v>
      </c>
    </row>
    <row r="1433" spans="1:15" ht="15" x14ac:dyDescent="0.2">
      <c r="A1433" s="69" t="s">
        <v>460</v>
      </c>
      <c r="B1433" s="69">
        <v>5030</v>
      </c>
      <c r="C1433" s="69" t="s">
        <v>700</v>
      </c>
      <c r="D1433" s="70" t="s">
        <v>694</v>
      </c>
      <c r="E1433" s="70" t="s">
        <v>694</v>
      </c>
      <c r="F1433" s="69">
        <v>1</v>
      </c>
      <c r="G1433" t="s">
        <v>702</v>
      </c>
      <c r="H1433" t="s">
        <v>702</v>
      </c>
      <c r="I1433" t="s">
        <v>896</v>
      </c>
      <c r="J1433" t="s">
        <v>745</v>
      </c>
      <c r="K1433" t="s">
        <v>1163</v>
      </c>
      <c r="L1433" s="69" t="s">
        <v>62</v>
      </c>
      <c r="M1433" s="69" t="s">
        <v>60</v>
      </c>
      <c r="O1433" s="69" t="s">
        <v>1177</v>
      </c>
    </row>
    <row r="1434" spans="1:15" ht="15" x14ac:dyDescent="0.2">
      <c r="A1434" s="69" t="s">
        <v>460</v>
      </c>
      <c r="B1434" s="69">
        <v>5073</v>
      </c>
      <c r="C1434" s="69" t="s">
        <v>700</v>
      </c>
      <c r="D1434" s="70" t="s">
        <v>694</v>
      </c>
      <c r="E1434" s="70" t="s">
        <v>694</v>
      </c>
      <c r="F1434" s="69">
        <v>1</v>
      </c>
      <c r="G1434" t="s">
        <v>702</v>
      </c>
      <c r="H1434" t="s">
        <v>702</v>
      </c>
      <c r="I1434" t="s">
        <v>896</v>
      </c>
      <c r="J1434" t="s">
        <v>745</v>
      </c>
      <c r="K1434" t="s">
        <v>1163</v>
      </c>
      <c r="L1434" s="69" t="s">
        <v>62</v>
      </c>
      <c r="M1434" s="69" t="s">
        <v>60</v>
      </c>
      <c r="O1434" s="69" t="s">
        <v>1177</v>
      </c>
    </row>
    <row r="1435" spans="1:15" ht="15" x14ac:dyDescent="0.2">
      <c r="A1435" s="69" t="s">
        <v>84</v>
      </c>
      <c r="B1435" s="69">
        <v>308</v>
      </c>
      <c r="C1435" s="69" t="s">
        <v>700</v>
      </c>
      <c r="D1435" s="70" t="s">
        <v>694</v>
      </c>
      <c r="E1435" s="70" t="s">
        <v>694</v>
      </c>
      <c r="F1435" s="69">
        <v>1</v>
      </c>
      <c r="G1435" t="s">
        <v>702</v>
      </c>
      <c r="H1435" t="s">
        <v>702</v>
      </c>
      <c r="I1435" t="s">
        <v>896</v>
      </c>
      <c r="J1435" t="s">
        <v>745</v>
      </c>
      <c r="K1435" t="s">
        <v>1163</v>
      </c>
      <c r="L1435" s="69" t="s">
        <v>62</v>
      </c>
      <c r="M1435" s="69" t="s">
        <v>60</v>
      </c>
      <c r="O1435" s="69" t="s">
        <v>1177</v>
      </c>
    </row>
    <row r="1436" spans="1:15" ht="15" x14ac:dyDescent="0.2">
      <c r="A1436" s="69" t="s">
        <v>84</v>
      </c>
      <c r="B1436" s="69">
        <v>309</v>
      </c>
      <c r="C1436" s="69" t="s">
        <v>700</v>
      </c>
      <c r="D1436" s="70" t="s">
        <v>694</v>
      </c>
      <c r="E1436" s="70" t="s">
        <v>694</v>
      </c>
      <c r="F1436" s="69">
        <v>1</v>
      </c>
      <c r="G1436" t="s">
        <v>702</v>
      </c>
      <c r="H1436" t="s">
        <v>702</v>
      </c>
      <c r="I1436" t="s">
        <v>896</v>
      </c>
      <c r="J1436" t="s">
        <v>745</v>
      </c>
      <c r="K1436" t="s">
        <v>1163</v>
      </c>
      <c r="L1436" s="69" t="s">
        <v>62</v>
      </c>
      <c r="M1436" s="69" t="s">
        <v>60</v>
      </c>
      <c r="O1436" s="69" t="s">
        <v>1177</v>
      </c>
    </row>
    <row r="1437" spans="1:15" ht="15" x14ac:dyDescent="0.2">
      <c r="A1437" s="69" t="s">
        <v>84</v>
      </c>
      <c r="B1437" s="69">
        <v>310</v>
      </c>
      <c r="C1437" s="69" t="s">
        <v>700</v>
      </c>
      <c r="D1437" s="70" t="s">
        <v>694</v>
      </c>
      <c r="E1437" s="70" t="s">
        <v>694</v>
      </c>
      <c r="F1437" s="69">
        <v>1</v>
      </c>
      <c r="G1437" t="s">
        <v>702</v>
      </c>
      <c r="H1437" t="s">
        <v>702</v>
      </c>
      <c r="I1437" t="s">
        <v>896</v>
      </c>
      <c r="J1437" t="s">
        <v>745</v>
      </c>
      <c r="K1437" t="s">
        <v>1163</v>
      </c>
      <c r="L1437" s="69" t="s">
        <v>62</v>
      </c>
      <c r="M1437" s="69" t="s">
        <v>60</v>
      </c>
      <c r="O1437" s="69" t="s">
        <v>1177</v>
      </c>
    </row>
    <row r="1438" spans="1:15" ht="15" x14ac:dyDescent="0.2">
      <c r="A1438" s="69" t="s">
        <v>84</v>
      </c>
      <c r="B1438" s="69">
        <v>311</v>
      </c>
      <c r="C1438" s="69" t="s">
        <v>700</v>
      </c>
      <c r="D1438" s="70" t="s">
        <v>694</v>
      </c>
      <c r="E1438" s="70" t="s">
        <v>694</v>
      </c>
      <c r="F1438" s="69">
        <v>1</v>
      </c>
      <c r="G1438" t="s">
        <v>702</v>
      </c>
      <c r="H1438" t="s">
        <v>702</v>
      </c>
      <c r="I1438" t="s">
        <v>896</v>
      </c>
      <c r="J1438" t="s">
        <v>745</v>
      </c>
      <c r="K1438" t="s">
        <v>1163</v>
      </c>
      <c r="L1438" s="69" t="s">
        <v>62</v>
      </c>
      <c r="M1438" s="69" t="s">
        <v>60</v>
      </c>
      <c r="O1438" s="69" t="s">
        <v>1177</v>
      </c>
    </row>
    <row r="1439" spans="1:15" ht="15" x14ac:dyDescent="0.2">
      <c r="A1439" s="69" t="s">
        <v>84</v>
      </c>
      <c r="B1439" s="69">
        <v>328</v>
      </c>
      <c r="C1439" s="69" t="s">
        <v>700</v>
      </c>
      <c r="D1439" s="70" t="s">
        <v>694</v>
      </c>
      <c r="E1439" s="70" t="s">
        <v>694</v>
      </c>
      <c r="F1439" s="69">
        <v>1</v>
      </c>
      <c r="G1439" t="s">
        <v>702</v>
      </c>
      <c r="H1439" t="s">
        <v>702</v>
      </c>
      <c r="I1439" t="s">
        <v>896</v>
      </c>
      <c r="J1439" t="s">
        <v>745</v>
      </c>
      <c r="K1439" t="s">
        <v>1163</v>
      </c>
      <c r="L1439" s="69" t="s">
        <v>62</v>
      </c>
      <c r="M1439" s="69" t="s">
        <v>60</v>
      </c>
      <c r="O1439" s="69" t="s">
        <v>1177</v>
      </c>
    </row>
    <row r="1440" spans="1:15" ht="15" x14ac:dyDescent="0.2">
      <c r="A1440" s="69" t="s">
        <v>84</v>
      </c>
      <c r="B1440" s="69">
        <v>344</v>
      </c>
      <c r="C1440" s="69" t="s">
        <v>700</v>
      </c>
      <c r="D1440" s="70" t="s">
        <v>694</v>
      </c>
      <c r="E1440" s="70" t="s">
        <v>694</v>
      </c>
      <c r="F1440" s="69">
        <v>1</v>
      </c>
      <c r="G1440" t="s">
        <v>702</v>
      </c>
      <c r="H1440" t="s">
        <v>702</v>
      </c>
      <c r="I1440" t="s">
        <v>896</v>
      </c>
      <c r="J1440" t="s">
        <v>745</v>
      </c>
      <c r="K1440" t="s">
        <v>1163</v>
      </c>
      <c r="L1440" s="69" t="s">
        <v>62</v>
      </c>
      <c r="M1440" s="69" t="s">
        <v>60</v>
      </c>
      <c r="O1440" s="69" t="s">
        <v>1177</v>
      </c>
    </row>
    <row r="1441" spans="1:15" ht="15" x14ac:dyDescent="0.2">
      <c r="A1441" s="70" t="s">
        <v>253</v>
      </c>
      <c r="B1441" s="69">
        <v>1733</v>
      </c>
      <c r="C1441" s="69" t="s">
        <v>700</v>
      </c>
      <c r="D1441" s="70" t="s">
        <v>1172</v>
      </c>
      <c r="E1441" s="70" t="s">
        <v>716</v>
      </c>
      <c r="F1441" s="70">
        <v>1</v>
      </c>
      <c r="G1441" t="s">
        <v>702</v>
      </c>
      <c r="H1441" t="s">
        <v>702</v>
      </c>
      <c r="I1441" t="s">
        <v>896</v>
      </c>
      <c r="J1441" t="s">
        <v>745</v>
      </c>
      <c r="K1441" t="s">
        <v>1163</v>
      </c>
      <c r="L1441" s="69" t="s">
        <v>62</v>
      </c>
      <c r="M1441" s="69" t="s">
        <v>60</v>
      </c>
      <c r="O1441" s="69" t="s">
        <v>1177</v>
      </c>
    </row>
    <row r="1442" spans="1:15" ht="15" x14ac:dyDescent="0.2">
      <c r="A1442" s="70" t="s">
        <v>253</v>
      </c>
      <c r="B1442" s="69">
        <v>1734</v>
      </c>
      <c r="C1442" s="69" t="s">
        <v>700</v>
      </c>
      <c r="D1442" s="70" t="s">
        <v>1172</v>
      </c>
      <c r="E1442" s="70" t="s">
        <v>716</v>
      </c>
      <c r="F1442" s="70">
        <v>1</v>
      </c>
      <c r="G1442" t="s">
        <v>702</v>
      </c>
      <c r="H1442" t="s">
        <v>702</v>
      </c>
      <c r="I1442" t="s">
        <v>896</v>
      </c>
      <c r="J1442" t="s">
        <v>745</v>
      </c>
      <c r="K1442" t="s">
        <v>1163</v>
      </c>
      <c r="L1442" s="69" t="s">
        <v>62</v>
      </c>
      <c r="M1442" s="69" t="s">
        <v>60</v>
      </c>
      <c r="O1442" s="69" t="s">
        <v>1177</v>
      </c>
    </row>
    <row r="1443" spans="1:15" ht="15" x14ac:dyDescent="0.2">
      <c r="A1443" s="70" t="s">
        <v>253</v>
      </c>
      <c r="B1443" s="69">
        <v>1735</v>
      </c>
      <c r="C1443" s="69" t="s">
        <v>700</v>
      </c>
      <c r="D1443" s="70" t="s">
        <v>1172</v>
      </c>
      <c r="E1443" s="70" t="s">
        <v>716</v>
      </c>
      <c r="F1443" s="70">
        <v>1</v>
      </c>
      <c r="G1443" t="s">
        <v>702</v>
      </c>
      <c r="H1443" t="s">
        <v>702</v>
      </c>
      <c r="I1443" t="s">
        <v>896</v>
      </c>
      <c r="J1443" t="s">
        <v>745</v>
      </c>
      <c r="K1443" t="s">
        <v>1163</v>
      </c>
      <c r="L1443" s="69" t="s">
        <v>62</v>
      </c>
      <c r="M1443" s="69" t="s">
        <v>60</v>
      </c>
      <c r="O1443" s="69" t="s">
        <v>1177</v>
      </c>
    </row>
    <row r="1444" spans="1:15" ht="15" x14ac:dyDescent="0.2">
      <c r="A1444" s="70" t="s">
        <v>253</v>
      </c>
      <c r="B1444" s="69">
        <v>1736</v>
      </c>
      <c r="C1444" s="69" t="s">
        <v>700</v>
      </c>
      <c r="D1444" s="70" t="s">
        <v>1172</v>
      </c>
      <c r="E1444" s="70" t="s">
        <v>716</v>
      </c>
      <c r="F1444" s="70">
        <v>1</v>
      </c>
      <c r="G1444" t="s">
        <v>702</v>
      </c>
      <c r="H1444" t="s">
        <v>702</v>
      </c>
      <c r="I1444" t="s">
        <v>896</v>
      </c>
      <c r="J1444" t="s">
        <v>745</v>
      </c>
      <c r="K1444" t="s">
        <v>1163</v>
      </c>
      <c r="L1444" s="69" t="s">
        <v>62</v>
      </c>
      <c r="M1444" s="69" t="s">
        <v>60</v>
      </c>
      <c r="O1444" s="69" t="s">
        <v>1177</v>
      </c>
    </row>
    <row r="1445" spans="1:15" ht="15" x14ac:dyDescent="0.2">
      <c r="A1445" s="69" t="s">
        <v>117</v>
      </c>
      <c r="B1445" s="69">
        <v>596</v>
      </c>
      <c r="C1445" s="69" t="s">
        <v>700</v>
      </c>
      <c r="D1445" s="70" t="s">
        <v>1172</v>
      </c>
      <c r="E1445" s="70" t="s">
        <v>716</v>
      </c>
      <c r="F1445" s="69">
        <v>1</v>
      </c>
      <c r="G1445" t="s">
        <v>702</v>
      </c>
      <c r="H1445" t="s">
        <v>702</v>
      </c>
      <c r="I1445" t="s">
        <v>896</v>
      </c>
      <c r="J1445" t="s">
        <v>745</v>
      </c>
      <c r="K1445" t="s">
        <v>1163</v>
      </c>
      <c r="L1445" s="69" t="s">
        <v>62</v>
      </c>
      <c r="M1445" s="69" t="s">
        <v>60</v>
      </c>
      <c r="O1445" s="69" t="s">
        <v>1177</v>
      </c>
    </row>
    <row r="1446" spans="1:15" ht="15" x14ac:dyDescent="0.2">
      <c r="A1446" s="69" t="s">
        <v>117</v>
      </c>
      <c r="B1446" s="69">
        <v>597</v>
      </c>
      <c r="C1446" s="69" t="s">
        <v>700</v>
      </c>
      <c r="D1446" s="70" t="s">
        <v>1172</v>
      </c>
      <c r="E1446" s="70" t="s">
        <v>716</v>
      </c>
      <c r="F1446" s="69">
        <v>1</v>
      </c>
      <c r="G1446" t="s">
        <v>702</v>
      </c>
      <c r="H1446" t="s">
        <v>702</v>
      </c>
      <c r="I1446" t="s">
        <v>896</v>
      </c>
      <c r="J1446" t="s">
        <v>745</v>
      </c>
      <c r="K1446" t="s">
        <v>1163</v>
      </c>
      <c r="L1446" s="69" t="s">
        <v>62</v>
      </c>
      <c r="M1446" s="69" t="s">
        <v>60</v>
      </c>
      <c r="O1446" s="69" t="s">
        <v>1177</v>
      </c>
    </row>
    <row r="1447" spans="1:15" ht="15" x14ac:dyDescent="0.2">
      <c r="A1447" s="69" t="s">
        <v>117</v>
      </c>
      <c r="B1447" s="69">
        <v>598</v>
      </c>
      <c r="C1447" s="69" t="s">
        <v>700</v>
      </c>
      <c r="D1447" s="70" t="s">
        <v>1172</v>
      </c>
      <c r="E1447" s="70" t="s">
        <v>716</v>
      </c>
      <c r="F1447" s="69">
        <v>1</v>
      </c>
      <c r="G1447" t="s">
        <v>702</v>
      </c>
      <c r="H1447" t="s">
        <v>702</v>
      </c>
      <c r="I1447" t="s">
        <v>896</v>
      </c>
      <c r="J1447" t="s">
        <v>745</v>
      </c>
      <c r="K1447" t="s">
        <v>1163</v>
      </c>
      <c r="L1447" s="69" t="s">
        <v>62</v>
      </c>
      <c r="M1447" s="69" t="s">
        <v>60</v>
      </c>
      <c r="O1447" s="69" t="s">
        <v>1177</v>
      </c>
    </row>
    <row r="1448" spans="1:15" ht="15" x14ac:dyDescent="0.2">
      <c r="A1448" s="69" t="s">
        <v>117</v>
      </c>
      <c r="B1448" s="69">
        <v>599</v>
      </c>
      <c r="C1448" s="69" t="s">
        <v>700</v>
      </c>
      <c r="D1448" s="70" t="s">
        <v>1172</v>
      </c>
      <c r="E1448" s="70" t="s">
        <v>716</v>
      </c>
      <c r="F1448" s="69">
        <v>1</v>
      </c>
      <c r="G1448" t="s">
        <v>702</v>
      </c>
      <c r="H1448" t="s">
        <v>702</v>
      </c>
      <c r="I1448" t="s">
        <v>896</v>
      </c>
      <c r="J1448" t="s">
        <v>745</v>
      </c>
      <c r="K1448" t="s">
        <v>1163</v>
      </c>
      <c r="L1448" s="69" t="s">
        <v>62</v>
      </c>
      <c r="M1448" s="69" t="s">
        <v>60</v>
      </c>
      <c r="O1448" s="69" t="s">
        <v>1177</v>
      </c>
    </row>
    <row r="1449" spans="1:15" ht="15" x14ac:dyDescent="0.2">
      <c r="A1449" s="69" t="s">
        <v>117</v>
      </c>
      <c r="B1449" s="69">
        <v>600</v>
      </c>
      <c r="C1449" s="69" t="s">
        <v>700</v>
      </c>
      <c r="D1449" s="70" t="s">
        <v>1172</v>
      </c>
      <c r="E1449" s="70" t="s">
        <v>716</v>
      </c>
      <c r="F1449" s="69">
        <v>1</v>
      </c>
      <c r="G1449" t="s">
        <v>702</v>
      </c>
      <c r="H1449" t="s">
        <v>702</v>
      </c>
      <c r="I1449" t="s">
        <v>896</v>
      </c>
      <c r="J1449" t="s">
        <v>745</v>
      </c>
      <c r="K1449" t="s">
        <v>1163</v>
      </c>
      <c r="L1449" s="69" t="s">
        <v>62</v>
      </c>
      <c r="M1449" s="69" t="s">
        <v>60</v>
      </c>
      <c r="O1449" s="69" t="s">
        <v>1177</v>
      </c>
    </row>
    <row r="1450" spans="1:15" ht="15" x14ac:dyDescent="0.2">
      <c r="A1450" s="69" t="s">
        <v>117</v>
      </c>
      <c r="B1450" s="69">
        <v>601</v>
      </c>
      <c r="C1450" s="69" t="s">
        <v>700</v>
      </c>
      <c r="D1450" s="70" t="s">
        <v>1172</v>
      </c>
      <c r="E1450" s="70" t="s">
        <v>716</v>
      </c>
      <c r="F1450" s="69">
        <v>1</v>
      </c>
      <c r="G1450" t="s">
        <v>702</v>
      </c>
      <c r="H1450" t="s">
        <v>702</v>
      </c>
      <c r="I1450" t="s">
        <v>896</v>
      </c>
      <c r="J1450" t="s">
        <v>745</v>
      </c>
      <c r="K1450" t="s">
        <v>1163</v>
      </c>
      <c r="L1450" s="69" t="s">
        <v>62</v>
      </c>
      <c r="M1450" s="69" t="s">
        <v>60</v>
      </c>
      <c r="O1450" s="69" t="s">
        <v>1177</v>
      </c>
    </row>
    <row r="1451" spans="1:15" ht="15" x14ac:dyDescent="0.2">
      <c r="A1451" s="70" t="s">
        <v>282</v>
      </c>
      <c r="B1451" s="69">
        <v>2496</v>
      </c>
      <c r="C1451" s="69" t="s">
        <v>700</v>
      </c>
      <c r="D1451" s="70" t="s">
        <v>919</v>
      </c>
      <c r="E1451" s="70" t="s">
        <v>919</v>
      </c>
      <c r="F1451" s="70">
        <v>1</v>
      </c>
      <c r="G1451" t="s">
        <v>702</v>
      </c>
      <c r="H1451" t="s">
        <v>702</v>
      </c>
      <c r="I1451" t="s">
        <v>896</v>
      </c>
      <c r="J1451" t="s">
        <v>745</v>
      </c>
      <c r="K1451" t="s">
        <v>1163</v>
      </c>
      <c r="L1451" s="69" t="s">
        <v>62</v>
      </c>
      <c r="M1451" s="69" t="s">
        <v>60</v>
      </c>
      <c r="O1451" s="69" t="s">
        <v>1177</v>
      </c>
    </row>
    <row r="1452" spans="1:15" ht="15" x14ac:dyDescent="0.2">
      <c r="A1452" s="70" t="s">
        <v>253</v>
      </c>
      <c r="B1452" s="69">
        <v>1724</v>
      </c>
      <c r="C1452" s="69" t="s">
        <v>700</v>
      </c>
      <c r="D1452" s="70" t="s">
        <v>920</v>
      </c>
      <c r="E1452" s="70" t="s">
        <v>920</v>
      </c>
      <c r="F1452" s="70">
        <v>1</v>
      </c>
      <c r="G1452" t="s">
        <v>702</v>
      </c>
      <c r="H1452" t="s">
        <v>702</v>
      </c>
      <c r="I1452" t="s">
        <v>896</v>
      </c>
      <c r="J1452" t="s">
        <v>745</v>
      </c>
      <c r="K1452" t="s">
        <v>1163</v>
      </c>
      <c r="L1452" s="69" t="s">
        <v>62</v>
      </c>
      <c r="M1452" s="69" t="s">
        <v>60</v>
      </c>
      <c r="O1452" s="69" t="s">
        <v>1177</v>
      </c>
    </row>
    <row r="1453" spans="1:15" ht="15" x14ac:dyDescent="0.2">
      <c r="A1453" s="70" t="s">
        <v>253</v>
      </c>
      <c r="B1453" s="69">
        <v>1788</v>
      </c>
      <c r="C1453" s="69" t="s">
        <v>700</v>
      </c>
      <c r="D1453" s="70" t="s">
        <v>920</v>
      </c>
      <c r="E1453" s="70" t="s">
        <v>920</v>
      </c>
      <c r="F1453" s="70">
        <v>1</v>
      </c>
      <c r="G1453" t="s">
        <v>702</v>
      </c>
      <c r="H1453" t="s">
        <v>702</v>
      </c>
      <c r="I1453" t="s">
        <v>896</v>
      </c>
      <c r="J1453" t="s">
        <v>745</v>
      </c>
      <c r="K1453" t="s">
        <v>1163</v>
      </c>
      <c r="L1453" s="69" t="s">
        <v>62</v>
      </c>
      <c r="M1453" s="69" t="s">
        <v>60</v>
      </c>
      <c r="O1453" s="70" t="s">
        <v>1177</v>
      </c>
    </row>
    <row r="1454" spans="1:15" ht="15" x14ac:dyDescent="0.2">
      <c r="A1454" s="70" t="s">
        <v>253</v>
      </c>
      <c r="B1454" s="69">
        <v>1789</v>
      </c>
      <c r="C1454" s="69" t="s">
        <v>700</v>
      </c>
      <c r="D1454" s="70" t="s">
        <v>920</v>
      </c>
      <c r="E1454" s="70" t="s">
        <v>920</v>
      </c>
      <c r="F1454" s="70">
        <v>1</v>
      </c>
      <c r="G1454" t="s">
        <v>702</v>
      </c>
      <c r="H1454" t="s">
        <v>702</v>
      </c>
      <c r="I1454" t="s">
        <v>896</v>
      </c>
      <c r="J1454" t="s">
        <v>745</v>
      </c>
      <c r="K1454" t="s">
        <v>1163</v>
      </c>
      <c r="L1454" s="69" t="s">
        <v>62</v>
      </c>
      <c r="M1454" s="69" t="s">
        <v>60</v>
      </c>
      <c r="O1454" s="69" t="s">
        <v>1177</v>
      </c>
    </row>
    <row r="1455" spans="1:15" ht="15" x14ac:dyDescent="0.2">
      <c r="A1455" s="70" t="s">
        <v>253</v>
      </c>
      <c r="B1455" s="69">
        <v>1790</v>
      </c>
      <c r="C1455" s="69" t="s">
        <v>700</v>
      </c>
      <c r="D1455" s="70" t="s">
        <v>920</v>
      </c>
      <c r="E1455" s="70" t="s">
        <v>920</v>
      </c>
      <c r="F1455" s="70">
        <v>1</v>
      </c>
      <c r="G1455" t="s">
        <v>702</v>
      </c>
      <c r="H1455" t="s">
        <v>702</v>
      </c>
      <c r="I1455" t="s">
        <v>896</v>
      </c>
      <c r="J1455" t="s">
        <v>745</v>
      </c>
      <c r="K1455" t="s">
        <v>1163</v>
      </c>
      <c r="L1455" s="69" t="s">
        <v>62</v>
      </c>
      <c r="M1455" s="69" t="s">
        <v>60</v>
      </c>
      <c r="O1455" s="70" t="s">
        <v>1177</v>
      </c>
    </row>
    <row r="1456" spans="1:15" ht="15" x14ac:dyDescent="0.2">
      <c r="A1456" s="70" t="s">
        <v>253</v>
      </c>
      <c r="B1456" s="69">
        <v>1791</v>
      </c>
      <c r="C1456" s="69" t="s">
        <v>700</v>
      </c>
      <c r="D1456" s="70" t="s">
        <v>920</v>
      </c>
      <c r="E1456" s="70" t="s">
        <v>920</v>
      </c>
      <c r="F1456" s="70">
        <v>1</v>
      </c>
      <c r="G1456" t="s">
        <v>702</v>
      </c>
      <c r="H1456" t="s">
        <v>702</v>
      </c>
      <c r="I1456" t="s">
        <v>896</v>
      </c>
      <c r="J1456" t="s">
        <v>745</v>
      </c>
      <c r="K1456" t="s">
        <v>1163</v>
      </c>
      <c r="L1456" s="69" t="s">
        <v>62</v>
      </c>
      <c r="M1456" s="69" t="s">
        <v>60</v>
      </c>
      <c r="O1456" s="69" t="s">
        <v>1177</v>
      </c>
    </row>
    <row r="1457" spans="1:16" ht="15" x14ac:dyDescent="0.2">
      <c r="A1457" s="70" t="s">
        <v>253</v>
      </c>
      <c r="B1457" s="69">
        <v>1792</v>
      </c>
      <c r="C1457" s="69" t="s">
        <v>700</v>
      </c>
      <c r="D1457" s="70" t="s">
        <v>920</v>
      </c>
      <c r="E1457" s="70" t="s">
        <v>920</v>
      </c>
      <c r="F1457" s="70">
        <v>1</v>
      </c>
      <c r="G1457" t="s">
        <v>702</v>
      </c>
      <c r="H1457" t="s">
        <v>702</v>
      </c>
      <c r="I1457" t="s">
        <v>896</v>
      </c>
      <c r="J1457" t="s">
        <v>745</v>
      </c>
      <c r="K1457" t="s">
        <v>1163</v>
      </c>
      <c r="L1457" s="69" t="s">
        <v>62</v>
      </c>
      <c r="M1457" s="69" t="s">
        <v>60</v>
      </c>
      <c r="O1457" s="70" t="s">
        <v>1177</v>
      </c>
    </row>
    <row r="1458" spans="1:16" ht="15" x14ac:dyDescent="0.2">
      <c r="A1458" s="70" t="s">
        <v>253</v>
      </c>
      <c r="B1458" s="69">
        <v>1793</v>
      </c>
      <c r="C1458" s="69" t="s">
        <v>700</v>
      </c>
      <c r="D1458" s="70" t="s">
        <v>920</v>
      </c>
      <c r="E1458" s="70" t="s">
        <v>920</v>
      </c>
      <c r="F1458" s="70">
        <v>1</v>
      </c>
      <c r="G1458" t="s">
        <v>702</v>
      </c>
      <c r="H1458" t="s">
        <v>702</v>
      </c>
      <c r="I1458" t="s">
        <v>896</v>
      </c>
      <c r="J1458" t="s">
        <v>745</v>
      </c>
      <c r="K1458" t="s">
        <v>1163</v>
      </c>
      <c r="L1458" s="69" t="s">
        <v>62</v>
      </c>
      <c r="M1458" s="69" t="s">
        <v>60</v>
      </c>
      <c r="O1458" s="69" t="s">
        <v>1177</v>
      </c>
    </row>
    <row r="1459" spans="1:16" ht="15" x14ac:dyDescent="0.2">
      <c r="A1459" s="70" t="s">
        <v>253</v>
      </c>
      <c r="B1459" s="69">
        <v>1749</v>
      </c>
      <c r="C1459" s="69" t="s">
        <v>700</v>
      </c>
      <c r="D1459" s="70" t="s">
        <v>1173</v>
      </c>
      <c r="E1459" s="70" t="s">
        <v>893</v>
      </c>
      <c r="F1459" s="70">
        <v>1</v>
      </c>
      <c r="G1459" t="s">
        <v>702</v>
      </c>
      <c r="H1459" t="s">
        <v>702</v>
      </c>
      <c r="I1459" t="s">
        <v>896</v>
      </c>
      <c r="J1459" t="s">
        <v>745</v>
      </c>
      <c r="K1459" t="s">
        <v>1163</v>
      </c>
      <c r="L1459" s="69" t="s">
        <v>62</v>
      </c>
      <c r="M1459" s="69" t="s">
        <v>60</v>
      </c>
      <c r="O1459" s="69" t="s">
        <v>1177</v>
      </c>
    </row>
    <row r="1460" spans="1:16" ht="15" x14ac:dyDescent="0.2">
      <c r="A1460" s="70" t="s">
        <v>253</v>
      </c>
      <c r="B1460" s="69">
        <v>1750</v>
      </c>
      <c r="C1460" s="69" t="s">
        <v>700</v>
      </c>
      <c r="D1460" s="70" t="s">
        <v>1173</v>
      </c>
      <c r="E1460" s="70" t="s">
        <v>893</v>
      </c>
      <c r="F1460" s="70">
        <v>1</v>
      </c>
      <c r="G1460" t="s">
        <v>702</v>
      </c>
      <c r="H1460" t="s">
        <v>702</v>
      </c>
      <c r="I1460" t="s">
        <v>896</v>
      </c>
      <c r="J1460" t="s">
        <v>745</v>
      </c>
      <c r="K1460" t="s">
        <v>1163</v>
      </c>
      <c r="L1460" s="69" t="s">
        <v>62</v>
      </c>
      <c r="M1460" s="69" t="s">
        <v>60</v>
      </c>
      <c r="O1460" s="69" t="s">
        <v>1177</v>
      </c>
    </row>
    <row r="1461" spans="1:16" ht="15" x14ac:dyDescent="0.2">
      <c r="A1461" s="69" t="s">
        <v>84</v>
      </c>
      <c r="B1461" s="69">
        <v>313</v>
      </c>
      <c r="C1461" s="69" t="s">
        <v>700</v>
      </c>
      <c r="D1461" s="70" t="s">
        <v>1173</v>
      </c>
      <c r="E1461" s="70" t="s">
        <v>893</v>
      </c>
      <c r="F1461" s="69">
        <v>1</v>
      </c>
      <c r="G1461" t="s">
        <v>702</v>
      </c>
      <c r="H1461" t="s">
        <v>702</v>
      </c>
      <c r="I1461" t="s">
        <v>896</v>
      </c>
      <c r="J1461" t="s">
        <v>745</v>
      </c>
      <c r="K1461" t="s">
        <v>1163</v>
      </c>
      <c r="L1461" s="69" t="s">
        <v>62</v>
      </c>
      <c r="M1461" s="69" t="s">
        <v>60</v>
      </c>
      <c r="O1461" s="69" t="s">
        <v>1177</v>
      </c>
    </row>
    <row r="1462" spans="1:16" ht="15" x14ac:dyDescent="0.2">
      <c r="A1462" s="69" t="s">
        <v>84</v>
      </c>
      <c r="B1462" s="69">
        <v>314</v>
      </c>
      <c r="C1462" s="69" t="s">
        <v>700</v>
      </c>
      <c r="D1462" s="70" t="s">
        <v>1173</v>
      </c>
      <c r="E1462" s="70" t="s">
        <v>893</v>
      </c>
      <c r="F1462" s="69">
        <v>1</v>
      </c>
      <c r="G1462" t="s">
        <v>702</v>
      </c>
      <c r="H1462" t="s">
        <v>702</v>
      </c>
      <c r="I1462" t="s">
        <v>896</v>
      </c>
      <c r="J1462" t="s">
        <v>745</v>
      </c>
      <c r="K1462" t="s">
        <v>1163</v>
      </c>
      <c r="L1462" s="69" t="s">
        <v>62</v>
      </c>
      <c r="M1462" s="69" t="s">
        <v>60</v>
      </c>
      <c r="O1462" s="69" t="s">
        <v>1177</v>
      </c>
    </row>
    <row r="1463" spans="1:16" ht="15" x14ac:dyDescent="0.2">
      <c r="A1463" s="69" t="s">
        <v>84</v>
      </c>
      <c r="B1463" s="69">
        <v>315</v>
      </c>
      <c r="C1463" s="69" t="s">
        <v>700</v>
      </c>
      <c r="D1463" s="70" t="s">
        <v>1173</v>
      </c>
      <c r="E1463" s="70" t="s">
        <v>893</v>
      </c>
      <c r="F1463" s="69">
        <v>1</v>
      </c>
      <c r="G1463" t="s">
        <v>702</v>
      </c>
      <c r="H1463" t="s">
        <v>702</v>
      </c>
      <c r="I1463" t="s">
        <v>896</v>
      </c>
      <c r="J1463" t="s">
        <v>745</v>
      </c>
      <c r="K1463" t="s">
        <v>1163</v>
      </c>
      <c r="L1463" s="69" t="s">
        <v>62</v>
      </c>
      <c r="M1463" s="69" t="s">
        <v>60</v>
      </c>
      <c r="O1463" s="69" t="s">
        <v>1177</v>
      </c>
    </row>
    <row r="1464" spans="1:16" ht="15" x14ac:dyDescent="0.2">
      <c r="A1464" s="70" t="s">
        <v>441</v>
      </c>
      <c r="B1464" s="69">
        <v>5258</v>
      </c>
      <c r="C1464" s="69" t="s">
        <v>700</v>
      </c>
      <c r="D1464" s="70" t="s">
        <v>1173</v>
      </c>
      <c r="E1464" s="70" t="s">
        <v>893</v>
      </c>
      <c r="F1464" s="70">
        <v>1</v>
      </c>
      <c r="G1464" t="s">
        <v>702</v>
      </c>
      <c r="H1464" t="s">
        <v>702</v>
      </c>
      <c r="I1464" t="s">
        <v>896</v>
      </c>
      <c r="J1464" t="s">
        <v>745</v>
      </c>
      <c r="K1464" t="s">
        <v>1163</v>
      </c>
      <c r="L1464" s="69" t="s">
        <v>62</v>
      </c>
      <c r="M1464" s="69" t="s">
        <v>60</v>
      </c>
      <c r="O1464" s="69" t="s">
        <v>1177</v>
      </c>
    </row>
    <row r="1465" spans="1:16" ht="15" x14ac:dyDescent="0.2">
      <c r="A1465" s="70" t="s">
        <v>441</v>
      </c>
      <c r="B1465" s="69">
        <v>5259</v>
      </c>
      <c r="C1465" s="69" t="s">
        <v>700</v>
      </c>
      <c r="D1465" s="70" t="s">
        <v>1173</v>
      </c>
      <c r="E1465" s="70" t="s">
        <v>893</v>
      </c>
      <c r="F1465" s="70">
        <v>1</v>
      </c>
      <c r="G1465" t="s">
        <v>702</v>
      </c>
      <c r="H1465" t="s">
        <v>702</v>
      </c>
      <c r="I1465" t="s">
        <v>896</v>
      </c>
      <c r="J1465" t="s">
        <v>745</v>
      </c>
      <c r="K1465" t="s">
        <v>1163</v>
      </c>
      <c r="L1465" s="69" t="s">
        <v>62</v>
      </c>
      <c r="M1465" s="69" t="s">
        <v>60</v>
      </c>
      <c r="O1465" s="69" t="s">
        <v>1177</v>
      </c>
    </row>
    <row r="1466" spans="1:16" ht="15" x14ac:dyDescent="0.2">
      <c r="A1466" s="70" t="s">
        <v>441</v>
      </c>
      <c r="B1466" s="69">
        <v>5260</v>
      </c>
      <c r="C1466" s="69" t="s">
        <v>700</v>
      </c>
      <c r="D1466" s="70" t="s">
        <v>1173</v>
      </c>
      <c r="E1466" s="70" t="s">
        <v>893</v>
      </c>
      <c r="F1466" s="70">
        <v>1</v>
      </c>
      <c r="G1466" t="s">
        <v>702</v>
      </c>
      <c r="H1466" t="s">
        <v>702</v>
      </c>
      <c r="I1466" t="s">
        <v>896</v>
      </c>
      <c r="J1466" t="s">
        <v>745</v>
      </c>
      <c r="K1466" t="s">
        <v>1163</v>
      </c>
      <c r="L1466" s="69" t="s">
        <v>62</v>
      </c>
      <c r="M1466" s="69" t="s">
        <v>60</v>
      </c>
      <c r="O1466" s="69" t="s">
        <v>1177</v>
      </c>
    </row>
    <row r="1467" spans="1:16" ht="15" x14ac:dyDescent="0.2">
      <c r="A1467" s="70" t="s">
        <v>282</v>
      </c>
      <c r="B1467" s="69">
        <v>2640</v>
      </c>
      <c r="C1467" s="69" t="s">
        <v>700</v>
      </c>
      <c r="D1467" s="70" t="s">
        <v>1179</v>
      </c>
      <c r="E1467" s="70" t="s">
        <v>897</v>
      </c>
      <c r="G1467" t="s">
        <v>1219</v>
      </c>
      <c r="H1467" t="s">
        <v>730</v>
      </c>
      <c r="I1467" t="s">
        <v>896</v>
      </c>
      <c r="J1467" t="s">
        <v>745</v>
      </c>
      <c r="K1467" s="69" t="s">
        <v>1163</v>
      </c>
      <c r="L1467" s="69" t="s">
        <v>62</v>
      </c>
      <c r="M1467" s="69" t="s">
        <v>60</v>
      </c>
      <c r="N1467" s="69"/>
      <c r="O1467" s="69" t="s">
        <v>1220</v>
      </c>
      <c r="P1467" s="69" t="s">
        <v>868</v>
      </c>
    </row>
    <row r="1468" spans="1:16" ht="15" x14ac:dyDescent="0.2">
      <c r="A1468" s="70" t="s">
        <v>282</v>
      </c>
      <c r="B1468" s="69">
        <v>2641</v>
      </c>
      <c r="C1468" s="69" t="s">
        <v>700</v>
      </c>
      <c r="D1468" s="70" t="s">
        <v>1179</v>
      </c>
      <c r="E1468" s="70" t="s">
        <v>897</v>
      </c>
      <c r="G1468" t="s">
        <v>1219</v>
      </c>
      <c r="H1468" t="s">
        <v>730</v>
      </c>
      <c r="I1468" t="s">
        <v>896</v>
      </c>
      <c r="J1468" t="s">
        <v>745</v>
      </c>
      <c r="K1468" s="69" t="s">
        <v>1163</v>
      </c>
      <c r="L1468" s="69" t="s">
        <v>62</v>
      </c>
      <c r="M1468" s="69" t="s">
        <v>60</v>
      </c>
      <c r="N1468" s="69"/>
      <c r="O1468" s="69" t="s">
        <v>1220</v>
      </c>
      <c r="P1468" s="69" t="s">
        <v>868</v>
      </c>
    </row>
    <row r="1469" spans="1:16" ht="15" x14ac:dyDescent="0.2">
      <c r="A1469" s="70" t="s">
        <v>282</v>
      </c>
      <c r="B1469" s="69">
        <v>2642</v>
      </c>
      <c r="C1469" s="69" t="s">
        <v>700</v>
      </c>
      <c r="D1469" s="70" t="s">
        <v>1179</v>
      </c>
      <c r="E1469" s="70" t="s">
        <v>897</v>
      </c>
      <c r="G1469" t="s">
        <v>1219</v>
      </c>
      <c r="H1469" t="s">
        <v>730</v>
      </c>
      <c r="I1469" t="s">
        <v>896</v>
      </c>
      <c r="J1469" t="s">
        <v>745</v>
      </c>
      <c r="K1469" s="69" t="s">
        <v>1163</v>
      </c>
      <c r="L1469" s="69" t="s">
        <v>62</v>
      </c>
      <c r="M1469" s="69" t="s">
        <v>60</v>
      </c>
      <c r="N1469" s="69"/>
      <c r="O1469" s="69" t="s">
        <v>1220</v>
      </c>
      <c r="P1469" s="69" t="s">
        <v>868</v>
      </c>
    </row>
    <row r="1470" spans="1:16" ht="15" x14ac:dyDescent="0.2">
      <c r="A1470" s="70" t="s">
        <v>328</v>
      </c>
      <c r="B1470" s="69">
        <v>3342</v>
      </c>
      <c r="C1470" s="69" t="s">
        <v>700</v>
      </c>
      <c r="D1470" s="70" t="s">
        <v>1161</v>
      </c>
      <c r="E1470" s="70" t="s">
        <v>865</v>
      </c>
      <c r="G1470" t="s">
        <v>1219</v>
      </c>
      <c r="H1470" t="s">
        <v>730</v>
      </c>
      <c r="I1470" t="s">
        <v>896</v>
      </c>
      <c r="J1470" t="s">
        <v>745</v>
      </c>
      <c r="K1470" s="69" t="s">
        <v>1163</v>
      </c>
      <c r="L1470" s="69" t="s">
        <v>62</v>
      </c>
      <c r="M1470" s="69" t="s">
        <v>60</v>
      </c>
      <c r="N1470" s="69"/>
      <c r="O1470" s="69" t="s">
        <v>1220</v>
      </c>
      <c r="P1470" s="69" t="s">
        <v>868</v>
      </c>
    </row>
    <row r="1471" spans="1:16" ht="15" x14ac:dyDescent="0.2">
      <c r="A1471" s="70" t="s">
        <v>328</v>
      </c>
      <c r="B1471" s="69">
        <v>3343</v>
      </c>
      <c r="C1471" s="69" t="s">
        <v>700</v>
      </c>
      <c r="D1471" s="70" t="s">
        <v>1161</v>
      </c>
      <c r="E1471" s="70" t="s">
        <v>865</v>
      </c>
      <c r="G1471" t="s">
        <v>1219</v>
      </c>
      <c r="H1471" t="s">
        <v>730</v>
      </c>
      <c r="I1471" t="s">
        <v>896</v>
      </c>
      <c r="J1471" t="s">
        <v>745</v>
      </c>
      <c r="K1471" s="69" t="s">
        <v>1163</v>
      </c>
      <c r="L1471" s="69" t="s">
        <v>62</v>
      </c>
      <c r="M1471" s="69" t="s">
        <v>60</v>
      </c>
      <c r="N1471" s="69"/>
      <c r="O1471" s="69" t="s">
        <v>1220</v>
      </c>
      <c r="P1471" s="69" t="s">
        <v>868</v>
      </c>
    </row>
    <row r="1472" spans="1:16" ht="15" x14ac:dyDescent="0.2">
      <c r="A1472" s="70" t="s">
        <v>328</v>
      </c>
      <c r="B1472" s="69">
        <v>3344</v>
      </c>
      <c r="C1472" s="69" t="s">
        <v>700</v>
      </c>
      <c r="D1472" s="70" t="s">
        <v>1161</v>
      </c>
      <c r="E1472" s="70" t="s">
        <v>865</v>
      </c>
      <c r="G1472" t="s">
        <v>1219</v>
      </c>
      <c r="H1472" t="s">
        <v>730</v>
      </c>
      <c r="I1472" t="s">
        <v>896</v>
      </c>
      <c r="J1472" t="s">
        <v>745</v>
      </c>
      <c r="K1472" s="69" t="s">
        <v>1163</v>
      </c>
      <c r="L1472" s="69" t="s">
        <v>62</v>
      </c>
      <c r="M1472" s="69" t="s">
        <v>60</v>
      </c>
      <c r="N1472" s="69"/>
      <c r="O1472" s="69" t="s">
        <v>1220</v>
      </c>
      <c r="P1472" s="69" t="s">
        <v>868</v>
      </c>
    </row>
    <row r="1473" spans="1:16" ht="15" x14ac:dyDescent="0.2">
      <c r="A1473" s="70" t="s">
        <v>253</v>
      </c>
      <c r="B1473" s="69">
        <v>1701</v>
      </c>
      <c r="C1473" s="69" t="s">
        <v>700</v>
      </c>
      <c r="D1473" s="70" t="s">
        <v>1164</v>
      </c>
      <c r="E1473" s="70" t="s">
        <v>747</v>
      </c>
      <c r="G1473" t="s">
        <v>1219</v>
      </c>
      <c r="H1473" t="s">
        <v>730</v>
      </c>
      <c r="I1473" t="s">
        <v>896</v>
      </c>
      <c r="J1473" t="s">
        <v>745</v>
      </c>
      <c r="K1473" t="s">
        <v>1163</v>
      </c>
      <c r="L1473" s="69" t="s">
        <v>62</v>
      </c>
      <c r="M1473" s="69" t="s">
        <v>60</v>
      </c>
      <c r="O1473" s="69" t="s">
        <v>1220</v>
      </c>
      <c r="P1473" s="69" t="s">
        <v>868</v>
      </c>
    </row>
    <row r="1474" spans="1:16" ht="15" x14ac:dyDescent="0.2">
      <c r="A1474" s="70" t="s">
        <v>253</v>
      </c>
      <c r="B1474" s="69">
        <v>1702</v>
      </c>
      <c r="C1474" s="69" t="s">
        <v>700</v>
      </c>
      <c r="D1474" s="70" t="s">
        <v>1164</v>
      </c>
      <c r="E1474" s="70" t="s">
        <v>747</v>
      </c>
      <c r="G1474" t="s">
        <v>1219</v>
      </c>
      <c r="H1474" t="s">
        <v>730</v>
      </c>
      <c r="I1474" t="s">
        <v>896</v>
      </c>
      <c r="J1474" t="s">
        <v>745</v>
      </c>
      <c r="K1474" t="s">
        <v>1163</v>
      </c>
      <c r="L1474" s="69" t="s">
        <v>62</v>
      </c>
      <c r="M1474" s="69" t="s">
        <v>60</v>
      </c>
      <c r="O1474" s="69" t="s">
        <v>1220</v>
      </c>
      <c r="P1474" s="69" t="s">
        <v>868</v>
      </c>
    </row>
    <row r="1475" spans="1:16" ht="15" x14ac:dyDescent="0.2">
      <c r="A1475" s="70" t="s">
        <v>253</v>
      </c>
      <c r="B1475" s="69">
        <v>1703</v>
      </c>
      <c r="C1475" s="69" t="s">
        <v>700</v>
      </c>
      <c r="D1475" s="70" t="s">
        <v>1164</v>
      </c>
      <c r="E1475" s="70" t="s">
        <v>747</v>
      </c>
      <c r="G1475" t="s">
        <v>1219</v>
      </c>
      <c r="H1475" t="s">
        <v>730</v>
      </c>
      <c r="I1475" t="s">
        <v>896</v>
      </c>
      <c r="J1475" t="s">
        <v>745</v>
      </c>
      <c r="K1475" t="s">
        <v>1163</v>
      </c>
      <c r="L1475" s="69" t="s">
        <v>62</v>
      </c>
      <c r="M1475" s="69" t="s">
        <v>60</v>
      </c>
      <c r="O1475" s="69" t="s">
        <v>1220</v>
      </c>
      <c r="P1475" s="69" t="s">
        <v>868</v>
      </c>
    </row>
    <row r="1476" spans="1:16" ht="15" x14ac:dyDescent="0.2">
      <c r="A1476" s="70" t="s">
        <v>298</v>
      </c>
      <c r="B1476" s="69">
        <v>2928</v>
      </c>
      <c r="C1476" s="69" t="s">
        <v>700</v>
      </c>
      <c r="D1476" s="70" t="s">
        <v>1164</v>
      </c>
      <c r="E1476" s="70" t="s">
        <v>747</v>
      </c>
      <c r="G1476" t="s">
        <v>1219</v>
      </c>
      <c r="H1476" t="s">
        <v>730</v>
      </c>
      <c r="I1476" t="s">
        <v>896</v>
      </c>
      <c r="J1476" t="s">
        <v>745</v>
      </c>
      <c r="K1476" t="s">
        <v>1163</v>
      </c>
      <c r="L1476" s="69" t="s">
        <v>62</v>
      </c>
      <c r="M1476" s="69" t="s">
        <v>60</v>
      </c>
      <c r="O1476" s="69" t="s">
        <v>1220</v>
      </c>
      <c r="P1476" s="69" t="s">
        <v>868</v>
      </c>
    </row>
    <row r="1477" spans="1:16" ht="15" x14ac:dyDescent="0.2">
      <c r="A1477" s="70" t="s">
        <v>298</v>
      </c>
      <c r="B1477" s="69">
        <v>2959</v>
      </c>
      <c r="C1477" s="69" t="s">
        <v>700</v>
      </c>
      <c r="D1477" s="70" t="s">
        <v>1164</v>
      </c>
      <c r="E1477" s="70" t="s">
        <v>747</v>
      </c>
      <c r="G1477" t="s">
        <v>1219</v>
      </c>
      <c r="H1477" t="s">
        <v>730</v>
      </c>
      <c r="I1477" t="s">
        <v>896</v>
      </c>
      <c r="J1477" t="s">
        <v>745</v>
      </c>
      <c r="K1477" t="s">
        <v>1163</v>
      </c>
      <c r="L1477" s="69" t="s">
        <v>62</v>
      </c>
      <c r="M1477" s="69" t="s">
        <v>60</v>
      </c>
      <c r="O1477" s="69" t="s">
        <v>1220</v>
      </c>
      <c r="P1477" s="69" t="s">
        <v>868</v>
      </c>
    </row>
    <row r="1478" spans="1:16" ht="15" x14ac:dyDescent="0.2">
      <c r="A1478" s="70" t="s">
        <v>298</v>
      </c>
      <c r="B1478" s="69">
        <v>2977</v>
      </c>
      <c r="C1478" s="69" t="s">
        <v>700</v>
      </c>
      <c r="D1478" s="70" t="s">
        <v>1164</v>
      </c>
      <c r="E1478" s="70" t="s">
        <v>747</v>
      </c>
      <c r="G1478" t="s">
        <v>1219</v>
      </c>
      <c r="H1478" t="s">
        <v>730</v>
      </c>
      <c r="I1478" t="s">
        <v>896</v>
      </c>
      <c r="J1478" t="s">
        <v>745</v>
      </c>
      <c r="K1478" t="s">
        <v>1163</v>
      </c>
      <c r="L1478" s="69" t="s">
        <v>62</v>
      </c>
      <c r="M1478" s="69" t="s">
        <v>60</v>
      </c>
      <c r="O1478" s="69" t="s">
        <v>1221</v>
      </c>
      <c r="P1478" s="69" t="s">
        <v>868</v>
      </c>
    </row>
    <row r="1479" spans="1:16" ht="15" x14ac:dyDescent="0.2">
      <c r="A1479" s="70" t="s">
        <v>298</v>
      </c>
      <c r="B1479" s="69">
        <v>2952</v>
      </c>
      <c r="C1479" s="69" t="s">
        <v>700</v>
      </c>
      <c r="D1479" s="69" t="s">
        <v>1180</v>
      </c>
      <c r="E1479" s="69" t="s">
        <v>898</v>
      </c>
      <c r="G1479" t="s">
        <v>1219</v>
      </c>
      <c r="H1479" t="s">
        <v>730</v>
      </c>
      <c r="I1479" t="s">
        <v>896</v>
      </c>
      <c r="J1479" t="s">
        <v>745</v>
      </c>
      <c r="K1479" t="s">
        <v>1163</v>
      </c>
      <c r="L1479" s="69" t="s">
        <v>62</v>
      </c>
      <c r="M1479" s="69" t="s">
        <v>60</v>
      </c>
      <c r="O1479" s="69" t="s">
        <v>1220</v>
      </c>
      <c r="P1479" s="2" t="s">
        <v>1181</v>
      </c>
    </row>
    <row r="1480" spans="1:16" ht="15" x14ac:dyDescent="0.2">
      <c r="A1480" s="70" t="s">
        <v>298</v>
      </c>
      <c r="B1480" s="69">
        <v>2991</v>
      </c>
      <c r="C1480" s="69" t="s">
        <v>700</v>
      </c>
      <c r="D1480" s="69" t="s">
        <v>1180</v>
      </c>
      <c r="E1480" s="69" t="s">
        <v>898</v>
      </c>
      <c r="G1480" t="s">
        <v>1219</v>
      </c>
      <c r="H1480" t="s">
        <v>730</v>
      </c>
      <c r="I1480" t="s">
        <v>896</v>
      </c>
      <c r="J1480" t="s">
        <v>745</v>
      </c>
      <c r="K1480" t="s">
        <v>1163</v>
      </c>
      <c r="L1480" s="69" t="s">
        <v>62</v>
      </c>
      <c r="M1480" s="69" t="s">
        <v>60</v>
      </c>
      <c r="O1480" s="69" t="s">
        <v>1221</v>
      </c>
      <c r="P1480" s="2" t="s">
        <v>1181</v>
      </c>
    </row>
    <row r="1481" spans="1:16" ht="15" x14ac:dyDescent="0.2">
      <c r="A1481" s="70" t="s">
        <v>253</v>
      </c>
      <c r="B1481" s="69">
        <v>1821</v>
      </c>
      <c r="C1481" s="69" t="s">
        <v>700</v>
      </c>
      <c r="D1481" s="70" t="s">
        <v>760</v>
      </c>
      <c r="E1481" s="70" t="s">
        <v>760</v>
      </c>
      <c r="G1481" t="s">
        <v>1219</v>
      </c>
      <c r="H1481" t="s">
        <v>730</v>
      </c>
      <c r="I1481" t="s">
        <v>896</v>
      </c>
      <c r="J1481" t="s">
        <v>745</v>
      </c>
      <c r="K1481" t="s">
        <v>1163</v>
      </c>
      <c r="L1481" s="69" t="s">
        <v>62</v>
      </c>
      <c r="M1481" s="69" t="s">
        <v>60</v>
      </c>
      <c r="O1481" s="69" t="s">
        <v>1220</v>
      </c>
      <c r="P1481" s="70" t="s">
        <v>869</v>
      </c>
    </row>
    <row r="1482" spans="1:16" ht="15" x14ac:dyDescent="0.2">
      <c r="A1482" s="70" t="s">
        <v>253</v>
      </c>
      <c r="B1482" s="69">
        <v>1979</v>
      </c>
      <c r="C1482" s="69" t="s">
        <v>700</v>
      </c>
      <c r="D1482" s="70" t="s">
        <v>760</v>
      </c>
      <c r="E1482" s="70" t="s">
        <v>760</v>
      </c>
      <c r="G1482" t="s">
        <v>1219</v>
      </c>
      <c r="H1482" t="s">
        <v>730</v>
      </c>
      <c r="I1482" t="s">
        <v>896</v>
      </c>
      <c r="J1482" t="s">
        <v>745</v>
      </c>
      <c r="K1482" t="s">
        <v>1163</v>
      </c>
      <c r="L1482" s="69" t="s">
        <v>62</v>
      </c>
      <c r="M1482" s="69" t="s">
        <v>60</v>
      </c>
      <c r="O1482" s="69" t="s">
        <v>1220</v>
      </c>
      <c r="P1482" s="69" t="s">
        <v>869</v>
      </c>
    </row>
    <row r="1483" spans="1:16" ht="15" x14ac:dyDescent="0.2">
      <c r="A1483" s="70" t="s">
        <v>253</v>
      </c>
      <c r="B1483" s="69">
        <v>1981</v>
      </c>
      <c r="C1483" s="69" t="s">
        <v>700</v>
      </c>
      <c r="D1483" s="70" t="s">
        <v>760</v>
      </c>
      <c r="E1483" s="70" t="s">
        <v>760</v>
      </c>
      <c r="G1483" t="s">
        <v>1219</v>
      </c>
      <c r="H1483" t="s">
        <v>730</v>
      </c>
      <c r="I1483" t="s">
        <v>896</v>
      </c>
      <c r="J1483" t="s">
        <v>745</v>
      </c>
      <c r="K1483" t="s">
        <v>1163</v>
      </c>
      <c r="L1483" s="69" t="s">
        <v>62</v>
      </c>
      <c r="M1483" s="69" t="s">
        <v>60</v>
      </c>
      <c r="O1483" s="69" t="s">
        <v>1220</v>
      </c>
      <c r="P1483" s="69" t="s">
        <v>869</v>
      </c>
    </row>
    <row r="1484" spans="1:16" ht="15" x14ac:dyDescent="0.2">
      <c r="A1484" s="70" t="s">
        <v>282</v>
      </c>
      <c r="B1484" s="69">
        <v>2653</v>
      </c>
      <c r="C1484" s="69" t="s">
        <v>700</v>
      </c>
      <c r="D1484" s="70" t="s">
        <v>760</v>
      </c>
      <c r="E1484" s="70" t="s">
        <v>760</v>
      </c>
      <c r="G1484" t="s">
        <v>1219</v>
      </c>
      <c r="H1484" t="s">
        <v>730</v>
      </c>
      <c r="I1484" t="s">
        <v>896</v>
      </c>
      <c r="J1484" t="s">
        <v>745</v>
      </c>
      <c r="K1484" t="s">
        <v>1163</v>
      </c>
      <c r="L1484" s="69" t="s">
        <v>62</v>
      </c>
      <c r="M1484" s="69" t="s">
        <v>60</v>
      </c>
      <c r="O1484" s="69" t="s">
        <v>1220</v>
      </c>
      <c r="P1484" s="70" t="s">
        <v>869</v>
      </c>
    </row>
    <row r="1485" spans="1:16" ht="15" x14ac:dyDescent="0.2">
      <c r="A1485" s="70" t="s">
        <v>282</v>
      </c>
      <c r="B1485" s="69">
        <v>2654</v>
      </c>
      <c r="C1485" s="69" t="s">
        <v>700</v>
      </c>
      <c r="D1485" s="70" t="s">
        <v>760</v>
      </c>
      <c r="E1485" s="70" t="s">
        <v>760</v>
      </c>
      <c r="G1485" t="s">
        <v>1219</v>
      </c>
      <c r="H1485" t="s">
        <v>730</v>
      </c>
      <c r="I1485" t="s">
        <v>896</v>
      </c>
      <c r="J1485" t="s">
        <v>745</v>
      </c>
      <c r="K1485" t="s">
        <v>1163</v>
      </c>
      <c r="L1485" s="69" t="s">
        <v>62</v>
      </c>
      <c r="M1485" s="69" t="s">
        <v>60</v>
      </c>
      <c r="O1485" s="69" t="s">
        <v>1220</v>
      </c>
      <c r="P1485" s="70" t="s">
        <v>869</v>
      </c>
    </row>
    <row r="1486" spans="1:16" ht="15" x14ac:dyDescent="0.2">
      <c r="A1486" s="70" t="s">
        <v>282</v>
      </c>
      <c r="B1486" s="69">
        <v>2658</v>
      </c>
      <c r="C1486" s="69" t="s">
        <v>700</v>
      </c>
      <c r="D1486" s="70" t="s">
        <v>760</v>
      </c>
      <c r="E1486" s="70" t="s">
        <v>760</v>
      </c>
      <c r="G1486" t="s">
        <v>1219</v>
      </c>
      <c r="H1486" t="s">
        <v>730</v>
      </c>
      <c r="I1486" t="s">
        <v>896</v>
      </c>
      <c r="J1486" t="s">
        <v>745</v>
      </c>
      <c r="K1486" t="s">
        <v>1163</v>
      </c>
      <c r="L1486" s="69" t="s">
        <v>62</v>
      </c>
      <c r="M1486" s="69" t="s">
        <v>60</v>
      </c>
      <c r="O1486" s="69" t="s">
        <v>1220</v>
      </c>
      <c r="P1486" s="70" t="s">
        <v>869</v>
      </c>
    </row>
    <row r="1487" spans="1:16" ht="15" x14ac:dyDescent="0.2">
      <c r="A1487" s="70" t="s">
        <v>328</v>
      </c>
      <c r="B1487" s="69">
        <v>3325</v>
      </c>
      <c r="C1487" s="69" t="s">
        <v>700</v>
      </c>
      <c r="D1487" s="70" t="s">
        <v>760</v>
      </c>
      <c r="E1487" s="70" t="s">
        <v>760</v>
      </c>
      <c r="G1487" t="s">
        <v>1219</v>
      </c>
      <c r="H1487" t="s">
        <v>730</v>
      </c>
      <c r="I1487" t="s">
        <v>896</v>
      </c>
      <c r="J1487" t="s">
        <v>745</v>
      </c>
      <c r="K1487" t="s">
        <v>1163</v>
      </c>
      <c r="L1487" s="69" t="s">
        <v>62</v>
      </c>
      <c r="M1487" s="69" t="s">
        <v>60</v>
      </c>
      <c r="O1487" s="69" t="s">
        <v>1220</v>
      </c>
      <c r="P1487" s="70" t="s">
        <v>869</v>
      </c>
    </row>
    <row r="1488" spans="1:16" ht="15" x14ac:dyDescent="0.2">
      <c r="A1488" s="70" t="s">
        <v>328</v>
      </c>
      <c r="B1488" s="69">
        <v>3326</v>
      </c>
      <c r="C1488" s="69" t="s">
        <v>700</v>
      </c>
      <c r="D1488" s="70" t="s">
        <v>760</v>
      </c>
      <c r="E1488" s="70" t="s">
        <v>760</v>
      </c>
      <c r="G1488" t="s">
        <v>1219</v>
      </c>
      <c r="H1488" t="s">
        <v>730</v>
      </c>
      <c r="I1488" t="s">
        <v>896</v>
      </c>
      <c r="J1488" t="s">
        <v>745</v>
      </c>
      <c r="K1488" t="s">
        <v>1163</v>
      </c>
      <c r="L1488" s="69" t="s">
        <v>62</v>
      </c>
      <c r="M1488" s="69" t="s">
        <v>60</v>
      </c>
      <c r="O1488" s="69" t="s">
        <v>1220</v>
      </c>
      <c r="P1488" s="70" t="s">
        <v>869</v>
      </c>
    </row>
    <row r="1489" spans="1:16" ht="15" x14ac:dyDescent="0.2">
      <c r="A1489" s="70" t="s">
        <v>328</v>
      </c>
      <c r="B1489" s="69">
        <v>3327</v>
      </c>
      <c r="C1489" s="69" t="s">
        <v>700</v>
      </c>
      <c r="D1489" s="70" t="s">
        <v>760</v>
      </c>
      <c r="E1489" s="70" t="s">
        <v>760</v>
      </c>
      <c r="G1489" t="s">
        <v>1219</v>
      </c>
      <c r="H1489" t="s">
        <v>730</v>
      </c>
      <c r="I1489" t="s">
        <v>896</v>
      </c>
      <c r="J1489" t="s">
        <v>745</v>
      </c>
      <c r="K1489" t="s">
        <v>1163</v>
      </c>
      <c r="L1489" s="69" t="s">
        <v>62</v>
      </c>
      <c r="M1489" s="69" t="s">
        <v>60</v>
      </c>
      <c r="O1489" s="69" t="s">
        <v>1220</v>
      </c>
      <c r="P1489" s="70" t="s">
        <v>869</v>
      </c>
    </row>
    <row r="1490" spans="1:16" ht="15" x14ac:dyDescent="0.2">
      <c r="A1490" s="70" t="s">
        <v>253</v>
      </c>
      <c r="B1490" s="69">
        <v>1713</v>
      </c>
      <c r="C1490" s="69" t="s">
        <v>700</v>
      </c>
      <c r="D1490" s="69" t="s">
        <v>870</v>
      </c>
      <c r="E1490" s="69" t="s">
        <v>870</v>
      </c>
      <c r="G1490" t="s">
        <v>1219</v>
      </c>
      <c r="H1490" t="s">
        <v>730</v>
      </c>
      <c r="I1490" t="s">
        <v>896</v>
      </c>
      <c r="J1490" t="s">
        <v>745</v>
      </c>
      <c r="K1490" t="s">
        <v>1163</v>
      </c>
      <c r="L1490" s="69" t="s">
        <v>62</v>
      </c>
      <c r="M1490" s="69" t="s">
        <v>60</v>
      </c>
      <c r="O1490" s="69" t="s">
        <v>1220</v>
      </c>
      <c r="P1490" s="70" t="s">
        <v>869</v>
      </c>
    </row>
    <row r="1491" spans="1:16" ht="15" x14ac:dyDescent="0.2">
      <c r="A1491" s="70" t="s">
        <v>253</v>
      </c>
      <c r="B1491" s="69">
        <v>1714</v>
      </c>
      <c r="C1491" s="69" t="s">
        <v>700</v>
      </c>
      <c r="D1491" s="69" t="s">
        <v>870</v>
      </c>
      <c r="E1491" s="69" t="s">
        <v>870</v>
      </c>
      <c r="G1491" t="s">
        <v>1219</v>
      </c>
      <c r="H1491" t="s">
        <v>730</v>
      </c>
      <c r="I1491" t="s">
        <v>896</v>
      </c>
      <c r="J1491" t="s">
        <v>745</v>
      </c>
      <c r="K1491" t="s">
        <v>1163</v>
      </c>
      <c r="L1491" s="69" t="s">
        <v>62</v>
      </c>
      <c r="M1491" s="69" t="s">
        <v>60</v>
      </c>
      <c r="O1491" s="69" t="s">
        <v>1220</v>
      </c>
      <c r="P1491" s="69" t="s">
        <v>869</v>
      </c>
    </row>
    <row r="1492" spans="1:16" ht="15" x14ac:dyDescent="0.2">
      <c r="A1492" s="70" t="s">
        <v>253</v>
      </c>
      <c r="B1492" s="69">
        <v>1715</v>
      </c>
      <c r="C1492" s="69" t="s">
        <v>700</v>
      </c>
      <c r="D1492" s="69" t="s">
        <v>870</v>
      </c>
      <c r="E1492" s="69" t="s">
        <v>870</v>
      </c>
      <c r="G1492" t="s">
        <v>1219</v>
      </c>
      <c r="H1492" t="s">
        <v>730</v>
      </c>
      <c r="I1492" t="s">
        <v>896</v>
      </c>
      <c r="J1492" t="s">
        <v>745</v>
      </c>
      <c r="K1492" t="s">
        <v>1163</v>
      </c>
      <c r="L1492" s="69" t="s">
        <v>62</v>
      </c>
      <c r="M1492" s="69" t="s">
        <v>60</v>
      </c>
      <c r="O1492" s="69" t="s">
        <v>1220</v>
      </c>
      <c r="P1492" s="70" t="s">
        <v>869</v>
      </c>
    </row>
    <row r="1493" spans="1:16" ht="15" x14ac:dyDescent="0.2">
      <c r="A1493" s="70" t="s">
        <v>298</v>
      </c>
      <c r="B1493" s="69">
        <v>2929</v>
      </c>
      <c r="C1493" s="69" t="s">
        <v>700</v>
      </c>
      <c r="D1493" s="69" t="s">
        <v>870</v>
      </c>
      <c r="E1493" s="69" t="s">
        <v>870</v>
      </c>
      <c r="G1493" t="s">
        <v>1219</v>
      </c>
      <c r="H1493" t="s">
        <v>730</v>
      </c>
      <c r="I1493" t="s">
        <v>896</v>
      </c>
      <c r="J1493" t="s">
        <v>745</v>
      </c>
      <c r="K1493" t="s">
        <v>1163</v>
      </c>
      <c r="L1493" s="69" t="s">
        <v>62</v>
      </c>
      <c r="M1493" s="69" t="s">
        <v>60</v>
      </c>
      <c r="O1493" s="69" t="s">
        <v>1220</v>
      </c>
      <c r="P1493" s="70" t="s">
        <v>869</v>
      </c>
    </row>
    <row r="1494" spans="1:16" ht="15" x14ac:dyDescent="0.2">
      <c r="A1494" s="70" t="s">
        <v>298</v>
      </c>
      <c r="B1494" s="69">
        <v>2955</v>
      </c>
      <c r="C1494" s="69" t="s">
        <v>700</v>
      </c>
      <c r="D1494" s="69" t="s">
        <v>870</v>
      </c>
      <c r="E1494" s="69" t="s">
        <v>870</v>
      </c>
      <c r="G1494" t="s">
        <v>1219</v>
      </c>
      <c r="H1494" t="s">
        <v>730</v>
      </c>
      <c r="I1494" t="s">
        <v>896</v>
      </c>
      <c r="J1494" t="s">
        <v>745</v>
      </c>
      <c r="K1494" t="s">
        <v>1163</v>
      </c>
      <c r="L1494" s="69" t="s">
        <v>62</v>
      </c>
      <c r="M1494" s="69" t="s">
        <v>60</v>
      </c>
      <c r="O1494" s="69" t="s">
        <v>1220</v>
      </c>
      <c r="P1494" s="70" t="s">
        <v>869</v>
      </c>
    </row>
    <row r="1495" spans="1:16" ht="15" x14ac:dyDescent="0.2">
      <c r="A1495" s="70" t="s">
        <v>298</v>
      </c>
      <c r="B1495" s="69">
        <v>2981</v>
      </c>
      <c r="C1495" s="69" t="s">
        <v>700</v>
      </c>
      <c r="D1495" s="70" t="s">
        <v>870</v>
      </c>
      <c r="E1495" s="70" t="s">
        <v>870</v>
      </c>
      <c r="G1495" t="s">
        <v>1219</v>
      </c>
      <c r="H1495" t="s">
        <v>730</v>
      </c>
      <c r="I1495" t="s">
        <v>896</v>
      </c>
      <c r="J1495" t="s">
        <v>745</v>
      </c>
      <c r="K1495" t="s">
        <v>1163</v>
      </c>
      <c r="L1495" s="69" t="s">
        <v>62</v>
      </c>
      <c r="M1495" s="69" t="s">
        <v>60</v>
      </c>
      <c r="O1495" s="69" t="s">
        <v>1221</v>
      </c>
      <c r="P1495" s="70" t="s">
        <v>869</v>
      </c>
    </row>
    <row r="1496" spans="1:16" ht="15" x14ac:dyDescent="0.2">
      <c r="A1496" s="70" t="s">
        <v>298</v>
      </c>
      <c r="B1496" s="69">
        <v>2930</v>
      </c>
      <c r="C1496" s="69" t="s">
        <v>700</v>
      </c>
      <c r="D1496" s="69" t="s">
        <v>871</v>
      </c>
      <c r="E1496" s="69" t="s">
        <v>871</v>
      </c>
      <c r="G1496" t="s">
        <v>1219</v>
      </c>
      <c r="H1496" t="s">
        <v>730</v>
      </c>
      <c r="I1496" t="s">
        <v>896</v>
      </c>
      <c r="J1496" t="s">
        <v>745</v>
      </c>
      <c r="K1496" t="s">
        <v>1163</v>
      </c>
      <c r="L1496" s="69" t="s">
        <v>62</v>
      </c>
      <c r="M1496" s="69" t="s">
        <v>60</v>
      </c>
      <c r="O1496" s="69" t="s">
        <v>1220</v>
      </c>
      <c r="P1496" s="70" t="s">
        <v>869</v>
      </c>
    </row>
    <row r="1497" spans="1:16" ht="15" x14ac:dyDescent="0.2">
      <c r="A1497" s="70" t="s">
        <v>298</v>
      </c>
      <c r="B1497" s="69">
        <v>2975</v>
      </c>
      <c r="C1497" s="69" t="s">
        <v>700</v>
      </c>
      <c r="D1497" s="69" t="s">
        <v>871</v>
      </c>
      <c r="E1497" s="69" t="s">
        <v>871</v>
      </c>
      <c r="G1497" t="s">
        <v>1219</v>
      </c>
      <c r="H1497" t="s">
        <v>730</v>
      </c>
      <c r="I1497" t="s">
        <v>896</v>
      </c>
      <c r="J1497" t="s">
        <v>745</v>
      </c>
      <c r="K1497" t="s">
        <v>1163</v>
      </c>
      <c r="L1497" s="69" t="s">
        <v>62</v>
      </c>
      <c r="M1497" s="69" t="s">
        <v>60</v>
      </c>
      <c r="O1497" s="69" t="s">
        <v>1221</v>
      </c>
      <c r="P1497" s="69" t="s">
        <v>869</v>
      </c>
    </row>
    <row r="1498" spans="1:16" ht="15" x14ac:dyDescent="0.2">
      <c r="A1498" s="70" t="s">
        <v>298</v>
      </c>
      <c r="B1498" s="69">
        <v>2976</v>
      </c>
      <c r="C1498" s="69" t="s">
        <v>700</v>
      </c>
      <c r="D1498" s="69" t="s">
        <v>871</v>
      </c>
      <c r="E1498" s="69" t="s">
        <v>871</v>
      </c>
      <c r="G1498" t="s">
        <v>1219</v>
      </c>
      <c r="H1498" t="s">
        <v>730</v>
      </c>
      <c r="I1498" t="s">
        <v>896</v>
      </c>
      <c r="J1498" t="s">
        <v>745</v>
      </c>
      <c r="K1498" t="s">
        <v>1163</v>
      </c>
      <c r="L1498" s="69" t="s">
        <v>62</v>
      </c>
      <c r="M1498" s="69" t="s">
        <v>60</v>
      </c>
      <c r="O1498" s="69" t="s">
        <v>1221</v>
      </c>
      <c r="P1498" s="69" t="s">
        <v>869</v>
      </c>
    </row>
    <row r="1499" spans="1:16" ht="15" x14ac:dyDescent="0.2">
      <c r="A1499" s="70" t="s">
        <v>298</v>
      </c>
      <c r="B1499" s="69">
        <v>2982</v>
      </c>
      <c r="C1499" s="69" t="s">
        <v>700</v>
      </c>
      <c r="D1499" s="70" t="s">
        <v>873</v>
      </c>
      <c r="E1499" s="70" t="s">
        <v>873</v>
      </c>
      <c r="G1499" t="s">
        <v>1219</v>
      </c>
      <c r="H1499" t="s">
        <v>730</v>
      </c>
      <c r="I1499" t="s">
        <v>896</v>
      </c>
      <c r="J1499" t="s">
        <v>745</v>
      </c>
      <c r="K1499" s="69" t="s">
        <v>1163</v>
      </c>
      <c r="L1499" s="69" t="s">
        <v>62</v>
      </c>
      <c r="M1499" s="69" t="s">
        <v>60</v>
      </c>
      <c r="N1499" s="69"/>
      <c r="O1499" s="69" t="s">
        <v>1221</v>
      </c>
      <c r="P1499" s="70" t="s">
        <v>869</v>
      </c>
    </row>
    <row r="1500" spans="1:16" ht="15" x14ac:dyDescent="0.2">
      <c r="A1500" s="70" t="s">
        <v>298</v>
      </c>
      <c r="B1500" s="69">
        <v>2983</v>
      </c>
      <c r="C1500" s="69" t="s">
        <v>700</v>
      </c>
      <c r="D1500" s="70" t="s">
        <v>873</v>
      </c>
      <c r="E1500" s="70" t="s">
        <v>873</v>
      </c>
      <c r="G1500" t="s">
        <v>1219</v>
      </c>
      <c r="H1500" t="s">
        <v>730</v>
      </c>
      <c r="I1500" t="s">
        <v>896</v>
      </c>
      <c r="J1500" t="s">
        <v>745</v>
      </c>
      <c r="K1500" s="69" t="s">
        <v>1163</v>
      </c>
      <c r="L1500" s="69" t="s">
        <v>62</v>
      </c>
      <c r="M1500" s="69" t="s">
        <v>60</v>
      </c>
      <c r="N1500" s="69"/>
      <c r="O1500" s="69" t="s">
        <v>1221</v>
      </c>
      <c r="P1500" s="70" t="s">
        <v>869</v>
      </c>
    </row>
    <row r="1501" spans="1:16" ht="15" x14ac:dyDescent="0.2">
      <c r="A1501" s="70" t="s">
        <v>298</v>
      </c>
      <c r="B1501" s="69">
        <v>2984</v>
      </c>
      <c r="C1501" s="69" t="s">
        <v>700</v>
      </c>
      <c r="D1501" s="70" t="s">
        <v>873</v>
      </c>
      <c r="E1501" s="70" t="s">
        <v>873</v>
      </c>
      <c r="G1501" t="s">
        <v>1219</v>
      </c>
      <c r="H1501" t="s">
        <v>730</v>
      </c>
      <c r="I1501" t="s">
        <v>896</v>
      </c>
      <c r="J1501" t="s">
        <v>745</v>
      </c>
      <c r="K1501" s="69" t="s">
        <v>1163</v>
      </c>
      <c r="L1501" s="69" t="s">
        <v>62</v>
      </c>
      <c r="M1501" s="69" t="s">
        <v>60</v>
      </c>
      <c r="N1501" s="69"/>
      <c r="O1501" s="69" t="s">
        <v>1221</v>
      </c>
      <c r="P1501" s="70" t="s">
        <v>869</v>
      </c>
    </row>
    <row r="1502" spans="1:16" ht="15" x14ac:dyDescent="0.2">
      <c r="A1502" s="70" t="s">
        <v>253</v>
      </c>
      <c r="B1502" s="69">
        <v>1744</v>
      </c>
      <c r="C1502" s="69" t="s">
        <v>700</v>
      </c>
      <c r="D1502" s="70" t="s">
        <v>874</v>
      </c>
      <c r="E1502" s="70" t="s">
        <v>874</v>
      </c>
      <c r="G1502" t="s">
        <v>1219</v>
      </c>
      <c r="H1502" t="s">
        <v>730</v>
      </c>
      <c r="I1502" t="s">
        <v>896</v>
      </c>
      <c r="J1502" t="s">
        <v>745</v>
      </c>
      <c r="K1502" s="69" t="s">
        <v>1163</v>
      </c>
      <c r="L1502" s="69" t="s">
        <v>62</v>
      </c>
      <c r="M1502" s="69" t="s">
        <v>60</v>
      </c>
      <c r="N1502" s="69"/>
      <c r="O1502" s="69" t="s">
        <v>1220</v>
      </c>
      <c r="P1502" s="70" t="s">
        <v>869</v>
      </c>
    </row>
    <row r="1503" spans="1:16" ht="15" x14ac:dyDescent="0.2">
      <c r="A1503" s="70" t="s">
        <v>253</v>
      </c>
      <c r="B1503" s="69">
        <v>1745</v>
      </c>
      <c r="C1503" s="69" t="s">
        <v>700</v>
      </c>
      <c r="D1503" s="70" t="s">
        <v>874</v>
      </c>
      <c r="E1503" s="70" t="s">
        <v>874</v>
      </c>
      <c r="G1503" t="s">
        <v>1219</v>
      </c>
      <c r="H1503" t="s">
        <v>730</v>
      </c>
      <c r="I1503" t="s">
        <v>896</v>
      </c>
      <c r="J1503" t="s">
        <v>745</v>
      </c>
      <c r="K1503" s="69" t="s">
        <v>1163</v>
      </c>
      <c r="L1503" s="69" t="s">
        <v>62</v>
      </c>
      <c r="M1503" s="69" t="s">
        <v>60</v>
      </c>
      <c r="N1503" s="69"/>
      <c r="O1503" s="69" t="s">
        <v>1220</v>
      </c>
      <c r="P1503" s="70" t="s">
        <v>869</v>
      </c>
    </row>
    <row r="1504" spans="1:16" ht="15" x14ac:dyDescent="0.2">
      <c r="A1504" s="70" t="s">
        <v>253</v>
      </c>
      <c r="B1504" s="69">
        <v>1746</v>
      </c>
      <c r="C1504" s="69" t="s">
        <v>700</v>
      </c>
      <c r="D1504" s="70" t="s">
        <v>874</v>
      </c>
      <c r="E1504" s="70" t="s">
        <v>874</v>
      </c>
      <c r="G1504" t="s">
        <v>1219</v>
      </c>
      <c r="H1504" t="s">
        <v>730</v>
      </c>
      <c r="I1504" t="s">
        <v>896</v>
      </c>
      <c r="J1504" t="s">
        <v>745</v>
      </c>
      <c r="K1504" s="69" t="s">
        <v>1163</v>
      </c>
      <c r="L1504" s="69" t="s">
        <v>62</v>
      </c>
      <c r="M1504" s="69" t="s">
        <v>60</v>
      </c>
      <c r="N1504" s="69"/>
      <c r="O1504" s="69" t="s">
        <v>1220</v>
      </c>
      <c r="P1504" s="70" t="s">
        <v>869</v>
      </c>
    </row>
    <row r="1505" spans="1:16" ht="15" x14ac:dyDescent="0.2">
      <c r="A1505" s="70" t="s">
        <v>298</v>
      </c>
      <c r="B1505" s="69">
        <v>2988</v>
      </c>
      <c r="C1505" s="69" t="s">
        <v>700</v>
      </c>
      <c r="D1505" s="70" t="s">
        <v>874</v>
      </c>
      <c r="E1505" s="70" t="s">
        <v>874</v>
      </c>
      <c r="G1505" t="s">
        <v>1219</v>
      </c>
      <c r="H1505" t="s">
        <v>730</v>
      </c>
      <c r="I1505" t="s">
        <v>896</v>
      </c>
      <c r="J1505" t="s">
        <v>745</v>
      </c>
      <c r="K1505" s="69" t="s">
        <v>1163</v>
      </c>
      <c r="L1505" s="69" t="s">
        <v>62</v>
      </c>
      <c r="M1505" s="69" t="s">
        <v>60</v>
      </c>
      <c r="N1505" s="69"/>
      <c r="O1505" s="69" t="s">
        <v>1221</v>
      </c>
      <c r="P1505" s="70" t="s">
        <v>869</v>
      </c>
    </row>
    <row r="1506" spans="1:16" ht="15" x14ac:dyDescent="0.2">
      <c r="A1506" s="70" t="s">
        <v>328</v>
      </c>
      <c r="B1506" s="69">
        <v>3350</v>
      </c>
      <c r="C1506" s="69" t="s">
        <v>700</v>
      </c>
      <c r="D1506" s="70" t="s">
        <v>874</v>
      </c>
      <c r="E1506" s="70" t="s">
        <v>874</v>
      </c>
      <c r="G1506" t="s">
        <v>1219</v>
      </c>
      <c r="H1506" t="s">
        <v>730</v>
      </c>
      <c r="I1506" t="s">
        <v>896</v>
      </c>
      <c r="J1506" t="s">
        <v>745</v>
      </c>
      <c r="K1506" s="69" t="s">
        <v>1163</v>
      </c>
      <c r="L1506" s="69" t="s">
        <v>62</v>
      </c>
      <c r="M1506" s="69" t="s">
        <v>60</v>
      </c>
      <c r="N1506" s="69"/>
      <c r="O1506" s="69" t="s">
        <v>1220</v>
      </c>
      <c r="P1506" s="69" t="s">
        <v>869</v>
      </c>
    </row>
    <row r="1507" spans="1:16" ht="15" x14ac:dyDescent="0.2">
      <c r="A1507" s="70" t="s">
        <v>328</v>
      </c>
      <c r="B1507" s="69">
        <v>3351</v>
      </c>
      <c r="C1507" s="69" t="s">
        <v>700</v>
      </c>
      <c r="D1507" s="70" t="s">
        <v>874</v>
      </c>
      <c r="E1507" s="70" t="s">
        <v>874</v>
      </c>
      <c r="G1507" t="s">
        <v>1219</v>
      </c>
      <c r="H1507" t="s">
        <v>730</v>
      </c>
      <c r="I1507" t="s">
        <v>896</v>
      </c>
      <c r="J1507" t="s">
        <v>745</v>
      </c>
      <c r="K1507" s="69" t="s">
        <v>1163</v>
      </c>
      <c r="L1507" s="69" t="s">
        <v>62</v>
      </c>
      <c r="M1507" s="69" t="s">
        <v>60</v>
      </c>
      <c r="N1507" s="69"/>
      <c r="O1507" s="69" t="s">
        <v>1220</v>
      </c>
      <c r="P1507" s="69" t="s">
        <v>869</v>
      </c>
    </row>
    <row r="1508" spans="1:16" ht="15" x14ac:dyDescent="0.2">
      <c r="A1508" s="70" t="s">
        <v>328</v>
      </c>
      <c r="B1508" s="69">
        <v>3352</v>
      </c>
      <c r="C1508" s="69" t="s">
        <v>700</v>
      </c>
      <c r="D1508" s="70" t="s">
        <v>874</v>
      </c>
      <c r="E1508" s="70" t="s">
        <v>874</v>
      </c>
      <c r="G1508" t="s">
        <v>1219</v>
      </c>
      <c r="H1508" t="s">
        <v>730</v>
      </c>
      <c r="I1508" t="s">
        <v>896</v>
      </c>
      <c r="J1508" t="s">
        <v>745</v>
      </c>
      <c r="K1508" s="69" t="s">
        <v>1163</v>
      </c>
      <c r="L1508" s="69" t="s">
        <v>62</v>
      </c>
      <c r="M1508" s="69" t="s">
        <v>60</v>
      </c>
      <c r="N1508" s="69"/>
      <c r="O1508" s="69" t="s">
        <v>1220</v>
      </c>
      <c r="P1508" s="69" t="s">
        <v>869</v>
      </c>
    </row>
    <row r="1509" spans="1:16" ht="15" x14ac:dyDescent="0.2">
      <c r="A1509" s="70" t="s">
        <v>253</v>
      </c>
      <c r="B1509" s="69">
        <v>1975</v>
      </c>
      <c r="C1509" s="69" t="s">
        <v>700</v>
      </c>
      <c r="D1509" s="70" t="s">
        <v>875</v>
      </c>
      <c r="E1509" s="70" t="s">
        <v>875</v>
      </c>
      <c r="G1509" t="s">
        <v>1219</v>
      </c>
      <c r="H1509" t="s">
        <v>730</v>
      </c>
      <c r="I1509" t="s">
        <v>896</v>
      </c>
      <c r="J1509" t="s">
        <v>745</v>
      </c>
      <c r="K1509" s="69" t="s">
        <v>1163</v>
      </c>
      <c r="L1509" s="69" t="s">
        <v>62</v>
      </c>
      <c r="M1509" s="69" t="s">
        <v>60</v>
      </c>
      <c r="N1509" s="69"/>
      <c r="O1509" s="69" t="s">
        <v>1220</v>
      </c>
      <c r="P1509" s="70" t="s">
        <v>869</v>
      </c>
    </row>
    <row r="1510" spans="1:16" ht="15" x14ac:dyDescent="0.2">
      <c r="A1510" s="70" t="s">
        <v>253</v>
      </c>
      <c r="B1510" s="69">
        <v>1976</v>
      </c>
      <c r="C1510" s="69" t="s">
        <v>700</v>
      </c>
      <c r="D1510" s="70" t="s">
        <v>875</v>
      </c>
      <c r="E1510" s="70" t="s">
        <v>875</v>
      </c>
      <c r="G1510" t="s">
        <v>1219</v>
      </c>
      <c r="H1510" t="s">
        <v>730</v>
      </c>
      <c r="I1510" t="s">
        <v>896</v>
      </c>
      <c r="J1510" t="s">
        <v>745</v>
      </c>
      <c r="K1510" s="69" t="s">
        <v>1163</v>
      </c>
      <c r="L1510" s="69" t="s">
        <v>62</v>
      </c>
      <c r="M1510" s="69" t="s">
        <v>60</v>
      </c>
      <c r="N1510" s="69"/>
      <c r="O1510" s="69" t="s">
        <v>1220</v>
      </c>
      <c r="P1510" s="70" t="s">
        <v>869</v>
      </c>
    </row>
    <row r="1511" spans="1:16" ht="15" x14ac:dyDescent="0.2">
      <c r="A1511" s="70" t="s">
        <v>253</v>
      </c>
      <c r="B1511" s="69">
        <v>1977</v>
      </c>
      <c r="C1511" s="69" t="s">
        <v>700</v>
      </c>
      <c r="D1511" s="70" t="s">
        <v>875</v>
      </c>
      <c r="E1511" s="70" t="s">
        <v>875</v>
      </c>
      <c r="G1511" t="s">
        <v>1219</v>
      </c>
      <c r="H1511" t="s">
        <v>730</v>
      </c>
      <c r="I1511" t="s">
        <v>896</v>
      </c>
      <c r="J1511" t="s">
        <v>745</v>
      </c>
      <c r="K1511" s="69" t="s">
        <v>1163</v>
      </c>
      <c r="L1511" s="69" t="s">
        <v>62</v>
      </c>
      <c r="M1511" s="69" t="s">
        <v>60</v>
      </c>
      <c r="N1511" s="69"/>
      <c r="O1511" s="69" t="s">
        <v>1220</v>
      </c>
      <c r="P1511" s="70" t="s">
        <v>869</v>
      </c>
    </row>
    <row r="1512" spans="1:16" ht="15" x14ac:dyDescent="0.2">
      <c r="A1512" s="70" t="s">
        <v>282</v>
      </c>
      <c r="B1512" s="69">
        <v>2635</v>
      </c>
      <c r="C1512" s="69" t="s">
        <v>700</v>
      </c>
      <c r="D1512" s="70" t="s">
        <v>875</v>
      </c>
      <c r="E1512" s="70" t="s">
        <v>875</v>
      </c>
      <c r="G1512" t="s">
        <v>1219</v>
      </c>
      <c r="H1512" t="s">
        <v>730</v>
      </c>
      <c r="I1512" t="s">
        <v>896</v>
      </c>
      <c r="J1512" t="s">
        <v>745</v>
      </c>
      <c r="K1512" s="69" t="s">
        <v>1163</v>
      </c>
      <c r="L1512" s="69" t="s">
        <v>62</v>
      </c>
      <c r="M1512" s="69" t="s">
        <v>60</v>
      </c>
      <c r="N1512" s="69"/>
      <c r="O1512" s="69" t="s">
        <v>1220</v>
      </c>
      <c r="P1512" s="70" t="s">
        <v>869</v>
      </c>
    </row>
    <row r="1513" spans="1:16" ht="15" x14ac:dyDescent="0.2">
      <c r="A1513" s="70" t="s">
        <v>282</v>
      </c>
      <c r="B1513" s="69">
        <v>2647</v>
      </c>
      <c r="C1513" s="69" t="s">
        <v>700</v>
      </c>
      <c r="D1513" s="70" t="s">
        <v>875</v>
      </c>
      <c r="E1513" s="70" t="s">
        <v>875</v>
      </c>
      <c r="G1513" t="s">
        <v>1219</v>
      </c>
      <c r="H1513" t="s">
        <v>730</v>
      </c>
      <c r="I1513" t="s">
        <v>896</v>
      </c>
      <c r="J1513" t="s">
        <v>745</v>
      </c>
      <c r="K1513" s="69" t="s">
        <v>1163</v>
      </c>
      <c r="L1513" s="69" t="s">
        <v>62</v>
      </c>
      <c r="M1513" s="69" t="s">
        <v>60</v>
      </c>
      <c r="N1513" s="69"/>
      <c r="O1513" s="69" t="s">
        <v>1220</v>
      </c>
      <c r="P1513" s="70" t="s">
        <v>869</v>
      </c>
    </row>
    <row r="1514" spans="1:16" ht="15" x14ac:dyDescent="0.2">
      <c r="A1514" s="70" t="s">
        <v>282</v>
      </c>
      <c r="B1514" s="69">
        <v>2648</v>
      </c>
      <c r="C1514" s="69" t="s">
        <v>700</v>
      </c>
      <c r="D1514" s="70" t="s">
        <v>875</v>
      </c>
      <c r="E1514" s="70" t="s">
        <v>875</v>
      </c>
      <c r="G1514" t="s">
        <v>1219</v>
      </c>
      <c r="H1514" t="s">
        <v>730</v>
      </c>
      <c r="I1514" t="s">
        <v>896</v>
      </c>
      <c r="J1514" t="s">
        <v>745</v>
      </c>
      <c r="K1514" s="69" t="s">
        <v>1163</v>
      </c>
      <c r="L1514" s="69" t="s">
        <v>62</v>
      </c>
      <c r="M1514" s="69" t="s">
        <v>60</v>
      </c>
      <c r="N1514" s="69"/>
      <c r="O1514" s="69" t="s">
        <v>1220</v>
      </c>
      <c r="P1514" s="70" t="s">
        <v>869</v>
      </c>
    </row>
    <row r="1515" spans="1:16" ht="15" x14ac:dyDescent="0.2">
      <c r="A1515" s="70" t="s">
        <v>253</v>
      </c>
      <c r="B1515" s="69">
        <v>1719</v>
      </c>
      <c r="C1515" s="69" t="s">
        <v>700</v>
      </c>
      <c r="D1515" s="70" t="s">
        <v>744</v>
      </c>
      <c r="E1515" s="70" t="s">
        <v>744</v>
      </c>
      <c r="G1515" t="s">
        <v>1219</v>
      </c>
      <c r="H1515" t="s">
        <v>730</v>
      </c>
      <c r="I1515" t="s">
        <v>896</v>
      </c>
      <c r="J1515" t="s">
        <v>745</v>
      </c>
      <c r="K1515" s="69" t="s">
        <v>1163</v>
      </c>
      <c r="L1515" s="69" t="s">
        <v>62</v>
      </c>
      <c r="M1515" s="69" t="s">
        <v>60</v>
      </c>
      <c r="N1515" s="69"/>
      <c r="O1515" s="69" t="s">
        <v>1220</v>
      </c>
      <c r="P1515" s="69" t="s">
        <v>869</v>
      </c>
    </row>
    <row r="1516" spans="1:16" ht="15" x14ac:dyDescent="0.2">
      <c r="A1516" s="70" t="s">
        <v>253</v>
      </c>
      <c r="B1516" s="69">
        <v>1720</v>
      </c>
      <c r="C1516" s="69" t="s">
        <v>700</v>
      </c>
      <c r="D1516" s="70" t="s">
        <v>744</v>
      </c>
      <c r="E1516" s="70" t="s">
        <v>744</v>
      </c>
      <c r="G1516" t="s">
        <v>1219</v>
      </c>
      <c r="H1516" t="s">
        <v>730</v>
      </c>
      <c r="I1516" t="s">
        <v>896</v>
      </c>
      <c r="J1516" t="s">
        <v>745</v>
      </c>
      <c r="K1516" s="69" t="s">
        <v>1163</v>
      </c>
      <c r="L1516" s="69" t="s">
        <v>62</v>
      </c>
      <c r="M1516" s="69" t="s">
        <v>60</v>
      </c>
      <c r="N1516" s="69"/>
      <c r="O1516" s="69" t="s">
        <v>1220</v>
      </c>
      <c r="P1516" s="69" t="s">
        <v>869</v>
      </c>
    </row>
    <row r="1517" spans="1:16" ht="15" x14ac:dyDescent="0.2">
      <c r="A1517" s="70" t="s">
        <v>253</v>
      </c>
      <c r="B1517" s="69">
        <v>1721</v>
      </c>
      <c r="C1517" s="69" t="s">
        <v>700</v>
      </c>
      <c r="D1517" s="70" t="s">
        <v>744</v>
      </c>
      <c r="E1517" s="70" t="s">
        <v>744</v>
      </c>
      <c r="G1517" t="s">
        <v>1219</v>
      </c>
      <c r="H1517" t="s">
        <v>730</v>
      </c>
      <c r="I1517" t="s">
        <v>896</v>
      </c>
      <c r="J1517" t="s">
        <v>745</v>
      </c>
      <c r="K1517" s="69" t="s">
        <v>1163</v>
      </c>
      <c r="L1517" s="69" t="s">
        <v>62</v>
      </c>
      <c r="M1517" s="69" t="s">
        <v>60</v>
      </c>
      <c r="N1517" s="69"/>
      <c r="O1517" s="69" t="s">
        <v>1220</v>
      </c>
      <c r="P1517" s="70" t="s">
        <v>869</v>
      </c>
    </row>
    <row r="1518" spans="1:16" ht="15" x14ac:dyDescent="0.2">
      <c r="A1518" s="70" t="s">
        <v>298</v>
      </c>
      <c r="B1518" s="69">
        <v>2931</v>
      </c>
      <c r="C1518" s="69" t="s">
        <v>700</v>
      </c>
      <c r="D1518" s="70" t="s">
        <v>744</v>
      </c>
      <c r="E1518" s="70" t="s">
        <v>744</v>
      </c>
      <c r="G1518" t="s">
        <v>1219</v>
      </c>
      <c r="H1518" t="s">
        <v>730</v>
      </c>
      <c r="I1518" t="s">
        <v>896</v>
      </c>
      <c r="J1518" t="s">
        <v>745</v>
      </c>
      <c r="K1518" s="69" t="s">
        <v>1163</v>
      </c>
      <c r="L1518" s="69" t="s">
        <v>62</v>
      </c>
      <c r="M1518" s="69" t="s">
        <v>60</v>
      </c>
      <c r="N1518" s="69"/>
      <c r="O1518" s="69" t="s">
        <v>1220</v>
      </c>
      <c r="P1518" s="70" t="s">
        <v>869</v>
      </c>
    </row>
    <row r="1519" spans="1:16" ht="15" x14ac:dyDescent="0.2">
      <c r="A1519" s="70" t="s">
        <v>298</v>
      </c>
      <c r="B1519" s="69">
        <v>2954</v>
      </c>
      <c r="C1519" s="69" t="s">
        <v>700</v>
      </c>
      <c r="D1519" s="70" t="s">
        <v>744</v>
      </c>
      <c r="E1519" s="70" t="s">
        <v>744</v>
      </c>
      <c r="G1519" t="s">
        <v>1219</v>
      </c>
      <c r="H1519" t="s">
        <v>730</v>
      </c>
      <c r="I1519" t="s">
        <v>896</v>
      </c>
      <c r="J1519" t="s">
        <v>745</v>
      </c>
      <c r="K1519" s="69" t="s">
        <v>1163</v>
      </c>
      <c r="L1519" s="69" t="s">
        <v>62</v>
      </c>
      <c r="M1519" s="69" t="s">
        <v>60</v>
      </c>
      <c r="N1519" s="69"/>
      <c r="O1519" s="69" t="s">
        <v>1220</v>
      </c>
      <c r="P1519" s="70" t="s">
        <v>869</v>
      </c>
    </row>
    <row r="1520" spans="1:16" ht="15" x14ac:dyDescent="0.2">
      <c r="A1520" s="70" t="s">
        <v>298</v>
      </c>
      <c r="B1520" s="69">
        <v>2974</v>
      </c>
      <c r="C1520" s="69" t="s">
        <v>700</v>
      </c>
      <c r="D1520" s="70" t="s">
        <v>744</v>
      </c>
      <c r="E1520" s="70" t="s">
        <v>744</v>
      </c>
      <c r="G1520" t="s">
        <v>1219</v>
      </c>
      <c r="H1520" t="s">
        <v>730</v>
      </c>
      <c r="I1520" t="s">
        <v>896</v>
      </c>
      <c r="J1520" t="s">
        <v>745</v>
      </c>
      <c r="K1520" s="69" t="s">
        <v>1163</v>
      </c>
      <c r="L1520" s="69" t="s">
        <v>62</v>
      </c>
      <c r="M1520" s="69" t="s">
        <v>60</v>
      </c>
      <c r="N1520" s="69"/>
      <c r="O1520" s="69" t="s">
        <v>1221</v>
      </c>
      <c r="P1520" s="70" t="s">
        <v>869</v>
      </c>
    </row>
    <row r="1521" spans="1:16" ht="15" x14ac:dyDescent="0.2">
      <c r="A1521" s="70" t="s">
        <v>253</v>
      </c>
      <c r="B1521" s="69">
        <v>1726</v>
      </c>
      <c r="C1521" s="69" t="s">
        <v>700</v>
      </c>
      <c r="D1521" s="70" t="s">
        <v>1200</v>
      </c>
      <c r="E1521" s="70" t="s">
        <v>687</v>
      </c>
      <c r="G1521" t="s">
        <v>1219</v>
      </c>
      <c r="H1521" t="s">
        <v>730</v>
      </c>
      <c r="I1521" t="s">
        <v>896</v>
      </c>
      <c r="J1521" t="s">
        <v>745</v>
      </c>
      <c r="K1521" s="69" t="s">
        <v>1163</v>
      </c>
      <c r="L1521" s="69" t="s">
        <v>62</v>
      </c>
      <c r="M1521" s="69" t="s">
        <v>60</v>
      </c>
      <c r="N1521" s="69"/>
      <c r="O1521" s="69" t="s">
        <v>1220</v>
      </c>
      <c r="P1521" s="69" t="s">
        <v>869</v>
      </c>
    </row>
    <row r="1522" spans="1:16" ht="15" x14ac:dyDescent="0.2">
      <c r="A1522" s="70" t="s">
        <v>253</v>
      </c>
      <c r="B1522" s="69">
        <v>1853</v>
      </c>
      <c r="C1522" s="69" t="s">
        <v>700</v>
      </c>
      <c r="D1522" s="70" t="s">
        <v>1200</v>
      </c>
      <c r="E1522" s="70" t="s">
        <v>687</v>
      </c>
      <c r="G1522" t="s">
        <v>1219</v>
      </c>
      <c r="H1522" t="s">
        <v>730</v>
      </c>
      <c r="I1522" t="s">
        <v>896</v>
      </c>
      <c r="J1522" t="s">
        <v>745</v>
      </c>
      <c r="K1522" s="69" t="s">
        <v>1163</v>
      </c>
      <c r="L1522" s="69" t="s">
        <v>62</v>
      </c>
      <c r="M1522" s="69" t="s">
        <v>60</v>
      </c>
      <c r="N1522" s="69"/>
      <c r="O1522" s="69" t="s">
        <v>1220</v>
      </c>
      <c r="P1522" s="70" t="s">
        <v>869</v>
      </c>
    </row>
    <row r="1523" spans="1:16" ht="15" x14ac:dyDescent="0.2">
      <c r="A1523" s="70" t="s">
        <v>298</v>
      </c>
      <c r="B1523" s="69">
        <v>2939</v>
      </c>
      <c r="C1523" s="69" t="s">
        <v>700</v>
      </c>
      <c r="D1523" s="70" t="s">
        <v>1200</v>
      </c>
      <c r="E1523" s="70" t="s">
        <v>687</v>
      </c>
      <c r="G1523" t="s">
        <v>1219</v>
      </c>
      <c r="H1523" t="s">
        <v>730</v>
      </c>
      <c r="I1523" t="s">
        <v>896</v>
      </c>
      <c r="J1523" t="s">
        <v>745</v>
      </c>
      <c r="K1523" s="69" t="s">
        <v>1163</v>
      </c>
      <c r="L1523" s="69" t="s">
        <v>62</v>
      </c>
      <c r="M1523" s="69" t="s">
        <v>60</v>
      </c>
      <c r="N1523" s="69"/>
      <c r="O1523" s="69" t="s">
        <v>1220</v>
      </c>
      <c r="P1523" s="70" t="s">
        <v>869</v>
      </c>
    </row>
    <row r="1524" spans="1:16" ht="15" x14ac:dyDescent="0.2">
      <c r="A1524" s="70" t="s">
        <v>298</v>
      </c>
      <c r="B1524" s="69">
        <v>2958</v>
      </c>
      <c r="C1524" s="69" t="s">
        <v>700</v>
      </c>
      <c r="D1524" s="70" t="s">
        <v>1200</v>
      </c>
      <c r="E1524" s="70" t="s">
        <v>687</v>
      </c>
      <c r="G1524" t="s">
        <v>1219</v>
      </c>
      <c r="H1524" t="s">
        <v>730</v>
      </c>
      <c r="I1524" t="s">
        <v>896</v>
      </c>
      <c r="J1524" t="s">
        <v>745</v>
      </c>
      <c r="K1524" s="69" t="s">
        <v>1163</v>
      </c>
      <c r="L1524" s="69" t="s">
        <v>62</v>
      </c>
      <c r="M1524" s="69" t="s">
        <v>60</v>
      </c>
      <c r="N1524" s="69"/>
      <c r="O1524" s="69" t="s">
        <v>1220</v>
      </c>
      <c r="P1524" s="70" t="s">
        <v>869</v>
      </c>
    </row>
    <row r="1525" spans="1:16" ht="15" x14ac:dyDescent="0.2">
      <c r="A1525" s="70" t="s">
        <v>298</v>
      </c>
      <c r="B1525" s="69">
        <v>2989</v>
      </c>
      <c r="C1525" s="69" t="s">
        <v>700</v>
      </c>
      <c r="D1525" s="70" t="s">
        <v>1200</v>
      </c>
      <c r="E1525" s="70" t="s">
        <v>687</v>
      </c>
      <c r="G1525" t="s">
        <v>1219</v>
      </c>
      <c r="H1525" t="s">
        <v>730</v>
      </c>
      <c r="I1525" t="s">
        <v>896</v>
      </c>
      <c r="J1525" t="s">
        <v>745</v>
      </c>
      <c r="K1525" s="69" t="s">
        <v>1163</v>
      </c>
      <c r="L1525" s="69" t="s">
        <v>62</v>
      </c>
      <c r="M1525" s="69" t="s">
        <v>60</v>
      </c>
      <c r="N1525" s="69"/>
      <c r="O1525" s="69" t="s">
        <v>1221</v>
      </c>
      <c r="P1525" s="70" t="s">
        <v>869</v>
      </c>
    </row>
    <row r="1526" spans="1:16" ht="15" x14ac:dyDescent="0.2">
      <c r="A1526" s="70" t="s">
        <v>253</v>
      </c>
      <c r="B1526" s="69">
        <v>1825</v>
      </c>
      <c r="C1526" s="69" t="s">
        <v>700</v>
      </c>
      <c r="D1526" s="69" t="s">
        <v>876</v>
      </c>
      <c r="E1526" s="69" t="s">
        <v>876</v>
      </c>
      <c r="G1526" t="s">
        <v>1219</v>
      </c>
      <c r="H1526" t="s">
        <v>730</v>
      </c>
      <c r="I1526" t="s">
        <v>896</v>
      </c>
      <c r="J1526" t="s">
        <v>745</v>
      </c>
      <c r="K1526" s="69" t="s">
        <v>1163</v>
      </c>
      <c r="L1526" s="69" t="s">
        <v>62</v>
      </c>
      <c r="M1526" s="69" t="s">
        <v>60</v>
      </c>
      <c r="N1526" s="69"/>
      <c r="O1526" s="69" t="s">
        <v>1220</v>
      </c>
      <c r="P1526" s="70" t="s">
        <v>869</v>
      </c>
    </row>
    <row r="1527" spans="1:16" ht="15" x14ac:dyDescent="0.2">
      <c r="A1527" s="70" t="s">
        <v>253</v>
      </c>
      <c r="B1527" s="69">
        <v>1983</v>
      </c>
      <c r="C1527" s="69" t="s">
        <v>700</v>
      </c>
      <c r="D1527" s="69" t="s">
        <v>876</v>
      </c>
      <c r="E1527" s="69" t="s">
        <v>876</v>
      </c>
      <c r="G1527" t="s">
        <v>1219</v>
      </c>
      <c r="H1527" t="s">
        <v>730</v>
      </c>
      <c r="I1527" t="s">
        <v>896</v>
      </c>
      <c r="J1527" t="s">
        <v>745</v>
      </c>
      <c r="K1527" s="69" t="s">
        <v>1163</v>
      </c>
      <c r="L1527" s="69" t="s">
        <v>62</v>
      </c>
      <c r="M1527" s="69" t="s">
        <v>60</v>
      </c>
      <c r="N1527" s="69"/>
      <c r="O1527" s="69" t="s">
        <v>1220</v>
      </c>
      <c r="P1527" s="69" t="s">
        <v>869</v>
      </c>
    </row>
    <row r="1528" spans="1:16" ht="15" x14ac:dyDescent="0.2">
      <c r="A1528" s="70" t="s">
        <v>253</v>
      </c>
      <c r="B1528" s="69">
        <v>1985</v>
      </c>
      <c r="C1528" s="69" t="s">
        <v>700</v>
      </c>
      <c r="D1528" s="69" t="s">
        <v>876</v>
      </c>
      <c r="E1528" s="69" t="s">
        <v>876</v>
      </c>
      <c r="G1528" t="s">
        <v>1219</v>
      </c>
      <c r="H1528" t="s">
        <v>730</v>
      </c>
      <c r="I1528" t="s">
        <v>896</v>
      </c>
      <c r="J1528" t="s">
        <v>745</v>
      </c>
      <c r="K1528" s="69" t="s">
        <v>1163</v>
      </c>
      <c r="L1528" s="69" t="s">
        <v>62</v>
      </c>
      <c r="M1528" s="69" t="s">
        <v>60</v>
      </c>
      <c r="N1528" s="69"/>
      <c r="O1528" s="69" t="s">
        <v>1220</v>
      </c>
      <c r="P1528" s="69" t="s">
        <v>869</v>
      </c>
    </row>
    <row r="1529" spans="1:16" ht="15" x14ac:dyDescent="0.2">
      <c r="A1529" s="70" t="s">
        <v>328</v>
      </c>
      <c r="B1529" s="69">
        <v>3356</v>
      </c>
      <c r="C1529" s="70" t="s">
        <v>755</v>
      </c>
      <c r="E1529" s="70"/>
      <c r="G1529" t="s">
        <v>1219</v>
      </c>
      <c r="H1529" t="s">
        <v>730</v>
      </c>
      <c r="I1529" t="s">
        <v>896</v>
      </c>
      <c r="J1529" t="s">
        <v>745</v>
      </c>
      <c r="K1529" t="s">
        <v>1163</v>
      </c>
      <c r="L1529" s="69" t="s">
        <v>62</v>
      </c>
      <c r="M1529" s="69" t="s">
        <v>60</v>
      </c>
      <c r="O1529" s="69" t="s">
        <v>1220</v>
      </c>
      <c r="P1529" s="69" t="s">
        <v>869</v>
      </c>
    </row>
    <row r="1530" spans="1:16" ht="15" x14ac:dyDescent="0.2">
      <c r="A1530" s="70" t="s">
        <v>328</v>
      </c>
      <c r="B1530" s="69">
        <v>3357</v>
      </c>
      <c r="C1530" s="70" t="s">
        <v>755</v>
      </c>
      <c r="E1530" s="70"/>
      <c r="G1530" t="s">
        <v>1219</v>
      </c>
      <c r="H1530" t="s">
        <v>730</v>
      </c>
      <c r="I1530" t="s">
        <v>896</v>
      </c>
      <c r="J1530" t="s">
        <v>745</v>
      </c>
      <c r="K1530" t="s">
        <v>1163</v>
      </c>
      <c r="L1530" s="69" t="s">
        <v>62</v>
      </c>
      <c r="M1530" s="69" t="s">
        <v>60</v>
      </c>
      <c r="O1530" s="69" t="s">
        <v>1220</v>
      </c>
      <c r="P1530" s="69" t="s">
        <v>869</v>
      </c>
    </row>
    <row r="1531" spans="1:16" ht="15" x14ac:dyDescent="0.2">
      <c r="A1531" s="70" t="s">
        <v>328</v>
      </c>
      <c r="B1531" s="69">
        <v>3358</v>
      </c>
      <c r="C1531" s="70" t="s">
        <v>755</v>
      </c>
      <c r="E1531" s="70"/>
      <c r="G1531" t="s">
        <v>1219</v>
      </c>
      <c r="H1531" t="s">
        <v>730</v>
      </c>
      <c r="I1531" t="s">
        <v>896</v>
      </c>
      <c r="J1531" t="s">
        <v>745</v>
      </c>
      <c r="K1531" t="s">
        <v>1163</v>
      </c>
      <c r="L1531" s="69" t="s">
        <v>62</v>
      </c>
      <c r="M1531" s="69" t="s">
        <v>60</v>
      </c>
      <c r="O1531" s="69" t="s">
        <v>1220</v>
      </c>
      <c r="P1531" s="69" t="s">
        <v>869</v>
      </c>
    </row>
    <row r="1532" spans="1:16" ht="15" x14ac:dyDescent="0.2">
      <c r="A1532" s="70" t="s">
        <v>282</v>
      </c>
      <c r="B1532" s="69">
        <v>2659</v>
      </c>
      <c r="C1532" s="69" t="s">
        <v>700</v>
      </c>
      <c r="D1532" s="70" t="s">
        <v>1201</v>
      </c>
      <c r="E1532" s="70" t="s">
        <v>677</v>
      </c>
      <c r="G1532" t="s">
        <v>1219</v>
      </c>
      <c r="H1532" t="s">
        <v>730</v>
      </c>
      <c r="I1532" t="s">
        <v>896</v>
      </c>
      <c r="J1532" t="s">
        <v>745</v>
      </c>
      <c r="K1532" t="s">
        <v>1163</v>
      </c>
      <c r="L1532" s="69" t="s">
        <v>62</v>
      </c>
      <c r="M1532" s="69" t="s">
        <v>60</v>
      </c>
      <c r="O1532" s="69" t="s">
        <v>1220</v>
      </c>
      <c r="P1532" s="70" t="s">
        <v>869</v>
      </c>
    </row>
    <row r="1533" spans="1:16" ht="15" x14ac:dyDescent="0.2">
      <c r="A1533" s="70" t="s">
        <v>282</v>
      </c>
      <c r="B1533" s="69">
        <v>2660</v>
      </c>
      <c r="C1533" s="69" t="s">
        <v>700</v>
      </c>
      <c r="D1533" s="70" t="s">
        <v>1201</v>
      </c>
      <c r="E1533" s="70" t="s">
        <v>677</v>
      </c>
      <c r="G1533" t="s">
        <v>1219</v>
      </c>
      <c r="H1533" t="s">
        <v>730</v>
      </c>
      <c r="I1533" t="s">
        <v>896</v>
      </c>
      <c r="J1533" t="s">
        <v>745</v>
      </c>
      <c r="K1533" t="s">
        <v>1163</v>
      </c>
      <c r="L1533" s="69" t="s">
        <v>62</v>
      </c>
      <c r="M1533" s="69" t="s">
        <v>60</v>
      </c>
      <c r="O1533" s="69" t="s">
        <v>1220</v>
      </c>
      <c r="P1533" s="70" t="s">
        <v>869</v>
      </c>
    </row>
    <row r="1534" spans="1:16" ht="15" x14ac:dyDescent="0.2">
      <c r="A1534" s="70" t="s">
        <v>282</v>
      </c>
      <c r="B1534" s="69">
        <v>2661</v>
      </c>
      <c r="C1534" s="69" t="s">
        <v>700</v>
      </c>
      <c r="D1534" s="70" t="s">
        <v>1201</v>
      </c>
      <c r="E1534" s="70" t="s">
        <v>677</v>
      </c>
      <c r="G1534" t="s">
        <v>1219</v>
      </c>
      <c r="H1534" t="s">
        <v>730</v>
      </c>
      <c r="I1534" t="s">
        <v>896</v>
      </c>
      <c r="J1534" t="s">
        <v>745</v>
      </c>
      <c r="K1534" t="s">
        <v>1163</v>
      </c>
      <c r="L1534" s="69" t="s">
        <v>62</v>
      </c>
      <c r="M1534" s="69" t="s">
        <v>60</v>
      </c>
      <c r="O1534" s="69" t="s">
        <v>1220</v>
      </c>
      <c r="P1534" s="70" t="s">
        <v>869</v>
      </c>
    </row>
    <row r="1535" spans="1:16" ht="15" x14ac:dyDescent="0.2">
      <c r="A1535" s="70" t="s">
        <v>282</v>
      </c>
      <c r="B1535" s="69">
        <v>2680</v>
      </c>
      <c r="C1535" s="70" t="s">
        <v>878</v>
      </c>
      <c r="E1535" s="70"/>
      <c r="G1535" t="s">
        <v>1219</v>
      </c>
      <c r="H1535" t="s">
        <v>730</v>
      </c>
      <c r="I1535" t="s">
        <v>896</v>
      </c>
      <c r="J1535" t="s">
        <v>745</v>
      </c>
      <c r="K1535" t="s">
        <v>1163</v>
      </c>
      <c r="L1535" s="69" t="s">
        <v>62</v>
      </c>
      <c r="M1535" s="69" t="s">
        <v>60</v>
      </c>
      <c r="O1535" s="69" t="s">
        <v>1220</v>
      </c>
      <c r="P1535" s="70" t="s">
        <v>869</v>
      </c>
    </row>
    <row r="1536" spans="1:16" ht="15" x14ac:dyDescent="0.2">
      <c r="A1536" s="70" t="s">
        <v>282</v>
      </c>
      <c r="B1536" s="69">
        <v>2681</v>
      </c>
      <c r="C1536" s="70" t="s">
        <v>878</v>
      </c>
      <c r="E1536" s="70"/>
      <c r="G1536" t="s">
        <v>1219</v>
      </c>
      <c r="H1536" t="s">
        <v>730</v>
      </c>
      <c r="I1536" t="s">
        <v>896</v>
      </c>
      <c r="J1536" t="s">
        <v>745</v>
      </c>
      <c r="K1536" t="s">
        <v>1163</v>
      </c>
      <c r="L1536" s="69" t="s">
        <v>62</v>
      </c>
      <c r="M1536" s="69" t="s">
        <v>60</v>
      </c>
      <c r="O1536" s="69" t="s">
        <v>1220</v>
      </c>
      <c r="P1536" s="70" t="s">
        <v>869</v>
      </c>
    </row>
    <row r="1537" spans="1:16" ht="15" x14ac:dyDescent="0.2">
      <c r="A1537" s="70" t="s">
        <v>282</v>
      </c>
      <c r="B1537" s="69">
        <v>2682</v>
      </c>
      <c r="C1537" s="70" t="s">
        <v>878</v>
      </c>
      <c r="E1537" s="70"/>
      <c r="G1537" t="s">
        <v>1219</v>
      </c>
      <c r="H1537" t="s">
        <v>730</v>
      </c>
      <c r="I1537" t="s">
        <v>896</v>
      </c>
      <c r="J1537" t="s">
        <v>745</v>
      </c>
      <c r="K1537" t="s">
        <v>1163</v>
      </c>
      <c r="L1537" s="69" t="s">
        <v>62</v>
      </c>
      <c r="M1537" s="69" t="s">
        <v>60</v>
      </c>
      <c r="O1537" s="69" t="s">
        <v>1220</v>
      </c>
      <c r="P1537" s="70" t="s">
        <v>869</v>
      </c>
    </row>
    <row r="1538" spans="1:16" ht="15" x14ac:dyDescent="0.2">
      <c r="A1538" s="70" t="s">
        <v>328</v>
      </c>
      <c r="B1538" s="69">
        <v>3353</v>
      </c>
      <c r="C1538" s="70" t="s">
        <v>878</v>
      </c>
      <c r="E1538" s="70"/>
      <c r="G1538" t="s">
        <v>1219</v>
      </c>
      <c r="H1538" t="s">
        <v>730</v>
      </c>
      <c r="I1538" t="s">
        <v>896</v>
      </c>
      <c r="J1538" t="s">
        <v>745</v>
      </c>
      <c r="K1538" t="s">
        <v>1163</v>
      </c>
      <c r="L1538" s="69" t="s">
        <v>62</v>
      </c>
      <c r="M1538" s="69" t="s">
        <v>60</v>
      </c>
      <c r="O1538" s="69" t="s">
        <v>1220</v>
      </c>
      <c r="P1538" s="69" t="s">
        <v>869</v>
      </c>
    </row>
    <row r="1539" spans="1:16" ht="15" x14ac:dyDescent="0.2">
      <c r="A1539" s="70" t="s">
        <v>328</v>
      </c>
      <c r="B1539" s="69">
        <v>3354</v>
      </c>
      <c r="C1539" s="70" t="s">
        <v>878</v>
      </c>
      <c r="E1539" s="70"/>
      <c r="G1539" t="s">
        <v>1219</v>
      </c>
      <c r="H1539" t="s">
        <v>730</v>
      </c>
      <c r="I1539" t="s">
        <v>896</v>
      </c>
      <c r="J1539" t="s">
        <v>745</v>
      </c>
      <c r="K1539" t="s">
        <v>1163</v>
      </c>
      <c r="L1539" s="69" t="s">
        <v>62</v>
      </c>
      <c r="M1539" s="69" t="s">
        <v>60</v>
      </c>
      <c r="O1539" s="69" t="s">
        <v>1220</v>
      </c>
      <c r="P1539" s="69" t="s">
        <v>869</v>
      </c>
    </row>
    <row r="1540" spans="1:16" ht="15" x14ac:dyDescent="0.2">
      <c r="A1540" s="70" t="s">
        <v>328</v>
      </c>
      <c r="B1540" s="69">
        <v>3355</v>
      </c>
      <c r="C1540" s="70" t="s">
        <v>878</v>
      </c>
      <c r="E1540" s="70"/>
      <c r="G1540" t="s">
        <v>1219</v>
      </c>
      <c r="H1540" t="s">
        <v>730</v>
      </c>
      <c r="I1540" t="s">
        <v>896</v>
      </c>
      <c r="J1540" t="s">
        <v>745</v>
      </c>
      <c r="K1540" t="s">
        <v>1163</v>
      </c>
      <c r="L1540" s="69" t="s">
        <v>62</v>
      </c>
      <c r="M1540" s="69" t="s">
        <v>60</v>
      </c>
      <c r="O1540" s="69" t="s">
        <v>1220</v>
      </c>
      <c r="P1540" s="69" t="s">
        <v>869</v>
      </c>
    </row>
    <row r="1541" spans="1:16" ht="15" x14ac:dyDescent="0.2">
      <c r="A1541" s="70" t="s">
        <v>253</v>
      </c>
      <c r="B1541" s="69">
        <v>1707</v>
      </c>
      <c r="C1541" s="69" t="s">
        <v>700</v>
      </c>
      <c r="D1541" s="70" t="s">
        <v>746</v>
      </c>
      <c r="E1541" s="70" t="s">
        <v>746</v>
      </c>
      <c r="G1541" t="s">
        <v>1219</v>
      </c>
      <c r="H1541" t="s">
        <v>730</v>
      </c>
      <c r="I1541" t="s">
        <v>896</v>
      </c>
      <c r="J1541" t="s">
        <v>745</v>
      </c>
      <c r="K1541" t="s">
        <v>1163</v>
      </c>
      <c r="L1541" s="69" t="s">
        <v>62</v>
      </c>
      <c r="M1541" s="69" t="s">
        <v>60</v>
      </c>
      <c r="O1541" s="69" t="s">
        <v>1220</v>
      </c>
      <c r="P1541" s="70" t="s">
        <v>869</v>
      </c>
    </row>
    <row r="1542" spans="1:16" ht="15" x14ac:dyDescent="0.2">
      <c r="A1542" s="70" t="s">
        <v>253</v>
      </c>
      <c r="B1542" s="69">
        <v>1708</v>
      </c>
      <c r="C1542" s="69" t="s">
        <v>700</v>
      </c>
      <c r="D1542" s="70" t="s">
        <v>746</v>
      </c>
      <c r="E1542" s="70" t="s">
        <v>746</v>
      </c>
      <c r="G1542" t="s">
        <v>1219</v>
      </c>
      <c r="H1542" t="s">
        <v>730</v>
      </c>
      <c r="I1542" t="s">
        <v>896</v>
      </c>
      <c r="J1542" t="s">
        <v>745</v>
      </c>
      <c r="K1542" t="s">
        <v>1163</v>
      </c>
      <c r="L1542" s="69" t="s">
        <v>62</v>
      </c>
      <c r="M1542" s="69" t="s">
        <v>60</v>
      </c>
      <c r="O1542" s="69" t="s">
        <v>1220</v>
      </c>
      <c r="P1542" s="69" t="s">
        <v>869</v>
      </c>
    </row>
    <row r="1543" spans="1:16" ht="15" x14ac:dyDescent="0.2">
      <c r="A1543" s="70" t="s">
        <v>253</v>
      </c>
      <c r="B1543" s="69">
        <v>1709</v>
      </c>
      <c r="C1543" s="69" t="s">
        <v>700</v>
      </c>
      <c r="D1543" s="70" t="s">
        <v>746</v>
      </c>
      <c r="E1543" s="70" t="s">
        <v>746</v>
      </c>
      <c r="G1543" t="s">
        <v>1219</v>
      </c>
      <c r="H1543" t="s">
        <v>730</v>
      </c>
      <c r="I1543" t="s">
        <v>896</v>
      </c>
      <c r="J1543" t="s">
        <v>745</v>
      </c>
      <c r="K1543" t="s">
        <v>1163</v>
      </c>
      <c r="L1543" s="69" t="s">
        <v>62</v>
      </c>
      <c r="M1543" s="69" t="s">
        <v>60</v>
      </c>
      <c r="O1543" s="69" t="s">
        <v>1220</v>
      </c>
      <c r="P1543" s="70" t="s">
        <v>869</v>
      </c>
    </row>
    <row r="1544" spans="1:16" ht="15" x14ac:dyDescent="0.2">
      <c r="A1544" s="70" t="s">
        <v>253</v>
      </c>
      <c r="B1544" s="69">
        <v>1728</v>
      </c>
      <c r="C1544" s="69" t="s">
        <v>700</v>
      </c>
      <c r="D1544" s="70" t="s">
        <v>1202</v>
      </c>
      <c r="E1544" s="70" t="s">
        <v>902</v>
      </c>
      <c r="G1544" t="s">
        <v>1219</v>
      </c>
      <c r="H1544" t="s">
        <v>730</v>
      </c>
      <c r="I1544" t="s">
        <v>896</v>
      </c>
      <c r="J1544" t="s">
        <v>745</v>
      </c>
      <c r="K1544" t="s">
        <v>1163</v>
      </c>
      <c r="L1544" s="69" t="s">
        <v>62</v>
      </c>
      <c r="M1544" s="69" t="s">
        <v>60</v>
      </c>
      <c r="O1544" s="69" t="s">
        <v>1220</v>
      </c>
      <c r="P1544" s="69" t="s">
        <v>869</v>
      </c>
    </row>
    <row r="1545" spans="1:16" ht="15" x14ac:dyDescent="0.2">
      <c r="A1545" s="70" t="s">
        <v>253</v>
      </c>
      <c r="B1545" s="69">
        <v>1851</v>
      </c>
      <c r="C1545" s="69" t="s">
        <v>700</v>
      </c>
      <c r="D1545" s="70" t="s">
        <v>1202</v>
      </c>
      <c r="E1545" s="70" t="s">
        <v>903</v>
      </c>
      <c r="G1545" t="s">
        <v>1219</v>
      </c>
      <c r="H1545" t="s">
        <v>730</v>
      </c>
      <c r="I1545" t="s">
        <v>896</v>
      </c>
      <c r="J1545" t="s">
        <v>745</v>
      </c>
      <c r="K1545" t="s">
        <v>1163</v>
      </c>
      <c r="L1545" s="69" t="s">
        <v>62</v>
      </c>
      <c r="M1545" s="69" t="s">
        <v>60</v>
      </c>
      <c r="O1545" s="69" t="s">
        <v>1220</v>
      </c>
      <c r="P1545" s="70" t="s">
        <v>869</v>
      </c>
    </row>
    <row r="1546" spans="1:16" ht="15" x14ac:dyDescent="0.2">
      <c r="A1546" s="70" t="s">
        <v>253</v>
      </c>
      <c r="B1546" s="69">
        <v>1987</v>
      </c>
      <c r="C1546" s="69" t="s">
        <v>700</v>
      </c>
      <c r="D1546" s="70" t="s">
        <v>1202</v>
      </c>
      <c r="E1546" s="70" t="s">
        <v>903</v>
      </c>
      <c r="G1546" t="s">
        <v>1219</v>
      </c>
      <c r="H1546" t="s">
        <v>730</v>
      </c>
      <c r="I1546" t="s">
        <v>896</v>
      </c>
      <c r="J1546" t="s">
        <v>745</v>
      </c>
      <c r="K1546" t="s">
        <v>1163</v>
      </c>
      <c r="L1546" s="69" t="s">
        <v>62</v>
      </c>
      <c r="M1546" s="69" t="s">
        <v>60</v>
      </c>
      <c r="O1546" s="69" t="s">
        <v>1220</v>
      </c>
      <c r="P1546" s="69" t="s">
        <v>869</v>
      </c>
    </row>
    <row r="1547" spans="1:16" ht="15" x14ac:dyDescent="0.2">
      <c r="A1547" s="70" t="s">
        <v>298</v>
      </c>
      <c r="B1547" s="69">
        <v>2940</v>
      </c>
      <c r="C1547" s="69" t="s">
        <v>700</v>
      </c>
      <c r="D1547" s="70" t="s">
        <v>1202</v>
      </c>
      <c r="E1547" s="70" t="s">
        <v>903</v>
      </c>
      <c r="G1547" t="s">
        <v>1219</v>
      </c>
      <c r="H1547" t="s">
        <v>730</v>
      </c>
      <c r="I1547" t="s">
        <v>896</v>
      </c>
      <c r="J1547" t="s">
        <v>745</v>
      </c>
      <c r="K1547" t="s">
        <v>1163</v>
      </c>
      <c r="L1547" s="69" t="s">
        <v>62</v>
      </c>
      <c r="M1547" s="69" t="s">
        <v>60</v>
      </c>
      <c r="O1547" s="69" t="s">
        <v>1220</v>
      </c>
      <c r="P1547" s="70" t="s">
        <v>869</v>
      </c>
    </row>
    <row r="1548" spans="1:16" ht="15" x14ac:dyDescent="0.2">
      <c r="A1548" s="70" t="s">
        <v>298</v>
      </c>
      <c r="B1548" s="69">
        <v>2957</v>
      </c>
      <c r="C1548" s="69" t="s">
        <v>700</v>
      </c>
      <c r="D1548" s="70" t="s">
        <v>1202</v>
      </c>
      <c r="E1548" s="70" t="s">
        <v>903</v>
      </c>
      <c r="G1548" t="s">
        <v>1219</v>
      </c>
      <c r="H1548" t="s">
        <v>730</v>
      </c>
      <c r="I1548" t="s">
        <v>896</v>
      </c>
      <c r="J1548" t="s">
        <v>745</v>
      </c>
      <c r="K1548" t="s">
        <v>1163</v>
      </c>
      <c r="L1548" s="69" t="s">
        <v>62</v>
      </c>
      <c r="M1548" s="69" t="s">
        <v>60</v>
      </c>
      <c r="O1548" s="69" t="s">
        <v>1220</v>
      </c>
      <c r="P1548" s="70" t="s">
        <v>869</v>
      </c>
    </row>
    <row r="1549" spans="1:16" ht="15" x14ac:dyDescent="0.2">
      <c r="A1549" s="70" t="s">
        <v>298</v>
      </c>
      <c r="B1549" s="69">
        <v>2990</v>
      </c>
      <c r="C1549" s="69" t="s">
        <v>700</v>
      </c>
      <c r="D1549" s="70" t="s">
        <v>1202</v>
      </c>
      <c r="E1549" s="70" t="s">
        <v>902</v>
      </c>
      <c r="G1549" t="s">
        <v>1219</v>
      </c>
      <c r="H1549" t="s">
        <v>730</v>
      </c>
      <c r="I1549" t="s">
        <v>896</v>
      </c>
      <c r="J1549" t="s">
        <v>745</v>
      </c>
      <c r="K1549" t="s">
        <v>1163</v>
      </c>
      <c r="L1549" s="69" t="s">
        <v>62</v>
      </c>
      <c r="M1549" s="69" t="s">
        <v>60</v>
      </c>
      <c r="O1549" s="69" t="s">
        <v>1221</v>
      </c>
      <c r="P1549" s="70" t="s">
        <v>869</v>
      </c>
    </row>
    <row r="1550" spans="1:16" ht="15" x14ac:dyDescent="0.2">
      <c r="A1550" s="70" t="s">
        <v>282</v>
      </c>
      <c r="B1550" s="69">
        <v>2662</v>
      </c>
      <c r="C1550" s="69" t="s">
        <v>700</v>
      </c>
      <c r="D1550" s="70" t="s">
        <v>1203</v>
      </c>
      <c r="E1550" s="70" t="s">
        <v>904</v>
      </c>
      <c r="F1550" s="69">
        <v>1</v>
      </c>
      <c r="G1550" t="s">
        <v>1219</v>
      </c>
      <c r="H1550" t="s">
        <v>730</v>
      </c>
      <c r="I1550" t="s">
        <v>896</v>
      </c>
      <c r="J1550" t="s">
        <v>745</v>
      </c>
      <c r="K1550" s="69" t="s">
        <v>1163</v>
      </c>
      <c r="L1550" s="69" t="s">
        <v>62</v>
      </c>
      <c r="M1550" s="69" t="s">
        <v>60</v>
      </c>
      <c r="N1550" s="69"/>
      <c r="O1550" s="69" t="s">
        <v>1220</v>
      </c>
      <c r="P1550" s="69" t="s">
        <v>1204</v>
      </c>
    </row>
    <row r="1551" spans="1:16" ht="15" x14ac:dyDescent="0.2">
      <c r="A1551" s="70" t="s">
        <v>282</v>
      </c>
      <c r="B1551" s="69">
        <v>2663</v>
      </c>
      <c r="C1551" s="69" t="s">
        <v>700</v>
      </c>
      <c r="D1551" s="70" t="s">
        <v>1203</v>
      </c>
      <c r="E1551" s="70" t="s">
        <v>904</v>
      </c>
      <c r="F1551" s="70">
        <v>1</v>
      </c>
      <c r="G1551" t="s">
        <v>1219</v>
      </c>
      <c r="H1551" t="s">
        <v>730</v>
      </c>
      <c r="I1551" t="s">
        <v>896</v>
      </c>
      <c r="J1551" t="s">
        <v>745</v>
      </c>
      <c r="K1551" s="69" t="s">
        <v>1163</v>
      </c>
      <c r="L1551" s="69" t="s">
        <v>62</v>
      </c>
      <c r="M1551" s="69" t="s">
        <v>60</v>
      </c>
      <c r="N1551" s="69"/>
      <c r="O1551" s="69" t="s">
        <v>1220</v>
      </c>
      <c r="P1551" s="69" t="s">
        <v>1204</v>
      </c>
    </row>
    <row r="1552" spans="1:16" ht="15" x14ac:dyDescent="0.2">
      <c r="A1552" s="70" t="s">
        <v>282</v>
      </c>
      <c r="B1552" s="69">
        <v>2679</v>
      </c>
      <c r="C1552" s="69" t="s">
        <v>700</v>
      </c>
      <c r="D1552" s="70" t="s">
        <v>1203</v>
      </c>
      <c r="E1552" s="70" t="s">
        <v>904</v>
      </c>
      <c r="F1552" s="69">
        <v>1</v>
      </c>
      <c r="G1552" t="s">
        <v>1219</v>
      </c>
      <c r="H1552" t="s">
        <v>730</v>
      </c>
      <c r="I1552" t="s">
        <v>896</v>
      </c>
      <c r="J1552" t="s">
        <v>745</v>
      </c>
      <c r="K1552" s="69" t="s">
        <v>1163</v>
      </c>
      <c r="L1552" s="69" t="s">
        <v>62</v>
      </c>
      <c r="M1552" s="69" t="s">
        <v>60</v>
      </c>
      <c r="N1552" s="69"/>
      <c r="O1552" s="69" t="s">
        <v>1220</v>
      </c>
      <c r="P1552" s="69" t="s">
        <v>1204</v>
      </c>
    </row>
    <row r="1553" spans="1:16" ht="15" x14ac:dyDescent="0.2">
      <c r="A1553" s="70" t="s">
        <v>253</v>
      </c>
      <c r="B1553" s="69">
        <v>1967</v>
      </c>
      <c r="C1553" s="69" t="s">
        <v>700</v>
      </c>
      <c r="D1553" s="70" t="s">
        <v>1205</v>
      </c>
      <c r="E1553" s="70" t="s">
        <v>905</v>
      </c>
      <c r="F1553" s="70">
        <v>1</v>
      </c>
      <c r="G1553" t="s">
        <v>1219</v>
      </c>
      <c r="H1553" t="s">
        <v>730</v>
      </c>
      <c r="I1553" t="s">
        <v>896</v>
      </c>
      <c r="J1553" t="s">
        <v>745</v>
      </c>
      <c r="K1553" s="69" t="s">
        <v>1163</v>
      </c>
      <c r="L1553" s="69" t="s">
        <v>62</v>
      </c>
      <c r="M1553" s="69" t="s">
        <v>60</v>
      </c>
      <c r="N1553" s="69"/>
      <c r="O1553" s="69" t="s">
        <v>1220</v>
      </c>
      <c r="P1553" s="69" t="s">
        <v>1204</v>
      </c>
    </row>
    <row r="1554" spans="1:16" ht="15" x14ac:dyDescent="0.2">
      <c r="A1554" s="70" t="s">
        <v>253</v>
      </c>
      <c r="B1554" s="69">
        <v>1968</v>
      </c>
      <c r="C1554" s="69" t="s">
        <v>700</v>
      </c>
      <c r="D1554" s="70" t="s">
        <v>1205</v>
      </c>
      <c r="E1554" s="70" t="s">
        <v>905</v>
      </c>
      <c r="F1554" s="70">
        <v>1</v>
      </c>
      <c r="G1554" t="s">
        <v>1219</v>
      </c>
      <c r="H1554" t="s">
        <v>730</v>
      </c>
      <c r="I1554" t="s">
        <v>896</v>
      </c>
      <c r="J1554" t="s">
        <v>745</v>
      </c>
      <c r="K1554" s="69" t="s">
        <v>1163</v>
      </c>
      <c r="L1554" s="69" t="s">
        <v>62</v>
      </c>
      <c r="M1554" s="69" t="s">
        <v>60</v>
      </c>
      <c r="N1554" s="69"/>
      <c r="O1554" s="69" t="s">
        <v>1220</v>
      </c>
      <c r="P1554" s="69" t="s">
        <v>1204</v>
      </c>
    </row>
    <row r="1555" spans="1:16" ht="15" x14ac:dyDescent="0.2">
      <c r="A1555" s="70" t="s">
        <v>253</v>
      </c>
      <c r="B1555" s="69">
        <v>1969</v>
      </c>
      <c r="C1555" s="69" t="s">
        <v>700</v>
      </c>
      <c r="D1555" s="70" t="s">
        <v>1205</v>
      </c>
      <c r="E1555" s="70" t="s">
        <v>905</v>
      </c>
      <c r="F1555" s="70">
        <v>1</v>
      </c>
      <c r="G1555" t="s">
        <v>1219</v>
      </c>
      <c r="H1555" t="s">
        <v>730</v>
      </c>
      <c r="I1555" t="s">
        <v>896</v>
      </c>
      <c r="J1555" t="s">
        <v>745</v>
      </c>
      <c r="K1555" s="69" t="s">
        <v>1163</v>
      </c>
      <c r="L1555" s="69" t="s">
        <v>62</v>
      </c>
      <c r="M1555" s="69" t="s">
        <v>60</v>
      </c>
      <c r="N1555" s="69"/>
      <c r="O1555" s="69" t="s">
        <v>1220</v>
      </c>
      <c r="P1555" s="69" t="s">
        <v>1204</v>
      </c>
    </row>
    <row r="1556" spans="1:16" ht="15" x14ac:dyDescent="0.2">
      <c r="A1556" s="70" t="s">
        <v>253</v>
      </c>
      <c r="B1556" s="69">
        <v>1970</v>
      </c>
      <c r="C1556" s="69" t="s">
        <v>700</v>
      </c>
      <c r="D1556" s="70" t="s">
        <v>1205</v>
      </c>
      <c r="E1556" s="70" t="s">
        <v>905</v>
      </c>
      <c r="F1556" s="70">
        <v>1</v>
      </c>
      <c r="G1556" t="s">
        <v>1219</v>
      </c>
      <c r="H1556" t="s">
        <v>730</v>
      </c>
      <c r="I1556" t="s">
        <v>896</v>
      </c>
      <c r="J1556" t="s">
        <v>745</v>
      </c>
      <c r="K1556" s="69" t="s">
        <v>1163</v>
      </c>
      <c r="L1556" s="69" t="s">
        <v>62</v>
      </c>
      <c r="M1556" s="69" t="s">
        <v>60</v>
      </c>
      <c r="N1556" s="69"/>
      <c r="O1556" s="69" t="s">
        <v>1220</v>
      </c>
      <c r="P1556" s="69" t="s">
        <v>1204</v>
      </c>
    </row>
    <row r="1557" spans="1:16" ht="15" x14ac:dyDescent="0.2">
      <c r="A1557" s="70" t="s">
        <v>253</v>
      </c>
      <c r="B1557" s="69">
        <v>1971</v>
      </c>
      <c r="C1557" s="69" t="s">
        <v>700</v>
      </c>
      <c r="D1557" s="70" t="s">
        <v>1205</v>
      </c>
      <c r="E1557" s="70" t="s">
        <v>905</v>
      </c>
      <c r="F1557" s="70">
        <v>1</v>
      </c>
      <c r="G1557" t="s">
        <v>1219</v>
      </c>
      <c r="H1557" t="s">
        <v>730</v>
      </c>
      <c r="I1557" t="s">
        <v>896</v>
      </c>
      <c r="J1557" t="s">
        <v>745</v>
      </c>
      <c r="K1557" s="69" t="s">
        <v>1163</v>
      </c>
      <c r="L1557" s="69" t="s">
        <v>62</v>
      </c>
      <c r="M1557" s="69" t="s">
        <v>60</v>
      </c>
      <c r="N1557" s="69"/>
      <c r="O1557" s="69" t="s">
        <v>1220</v>
      </c>
      <c r="P1557" s="69" t="s">
        <v>1204</v>
      </c>
    </row>
    <row r="1558" spans="1:16" ht="15" x14ac:dyDescent="0.2">
      <c r="A1558" s="70" t="s">
        <v>298</v>
      </c>
      <c r="B1558" s="69">
        <v>2949</v>
      </c>
      <c r="C1558" s="69" t="s">
        <v>700</v>
      </c>
      <c r="D1558" s="70" t="s">
        <v>1205</v>
      </c>
      <c r="E1558" s="70" t="s">
        <v>905</v>
      </c>
      <c r="F1558" s="70">
        <v>1</v>
      </c>
      <c r="G1558" t="s">
        <v>1219</v>
      </c>
      <c r="H1558" t="s">
        <v>730</v>
      </c>
      <c r="I1558" t="s">
        <v>896</v>
      </c>
      <c r="J1558" t="s">
        <v>745</v>
      </c>
      <c r="K1558" s="69" t="s">
        <v>1163</v>
      </c>
      <c r="L1558" s="69" t="s">
        <v>62</v>
      </c>
      <c r="M1558" s="69" t="s">
        <v>60</v>
      </c>
      <c r="N1558" s="69"/>
      <c r="O1558" s="69" t="s">
        <v>1220</v>
      </c>
      <c r="P1558" s="69" t="s">
        <v>1204</v>
      </c>
    </row>
    <row r="1559" spans="1:16" ht="15" x14ac:dyDescent="0.2">
      <c r="A1559" s="70" t="s">
        <v>298</v>
      </c>
      <c r="B1559" s="69">
        <v>2950</v>
      </c>
      <c r="C1559" s="69" t="s">
        <v>700</v>
      </c>
      <c r="D1559" s="70" t="s">
        <v>1205</v>
      </c>
      <c r="E1559" s="70" t="s">
        <v>905</v>
      </c>
      <c r="F1559" s="70">
        <v>1</v>
      </c>
      <c r="G1559" t="s">
        <v>1219</v>
      </c>
      <c r="H1559" t="s">
        <v>730</v>
      </c>
      <c r="I1559" t="s">
        <v>896</v>
      </c>
      <c r="J1559" t="s">
        <v>745</v>
      </c>
      <c r="K1559" s="69" t="s">
        <v>1163</v>
      </c>
      <c r="L1559" s="69" t="s">
        <v>62</v>
      </c>
      <c r="M1559" s="69" t="s">
        <v>60</v>
      </c>
      <c r="N1559" s="69"/>
      <c r="O1559" s="69" t="s">
        <v>1220</v>
      </c>
      <c r="P1559" s="69" t="s">
        <v>1204</v>
      </c>
    </row>
    <row r="1560" spans="1:16" ht="15" x14ac:dyDescent="0.2">
      <c r="A1560" s="70" t="s">
        <v>298</v>
      </c>
      <c r="B1560" s="69">
        <v>2951</v>
      </c>
      <c r="C1560" s="69" t="s">
        <v>700</v>
      </c>
      <c r="D1560" s="70" t="s">
        <v>1205</v>
      </c>
      <c r="E1560" s="70" t="s">
        <v>905</v>
      </c>
      <c r="F1560" s="70">
        <v>1</v>
      </c>
      <c r="G1560" t="s">
        <v>1219</v>
      </c>
      <c r="H1560" t="s">
        <v>730</v>
      </c>
      <c r="I1560" t="s">
        <v>896</v>
      </c>
      <c r="J1560" t="s">
        <v>745</v>
      </c>
      <c r="K1560" s="69" t="s">
        <v>1163</v>
      </c>
      <c r="L1560" s="69" t="s">
        <v>62</v>
      </c>
      <c r="M1560" s="69" t="s">
        <v>60</v>
      </c>
      <c r="N1560" s="69"/>
      <c r="O1560" s="69" t="s">
        <v>1220</v>
      </c>
      <c r="P1560" s="69" t="s">
        <v>1204</v>
      </c>
    </row>
    <row r="1561" spans="1:16" ht="15" x14ac:dyDescent="0.2">
      <c r="A1561" s="70" t="s">
        <v>253</v>
      </c>
      <c r="B1561" s="69">
        <v>1856</v>
      </c>
      <c r="C1561" s="69" t="s">
        <v>700</v>
      </c>
      <c r="D1561" s="70" t="s">
        <v>1206</v>
      </c>
      <c r="E1561" s="70" t="s">
        <v>906</v>
      </c>
      <c r="F1561" s="70">
        <v>1</v>
      </c>
      <c r="G1561" t="s">
        <v>1219</v>
      </c>
      <c r="H1561" t="s">
        <v>730</v>
      </c>
      <c r="I1561" t="s">
        <v>896</v>
      </c>
      <c r="J1561" t="s">
        <v>745</v>
      </c>
      <c r="K1561" t="s">
        <v>1163</v>
      </c>
      <c r="L1561" s="69" t="s">
        <v>62</v>
      </c>
      <c r="M1561" s="69" t="s">
        <v>60</v>
      </c>
      <c r="O1561" s="69" t="s">
        <v>1220</v>
      </c>
      <c r="P1561" s="2" t="s">
        <v>1207</v>
      </c>
    </row>
    <row r="1562" spans="1:16" ht="15" x14ac:dyDescent="0.2">
      <c r="A1562" s="70" t="s">
        <v>298</v>
      </c>
      <c r="B1562" s="69">
        <v>2947</v>
      </c>
      <c r="C1562" s="69" t="s">
        <v>700</v>
      </c>
      <c r="D1562" s="70" t="s">
        <v>1206</v>
      </c>
      <c r="E1562" s="70" t="s">
        <v>906</v>
      </c>
      <c r="F1562" s="70">
        <v>1</v>
      </c>
      <c r="G1562" t="s">
        <v>1219</v>
      </c>
      <c r="H1562" t="s">
        <v>730</v>
      </c>
      <c r="I1562" t="s">
        <v>896</v>
      </c>
      <c r="J1562" t="s">
        <v>745</v>
      </c>
      <c r="K1562" t="s">
        <v>1163</v>
      </c>
      <c r="L1562" s="69" t="s">
        <v>62</v>
      </c>
      <c r="M1562" s="69" t="s">
        <v>60</v>
      </c>
      <c r="O1562" s="69" t="s">
        <v>1220</v>
      </c>
      <c r="P1562" s="2" t="s">
        <v>1207</v>
      </c>
    </row>
    <row r="1563" spans="1:16" ht="15" x14ac:dyDescent="0.2">
      <c r="A1563" s="70" t="s">
        <v>253</v>
      </c>
      <c r="B1563" s="69">
        <v>1808</v>
      </c>
      <c r="C1563" s="69" t="s">
        <v>700</v>
      </c>
      <c r="D1563" s="70" t="s">
        <v>1208</v>
      </c>
      <c r="E1563" s="69" t="s">
        <v>690</v>
      </c>
      <c r="F1563" s="70">
        <v>1</v>
      </c>
      <c r="G1563" t="s">
        <v>1219</v>
      </c>
      <c r="H1563" t="s">
        <v>730</v>
      </c>
      <c r="I1563" t="s">
        <v>896</v>
      </c>
      <c r="J1563" t="s">
        <v>745</v>
      </c>
      <c r="K1563" t="s">
        <v>1163</v>
      </c>
      <c r="L1563" s="69" t="s">
        <v>62</v>
      </c>
      <c r="M1563" s="69" t="s">
        <v>60</v>
      </c>
      <c r="O1563" s="69" t="s">
        <v>1220</v>
      </c>
      <c r="P1563" s="2" t="s">
        <v>882</v>
      </c>
    </row>
    <row r="1564" spans="1:16" ht="15" x14ac:dyDescent="0.2">
      <c r="A1564" s="70" t="s">
        <v>253</v>
      </c>
      <c r="B1564" s="69">
        <v>1809</v>
      </c>
      <c r="C1564" s="69" t="s">
        <v>700</v>
      </c>
      <c r="D1564" s="70" t="s">
        <v>1208</v>
      </c>
      <c r="E1564" s="69" t="s">
        <v>690</v>
      </c>
      <c r="F1564" s="70">
        <v>1</v>
      </c>
      <c r="G1564" t="s">
        <v>1219</v>
      </c>
      <c r="H1564" t="s">
        <v>730</v>
      </c>
      <c r="I1564" t="s">
        <v>896</v>
      </c>
      <c r="J1564" t="s">
        <v>745</v>
      </c>
      <c r="K1564" t="s">
        <v>1163</v>
      </c>
      <c r="L1564" s="69" t="s">
        <v>62</v>
      </c>
      <c r="M1564" s="69" t="s">
        <v>60</v>
      </c>
      <c r="O1564" s="69" t="s">
        <v>1220</v>
      </c>
      <c r="P1564" s="2" t="s">
        <v>882</v>
      </c>
    </row>
    <row r="1565" spans="1:16" ht="15" x14ac:dyDescent="0.2">
      <c r="A1565" s="70" t="s">
        <v>253</v>
      </c>
      <c r="B1565" s="69">
        <v>1810</v>
      </c>
      <c r="C1565" s="69" t="s">
        <v>700</v>
      </c>
      <c r="D1565" s="70" t="s">
        <v>1208</v>
      </c>
      <c r="E1565" s="69" t="s">
        <v>690</v>
      </c>
      <c r="F1565" s="70">
        <v>1</v>
      </c>
      <c r="G1565" t="s">
        <v>1219</v>
      </c>
      <c r="H1565" t="s">
        <v>730</v>
      </c>
      <c r="I1565" t="s">
        <v>896</v>
      </c>
      <c r="J1565" t="s">
        <v>745</v>
      </c>
      <c r="K1565" t="s">
        <v>1163</v>
      </c>
      <c r="L1565" s="69" t="s">
        <v>62</v>
      </c>
      <c r="M1565" s="69" t="s">
        <v>60</v>
      </c>
      <c r="O1565" s="69" t="s">
        <v>1220</v>
      </c>
      <c r="P1565" s="2" t="s">
        <v>882</v>
      </c>
    </row>
    <row r="1566" spans="1:16" ht="15" x14ac:dyDescent="0.2">
      <c r="A1566" s="70" t="s">
        <v>298</v>
      </c>
      <c r="B1566" s="69">
        <v>2946</v>
      </c>
      <c r="C1566" s="69" t="s">
        <v>700</v>
      </c>
      <c r="D1566" s="70" t="s">
        <v>1208</v>
      </c>
      <c r="E1566" s="69" t="s">
        <v>690</v>
      </c>
      <c r="F1566" s="70">
        <v>1</v>
      </c>
      <c r="G1566" t="s">
        <v>1219</v>
      </c>
      <c r="H1566" t="s">
        <v>730</v>
      </c>
      <c r="I1566" t="s">
        <v>896</v>
      </c>
      <c r="J1566" t="s">
        <v>745</v>
      </c>
      <c r="K1566" t="s">
        <v>1163</v>
      </c>
      <c r="L1566" s="69" t="s">
        <v>62</v>
      </c>
      <c r="M1566" s="69" t="s">
        <v>60</v>
      </c>
      <c r="O1566" s="69" t="s">
        <v>1220</v>
      </c>
      <c r="P1566" s="2" t="s">
        <v>882</v>
      </c>
    </row>
    <row r="1567" spans="1:16" ht="15" x14ac:dyDescent="0.2">
      <c r="A1567" s="70" t="s">
        <v>298</v>
      </c>
      <c r="B1567" s="69">
        <v>2962</v>
      </c>
      <c r="C1567" s="69" t="s">
        <v>700</v>
      </c>
      <c r="D1567" s="70" t="s">
        <v>1208</v>
      </c>
      <c r="E1567" s="69" t="s">
        <v>690</v>
      </c>
      <c r="F1567" s="70">
        <v>1</v>
      </c>
      <c r="G1567" t="s">
        <v>1219</v>
      </c>
      <c r="H1567" t="s">
        <v>730</v>
      </c>
      <c r="I1567" t="s">
        <v>896</v>
      </c>
      <c r="J1567" t="s">
        <v>745</v>
      </c>
      <c r="K1567" t="s">
        <v>1163</v>
      </c>
      <c r="L1567" s="69" t="s">
        <v>62</v>
      </c>
      <c r="M1567" s="69" t="s">
        <v>60</v>
      </c>
      <c r="O1567" s="69" t="s">
        <v>1220</v>
      </c>
      <c r="P1567" s="2" t="s">
        <v>882</v>
      </c>
    </row>
    <row r="1568" spans="1:16" ht="15" x14ac:dyDescent="0.2">
      <c r="A1568" s="70" t="s">
        <v>253</v>
      </c>
      <c r="B1568" s="69">
        <v>1770</v>
      </c>
      <c r="C1568" s="69" t="s">
        <v>700</v>
      </c>
      <c r="D1568" s="70" t="s">
        <v>1166</v>
      </c>
      <c r="E1568" s="70"/>
      <c r="F1568" s="70">
        <v>1</v>
      </c>
      <c r="G1568" t="s">
        <v>1219</v>
      </c>
      <c r="H1568" t="s">
        <v>730</v>
      </c>
      <c r="I1568" t="s">
        <v>896</v>
      </c>
      <c r="J1568" t="s">
        <v>745</v>
      </c>
      <c r="K1568" t="s">
        <v>1163</v>
      </c>
      <c r="L1568" s="69" t="s">
        <v>62</v>
      </c>
      <c r="M1568" s="69" t="s">
        <v>60</v>
      </c>
      <c r="O1568" s="69" t="s">
        <v>1220</v>
      </c>
      <c r="P1568" s="2" t="s">
        <v>882</v>
      </c>
    </row>
    <row r="1569" spans="1:16" ht="15" x14ac:dyDescent="0.2">
      <c r="A1569" s="70" t="s">
        <v>253</v>
      </c>
      <c r="B1569" s="69">
        <v>1771</v>
      </c>
      <c r="C1569" s="69" t="s">
        <v>700</v>
      </c>
      <c r="D1569" s="70" t="s">
        <v>1166</v>
      </c>
      <c r="E1569" s="70"/>
      <c r="F1569" s="70">
        <v>1</v>
      </c>
      <c r="G1569" t="s">
        <v>1219</v>
      </c>
      <c r="H1569" t="s">
        <v>730</v>
      </c>
      <c r="I1569" t="s">
        <v>896</v>
      </c>
      <c r="J1569" t="s">
        <v>745</v>
      </c>
      <c r="K1569" t="s">
        <v>1163</v>
      </c>
      <c r="L1569" s="69" t="s">
        <v>62</v>
      </c>
      <c r="M1569" s="69" t="s">
        <v>60</v>
      </c>
      <c r="O1569" s="69" t="s">
        <v>1220</v>
      </c>
      <c r="P1569" s="2" t="s">
        <v>882</v>
      </c>
    </row>
    <row r="1570" spans="1:16" ht="15" x14ac:dyDescent="0.2">
      <c r="A1570" s="70" t="s">
        <v>253</v>
      </c>
      <c r="B1570" s="69">
        <v>1772</v>
      </c>
      <c r="C1570" s="69" t="s">
        <v>700</v>
      </c>
      <c r="D1570" s="70" t="s">
        <v>1166</v>
      </c>
      <c r="E1570" s="70"/>
      <c r="F1570" s="70">
        <v>1</v>
      </c>
      <c r="G1570" t="s">
        <v>1219</v>
      </c>
      <c r="H1570" t="s">
        <v>730</v>
      </c>
      <c r="I1570" t="s">
        <v>896</v>
      </c>
      <c r="J1570" t="s">
        <v>745</v>
      </c>
      <c r="K1570" t="s">
        <v>1163</v>
      </c>
      <c r="L1570" s="69" t="s">
        <v>62</v>
      </c>
      <c r="M1570" s="69" t="s">
        <v>60</v>
      </c>
      <c r="O1570" s="69" t="s">
        <v>1220</v>
      </c>
      <c r="P1570" s="2" t="s">
        <v>882</v>
      </c>
    </row>
    <row r="1571" spans="1:16" ht="15" x14ac:dyDescent="0.2">
      <c r="A1571" s="70" t="s">
        <v>328</v>
      </c>
      <c r="B1571" s="69">
        <v>3334</v>
      </c>
      <c r="C1571" s="69" t="s">
        <v>700</v>
      </c>
      <c r="D1571" s="70" t="s">
        <v>1166</v>
      </c>
      <c r="E1571" s="70"/>
      <c r="F1571" s="70">
        <v>1</v>
      </c>
      <c r="G1571" t="s">
        <v>1219</v>
      </c>
      <c r="H1571" t="s">
        <v>730</v>
      </c>
      <c r="I1571" t="s">
        <v>896</v>
      </c>
      <c r="J1571" t="s">
        <v>745</v>
      </c>
      <c r="K1571" t="s">
        <v>1163</v>
      </c>
      <c r="L1571" s="69" t="s">
        <v>62</v>
      </c>
      <c r="M1571" s="69" t="s">
        <v>60</v>
      </c>
      <c r="O1571" s="69" t="s">
        <v>1220</v>
      </c>
      <c r="P1571" s="2" t="s">
        <v>882</v>
      </c>
    </row>
    <row r="1572" spans="1:16" ht="15" x14ac:dyDescent="0.2">
      <c r="A1572" s="70" t="s">
        <v>328</v>
      </c>
      <c r="B1572" s="69">
        <v>3335</v>
      </c>
      <c r="C1572" s="69" t="s">
        <v>700</v>
      </c>
      <c r="D1572" s="70" t="s">
        <v>1166</v>
      </c>
      <c r="E1572" s="70"/>
      <c r="F1572" s="70">
        <v>1</v>
      </c>
      <c r="G1572" t="s">
        <v>1219</v>
      </c>
      <c r="H1572" t="s">
        <v>730</v>
      </c>
      <c r="I1572" t="s">
        <v>896</v>
      </c>
      <c r="J1572" t="s">
        <v>745</v>
      </c>
      <c r="K1572" t="s">
        <v>1163</v>
      </c>
      <c r="L1572" s="69" t="s">
        <v>62</v>
      </c>
      <c r="M1572" s="69" t="s">
        <v>60</v>
      </c>
      <c r="O1572" s="69" t="s">
        <v>1220</v>
      </c>
      <c r="P1572" s="2" t="s">
        <v>882</v>
      </c>
    </row>
    <row r="1573" spans="1:16" ht="15" x14ac:dyDescent="0.2">
      <c r="A1573" s="70" t="s">
        <v>328</v>
      </c>
      <c r="B1573" s="69">
        <v>3336</v>
      </c>
      <c r="C1573" s="69" t="s">
        <v>700</v>
      </c>
      <c r="D1573" s="70" t="s">
        <v>1166</v>
      </c>
      <c r="E1573" s="70"/>
      <c r="F1573" s="70">
        <v>1</v>
      </c>
      <c r="G1573" t="s">
        <v>1219</v>
      </c>
      <c r="H1573" t="s">
        <v>730</v>
      </c>
      <c r="I1573" t="s">
        <v>896</v>
      </c>
      <c r="J1573" t="s">
        <v>745</v>
      </c>
      <c r="K1573" t="s">
        <v>1163</v>
      </c>
      <c r="L1573" s="69" t="s">
        <v>62</v>
      </c>
      <c r="M1573" s="69" t="s">
        <v>60</v>
      </c>
      <c r="O1573" s="69" t="s">
        <v>1220</v>
      </c>
      <c r="P1573" s="2" t="s">
        <v>882</v>
      </c>
    </row>
    <row r="1574" spans="1:16" ht="15" x14ac:dyDescent="0.2">
      <c r="A1574" s="70" t="s">
        <v>253</v>
      </c>
      <c r="B1574" s="69">
        <v>1869</v>
      </c>
      <c r="C1574" s="69" t="s">
        <v>700</v>
      </c>
      <c r="D1574" s="70" t="s">
        <v>1167</v>
      </c>
      <c r="E1574" s="70"/>
      <c r="F1574" s="70">
        <v>1</v>
      </c>
      <c r="G1574" t="s">
        <v>1219</v>
      </c>
      <c r="H1574" t="s">
        <v>730</v>
      </c>
      <c r="I1574" t="s">
        <v>896</v>
      </c>
      <c r="J1574" t="s">
        <v>745</v>
      </c>
      <c r="K1574" t="s">
        <v>1163</v>
      </c>
      <c r="L1574" s="69" t="s">
        <v>62</v>
      </c>
      <c r="M1574" s="69" t="s">
        <v>60</v>
      </c>
      <c r="O1574" s="69" t="s">
        <v>1220</v>
      </c>
      <c r="P1574" s="2" t="s">
        <v>883</v>
      </c>
    </row>
    <row r="1575" spans="1:16" ht="15" x14ac:dyDescent="0.2">
      <c r="A1575" s="70" t="s">
        <v>253</v>
      </c>
      <c r="B1575" s="69">
        <v>1870</v>
      </c>
      <c r="C1575" s="69" t="s">
        <v>700</v>
      </c>
      <c r="D1575" s="70" t="s">
        <v>1167</v>
      </c>
      <c r="E1575" s="70"/>
      <c r="F1575" s="70">
        <v>1</v>
      </c>
      <c r="G1575" t="s">
        <v>1219</v>
      </c>
      <c r="H1575" t="s">
        <v>730</v>
      </c>
      <c r="I1575" t="s">
        <v>896</v>
      </c>
      <c r="J1575" t="s">
        <v>745</v>
      </c>
      <c r="K1575" t="s">
        <v>1163</v>
      </c>
      <c r="L1575" s="69" t="s">
        <v>62</v>
      </c>
      <c r="M1575" s="69" t="s">
        <v>60</v>
      </c>
      <c r="O1575" s="69" t="s">
        <v>1220</v>
      </c>
      <c r="P1575" s="2" t="s">
        <v>883</v>
      </c>
    </row>
    <row r="1576" spans="1:16" ht="15" x14ac:dyDescent="0.2">
      <c r="A1576" s="70" t="s">
        <v>253</v>
      </c>
      <c r="B1576" s="69">
        <v>1871</v>
      </c>
      <c r="C1576" s="69" t="s">
        <v>700</v>
      </c>
      <c r="D1576" s="70" t="s">
        <v>1167</v>
      </c>
      <c r="E1576" s="70"/>
      <c r="F1576" s="70">
        <v>1</v>
      </c>
      <c r="G1576" t="s">
        <v>1219</v>
      </c>
      <c r="H1576" t="s">
        <v>730</v>
      </c>
      <c r="I1576" t="s">
        <v>896</v>
      </c>
      <c r="J1576" t="s">
        <v>745</v>
      </c>
      <c r="K1576" t="s">
        <v>1163</v>
      </c>
      <c r="L1576" s="69" t="s">
        <v>62</v>
      </c>
      <c r="M1576" s="69" t="s">
        <v>60</v>
      </c>
      <c r="O1576" s="69" t="s">
        <v>1220</v>
      </c>
      <c r="P1576" s="2" t="s">
        <v>883</v>
      </c>
    </row>
    <row r="1577" spans="1:16" ht="15" x14ac:dyDescent="0.2">
      <c r="A1577" s="70" t="s">
        <v>298</v>
      </c>
      <c r="B1577" s="69">
        <v>2948</v>
      </c>
      <c r="C1577" s="69" t="s">
        <v>700</v>
      </c>
      <c r="D1577" s="70" t="s">
        <v>1167</v>
      </c>
      <c r="E1577" s="70"/>
      <c r="F1577" s="70">
        <v>1</v>
      </c>
      <c r="G1577" t="s">
        <v>1219</v>
      </c>
      <c r="H1577" t="s">
        <v>730</v>
      </c>
      <c r="I1577" t="s">
        <v>896</v>
      </c>
      <c r="J1577" t="s">
        <v>745</v>
      </c>
      <c r="K1577" t="s">
        <v>1163</v>
      </c>
      <c r="L1577" s="69" t="s">
        <v>62</v>
      </c>
      <c r="M1577" s="69" t="s">
        <v>60</v>
      </c>
      <c r="O1577" s="69" t="s">
        <v>1220</v>
      </c>
      <c r="P1577" s="2" t="s">
        <v>883</v>
      </c>
    </row>
    <row r="1578" spans="1:16" ht="15" x14ac:dyDescent="0.2">
      <c r="A1578" s="70" t="s">
        <v>298</v>
      </c>
      <c r="B1578" s="69">
        <v>2960</v>
      </c>
      <c r="C1578" s="69" t="s">
        <v>700</v>
      </c>
      <c r="D1578" s="70" t="s">
        <v>1167</v>
      </c>
      <c r="E1578" s="70"/>
      <c r="F1578" s="70">
        <v>1</v>
      </c>
      <c r="G1578" t="s">
        <v>1219</v>
      </c>
      <c r="H1578" t="s">
        <v>730</v>
      </c>
      <c r="I1578" t="s">
        <v>896</v>
      </c>
      <c r="J1578" t="s">
        <v>745</v>
      </c>
      <c r="K1578" t="s">
        <v>1163</v>
      </c>
      <c r="L1578" s="69" t="s">
        <v>62</v>
      </c>
      <c r="M1578" s="69" t="s">
        <v>60</v>
      </c>
      <c r="O1578" s="69" t="s">
        <v>1220</v>
      </c>
      <c r="P1578" s="2" t="s">
        <v>883</v>
      </c>
    </row>
    <row r="1579" spans="1:16" ht="15" x14ac:dyDescent="0.2">
      <c r="A1579" s="70" t="s">
        <v>298</v>
      </c>
      <c r="B1579" s="69">
        <v>2961</v>
      </c>
      <c r="C1579" s="69" t="s">
        <v>700</v>
      </c>
      <c r="D1579" s="70" t="s">
        <v>1167</v>
      </c>
      <c r="E1579" s="70"/>
      <c r="F1579" s="70">
        <v>1</v>
      </c>
      <c r="G1579" t="s">
        <v>1219</v>
      </c>
      <c r="H1579" t="s">
        <v>730</v>
      </c>
      <c r="I1579" t="s">
        <v>896</v>
      </c>
      <c r="J1579" t="s">
        <v>745</v>
      </c>
      <c r="K1579" t="s">
        <v>1163</v>
      </c>
      <c r="L1579" s="69" t="s">
        <v>62</v>
      </c>
      <c r="M1579" s="69" t="s">
        <v>60</v>
      </c>
      <c r="O1579" s="69" t="s">
        <v>1220</v>
      </c>
      <c r="P1579" s="2" t="s">
        <v>883</v>
      </c>
    </row>
    <row r="1580" spans="1:16" ht="15" x14ac:dyDescent="0.2">
      <c r="A1580" s="70" t="s">
        <v>253</v>
      </c>
      <c r="B1580" s="69">
        <v>1761</v>
      </c>
      <c r="C1580" s="69" t="s">
        <v>700</v>
      </c>
      <c r="D1580" s="70" t="s">
        <v>1168</v>
      </c>
      <c r="E1580" s="70"/>
      <c r="F1580" s="70">
        <v>1</v>
      </c>
      <c r="G1580" t="s">
        <v>1219</v>
      </c>
      <c r="H1580" t="s">
        <v>730</v>
      </c>
      <c r="I1580" t="s">
        <v>896</v>
      </c>
      <c r="J1580" t="s">
        <v>745</v>
      </c>
      <c r="K1580" t="s">
        <v>1163</v>
      </c>
      <c r="L1580" s="69" t="s">
        <v>62</v>
      </c>
      <c r="M1580" s="69" t="s">
        <v>60</v>
      </c>
      <c r="O1580" s="69" t="s">
        <v>1220</v>
      </c>
      <c r="P1580" s="2" t="s">
        <v>884</v>
      </c>
    </row>
    <row r="1581" spans="1:16" ht="15" x14ac:dyDescent="0.2">
      <c r="A1581" s="70" t="s">
        <v>253</v>
      </c>
      <c r="B1581" s="69">
        <v>1762</v>
      </c>
      <c r="C1581" s="69" t="s">
        <v>700</v>
      </c>
      <c r="D1581" s="70" t="s">
        <v>1168</v>
      </c>
      <c r="E1581" s="70"/>
      <c r="F1581" s="70">
        <v>1</v>
      </c>
      <c r="G1581" t="s">
        <v>1219</v>
      </c>
      <c r="H1581" t="s">
        <v>730</v>
      </c>
      <c r="I1581" t="s">
        <v>896</v>
      </c>
      <c r="J1581" t="s">
        <v>745</v>
      </c>
      <c r="K1581" t="s">
        <v>1163</v>
      </c>
      <c r="L1581" s="69" t="s">
        <v>62</v>
      </c>
      <c r="M1581" s="69" t="s">
        <v>60</v>
      </c>
      <c r="O1581" s="69" t="s">
        <v>1220</v>
      </c>
      <c r="P1581" s="2" t="s">
        <v>884</v>
      </c>
    </row>
    <row r="1582" spans="1:16" ht="15" x14ac:dyDescent="0.2">
      <c r="A1582" s="70" t="s">
        <v>253</v>
      </c>
      <c r="B1582" s="69">
        <v>1763</v>
      </c>
      <c r="C1582" s="69" t="s">
        <v>700</v>
      </c>
      <c r="D1582" s="70" t="s">
        <v>1168</v>
      </c>
      <c r="E1582" s="70"/>
      <c r="F1582" s="70">
        <v>1</v>
      </c>
      <c r="G1582" t="s">
        <v>1219</v>
      </c>
      <c r="H1582" t="s">
        <v>730</v>
      </c>
      <c r="I1582" t="s">
        <v>896</v>
      </c>
      <c r="J1582" t="s">
        <v>745</v>
      </c>
      <c r="K1582" t="s">
        <v>1163</v>
      </c>
      <c r="L1582" s="69" t="s">
        <v>62</v>
      </c>
      <c r="M1582" s="69" t="s">
        <v>60</v>
      </c>
      <c r="O1582" s="69" t="s">
        <v>1220</v>
      </c>
      <c r="P1582" s="2" t="s">
        <v>884</v>
      </c>
    </row>
    <row r="1583" spans="1:16" ht="15" x14ac:dyDescent="0.2">
      <c r="A1583" s="70" t="s">
        <v>253</v>
      </c>
      <c r="B1583" s="69">
        <v>1779</v>
      </c>
      <c r="C1583" s="69" t="s">
        <v>700</v>
      </c>
      <c r="D1583" s="70" t="s">
        <v>1169</v>
      </c>
      <c r="E1583" s="70"/>
      <c r="F1583" s="70">
        <v>1</v>
      </c>
      <c r="G1583" t="s">
        <v>1219</v>
      </c>
      <c r="H1583" t="s">
        <v>730</v>
      </c>
      <c r="I1583" t="s">
        <v>896</v>
      </c>
      <c r="J1583" t="s">
        <v>745</v>
      </c>
      <c r="K1583" t="s">
        <v>1163</v>
      </c>
      <c r="L1583" s="69" t="s">
        <v>62</v>
      </c>
      <c r="M1583" s="69" t="s">
        <v>60</v>
      </c>
      <c r="O1583" s="69" t="s">
        <v>1220</v>
      </c>
      <c r="P1583" s="2" t="s">
        <v>885</v>
      </c>
    </row>
    <row r="1584" spans="1:16" ht="15" x14ac:dyDescent="0.2">
      <c r="A1584" s="70" t="s">
        <v>253</v>
      </c>
      <c r="B1584" s="69">
        <v>1780</v>
      </c>
      <c r="C1584" s="69" t="s">
        <v>700</v>
      </c>
      <c r="D1584" s="70" t="s">
        <v>1169</v>
      </c>
      <c r="E1584" s="70"/>
      <c r="F1584" s="70">
        <v>1</v>
      </c>
      <c r="G1584" t="s">
        <v>1219</v>
      </c>
      <c r="H1584" t="s">
        <v>730</v>
      </c>
      <c r="I1584" t="s">
        <v>896</v>
      </c>
      <c r="J1584" t="s">
        <v>745</v>
      </c>
      <c r="K1584" t="s">
        <v>1163</v>
      </c>
      <c r="L1584" s="69" t="s">
        <v>62</v>
      </c>
      <c r="M1584" s="69" t="s">
        <v>60</v>
      </c>
      <c r="O1584" s="69" t="s">
        <v>1220</v>
      </c>
      <c r="P1584" s="2" t="s">
        <v>885</v>
      </c>
    </row>
    <row r="1585" spans="1:16" ht="15" x14ac:dyDescent="0.2">
      <c r="A1585" s="70" t="s">
        <v>253</v>
      </c>
      <c r="B1585" s="69">
        <v>1781</v>
      </c>
      <c r="C1585" s="69" t="s">
        <v>700</v>
      </c>
      <c r="D1585" s="70" t="s">
        <v>1169</v>
      </c>
      <c r="E1585" s="70"/>
      <c r="F1585" s="70">
        <v>1</v>
      </c>
      <c r="G1585" t="s">
        <v>1219</v>
      </c>
      <c r="H1585" t="s">
        <v>730</v>
      </c>
      <c r="I1585" t="s">
        <v>896</v>
      </c>
      <c r="J1585" t="s">
        <v>745</v>
      </c>
      <c r="K1585" t="s">
        <v>1163</v>
      </c>
      <c r="L1585" s="69" t="s">
        <v>62</v>
      </c>
      <c r="M1585" s="69" t="s">
        <v>60</v>
      </c>
      <c r="O1585" s="69" t="s">
        <v>1220</v>
      </c>
      <c r="P1585" s="2" t="s">
        <v>885</v>
      </c>
    </row>
    <row r="1586" spans="1:16" ht="15" x14ac:dyDescent="0.2">
      <c r="A1586" s="70" t="s">
        <v>328</v>
      </c>
      <c r="B1586" s="69">
        <v>3328</v>
      </c>
      <c r="C1586" s="69" t="s">
        <v>700</v>
      </c>
      <c r="D1586" s="70" t="s">
        <v>1169</v>
      </c>
      <c r="E1586" s="70"/>
      <c r="F1586" s="70">
        <v>1</v>
      </c>
      <c r="G1586" t="s">
        <v>1219</v>
      </c>
      <c r="H1586" t="s">
        <v>730</v>
      </c>
      <c r="I1586" t="s">
        <v>896</v>
      </c>
      <c r="J1586" t="s">
        <v>745</v>
      </c>
      <c r="K1586" t="s">
        <v>1163</v>
      </c>
      <c r="L1586" s="69" t="s">
        <v>62</v>
      </c>
      <c r="M1586" s="69" t="s">
        <v>60</v>
      </c>
      <c r="O1586" s="69" t="s">
        <v>1220</v>
      </c>
      <c r="P1586" s="2" t="s">
        <v>885</v>
      </c>
    </row>
    <row r="1587" spans="1:16" ht="15" x14ac:dyDescent="0.2">
      <c r="A1587" s="70" t="s">
        <v>328</v>
      </c>
      <c r="B1587" s="69">
        <v>3340</v>
      </c>
      <c r="C1587" s="69" t="s">
        <v>700</v>
      </c>
      <c r="D1587" s="70" t="s">
        <v>1169</v>
      </c>
      <c r="E1587" s="70"/>
      <c r="F1587" s="70">
        <v>1</v>
      </c>
      <c r="G1587" t="s">
        <v>1219</v>
      </c>
      <c r="H1587" t="s">
        <v>730</v>
      </c>
      <c r="I1587" t="s">
        <v>896</v>
      </c>
      <c r="J1587" t="s">
        <v>745</v>
      </c>
      <c r="K1587" t="s">
        <v>1163</v>
      </c>
      <c r="L1587" s="69" t="s">
        <v>62</v>
      </c>
      <c r="M1587" s="69" t="s">
        <v>60</v>
      </c>
      <c r="O1587" s="69" t="s">
        <v>1220</v>
      </c>
      <c r="P1587" s="2" t="s">
        <v>885</v>
      </c>
    </row>
    <row r="1588" spans="1:16" ht="15" x14ac:dyDescent="0.2">
      <c r="A1588" s="70" t="s">
        <v>328</v>
      </c>
      <c r="B1588" s="69">
        <v>3341</v>
      </c>
      <c r="C1588" s="69" t="s">
        <v>700</v>
      </c>
      <c r="D1588" s="70" t="s">
        <v>1169</v>
      </c>
      <c r="E1588" s="70"/>
      <c r="F1588" s="70">
        <v>1</v>
      </c>
      <c r="G1588" t="s">
        <v>1219</v>
      </c>
      <c r="H1588" t="s">
        <v>730</v>
      </c>
      <c r="I1588" t="s">
        <v>896</v>
      </c>
      <c r="J1588" t="s">
        <v>745</v>
      </c>
      <c r="K1588" t="s">
        <v>1163</v>
      </c>
      <c r="L1588" s="69" t="s">
        <v>62</v>
      </c>
      <c r="M1588" s="69" t="s">
        <v>60</v>
      </c>
      <c r="O1588" s="69" t="s">
        <v>1220</v>
      </c>
      <c r="P1588" s="2" t="s">
        <v>885</v>
      </c>
    </row>
    <row r="1589" spans="1:16" ht="15" x14ac:dyDescent="0.2">
      <c r="A1589" s="70" t="s">
        <v>253</v>
      </c>
      <c r="B1589" s="69">
        <v>1799</v>
      </c>
      <c r="C1589" s="69" t="s">
        <v>700</v>
      </c>
      <c r="D1589" s="70" t="s">
        <v>1216</v>
      </c>
      <c r="E1589" s="70" t="s">
        <v>907</v>
      </c>
      <c r="F1589" s="70">
        <v>1</v>
      </c>
      <c r="G1589" t="s">
        <v>1219</v>
      </c>
      <c r="H1589" t="s">
        <v>730</v>
      </c>
      <c r="I1589" t="s">
        <v>896</v>
      </c>
      <c r="J1589" t="s">
        <v>745</v>
      </c>
      <c r="K1589" t="s">
        <v>1163</v>
      </c>
      <c r="L1589" s="69" t="s">
        <v>62</v>
      </c>
      <c r="M1589" s="69" t="s">
        <v>60</v>
      </c>
      <c r="O1589" s="69" t="s">
        <v>1220</v>
      </c>
    </row>
    <row r="1590" spans="1:16" ht="15" x14ac:dyDescent="0.2">
      <c r="A1590" s="70" t="s">
        <v>328</v>
      </c>
      <c r="B1590" s="69">
        <v>3332</v>
      </c>
      <c r="C1590" s="69" t="s">
        <v>700</v>
      </c>
      <c r="D1590" s="70" t="s">
        <v>908</v>
      </c>
      <c r="E1590" s="70" t="s">
        <v>908</v>
      </c>
      <c r="F1590" s="69">
        <v>1</v>
      </c>
      <c r="G1590" t="s">
        <v>1219</v>
      </c>
      <c r="H1590" t="s">
        <v>730</v>
      </c>
      <c r="I1590" t="s">
        <v>896</v>
      </c>
      <c r="J1590" t="s">
        <v>745</v>
      </c>
      <c r="K1590" s="69" t="s">
        <v>1163</v>
      </c>
      <c r="L1590" s="69" t="s">
        <v>62</v>
      </c>
      <c r="M1590" s="69" t="s">
        <v>60</v>
      </c>
      <c r="N1590" s="69"/>
      <c r="O1590" s="69" t="s">
        <v>1220</v>
      </c>
    </row>
    <row r="1591" spans="1:16" ht="15" x14ac:dyDescent="0.2">
      <c r="A1591" s="70" t="s">
        <v>282</v>
      </c>
      <c r="B1591" s="69">
        <v>2633</v>
      </c>
      <c r="C1591" s="69" t="s">
        <v>700</v>
      </c>
      <c r="D1591" s="70" t="s">
        <v>887</v>
      </c>
      <c r="E1591" s="70" t="s">
        <v>887</v>
      </c>
      <c r="F1591" s="70">
        <v>1</v>
      </c>
      <c r="G1591" t="s">
        <v>1219</v>
      </c>
      <c r="H1591" t="s">
        <v>730</v>
      </c>
      <c r="I1591" t="s">
        <v>896</v>
      </c>
      <c r="J1591" t="s">
        <v>745</v>
      </c>
      <c r="K1591" s="69" t="s">
        <v>1163</v>
      </c>
      <c r="L1591" s="69" t="s">
        <v>62</v>
      </c>
      <c r="M1591" s="69" t="s">
        <v>60</v>
      </c>
      <c r="N1591" s="69"/>
      <c r="O1591" s="69" t="s">
        <v>1220</v>
      </c>
    </row>
    <row r="1592" spans="1:16" ht="15" x14ac:dyDescent="0.2">
      <c r="A1592" s="70" t="s">
        <v>282</v>
      </c>
      <c r="B1592" s="69">
        <v>2634</v>
      </c>
      <c r="C1592" s="69" t="s">
        <v>700</v>
      </c>
      <c r="D1592" s="70" t="s">
        <v>887</v>
      </c>
      <c r="E1592" s="70" t="s">
        <v>887</v>
      </c>
      <c r="F1592" s="69">
        <v>1</v>
      </c>
      <c r="G1592" t="s">
        <v>1219</v>
      </c>
      <c r="H1592" t="s">
        <v>730</v>
      </c>
      <c r="I1592" t="s">
        <v>896</v>
      </c>
      <c r="J1592" t="s">
        <v>745</v>
      </c>
      <c r="K1592" s="69" t="s">
        <v>1163</v>
      </c>
      <c r="L1592" s="69" t="s">
        <v>62</v>
      </c>
      <c r="M1592" s="69" t="s">
        <v>60</v>
      </c>
      <c r="N1592" s="69"/>
      <c r="O1592" s="69" t="s">
        <v>1220</v>
      </c>
    </row>
    <row r="1593" spans="1:16" ht="15" x14ac:dyDescent="0.2">
      <c r="A1593" s="70" t="s">
        <v>282</v>
      </c>
      <c r="B1593" s="69">
        <v>2646</v>
      </c>
      <c r="C1593" s="69" t="s">
        <v>700</v>
      </c>
      <c r="D1593" s="70" t="s">
        <v>887</v>
      </c>
      <c r="E1593" s="70" t="s">
        <v>887</v>
      </c>
      <c r="F1593" s="70">
        <v>1</v>
      </c>
      <c r="G1593" t="s">
        <v>1219</v>
      </c>
      <c r="H1593" t="s">
        <v>730</v>
      </c>
      <c r="I1593" t="s">
        <v>896</v>
      </c>
      <c r="J1593" t="s">
        <v>745</v>
      </c>
      <c r="K1593" s="69" t="s">
        <v>1163</v>
      </c>
      <c r="L1593" s="69" t="s">
        <v>62</v>
      </c>
      <c r="M1593" s="69" t="s">
        <v>60</v>
      </c>
      <c r="N1593" s="69"/>
      <c r="O1593" s="69" t="s">
        <v>1220</v>
      </c>
    </row>
    <row r="1594" spans="1:16" ht="15" x14ac:dyDescent="0.2">
      <c r="A1594" s="70" t="s">
        <v>253</v>
      </c>
      <c r="B1594" s="69">
        <v>1784</v>
      </c>
      <c r="C1594" s="69" t="s">
        <v>700</v>
      </c>
      <c r="D1594" s="70" t="s">
        <v>910</v>
      </c>
      <c r="E1594" s="70" t="s">
        <v>910</v>
      </c>
      <c r="F1594" s="70">
        <v>1</v>
      </c>
      <c r="G1594" t="s">
        <v>1219</v>
      </c>
      <c r="H1594" t="s">
        <v>730</v>
      </c>
      <c r="I1594" t="s">
        <v>896</v>
      </c>
      <c r="J1594" t="s">
        <v>745</v>
      </c>
      <c r="K1594" t="s">
        <v>1163</v>
      </c>
      <c r="L1594" s="69" t="s">
        <v>62</v>
      </c>
      <c r="M1594" s="69" t="s">
        <v>60</v>
      </c>
      <c r="O1594" s="69" t="s">
        <v>1220</v>
      </c>
    </row>
    <row r="1595" spans="1:16" ht="15" x14ac:dyDescent="0.2">
      <c r="A1595" s="70" t="s">
        <v>253</v>
      </c>
      <c r="B1595" s="69">
        <v>1785</v>
      </c>
      <c r="C1595" s="69" t="s">
        <v>700</v>
      </c>
      <c r="D1595" s="70" t="s">
        <v>910</v>
      </c>
      <c r="E1595" s="70" t="s">
        <v>910</v>
      </c>
      <c r="F1595" s="70">
        <v>1</v>
      </c>
      <c r="G1595" t="s">
        <v>1219</v>
      </c>
      <c r="H1595" t="s">
        <v>730</v>
      </c>
      <c r="I1595" t="s">
        <v>896</v>
      </c>
      <c r="J1595" t="s">
        <v>745</v>
      </c>
      <c r="K1595" t="s">
        <v>1163</v>
      </c>
      <c r="L1595" s="69" t="s">
        <v>62</v>
      </c>
      <c r="M1595" s="69" t="s">
        <v>60</v>
      </c>
      <c r="O1595" s="69" t="s">
        <v>1220</v>
      </c>
    </row>
    <row r="1596" spans="1:16" ht="15" x14ac:dyDescent="0.2">
      <c r="A1596" s="70" t="s">
        <v>298</v>
      </c>
      <c r="B1596" s="69">
        <v>2970</v>
      </c>
      <c r="C1596" s="69" t="s">
        <v>700</v>
      </c>
      <c r="D1596" s="70" t="s">
        <v>910</v>
      </c>
      <c r="E1596" s="70" t="s">
        <v>910</v>
      </c>
      <c r="F1596" s="70">
        <v>1</v>
      </c>
      <c r="G1596" t="s">
        <v>1219</v>
      </c>
      <c r="H1596" t="s">
        <v>730</v>
      </c>
      <c r="I1596" t="s">
        <v>896</v>
      </c>
      <c r="J1596" t="s">
        <v>745</v>
      </c>
      <c r="K1596" t="s">
        <v>1163</v>
      </c>
      <c r="L1596" s="69" t="s">
        <v>62</v>
      </c>
      <c r="M1596" s="69" t="s">
        <v>60</v>
      </c>
      <c r="O1596" s="69" t="s">
        <v>1221</v>
      </c>
    </row>
    <row r="1597" spans="1:16" ht="15" x14ac:dyDescent="0.2">
      <c r="A1597" s="70" t="s">
        <v>298</v>
      </c>
      <c r="B1597" s="69">
        <v>2971</v>
      </c>
      <c r="C1597" s="69" t="s">
        <v>700</v>
      </c>
      <c r="D1597" s="70" t="s">
        <v>910</v>
      </c>
      <c r="E1597" s="70" t="s">
        <v>910</v>
      </c>
      <c r="F1597" s="70">
        <v>1</v>
      </c>
      <c r="G1597" t="s">
        <v>1219</v>
      </c>
      <c r="H1597" t="s">
        <v>730</v>
      </c>
      <c r="I1597" t="s">
        <v>896</v>
      </c>
      <c r="J1597" t="s">
        <v>745</v>
      </c>
      <c r="K1597" t="s">
        <v>1163</v>
      </c>
      <c r="L1597" s="69" t="s">
        <v>62</v>
      </c>
      <c r="M1597" s="69" t="s">
        <v>60</v>
      </c>
      <c r="O1597" s="69" t="s">
        <v>1221</v>
      </c>
    </row>
    <row r="1598" spans="1:16" ht="15" x14ac:dyDescent="0.2">
      <c r="A1598" s="70" t="s">
        <v>298</v>
      </c>
      <c r="B1598" s="69">
        <v>2972</v>
      </c>
      <c r="C1598" s="69" t="s">
        <v>700</v>
      </c>
      <c r="D1598" s="70" t="s">
        <v>910</v>
      </c>
      <c r="E1598" s="70" t="s">
        <v>910</v>
      </c>
      <c r="F1598" s="70">
        <v>1</v>
      </c>
      <c r="G1598" t="s">
        <v>1219</v>
      </c>
      <c r="H1598" t="s">
        <v>730</v>
      </c>
      <c r="I1598" t="s">
        <v>896</v>
      </c>
      <c r="J1598" t="s">
        <v>745</v>
      </c>
      <c r="K1598" t="s">
        <v>1163</v>
      </c>
      <c r="L1598" s="69" t="s">
        <v>62</v>
      </c>
      <c r="M1598" s="69" t="s">
        <v>60</v>
      </c>
      <c r="O1598" s="69" t="s">
        <v>1221</v>
      </c>
    </row>
    <row r="1599" spans="1:16" ht="15" x14ac:dyDescent="0.2">
      <c r="A1599" s="70" t="s">
        <v>253</v>
      </c>
      <c r="B1599" s="69">
        <v>1754</v>
      </c>
      <c r="C1599" s="69" t="s">
        <v>700</v>
      </c>
      <c r="D1599" s="70" t="s">
        <v>888</v>
      </c>
      <c r="E1599" s="70" t="s">
        <v>888</v>
      </c>
      <c r="F1599" s="70">
        <v>1</v>
      </c>
      <c r="G1599" t="s">
        <v>1219</v>
      </c>
      <c r="H1599" t="s">
        <v>730</v>
      </c>
      <c r="I1599" t="s">
        <v>896</v>
      </c>
      <c r="J1599" t="s">
        <v>745</v>
      </c>
      <c r="K1599" t="s">
        <v>1163</v>
      </c>
      <c r="L1599" s="69" t="s">
        <v>62</v>
      </c>
      <c r="M1599" s="69" t="s">
        <v>60</v>
      </c>
      <c r="O1599" s="69" t="s">
        <v>1220</v>
      </c>
    </row>
    <row r="1600" spans="1:16" ht="15" x14ac:dyDescent="0.2">
      <c r="A1600" s="70" t="s">
        <v>253</v>
      </c>
      <c r="B1600" s="69">
        <v>1823</v>
      </c>
      <c r="C1600" s="69" t="s">
        <v>700</v>
      </c>
      <c r="D1600" s="70" t="s">
        <v>888</v>
      </c>
      <c r="E1600" s="70" t="s">
        <v>888</v>
      </c>
      <c r="F1600" s="70">
        <v>1</v>
      </c>
      <c r="G1600" t="s">
        <v>1219</v>
      </c>
      <c r="H1600" t="s">
        <v>730</v>
      </c>
      <c r="I1600" t="s">
        <v>896</v>
      </c>
      <c r="J1600" t="s">
        <v>745</v>
      </c>
      <c r="K1600" t="s">
        <v>1163</v>
      </c>
      <c r="L1600" s="69" t="s">
        <v>62</v>
      </c>
      <c r="M1600" s="69" t="s">
        <v>60</v>
      </c>
      <c r="O1600" s="69" t="s">
        <v>1220</v>
      </c>
    </row>
    <row r="1601" spans="1:15" ht="15" x14ac:dyDescent="0.2">
      <c r="A1601" s="70" t="s">
        <v>282</v>
      </c>
      <c r="B1601" s="69">
        <v>2643</v>
      </c>
      <c r="C1601" s="69" t="s">
        <v>700</v>
      </c>
      <c r="D1601" s="70" t="s">
        <v>888</v>
      </c>
      <c r="E1601" s="70" t="s">
        <v>888</v>
      </c>
      <c r="F1601" s="70">
        <v>1</v>
      </c>
      <c r="G1601" t="s">
        <v>1219</v>
      </c>
      <c r="H1601" t="s">
        <v>730</v>
      </c>
      <c r="I1601" t="s">
        <v>896</v>
      </c>
      <c r="J1601" t="s">
        <v>745</v>
      </c>
      <c r="K1601" t="s">
        <v>1163</v>
      </c>
      <c r="L1601" s="69" t="s">
        <v>62</v>
      </c>
      <c r="M1601" s="69" t="s">
        <v>60</v>
      </c>
      <c r="O1601" s="69" t="s">
        <v>1220</v>
      </c>
    </row>
    <row r="1602" spans="1:15" ht="15" x14ac:dyDescent="0.2">
      <c r="A1602" s="70" t="s">
        <v>282</v>
      </c>
      <c r="B1602" s="69">
        <v>2677</v>
      </c>
      <c r="C1602" s="69" t="s">
        <v>700</v>
      </c>
      <c r="D1602" s="70" t="s">
        <v>888</v>
      </c>
      <c r="E1602" s="70" t="s">
        <v>888</v>
      </c>
      <c r="F1602" s="70">
        <v>1</v>
      </c>
      <c r="G1602" t="s">
        <v>1219</v>
      </c>
      <c r="H1602" t="s">
        <v>730</v>
      </c>
      <c r="I1602" t="s">
        <v>896</v>
      </c>
      <c r="J1602" t="s">
        <v>745</v>
      </c>
      <c r="K1602" t="s">
        <v>1163</v>
      </c>
      <c r="L1602" s="69" t="s">
        <v>62</v>
      </c>
      <c r="M1602" s="69" t="s">
        <v>60</v>
      </c>
      <c r="O1602" s="69" t="s">
        <v>1220</v>
      </c>
    </row>
    <row r="1603" spans="1:15" ht="15" x14ac:dyDescent="0.2">
      <c r="A1603" s="70" t="s">
        <v>282</v>
      </c>
      <c r="B1603" s="69">
        <v>2678</v>
      </c>
      <c r="C1603" s="69" t="s">
        <v>700</v>
      </c>
      <c r="D1603" s="70" t="s">
        <v>888</v>
      </c>
      <c r="E1603" s="70" t="s">
        <v>888</v>
      </c>
      <c r="F1603" s="70">
        <v>1</v>
      </c>
      <c r="G1603" t="s">
        <v>1219</v>
      </c>
      <c r="H1603" t="s">
        <v>730</v>
      </c>
      <c r="I1603" t="s">
        <v>896</v>
      </c>
      <c r="J1603" t="s">
        <v>745</v>
      </c>
      <c r="K1603" t="s">
        <v>1163</v>
      </c>
      <c r="L1603" s="69" t="s">
        <v>62</v>
      </c>
      <c r="M1603" s="69" t="s">
        <v>60</v>
      </c>
      <c r="O1603" s="69" t="s">
        <v>1220</v>
      </c>
    </row>
    <row r="1604" spans="1:15" ht="15" x14ac:dyDescent="0.2">
      <c r="A1604" s="70" t="s">
        <v>328</v>
      </c>
      <c r="B1604" s="69">
        <v>3345</v>
      </c>
      <c r="C1604" s="69" t="s">
        <v>700</v>
      </c>
      <c r="D1604" s="70" t="s">
        <v>888</v>
      </c>
      <c r="E1604" s="70" t="s">
        <v>888</v>
      </c>
      <c r="F1604" s="69">
        <v>1</v>
      </c>
      <c r="G1604" t="s">
        <v>1219</v>
      </c>
      <c r="H1604" t="s">
        <v>730</v>
      </c>
      <c r="I1604" t="s">
        <v>896</v>
      </c>
      <c r="J1604" t="s">
        <v>745</v>
      </c>
      <c r="K1604" t="s">
        <v>1163</v>
      </c>
      <c r="L1604" s="69" t="s">
        <v>62</v>
      </c>
      <c r="M1604" s="69" t="s">
        <v>60</v>
      </c>
      <c r="O1604" s="69" t="s">
        <v>1220</v>
      </c>
    </row>
    <row r="1605" spans="1:15" ht="15" x14ac:dyDescent="0.2">
      <c r="A1605" s="70" t="s">
        <v>328</v>
      </c>
      <c r="B1605" s="69">
        <v>3346</v>
      </c>
      <c r="C1605" s="69" t="s">
        <v>700</v>
      </c>
      <c r="D1605" s="70" t="s">
        <v>888</v>
      </c>
      <c r="E1605" s="70" t="s">
        <v>888</v>
      </c>
      <c r="F1605" s="69">
        <v>1</v>
      </c>
      <c r="G1605" t="s">
        <v>1219</v>
      </c>
      <c r="H1605" t="s">
        <v>730</v>
      </c>
      <c r="I1605" t="s">
        <v>896</v>
      </c>
      <c r="J1605" t="s">
        <v>745</v>
      </c>
      <c r="K1605" t="s">
        <v>1163</v>
      </c>
      <c r="L1605" s="69" t="s">
        <v>62</v>
      </c>
      <c r="M1605" s="69" t="s">
        <v>60</v>
      </c>
      <c r="O1605" s="69" t="s">
        <v>1220</v>
      </c>
    </row>
    <row r="1606" spans="1:15" ht="15" x14ac:dyDescent="0.2">
      <c r="A1606" s="70" t="s">
        <v>328</v>
      </c>
      <c r="B1606" s="69">
        <v>3347</v>
      </c>
      <c r="C1606" s="69" t="s">
        <v>700</v>
      </c>
      <c r="D1606" s="70" t="s">
        <v>888</v>
      </c>
      <c r="E1606" s="70" t="s">
        <v>888</v>
      </c>
      <c r="F1606" s="69">
        <v>1</v>
      </c>
      <c r="G1606" t="s">
        <v>1219</v>
      </c>
      <c r="H1606" t="s">
        <v>730</v>
      </c>
      <c r="I1606" t="s">
        <v>896</v>
      </c>
      <c r="J1606" t="s">
        <v>745</v>
      </c>
      <c r="K1606" t="s">
        <v>1163</v>
      </c>
      <c r="L1606" s="69" t="s">
        <v>62</v>
      </c>
      <c r="M1606" s="69" t="s">
        <v>60</v>
      </c>
      <c r="O1606" s="69" t="s">
        <v>1220</v>
      </c>
    </row>
    <row r="1607" spans="1:15" ht="15" x14ac:dyDescent="0.2">
      <c r="A1607" s="70" t="s">
        <v>253</v>
      </c>
      <c r="B1607" s="69">
        <v>1989</v>
      </c>
      <c r="C1607" s="69" t="s">
        <v>700</v>
      </c>
      <c r="D1607" s="70" t="s">
        <v>911</v>
      </c>
      <c r="E1607" s="70" t="s">
        <v>911</v>
      </c>
      <c r="F1607" s="70">
        <v>1</v>
      </c>
      <c r="G1607" t="s">
        <v>1219</v>
      </c>
      <c r="H1607" t="s">
        <v>730</v>
      </c>
      <c r="I1607" t="s">
        <v>896</v>
      </c>
      <c r="J1607" t="s">
        <v>745</v>
      </c>
      <c r="K1607" t="s">
        <v>1163</v>
      </c>
      <c r="L1607" s="69" t="s">
        <v>62</v>
      </c>
      <c r="M1607" s="69" t="s">
        <v>60</v>
      </c>
      <c r="O1607" s="69" t="s">
        <v>1220</v>
      </c>
    </row>
    <row r="1608" spans="1:15" ht="15" x14ac:dyDescent="0.2">
      <c r="A1608" s="70" t="s">
        <v>282</v>
      </c>
      <c r="B1608" s="69">
        <v>2649</v>
      </c>
      <c r="C1608" s="69" t="s">
        <v>700</v>
      </c>
      <c r="D1608" s="70" t="s">
        <v>911</v>
      </c>
      <c r="E1608" s="70" t="s">
        <v>911</v>
      </c>
      <c r="F1608" s="70">
        <v>1</v>
      </c>
      <c r="G1608" t="s">
        <v>1219</v>
      </c>
      <c r="H1608" t="s">
        <v>730</v>
      </c>
      <c r="I1608" t="s">
        <v>896</v>
      </c>
      <c r="J1608" t="s">
        <v>745</v>
      </c>
      <c r="K1608" t="s">
        <v>1163</v>
      </c>
      <c r="L1608" s="69" t="s">
        <v>62</v>
      </c>
      <c r="M1608" s="69" t="s">
        <v>60</v>
      </c>
      <c r="O1608" s="69" t="s">
        <v>1220</v>
      </c>
    </row>
    <row r="1609" spans="1:15" ht="15" x14ac:dyDescent="0.2">
      <c r="A1609" s="70" t="s">
        <v>282</v>
      </c>
      <c r="B1609" s="69">
        <v>2650</v>
      </c>
      <c r="C1609" s="69" t="s">
        <v>700</v>
      </c>
      <c r="D1609" s="70" t="s">
        <v>911</v>
      </c>
      <c r="E1609" s="70" t="s">
        <v>911</v>
      </c>
      <c r="F1609" s="70">
        <v>1</v>
      </c>
      <c r="G1609" t="s">
        <v>1219</v>
      </c>
      <c r="H1609" t="s">
        <v>730</v>
      </c>
      <c r="I1609" t="s">
        <v>896</v>
      </c>
      <c r="J1609" t="s">
        <v>745</v>
      </c>
      <c r="K1609" t="s">
        <v>1163</v>
      </c>
      <c r="L1609" s="69" t="s">
        <v>62</v>
      </c>
      <c r="M1609" s="69" t="s">
        <v>60</v>
      </c>
      <c r="O1609" s="69" t="s">
        <v>1220</v>
      </c>
    </row>
    <row r="1610" spans="1:15" ht="15" x14ac:dyDescent="0.2">
      <c r="A1610" s="70" t="s">
        <v>282</v>
      </c>
      <c r="B1610" s="69">
        <v>2651</v>
      </c>
      <c r="C1610" s="69" t="s">
        <v>700</v>
      </c>
      <c r="D1610" s="70" t="s">
        <v>911</v>
      </c>
      <c r="E1610" s="70" t="s">
        <v>911</v>
      </c>
      <c r="F1610" s="70">
        <v>1</v>
      </c>
      <c r="G1610" t="s">
        <v>1219</v>
      </c>
      <c r="H1610" t="s">
        <v>730</v>
      </c>
      <c r="I1610" t="s">
        <v>896</v>
      </c>
      <c r="J1610" t="s">
        <v>745</v>
      </c>
      <c r="K1610" t="s">
        <v>1163</v>
      </c>
      <c r="L1610" s="69" t="s">
        <v>62</v>
      </c>
      <c r="M1610" s="69" t="s">
        <v>60</v>
      </c>
      <c r="O1610" s="69" t="s">
        <v>1220</v>
      </c>
    </row>
    <row r="1611" spans="1:15" ht="15" x14ac:dyDescent="0.2">
      <c r="A1611" s="70" t="s">
        <v>298</v>
      </c>
      <c r="B1611" s="69">
        <v>2969</v>
      </c>
      <c r="C1611" s="69" t="s">
        <v>700</v>
      </c>
      <c r="D1611" s="70" t="s">
        <v>912</v>
      </c>
      <c r="E1611" s="70" t="s">
        <v>912</v>
      </c>
      <c r="F1611" s="70">
        <v>1</v>
      </c>
      <c r="G1611" t="s">
        <v>1219</v>
      </c>
      <c r="H1611" t="s">
        <v>730</v>
      </c>
      <c r="I1611" t="s">
        <v>896</v>
      </c>
      <c r="J1611" t="s">
        <v>745</v>
      </c>
      <c r="K1611" t="s">
        <v>1163</v>
      </c>
      <c r="L1611" s="69" t="s">
        <v>62</v>
      </c>
      <c r="M1611" s="69" t="s">
        <v>60</v>
      </c>
      <c r="O1611" s="69" t="s">
        <v>1221</v>
      </c>
    </row>
    <row r="1612" spans="1:15" ht="15" x14ac:dyDescent="0.2">
      <c r="A1612" s="70" t="s">
        <v>282</v>
      </c>
      <c r="B1612" s="69">
        <v>2623</v>
      </c>
      <c r="C1612" s="69" t="s">
        <v>700</v>
      </c>
      <c r="D1612" s="70" t="s">
        <v>759</v>
      </c>
      <c r="E1612" s="70" t="s">
        <v>759</v>
      </c>
      <c r="F1612" s="69">
        <v>1</v>
      </c>
      <c r="G1612" t="s">
        <v>1219</v>
      </c>
      <c r="H1612" t="s">
        <v>730</v>
      </c>
      <c r="I1612" t="s">
        <v>896</v>
      </c>
      <c r="J1612" t="s">
        <v>745</v>
      </c>
      <c r="K1612" s="69" t="s">
        <v>1163</v>
      </c>
      <c r="L1612" s="69" t="s">
        <v>62</v>
      </c>
      <c r="M1612" s="69" t="s">
        <v>60</v>
      </c>
      <c r="N1612" s="69"/>
      <c r="O1612" s="69" t="s">
        <v>1220</v>
      </c>
    </row>
    <row r="1613" spans="1:15" ht="15" x14ac:dyDescent="0.2">
      <c r="A1613" s="70" t="s">
        <v>282</v>
      </c>
      <c r="B1613" s="69">
        <v>2624</v>
      </c>
      <c r="C1613" s="69" t="s">
        <v>700</v>
      </c>
      <c r="D1613" s="70" t="s">
        <v>759</v>
      </c>
      <c r="E1613" s="70" t="s">
        <v>759</v>
      </c>
      <c r="F1613" s="69">
        <v>1</v>
      </c>
      <c r="G1613" t="s">
        <v>1219</v>
      </c>
      <c r="H1613" t="s">
        <v>730</v>
      </c>
      <c r="I1613" t="s">
        <v>896</v>
      </c>
      <c r="J1613" t="s">
        <v>745</v>
      </c>
      <c r="K1613" s="69" t="s">
        <v>1163</v>
      </c>
      <c r="L1613" s="69" t="s">
        <v>62</v>
      </c>
      <c r="M1613" s="69" t="s">
        <v>60</v>
      </c>
      <c r="N1613" s="69"/>
      <c r="O1613" s="69" t="s">
        <v>1220</v>
      </c>
    </row>
    <row r="1614" spans="1:15" ht="15" x14ac:dyDescent="0.2">
      <c r="A1614" s="70" t="s">
        <v>282</v>
      </c>
      <c r="B1614" s="69">
        <v>2625</v>
      </c>
      <c r="C1614" s="69" t="s">
        <v>700</v>
      </c>
      <c r="D1614" s="70" t="s">
        <v>759</v>
      </c>
      <c r="E1614" s="70" t="s">
        <v>759</v>
      </c>
      <c r="F1614" s="69">
        <v>1</v>
      </c>
      <c r="G1614" t="s">
        <v>1219</v>
      </c>
      <c r="H1614" t="s">
        <v>730</v>
      </c>
      <c r="I1614" t="s">
        <v>896</v>
      </c>
      <c r="J1614" t="s">
        <v>745</v>
      </c>
      <c r="K1614" s="69" t="s">
        <v>1163</v>
      </c>
      <c r="L1614" s="69" t="s">
        <v>62</v>
      </c>
      <c r="M1614" s="69" t="s">
        <v>60</v>
      </c>
      <c r="N1614" s="69"/>
      <c r="O1614" s="69" t="s">
        <v>1220</v>
      </c>
    </row>
    <row r="1615" spans="1:15" ht="15" x14ac:dyDescent="0.2">
      <c r="A1615" s="70" t="s">
        <v>253</v>
      </c>
      <c r="B1615" s="69">
        <v>1723</v>
      </c>
      <c r="C1615" s="69" t="s">
        <v>700</v>
      </c>
      <c r="D1615" s="70" t="s">
        <v>832</v>
      </c>
      <c r="E1615" s="70" t="s">
        <v>832</v>
      </c>
      <c r="F1615" s="69">
        <v>1</v>
      </c>
      <c r="G1615" t="s">
        <v>1219</v>
      </c>
      <c r="H1615" t="s">
        <v>730</v>
      </c>
      <c r="I1615" t="s">
        <v>896</v>
      </c>
      <c r="J1615" t="s">
        <v>745</v>
      </c>
      <c r="K1615" s="69" t="s">
        <v>1163</v>
      </c>
      <c r="L1615" s="69" t="s">
        <v>62</v>
      </c>
      <c r="M1615" s="69" t="s">
        <v>60</v>
      </c>
      <c r="N1615" s="69"/>
      <c r="O1615" s="69" t="s">
        <v>1220</v>
      </c>
    </row>
    <row r="1616" spans="1:15" ht="15" x14ac:dyDescent="0.2">
      <c r="A1616" s="70" t="s">
        <v>282</v>
      </c>
      <c r="B1616" s="69">
        <v>2644</v>
      </c>
      <c r="C1616" s="69" t="s">
        <v>700</v>
      </c>
      <c r="D1616" s="70" t="s">
        <v>832</v>
      </c>
      <c r="E1616" s="70" t="s">
        <v>832</v>
      </c>
      <c r="F1616" s="69">
        <v>1</v>
      </c>
      <c r="G1616" t="s">
        <v>1219</v>
      </c>
      <c r="H1616" t="s">
        <v>730</v>
      </c>
      <c r="I1616" t="s">
        <v>896</v>
      </c>
      <c r="J1616" t="s">
        <v>745</v>
      </c>
      <c r="K1616" s="69" t="s">
        <v>1163</v>
      </c>
      <c r="L1616" s="69" t="s">
        <v>62</v>
      </c>
      <c r="M1616" s="69" t="s">
        <v>60</v>
      </c>
      <c r="N1616" s="69"/>
      <c r="O1616" s="69" t="s">
        <v>1220</v>
      </c>
    </row>
    <row r="1617" spans="1:15" ht="15" x14ac:dyDescent="0.2">
      <c r="A1617" s="70" t="s">
        <v>282</v>
      </c>
      <c r="B1617" s="69">
        <v>2674</v>
      </c>
      <c r="C1617" s="69" t="s">
        <v>700</v>
      </c>
      <c r="D1617" s="70" t="s">
        <v>832</v>
      </c>
      <c r="E1617" s="70" t="s">
        <v>832</v>
      </c>
      <c r="F1617" s="69">
        <v>1</v>
      </c>
      <c r="G1617" t="s">
        <v>1219</v>
      </c>
      <c r="H1617" t="s">
        <v>730</v>
      </c>
      <c r="I1617" t="s">
        <v>896</v>
      </c>
      <c r="J1617" t="s">
        <v>745</v>
      </c>
      <c r="K1617" s="69" t="s">
        <v>1163</v>
      </c>
      <c r="L1617" s="69" t="s">
        <v>62</v>
      </c>
      <c r="M1617" s="69" t="s">
        <v>60</v>
      </c>
      <c r="N1617" s="69"/>
      <c r="O1617" s="69" t="s">
        <v>1220</v>
      </c>
    </row>
    <row r="1618" spans="1:15" ht="15" x14ac:dyDescent="0.2">
      <c r="A1618" s="70" t="s">
        <v>282</v>
      </c>
      <c r="B1618" s="69">
        <v>2675</v>
      </c>
      <c r="C1618" s="69" t="s">
        <v>700</v>
      </c>
      <c r="D1618" s="70" t="s">
        <v>832</v>
      </c>
      <c r="E1618" s="70" t="s">
        <v>832</v>
      </c>
      <c r="F1618" s="69">
        <v>1</v>
      </c>
      <c r="G1618" t="s">
        <v>1219</v>
      </c>
      <c r="H1618" t="s">
        <v>730</v>
      </c>
      <c r="I1618" t="s">
        <v>896</v>
      </c>
      <c r="J1618" t="s">
        <v>745</v>
      </c>
      <c r="K1618" s="69" t="s">
        <v>1163</v>
      </c>
      <c r="L1618" s="69" t="s">
        <v>62</v>
      </c>
      <c r="M1618" s="69" t="s">
        <v>60</v>
      </c>
      <c r="N1618" s="69"/>
      <c r="O1618" s="69" t="s">
        <v>1220</v>
      </c>
    </row>
    <row r="1619" spans="1:15" ht="15" x14ac:dyDescent="0.2">
      <c r="A1619" s="70" t="s">
        <v>298</v>
      </c>
      <c r="B1619" s="69">
        <v>2932</v>
      </c>
      <c r="C1619" s="69" t="s">
        <v>700</v>
      </c>
      <c r="D1619" s="70" t="s">
        <v>832</v>
      </c>
      <c r="E1619" s="70" t="s">
        <v>832</v>
      </c>
      <c r="F1619" s="69">
        <v>1</v>
      </c>
      <c r="G1619" t="s">
        <v>1219</v>
      </c>
      <c r="H1619" t="s">
        <v>730</v>
      </c>
      <c r="I1619" t="s">
        <v>896</v>
      </c>
      <c r="J1619" t="s">
        <v>745</v>
      </c>
      <c r="K1619" s="69" t="s">
        <v>1163</v>
      </c>
      <c r="L1619" s="69" t="s">
        <v>62</v>
      </c>
      <c r="M1619" s="69" t="s">
        <v>60</v>
      </c>
      <c r="N1619" s="69"/>
      <c r="O1619" s="69" t="s">
        <v>1220</v>
      </c>
    </row>
    <row r="1620" spans="1:15" ht="15" x14ac:dyDescent="0.2">
      <c r="A1620" s="70" t="s">
        <v>298</v>
      </c>
      <c r="B1620" s="69">
        <v>2933</v>
      </c>
      <c r="C1620" s="69" t="s">
        <v>700</v>
      </c>
      <c r="D1620" s="70" t="s">
        <v>832</v>
      </c>
      <c r="E1620" s="70" t="s">
        <v>832</v>
      </c>
      <c r="F1620" s="69">
        <v>1</v>
      </c>
      <c r="G1620" t="s">
        <v>1219</v>
      </c>
      <c r="H1620" t="s">
        <v>730</v>
      </c>
      <c r="I1620" t="s">
        <v>896</v>
      </c>
      <c r="J1620" t="s">
        <v>745</v>
      </c>
      <c r="K1620" s="69" t="s">
        <v>1163</v>
      </c>
      <c r="L1620" s="69" t="s">
        <v>62</v>
      </c>
      <c r="M1620" s="69" t="s">
        <v>60</v>
      </c>
      <c r="N1620" s="69"/>
      <c r="O1620" s="69" t="s">
        <v>1220</v>
      </c>
    </row>
    <row r="1621" spans="1:15" ht="15" x14ac:dyDescent="0.2">
      <c r="A1621" s="70" t="s">
        <v>298</v>
      </c>
      <c r="B1621" s="69">
        <v>2934</v>
      </c>
      <c r="C1621" s="69" t="s">
        <v>700</v>
      </c>
      <c r="D1621" s="70" t="s">
        <v>832</v>
      </c>
      <c r="E1621" s="70" t="s">
        <v>832</v>
      </c>
      <c r="F1621" s="69">
        <v>1</v>
      </c>
      <c r="G1621" t="s">
        <v>1219</v>
      </c>
      <c r="H1621" t="s">
        <v>730</v>
      </c>
      <c r="I1621" t="s">
        <v>896</v>
      </c>
      <c r="J1621" t="s">
        <v>745</v>
      </c>
      <c r="K1621" s="69" t="s">
        <v>1163</v>
      </c>
      <c r="L1621" s="69" t="s">
        <v>62</v>
      </c>
      <c r="M1621" s="69" t="s">
        <v>60</v>
      </c>
      <c r="N1621" s="69"/>
      <c r="O1621" s="69" t="s">
        <v>1220</v>
      </c>
    </row>
    <row r="1622" spans="1:15" ht="15" x14ac:dyDescent="0.2">
      <c r="A1622" s="70" t="s">
        <v>298</v>
      </c>
      <c r="B1622" s="69">
        <v>2968</v>
      </c>
      <c r="C1622" s="69" t="s">
        <v>700</v>
      </c>
      <c r="D1622" s="70" t="s">
        <v>832</v>
      </c>
      <c r="E1622" s="70" t="s">
        <v>832</v>
      </c>
      <c r="F1622" s="69">
        <v>1</v>
      </c>
      <c r="G1622" t="s">
        <v>1219</v>
      </c>
      <c r="H1622" t="s">
        <v>730</v>
      </c>
      <c r="I1622" t="s">
        <v>896</v>
      </c>
      <c r="J1622" t="s">
        <v>745</v>
      </c>
      <c r="K1622" s="69" t="s">
        <v>1163</v>
      </c>
      <c r="L1622" s="69" t="s">
        <v>62</v>
      </c>
      <c r="M1622" s="69" t="s">
        <v>60</v>
      </c>
      <c r="N1622" s="69"/>
      <c r="O1622" s="69" t="s">
        <v>1221</v>
      </c>
    </row>
    <row r="1623" spans="1:15" ht="15" x14ac:dyDescent="0.2">
      <c r="A1623" s="70" t="s">
        <v>328</v>
      </c>
      <c r="B1623" s="69">
        <v>3330</v>
      </c>
      <c r="C1623" s="69" t="s">
        <v>700</v>
      </c>
      <c r="D1623" s="70" t="s">
        <v>832</v>
      </c>
      <c r="E1623" s="70" t="s">
        <v>832</v>
      </c>
      <c r="F1623" s="69">
        <v>1</v>
      </c>
      <c r="G1623" t="s">
        <v>1219</v>
      </c>
      <c r="H1623" t="s">
        <v>730</v>
      </c>
      <c r="I1623" t="s">
        <v>896</v>
      </c>
      <c r="J1623" t="s">
        <v>745</v>
      </c>
      <c r="K1623" s="69" t="s">
        <v>1163</v>
      </c>
      <c r="L1623" s="69" t="s">
        <v>62</v>
      </c>
      <c r="M1623" s="69" t="s">
        <v>60</v>
      </c>
      <c r="N1623" s="69"/>
      <c r="O1623" s="69" t="s">
        <v>1220</v>
      </c>
    </row>
    <row r="1624" spans="1:15" ht="15" x14ac:dyDescent="0.2">
      <c r="A1624" s="70" t="s">
        <v>328</v>
      </c>
      <c r="B1624" s="69">
        <v>3331</v>
      </c>
      <c r="C1624" s="69" t="s">
        <v>700</v>
      </c>
      <c r="D1624" s="70" t="s">
        <v>832</v>
      </c>
      <c r="E1624" s="70" t="s">
        <v>832</v>
      </c>
      <c r="F1624" s="69">
        <v>1</v>
      </c>
      <c r="G1624" t="s">
        <v>1219</v>
      </c>
      <c r="H1624" t="s">
        <v>730</v>
      </c>
      <c r="I1624" t="s">
        <v>896</v>
      </c>
      <c r="J1624" t="s">
        <v>745</v>
      </c>
      <c r="K1624" s="69" t="s">
        <v>1163</v>
      </c>
      <c r="L1624" s="69" t="s">
        <v>62</v>
      </c>
      <c r="M1624" s="69" t="s">
        <v>60</v>
      </c>
      <c r="N1624" s="69"/>
      <c r="O1624" s="69" t="s">
        <v>1220</v>
      </c>
    </row>
    <row r="1625" spans="1:15" ht="15" x14ac:dyDescent="0.2">
      <c r="A1625" s="70" t="s">
        <v>282</v>
      </c>
      <c r="B1625" s="69">
        <v>2645</v>
      </c>
      <c r="C1625" s="69" t="s">
        <v>700</v>
      </c>
      <c r="D1625" s="70" t="s">
        <v>890</v>
      </c>
      <c r="E1625" s="70" t="s">
        <v>890</v>
      </c>
      <c r="F1625" s="70">
        <v>1</v>
      </c>
      <c r="G1625" t="s">
        <v>1219</v>
      </c>
      <c r="H1625" t="s">
        <v>730</v>
      </c>
      <c r="I1625" t="s">
        <v>896</v>
      </c>
      <c r="J1625" t="s">
        <v>745</v>
      </c>
      <c r="K1625" s="69" t="s">
        <v>1163</v>
      </c>
      <c r="L1625" s="69" t="s">
        <v>62</v>
      </c>
      <c r="M1625" s="69" t="s">
        <v>60</v>
      </c>
      <c r="N1625" s="69"/>
      <c r="O1625" s="69" t="s">
        <v>1220</v>
      </c>
    </row>
    <row r="1626" spans="1:15" ht="15" x14ac:dyDescent="0.2">
      <c r="A1626" s="70" t="s">
        <v>328</v>
      </c>
      <c r="B1626" s="69">
        <v>3317</v>
      </c>
      <c r="C1626" s="69" t="s">
        <v>700</v>
      </c>
      <c r="D1626" s="70" t="s">
        <v>890</v>
      </c>
      <c r="E1626" s="70" t="s">
        <v>890</v>
      </c>
      <c r="F1626" s="70">
        <v>1</v>
      </c>
      <c r="G1626" t="s">
        <v>1219</v>
      </c>
      <c r="H1626" t="s">
        <v>730</v>
      </c>
      <c r="I1626" t="s">
        <v>896</v>
      </c>
      <c r="J1626" t="s">
        <v>745</v>
      </c>
      <c r="K1626" s="69" t="s">
        <v>1163</v>
      </c>
      <c r="L1626" s="69" t="s">
        <v>62</v>
      </c>
      <c r="M1626" s="69" t="s">
        <v>60</v>
      </c>
      <c r="N1626" s="69"/>
      <c r="O1626" s="69" t="s">
        <v>1220</v>
      </c>
    </row>
    <row r="1627" spans="1:15" ht="15" x14ac:dyDescent="0.2">
      <c r="A1627" s="70" t="s">
        <v>328</v>
      </c>
      <c r="B1627" s="69">
        <v>3323</v>
      </c>
      <c r="C1627" s="69" t="s">
        <v>700</v>
      </c>
      <c r="D1627" s="70" t="s">
        <v>890</v>
      </c>
      <c r="E1627" s="70" t="s">
        <v>890</v>
      </c>
      <c r="F1627" s="70">
        <v>1</v>
      </c>
      <c r="G1627" t="s">
        <v>1219</v>
      </c>
      <c r="H1627" t="s">
        <v>730</v>
      </c>
      <c r="I1627" t="s">
        <v>896</v>
      </c>
      <c r="J1627" t="s">
        <v>745</v>
      </c>
      <c r="K1627" s="69" t="s">
        <v>1163</v>
      </c>
      <c r="L1627" s="69" t="s">
        <v>62</v>
      </c>
      <c r="M1627" s="69" t="s">
        <v>60</v>
      </c>
      <c r="N1627" s="69"/>
      <c r="O1627" s="69" t="s">
        <v>1220</v>
      </c>
    </row>
    <row r="1628" spans="1:15" ht="15" x14ac:dyDescent="0.2">
      <c r="A1628" s="70" t="s">
        <v>328</v>
      </c>
      <c r="B1628" s="69">
        <v>3324</v>
      </c>
      <c r="C1628" s="69" t="s">
        <v>700</v>
      </c>
      <c r="D1628" s="70" t="s">
        <v>890</v>
      </c>
      <c r="E1628" s="70" t="s">
        <v>890</v>
      </c>
      <c r="F1628" s="70">
        <v>1</v>
      </c>
      <c r="G1628" t="s">
        <v>1219</v>
      </c>
      <c r="H1628" t="s">
        <v>730</v>
      </c>
      <c r="I1628" t="s">
        <v>896</v>
      </c>
      <c r="J1628" t="s">
        <v>745</v>
      </c>
      <c r="K1628" s="69" t="s">
        <v>1163</v>
      </c>
      <c r="L1628" s="69" t="s">
        <v>62</v>
      </c>
      <c r="M1628" s="69" t="s">
        <v>60</v>
      </c>
      <c r="N1628" s="69"/>
      <c r="O1628" s="69" t="s">
        <v>1220</v>
      </c>
    </row>
    <row r="1629" spans="1:15" ht="15" x14ac:dyDescent="0.2">
      <c r="A1629" s="70" t="s">
        <v>328</v>
      </c>
      <c r="B1629" s="69">
        <v>3337</v>
      </c>
      <c r="C1629" s="69" t="s">
        <v>700</v>
      </c>
      <c r="D1629" s="70" t="s">
        <v>1217</v>
      </c>
      <c r="E1629" s="70" t="s">
        <v>905</v>
      </c>
      <c r="F1629" s="69">
        <v>1</v>
      </c>
      <c r="G1629" t="s">
        <v>1219</v>
      </c>
      <c r="H1629" t="s">
        <v>730</v>
      </c>
      <c r="I1629" t="s">
        <v>896</v>
      </c>
      <c r="J1629" t="s">
        <v>745</v>
      </c>
      <c r="K1629" s="69" t="s">
        <v>1163</v>
      </c>
      <c r="L1629" s="69" t="s">
        <v>62</v>
      </c>
      <c r="M1629" s="69" t="s">
        <v>60</v>
      </c>
      <c r="N1629" s="69"/>
      <c r="O1629" s="69" t="s">
        <v>1220</v>
      </c>
    </row>
    <row r="1630" spans="1:15" ht="15" x14ac:dyDescent="0.2">
      <c r="A1630" s="70" t="s">
        <v>328</v>
      </c>
      <c r="B1630" s="69">
        <v>3338</v>
      </c>
      <c r="C1630" s="69" t="s">
        <v>700</v>
      </c>
      <c r="D1630" s="70" t="s">
        <v>1217</v>
      </c>
      <c r="E1630" s="70" t="s">
        <v>905</v>
      </c>
      <c r="F1630" s="70">
        <v>1</v>
      </c>
      <c r="G1630" t="s">
        <v>1219</v>
      </c>
      <c r="H1630" t="s">
        <v>730</v>
      </c>
      <c r="I1630" t="s">
        <v>896</v>
      </c>
      <c r="J1630" t="s">
        <v>745</v>
      </c>
      <c r="K1630" s="69" t="s">
        <v>1163</v>
      </c>
      <c r="L1630" s="69" t="s">
        <v>62</v>
      </c>
      <c r="M1630" s="69" t="s">
        <v>60</v>
      </c>
      <c r="N1630" s="69"/>
      <c r="O1630" s="69" t="s">
        <v>1220</v>
      </c>
    </row>
    <row r="1631" spans="1:15" ht="15" x14ac:dyDescent="0.2">
      <c r="A1631" s="70" t="s">
        <v>282</v>
      </c>
      <c r="B1631" s="69">
        <v>2626</v>
      </c>
      <c r="C1631" s="69" t="s">
        <v>700</v>
      </c>
      <c r="D1631" s="70" t="s">
        <v>913</v>
      </c>
      <c r="E1631" s="70" t="s">
        <v>913</v>
      </c>
      <c r="F1631" s="70">
        <v>1</v>
      </c>
      <c r="G1631" t="s">
        <v>1219</v>
      </c>
      <c r="H1631" t="s">
        <v>730</v>
      </c>
      <c r="I1631" t="s">
        <v>896</v>
      </c>
      <c r="J1631" t="s">
        <v>745</v>
      </c>
      <c r="K1631" s="69" t="s">
        <v>1163</v>
      </c>
      <c r="L1631" s="69" t="s">
        <v>62</v>
      </c>
      <c r="M1631" s="69" t="s">
        <v>60</v>
      </c>
      <c r="N1631" s="69"/>
      <c r="O1631" s="69" t="s">
        <v>1220</v>
      </c>
    </row>
    <row r="1632" spans="1:15" ht="15" x14ac:dyDescent="0.2">
      <c r="A1632" s="70" t="s">
        <v>282</v>
      </c>
      <c r="B1632" s="69">
        <v>2627</v>
      </c>
      <c r="C1632" s="69" t="s">
        <v>700</v>
      </c>
      <c r="D1632" s="70" t="s">
        <v>913</v>
      </c>
      <c r="E1632" s="70" t="s">
        <v>913</v>
      </c>
      <c r="F1632" s="70">
        <v>1</v>
      </c>
      <c r="G1632" t="s">
        <v>1219</v>
      </c>
      <c r="H1632" t="s">
        <v>730</v>
      </c>
      <c r="I1632" t="s">
        <v>896</v>
      </c>
      <c r="J1632" t="s">
        <v>745</v>
      </c>
      <c r="K1632" s="69" t="s">
        <v>1163</v>
      </c>
      <c r="L1632" s="69" t="s">
        <v>62</v>
      </c>
      <c r="M1632" s="69" t="s">
        <v>60</v>
      </c>
      <c r="N1632" s="69"/>
      <c r="O1632" s="69" t="s">
        <v>1220</v>
      </c>
    </row>
    <row r="1633" spans="1:15" ht="15" x14ac:dyDescent="0.2">
      <c r="A1633" s="70" t="s">
        <v>282</v>
      </c>
      <c r="B1633" s="69">
        <v>2628</v>
      </c>
      <c r="C1633" s="69" t="s">
        <v>700</v>
      </c>
      <c r="D1633" s="70" t="s">
        <v>913</v>
      </c>
      <c r="E1633" s="70" t="s">
        <v>913</v>
      </c>
      <c r="F1633" s="70">
        <v>1</v>
      </c>
      <c r="G1633" t="s">
        <v>1219</v>
      </c>
      <c r="H1633" t="s">
        <v>730</v>
      </c>
      <c r="I1633" t="s">
        <v>896</v>
      </c>
      <c r="J1633" t="s">
        <v>745</v>
      </c>
      <c r="K1633" s="69" t="s">
        <v>1163</v>
      </c>
      <c r="L1633" s="69" t="s">
        <v>62</v>
      </c>
      <c r="M1633" s="69" t="s">
        <v>60</v>
      </c>
      <c r="N1633" s="69"/>
      <c r="O1633" s="69" t="s">
        <v>1220</v>
      </c>
    </row>
    <row r="1634" spans="1:15" ht="15" x14ac:dyDescent="0.2">
      <c r="A1634" s="70" t="s">
        <v>253</v>
      </c>
      <c r="B1634" s="69">
        <v>1695</v>
      </c>
      <c r="C1634" s="69" t="s">
        <v>700</v>
      </c>
      <c r="D1634" s="70" t="s">
        <v>751</v>
      </c>
      <c r="E1634" s="70" t="s">
        <v>751</v>
      </c>
      <c r="F1634" s="70">
        <v>1</v>
      </c>
      <c r="G1634" t="s">
        <v>1219</v>
      </c>
      <c r="H1634" t="s">
        <v>730</v>
      </c>
      <c r="I1634" t="s">
        <v>896</v>
      </c>
      <c r="J1634" t="s">
        <v>745</v>
      </c>
      <c r="K1634" t="s">
        <v>1163</v>
      </c>
      <c r="L1634" s="69" t="s">
        <v>62</v>
      </c>
      <c r="M1634" s="69" t="s">
        <v>60</v>
      </c>
      <c r="O1634" s="69" t="s">
        <v>1220</v>
      </c>
    </row>
    <row r="1635" spans="1:15" ht="15" x14ac:dyDescent="0.2">
      <c r="A1635" s="70" t="s">
        <v>253</v>
      </c>
      <c r="B1635" s="69">
        <v>1696</v>
      </c>
      <c r="C1635" s="69" t="s">
        <v>700</v>
      </c>
      <c r="D1635" s="70" t="s">
        <v>751</v>
      </c>
      <c r="E1635" s="70" t="s">
        <v>751</v>
      </c>
      <c r="F1635" s="70">
        <v>1</v>
      </c>
      <c r="G1635" t="s">
        <v>1219</v>
      </c>
      <c r="H1635" t="s">
        <v>730</v>
      </c>
      <c r="I1635" t="s">
        <v>896</v>
      </c>
      <c r="J1635" t="s">
        <v>745</v>
      </c>
      <c r="K1635" t="s">
        <v>1163</v>
      </c>
      <c r="L1635" s="69" t="s">
        <v>62</v>
      </c>
      <c r="M1635" s="69" t="s">
        <v>60</v>
      </c>
      <c r="O1635" s="69" t="s">
        <v>1220</v>
      </c>
    </row>
    <row r="1636" spans="1:15" ht="15" x14ac:dyDescent="0.2">
      <c r="A1636" s="70" t="s">
        <v>253</v>
      </c>
      <c r="B1636" s="69">
        <v>1697</v>
      </c>
      <c r="C1636" s="69" t="s">
        <v>700</v>
      </c>
      <c r="D1636" s="70" t="s">
        <v>751</v>
      </c>
      <c r="E1636" s="70" t="s">
        <v>751</v>
      </c>
      <c r="F1636" s="70">
        <v>1</v>
      </c>
      <c r="G1636" t="s">
        <v>1219</v>
      </c>
      <c r="H1636" t="s">
        <v>730</v>
      </c>
      <c r="I1636" t="s">
        <v>896</v>
      </c>
      <c r="J1636" t="s">
        <v>745</v>
      </c>
      <c r="K1636" t="s">
        <v>1163</v>
      </c>
      <c r="L1636" s="69" t="s">
        <v>62</v>
      </c>
      <c r="M1636" s="69" t="s">
        <v>60</v>
      </c>
      <c r="O1636" s="69" t="s">
        <v>1220</v>
      </c>
    </row>
    <row r="1637" spans="1:15" ht="15" x14ac:dyDescent="0.2">
      <c r="A1637" s="70" t="s">
        <v>282</v>
      </c>
      <c r="B1637" s="69">
        <v>2676</v>
      </c>
      <c r="C1637" s="69" t="s">
        <v>700</v>
      </c>
      <c r="D1637" s="70" t="s">
        <v>751</v>
      </c>
      <c r="E1637" s="70" t="s">
        <v>751</v>
      </c>
      <c r="F1637" s="70">
        <v>1</v>
      </c>
      <c r="G1637" t="s">
        <v>1219</v>
      </c>
      <c r="H1637" t="s">
        <v>730</v>
      </c>
      <c r="I1637" t="s">
        <v>896</v>
      </c>
      <c r="J1637" t="s">
        <v>745</v>
      </c>
      <c r="K1637" t="s">
        <v>1163</v>
      </c>
      <c r="L1637" s="69" t="s">
        <v>62</v>
      </c>
      <c r="M1637" s="69" t="s">
        <v>60</v>
      </c>
      <c r="O1637" s="69" t="s">
        <v>1220</v>
      </c>
    </row>
    <row r="1638" spans="1:15" ht="15" x14ac:dyDescent="0.2">
      <c r="A1638" s="70" t="s">
        <v>282</v>
      </c>
      <c r="B1638" s="69">
        <v>2671</v>
      </c>
      <c r="C1638" s="69" t="s">
        <v>700</v>
      </c>
      <c r="D1638" s="70" t="s">
        <v>891</v>
      </c>
      <c r="E1638" s="70" t="s">
        <v>891</v>
      </c>
      <c r="F1638" s="70">
        <v>1</v>
      </c>
      <c r="G1638" t="s">
        <v>1219</v>
      </c>
      <c r="H1638" t="s">
        <v>730</v>
      </c>
      <c r="I1638" t="s">
        <v>896</v>
      </c>
      <c r="J1638" t="s">
        <v>745</v>
      </c>
      <c r="K1638" t="s">
        <v>1163</v>
      </c>
      <c r="L1638" s="69" t="s">
        <v>62</v>
      </c>
      <c r="M1638" s="69" t="s">
        <v>60</v>
      </c>
      <c r="O1638" s="69" t="s">
        <v>1220</v>
      </c>
    </row>
    <row r="1639" spans="1:15" ht="15" x14ac:dyDescent="0.2">
      <c r="A1639" s="70" t="s">
        <v>282</v>
      </c>
      <c r="B1639" s="69">
        <v>2672</v>
      </c>
      <c r="C1639" s="69" t="s">
        <v>700</v>
      </c>
      <c r="D1639" s="70" t="s">
        <v>891</v>
      </c>
      <c r="E1639" s="70" t="s">
        <v>891</v>
      </c>
      <c r="F1639" s="70">
        <v>1</v>
      </c>
      <c r="G1639" t="s">
        <v>1219</v>
      </c>
      <c r="H1639" t="s">
        <v>730</v>
      </c>
      <c r="I1639" t="s">
        <v>896</v>
      </c>
      <c r="J1639" t="s">
        <v>745</v>
      </c>
      <c r="K1639" t="s">
        <v>1163</v>
      </c>
      <c r="L1639" s="69" t="s">
        <v>62</v>
      </c>
      <c r="M1639" s="69" t="s">
        <v>60</v>
      </c>
      <c r="O1639" s="69" t="s">
        <v>1220</v>
      </c>
    </row>
    <row r="1640" spans="1:15" ht="15" x14ac:dyDescent="0.2">
      <c r="A1640" s="70" t="s">
        <v>282</v>
      </c>
      <c r="B1640" s="69">
        <v>2673</v>
      </c>
      <c r="C1640" s="69" t="s">
        <v>700</v>
      </c>
      <c r="D1640" s="70" t="s">
        <v>891</v>
      </c>
      <c r="E1640" s="70" t="s">
        <v>891</v>
      </c>
      <c r="F1640" s="70">
        <v>1</v>
      </c>
      <c r="G1640" t="s">
        <v>1219</v>
      </c>
      <c r="H1640" t="s">
        <v>730</v>
      </c>
      <c r="I1640" t="s">
        <v>896</v>
      </c>
      <c r="J1640" t="s">
        <v>745</v>
      </c>
      <c r="K1640" t="s">
        <v>1163</v>
      </c>
      <c r="L1640" s="69" t="s">
        <v>62</v>
      </c>
      <c r="M1640" s="69" t="s">
        <v>60</v>
      </c>
      <c r="O1640" s="69" t="s">
        <v>1220</v>
      </c>
    </row>
    <row r="1641" spans="1:15" ht="15" x14ac:dyDescent="0.2">
      <c r="A1641" s="70" t="s">
        <v>298</v>
      </c>
      <c r="B1641" s="69">
        <v>2965</v>
      </c>
      <c r="C1641" s="69" t="s">
        <v>700</v>
      </c>
      <c r="D1641" s="70" t="s">
        <v>891</v>
      </c>
      <c r="E1641" s="70" t="s">
        <v>891</v>
      </c>
      <c r="F1641" s="70">
        <v>1</v>
      </c>
      <c r="G1641" t="s">
        <v>1219</v>
      </c>
      <c r="H1641" t="s">
        <v>730</v>
      </c>
      <c r="I1641" t="s">
        <v>896</v>
      </c>
      <c r="J1641" t="s">
        <v>745</v>
      </c>
      <c r="K1641" t="s">
        <v>1163</v>
      </c>
      <c r="L1641" s="69" t="s">
        <v>62</v>
      </c>
      <c r="M1641" s="69" t="s">
        <v>60</v>
      </c>
      <c r="O1641" s="69" t="s">
        <v>1220</v>
      </c>
    </row>
    <row r="1642" spans="1:15" ht="15" x14ac:dyDescent="0.2">
      <c r="A1642" s="70" t="s">
        <v>298</v>
      </c>
      <c r="B1642" s="69">
        <v>2966</v>
      </c>
      <c r="C1642" s="69" t="s">
        <v>700</v>
      </c>
      <c r="D1642" s="70" t="s">
        <v>891</v>
      </c>
      <c r="E1642" s="70" t="s">
        <v>891</v>
      </c>
      <c r="F1642" s="70">
        <v>1</v>
      </c>
      <c r="G1642" t="s">
        <v>1219</v>
      </c>
      <c r="H1642" t="s">
        <v>730</v>
      </c>
      <c r="I1642" t="s">
        <v>896</v>
      </c>
      <c r="J1642" t="s">
        <v>745</v>
      </c>
      <c r="K1642" t="s">
        <v>1163</v>
      </c>
      <c r="L1642" s="69" t="s">
        <v>62</v>
      </c>
      <c r="M1642" s="69" t="s">
        <v>60</v>
      </c>
      <c r="O1642" s="69" t="s">
        <v>1220</v>
      </c>
    </row>
    <row r="1643" spans="1:15" ht="15" x14ac:dyDescent="0.2">
      <c r="A1643" s="70" t="s">
        <v>328</v>
      </c>
      <c r="B1643" s="69">
        <v>3348</v>
      </c>
      <c r="C1643" s="69" t="s">
        <v>700</v>
      </c>
      <c r="D1643" s="70" t="s">
        <v>891</v>
      </c>
      <c r="E1643" s="70" t="s">
        <v>891</v>
      </c>
      <c r="F1643" s="70">
        <v>1</v>
      </c>
      <c r="G1643" t="s">
        <v>1219</v>
      </c>
      <c r="H1643" t="s">
        <v>730</v>
      </c>
      <c r="I1643" t="s">
        <v>896</v>
      </c>
      <c r="J1643" t="s">
        <v>745</v>
      </c>
      <c r="K1643" t="s">
        <v>1163</v>
      </c>
      <c r="L1643" s="69" t="s">
        <v>62</v>
      </c>
      <c r="M1643" s="69" t="s">
        <v>60</v>
      </c>
      <c r="O1643" s="69" t="s">
        <v>1220</v>
      </c>
    </row>
    <row r="1644" spans="1:15" ht="15" x14ac:dyDescent="0.2">
      <c r="A1644" s="70" t="s">
        <v>328</v>
      </c>
      <c r="B1644" s="69">
        <v>3349</v>
      </c>
      <c r="C1644" s="69" t="s">
        <v>700</v>
      </c>
      <c r="D1644" s="70" t="s">
        <v>891</v>
      </c>
      <c r="E1644" s="70" t="s">
        <v>891</v>
      </c>
      <c r="F1644" s="70">
        <v>1</v>
      </c>
      <c r="G1644" t="s">
        <v>1219</v>
      </c>
      <c r="H1644" t="s">
        <v>730</v>
      </c>
      <c r="I1644" t="s">
        <v>896</v>
      </c>
      <c r="J1644" t="s">
        <v>745</v>
      </c>
      <c r="K1644" t="s">
        <v>1163</v>
      </c>
      <c r="L1644" s="69" t="s">
        <v>62</v>
      </c>
      <c r="M1644" s="69" t="s">
        <v>60</v>
      </c>
      <c r="O1644" s="69" t="s">
        <v>1220</v>
      </c>
    </row>
    <row r="1645" spans="1:15" ht="15" x14ac:dyDescent="0.2">
      <c r="A1645" s="70" t="s">
        <v>282</v>
      </c>
      <c r="B1645" s="69">
        <v>2629</v>
      </c>
      <c r="C1645" s="69" t="s">
        <v>700</v>
      </c>
      <c r="D1645" s="70" t="s">
        <v>763</v>
      </c>
      <c r="E1645" s="70" t="s">
        <v>763</v>
      </c>
      <c r="F1645" s="69">
        <v>1</v>
      </c>
      <c r="G1645" t="s">
        <v>1219</v>
      </c>
      <c r="H1645" t="s">
        <v>730</v>
      </c>
      <c r="I1645" t="s">
        <v>896</v>
      </c>
      <c r="J1645" t="s">
        <v>745</v>
      </c>
      <c r="K1645" t="s">
        <v>1163</v>
      </c>
      <c r="L1645" s="69" t="s">
        <v>62</v>
      </c>
      <c r="M1645" s="69" t="s">
        <v>60</v>
      </c>
      <c r="O1645" s="69" t="s">
        <v>1220</v>
      </c>
    </row>
    <row r="1646" spans="1:15" ht="15" x14ac:dyDescent="0.2">
      <c r="A1646" s="70" t="s">
        <v>282</v>
      </c>
      <c r="B1646" s="69">
        <v>2630</v>
      </c>
      <c r="C1646" s="69" t="s">
        <v>700</v>
      </c>
      <c r="D1646" s="70" t="s">
        <v>763</v>
      </c>
      <c r="E1646" s="70" t="s">
        <v>763</v>
      </c>
      <c r="F1646" s="69">
        <v>1</v>
      </c>
      <c r="G1646" t="s">
        <v>1219</v>
      </c>
      <c r="H1646" t="s">
        <v>730</v>
      </c>
      <c r="I1646" t="s">
        <v>896</v>
      </c>
      <c r="J1646" t="s">
        <v>745</v>
      </c>
      <c r="K1646" t="s">
        <v>1163</v>
      </c>
      <c r="L1646" s="69" t="s">
        <v>62</v>
      </c>
      <c r="M1646" s="69" t="s">
        <v>60</v>
      </c>
      <c r="O1646" s="69" t="s">
        <v>1220</v>
      </c>
    </row>
    <row r="1647" spans="1:15" ht="15" x14ac:dyDescent="0.2">
      <c r="A1647" s="70" t="s">
        <v>282</v>
      </c>
      <c r="B1647" s="69">
        <v>2665</v>
      </c>
      <c r="C1647" s="69" t="s">
        <v>700</v>
      </c>
      <c r="D1647" s="70" t="s">
        <v>763</v>
      </c>
      <c r="E1647" s="70" t="s">
        <v>763</v>
      </c>
      <c r="F1647" s="69">
        <v>1</v>
      </c>
      <c r="G1647" t="s">
        <v>1219</v>
      </c>
      <c r="H1647" t="s">
        <v>730</v>
      </c>
      <c r="I1647" t="s">
        <v>896</v>
      </c>
      <c r="J1647" t="s">
        <v>745</v>
      </c>
      <c r="K1647" t="s">
        <v>1163</v>
      </c>
      <c r="L1647" s="69" t="s">
        <v>62</v>
      </c>
      <c r="M1647" s="69" t="s">
        <v>60</v>
      </c>
      <c r="O1647" s="69" t="s">
        <v>1220</v>
      </c>
    </row>
    <row r="1648" spans="1:15" ht="15" x14ac:dyDescent="0.2">
      <c r="A1648" s="70" t="s">
        <v>298</v>
      </c>
      <c r="B1648" s="69">
        <v>2927</v>
      </c>
      <c r="C1648" s="69" t="s">
        <v>700</v>
      </c>
      <c r="D1648" s="70" t="s">
        <v>763</v>
      </c>
      <c r="E1648" s="70" t="s">
        <v>763</v>
      </c>
      <c r="F1648" s="69">
        <v>1</v>
      </c>
      <c r="G1648" t="s">
        <v>1219</v>
      </c>
      <c r="H1648" t="s">
        <v>730</v>
      </c>
      <c r="I1648" t="s">
        <v>896</v>
      </c>
      <c r="J1648" t="s">
        <v>745</v>
      </c>
      <c r="K1648" t="s">
        <v>1163</v>
      </c>
      <c r="L1648" s="69" t="s">
        <v>62</v>
      </c>
      <c r="M1648" s="69" t="s">
        <v>60</v>
      </c>
      <c r="O1648" s="69" t="s">
        <v>1220</v>
      </c>
    </row>
    <row r="1649" spans="1:15" ht="15" x14ac:dyDescent="0.2">
      <c r="A1649" s="70" t="s">
        <v>298</v>
      </c>
      <c r="B1649" s="69">
        <v>2985</v>
      </c>
      <c r="C1649" s="69" t="s">
        <v>700</v>
      </c>
      <c r="D1649" s="70" t="s">
        <v>763</v>
      </c>
      <c r="E1649" s="70" t="s">
        <v>763</v>
      </c>
      <c r="F1649" s="69">
        <v>1</v>
      </c>
      <c r="G1649" t="s">
        <v>1219</v>
      </c>
      <c r="H1649" t="s">
        <v>730</v>
      </c>
      <c r="I1649" t="s">
        <v>896</v>
      </c>
      <c r="J1649" t="s">
        <v>745</v>
      </c>
      <c r="K1649" t="s">
        <v>1163</v>
      </c>
      <c r="L1649" s="69" t="s">
        <v>62</v>
      </c>
      <c r="M1649" s="69" t="s">
        <v>60</v>
      </c>
      <c r="O1649" s="69" t="s">
        <v>1221</v>
      </c>
    </row>
    <row r="1650" spans="1:15" ht="15" x14ac:dyDescent="0.2">
      <c r="A1650" s="70" t="s">
        <v>328</v>
      </c>
      <c r="B1650" s="69">
        <v>3329</v>
      </c>
      <c r="C1650" s="69" t="s">
        <v>700</v>
      </c>
      <c r="D1650" s="70" t="s">
        <v>763</v>
      </c>
      <c r="E1650" s="70" t="s">
        <v>763</v>
      </c>
      <c r="F1650" s="70">
        <v>1</v>
      </c>
      <c r="G1650" t="s">
        <v>1219</v>
      </c>
      <c r="H1650" t="s">
        <v>730</v>
      </c>
      <c r="I1650" t="s">
        <v>896</v>
      </c>
      <c r="J1650" t="s">
        <v>745</v>
      </c>
      <c r="K1650" t="s">
        <v>1163</v>
      </c>
      <c r="L1650" s="69" t="s">
        <v>62</v>
      </c>
      <c r="M1650" s="69" t="s">
        <v>60</v>
      </c>
      <c r="O1650" s="69" t="s">
        <v>1220</v>
      </c>
    </row>
    <row r="1651" spans="1:15" ht="15" x14ac:dyDescent="0.2">
      <c r="A1651" s="70" t="s">
        <v>328</v>
      </c>
      <c r="B1651" s="69">
        <v>3339</v>
      </c>
      <c r="C1651" s="69" t="s">
        <v>700</v>
      </c>
      <c r="D1651" s="70" t="s">
        <v>914</v>
      </c>
      <c r="E1651" s="70" t="s">
        <v>914</v>
      </c>
      <c r="F1651" s="69">
        <v>1</v>
      </c>
      <c r="G1651" t="s">
        <v>1219</v>
      </c>
      <c r="H1651" t="s">
        <v>730</v>
      </c>
      <c r="I1651" t="s">
        <v>896</v>
      </c>
      <c r="J1651" t="s">
        <v>745</v>
      </c>
      <c r="K1651" t="s">
        <v>1163</v>
      </c>
      <c r="L1651" s="69" t="s">
        <v>62</v>
      </c>
      <c r="M1651" s="69" t="s">
        <v>60</v>
      </c>
      <c r="O1651" s="69" t="s">
        <v>1220</v>
      </c>
    </row>
    <row r="1652" spans="1:15" ht="15" x14ac:dyDescent="0.2">
      <c r="A1652" s="70" t="s">
        <v>282</v>
      </c>
      <c r="B1652" s="69">
        <v>2636</v>
      </c>
      <c r="C1652" s="69" t="s">
        <v>700</v>
      </c>
      <c r="D1652" s="70" t="s">
        <v>915</v>
      </c>
      <c r="E1652" s="70" t="s">
        <v>915</v>
      </c>
      <c r="F1652" s="69">
        <v>1</v>
      </c>
      <c r="G1652" t="s">
        <v>1219</v>
      </c>
      <c r="H1652" t="s">
        <v>730</v>
      </c>
      <c r="I1652" t="s">
        <v>896</v>
      </c>
      <c r="J1652" t="s">
        <v>745</v>
      </c>
      <c r="K1652" t="s">
        <v>1163</v>
      </c>
      <c r="L1652" s="69" t="s">
        <v>62</v>
      </c>
      <c r="M1652" s="69" t="s">
        <v>60</v>
      </c>
      <c r="O1652" s="69" t="s">
        <v>1220</v>
      </c>
    </row>
    <row r="1653" spans="1:15" ht="15" x14ac:dyDescent="0.2">
      <c r="A1653" s="70" t="s">
        <v>282</v>
      </c>
      <c r="B1653" s="69">
        <v>2637</v>
      </c>
      <c r="C1653" s="69" t="s">
        <v>700</v>
      </c>
      <c r="D1653" s="70" t="s">
        <v>915</v>
      </c>
      <c r="E1653" s="70" t="s">
        <v>915</v>
      </c>
      <c r="F1653" s="69">
        <v>1</v>
      </c>
      <c r="G1653" t="s">
        <v>1219</v>
      </c>
      <c r="H1653" t="s">
        <v>730</v>
      </c>
      <c r="I1653" t="s">
        <v>896</v>
      </c>
      <c r="J1653" t="s">
        <v>745</v>
      </c>
      <c r="K1653" t="s">
        <v>1163</v>
      </c>
      <c r="L1653" s="69" t="s">
        <v>62</v>
      </c>
      <c r="M1653" s="69" t="s">
        <v>60</v>
      </c>
      <c r="O1653" s="69" t="s">
        <v>1220</v>
      </c>
    </row>
    <row r="1654" spans="1:15" ht="15" x14ac:dyDescent="0.2">
      <c r="A1654" s="70" t="s">
        <v>282</v>
      </c>
      <c r="B1654" s="69">
        <v>2638</v>
      </c>
      <c r="C1654" s="69" t="s">
        <v>700</v>
      </c>
      <c r="D1654" s="70" t="s">
        <v>915</v>
      </c>
      <c r="E1654" s="70" t="s">
        <v>915</v>
      </c>
      <c r="F1654" s="69">
        <v>1</v>
      </c>
      <c r="G1654" t="s">
        <v>1219</v>
      </c>
      <c r="H1654" t="s">
        <v>730</v>
      </c>
      <c r="I1654" t="s">
        <v>896</v>
      </c>
      <c r="J1654" t="s">
        <v>745</v>
      </c>
      <c r="K1654" t="s">
        <v>1163</v>
      </c>
      <c r="L1654" s="69" t="s">
        <v>62</v>
      </c>
      <c r="M1654" s="69" t="s">
        <v>60</v>
      </c>
      <c r="O1654" s="69" t="s">
        <v>1220</v>
      </c>
    </row>
    <row r="1655" spans="1:15" ht="15" x14ac:dyDescent="0.2">
      <c r="A1655" s="70" t="s">
        <v>298</v>
      </c>
      <c r="B1655" s="69">
        <v>2945</v>
      </c>
      <c r="C1655" s="69" t="s">
        <v>700</v>
      </c>
      <c r="D1655" s="70" t="s">
        <v>915</v>
      </c>
      <c r="E1655" s="70" t="s">
        <v>915</v>
      </c>
      <c r="F1655" s="69">
        <v>1</v>
      </c>
      <c r="G1655" t="s">
        <v>1219</v>
      </c>
      <c r="H1655" t="s">
        <v>730</v>
      </c>
      <c r="I1655" t="s">
        <v>896</v>
      </c>
      <c r="J1655" t="s">
        <v>745</v>
      </c>
      <c r="K1655" t="s">
        <v>1163</v>
      </c>
      <c r="L1655" s="69" t="s">
        <v>62</v>
      </c>
      <c r="M1655" s="69" t="s">
        <v>60</v>
      </c>
      <c r="O1655" s="69" t="s">
        <v>1220</v>
      </c>
    </row>
    <row r="1656" spans="1:15" ht="15" x14ac:dyDescent="0.2">
      <c r="A1656" s="70" t="s">
        <v>298</v>
      </c>
      <c r="B1656" s="69">
        <v>2963</v>
      </c>
      <c r="C1656" s="69" t="s">
        <v>700</v>
      </c>
      <c r="D1656" s="70" t="s">
        <v>915</v>
      </c>
      <c r="E1656" s="70" t="s">
        <v>915</v>
      </c>
      <c r="F1656" s="69">
        <v>1</v>
      </c>
      <c r="G1656" t="s">
        <v>1219</v>
      </c>
      <c r="H1656" t="s">
        <v>730</v>
      </c>
      <c r="I1656" t="s">
        <v>896</v>
      </c>
      <c r="J1656" t="s">
        <v>745</v>
      </c>
      <c r="K1656" t="s">
        <v>1163</v>
      </c>
      <c r="L1656" s="69" t="s">
        <v>62</v>
      </c>
      <c r="M1656" s="69" t="s">
        <v>60</v>
      </c>
      <c r="O1656" s="69" t="s">
        <v>1220</v>
      </c>
    </row>
    <row r="1657" spans="1:15" ht="15" x14ac:dyDescent="0.2">
      <c r="A1657" s="70" t="s">
        <v>298</v>
      </c>
      <c r="B1657" s="69">
        <v>2964</v>
      </c>
      <c r="C1657" s="69" t="s">
        <v>700</v>
      </c>
      <c r="D1657" s="70" t="s">
        <v>915</v>
      </c>
      <c r="E1657" s="70" t="s">
        <v>915</v>
      </c>
      <c r="F1657" s="69">
        <v>1</v>
      </c>
      <c r="G1657" t="s">
        <v>1219</v>
      </c>
      <c r="H1657" t="s">
        <v>730</v>
      </c>
      <c r="I1657" t="s">
        <v>896</v>
      </c>
      <c r="J1657" t="s">
        <v>745</v>
      </c>
      <c r="K1657" t="s">
        <v>1163</v>
      </c>
      <c r="L1657" s="69" t="s">
        <v>62</v>
      </c>
      <c r="M1657" s="69" t="s">
        <v>60</v>
      </c>
      <c r="O1657" s="69" t="s">
        <v>1220</v>
      </c>
    </row>
    <row r="1658" spans="1:15" ht="15" x14ac:dyDescent="0.2">
      <c r="A1658" s="70" t="s">
        <v>253</v>
      </c>
      <c r="B1658" s="69">
        <v>1991</v>
      </c>
      <c r="C1658" s="69" t="s">
        <v>700</v>
      </c>
      <c r="D1658" s="70" t="s">
        <v>767</v>
      </c>
      <c r="E1658" s="70" t="s">
        <v>767</v>
      </c>
      <c r="F1658" s="70">
        <v>1</v>
      </c>
      <c r="G1658" t="s">
        <v>1219</v>
      </c>
      <c r="H1658" t="s">
        <v>730</v>
      </c>
      <c r="I1658" t="s">
        <v>896</v>
      </c>
      <c r="J1658" t="s">
        <v>745</v>
      </c>
      <c r="K1658" t="s">
        <v>1163</v>
      </c>
      <c r="L1658" s="69" t="s">
        <v>62</v>
      </c>
      <c r="M1658" s="69" t="s">
        <v>60</v>
      </c>
      <c r="O1658" s="69" t="s">
        <v>1220</v>
      </c>
    </row>
    <row r="1659" spans="1:15" ht="15" x14ac:dyDescent="0.2">
      <c r="A1659" s="70" t="s">
        <v>282</v>
      </c>
      <c r="B1659" s="69">
        <v>2666</v>
      </c>
      <c r="C1659" s="69" t="s">
        <v>700</v>
      </c>
      <c r="D1659" s="70" t="s">
        <v>767</v>
      </c>
      <c r="E1659" s="70" t="s">
        <v>767</v>
      </c>
      <c r="F1659" s="70">
        <v>1</v>
      </c>
      <c r="G1659" t="s">
        <v>1219</v>
      </c>
      <c r="H1659" t="s">
        <v>730</v>
      </c>
      <c r="I1659" t="s">
        <v>896</v>
      </c>
      <c r="J1659" t="s">
        <v>745</v>
      </c>
      <c r="K1659" t="s">
        <v>1163</v>
      </c>
      <c r="L1659" s="69" t="s">
        <v>62</v>
      </c>
      <c r="M1659" s="69" t="s">
        <v>60</v>
      </c>
      <c r="O1659" s="69" t="s">
        <v>1220</v>
      </c>
    </row>
    <row r="1660" spans="1:15" ht="15" x14ac:dyDescent="0.2">
      <c r="A1660" s="70" t="s">
        <v>282</v>
      </c>
      <c r="B1660" s="69">
        <v>2667</v>
      </c>
      <c r="C1660" s="69" t="s">
        <v>700</v>
      </c>
      <c r="D1660" s="70" t="s">
        <v>767</v>
      </c>
      <c r="E1660" s="70" t="s">
        <v>767</v>
      </c>
      <c r="F1660" s="70">
        <v>1</v>
      </c>
      <c r="G1660" t="s">
        <v>1219</v>
      </c>
      <c r="H1660" t="s">
        <v>730</v>
      </c>
      <c r="I1660" t="s">
        <v>896</v>
      </c>
      <c r="J1660" t="s">
        <v>745</v>
      </c>
      <c r="K1660" t="s">
        <v>1163</v>
      </c>
      <c r="L1660" s="69" t="s">
        <v>62</v>
      </c>
      <c r="M1660" s="69" t="s">
        <v>60</v>
      </c>
      <c r="O1660" s="69" t="s">
        <v>1220</v>
      </c>
    </row>
    <row r="1661" spans="1:15" ht="15" x14ac:dyDescent="0.2">
      <c r="A1661" s="70" t="s">
        <v>282</v>
      </c>
      <c r="B1661" s="69">
        <v>2668</v>
      </c>
      <c r="C1661" s="69" t="s">
        <v>700</v>
      </c>
      <c r="D1661" s="70" t="s">
        <v>767</v>
      </c>
      <c r="E1661" s="70" t="s">
        <v>767</v>
      </c>
      <c r="F1661" s="70">
        <v>1</v>
      </c>
      <c r="G1661" t="s">
        <v>1219</v>
      </c>
      <c r="H1661" t="s">
        <v>730</v>
      </c>
      <c r="I1661" t="s">
        <v>896</v>
      </c>
      <c r="J1661" t="s">
        <v>745</v>
      </c>
      <c r="K1661" t="s">
        <v>1163</v>
      </c>
      <c r="L1661" s="69" t="s">
        <v>62</v>
      </c>
      <c r="M1661" s="69" t="s">
        <v>60</v>
      </c>
      <c r="O1661" s="69" t="s">
        <v>1220</v>
      </c>
    </row>
    <row r="1662" spans="1:15" ht="15" x14ac:dyDescent="0.2">
      <c r="A1662" s="70" t="s">
        <v>298</v>
      </c>
      <c r="B1662" s="69">
        <v>2936</v>
      </c>
      <c r="C1662" s="69" t="s">
        <v>700</v>
      </c>
      <c r="D1662" s="70" t="s">
        <v>767</v>
      </c>
      <c r="E1662" s="70" t="s">
        <v>767</v>
      </c>
      <c r="F1662" s="70">
        <v>1</v>
      </c>
      <c r="G1662" t="s">
        <v>1219</v>
      </c>
      <c r="H1662" t="s">
        <v>730</v>
      </c>
      <c r="I1662" t="s">
        <v>896</v>
      </c>
      <c r="J1662" t="s">
        <v>745</v>
      </c>
      <c r="K1662" t="s">
        <v>1163</v>
      </c>
      <c r="L1662" s="69" t="s">
        <v>62</v>
      </c>
      <c r="M1662" s="69" t="s">
        <v>60</v>
      </c>
      <c r="O1662" s="69" t="s">
        <v>1220</v>
      </c>
    </row>
    <row r="1663" spans="1:15" ht="15" x14ac:dyDescent="0.2">
      <c r="A1663" s="70" t="s">
        <v>298</v>
      </c>
      <c r="B1663" s="69">
        <v>2937</v>
      </c>
      <c r="C1663" s="69" t="s">
        <v>700</v>
      </c>
      <c r="D1663" s="70" t="s">
        <v>767</v>
      </c>
      <c r="E1663" s="70" t="s">
        <v>767</v>
      </c>
      <c r="F1663" s="70">
        <v>1</v>
      </c>
      <c r="G1663" t="s">
        <v>1219</v>
      </c>
      <c r="H1663" t="s">
        <v>730</v>
      </c>
      <c r="I1663" t="s">
        <v>896</v>
      </c>
      <c r="J1663" t="s">
        <v>745</v>
      </c>
      <c r="K1663" t="s">
        <v>1163</v>
      </c>
      <c r="L1663" s="69" t="s">
        <v>62</v>
      </c>
      <c r="M1663" s="69" t="s">
        <v>60</v>
      </c>
      <c r="O1663" s="69" t="s">
        <v>1220</v>
      </c>
    </row>
    <row r="1664" spans="1:15" ht="15" x14ac:dyDescent="0.2">
      <c r="A1664" s="70" t="s">
        <v>298</v>
      </c>
      <c r="B1664" s="69">
        <v>2938</v>
      </c>
      <c r="C1664" s="69" t="s">
        <v>700</v>
      </c>
      <c r="D1664" s="70" t="s">
        <v>767</v>
      </c>
      <c r="E1664" s="70" t="s">
        <v>767</v>
      </c>
      <c r="F1664" s="70">
        <v>1</v>
      </c>
      <c r="G1664" t="s">
        <v>1219</v>
      </c>
      <c r="H1664" t="s">
        <v>730</v>
      </c>
      <c r="I1664" t="s">
        <v>896</v>
      </c>
      <c r="J1664" t="s">
        <v>745</v>
      </c>
      <c r="K1664" t="s">
        <v>1163</v>
      </c>
      <c r="L1664" s="69" t="s">
        <v>62</v>
      </c>
      <c r="M1664" s="69" t="s">
        <v>60</v>
      </c>
      <c r="O1664" s="69" t="s">
        <v>1220</v>
      </c>
    </row>
    <row r="1665" spans="1:15" ht="15" x14ac:dyDescent="0.2">
      <c r="A1665" s="70" t="s">
        <v>253</v>
      </c>
      <c r="B1665" s="69">
        <v>1844</v>
      </c>
      <c r="C1665" s="69" t="s">
        <v>700</v>
      </c>
      <c r="D1665" s="70" t="s">
        <v>720</v>
      </c>
      <c r="E1665" s="70" t="s">
        <v>720</v>
      </c>
      <c r="F1665" s="69">
        <v>1</v>
      </c>
      <c r="G1665" t="s">
        <v>1219</v>
      </c>
      <c r="H1665" t="s">
        <v>730</v>
      </c>
      <c r="I1665" t="s">
        <v>896</v>
      </c>
      <c r="J1665" t="s">
        <v>745</v>
      </c>
      <c r="K1665" t="s">
        <v>1163</v>
      </c>
      <c r="L1665" s="69" t="s">
        <v>62</v>
      </c>
      <c r="M1665" s="69" t="s">
        <v>60</v>
      </c>
      <c r="O1665" s="69" t="s">
        <v>1220</v>
      </c>
    </row>
    <row r="1666" spans="1:15" ht="15" x14ac:dyDescent="0.2">
      <c r="A1666" s="70" t="s">
        <v>253</v>
      </c>
      <c r="B1666" s="69">
        <v>1845</v>
      </c>
      <c r="C1666" s="69" t="s">
        <v>700</v>
      </c>
      <c r="D1666" s="70" t="s">
        <v>720</v>
      </c>
      <c r="E1666" s="70" t="s">
        <v>720</v>
      </c>
      <c r="F1666" s="69">
        <v>1</v>
      </c>
      <c r="G1666" t="s">
        <v>1219</v>
      </c>
      <c r="H1666" t="s">
        <v>730</v>
      </c>
      <c r="I1666" t="s">
        <v>896</v>
      </c>
      <c r="J1666" t="s">
        <v>745</v>
      </c>
      <c r="K1666" t="s">
        <v>1163</v>
      </c>
      <c r="L1666" s="69" t="s">
        <v>62</v>
      </c>
      <c r="M1666" s="69" t="s">
        <v>60</v>
      </c>
      <c r="O1666" s="69" t="s">
        <v>1220</v>
      </c>
    </row>
    <row r="1667" spans="1:15" ht="15" x14ac:dyDescent="0.2">
      <c r="A1667" s="70" t="s">
        <v>253</v>
      </c>
      <c r="B1667" s="69">
        <v>1846</v>
      </c>
      <c r="C1667" s="69" t="s">
        <v>700</v>
      </c>
      <c r="D1667" s="70" t="s">
        <v>720</v>
      </c>
      <c r="E1667" s="70" t="s">
        <v>720</v>
      </c>
      <c r="F1667" s="69">
        <v>1</v>
      </c>
      <c r="G1667" t="s">
        <v>1219</v>
      </c>
      <c r="H1667" t="s">
        <v>730</v>
      </c>
      <c r="I1667" t="s">
        <v>896</v>
      </c>
      <c r="J1667" t="s">
        <v>745</v>
      </c>
      <c r="K1667" t="s">
        <v>1163</v>
      </c>
      <c r="L1667" s="69" t="s">
        <v>62</v>
      </c>
      <c r="M1667" s="69" t="s">
        <v>60</v>
      </c>
      <c r="O1667" s="69" t="s">
        <v>1220</v>
      </c>
    </row>
    <row r="1668" spans="1:15" ht="15" x14ac:dyDescent="0.2">
      <c r="A1668" s="70" t="s">
        <v>298</v>
      </c>
      <c r="B1668" s="69">
        <v>3009</v>
      </c>
      <c r="C1668" s="69" t="s">
        <v>700</v>
      </c>
      <c r="D1668" s="70" t="s">
        <v>720</v>
      </c>
      <c r="E1668" s="70" t="s">
        <v>720</v>
      </c>
      <c r="F1668" s="70">
        <v>1</v>
      </c>
      <c r="G1668" t="s">
        <v>1219</v>
      </c>
      <c r="H1668" t="s">
        <v>730</v>
      </c>
      <c r="I1668" t="s">
        <v>896</v>
      </c>
      <c r="J1668" t="s">
        <v>745</v>
      </c>
      <c r="K1668" t="s">
        <v>1163</v>
      </c>
      <c r="L1668" s="69" t="s">
        <v>62</v>
      </c>
      <c r="M1668" s="69" t="s">
        <v>60</v>
      </c>
      <c r="O1668" s="69" t="s">
        <v>1220</v>
      </c>
    </row>
    <row r="1669" spans="1:15" ht="15" x14ac:dyDescent="0.2">
      <c r="A1669" s="70" t="s">
        <v>298</v>
      </c>
      <c r="B1669" s="69">
        <v>3010</v>
      </c>
      <c r="C1669" s="69" t="s">
        <v>700</v>
      </c>
      <c r="D1669" s="70" t="s">
        <v>720</v>
      </c>
      <c r="E1669" s="70" t="s">
        <v>720</v>
      </c>
      <c r="F1669" s="70">
        <v>1</v>
      </c>
      <c r="G1669" t="s">
        <v>1219</v>
      </c>
      <c r="H1669" t="s">
        <v>730</v>
      </c>
      <c r="I1669" t="s">
        <v>896</v>
      </c>
      <c r="J1669" t="s">
        <v>745</v>
      </c>
      <c r="K1669" t="s">
        <v>1163</v>
      </c>
      <c r="L1669" s="69" t="s">
        <v>62</v>
      </c>
      <c r="M1669" s="69" t="s">
        <v>60</v>
      </c>
      <c r="O1669" s="69" t="s">
        <v>1220</v>
      </c>
    </row>
    <row r="1670" spans="1:15" ht="15" x14ac:dyDescent="0.2">
      <c r="A1670" s="70" t="s">
        <v>298</v>
      </c>
      <c r="B1670" s="69">
        <v>3011</v>
      </c>
      <c r="C1670" s="69" t="s">
        <v>700</v>
      </c>
      <c r="D1670" s="70" t="s">
        <v>720</v>
      </c>
      <c r="E1670" s="70" t="s">
        <v>720</v>
      </c>
      <c r="F1670" s="70">
        <v>1</v>
      </c>
      <c r="G1670" t="s">
        <v>1219</v>
      </c>
      <c r="H1670" t="s">
        <v>730</v>
      </c>
      <c r="I1670" t="s">
        <v>896</v>
      </c>
      <c r="J1670" t="s">
        <v>745</v>
      </c>
      <c r="K1670" t="s">
        <v>1163</v>
      </c>
      <c r="L1670" s="69" t="s">
        <v>62</v>
      </c>
      <c r="M1670" s="69" t="s">
        <v>60</v>
      </c>
      <c r="O1670" s="69" t="s">
        <v>1220</v>
      </c>
    </row>
    <row r="1671" spans="1:15" ht="15" x14ac:dyDescent="0.2">
      <c r="A1671" s="70" t="s">
        <v>253</v>
      </c>
      <c r="B1671" s="69">
        <v>1748</v>
      </c>
      <c r="C1671" s="69" t="s">
        <v>700</v>
      </c>
      <c r="D1671" s="69" t="s">
        <v>1171</v>
      </c>
      <c r="E1671" s="69" t="s">
        <v>892</v>
      </c>
      <c r="F1671" s="69">
        <v>1</v>
      </c>
      <c r="G1671" t="s">
        <v>1219</v>
      </c>
      <c r="H1671" t="s">
        <v>730</v>
      </c>
      <c r="I1671" t="s">
        <v>896</v>
      </c>
      <c r="J1671" t="s">
        <v>745</v>
      </c>
      <c r="K1671" t="s">
        <v>1163</v>
      </c>
      <c r="L1671" s="69" t="s">
        <v>62</v>
      </c>
      <c r="M1671" s="69" t="s">
        <v>60</v>
      </c>
      <c r="O1671" s="69" t="s">
        <v>1220</v>
      </c>
    </row>
    <row r="1672" spans="1:15" ht="15" x14ac:dyDescent="0.2">
      <c r="A1672" s="70" t="s">
        <v>253</v>
      </c>
      <c r="B1672" s="69">
        <v>1828</v>
      </c>
      <c r="C1672" s="69" t="s">
        <v>700</v>
      </c>
      <c r="D1672" s="69" t="s">
        <v>1171</v>
      </c>
      <c r="E1672" s="69" t="s">
        <v>892</v>
      </c>
      <c r="F1672" s="69">
        <v>1</v>
      </c>
      <c r="G1672" t="s">
        <v>1219</v>
      </c>
      <c r="H1672" t="s">
        <v>730</v>
      </c>
      <c r="I1672" t="s">
        <v>896</v>
      </c>
      <c r="J1672" t="s">
        <v>745</v>
      </c>
      <c r="K1672" t="s">
        <v>1163</v>
      </c>
      <c r="L1672" s="69" t="s">
        <v>62</v>
      </c>
      <c r="M1672" s="69" t="s">
        <v>60</v>
      </c>
      <c r="O1672" s="69" t="s">
        <v>1220</v>
      </c>
    </row>
    <row r="1673" spans="1:15" ht="15" x14ac:dyDescent="0.2">
      <c r="A1673" s="70" t="s">
        <v>253</v>
      </c>
      <c r="B1673" s="69">
        <v>1829</v>
      </c>
      <c r="C1673" s="69" t="s">
        <v>700</v>
      </c>
      <c r="D1673" s="69" t="s">
        <v>1171</v>
      </c>
      <c r="E1673" s="69" t="s">
        <v>892</v>
      </c>
      <c r="F1673" s="69">
        <v>1</v>
      </c>
      <c r="G1673" t="s">
        <v>1219</v>
      </c>
      <c r="H1673" t="s">
        <v>730</v>
      </c>
      <c r="I1673" t="s">
        <v>896</v>
      </c>
      <c r="J1673" t="s">
        <v>745</v>
      </c>
      <c r="K1673" t="s">
        <v>1163</v>
      </c>
      <c r="L1673" s="69" t="s">
        <v>62</v>
      </c>
      <c r="M1673" s="69" t="s">
        <v>60</v>
      </c>
      <c r="O1673" s="69" t="s">
        <v>1220</v>
      </c>
    </row>
    <row r="1674" spans="1:15" ht="15" x14ac:dyDescent="0.2">
      <c r="A1674" s="70" t="s">
        <v>282</v>
      </c>
      <c r="B1674" s="69">
        <v>2631</v>
      </c>
      <c r="C1674" s="69" t="s">
        <v>700</v>
      </c>
      <c r="D1674" s="69" t="s">
        <v>1171</v>
      </c>
      <c r="E1674" s="69" t="s">
        <v>892</v>
      </c>
      <c r="F1674" s="69">
        <v>1</v>
      </c>
      <c r="G1674" t="s">
        <v>1219</v>
      </c>
      <c r="H1674" t="s">
        <v>730</v>
      </c>
      <c r="I1674" t="s">
        <v>896</v>
      </c>
      <c r="J1674" t="s">
        <v>745</v>
      </c>
      <c r="K1674" t="s">
        <v>1163</v>
      </c>
      <c r="L1674" s="69" t="s">
        <v>62</v>
      </c>
      <c r="M1674" s="69" t="s">
        <v>60</v>
      </c>
      <c r="O1674" s="69" t="s">
        <v>1220</v>
      </c>
    </row>
    <row r="1675" spans="1:15" ht="15" x14ac:dyDescent="0.2">
      <c r="A1675" s="70" t="s">
        <v>282</v>
      </c>
      <c r="B1675" s="69">
        <v>2632</v>
      </c>
      <c r="C1675" s="69" t="s">
        <v>700</v>
      </c>
      <c r="D1675" s="69" t="s">
        <v>1171</v>
      </c>
      <c r="E1675" s="69" t="s">
        <v>892</v>
      </c>
      <c r="F1675" s="69">
        <v>1</v>
      </c>
      <c r="G1675" t="s">
        <v>1219</v>
      </c>
      <c r="H1675" t="s">
        <v>730</v>
      </c>
      <c r="I1675" t="s">
        <v>896</v>
      </c>
      <c r="J1675" t="s">
        <v>745</v>
      </c>
      <c r="K1675" t="s">
        <v>1163</v>
      </c>
      <c r="L1675" s="69" t="s">
        <v>62</v>
      </c>
      <c r="M1675" s="69" t="s">
        <v>60</v>
      </c>
      <c r="O1675" s="69" t="s">
        <v>1220</v>
      </c>
    </row>
    <row r="1676" spans="1:15" ht="15" x14ac:dyDescent="0.2">
      <c r="A1676" s="70" t="s">
        <v>282</v>
      </c>
      <c r="B1676" s="69">
        <v>2652</v>
      </c>
      <c r="C1676" s="69" t="s">
        <v>700</v>
      </c>
      <c r="D1676" s="69" t="s">
        <v>1171</v>
      </c>
      <c r="E1676" s="69" t="s">
        <v>892</v>
      </c>
      <c r="F1676" s="69">
        <v>1</v>
      </c>
      <c r="G1676" t="s">
        <v>1219</v>
      </c>
      <c r="H1676" t="s">
        <v>730</v>
      </c>
      <c r="I1676" t="s">
        <v>896</v>
      </c>
      <c r="J1676" t="s">
        <v>745</v>
      </c>
      <c r="K1676" t="s">
        <v>1163</v>
      </c>
      <c r="L1676" s="69" t="s">
        <v>62</v>
      </c>
      <c r="M1676" s="69" t="s">
        <v>60</v>
      </c>
      <c r="O1676" s="69" t="s">
        <v>1220</v>
      </c>
    </row>
    <row r="1677" spans="1:15" ht="15" x14ac:dyDescent="0.2">
      <c r="A1677" s="70" t="s">
        <v>298</v>
      </c>
      <c r="B1677" s="69">
        <v>2944</v>
      </c>
      <c r="C1677" s="69" t="s">
        <v>700</v>
      </c>
      <c r="D1677" s="69" t="s">
        <v>1171</v>
      </c>
      <c r="E1677" s="69" t="s">
        <v>892</v>
      </c>
      <c r="F1677" s="70">
        <v>1</v>
      </c>
      <c r="G1677" t="s">
        <v>1219</v>
      </c>
      <c r="H1677" t="s">
        <v>730</v>
      </c>
      <c r="I1677" t="s">
        <v>896</v>
      </c>
      <c r="J1677" t="s">
        <v>745</v>
      </c>
      <c r="K1677" t="s">
        <v>1163</v>
      </c>
      <c r="L1677" s="69" t="s">
        <v>62</v>
      </c>
      <c r="M1677" s="69" t="s">
        <v>60</v>
      </c>
      <c r="O1677" s="69" t="s">
        <v>1220</v>
      </c>
    </row>
    <row r="1678" spans="1:15" ht="15" x14ac:dyDescent="0.2">
      <c r="A1678" s="70" t="s">
        <v>298</v>
      </c>
      <c r="B1678" s="69">
        <v>2861</v>
      </c>
      <c r="C1678" s="69" t="s">
        <v>700</v>
      </c>
      <c r="D1678" s="70" t="s">
        <v>694</v>
      </c>
      <c r="E1678" s="70" t="s">
        <v>694</v>
      </c>
      <c r="F1678" s="70">
        <v>1</v>
      </c>
      <c r="G1678" t="s">
        <v>1219</v>
      </c>
      <c r="H1678" t="s">
        <v>730</v>
      </c>
      <c r="I1678" t="s">
        <v>896</v>
      </c>
      <c r="J1678" t="s">
        <v>745</v>
      </c>
      <c r="K1678" t="s">
        <v>1163</v>
      </c>
      <c r="L1678" s="69" t="s">
        <v>62</v>
      </c>
      <c r="M1678" s="69" t="s">
        <v>60</v>
      </c>
      <c r="O1678" s="69" t="s">
        <v>1220</v>
      </c>
    </row>
    <row r="1679" spans="1:15" ht="15" x14ac:dyDescent="0.2">
      <c r="A1679" s="70" t="s">
        <v>253</v>
      </c>
      <c r="B1679" s="69">
        <v>1737</v>
      </c>
      <c r="C1679" s="69" t="s">
        <v>700</v>
      </c>
      <c r="D1679" s="70" t="s">
        <v>1172</v>
      </c>
      <c r="E1679" s="70" t="s">
        <v>716</v>
      </c>
      <c r="F1679" s="70">
        <v>1</v>
      </c>
      <c r="G1679" t="s">
        <v>1219</v>
      </c>
      <c r="H1679" t="s">
        <v>730</v>
      </c>
      <c r="I1679" t="s">
        <v>896</v>
      </c>
      <c r="J1679" t="s">
        <v>745</v>
      </c>
      <c r="K1679" t="s">
        <v>1163</v>
      </c>
      <c r="L1679" s="69" t="s">
        <v>62</v>
      </c>
      <c r="M1679" s="69" t="s">
        <v>60</v>
      </c>
      <c r="O1679" s="69" t="s">
        <v>1220</v>
      </c>
    </row>
    <row r="1680" spans="1:15" ht="15" x14ac:dyDescent="0.2">
      <c r="A1680" s="70" t="s">
        <v>253</v>
      </c>
      <c r="B1680" s="69">
        <v>1738</v>
      </c>
      <c r="C1680" s="69" t="s">
        <v>700</v>
      </c>
      <c r="D1680" s="70" t="s">
        <v>1172</v>
      </c>
      <c r="E1680" s="70" t="s">
        <v>716</v>
      </c>
      <c r="F1680" s="70">
        <v>1</v>
      </c>
      <c r="G1680" t="s">
        <v>1219</v>
      </c>
      <c r="H1680" t="s">
        <v>730</v>
      </c>
      <c r="I1680" t="s">
        <v>896</v>
      </c>
      <c r="J1680" t="s">
        <v>745</v>
      </c>
      <c r="K1680" t="s">
        <v>1163</v>
      </c>
      <c r="L1680" s="69" t="s">
        <v>62</v>
      </c>
      <c r="M1680" s="69" t="s">
        <v>60</v>
      </c>
      <c r="O1680" s="69" t="s">
        <v>1220</v>
      </c>
    </row>
    <row r="1681" spans="1:16" ht="15" x14ac:dyDescent="0.2">
      <c r="A1681" s="70" t="s">
        <v>253</v>
      </c>
      <c r="B1681" s="69">
        <v>1739</v>
      </c>
      <c r="C1681" s="69" t="s">
        <v>700</v>
      </c>
      <c r="D1681" s="70" t="s">
        <v>1172</v>
      </c>
      <c r="E1681" s="70" t="s">
        <v>716</v>
      </c>
      <c r="F1681" s="70">
        <v>1</v>
      </c>
      <c r="G1681" t="s">
        <v>1219</v>
      </c>
      <c r="H1681" t="s">
        <v>730</v>
      </c>
      <c r="I1681" t="s">
        <v>896</v>
      </c>
      <c r="J1681" t="s">
        <v>745</v>
      </c>
      <c r="K1681" t="s">
        <v>1163</v>
      </c>
      <c r="L1681" s="69" t="s">
        <v>62</v>
      </c>
      <c r="M1681" s="69" t="s">
        <v>60</v>
      </c>
      <c r="O1681" s="69" t="s">
        <v>1220</v>
      </c>
    </row>
    <row r="1682" spans="1:16" ht="15" x14ac:dyDescent="0.2">
      <c r="A1682" s="70" t="s">
        <v>282</v>
      </c>
      <c r="B1682" s="69">
        <v>2639</v>
      </c>
      <c r="C1682" s="69" t="s">
        <v>700</v>
      </c>
      <c r="D1682" s="70" t="s">
        <v>919</v>
      </c>
      <c r="E1682" s="70" t="s">
        <v>919</v>
      </c>
      <c r="F1682" s="70">
        <v>1</v>
      </c>
      <c r="G1682" t="s">
        <v>1219</v>
      </c>
      <c r="H1682" t="s">
        <v>730</v>
      </c>
      <c r="I1682" t="s">
        <v>896</v>
      </c>
      <c r="J1682" t="s">
        <v>745</v>
      </c>
      <c r="K1682" t="s">
        <v>1163</v>
      </c>
      <c r="L1682" s="69" t="s">
        <v>62</v>
      </c>
      <c r="M1682" s="69" t="s">
        <v>60</v>
      </c>
      <c r="O1682" s="69" t="s">
        <v>1220</v>
      </c>
    </row>
    <row r="1683" spans="1:16" ht="15" x14ac:dyDescent="0.2">
      <c r="A1683" s="70" t="s">
        <v>460</v>
      </c>
      <c r="B1683" s="69">
        <v>5121</v>
      </c>
      <c r="C1683" s="70" t="s">
        <v>880</v>
      </c>
      <c r="E1683" s="70"/>
      <c r="G1683" t="s">
        <v>756</v>
      </c>
      <c r="H1683" t="s">
        <v>756</v>
      </c>
      <c r="I1683" t="s">
        <v>921</v>
      </c>
      <c r="J1683" t="s">
        <v>921</v>
      </c>
      <c r="K1683" t="s">
        <v>1163</v>
      </c>
      <c r="L1683" s="69" t="s">
        <v>62</v>
      </c>
      <c r="M1683" s="69" t="s">
        <v>60</v>
      </c>
      <c r="O1683" s="69" t="s">
        <v>1222</v>
      </c>
      <c r="P1683" s="70" t="s">
        <v>869</v>
      </c>
    </row>
    <row r="1684" spans="1:16" ht="15" x14ac:dyDescent="0.2">
      <c r="A1684" s="70" t="s">
        <v>475</v>
      </c>
      <c r="B1684" s="69">
        <v>5640</v>
      </c>
      <c r="C1684" s="70" t="s">
        <v>880</v>
      </c>
      <c r="E1684" s="70"/>
      <c r="G1684" t="s">
        <v>756</v>
      </c>
      <c r="H1684" t="s">
        <v>756</v>
      </c>
      <c r="I1684" t="s">
        <v>921</v>
      </c>
      <c r="J1684" t="s">
        <v>921</v>
      </c>
      <c r="K1684" t="s">
        <v>1163</v>
      </c>
      <c r="L1684" s="69" t="s">
        <v>62</v>
      </c>
      <c r="M1684" s="69" t="s">
        <v>60</v>
      </c>
      <c r="O1684" s="70" t="s">
        <v>1222</v>
      </c>
      <c r="P1684" s="70" t="s">
        <v>869</v>
      </c>
    </row>
    <row r="1685" spans="1:16" ht="15" x14ac:dyDescent="0.2">
      <c r="A1685" s="70" t="s">
        <v>475</v>
      </c>
      <c r="B1685" s="69">
        <v>5641</v>
      </c>
      <c r="C1685" s="70" t="s">
        <v>880</v>
      </c>
      <c r="E1685" s="70"/>
      <c r="G1685" t="s">
        <v>756</v>
      </c>
      <c r="H1685" t="s">
        <v>756</v>
      </c>
      <c r="I1685" t="s">
        <v>921</v>
      </c>
      <c r="J1685" t="s">
        <v>921</v>
      </c>
      <c r="K1685" t="s">
        <v>1163</v>
      </c>
      <c r="L1685" s="69" t="s">
        <v>62</v>
      </c>
      <c r="M1685" s="69" t="s">
        <v>60</v>
      </c>
      <c r="O1685" s="70" t="s">
        <v>1222</v>
      </c>
      <c r="P1685" s="70" t="s">
        <v>869</v>
      </c>
    </row>
    <row r="1686" spans="1:16" ht="15" x14ac:dyDescent="0.2">
      <c r="A1686" s="70" t="s">
        <v>475</v>
      </c>
      <c r="B1686" s="69">
        <v>5642</v>
      </c>
      <c r="C1686" s="70" t="s">
        <v>880</v>
      </c>
      <c r="E1686" s="70"/>
      <c r="G1686" t="s">
        <v>756</v>
      </c>
      <c r="H1686" t="s">
        <v>756</v>
      </c>
      <c r="I1686" t="s">
        <v>921</v>
      </c>
      <c r="J1686" t="s">
        <v>921</v>
      </c>
      <c r="K1686" t="s">
        <v>1163</v>
      </c>
      <c r="L1686" s="69" t="s">
        <v>62</v>
      </c>
      <c r="M1686" s="69" t="s">
        <v>60</v>
      </c>
      <c r="O1686" s="70" t="s">
        <v>1222</v>
      </c>
      <c r="P1686" s="70" t="s">
        <v>869</v>
      </c>
    </row>
    <row r="1687" spans="1:16" ht="15" x14ac:dyDescent="0.2">
      <c r="A1687" s="69" t="s">
        <v>130</v>
      </c>
      <c r="B1687" s="69">
        <v>135</v>
      </c>
      <c r="C1687" s="70" t="s">
        <v>880</v>
      </c>
      <c r="E1687" s="70"/>
      <c r="G1687" t="s">
        <v>756</v>
      </c>
      <c r="H1687" t="s">
        <v>756</v>
      </c>
      <c r="I1687" t="s">
        <v>921</v>
      </c>
      <c r="J1687" t="s">
        <v>921</v>
      </c>
      <c r="K1687" t="s">
        <v>1163</v>
      </c>
      <c r="L1687" s="69" t="s">
        <v>62</v>
      </c>
      <c r="M1687" s="69" t="s">
        <v>60</v>
      </c>
      <c r="O1687" s="69" t="s">
        <v>1222</v>
      </c>
      <c r="P1687" s="70" t="s">
        <v>869</v>
      </c>
    </row>
    <row r="1688" spans="1:16" ht="15" x14ac:dyDescent="0.2">
      <c r="A1688" s="69" t="s">
        <v>130</v>
      </c>
      <c r="B1688" s="69">
        <v>136</v>
      </c>
      <c r="C1688" s="70" t="s">
        <v>880</v>
      </c>
      <c r="E1688" s="70"/>
      <c r="G1688" t="s">
        <v>756</v>
      </c>
      <c r="H1688" t="s">
        <v>756</v>
      </c>
      <c r="I1688" t="s">
        <v>921</v>
      </c>
      <c r="J1688" t="s">
        <v>921</v>
      </c>
      <c r="K1688" t="s">
        <v>1163</v>
      </c>
      <c r="L1688" s="69" t="s">
        <v>62</v>
      </c>
      <c r="M1688" s="69" t="s">
        <v>60</v>
      </c>
      <c r="O1688" s="69" t="s">
        <v>1222</v>
      </c>
      <c r="P1688" s="70" t="s">
        <v>869</v>
      </c>
    </row>
    <row r="1689" spans="1:16" ht="15" x14ac:dyDescent="0.2">
      <c r="A1689" s="69" t="s">
        <v>130</v>
      </c>
      <c r="B1689" s="69">
        <v>137</v>
      </c>
      <c r="C1689" s="70" t="s">
        <v>880</v>
      </c>
      <c r="E1689" s="70"/>
      <c r="G1689" t="s">
        <v>756</v>
      </c>
      <c r="H1689" t="s">
        <v>756</v>
      </c>
      <c r="I1689" t="s">
        <v>921</v>
      </c>
      <c r="J1689" t="s">
        <v>921</v>
      </c>
      <c r="K1689" t="s">
        <v>1163</v>
      </c>
      <c r="L1689" s="69" t="s">
        <v>62</v>
      </c>
      <c r="M1689" s="69" t="s">
        <v>60</v>
      </c>
      <c r="O1689" s="69" t="s">
        <v>1222</v>
      </c>
      <c r="P1689" s="70" t="s">
        <v>869</v>
      </c>
    </row>
    <row r="1690" spans="1:16" ht="15" x14ac:dyDescent="0.2">
      <c r="A1690" s="70" t="s">
        <v>184</v>
      </c>
      <c r="B1690" s="69">
        <v>1184</v>
      </c>
      <c r="C1690" s="70" t="s">
        <v>880</v>
      </c>
      <c r="E1690" s="70"/>
      <c r="G1690" t="s">
        <v>756</v>
      </c>
      <c r="H1690" t="s">
        <v>756</v>
      </c>
      <c r="I1690" t="s">
        <v>921</v>
      </c>
      <c r="J1690" t="s">
        <v>921</v>
      </c>
      <c r="K1690" t="s">
        <v>1163</v>
      </c>
      <c r="L1690" s="69" t="s">
        <v>62</v>
      </c>
      <c r="M1690" s="69" t="s">
        <v>60</v>
      </c>
      <c r="O1690" s="69" t="s">
        <v>1222</v>
      </c>
      <c r="P1690" s="70" t="s">
        <v>869</v>
      </c>
    </row>
    <row r="1691" spans="1:16" ht="15" x14ac:dyDescent="0.2">
      <c r="A1691" s="69" t="s">
        <v>184</v>
      </c>
      <c r="B1691" s="69">
        <v>1185</v>
      </c>
      <c r="C1691" s="70" t="s">
        <v>880</v>
      </c>
      <c r="E1691" s="70"/>
      <c r="G1691" t="s">
        <v>756</v>
      </c>
      <c r="H1691" t="s">
        <v>756</v>
      </c>
      <c r="I1691" t="s">
        <v>921</v>
      </c>
      <c r="J1691" t="s">
        <v>921</v>
      </c>
      <c r="K1691" t="s">
        <v>1163</v>
      </c>
      <c r="L1691" s="69" t="s">
        <v>62</v>
      </c>
      <c r="M1691" s="69" t="s">
        <v>60</v>
      </c>
      <c r="O1691" s="69" t="s">
        <v>1222</v>
      </c>
      <c r="P1691" s="69" t="s">
        <v>869</v>
      </c>
    </row>
    <row r="1692" spans="1:16" ht="15" x14ac:dyDescent="0.2">
      <c r="A1692" s="69" t="s">
        <v>184</v>
      </c>
      <c r="B1692" s="69">
        <v>1186</v>
      </c>
      <c r="C1692" s="70" t="s">
        <v>880</v>
      </c>
      <c r="E1692" s="70"/>
      <c r="G1692" t="s">
        <v>756</v>
      </c>
      <c r="H1692" t="s">
        <v>756</v>
      </c>
      <c r="I1692" t="s">
        <v>921</v>
      </c>
      <c r="J1692" t="s">
        <v>921</v>
      </c>
      <c r="K1692" t="s">
        <v>1163</v>
      </c>
      <c r="L1692" s="69" t="s">
        <v>62</v>
      </c>
      <c r="M1692" s="69" t="s">
        <v>60</v>
      </c>
      <c r="O1692" s="69" t="s">
        <v>1222</v>
      </c>
      <c r="P1692" s="69" t="s">
        <v>869</v>
      </c>
    </row>
    <row r="1693" spans="1:16" ht="15" x14ac:dyDescent="0.2">
      <c r="A1693" s="70" t="s">
        <v>312</v>
      </c>
      <c r="B1693" s="69">
        <v>2575</v>
      </c>
      <c r="C1693" s="70" t="s">
        <v>880</v>
      </c>
      <c r="E1693" s="70"/>
      <c r="G1693" t="s">
        <v>756</v>
      </c>
      <c r="H1693" t="s">
        <v>756</v>
      </c>
      <c r="I1693" t="s">
        <v>921</v>
      </c>
      <c r="J1693" t="s">
        <v>921</v>
      </c>
      <c r="K1693" t="s">
        <v>1163</v>
      </c>
      <c r="L1693" s="69" t="s">
        <v>62</v>
      </c>
      <c r="M1693" s="69" t="s">
        <v>60</v>
      </c>
      <c r="O1693" s="69" t="s">
        <v>1222</v>
      </c>
      <c r="P1693" s="70" t="s">
        <v>869</v>
      </c>
    </row>
    <row r="1694" spans="1:16" ht="15" x14ac:dyDescent="0.2">
      <c r="A1694" s="70" t="s">
        <v>312</v>
      </c>
      <c r="B1694" s="69">
        <v>2576</v>
      </c>
      <c r="C1694" s="70" t="s">
        <v>880</v>
      </c>
      <c r="E1694" s="70"/>
      <c r="G1694" t="s">
        <v>756</v>
      </c>
      <c r="H1694" t="s">
        <v>756</v>
      </c>
      <c r="I1694" t="s">
        <v>921</v>
      </c>
      <c r="J1694" t="s">
        <v>921</v>
      </c>
      <c r="K1694" t="s">
        <v>1163</v>
      </c>
      <c r="L1694" s="69" t="s">
        <v>62</v>
      </c>
      <c r="M1694" s="69" t="s">
        <v>60</v>
      </c>
      <c r="O1694" s="69" t="s">
        <v>1222</v>
      </c>
      <c r="P1694" s="70" t="s">
        <v>869</v>
      </c>
    </row>
    <row r="1695" spans="1:16" ht="15" x14ac:dyDescent="0.2">
      <c r="A1695" s="70" t="s">
        <v>312</v>
      </c>
      <c r="B1695" s="69">
        <v>2577</v>
      </c>
      <c r="C1695" s="70" t="s">
        <v>880</v>
      </c>
      <c r="E1695" s="70"/>
      <c r="G1695" t="s">
        <v>756</v>
      </c>
      <c r="H1695" t="s">
        <v>756</v>
      </c>
      <c r="I1695" t="s">
        <v>921</v>
      </c>
      <c r="J1695" t="s">
        <v>921</v>
      </c>
      <c r="K1695" t="s">
        <v>1163</v>
      </c>
      <c r="L1695" s="69" t="s">
        <v>62</v>
      </c>
      <c r="M1695" s="69" t="s">
        <v>60</v>
      </c>
      <c r="O1695" s="69" t="s">
        <v>1222</v>
      </c>
      <c r="P1695" s="70" t="s">
        <v>869</v>
      </c>
    </row>
    <row r="1696" spans="1:16" ht="15" x14ac:dyDescent="0.2">
      <c r="A1696" s="70" t="s">
        <v>320</v>
      </c>
      <c r="B1696" s="69">
        <v>3367</v>
      </c>
      <c r="C1696" s="70" t="s">
        <v>880</v>
      </c>
      <c r="E1696" s="70"/>
      <c r="G1696" t="s">
        <v>756</v>
      </c>
      <c r="H1696" t="s">
        <v>756</v>
      </c>
      <c r="I1696" t="s">
        <v>921</v>
      </c>
      <c r="J1696" t="s">
        <v>921</v>
      </c>
      <c r="K1696" t="s">
        <v>1163</v>
      </c>
      <c r="L1696" s="69" t="s">
        <v>62</v>
      </c>
      <c r="M1696" s="69" t="s">
        <v>60</v>
      </c>
      <c r="O1696" s="69" t="s">
        <v>1222</v>
      </c>
      <c r="P1696" s="69" t="s">
        <v>869</v>
      </c>
    </row>
    <row r="1697" spans="1:16" ht="15" x14ac:dyDescent="0.2">
      <c r="A1697" s="70" t="s">
        <v>320</v>
      </c>
      <c r="B1697" s="69">
        <v>3368</v>
      </c>
      <c r="C1697" s="70" t="s">
        <v>880</v>
      </c>
      <c r="E1697" s="70"/>
      <c r="G1697" t="s">
        <v>756</v>
      </c>
      <c r="H1697" t="s">
        <v>756</v>
      </c>
      <c r="I1697" t="s">
        <v>921</v>
      </c>
      <c r="J1697" t="s">
        <v>921</v>
      </c>
      <c r="K1697" t="s">
        <v>1163</v>
      </c>
      <c r="L1697" s="69" t="s">
        <v>62</v>
      </c>
      <c r="M1697" s="69" t="s">
        <v>60</v>
      </c>
      <c r="O1697" s="69" t="s">
        <v>1222</v>
      </c>
      <c r="P1697" s="69" t="s">
        <v>869</v>
      </c>
    </row>
    <row r="1698" spans="1:16" ht="15" x14ac:dyDescent="0.2">
      <c r="A1698" s="70" t="s">
        <v>320</v>
      </c>
      <c r="B1698" s="69">
        <v>3384</v>
      </c>
      <c r="C1698" s="70" t="s">
        <v>880</v>
      </c>
      <c r="E1698" s="70"/>
      <c r="G1698" t="s">
        <v>756</v>
      </c>
      <c r="H1698" t="s">
        <v>756</v>
      </c>
      <c r="I1698" t="s">
        <v>921</v>
      </c>
      <c r="J1698" t="s">
        <v>921</v>
      </c>
      <c r="K1698" t="s">
        <v>1163</v>
      </c>
      <c r="L1698" s="69" t="s">
        <v>62</v>
      </c>
      <c r="M1698" s="69" t="s">
        <v>60</v>
      </c>
      <c r="O1698" s="69" t="s">
        <v>1222</v>
      </c>
      <c r="P1698" s="69" t="s">
        <v>869</v>
      </c>
    </row>
    <row r="1699" spans="1:16" ht="15" x14ac:dyDescent="0.2">
      <c r="A1699" s="70" t="s">
        <v>387</v>
      </c>
      <c r="B1699" s="69">
        <v>5119</v>
      </c>
      <c r="C1699" s="70" t="s">
        <v>880</v>
      </c>
      <c r="E1699" s="70"/>
      <c r="G1699" t="s">
        <v>756</v>
      </c>
      <c r="H1699" t="s">
        <v>756</v>
      </c>
      <c r="I1699" t="s">
        <v>921</v>
      </c>
      <c r="J1699" t="s">
        <v>921</v>
      </c>
      <c r="K1699" t="s">
        <v>1163</v>
      </c>
      <c r="L1699" s="69" t="s">
        <v>62</v>
      </c>
      <c r="M1699" s="69" t="s">
        <v>60</v>
      </c>
      <c r="O1699" s="69" t="s">
        <v>1222</v>
      </c>
      <c r="P1699" s="70" t="s">
        <v>869</v>
      </c>
    </row>
    <row r="1700" spans="1:16" ht="15" x14ac:dyDescent="0.2">
      <c r="A1700" s="70" t="s">
        <v>387</v>
      </c>
      <c r="B1700" s="69">
        <v>5120</v>
      </c>
      <c r="C1700" s="70" t="s">
        <v>880</v>
      </c>
      <c r="E1700" s="70"/>
      <c r="G1700" t="s">
        <v>756</v>
      </c>
      <c r="H1700" t="s">
        <v>756</v>
      </c>
      <c r="I1700" t="s">
        <v>921</v>
      </c>
      <c r="J1700" t="s">
        <v>921</v>
      </c>
      <c r="K1700" t="s">
        <v>1163</v>
      </c>
      <c r="L1700" s="69" t="s">
        <v>62</v>
      </c>
      <c r="M1700" s="69" t="s">
        <v>60</v>
      </c>
      <c r="O1700" s="69" t="s">
        <v>1222</v>
      </c>
      <c r="P1700" s="70" t="s">
        <v>869</v>
      </c>
    </row>
    <row r="1701" spans="1:16" ht="15" x14ac:dyDescent="0.2">
      <c r="A1701" s="70" t="s">
        <v>475</v>
      </c>
      <c r="B1701" s="69">
        <v>5558</v>
      </c>
      <c r="C1701" s="69" t="s">
        <v>700</v>
      </c>
      <c r="D1701" s="70" t="s">
        <v>1161</v>
      </c>
      <c r="E1701" s="70" t="s">
        <v>865</v>
      </c>
      <c r="G1701" t="s">
        <v>756</v>
      </c>
      <c r="H1701" t="s">
        <v>756</v>
      </c>
      <c r="I1701" t="s">
        <v>922</v>
      </c>
      <c r="J1701" t="s">
        <v>707</v>
      </c>
      <c r="K1701" s="69" t="s">
        <v>1163</v>
      </c>
      <c r="L1701" s="69" t="s">
        <v>62</v>
      </c>
      <c r="M1701" s="69" t="s">
        <v>60</v>
      </c>
      <c r="N1701" s="69"/>
      <c r="O1701" s="69" t="s">
        <v>1223</v>
      </c>
      <c r="P1701" s="69" t="s">
        <v>868</v>
      </c>
    </row>
    <row r="1702" spans="1:16" ht="15" x14ac:dyDescent="0.2">
      <c r="A1702" s="70" t="s">
        <v>282</v>
      </c>
      <c r="B1702" s="69">
        <v>2712</v>
      </c>
      <c r="C1702" s="69" t="s">
        <v>700</v>
      </c>
      <c r="D1702" s="70" t="s">
        <v>1203</v>
      </c>
      <c r="E1702" s="70" t="s">
        <v>904</v>
      </c>
      <c r="F1702" s="70">
        <v>1</v>
      </c>
      <c r="G1702" t="s">
        <v>756</v>
      </c>
      <c r="H1702" t="s">
        <v>756</v>
      </c>
      <c r="I1702" t="s">
        <v>922</v>
      </c>
      <c r="J1702" t="s">
        <v>707</v>
      </c>
      <c r="K1702" s="69" t="s">
        <v>1163</v>
      </c>
      <c r="L1702" s="69" t="s">
        <v>62</v>
      </c>
      <c r="M1702" s="69" t="s">
        <v>60</v>
      </c>
      <c r="N1702" s="69"/>
      <c r="O1702" s="69" t="s">
        <v>1223</v>
      </c>
      <c r="P1702" s="69" t="s">
        <v>1204</v>
      </c>
    </row>
    <row r="1703" spans="1:16" ht="15" x14ac:dyDescent="0.2">
      <c r="A1703" s="70" t="s">
        <v>282</v>
      </c>
      <c r="B1703" s="69">
        <v>2713</v>
      </c>
      <c r="C1703" s="69" t="s">
        <v>700</v>
      </c>
      <c r="D1703" s="70" t="s">
        <v>1203</v>
      </c>
      <c r="E1703" s="70" t="s">
        <v>904</v>
      </c>
      <c r="F1703" s="69">
        <v>1</v>
      </c>
      <c r="G1703" t="s">
        <v>756</v>
      </c>
      <c r="H1703" t="s">
        <v>756</v>
      </c>
      <c r="I1703" t="s">
        <v>922</v>
      </c>
      <c r="J1703" t="s">
        <v>707</v>
      </c>
      <c r="K1703" s="69" t="s">
        <v>1163</v>
      </c>
      <c r="L1703" s="69" t="s">
        <v>62</v>
      </c>
      <c r="M1703" s="69" t="s">
        <v>60</v>
      </c>
      <c r="N1703" s="69"/>
      <c r="O1703" s="69" t="s">
        <v>1223</v>
      </c>
      <c r="P1703" s="69" t="s">
        <v>1204</v>
      </c>
    </row>
    <row r="1704" spans="1:16" ht="15" x14ac:dyDescent="0.2">
      <c r="A1704" s="70" t="s">
        <v>282</v>
      </c>
      <c r="B1704" s="69">
        <v>2728</v>
      </c>
      <c r="C1704" s="69" t="s">
        <v>700</v>
      </c>
      <c r="D1704" s="70" t="s">
        <v>1203</v>
      </c>
      <c r="E1704" s="70" t="s">
        <v>904</v>
      </c>
      <c r="F1704" s="69">
        <v>1</v>
      </c>
      <c r="G1704" t="s">
        <v>756</v>
      </c>
      <c r="H1704" t="s">
        <v>756</v>
      </c>
      <c r="I1704" t="s">
        <v>922</v>
      </c>
      <c r="J1704" t="s">
        <v>707</v>
      </c>
      <c r="K1704" s="69" t="s">
        <v>1163</v>
      </c>
      <c r="L1704" s="69" t="s">
        <v>62</v>
      </c>
      <c r="M1704" s="69" t="s">
        <v>60</v>
      </c>
      <c r="N1704" s="69"/>
      <c r="O1704" s="69" t="s">
        <v>1223</v>
      </c>
      <c r="P1704" s="69" t="s">
        <v>1204</v>
      </c>
    </row>
    <row r="1705" spans="1:16" ht="15" x14ac:dyDescent="0.2">
      <c r="A1705" s="70" t="s">
        <v>282</v>
      </c>
      <c r="B1705" s="69">
        <v>2729</v>
      </c>
      <c r="C1705" s="69" t="s">
        <v>700</v>
      </c>
      <c r="D1705" s="70" t="s">
        <v>1203</v>
      </c>
      <c r="E1705" s="70" t="s">
        <v>904</v>
      </c>
      <c r="F1705" s="70">
        <v>1</v>
      </c>
      <c r="G1705" t="s">
        <v>756</v>
      </c>
      <c r="H1705" t="s">
        <v>756</v>
      </c>
      <c r="I1705" t="s">
        <v>922</v>
      </c>
      <c r="J1705" t="s">
        <v>707</v>
      </c>
      <c r="K1705" s="69" t="s">
        <v>1163</v>
      </c>
      <c r="L1705" s="69" t="s">
        <v>62</v>
      </c>
      <c r="M1705" s="69" t="s">
        <v>60</v>
      </c>
      <c r="N1705" s="69"/>
      <c r="O1705" s="69" t="s">
        <v>1223</v>
      </c>
      <c r="P1705" s="69" t="s">
        <v>1204</v>
      </c>
    </row>
    <row r="1706" spans="1:16" ht="15" x14ac:dyDescent="0.2">
      <c r="A1706" s="70" t="s">
        <v>328</v>
      </c>
      <c r="B1706" s="69">
        <v>3388</v>
      </c>
      <c r="C1706" s="69" t="s">
        <v>700</v>
      </c>
      <c r="D1706" s="70" t="s">
        <v>908</v>
      </c>
      <c r="E1706" s="70" t="s">
        <v>908</v>
      </c>
      <c r="F1706" s="69">
        <v>1</v>
      </c>
      <c r="G1706" t="s">
        <v>756</v>
      </c>
      <c r="H1706" t="s">
        <v>756</v>
      </c>
      <c r="I1706" t="s">
        <v>922</v>
      </c>
      <c r="J1706" t="s">
        <v>707</v>
      </c>
      <c r="K1706" s="69" t="s">
        <v>1163</v>
      </c>
      <c r="L1706" s="69" t="s">
        <v>62</v>
      </c>
      <c r="M1706" s="69" t="s">
        <v>60</v>
      </c>
      <c r="N1706" s="69"/>
      <c r="O1706" s="69" t="s">
        <v>1223</v>
      </c>
    </row>
    <row r="1707" spans="1:16" ht="15" x14ac:dyDescent="0.2">
      <c r="A1707" s="70" t="s">
        <v>475</v>
      </c>
      <c r="B1707" s="69">
        <v>5562</v>
      </c>
      <c r="C1707" s="69" t="s">
        <v>700</v>
      </c>
      <c r="D1707" s="70" t="s">
        <v>908</v>
      </c>
      <c r="E1707" s="70" t="s">
        <v>908</v>
      </c>
      <c r="F1707" s="70">
        <v>1</v>
      </c>
      <c r="G1707" t="s">
        <v>756</v>
      </c>
      <c r="H1707" t="s">
        <v>756</v>
      </c>
      <c r="I1707" t="s">
        <v>922</v>
      </c>
      <c r="J1707" t="s">
        <v>707</v>
      </c>
      <c r="K1707" s="69" t="s">
        <v>1163</v>
      </c>
      <c r="L1707" s="69" t="s">
        <v>62</v>
      </c>
      <c r="M1707" s="69" t="s">
        <v>60</v>
      </c>
      <c r="N1707" s="69"/>
      <c r="O1707" s="69" t="s">
        <v>1223</v>
      </c>
    </row>
    <row r="1708" spans="1:16" ht="15" x14ac:dyDescent="0.2">
      <c r="A1708" s="70" t="s">
        <v>207</v>
      </c>
      <c r="B1708" s="69">
        <v>1346</v>
      </c>
      <c r="C1708" s="69" t="s">
        <v>700</v>
      </c>
      <c r="D1708" s="70" t="s">
        <v>888</v>
      </c>
      <c r="E1708" s="70" t="s">
        <v>888</v>
      </c>
      <c r="F1708" s="69">
        <v>1</v>
      </c>
      <c r="G1708" t="s">
        <v>756</v>
      </c>
      <c r="H1708" t="s">
        <v>756</v>
      </c>
      <c r="I1708" t="s">
        <v>922</v>
      </c>
      <c r="J1708" t="s">
        <v>707</v>
      </c>
      <c r="K1708" t="s">
        <v>1163</v>
      </c>
      <c r="L1708" s="69" t="s">
        <v>62</v>
      </c>
      <c r="M1708" s="69" t="s">
        <v>60</v>
      </c>
      <c r="O1708" s="69" t="s">
        <v>1223</v>
      </c>
    </row>
    <row r="1709" spans="1:16" ht="15" x14ac:dyDescent="0.2">
      <c r="A1709" s="70" t="s">
        <v>207</v>
      </c>
      <c r="B1709" s="69">
        <v>1347</v>
      </c>
      <c r="C1709" s="69" t="s">
        <v>700</v>
      </c>
      <c r="D1709" s="70" t="s">
        <v>888</v>
      </c>
      <c r="E1709" s="70" t="s">
        <v>888</v>
      </c>
      <c r="F1709" s="69">
        <v>1</v>
      </c>
      <c r="G1709" t="s">
        <v>756</v>
      </c>
      <c r="H1709" t="s">
        <v>756</v>
      </c>
      <c r="I1709" t="s">
        <v>922</v>
      </c>
      <c r="J1709" t="s">
        <v>707</v>
      </c>
      <c r="K1709" t="s">
        <v>1163</v>
      </c>
      <c r="L1709" s="69" t="s">
        <v>62</v>
      </c>
      <c r="M1709" s="69" t="s">
        <v>60</v>
      </c>
      <c r="O1709" s="69" t="s">
        <v>1223</v>
      </c>
    </row>
    <row r="1710" spans="1:16" ht="15" x14ac:dyDescent="0.2">
      <c r="A1710" s="70" t="s">
        <v>207</v>
      </c>
      <c r="B1710" s="69">
        <v>1348</v>
      </c>
      <c r="C1710" s="69" t="s">
        <v>700</v>
      </c>
      <c r="D1710" s="70" t="s">
        <v>888</v>
      </c>
      <c r="E1710" s="70" t="s">
        <v>888</v>
      </c>
      <c r="F1710" s="69">
        <v>1</v>
      </c>
      <c r="G1710" t="s">
        <v>756</v>
      </c>
      <c r="H1710" t="s">
        <v>756</v>
      </c>
      <c r="I1710" t="s">
        <v>922</v>
      </c>
      <c r="J1710" t="s">
        <v>707</v>
      </c>
      <c r="K1710" t="s">
        <v>1163</v>
      </c>
      <c r="L1710" s="69" t="s">
        <v>62</v>
      </c>
      <c r="M1710" s="69" t="s">
        <v>60</v>
      </c>
      <c r="O1710" s="69" t="s">
        <v>1223</v>
      </c>
    </row>
    <row r="1711" spans="1:16" ht="15" x14ac:dyDescent="0.2">
      <c r="A1711" s="70" t="s">
        <v>207</v>
      </c>
      <c r="B1711" s="69">
        <v>1358</v>
      </c>
      <c r="C1711" s="69" t="s">
        <v>700</v>
      </c>
      <c r="D1711" s="70" t="s">
        <v>888</v>
      </c>
      <c r="E1711" s="70" t="s">
        <v>888</v>
      </c>
      <c r="F1711" s="69">
        <v>1</v>
      </c>
      <c r="G1711" t="s">
        <v>756</v>
      </c>
      <c r="H1711" t="s">
        <v>756</v>
      </c>
      <c r="I1711" t="s">
        <v>922</v>
      </c>
      <c r="J1711" t="s">
        <v>707</v>
      </c>
      <c r="K1711" t="s">
        <v>1163</v>
      </c>
      <c r="L1711" s="69" t="s">
        <v>62</v>
      </c>
      <c r="M1711" s="69" t="s">
        <v>60</v>
      </c>
      <c r="O1711" s="69" t="s">
        <v>1223</v>
      </c>
    </row>
    <row r="1712" spans="1:16" ht="15" x14ac:dyDescent="0.2">
      <c r="A1712" s="70" t="s">
        <v>253</v>
      </c>
      <c r="B1712" s="69">
        <v>1842</v>
      </c>
      <c r="C1712" s="69" t="s">
        <v>700</v>
      </c>
      <c r="D1712" s="70" t="s">
        <v>888</v>
      </c>
      <c r="E1712" s="70" t="s">
        <v>888</v>
      </c>
      <c r="F1712" s="70">
        <v>1</v>
      </c>
      <c r="G1712" t="s">
        <v>756</v>
      </c>
      <c r="H1712" t="s">
        <v>756</v>
      </c>
      <c r="I1712" t="s">
        <v>922</v>
      </c>
      <c r="J1712" t="s">
        <v>707</v>
      </c>
      <c r="K1712" t="s">
        <v>1163</v>
      </c>
      <c r="L1712" s="69" t="s">
        <v>62</v>
      </c>
      <c r="M1712" s="69" t="s">
        <v>60</v>
      </c>
      <c r="O1712" s="69" t="s">
        <v>1223</v>
      </c>
    </row>
    <row r="1713" spans="1:15" ht="15" x14ac:dyDescent="0.2">
      <c r="A1713" s="70" t="s">
        <v>253</v>
      </c>
      <c r="B1713" s="69">
        <v>1874</v>
      </c>
      <c r="C1713" s="69" t="s">
        <v>700</v>
      </c>
      <c r="D1713" s="70" t="s">
        <v>888</v>
      </c>
      <c r="E1713" s="70" t="s">
        <v>888</v>
      </c>
      <c r="F1713" s="70">
        <v>1</v>
      </c>
      <c r="G1713" t="s">
        <v>756</v>
      </c>
      <c r="H1713" t="s">
        <v>756</v>
      </c>
      <c r="I1713" t="s">
        <v>922</v>
      </c>
      <c r="J1713" t="s">
        <v>707</v>
      </c>
      <c r="K1713" t="s">
        <v>1163</v>
      </c>
      <c r="L1713" s="69" t="s">
        <v>62</v>
      </c>
      <c r="M1713" s="69" t="s">
        <v>60</v>
      </c>
      <c r="O1713" s="69" t="s">
        <v>1223</v>
      </c>
    </row>
    <row r="1714" spans="1:15" ht="15" x14ac:dyDescent="0.2">
      <c r="A1714" s="70" t="s">
        <v>282</v>
      </c>
      <c r="B1714" s="69">
        <v>2696</v>
      </c>
      <c r="C1714" s="69" t="s">
        <v>700</v>
      </c>
      <c r="D1714" s="70" t="s">
        <v>888</v>
      </c>
      <c r="E1714" s="70" t="s">
        <v>888</v>
      </c>
      <c r="F1714" s="70">
        <v>1</v>
      </c>
      <c r="G1714" t="s">
        <v>756</v>
      </c>
      <c r="H1714" t="s">
        <v>756</v>
      </c>
      <c r="I1714" t="s">
        <v>922</v>
      </c>
      <c r="J1714" t="s">
        <v>707</v>
      </c>
      <c r="K1714" t="s">
        <v>1163</v>
      </c>
      <c r="L1714" s="69" t="s">
        <v>62</v>
      </c>
      <c r="M1714" s="69" t="s">
        <v>60</v>
      </c>
      <c r="O1714" s="69" t="s">
        <v>1223</v>
      </c>
    </row>
    <row r="1715" spans="1:15" ht="15" x14ac:dyDescent="0.2">
      <c r="A1715" s="70" t="s">
        <v>282</v>
      </c>
      <c r="B1715" s="69">
        <v>2700</v>
      </c>
      <c r="C1715" s="69" t="s">
        <v>700</v>
      </c>
      <c r="D1715" s="70" t="s">
        <v>888</v>
      </c>
      <c r="E1715" s="70" t="s">
        <v>888</v>
      </c>
      <c r="F1715" s="70">
        <v>1</v>
      </c>
      <c r="G1715" t="s">
        <v>756</v>
      </c>
      <c r="H1715" t="s">
        <v>756</v>
      </c>
      <c r="I1715" t="s">
        <v>922</v>
      </c>
      <c r="J1715" t="s">
        <v>707</v>
      </c>
      <c r="K1715" t="s">
        <v>1163</v>
      </c>
      <c r="L1715" s="69" t="s">
        <v>62</v>
      </c>
      <c r="M1715" s="69" t="s">
        <v>60</v>
      </c>
      <c r="O1715" s="69" t="s">
        <v>1223</v>
      </c>
    </row>
    <row r="1716" spans="1:15" ht="15" x14ac:dyDescent="0.2">
      <c r="A1716" s="70" t="s">
        <v>282</v>
      </c>
      <c r="B1716" s="69">
        <v>2701</v>
      </c>
      <c r="C1716" s="69" t="s">
        <v>700</v>
      </c>
      <c r="D1716" s="70" t="s">
        <v>888</v>
      </c>
      <c r="E1716" s="70" t="s">
        <v>888</v>
      </c>
      <c r="F1716" s="70">
        <v>1</v>
      </c>
      <c r="G1716" t="s">
        <v>756</v>
      </c>
      <c r="H1716" t="s">
        <v>756</v>
      </c>
      <c r="I1716" t="s">
        <v>922</v>
      </c>
      <c r="J1716" t="s">
        <v>707</v>
      </c>
      <c r="K1716" t="s">
        <v>1163</v>
      </c>
      <c r="L1716" s="69" t="s">
        <v>62</v>
      </c>
      <c r="M1716" s="69" t="s">
        <v>60</v>
      </c>
      <c r="O1716" s="69" t="s">
        <v>1223</v>
      </c>
    </row>
    <row r="1717" spans="1:15" ht="15" x14ac:dyDescent="0.2">
      <c r="A1717" s="70" t="s">
        <v>282</v>
      </c>
      <c r="B1717" s="69">
        <v>2702</v>
      </c>
      <c r="C1717" s="69" t="s">
        <v>700</v>
      </c>
      <c r="D1717" s="70" t="s">
        <v>888</v>
      </c>
      <c r="E1717" s="70" t="s">
        <v>888</v>
      </c>
      <c r="F1717" s="70">
        <v>1</v>
      </c>
      <c r="G1717" t="s">
        <v>756</v>
      </c>
      <c r="H1717" t="s">
        <v>756</v>
      </c>
      <c r="I1717" t="s">
        <v>922</v>
      </c>
      <c r="J1717" t="s">
        <v>707</v>
      </c>
      <c r="K1717" t="s">
        <v>1163</v>
      </c>
      <c r="L1717" s="69" t="s">
        <v>62</v>
      </c>
      <c r="M1717" s="69" t="s">
        <v>60</v>
      </c>
      <c r="O1717" s="69" t="s">
        <v>1223</v>
      </c>
    </row>
    <row r="1718" spans="1:15" ht="15" x14ac:dyDescent="0.2">
      <c r="A1718" s="70" t="s">
        <v>328</v>
      </c>
      <c r="B1718" s="69">
        <v>3394</v>
      </c>
      <c r="C1718" s="69" t="s">
        <v>700</v>
      </c>
      <c r="D1718" s="70" t="s">
        <v>888</v>
      </c>
      <c r="E1718" s="70" t="s">
        <v>888</v>
      </c>
      <c r="F1718" s="69">
        <v>1</v>
      </c>
      <c r="G1718" t="s">
        <v>756</v>
      </c>
      <c r="H1718" t="s">
        <v>756</v>
      </c>
      <c r="I1718" t="s">
        <v>922</v>
      </c>
      <c r="J1718" t="s">
        <v>707</v>
      </c>
      <c r="K1718" t="s">
        <v>1163</v>
      </c>
      <c r="L1718" s="69" t="s">
        <v>62</v>
      </c>
      <c r="M1718" s="69" t="s">
        <v>60</v>
      </c>
      <c r="O1718" s="69" t="s">
        <v>1223</v>
      </c>
    </row>
    <row r="1719" spans="1:15" ht="15" x14ac:dyDescent="0.2">
      <c r="A1719" s="70" t="s">
        <v>328</v>
      </c>
      <c r="B1719" s="69">
        <v>3395</v>
      </c>
      <c r="C1719" s="69" t="s">
        <v>700</v>
      </c>
      <c r="D1719" s="70" t="s">
        <v>888</v>
      </c>
      <c r="E1719" s="70" t="s">
        <v>888</v>
      </c>
      <c r="F1719" s="69">
        <v>1</v>
      </c>
      <c r="G1719" t="s">
        <v>756</v>
      </c>
      <c r="H1719" t="s">
        <v>756</v>
      </c>
      <c r="I1719" t="s">
        <v>922</v>
      </c>
      <c r="J1719" t="s">
        <v>707</v>
      </c>
      <c r="K1719" t="s">
        <v>1163</v>
      </c>
      <c r="L1719" s="69" t="s">
        <v>62</v>
      </c>
      <c r="M1719" s="69" t="s">
        <v>60</v>
      </c>
      <c r="O1719" s="69" t="s">
        <v>1223</v>
      </c>
    </row>
    <row r="1720" spans="1:15" ht="15" x14ac:dyDescent="0.2">
      <c r="A1720" s="70" t="s">
        <v>328</v>
      </c>
      <c r="B1720" s="69">
        <v>3396</v>
      </c>
      <c r="C1720" s="69" t="s">
        <v>700</v>
      </c>
      <c r="D1720" s="70" t="s">
        <v>888</v>
      </c>
      <c r="E1720" s="70" t="s">
        <v>888</v>
      </c>
      <c r="F1720" s="69">
        <v>1</v>
      </c>
      <c r="G1720" t="s">
        <v>756</v>
      </c>
      <c r="H1720" t="s">
        <v>756</v>
      </c>
      <c r="I1720" t="s">
        <v>922</v>
      </c>
      <c r="J1720" t="s">
        <v>707</v>
      </c>
      <c r="K1720" t="s">
        <v>1163</v>
      </c>
      <c r="L1720" s="69" t="s">
        <v>62</v>
      </c>
      <c r="M1720" s="69" t="s">
        <v>60</v>
      </c>
      <c r="O1720" s="69" t="s">
        <v>1223</v>
      </c>
    </row>
    <row r="1721" spans="1:15" ht="15" x14ac:dyDescent="0.2">
      <c r="A1721" s="70" t="s">
        <v>328</v>
      </c>
      <c r="B1721" s="69">
        <v>3397</v>
      </c>
      <c r="C1721" s="69" t="s">
        <v>700</v>
      </c>
      <c r="D1721" s="70" t="s">
        <v>888</v>
      </c>
      <c r="E1721" s="70" t="s">
        <v>888</v>
      </c>
      <c r="F1721" s="69">
        <v>1</v>
      </c>
      <c r="G1721" t="s">
        <v>756</v>
      </c>
      <c r="H1721" t="s">
        <v>756</v>
      </c>
      <c r="I1721" t="s">
        <v>922</v>
      </c>
      <c r="J1721" t="s">
        <v>707</v>
      </c>
      <c r="K1721" t="s">
        <v>1163</v>
      </c>
      <c r="L1721" s="69" t="s">
        <v>62</v>
      </c>
      <c r="M1721" s="69" t="s">
        <v>60</v>
      </c>
      <c r="O1721" s="69" t="s">
        <v>1223</v>
      </c>
    </row>
    <row r="1722" spans="1:15" ht="15" x14ac:dyDescent="0.2">
      <c r="A1722" s="70" t="s">
        <v>441</v>
      </c>
      <c r="B1722" s="69">
        <v>5309</v>
      </c>
      <c r="C1722" s="69" t="s">
        <v>700</v>
      </c>
      <c r="D1722" s="70" t="s">
        <v>888</v>
      </c>
      <c r="E1722" s="70" t="s">
        <v>888</v>
      </c>
      <c r="F1722" s="70">
        <v>1</v>
      </c>
      <c r="G1722" t="s">
        <v>756</v>
      </c>
      <c r="H1722" t="s">
        <v>756</v>
      </c>
      <c r="I1722" t="s">
        <v>922</v>
      </c>
      <c r="J1722" t="s">
        <v>707</v>
      </c>
      <c r="K1722" t="s">
        <v>1163</v>
      </c>
      <c r="L1722" s="69" t="s">
        <v>62</v>
      </c>
      <c r="M1722" s="69" t="s">
        <v>60</v>
      </c>
      <c r="O1722" s="69" t="s">
        <v>1223</v>
      </c>
    </row>
    <row r="1723" spans="1:15" ht="15" x14ac:dyDescent="0.2">
      <c r="A1723" s="70" t="s">
        <v>441</v>
      </c>
      <c r="B1723" s="69">
        <v>5310</v>
      </c>
      <c r="C1723" s="69" t="s">
        <v>700</v>
      </c>
      <c r="D1723" s="70" t="s">
        <v>888</v>
      </c>
      <c r="E1723" s="70" t="s">
        <v>888</v>
      </c>
      <c r="F1723" s="70">
        <v>1</v>
      </c>
      <c r="G1723" t="s">
        <v>756</v>
      </c>
      <c r="H1723" t="s">
        <v>756</v>
      </c>
      <c r="I1723" t="s">
        <v>922</v>
      </c>
      <c r="J1723" t="s">
        <v>707</v>
      </c>
      <c r="K1723" t="s">
        <v>1163</v>
      </c>
      <c r="L1723" s="69" t="s">
        <v>62</v>
      </c>
      <c r="M1723" s="69" t="s">
        <v>60</v>
      </c>
      <c r="O1723" s="69" t="s">
        <v>1223</v>
      </c>
    </row>
    <row r="1724" spans="1:15" ht="15" x14ac:dyDescent="0.2">
      <c r="A1724" s="70" t="s">
        <v>441</v>
      </c>
      <c r="B1724" s="69">
        <v>5311</v>
      </c>
      <c r="C1724" s="69" t="s">
        <v>700</v>
      </c>
      <c r="D1724" s="70" t="s">
        <v>888</v>
      </c>
      <c r="E1724" s="70" t="s">
        <v>888</v>
      </c>
      <c r="F1724" s="70">
        <v>1</v>
      </c>
      <c r="G1724" t="s">
        <v>756</v>
      </c>
      <c r="H1724" t="s">
        <v>756</v>
      </c>
      <c r="I1724" t="s">
        <v>922</v>
      </c>
      <c r="J1724" t="s">
        <v>707</v>
      </c>
      <c r="K1724" t="s">
        <v>1163</v>
      </c>
      <c r="L1724" s="69" t="s">
        <v>62</v>
      </c>
      <c r="M1724" s="69" t="s">
        <v>60</v>
      </c>
      <c r="O1724" s="69" t="s">
        <v>1223</v>
      </c>
    </row>
    <row r="1725" spans="1:15" ht="15" x14ac:dyDescent="0.2">
      <c r="A1725" s="70" t="s">
        <v>441</v>
      </c>
      <c r="B1725" s="69">
        <v>5312</v>
      </c>
      <c r="C1725" s="69" t="s">
        <v>700</v>
      </c>
      <c r="D1725" s="70" t="s">
        <v>888</v>
      </c>
      <c r="E1725" s="70" t="s">
        <v>888</v>
      </c>
      <c r="F1725" s="70">
        <v>1</v>
      </c>
      <c r="G1725" t="s">
        <v>756</v>
      </c>
      <c r="H1725" t="s">
        <v>756</v>
      </c>
      <c r="I1725" t="s">
        <v>922</v>
      </c>
      <c r="J1725" t="s">
        <v>707</v>
      </c>
      <c r="K1725" t="s">
        <v>1163</v>
      </c>
      <c r="L1725" s="69" t="s">
        <v>62</v>
      </c>
      <c r="M1725" s="69" t="s">
        <v>60</v>
      </c>
      <c r="O1725" s="69" t="s">
        <v>1223</v>
      </c>
    </row>
    <row r="1726" spans="1:15" ht="15" x14ac:dyDescent="0.2">
      <c r="A1726" s="70" t="s">
        <v>441</v>
      </c>
      <c r="B1726" s="69">
        <v>5313</v>
      </c>
      <c r="C1726" s="69" t="s">
        <v>700</v>
      </c>
      <c r="D1726" s="70" t="s">
        <v>888</v>
      </c>
      <c r="E1726" s="70" t="s">
        <v>888</v>
      </c>
      <c r="F1726" s="70">
        <v>1</v>
      </c>
      <c r="G1726" t="s">
        <v>756</v>
      </c>
      <c r="H1726" t="s">
        <v>756</v>
      </c>
      <c r="I1726" t="s">
        <v>922</v>
      </c>
      <c r="J1726" t="s">
        <v>707</v>
      </c>
      <c r="K1726" t="s">
        <v>1163</v>
      </c>
      <c r="L1726" s="69" t="s">
        <v>62</v>
      </c>
      <c r="M1726" s="69" t="s">
        <v>60</v>
      </c>
      <c r="O1726" s="69" t="s">
        <v>1223</v>
      </c>
    </row>
    <row r="1727" spans="1:15" ht="15" x14ac:dyDescent="0.2">
      <c r="A1727" s="70" t="s">
        <v>441</v>
      </c>
      <c r="B1727" s="69">
        <v>5314</v>
      </c>
      <c r="C1727" s="69" t="s">
        <v>700</v>
      </c>
      <c r="D1727" s="70" t="s">
        <v>888</v>
      </c>
      <c r="E1727" s="70" t="s">
        <v>888</v>
      </c>
      <c r="F1727" s="70">
        <v>1</v>
      </c>
      <c r="G1727" t="s">
        <v>756</v>
      </c>
      <c r="H1727" t="s">
        <v>756</v>
      </c>
      <c r="I1727" t="s">
        <v>922</v>
      </c>
      <c r="J1727" t="s">
        <v>707</v>
      </c>
      <c r="K1727" t="s">
        <v>1163</v>
      </c>
      <c r="L1727" s="69" t="s">
        <v>62</v>
      </c>
      <c r="M1727" s="69" t="s">
        <v>60</v>
      </c>
      <c r="O1727" s="69" t="s">
        <v>1223</v>
      </c>
    </row>
    <row r="1728" spans="1:15" ht="15" x14ac:dyDescent="0.2">
      <c r="A1728" s="70" t="s">
        <v>475</v>
      </c>
      <c r="B1728" s="69">
        <v>5536</v>
      </c>
      <c r="C1728" s="69" t="s">
        <v>700</v>
      </c>
      <c r="D1728" s="70" t="s">
        <v>888</v>
      </c>
      <c r="E1728" s="70" t="s">
        <v>888</v>
      </c>
      <c r="F1728" s="70">
        <v>1</v>
      </c>
      <c r="G1728" t="s">
        <v>756</v>
      </c>
      <c r="H1728" t="s">
        <v>756</v>
      </c>
      <c r="I1728" t="s">
        <v>922</v>
      </c>
      <c r="J1728" t="s">
        <v>707</v>
      </c>
      <c r="K1728" t="s">
        <v>1163</v>
      </c>
      <c r="L1728" s="69" t="s">
        <v>62</v>
      </c>
      <c r="M1728" s="69" t="s">
        <v>60</v>
      </c>
      <c r="O1728" s="69" t="s">
        <v>1223</v>
      </c>
    </row>
    <row r="1729" spans="1:15" ht="15" x14ac:dyDescent="0.2">
      <c r="A1729" s="70" t="s">
        <v>475</v>
      </c>
      <c r="B1729" s="69">
        <v>5537</v>
      </c>
      <c r="C1729" s="69" t="s">
        <v>700</v>
      </c>
      <c r="D1729" s="70" t="s">
        <v>888</v>
      </c>
      <c r="E1729" s="70" t="s">
        <v>888</v>
      </c>
      <c r="F1729" s="70">
        <v>1</v>
      </c>
      <c r="G1729" t="s">
        <v>756</v>
      </c>
      <c r="H1729" t="s">
        <v>756</v>
      </c>
      <c r="I1729" t="s">
        <v>922</v>
      </c>
      <c r="J1729" t="s">
        <v>707</v>
      </c>
      <c r="K1729" t="s">
        <v>1163</v>
      </c>
      <c r="L1729" s="69" t="s">
        <v>62</v>
      </c>
      <c r="M1729" s="69" t="s">
        <v>60</v>
      </c>
      <c r="O1729" s="69" t="s">
        <v>1223</v>
      </c>
    </row>
    <row r="1730" spans="1:15" ht="15" x14ac:dyDescent="0.2">
      <c r="A1730" s="70" t="s">
        <v>475</v>
      </c>
      <c r="B1730" s="69">
        <v>5538</v>
      </c>
      <c r="C1730" s="69" t="s">
        <v>700</v>
      </c>
      <c r="D1730" s="70" t="s">
        <v>888</v>
      </c>
      <c r="E1730" s="70" t="s">
        <v>888</v>
      </c>
      <c r="F1730" s="70">
        <v>1</v>
      </c>
      <c r="G1730" t="s">
        <v>756</v>
      </c>
      <c r="H1730" t="s">
        <v>756</v>
      </c>
      <c r="I1730" t="s">
        <v>922</v>
      </c>
      <c r="J1730" t="s">
        <v>707</v>
      </c>
      <c r="K1730" t="s">
        <v>1163</v>
      </c>
      <c r="L1730" s="69" t="s">
        <v>62</v>
      </c>
      <c r="M1730" s="69" t="s">
        <v>60</v>
      </c>
      <c r="O1730" s="69" t="s">
        <v>1223</v>
      </c>
    </row>
    <row r="1731" spans="1:15" ht="15" x14ac:dyDescent="0.2">
      <c r="A1731" s="70" t="s">
        <v>475</v>
      </c>
      <c r="B1731" s="69">
        <v>5539</v>
      </c>
      <c r="C1731" s="69" t="s">
        <v>700</v>
      </c>
      <c r="D1731" s="70" t="s">
        <v>888</v>
      </c>
      <c r="E1731" s="70" t="s">
        <v>888</v>
      </c>
      <c r="F1731" s="70">
        <v>1</v>
      </c>
      <c r="G1731" t="s">
        <v>756</v>
      </c>
      <c r="H1731" t="s">
        <v>756</v>
      </c>
      <c r="I1731" t="s">
        <v>922</v>
      </c>
      <c r="J1731" t="s">
        <v>707</v>
      </c>
      <c r="K1731" t="s">
        <v>1163</v>
      </c>
      <c r="L1731" s="69" t="s">
        <v>62</v>
      </c>
      <c r="M1731" s="69" t="s">
        <v>60</v>
      </c>
      <c r="O1731" s="69" t="s">
        <v>1223</v>
      </c>
    </row>
    <row r="1732" spans="1:15" ht="15" x14ac:dyDescent="0.2">
      <c r="A1732" s="70" t="s">
        <v>475</v>
      </c>
      <c r="B1732" s="69">
        <v>5540</v>
      </c>
      <c r="C1732" s="69" t="s">
        <v>700</v>
      </c>
      <c r="D1732" s="70" t="s">
        <v>888</v>
      </c>
      <c r="E1732" s="70" t="s">
        <v>888</v>
      </c>
      <c r="F1732" s="70">
        <v>1</v>
      </c>
      <c r="G1732" t="s">
        <v>756</v>
      </c>
      <c r="H1732" t="s">
        <v>756</v>
      </c>
      <c r="I1732" t="s">
        <v>922</v>
      </c>
      <c r="J1732" t="s">
        <v>707</v>
      </c>
      <c r="K1732" t="s">
        <v>1163</v>
      </c>
      <c r="L1732" s="69" t="s">
        <v>62</v>
      </c>
      <c r="M1732" s="69" t="s">
        <v>60</v>
      </c>
      <c r="O1732" s="69" t="s">
        <v>1223</v>
      </c>
    </row>
    <row r="1733" spans="1:15" ht="15" x14ac:dyDescent="0.2">
      <c r="A1733" s="70" t="s">
        <v>475</v>
      </c>
      <c r="B1733" s="69">
        <v>5541</v>
      </c>
      <c r="C1733" s="69" t="s">
        <v>700</v>
      </c>
      <c r="D1733" s="70" t="s">
        <v>888</v>
      </c>
      <c r="E1733" s="70" t="s">
        <v>888</v>
      </c>
      <c r="F1733" s="70">
        <v>1</v>
      </c>
      <c r="G1733" t="s">
        <v>756</v>
      </c>
      <c r="H1733" t="s">
        <v>756</v>
      </c>
      <c r="I1733" t="s">
        <v>922</v>
      </c>
      <c r="J1733" t="s">
        <v>707</v>
      </c>
      <c r="K1733" t="s">
        <v>1163</v>
      </c>
      <c r="L1733" s="69" t="s">
        <v>62</v>
      </c>
      <c r="M1733" s="69" t="s">
        <v>60</v>
      </c>
      <c r="O1733" s="69" t="s">
        <v>1223</v>
      </c>
    </row>
    <row r="1734" spans="1:15" ht="15" x14ac:dyDescent="0.2">
      <c r="A1734" s="70" t="s">
        <v>282</v>
      </c>
      <c r="B1734" s="69">
        <v>2703</v>
      </c>
      <c r="C1734" s="69" t="s">
        <v>700</v>
      </c>
      <c r="D1734" s="70" t="s">
        <v>911</v>
      </c>
      <c r="E1734" s="70" t="s">
        <v>911</v>
      </c>
      <c r="F1734" s="70">
        <v>1</v>
      </c>
      <c r="G1734" t="s">
        <v>756</v>
      </c>
      <c r="H1734" t="s">
        <v>756</v>
      </c>
      <c r="I1734" t="s">
        <v>922</v>
      </c>
      <c r="J1734" t="s">
        <v>707</v>
      </c>
      <c r="K1734" t="s">
        <v>1163</v>
      </c>
      <c r="L1734" s="69" t="s">
        <v>62</v>
      </c>
      <c r="M1734" s="69" t="s">
        <v>60</v>
      </c>
      <c r="O1734" s="69" t="s">
        <v>1223</v>
      </c>
    </row>
    <row r="1735" spans="1:15" ht="15" x14ac:dyDescent="0.2">
      <c r="A1735" s="70" t="s">
        <v>282</v>
      </c>
      <c r="B1735" s="69">
        <v>2704</v>
      </c>
      <c r="C1735" s="69" t="s">
        <v>700</v>
      </c>
      <c r="D1735" s="70" t="s">
        <v>911</v>
      </c>
      <c r="E1735" s="70" t="s">
        <v>911</v>
      </c>
      <c r="F1735" s="70">
        <v>1</v>
      </c>
      <c r="G1735" t="s">
        <v>756</v>
      </c>
      <c r="H1735" t="s">
        <v>756</v>
      </c>
      <c r="I1735" t="s">
        <v>922</v>
      </c>
      <c r="J1735" t="s">
        <v>707</v>
      </c>
      <c r="K1735" t="s">
        <v>1163</v>
      </c>
      <c r="L1735" s="69" t="s">
        <v>62</v>
      </c>
      <c r="M1735" s="69" t="s">
        <v>60</v>
      </c>
      <c r="O1735" s="69" t="s">
        <v>1223</v>
      </c>
    </row>
    <row r="1736" spans="1:15" ht="15" x14ac:dyDescent="0.2">
      <c r="A1736" s="70" t="s">
        <v>282</v>
      </c>
      <c r="B1736" s="69">
        <v>2705</v>
      </c>
      <c r="C1736" s="69" t="s">
        <v>700</v>
      </c>
      <c r="D1736" s="70" t="s">
        <v>911</v>
      </c>
      <c r="E1736" s="70" t="s">
        <v>911</v>
      </c>
      <c r="F1736" s="70">
        <v>1</v>
      </c>
      <c r="G1736" t="s">
        <v>756</v>
      </c>
      <c r="H1736" t="s">
        <v>756</v>
      </c>
      <c r="I1736" t="s">
        <v>922</v>
      </c>
      <c r="J1736" t="s">
        <v>707</v>
      </c>
      <c r="K1736" t="s">
        <v>1163</v>
      </c>
      <c r="L1736" s="69" t="s">
        <v>62</v>
      </c>
      <c r="M1736" s="69" t="s">
        <v>60</v>
      </c>
      <c r="O1736" s="69" t="s">
        <v>1223</v>
      </c>
    </row>
    <row r="1737" spans="1:15" ht="15" x14ac:dyDescent="0.2">
      <c r="A1737" s="70" t="s">
        <v>282</v>
      </c>
      <c r="B1737" s="69">
        <v>2706</v>
      </c>
      <c r="C1737" s="69" t="s">
        <v>700</v>
      </c>
      <c r="D1737" s="70" t="s">
        <v>911</v>
      </c>
      <c r="E1737" s="70" t="s">
        <v>911</v>
      </c>
      <c r="F1737" s="70">
        <v>1</v>
      </c>
      <c r="G1737" t="s">
        <v>756</v>
      </c>
      <c r="H1737" t="s">
        <v>756</v>
      </c>
      <c r="I1737" t="s">
        <v>922</v>
      </c>
      <c r="J1737" t="s">
        <v>707</v>
      </c>
      <c r="K1737" t="s">
        <v>1163</v>
      </c>
      <c r="L1737" s="69" t="s">
        <v>62</v>
      </c>
      <c r="M1737" s="69" t="s">
        <v>60</v>
      </c>
      <c r="O1737" s="69" t="s">
        <v>1223</v>
      </c>
    </row>
    <row r="1738" spans="1:15" ht="15" x14ac:dyDescent="0.2">
      <c r="A1738" s="70" t="s">
        <v>441</v>
      </c>
      <c r="B1738" s="69">
        <v>5299</v>
      </c>
      <c r="C1738" s="69" t="s">
        <v>700</v>
      </c>
      <c r="D1738" s="70" t="s">
        <v>911</v>
      </c>
      <c r="E1738" s="70" t="s">
        <v>911</v>
      </c>
      <c r="F1738" s="70">
        <v>1</v>
      </c>
      <c r="G1738" t="s">
        <v>756</v>
      </c>
      <c r="H1738" t="s">
        <v>756</v>
      </c>
      <c r="I1738" t="s">
        <v>922</v>
      </c>
      <c r="J1738" t="s">
        <v>707</v>
      </c>
      <c r="K1738" t="s">
        <v>1163</v>
      </c>
      <c r="L1738" s="69" t="s">
        <v>62</v>
      </c>
      <c r="M1738" s="69" t="s">
        <v>60</v>
      </c>
      <c r="O1738" s="69" t="s">
        <v>1223</v>
      </c>
    </row>
    <row r="1739" spans="1:15" ht="15" x14ac:dyDescent="0.2">
      <c r="A1739" s="70" t="s">
        <v>441</v>
      </c>
      <c r="B1739" s="69">
        <v>5301</v>
      </c>
      <c r="C1739" s="69" t="s">
        <v>700</v>
      </c>
      <c r="D1739" s="70" t="s">
        <v>911</v>
      </c>
      <c r="E1739" s="70" t="s">
        <v>911</v>
      </c>
      <c r="F1739" s="70">
        <v>1</v>
      </c>
      <c r="G1739" t="s">
        <v>756</v>
      </c>
      <c r="H1739" t="s">
        <v>756</v>
      </c>
      <c r="I1739" t="s">
        <v>922</v>
      </c>
      <c r="J1739" t="s">
        <v>707</v>
      </c>
      <c r="K1739" t="s">
        <v>1163</v>
      </c>
      <c r="L1739" s="69" t="s">
        <v>62</v>
      </c>
      <c r="M1739" s="69" t="s">
        <v>60</v>
      </c>
      <c r="O1739" s="69" t="s">
        <v>1223</v>
      </c>
    </row>
    <row r="1740" spans="1:15" ht="15" x14ac:dyDescent="0.2">
      <c r="A1740" s="70" t="s">
        <v>441</v>
      </c>
      <c r="B1740" s="69">
        <v>5302</v>
      </c>
      <c r="C1740" s="69" t="s">
        <v>700</v>
      </c>
      <c r="D1740" s="70" t="s">
        <v>911</v>
      </c>
      <c r="E1740" s="70" t="s">
        <v>911</v>
      </c>
      <c r="F1740" s="70">
        <v>1</v>
      </c>
      <c r="G1740" t="s">
        <v>756</v>
      </c>
      <c r="H1740" t="s">
        <v>756</v>
      </c>
      <c r="I1740" t="s">
        <v>922</v>
      </c>
      <c r="J1740" t="s">
        <v>707</v>
      </c>
      <c r="K1740" t="s">
        <v>1163</v>
      </c>
      <c r="L1740" s="69" t="s">
        <v>62</v>
      </c>
      <c r="M1740" s="69" t="s">
        <v>60</v>
      </c>
      <c r="O1740" s="69" t="s">
        <v>1223</v>
      </c>
    </row>
    <row r="1741" spans="1:15" ht="15" x14ac:dyDescent="0.2">
      <c r="A1741" s="70" t="s">
        <v>441</v>
      </c>
      <c r="B1741" s="69">
        <v>5303</v>
      </c>
      <c r="C1741" s="69" t="s">
        <v>700</v>
      </c>
      <c r="D1741" s="70" t="s">
        <v>911</v>
      </c>
      <c r="E1741" s="70" t="s">
        <v>911</v>
      </c>
      <c r="F1741" s="70">
        <v>1</v>
      </c>
      <c r="G1741" t="s">
        <v>756</v>
      </c>
      <c r="H1741" t="s">
        <v>756</v>
      </c>
      <c r="I1741" t="s">
        <v>922</v>
      </c>
      <c r="J1741" t="s">
        <v>707</v>
      </c>
      <c r="K1741" t="s">
        <v>1163</v>
      </c>
      <c r="L1741" s="69" t="s">
        <v>62</v>
      </c>
      <c r="M1741" s="69" t="s">
        <v>60</v>
      </c>
      <c r="O1741" s="69" t="s">
        <v>1223</v>
      </c>
    </row>
    <row r="1742" spans="1:15" ht="15" x14ac:dyDescent="0.2">
      <c r="A1742" s="70" t="s">
        <v>475</v>
      </c>
      <c r="B1742" s="69">
        <v>5564</v>
      </c>
      <c r="C1742" s="69" t="s">
        <v>700</v>
      </c>
      <c r="D1742" s="70" t="s">
        <v>911</v>
      </c>
      <c r="E1742" s="70" t="s">
        <v>911</v>
      </c>
      <c r="F1742" s="70">
        <v>1</v>
      </c>
      <c r="G1742" t="s">
        <v>756</v>
      </c>
      <c r="H1742" t="s">
        <v>756</v>
      </c>
      <c r="I1742" t="s">
        <v>922</v>
      </c>
      <c r="J1742" t="s">
        <v>707</v>
      </c>
      <c r="K1742" t="s">
        <v>1163</v>
      </c>
      <c r="L1742" s="69" t="s">
        <v>62</v>
      </c>
      <c r="M1742" s="69" t="s">
        <v>60</v>
      </c>
      <c r="O1742" s="69" t="s">
        <v>1223</v>
      </c>
    </row>
    <row r="1743" spans="1:15" ht="15" x14ac:dyDescent="0.2">
      <c r="A1743" s="70" t="s">
        <v>475</v>
      </c>
      <c r="B1743" s="69">
        <v>5565</v>
      </c>
      <c r="C1743" s="69" t="s">
        <v>700</v>
      </c>
      <c r="D1743" s="70" t="s">
        <v>911</v>
      </c>
      <c r="E1743" s="70" t="s">
        <v>911</v>
      </c>
      <c r="F1743" s="70">
        <v>1</v>
      </c>
      <c r="G1743" t="s">
        <v>756</v>
      </c>
      <c r="H1743" t="s">
        <v>756</v>
      </c>
      <c r="I1743" t="s">
        <v>922</v>
      </c>
      <c r="J1743" t="s">
        <v>707</v>
      </c>
      <c r="K1743" t="s">
        <v>1163</v>
      </c>
      <c r="L1743" s="69" t="s">
        <v>62</v>
      </c>
      <c r="M1743" s="69" t="s">
        <v>60</v>
      </c>
      <c r="O1743" s="69" t="s">
        <v>1223</v>
      </c>
    </row>
    <row r="1744" spans="1:15" ht="15" x14ac:dyDescent="0.2">
      <c r="A1744" s="70" t="s">
        <v>475</v>
      </c>
      <c r="B1744" s="69">
        <v>5566</v>
      </c>
      <c r="C1744" s="69" t="s">
        <v>700</v>
      </c>
      <c r="D1744" s="70" t="s">
        <v>911</v>
      </c>
      <c r="E1744" s="70" t="s">
        <v>911</v>
      </c>
      <c r="F1744" s="70">
        <v>1</v>
      </c>
      <c r="G1744" t="s">
        <v>756</v>
      </c>
      <c r="H1744" t="s">
        <v>756</v>
      </c>
      <c r="I1744" t="s">
        <v>922</v>
      </c>
      <c r="J1744" t="s">
        <v>707</v>
      </c>
      <c r="K1744" t="s">
        <v>1163</v>
      </c>
      <c r="L1744" s="69" t="s">
        <v>62</v>
      </c>
      <c r="M1744" s="69" t="s">
        <v>60</v>
      </c>
      <c r="O1744" s="69" t="s">
        <v>1223</v>
      </c>
    </row>
    <row r="1745" spans="1:15" ht="15" x14ac:dyDescent="0.2">
      <c r="A1745" s="70" t="s">
        <v>475</v>
      </c>
      <c r="B1745" s="69">
        <v>5567</v>
      </c>
      <c r="C1745" s="69" t="s">
        <v>700</v>
      </c>
      <c r="D1745" s="70" t="s">
        <v>911</v>
      </c>
      <c r="E1745" s="70" t="s">
        <v>911</v>
      </c>
      <c r="F1745" s="70">
        <v>1</v>
      </c>
      <c r="G1745" t="s">
        <v>756</v>
      </c>
      <c r="H1745" t="s">
        <v>756</v>
      </c>
      <c r="I1745" t="s">
        <v>922</v>
      </c>
      <c r="J1745" t="s">
        <v>707</v>
      </c>
      <c r="K1745" t="s">
        <v>1163</v>
      </c>
      <c r="L1745" s="69" t="s">
        <v>62</v>
      </c>
      <c r="M1745" s="69" t="s">
        <v>60</v>
      </c>
      <c r="O1745" s="69" t="s">
        <v>1223</v>
      </c>
    </row>
    <row r="1746" spans="1:15" ht="15" x14ac:dyDescent="0.2">
      <c r="A1746" s="70" t="s">
        <v>475</v>
      </c>
      <c r="B1746" s="69">
        <v>5568</v>
      </c>
      <c r="C1746" s="69" t="s">
        <v>700</v>
      </c>
      <c r="D1746" s="70" t="s">
        <v>911</v>
      </c>
      <c r="E1746" s="70" t="s">
        <v>911</v>
      </c>
      <c r="F1746" s="70">
        <v>1</v>
      </c>
      <c r="G1746" t="s">
        <v>756</v>
      </c>
      <c r="H1746" t="s">
        <v>756</v>
      </c>
      <c r="I1746" t="s">
        <v>922</v>
      </c>
      <c r="J1746" t="s">
        <v>707</v>
      </c>
      <c r="K1746" t="s">
        <v>1163</v>
      </c>
      <c r="L1746" s="69" t="s">
        <v>62</v>
      </c>
      <c r="M1746" s="69" t="s">
        <v>60</v>
      </c>
      <c r="O1746" s="69" t="s">
        <v>1223</v>
      </c>
    </row>
    <row r="1747" spans="1:15" ht="15" x14ac:dyDescent="0.2">
      <c r="A1747" s="70" t="s">
        <v>475</v>
      </c>
      <c r="B1747" s="69">
        <v>5569</v>
      </c>
      <c r="C1747" s="69" t="s">
        <v>700</v>
      </c>
      <c r="D1747" s="70" t="s">
        <v>911</v>
      </c>
      <c r="E1747" s="70" t="s">
        <v>911</v>
      </c>
      <c r="F1747" s="70">
        <v>1</v>
      </c>
      <c r="G1747" t="s">
        <v>756</v>
      </c>
      <c r="H1747" t="s">
        <v>756</v>
      </c>
      <c r="I1747" t="s">
        <v>922</v>
      </c>
      <c r="J1747" t="s">
        <v>707</v>
      </c>
      <c r="K1747" t="s">
        <v>1163</v>
      </c>
      <c r="L1747" s="69" t="s">
        <v>62</v>
      </c>
      <c r="M1747" s="69" t="s">
        <v>60</v>
      </c>
      <c r="O1747" s="69" t="s">
        <v>1223</v>
      </c>
    </row>
    <row r="1748" spans="1:15" ht="15" x14ac:dyDescent="0.2">
      <c r="A1748" s="70" t="s">
        <v>207</v>
      </c>
      <c r="B1748" s="69">
        <v>1351</v>
      </c>
      <c r="C1748" s="69" t="s">
        <v>700</v>
      </c>
      <c r="D1748" s="70" t="s">
        <v>889</v>
      </c>
      <c r="E1748" s="70" t="s">
        <v>889</v>
      </c>
      <c r="F1748" s="69">
        <v>1</v>
      </c>
      <c r="G1748" t="s">
        <v>756</v>
      </c>
      <c r="H1748" t="s">
        <v>756</v>
      </c>
      <c r="I1748" t="s">
        <v>922</v>
      </c>
      <c r="J1748" t="s">
        <v>707</v>
      </c>
      <c r="K1748" s="69" t="s">
        <v>1163</v>
      </c>
      <c r="L1748" s="69" t="s">
        <v>62</v>
      </c>
      <c r="M1748" s="69" t="s">
        <v>60</v>
      </c>
      <c r="N1748" s="69"/>
      <c r="O1748" s="69" t="s">
        <v>1223</v>
      </c>
    </row>
    <row r="1749" spans="1:15" ht="15" x14ac:dyDescent="0.2">
      <c r="A1749" s="70" t="s">
        <v>207</v>
      </c>
      <c r="B1749" s="69">
        <v>1352</v>
      </c>
      <c r="C1749" s="69" t="s">
        <v>700</v>
      </c>
      <c r="D1749" s="70" t="s">
        <v>889</v>
      </c>
      <c r="E1749" s="70" t="s">
        <v>889</v>
      </c>
      <c r="F1749" s="69">
        <v>1</v>
      </c>
      <c r="G1749" t="s">
        <v>756</v>
      </c>
      <c r="H1749" t="s">
        <v>756</v>
      </c>
      <c r="I1749" t="s">
        <v>922</v>
      </c>
      <c r="J1749" t="s">
        <v>707</v>
      </c>
      <c r="K1749" s="69" t="s">
        <v>1163</v>
      </c>
      <c r="L1749" s="69" t="s">
        <v>62</v>
      </c>
      <c r="M1749" s="69" t="s">
        <v>60</v>
      </c>
      <c r="N1749" s="69"/>
      <c r="O1749" s="69" t="s">
        <v>1223</v>
      </c>
    </row>
    <row r="1750" spans="1:15" ht="15" x14ac:dyDescent="0.2">
      <c r="A1750" s="69" t="s">
        <v>84</v>
      </c>
      <c r="B1750" s="69">
        <v>370</v>
      </c>
      <c r="C1750" s="69" t="s">
        <v>700</v>
      </c>
      <c r="D1750" s="70" t="s">
        <v>889</v>
      </c>
      <c r="E1750" s="70" t="s">
        <v>889</v>
      </c>
      <c r="F1750" s="69">
        <v>1</v>
      </c>
      <c r="G1750" t="s">
        <v>756</v>
      </c>
      <c r="H1750" t="s">
        <v>756</v>
      </c>
      <c r="I1750" t="s">
        <v>922</v>
      </c>
      <c r="J1750" t="s">
        <v>707</v>
      </c>
      <c r="K1750" s="69" t="s">
        <v>1163</v>
      </c>
      <c r="L1750" s="69" t="s">
        <v>62</v>
      </c>
      <c r="M1750" s="69" t="s">
        <v>60</v>
      </c>
      <c r="N1750" s="69"/>
      <c r="O1750" s="69" t="s">
        <v>1223</v>
      </c>
    </row>
    <row r="1751" spans="1:15" ht="15" x14ac:dyDescent="0.2">
      <c r="A1751" s="69" t="s">
        <v>84</v>
      </c>
      <c r="B1751" s="69">
        <v>378</v>
      </c>
      <c r="C1751" s="69" t="s">
        <v>700</v>
      </c>
      <c r="D1751" s="70" t="s">
        <v>889</v>
      </c>
      <c r="E1751" s="70" t="s">
        <v>889</v>
      </c>
      <c r="F1751" s="69">
        <v>1</v>
      </c>
      <c r="G1751" t="s">
        <v>756</v>
      </c>
      <c r="H1751" t="s">
        <v>756</v>
      </c>
      <c r="I1751" t="s">
        <v>922</v>
      </c>
      <c r="J1751" t="s">
        <v>707</v>
      </c>
      <c r="K1751" s="69" t="s">
        <v>1163</v>
      </c>
      <c r="L1751" s="69" t="s">
        <v>62</v>
      </c>
      <c r="M1751" s="69" t="s">
        <v>60</v>
      </c>
      <c r="N1751" s="69"/>
      <c r="O1751" s="69" t="s">
        <v>1223</v>
      </c>
    </row>
    <row r="1752" spans="1:15" ht="15" x14ac:dyDescent="0.2">
      <c r="A1752" s="70" t="s">
        <v>441</v>
      </c>
      <c r="B1752" s="69">
        <v>5293</v>
      </c>
      <c r="C1752" s="69" t="s">
        <v>700</v>
      </c>
      <c r="D1752" s="70" t="s">
        <v>889</v>
      </c>
      <c r="E1752" s="70" t="s">
        <v>889</v>
      </c>
      <c r="F1752" s="69">
        <v>1</v>
      </c>
      <c r="G1752" t="s">
        <v>756</v>
      </c>
      <c r="H1752" t="s">
        <v>756</v>
      </c>
      <c r="I1752" t="s">
        <v>922</v>
      </c>
      <c r="J1752" t="s">
        <v>707</v>
      </c>
      <c r="K1752" s="69" t="s">
        <v>1163</v>
      </c>
      <c r="L1752" s="69" t="s">
        <v>62</v>
      </c>
      <c r="M1752" s="69" t="s">
        <v>60</v>
      </c>
      <c r="N1752" s="69"/>
      <c r="O1752" s="69" t="s">
        <v>1223</v>
      </c>
    </row>
    <row r="1753" spans="1:15" ht="15" x14ac:dyDescent="0.2">
      <c r="A1753" s="70" t="s">
        <v>441</v>
      </c>
      <c r="B1753" s="69">
        <v>5294</v>
      </c>
      <c r="C1753" s="69" t="s">
        <v>700</v>
      </c>
      <c r="D1753" s="70" t="s">
        <v>889</v>
      </c>
      <c r="E1753" s="70" t="s">
        <v>889</v>
      </c>
      <c r="F1753" s="69">
        <v>1</v>
      </c>
      <c r="G1753" t="s">
        <v>756</v>
      </c>
      <c r="H1753" t="s">
        <v>756</v>
      </c>
      <c r="I1753" t="s">
        <v>922</v>
      </c>
      <c r="J1753" t="s">
        <v>707</v>
      </c>
      <c r="K1753" s="69" t="s">
        <v>1163</v>
      </c>
      <c r="L1753" s="69" t="s">
        <v>62</v>
      </c>
      <c r="M1753" s="69" t="s">
        <v>60</v>
      </c>
      <c r="N1753" s="69"/>
      <c r="O1753" s="69" t="s">
        <v>1223</v>
      </c>
    </row>
    <row r="1754" spans="1:15" ht="15" x14ac:dyDescent="0.2">
      <c r="A1754" s="70" t="s">
        <v>441</v>
      </c>
      <c r="B1754" s="69">
        <v>5295</v>
      </c>
      <c r="C1754" s="69" t="s">
        <v>700</v>
      </c>
      <c r="D1754" s="70" t="s">
        <v>889</v>
      </c>
      <c r="E1754" s="70" t="s">
        <v>889</v>
      </c>
      <c r="F1754" s="69">
        <v>1</v>
      </c>
      <c r="G1754" t="s">
        <v>756</v>
      </c>
      <c r="H1754" t="s">
        <v>756</v>
      </c>
      <c r="I1754" t="s">
        <v>922</v>
      </c>
      <c r="J1754" t="s">
        <v>707</v>
      </c>
      <c r="K1754" s="69" t="s">
        <v>1163</v>
      </c>
      <c r="L1754" s="69" t="s">
        <v>62</v>
      </c>
      <c r="M1754" s="69" t="s">
        <v>60</v>
      </c>
      <c r="N1754" s="69"/>
      <c r="O1754" s="69" t="s">
        <v>1223</v>
      </c>
    </row>
    <row r="1755" spans="1:15" ht="15" x14ac:dyDescent="0.2">
      <c r="A1755" s="70" t="s">
        <v>441</v>
      </c>
      <c r="B1755" s="69">
        <v>5296</v>
      </c>
      <c r="C1755" s="69" t="s">
        <v>700</v>
      </c>
      <c r="D1755" s="70" t="s">
        <v>889</v>
      </c>
      <c r="E1755" s="70" t="s">
        <v>889</v>
      </c>
      <c r="F1755" s="69">
        <v>1</v>
      </c>
      <c r="G1755" t="s">
        <v>756</v>
      </c>
      <c r="H1755" t="s">
        <v>756</v>
      </c>
      <c r="I1755" t="s">
        <v>922</v>
      </c>
      <c r="J1755" t="s">
        <v>707</v>
      </c>
      <c r="K1755" s="69" t="s">
        <v>1163</v>
      </c>
      <c r="L1755" s="69" t="s">
        <v>62</v>
      </c>
      <c r="M1755" s="69" t="s">
        <v>60</v>
      </c>
      <c r="N1755" s="69"/>
      <c r="O1755" s="69" t="s">
        <v>1223</v>
      </c>
    </row>
    <row r="1756" spans="1:15" ht="15" x14ac:dyDescent="0.2">
      <c r="A1756" s="70" t="s">
        <v>441</v>
      </c>
      <c r="B1756" s="69">
        <v>5297</v>
      </c>
      <c r="C1756" s="69" t="s">
        <v>700</v>
      </c>
      <c r="D1756" s="70" t="s">
        <v>889</v>
      </c>
      <c r="E1756" s="70" t="s">
        <v>889</v>
      </c>
      <c r="F1756" s="69">
        <v>1</v>
      </c>
      <c r="G1756" t="s">
        <v>756</v>
      </c>
      <c r="H1756" t="s">
        <v>756</v>
      </c>
      <c r="I1756" t="s">
        <v>922</v>
      </c>
      <c r="J1756" t="s">
        <v>707</v>
      </c>
      <c r="K1756" s="69" t="s">
        <v>1163</v>
      </c>
      <c r="L1756" s="69" t="s">
        <v>62</v>
      </c>
      <c r="M1756" s="69" t="s">
        <v>60</v>
      </c>
      <c r="N1756" s="69"/>
      <c r="O1756" s="69" t="s">
        <v>1223</v>
      </c>
    </row>
    <row r="1757" spans="1:15" ht="15" x14ac:dyDescent="0.2">
      <c r="A1757" s="70" t="s">
        <v>441</v>
      </c>
      <c r="B1757" s="69">
        <v>5298</v>
      </c>
      <c r="C1757" s="69" t="s">
        <v>700</v>
      </c>
      <c r="D1757" s="70" t="s">
        <v>889</v>
      </c>
      <c r="E1757" s="70" t="s">
        <v>889</v>
      </c>
      <c r="F1757" s="69">
        <v>1</v>
      </c>
      <c r="G1757" t="s">
        <v>756</v>
      </c>
      <c r="H1757" t="s">
        <v>756</v>
      </c>
      <c r="I1757" t="s">
        <v>922</v>
      </c>
      <c r="J1757" t="s">
        <v>707</v>
      </c>
      <c r="K1757" s="69" t="s">
        <v>1163</v>
      </c>
      <c r="L1757" s="69" t="s">
        <v>62</v>
      </c>
      <c r="M1757" s="69" t="s">
        <v>60</v>
      </c>
      <c r="N1757" s="69"/>
      <c r="O1757" s="69" t="s">
        <v>1223</v>
      </c>
    </row>
    <row r="1758" spans="1:15" ht="15" x14ac:dyDescent="0.2">
      <c r="A1758" s="69" t="s">
        <v>117</v>
      </c>
      <c r="B1758" s="69">
        <v>671</v>
      </c>
      <c r="C1758" s="69" t="s">
        <v>700</v>
      </c>
      <c r="D1758" s="70" t="s">
        <v>889</v>
      </c>
      <c r="E1758" s="70" t="s">
        <v>889</v>
      </c>
      <c r="F1758" s="69">
        <v>1</v>
      </c>
      <c r="G1758" t="s">
        <v>756</v>
      </c>
      <c r="H1758" t="s">
        <v>756</v>
      </c>
      <c r="I1758" t="s">
        <v>922</v>
      </c>
      <c r="J1758" t="s">
        <v>707</v>
      </c>
      <c r="K1758" s="69" t="s">
        <v>1163</v>
      </c>
      <c r="L1758" s="69" t="s">
        <v>62</v>
      </c>
      <c r="M1758" s="69" t="s">
        <v>60</v>
      </c>
      <c r="N1758" s="69"/>
      <c r="O1758" s="69" t="s">
        <v>1223</v>
      </c>
    </row>
    <row r="1759" spans="1:15" ht="15" x14ac:dyDescent="0.2">
      <c r="A1759" s="69" t="s">
        <v>117</v>
      </c>
      <c r="B1759" s="69">
        <v>672</v>
      </c>
      <c r="C1759" s="69" t="s">
        <v>700</v>
      </c>
      <c r="D1759" s="70" t="s">
        <v>889</v>
      </c>
      <c r="E1759" s="70" t="s">
        <v>889</v>
      </c>
      <c r="F1759" s="69">
        <v>1</v>
      </c>
      <c r="G1759" t="s">
        <v>756</v>
      </c>
      <c r="H1759" t="s">
        <v>756</v>
      </c>
      <c r="I1759" t="s">
        <v>922</v>
      </c>
      <c r="J1759" t="s">
        <v>707</v>
      </c>
      <c r="K1759" s="69" t="s">
        <v>1163</v>
      </c>
      <c r="L1759" s="69" t="s">
        <v>62</v>
      </c>
      <c r="M1759" s="69" t="s">
        <v>60</v>
      </c>
      <c r="N1759" s="69"/>
      <c r="O1759" s="69" t="s">
        <v>1223</v>
      </c>
    </row>
    <row r="1760" spans="1:15" ht="15" x14ac:dyDescent="0.2">
      <c r="A1760" s="70" t="s">
        <v>181</v>
      </c>
      <c r="B1760" s="69">
        <v>1149</v>
      </c>
      <c r="C1760" s="69" t="s">
        <v>700</v>
      </c>
      <c r="D1760" s="70" t="s">
        <v>832</v>
      </c>
      <c r="E1760" s="70" t="s">
        <v>832</v>
      </c>
      <c r="F1760" s="69">
        <v>1</v>
      </c>
      <c r="G1760" t="s">
        <v>756</v>
      </c>
      <c r="H1760" t="s">
        <v>756</v>
      </c>
      <c r="I1760" t="s">
        <v>922</v>
      </c>
      <c r="J1760" t="s">
        <v>707</v>
      </c>
      <c r="K1760" s="69" t="s">
        <v>1163</v>
      </c>
      <c r="L1760" s="69" t="s">
        <v>62</v>
      </c>
      <c r="M1760" s="69" t="s">
        <v>60</v>
      </c>
      <c r="N1760" s="69"/>
      <c r="O1760" s="69" t="s">
        <v>1223</v>
      </c>
    </row>
    <row r="1761" spans="1:15" ht="15" x14ac:dyDescent="0.2">
      <c r="A1761" s="70" t="s">
        <v>253</v>
      </c>
      <c r="B1761" s="69">
        <v>1872</v>
      </c>
      <c r="C1761" s="69" t="s">
        <v>700</v>
      </c>
      <c r="D1761" s="70" t="s">
        <v>832</v>
      </c>
      <c r="E1761" s="70" t="s">
        <v>832</v>
      </c>
      <c r="F1761" s="69">
        <v>1</v>
      </c>
      <c r="G1761" t="s">
        <v>756</v>
      </c>
      <c r="H1761" t="s">
        <v>756</v>
      </c>
      <c r="I1761" t="s">
        <v>922</v>
      </c>
      <c r="J1761" t="s">
        <v>707</v>
      </c>
      <c r="K1761" s="69" t="s">
        <v>1163</v>
      </c>
      <c r="L1761" s="69" t="s">
        <v>62</v>
      </c>
      <c r="M1761" s="69" t="s">
        <v>60</v>
      </c>
      <c r="N1761" s="69"/>
      <c r="O1761" s="69" t="s">
        <v>1223</v>
      </c>
    </row>
    <row r="1762" spans="1:15" ht="15" x14ac:dyDescent="0.2">
      <c r="A1762" s="70" t="s">
        <v>282</v>
      </c>
      <c r="B1762" s="69">
        <v>2697</v>
      </c>
      <c r="C1762" s="69" t="s">
        <v>700</v>
      </c>
      <c r="D1762" s="70" t="s">
        <v>832</v>
      </c>
      <c r="E1762" s="70" t="s">
        <v>832</v>
      </c>
      <c r="F1762" s="69">
        <v>1</v>
      </c>
      <c r="G1762" t="s">
        <v>756</v>
      </c>
      <c r="H1762" t="s">
        <v>756</v>
      </c>
      <c r="I1762" t="s">
        <v>922</v>
      </c>
      <c r="J1762" t="s">
        <v>707</v>
      </c>
      <c r="K1762" s="69" t="s">
        <v>1163</v>
      </c>
      <c r="L1762" s="69" t="s">
        <v>62</v>
      </c>
      <c r="M1762" s="69" t="s">
        <v>60</v>
      </c>
      <c r="N1762" s="69"/>
      <c r="O1762" s="69" t="s">
        <v>1223</v>
      </c>
    </row>
    <row r="1763" spans="1:15" ht="15" x14ac:dyDescent="0.2">
      <c r="A1763" s="70" t="s">
        <v>282</v>
      </c>
      <c r="B1763" s="69">
        <v>2709</v>
      </c>
      <c r="C1763" s="69" t="s">
        <v>700</v>
      </c>
      <c r="D1763" s="70" t="s">
        <v>832</v>
      </c>
      <c r="E1763" s="70" t="s">
        <v>832</v>
      </c>
      <c r="F1763" s="69">
        <v>1</v>
      </c>
      <c r="G1763" t="s">
        <v>756</v>
      </c>
      <c r="H1763" t="s">
        <v>756</v>
      </c>
      <c r="I1763" t="s">
        <v>922</v>
      </c>
      <c r="J1763" t="s">
        <v>707</v>
      </c>
      <c r="K1763" s="69" t="s">
        <v>1163</v>
      </c>
      <c r="L1763" s="69" t="s">
        <v>62</v>
      </c>
      <c r="M1763" s="69" t="s">
        <v>60</v>
      </c>
      <c r="N1763" s="69"/>
      <c r="O1763" s="69" t="s">
        <v>1223</v>
      </c>
    </row>
    <row r="1764" spans="1:15" ht="15" x14ac:dyDescent="0.2">
      <c r="A1764" s="70" t="s">
        <v>282</v>
      </c>
      <c r="B1764" s="69">
        <v>2723</v>
      </c>
      <c r="C1764" s="69" t="s">
        <v>700</v>
      </c>
      <c r="D1764" s="70" t="s">
        <v>832</v>
      </c>
      <c r="E1764" s="70" t="s">
        <v>832</v>
      </c>
      <c r="F1764" s="69">
        <v>1</v>
      </c>
      <c r="G1764" t="s">
        <v>756</v>
      </c>
      <c r="H1764" t="s">
        <v>756</v>
      </c>
      <c r="I1764" t="s">
        <v>922</v>
      </c>
      <c r="J1764" t="s">
        <v>707</v>
      </c>
      <c r="K1764" s="69" t="s">
        <v>1163</v>
      </c>
      <c r="L1764" s="69" t="s">
        <v>62</v>
      </c>
      <c r="M1764" s="69" t="s">
        <v>60</v>
      </c>
      <c r="N1764" s="69"/>
      <c r="O1764" s="69" t="s">
        <v>1223</v>
      </c>
    </row>
    <row r="1765" spans="1:15" ht="15" x14ac:dyDescent="0.2">
      <c r="A1765" s="70" t="s">
        <v>282</v>
      </c>
      <c r="B1765" s="69">
        <v>2724</v>
      </c>
      <c r="C1765" s="69" t="s">
        <v>700</v>
      </c>
      <c r="D1765" s="70" t="s">
        <v>832</v>
      </c>
      <c r="E1765" s="70" t="s">
        <v>832</v>
      </c>
      <c r="F1765" s="69">
        <v>1</v>
      </c>
      <c r="G1765" t="s">
        <v>756</v>
      </c>
      <c r="H1765" t="s">
        <v>756</v>
      </c>
      <c r="I1765" t="s">
        <v>922</v>
      </c>
      <c r="J1765" t="s">
        <v>707</v>
      </c>
      <c r="K1765" s="69" t="s">
        <v>1163</v>
      </c>
      <c r="L1765" s="69" t="s">
        <v>62</v>
      </c>
      <c r="M1765" s="69" t="s">
        <v>60</v>
      </c>
      <c r="N1765" s="69"/>
      <c r="O1765" s="69" t="s">
        <v>1223</v>
      </c>
    </row>
    <row r="1766" spans="1:15" ht="15" x14ac:dyDescent="0.2">
      <c r="A1766" s="70" t="s">
        <v>298</v>
      </c>
      <c r="B1766" s="69">
        <v>2994</v>
      </c>
      <c r="C1766" s="69" t="s">
        <v>700</v>
      </c>
      <c r="D1766" s="70" t="s">
        <v>832</v>
      </c>
      <c r="E1766" s="70" t="s">
        <v>832</v>
      </c>
      <c r="F1766" s="69">
        <v>1</v>
      </c>
      <c r="G1766" t="s">
        <v>756</v>
      </c>
      <c r="H1766" t="s">
        <v>756</v>
      </c>
      <c r="I1766" t="s">
        <v>922</v>
      </c>
      <c r="J1766" t="s">
        <v>707</v>
      </c>
      <c r="K1766" s="69" t="s">
        <v>1163</v>
      </c>
      <c r="L1766" s="69" t="s">
        <v>62</v>
      </c>
      <c r="M1766" s="69" t="s">
        <v>60</v>
      </c>
      <c r="N1766" s="69"/>
      <c r="O1766" s="69" t="s">
        <v>1223</v>
      </c>
    </row>
    <row r="1767" spans="1:15" ht="15" x14ac:dyDescent="0.2">
      <c r="A1767" s="70" t="s">
        <v>298</v>
      </c>
      <c r="B1767" s="69">
        <v>3004</v>
      </c>
      <c r="C1767" s="69" t="s">
        <v>700</v>
      </c>
      <c r="D1767" s="70" t="s">
        <v>832</v>
      </c>
      <c r="E1767" s="70" t="s">
        <v>832</v>
      </c>
      <c r="F1767" s="69">
        <v>1</v>
      </c>
      <c r="G1767" t="s">
        <v>756</v>
      </c>
      <c r="H1767" t="s">
        <v>756</v>
      </c>
      <c r="I1767" t="s">
        <v>922</v>
      </c>
      <c r="J1767" t="s">
        <v>707</v>
      </c>
      <c r="K1767" s="69" t="s">
        <v>1163</v>
      </c>
      <c r="L1767" s="69" t="s">
        <v>62</v>
      </c>
      <c r="M1767" s="69" t="s">
        <v>60</v>
      </c>
      <c r="N1767" s="69"/>
      <c r="O1767" s="69" t="s">
        <v>1223</v>
      </c>
    </row>
    <row r="1768" spans="1:15" ht="15" x14ac:dyDescent="0.2">
      <c r="A1768" s="70" t="s">
        <v>328</v>
      </c>
      <c r="B1768" s="69">
        <v>3385</v>
      </c>
      <c r="C1768" s="69" t="s">
        <v>700</v>
      </c>
      <c r="D1768" s="70" t="s">
        <v>832</v>
      </c>
      <c r="E1768" s="70" t="s">
        <v>832</v>
      </c>
      <c r="F1768" s="69">
        <v>1</v>
      </c>
      <c r="G1768" t="s">
        <v>756</v>
      </c>
      <c r="H1768" t="s">
        <v>756</v>
      </c>
      <c r="I1768" t="s">
        <v>922</v>
      </c>
      <c r="J1768" t="s">
        <v>707</v>
      </c>
      <c r="K1768" s="69" t="s">
        <v>1163</v>
      </c>
      <c r="L1768" s="69" t="s">
        <v>62</v>
      </c>
      <c r="M1768" s="69" t="s">
        <v>60</v>
      </c>
      <c r="N1768" s="69"/>
      <c r="O1768" s="69" t="s">
        <v>1223</v>
      </c>
    </row>
    <row r="1769" spans="1:15" ht="15" x14ac:dyDescent="0.2">
      <c r="A1769" s="70" t="s">
        <v>328</v>
      </c>
      <c r="B1769" s="69">
        <v>3386</v>
      </c>
      <c r="C1769" s="69" t="s">
        <v>700</v>
      </c>
      <c r="D1769" s="70" t="s">
        <v>832</v>
      </c>
      <c r="E1769" s="70" t="s">
        <v>832</v>
      </c>
      <c r="F1769" s="69">
        <v>1</v>
      </c>
      <c r="G1769" t="s">
        <v>756</v>
      </c>
      <c r="H1769" t="s">
        <v>756</v>
      </c>
      <c r="I1769" t="s">
        <v>922</v>
      </c>
      <c r="J1769" t="s">
        <v>707</v>
      </c>
      <c r="K1769" s="69" t="s">
        <v>1163</v>
      </c>
      <c r="L1769" s="69" t="s">
        <v>62</v>
      </c>
      <c r="M1769" s="69" t="s">
        <v>60</v>
      </c>
      <c r="N1769" s="69"/>
      <c r="O1769" s="69" t="s">
        <v>1223</v>
      </c>
    </row>
    <row r="1770" spans="1:15" ht="15" x14ac:dyDescent="0.2">
      <c r="A1770" s="70" t="s">
        <v>460</v>
      </c>
      <c r="B1770" s="69">
        <v>5110</v>
      </c>
      <c r="C1770" s="69" t="s">
        <v>700</v>
      </c>
      <c r="D1770" s="70" t="s">
        <v>832</v>
      </c>
      <c r="E1770" s="70" t="s">
        <v>832</v>
      </c>
      <c r="F1770" s="69">
        <v>1</v>
      </c>
      <c r="G1770" t="s">
        <v>756</v>
      </c>
      <c r="H1770" t="s">
        <v>756</v>
      </c>
      <c r="I1770" t="s">
        <v>922</v>
      </c>
      <c r="J1770" t="s">
        <v>707</v>
      </c>
      <c r="K1770" s="69" t="s">
        <v>1163</v>
      </c>
      <c r="L1770" s="69" t="s">
        <v>62</v>
      </c>
      <c r="M1770" s="69" t="s">
        <v>60</v>
      </c>
      <c r="N1770" s="69"/>
      <c r="O1770" s="69" t="s">
        <v>1223</v>
      </c>
    </row>
    <row r="1771" spans="1:15" ht="15" x14ac:dyDescent="0.2">
      <c r="A1771" s="70" t="s">
        <v>441</v>
      </c>
      <c r="B1771" s="69">
        <v>5291</v>
      </c>
      <c r="C1771" s="69" t="s">
        <v>700</v>
      </c>
      <c r="D1771" s="70" t="s">
        <v>832</v>
      </c>
      <c r="E1771" s="70" t="s">
        <v>832</v>
      </c>
      <c r="F1771" s="69">
        <v>1</v>
      </c>
      <c r="G1771" t="s">
        <v>756</v>
      </c>
      <c r="H1771" t="s">
        <v>756</v>
      </c>
      <c r="I1771" t="s">
        <v>922</v>
      </c>
      <c r="J1771" t="s">
        <v>707</v>
      </c>
      <c r="K1771" s="69" t="s">
        <v>1163</v>
      </c>
      <c r="L1771" s="69" t="s">
        <v>62</v>
      </c>
      <c r="M1771" s="69" t="s">
        <v>60</v>
      </c>
      <c r="N1771" s="69"/>
      <c r="O1771" s="69" t="s">
        <v>1223</v>
      </c>
    </row>
    <row r="1772" spans="1:15" ht="15" x14ac:dyDescent="0.2">
      <c r="A1772" s="70" t="s">
        <v>441</v>
      </c>
      <c r="B1772" s="69">
        <v>5292</v>
      </c>
      <c r="C1772" s="69" t="s">
        <v>700</v>
      </c>
      <c r="D1772" s="70" t="s">
        <v>832</v>
      </c>
      <c r="E1772" s="70" t="s">
        <v>832</v>
      </c>
      <c r="F1772" s="69">
        <v>1</v>
      </c>
      <c r="G1772" t="s">
        <v>756</v>
      </c>
      <c r="H1772" t="s">
        <v>756</v>
      </c>
      <c r="I1772" t="s">
        <v>922</v>
      </c>
      <c r="J1772" t="s">
        <v>707</v>
      </c>
      <c r="K1772" s="69" t="s">
        <v>1163</v>
      </c>
      <c r="L1772" s="69" t="s">
        <v>62</v>
      </c>
      <c r="M1772" s="69" t="s">
        <v>60</v>
      </c>
      <c r="N1772" s="69"/>
      <c r="O1772" s="69" t="s">
        <v>1223</v>
      </c>
    </row>
    <row r="1773" spans="1:15" ht="15" x14ac:dyDescent="0.2">
      <c r="A1773" s="70" t="s">
        <v>441</v>
      </c>
      <c r="B1773" s="69">
        <v>5315</v>
      </c>
      <c r="C1773" s="69" t="s">
        <v>700</v>
      </c>
      <c r="D1773" s="70" t="s">
        <v>832</v>
      </c>
      <c r="E1773" s="70" t="s">
        <v>832</v>
      </c>
      <c r="F1773" s="69">
        <v>1</v>
      </c>
      <c r="G1773" t="s">
        <v>756</v>
      </c>
      <c r="H1773" t="s">
        <v>756</v>
      </c>
      <c r="I1773" t="s">
        <v>922</v>
      </c>
      <c r="J1773" t="s">
        <v>707</v>
      </c>
      <c r="K1773" s="69" t="s">
        <v>1163</v>
      </c>
      <c r="L1773" s="69" t="s">
        <v>62</v>
      </c>
      <c r="M1773" s="69" t="s">
        <v>60</v>
      </c>
      <c r="N1773" s="69"/>
      <c r="O1773" s="69" t="s">
        <v>1223</v>
      </c>
    </row>
    <row r="1774" spans="1:15" ht="15" x14ac:dyDescent="0.2">
      <c r="A1774" s="70" t="s">
        <v>441</v>
      </c>
      <c r="B1774" s="69">
        <v>5316</v>
      </c>
      <c r="C1774" s="69" t="s">
        <v>700</v>
      </c>
      <c r="D1774" s="70" t="s">
        <v>832</v>
      </c>
      <c r="E1774" s="70" t="s">
        <v>832</v>
      </c>
      <c r="F1774" s="69">
        <v>1</v>
      </c>
      <c r="G1774" t="s">
        <v>756</v>
      </c>
      <c r="H1774" t="s">
        <v>756</v>
      </c>
      <c r="I1774" t="s">
        <v>922</v>
      </c>
      <c r="J1774" t="s">
        <v>707</v>
      </c>
      <c r="K1774" s="69" t="s">
        <v>1163</v>
      </c>
      <c r="L1774" s="69" t="s">
        <v>62</v>
      </c>
      <c r="M1774" s="69" t="s">
        <v>60</v>
      </c>
      <c r="N1774" s="69"/>
      <c r="O1774" s="69" t="s">
        <v>1223</v>
      </c>
    </row>
    <row r="1775" spans="1:15" ht="15" x14ac:dyDescent="0.2">
      <c r="A1775" s="70" t="s">
        <v>475</v>
      </c>
      <c r="B1775" s="69">
        <v>5542</v>
      </c>
      <c r="C1775" s="69" t="s">
        <v>700</v>
      </c>
      <c r="D1775" s="70" t="s">
        <v>832</v>
      </c>
      <c r="E1775" s="70" t="s">
        <v>832</v>
      </c>
      <c r="F1775" s="69">
        <v>1</v>
      </c>
      <c r="G1775" t="s">
        <v>756</v>
      </c>
      <c r="H1775" t="s">
        <v>756</v>
      </c>
      <c r="I1775" t="s">
        <v>922</v>
      </c>
      <c r="J1775" t="s">
        <v>707</v>
      </c>
      <c r="K1775" s="69" t="s">
        <v>1163</v>
      </c>
      <c r="L1775" s="69" t="s">
        <v>62</v>
      </c>
      <c r="M1775" s="69" t="s">
        <v>60</v>
      </c>
      <c r="N1775" s="69"/>
      <c r="O1775" s="69" t="s">
        <v>1223</v>
      </c>
    </row>
    <row r="1776" spans="1:15" ht="15" x14ac:dyDescent="0.2">
      <c r="A1776" s="70" t="s">
        <v>475</v>
      </c>
      <c r="B1776" s="69">
        <v>5553</v>
      </c>
      <c r="C1776" s="69" t="s">
        <v>700</v>
      </c>
      <c r="D1776" s="70" t="s">
        <v>832</v>
      </c>
      <c r="E1776" s="70" t="s">
        <v>832</v>
      </c>
      <c r="F1776" s="69">
        <v>1</v>
      </c>
      <c r="G1776" t="s">
        <v>756</v>
      </c>
      <c r="H1776" t="s">
        <v>756</v>
      </c>
      <c r="I1776" t="s">
        <v>922</v>
      </c>
      <c r="J1776" t="s">
        <v>707</v>
      </c>
      <c r="K1776" s="69" t="s">
        <v>1163</v>
      </c>
      <c r="L1776" s="69" t="s">
        <v>62</v>
      </c>
      <c r="M1776" s="69" t="s">
        <v>60</v>
      </c>
      <c r="N1776" s="69"/>
      <c r="O1776" s="69" t="s">
        <v>1223</v>
      </c>
    </row>
    <row r="1777" spans="1:15" ht="15" x14ac:dyDescent="0.2">
      <c r="A1777" s="70" t="s">
        <v>475</v>
      </c>
      <c r="B1777" s="69">
        <v>5554</v>
      </c>
      <c r="C1777" s="69" t="s">
        <v>700</v>
      </c>
      <c r="D1777" s="70" t="s">
        <v>832</v>
      </c>
      <c r="E1777" s="70" t="s">
        <v>832</v>
      </c>
      <c r="F1777" s="69">
        <v>1</v>
      </c>
      <c r="G1777" t="s">
        <v>756</v>
      </c>
      <c r="H1777" t="s">
        <v>756</v>
      </c>
      <c r="I1777" t="s">
        <v>922</v>
      </c>
      <c r="J1777" t="s">
        <v>707</v>
      </c>
      <c r="K1777" s="69" t="s">
        <v>1163</v>
      </c>
      <c r="L1777" s="69" t="s">
        <v>62</v>
      </c>
      <c r="M1777" s="69" t="s">
        <v>60</v>
      </c>
      <c r="N1777" s="69"/>
      <c r="O1777" s="69" t="s">
        <v>1223</v>
      </c>
    </row>
    <row r="1778" spans="1:15" ht="15" x14ac:dyDescent="0.2">
      <c r="A1778" s="70" t="s">
        <v>475</v>
      </c>
      <c r="B1778" s="69">
        <v>5559</v>
      </c>
      <c r="C1778" s="69" t="s">
        <v>700</v>
      </c>
      <c r="D1778" s="70" t="s">
        <v>832</v>
      </c>
      <c r="E1778" s="70" t="s">
        <v>832</v>
      </c>
      <c r="F1778" s="69">
        <v>1</v>
      </c>
      <c r="G1778" t="s">
        <v>756</v>
      </c>
      <c r="H1778" t="s">
        <v>756</v>
      </c>
      <c r="I1778" t="s">
        <v>922</v>
      </c>
      <c r="J1778" t="s">
        <v>707</v>
      </c>
      <c r="K1778" s="69" t="s">
        <v>1163</v>
      </c>
      <c r="L1778" s="69" t="s">
        <v>62</v>
      </c>
      <c r="M1778" s="69" t="s">
        <v>60</v>
      </c>
      <c r="N1778" s="69"/>
      <c r="O1778" s="69" t="s">
        <v>1223</v>
      </c>
    </row>
    <row r="1779" spans="1:15" ht="15" x14ac:dyDescent="0.2">
      <c r="A1779" s="70" t="s">
        <v>475</v>
      </c>
      <c r="B1779" s="69">
        <v>5560</v>
      </c>
      <c r="C1779" s="69" t="s">
        <v>700</v>
      </c>
      <c r="D1779" s="70" t="s">
        <v>832</v>
      </c>
      <c r="E1779" s="70" t="s">
        <v>832</v>
      </c>
      <c r="F1779" s="69">
        <v>1</v>
      </c>
      <c r="G1779" t="s">
        <v>756</v>
      </c>
      <c r="H1779" t="s">
        <v>756</v>
      </c>
      <c r="I1779" t="s">
        <v>922</v>
      </c>
      <c r="J1779" t="s">
        <v>707</v>
      </c>
      <c r="K1779" s="69" t="s">
        <v>1163</v>
      </c>
      <c r="L1779" s="69" t="s">
        <v>62</v>
      </c>
      <c r="M1779" s="69" t="s">
        <v>60</v>
      </c>
      <c r="N1779" s="69"/>
      <c r="O1779" s="69" t="s">
        <v>1223</v>
      </c>
    </row>
    <row r="1780" spans="1:15" ht="15" x14ac:dyDescent="0.2">
      <c r="A1780" s="70" t="s">
        <v>475</v>
      </c>
      <c r="B1780" s="69">
        <v>5561</v>
      </c>
      <c r="C1780" s="69" t="s">
        <v>700</v>
      </c>
      <c r="D1780" s="70" t="s">
        <v>832</v>
      </c>
      <c r="E1780" s="70" t="s">
        <v>832</v>
      </c>
      <c r="F1780" s="69">
        <v>1</v>
      </c>
      <c r="G1780" t="s">
        <v>756</v>
      </c>
      <c r="H1780" t="s">
        <v>756</v>
      </c>
      <c r="I1780" t="s">
        <v>922</v>
      </c>
      <c r="J1780" t="s">
        <v>707</v>
      </c>
      <c r="K1780" s="69" t="s">
        <v>1163</v>
      </c>
      <c r="L1780" s="69" t="s">
        <v>62</v>
      </c>
      <c r="M1780" s="69" t="s">
        <v>60</v>
      </c>
      <c r="N1780" s="69"/>
      <c r="O1780" s="69" t="s">
        <v>1223</v>
      </c>
    </row>
    <row r="1781" spans="1:15" ht="15" x14ac:dyDescent="0.2">
      <c r="A1781" s="70" t="s">
        <v>489</v>
      </c>
      <c r="B1781" s="69">
        <v>5761</v>
      </c>
      <c r="C1781" s="69" t="s">
        <v>700</v>
      </c>
      <c r="D1781" s="70" t="s">
        <v>832</v>
      </c>
      <c r="E1781" s="70" t="s">
        <v>832</v>
      </c>
      <c r="F1781" s="70">
        <v>1</v>
      </c>
      <c r="G1781" t="s">
        <v>756</v>
      </c>
      <c r="H1781" t="s">
        <v>756</v>
      </c>
      <c r="I1781" t="s">
        <v>922</v>
      </c>
      <c r="J1781" t="s">
        <v>707</v>
      </c>
      <c r="K1781" s="69" t="s">
        <v>1163</v>
      </c>
      <c r="L1781" s="69" t="s">
        <v>62</v>
      </c>
      <c r="M1781" s="69" t="s">
        <v>60</v>
      </c>
      <c r="N1781" s="69"/>
      <c r="O1781" s="69" t="s">
        <v>1223</v>
      </c>
    </row>
    <row r="1782" spans="1:15" ht="15" x14ac:dyDescent="0.2">
      <c r="A1782" s="70" t="s">
        <v>489</v>
      </c>
      <c r="B1782" s="69">
        <v>5762</v>
      </c>
      <c r="C1782" s="69" t="s">
        <v>700</v>
      </c>
      <c r="D1782" s="70" t="s">
        <v>832</v>
      </c>
      <c r="E1782" s="70" t="s">
        <v>832</v>
      </c>
      <c r="F1782" s="70">
        <v>1</v>
      </c>
      <c r="G1782" t="s">
        <v>756</v>
      </c>
      <c r="H1782" t="s">
        <v>756</v>
      </c>
      <c r="I1782" t="s">
        <v>922</v>
      </c>
      <c r="J1782" t="s">
        <v>707</v>
      </c>
      <c r="K1782" s="69" t="s">
        <v>1163</v>
      </c>
      <c r="L1782" s="69" t="s">
        <v>62</v>
      </c>
      <c r="M1782" s="69" t="s">
        <v>60</v>
      </c>
      <c r="N1782" s="69"/>
      <c r="O1782" s="69" t="s">
        <v>1223</v>
      </c>
    </row>
    <row r="1783" spans="1:15" ht="15" x14ac:dyDescent="0.2">
      <c r="A1783" s="70" t="s">
        <v>489</v>
      </c>
      <c r="B1783" s="69">
        <v>5772</v>
      </c>
      <c r="C1783" s="69" t="s">
        <v>700</v>
      </c>
      <c r="D1783" s="70" t="s">
        <v>832</v>
      </c>
      <c r="E1783" s="70" t="s">
        <v>832</v>
      </c>
      <c r="F1783" s="70">
        <v>1</v>
      </c>
      <c r="G1783" t="s">
        <v>756</v>
      </c>
      <c r="H1783" t="s">
        <v>756</v>
      </c>
      <c r="I1783" t="s">
        <v>922</v>
      </c>
      <c r="J1783" t="s">
        <v>707</v>
      </c>
      <c r="K1783" s="69" t="s">
        <v>1163</v>
      </c>
      <c r="L1783" s="69" t="s">
        <v>62</v>
      </c>
      <c r="M1783" s="69" t="s">
        <v>60</v>
      </c>
      <c r="N1783" s="69"/>
      <c r="O1783" s="69" t="s">
        <v>1223</v>
      </c>
    </row>
    <row r="1784" spans="1:15" ht="15" x14ac:dyDescent="0.2">
      <c r="A1784" s="70" t="s">
        <v>282</v>
      </c>
      <c r="B1784" s="69">
        <v>2698</v>
      </c>
      <c r="C1784" s="69" t="s">
        <v>700</v>
      </c>
      <c r="D1784" s="70" t="s">
        <v>890</v>
      </c>
      <c r="E1784" s="70" t="s">
        <v>890</v>
      </c>
      <c r="F1784" s="70">
        <v>1</v>
      </c>
      <c r="G1784" t="s">
        <v>756</v>
      </c>
      <c r="H1784" t="s">
        <v>756</v>
      </c>
      <c r="I1784" t="s">
        <v>922</v>
      </c>
      <c r="J1784" t="s">
        <v>707</v>
      </c>
      <c r="K1784" s="69" t="s">
        <v>1163</v>
      </c>
      <c r="L1784" s="69" t="s">
        <v>62</v>
      </c>
      <c r="M1784" s="69" t="s">
        <v>60</v>
      </c>
      <c r="N1784" s="69"/>
      <c r="O1784" s="69" t="s">
        <v>1223</v>
      </c>
    </row>
    <row r="1785" spans="1:15" ht="15" x14ac:dyDescent="0.2">
      <c r="A1785" s="70" t="s">
        <v>328</v>
      </c>
      <c r="B1785" s="69">
        <v>3362</v>
      </c>
      <c r="C1785" s="69" t="s">
        <v>700</v>
      </c>
      <c r="D1785" s="70" t="s">
        <v>890</v>
      </c>
      <c r="E1785" s="70" t="s">
        <v>890</v>
      </c>
      <c r="F1785" s="70">
        <v>1</v>
      </c>
      <c r="G1785" t="s">
        <v>756</v>
      </c>
      <c r="H1785" t="s">
        <v>756</v>
      </c>
      <c r="I1785" t="s">
        <v>922</v>
      </c>
      <c r="J1785" t="s">
        <v>707</v>
      </c>
      <c r="K1785" s="69" t="s">
        <v>1163</v>
      </c>
      <c r="L1785" s="69" t="s">
        <v>62</v>
      </c>
      <c r="M1785" s="69" t="s">
        <v>60</v>
      </c>
      <c r="N1785" s="69"/>
      <c r="O1785" s="69" t="s">
        <v>1223</v>
      </c>
    </row>
    <row r="1786" spans="1:15" ht="15" x14ac:dyDescent="0.2">
      <c r="A1786" s="70" t="s">
        <v>328</v>
      </c>
      <c r="B1786" s="69">
        <v>3372</v>
      </c>
      <c r="C1786" s="69" t="s">
        <v>700</v>
      </c>
      <c r="D1786" s="70" t="s">
        <v>890</v>
      </c>
      <c r="E1786" s="70" t="s">
        <v>890</v>
      </c>
      <c r="F1786" s="69">
        <v>1</v>
      </c>
      <c r="G1786" t="s">
        <v>756</v>
      </c>
      <c r="H1786" t="s">
        <v>756</v>
      </c>
      <c r="I1786" t="s">
        <v>922</v>
      </c>
      <c r="J1786" t="s">
        <v>707</v>
      </c>
      <c r="K1786" s="69" t="s">
        <v>1163</v>
      </c>
      <c r="L1786" s="69" t="s">
        <v>62</v>
      </c>
      <c r="M1786" s="69" t="s">
        <v>60</v>
      </c>
      <c r="N1786" s="69"/>
      <c r="O1786" s="69" t="s">
        <v>1223</v>
      </c>
    </row>
    <row r="1787" spans="1:15" ht="15" x14ac:dyDescent="0.2">
      <c r="A1787" s="70" t="s">
        <v>328</v>
      </c>
      <c r="B1787" s="69">
        <v>3373</v>
      </c>
      <c r="C1787" s="69" t="s">
        <v>700</v>
      </c>
      <c r="D1787" s="70" t="s">
        <v>890</v>
      </c>
      <c r="E1787" s="70" t="s">
        <v>890</v>
      </c>
      <c r="F1787" s="69">
        <v>1</v>
      </c>
      <c r="G1787" t="s">
        <v>756</v>
      </c>
      <c r="H1787" t="s">
        <v>756</v>
      </c>
      <c r="I1787" t="s">
        <v>922</v>
      </c>
      <c r="J1787" t="s">
        <v>707</v>
      </c>
      <c r="K1787" s="69" t="s">
        <v>1163</v>
      </c>
      <c r="L1787" s="69" t="s">
        <v>62</v>
      </c>
      <c r="M1787" s="69" t="s">
        <v>60</v>
      </c>
      <c r="N1787" s="69"/>
      <c r="O1787" s="69" t="s">
        <v>1223</v>
      </c>
    </row>
    <row r="1788" spans="1:15" ht="15" x14ac:dyDescent="0.2">
      <c r="A1788" s="70" t="s">
        <v>328</v>
      </c>
      <c r="B1788" s="69">
        <v>3374</v>
      </c>
      <c r="C1788" s="69" t="s">
        <v>700</v>
      </c>
      <c r="D1788" s="70" t="s">
        <v>890</v>
      </c>
      <c r="E1788" s="70" t="s">
        <v>890</v>
      </c>
      <c r="F1788" s="69">
        <v>1</v>
      </c>
      <c r="G1788" t="s">
        <v>756</v>
      </c>
      <c r="H1788" t="s">
        <v>756</v>
      </c>
      <c r="I1788" t="s">
        <v>922</v>
      </c>
      <c r="J1788" t="s">
        <v>707</v>
      </c>
      <c r="K1788" s="69" t="s">
        <v>1163</v>
      </c>
      <c r="L1788" s="69" t="s">
        <v>62</v>
      </c>
      <c r="M1788" s="69" t="s">
        <v>60</v>
      </c>
      <c r="N1788" s="69"/>
      <c r="O1788" s="69" t="s">
        <v>1223</v>
      </c>
    </row>
    <row r="1789" spans="1:15" ht="15" x14ac:dyDescent="0.2">
      <c r="A1789" s="70" t="s">
        <v>328</v>
      </c>
      <c r="B1789" s="69">
        <v>3387</v>
      </c>
      <c r="C1789" s="69" t="s">
        <v>700</v>
      </c>
      <c r="D1789" s="70" t="s">
        <v>890</v>
      </c>
      <c r="E1789" s="70" t="s">
        <v>890</v>
      </c>
      <c r="F1789" s="69">
        <v>1</v>
      </c>
      <c r="G1789" t="s">
        <v>756</v>
      </c>
      <c r="H1789" t="s">
        <v>756</v>
      </c>
      <c r="I1789" t="s">
        <v>922</v>
      </c>
      <c r="J1789" t="s">
        <v>707</v>
      </c>
      <c r="K1789" s="69" t="s">
        <v>1163</v>
      </c>
      <c r="L1789" s="69" t="s">
        <v>62</v>
      </c>
      <c r="M1789" s="69" t="s">
        <v>60</v>
      </c>
      <c r="N1789" s="69"/>
      <c r="O1789" s="69" t="s">
        <v>1223</v>
      </c>
    </row>
    <row r="1790" spans="1:15" ht="15" x14ac:dyDescent="0.2">
      <c r="A1790" s="70" t="s">
        <v>253</v>
      </c>
      <c r="B1790" s="69">
        <v>1836</v>
      </c>
      <c r="C1790" s="69" t="s">
        <v>700</v>
      </c>
      <c r="D1790" s="70" t="s">
        <v>751</v>
      </c>
      <c r="E1790" s="70" t="s">
        <v>751</v>
      </c>
      <c r="F1790" s="70">
        <v>1</v>
      </c>
      <c r="G1790" t="s">
        <v>756</v>
      </c>
      <c r="H1790" t="s">
        <v>756</v>
      </c>
      <c r="I1790" t="s">
        <v>922</v>
      </c>
      <c r="J1790" t="s">
        <v>707</v>
      </c>
      <c r="K1790" t="s">
        <v>1163</v>
      </c>
      <c r="L1790" s="69" t="s">
        <v>62</v>
      </c>
      <c r="M1790" s="69" t="s">
        <v>60</v>
      </c>
      <c r="O1790" s="69" t="s">
        <v>1223</v>
      </c>
    </row>
    <row r="1791" spans="1:15" ht="15" x14ac:dyDescent="0.2">
      <c r="A1791" s="70" t="s">
        <v>253</v>
      </c>
      <c r="B1791" s="69">
        <v>1837</v>
      </c>
      <c r="C1791" s="69" t="s">
        <v>700</v>
      </c>
      <c r="D1791" s="70" t="s">
        <v>751</v>
      </c>
      <c r="E1791" s="70" t="s">
        <v>751</v>
      </c>
      <c r="F1791" s="70">
        <v>1</v>
      </c>
      <c r="G1791" t="s">
        <v>756</v>
      </c>
      <c r="H1791" t="s">
        <v>756</v>
      </c>
      <c r="I1791" t="s">
        <v>922</v>
      </c>
      <c r="J1791" t="s">
        <v>707</v>
      </c>
      <c r="K1791" t="s">
        <v>1163</v>
      </c>
      <c r="L1791" s="69" t="s">
        <v>62</v>
      </c>
      <c r="M1791" s="69" t="s">
        <v>60</v>
      </c>
      <c r="O1791" s="69" t="s">
        <v>1223</v>
      </c>
    </row>
    <row r="1792" spans="1:15" ht="15" x14ac:dyDescent="0.2">
      <c r="A1792" s="70" t="s">
        <v>253</v>
      </c>
      <c r="B1792" s="69">
        <v>1838</v>
      </c>
      <c r="C1792" s="69" t="s">
        <v>700</v>
      </c>
      <c r="D1792" s="70" t="s">
        <v>751</v>
      </c>
      <c r="E1792" s="70" t="s">
        <v>751</v>
      </c>
      <c r="F1792" s="70">
        <v>1</v>
      </c>
      <c r="G1792" t="s">
        <v>756</v>
      </c>
      <c r="H1792" t="s">
        <v>756</v>
      </c>
      <c r="I1792" t="s">
        <v>922</v>
      </c>
      <c r="J1792" t="s">
        <v>707</v>
      </c>
      <c r="K1792" t="s">
        <v>1163</v>
      </c>
      <c r="L1792" s="69" t="s">
        <v>62</v>
      </c>
      <c r="M1792" s="69" t="s">
        <v>60</v>
      </c>
      <c r="O1792" s="69" t="s">
        <v>1223</v>
      </c>
    </row>
    <row r="1793" spans="1:15" ht="15" x14ac:dyDescent="0.2">
      <c r="A1793" s="70" t="s">
        <v>253</v>
      </c>
      <c r="B1793" s="69">
        <v>1839</v>
      </c>
      <c r="C1793" s="69" t="s">
        <v>700</v>
      </c>
      <c r="D1793" s="70" t="s">
        <v>751</v>
      </c>
      <c r="E1793" s="70" t="s">
        <v>751</v>
      </c>
      <c r="F1793" s="70">
        <v>1</v>
      </c>
      <c r="G1793" t="s">
        <v>756</v>
      </c>
      <c r="H1793" t="s">
        <v>756</v>
      </c>
      <c r="I1793" t="s">
        <v>922</v>
      </c>
      <c r="J1793" t="s">
        <v>707</v>
      </c>
      <c r="K1793" t="s">
        <v>1163</v>
      </c>
      <c r="L1793" s="69" t="s">
        <v>62</v>
      </c>
      <c r="M1793" s="69" t="s">
        <v>60</v>
      </c>
      <c r="O1793" s="69" t="s">
        <v>1223</v>
      </c>
    </row>
    <row r="1794" spans="1:15" ht="15" x14ac:dyDescent="0.2">
      <c r="A1794" s="70" t="s">
        <v>253</v>
      </c>
      <c r="B1794" s="69">
        <v>1840</v>
      </c>
      <c r="C1794" s="69" t="s">
        <v>700</v>
      </c>
      <c r="D1794" s="70" t="s">
        <v>751</v>
      </c>
      <c r="E1794" s="70" t="s">
        <v>751</v>
      </c>
      <c r="F1794" s="70">
        <v>1</v>
      </c>
      <c r="G1794" t="s">
        <v>756</v>
      </c>
      <c r="H1794" t="s">
        <v>756</v>
      </c>
      <c r="I1794" t="s">
        <v>922</v>
      </c>
      <c r="J1794" t="s">
        <v>707</v>
      </c>
      <c r="K1794" t="s">
        <v>1163</v>
      </c>
      <c r="L1794" s="69" t="s">
        <v>62</v>
      </c>
      <c r="M1794" s="69" t="s">
        <v>60</v>
      </c>
      <c r="O1794" s="69" t="s">
        <v>1223</v>
      </c>
    </row>
    <row r="1795" spans="1:15" ht="15" x14ac:dyDescent="0.2">
      <c r="A1795" s="70" t="s">
        <v>460</v>
      </c>
      <c r="B1795" s="69">
        <v>5113</v>
      </c>
      <c r="C1795" s="69" t="s">
        <v>700</v>
      </c>
      <c r="D1795" s="70" t="s">
        <v>751</v>
      </c>
      <c r="E1795" s="70" t="s">
        <v>751</v>
      </c>
      <c r="F1795" s="70">
        <v>1</v>
      </c>
      <c r="G1795" t="s">
        <v>756</v>
      </c>
      <c r="H1795" t="s">
        <v>756</v>
      </c>
      <c r="I1795" t="s">
        <v>922</v>
      </c>
      <c r="J1795" t="s">
        <v>707</v>
      </c>
      <c r="K1795" t="s">
        <v>1163</v>
      </c>
      <c r="L1795" s="69" t="s">
        <v>62</v>
      </c>
      <c r="M1795" s="69" t="s">
        <v>60</v>
      </c>
      <c r="O1795" s="69" t="s">
        <v>1223</v>
      </c>
    </row>
    <row r="1796" spans="1:15" ht="15" x14ac:dyDescent="0.2">
      <c r="A1796" s="70" t="s">
        <v>460</v>
      </c>
      <c r="B1796" s="69">
        <v>5114</v>
      </c>
      <c r="C1796" s="69" t="s">
        <v>700</v>
      </c>
      <c r="D1796" s="70" t="s">
        <v>751</v>
      </c>
      <c r="E1796" s="70" t="s">
        <v>751</v>
      </c>
      <c r="F1796" s="70">
        <v>1</v>
      </c>
      <c r="G1796" t="s">
        <v>756</v>
      </c>
      <c r="H1796" t="s">
        <v>756</v>
      </c>
      <c r="I1796" t="s">
        <v>922</v>
      </c>
      <c r="J1796" t="s">
        <v>707</v>
      </c>
      <c r="K1796" t="s">
        <v>1163</v>
      </c>
      <c r="L1796" s="69" t="s">
        <v>62</v>
      </c>
      <c r="M1796" s="69" t="s">
        <v>60</v>
      </c>
      <c r="O1796" s="69" t="s">
        <v>1223</v>
      </c>
    </row>
    <row r="1797" spans="1:15" ht="15" x14ac:dyDescent="0.2">
      <c r="A1797" s="70" t="s">
        <v>460</v>
      </c>
      <c r="B1797" s="69">
        <v>5115</v>
      </c>
      <c r="C1797" s="69" t="s">
        <v>700</v>
      </c>
      <c r="D1797" s="70" t="s">
        <v>751</v>
      </c>
      <c r="E1797" s="70" t="s">
        <v>751</v>
      </c>
      <c r="F1797" s="70">
        <v>1</v>
      </c>
      <c r="G1797" t="s">
        <v>756</v>
      </c>
      <c r="H1797" t="s">
        <v>756</v>
      </c>
      <c r="I1797" t="s">
        <v>922</v>
      </c>
      <c r="J1797" t="s">
        <v>707</v>
      </c>
      <c r="K1797" t="s">
        <v>1163</v>
      </c>
      <c r="L1797" s="69" t="s">
        <v>62</v>
      </c>
      <c r="M1797" s="69" t="s">
        <v>60</v>
      </c>
      <c r="O1797" s="69" t="s">
        <v>1223</v>
      </c>
    </row>
    <row r="1798" spans="1:15" ht="15" x14ac:dyDescent="0.2">
      <c r="A1798" s="70" t="s">
        <v>460</v>
      </c>
      <c r="B1798" s="69">
        <v>5116</v>
      </c>
      <c r="C1798" s="69" t="s">
        <v>700</v>
      </c>
      <c r="D1798" s="70" t="s">
        <v>751</v>
      </c>
      <c r="E1798" s="70" t="s">
        <v>751</v>
      </c>
      <c r="F1798" s="70">
        <v>1</v>
      </c>
      <c r="G1798" t="s">
        <v>756</v>
      </c>
      <c r="H1798" t="s">
        <v>756</v>
      </c>
      <c r="I1798" t="s">
        <v>922</v>
      </c>
      <c r="J1798" t="s">
        <v>707</v>
      </c>
      <c r="K1798" t="s">
        <v>1163</v>
      </c>
      <c r="L1798" s="69" t="s">
        <v>62</v>
      </c>
      <c r="M1798" s="69" t="s">
        <v>60</v>
      </c>
      <c r="O1798" s="69" t="s">
        <v>1223</v>
      </c>
    </row>
    <row r="1799" spans="1:15" ht="15" x14ac:dyDescent="0.2">
      <c r="A1799" s="70" t="s">
        <v>460</v>
      </c>
      <c r="B1799" s="69">
        <v>5117</v>
      </c>
      <c r="C1799" s="69" t="s">
        <v>700</v>
      </c>
      <c r="D1799" s="70" t="s">
        <v>751</v>
      </c>
      <c r="E1799" s="70" t="s">
        <v>751</v>
      </c>
      <c r="F1799" s="70">
        <v>1</v>
      </c>
      <c r="G1799" t="s">
        <v>756</v>
      </c>
      <c r="H1799" t="s">
        <v>756</v>
      </c>
      <c r="I1799" t="s">
        <v>922</v>
      </c>
      <c r="J1799" t="s">
        <v>707</v>
      </c>
      <c r="K1799" t="s">
        <v>1163</v>
      </c>
      <c r="L1799" s="69" t="s">
        <v>62</v>
      </c>
      <c r="M1799" s="69" t="s">
        <v>60</v>
      </c>
      <c r="O1799" s="69" t="s">
        <v>1223</v>
      </c>
    </row>
    <row r="1800" spans="1:15" ht="15" x14ac:dyDescent="0.2">
      <c r="A1800" s="69" t="s">
        <v>84</v>
      </c>
      <c r="B1800" s="69">
        <v>371</v>
      </c>
      <c r="C1800" s="69" t="s">
        <v>700</v>
      </c>
      <c r="D1800" s="70" t="s">
        <v>751</v>
      </c>
      <c r="E1800" s="70" t="s">
        <v>751</v>
      </c>
      <c r="F1800" s="69">
        <v>1</v>
      </c>
      <c r="G1800" t="s">
        <v>756</v>
      </c>
      <c r="H1800" t="s">
        <v>756</v>
      </c>
      <c r="I1800" t="s">
        <v>922</v>
      </c>
      <c r="J1800" t="s">
        <v>707</v>
      </c>
      <c r="K1800" t="s">
        <v>1163</v>
      </c>
      <c r="L1800" s="69" t="s">
        <v>62</v>
      </c>
      <c r="M1800" s="69" t="s">
        <v>60</v>
      </c>
      <c r="O1800" s="69" t="s">
        <v>1223</v>
      </c>
    </row>
    <row r="1801" spans="1:15" ht="15" x14ac:dyDescent="0.2">
      <c r="A1801" s="70" t="s">
        <v>441</v>
      </c>
      <c r="B1801" s="69">
        <v>5308</v>
      </c>
      <c r="C1801" s="69" t="s">
        <v>700</v>
      </c>
      <c r="D1801" s="70" t="s">
        <v>751</v>
      </c>
      <c r="E1801" s="70" t="s">
        <v>751</v>
      </c>
      <c r="F1801" s="70">
        <v>1</v>
      </c>
      <c r="G1801" t="s">
        <v>756</v>
      </c>
      <c r="H1801" t="s">
        <v>756</v>
      </c>
      <c r="I1801" t="s">
        <v>922</v>
      </c>
      <c r="J1801" t="s">
        <v>707</v>
      </c>
      <c r="K1801" t="s">
        <v>1163</v>
      </c>
      <c r="L1801" s="69" t="s">
        <v>62</v>
      </c>
      <c r="M1801" s="69" t="s">
        <v>60</v>
      </c>
      <c r="O1801" s="69" t="s">
        <v>1223</v>
      </c>
    </row>
    <row r="1802" spans="1:15" ht="15" x14ac:dyDescent="0.2">
      <c r="A1802" s="70" t="s">
        <v>489</v>
      </c>
      <c r="B1802" s="69">
        <v>5750</v>
      </c>
      <c r="C1802" s="69" t="s">
        <v>700</v>
      </c>
      <c r="D1802" s="70" t="s">
        <v>751</v>
      </c>
      <c r="E1802" s="70" t="s">
        <v>751</v>
      </c>
      <c r="F1802" s="70">
        <v>1</v>
      </c>
      <c r="G1802" t="s">
        <v>756</v>
      </c>
      <c r="H1802" t="s">
        <v>756</v>
      </c>
      <c r="I1802" t="s">
        <v>922</v>
      </c>
      <c r="J1802" t="s">
        <v>707</v>
      </c>
      <c r="K1802" t="s">
        <v>1163</v>
      </c>
      <c r="L1802" s="69" t="s">
        <v>62</v>
      </c>
      <c r="M1802" s="69" t="s">
        <v>60</v>
      </c>
      <c r="O1802" s="69" t="s">
        <v>1223</v>
      </c>
    </row>
    <row r="1803" spans="1:15" ht="15" x14ac:dyDescent="0.2">
      <c r="A1803" s="70" t="s">
        <v>489</v>
      </c>
      <c r="B1803" s="69">
        <v>5751</v>
      </c>
      <c r="C1803" s="69" t="s">
        <v>700</v>
      </c>
      <c r="D1803" s="70" t="s">
        <v>751</v>
      </c>
      <c r="E1803" s="70" t="s">
        <v>751</v>
      </c>
      <c r="F1803" s="70">
        <v>1</v>
      </c>
      <c r="G1803" t="s">
        <v>756</v>
      </c>
      <c r="H1803" t="s">
        <v>756</v>
      </c>
      <c r="I1803" t="s">
        <v>922</v>
      </c>
      <c r="J1803" t="s">
        <v>707</v>
      </c>
      <c r="K1803" t="s">
        <v>1163</v>
      </c>
      <c r="L1803" s="69" t="s">
        <v>62</v>
      </c>
      <c r="M1803" s="69" t="s">
        <v>60</v>
      </c>
      <c r="O1803" s="69" t="s">
        <v>1223</v>
      </c>
    </row>
    <row r="1804" spans="1:15" ht="15" x14ac:dyDescent="0.2">
      <c r="A1804" s="70" t="s">
        <v>489</v>
      </c>
      <c r="B1804" s="69">
        <v>5752</v>
      </c>
      <c r="C1804" s="69" t="s">
        <v>700</v>
      </c>
      <c r="D1804" s="70" t="s">
        <v>751</v>
      </c>
      <c r="E1804" s="70" t="s">
        <v>751</v>
      </c>
      <c r="F1804" s="70">
        <v>1</v>
      </c>
      <c r="G1804" t="s">
        <v>756</v>
      </c>
      <c r="H1804" t="s">
        <v>756</v>
      </c>
      <c r="I1804" t="s">
        <v>922</v>
      </c>
      <c r="J1804" t="s">
        <v>707</v>
      </c>
      <c r="K1804" t="s">
        <v>1163</v>
      </c>
      <c r="L1804" s="69" t="s">
        <v>62</v>
      </c>
      <c r="M1804" s="69" t="s">
        <v>60</v>
      </c>
      <c r="O1804" s="69" t="s">
        <v>1223</v>
      </c>
    </row>
    <row r="1805" spans="1:15" ht="15" x14ac:dyDescent="0.2">
      <c r="A1805" s="70" t="s">
        <v>489</v>
      </c>
      <c r="B1805" s="69">
        <v>5753</v>
      </c>
      <c r="C1805" s="69" t="s">
        <v>700</v>
      </c>
      <c r="D1805" s="70" t="s">
        <v>751</v>
      </c>
      <c r="E1805" s="70" t="s">
        <v>751</v>
      </c>
      <c r="F1805" s="70">
        <v>1</v>
      </c>
      <c r="G1805" t="s">
        <v>756</v>
      </c>
      <c r="H1805" t="s">
        <v>756</v>
      </c>
      <c r="I1805" t="s">
        <v>922</v>
      </c>
      <c r="J1805" t="s">
        <v>707</v>
      </c>
      <c r="K1805" t="s">
        <v>1163</v>
      </c>
      <c r="L1805" s="69" t="s">
        <v>62</v>
      </c>
      <c r="M1805" s="69" t="s">
        <v>60</v>
      </c>
      <c r="O1805" s="69" t="s">
        <v>1223</v>
      </c>
    </row>
    <row r="1806" spans="1:15" ht="15" x14ac:dyDescent="0.2">
      <c r="A1806" s="70" t="s">
        <v>489</v>
      </c>
      <c r="B1806" s="69">
        <v>5757</v>
      </c>
      <c r="C1806" s="69" t="s">
        <v>700</v>
      </c>
      <c r="D1806" s="70" t="s">
        <v>751</v>
      </c>
      <c r="E1806" s="70" t="s">
        <v>751</v>
      </c>
      <c r="F1806" s="70">
        <v>1</v>
      </c>
      <c r="G1806" t="s">
        <v>756</v>
      </c>
      <c r="H1806" t="s">
        <v>756</v>
      </c>
      <c r="I1806" t="s">
        <v>922</v>
      </c>
      <c r="J1806" t="s">
        <v>707</v>
      </c>
      <c r="K1806" t="s">
        <v>1163</v>
      </c>
      <c r="L1806" s="69" t="s">
        <v>62</v>
      </c>
      <c r="M1806" s="69" t="s">
        <v>60</v>
      </c>
      <c r="O1806" s="69" t="s">
        <v>1223</v>
      </c>
    </row>
    <row r="1807" spans="1:15" ht="15" x14ac:dyDescent="0.2">
      <c r="A1807" s="69" t="s">
        <v>117</v>
      </c>
      <c r="B1807" s="69">
        <v>629</v>
      </c>
      <c r="C1807" s="69" t="s">
        <v>700</v>
      </c>
      <c r="D1807" s="70" t="s">
        <v>751</v>
      </c>
      <c r="E1807" s="70" t="s">
        <v>751</v>
      </c>
      <c r="F1807" s="69">
        <v>1</v>
      </c>
      <c r="G1807" t="s">
        <v>756</v>
      </c>
      <c r="H1807" t="s">
        <v>756</v>
      </c>
      <c r="I1807" t="s">
        <v>922</v>
      </c>
      <c r="J1807" t="s">
        <v>707</v>
      </c>
      <c r="K1807" t="s">
        <v>1163</v>
      </c>
      <c r="L1807" s="69" t="s">
        <v>62</v>
      </c>
      <c r="M1807" s="69" t="s">
        <v>60</v>
      </c>
      <c r="O1807" s="69" t="s">
        <v>1223</v>
      </c>
    </row>
    <row r="1808" spans="1:15" ht="15" x14ac:dyDescent="0.2">
      <c r="A1808" s="69" t="s">
        <v>117</v>
      </c>
      <c r="B1808" s="69">
        <v>631</v>
      </c>
      <c r="C1808" s="69" t="s">
        <v>700</v>
      </c>
      <c r="D1808" s="70" t="s">
        <v>751</v>
      </c>
      <c r="E1808" s="70" t="s">
        <v>751</v>
      </c>
      <c r="F1808" s="69">
        <v>1</v>
      </c>
      <c r="G1808" t="s">
        <v>756</v>
      </c>
      <c r="H1808" t="s">
        <v>756</v>
      </c>
      <c r="I1808" t="s">
        <v>922</v>
      </c>
      <c r="J1808" t="s">
        <v>707</v>
      </c>
      <c r="K1808" t="s">
        <v>1163</v>
      </c>
      <c r="L1808" s="69" t="s">
        <v>62</v>
      </c>
      <c r="M1808" s="69" t="s">
        <v>60</v>
      </c>
      <c r="O1808" s="69" t="s">
        <v>1223</v>
      </c>
    </row>
    <row r="1809" spans="1:15" ht="15" x14ac:dyDescent="0.2">
      <c r="A1809" s="69" t="s">
        <v>117</v>
      </c>
      <c r="B1809" s="69">
        <v>632</v>
      </c>
      <c r="C1809" s="69" t="s">
        <v>700</v>
      </c>
      <c r="D1809" s="70" t="s">
        <v>751</v>
      </c>
      <c r="E1809" s="70" t="s">
        <v>751</v>
      </c>
      <c r="F1809" s="69">
        <v>1</v>
      </c>
      <c r="G1809" t="s">
        <v>756</v>
      </c>
      <c r="H1809" t="s">
        <v>756</v>
      </c>
      <c r="I1809" t="s">
        <v>922</v>
      </c>
      <c r="J1809" t="s">
        <v>707</v>
      </c>
      <c r="K1809" t="s">
        <v>1163</v>
      </c>
      <c r="L1809" s="69" t="s">
        <v>62</v>
      </c>
      <c r="M1809" s="69" t="s">
        <v>60</v>
      </c>
      <c r="O1809" s="69" t="s">
        <v>1223</v>
      </c>
    </row>
    <row r="1810" spans="1:15" ht="15" x14ac:dyDescent="0.2">
      <c r="A1810" s="69" t="s">
        <v>117</v>
      </c>
      <c r="B1810" s="69">
        <v>675</v>
      </c>
      <c r="C1810" s="69" t="s">
        <v>700</v>
      </c>
      <c r="D1810" s="70" t="s">
        <v>751</v>
      </c>
      <c r="E1810" s="70" t="s">
        <v>751</v>
      </c>
      <c r="F1810" s="69">
        <v>1</v>
      </c>
      <c r="G1810" t="s">
        <v>756</v>
      </c>
      <c r="H1810" t="s">
        <v>756</v>
      </c>
      <c r="I1810" t="s">
        <v>922</v>
      </c>
      <c r="J1810" t="s">
        <v>707</v>
      </c>
      <c r="K1810" t="s">
        <v>1163</v>
      </c>
      <c r="L1810" s="69" t="s">
        <v>62</v>
      </c>
      <c r="M1810" s="69" t="s">
        <v>60</v>
      </c>
      <c r="O1810" s="69" t="s">
        <v>1223</v>
      </c>
    </row>
    <row r="1811" spans="1:15" ht="15" x14ac:dyDescent="0.2">
      <c r="A1811" s="70" t="s">
        <v>207</v>
      </c>
      <c r="B1811" s="69">
        <v>1341</v>
      </c>
      <c r="C1811" s="69" t="s">
        <v>700</v>
      </c>
      <c r="D1811" s="70" t="s">
        <v>763</v>
      </c>
      <c r="E1811" s="70" t="s">
        <v>763</v>
      </c>
      <c r="F1811" s="69">
        <v>1</v>
      </c>
      <c r="G1811" t="s">
        <v>756</v>
      </c>
      <c r="H1811" t="s">
        <v>756</v>
      </c>
      <c r="I1811" t="s">
        <v>922</v>
      </c>
      <c r="J1811" t="s">
        <v>707</v>
      </c>
      <c r="K1811" t="s">
        <v>1163</v>
      </c>
      <c r="L1811" s="69" t="s">
        <v>62</v>
      </c>
      <c r="M1811" s="69" t="s">
        <v>60</v>
      </c>
      <c r="O1811" s="69" t="s">
        <v>1223</v>
      </c>
    </row>
    <row r="1812" spans="1:15" ht="15" x14ac:dyDescent="0.2">
      <c r="A1812" s="70" t="s">
        <v>207</v>
      </c>
      <c r="B1812" s="69">
        <v>1342</v>
      </c>
      <c r="C1812" s="69" t="s">
        <v>700</v>
      </c>
      <c r="D1812" s="70" t="s">
        <v>763</v>
      </c>
      <c r="E1812" s="70" t="s">
        <v>763</v>
      </c>
      <c r="F1812" s="69">
        <v>1</v>
      </c>
      <c r="G1812" t="s">
        <v>756</v>
      </c>
      <c r="H1812" t="s">
        <v>756</v>
      </c>
      <c r="I1812" t="s">
        <v>922</v>
      </c>
      <c r="J1812" t="s">
        <v>707</v>
      </c>
      <c r="K1812" t="s">
        <v>1163</v>
      </c>
      <c r="L1812" s="69" t="s">
        <v>62</v>
      </c>
      <c r="M1812" s="69" t="s">
        <v>60</v>
      </c>
      <c r="O1812" s="69" t="s">
        <v>1223</v>
      </c>
    </row>
    <row r="1813" spans="1:15" ht="15" x14ac:dyDescent="0.2">
      <c r="A1813" s="70" t="s">
        <v>207</v>
      </c>
      <c r="B1813" s="69">
        <v>1343</v>
      </c>
      <c r="C1813" s="69" t="s">
        <v>700</v>
      </c>
      <c r="D1813" s="70" t="s">
        <v>763</v>
      </c>
      <c r="E1813" s="70" t="s">
        <v>763</v>
      </c>
      <c r="F1813" s="69">
        <v>1</v>
      </c>
      <c r="G1813" t="s">
        <v>756</v>
      </c>
      <c r="H1813" t="s">
        <v>756</v>
      </c>
      <c r="I1813" t="s">
        <v>922</v>
      </c>
      <c r="J1813" t="s">
        <v>707</v>
      </c>
      <c r="K1813" t="s">
        <v>1163</v>
      </c>
      <c r="L1813" s="69" t="s">
        <v>62</v>
      </c>
      <c r="M1813" s="69" t="s">
        <v>60</v>
      </c>
      <c r="O1813" s="69" t="s">
        <v>1223</v>
      </c>
    </row>
    <row r="1814" spans="1:15" ht="15" x14ac:dyDescent="0.2">
      <c r="A1814" s="70" t="s">
        <v>282</v>
      </c>
      <c r="B1814" s="69">
        <v>2689</v>
      </c>
      <c r="C1814" s="69" t="s">
        <v>700</v>
      </c>
      <c r="D1814" s="70" t="s">
        <v>763</v>
      </c>
      <c r="E1814" s="70" t="s">
        <v>763</v>
      </c>
      <c r="F1814" s="69">
        <v>1</v>
      </c>
      <c r="G1814" t="s">
        <v>756</v>
      </c>
      <c r="H1814" t="s">
        <v>756</v>
      </c>
      <c r="I1814" t="s">
        <v>922</v>
      </c>
      <c r="J1814" t="s">
        <v>707</v>
      </c>
      <c r="K1814" t="s">
        <v>1163</v>
      </c>
      <c r="L1814" s="69" t="s">
        <v>62</v>
      </c>
      <c r="M1814" s="69" t="s">
        <v>60</v>
      </c>
      <c r="O1814" s="69" t="s">
        <v>1223</v>
      </c>
    </row>
    <row r="1815" spans="1:15" ht="15" x14ac:dyDescent="0.2">
      <c r="A1815" s="70" t="s">
        <v>282</v>
      </c>
      <c r="B1815" s="69">
        <v>2690</v>
      </c>
      <c r="C1815" s="69" t="s">
        <v>700</v>
      </c>
      <c r="D1815" s="70" t="s">
        <v>763</v>
      </c>
      <c r="E1815" s="70" t="s">
        <v>763</v>
      </c>
      <c r="F1815" s="69">
        <v>1</v>
      </c>
      <c r="G1815" t="s">
        <v>756</v>
      </c>
      <c r="H1815" t="s">
        <v>756</v>
      </c>
      <c r="I1815" t="s">
        <v>922</v>
      </c>
      <c r="J1815" t="s">
        <v>707</v>
      </c>
      <c r="K1815" t="s">
        <v>1163</v>
      </c>
      <c r="L1815" s="69" t="s">
        <v>62</v>
      </c>
      <c r="M1815" s="69" t="s">
        <v>60</v>
      </c>
      <c r="O1815" s="69" t="s">
        <v>1223</v>
      </c>
    </row>
    <row r="1816" spans="1:15" ht="15" x14ac:dyDescent="0.2">
      <c r="A1816" s="70" t="s">
        <v>282</v>
      </c>
      <c r="B1816" s="69">
        <v>2716</v>
      </c>
      <c r="C1816" s="69" t="s">
        <v>700</v>
      </c>
      <c r="D1816" s="70" t="s">
        <v>763</v>
      </c>
      <c r="E1816" s="70" t="s">
        <v>763</v>
      </c>
      <c r="F1816" s="69">
        <v>1</v>
      </c>
      <c r="G1816" t="s">
        <v>756</v>
      </c>
      <c r="H1816" t="s">
        <v>756</v>
      </c>
      <c r="I1816" t="s">
        <v>922</v>
      </c>
      <c r="J1816" t="s">
        <v>707</v>
      </c>
      <c r="K1816" t="s">
        <v>1163</v>
      </c>
      <c r="L1816" s="69" t="s">
        <v>62</v>
      </c>
      <c r="M1816" s="69" t="s">
        <v>60</v>
      </c>
      <c r="O1816" s="69" t="s">
        <v>1223</v>
      </c>
    </row>
    <row r="1817" spans="1:15" ht="15" x14ac:dyDescent="0.2">
      <c r="A1817" s="70" t="s">
        <v>282</v>
      </c>
      <c r="B1817" s="69">
        <v>2717</v>
      </c>
      <c r="C1817" s="69" t="s">
        <v>700</v>
      </c>
      <c r="D1817" s="70" t="s">
        <v>763</v>
      </c>
      <c r="E1817" s="70" t="s">
        <v>763</v>
      </c>
      <c r="F1817" s="69">
        <v>1</v>
      </c>
      <c r="G1817" t="s">
        <v>756</v>
      </c>
      <c r="H1817" t="s">
        <v>756</v>
      </c>
      <c r="I1817" t="s">
        <v>922</v>
      </c>
      <c r="J1817" t="s">
        <v>707</v>
      </c>
      <c r="K1817" t="s">
        <v>1163</v>
      </c>
      <c r="L1817" s="69" t="s">
        <v>62</v>
      </c>
      <c r="M1817" s="69" t="s">
        <v>60</v>
      </c>
      <c r="O1817" s="69" t="s">
        <v>1223</v>
      </c>
    </row>
    <row r="1818" spans="1:15" ht="15" x14ac:dyDescent="0.2">
      <c r="A1818" s="70" t="s">
        <v>298</v>
      </c>
      <c r="B1818" s="69">
        <v>2993</v>
      </c>
      <c r="C1818" s="69" t="s">
        <v>700</v>
      </c>
      <c r="D1818" s="70" t="s">
        <v>763</v>
      </c>
      <c r="E1818" s="70" t="s">
        <v>763</v>
      </c>
      <c r="F1818" s="69">
        <v>1</v>
      </c>
      <c r="G1818" t="s">
        <v>756</v>
      </c>
      <c r="H1818" t="s">
        <v>756</v>
      </c>
      <c r="I1818" t="s">
        <v>922</v>
      </c>
      <c r="J1818" t="s">
        <v>707</v>
      </c>
      <c r="K1818" t="s">
        <v>1163</v>
      </c>
      <c r="L1818" s="69" t="s">
        <v>62</v>
      </c>
      <c r="M1818" s="69" t="s">
        <v>60</v>
      </c>
      <c r="O1818" s="69" t="s">
        <v>1223</v>
      </c>
    </row>
    <row r="1819" spans="1:15" ht="15" x14ac:dyDescent="0.2">
      <c r="A1819" s="70" t="s">
        <v>298</v>
      </c>
      <c r="B1819" s="69">
        <v>3008</v>
      </c>
      <c r="C1819" s="69" t="s">
        <v>700</v>
      </c>
      <c r="D1819" s="70" t="s">
        <v>763</v>
      </c>
      <c r="E1819" s="70" t="s">
        <v>763</v>
      </c>
      <c r="F1819" s="70">
        <v>1</v>
      </c>
      <c r="G1819" t="s">
        <v>756</v>
      </c>
      <c r="H1819" t="s">
        <v>756</v>
      </c>
      <c r="I1819" t="s">
        <v>922</v>
      </c>
      <c r="J1819" t="s">
        <v>707</v>
      </c>
      <c r="K1819" t="s">
        <v>1163</v>
      </c>
      <c r="L1819" s="69" t="s">
        <v>62</v>
      </c>
      <c r="M1819" s="69" t="s">
        <v>60</v>
      </c>
      <c r="O1819" s="69" t="s">
        <v>1223</v>
      </c>
    </row>
    <row r="1820" spans="1:15" ht="15" x14ac:dyDescent="0.2">
      <c r="A1820" s="70" t="s">
        <v>328</v>
      </c>
      <c r="B1820" s="69">
        <v>3377</v>
      </c>
      <c r="C1820" s="69" t="s">
        <v>700</v>
      </c>
      <c r="D1820" s="70" t="s">
        <v>763</v>
      </c>
      <c r="E1820" s="70" t="s">
        <v>763</v>
      </c>
      <c r="F1820" s="70">
        <v>1</v>
      </c>
      <c r="G1820" t="s">
        <v>756</v>
      </c>
      <c r="H1820" t="s">
        <v>756</v>
      </c>
      <c r="I1820" t="s">
        <v>922</v>
      </c>
      <c r="J1820" t="s">
        <v>707</v>
      </c>
      <c r="K1820" t="s">
        <v>1163</v>
      </c>
      <c r="L1820" s="69" t="s">
        <v>62</v>
      </c>
      <c r="M1820" s="69" t="s">
        <v>60</v>
      </c>
      <c r="O1820" s="69" t="s">
        <v>1223</v>
      </c>
    </row>
    <row r="1821" spans="1:15" ht="15" x14ac:dyDescent="0.2">
      <c r="A1821" s="70" t="s">
        <v>328</v>
      </c>
      <c r="B1821" s="69">
        <v>3378</v>
      </c>
      <c r="C1821" s="69" t="s">
        <v>700</v>
      </c>
      <c r="D1821" s="70" t="s">
        <v>763</v>
      </c>
      <c r="E1821" s="70" t="s">
        <v>763</v>
      </c>
      <c r="F1821" s="70">
        <v>1</v>
      </c>
      <c r="G1821" t="s">
        <v>756</v>
      </c>
      <c r="H1821" t="s">
        <v>756</v>
      </c>
      <c r="I1821" t="s">
        <v>922</v>
      </c>
      <c r="J1821" t="s">
        <v>707</v>
      </c>
      <c r="K1821" t="s">
        <v>1163</v>
      </c>
      <c r="L1821" s="69" t="s">
        <v>62</v>
      </c>
      <c r="M1821" s="69" t="s">
        <v>60</v>
      </c>
      <c r="O1821" s="69" t="s">
        <v>1223</v>
      </c>
    </row>
    <row r="1822" spans="1:15" ht="15" x14ac:dyDescent="0.2">
      <c r="A1822" s="70" t="s">
        <v>328</v>
      </c>
      <c r="B1822" s="69">
        <v>3379</v>
      </c>
      <c r="C1822" s="69" t="s">
        <v>700</v>
      </c>
      <c r="D1822" s="70" t="s">
        <v>763</v>
      </c>
      <c r="E1822" s="70" t="s">
        <v>763</v>
      </c>
      <c r="F1822" s="70">
        <v>1</v>
      </c>
      <c r="G1822" t="s">
        <v>756</v>
      </c>
      <c r="H1822" t="s">
        <v>756</v>
      </c>
      <c r="I1822" t="s">
        <v>922</v>
      </c>
      <c r="J1822" t="s">
        <v>707</v>
      </c>
      <c r="K1822" t="s">
        <v>1163</v>
      </c>
      <c r="L1822" s="69" t="s">
        <v>62</v>
      </c>
      <c r="M1822" s="69" t="s">
        <v>60</v>
      </c>
      <c r="O1822" s="69" t="s">
        <v>1223</v>
      </c>
    </row>
    <row r="1823" spans="1:15" ht="15" x14ac:dyDescent="0.2">
      <c r="A1823" s="70" t="s">
        <v>328</v>
      </c>
      <c r="B1823" s="69">
        <v>3380</v>
      </c>
      <c r="C1823" s="69" t="s">
        <v>700</v>
      </c>
      <c r="D1823" s="70" t="s">
        <v>763</v>
      </c>
      <c r="E1823" s="70" t="s">
        <v>763</v>
      </c>
      <c r="F1823" s="70">
        <v>1</v>
      </c>
      <c r="G1823" t="s">
        <v>756</v>
      </c>
      <c r="H1823" t="s">
        <v>756</v>
      </c>
      <c r="I1823" t="s">
        <v>922</v>
      </c>
      <c r="J1823" t="s">
        <v>707</v>
      </c>
      <c r="K1823" t="s">
        <v>1163</v>
      </c>
      <c r="L1823" s="69" t="s">
        <v>62</v>
      </c>
      <c r="M1823" s="69" t="s">
        <v>60</v>
      </c>
      <c r="O1823" s="69" t="s">
        <v>1223</v>
      </c>
    </row>
    <row r="1824" spans="1:15" ht="15" x14ac:dyDescent="0.2">
      <c r="A1824" s="70" t="s">
        <v>460</v>
      </c>
      <c r="B1824" s="69">
        <v>5106</v>
      </c>
      <c r="C1824" s="69" t="s">
        <v>700</v>
      </c>
      <c r="D1824" s="70" t="s">
        <v>763</v>
      </c>
      <c r="E1824" s="70" t="s">
        <v>763</v>
      </c>
      <c r="F1824" s="70">
        <v>1</v>
      </c>
      <c r="G1824" t="s">
        <v>756</v>
      </c>
      <c r="H1824" t="s">
        <v>756</v>
      </c>
      <c r="I1824" t="s">
        <v>922</v>
      </c>
      <c r="J1824" t="s">
        <v>707</v>
      </c>
      <c r="K1824" t="s">
        <v>1163</v>
      </c>
      <c r="L1824" s="69" t="s">
        <v>62</v>
      </c>
      <c r="M1824" s="69" t="s">
        <v>60</v>
      </c>
      <c r="O1824" s="69" t="s">
        <v>1223</v>
      </c>
    </row>
    <row r="1825" spans="1:15" ht="15" x14ac:dyDescent="0.2">
      <c r="A1825" s="70" t="s">
        <v>460</v>
      </c>
      <c r="B1825" s="69">
        <v>5107</v>
      </c>
      <c r="C1825" s="69" t="s">
        <v>700</v>
      </c>
      <c r="D1825" s="70" t="s">
        <v>763</v>
      </c>
      <c r="E1825" s="70" t="s">
        <v>763</v>
      </c>
      <c r="F1825" s="70">
        <v>1</v>
      </c>
      <c r="G1825" t="s">
        <v>756</v>
      </c>
      <c r="H1825" t="s">
        <v>756</v>
      </c>
      <c r="I1825" t="s">
        <v>922</v>
      </c>
      <c r="J1825" t="s">
        <v>707</v>
      </c>
      <c r="K1825" t="s">
        <v>1163</v>
      </c>
      <c r="L1825" s="69" t="s">
        <v>62</v>
      </c>
      <c r="M1825" s="69" t="s">
        <v>60</v>
      </c>
      <c r="O1825" s="69" t="s">
        <v>1223</v>
      </c>
    </row>
    <row r="1826" spans="1:15" ht="15" x14ac:dyDescent="0.2">
      <c r="A1826" s="70" t="s">
        <v>460</v>
      </c>
      <c r="B1826" s="69">
        <v>5108</v>
      </c>
      <c r="C1826" s="69" t="s">
        <v>700</v>
      </c>
      <c r="D1826" s="70" t="s">
        <v>763</v>
      </c>
      <c r="E1826" s="70" t="s">
        <v>763</v>
      </c>
      <c r="F1826" s="70">
        <v>1</v>
      </c>
      <c r="G1826" t="s">
        <v>756</v>
      </c>
      <c r="H1826" t="s">
        <v>756</v>
      </c>
      <c r="I1826" t="s">
        <v>922</v>
      </c>
      <c r="J1826" t="s">
        <v>707</v>
      </c>
      <c r="K1826" t="s">
        <v>1163</v>
      </c>
      <c r="L1826" s="69" t="s">
        <v>62</v>
      </c>
      <c r="M1826" s="69" t="s">
        <v>60</v>
      </c>
      <c r="O1826" s="69" t="s">
        <v>1223</v>
      </c>
    </row>
    <row r="1827" spans="1:15" ht="15" x14ac:dyDescent="0.2">
      <c r="A1827" s="70" t="s">
        <v>460</v>
      </c>
      <c r="B1827" s="69">
        <v>5109</v>
      </c>
      <c r="C1827" s="69" t="s">
        <v>700</v>
      </c>
      <c r="D1827" s="70" t="s">
        <v>763</v>
      </c>
      <c r="E1827" s="70" t="s">
        <v>763</v>
      </c>
      <c r="F1827" s="70">
        <v>1</v>
      </c>
      <c r="G1827" t="s">
        <v>756</v>
      </c>
      <c r="H1827" t="s">
        <v>756</v>
      </c>
      <c r="I1827" t="s">
        <v>922</v>
      </c>
      <c r="J1827" t="s">
        <v>707</v>
      </c>
      <c r="K1827" t="s">
        <v>1163</v>
      </c>
      <c r="L1827" s="69" t="s">
        <v>62</v>
      </c>
      <c r="M1827" s="69" t="s">
        <v>60</v>
      </c>
      <c r="O1827" s="69" t="s">
        <v>1223</v>
      </c>
    </row>
    <row r="1828" spans="1:15" ht="15" x14ac:dyDescent="0.2">
      <c r="A1828" s="70" t="s">
        <v>460</v>
      </c>
      <c r="B1828" s="69">
        <v>5111</v>
      </c>
      <c r="C1828" s="69" t="s">
        <v>700</v>
      </c>
      <c r="D1828" s="70" t="s">
        <v>763</v>
      </c>
      <c r="E1828" s="70" t="s">
        <v>763</v>
      </c>
      <c r="F1828" s="70">
        <v>1</v>
      </c>
      <c r="G1828" t="s">
        <v>756</v>
      </c>
      <c r="H1828" t="s">
        <v>756</v>
      </c>
      <c r="I1828" t="s">
        <v>922</v>
      </c>
      <c r="J1828" t="s">
        <v>707</v>
      </c>
      <c r="K1828" t="s">
        <v>1163</v>
      </c>
      <c r="L1828" s="69" t="s">
        <v>62</v>
      </c>
      <c r="M1828" s="69" t="s">
        <v>60</v>
      </c>
      <c r="O1828" s="69" t="s">
        <v>1223</v>
      </c>
    </row>
    <row r="1829" spans="1:15" ht="15" x14ac:dyDescent="0.2">
      <c r="A1829" s="70" t="s">
        <v>460</v>
      </c>
      <c r="B1829" s="69">
        <v>5112</v>
      </c>
      <c r="C1829" s="69" t="s">
        <v>700</v>
      </c>
      <c r="D1829" s="70" t="s">
        <v>763</v>
      </c>
      <c r="E1829" s="70" t="s">
        <v>763</v>
      </c>
      <c r="F1829" s="70">
        <v>1</v>
      </c>
      <c r="G1829" t="s">
        <v>756</v>
      </c>
      <c r="H1829" t="s">
        <v>756</v>
      </c>
      <c r="I1829" t="s">
        <v>922</v>
      </c>
      <c r="J1829" t="s">
        <v>707</v>
      </c>
      <c r="K1829" t="s">
        <v>1163</v>
      </c>
      <c r="L1829" s="69" t="s">
        <v>62</v>
      </c>
      <c r="M1829" s="69" t="s">
        <v>60</v>
      </c>
      <c r="O1829" s="69" t="s">
        <v>1223</v>
      </c>
    </row>
    <row r="1830" spans="1:15" ht="15" x14ac:dyDescent="0.2">
      <c r="A1830" s="70" t="s">
        <v>475</v>
      </c>
      <c r="B1830" s="69">
        <v>5544</v>
      </c>
      <c r="C1830" s="69" t="s">
        <v>700</v>
      </c>
      <c r="D1830" s="70" t="s">
        <v>763</v>
      </c>
      <c r="E1830" s="70" t="s">
        <v>763</v>
      </c>
      <c r="F1830" s="70">
        <v>1</v>
      </c>
      <c r="G1830" t="s">
        <v>756</v>
      </c>
      <c r="H1830" t="s">
        <v>756</v>
      </c>
      <c r="I1830" t="s">
        <v>922</v>
      </c>
      <c r="J1830" t="s">
        <v>707</v>
      </c>
      <c r="K1830" t="s">
        <v>1163</v>
      </c>
      <c r="L1830" s="69" t="s">
        <v>62</v>
      </c>
      <c r="M1830" s="69" t="s">
        <v>60</v>
      </c>
      <c r="O1830" s="69" t="s">
        <v>1223</v>
      </c>
    </row>
    <row r="1831" spans="1:15" ht="15" x14ac:dyDescent="0.2">
      <c r="A1831" s="70" t="s">
        <v>475</v>
      </c>
      <c r="B1831" s="69">
        <v>5545</v>
      </c>
      <c r="C1831" s="69" t="s">
        <v>700</v>
      </c>
      <c r="D1831" s="70" t="s">
        <v>763</v>
      </c>
      <c r="E1831" s="70" t="s">
        <v>763</v>
      </c>
      <c r="F1831" s="70">
        <v>1</v>
      </c>
      <c r="G1831" t="s">
        <v>756</v>
      </c>
      <c r="H1831" t="s">
        <v>756</v>
      </c>
      <c r="I1831" t="s">
        <v>922</v>
      </c>
      <c r="J1831" t="s">
        <v>707</v>
      </c>
      <c r="K1831" t="s">
        <v>1163</v>
      </c>
      <c r="L1831" s="69" t="s">
        <v>62</v>
      </c>
      <c r="M1831" s="69" t="s">
        <v>60</v>
      </c>
      <c r="O1831" s="69" t="s">
        <v>1223</v>
      </c>
    </row>
    <row r="1832" spans="1:15" ht="15" x14ac:dyDescent="0.2">
      <c r="A1832" s="70" t="s">
        <v>489</v>
      </c>
      <c r="B1832" s="69">
        <v>5763</v>
      </c>
      <c r="C1832" s="69" t="s">
        <v>700</v>
      </c>
      <c r="D1832" s="70" t="s">
        <v>763</v>
      </c>
      <c r="E1832" s="70" t="s">
        <v>763</v>
      </c>
      <c r="F1832" s="70">
        <v>1</v>
      </c>
      <c r="G1832" t="s">
        <v>756</v>
      </c>
      <c r="H1832" t="s">
        <v>756</v>
      </c>
      <c r="I1832" t="s">
        <v>922</v>
      </c>
      <c r="J1832" t="s">
        <v>707</v>
      </c>
      <c r="K1832" t="s">
        <v>1163</v>
      </c>
      <c r="L1832" s="69" t="s">
        <v>62</v>
      </c>
      <c r="M1832" s="69" t="s">
        <v>60</v>
      </c>
      <c r="O1832" s="69" t="s">
        <v>1223</v>
      </c>
    </row>
    <row r="1833" spans="1:15" ht="15" x14ac:dyDescent="0.2">
      <c r="A1833" s="70" t="s">
        <v>489</v>
      </c>
      <c r="B1833" s="69">
        <v>5764</v>
      </c>
      <c r="C1833" s="69" t="s">
        <v>700</v>
      </c>
      <c r="D1833" s="70" t="s">
        <v>763</v>
      </c>
      <c r="E1833" s="70" t="s">
        <v>763</v>
      </c>
      <c r="F1833" s="70">
        <v>1</v>
      </c>
      <c r="G1833" t="s">
        <v>756</v>
      </c>
      <c r="H1833" t="s">
        <v>756</v>
      </c>
      <c r="I1833" t="s">
        <v>922</v>
      </c>
      <c r="J1833" t="s">
        <v>707</v>
      </c>
      <c r="K1833" t="s">
        <v>1163</v>
      </c>
      <c r="L1833" s="69" t="s">
        <v>62</v>
      </c>
      <c r="M1833" s="69" t="s">
        <v>60</v>
      </c>
      <c r="O1833" s="69" t="s">
        <v>1223</v>
      </c>
    </row>
    <row r="1834" spans="1:15" ht="15" x14ac:dyDescent="0.2">
      <c r="A1834" s="70" t="s">
        <v>489</v>
      </c>
      <c r="B1834" s="69">
        <v>5765</v>
      </c>
      <c r="C1834" s="69" t="s">
        <v>700</v>
      </c>
      <c r="D1834" s="70" t="s">
        <v>763</v>
      </c>
      <c r="E1834" s="70" t="s">
        <v>763</v>
      </c>
      <c r="F1834" s="70">
        <v>1</v>
      </c>
      <c r="G1834" t="s">
        <v>756</v>
      </c>
      <c r="H1834" t="s">
        <v>756</v>
      </c>
      <c r="I1834" t="s">
        <v>922</v>
      </c>
      <c r="J1834" t="s">
        <v>707</v>
      </c>
      <c r="K1834" t="s">
        <v>1163</v>
      </c>
      <c r="L1834" s="69" t="s">
        <v>62</v>
      </c>
      <c r="M1834" s="69" t="s">
        <v>60</v>
      </c>
      <c r="O1834" s="69" t="s">
        <v>1223</v>
      </c>
    </row>
    <row r="1835" spans="1:15" ht="15" x14ac:dyDescent="0.2">
      <c r="A1835" s="70" t="s">
        <v>489</v>
      </c>
      <c r="B1835" s="69">
        <v>5766</v>
      </c>
      <c r="C1835" s="69" t="s">
        <v>700</v>
      </c>
      <c r="D1835" s="70" t="s">
        <v>763</v>
      </c>
      <c r="E1835" s="70" t="s">
        <v>763</v>
      </c>
      <c r="F1835" s="70">
        <v>1</v>
      </c>
      <c r="G1835" t="s">
        <v>756</v>
      </c>
      <c r="H1835" t="s">
        <v>756</v>
      </c>
      <c r="I1835" t="s">
        <v>922</v>
      </c>
      <c r="J1835" t="s">
        <v>707</v>
      </c>
      <c r="K1835" t="s">
        <v>1163</v>
      </c>
      <c r="L1835" s="69" t="s">
        <v>62</v>
      </c>
      <c r="M1835" s="69" t="s">
        <v>60</v>
      </c>
      <c r="O1835" s="69" t="s">
        <v>1223</v>
      </c>
    </row>
    <row r="1836" spans="1:15" ht="15" x14ac:dyDescent="0.2">
      <c r="A1836" s="69" t="s">
        <v>117</v>
      </c>
      <c r="B1836" s="69">
        <v>647</v>
      </c>
      <c r="C1836" s="69" t="s">
        <v>700</v>
      </c>
      <c r="D1836" s="70" t="s">
        <v>763</v>
      </c>
      <c r="E1836" s="70" t="s">
        <v>763</v>
      </c>
      <c r="F1836" s="69">
        <v>1</v>
      </c>
      <c r="G1836" t="s">
        <v>756</v>
      </c>
      <c r="H1836" t="s">
        <v>756</v>
      </c>
      <c r="I1836" t="s">
        <v>922</v>
      </c>
      <c r="J1836" t="s">
        <v>707</v>
      </c>
      <c r="K1836" t="s">
        <v>1163</v>
      </c>
      <c r="L1836" s="69" t="s">
        <v>62</v>
      </c>
      <c r="M1836" s="69" t="s">
        <v>60</v>
      </c>
      <c r="O1836" s="69" t="s">
        <v>1223</v>
      </c>
    </row>
    <row r="1837" spans="1:15" ht="15" x14ac:dyDescent="0.2">
      <c r="A1837" s="69" t="s">
        <v>117</v>
      </c>
      <c r="B1837" s="69">
        <v>649</v>
      </c>
      <c r="C1837" s="69" t="s">
        <v>700</v>
      </c>
      <c r="D1837" s="70" t="s">
        <v>763</v>
      </c>
      <c r="E1837" s="70" t="s">
        <v>763</v>
      </c>
      <c r="F1837" s="69">
        <v>1</v>
      </c>
      <c r="G1837" t="s">
        <v>756</v>
      </c>
      <c r="H1837" t="s">
        <v>756</v>
      </c>
      <c r="I1837" t="s">
        <v>922</v>
      </c>
      <c r="J1837" t="s">
        <v>707</v>
      </c>
      <c r="K1837" t="s">
        <v>1163</v>
      </c>
      <c r="L1837" s="69" t="s">
        <v>62</v>
      </c>
      <c r="M1837" s="69" t="s">
        <v>60</v>
      </c>
      <c r="O1837" s="69" t="s">
        <v>1223</v>
      </c>
    </row>
    <row r="1838" spans="1:15" ht="15" x14ac:dyDescent="0.2">
      <c r="A1838" s="69" t="s">
        <v>117</v>
      </c>
      <c r="B1838" s="69">
        <v>661</v>
      </c>
      <c r="C1838" s="69" t="s">
        <v>700</v>
      </c>
      <c r="D1838" s="70" t="s">
        <v>763</v>
      </c>
      <c r="E1838" s="70" t="s">
        <v>763</v>
      </c>
      <c r="F1838" s="69">
        <v>1</v>
      </c>
      <c r="G1838" t="s">
        <v>756</v>
      </c>
      <c r="H1838" t="s">
        <v>756</v>
      </c>
      <c r="I1838" t="s">
        <v>922</v>
      </c>
      <c r="J1838" t="s">
        <v>707</v>
      </c>
      <c r="K1838" t="s">
        <v>1163</v>
      </c>
      <c r="L1838" s="69" t="s">
        <v>62</v>
      </c>
      <c r="M1838" s="69" t="s">
        <v>60</v>
      </c>
      <c r="O1838" s="69" t="s">
        <v>1223</v>
      </c>
    </row>
    <row r="1839" spans="1:15" ht="15" x14ac:dyDescent="0.2">
      <c r="A1839" s="69" t="s">
        <v>117</v>
      </c>
      <c r="B1839" s="69">
        <v>678</v>
      </c>
      <c r="C1839" s="69" t="s">
        <v>700</v>
      </c>
      <c r="D1839" s="70" t="s">
        <v>763</v>
      </c>
      <c r="E1839" s="70" t="s">
        <v>763</v>
      </c>
      <c r="F1839" s="69">
        <v>1</v>
      </c>
      <c r="G1839" t="s">
        <v>756</v>
      </c>
      <c r="H1839" t="s">
        <v>756</v>
      </c>
      <c r="I1839" t="s">
        <v>922</v>
      </c>
      <c r="J1839" t="s">
        <v>707</v>
      </c>
      <c r="K1839" t="s">
        <v>1163</v>
      </c>
      <c r="L1839" s="69" t="s">
        <v>62</v>
      </c>
      <c r="M1839" s="69" t="s">
        <v>60</v>
      </c>
      <c r="O1839" s="69" t="s">
        <v>1223</v>
      </c>
    </row>
    <row r="1840" spans="1:15" ht="15" x14ac:dyDescent="0.2">
      <c r="A1840" s="70" t="s">
        <v>181</v>
      </c>
      <c r="B1840" s="69">
        <v>1150</v>
      </c>
      <c r="C1840" s="69" t="s">
        <v>700</v>
      </c>
      <c r="D1840" s="70" t="s">
        <v>767</v>
      </c>
      <c r="E1840" s="70" t="s">
        <v>767</v>
      </c>
      <c r="F1840" s="69">
        <v>1</v>
      </c>
      <c r="G1840" t="s">
        <v>756</v>
      </c>
      <c r="H1840" t="s">
        <v>756</v>
      </c>
      <c r="I1840" t="s">
        <v>922</v>
      </c>
      <c r="J1840" t="s">
        <v>707</v>
      </c>
      <c r="K1840" t="s">
        <v>1163</v>
      </c>
      <c r="L1840" s="69" t="s">
        <v>62</v>
      </c>
      <c r="M1840" s="69" t="s">
        <v>60</v>
      </c>
      <c r="O1840" s="69" t="s">
        <v>1223</v>
      </c>
    </row>
    <row r="1841" spans="1:15" ht="15" x14ac:dyDescent="0.2">
      <c r="A1841" s="70" t="s">
        <v>181</v>
      </c>
      <c r="B1841" s="69">
        <v>1151</v>
      </c>
      <c r="C1841" s="69" t="s">
        <v>700</v>
      </c>
      <c r="D1841" s="70" t="s">
        <v>767</v>
      </c>
      <c r="E1841" s="70" t="s">
        <v>767</v>
      </c>
      <c r="F1841" s="69">
        <v>1</v>
      </c>
      <c r="G1841" t="s">
        <v>756</v>
      </c>
      <c r="H1841" t="s">
        <v>756</v>
      </c>
      <c r="I1841" t="s">
        <v>922</v>
      </c>
      <c r="J1841" t="s">
        <v>707</v>
      </c>
      <c r="K1841" t="s">
        <v>1163</v>
      </c>
      <c r="L1841" s="69" t="s">
        <v>62</v>
      </c>
      <c r="M1841" s="69" t="s">
        <v>60</v>
      </c>
      <c r="O1841" s="69" t="s">
        <v>1223</v>
      </c>
    </row>
    <row r="1842" spans="1:15" ht="15" x14ac:dyDescent="0.2">
      <c r="A1842" s="70" t="s">
        <v>181</v>
      </c>
      <c r="B1842" s="69">
        <v>1157</v>
      </c>
      <c r="C1842" s="69" t="s">
        <v>700</v>
      </c>
      <c r="D1842" s="70" t="s">
        <v>767</v>
      </c>
      <c r="E1842" s="70" t="s">
        <v>767</v>
      </c>
      <c r="F1842" s="69">
        <v>1</v>
      </c>
      <c r="G1842" t="s">
        <v>756</v>
      </c>
      <c r="H1842" t="s">
        <v>756</v>
      </c>
      <c r="I1842" t="s">
        <v>922</v>
      </c>
      <c r="J1842" t="s">
        <v>707</v>
      </c>
      <c r="K1842" t="s">
        <v>1163</v>
      </c>
      <c r="L1842" s="69" t="s">
        <v>62</v>
      </c>
      <c r="M1842" s="69" t="s">
        <v>60</v>
      </c>
      <c r="O1842" s="69" t="s">
        <v>1223</v>
      </c>
    </row>
    <row r="1843" spans="1:15" ht="15" x14ac:dyDescent="0.2">
      <c r="A1843" s="70" t="s">
        <v>207</v>
      </c>
      <c r="B1843" s="69">
        <v>1325</v>
      </c>
      <c r="C1843" s="69" t="s">
        <v>700</v>
      </c>
      <c r="D1843" s="70" t="s">
        <v>767</v>
      </c>
      <c r="E1843" s="70" t="s">
        <v>767</v>
      </c>
      <c r="F1843" s="69">
        <v>1</v>
      </c>
      <c r="G1843" t="s">
        <v>756</v>
      </c>
      <c r="H1843" t="s">
        <v>756</v>
      </c>
      <c r="I1843" t="s">
        <v>922</v>
      </c>
      <c r="J1843" t="s">
        <v>707</v>
      </c>
      <c r="K1843" t="s">
        <v>1163</v>
      </c>
      <c r="L1843" s="69" t="s">
        <v>62</v>
      </c>
      <c r="M1843" s="69" t="s">
        <v>60</v>
      </c>
      <c r="O1843" s="69" t="s">
        <v>1223</v>
      </c>
    </row>
    <row r="1844" spans="1:15" ht="15" x14ac:dyDescent="0.2">
      <c r="A1844" s="70" t="s">
        <v>207</v>
      </c>
      <c r="B1844" s="69">
        <v>1326</v>
      </c>
      <c r="C1844" s="69" t="s">
        <v>700</v>
      </c>
      <c r="D1844" s="70" t="s">
        <v>767</v>
      </c>
      <c r="E1844" s="70" t="s">
        <v>767</v>
      </c>
      <c r="F1844" s="70">
        <v>1</v>
      </c>
      <c r="G1844" t="s">
        <v>756</v>
      </c>
      <c r="H1844" t="s">
        <v>756</v>
      </c>
      <c r="I1844" t="s">
        <v>922</v>
      </c>
      <c r="J1844" t="s">
        <v>707</v>
      </c>
      <c r="K1844" t="s">
        <v>1163</v>
      </c>
      <c r="L1844" s="69" t="s">
        <v>62</v>
      </c>
      <c r="M1844" s="69" t="s">
        <v>60</v>
      </c>
      <c r="O1844" s="69" t="s">
        <v>1223</v>
      </c>
    </row>
    <row r="1845" spans="1:15" ht="15" x14ac:dyDescent="0.2">
      <c r="A1845" s="70" t="s">
        <v>207</v>
      </c>
      <c r="B1845" s="69">
        <v>1327</v>
      </c>
      <c r="C1845" s="69" t="s">
        <v>700</v>
      </c>
      <c r="D1845" s="70" t="s">
        <v>767</v>
      </c>
      <c r="E1845" s="70" t="s">
        <v>767</v>
      </c>
      <c r="F1845" s="69">
        <v>1</v>
      </c>
      <c r="G1845" t="s">
        <v>756</v>
      </c>
      <c r="H1845" t="s">
        <v>756</v>
      </c>
      <c r="I1845" t="s">
        <v>922</v>
      </c>
      <c r="J1845" t="s">
        <v>707</v>
      </c>
      <c r="K1845" t="s">
        <v>1163</v>
      </c>
      <c r="L1845" s="69" t="s">
        <v>62</v>
      </c>
      <c r="M1845" s="69" t="s">
        <v>60</v>
      </c>
      <c r="O1845" s="69" t="s">
        <v>1223</v>
      </c>
    </row>
    <row r="1846" spans="1:15" ht="15" x14ac:dyDescent="0.2">
      <c r="A1846" s="70" t="s">
        <v>282</v>
      </c>
      <c r="B1846" s="69">
        <v>2718</v>
      </c>
      <c r="C1846" s="69" t="s">
        <v>700</v>
      </c>
      <c r="D1846" s="70" t="s">
        <v>767</v>
      </c>
      <c r="E1846" s="70" t="s">
        <v>767</v>
      </c>
      <c r="F1846" s="70">
        <v>1</v>
      </c>
      <c r="G1846" t="s">
        <v>756</v>
      </c>
      <c r="H1846" t="s">
        <v>756</v>
      </c>
      <c r="I1846" t="s">
        <v>922</v>
      </c>
      <c r="J1846" t="s">
        <v>707</v>
      </c>
      <c r="K1846" t="s">
        <v>1163</v>
      </c>
      <c r="L1846" s="69" t="s">
        <v>62</v>
      </c>
      <c r="M1846" s="69" t="s">
        <v>60</v>
      </c>
      <c r="O1846" s="69" t="s">
        <v>1223</v>
      </c>
    </row>
    <row r="1847" spans="1:15" ht="15" x14ac:dyDescent="0.2">
      <c r="A1847" s="70" t="s">
        <v>282</v>
      </c>
      <c r="B1847" s="69">
        <v>2719</v>
      </c>
      <c r="C1847" s="69" t="s">
        <v>700</v>
      </c>
      <c r="D1847" s="70" t="s">
        <v>767</v>
      </c>
      <c r="E1847" s="70" t="s">
        <v>767</v>
      </c>
      <c r="F1847" s="70">
        <v>1</v>
      </c>
      <c r="G1847" t="s">
        <v>756</v>
      </c>
      <c r="H1847" t="s">
        <v>756</v>
      </c>
      <c r="I1847" t="s">
        <v>922</v>
      </c>
      <c r="J1847" t="s">
        <v>707</v>
      </c>
      <c r="K1847" t="s">
        <v>1163</v>
      </c>
      <c r="L1847" s="69" t="s">
        <v>62</v>
      </c>
      <c r="M1847" s="69" t="s">
        <v>60</v>
      </c>
      <c r="O1847" s="69" t="s">
        <v>1223</v>
      </c>
    </row>
    <row r="1848" spans="1:15" ht="15" x14ac:dyDescent="0.2">
      <c r="A1848" s="70" t="s">
        <v>282</v>
      </c>
      <c r="B1848" s="69">
        <v>2720</v>
      </c>
      <c r="C1848" s="69" t="s">
        <v>700</v>
      </c>
      <c r="D1848" s="70" t="s">
        <v>767</v>
      </c>
      <c r="E1848" s="70" t="s">
        <v>767</v>
      </c>
      <c r="F1848" s="70">
        <v>1</v>
      </c>
      <c r="G1848" t="s">
        <v>756</v>
      </c>
      <c r="H1848" t="s">
        <v>756</v>
      </c>
      <c r="I1848" t="s">
        <v>922</v>
      </c>
      <c r="J1848" t="s">
        <v>707</v>
      </c>
      <c r="K1848" t="s">
        <v>1163</v>
      </c>
      <c r="L1848" s="69" t="s">
        <v>62</v>
      </c>
      <c r="M1848" s="69" t="s">
        <v>60</v>
      </c>
      <c r="O1848" s="69" t="s">
        <v>1223</v>
      </c>
    </row>
    <row r="1849" spans="1:15" ht="15" x14ac:dyDescent="0.2">
      <c r="A1849" s="70" t="s">
        <v>282</v>
      </c>
      <c r="B1849" s="69">
        <v>2721</v>
      </c>
      <c r="C1849" s="69" t="s">
        <v>700</v>
      </c>
      <c r="D1849" s="70" t="s">
        <v>767</v>
      </c>
      <c r="E1849" s="70" t="s">
        <v>767</v>
      </c>
      <c r="F1849" s="70">
        <v>1</v>
      </c>
      <c r="G1849" t="s">
        <v>756</v>
      </c>
      <c r="H1849" t="s">
        <v>756</v>
      </c>
      <c r="I1849" t="s">
        <v>922</v>
      </c>
      <c r="J1849" t="s">
        <v>707</v>
      </c>
      <c r="K1849" t="s">
        <v>1163</v>
      </c>
      <c r="L1849" s="69" t="s">
        <v>62</v>
      </c>
      <c r="M1849" s="69" t="s">
        <v>60</v>
      </c>
      <c r="O1849" s="69" t="s">
        <v>1223</v>
      </c>
    </row>
    <row r="1850" spans="1:15" ht="15" x14ac:dyDescent="0.2">
      <c r="A1850" s="70" t="s">
        <v>298</v>
      </c>
      <c r="B1850" s="69">
        <v>2997</v>
      </c>
      <c r="C1850" s="69" t="s">
        <v>700</v>
      </c>
      <c r="D1850" s="70" t="s">
        <v>767</v>
      </c>
      <c r="E1850" s="70" t="s">
        <v>767</v>
      </c>
      <c r="F1850" s="70">
        <v>1</v>
      </c>
      <c r="G1850" t="s">
        <v>756</v>
      </c>
      <c r="H1850" t="s">
        <v>756</v>
      </c>
      <c r="I1850" t="s">
        <v>922</v>
      </c>
      <c r="J1850" t="s">
        <v>707</v>
      </c>
      <c r="K1850" t="s">
        <v>1163</v>
      </c>
      <c r="L1850" s="69" t="s">
        <v>62</v>
      </c>
      <c r="M1850" s="69" t="s">
        <v>60</v>
      </c>
      <c r="O1850" s="69" t="s">
        <v>1223</v>
      </c>
    </row>
    <row r="1851" spans="1:15" ht="15" x14ac:dyDescent="0.2">
      <c r="A1851" s="70" t="s">
        <v>298</v>
      </c>
      <c r="B1851" s="69">
        <v>2998</v>
      </c>
      <c r="C1851" s="69" t="s">
        <v>700</v>
      </c>
      <c r="D1851" s="70" t="s">
        <v>767</v>
      </c>
      <c r="E1851" s="70" t="s">
        <v>767</v>
      </c>
      <c r="F1851" s="70">
        <v>1</v>
      </c>
      <c r="G1851" t="s">
        <v>756</v>
      </c>
      <c r="H1851" t="s">
        <v>756</v>
      </c>
      <c r="I1851" t="s">
        <v>922</v>
      </c>
      <c r="J1851" t="s">
        <v>707</v>
      </c>
      <c r="K1851" t="s">
        <v>1163</v>
      </c>
      <c r="L1851" s="69" t="s">
        <v>62</v>
      </c>
      <c r="M1851" s="69" t="s">
        <v>60</v>
      </c>
      <c r="O1851" s="69" t="s">
        <v>1223</v>
      </c>
    </row>
    <row r="1852" spans="1:15" ht="15" x14ac:dyDescent="0.2">
      <c r="A1852" s="70" t="s">
        <v>298</v>
      </c>
      <c r="B1852" s="69">
        <v>2999</v>
      </c>
      <c r="C1852" s="69" t="s">
        <v>700</v>
      </c>
      <c r="D1852" s="70" t="s">
        <v>767</v>
      </c>
      <c r="E1852" s="70" t="s">
        <v>767</v>
      </c>
      <c r="F1852" s="70">
        <v>1</v>
      </c>
      <c r="G1852" t="s">
        <v>756</v>
      </c>
      <c r="H1852" t="s">
        <v>756</v>
      </c>
      <c r="I1852" t="s">
        <v>922</v>
      </c>
      <c r="J1852" t="s">
        <v>707</v>
      </c>
      <c r="K1852" t="s">
        <v>1163</v>
      </c>
      <c r="L1852" s="69" t="s">
        <v>62</v>
      </c>
      <c r="M1852" s="69" t="s">
        <v>60</v>
      </c>
      <c r="O1852" s="69" t="s">
        <v>1223</v>
      </c>
    </row>
    <row r="1853" spans="1:15" ht="15" x14ac:dyDescent="0.2">
      <c r="A1853" s="70" t="s">
        <v>298</v>
      </c>
      <c r="B1853" s="69">
        <v>3000</v>
      </c>
      <c r="C1853" s="69" t="s">
        <v>700</v>
      </c>
      <c r="D1853" s="70" t="s">
        <v>767</v>
      </c>
      <c r="E1853" s="70" t="s">
        <v>767</v>
      </c>
      <c r="F1853" s="70">
        <v>1</v>
      </c>
      <c r="G1853" t="s">
        <v>756</v>
      </c>
      <c r="H1853" t="s">
        <v>756</v>
      </c>
      <c r="I1853" t="s">
        <v>922</v>
      </c>
      <c r="J1853" t="s">
        <v>707</v>
      </c>
      <c r="K1853" t="s">
        <v>1163</v>
      </c>
      <c r="L1853" s="69" t="s">
        <v>62</v>
      </c>
      <c r="M1853" s="69" t="s">
        <v>60</v>
      </c>
      <c r="O1853" s="69" t="s">
        <v>1223</v>
      </c>
    </row>
    <row r="1854" spans="1:15" ht="15" x14ac:dyDescent="0.2">
      <c r="A1854" s="70" t="s">
        <v>328</v>
      </c>
      <c r="B1854" s="69">
        <v>3381</v>
      </c>
      <c r="C1854" s="69" t="s">
        <v>700</v>
      </c>
      <c r="D1854" s="70" t="s">
        <v>767</v>
      </c>
      <c r="E1854" s="70" t="s">
        <v>767</v>
      </c>
      <c r="F1854" s="70">
        <v>1</v>
      </c>
      <c r="G1854" t="s">
        <v>756</v>
      </c>
      <c r="H1854" t="s">
        <v>756</v>
      </c>
      <c r="I1854" t="s">
        <v>922</v>
      </c>
      <c r="J1854" t="s">
        <v>707</v>
      </c>
      <c r="K1854" t="s">
        <v>1163</v>
      </c>
      <c r="L1854" s="69" t="s">
        <v>62</v>
      </c>
      <c r="M1854" s="69" t="s">
        <v>60</v>
      </c>
      <c r="O1854" s="69" t="s">
        <v>1223</v>
      </c>
    </row>
    <row r="1855" spans="1:15" ht="15" x14ac:dyDescent="0.2">
      <c r="A1855" s="70" t="s">
        <v>328</v>
      </c>
      <c r="B1855" s="69">
        <v>3382</v>
      </c>
      <c r="C1855" s="69" t="s">
        <v>700</v>
      </c>
      <c r="D1855" s="70" t="s">
        <v>767</v>
      </c>
      <c r="E1855" s="70" t="s">
        <v>767</v>
      </c>
      <c r="F1855" s="70">
        <v>1</v>
      </c>
      <c r="G1855" t="s">
        <v>756</v>
      </c>
      <c r="H1855" t="s">
        <v>756</v>
      </c>
      <c r="I1855" t="s">
        <v>922</v>
      </c>
      <c r="J1855" t="s">
        <v>707</v>
      </c>
      <c r="K1855" t="s">
        <v>1163</v>
      </c>
      <c r="L1855" s="69" t="s">
        <v>62</v>
      </c>
      <c r="M1855" s="69" t="s">
        <v>60</v>
      </c>
      <c r="O1855" s="69" t="s">
        <v>1223</v>
      </c>
    </row>
    <row r="1856" spans="1:15" ht="15" x14ac:dyDescent="0.2">
      <c r="A1856" s="70" t="s">
        <v>328</v>
      </c>
      <c r="B1856" s="69">
        <v>3383</v>
      </c>
      <c r="C1856" s="69" t="s">
        <v>700</v>
      </c>
      <c r="D1856" s="70" t="s">
        <v>767</v>
      </c>
      <c r="E1856" s="70" t="s">
        <v>767</v>
      </c>
      <c r="F1856" s="70">
        <v>1</v>
      </c>
      <c r="G1856" t="s">
        <v>756</v>
      </c>
      <c r="H1856" t="s">
        <v>756</v>
      </c>
      <c r="I1856" t="s">
        <v>922</v>
      </c>
      <c r="J1856" t="s">
        <v>707</v>
      </c>
      <c r="K1856" t="s">
        <v>1163</v>
      </c>
      <c r="L1856" s="69" t="s">
        <v>62</v>
      </c>
      <c r="M1856" s="69" t="s">
        <v>60</v>
      </c>
      <c r="O1856" s="69" t="s">
        <v>1223</v>
      </c>
    </row>
    <row r="1857" spans="1:16" ht="15" x14ac:dyDescent="0.2">
      <c r="A1857" s="70" t="s">
        <v>441</v>
      </c>
      <c r="B1857" s="69">
        <v>5289</v>
      </c>
      <c r="C1857" s="69" t="s">
        <v>700</v>
      </c>
      <c r="D1857" s="70" t="s">
        <v>767</v>
      </c>
      <c r="E1857" s="70" t="s">
        <v>767</v>
      </c>
      <c r="F1857" s="70">
        <v>1</v>
      </c>
      <c r="G1857" t="s">
        <v>756</v>
      </c>
      <c r="H1857" t="s">
        <v>756</v>
      </c>
      <c r="I1857" t="s">
        <v>922</v>
      </c>
      <c r="J1857" t="s">
        <v>707</v>
      </c>
      <c r="K1857" t="s">
        <v>1163</v>
      </c>
      <c r="L1857" s="69" t="s">
        <v>62</v>
      </c>
      <c r="M1857" s="69" t="s">
        <v>60</v>
      </c>
      <c r="O1857" s="69" t="s">
        <v>1223</v>
      </c>
    </row>
    <row r="1858" spans="1:16" ht="15" x14ac:dyDescent="0.2">
      <c r="A1858" s="70" t="s">
        <v>475</v>
      </c>
      <c r="B1858" s="69">
        <v>5543</v>
      </c>
      <c r="C1858" s="69" t="s">
        <v>700</v>
      </c>
      <c r="D1858" s="70" t="s">
        <v>767</v>
      </c>
      <c r="E1858" s="70" t="s">
        <v>767</v>
      </c>
      <c r="F1858" s="70">
        <v>1</v>
      </c>
      <c r="G1858" t="s">
        <v>756</v>
      </c>
      <c r="H1858" t="s">
        <v>756</v>
      </c>
      <c r="I1858" t="s">
        <v>922</v>
      </c>
      <c r="J1858" t="s">
        <v>707</v>
      </c>
      <c r="K1858" t="s">
        <v>1163</v>
      </c>
      <c r="L1858" s="69" t="s">
        <v>62</v>
      </c>
      <c r="M1858" s="69" t="s">
        <v>60</v>
      </c>
      <c r="O1858" s="69" t="s">
        <v>1223</v>
      </c>
    </row>
    <row r="1859" spans="1:16" ht="15" x14ac:dyDescent="0.2">
      <c r="A1859" s="70" t="s">
        <v>475</v>
      </c>
      <c r="B1859" s="69">
        <v>5549</v>
      </c>
      <c r="C1859" s="69" t="s">
        <v>700</v>
      </c>
      <c r="D1859" s="70" t="s">
        <v>767</v>
      </c>
      <c r="E1859" s="70" t="s">
        <v>767</v>
      </c>
      <c r="F1859" s="70">
        <v>1</v>
      </c>
      <c r="G1859" t="s">
        <v>756</v>
      </c>
      <c r="H1859" t="s">
        <v>756</v>
      </c>
      <c r="I1859" t="s">
        <v>922</v>
      </c>
      <c r="J1859" t="s">
        <v>707</v>
      </c>
      <c r="K1859" t="s">
        <v>1163</v>
      </c>
      <c r="L1859" s="69" t="s">
        <v>62</v>
      </c>
      <c r="M1859" s="69" t="s">
        <v>60</v>
      </c>
      <c r="O1859" s="69" t="s">
        <v>1223</v>
      </c>
    </row>
    <row r="1860" spans="1:16" ht="15" x14ac:dyDescent="0.2">
      <c r="A1860" s="70" t="s">
        <v>475</v>
      </c>
      <c r="B1860" s="69">
        <v>5550</v>
      </c>
      <c r="C1860" s="69" t="s">
        <v>700</v>
      </c>
      <c r="D1860" s="70" t="s">
        <v>767</v>
      </c>
      <c r="E1860" s="70" t="s">
        <v>767</v>
      </c>
      <c r="F1860" s="70">
        <v>1</v>
      </c>
      <c r="G1860" t="s">
        <v>756</v>
      </c>
      <c r="H1860" t="s">
        <v>756</v>
      </c>
      <c r="I1860" t="s">
        <v>922</v>
      </c>
      <c r="J1860" t="s">
        <v>707</v>
      </c>
      <c r="K1860" t="s">
        <v>1163</v>
      </c>
      <c r="L1860" s="69" t="s">
        <v>62</v>
      </c>
      <c r="M1860" s="69" t="s">
        <v>60</v>
      </c>
      <c r="O1860" s="69" t="s">
        <v>1223</v>
      </c>
    </row>
    <row r="1861" spans="1:16" ht="15" x14ac:dyDescent="0.2">
      <c r="A1861" s="70" t="s">
        <v>475</v>
      </c>
      <c r="B1861" s="69">
        <v>5551</v>
      </c>
      <c r="C1861" s="69" t="s">
        <v>700</v>
      </c>
      <c r="D1861" s="70" t="s">
        <v>767</v>
      </c>
      <c r="E1861" s="70" t="s">
        <v>767</v>
      </c>
      <c r="F1861" s="70">
        <v>1</v>
      </c>
      <c r="G1861" t="s">
        <v>756</v>
      </c>
      <c r="H1861" t="s">
        <v>756</v>
      </c>
      <c r="I1861" t="s">
        <v>922</v>
      </c>
      <c r="J1861" t="s">
        <v>707</v>
      </c>
      <c r="K1861" t="s">
        <v>1163</v>
      </c>
      <c r="L1861" s="69" t="s">
        <v>62</v>
      </c>
      <c r="M1861" s="69" t="s">
        <v>60</v>
      </c>
      <c r="O1861" s="69" t="s">
        <v>1223</v>
      </c>
    </row>
    <row r="1862" spans="1:16" ht="15" x14ac:dyDescent="0.2">
      <c r="A1862" s="70" t="s">
        <v>475</v>
      </c>
      <c r="B1862" s="69">
        <v>5552</v>
      </c>
      <c r="C1862" s="69" t="s">
        <v>700</v>
      </c>
      <c r="D1862" s="70" t="s">
        <v>767</v>
      </c>
      <c r="E1862" s="70" t="s">
        <v>767</v>
      </c>
      <c r="F1862" s="70">
        <v>1</v>
      </c>
      <c r="G1862" t="s">
        <v>756</v>
      </c>
      <c r="H1862" t="s">
        <v>756</v>
      </c>
      <c r="I1862" t="s">
        <v>922</v>
      </c>
      <c r="J1862" t="s">
        <v>707</v>
      </c>
      <c r="K1862" t="s">
        <v>1163</v>
      </c>
      <c r="L1862" s="69" t="s">
        <v>62</v>
      </c>
      <c r="M1862" s="69" t="s">
        <v>60</v>
      </c>
      <c r="O1862" s="69" t="s">
        <v>1223</v>
      </c>
    </row>
    <row r="1863" spans="1:16" ht="15" x14ac:dyDescent="0.2">
      <c r="A1863" s="69" t="s">
        <v>117</v>
      </c>
      <c r="B1863" s="69">
        <v>658</v>
      </c>
      <c r="C1863" s="69" t="s">
        <v>700</v>
      </c>
      <c r="D1863" s="70" t="s">
        <v>767</v>
      </c>
      <c r="E1863" s="70" t="s">
        <v>767</v>
      </c>
      <c r="F1863" s="69">
        <v>1</v>
      </c>
      <c r="G1863" t="s">
        <v>756</v>
      </c>
      <c r="H1863" t="s">
        <v>756</v>
      </c>
      <c r="I1863" t="s">
        <v>922</v>
      </c>
      <c r="J1863" t="s">
        <v>707</v>
      </c>
      <c r="K1863" t="s">
        <v>1163</v>
      </c>
      <c r="L1863" s="69" t="s">
        <v>62</v>
      </c>
      <c r="M1863" s="69" t="s">
        <v>60</v>
      </c>
      <c r="O1863" s="69" t="s">
        <v>1223</v>
      </c>
    </row>
    <row r="1864" spans="1:16" ht="15" x14ac:dyDescent="0.2">
      <c r="A1864" s="69" t="s">
        <v>117</v>
      </c>
      <c r="B1864" s="69">
        <v>660</v>
      </c>
      <c r="C1864" s="69" t="s">
        <v>700</v>
      </c>
      <c r="D1864" s="70" t="s">
        <v>767</v>
      </c>
      <c r="E1864" s="70" t="s">
        <v>767</v>
      </c>
      <c r="F1864" s="69">
        <v>1</v>
      </c>
      <c r="G1864" t="s">
        <v>756</v>
      </c>
      <c r="H1864" t="s">
        <v>756</v>
      </c>
      <c r="I1864" t="s">
        <v>922</v>
      </c>
      <c r="J1864" t="s">
        <v>707</v>
      </c>
      <c r="K1864" t="s">
        <v>1163</v>
      </c>
      <c r="L1864" s="69" t="s">
        <v>62</v>
      </c>
      <c r="M1864" s="69" t="s">
        <v>60</v>
      </c>
      <c r="O1864" s="69" t="s">
        <v>1223</v>
      </c>
    </row>
    <row r="1865" spans="1:16" ht="15" x14ac:dyDescent="0.2">
      <c r="A1865" s="70" t="s">
        <v>460</v>
      </c>
      <c r="B1865" s="69">
        <v>5101</v>
      </c>
      <c r="C1865" s="69" t="s">
        <v>700</v>
      </c>
      <c r="D1865" s="70" t="s">
        <v>694</v>
      </c>
      <c r="E1865" s="70" t="s">
        <v>694</v>
      </c>
      <c r="F1865" s="70">
        <v>1</v>
      </c>
      <c r="G1865" t="s">
        <v>756</v>
      </c>
      <c r="H1865" t="s">
        <v>756</v>
      </c>
      <c r="I1865" t="s">
        <v>922</v>
      </c>
      <c r="J1865" t="s">
        <v>707</v>
      </c>
      <c r="K1865" t="s">
        <v>1163</v>
      </c>
      <c r="L1865" s="69" t="s">
        <v>62</v>
      </c>
      <c r="M1865" s="69" t="s">
        <v>60</v>
      </c>
      <c r="O1865" s="69" t="s">
        <v>1223</v>
      </c>
    </row>
    <row r="1866" spans="1:16" ht="15" x14ac:dyDescent="0.2">
      <c r="A1866" s="70" t="s">
        <v>460</v>
      </c>
      <c r="B1866" s="69">
        <v>5102</v>
      </c>
      <c r="C1866" s="69" t="s">
        <v>700</v>
      </c>
      <c r="D1866" s="70" t="s">
        <v>694</v>
      </c>
      <c r="E1866" s="70" t="s">
        <v>694</v>
      </c>
      <c r="F1866" s="70">
        <v>1</v>
      </c>
      <c r="G1866" t="s">
        <v>756</v>
      </c>
      <c r="H1866" t="s">
        <v>756</v>
      </c>
      <c r="I1866" t="s">
        <v>922</v>
      </c>
      <c r="J1866" t="s">
        <v>707</v>
      </c>
      <c r="K1866" t="s">
        <v>1163</v>
      </c>
      <c r="L1866" s="69" t="s">
        <v>62</v>
      </c>
      <c r="M1866" s="69" t="s">
        <v>60</v>
      </c>
      <c r="O1866" s="69" t="s">
        <v>1223</v>
      </c>
    </row>
    <row r="1867" spans="1:16" ht="15" x14ac:dyDescent="0.2">
      <c r="A1867" s="70" t="s">
        <v>460</v>
      </c>
      <c r="B1867" s="69">
        <v>5103</v>
      </c>
      <c r="C1867" s="69" t="s">
        <v>700</v>
      </c>
      <c r="D1867" s="70" t="s">
        <v>694</v>
      </c>
      <c r="E1867" s="70" t="s">
        <v>694</v>
      </c>
      <c r="F1867" s="70">
        <v>1</v>
      </c>
      <c r="G1867" t="s">
        <v>756</v>
      </c>
      <c r="H1867" t="s">
        <v>756</v>
      </c>
      <c r="I1867" t="s">
        <v>922</v>
      </c>
      <c r="J1867" t="s">
        <v>707</v>
      </c>
      <c r="K1867" t="s">
        <v>1163</v>
      </c>
      <c r="L1867" s="69" t="s">
        <v>62</v>
      </c>
      <c r="M1867" s="69" t="s">
        <v>60</v>
      </c>
      <c r="O1867" s="69" t="s">
        <v>1223</v>
      </c>
    </row>
    <row r="1868" spans="1:16" ht="15" x14ac:dyDescent="0.2">
      <c r="A1868" s="70" t="s">
        <v>460</v>
      </c>
      <c r="B1868" s="69">
        <v>5104</v>
      </c>
      <c r="C1868" s="69" t="s">
        <v>700</v>
      </c>
      <c r="D1868" s="70" t="s">
        <v>694</v>
      </c>
      <c r="E1868" s="70" t="s">
        <v>694</v>
      </c>
      <c r="F1868" s="70">
        <v>1</v>
      </c>
      <c r="G1868" t="s">
        <v>756</v>
      </c>
      <c r="H1868" t="s">
        <v>756</v>
      </c>
      <c r="I1868" t="s">
        <v>922</v>
      </c>
      <c r="J1868" t="s">
        <v>707</v>
      </c>
      <c r="K1868" t="s">
        <v>1163</v>
      </c>
      <c r="L1868" s="69" t="s">
        <v>62</v>
      </c>
      <c r="M1868" s="69" t="s">
        <v>60</v>
      </c>
      <c r="O1868" s="69" t="s">
        <v>1223</v>
      </c>
    </row>
    <row r="1869" spans="1:16" ht="15" x14ac:dyDescent="0.2">
      <c r="A1869" s="70" t="s">
        <v>460</v>
      </c>
      <c r="B1869" s="69">
        <v>5105</v>
      </c>
      <c r="C1869" s="69" t="s">
        <v>700</v>
      </c>
      <c r="D1869" s="70" t="s">
        <v>694</v>
      </c>
      <c r="E1869" s="70" t="s">
        <v>694</v>
      </c>
      <c r="F1869" s="70">
        <v>1</v>
      </c>
      <c r="G1869" t="s">
        <v>756</v>
      </c>
      <c r="H1869" t="s">
        <v>756</v>
      </c>
      <c r="I1869" t="s">
        <v>922</v>
      </c>
      <c r="J1869" t="s">
        <v>707</v>
      </c>
      <c r="K1869" t="s">
        <v>1163</v>
      </c>
      <c r="L1869" s="69" t="s">
        <v>62</v>
      </c>
      <c r="M1869" s="69" t="s">
        <v>60</v>
      </c>
      <c r="O1869" s="69" t="s">
        <v>1223</v>
      </c>
    </row>
    <row r="1870" spans="1:16" ht="15" x14ac:dyDescent="0.2">
      <c r="A1870" s="70" t="s">
        <v>387</v>
      </c>
      <c r="B1870" s="69">
        <v>5118</v>
      </c>
      <c r="C1870" s="69" t="s">
        <v>700</v>
      </c>
      <c r="D1870" s="70" t="s">
        <v>694</v>
      </c>
      <c r="E1870" s="70" t="s">
        <v>694</v>
      </c>
      <c r="F1870" s="70">
        <v>1</v>
      </c>
      <c r="G1870" t="s">
        <v>756</v>
      </c>
      <c r="H1870" t="s">
        <v>756</v>
      </c>
      <c r="I1870" t="s">
        <v>922</v>
      </c>
      <c r="J1870" t="s">
        <v>707</v>
      </c>
      <c r="K1870" t="s">
        <v>1163</v>
      </c>
      <c r="L1870" s="69" t="s">
        <v>62</v>
      </c>
      <c r="M1870" s="69" t="s">
        <v>60</v>
      </c>
      <c r="O1870" s="69" t="s">
        <v>1223</v>
      </c>
    </row>
    <row r="1871" spans="1:16" ht="15" x14ac:dyDescent="0.2">
      <c r="A1871" s="70" t="s">
        <v>282</v>
      </c>
      <c r="B1871" s="69">
        <v>2695</v>
      </c>
      <c r="C1871" s="69" t="s">
        <v>700</v>
      </c>
      <c r="D1871" s="70" t="s">
        <v>1179</v>
      </c>
      <c r="E1871" s="70" t="s">
        <v>897</v>
      </c>
      <c r="G1871" s="69" t="s">
        <v>1174</v>
      </c>
      <c r="H1871" s="69" t="s">
        <v>678</v>
      </c>
      <c r="I1871" s="69" t="s">
        <v>922</v>
      </c>
      <c r="J1871" t="s">
        <v>707</v>
      </c>
      <c r="K1871" s="69" t="s">
        <v>1163</v>
      </c>
      <c r="L1871" s="69" t="s">
        <v>62</v>
      </c>
      <c r="M1871" s="69" t="s">
        <v>60</v>
      </c>
      <c r="N1871" s="69"/>
      <c r="O1871" s="69" t="s">
        <v>1224</v>
      </c>
      <c r="P1871" s="69" t="s">
        <v>868</v>
      </c>
    </row>
    <row r="1872" spans="1:16" ht="15" x14ac:dyDescent="0.2">
      <c r="A1872" s="70" t="s">
        <v>207</v>
      </c>
      <c r="B1872" s="69">
        <v>1360</v>
      </c>
      <c r="C1872" s="69" t="s">
        <v>700</v>
      </c>
      <c r="D1872" s="70" t="s">
        <v>1161</v>
      </c>
      <c r="E1872" s="70" t="s">
        <v>865</v>
      </c>
      <c r="G1872" s="69" t="s">
        <v>1174</v>
      </c>
      <c r="H1872" s="69" t="s">
        <v>678</v>
      </c>
      <c r="I1872" s="69" t="s">
        <v>922</v>
      </c>
      <c r="J1872" t="s">
        <v>707</v>
      </c>
      <c r="K1872" s="69" t="s">
        <v>1163</v>
      </c>
      <c r="L1872" s="69" t="s">
        <v>62</v>
      </c>
      <c r="M1872" s="69" t="s">
        <v>60</v>
      </c>
      <c r="N1872" s="69"/>
      <c r="O1872" s="69" t="s">
        <v>1224</v>
      </c>
      <c r="P1872" s="69" t="s">
        <v>868</v>
      </c>
    </row>
    <row r="1873" spans="1:16" ht="15" x14ac:dyDescent="0.2">
      <c r="A1873" s="70" t="s">
        <v>328</v>
      </c>
      <c r="B1873" s="69">
        <v>3393</v>
      </c>
      <c r="C1873" s="69" t="s">
        <v>700</v>
      </c>
      <c r="D1873" s="70" t="s">
        <v>1161</v>
      </c>
      <c r="E1873" s="70" t="s">
        <v>865</v>
      </c>
      <c r="G1873" s="69" t="s">
        <v>1174</v>
      </c>
      <c r="H1873" s="69" t="s">
        <v>678</v>
      </c>
      <c r="I1873" s="69" t="s">
        <v>922</v>
      </c>
      <c r="J1873" t="s">
        <v>707</v>
      </c>
      <c r="K1873" s="69" t="s">
        <v>1163</v>
      </c>
      <c r="L1873" s="69" t="s">
        <v>62</v>
      </c>
      <c r="M1873" s="69" t="s">
        <v>60</v>
      </c>
      <c r="N1873" s="69"/>
      <c r="O1873" s="69" t="s">
        <v>1224</v>
      </c>
      <c r="P1873" s="69" t="s">
        <v>868</v>
      </c>
    </row>
    <row r="1874" spans="1:16" ht="15" x14ac:dyDescent="0.2">
      <c r="A1874" s="70" t="s">
        <v>181</v>
      </c>
      <c r="B1874" s="69">
        <v>1083</v>
      </c>
      <c r="C1874" s="69" t="s">
        <v>700</v>
      </c>
      <c r="D1874" s="70" t="s">
        <v>1184</v>
      </c>
      <c r="E1874" s="70" t="s">
        <v>677</v>
      </c>
      <c r="G1874" s="69" t="s">
        <v>1174</v>
      </c>
      <c r="H1874" s="69" t="s">
        <v>678</v>
      </c>
      <c r="I1874" s="69" t="s">
        <v>922</v>
      </c>
      <c r="J1874" t="s">
        <v>707</v>
      </c>
      <c r="K1874" t="s">
        <v>1163</v>
      </c>
      <c r="L1874" s="69" t="s">
        <v>62</v>
      </c>
      <c r="M1874" s="69" t="s">
        <v>60</v>
      </c>
      <c r="O1874" s="69" t="s">
        <v>1224</v>
      </c>
      <c r="P1874" s="2" t="s">
        <v>1183</v>
      </c>
    </row>
    <row r="1875" spans="1:16" ht="15" x14ac:dyDescent="0.2">
      <c r="A1875" s="70" t="s">
        <v>181</v>
      </c>
      <c r="B1875" s="69">
        <v>1155</v>
      </c>
      <c r="C1875" s="69" t="s">
        <v>700</v>
      </c>
      <c r="D1875" s="70" t="s">
        <v>1184</v>
      </c>
      <c r="E1875" s="70" t="s">
        <v>677</v>
      </c>
      <c r="G1875" s="69" t="s">
        <v>1174</v>
      </c>
      <c r="H1875" s="69" t="s">
        <v>678</v>
      </c>
      <c r="I1875" s="69" t="s">
        <v>922</v>
      </c>
      <c r="J1875" t="s">
        <v>707</v>
      </c>
      <c r="K1875" t="s">
        <v>1163</v>
      </c>
      <c r="L1875" s="69" t="s">
        <v>62</v>
      </c>
      <c r="M1875" s="69" t="s">
        <v>60</v>
      </c>
      <c r="O1875" s="69" t="s">
        <v>1224</v>
      </c>
      <c r="P1875" s="2" t="s">
        <v>1183</v>
      </c>
    </row>
    <row r="1876" spans="1:16" ht="15" x14ac:dyDescent="0.2">
      <c r="A1876" s="70" t="s">
        <v>181</v>
      </c>
      <c r="B1876" s="69">
        <v>1091</v>
      </c>
      <c r="C1876" s="69" t="s">
        <v>700</v>
      </c>
      <c r="D1876" s="70" t="s">
        <v>1185</v>
      </c>
      <c r="E1876" s="70" t="s">
        <v>677</v>
      </c>
      <c r="G1876" s="69" t="s">
        <v>1174</v>
      </c>
      <c r="H1876" s="69" t="s">
        <v>678</v>
      </c>
      <c r="I1876" s="69" t="s">
        <v>922</v>
      </c>
      <c r="J1876" t="s">
        <v>707</v>
      </c>
      <c r="K1876" t="s">
        <v>1163</v>
      </c>
      <c r="L1876" s="69" t="s">
        <v>62</v>
      </c>
      <c r="M1876" s="69" t="s">
        <v>60</v>
      </c>
      <c r="O1876" s="69" t="s">
        <v>1224</v>
      </c>
      <c r="P1876" s="2" t="s">
        <v>1186</v>
      </c>
    </row>
    <row r="1877" spans="1:16" ht="15" x14ac:dyDescent="0.2">
      <c r="A1877" s="70" t="s">
        <v>181</v>
      </c>
      <c r="B1877" s="69">
        <v>1156</v>
      </c>
      <c r="C1877" s="69" t="s">
        <v>700</v>
      </c>
      <c r="D1877" s="70" t="s">
        <v>1187</v>
      </c>
      <c r="E1877" s="70" t="s">
        <v>677</v>
      </c>
      <c r="G1877" s="69" t="s">
        <v>1174</v>
      </c>
      <c r="H1877" s="69" t="s">
        <v>678</v>
      </c>
      <c r="I1877" s="69" t="s">
        <v>922</v>
      </c>
      <c r="J1877" t="s">
        <v>707</v>
      </c>
      <c r="K1877" t="s">
        <v>1163</v>
      </c>
      <c r="L1877" s="69" t="s">
        <v>62</v>
      </c>
      <c r="M1877" s="69" t="s">
        <v>60</v>
      </c>
      <c r="O1877" s="69" t="s">
        <v>1224</v>
      </c>
      <c r="P1877" s="2" t="s">
        <v>1188</v>
      </c>
    </row>
    <row r="1878" spans="1:16" ht="15" x14ac:dyDescent="0.2">
      <c r="A1878" s="70" t="s">
        <v>207</v>
      </c>
      <c r="B1878" s="69">
        <v>1328</v>
      </c>
      <c r="C1878" s="69" t="s">
        <v>700</v>
      </c>
      <c r="D1878" s="70" t="s">
        <v>1189</v>
      </c>
      <c r="E1878" s="70" t="s">
        <v>677</v>
      </c>
      <c r="G1878" s="69" t="s">
        <v>1174</v>
      </c>
      <c r="H1878" s="69" t="s">
        <v>678</v>
      </c>
      <c r="I1878" s="69" t="s">
        <v>922</v>
      </c>
      <c r="J1878" t="s">
        <v>707</v>
      </c>
      <c r="K1878" t="s">
        <v>1163</v>
      </c>
      <c r="L1878" s="69" t="s">
        <v>62</v>
      </c>
      <c r="M1878" s="69" t="s">
        <v>60</v>
      </c>
      <c r="O1878" s="69" t="s">
        <v>1224</v>
      </c>
      <c r="P1878" s="2" t="s">
        <v>1190</v>
      </c>
    </row>
    <row r="1879" spans="1:16" ht="15" x14ac:dyDescent="0.2">
      <c r="A1879" s="70" t="s">
        <v>475</v>
      </c>
      <c r="B1879" s="69">
        <v>5546</v>
      </c>
      <c r="C1879" s="69" t="s">
        <v>700</v>
      </c>
      <c r="D1879" s="70" t="s">
        <v>1191</v>
      </c>
      <c r="E1879" s="70" t="s">
        <v>677</v>
      </c>
      <c r="G1879" s="69" t="s">
        <v>1174</v>
      </c>
      <c r="H1879" s="69" t="s">
        <v>678</v>
      </c>
      <c r="I1879" s="69" t="s">
        <v>922</v>
      </c>
      <c r="J1879" t="s">
        <v>707</v>
      </c>
      <c r="K1879" t="s">
        <v>1163</v>
      </c>
      <c r="L1879" s="69" t="s">
        <v>62</v>
      </c>
      <c r="M1879" s="69" t="s">
        <v>60</v>
      </c>
      <c r="O1879" s="69" t="s">
        <v>1224</v>
      </c>
      <c r="P1879" s="2" t="s">
        <v>1192</v>
      </c>
    </row>
    <row r="1880" spans="1:16" ht="15" x14ac:dyDescent="0.2">
      <c r="A1880" s="70" t="s">
        <v>441</v>
      </c>
      <c r="B1880" s="69">
        <v>5290</v>
      </c>
      <c r="C1880" s="69" t="s">
        <v>700</v>
      </c>
      <c r="D1880" s="70" t="s">
        <v>1193</v>
      </c>
      <c r="E1880" s="70" t="s">
        <v>677</v>
      </c>
      <c r="G1880" s="69" t="s">
        <v>1174</v>
      </c>
      <c r="H1880" s="69" t="s">
        <v>678</v>
      </c>
      <c r="I1880" s="69" t="s">
        <v>922</v>
      </c>
      <c r="J1880" t="s">
        <v>707</v>
      </c>
      <c r="K1880" t="s">
        <v>1163</v>
      </c>
      <c r="L1880" s="69" t="s">
        <v>62</v>
      </c>
      <c r="M1880" s="69" t="s">
        <v>60</v>
      </c>
      <c r="O1880" s="69" t="s">
        <v>1224</v>
      </c>
      <c r="P1880" s="2" t="s">
        <v>1194</v>
      </c>
    </row>
    <row r="1881" spans="1:16" ht="15" x14ac:dyDescent="0.2">
      <c r="A1881" s="70" t="s">
        <v>475</v>
      </c>
      <c r="B1881" s="69">
        <v>5556</v>
      </c>
      <c r="C1881" s="69" t="s">
        <v>700</v>
      </c>
      <c r="D1881" s="70" t="s">
        <v>1193</v>
      </c>
      <c r="E1881" s="70" t="s">
        <v>677</v>
      </c>
      <c r="G1881" s="69" t="s">
        <v>1174</v>
      </c>
      <c r="H1881" s="69" t="s">
        <v>678</v>
      </c>
      <c r="I1881" s="69" t="s">
        <v>922</v>
      </c>
      <c r="J1881" t="s">
        <v>707</v>
      </c>
      <c r="K1881" t="s">
        <v>1163</v>
      </c>
      <c r="L1881" s="69" t="s">
        <v>62</v>
      </c>
      <c r="M1881" s="69" t="s">
        <v>60</v>
      </c>
      <c r="O1881" s="69" t="s">
        <v>1224</v>
      </c>
      <c r="P1881" s="2" t="s">
        <v>1194</v>
      </c>
    </row>
    <row r="1882" spans="1:16" ht="15" x14ac:dyDescent="0.2">
      <c r="A1882" s="70" t="s">
        <v>475</v>
      </c>
      <c r="B1882" s="69">
        <v>5555</v>
      </c>
      <c r="C1882" s="69" t="s">
        <v>700</v>
      </c>
      <c r="D1882" s="70" t="s">
        <v>1195</v>
      </c>
      <c r="E1882" s="70" t="s">
        <v>677</v>
      </c>
      <c r="G1882" s="69" t="s">
        <v>1174</v>
      </c>
      <c r="H1882" s="69" t="s">
        <v>678</v>
      </c>
      <c r="I1882" s="69" t="s">
        <v>922</v>
      </c>
      <c r="J1882" t="s">
        <v>707</v>
      </c>
      <c r="K1882" t="s">
        <v>1163</v>
      </c>
      <c r="L1882" s="69" t="s">
        <v>62</v>
      </c>
      <c r="M1882" s="69" t="s">
        <v>60</v>
      </c>
      <c r="O1882" s="69" t="s">
        <v>1224</v>
      </c>
      <c r="P1882" s="2" t="s">
        <v>1196</v>
      </c>
    </row>
    <row r="1883" spans="1:16" ht="15" x14ac:dyDescent="0.2">
      <c r="A1883" s="70" t="s">
        <v>181</v>
      </c>
      <c r="B1883" s="69">
        <v>1158</v>
      </c>
      <c r="C1883" s="69" t="s">
        <v>700</v>
      </c>
      <c r="D1883" s="70" t="s">
        <v>909</v>
      </c>
      <c r="E1883" s="70" t="s">
        <v>909</v>
      </c>
      <c r="G1883" s="69" t="s">
        <v>1174</v>
      </c>
      <c r="H1883" s="69" t="s">
        <v>678</v>
      </c>
      <c r="I1883" s="69" t="s">
        <v>922</v>
      </c>
      <c r="J1883" t="s">
        <v>707</v>
      </c>
      <c r="K1883" s="69" t="s">
        <v>1163</v>
      </c>
      <c r="L1883" s="69" t="s">
        <v>62</v>
      </c>
      <c r="M1883" s="69" t="s">
        <v>60</v>
      </c>
      <c r="N1883" s="69"/>
      <c r="O1883" s="69" t="s">
        <v>1224</v>
      </c>
      <c r="P1883" s="69" t="s">
        <v>869</v>
      </c>
    </row>
    <row r="1884" spans="1:16" ht="15" x14ac:dyDescent="0.2">
      <c r="A1884" s="69" t="s">
        <v>117</v>
      </c>
      <c r="B1884" s="69">
        <v>635</v>
      </c>
      <c r="C1884" s="69" t="s">
        <v>700</v>
      </c>
      <c r="D1884" s="70" t="s">
        <v>760</v>
      </c>
      <c r="E1884" s="70" t="s">
        <v>760</v>
      </c>
      <c r="G1884" s="69" t="s">
        <v>1174</v>
      </c>
      <c r="H1884" s="69" t="s">
        <v>678</v>
      </c>
      <c r="I1884" s="69" t="s">
        <v>922</v>
      </c>
      <c r="J1884" t="s">
        <v>707</v>
      </c>
      <c r="K1884" t="s">
        <v>1163</v>
      </c>
      <c r="L1884" s="69" t="s">
        <v>62</v>
      </c>
      <c r="M1884" s="69" t="s">
        <v>60</v>
      </c>
      <c r="O1884" s="69" t="s">
        <v>1224</v>
      </c>
      <c r="P1884" s="69" t="s">
        <v>869</v>
      </c>
    </row>
    <row r="1885" spans="1:16" ht="15" x14ac:dyDescent="0.2">
      <c r="A1885" s="70" t="s">
        <v>181</v>
      </c>
      <c r="B1885" s="69">
        <v>1077</v>
      </c>
      <c r="C1885" s="69" t="s">
        <v>700</v>
      </c>
      <c r="D1885" s="69" t="s">
        <v>870</v>
      </c>
      <c r="E1885" s="69" t="s">
        <v>870</v>
      </c>
      <c r="G1885" s="69" t="s">
        <v>1174</v>
      </c>
      <c r="H1885" s="69" t="s">
        <v>678</v>
      </c>
      <c r="I1885" s="69" t="s">
        <v>922</v>
      </c>
      <c r="J1885" t="s">
        <v>707</v>
      </c>
      <c r="K1885" t="s">
        <v>1163</v>
      </c>
      <c r="L1885" s="69" t="s">
        <v>62</v>
      </c>
      <c r="M1885" s="69" t="s">
        <v>60</v>
      </c>
      <c r="O1885" s="69" t="s">
        <v>1224</v>
      </c>
      <c r="P1885" s="69" t="s">
        <v>869</v>
      </c>
    </row>
    <row r="1886" spans="1:16" ht="15" x14ac:dyDescent="0.2">
      <c r="A1886" s="69" t="s">
        <v>117</v>
      </c>
      <c r="B1886" s="69">
        <v>651</v>
      </c>
      <c r="C1886" s="69" t="s">
        <v>700</v>
      </c>
      <c r="D1886" s="69" t="s">
        <v>870</v>
      </c>
      <c r="E1886" s="69" t="s">
        <v>870</v>
      </c>
      <c r="G1886" s="69" t="s">
        <v>1174</v>
      </c>
      <c r="H1886" s="69" t="s">
        <v>678</v>
      </c>
      <c r="I1886" s="69" t="s">
        <v>922</v>
      </c>
      <c r="J1886" t="s">
        <v>707</v>
      </c>
      <c r="K1886" t="s">
        <v>1163</v>
      </c>
      <c r="L1886" s="69" t="s">
        <v>62</v>
      </c>
      <c r="M1886" s="69" t="s">
        <v>60</v>
      </c>
      <c r="O1886" s="69" t="s">
        <v>1224</v>
      </c>
      <c r="P1886" s="69" t="s">
        <v>869</v>
      </c>
    </row>
    <row r="1887" spans="1:16" ht="15" x14ac:dyDescent="0.2">
      <c r="A1887" s="70" t="s">
        <v>181</v>
      </c>
      <c r="B1887" s="69">
        <v>1075</v>
      </c>
      <c r="C1887" s="69" t="s">
        <v>700</v>
      </c>
      <c r="D1887" s="69" t="s">
        <v>871</v>
      </c>
      <c r="E1887" s="69" t="s">
        <v>871</v>
      </c>
      <c r="G1887" s="69" t="s">
        <v>1174</v>
      </c>
      <c r="H1887" s="69" t="s">
        <v>678</v>
      </c>
      <c r="I1887" s="69" t="s">
        <v>922</v>
      </c>
      <c r="J1887" t="s">
        <v>707</v>
      </c>
      <c r="K1887" t="s">
        <v>1163</v>
      </c>
      <c r="L1887" s="69" t="s">
        <v>62</v>
      </c>
      <c r="M1887" s="69" t="s">
        <v>60</v>
      </c>
      <c r="O1887" s="69" t="s">
        <v>1224</v>
      </c>
      <c r="P1887" s="69" t="s">
        <v>869</v>
      </c>
    </row>
    <row r="1888" spans="1:16" ht="15" x14ac:dyDescent="0.2">
      <c r="A1888" s="70" t="s">
        <v>181</v>
      </c>
      <c r="B1888" s="69">
        <v>1076</v>
      </c>
      <c r="C1888" s="69" t="s">
        <v>700</v>
      </c>
      <c r="D1888" s="69" t="s">
        <v>872</v>
      </c>
      <c r="E1888" s="69" t="s">
        <v>872</v>
      </c>
      <c r="G1888" s="69" t="s">
        <v>1174</v>
      </c>
      <c r="H1888" s="69" t="s">
        <v>678</v>
      </c>
      <c r="I1888" s="69" t="s">
        <v>922</v>
      </c>
      <c r="J1888" t="s">
        <v>707</v>
      </c>
      <c r="K1888" t="s">
        <v>1163</v>
      </c>
      <c r="L1888" s="69" t="s">
        <v>62</v>
      </c>
      <c r="M1888" s="69" t="s">
        <v>60</v>
      </c>
      <c r="O1888" s="69" t="s">
        <v>1224</v>
      </c>
      <c r="P1888" s="69" t="s">
        <v>869</v>
      </c>
    </row>
    <row r="1889" spans="1:16" ht="15" x14ac:dyDescent="0.2">
      <c r="A1889" s="70" t="s">
        <v>298</v>
      </c>
      <c r="B1889" s="69">
        <v>3007</v>
      </c>
      <c r="C1889" s="69" t="s">
        <v>700</v>
      </c>
      <c r="D1889" s="70" t="s">
        <v>873</v>
      </c>
      <c r="E1889" s="70" t="s">
        <v>873</v>
      </c>
      <c r="G1889" s="69" t="s">
        <v>1174</v>
      </c>
      <c r="H1889" s="69" t="s">
        <v>678</v>
      </c>
      <c r="I1889" s="69" t="s">
        <v>922</v>
      </c>
      <c r="J1889" t="s">
        <v>707</v>
      </c>
      <c r="K1889" s="69" t="s">
        <v>1163</v>
      </c>
      <c r="L1889" s="69" t="s">
        <v>62</v>
      </c>
      <c r="M1889" s="69" t="s">
        <v>60</v>
      </c>
      <c r="N1889" s="69"/>
      <c r="O1889" s="69" t="s">
        <v>1224</v>
      </c>
      <c r="P1889" s="70" t="s">
        <v>869</v>
      </c>
    </row>
    <row r="1890" spans="1:16" ht="15" x14ac:dyDescent="0.2">
      <c r="A1890" s="69" t="s">
        <v>84</v>
      </c>
      <c r="B1890" s="69">
        <v>375</v>
      </c>
      <c r="C1890" s="69" t="s">
        <v>700</v>
      </c>
      <c r="D1890" s="70" t="s">
        <v>873</v>
      </c>
      <c r="E1890" s="70" t="s">
        <v>873</v>
      </c>
      <c r="G1890" s="69" t="s">
        <v>1174</v>
      </c>
      <c r="H1890" s="69" t="s">
        <v>678</v>
      </c>
      <c r="I1890" s="69" t="s">
        <v>922</v>
      </c>
      <c r="J1890" t="s">
        <v>707</v>
      </c>
      <c r="K1890" s="69" t="s">
        <v>1163</v>
      </c>
      <c r="L1890" s="69" t="s">
        <v>62</v>
      </c>
      <c r="M1890" s="69" t="s">
        <v>60</v>
      </c>
      <c r="N1890" s="69"/>
      <c r="O1890" s="69" t="s">
        <v>1224</v>
      </c>
      <c r="P1890" s="70" t="s">
        <v>869</v>
      </c>
    </row>
    <row r="1891" spans="1:16" ht="15" x14ac:dyDescent="0.2">
      <c r="A1891" s="70" t="s">
        <v>181</v>
      </c>
      <c r="B1891" s="69">
        <v>1074</v>
      </c>
      <c r="C1891" s="69" t="s">
        <v>700</v>
      </c>
      <c r="D1891" s="70" t="s">
        <v>874</v>
      </c>
      <c r="E1891" s="70" t="s">
        <v>874</v>
      </c>
      <c r="G1891" s="69" t="s">
        <v>1174</v>
      </c>
      <c r="H1891" s="69" t="s">
        <v>678</v>
      </c>
      <c r="I1891" s="69" t="s">
        <v>922</v>
      </c>
      <c r="J1891" t="s">
        <v>707</v>
      </c>
      <c r="K1891" s="69" t="s">
        <v>1163</v>
      </c>
      <c r="L1891" s="69" t="s">
        <v>62</v>
      </c>
      <c r="M1891" s="69" t="s">
        <v>60</v>
      </c>
      <c r="N1891" s="69"/>
      <c r="O1891" s="69" t="s">
        <v>1224</v>
      </c>
      <c r="P1891" s="69" t="s">
        <v>869</v>
      </c>
    </row>
    <row r="1892" spans="1:16" ht="15" x14ac:dyDescent="0.2">
      <c r="A1892" s="70" t="s">
        <v>253</v>
      </c>
      <c r="B1892" s="69">
        <v>1873</v>
      </c>
      <c r="C1892" s="69" t="s">
        <v>700</v>
      </c>
      <c r="D1892" s="70" t="s">
        <v>875</v>
      </c>
      <c r="E1892" s="70" t="s">
        <v>875</v>
      </c>
      <c r="G1892" s="69" t="s">
        <v>1174</v>
      </c>
      <c r="H1892" s="69" t="s">
        <v>678</v>
      </c>
      <c r="I1892" s="69" t="s">
        <v>922</v>
      </c>
      <c r="J1892" t="s">
        <v>707</v>
      </c>
      <c r="K1892" s="69" t="s">
        <v>1163</v>
      </c>
      <c r="L1892" s="69" t="s">
        <v>62</v>
      </c>
      <c r="M1892" s="69" t="s">
        <v>60</v>
      </c>
      <c r="N1892" s="69"/>
      <c r="O1892" s="69" t="s">
        <v>1224</v>
      </c>
      <c r="P1892" s="70" t="s">
        <v>869</v>
      </c>
    </row>
    <row r="1893" spans="1:16" ht="15" x14ac:dyDescent="0.2">
      <c r="A1893" s="70" t="s">
        <v>181</v>
      </c>
      <c r="B1893" s="69">
        <v>1078</v>
      </c>
      <c r="C1893" s="69" t="s">
        <v>700</v>
      </c>
      <c r="D1893" s="69" t="s">
        <v>876</v>
      </c>
      <c r="E1893" s="69" t="s">
        <v>876</v>
      </c>
      <c r="G1893" s="69" t="s">
        <v>1174</v>
      </c>
      <c r="H1893" s="69" t="s">
        <v>678</v>
      </c>
      <c r="I1893" s="69" t="s">
        <v>922</v>
      </c>
      <c r="J1893" t="s">
        <v>707</v>
      </c>
      <c r="K1893" s="69" t="s">
        <v>1163</v>
      </c>
      <c r="L1893" s="69" t="s">
        <v>62</v>
      </c>
      <c r="M1893" s="69" t="s">
        <v>60</v>
      </c>
      <c r="N1893" s="69"/>
      <c r="O1893" s="69" t="s">
        <v>1224</v>
      </c>
      <c r="P1893" s="70" t="s">
        <v>869</v>
      </c>
    </row>
    <row r="1894" spans="1:16" ht="15" x14ac:dyDescent="0.2">
      <c r="A1894" s="70" t="s">
        <v>181</v>
      </c>
      <c r="B1894" s="69">
        <v>1079</v>
      </c>
      <c r="C1894" s="69" t="s">
        <v>700</v>
      </c>
      <c r="D1894" s="69" t="s">
        <v>877</v>
      </c>
      <c r="E1894" s="69" t="s">
        <v>877</v>
      </c>
      <c r="G1894" s="69" t="s">
        <v>1174</v>
      </c>
      <c r="H1894" s="69" t="s">
        <v>678</v>
      </c>
      <c r="I1894" s="69" t="s">
        <v>922</v>
      </c>
      <c r="J1894" t="s">
        <v>707</v>
      </c>
      <c r="K1894" t="s">
        <v>1163</v>
      </c>
      <c r="L1894" s="69" t="s">
        <v>62</v>
      </c>
      <c r="M1894" s="69" t="s">
        <v>60</v>
      </c>
      <c r="O1894" s="69" t="s">
        <v>1224</v>
      </c>
      <c r="P1894" s="69" t="s">
        <v>869</v>
      </c>
    </row>
    <row r="1895" spans="1:16" ht="15" x14ac:dyDescent="0.2">
      <c r="A1895" s="70" t="s">
        <v>282</v>
      </c>
      <c r="B1895" s="69">
        <v>2711</v>
      </c>
      <c r="C1895" s="69" t="s">
        <v>700</v>
      </c>
      <c r="D1895" s="70" t="s">
        <v>1201</v>
      </c>
      <c r="E1895" s="70" t="s">
        <v>677</v>
      </c>
      <c r="G1895" s="69" t="s">
        <v>1174</v>
      </c>
      <c r="H1895" s="69" t="s">
        <v>678</v>
      </c>
      <c r="I1895" s="69" t="s">
        <v>922</v>
      </c>
      <c r="J1895" t="s">
        <v>707</v>
      </c>
      <c r="K1895" t="s">
        <v>1163</v>
      </c>
      <c r="L1895" s="69" t="s">
        <v>62</v>
      </c>
      <c r="M1895" s="69" t="s">
        <v>60</v>
      </c>
      <c r="O1895" s="69" t="s">
        <v>1224</v>
      </c>
      <c r="P1895" s="70" t="s">
        <v>869</v>
      </c>
    </row>
    <row r="1896" spans="1:16" ht="15" x14ac:dyDescent="0.2">
      <c r="A1896" s="70" t="s">
        <v>181</v>
      </c>
      <c r="B1896" s="69">
        <v>1085</v>
      </c>
      <c r="C1896" s="69" t="s">
        <v>700</v>
      </c>
      <c r="D1896" s="70" t="s">
        <v>900</v>
      </c>
      <c r="E1896" s="70" t="s">
        <v>900</v>
      </c>
      <c r="G1896" s="69" t="s">
        <v>1174</v>
      </c>
      <c r="H1896" s="69" t="s">
        <v>678</v>
      </c>
      <c r="I1896" s="69" t="s">
        <v>922</v>
      </c>
      <c r="J1896" t="s">
        <v>707</v>
      </c>
      <c r="K1896" t="s">
        <v>1163</v>
      </c>
      <c r="L1896" s="69" t="s">
        <v>62</v>
      </c>
      <c r="M1896" s="69" t="s">
        <v>60</v>
      </c>
      <c r="O1896" s="69" t="s">
        <v>1224</v>
      </c>
      <c r="P1896" s="70" t="s">
        <v>869</v>
      </c>
    </row>
    <row r="1897" spans="1:16" ht="15" x14ac:dyDescent="0.2">
      <c r="A1897" s="70" t="s">
        <v>181</v>
      </c>
      <c r="B1897" s="69">
        <v>1161</v>
      </c>
      <c r="C1897" s="69" t="s">
        <v>700</v>
      </c>
      <c r="D1897" s="70" t="s">
        <v>879</v>
      </c>
      <c r="E1897" s="70" t="s">
        <v>879</v>
      </c>
      <c r="G1897" s="69" t="s">
        <v>1174</v>
      </c>
      <c r="H1897" s="69" t="s">
        <v>678</v>
      </c>
      <c r="I1897" s="69" t="s">
        <v>922</v>
      </c>
      <c r="J1897" t="s">
        <v>707</v>
      </c>
      <c r="K1897" t="s">
        <v>1163</v>
      </c>
      <c r="L1897" s="69" t="s">
        <v>62</v>
      </c>
      <c r="M1897" s="69" t="s">
        <v>60</v>
      </c>
      <c r="O1897" s="69" t="s">
        <v>1224</v>
      </c>
      <c r="P1897" s="69" t="s">
        <v>869</v>
      </c>
    </row>
    <row r="1898" spans="1:16" ht="15" x14ac:dyDescent="0.2">
      <c r="A1898" s="70" t="s">
        <v>475</v>
      </c>
      <c r="B1898" s="69">
        <v>5547</v>
      </c>
      <c r="C1898" s="69" t="s">
        <v>700</v>
      </c>
      <c r="D1898" s="70" t="s">
        <v>901</v>
      </c>
      <c r="E1898" s="70" t="s">
        <v>901</v>
      </c>
      <c r="G1898" s="69" t="s">
        <v>1174</v>
      </c>
      <c r="H1898" s="69" t="s">
        <v>678</v>
      </c>
      <c r="I1898" s="69" t="s">
        <v>922</v>
      </c>
      <c r="J1898" t="s">
        <v>707</v>
      </c>
      <c r="K1898" t="s">
        <v>1163</v>
      </c>
      <c r="L1898" s="69" t="s">
        <v>62</v>
      </c>
      <c r="M1898" s="69" t="s">
        <v>60</v>
      </c>
      <c r="O1898" s="69" t="s">
        <v>1224</v>
      </c>
      <c r="P1898" s="70" t="s">
        <v>869</v>
      </c>
    </row>
    <row r="1899" spans="1:16" ht="15" x14ac:dyDescent="0.2">
      <c r="A1899" s="70" t="s">
        <v>282</v>
      </c>
      <c r="B1899" s="69">
        <v>2714</v>
      </c>
      <c r="C1899" s="69" t="s">
        <v>700</v>
      </c>
      <c r="D1899" s="70" t="s">
        <v>1203</v>
      </c>
      <c r="E1899" s="70" t="s">
        <v>904</v>
      </c>
      <c r="F1899" s="70">
        <v>1</v>
      </c>
      <c r="G1899" s="69" t="s">
        <v>1174</v>
      </c>
      <c r="H1899" s="69" t="s">
        <v>678</v>
      </c>
      <c r="I1899" s="69" t="s">
        <v>922</v>
      </c>
      <c r="J1899" t="s">
        <v>707</v>
      </c>
      <c r="K1899" s="69" t="s">
        <v>1163</v>
      </c>
      <c r="L1899" s="69" t="s">
        <v>62</v>
      </c>
      <c r="M1899" s="69" t="s">
        <v>60</v>
      </c>
      <c r="N1899" s="69"/>
      <c r="O1899" s="69" t="s">
        <v>1224</v>
      </c>
      <c r="P1899" s="69" t="s">
        <v>1204</v>
      </c>
    </row>
    <row r="1900" spans="1:16" ht="15" x14ac:dyDescent="0.2">
      <c r="A1900" s="70" t="s">
        <v>441</v>
      </c>
      <c r="B1900" s="69">
        <v>5306</v>
      </c>
      <c r="C1900" s="69" t="s">
        <v>700</v>
      </c>
      <c r="D1900" s="70" t="s">
        <v>1209</v>
      </c>
      <c r="E1900" s="70" t="s">
        <v>906</v>
      </c>
      <c r="F1900" s="69">
        <v>1</v>
      </c>
      <c r="G1900" s="69" t="s">
        <v>1174</v>
      </c>
      <c r="H1900" s="69" t="s">
        <v>678</v>
      </c>
      <c r="I1900" s="69" t="s">
        <v>922</v>
      </c>
      <c r="J1900" t="s">
        <v>707</v>
      </c>
      <c r="K1900" t="s">
        <v>1163</v>
      </c>
      <c r="L1900" s="69" t="s">
        <v>62</v>
      </c>
      <c r="M1900" s="69" t="s">
        <v>60</v>
      </c>
      <c r="O1900" s="69" t="s">
        <v>1224</v>
      </c>
      <c r="P1900" s="2" t="s">
        <v>1210</v>
      </c>
    </row>
    <row r="1901" spans="1:16" ht="15" x14ac:dyDescent="0.2">
      <c r="A1901" s="69" t="s">
        <v>117</v>
      </c>
      <c r="B1901" s="69">
        <v>645</v>
      </c>
      <c r="C1901" s="69" t="s">
        <v>700</v>
      </c>
      <c r="D1901" s="70" t="s">
        <v>1211</v>
      </c>
      <c r="E1901" s="69" t="s">
        <v>690</v>
      </c>
      <c r="F1901" s="69">
        <v>1</v>
      </c>
      <c r="G1901" s="69" t="s">
        <v>1174</v>
      </c>
      <c r="H1901" s="69" t="s">
        <v>678</v>
      </c>
      <c r="I1901" s="69" t="s">
        <v>922</v>
      </c>
      <c r="J1901" t="s">
        <v>707</v>
      </c>
      <c r="K1901" t="s">
        <v>1163</v>
      </c>
      <c r="L1901" s="69" t="s">
        <v>62</v>
      </c>
      <c r="M1901" s="69" t="s">
        <v>60</v>
      </c>
      <c r="O1901" s="69" t="s">
        <v>1224</v>
      </c>
      <c r="P1901" s="2" t="s">
        <v>883</v>
      </c>
    </row>
    <row r="1902" spans="1:16" ht="15" x14ac:dyDescent="0.2">
      <c r="A1902" s="70" t="s">
        <v>207</v>
      </c>
      <c r="B1902" s="69">
        <v>1329</v>
      </c>
      <c r="C1902" s="69" t="s">
        <v>700</v>
      </c>
      <c r="D1902" s="70" t="s">
        <v>1214</v>
      </c>
      <c r="E1902" s="69" t="s">
        <v>690</v>
      </c>
      <c r="F1902" s="69">
        <v>1</v>
      </c>
      <c r="G1902" s="69" t="s">
        <v>1174</v>
      </c>
      <c r="H1902" s="69" t="s">
        <v>678</v>
      </c>
      <c r="I1902" s="69" t="s">
        <v>922</v>
      </c>
      <c r="J1902" t="s">
        <v>707</v>
      </c>
      <c r="K1902" t="s">
        <v>1163</v>
      </c>
      <c r="L1902" s="69" t="s">
        <v>62</v>
      </c>
      <c r="M1902" s="69" t="s">
        <v>60</v>
      </c>
      <c r="O1902" s="69" t="s">
        <v>1224</v>
      </c>
      <c r="P1902" s="2" t="s">
        <v>884</v>
      </c>
    </row>
    <row r="1903" spans="1:16" ht="15" x14ac:dyDescent="0.2">
      <c r="A1903" s="69" t="s">
        <v>117</v>
      </c>
      <c r="B1903" s="69">
        <v>646</v>
      </c>
      <c r="C1903" s="69" t="s">
        <v>700</v>
      </c>
      <c r="D1903" s="70" t="s">
        <v>1214</v>
      </c>
      <c r="E1903" s="69" t="s">
        <v>690</v>
      </c>
      <c r="F1903" s="69">
        <v>1</v>
      </c>
      <c r="G1903" s="69" t="s">
        <v>1174</v>
      </c>
      <c r="H1903" s="69" t="s">
        <v>678</v>
      </c>
      <c r="I1903" s="69" t="s">
        <v>922</v>
      </c>
      <c r="J1903" t="s">
        <v>707</v>
      </c>
      <c r="K1903" t="s">
        <v>1163</v>
      </c>
      <c r="L1903" s="69" t="s">
        <v>62</v>
      </c>
      <c r="M1903" s="69" t="s">
        <v>60</v>
      </c>
      <c r="O1903" s="69" t="s">
        <v>1224</v>
      </c>
      <c r="P1903" s="2" t="s">
        <v>884</v>
      </c>
    </row>
    <row r="1904" spans="1:16" ht="15" x14ac:dyDescent="0.2">
      <c r="A1904" s="70" t="s">
        <v>253</v>
      </c>
      <c r="B1904" s="69">
        <v>1876</v>
      </c>
      <c r="C1904" s="69" t="s">
        <v>700</v>
      </c>
      <c r="D1904" s="70" t="s">
        <v>1168</v>
      </c>
      <c r="E1904" s="70"/>
      <c r="F1904" s="70">
        <v>1</v>
      </c>
      <c r="G1904" s="69" t="s">
        <v>1174</v>
      </c>
      <c r="H1904" s="69" t="s">
        <v>678</v>
      </c>
      <c r="I1904" s="69" t="s">
        <v>922</v>
      </c>
      <c r="J1904" t="s">
        <v>707</v>
      </c>
      <c r="K1904" t="s">
        <v>1163</v>
      </c>
      <c r="L1904" s="69" t="s">
        <v>62</v>
      </c>
      <c r="M1904" s="69" t="s">
        <v>60</v>
      </c>
      <c r="O1904" s="69" t="s">
        <v>1224</v>
      </c>
      <c r="P1904" s="2" t="s">
        <v>884</v>
      </c>
    </row>
    <row r="1905" spans="1:16" ht="15" x14ac:dyDescent="0.2">
      <c r="A1905" s="70" t="s">
        <v>253</v>
      </c>
      <c r="B1905" s="69">
        <v>1877</v>
      </c>
      <c r="C1905" s="69" t="s">
        <v>700</v>
      </c>
      <c r="D1905" s="70" t="s">
        <v>1168</v>
      </c>
      <c r="E1905" s="70"/>
      <c r="F1905" s="70">
        <v>1</v>
      </c>
      <c r="G1905" s="69" t="s">
        <v>1174</v>
      </c>
      <c r="H1905" s="69" t="s">
        <v>678</v>
      </c>
      <c r="I1905" s="69" t="s">
        <v>922</v>
      </c>
      <c r="J1905" t="s">
        <v>707</v>
      </c>
      <c r="K1905" t="s">
        <v>1163</v>
      </c>
      <c r="L1905" s="69" t="s">
        <v>62</v>
      </c>
      <c r="M1905" s="69" t="s">
        <v>60</v>
      </c>
      <c r="O1905" s="69" t="s">
        <v>1224</v>
      </c>
      <c r="P1905" s="2" t="s">
        <v>884</v>
      </c>
    </row>
    <row r="1906" spans="1:16" ht="15" x14ac:dyDescent="0.2">
      <c r="A1906" s="70" t="s">
        <v>328</v>
      </c>
      <c r="B1906" s="69">
        <v>3376</v>
      </c>
      <c r="C1906" s="69" t="s">
        <v>700</v>
      </c>
      <c r="D1906" s="70" t="s">
        <v>1169</v>
      </c>
      <c r="E1906" s="70"/>
      <c r="F1906" s="70">
        <v>1</v>
      </c>
      <c r="G1906" s="69" t="s">
        <v>1174</v>
      </c>
      <c r="H1906" s="69" t="s">
        <v>678</v>
      </c>
      <c r="I1906" s="69" t="s">
        <v>922</v>
      </c>
      <c r="J1906" t="s">
        <v>707</v>
      </c>
      <c r="K1906" t="s">
        <v>1163</v>
      </c>
      <c r="L1906" s="69" t="s">
        <v>62</v>
      </c>
      <c r="M1906" s="69" t="s">
        <v>60</v>
      </c>
      <c r="O1906" s="69" t="s">
        <v>1224</v>
      </c>
      <c r="P1906" s="2" t="s">
        <v>885</v>
      </c>
    </row>
    <row r="1907" spans="1:16" ht="15" x14ac:dyDescent="0.2">
      <c r="A1907" s="70" t="s">
        <v>181</v>
      </c>
      <c r="B1907" s="69">
        <v>1080</v>
      </c>
      <c r="C1907" s="69" t="s">
        <v>700</v>
      </c>
      <c r="D1907" s="70" t="s">
        <v>902</v>
      </c>
      <c r="E1907" s="70" t="s">
        <v>902</v>
      </c>
      <c r="F1907" s="69">
        <v>1</v>
      </c>
      <c r="G1907" s="69" t="s">
        <v>1174</v>
      </c>
      <c r="H1907" s="69" t="s">
        <v>678</v>
      </c>
      <c r="I1907" s="69" t="s">
        <v>922</v>
      </c>
      <c r="J1907" t="s">
        <v>707</v>
      </c>
      <c r="K1907" t="s">
        <v>1163</v>
      </c>
      <c r="L1907" s="69" t="s">
        <v>62</v>
      </c>
      <c r="M1907" s="69" t="s">
        <v>60</v>
      </c>
      <c r="O1907" s="69" t="s">
        <v>1224</v>
      </c>
    </row>
    <row r="1908" spans="1:16" ht="15" x14ac:dyDescent="0.2">
      <c r="A1908" s="70" t="s">
        <v>207</v>
      </c>
      <c r="B1908" s="69">
        <v>1356</v>
      </c>
      <c r="C1908" s="69" t="s">
        <v>700</v>
      </c>
      <c r="D1908" s="70" t="s">
        <v>1215</v>
      </c>
      <c r="E1908" s="70" t="s">
        <v>907</v>
      </c>
      <c r="F1908" s="69">
        <v>1</v>
      </c>
      <c r="G1908" s="69" t="s">
        <v>1174</v>
      </c>
      <c r="H1908" s="69" t="s">
        <v>678</v>
      </c>
      <c r="I1908" s="69" t="s">
        <v>922</v>
      </c>
      <c r="J1908" t="s">
        <v>707</v>
      </c>
      <c r="K1908" t="s">
        <v>1163</v>
      </c>
      <c r="L1908" s="69" t="s">
        <v>62</v>
      </c>
      <c r="M1908" s="69" t="s">
        <v>60</v>
      </c>
      <c r="O1908" s="69" t="s">
        <v>1224</v>
      </c>
    </row>
    <row r="1909" spans="1:16" ht="15" x14ac:dyDescent="0.2">
      <c r="A1909" s="70" t="s">
        <v>253</v>
      </c>
      <c r="B1909" s="69">
        <v>1843</v>
      </c>
      <c r="C1909" s="69" t="s">
        <v>700</v>
      </c>
      <c r="D1909" s="70" t="s">
        <v>1216</v>
      </c>
      <c r="E1909" s="70" t="s">
        <v>907</v>
      </c>
      <c r="F1909" s="70">
        <v>1</v>
      </c>
      <c r="G1909" s="69" t="s">
        <v>1174</v>
      </c>
      <c r="H1909" s="69" t="s">
        <v>678</v>
      </c>
      <c r="I1909" s="69" t="s">
        <v>922</v>
      </c>
      <c r="J1909" t="s">
        <v>707</v>
      </c>
      <c r="K1909" t="s">
        <v>1163</v>
      </c>
      <c r="L1909" s="69" t="s">
        <v>62</v>
      </c>
      <c r="M1909" s="69" t="s">
        <v>60</v>
      </c>
      <c r="O1909" s="69" t="s">
        <v>1224</v>
      </c>
    </row>
    <row r="1910" spans="1:16" ht="15" x14ac:dyDescent="0.2">
      <c r="A1910" s="70" t="s">
        <v>441</v>
      </c>
      <c r="B1910" s="69">
        <v>5307</v>
      </c>
      <c r="C1910" s="69" t="s">
        <v>700</v>
      </c>
      <c r="D1910" s="70" t="s">
        <v>1216</v>
      </c>
      <c r="E1910" s="70" t="s">
        <v>907</v>
      </c>
      <c r="F1910" s="70">
        <v>1</v>
      </c>
      <c r="G1910" s="69" t="s">
        <v>1174</v>
      </c>
      <c r="H1910" s="69" t="s">
        <v>678</v>
      </c>
      <c r="I1910" s="69" t="s">
        <v>922</v>
      </c>
      <c r="J1910" t="s">
        <v>707</v>
      </c>
      <c r="K1910" t="s">
        <v>1163</v>
      </c>
      <c r="L1910" s="69" t="s">
        <v>62</v>
      </c>
      <c r="M1910" s="69" t="s">
        <v>60</v>
      </c>
      <c r="O1910" s="69" t="s">
        <v>1224</v>
      </c>
    </row>
    <row r="1911" spans="1:16" ht="15" x14ac:dyDescent="0.2">
      <c r="A1911" s="70" t="s">
        <v>328</v>
      </c>
      <c r="B1911" s="69">
        <v>3389</v>
      </c>
      <c r="C1911" s="69" t="s">
        <v>700</v>
      </c>
      <c r="D1911" s="70" t="s">
        <v>908</v>
      </c>
      <c r="E1911" s="70" t="s">
        <v>908</v>
      </c>
      <c r="F1911" s="69">
        <v>1</v>
      </c>
      <c r="G1911" s="69" t="s">
        <v>1174</v>
      </c>
      <c r="H1911" s="69" t="s">
        <v>678</v>
      </c>
      <c r="I1911" s="69" t="s">
        <v>922</v>
      </c>
      <c r="J1911" t="s">
        <v>707</v>
      </c>
      <c r="K1911" s="69" t="s">
        <v>1163</v>
      </c>
      <c r="L1911" s="69" t="s">
        <v>62</v>
      </c>
      <c r="M1911" s="69" t="s">
        <v>60</v>
      </c>
      <c r="N1911" s="69"/>
      <c r="O1911" s="69" t="s">
        <v>1224</v>
      </c>
    </row>
    <row r="1912" spans="1:16" ht="15" x14ac:dyDescent="0.2">
      <c r="A1912" s="70" t="s">
        <v>475</v>
      </c>
      <c r="B1912" s="69">
        <v>5563</v>
      </c>
      <c r="C1912" s="69" t="s">
        <v>700</v>
      </c>
      <c r="D1912" s="70" t="s">
        <v>908</v>
      </c>
      <c r="E1912" s="70" t="s">
        <v>908</v>
      </c>
      <c r="F1912" s="70">
        <v>1</v>
      </c>
      <c r="G1912" s="69" t="s">
        <v>1174</v>
      </c>
      <c r="H1912" s="69" t="s">
        <v>678</v>
      </c>
      <c r="I1912" s="69" t="s">
        <v>922</v>
      </c>
      <c r="J1912" t="s">
        <v>707</v>
      </c>
      <c r="K1912" s="69" t="s">
        <v>1163</v>
      </c>
      <c r="L1912" s="69" t="s">
        <v>62</v>
      </c>
      <c r="M1912" s="69" t="s">
        <v>60</v>
      </c>
      <c r="N1912" s="69"/>
      <c r="O1912" s="69" t="s">
        <v>1224</v>
      </c>
    </row>
    <row r="1913" spans="1:16" ht="15" x14ac:dyDescent="0.2">
      <c r="A1913" s="70" t="s">
        <v>282</v>
      </c>
      <c r="B1913" s="69">
        <v>2692</v>
      </c>
      <c r="C1913" s="69" t="s">
        <v>700</v>
      </c>
      <c r="D1913" s="70" t="s">
        <v>887</v>
      </c>
      <c r="E1913" s="70" t="s">
        <v>887</v>
      </c>
      <c r="F1913" s="69">
        <v>1</v>
      </c>
      <c r="G1913" s="69" t="s">
        <v>1174</v>
      </c>
      <c r="H1913" s="69" t="s">
        <v>678</v>
      </c>
      <c r="I1913" s="69" t="s">
        <v>922</v>
      </c>
      <c r="J1913" t="s">
        <v>707</v>
      </c>
      <c r="K1913" s="69" t="s">
        <v>1163</v>
      </c>
      <c r="L1913" s="69" t="s">
        <v>62</v>
      </c>
      <c r="M1913" s="69" t="s">
        <v>60</v>
      </c>
      <c r="N1913" s="69"/>
      <c r="O1913" s="69" t="s">
        <v>1224</v>
      </c>
    </row>
    <row r="1914" spans="1:16" ht="15" x14ac:dyDescent="0.2">
      <c r="A1914" s="70" t="s">
        <v>181</v>
      </c>
      <c r="B1914" s="69">
        <v>1090</v>
      </c>
      <c r="C1914" s="69" t="s">
        <v>700</v>
      </c>
      <c r="D1914" s="70" t="s">
        <v>910</v>
      </c>
      <c r="E1914" s="70" t="s">
        <v>910</v>
      </c>
      <c r="F1914" s="70">
        <v>1</v>
      </c>
      <c r="G1914" s="69" t="s">
        <v>1174</v>
      </c>
      <c r="H1914" s="69" t="s">
        <v>678</v>
      </c>
      <c r="I1914" s="69" t="s">
        <v>922</v>
      </c>
      <c r="J1914" t="s">
        <v>707</v>
      </c>
      <c r="K1914" t="s">
        <v>1163</v>
      </c>
      <c r="L1914" s="69" t="s">
        <v>62</v>
      </c>
      <c r="M1914" s="69" t="s">
        <v>60</v>
      </c>
      <c r="O1914" s="69" t="s">
        <v>1224</v>
      </c>
    </row>
    <row r="1915" spans="1:16" ht="15" x14ac:dyDescent="0.2">
      <c r="A1915" s="70" t="s">
        <v>207</v>
      </c>
      <c r="B1915" s="69">
        <v>1349</v>
      </c>
      <c r="C1915" s="69" t="s">
        <v>700</v>
      </c>
      <c r="D1915" s="70" t="s">
        <v>888</v>
      </c>
      <c r="E1915" s="70" t="s">
        <v>888</v>
      </c>
      <c r="F1915" s="69">
        <v>1</v>
      </c>
      <c r="G1915" s="69" t="s">
        <v>1174</v>
      </c>
      <c r="H1915" s="69" t="s">
        <v>678</v>
      </c>
      <c r="I1915" t="s">
        <v>922</v>
      </c>
      <c r="J1915" t="s">
        <v>707</v>
      </c>
      <c r="K1915" t="s">
        <v>1163</v>
      </c>
      <c r="L1915" s="69" t="s">
        <v>62</v>
      </c>
      <c r="M1915" s="69" t="s">
        <v>60</v>
      </c>
      <c r="O1915" s="69" t="s">
        <v>1225</v>
      </c>
    </row>
    <row r="1916" spans="1:16" ht="15" x14ac:dyDescent="0.2">
      <c r="A1916" s="70" t="s">
        <v>207</v>
      </c>
      <c r="B1916" s="69">
        <v>1350</v>
      </c>
      <c r="C1916" s="69" t="s">
        <v>700</v>
      </c>
      <c r="D1916" s="70" t="s">
        <v>888</v>
      </c>
      <c r="E1916" s="70" t="s">
        <v>888</v>
      </c>
      <c r="F1916" s="69">
        <v>1</v>
      </c>
      <c r="G1916" s="69" t="s">
        <v>1174</v>
      </c>
      <c r="H1916" s="69" t="s">
        <v>678</v>
      </c>
      <c r="I1916" s="69" t="s">
        <v>922</v>
      </c>
      <c r="J1916" t="s">
        <v>707</v>
      </c>
      <c r="K1916" t="s">
        <v>1163</v>
      </c>
      <c r="L1916" s="69" t="s">
        <v>62</v>
      </c>
      <c r="M1916" s="69" t="s">
        <v>60</v>
      </c>
      <c r="O1916" s="69" t="s">
        <v>1224</v>
      </c>
    </row>
    <row r="1917" spans="1:16" ht="15" x14ac:dyDescent="0.2">
      <c r="A1917" s="70" t="s">
        <v>207</v>
      </c>
      <c r="B1917" s="69">
        <v>1359</v>
      </c>
      <c r="C1917" s="69" t="s">
        <v>700</v>
      </c>
      <c r="D1917" s="70" t="s">
        <v>888</v>
      </c>
      <c r="E1917" s="70" t="s">
        <v>888</v>
      </c>
      <c r="F1917" s="69">
        <v>1</v>
      </c>
      <c r="G1917" s="69" t="s">
        <v>1174</v>
      </c>
      <c r="H1917" s="69" t="s">
        <v>678</v>
      </c>
      <c r="I1917" t="s">
        <v>922</v>
      </c>
      <c r="J1917" t="s">
        <v>707</v>
      </c>
      <c r="K1917" t="s">
        <v>1163</v>
      </c>
      <c r="L1917" s="69" t="s">
        <v>62</v>
      </c>
      <c r="M1917" s="69" t="s">
        <v>60</v>
      </c>
      <c r="O1917" s="69" t="s">
        <v>1225</v>
      </c>
    </row>
    <row r="1918" spans="1:16" ht="15" x14ac:dyDescent="0.2">
      <c r="A1918" s="70" t="s">
        <v>282</v>
      </c>
      <c r="B1918" s="69">
        <v>2726</v>
      </c>
      <c r="C1918" s="69" t="s">
        <v>700</v>
      </c>
      <c r="D1918" s="70" t="s">
        <v>888</v>
      </c>
      <c r="E1918" s="70" t="s">
        <v>888</v>
      </c>
      <c r="F1918" s="70">
        <v>1</v>
      </c>
      <c r="G1918" s="69" t="s">
        <v>1174</v>
      </c>
      <c r="H1918" s="69" t="s">
        <v>678</v>
      </c>
      <c r="I1918" t="s">
        <v>922</v>
      </c>
      <c r="J1918" t="s">
        <v>707</v>
      </c>
      <c r="K1918" t="s">
        <v>1163</v>
      </c>
      <c r="L1918" s="69" t="s">
        <v>62</v>
      </c>
      <c r="M1918" s="69" t="s">
        <v>60</v>
      </c>
      <c r="O1918" s="69" t="s">
        <v>1225</v>
      </c>
    </row>
    <row r="1919" spans="1:16" ht="15" x14ac:dyDescent="0.2">
      <c r="A1919" s="70" t="s">
        <v>282</v>
      </c>
      <c r="B1919" s="69">
        <v>2727</v>
      </c>
      <c r="C1919" s="69" t="s">
        <v>700</v>
      </c>
      <c r="D1919" s="70" t="s">
        <v>888</v>
      </c>
      <c r="E1919" s="70" t="s">
        <v>888</v>
      </c>
      <c r="F1919" s="70">
        <v>1</v>
      </c>
      <c r="G1919" s="69" t="s">
        <v>1174</v>
      </c>
      <c r="H1919" s="69" t="s">
        <v>678</v>
      </c>
      <c r="I1919" t="s">
        <v>922</v>
      </c>
      <c r="J1919" t="s">
        <v>707</v>
      </c>
      <c r="K1919" t="s">
        <v>1163</v>
      </c>
      <c r="L1919" s="69" t="s">
        <v>62</v>
      </c>
      <c r="M1919" s="69" t="s">
        <v>60</v>
      </c>
      <c r="O1919" s="69" t="s">
        <v>1225</v>
      </c>
    </row>
    <row r="1920" spans="1:16" ht="15" x14ac:dyDescent="0.2">
      <c r="A1920" s="70" t="s">
        <v>328</v>
      </c>
      <c r="B1920" s="69">
        <v>3398</v>
      </c>
      <c r="C1920" s="69" t="s">
        <v>700</v>
      </c>
      <c r="D1920" s="70" t="s">
        <v>888</v>
      </c>
      <c r="E1920" s="70" t="s">
        <v>888</v>
      </c>
      <c r="F1920" s="69">
        <v>1</v>
      </c>
      <c r="G1920" s="69" t="s">
        <v>1174</v>
      </c>
      <c r="H1920" s="69" t="s">
        <v>678</v>
      </c>
      <c r="I1920" t="s">
        <v>922</v>
      </c>
      <c r="J1920" t="s">
        <v>707</v>
      </c>
      <c r="K1920" t="s">
        <v>1163</v>
      </c>
      <c r="L1920" s="69" t="s">
        <v>62</v>
      </c>
      <c r="M1920" s="69" t="s">
        <v>60</v>
      </c>
      <c r="O1920" s="69" t="s">
        <v>1225</v>
      </c>
    </row>
    <row r="1921" spans="1:15" ht="15" x14ac:dyDescent="0.2">
      <c r="A1921" s="70" t="s">
        <v>328</v>
      </c>
      <c r="B1921" s="69">
        <v>3399</v>
      </c>
      <c r="C1921" s="69" t="s">
        <v>700</v>
      </c>
      <c r="D1921" s="70" t="s">
        <v>888</v>
      </c>
      <c r="E1921" s="70" t="s">
        <v>888</v>
      </c>
      <c r="F1921" s="69">
        <v>1</v>
      </c>
      <c r="G1921" s="69" t="s">
        <v>1174</v>
      </c>
      <c r="H1921" s="69" t="s">
        <v>678</v>
      </c>
      <c r="I1921" t="s">
        <v>922</v>
      </c>
      <c r="J1921" t="s">
        <v>707</v>
      </c>
      <c r="K1921" t="s">
        <v>1163</v>
      </c>
      <c r="L1921" s="69" t="s">
        <v>62</v>
      </c>
      <c r="M1921" s="69" t="s">
        <v>60</v>
      </c>
      <c r="O1921" s="69" t="s">
        <v>1225</v>
      </c>
    </row>
    <row r="1922" spans="1:15" ht="15" x14ac:dyDescent="0.2">
      <c r="A1922" s="70" t="s">
        <v>282</v>
      </c>
      <c r="B1922" s="69">
        <v>2707</v>
      </c>
      <c r="C1922" s="69" t="s">
        <v>700</v>
      </c>
      <c r="D1922" s="70" t="s">
        <v>911</v>
      </c>
      <c r="E1922" s="70" t="s">
        <v>911</v>
      </c>
      <c r="F1922" s="70">
        <v>1</v>
      </c>
      <c r="G1922" s="69" t="s">
        <v>1174</v>
      </c>
      <c r="H1922" s="69" t="s">
        <v>678</v>
      </c>
      <c r="I1922" t="s">
        <v>922</v>
      </c>
      <c r="J1922" t="s">
        <v>707</v>
      </c>
      <c r="K1922" t="s">
        <v>1163</v>
      </c>
      <c r="L1922" s="69" t="s">
        <v>62</v>
      </c>
      <c r="M1922" s="69" t="s">
        <v>60</v>
      </c>
      <c r="O1922" s="69" t="s">
        <v>1225</v>
      </c>
    </row>
    <row r="1923" spans="1:15" ht="15" x14ac:dyDescent="0.2">
      <c r="A1923" s="70" t="s">
        <v>282</v>
      </c>
      <c r="B1923" s="69">
        <v>2708</v>
      </c>
      <c r="C1923" s="69" t="s">
        <v>700</v>
      </c>
      <c r="D1923" s="70" t="s">
        <v>911</v>
      </c>
      <c r="E1923" s="70" t="s">
        <v>911</v>
      </c>
      <c r="F1923" s="70">
        <v>1</v>
      </c>
      <c r="G1923" s="69" t="s">
        <v>1174</v>
      </c>
      <c r="H1923" s="69" t="s">
        <v>678</v>
      </c>
      <c r="I1923" t="s">
        <v>922</v>
      </c>
      <c r="J1923" t="s">
        <v>707</v>
      </c>
      <c r="K1923" t="s">
        <v>1163</v>
      </c>
      <c r="L1923" s="69" t="s">
        <v>62</v>
      </c>
      <c r="M1923" s="69" t="s">
        <v>60</v>
      </c>
      <c r="O1923" s="69" t="s">
        <v>1225</v>
      </c>
    </row>
    <row r="1924" spans="1:15" ht="15" x14ac:dyDescent="0.2">
      <c r="A1924" s="70" t="s">
        <v>441</v>
      </c>
      <c r="B1924" s="69">
        <v>5300</v>
      </c>
      <c r="C1924" s="69" t="s">
        <v>700</v>
      </c>
      <c r="D1924" s="70" t="s">
        <v>911</v>
      </c>
      <c r="E1924" s="70" t="s">
        <v>911</v>
      </c>
      <c r="F1924" s="70">
        <v>1</v>
      </c>
      <c r="G1924" s="69" t="s">
        <v>1174</v>
      </c>
      <c r="H1924" s="69" t="s">
        <v>678</v>
      </c>
      <c r="I1924" s="69" t="s">
        <v>922</v>
      </c>
      <c r="J1924" t="s">
        <v>707</v>
      </c>
      <c r="K1924" t="s">
        <v>1163</v>
      </c>
      <c r="L1924" s="69" t="s">
        <v>62</v>
      </c>
      <c r="M1924" s="69" t="s">
        <v>60</v>
      </c>
      <c r="O1924" s="69" t="s">
        <v>1224</v>
      </c>
    </row>
    <row r="1925" spans="1:15" ht="15" x14ac:dyDescent="0.2">
      <c r="A1925" s="70" t="s">
        <v>441</v>
      </c>
      <c r="B1925" s="69">
        <v>5304</v>
      </c>
      <c r="C1925" s="69" t="s">
        <v>700</v>
      </c>
      <c r="D1925" s="70" t="s">
        <v>911</v>
      </c>
      <c r="E1925" s="70" t="s">
        <v>911</v>
      </c>
      <c r="F1925" s="70">
        <v>1</v>
      </c>
      <c r="G1925" s="69" t="s">
        <v>1174</v>
      </c>
      <c r="H1925" s="69" t="s">
        <v>678</v>
      </c>
      <c r="I1925" t="s">
        <v>922</v>
      </c>
      <c r="J1925" t="s">
        <v>707</v>
      </c>
      <c r="K1925" t="s">
        <v>1163</v>
      </c>
      <c r="L1925" s="69" t="s">
        <v>62</v>
      </c>
      <c r="M1925" s="69" t="s">
        <v>60</v>
      </c>
      <c r="O1925" s="69" t="s">
        <v>1225</v>
      </c>
    </row>
    <row r="1926" spans="1:15" ht="15" x14ac:dyDescent="0.2">
      <c r="A1926" s="70" t="s">
        <v>441</v>
      </c>
      <c r="B1926" s="69">
        <v>5305</v>
      </c>
      <c r="C1926" s="69" t="s">
        <v>700</v>
      </c>
      <c r="D1926" s="70" t="s">
        <v>911</v>
      </c>
      <c r="E1926" s="70" t="s">
        <v>911</v>
      </c>
      <c r="F1926" s="70">
        <v>1</v>
      </c>
      <c r="G1926" s="69" t="s">
        <v>1174</v>
      </c>
      <c r="H1926" s="69" t="s">
        <v>678</v>
      </c>
      <c r="I1926" t="s">
        <v>922</v>
      </c>
      <c r="J1926" t="s">
        <v>707</v>
      </c>
      <c r="K1926" t="s">
        <v>1163</v>
      </c>
      <c r="L1926" s="69" t="s">
        <v>62</v>
      </c>
      <c r="M1926" s="69" t="s">
        <v>60</v>
      </c>
      <c r="O1926" s="69" t="s">
        <v>1225</v>
      </c>
    </row>
    <row r="1927" spans="1:15" ht="15" x14ac:dyDescent="0.2">
      <c r="A1927" s="70" t="s">
        <v>475</v>
      </c>
      <c r="B1927" s="69">
        <v>5570</v>
      </c>
      <c r="C1927" s="69" t="s">
        <v>700</v>
      </c>
      <c r="D1927" s="70" t="s">
        <v>911</v>
      </c>
      <c r="E1927" s="70" t="s">
        <v>911</v>
      </c>
      <c r="F1927" s="70">
        <v>1</v>
      </c>
      <c r="G1927" s="69" t="s">
        <v>1174</v>
      </c>
      <c r="H1927" s="69" t="s">
        <v>678</v>
      </c>
      <c r="I1927" s="69" t="s">
        <v>922</v>
      </c>
      <c r="J1927" t="s">
        <v>707</v>
      </c>
      <c r="K1927" t="s">
        <v>1163</v>
      </c>
      <c r="L1927" s="69" t="s">
        <v>62</v>
      </c>
      <c r="M1927" s="69" t="s">
        <v>60</v>
      </c>
      <c r="O1927" s="69" t="s">
        <v>1224</v>
      </c>
    </row>
    <row r="1928" spans="1:15" ht="15" x14ac:dyDescent="0.2">
      <c r="A1928" s="69" t="s">
        <v>117</v>
      </c>
      <c r="B1928" s="69">
        <v>644</v>
      </c>
      <c r="C1928" s="69" t="s">
        <v>700</v>
      </c>
      <c r="D1928" s="70" t="s">
        <v>911</v>
      </c>
      <c r="E1928" s="70" t="s">
        <v>911</v>
      </c>
      <c r="F1928" s="69">
        <v>1</v>
      </c>
      <c r="G1928" s="69" t="s">
        <v>1174</v>
      </c>
      <c r="H1928" s="69" t="s">
        <v>678</v>
      </c>
      <c r="I1928" s="69" t="s">
        <v>922</v>
      </c>
      <c r="J1928" t="s">
        <v>707</v>
      </c>
      <c r="K1928" t="s">
        <v>1163</v>
      </c>
      <c r="L1928" s="69" t="s">
        <v>62</v>
      </c>
      <c r="M1928" s="69" t="s">
        <v>60</v>
      </c>
      <c r="O1928" s="69" t="s">
        <v>1224</v>
      </c>
    </row>
    <row r="1929" spans="1:15" ht="15" x14ac:dyDescent="0.2">
      <c r="A1929" s="70" t="s">
        <v>298</v>
      </c>
      <c r="B1929" s="69">
        <v>3005</v>
      </c>
      <c r="C1929" s="69" t="s">
        <v>700</v>
      </c>
      <c r="D1929" s="70" t="s">
        <v>912</v>
      </c>
      <c r="E1929" s="70" t="s">
        <v>912</v>
      </c>
      <c r="F1929" s="70">
        <v>1</v>
      </c>
      <c r="G1929" s="69" t="s">
        <v>1174</v>
      </c>
      <c r="H1929" s="69" t="s">
        <v>678</v>
      </c>
      <c r="I1929" s="69" t="s">
        <v>922</v>
      </c>
      <c r="J1929" t="s">
        <v>707</v>
      </c>
      <c r="K1929" t="s">
        <v>1163</v>
      </c>
      <c r="L1929" s="69" t="s">
        <v>62</v>
      </c>
      <c r="M1929" s="69" t="s">
        <v>60</v>
      </c>
      <c r="O1929" s="69" t="s">
        <v>1224</v>
      </c>
    </row>
    <row r="1930" spans="1:15" ht="15" x14ac:dyDescent="0.2">
      <c r="A1930" s="69" t="s">
        <v>84</v>
      </c>
      <c r="B1930" s="69">
        <v>374</v>
      </c>
      <c r="C1930" s="69" t="s">
        <v>700</v>
      </c>
      <c r="D1930" s="70" t="s">
        <v>889</v>
      </c>
      <c r="E1930" s="70" t="s">
        <v>889</v>
      </c>
      <c r="F1930" s="69">
        <v>1</v>
      </c>
      <c r="G1930" s="69" t="s">
        <v>1174</v>
      </c>
      <c r="H1930" s="69" t="s">
        <v>678</v>
      </c>
      <c r="I1930" s="69" t="s">
        <v>922</v>
      </c>
      <c r="J1930" t="s">
        <v>707</v>
      </c>
      <c r="K1930" s="69" t="s">
        <v>1163</v>
      </c>
      <c r="L1930" s="69" t="s">
        <v>62</v>
      </c>
      <c r="M1930" s="69" t="s">
        <v>60</v>
      </c>
      <c r="N1930" s="69"/>
      <c r="O1930" s="69" t="s">
        <v>1224</v>
      </c>
    </row>
    <row r="1931" spans="1:15" ht="15" x14ac:dyDescent="0.2">
      <c r="A1931" s="69" t="s">
        <v>117</v>
      </c>
      <c r="B1931" s="69">
        <v>673</v>
      </c>
      <c r="C1931" s="69" t="s">
        <v>700</v>
      </c>
      <c r="D1931" s="70" t="s">
        <v>889</v>
      </c>
      <c r="E1931" s="70" t="s">
        <v>889</v>
      </c>
      <c r="F1931" s="69">
        <v>1</v>
      </c>
      <c r="G1931" s="69" t="s">
        <v>1174</v>
      </c>
      <c r="H1931" s="69" t="s">
        <v>678</v>
      </c>
      <c r="I1931" t="s">
        <v>922</v>
      </c>
      <c r="J1931" t="s">
        <v>707</v>
      </c>
      <c r="K1931" s="69" t="s">
        <v>1163</v>
      </c>
      <c r="L1931" s="69" t="s">
        <v>62</v>
      </c>
      <c r="M1931" s="69" t="s">
        <v>60</v>
      </c>
      <c r="N1931" s="69"/>
      <c r="O1931" s="69" t="s">
        <v>1225</v>
      </c>
    </row>
    <row r="1932" spans="1:15" ht="15" x14ac:dyDescent="0.2">
      <c r="A1932" s="69" t="s">
        <v>117</v>
      </c>
      <c r="B1932" s="69">
        <v>674</v>
      </c>
      <c r="C1932" s="69" t="s">
        <v>700</v>
      </c>
      <c r="D1932" s="70" t="s">
        <v>889</v>
      </c>
      <c r="E1932" s="70" t="s">
        <v>889</v>
      </c>
      <c r="F1932" s="69">
        <v>1</v>
      </c>
      <c r="G1932" s="69" t="s">
        <v>1174</v>
      </c>
      <c r="H1932" s="69" t="s">
        <v>678</v>
      </c>
      <c r="I1932" t="s">
        <v>922</v>
      </c>
      <c r="J1932" t="s">
        <v>707</v>
      </c>
      <c r="K1932" s="69" t="s">
        <v>1163</v>
      </c>
      <c r="L1932" s="69" t="s">
        <v>62</v>
      </c>
      <c r="M1932" s="69" t="s">
        <v>60</v>
      </c>
      <c r="N1932" s="69"/>
      <c r="O1932" s="69" t="s">
        <v>1225</v>
      </c>
    </row>
    <row r="1933" spans="1:15" ht="15" x14ac:dyDescent="0.2">
      <c r="A1933" s="70" t="s">
        <v>282</v>
      </c>
      <c r="B1933" s="69">
        <v>2687</v>
      </c>
      <c r="C1933" s="69" t="s">
        <v>700</v>
      </c>
      <c r="D1933" s="70" t="s">
        <v>759</v>
      </c>
      <c r="E1933" s="70" t="s">
        <v>759</v>
      </c>
      <c r="F1933" s="69">
        <v>1</v>
      </c>
      <c r="G1933" s="69" t="s">
        <v>1174</v>
      </c>
      <c r="H1933" s="69" t="s">
        <v>678</v>
      </c>
      <c r="I1933" s="69" t="s">
        <v>922</v>
      </c>
      <c r="J1933" t="s">
        <v>707</v>
      </c>
      <c r="K1933" s="69" t="s">
        <v>1163</v>
      </c>
      <c r="L1933" s="69" t="s">
        <v>62</v>
      </c>
      <c r="M1933" s="69" t="s">
        <v>60</v>
      </c>
      <c r="N1933" s="69"/>
      <c r="O1933" s="69" t="s">
        <v>1224</v>
      </c>
    </row>
    <row r="1934" spans="1:15" ht="15" x14ac:dyDescent="0.2">
      <c r="A1934" s="69" t="s">
        <v>117</v>
      </c>
      <c r="B1934" s="69">
        <v>633</v>
      </c>
      <c r="C1934" s="69" t="s">
        <v>700</v>
      </c>
      <c r="D1934" s="70" t="s">
        <v>759</v>
      </c>
      <c r="E1934" s="70" t="s">
        <v>759</v>
      </c>
      <c r="F1934" s="69">
        <v>1</v>
      </c>
      <c r="G1934" s="69" t="s">
        <v>1174</v>
      </c>
      <c r="H1934" s="69" t="s">
        <v>678</v>
      </c>
      <c r="I1934" s="69" t="s">
        <v>922</v>
      </c>
      <c r="J1934" t="s">
        <v>707</v>
      </c>
      <c r="K1934" s="69" t="s">
        <v>1163</v>
      </c>
      <c r="L1934" s="69" t="s">
        <v>62</v>
      </c>
      <c r="M1934" s="69" t="s">
        <v>60</v>
      </c>
      <c r="N1934" s="69"/>
      <c r="O1934" s="69" t="s">
        <v>1224</v>
      </c>
    </row>
    <row r="1935" spans="1:15" ht="15" x14ac:dyDescent="0.2">
      <c r="A1935" s="70" t="s">
        <v>489</v>
      </c>
      <c r="B1935" s="69">
        <v>5767</v>
      </c>
      <c r="C1935" s="69" t="s">
        <v>700</v>
      </c>
      <c r="D1935" s="70" t="s">
        <v>832</v>
      </c>
      <c r="E1935" s="70" t="s">
        <v>832</v>
      </c>
      <c r="F1935" s="70">
        <v>1</v>
      </c>
      <c r="G1935" s="69" t="s">
        <v>1174</v>
      </c>
      <c r="H1935" s="69" t="s">
        <v>678</v>
      </c>
      <c r="I1935" t="s">
        <v>922</v>
      </c>
      <c r="J1935" t="s">
        <v>707</v>
      </c>
      <c r="K1935" s="69" t="s">
        <v>1163</v>
      </c>
      <c r="L1935" s="69" t="s">
        <v>62</v>
      </c>
      <c r="M1935" s="69" t="s">
        <v>60</v>
      </c>
      <c r="N1935" s="69"/>
      <c r="O1935" s="69" t="s">
        <v>1225</v>
      </c>
    </row>
    <row r="1936" spans="1:15" ht="15" x14ac:dyDescent="0.2">
      <c r="A1936" s="70" t="s">
        <v>282</v>
      </c>
      <c r="B1936" s="69">
        <v>2699</v>
      </c>
      <c r="C1936" s="69" t="s">
        <v>700</v>
      </c>
      <c r="D1936" s="70" t="s">
        <v>890</v>
      </c>
      <c r="E1936" s="70" t="s">
        <v>890</v>
      </c>
      <c r="F1936" s="70">
        <v>1</v>
      </c>
      <c r="G1936" s="69" t="s">
        <v>1174</v>
      </c>
      <c r="H1936" s="69" t="s">
        <v>678</v>
      </c>
      <c r="I1936" s="69" t="s">
        <v>922</v>
      </c>
      <c r="J1936" t="s">
        <v>707</v>
      </c>
      <c r="K1936" s="69" t="s">
        <v>1163</v>
      </c>
      <c r="L1936" s="69" t="s">
        <v>62</v>
      </c>
      <c r="M1936" s="69" t="s">
        <v>60</v>
      </c>
      <c r="N1936" s="69"/>
      <c r="O1936" s="69" t="s">
        <v>1224</v>
      </c>
    </row>
    <row r="1937" spans="1:15" ht="15" x14ac:dyDescent="0.2">
      <c r="A1937" s="70" t="s">
        <v>328</v>
      </c>
      <c r="B1937" s="69">
        <v>3363</v>
      </c>
      <c r="C1937" s="69" t="s">
        <v>700</v>
      </c>
      <c r="D1937" s="70" t="s">
        <v>890</v>
      </c>
      <c r="E1937" s="70" t="s">
        <v>890</v>
      </c>
      <c r="F1937" s="69">
        <v>1</v>
      </c>
      <c r="G1937" s="69" t="s">
        <v>1174</v>
      </c>
      <c r="H1937" s="69" t="s">
        <v>678</v>
      </c>
      <c r="I1937" s="69" t="s">
        <v>922</v>
      </c>
      <c r="J1937" t="s">
        <v>707</v>
      </c>
      <c r="K1937" s="69" t="s">
        <v>1163</v>
      </c>
      <c r="L1937" s="69" t="s">
        <v>62</v>
      </c>
      <c r="M1937" s="69" t="s">
        <v>60</v>
      </c>
      <c r="N1937" s="69"/>
      <c r="O1937" s="69" t="s">
        <v>1224</v>
      </c>
    </row>
    <row r="1938" spans="1:15" ht="15" x14ac:dyDescent="0.2">
      <c r="A1938" s="70" t="s">
        <v>328</v>
      </c>
      <c r="B1938" s="69">
        <v>3375</v>
      </c>
      <c r="C1938" s="69" t="s">
        <v>700</v>
      </c>
      <c r="D1938" s="70" t="s">
        <v>890</v>
      </c>
      <c r="E1938" s="70" t="s">
        <v>890</v>
      </c>
      <c r="F1938" s="69">
        <v>1</v>
      </c>
      <c r="G1938" s="69" t="s">
        <v>1174</v>
      </c>
      <c r="H1938" s="69" t="s">
        <v>678</v>
      </c>
      <c r="I1938" t="s">
        <v>922</v>
      </c>
      <c r="J1938" t="s">
        <v>707</v>
      </c>
      <c r="K1938" s="69" t="s">
        <v>1163</v>
      </c>
      <c r="L1938" s="69" t="s">
        <v>62</v>
      </c>
      <c r="M1938" s="69" t="s">
        <v>60</v>
      </c>
      <c r="N1938" s="69"/>
      <c r="O1938" s="69" t="s">
        <v>1225</v>
      </c>
    </row>
    <row r="1939" spans="1:15" ht="15" x14ac:dyDescent="0.2">
      <c r="A1939" s="70" t="s">
        <v>282</v>
      </c>
      <c r="B1939" s="69">
        <v>2688</v>
      </c>
      <c r="C1939" s="69" t="s">
        <v>700</v>
      </c>
      <c r="D1939" s="70" t="s">
        <v>913</v>
      </c>
      <c r="E1939" s="70" t="s">
        <v>913</v>
      </c>
      <c r="F1939" s="70">
        <v>1</v>
      </c>
      <c r="G1939" s="69" t="s">
        <v>1174</v>
      </c>
      <c r="H1939" s="69" t="s">
        <v>678</v>
      </c>
      <c r="I1939" s="69" t="s">
        <v>922</v>
      </c>
      <c r="J1939" t="s">
        <v>707</v>
      </c>
      <c r="K1939" s="69" t="s">
        <v>1163</v>
      </c>
      <c r="L1939" s="69" t="s">
        <v>62</v>
      </c>
      <c r="M1939" s="69" t="s">
        <v>60</v>
      </c>
      <c r="N1939" s="69"/>
      <c r="O1939" s="69" t="s">
        <v>1224</v>
      </c>
    </row>
    <row r="1940" spans="1:15" ht="15" x14ac:dyDescent="0.2">
      <c r="A1940" s="70" t="s">
        <v>282</v>
      </c>
      <c r="B1940" s="69">
        <v>2725</v>
      </c>
      <c r="C1940" s="69" t="s">
        <v>700</v>
      </c>
      <c r="D1940" s="70" t="s">
        <v>751</v>
      </c>
      <c r="E1940" s="70" t="s">
        <v>751</v>
      </c>
      <c r="F1940" s="70">
        <v>1</v>
      </c>
      <c r="G1940" s="69" t="s">
        <v>1174</v>
      </c>
      <c r="H1940" s="69" t="s">
        <v>678</v>
      </c>
      <c r="I1940" t="s">
        <v>922</v>
      </c>
      <c r="J1940" t="s">
        <v>707</v>
      </c>
      <c r="K1940" t="s">
        <v>1163</v>
      </c>
      <c r="L1940" s="69" t="s">
        <v>62</v>
      </c>
      <c r="M1940" s="69" t="s">
        <v>60</v>
      </c>
      <c r="O1940" s="69" t="s">
        <v>1225</v>
      </c>
    </row>
    <row r="1941" spans="1:15" ht="15" x14ac:dyDescent="0.2">
      <c r="A1941" s="70" t="s">
        <v>489</v>
      </c>
      <c r="B1941" s="69">
        <v>5754</v>
      </c>
      <c r="C1941" s="69" t="s">
        <v>700</v>
      </c>
      <c r="D1941" s="70" t="s">
        <v>751</v>
      </c>
      <c r="E1941" s="70" t="s">
        <v>751</v>
      </c>
      <c r="F1941" s="70">
        <v>1</v>
      </c>
      <c r="G1941" s="69" t="s">
        <v>1174</v>
      </c>
      <c r="H1941" s="69" t="s">
        <v>678</v>
      </c>
      <c r="I1941" t="s">
        <v>922</v>
      </c>
      <c r="J1941" t="s">
        <v>707</v>
      </c>
      <c r="K1941" t="s">
        <v>1163</v>
      </c>
      <c r="L1941" s="69" t="s">
        <v>62</v>
      </c>
      <c r="M1941" s="69" t="s">
        <v>60</v>
      </c>
      <c r="O1941" s="69" t="s">
        <v>1225</v>
      </c>
    </row>
    <row r="1942" spans="1:15" ht="15" x14ac:dyDescent="0.2">
      <c r="A1942" s="70" t="s">
        <v>489</v>
      </c>
      <c r="B1942" s="69">
        <v>5755</v>
      </c>
      <c r="C1942" s="69" t="s">
        <v>700</v>
      </c>
      <c r="D1942" s="70" t="s">
        <v>751</v>
      </c>
      <c r="E1942" s="70" t="s">
        <v>751</v>
      </c>
      <c r="F1942" s="70">
        <v>1</v>
      </c>
      <c r="G1942" s="69" t="s">
        <v>1174</v>
      </c>
      <c r="H1942" s="69" t="s">
        <v>678</v>
      </c>
      <c r="I1942" t="s">
        <v>922</v>
      </c>
      <c r="J1942" t="s">
        <v>707</v>
      </c>
      <c r="K1942" t="s">
        <v>1163</v>
      </c>
      <c r="L1942" s="69" t="s">
        <v>62</v>
      </c>
      <c r="M1942" s="69" t="s">
        <v>60</v>
      </c>
      <c r="O1942" s="69" t="s">
        <v>1225</v>
      </c>
    </row>
    <row r="1943" spans="1:15" ht="15" x14ac:dyDescent="0.2">
      <c r="A1943" s="69" t="s">
        <v>117</v>
      </c>
      <c r="B1943" s="69">
        <v>630</v>
      </c>
      <c r="C1943" s="69" t="s">
        <v>700</v>
      </c>
      <c r="D1943" s="70" t="s">
        <v>751</v>
      </c>
      <c r="E1943" s="70" t="s">
        <v>751</v>
      </c>
      <c r="F1943" s="69">
        <v>1</v>
      </c>
      <c r="G1943" s="69" t="s">
        <v>1174</v>
      </c>
      <c r="H1943" s="69" t="s">
        <v>678</v>
      </c>
      <c r="I1943" s="69" t="s">
        <v>922</v>
      </c>
      <c r="J1943" t="s">
        <v>707</v>
      </c>
      <c r="K1943" t="s">
        <v>1163</v>
      </c>
      <c r="L1943" s="69" t="s">
        <v>62</v>
      </c>
      <c r="M1943" s="69" t="s">
        <v>60</v>
      </c>
      <c r="O1943" s="69" t="s">
        <v>1224</v>
      </c>
    </row>
    <row r="1944" spans="1:15" ht="15" x14ac:dyDescent="0.2">
      <c r="A1944" s="69" t="s">
        <v>117</v>
      </c>
      <c r="B1944" s="69">
        <v>676</v>
      </c>
      <c r="C1944" s="69" t="s">
        <v>700</v>
      </c>
      <c r="D1944" s="70" t="s">
        <v>751</v>
      </c>
      <c r="E1944" s="70" t="s">
        <v>751</v>
      </c>
      <c r="F1944" s="69">
        <v>1</v>
      </c>
      <c r="G1944" s="69" t="s">
        <v>1174</v>
      </c>
      <c r="H1944" s="69" t="s">
        <v>678</v>
      </c>
      <c r="I1944" t="s">
        <v>922</v>
      </c>
      <c r="J1944" t="s">
        <v>707</v>
      </c>
      <c r="K1944" t="s">
        <v>1163</v>
      </c>
      <c r="L1944" s="69" t="s">
        <v>62</v>
      </c>
      <c r="M1944" s="69" t="s">
        <v>60</v>
      </c>
      <c r="O1944" s="69" t="s">
        <v>1225</v>
      </c>
    </row>
    <row r="1945" spans="1:15" ht="15" x14ac:dyDescent="0.2">
      <c r="A1945" s="69" t="s">
        <v>117</v>
      </c>
      <c r="B1945" s="69">
        <v>677</v>
      </c>
      <c r="C1945" s="69" t="s">
        <v>700</v>
      </c>
      <c r="D1945" s="70" t="s">
        <v>751</v>
      </c>
      <c r="E1945" s="70" t="s">
        <v>751</v>
      </c>
      <c r="F1945" s="69">
        <v>1</v>
      </c>
      <c r="G1945" s="69" t="s">
        <v>1174</v>
      </c>
      <c r="H1945" s="69" t="s">
        <v>678</v>
      </c>
      <c r="I1945" t="s">
        <v>922</v>
      </c>
      <c r="J1945" t="s">
        <v>707</v>
      </c>
      <c r="K1945" t="s">
        <v>1163</v>
      </c>
      <c r="L1945" s="69" t="s">
        <v>62</v>
      </c>
      <c r="M1945" s="69" t="s">
        <v>60</v>
      </c>
      <c r="O1945" s="69" t="s">
        <v>1225</v>
      </c>
    </row>
    <row r="1946" spans="1:15" ht="15" x14ac:dyDescent="0.2">
      <c r="A1946" s="70" t="s">
        <v>181</v>
      </c>
      <c r="B1946" s="69">
        <v>1082</v>
      </c>
      <c r="C1946" s="69" t="s">
        <v>700</v>
      </c>
      <c r="D1946" s="69" t="s">
        <v>899</v>
      </c>
      <c r="E1946" s="69" t="s">
        <v>899</v>
      </c>
      <c r="F1946" s="69">
        <v>1</v>
      </c>
      <c r="G1946" s="69" t="s">
        <v>1174</v>
      </c>
      <c r="H1946" s="69" t="s">
        <v>678</v>
      </c>
      <c r="I1946" s="69" t="s">
        <v>922</v>
      </c>
      <c r="J1946" t="s">
        <v>707</v>
      </c>
      <c r="K1946" t="s">
        <v>1163</v>
      </c>
      <c r="L1946" s="69" t="s">
        <v>62</v>
      </c>
      <c r="M1946" s="69" t="s">
        <v>60</v>
      </c>
      <c r="O1946" s="69" t="s">
        <v>1224</v>
      </c>
    </row>
    <row r="1947" spans="1:15" ht="15" x14ac:dyDescent="0.2">
      <c r="A1947" s="70" t="s">
        <v>181</v>
      </c>
      <c r="B1947" s="69">
        <v>1152</v>
      </c>
      <c r="C1947" s="69" t="s">
        <v>700</v>
      </c>
      <c r="D1947" s="70" t="s">
        <v>763</v>
      </c>
      <c r="E1947" s="70" t="s">
        <v>763</v>
      </c>
      <c r="F1947" s="69">
        <v>1</v>
      </c>
      <c r="G1947" s="69" t="s">
        <v>1174</v>
      </c>
      <c r="H1947" s="69" t="s">
        <v>678</v>
      </c>
      <c r="I1947" s="69" t="s">
        <v>922</v>
      </c>
      <c r="J1947" t="s">
        <v>707</v>
      </c>
      <c r="K1947" t="s">
        <v>1163</v>
      </c>
      <c r="L1947" s="69" t="s">
        <v>62</v>
      </c>
      <c r="M1947" s="69" t="s">
        <v>60</v>
      </c>
      <c r="O1947" s="69" t="s">
        <v>1224</v>
      </c>
    </row>
    <row r="1948" spans="1:15" ht="15" x14ac:dyDescent="0.2">
      <c r="A1948" s="70" t="s">
        <v>207</v>
      </c>
      <c r="B1948" s="69">
        <v>1344</v>
      </c>
      <c r="C1948" s="69" t="s">
        <v>700</v>
      </c>
      <c r="D1948" s="70" t="s">
        <v>763</v>
      </c>
      <c r="E1948" s="70" t="s">
        <v>763</v>
      </c>
      <c r="F1948" s="69">
        <v>1</v>
      </c>
      <c r="G1948" s="69" t="s">
        <v>1174</v>
      </c>
      <c r="H1948" s="69" t="s">
        <v>678</v>
      </c>
      <c r="I1948" t="s">
        <v>922</v>
      </c>
      <c r="J1948" t="s">
        <v>707</v>
      </c>
      <c r="K1948" t="s">
        <v>1163</v>
      </c>
      <c r="L1948" s="69" t="s">
        <v>62</v>
      </c>
      <c r="M1948" s="69" t="s">
        <v>60</v>
      </c>
      <c r="O1948" s="69" t="s">
        <v>1225</v>
      </c>
    </row>
    <row r="1949" spans="1:15" ht="15" x14ac:dyDescent="0.2">
      <c r="A1949" s="70" t="s">
        <v>207</v>
      </c>
      <c r="B1949" s="69">
        <v>1345</v>
      </c>
      <c r="C1949" s="69" t="s">
        <v>700</v>
      </c>
      <c r="D1949" s="70" t="s">
        <v>763</v>
      </c>
      <c r="E1949" s="70" t="s">
        <v>763</v>
      </c>
      <c r="F1949" s="69">
        <v>1</v>
      </c>
      <c r="G1949" s="69" t="s">
        <v>1174</v>
      </c>
      <c r="H1949" s="69" t="s">
        <v>678</v>
      </c>
      <c r="I1949" t="s">
        <v>922</v>
      </c>
      <c r="J1949" t="s">
        <v>707</v>
      </c>
      <c r="K1949" t="s">
        <v>1163</v>
      </c>
      <c r="L1949" s="69" t="s">
        <v>62</v>
      </c>
      <c r="M1949" s="69" t="s">
        <v>60</v>
      </c>
      <c r="O1949" s="69" t="s">
        <v>1225</v>
      </c>
    </row>
    <row r="1950" spans="1:15" ht="15" x14ac:dyDescent="0.2">
      <c r="A1950" s="69" t="s">
        <v>117</v>
      </c>
      <c r="B1950" s="69">
        <v>648</v>
      </c>
      <c r="C1950" s="69" t="s">
        <v>700</v>
      </c>
      <c r="D1950" s="70" t="s">
        <v>763</v>
      </c>
      <c r="E1950" s="70" t="s">
        <v>763</v>
      </c>
      <c r="F1950" s="69">
        <v>1</v>
      </c>
      <c r="G1950" s="69" t="s">
        <v>1174</v>
      </c>
      <c r="H1950" s="69" t="s">
        <v>678</v>
      </c>
      <c r="I1950" s="69" t="s">
        <v>922</v>
      </c>
      <c r="J1950" t="s">
        <v>707</v>
      </c>
      <c r="K1950" t="s">
        <v>1163</v>
      </c>
      <c r="L1950" s="69" t="s">
        <v>62</v>
      </c>
      <c r="M1950" s="69" t="s">
        <v>60</v>
      </c>
      <c r="O1950" s="69" t="s">
        <v>1224</v>
      </c>
    </row>
    <row r="1951" spans="1:15" ht="15" x14ac:dyDescent="0.2">
      <c r="A1951" s="69" t="s">
        <v>117</v>
      </c>
      <c r="B1951" s="69">
        <v>680</v>
      </c>
      <c r="C1951" s="69" t="s">
        <v>700</v>
      </c>
      <c r="D1951" s="70" t="s">
        <v>763</v>
      </c>
      <c r="E1951" s="70" t="s">
        <v>763</v>
      </c>
      <c r="F1951" s="69">
        <v>1</v>
      </c>
      <c r="G1951" s="69" t="s">
        <v>1174</v>
      </c>
      <c r="H1951" s="69" t="s">
        <v>678</v>
      </c>
      <c r="I1951" t="s">
        <v>922</v>
      </c>
      <c r="J1951" t="s">
        <v>707</v>
      </c>
      <c r="K1951" t="s">
        <v>1163</v>
      </c>
      <c r="L1951" s="69" t="s">
        <v>62</v>
      </c>
      <c r="M1951" s="69" t="s">
        <v>60</v>
      </c>
      <c r="O1951" s="69" t="s">
        <v>1225</v>
      </c>
    </row>
    <row r="1952" spans="1:15" ht="15" x14ac:dyDescent="0.2">
      <c r="A1952" s="69" t="s">
        <v>117</v>
      </c>
      <c r="B1952" s="69">
        <v>681</v>
      </c>
      <c r="C1952" s="69" t="s">
        <v>700</v>
      </c>
      <c r="D1952" s="70" t="s">
        <v>763</v>
      </c>
      <c r="E1952" s="70" t="s">
        <v>763</v>
      </c>
      <c r="F1952" s="69">
        <v>1</v>
      </c>
      <c r="G1952" s="69" t="s">
        <v>1174</v>
      </c>
      <c r="H1952" s="69" t="s">
        <v>678</v>
      </c>
      <c r="I1952" t="s">
        <v>922</v>
      </c>
      <c r="J1952" t="s">
        <v>707</v>
      </c>
      <c r="K1952" t="s">
        <v>1163</v>
      </c>
      <c r="L1952" s="69" t="s">
        <v>62</v>
      </c>
      <c r="M1952" s="69" t="s">
        <v>60</v>
      </c>
      <c r="O1952" s="69" t="s">
        <v>1225</v>
      </c>
    </row>
    <row r="1953" spans="1:15" ht="15" x14ac:dyDescent="0.2">
      <c r="A1953" s="70" t="s">
        <v>207</v>
      </c>
      <c r="B1953" s="69">
        <v>1336</v>
      </c>
      <c r="C1953" s="69" t="s">
        <v>700</v>
      </c>
      <c r="D1953" s="70" t="s">
        <v>915</v>
      </c>
      <c r="E1953" s="70" t="s">
        <v>915</v>
      </c>
      <c r="F1953" s="69">
        <v>1</v>
      </c>
      <c r="G1953" s="69" t="s">
        <v>1174</v>
      </c>
      <c r="H1953" s="69" t="s">
        <v>678</v>
      </c>
      <c r="I1953" s="69" t="s">
        <v>922</v>
      </c>
      <c r="J1953" t="s">
        <v>707</v>
      </c>
      <c r="K1953" t="s">
        <v>1163</v>
      </c>
      <c r="L1953" s="69" t="s">
        <v>62</v>
      </c>
      <c r="M1953" s="69" t="s">
        <v>60</v>
      </c>
      <c r="O1953" s="69" t="s">
        <v>1224</v>
      </c>
    </row>
    <row r="1954" spans="1:15" ht="15" x14ac:dyDescent="0.2">
      <c r="A1954" s="70" t="s">
        <v>282</v>
      </c>
      <c r="B1954" s="69">
        <v>2693</v>
      </c>
      <c r="C1954" s="69" t="s">
        <v>700</v>
      </c>
      <c r="D1954" s="70" t="s">
        <v>915</v>
      </c>
      <c r="E1954" s="70" t="s">
        <v>915</v>
      </c>
      <c r="F1954" s="69">
        <v>1</v>
      </c>
      <c r="G1954" s="69" t="s">
        <v>1174</v>
      </c>
      <c r="H1954" s="69" t="s">
        <v>678</v>
      </c>
      <c r="I1954" s="69" t="s">
        <v>922</v>
      </c>
      <c r="J1954" t="s">
        <v>707</v>
      </c>
      <c r="K1954" t="s">
        <v>1163</v>
      </c>
      <c r="L1954" s="69" t="s">
        <v>62</v>
      </c>
      <c r="M1954" s="69" t="s">
        <v>60</v>
      </c>
      <c r="O1954" s="69" t="s">
        <v>1224</v>
      </c>
    </row>
    <row r="1955" spans="1:15" ht="15" x14ac:dyDescent="0.2">
      <c r="A1955" s="70" t="s">
        <v>181</v>
      </c>
      <c r="B1955" s="69">
        <v>1086</v>
      </c>
      <c r="C1955" s="69" t="s">
        <v>700</v>
      </c>
      <c r="D1955" s="70" t="s">
        <v>767</v>
      </c>
      <c r="E1955" s="70" t="s">
        <v>767</v>
      </c>
      <c r="F1955" s="70">
        <v>1</v>
      </c>
      <c r="G1955" s="69" t="s">
        <v>1174</v>
      </c>
      <c r="H1955" s="69" t="s">
        <v>678</v>
      </c>
      <c r="I1955" t="s">
        <v>922</v>
      </c>
      <c r="J1955" t="s">
        <v>707</v>
      </c>
      <c r="K1955" t="s">
        <v>1163</v>
      </c>
      <c r="L1955" s="69" t="s">
        <v>62</v>
      </c>
      <c r="M1955" s="69" t="s">
        <v>60</v>
      </c>
      <c r="O1955" s="69" t="s">
        <v>1225</v>
      </c>
    </row>
    <row r="1956" spans="1:15" ht="15" x14ac:dyDescent="0.2">
      <c r="A1956" s="70" t="s">
        <v>181</v>
      </c>
      <c r="B1956" s="69">
        <v>1159</v>
      </c>
      <c r="C1956" s="69" t="s">
        <v>700</v>
      </c>
      <c r="D1956" s="70" t="s">
        <v>767</v>
      </c>
      <c r="E1956" s="70" t="s">
        <v>767</v>
      </c>
      <c r="F1956" s="70">
        <v>1</v>
      </c>
      <c r="G1956" s="69" t="s">
        <v>1174</v>
      </c>
      <c r="H1956" s="69" t="s">
        <v>678</v>
      </c>
      <c r="I1956" t="s">
        <v>922</v>
      </c>
      <c r="J1956" t="s">
        <v>707</v>
      </c>
      <c r="K1956" t="s">
        <v>1163</v>
      </c>
      <c r="L1956" s="69" t="s">
        <v>62</v>
      </c>
      <c r="M1956" s="69" t="s">
        <v>60</v>
      </c>
      <c r="O1956" s="69" t="s">
        <v>1225</v>
      </c>
    </row>
    <row r="1957" spans="1:15" ht="15" x14ac:dyDescent="0.2">
      <c r="A1957" s="70" t="s">
        <v>282</v>
      </c>
      <c r="B1957" s="69">
        <v>2722</v>
      </c>
      <c r="C1957" s="69" t="s">
        <v>700</v>
      </c>
      <c r="D1957" s="70" t="s">
        <v>767</v>
      </c>
      <c r="E1957" s="70" t="s">
        <v>767</v>
      </c>
      <c r="F1957" s="70">
        <v>1</v>
      </c>
      <c r="G1957" s="69" t="s">
        <v>1174</v>
      </c>
      <c r="H1957" s="69" t="s">
        <v>678</v>
      </c>
      <c r="I1957" t="s">
        <v>922</v>
      </c>
      <c r="J1957" t="s">
        <v>707</v>
      </c>
      <c r="K1957" t="s">
        <v>1163</v>
      </c>
      <c r="L1957" s="69" t="s">
        <v>62</v>
      </c>
      <c r="M1957" s="69" t="s">
        <v>60</v>
      </c>
      <c r="O1957" s="69" t="s">
        <v>1225</v>
      </c>
    </row>
    <row r="1958" spans="1:15" ht="15" x14ac:dyDescent="0.2">
      <c r="A1958" s="70" t="s">
        <v>298</v>
      </c>
      <c r="B1958" s="69">
        <v>3001</v>
      </c>
      <c r="C1958" s="69" t="s">
        <v>700</v>
      </c>
      <c r="D1958" s="70" t="s">
        <v>767</v>
      </c>
      <c r="E1958" s="70" t="s">
        <v>767</v>
      </c>
      <c r="F1958" s="70">
        <v>1</v>
      </c>
      <c r="G1958" s="69" t="s">
        <v>1174</v>
      </c>
      <c r="H1958" s="69" t="s">
        <v>678</v>
      </c>
      <c r="I1958" t="s">
        <v>922</v>
      </c>
      <c r="J1958" t="s">
        <v>707</v>
      </c>
      <c r="K1958" t="s">
        <v>1163</v>
      </c>
      <c r="L1958" s="69" t="s">
        <v>62</v>
      </c>
      <c r="M1958" s="69" t="s">
        <v>60</v>
      </c>
      <c r="O1958" s="69" t="s">
        <v>1225</v>
      </c>
    </row>
    <row r="1959" spans="1:15" ht="15" x14ac:dyDescent="0.2">
      <c r="A1959" s="70" t="s">
        <v>298</v>
      </c>
      <c r="B1959" s="69">
        <v>3002</v>
      </c>
      <c r="C1959" s="69" t="s">
        <v>700</v>
      </c>
      <c r="D1959" s="70" t="s">
        <v>767</v>
      </c>
      <c r="E1959" s="70" t="s">
        <v>767</v>
      </c>
      <c r="F1959" s="70">
        <v>1</v>
      </c>
      <c r="G1959" s="69" t="s">
        <v>1174</v>
      </c>
      <c r="H1959" s="69" t="s">
        <v>678</v>
      </c>
      <c r="I1959" t="s">
        <v>922</v>
      </c>
      <c r="J1959" t="s">
        <v>707</v>
      </c>
      <c r="K1959" t="s">
        <v>1163</v>
      </c>
      <c r="L1959" s="69" t="s">
        <v>62</v>
      </c>
      <c r="M1959" s="69" t="s">
        <v>60</v>
      </c>
      <c r="O1959" s="69" t="s">
        <v>1225</v>
      </c>
    </row>
    <row r="1960" spans="1:15" ht="15" x14ac:dyDescent="0.2">
      <c r="A1960" s="69" t="s">
        <v>117</v>
      </c>
      <c r="B1960" s="69">
        <v>659</v>
      </c>
      <c r="C1960" s="69" t="s">
        <v>700</v>
      </c>
      <c r="D1960" s="70" t="s">
        <v>767</v>
      </c>
      <c r="E1960" s="70" t="s">
        <v>767</v>
      </c>
      <c r="F1960" s="69">
        <v>1</v>
      </c>
      <c r="G1960" s="69" t="s">
        <v>1174</v>
      </c>
      <c r="H1960" s="69" t="s">
        <v>678</v>
      </c>
      <c r="I1960" s="69" t="s">
        <v>922</v>
      </c>
      <c r="J1960" t="s">
        <v>707</v>
      </c>
      <c r="K1960" t="s">
        <v>1163</v>
      </c>
      <c r="L1960" s="69" t="s">
        <v>62</v>
      </c>
      <c r="M1960" s="69" t="s">
        <v>60</v>
      </c>
      <c r="O1960" s="69" t="s">
        <v>1224</v>
      </c>
    </row>
    <row r="1961" spans="1:15" ht="15" x14ac:dyDescent="0.2">
      <c r="A1961" s="69" t="s">
        <v>117</v>
      </c>
      <c r="B1961" s="69">
        <v>634</v>
      </c>
      <c r="C1961" s="69" t="s">
        <v>700</v>
      </c>
      <c r="D1961" s="70" t="s">
        <v>720</v>
      </c>
      <c r="E1961" s="70" t="s">
        <v>720</v>
      </c>
      <c r="F1961" s="69">
        <v>1</v>
      </c>
      <c r="G1961" s="69" t="s">
        <v>1174</v>
      </c>
      <c r="H1961" s="69" t="s">
        <v>678</v>
      </c>
      <c r="I1961" s="69" t="s">
        <v>922</v>
      </c>
      <c r="J1961" t="s">
        <v>707</v>
      </c>
      <c r="K1961" t="s">
        <v>1163</v>
      </c>
      <c r="L1961" s="69" t="s">
        <v>62</v>
      </c>
      <c r="M1961" s="69" t="s">
        <v>60</v>
      </c>
      <c r="O1961" s="69" t="s">
        <v>1224</v>
      </c>
    </row>
    <row r="1962" spans="1:15" ht="15" x14ac:dyDescent="0.2">
      <c r="A1962" s="70" t="s">
        <v>181</v>
      </c>
      <c r="B1962" s="69">
        <v>1081</v>
      </c>
      <c r="C1962" s="69" t="s">
        <v>700</v>
      </c>
      <c r="D1962" s="69" t="s">
        <v>1171</v>
      </c>
      <c r="E1962" s="69" t="s">
        <v>892</v>
      </c>
      <c r="F1962" s="69">
        <v>1</v>
      </c>
      <c r="G1962" s="69" t="s">
        <v>1174</v>
      </c>
      <c r="H1962" s="69" t="s">
        <v>678</v>
      </c>
      <c r="I1962" s="69" t="s">
        <v>922</v>
      </c>
      <c r="J1962" t="s">
        <v>707</v>
      </c>
      <c r="K1962" t="s">
        <v>1163</v>
      </c>
      <c r="L1962" s="69" t="s">
        <v>62</v>
      </c>
      <c r="M1962" s="69" t="s">
        <v>60</v>
      </c>
      <c r="O1962" s="69" t="s">
        <v>1224</v>
      </c>
    </row>
    <row r="1963" spans="1:15" ht="15" x14ac:dyDescent="0.2">
      <c r="A1963" s="70" t="s">
        <v>181</v>
      </c>
      <c r="B1963" s="69">
        <v>1153</v>
      </c>
      <c r="C1963" s="69" t="s">
        <v>700</v>
      </c>
      <c r="D1963" s="69" t="s">
        <v>1171</v>
      </c>
      <c r="E1963" s="69" t="s">
        <v>892</v>
      </c>
      <c r="F1963" s="69">
        <v>1</v>
      </c>
      <c r="G1963" s="69" t="s">
        <v>1174</v>
      </c>
      <c r="H1963" s="69" t="s">
        <v>678</v>
      </c>
      <c r="I1963" s="69" t="s">
        <v>922</v>
      </c>
      <c r="J1963" t="s">
        <v>707</v>
      </c>
      <c r="K1963" t="s">
        <v>1163</v>
      </c>
      <c r="L1963" s="69" t="s">
        <v>62</v>
      </c>
      <c r="M1963" s="69" t="s">
        <v>60</v>
      </c>
      <c r="O1963" s="69" t="s">
        <v>1224</v>
      </c>
    </row>
    <row r="1964" spans="1:15" ht="15" x14ac:dyDescent="0.2">
      <c r="A1964" s="70" t="s">
        <v>282</v>
      </c>
      <c r="B1964" s="69">
        <v>2691</v>
      </c>
      <c r="C1964" s="69" t="s">
        <v>700</v>
      </c>
      <c r="D1964" s="69" t="s">
        <v>1171</v>
      </c>
      <c r="E1964" s="69" t="s">
        <v>892</v>
      </c>
      <c r="F1964" s="69">
        <v>1</v>
      </c>
      <c r="G1964" s="69" t="s">
        <v>1174</v>
      </c>
      <c r="H1964" s="69" t="s">
        <v>678</v>
      </c>
      <c r="I1964" s="69" t="s">
        <v>922</v>
      </c>
      <c r="J1964" t="s">
        <v>707</v>
      </c>
      <c r="K1964" t="s">
        <v>1163</v>
      </c>
      <c r="L1964" s="69" t="s">
        <v>62</v>
      </c>
      <c r="M1964" s="69" t="s">
        <v>60</v>
      </c>
      <c r="O1964" s="69" t="s">
        <v>1224</v>
      </c>
    </row>
    <row r="1965" spans="1:15" ht="15" x14ac:dyDescent="0.2">
      <c r="A1965" s="70" t="s">
        <v>298</v>
      </c>
      <c r="B1965" s="69">
        <v>2992</v>
      </c>
      <c r="C1965" s="69" t="s">
        <v>700</v>
      </c>
      <c r="D1965" s="70" t="s">
        <v>694</v>
      </c>
      <c r="E1965" s="70" t="s">
        <v>694</v>
      </c>
      <c r="F1965" s="70">
        <v>1</v>
      </c>
      <c r="G1965" s="69" t="s">
        <v>1174</v>
      </c>
      <c r="H1965" s="69" t="s">
        <v>678</v>
      </c>
      <c r="I1965" t="s">
        <v>922</v>
      </c>
      <c r="J1965" t="s">
        <v>707</v>
      </c>
      <c r="K1965" t="s">
        <v>1163</v>
      </c>
      <c r="L1965" s="69" t="s">
        <v>62</v>
      </c>
      <c r="M1965" s="69" t="s">
        <v>60</v>
      </c>
      <c r="O1965" s="69" t="s">
        <v>1225</v>
      </c>
    </row>
    <row r="1966" spans="1:15" ht="15" x14ac:dyDescent="0.2">
      <c r="A1966" s="69" t="s">
        <v>84</v>
      </c>
      <c r="B1966" s="69">
        <v>366</v>
      </c>
      <c r="C1966" s="69" t="s">
        <v>700</v>
      </c>
      <c r="D1966" s="70" t="s">
        <v>694</v>
      </c>
      <c r="E1966" s="70" t="s">
        <v>694</v>
      </c>
      <c r="F1966" s="69">
        <v>1</v>
      </c>
      <c r="G1966" s="69" t="s">
        <v>1174</v>
      </c>
      <c r="H1966" s="69" t="s">
        <v>678</v>
      </c>
      <c r="I1966" t="s">
        <v>922</v>
      </c>
      <c r="J1966" t="s">
        <v>707</v>
      </c>
      <c r="K1966" t="s">
        <v>1163</v>
      </c>
      <c r="L1966" s="69" t="s">
        <v>62</v>
      </c>
      <c r="M1966" s="69" t="s">
        <v>60</v>
      </c>
      <c r="O1966" s="69" t="s">
        <v>1225</v>
      </c>
    </row>
    <row r="1967" spans="1:15" ht="15" x14ac:dyDescent="0.2">
      <c r="A1967" s="69" t="s">
        <v>84</v>
      </c>
      <c r="B1967" s="69">
        <v>367</v>
      </c>
      <c r="C1967" s="69" t="s">
        <v>700</v>
      </c>
      <c r="D1967" s="70" t="s">
        <v>694</v>
      </c>
      <c r="E1967" s="70" t="s">
        <v>694</v>
      </c>
      <c r="F1967" s="69">
        <v>1</v>
      </c>
      <c r="G1967" s="69" t="s">
        <v>1174</v>
      </c>
      <c r="H1967" s="69" t="s">
        <v>678</v>
      </c>
      <c r="I1967" t="s">
        <v>922</v>
      </c>
      <c r="J1967" t="s">
        <v>707</v>
      </c>
      <c r="K1967" t="s">
        <v>1163</v>
      </c>
      <c r="L1967" s="69" t="s">
        <v>62</v>
      </c>
      <c r="M1967" s="69" t="s">
        <v>60</v>
      </c>
      <c r="O1967" s="69" t="s">
        <v>1225</v>
      </c>
    </row>
    <row r="1968" spans="1:15" ht="15" x14ac:dyDescent="0.2">
      <c r="A1968" s="69" t="s">
        <v>84</v>
      </c>
      <c r="B1968" s="69">
        <v>368</v>
      </c>
      <c r="C1968" s="69" t="s">
        <v>700</v>
      </c>
      <c r="D1968" s="70" t="s">
        <v>694</v>
      </c>
      <c r="E1968" s="70" t="s">
        <v>694</v>
      </c>
      <c r="F1968" s="69">
        <v>1</v>
      </c>
      <c r="G1968" s="69" t="s">
        <v>1174</v>
      </c>
      <c r="H1968" s="69" t="s">
        <v>678</v>
      </c>
      <c r="I1968" t="s">
        <v>922</v>
      </c>
      <c r="J1968" t="s">
        <v>707</v>
      </c>
      <c r="K1968" t="s">
        <v>1163</v>
      </c>
      <c r="L1968" s="69" t="s">
        <v>62</v>
      </c>
      <c r="M1968" s="69" t="s">
        <v>60</v>
      </c>
      <c r="O1968" s="69" t="s">
        <v>1225</v>
      </c>
    </row>
    <row r="1969" spans="1:16" ht="15" x14ac:dyDescent="0.2">
      <c r="A1969" s="69" t="s">
        <v>84</v>
      </c>
      <c r="B1969" s="69">
        <v>369</v>
      </c>
      <c r="C1969" s="69" t="s">
        <v>700</v>
      </c>
      <c r="D1969" s="70" t="s">
        <v>694</v>
      </c>
      <c r="E1969" s="70" t="s">
        <v>694</v>
      </c>
      <c r="F1969" s="69">
        <v>1</v>
      </c>
      <c r="G1969" s="69" t="s">
        <v>1174</v>
      </c>
      <c r="H1969" s="69" t="s">
        <v>678</v>
      </c>
      <c r="I1969" t="s">
        <v>922</v>
      </c>
      <c r="J1969" t="s">
        <v>707</v>
      </c>
      <c r="K1969" t="s">
        <v>1163</v>
      </c>
      <c r="L1969" s="69" t="s">
        <v>62</v>
      </c>
      <c r="M1969" s="69" t="s">
        <v>60</v>
      </c>
      <c r="O1969" s="69" t="s">
        <v>1225</v>
      </c>
    </row>
    <row r="1970" spans="1:16" ht="15" x14ac:dyDescent="0.2">
      <c r="A1970" s="69" t="s">
        <v>117</v>
      </c>
      <c r="B1970" s="69">
        <v>650</v>
      </c>
      <c r="C1970" s="69" t="s">
        <v>700</v>
      </c>
      <c r="D1970" s="70" t="s">
        <v>1172</v>
      </c>
      <c r="E1970" s="70" t="s">
        <v>716</v>
      </c>
      <c r="F1970" s="69">
        <v>1</v>
      </c>
      <c r="G1970" s="69" t="s">
        <v>1174</v>
      </c>
      <c r="H1970" s="69" t="s">
        <v>678</v>
      </c>
      <c r="I1970" s="69" t="s">
        <v>922</v>
      </c>
      <c r="J1970" t="s">
        <v>707</v>
      </c>
      <c r="K1970" t="s">
        <v>1163</v>
      </c>
      <c r="L1970" s="69" t="s">
        <v>62</v>
      </c>
      <c r="M1970" s="69" t="s">
        <v>60</v>
      </c>
      <c r="O1970" s="69" t="s">
        <v>1224</v>
      </c>
    </row>
    <row r="1971" spans="1:16" ht="15" x14ac:dyDescent="0.2">
      <c r="A1971" s="70" t="s">
        <v>282</v>
      </c>
      <c r="B1971" s="69">
        <v>2694</v>
      </c>
      <c r="C1971" s="69" t="s">
        <v>700</v>
      </c>
      <c r="D1971" s="70" t="s">
        <v>919</v>
      </c>
      <c r="E1971" s="70" t="s">
        <v>919</v>
      </c>
      <c r="F1971" s="70">
        <v>1</v>
      </c>
      <c r="G1971" s="69" t="s">
        <v>1174</v>
      </c>
      <c r="H1971" s="69" t="s">
        <v>678</v>
      </c>
      <c r="I1971" s="69" t="s">
        <v>922</v>
      </c>
      <c r="J1971" t="s">
        <v>707</v>
      </c>
      <c r="K1971" t="s">
        <v>1163</v>
      </c>
      <c r="L1971" s="69" t="s">
        <v>62</v>
      </c>
      <c r="M1971" s="69" t="s">
        <v>60</v>
      </c>
      <c r="O1971" s="69" t="s">
        <v>1224</v>
      </c>
    </row>
    <row r="1972" spans="1:16" ht="15" x14ac:dyDescent="0.2">
      <c r="A1972" s="69" t="s">
        <v>84</v>
      </c>
      <c r="B1972" s="69">
        <v>372</v>
      </c>
      <c r="C1972" s="69" t="s">
        <v>700</v>
      </c>
      <c r="D1972" s="70" t="s">
        <v>1173</v>
      </c>
      <c r="E1972" s="70" t="s">
        <v>893</v>
      </c>
      <c r="F1972" s="69">
        <v>1</v>
      </c>
      <c r="G1972" s="69" t="s">
        <v>1174</v>
      </c>
      <c r="H1972" s="69" t="s">
        <v>678</v>
      </c>
      <c r="I1972" s="69" t="s">
        <v>922</v>
      </c>
      <c r="J1972" t="s">
        <v>707</v>
      </c>
      <c r="K1972" t="s">
        <v>1163</v>
      </c>
      <c r="L1972" s="69" t="s">
        <v>62</v>
      </c>
      <c r="M1972" s="69" t="s">
        <v>60</v>
      </c>
      <c r="O1972" s="69" t="s">
        <v>1224</v>
      </c>
    </row>
    <row r="1973" spans="1:16" ht="15" x14ac:dyDescent="0.2">
      <c r="A1973" s="69" t="s">
        <v>84</v>
      </c>
      <c r="B1973" s="69">
        <v>430</v>
      </c>
      <c r="C1973" s="69" t="s">
        <v>700</v>
      </c>
      <c r="D1973" s="70" t="s">
        <v>1164</v>
      </c>
      <c r="E1973" s="70" t="s">
        <v>747</v>
      </c>
      <c r="G1973" t="s">
        <v>1219</v>
      </c>
      <c r="H1973" t="s">
        <v>730</v>
      </c>
      <c r="I1973" t="s">
        <v>923</v>
      </c>
      <c r="J1973" t="s">
        <v>775</v>
      </c>
      <c r="K1973" t="s">
        <v>1163</v>
      </c>
      <c r="L1973" s="69" t="s">
        <v>62</v>
      </c>
      <c r="M1973" s="69" t="s">
        <v>60</v>
      </c>
      <c r="O1973" s="69" t="s">
        <v>1226</v>
      </c>
      <c r="P1973" s="69" t="s">
        <v>868</v>
      </c>
    </row>
    <row r="1974" spans="1:16" ht="15" x14ac:dyDescent="0.2">
      <c r="A1974" s="70" t="s">
        <v>181</v>
      </c>
      <c r="B1974" s="69">
        <v>1181</v>
      </c>
      <c r="C1974" s="69" t="s">
        <v>700</v>
      </c>
      <c r="D1974" s="69" t="s">
        <v>1180</v>
      </c>
      <c r="E1974" s="69" t="s">
        <v>898</v>
      </c>
      <c r="G1974" t="s">
        <v>1219</v>
      </c>
      <c r="H1974" t="s">
        <v>730</v>
      </c>
      <c r="I1974" t="s">
        <v>923</v>
      </c>
      <c r="J1974" t="s">
        <v>775</v>
      </c>
      <c r="K1974" t="s">
        <v>1163</v>
      </c>
      <c r="L1974" s="69" t="s">
        <v>62</v>
      </c>
      <c r="M1974" s="69" t="s">
        <v>60</v>
      </c>
      <c r="O1974" s="69" t="s">
        <v>1226</v>
      </c>
      <c r="P1974" s="2" t="s">
        <v>1181</v>
      </c>
    </row>
    <row r="1975" spans="1:16" ht="15" x14ac:dyDescent="0.2">
      <c r="A1975" s="70" t="s">
        <v>181</v>
      </c>
      <c r="B1975" s="69">
        <v>1182</v>
      </c>
      <c r="C1975" s="69" t="s">
        <v>700</v>
      </c>
      <c r="D1975" s="70" t="s">
        <v>1182</v>
      </c>
      <c r="E1975" s="70" t="s">
        <v>693</v>
      </c>
      <c r="G1975" t="s">
        <v>1219</v>
      </c>
      <c r="H1975" t="s">
        <v>730</v>
      </c>
      <c r="I1975" t="s">
        <v>923</v>
      </c>
      <c r="J1975" t="s">
        <v>775</v>
      </c>
      <c r="K1975" t="s">
        <v>1163</v>
      </c>
      <c r="L1975" s="69" t="s">
        <v>62</v>
      </c>
      <c r="M1975" s="69" t="s">
        <v>60</v>
      </c>
      <c r="O1975" s="69" t="s">
        <v>1226</v>
      </c>
      <c r="P1975" s="2" t="s">
        <v>1183</v>
      </c>
    </row>
    <row r="1976" spans="1:16" ht="15" x14ac:dyDescent="0.2">
      <c r="A1976" s="70" t="s">
        <v>181</v>
      </c>
      <c r="B1976" s="69">
        <v>1180</v>
      </c>
      <c r="C1976" s="69" t="s">
        <v>700</v>
      </c>
      <c r="D1976" s="70" t="s">
        <v>1184</v>
      </c>
      <c r="E1976" s="70" t="s">
        <v>677</v>
      </c>
      <c r="G1976" t="s">
        <v>1219</v>
      </c>
      <c r="H1976" t="s">
        <v>730</v>
      </c>
      <c r="I1976" t="s">
        <v>923</v>
      </c>
      <c r="J1976" t="s">
        <v>775</v>
      </c>
      <c r="K1976" t="s">
        <v>1163</v>
      </c>
      <c r="L1976" s="69" t="s">
        <v>62</v>
      </c>
      <c r="M1976" s="69" t="s">
        <v>60</v>
      </c>
      <c r="O1976" s="69" t="s">
        <v>1226</v>
      </c>
      <c r="P1976" s="2" t="s">
        <v>1183</v>
      </c>
    </row>
    <row r="1977" spans="1:16" ht="15" x14ac:dyDescent="0.2">
      <c r="A1977" s="70" t="s">
        <v>253</v>
      </c>
      <c r="B1977" s="69">
        <v>1878</v>
      </c>
      <c r="C1977" s="69" t="s">
        <v>700</v>
      </c>
      <c r="D1977" s="70" t="s">
        <v>1168</v>
      </c>
      <c r="E1977" s="70"/>
      <c r="G1977" t="s">
        <v>1219</v>
      </c>
      <c r="H1977" t="s">
        <v>730</v>
      </c>
      <c r="I1977" t="s">
        <v>923</v>
      </c>
      <c r="J1977" t="s">
        <v>775</v>
      </c>
      <c r="K1977" t="s">
        <v>1163</v>
      </c>
      <c r="L1977" s="69" t="s">
        <v>62</v>
      </c>
      <c r="M1977" s="69" t="s">
        <v>60</v>
      </c>
      <c r="O1977" s="69" t="s">
        <v>1226</v>
      </c>
      <c r="P1977" s="2" t="s">
        <v>1188</v>
      </c>
    </row>
    <row r="1978" spans="1:16" ht="15" x14ac:dyDescent="0.2">
      <c r="A1978" s="70" t="s">
        <v>207</v>
      </c>
      <c r="B1978" s="69">
        <v>1470</v>
      </c>
      <c r="C1978" s="69" t="s">
        <v>700</v>
      </c>
      <c r="D1978" s="70" t="s">
        <v>888</v>
      </c>
      <c r="E1978" s="70" t="s">
        <v>888</v>
      </c>
      <c r="G1978" t="s">
        <v>1219</v>
      </c>
      <c r="H1978" t="s">
        <v>730</v>
      </c>
      <c r="I1978" t="s">
        <v>923</v>
      </c>
      <c r="J1978" t="s">
        <v>775</v>
      </c>
      <c r="K1978" t="s">
        <v>1163</v>
      </c>
      <c r="L1978" s="69" t="s">
        <v>62</v>
      </c>
      <c r="M1978" s="69" t="s">
        <v>60</v>
      </c>
      <c r="O1978" s="69" t="s">
        <v>1226</v>
      </c>
      <c r="P1978" s="69" t="s">
        <v>869</v>
      </c>
    </row>
    <row r="1979" spans="1:16" ht="15" x14ac:dyDescent="0.2">
      <c r="A1979" s="70" t="s">
        <v>207</v>
      </c>
      <c r="B1979" s="69">
        <v>1474</v>
      </c>
      <c r="C1979" s="69" t="s">
        <v>700</v>
      </c>
      <c r="D1979" s="70" t="s">
        <v>760</v>
      </c>
      <c r="E1979" s="70" t="s">
        <v>760</v>
      </c>
      <c r="G1979" t="s">
        <v>1219</v>
      </c>
      <c r="H1979" t="s">
        <v>730</v>
      </c>
      <c r="I1979" t="s">
        <v>923</v>
      </c>
      <c r="J1979" t="s">
        <v>775</v>
      </c>
      <c r="K1979" t="s">
        <v>1163</v>
      </c>
      <c r="L1979" s="69" t="s">
        <v>62</v>
      </c>
      <c r="M1979" s="69" t="s">
        <v>60</v>
      </c>
      <c r="O1979" s="69" t="s">
        <v>1226</v>
      </c>
      <c r="P1979" s="69" t="s">
        <v>869</v>
      </c>
    </row>
    <row r="1980" spans="1:16" ht="15" x14ac:dyDescent="0.2">
      <c r="A1980" s="70" t="s">
        <v>207</v>
      </c>
      <c r="B1980" s="69">
        <v>1474</v>
      </c>
      <c r="C1980" s="69" t="s">
        <v>700</v>
      </c>
      <c r="D1980" s="70" t="s">
        <v>760</v>
      </c>
      <c r="E1980" s="70" t="s">
        <v>760</v>
      </c>
      <c r="G1980" t="s">
        <v>1219</v>
      </c>
      <c r="H1980" t="s">
        <v>730</v>
      </c>
      <c r="I1980" t="s">
        <v>923</v>
      </c>
      <c r="J1980" t="s">
        <v>775</v>
      </c>
      <c r="K1980" t="s">
        <v>1163</v>
      </c>
      <c r="L1980" s="69" t="s">
        <v>62</v>
      </c>
      <c r="M1980" s="69" t="s">
        <v>60</v>
      </c>
      <c r="O1980" s="69" t="s">
        <v>1226</v>
      </c>
      <c r="P1980" s="69" t="s">
        <v>869</v>
      </c>
    </row>
    <row r="1981" spans="1:16" ht="15" x14ac:dyDescent="0.2">
      <c r="A1981" s="70" t="s">
        <v>181</v>
      </c>
      <c r="B1981" s="69">
        <v>1183</v>
      </c>
      <c r="C1981" s="69" t="s">
        <v>700</v>
      </c>
      <c r="D1981" s="69" t="s">
        <v>872</v>
      </c>
      <c r="E1981" s="69" t="s">
        <v>872</v>
      </c>
      <c r="G1981" t="s">
        <v>1219</v>
      </c>
      <c r="H1981" t="s">
        <v>730</v>
      </c>
      <c r="I1981" t="s">
        <v>923</v>
      </c>
      <c r="J1981" t="s">
        <v>775</v>
      </c>
      <c r="K1981" t="s">
        <v>1163</v>
      </c>
      <c r="L1981" s="69" t="s">
        <v>62</v>
      </c>
      <c r="M1981" s="69" t="s">
        <v>60</v>
      </c>
      <c r="O1981" s="69" t="s">
        <v>1226</v>
      </c>
      <c r="P1981" s="69" t="s">
        <v>869</v>
      </c>
    </row>
    <row r="1982" spans="1:16" ht="15" x14ac:dyDescent="0.2">
      <c r="A1982" s="69" t="s">
        <v>117</v>
      </c>
      <c r="B1982" s="69">
        <v>576</v>
      </c>
      <c r="C1982" s="69" t="s">
        <v>700</v>
      </c>
      <c r="D1982" s="70" t="s">
        <v>889</v>
      </c>
      <c r="E1982" s="70" t="s">
        <v>889</v>
      </c>
      <c r="G1982" t="s">
        <v>1219</v>
      </c>
      <c r="H1982" t="s">
        <v>730</v>
      </c>
      <c r="I1982" t="s">
        <v>923</v>
      </c>
      <c r="J1982" t="s">
        <v>775</v>
      </c>
      <c r="K1982" s="69" t="s">
        <v>1163</v>
      </c>
      <c r="L1982" s="69" t="s">
        <v>62</v>
      </c>
      <c r="M1982" s="69" t="s">
        <v>60</v>
      </c>
      <c r="N1982" s="69"/>
      <c r="O1982" s="69" t="s">
        <v>1226</v>
      </c>
      <c r="P1982" s="69" t="s">
        <v>869</v>
      </c>
    </row>
    <row r="1983" spans="1:16" ht="15" x14ac:dyDescent="0.2">
      <c r="A1983" s="70" t="s">
        <v>253</v>
      </c>
      <c r="B1983" s="69">
        <v>1875</v>
      </c>
      <c r="C1983" s="69" t="s">
        <v>700</v>
      </c>
      <c r="D1983" s="70" t="s">
        <v>875</v>
      </c>
      <c r="E1983" s="70" t="s">
        <v>875</v>
      </c>
      <c r="G1983" t="s">
        <v>1219</v>
      </c>
      <c r="H1983" t="s">
        <v>730</v>
      </c>
      <c r="I1983" t="s">
        <v>923</v>
      </c>
      <c r="J1983" t="s">
        <v>775</v>
      </c>
      <c r="K1983" s="69" t="s">
        <v>1163</v>
      </c>
      <c r="L1983" s="69" t="s">
        <v>62</v>
      </c>
      <c r="M1983" s="69" t="s">
        <v>60</v>
      </c>
      <c r="N1983" s="69"/>
      <c r="O1983" s="69" t="s">
        <v>1226</v>
      </c>
      <c r="P1983" s="70" t="s">
        <v>869</v>
      </c>
    </row>
    <row r="1984" spans="1:16" ht="15" x14ac:dyDescent="0.2">
      <c r="A1984" s="69" t="s">
        <v>84</v>
      </c>
      <c r="B1984" s="69">
        <v>428</v>
      </c>
      <c r="C1984" s="69" t="s">
        <v>700</v>
      </c>
      <c r="D1984" s="70" t="s">
        <v>744</v>
      </c>
      <c r="E1984" s="70" t="s">
        <v>744</v>
      </c>
      <c r="G1984" t="s">
        <v>1219</v>
      </c>
      <c r="H1984" t="s">
        <v>730</v>
      </c>
      <c r="I1984" t="s">
        <v>923</v>
      </c>
      <c r="J1984" t="s">
        <v>775</v>
      </c>
      <c r="K1984" s="69" t="s">
        <v>1163</v>
      </c>
      <c r="L1984" s="69" t="s">
        <v>62</v>
      </c>
      <c r="M1984" s="69" t="s">
        <v>60</v>
      </c>
      <c r="N1984" s="69"/>
      <c r="O1984" s="69" t="s">
        <v>1226</v>
      </c>
      <c r="P1984" s="70" t="s">
        <v>869</v>
      </c>
    </row>
    <row r="1985" spans="1:16" ht="15" x14ac:dyDescent="0.2">
      <c r="A1985" s="70" t="s">
        <v>181</v>
      </c>
      <c r="B1985" s="69">
        <v>1179</v>
      </c>
      <c r="C1985" s="69" t="s">
        <v>700</v>
      </c>
      <c r="D1985" s="69" t="s">
        <v>876</v>
      </c>
      <c r="E1985" s="69" t="s">
        <v>876</v>
      </c>
      <c r="G1985" t="s">
        <v>1219</v>
      </c>
      <c r="H1985" t="s">
        <v>730</v>
      </c>
      <c r="I1985" t="s">
        <v>923</v>
      </c>
      <c r="J1985" t="s">
        <v>775</v>
      </c>
      <c r="K1985" s="69" t="s">
        <v>1163</v>
      </c>
      <c r="L1985" s="69" t="s">
        <v>62</v>
      </c>
      <c r="M1985" s="69" t="s">
        <v>60</v>
      </c>
      <c r="N1985" s="69"/>
      <c r="O1985" s="69" t="s">
        <v>1226</v>
      </c>
      <c r="P1985" s="70" t="s">
        <v>869</v>
      </c>
    </row>
    <row r="1986" spans="1:16" ht="15" x14ac:dyDescent="0.2">
      <c r="A1986" s="69" t="s">
        <v>84</v>
      </c>
      <c r="B1986" s="69">
        <v>432</v>
      </c>
      <c r="C1986" s="69" t="s">
        <v>700</v>
      </c>
      <c r="D1986" s="70" t="s">
        <v>891</v>
      </c>
      <c r="E1986" s="70" t="s">
        <v>891</v>
      </c>
      <c r="G1986" t="s">
        <v>1219</v>
      </c>
      <c r="H1986" t="s">
        <v>730</v>
      </c>
      <c r="I1986" t="s">
        <v>923</v>
      </c>
      <c r="J1986" t="s">
        <v>775</v>
      </c>
      <c r="K1986" t="s">
        <v>1163</v>
      </c>
      <c r="L1986" s="69" t="s">
        <v>62</v>
      </c>
      <c r="M1986" s="69" t="s">
        <v>60</v>
      </c>
      <c r="O1986" s="69" t="s">
        <v>1226</v>
      </c>
      <c r="P1986" s="70" t="s">
        <v>869</v>
      </c>
    </row>
    <row r="1987" spans="1:16" ht="15" x14ac:dyDescent="0.2">
      <c r="A1987" s="70" t="s">
        <v>207</v>
      </c>
      <c r="B1987" s="69">
        <v>1471</v>
      </c>
      <c r="C1987" s="69" t="s">
        <v>700</v>
      </c>
      <c r="D1987" s="70" t="s">
        <v>767</v>
      </c>
      <c r="E1987" s="70" t="s">
        <v>767</v>
      </c>
      <c r="G1987" t="s">
        <v>1219</v>
      </c>
      <c r="H1987" t="s">
        <v>730</v>
      </c>
      <c r="I1987" t="s">
        <v>923</v>
      </c>
      <c r="J1987" t="s">
        <v>775</v>
      </c>
      <c r="K1987" t="s">
        <v>1163</v>
      </c>
      <c r="L1987" s="69" t="s">
        <v>62</v>
      </c>
      <c r="M1987" s="69" t="s">
        <v>60</v>
      </c>
      <c r="O1987" s="69" t="s">
        <v>1226</v>
      </c>
      <c r="P1987" s="69" t="s">
        <v>869</v>
      </c>
    </row>
    <row r="1988" spans="1:16" ht="15" x14ac:dyDescent="0.2">
      <c r="A1988" s="69" t="s">
        <v>84</v>
      </c>
      <c r="B1988" s="69">
        <v>433</v>
      </c>
      <c r="C1988" s="69" t="s">
        <v>700</v>
      </c>
      <c r="D1988" s="70" t="s">
        <v>694</v>
      </c>
      <c r="E1988" s="70" t="s">
        <v>694</v>
      </c>
      <c r="G1988" t="s">
        <v>1219</v>
      </c>
      <c r="H1988" t="s">
        <v>730</v>
      </c>
      <c r="I1988" t="s">
        <v>923</v>
      </c>
      <c r="J1988" t="s">
        <v>775</v>
      </c>
      <c r="K1988" t="s">
        <v>1163</v>
      </c>
      <c r="L1988" s="69" t="s">
        <v>62</v>
      </c>
      <c r="M1988" s="69" t="s">
        <v>60</v>
      </c>
      <c r="O1988" s="69" t="s">
        <v>1226</v>
      </c>
      <c r="P1988" s="70" t="s">
        <v>869</v>
      </c>
    </row>
    <row r="1989" spans="1:16" ht="15" x14ac:dyDescent="0.2">
      <c r="A1989" s="69" t="s">
        <v>84</v>
      </c>
      <c r="B1989" s="69">
        <v>429</v>
      </c>
      <c r="C1989" s="69" t="s">
        <v>700</v>
      </c>
      <c r="D1989" s="70" t="s">
        <v>746</v>
      </c>
      <c r="E1989" s="70" t="s">
        <v>746</v>
      </c>
      <c r="G1989" t="s">
        <v>1219</v>
      </c>
      <c r="H1989" t="s">
        <v>730</v>
      </c>
      <c r="I1989" t="s">
        <v>923</v>
      </c>
      <c r="J1989" t="s">
        <v>775</v>
      </c>
      <c r="K1989" t="s">
        <v>1163</v>
      </c>
      <c r="L1989" s="69" t="s">
        <v>62</v>
      </c>
      <c r="M1989" s="69" t="s">
        <v>60</v>
      </c>
      <c r="O1989" s="69" t="s">
        <v>1226</v>
      </c>
      <c r="P1989" s="70" t="s">
        <v>869</v>
      </c>
    </row>
    <row r="1990" spans="1:16" ht="15" x14ac:dyDescent="0.2">
      <c r="A1990" s="69" t="s">
        <v>84</v>
      </c>
      <c r="B1990" s="69">
        <v>431</v>
      </c>
      <c r="C1990" s="69" t="s">
        <v>700</v>
      </c>
      <c r="D1990" s="70" t="s">
        <v>1202</v>
      </c>
      <c r="E1990" s="70" t="s">
        <v>902</v>
      </c>
      <c r="G1990" t="s">
        <v>1219</v>
      </c>
      <c r="H1990" t="s">
        <v>730</v>
      </c>
      <c r="I1990" t="s">
        <v>923</v>
      </c>
      <c r="J1990" t="s">
        <v>775</v>
      </c>
      <c r="K1990" t="s">
        <v>1163</v>
      </c>
      <c r="L1990" s="69" t="s">
        <v>62</v>
      </c>
      <c r="M1990" s="69" t="s">
        <v>60</v>
      </c>
      <c r="O1990" s="69" t="s">
        <v>1226</v>
      </c>
      <c r="P1990" s="70" t="s">
        <v>869</v>
      </c>
    </row>
    <row r="1991" spans="1:16" ht="15" x14ac:dyDescent="0.2">
      <c r="A1991" s="70" t="s">
        <v>282</v>
      </c>
      <c r="B1991" s="69">
        <v>2732</v>
      </c>
      <c r="C1991" s="69" t="s">
        <v>700</v>
      </c>
      <c r="D1991" s="70" t="s">
        <v>887</v>
      </c>
      <c r="E1991" s="70" t="s">
        <v>887</v>
      </c>
      <c r="F1991" s="70">
        <v>1</v>
      </c>
      <c r="G1991" t="s">
        <v>1219</v>
      </c>
      <c r="H1991" t="s">
        <v>730</v>
      </c>
      <c r="I1991" t="s">
        <v>923</v>
      </c>
      <c r="J1991" t="s">
        <v>775</v>
      </c>
      <c r="K1991" s="69" t="s">
        <v>1163</v>
      </c>
      <c r="L1991" s="69" t="s">
        <v>62</v>
      </c>
      <c r="M1991" s="69" t="s">
        <v>60</v>
      </c>
      <c r="N1991" s="69"/>
      <c r="O1991" s="69" t="s">
        <v>1226</v>
      </c>
    </row>
    <row r="1992" spans="1:16" ht="15" x14ac:dyDescent="0.2">
      <c r="A1992" s="70" t="s">
        <v>282</v>
      </c>
      <c r="B1992" s="69">
        <v>2731</v>
      </c>
      <c r="C1992" s="69" t="s">
        <v>700</v>
      </c>
      <c r="D1992" s="70" t="s">
        <v>759</v>
      </c>
      <c r="E1992" s="70" t="s">
        <v>759</v>
      </c>
      <c r="F1992" s="69">
        <v>1</v>
      </c>
      <c r="G1992" t="s">
        <v>1219</v>
      </c>
      <c r="H1992" t="s">
        <v>730</v>
      </c>
      <c r="I1992" t="s">
        <v>923</v>
      </c>
      <c r="J1992" t="s">
        <v>775</v>
      </c>
      <c r="K1992" s="69" t="s">
        <v>1163</v>
      </c>
      <c r="L1992" s="69" t="s">
        <v>62</v>
      </c>
      <c r="M1992" s="69" t="s">
        <v>60</v>
      </c>
      <c r="N1992" s="69"/>
      <c r="O1992" s="69" t="s">
        <v>1226</v>
      </c>
    </row>
    <row r="1993" spans="1:16" ht="15" x14ac:dyDescent="0.2">
      <c r="A1993" s="70" t="s">
        <v>282</v>
      </c>
      <c r="B1993" s="69">
        <v>2730</v>
      </c>
      <c r="C1993" s="69" t="s">
        <v>700</v>
      </c>
      <c r="D1993" s="70" t="s">
        <v>913</v>
      </c>
      <c r="E1993" s="70" t="s">
        <v>913</v>
      </c>
      <c r="F1993" s="70">
        <v>1</v>
      </c>
      <c r="G1993" t="s">
        <v>1219</v>
      </c>
      <c r="H1993" t="s">
        <v>730</v>
      </c>
      <c r="I1993" t="s">
        <v>923</v>
      </c>
      <c r="J1993" t="s">
        <v>775</v>
      </c>
      <c r="K1993" s="69" t="s">
        <v>1163</v>
      </c>
      <c r="L1993" s="69" t="s">
        <v>62</v>
      </c>
      <c r="M1993" s="69" t="s">
        <v>60</v>
      </c>
      <c r="N1993" s="69"/>
      <c r="O1993" s="69" t="s">
        <v>1226</v>
      </c>
    </row>
    <row r="1994" spans="1:16" ht="15" x14ac:dyDescent="0.2">
      <c r="A1994" s="70" t="s">
        <v>207</v>
      </c>
      <c r="B1994" s="69">
        <v>1470</v>
      </c>
      <c r="C1994" s="69" t="s">
        <v>700</v>
      </c>
      <c r="D1994" s="70" t="s">
        <v>888</v>
      </c>
      <c r="E1994" s="70" t="s">
        <v>888</v>
      </c>
      <c r="F1994" s="69">
        <v>5</v>
      </c>
      <c r="G1994" t="s">
        <v>1219</v>
      </c>
      <c r="H1994" t="s">
        <v>730</v>
      </c>
      <c r="I1994" t="s">
        <v>923</v>
      </c>
      <c r="J1994" t="s">
        <v>775</v>
      </c>
      <c r="K1994" t="s">
        <v>1163</v>
      </c>
      <c r="L1994" s="69" t="s">
        <v>62</v>
      </c>
      <c r="M1994" s="69" t="s">
        <v>60</v>
      </c>
      <c r="O1994" s="69" t="s">
        <v>1226</v>
      </c>
    </row>
    <row r="1995" spans="1:16" ht="15" x14ac:dyDescent="0.2">
      <c r="A1995" s="70" t="s">
        <v>207</v>
      </c>
      <c r="B1995" s="69">
        <v>1471</v>
      </c>
      <c r="C1995" s="69" t="s">
        <v>700</v>
      </c>
      <c r="D1995" s="70" t="s">
        <v>767</v>
      </c>
      <c r="E1995" s="70" t="s">
        <v>767</v>
      </c>
      <c r="F1995" s="69">
        <v>6</v>
      </c>
      <c r="G1995" t="s">
        <v>1219</v>
      </c>
      <c r="H1995" t="s">
        <v>730</v>
      </c>
      <c r="I1995" t="s">
        <v>923</v>
      </c>
      <c r="J1995" t="s">
        <v>775</v>
      </c>
      <c r="K1995" t="s">
        <v>1163</v>
      </c>
      <c r="L1995" s="69" t="s">
        <v>62</v>
      </c>
      <c r="M1995" s="69" t="s">
        <v>60</v>
      </c>
      <c r="O1995" s="69" t="s">
        <v>1226</v>
      </c>
    </row>
    <row r="1996" spans="1:16" ht="15" x14ac:dyDescent="0.2">
      <c r="A1996" s="70" t="s">
        <v>207</v>
      </c>
      <c r="B1996" s="69">
        <v>1376</v>
      </c>
      <c r="C1996" s="69" t="s">
        <v>700</v>
      </c>
      <c r="D1996" s="69" t="s">
        <v>774</v>
      </c>
      <c r="E1996" s="69" t="s">
        <v>774</v>
      </c>
      <c r="F1996" s="70">
        <v>1</v>
      </c>
      <c r="G1996" t="s">
        <v>866</v>
      </c>
      <c r="H1996" t="s">
        <v>866</v>
      </c>
      <c r="I1996" t="s">
        <v>867</v>
      </c>
      <c r="J1996" t="s">
        <v>1162</v>
      </c>
      <c r="K1996" t="s">
        <v>1227</v>
      </c>
      <c r="L1996" t="s">
        <v>77</v>
      </c>
      <c r="O1996" s="69" t="s">
        <v>804</v>
      </c>
    </row>
    <row r="1997" spans="1:16" ht="15" x14ac:dyDescent="0.2">
      <c r="A1997" s="70" t="s">
        <v>207</v>
      </c>
      <c r="B1997" s="69">
        <v>1392</v>
      </c>
      <c r="C1997" s="69" t="s">
        <v>700</v>
      </c>
      <c r="D1997" s="69" t="s">
        <v>774</v>
      </c>
      <c r="E1997" s="69" t="s">
        <v>774</v>
      </c>
      <c r="F1997" s="70">
        <v>1</v>
      </c>
      <c r="G1997" t="s">
        <v>866</v>
      </c>
      <c r="H1997" t="s">
        <v>866</v>
      </c>
      <c r="I1997" t="s">
        <v>867</v>
      </c>
      <c r="J1997" t="s">
        <v>1162</v>
      </c>
      <c r="K1997" t="s">
        <v>1227</v>
      </c>
      <c r="L1997" t="s">
        <v>77</v>
      </c>
      <c r="O1997" s="69" t="s">
        <v>804</v>
      </c>
    </row>
    <row r="1998" spans="1:16" ht="15" x14ac:dyDescent="0.2">
      <c r="A1998" s="70" t="s">
        <v>207</v>
      </c>
      <c r="B1998" s="69">
        <v>1393</v>
      </c>
      <c r="C1998" s="69" t="s">
        <v>700</v>
      </c>
      <c r="D1998" s="69" t="s">
        <v>774</v>
      </c>
      <c r="E1998" s="69" t="s">
        <v>774</v>
      </c>
      <c r="F1998" s="70">
        <v>1</v>
      </c>
      <c r="G1998" t="s">
        <v>866</v>
      </c>
      <c r="H1998" t="s">
        <v>866</v>
      </c>
      <c r="I1998" t="s">
        <v>867</v>
      </c>
      <c r="J1998" t="s">
        <v>1162</v>
      </c>
      <c r="K1998" t="s">
        <v>1227</v>
      </c>
      <c r="L1998" t="s">
        <v>77</v>
      </c>
      <c r="O1998" s="69" t="s">
        <v>804</v>
      </c>
    </row>
    <row r="1999" spans="1:16" ht="15" x14ac:dyDescent="0.2">
      <c r="A1999" s="70" t="s">
        <v>207</v>
      </c>
      <c r="B1999" s="69">
        <v>1394</v>
      </c>
      <c r="C1999" s="69" t="s">
        <v>700</v>
      </c>
      <c r="D1999" s="69" t="s">
        <v>774</v>
      </c>
      <c r="E1999" s="69" t="s">
        <v>774</v>
      </c>
      <c r="F1999" s="70">
        <v>1</v>
      </c>
      <c r="G1999" t="s">
        <v>866</v>
      </c>
      <c r="H1999" t="s">
        <v>866</v>
      </c>
      <c r="I1999" t="s">
        <v>867</v>
      </c>
      <c r="J1999" t="s">
        <v>1162</v>
      </c>
      <c r="K1999" t="s">
        <v>1227</v>
      </c>
      <c r="L1999" t="s">
        <v>77</v>
      </c>
      <c r="O1999" s="69" t="s">
        <v>804</v>
      </c>
    </row>
    <row r="2000" spans="1:16" ht="15" x14ac:dyDescent="0.2">
      <c r="A2000" s="70" t="s">
        <v>207</v>
      </c>
      <c r="B2000" s="69">
        <v>1395</v>
      </c>
      <c r="C2000" s="69" t="s">
        <v>700</v>
      </c>
      <c r="D2000" s="69" t="s">
        <v>774</v>
      </c>
      <c r="E2000" s="69" t="s">
        <v>774</v>
      </c>
      <c r="F2000" s="70">
        <v>1</v>
      </c>
      <c r="G2000" t="s">
        <v>866</v>
      </c>
      <c r="H2000" t="s">
        <v>866</v>
      </c>
      <c r="I2000" t="s">
        <v>867</v>
      </c>
      <c r="J2000" t="s">
        <v>1162</v>
      </c>
      <c r="K2000" t="s">
        <v>1227</v>
      </c>
      <c r="L2000" t="s">
        <v>77</v>
      </c>
      <c r="O2000" s="69" t="s">
        <v>804</v>
      </c>
    </row>
    <row r="2001" spans="1:15" ht="15" x14ac:dyDescent="0.2">
      <c r="A2001" s="70" t="s">
        <v>207</v>
      </c>
      <c r="B2001" s="69">
        <v>1396</v>
      </c>
      <c r="C2001" s="69" t="s">
        <v>700</v>
      </c>
      <c r="D2001" s="69" t="s">
        <v>774</v>
      </c>
      <c r="E2001" s="69" t="s">
        <v>774</v>
      </c>
      <c r="F2001" s="70">
        <v>1</v>
      </c>
      <c r="G2001" t="s">
        <v>866</v>
      </c>
      <c r="H2001" t="s">
        <v>866</v>
      </c>
      <c r="I2001" t="s">
        <v>867</v>
      </c>
      <c r="J2001" t="s">
        <v>1162</v>
      </c>
      <c r="K2001" t="s">
        <v>1227</v>
      </c>
      <c r="L2001" t="s">
        <v>77</v>
      </c>
      <c r="O2001" s="69" t="s">
        <v>804</v>
      </c>
    </row>
    <row r="2002" spans="1:15" ht="15" x14ac:dyDescent="0.2">
      <c r="A2002" s="70" t="s">
        <v>207</v>
      </c>
      <c r="B2002" s="69">
        <v>1286</v>
      </c>
      <c r="C2002" s="69" t="s">
        <v>700</v>
      </c>
      <c r="D2002" s="69" t="s">
        <v>774</v>
      </c>
      <c r="E2002" s="69" t="s">
        <v>774</v>
      </c>
      <c r="F2002" s="69">
        <v>1</v>
      </c>
      <c r="G2002" t="s">
        <v>702</v>
      </c>
      <c r="H2002" t="s">
        <v>702</v>
      </c>
      <c r="I2002" t="s">
        <v>896</v>
      </c>
      <c r="J2002" t="s">
        <v>745</v>
      </c>
      <c r="K2002" t="s">
        <v>1227</v>
      </c>
      <c r="L2002" t="s">
        <v>77</v>
      </c>
      <c r="O2002" s="69" t="s">
        <v>1177</v>
      </c>
    </row>
    <row r="2003" spans="1:15" ht="15" x14ac:dyDescent="0.2">
      <c r="A2003" s="70" t="s">
        <v>207</v>
      </c>
      <c r="B2003" s="69">
        <v>1319</v>
      </c>
      <c r="C2003" s="69" t="s">
        <v>700</v>
      </c>
      <c r="D2003" s="69" t="s">
        <v>774</v>
      </c>
      <c r="E2003" s="69" t="s">
        <v>774</v>
      </c>
      <c r="F2003" s="69">
        <v>1</v>
      </c>
      <c r="G2003" t="s">
        <v>702</v>
      </c>
      <c r="H2003" t="s">
        <v>702</v>
      </c>
      <c r="I2003" t="s">
        <v>896</v>
      </c>
      <c r="J2003" t="s">
        <v>745</v>
      </c>
      <c r="K2003" t="s">
        <v>1227</v>
      </c>
      <c r="L2003" t="s">
        <v>77</v>
      </c>
      <c r="O2003" s="69" t="s">
        <v>1177</v>
      </c>
    </row>
    <row r="2004" spans="1:15" ht="15" x14ac:dyDescent="0.2">
      <c r="A2004" s="70" t="s">
        <v>207</v>
      </c>
      <c r="B2004" s="69">
        <v>1320</v>
      </c>
      <c r="C2004" s="69" t="s">
        <v>700</v>
      </c>
      <c r="D2004" s="69" t="s">
        <v>774</v>
      </c>
      <c r="E2004" s="69" t="s">
        <v>774</v>
      </c>
      <c r="F2004" s="69">
        <v>1</v>
      </c>
      <c r="G2004" t="s">
        <v>702</v>
      </c>
      <c r="H2004" t="s">
        <v>702</v>
      </c>
      <c r="I2004" t="s">
        <v>896</v>
      </c>
      <c r="J2004" t="s">
        <v>745</v>
      </c>
      <c r="K2004" t="s">
        <v>1227</v>
      </c>
      <c r="L2004" t="s">
        <v>77</v>
      </c>
      <c r="O2004" s="69" t="s">
        <v>1177</v>
      </c>
    </row>
    <row r="2005" spans="1:15" ht="15" x14ac:dyDescent="0.2">
      <c r="A2005" s="70" t="s">
        <v>207</v>
      </c>
      <c r="B2005" s="69">
        <v>1321</v>
      </c>
      <c r="C2005" s="69" t="s">
        <v>700</v>
      </c>
      <c r="D2005" s="69" t="s">
        <v>774</v>
      </c>
      <c r="E2005" s="69" t="s">
        <v>774</v>
      </c>
      <c r="F2005" s="69">
        <v>1</v>
      </c>
      <c r="G2005" t="s">
        <v>702</v>
      </c>
      <c r="H2005" t="s">
        <v>702</v>
      </c>
      <c r="I2005" t="s">
        <v>896</v>
      </c>
      <c r="J2005" t="s">
        <v>745</v>
      </c>
      <c r="K2005" t="s">
        <v>1227</v>
      </c>
      <c r="L2005" t="s">
        <v>77</v>
      </c>
      <c r="O2005" s="69" t="s">
        <v>1177</v>
      </c>
    </row>
    <row r="2006" spans="1:15" ht="15" x14ac:dyDescent="0.2">
      <c r="A2006" s="70" t="s">
        <v>207</v>
      </c>
      <c r="B2006" s="69">
        <v>1322</v>
      </c>
      <c r="C2006" s="69" t="s">
        <v>700</v>
      </c>
      <c r="D2006" s="69" t="s">
        <v>774</v>
      </c>
      <c r="E2006" s="69" t="s">
        <v>774</v>
      </c>
      <c r="F2006" s="69">
        <v>1</v>
      </c>
      <c r="G2006" t="s">
        <v>702</v>
      </c>
      <c r="H2006" t="s">
        <v>702</v>
      </c>
      <c r="I2006" t="s">
        <v>896</v>
      </c>
      <c r="J2006" t="s">
        <v>745</v>
      </c>
      <c r="K2006" t="s">
        <v>1227</v>
      </c>
      <c r="L2006" t="s">
        <v>77</v>
      </c>
      <c r="O2006" s="69" t="s">
        <v>1177</v>
      </c>
    </row>
    <row r="2007" spans="1:15" ht="15" x14ac:dyDescent="0.2">
      <c r="A2007" s="70" t="s">
        <v>207</v>
      </c>
      <c r="B2007" s="69">
        <v>1323</v>
      </c>
      <c r="C2007" s="69" t="s">
        <v>700</v>
      </c>
      <c r="D2007" s="69" t="s">
        <v>774</v>
      </c>
      <c r="E2007" s="69" t="s">
        <v>774</v>
      </c>
      <c r="F2007" s="69">
        <v>1</v>
      </c>
      <c r="G2007" t="s">
        <v>702</v>
      </c>
      <c r="H2007" t="s">
        <v>702</v>
      </c>
      <c r="I2007" t="s">
        <v>896</v>
      </c>
      <c r="J2007" t="s">
        <v>745</v>
      </c>
      <c r="K2007" t="s">
        <v>1227</v>
      </c>
      <c r="L2007" t="s">
        <v>77</v>
      </c>
      <c r="O2007" s="69" t="s">
        <v>1177</v>
      </c>
    </row>
    <row r="2008" spans="1:15" ht="15" x14ac:dyDescent="0.2">
      <c r="A2008" s="70" t="s">
        <v>207</v>
      </c>
      <c r="B2008" s="69">
        <v>1340</v>
      </c>
      <c r="C2008" s="69" t="s">
        <v>700</v>
      </c>
      <c r="D2008" s="69" t="s">
        <v>774</v>
      </c>
      <c r="E2008" s="69" t="s">
        <v>774</v>
      </c>
      <c r="F2008" s="69">
        <v>1</v>
      </c>
      <c r="G2008" s="69" t="s">
        <v>1174</v>
      </c>
      <c r="H2008" s="69" t="s">
        <v>924</v>
      </c>
      <c r="I2008" s="69" t="s">
        <v>922</v>
      </c>
      <c r="J2008" t="s">
        <v>707</v>
      </c>
      <c r="K2008" t="s">
        <v>1227</v>
      </c>
      <c r="L2008" t="s">
        <v>77</v>
      </c>
      <c r="O2008" s="69" t="s">
        <v>1224</v>
      </c>
    </row>
    <row r="2009" spans="1:15" ht="15" x14ac:dyDescent="0.2">
      <c r="A2009" s="70" t="s">
        <v>253</v>
      </c>
      <c r="B2009" s="69">
        <v>1936</v>
      </c>
      <c r="C2009" s="69" t="s">
        <v>700</v>
      </c>
      <c r="D2009" s="70" t="s">
        <v>925</v>
      </c>
      <c r="E2009" s="70" t="s">
        <v>925</v>
      </c>
      <c r="F2009" s="69">
        <v>1</v>
      </c>
      <c r="G2009" t="s">
        <v>866</v>
      </c>
      <c r="H2009" t="s">
        <v>866</v>
      </c>
      <c r="I2009" t="s">
        <v>867</v>
      </c>
      <c r="J2009" t="s">
        <v>1162</v>
      </c>
      <c r="K2009" s="69" t="s">
        <v>1228</v>
      </c>
      <c r="L2009" s="69" t="s">
        <v>68</v>
      </c>
      <c r="M2009" s="69"/>
      <c r="N2009" s="69"/>
      <c r="O2009" s="69" t="s">
        <v>804</v>
      </c>
    </row>
    <row r="2010" spans="1:15" ht="15" x14ac:dyDescent="0.2">
      <c r="A2010" s="70" t="s">
        <v>328</v>
      </c>
      <c r="B2010" s="69">
        <v>3202</v>
      </c>
      <c r="C2010" s="69" t="s">
        <v>700</v>
      </c>
      <c r="D2010" s="70" t="s">
        <v>925</v>
      </c>
      <c r="E2010" s="70" t="s">
        <v>925</v>
      </c>
      <c r="F2010" s="70">
        <v>1</v>
      </c>
      <c r="G2010" t="s">
        <v>866</v>
      </c>
      <c r="H2010" t="s">
        <v>866</v>
      </c>
      <c r="I2010" t="s">
        <v>867</v>
      </c>
      <c r="J2010" t="s">
        <v>1162</v>
      </c>
      <c r="K2010" s="69" t="s">
        <v>1228</v>
      </c>
      <c r="L2010" s="69" t="s">
        <v>68</v>
      </c>
      <c r="M2010" s="69"/>
      <c r="N2010" s="69"/>
      <c r="O2010" s="69" t="s">
        <v>804</v>
      </c>
    </row>
    <row r="2011" spans="1:15" ht="15" x14ac:dyDescent="0.2">
      <c r="A2011" s="70" t="s">
        <v>328</v>
      </c>
      <c r="B2011" s="69">
        <v>3203</v>
      </c>
      <c r="C2011" s="69" t="s">
        <v>700</v>
      </c>
      <c r="D2011" s="70" t="s">
        <v>925</v>
      </c>
      <c r="E2011" s="70" t="s">
        <v>925</v>
      </c>
      <c r="F2011" s="70">
        <v>1</v>
      </c>
      <c r="G2011" t="s">
        <v>866</v>
      </c>
      <c r="H2011" t="s">
        <v>866</v>
      </c>
      <c r="I2011" t="s">
        <v>867</v>
      </c>
      <c r="J2011" t="s">
        <v>1162</v>
      </c>
      <c r="K2011" s="69" t="s">
        <v>1228</v>
      </c>
      <c r="L2011" s="69" t="s">
        <v>68</v>
      </c>
      <c r="M2011" s="69"/>
      <c r="N2011" s="69"/>
      <c r="O2011" s="69" t="s">
        <v>804</v>
      </c>
    </row>
    <row r="2012" spans="1:15" ht="15" x14ac:dyDescent="0.2">
      <c r="A2012" s="70" t="s">
        <v>328</v>
      </c>
      <c r="B2012" s="69">
        <v>3220</v>
      </c>
      <c r="C2012" s="69" t="s">
        <v>700</v>
      </c>
      <c r="D2012" s="70" t="s">
        <v>925</v>
      </c>
      <c r="E2012" s="70" t="s">
        <v>925</v>
      </c>
      <c r="F2012" s="70">
        <v>1</v>
      </c>
      <c r="G2012" t="s">
        <v>866</v>
      </c>
      <c r="H2012" t="s">
        <v>866</v>
      </c>
      <c r="I2012" t="s">
        <v>867</v>
      </c>
      <c r="J2012" t="s">
        <v>1162</v>
      </c>
      <c r="K2012" s="69" t="s">
        <v>1228</v>
      </c>
      <c r="L2012" s="69" t="s">
        <v>68</v>
      </c>
      <c r="M2012" s="69"/>
      <c r="N2012" s="69"/>
      <c r="O2012" s="69" t="s">
        <v>804</v>
      </c>
    </row>
    <row r="2013" spans="1:15" ht="15" x14ac:dyDescent="0.2">
      <c r="A2013" s="70" t="s">
        <v>489</v>
      </c>
      <c r="B2013" s="69">
        <v>5719</v>
      </c>
      <c r="C2013" s="69" t="s">
        <v>700</v>
      </c>
      <c r="D2013" s="70" t="s">
        <v>925</v>
      </c>
      <c r="E2013" s="70" t="s">
        <v>925</v>
      </c>
      <c r="F2013" s="70">
        <v>1</v>
      </c>
      <c r="G2013" t="s">
        <v>866</v>
      </c>
      <c r="H2013" t="s">
        <v>866</v>
      </c>
      <c r="I2013" t="s">
        <v>867</v>
      </c>
      <c r="J2013" t="s">
        <v>1162</v>
      </c>
      <c r="K2013" s="69" t="s">
        <v>1228</v>
      </c>
      <c r="L2013" s="69" t="s">
        <v>68</v>
      </c>
      <c r="M2013" s="69"/>
      <c r="N2013" s="69"/>
      <c r="O2013" s="69" t="s">
        <v>804</v>
      </c>
    </row>
    <row r="2014" spans="1:15" ht="15" x14ac:dyDescent="0.2">
      <c r="A2014" s="69" t="s">
        <v>117</v>
      </c>
      <c r="B2014" s="69">
        <v>688</v>
      </c>
      <c r="C2014" s="69" t="s">
        <v>700</v>
      </c>
      <c r="D2014" s="70" t="s">
        <v>925</v>
      </c>
      <c r="E2014" s="70" t="s">
        <v>925</v>
      </c>
      <c r="F2014" s="69">
        <v>1</v>
      </c>
      <c r="G2014" t="s">
        <v>866</v>
      </c>
      <c r="H2014" t="s">
        <v>866</v>
      </c>
      <c r="I2014" t="s">
        <v>867</v>
      </c>
      <c r="J2014" t="s">
        <v>1162</v>
      </c>
      <c r="K2014" s="69" t="s">
        <v>1228</v>
      </c>
      <c r="L2014" s="69" t="s">
        <v>68</v>
      </c>
      <c r="M2014" s="69"/>
      <c r="N2014" s="69"/>
      <c r="O2014" s="69" t="s">
        <v>804</v>
      </c>
    </row>
    <row r="2015" spans="1:15" ht="15" x14ac:dyDescent="0.2">
      <c r="A2015" s="69" t="s">
        <v>117</v>
      </c>
      <c r="B2015" s="69">
        <v>689</v>
      </c>
      <c r="C2015" s="69" t="s">
        <v>700</v>
      </c>
      <c r="D2015" s="70" t="s">
        <v>925</v>
      </c>
      <c r="E2015" s="70" t="s">
        <v>925</v>
      </c>
      <c r="F2015" s="69">
        <v>1</v>
      </c>
      <c r="G2015" t="s">
        <v>866</v>
      </c>
      <c r="H2015" t="s">
        <v>866</v>
      </c>
      <c r="I2015" t="s">
        <v>867</v>
      </c>
      <c r="J2015" t="s">
        <v>1162</v>
      </c>
      <c r="K2015" s="69" t="s">
        <v>1228</v>
      </c>
      <c r="L2015" s="69" t="s">
        <v>68</v>
      </c>
      <c r="M2015" s="69"/>
      <c r="N2015" s="69"/>
      <c r="O2015" s="69" t="s">
        <v>804</v>
      </c>
    </row>
    <row r="2016" spans="1:15" ht="15" x14ac:dyDescent="0.2">
      <c r="A2016" s="69" t="s">
        <v>117</v>
      </c>
      <c r="B2016" s="69">
        <v>706</v>
      </c>
      <c r="C2016" s="69" t="s">
        <v>700</v>
      </c>
      <c r="D2016" s="70" t="s">
        <v>925</v>
      </c>
      <c r="E2016" s="70" t="s">
        <v>925</v>
      </c>
      <c r="F2016" s="69">
        <v>1</v>
      </c>
      <c r="G2016" t="s">
        <v>866</v>
      </c>
      <c r="H2016" t="s">
        <v>866</v>
      </c>
      <c r="I2016" t="s">
        <v>867</v>
      </c>
      <c r="J2016" t="s">
        <v>1162</v>
      </c>
      <c r="K2016" s="69" t="s">
        <v>1228</v>
      </c>
      <c r="L2016" s="69" t="s">
        <v>68</v>
      </c>
      <c r="M2016" s="69"/>
      <c r="N2016" s="69"/>
      <c r="O2016" s="69" t="s">
        <v>804</v>
      </c>
    </row>
    <row r="2017" spans="1:15" ht="15" x14ac:dyDescent="0.2">
      <c r="A2017" s="70" t="s">
        <v>489</v>
      </c>
      <c r="B2017" s="69">
        <v>5714</v>
      </c>
      <c r="C2017" s="69" t="s">
        <v>700</v>
      </c>
      <c r="D2017" s="70" t="s">
        <v>1229</v>
      </c>
      <c r="E2017" s="70" t="s">
        <v>926</v>
      </c>
      <c r="F2017" s="70">
        <v>1</v>
      </c>
      <c r="G2017" t="s">
        <v>866</v>
      </c>
      <c r="H2017" t="s">
        <v>866</v>
      </c>
      <c r="I2017" t="s">
        <v>867</v>
      </c>
      <c r="J2017" t="s">
        <v>1162</v>
      </c>
      <c r="K2017" s="69" t="s">
        <v>1228</v>
      </c>
      <c r="L2017" s="69" t="s">
        <v>68</v>
      </c>
      <c r="M2017" s="69"/>
      <c r="N2017" s="69"/>
      <c r="O2017" s="69" t="s">
        <v>804</v>
      </c>
    </row>
    <row r="2018" spans="1:15" ht="15" x14ac:dyDescent="0.2">
      <c r="A2018" s="70" t="s">
        <v>489</v>
      </c>
      <c r="B2018" s="69">
        <v>5715</v>
      </c>
      <c r="C2018" s="69" t="s">
        <v>700</v>
      </c>
      <c r="D2018" s="70" t="s">
        <v>1229</v>
      </c>
      <c r="E2018" s="70" t="s">
        <v>926</v>
      </c>
      <c r="F2018" s="70">
        <v>1</v>
      </c>
      <c r="G2018" t="s">
        <v>866</v>
      </c>
      <c r="H2018" t="s">
        <v>866</v>
      </c>
      <c r="I2018" t="s">
        <v>867</v>
      </c>
      <c r="J2018" t="s">
        <v>1162</v>
      </c>
      <c r="K2018" s="69" t="s">
        <v>1228</v>
      </c>
      <c r="L2018" s="69" t="s">
        <v>68</v>
      </c>
      <c r="M2018" s="69"/>
      <c r="N2018" s="69"/>
      <c r="O2018" s="69" t="s">
        <v>804</v>
      </c>
    </row>
    <row r="2019" spans="1:15" ht="15" x14ac:dyDescent="0.2">
      <c r="A2019" s="70" t="s">
        <v>489</v>
      </c>
      <c r="B2019" s="69">
        <v>5716</v>
      </c>
      <c r="C2019" s="69" t="s">
        <v>700</v>
      </c>
      <c r="D2019" s="70" t="s">
        <v>1229</v>
      </c>
      <c r="E2019" s="70" t="s">
        <v>926</v>
      </c>
      <c r="F2019" s="70">
        <v>1</v>
      </c>
      <c r="G2019" t="s">
        <v>866</v>
      </c>
      <c r="H2019" t="s">
        <v>866</v>
      </c>
      <c r="I2019" t="s">
        <v>867</v>
      </c>
      <c r="J2019" t="s">
        <v>1162</v>
      </c>
      <c r="K2019" s="69" t="s">
        <v>1228</v>
      </c>
      <c r="L2019" s="69" t="s">
        <v>68</v>
      </c>
      <c r="M2019" s="69"/>
      <c r="N2019" s="69"/>
      <c r="O2019" s="69" t="s">
        <v>804</v>
      </c>
    </row>
    <row r="2020" spans="1:15" ht="15" x14ac:dyDescent="0.2">
      <c r="A2020" s="70" t="s">
        <v>328</v>
      </c>
      <c r="B2020" s="69">
        <v>3218</v>
      </c>
      <c r="C2020" s="69" t="s">
        <v>700</v>
      </c>
      <c r="D2020" s="70" t="s">
        <v>927</v>
      </c>
      <c r="E2020" s="70" t="s">
        <v>927</v>
      </c>
      <c r="F2020" s="69">
        <v>1</v>
      </c>
      <c r="G2020" t="s">
        <v>866</v>
      </c>
      <c r="H2020" t="s">
        <v>866</v>
      </c>
      <c r="I2020" t="s">
        <v>867</v>
      </c>
      <c r="J2020" t="s">
        <v>1162</v>
      </c>
      <c r="K2020" t="s">
        <v>1228</v>
      </c>
      <c r="L2020" s="69" t="s">
        <v>68</v>
      </c>
      <c r="O2020" s="69" t="s">
        <v>804</v>
      </c>
    </row>
    <row r="2021" spans="1:15" ht="15" x14ac:dyDescent="0.2">
      <c r="A2021" s="70" t="s">
        <v>328</v>
      </c>
      <c r="B2021" s="69">
        <v>3219</v>
      </c>
      <c r="C2021" s="69" t="s">
        <v>700</v>
      </c>
      <c r="D2021" s="70" t="s">
        <v>927</v>
      </c>
      <c r="E2021" s="70" t="s">
        <v>927</v>
      </c>
      <c r="F2021" s="70">
        <v>1</v>
      </c>
      <c r="G2021" t="s">
        <v>866</v>
      </c>
      <c r="H2021" t="s">
        <v>866</v>
      </c>
      <c r="I2021" t="s">
        <v>867</v>
      </c>
      <c r="J2021" t="s">
        <v>1162</v>
      </c>
      <c r="K2021" t="s">
        <v>1228</v>
      </c>
      <c r="L2021" s="69" t="s">
        <v>68</v>
      </c>
      <c r="O2021" s="69" t="s">
        <v>804</v>
      </c>
    </row>
    <row r="2022" spans="1:15" ht="15" x14ac:dyDescent="0.2">
      <c r="A2022" s="70" t="s">
        <v>207</v>
      </c>
      <c r="B2022" s="69">
        <v>1369</v>
      </c>
      <c r="C2022" s="69" t="s">
        <v>700</v>
      </c>
      <c r="D2022" s="70" t="s">
        <v>928</v>
      </c>
      <c r="E2022" s="70" t="s">
        <v>928</v>
      </c>
      <c r="F2022" s="69">
        <v>1</v>
      </c>
      <c r="G2022" t="s">
        <v>866</v>
      </c>
      <c r="H2022" t="s">
        <v>866</v>
      </c>
      <c r="I2022" t="s">
        <v>867</v>
      </c>
      <c r="J2022" t="s">
        <v>1162</v>
      </c>
      <c r="K2022" t="s">
        <v>1228</v>
      </c>
      <c r="L2022" s="69" t="s">
        <v>68</v>
      </c>
      <c r="O2022" s="69" t="s">
        <v>804</v>
      </c>
    </row>
    <row r="2023" spans="1:15" ht="15" x14ac:dyDescent="0.2">
      <c r="A2023" s="70" t="s">
        <v>207</v>
      </c>
      <c r="B2023" s="69">
        <v>1370</v>
      </c>
      <c r="C2023" s="69" t="s">
        <v>700</v>
      </c>
      <c r="D2023" s="70" t="s">
        <v>928</v>
      </c>
      <c r="E2023" s="70" t="s">
        <v>928</v>
      </c>
      <c r="F2023" s="69">
        <v>1</v>
      </c>
      <c r="G2023" t="s">
        <v>866</v>
      </c>
      <c r="H2023" t="s">
        <v>866</v>
      </c>
      <c r="I2023" t="s">
        <v>867</v>
      </c>
      <c r="J2023" t="s">
        <v>1162</v>
      </c>
      <c r="K2023" t="s">
        <v>1228</v>
      </c>
      <c r="L2023" s="69" t="s">
        <v>68</v>
      </c>
      <c r="O2023" s="69" t="s">
        <v>804</v>
      </c>
    </row>
    <row r="2024" spans="1:15" ht="15" x14ac:dyDescent="0.2">
      <c r="A2024" s="70" t="s">
        <v>207</v>
      </c>
      <c r="B2024" s="69">
        <v>1371</v>
      </c>
      <c r="C2024" s="69" t="s">
        <v>700</v>
      </c>
      <c r="D2024" s="70" t="s">
        <v>928</v>
      </c>
      <c r="E2024" s="70" t="s">
        <v>928</v>
      </c>
      <c r="F2024" s="69">
        <v>1</v>
      </c>
      <c r="G2024" t="s">
        <v>866</v>
      </c>
      <c r="H2024" t="s">
        <v>866</v>
      </c>
      <c r="I2024" t="s">
        <v>867</v>
      </c>
      <c r="J2024" t="s">
        <v>1162</v>
      </c>
      <c r="K2024" t="s">
        <v>1228</v>
      </c>
      <c r="L2024" s="69" t="s">
        <v>68</v>
      </c>
      <c r="O2024" s="69" t="s">
        <v>804</v>
      </c>
    </row>
    <row r="2025" spans="1:15" ht="15" x14ac:dyDescent="0.2">
      <c r="A2025" s="70" t="s">
        <v>207</v>
      </c>
      <c r="B2025" s="69">
        <v>1372</v>
      </c>
      <c r="C2025" s="69" t="s">
        <v>700</v>
      </c>
      <c r="D2025" s="70" t="s">
        <v>928</v>
      </c>
      <c r="E2025" s="70" t="s">
        <v>928</v>
      </c>
      <c r="F2025" s="69">
        <v>1</v>
      </c>
      <c r="G2025" t="s">
        <v>866</v>
      </c>
      <c r="H2025" t="s">
        <v>866</v>
      </c>
      <c r="I2025" t="s">
        <v>867</v>
      </c>
      <c r="J2025" t="s">
        <v>1162</v>
      </c>
      <c r="K2025" t="s">
        <v>1228</v>
      </c>
      <c r="L2025" s="69" t="s">
        <v>68</v>
      </c>
      <c r="O2025" s="69" t="s">
        <v>804</v>
      </c>
    </row>
    <row r="2026" spans="1:15" ht="15" x14ac:dyDescent="0.2">
      <c r="A2026" s="70" t="s">
        <v>207</v>
      </c>
      <c r="B2026" s="69">
        <v>1373</v>
      </c>
      <c r="C2026" s="69" t="s">
        <v>700</v>
      </c>
      <c r="D2026" s="70" t="s">
        <v>928</v>
      </c>
      <c r="E2026" s="70" t="s">
        <v>928</v>
      </c>
      <c r="F2026" s="69">
        <v>1</v>
      </c>
      <c r="G2026" t="s">
        <v>866</v>
      </c>
      <c r="H2026" t="s">
        <v>866</v>
      </c>
      <c r="I2026" t="s">
        <v>867</v>
      </c>
      <c r="J2026" t="s">
        <v>1162</v>
      </c>
      <c r="K2026" t="s">
        <v>1228</v>
      </c>
      <c r="L2026" s="69" t="s">
        <v>68</v>
      </c>
      <c r="O2026" s="69" t="s">
        <v>804</v>
      </c>
    </row>
    <row r="2027" spans="1:15" ht="15" x14ac:dyDescent="0.2">
      <c r="A2027" s="69" t="s">
        <v>84</v>
      </c>
      <c r="B2027" s="69">
        <v>426</v>
      </c>
      <c r="C2027" s="69" t="s">
        <v>700</v>
      </c>
      <c r="D2027" s="70" t="s">
        <v>928</v>
      </c>
      <c r="E2027" s="70" t="s">
        <v>928</v>
      </c>
      <c r="F2027" s="69">
        <v>1</v>
      </c>
      <c r="G2027" t="s">
        <v>866</v>
      </c>
      <c r="H2027" t="s">
        <v>866</v>
      </c>
      <c r="I2027" t="s">
        <v>867</v>
      </c>
      <c r="J2027" t="s">
        <v>1162</v>
      </c>
      <c r="K2027" t="s">
        <v>1228</v>
      </c>
      <c r="L2027" s="69" t="s">
        <v>68</v>
      </c>
      <c r="O2027" s="69" t="s">
        <v>804</v>
      </c>
    </row>
    <row r="2028" spans="1:15" ht="15" x14ac:dyDescent="0.2">
      <c r="A2028" s="70" t="s">
        <v>475</v>
      </c>
      <c r="B2028" s="69">
        <v>5594</v>
      </c>
      <c r="C2028" s="69" t="s">
        <v>700</v>
      </c>
      <c r="D2028" s="70" t="s">
        <v>928</v>
      </c>
      <c r="E2028" s="70" t="s">
        <v>928</v>
      </c>
      <c r="F2028" s="70">
        <v>1</v>
      </c>
      <c r="G2028" t="s">
        <v>866</v>
      </c>
      <c r="H2028" t="s">
        <v>866</v>
      </c>
      <c r="I2028" t="s">
        <v>867</v>
      </c>
      <c r="J2028" t="s">
        <v>1162</v>
      </c>
      <c r="K2028" t="s">
        <v>1228</v>
      </c>
      <c r="L2028" s="69" t="s">
        <v>68</v>
      </c>
      <c r="O2028" s="69" t="s">
        <v>804</v>
      </c>
    </row>
    <row r="2029" spans="1:15" ht="15" x14ac:dyDescent="0.2">
      <c r="A2029" s="70" t="s">
        <v>489</v>
      </c>
      <c r="B2029" s="69">
        <v>5706</v>
      </c>
      <c r="C2029" s="69" t="s">
        <v>700</v>
      </c>
      <c r="D2029" s="70" t="s">
        <v>928</v>
      </c>
      <c r="E2029" s="70" t="s">
        <v>928</v>
      </c>
      <c r="F2029" s="70">
        <v>1</v>
      </c>
      <c r="G2029" t="s">
        <v>866</v>
      </c>
      <c r="H2029" t="s">
        <v>866</v>
      </c>
      <c r="I2029" t="s">
        <v>867</v>
      </c>
      <c r="J2029" t="s">
        <v>1162</v>
      </c>
      <c r="K2029" t="s">
        <v>1228</v>
      </c>
      <c r="L2029" s="69" t="s">
        <v>68</v>
      </c>
      <c r="O2029" s="69" t="s">
        <v>804</v>
      </c>
    </row>
    <row r="2030" spans="1:15" ht="15" x14ac:dyDescent="0.2">
      <c r="A2030" s="70" t="s">
        <v>489</v>
      </c>
      <c r="B2030" s="69">
        <v>5707</v>
      </c>
      <c r="C2030" s="69" t="s">
        <v>700</v>
      </c>
      <c r="D2030" s="70" t="s">
        <v>928</v>
      </c>
      <c r="E2030" s="70" t="s">
        <v>928</v>
      </c>
      <c r="F2030" s="70">
        <v>1</v>
      </c>
      <c r="G2030" t="s">
        <v>866</v>
      </c>
      <c r="H2030" t="s">
        <v>866</v>
      </c>
      <c r="I2030" t="s">
        <v>867</v>
      </c>
      <c r="J2030" t="s">
        <v>1162</v>
      </c>
      <c r="K2030" t="s">
        <v>1228</v>
      </c>
      <c r="L2030" s="69" t="s">
        <v>68</v>
      </c>
      <c r="O2030" s="69" t="s">
        <v>804</v>
      </c>
    </row>
    <row r="2031" spans="1:15" ht="15" x14ac:dyDescent="0.2">
      <c r="A2031" s="70" t="s">
        <v>489</v>
      </c>
      <c r="B2031" s="69">
        <v>5717</v>
      </c>
      <c r="C2031" s="69" t="s">
        <v>700</v>
      </c>
      <c r="D2031" s="70" t="s">
        <v>928</v>
      </c>
      <c r="E2031" s="70" t="s">
        <v>928</v>
      </c>
      <c r="F2031" s="70">
        <v>1</v>
      </c>
      <c r="G2031" t="s">
        <v>866</v>
      </c>
      <c r="H2031" t="s">
        <v>866</v>
      </c>
      <c r="I2031" t="s">
        <v>867</v>
      </c>
      <c r="J2031" t="s">
        <v>1162</v>
      </c>
      <c r="K2031" t="s">
        <v>1228</v>
      </c>
      <c r="L2031" s="69" t="s">
        <v>68</v>
      </c>
      <c r="O2031" s="69" t="s">
        <v>804</v>
      </c>
    </row>
    <row r="2032" spans="1:15" ht="15" x14ac:dyDescent="0.2">
      <c r="A2032" s="70" t="s">
        <v>489</v>
      </c>
      <c r="B2032" s="69">
        <v>5718</v>
      </c>
      <c r="C2032" s="69" t="s">
        <v>700</v>
      </c>
      <c r="D2032" s="70" t="s">
        <v>928</v>
      </c>
      <c r="E2032" s="70" t="s">
        <v>928</v>
      </c>
      <c r="F2032" s="70">
        <v>1</v>
      </c>
      <c r="G2032" t="s">
        <v>866</v>
      </c>
      <c r="H2032" t="s">
        <v>866</v>
      </c>
      <c r="I2032" t="s">
        <v>867</v>
      </c>
      <c r="J2032" t="s">
        <v>1162</v>
      </c>
      <c r="K2032" t="s">
        <v>1228</v>
      </c>
      <c r="L2032" s="69" t="s">
        <v>68</v>
      </c>
      <c r="O2032" s="69" t="s">
        <v>804</v>
      </c>
    </row>
    <row r="2033" spans="1:16" ht="15" x14ac:dyDescent="0.2">
      <c r="A2033" s="69" t="s">
        <v>117</v>
      </c>
      <c r="B2033" s="69">
        <v>604</v>
      </c>
      <c r="C2033" s="69" t="s">
        <v>700</v>
      </c>
      <c r="D2033" s="70" t="s">
        <v>1230</v>
      </c>
      <c r="E2033" s="70" t="s">
        <v>762</v>
      </c>
      <c r="F2033" s="69">
        <v>1</v>
      </c>
      <c r="G2033" t="s">
        <v>702</v>
      </c>
      <c r="H2033" t="s">
        <v>702</v>
      </c>
      <c r="I2033" t="s">
        <v>896</v>
      </c>
      <c r="J2033" t="s">
        <v>745</v>
      </c>
      <c r="K2033" s="69" t="s">
        <v>1228</v>
      </c>
      <c r="L2033" s="69" t="s">
        <v>68</v>
      </c>
      <c r="M2033" s="69"/>
      <c r="N2033" s="69"/>
      <c r="O2033" s="69" t="s">
        <v>1177</v>
      </c>
      <c r="P2033" s="69" t="s">
        <v>1204</v>
      </c>
    </row>
    <row r="2034" spans="1:16" ht="15" x14ac:dyDescent="0.2">
      <c r="A2034" s="70" t="s">
        <v>181</v>
      </c>
      <c r="B2034" s="69">
        <v>1039</v>
      </c>
      <c r="C2034" s="69" t="s">
        <v>700</v>
      </c>
      <c r="D2034" s="70" t="s">
        <v>1231</v>
      </c>
      <c r="E2034" s="70" t="s">
        <v>929</v>
      </c>
      <c r="F2034" s="69">
        <v>1</v>
      </c>
      <c r="G2034" t="s">
        <v>702</v>
      </c>
      <c r="H2034" t="s">
        <v>702</v>
      </c>
      <c r="I2034" t="s">
        <v>896</v>
      </c>
      <c r="J2034" t="s">
        <v>745</v>
      </c>
      <c r="K2034" s="69" t="s">
        <v>1228</v>
      </c>
      <c r="L2034" s="69" t="s">
        <v>68</v>
      </c>
      <c r="M2034" s="69"/>
      <c r="N2034" s="69"/>
      <c r="O2034" s="69" t="s">
        <v>1177</v>
      </c>
      <c r="P2034" s="69" t="s">
        <v>1232</v>
      </c>
    </row>
    <row r="2035" spans="1:16" ht="15" x14ac:dyDescent="0.2">
      <c r="A2035" s="70" t="s">
        <v>181</v>
      </c>
      <c r="B2035" s="69">
        <v>1040</v>
      </c>
      <c r="C2035" s="69" t="s">
        <v>700</v>
      </c>
      <c r="D2035" s="70" t="s">
        <v>1231</v>
      </c>
      <c r="E2035" s="70" t="s">
        <v>929</v>
      </c>
      <c r="F2035" s="69">
        <v>1</v>
      </c>
      <c r="G2035" t="s">
        <v>702</v>
      </c>
      <c r="H2035" t="s">
        <v>702</v>
      </c>
      <c r="I2035" t="s">
        <v>896</v>
      </c>
      <c r="J2035" t="s">
        <v>745</v>
      </c>
      <c r="K2035" s="69" t="s">
        <v>1228</v>
      </c>
      <c r="L2035" s="69" t="s">
        <v>68</v>
      </c>
      <c r="M2035" s="69"/>
      <c r="N2035" s="69"/>
      <c r="O2035" s="69" t="s">
        <v>1177</v>
      </c>
      <c r="P2035" s="69" t="s">
        <v>1232</v>
      </c>
    </row>
    <row r="2036" spans="1:16" ht="15" x14ac:dyDescent="0.2">
      <c r="A2036" s="69" t="s">
        <v>117</v>
      </c>
      <c r="B2036" s="69">
        <v>616</v>
      </c>
      <c r="C2036" s="69" t="s">
        <v>700</v>
      </c>
      <c r="D2036" s="70" t="s">
        <v>903</v>
      </c>
      <c r="E2036" s="70" t="s">
        <v>903</v>
      </c>
      <c r="F2036" s="69">
        <v>1</v>
      </c>
      <c r="G2036" t="s">
        <v>702</v>
      </c>
      <c r="H2036" t="s">
        <v>702</v>
      </c>
      <c r="I2036" t="s">
        <v>896</v>
      </c>
      <c r="J2036" t="s">
        <v>745</v>
      </c>
      <c r="K2036" t="s">
        <v>1228</v>
      </c>
      <c r="L2036" s="69" t="s">
        <v>68</v>
      </c>
      <c r="O2036" s="69" t="s">
        <v>1177</v>
      </c>
    </row>
    <row r="2037" spans="1:16" ht="15" x14ac:dyDescent="0.2">
      <c r="A2037" s="69" t="s">
        <v>117</v>
      </c>
      <c r="B2037" s="69">
        <v>571</v>
      </c>
      <c r="C2037" s="69" t="s">
        <v>700</v>
      </c>
      <c r="D2037" s="70" t="s">
        <v>929</v>
      </c>
      <c r="E2037" s="70" t="s">
        <v>929</v>
      </c>
      <c r="F2037" s="70">
        <v>1</v>
      </c>
      <c r="G2037" t="s">
        <v>702</v>
      </c>
      <c r="H2037" t="s">
        <v>702</v>
      </c>
      <c r="I2037" t="s">
        <v>896</v>
      </c>
      <c r="J2037" t="s">
        <v>745</v>
      </c>
      <c r="K2037" s="69" t="s">
        <v>1228</v>
      </c>
      <c r="L2037" s="69" t="s">
        <v>68</v>
      </c>
      <c r="M2037" s="69"/>
      <c r="N2037" s="69"/>
      <c r="O2037" s="69" t="s">
        <v>1177</v>
      </c>
    </row>
    <row r="2038" spans="1:16" ht="15" x14ac:dyDescent="0.2">
      <c r="A2038" s="69" t="s">
        <v>117</v>
      </c>
      <c r="B2038" s="69">
        <v>592</v>
      </c>
      <c r="C2038" s="69" t="s">
        <v>700</v>
      </c>
      <c r="D2038" s="70" t="s">
        <v>929</v>
      </c>
      <c r="E2038" s="70" t="s">
        <v>929</v>
      </c>
      <c r="F2038" s="69">
        <v>1</v>
      </c>
      <c r="G2038" t="s">
        <v>702</v>
      </c>
      <c r="H2038" t="s">
        <v>702</v>
      </c>
      <c r="I2038" t="s">
        <v>896</v>
      </c>
      <c r="J2038" t="s">
        <v>745</v>
      </c>
      <c r="K2038" s="69" t="s">
        <v>1228</v>
      </c>
      <c r="L2038" s="69" t="s">
        <v>68</v>
      </c>
      <c r="M2038" s="69"/>
      <c r="N2038" s="69"/>
      <c r="O2038" s="69" t="s">
        <v>1177</v>
      </c>
    </row>
    <row r="2039" spans="1:16" ht="15" x14ac:dyDescent="0.2">
      <c r="A2039" s="69" t="s">
        <v>117</v>
      </c>
      <c r="B2039" s="69">
        <v>593</v>
      </c>
      <c r="C2039" s="69" t="s">
        <v>700</v>
      </c>
      <c r="D2039" s="70" t="s">
        <v>929</v>
      </c>
      <c r="E2039" s="70" t="s">
        <v>929</v>
      </c>
      <c r="F2039" s="69">
        <v>1</v>
      </c>
      <c r="G2039" t="s">
        <v>702</v>
      </c>
      <c r="H2039" t="s">
        <v>702</v>
      </c>
      <c r="I2039" t="s">
        <v>896</v>
      </c>
      <c r="J2039" t="s">
        <v>745</v>
      </c>
      <c r="K2039" s="69" t="s">
        <v>1228</v>
      </c>
      <c r="L2039" s="69" t="s">
        <v>68</v>
      </c>
      <c r="M2039" s="69"/>
      <c r="N2039" s="69"/>
      <c r="O2039" s="69" t="s">
        <v>1177</v>
      </c>
    </row>
    <row r="2040" spans="1:16" ht="15" x14ac:dyDescent="0.2">
      <c r="A2040" s="69" t="s">
        <v>117</v>
      </c>
      <c r="B2040" s="69">
        <v>594</v>
      </c>
      <c r="C2040" s="69" t="s">
        <v>700</v>
      </c>
      <c r="D2040" s="70" t="s">
        <v>929</v>
      </c>
      <c r="E2040" s="70" t="s">
        <v>929</v>
      </c>
      <c r="F2040" s="69">
        <v>1</v>
      </c>
      <c r="G2040" t="s">
        <v>702</v>
      </c>
      <c r="H2040" t="s">
        <v>702</v>
      </c>
      <c r="I2040" t="s">
        <v>896</v>
      </c>
      <c r="J2040" t="s">
        <v>745</v>
      </c>
      <c r="K2040" s="69" t="s">
        <v>1228</v>
      </c>
      <c r="L2040" s="69" t="s">
        <v>68</v>
      </c>
      <c r="M2040" s="69"/>
      <c r="N2040" s="69"/>
      <c r="O2040" s="69" t="s">
        <v>1177</v>
      </c>
    </row>
    <row r="2041" spans="1:16" ht="15" x14ac:dyDescent="0.2">
      <c r="A2041" s="69" t="s">
        <v>117</v>
      </c>
      <c r="B2041" s="69">
        <v>595</v>
      </c>
      <c r="C2041" s="69" t="s">
        <v>700</v>
      </c>
      <c r="D2041" s="70" t="s">
        <v>929</v>
      </c>
      <c r="E2041" s="70" t="s">
        <v>929</v>
      </c>
      <c r="F2041" s="69">
        <v>1</v>
      </c>
      <c r="G2041" t="s">
        <v>702</v>
      </c>
      <c r="H2041" t="s">
        <v>702</v>
      </c>
      <c r="I2041" t="s">
        <v>896</v>
      </c>
      <c r="J2041" t="s">
        <v>745</v>
      </c>
      <c r="K2041" s="69" t="s">
        <v>1228</v>
      </c>
      <c r="L2041" s="69" t="s">
        <v>68</v>
      </c>
      <c r="M2041" s="69"/>
      <c r="N2041" s="69"/>
      <c r="O2041" s="69" t="s">
        <v>1177</v>
      </c>
    </row>
    <row r="2042" spans="1:16" ht="15" x14ac:dyDescent="0.2">
      <c r="A2042" s="69" t="s">
        <v>117</v>
      </c>
      <c r="B2042" s="69">
        <v>618</v>
      </c>
      <c r="C2042" s="69" t="s">
        <v>700</v>
      </c>
      <c r="D2042" s="70" t="s">
        <v>930</v>
      </c>
      <c r="E2042" s="70" t="s">
        <v>930</v>
      </c>
      <c r="F2042" s="69">
        <v>1</v>
      </c>
      <c r="G2042" t="s">
        <v>702</v>
      </c>
      <c r="H2042" t="s">
        <v>702</v>
      </c>
      <c r="I2042" t="s">
        <v>896</v>
      </c>
      <c r="J2042" t="s">
        <v>745</v>
      </c>
      <c r="K2042" s="69" t="s">
        <v>1228</v>
      </c>
      <c r="L2042" s="69" t="s">
        <v>68</v>
      </c>
      <c r="M2042" s="69"/>
      <c r="N2042" s="69"/>
      <c r="O2042" s="69" t="s">
        <v>1177</v>
      </c>
    </row>
    <row r="2043" spans="1:16" ht="15" x14ac:dyDescent="0.2">
      <c r="A2043" s="70" t="s">
        <v>207</v>
      </c>
      <c r="B2043" s="69">
        <v>1316</v>
      </c>
      <c r="C2043" s="69" t="s">
        <v>700</v>
      </c>
      <c r="D2043" s="70" t="s">
        <v>765</v>
      </c>
      <c r="E2043" s="70" t="s">
        <v>765</v>
      </c>
      <c r="F2043" s="69">
        <v>1</v>
      </c>
      <c r="G2043" t="s">
        <v>702</v>
      </c>
      <c r="H2043" t="s">
        <v>702</v>
      </c>
      <c r="I2043" t="s">
        <v>896</v>
      </c>
      <c r="J2043" t="s">
        <v>745</v>
      </c>
      <c r="K2043" s="69" t="s">
        <v>1228</v>
      </c>
      <c r="L2043" s="69" t="s">
        <v>68</v>
      </c>
      <c r="M2043" s="69"/>
      <c r="N2043" s="69"/>
      <c r="O2043" s="69" t="s">
        <v>1177</v>
      </c>
    </row>
    <row r="2044" spans="1:16" ht="15" x14ac:dyDescent="0.2">
      <c r="A2044" s="70" t="s">
        <v>207</v>
      </c>
      <c r="B2044" s="69">
        <v>1317</v>
      </c>
      <c r="C2044" s="69" t="s">
        <v>700</v>
      </c>
      <c r="D2044" s="70" t="s">
        <v>765</v>
      </c>
      <c r="E2044" s="70" t="s">
        <v>765</v>
      </c>
      <c r="F2044" s="69">
        <v>1</v>
      </c>
      <c r="G2044" t="s">
        <v>702</v>
      </c>
      <c r="H2044" t="s">
        <v>702</v>
      </c>
      <c r="I2044" t="s">
        <v>896</v>
      </c>
      <c r="J2044" t="s">
        <v>745</v>
      </c>
      <c r="K2044" s="69" t="s">
        <v>1228</v>
      </c>
      <c r="L2044" s="69" t="s">
        <v>68</v>
      </c>
      <c r="M2044" s="69"/>
      <c r="N2044" s="69"/>
      <c r="O2044" s="69" t="s">
        <v>1177</v>
      </c>
    </row>
    <row r="2045" spans="1:16" ht="15" x14ac:dyDescent="0.2">
      <c r="A2045" s="69" t="s">
        <v>117</v>
      </c>
      <c r="B2045" s="69">
        <v>605</v>
      </c>
      <c r="C2045" s="69" t="s">
        <v>700</v>
      </c>
      <c r="D2045" s="70" t="s">
        <v>765</v>
      </c>
      <c r="E2045" s="70" t="s">
        <v>765</v>
      </c>
      <c r="F2045" s="69">
        <v>1</v>
      </c>
      <c r="G2045" t="s">
        <v>702</v>
      </c>
      <c r="H2045" t="s">
        <v>702</v>
      </c>
      <c r="I2045" t="s">
        <v>896</v>
      </c>
      <c r="J2045" t="s">
        <v>745</v>
      </c>
      <c r="K2045" s="69" t="s">
        <v>1228</v>
      </c>
      <c r="L2045" s="69" t="s">
        <v>68</v>
      </c>
      <c r="M2045" s="69"/>
      <c r="N2045" s="69"/>
      <c r="O2045" s="69" t="s">
        <v>1177</v>
      </c>
    </row>
    <row r="2046" spans="1:16" ht="15" x14ac:dyDescent="0.2">
      <c r="A2046" s="69" t="s">
        <v>117</v>
      </c>
      <c r="B2046" s="69">
        <v>614</v>
      </c>
      <c r="C2046" s="69" t="s">
        <v>700</v>
      </c>
      <c r="D2046" s="70" t="s">
        <v>765</v>
      </c>
      <c r="E2046" s="70" t="s">
        <v>765</v>
      </c>
      <c r="F2046" s="69">
        <v>1</v>
      </c>
      <c r="G2046" t="s">
        <v>702</v>
      </c>
      <c r="H2046" t="s">
        <v>702</v>
      </c>
      <c r="I2046" t="s">
        <v>896</v>
      </c>
      <c r="J2046" t="s">
        <v>745</v>
      </c>
      <c r="K2046" s="69" t="s">
        <v>1228</v>
      </c>
      <c r="L2046" s="69" t="s">
        <v>68</v>
      </c>
      <c r="M2046" s="69"/>
      <c r="N2046" s="69"/>
      <c r="O2046" s="69" t="s">
        <v>1177</v>
      </c>
    </row>
    <row r="2047" spans="1:16" ht="15" x14ac:dyDescent="0.2">
      <c r="A2047" s="70" t="s">
        <v>253</v>
      </c>
      <c r="B2047" s="69">
        <v>1751</v>
      </c>
      <c r="C2047" s="69" t="s">
        <v>700</v>
      </c>
      <c r="D2047" s="70" t="s">
        <v>925</v>
      </c>
      <c r="E2047" s="70" t="s">
        <v>925</v>
      </c>
      <c r="F2047" s="70">
        <v>1</v>
      </c>
      <c r="G2047" t="s">
        <v>702</v>
      </c>
      <c r="H2047" t="s">
        <v>702</v>
      </c>
      <c r="I2047" t="s">
        <v>896</v>
      </c>
      <c r="J2047" t="s">
        <v>745</v>
      </c>
      <c r="K2047" s="69" t="s">
        <v>1228</v>
      </c>
      <c r="L2047" s="69" t="s">
        <v>68</v>
      </c>
      <c r="M2047" s="69"/>
      <c r="N2047" s="69"/>
      <c r="O2047" s="69" t="s">
        <v>1177</v>
      </c>
    </row>
    <row r="2048" spans="1:16" ht="15" x14ac:dyDescent="0.2">
      <c r="A2048" s="70" t="s">
        <v>328</v>
      </c>
      <c r="B2048" s="69">
        <v>3255</v>
      </c>
      <c r="C2048" s="69" t="s">
        <v>700</v>
      </c>
      <c r="D2048" s="70" t="s">
        <v>925</v>
      </c>
      <c r="E2048" s="70" t="s">
        <v>925</v>
      </c>
      <c r="F2048" s="69">
        <v>1</v>
      </c>
      <c r="G2048" t="s">
        <v>702</v>
      </c>
      <c r="H2048" t="s">
        <v>702</v>
      </c>
      <c r="I2048" t="s">
        <v>896</v>
      </c>
      <c r="J2048" t="s">
        <v>745</v>
      </c>
      <c r="K2048" s="69" t="s">
        <v>1228</v>
      </c>
      <c r="L2048" s="69" t="s">
        <v>68</v>
      </c>
      <c r="M2048" s="69"/>
      <c r="N2048" s="69"/>
      <c r="O2048" s="69" t="s">
        <v>1177</v>
      </c>
    </row>
    <row r="2049" spans="1:15" ht="15" x14ac:dyDescent="0.2">
      <c r="A2049" s="70" t="s">
        <v>328</v>
      </c>
      <c r="B2049" s="69">
        <v>3256</v>
      </c>
      <c r="C2049" s="69" t="s">
        <v>700</v>
      </c>
      <c r="D2049" s="70" t="s">
        <v>925</v>
      </c>
      <c r="E2049" s="70" t="s">
        <v>925</v>
      </c>
      <c r="F2049" s="70">
        <v>1</v>
      </c>
      <c r="G2049" t="s">
        <v>702</v>
      </c>
      <c r="H2049" t="s">
        <v>702</v>
      </c>
      <c r="I2049" t="s">
        <v>896</v>
      </c>
      <c r="J2049" t="s">
        <v>745</v>
      </c>
      <c r="K2049" s="69" t="s">
        <v>1228</v>
      </c>
      <c r="L2049" s="69" t="s">
        <v>68</v>
      </c>
      <c r="M2049" s="69"/>
      <c r="N2049" s="69"/>
      <c r="O2049" s="69" t="s">
        <v>1177</v>
      </c>
    </row>
    <row r="2050" spans="1:15" ht="15" x14ac:dyDescent="0.2">
      <c r="A2050" s="70" t="s">
        <v>328</v>
      </c>
      <c r="B2050" s="69">
        <v>3279</v>
      </c>
      <c r="C2050" s="69" t="s">
        <v>700</v>
      </c>
      <c r="D2050" s="70" t="s">
        <v>925</v>
      </c>
      <c r="E2050" s="70" t="s">
        <v>925</v>
      </c>
      <c r="F2050" s="70">
        <v>1</v>
      </c>
      <c r="G2050" t="s">
        <v>702</v>
      </c>
      <c r="H2050" t="s">
        <v>702</v>
      </c>
      <c r="I2050" t="s">
        <v>896</v>
      </c>
      <c r="J2050" t="s">
        <v>745</v>
      </c>
      <c r="K2050" s="69" t="s">
        <v>1228</v>
      </c>
      <c r="L2050" s="69" t="s">
        <v>68</v>
      </c>
      <c r="M2050" s="69"/>
      <c r="N2050" s="69"/>
      <c r="O2050" s="69" t="s">
        <v>1177</v>
      </c>
    </row>
    <row r="2051" spans="1:15" ht="15" x14ac:dyDescent="0.2">
      <c r="A2051" s="70" t="s">
        <v>489</v>
      </c>
      <c r="B2051" s="69">
        <v>5857</v>
      </c>
      <c r="C2051" s="69" t="s">
        <v>700</v>
      </c>
      <c r="D2051" s="70" t="s">
        <v>925</v>
      </c>
      <c r="E2051" s="70" t="s">
        <v>925</v>
      </c>
      <c r="F2051" s="70">
        <v>1</v>
      </c>
      <c r="G2051" t="s">
        <v>702</v>
      </c>
      <c r="H2051" t="s">
        <v>702</v>
      </c>
      <c r="I2051" t="s">
        <v>896</v>
      </c>
      <c r="J2051" t="s">
        <v>745</v>
      </c>
      <c r="K2051" s="69" t="s">
        <v>1228</v>
      </c>
      <c r="L2051" s="69" t="s">
        <v>68</v>
      </c>
      <c r="M2051" s="69"/>
      <c r="N2051" s="69"/>
      <c r="O2051" s="69" t="s">
        <v>1177</v>
      </c>
    </row>
    <row r="2052" spans="1:15" ht="15" x14ac:dyDescent="0.2">
      <c r="A2052" s="69" t="s">
        <v>117</v>
      </c>
      <c r="B2052" s="69">
        <v>568</v>
      </c>
      <c r="C2052" s="69" t="s">
        <v>700</v>
      </c>
      <c r="D2052" s="70" t="s">
        <v>925</v>
      </c>
      <c r="E2052" s="70" t="s">
        <v>925</v>
      </c>
      <c r="F2052" s="70">
        <v>1</v>
      </c>
      <c r="G2052" t="s">
        <v>702</v>
      </c>
      <c r="H2052" t="s">
        <v>702</v>
      </c>
      <c r="I2052" t="s">
        <v>896</v>
      </c>
      <c r="J2052" t="s">
        <v>745</v>
      </c>
      <c r="K2052" s="69" t="s">
        <v>1228</v>
      </c>
      <c r="L2052" s="69" t="s">
        <v>68</v>
      </c>
      <c r="M2052" s="69"/>
      <c r="N2052" s="69"/>
      <c r="O2052" s="69" t="s">
        <v>1177</v>
      </c>
    </row>
    <row r="2053" spans="1:15" ht="15" x14ac:dyDescent="0.2">
      <c r="A2053" s="69" t="s">
        <v>117</v>
      </c>
      <c r="B2053" s="69">
        <v>569</v>
      </c>
      <c r="C2053" s="69" t="s">
        <v>700</v>
      </c>
      <c r="D2053" s="70" t="s">
        <v>925</v>
      </c>
      <c r="E2053" s="70" t="s">
        <v>925</v>
      </c>
      <c r="F2053" s="70">
        <v>1</v>
      </c>
      <c r="G2053" t="s">
        <v>702</v>
      </c>
      <c r="H2053" t="s">
        <v>702</v>
      </c>
      <c r="I2053" t="s">
        <v>896</v>
      </c>
      <c r="J2053" t="s">
        <v>745</v>
      </c>
      <c r="K2053" s="69" t="s">
        <v>1228</v>
      </c>
      <c r="L2053" s="69" t="s">
        <v>68</v>
      </c>
      <c r="M2053" s="69"/>
      <c r="N2053" s="69"/>
      <c r="O2053" s="69" t="s">
        <v>1177</v>
      </c>
    </row>
    <row r="2054" spans="1:15" ht="15" x14ac:dyDescent="0.2">
      <c r="A2054" s="69" t="s">
        <v>117</v>
      </c>
      <c r="B2054" s="69">
        <v>615</v>
      </c>
      <c r="C2054" s="69" t="s">
        <v>700</v>
      </c>
      <c r="D2054" s="70" t="s">
        <v>925</v>
      </c>
      <c r="E2054" s="70" t="s">
        <v>925</v>
      </c>
      <c r="F2054" s="69">
        <v>1</v>
      </c>
      <c r="G2054" t="s">
        <v>702</v>
      </c>
      <c r="H2054" t="s">
        <v>702</v>
      </c>
      <c r="I2054" t="s">
        <v>896</v>
      </c>
      <c r="J2054" t="s">
        <v>745</v>
      </c>
      <c r="K2054" s="69" t="s">
        <v>1228</v>
      </c>
      <c r="L2054" s="69" t="s">
        <v>68</v>
      </c>
      <c r="M2054" s="69"/>
      <c r="N2054" s="69"/>
      <c r="O2054" s="69" t="s">
        <v>1177</v>
      </c>
    </row>
    <row r="2055" spans="1:15" ht="15" x14ac:dyDescent="0.2">
      <c r="A2055" s="70" t="s">
        <v>181</v>
      </c>
      <c r="B2055" s="69">
        <v>1050</v>
      </c>
      <c r="C2055" s="69" t="s">
        <v>700</v>
      </c>
      <c r="D2055" s="69" t="s">
        <v>931</v>
      </c>
      <c r="E2055" s="69" t="s">
        <v>931</v>
      </c>
      <c r="F2055" s="69">
        <v>1</v>
      </c>
      <c r="G2055" t="s">
        <v>702</v>
      </c>
      <c r="H2055" t="s">
        <v>702</v>
      </c>
      <c r="I2055" t="s">
        <v>896</v>
      </c>
      <c r="J2055" t="s">
        <v>745</v>
      </c>
      <c r="K2055" s="69" t="s">
        <v>1228</v>
      </c>
      <c r="L2055" s="69" t="s">
        <v>68</v>
      </c>
      <c r="M2055" s="69"/>
      <c r="N2055" s="69"/>
      <c r="O2055" s="69" t="s">
        <v>1177</v>
      </c>
    </row>
    <row r="2056" spans="1:15" ht="15" x14ac:dyDescent="0.2">
      <c r="A2056" s="70" t="s">
        <v>181</v>
      </c>
      <c r="B2056" s="69">
        <v>1135</v>
      </c>
      <c r="C2056" s="69" t="s">
        <v>700</v>
      </c>
      <c r="D2056" s="69" t="s">
        <v>931</v>
      </c>
      <c r="E2056" s="69" t="s">
        <v>931</v>
      </c>
      <c r="F2056" s="69">
        <v>1</v>
      </c>
      <c r="G2056" t="s">
        <v>702</v>
      </c>
      <c r="H2056" t="s">
        <v>702</v>
      </c>
      <c r="I2056" t="s">
        <v>896</v>
      </c>
      <c r="J2056" t="s">
        <v>745</v>
      </c>
      <c r="K2056" s="69" t="s">
        <v>1228</v>
      </c>
      <c r="L2056" s="69" t="s">
        <v>68</v>
      </c>
      <c r="M2056" s="69"/>
      <c r="N2056" s="69"/>
      <c r="O2056" s="69" t="s">
        <v>1177</v>
      </c>
    </row>
    <row r="2057" spans="1:15" ht="15" x14ac:dyDescent="0.2">
      <c r="A2057" s="70" t="s">
        <v>207</v>
      </c>
      <c r="B2057" s="69">
        <v>1282</v>
      </c>
      <c r="C2057" s="69" t="s">
        <v>700</v>
      </c>
      <c r="D2057" s="69" t="s">
        <v>931</v>
      </c>
      <c r="E2057" s="69" t="s">
        <v>931</v>
      </c>
      <c r="F2057" s="69">
        <v>1</v>
      </c>
      <c r="G2057" t="s">
        <v>702</v>
      </c>
      <c r="H2057" t="s">
        <v>702</v>
      </c>
      <c r="I2057" t="s">
        <v>896</v>
      </c>
      <c r="J2057" t="s">
        <v>745</v>
      </c>
      <c r="K2057" s="69" t="s">
        <v>1228</v>
      </c>
      <c r="L2057" s="69" t="s">
        <v>68</v>
      </c>
      <c r="M2057" s="69"/>
      <c r="N2057" s="69"/>
      <c r="O2057" s="69" t="s">
        <v>1177</v>
      </c>
    </row>
    <row r="2058" spans="1:15" ht="15" x14ac:dyDescent="0.2">
      <c r="A2058" s="70" t="s">
        <v>207</v>
      </c>
      <c r="B2058" s="69">
        <v>1309</v>
      </c>
      <c r="C2058" s="69" t="s">
        <v>700</v>
      </c>
      <c r="D2058" s="69" t="s">
        <v>931</v>
      </c>
      <c r="E2058" s="69" t="s">
        <v>931</v>
      </c>
      <c r="F2058" s="69">
        <v>1</v>
      </c>
      <c r="G2058" t="s">
        <v>702</v>
      </c>
      <c r="H2058" t="s">
        <v>702</v>
      </c>
      <c r="I2058" t="s">
        <v>896</v>
      </c>
      <c r="J2058" t="s">
        <v>745</v>
      </c>
      <c r="K2058" s="69" t="s">
        <v>1228</v>
      </c>
      <c r="L2058" s="69" t="s">
        <v>68</v>
      </c>
      <c r="M2058" s="69"/>
      <c r="N2058" s="69"/>
      <c r="O2058" s="69" t="s">
        <v>1177</v>
      </c>
    </row>
    <row r="2059" spans="1:15" ht="15" x14ac:dyDescent="0.2">
      <c r="A2059" s="70" t="s">
        <v>489</v>
      </c>
      <c r="B2059" s="69">
        <v>5858</v>
      </c>
      <c r="C2059" s="69" t="s">
        <v>700</v>
      </c>
      <c r="D2059" s="70" t="s">
        <v>1229</v>
      </c>
      <c r="E2059" s="70" t="s">
        <v>926</v>
      </c>
      <c r="F2059" s="70">
        <v>1</v>
      </c>
      <c r="G2059" t="s">
        <v>702</v>
      </c>
      <c r="H2059" t="s">
        <v>702</v>
      </c>
      <c r="I2059" t="s">
        <v>896</v>
      </c>
      <c r="J2059" t="s">
        <v>745</v>
      </c>
      <c r="K2059" s="69" t="s">
        <v>1228</v>
      </c>
      <c r="L2059" s="69" t="s">
        <v>68</v>
      </c>
      <c r="M2059" s="69"/>
      <c r="N2059" s="69"/>
      <c r="O2059" s="69" t="s">
        <v>1177</v>
      </c>
    </row>
    <row r="2060" spans="1:15" ht="15" x14ac:dyDescent="0.2">
      <c r="A2060" s="70" t="s">
        <v>489</v>
      </c>
      <c r="B2060" s="69">
        <v>5860</v>
      </c>
      <c r="C2060" s="69" t="s">
        <v>700</v>
      </c>
      <c r="D2060" s="70" t="s">
        <v>1229</v>
      </c>
      <c r="E2060" s="70" t="s">
        <v>926</v>
      </c>
      <c r="F2060" s="70">
        <v>1</v>
      </c>
      <c r="G2060" t="s">
        <v>702</v>
      </c>
      <c r="H2060" t="s">
        <v>702</v>
      </c>
      <c r="I2060" t="s">
        <v>896</v>
      </c>
      <c r="J2060" t="s">
        <v>745</v>
      </c>
      <c r="K2060" s="69" t="s">
        <v>1228</v>
      </c>
      <c r="L2060" s="69" t="s">
        <v>68</v>
      </c>
      <c r="M2060" s="69"/>
      <c r="N2060" s="69"/>
      <c r="O2060" s="69" t="s">
        <v>1177</v>
      </c>
    </row>
    <row r="2061" spans="1:15" ht="15" x14ac:dyDescent="0.2">
      <c r="A2061" s="70" t="s">
        <v>489</v>
      </c>
      <c r="B2061" s="69">
        <v>5861</v>
      </c>
      <c r="C2061" s="69" t="s">
        <v>700</v>
      </c>
      <c r="D2061" s="70" t="s">
        <v>1229</v>
      </c>
      <c r="E2061" s="70" t="s">
        <v>926</v>
      </c>
      <c r="F2061" s="70">
        <v>1</v>
      </c>
      <c r="G2061" t="s">
        <v>702</v>
      </c>
      <c r="H2061" t="s">
        <v>702</v>
      </c>
      <c r="I2061" t="s">
        <v>896</v>
      </c>
      <c r="J2061" t="s">
        <v>745</v>
      </c>
      <c r="K2061" s="69" t="s">
        <v>1228</v>
      </c>
      <c r="L2061" s="69" t="s">
        <v>68</v>
      </c>
      <c r="M2061" s="69"/>
      <c r="N2061" s="69"/>
      <c r="O2061" s="69" t="s">
        <v>1177</v>
      </c>
    </row>
    <row r="2062" spans="1:15" ht="15" x14ac:dyDescent="0.2">
      <c r="A2062" s="70" t="s">
        <v>489</v>
      </c>
      <c r="B2062" s="69">
        <v>5862</v>
      </c>
      <c r="C2062" s="69" t="s">
        <v>700</v>
      </c>
      <c r="D2062" s="70" t="s">
        <v>1229</v>
      </c>
      <c r="E2062" s="70" t="s">
        <v>926</v>
      </c>
      <c r="F2062" s="70">
        <v>1</v>
      </c>
      <c r="G2062" t="s">
        <v>702</v>
      </c>
      <c r="H2062" t="s">
        <v>702</v>
      </c>
      <c r="I2062" t="s">
        <v>896</v>
      </c>
      <c r="J2062" t="s">
        <v>745</v>
      </c>
      <c r="K2062" s="69" t="s">
        <v>1228</v>
      </c>
      <c r="L2062" s="69" t="s">
        <v>68</v>
      </c>
      <c r="M2062" s="69"/>
      <c r="N2062" s="69"/>
      <c r="O2062" s="69" t="s">
        <v>1177</v>
      </c>
    </row>
    <row r="2063" spans="1:15" ht="15" x14ac:dyDescent="0.2">
      <c r="A2063" s="70" t="s">
        <v>207</v>
      </c>
      <c r="B2063" s="69">
        <v>1280</v>
      </c>
      <c r="C2063" s="69" t="s">
        <v>700</v>
      </c>
      <c r="D2063" s="70" t="s">
        <v>927</v>
      </c>
      <c r="E2063" s="70" t="s">
        <v>927</v>
      </c>
      <c r="F2063" s="69">
        <v>1</v>
      </c>
      <c r="G2063" t="s">
        <v>702</v>
      </c>
      <c r="H2063" t="s">
        <v>702</v>
      </c>
      <c r="I2063" t="s">
        <v>896</v>
      </c>
      <c r="J2063" t="s">
        <v>745</v>
      </c>
      <c r="K2063" t="s">
        <v>1228</v>
      </c>
      <c r="L2063" s="69" t="s">
        <v>68</v>
      </c>
      <c r="O2063" s="69" t="s">
        <v>1177</v>
      </c>
    </row>
    <row r="2064" spans="1:15" ht="15" x14ac:dyDescent="0.2">
      <c r="A2064" s="70" t="s">
        <v>207</v>
      </c>
      <c r="B2064" s="69">
        <v>1281</v>
      </c>
      <c r="C2064" s="69" t="s">
        <v>700</v>
      </c>
      <c r="D2064" s="70" t="s">
        <v>927</v>
      </c>
      <c r="E2064" s="70" t="s">
        <v>927</v>
      </c>
      <c r="F2064" s="69">
        <v>1</v>
      </c>
      <c r="G2064" t="s">
        <v>702</v>
      </c>
      <c r="H2064" t="s">
        <v>702</v>
      </c>
      <c r="I2064" t="s">
        <v>896</v>
      </c>
      <c r="J2064" t="s">
        <v>745</v>
      </c>
      <c r="K2064" t="s">
        <v>1228</v>
      </c>
      <c r="L2064" s="69" t="s">
        <v>68</v>
      </c>
      <c r="O2064" s="69" t="s">
        <v>1177</v>
      </c>
    </row>
    <row r="2065" spans="1:15" ht="15" x14ac:dyDescent="0.2">
      <c r="A2065" s="70" t="s">
        <v>207</v>
      </c>
      <c r="B2065" s="69">
        <v>1308</v>
      </c>
      <c r="C2065" s="69" t="s">
        <v>700</v>
      </c>
      <c r="D2065" s="70" t="s">
        <v>927</v>
      </c>
      <c r="E2065" s="70" t="s">
        <v>927</v>
      </c>
      <c r="F2065" s="69">
        <v>1</v>
      </c>
      <c r="G2065" t="s">
        <v>702</v>
      </c>
      <c r="H2065" t="s">
        <v>702</v>
      </c>
      <c r="I2065" t="s">
        <v>896</v>
      </c>
      <c r="J2065" t="s">
        <v>745</v>
      </c>
      <c r="K2065" t="s">
        <v>1228</v>
      </c>
      <c r="L2065" s="69" t="s">
        <v>68</v>
      </c>
      <c r="O2065" s="69" t="s">
        <v>1177</v>
      </c>
    </row>
    <row r="2066" spans="1:15" ht="15" x14ac:dyDescent="0.2">
      <c r="A2066" s="70" t="s">
        <v>298</v>
      </c>
      <c r="B2066" s="69">
        <v>2863</v>
      </c>
      <c r="C2066" s="69" t="s">
        <v>700</v>
      </c>
      <c r="D2066" s="70" t="s">
        <v>927</v>
      </c>
      <c r="E2066" s="70" t="s">
        <v>927</v>
      </c>
      <c r="F2066" s="70">
        <v>1</v>
      </c>
      <c r="G2066" t="s">
        <v>702</v>
      </c>
      <c r="H2066" t="s">
        <v>702</v>
      </c>
      <c r="I2066" t="s">
        <v>896</v>
      </c>
      <c r="J2066" t="s">
        <v>745</v>
      </c>
      <c r="K2066" t="s">
        <v>1228</v>
      </c>
      <c r="L2066" s="69" t="s">
        <v>68</v>
      </c>
      <c r="O2066" s="69" t="s">
        <v>1177</v>
      </c>
    </row>
    <row r="2067" spans="1:15" ht="15" x14ac:dyDescent="0.2">
      <c r="A2067" s="70" t="s">
        <v>328</v>
      </c>
      <c r="B2067" s="69">
        <v>3252</v>
      </c>
      <c r="C2067" s="69" t="s">
        <v>700</v>
      </c>
      <c r="D2067" s="70" t="s">
        <v>927</v>
      </c>
      <c r="E2067" s="70" t="s">
        <v>927</v>
      </c>
      <c r="F2067" s="70">
        <v>1</v>
      </c>
      <c r="G2067" t="s">
        <v>702</v>
      </c>
      <c r="H2067" t="s">
        <v>702</v>
      </c>
      <c r="I2067" t="s">
        <v>896</v>
      </c>
      <c r="J2067" t="s">
        <v>745</v>
      </c>
      <c r="K2067" t="s">
        <v>1228</v>
      </c>
      <c r="L2067" s="69" t="s">
        <v>68</v>
      </c>
      <c r="O2067" s="69" t="s">
        <v>1177</v>
      </c>
    </row>
    <row r="2068" spans="1:15" ht="15" x14ac:dyDescent="0.2">
      <c r="A2068" s="70" t="s">
        <v>328</v>
      </c>
      <c r="B2068" s="69">
        <v>3253</v>
      </c>
      <c r="C2068" s="69" t="s">
        <v>700</v>
      </c>
      <c r="D2068" s="70" t="s">
        <v>927</v>
      </c>
      <c r="E2068" s="70" t="s">
        <v>927</v>
      </c>
      <c r="F2068" s="70">
        <v>1</v>
      </c>
      <c r="G2068" t="s">
        <v>702</v>
      </c>
      <c r="H2068" t="s">
        <v>702</v>
      </c>
      <c r="I2068" t="s">
        <v>896</v>
      </c>
      <c r="J2068" t="s">
        <v>745</v>
      </c>
      <c r="K2068" t="s">
        <v>1228</v>
      </c>
      <c r="L2068" s="69" t="s">
        <v>68</v>
      </c>
      <c r="O2068" s="69" t="s">
        <v>1177</v>
      </c>
    </row>
    <row r="2069" spans="1:15" ht="15" x14ac:dyDescent="0.2">
      <c r="A2069" s="70" t="s">
        <v>328</v>
      </c>
      <c r="B2069" s="69">
        <v>3254</v>
      </c>
      <c r="C2069" s="69" t="s">
        <v>700</v>
      </c>
      <c r="D2069" s="70" t="s">
        <v>927</v>
      </c>
      <c r="E2069" s="70" t="s">
        <v>927</v>
      </c>
      <c r="F2069" s="69">
        <v>1</v>
      </c>
      <c r="G2069" t="s">
        <v>702</v>
      </c>
      <c r="H2069" t="s">
        <v>702</v>
      </c>
      <c r="I2069" t="s">
        <v>896</v>
      </c>
      <c r="J2069" t="s">
        <v>745</v>
      </c>
      <c r="K2069" t="s">
        <v>1228</v>
      </c>
      <c r="L2069" s="69" t="s">
        <v>68</v>
      </c>
      <c r="O2069" s="69" t="s">
        <v>1177</v>
      </c>
    </row>
    <row r="2070" spans="1:15" ht="15" x14ac:dyDescent="0.2">
      <c r="A2070" s="70" t="s">
        <v>328</v>
      </c>
      <c r="B2070" s="69">
        <v>3277</v>
      </c>
      <c r="C2070" s="69" t="s">
        <v>700</v>
      </c>
      <c r="D2070" s="70" t="s">
        <v>927</v>
      </c>
      <c r="E2070" s="70" t="s">
        <v>927</v>
      </c>
      <c r="F2070" s="70">
        <v>1</v>
      </c>
      <c r="G2070" t="s">
        <v>702</v>
      </c>
      <c r="H2070" t="s">
        <v>702</v>
      </c>
      <c r="I2070" t="s">
        <v>896</v>
      </c>
      <c r="J2070" t="s">
        <v>745</v>
      </c>
      <c r="K2070" t="s">
        <v>1228</v>
      </c>
      <c r="L2070" s="69" t="s">
        <v>68</v>
      </c>
      <c r="O2070" s="69" t="s">
        <v>1177</v>
      </c>
    </row>
    <row r="2071" spans="1:15" ht="15" x14ac:dyDescent="0.2">
      <c r="A2071" s="70" t="s">
        <v>328</v>
      </c>
      <c r="B2071" s="69">
        <v>3402</v>
      </c>
      <c r="C2071" s="69" t="s">
        <v>700</v>
      </c>
      <c r="D2071" s="70" t="s">
        <v>927</v>
      </c>
      <c r="E2071" s="70" t="s">
        <v>927</v>
      </c>
      <c r="F2071" s="69">
        <v>1</v>
      </c>
      <c r="G2071" t="s">
        <v>702</v>
      </c>
      <c r="H2071" t="s">
        <v>702</v>
      </c>
      <c r="I2071" t="s">
        <v>896</v>
      </c>
      <c r="J2071" t="s">
        <v>745</v>
      </c>
      <c r="K2071" t="s">
        <v>1228</v>
      </c>
      <c r="L2071" s="69" t="s">
        <v>68</v>
      </c>
      <c r="O2071" s="69" t="s">
        <v>1177</v>
      </c>
    </row>
    <row r="2072" spans="1:15" ht="15" x14ac:dyDescent="0.2">
      <c r="A2072" s="70" t="s">
        <v>328</v>
      </c>
      <c r="B2072" s="69">
        <v>3403</v>
      </c>
      <c r="C2072" s="69" t="s">
        <v>700</v>
      </c>
      <c r="D2072" s="70" t="s">
        <v>927</v>
      </c>
      <c r="E2072" s="70" t="s">
        <v>927</v>
      </c>
      <c r="F2072" s="69">
        <v>1</v>
      </c>
      <c r="G2072" t="s">
        <v>702</v>
      </c>
      <c r="H2072" t="s">
        <v>702</v>
      </c>
      <c r="I2072" t="s">
        <v>896</v>
      </c>
      <c r="J2072" t="s">
        <v>745</v>
      </c>
      <c r="K2072" t="s">
        <v>1228</v>
      </c>
      <c r="L2072" s="69" t="s">
        <v>68</v>
      </c>
      <c r="O2072" s="69" t="s">
        <v>1177</v>
      </c>
    </row>
    <row r="2073" spans="1:15" ht="15" x14ac:dyDescent="0.2">
      <c r="A2073" s="70" t="s">
        <v>328</v>
      </c>
      <c r="B2073" s="69">
        <v>3404</v>
      </c>
      <c r="C2073" s="69" t="s">
        <v>700</v>
      </c>
      <c r="D2073" s="70" t="s">
        <v>927</v>
      </c>
      <c r="E2073" s="70" t="s">
        <v>927</v>
      </c>
      <c r="F2073" s="69">
        <v>1</v>
      </c>
      <c r="G2073" t="s">
        <v>702</v>
      </c>
      <c r="H2073" t="s">
        <v>702</v>
      </c>
      <c r="I2073" t="s">
        <v>896</v>
      </c>
      <c r="J2073" t="s">
        <v>745</v>
      </c>
      <c r="K2073" t="s">
        <v>1228</v>
      </c>
      <c r="L2073" s="69" t="s">
        <v>68</v>
      </c>
      <c r="O2073" s="69" t="s">
        <v>1177</v>
      </c>
    </row>
    <row r="2074" spans="1:15" ht="15" x14ac:dyDescent="0.2">
      <c r="A2074" s="70" t="s">
        <v>181</v>
      </c>
      <c r="B2074" s="69">
        <v>1048</v>
      </c>
      <c r="C2074" s="69" t="s">
        <v>700</v>
      </c>
      <c r="D2074" s="70" t="s">
        <v>928</v>
      </c>
      <c r="E2074" s="70" t="s">
        <v>928</v>
      </c>
      <c r="F2074" s="69">
        <v>1</v>
      </c>
      <c r="G2074" t="s">
        <v>702</v>
      </c>
      <c r="H2074" t="s">
        <v>702</v>
      </c>
      <c r="I2074" t="s">
        <v>896</v>
      </c>
      <c r="J2074" t="s">
        <v>745</v>
      </c>
      <c r="K2074" t="s">
        <v>1228</v>
      </c>
      <c r="L2074" s="69" t="s">
        <v>68</v>
      </c>
      <c r="O2074" s="69" t="s">
        <v>1177</v>
      </c>
    </row>
    <row r="2075" spans="1:15" ht="15" x14ac:dyDescent="0.2">
      <c r="A2075" s="70" t="s">
        <v>207</v>
      </c>
      <c r="B2075" s="69">
        <v>1292</v>
      </c>
      <c r="C2075" s="69" t="s">
        <v>700</v>
      </c>
      <c r="D2075" s="70" t="s">
        <v>928</v>
      </c>
      <c r="E2075" s="70" t="s">
        <v>928</v>
      </c>
      <c r="F2075" s="69">
        <v>1</v>
      </c>
      <c r="G2075" t="s">
        <v>702</v>
      </c>
      <c r="H2075" t="s">
        <v>702</v>
      </c>
      <c r="I2075" t="s">
        <v>896</v>
      </c>
      <c r="J2075" t="s">
        <v>745</v>
      </c>
      <c r="K2075" t="s">
        <v>1228</v>
      </c>
      <c r="L2075" s="69" t="s">
        <v>68</v>
      </c>
      <c r="O2075" s="69" t="s">
        <v>1177</v>
      </c>
    </row>
    <row r="2076" spans="1:15" ht="15" x14ac:dyDescent="0.2">
      <c r="A2076" s="70" t="s">
        <v>207</v>
      </c>
      <c r="B2076" s="69">
        <v>1293</v>
      </c>
      <c r="C2076" s="69" t="s">
        <v>700</v>
      </c>
      <c r="D2076" s="70" t="s">
        <v>928</v>
      </c>
      <c r="E2076" s="70" t="s">
        <v>928</v>
      </c>
      <c r="F2076" s="69">
        <v>1</v>
      </c>
      <c r="G2076" t="s">
        <v>702</v>
      </c>
      <c r="H2076" t="s">
        <v>702</v>
      </c>
      <c r="I2076" t="s">
        <v>896</v>
      </c>
      <c r="J2076" t="s">
        <v>745</v>
      </c>
      <c r="K2076" t="s">
        <v>1228</v>
      </c>
      <c r="L2076" s="69" t="s">
        <v>68</v>
      </c>
      <c r="O2076" s="69" t="s">
        <v>1177</v>
      </c>
    </row>
    <row r="2077" spans="1:15" ht="15" x14ac:dyDescent="0.2">
      <c r="A2077" s="70" t="s">
        <v>207</v>
      </c>
      <c r="B2077" s="69">
        <v>1294</v>
      </c>
      <c r="C2077" s="69" t="s">
        <v>700</v>
      </c>
      <c r="D2077" s="70" t="s">
        <v>928</v>
      </c>
      <c r="E2077" s="70" t="s">
        <v>928</v>
      </c>
      <c r="F2077" s="69">
        <v>1</v>
      </c>
      <c r="G2077" t="s">
        <v>702</v>
      </c>
      <c r="H2077" t="s">
        <v>702</v>
      </c>
      <c r="I2077" t="s">
        <v>896</v>
      </c>
      <c r="J2077" t="s">
        <v>745</v>
      </c>
      <c r="K2077" t="s">
        <v>1228</v>
      </c>
      <c r="L2077" s="69" t="s">
        <v>68</v>
      </c>
      <c r="O2077" s="69" t="s">
        <v>1177</v>
      </c>
    </row>
    <row r="2078" spans="1:15" ht="15" x14ac:dyDescent="0.2">
      <c r="A2078" s="70" t="s">
        <v>207</v>
      </c>
      <c r="B2078" s="69">
        <v>1295</v>
      </c>
      <c r="C2078" s="69" t="s">
        <v>700</v>
      </c>
      <c r="D2078" s="70" t="s">
        <v>928</v>
      </c>
      <c r="E2078" s="70" t="s">
        <v>928</v>
      </c>
      <c r="F2078" s="69">
        <v>1</v>
      </c>
      <c r="G2078" t="s">
        <v>702</v>
      </c>
      <c r="H2078" t="s">
        <v>702</v>
      </c>
      <c r="I2078" t="s">
        <v>896</v>
      </c>
      <c r="J2078" t="s">
        <v>745</v>
      </c>
      <c r="K2078" t="s">
        <v>1228</v>
      </c>
      <c r="L2078" s="69" t="s">
        <v>68</v>
      </c>
      <c r="O2078" s="69" t="s">
        <v>1177</v>
      </c>
    </row>
    <row r="2079" spans="1:15" ht="15" x14ac:dyDescent="0.2">
      <c r="A2079" s="70" t="s">
        <v>207</v>
      </c>
      <c r="B2079" s="69">
        <v>1296</v>
      </c>
      <c r="C2079" s="69" t="s">
        <v>700</v>
      </c>
      <c r="D2079" s="70" t="s">
        <v>928</v>
      </c>
      <c r="E2079" s="70" t="s">
        <v>928</v>
      </c>
      <c r="F2079" s="69">
        <v>1</v>
      </c>
      <c r="G2079" t="s">
        <v>702</v>
      </c>
      <c r="H2079" t="s">
        <v>702</v>
      </c>
      <c r="I2079" t="s">
        <v>896</v>
      </c>
      <c r="J2079" t="s">
        <v>745</v>
      </c>
      <c r="K2079" t="s">
        <v>1228</v>
      </c>
      <c r="L2079" s="69" t="s">
        <v>68</v>
      </c>
      <c r="O2079" s="69" t="s">
        <v>1177</v>
      </c>
    </row>
    <row r="2080" spans="1:15" ht="15" x14ac:dyDescent="0.2">
      <c r="A2080" s="69" t="s">
        <v>84</v>
      </c>
      <c r="B2080" s="69">
        <v>345</v>
      </c>
      <c r="C2080" s="69" t="s">
        <v>700</v>
      </c>
      <c r="D2080" s="70" t="s">
        <v>928</v>
      </c>
      <c r="E2080" s="70" t="s">
        <v>928</v>
      </c>
      <c r="F2080" s="69">
        <v>1</v>
      </c>
      <c r="G2080" t="s">
        <v>702</v>
      </c>
      <c r="H2080" t="s">
        <v>702</v>
      </c>
      <c r="I2080" t="s">
        <v>896</v>
      </c>
      <c r="J2080" t="s">
        <v>745</v>
      </c>
      <c r="K2080" t="s">
        <v>1228</v>
      </c>
      <c r="L2080" s="69" t="s">
        <v>68</v>
      </c>
      <c r="O2080" s="69" t="s">
        <v>1177</v>
      </c>
    </row>
    <row r="2081" spans="1:15" ht="15" x14ac:dyDescent="0.2">
      <c r="A2081" s="70" t="s">
        <v>475</v>
      </c>
      <c r="B2081" s="69">
        <v>5474</v>
      </c>
      <c r="C2081" s="69" t="s">
        <v>700</v>
      </c>
      <c r="D2081" s="70" t="s">
        <v>928</v>
      </c>
      <c r="E2081" s="70" t="s">
        <v>928</v>
      </c>
      <c r="F2081" s="70">
        <v>1</v>
      </c>
      <c r="G2081" t="s">
        <v>702</v>
      </c>
      <c r="H2081" t="s">
        <v>702</v>
      </c>
      <c r="I2081" t="s">
        <v>896</v>
      </c>
      <c r="J2081" t="s">
        <v>745</v>
      </c>
      <c r="K2081" t="s">
        <v>1228</v>
      </c>
      <c r="L2081" s="69" t="s">
        <v>68</v>
      </c>
      <c r="O2081" s="69" t="s">
        <v>1177</v>
      </c>
    </row>
    <row r="2082" spans="1:15" ht="15" x14ac:dyDescent="0.2">
      <c r="A2082" s="70" t="s">
        <v>489</v>
      </c>
      <c r="B2082" s="69">
        <v>5816</v>
      </c>
      <c r="C2082" s="69" t="s">
        <v>700</v>
      </c>
      <c r="D2082" s="70" t="s">
        <v>928</v>
      </c>
      <c r="E2082" s="70" t="s">
        <v>928</v>
      </c>
      <c r="F2082" s="70">
        <v>1</v>
      </c>
      <c r="G2082" t="s">
        <v>702</v>
      </c>
      <c r="H2082" t="s">
        <v>702</v>
      </c>
      <c r="I2082" t="s">
        <v>896</v>
      </c>
      <c r="J2082" t="s">
        <v>745</v>
      </c>
      <c r="K2082" t="s">
        <v>1228</v>
      </c>
      <c r="L2082" s="69" t="s">
        <v>68</v>
      </c>
      <c r="O2082" s="69" t="s">
        <v>1177</v>
      </c>
    </row>
    <row r="2083" spans="1:15" ht="15" x14ac:dyDescent="0.2">
      <c r="A2083" s="70" t="s">
        <v>489</v>
      </c>
      <c r="B2083" s="69">
        <v>5817</v>
      </c>
      <c r="C2083" s="69" t="s">
        <v>700</v>
      </c>
      <c r="D2083" s="70" t="s">
        <v>928</v>
      </c>
      <c r="E2083" s="70" t="s">
        <v>928</v>
      </c>
      <c r="F2083" s="70">
        <v>1</v>
      </c>
      <c r="G2083" t="s">
        <v>702</v>
      </c>
      <c r="H2083" t="s">
        <v>702</v>
      </c>
      <c r="I2083" t="s">
        <v>896</v>
      </c>
      <c r="J2083" t="s">
        <v>745</v>
      </c>
      <c r="K2083" t="s">
        <v>1228</v>
      </c>
      <c r="L2083" s="69" t="s">
        <v>68</v>
      </c>
      <c r="O2083" s="69" t="s">
        <v>1177</v>
      </c>
    </row>
    <row r="2084" spans="1:15" ht="15" x14ac:dyDescent="0.2">
      <c r="A2084" s="70" t="s">
        <v>489</v>
      </c>
      <c r="B2084" s="69">
        <v>5846</v>
      </c>
      <c r="C2084" s="69" t="s">
        <v>700</v>
      </c>
      <c r="D2084" s="70" t="s">
        <v>928</v>
      </c>
      <c r="E2084" s="70" t="s">
        <v>928</v>
      </c>
      <c r="F2084" s="70">
        <v>1</v>
      </c>
      <c r="G2084" t="s">
        <v>702</v>
      </c>
      <c r="H2084" t="s">
        <v>702</v>
      </c>
      <c r="I2084" t="s">
        <v>896</v>
      </c>
      <c r="J2084" t="s">
        <v>745</v>
      </c>
      <c r="K2084" t="s">
        <v>1228</v>
      </c>
      <c r="L2084" s="69" t="s">
        <v>68</v>
      </c>
      <c r="O2084" s="69" t="s">
        <v>1177</v>
      </c>
    </row>
    <row r="2085" spans="1:15" ht="15" x14ac:dyDescent="0.2">
      <c r="A2085" s="70" t="s">
        <v>489</v>
      </c>
      <c r="B2085" s="69">
        <v>5847</v>
      </c>
      <c r="C2085" s="69" t="s">
        <v>700</v>
      </c>
      <c r="D2085" s="70" t="s">
        <v>928</v>
      </c>
      <c r="E2085" s="70" t="s">
        <v>928</v>
      </c>
      <c r="F2085" s="70">
        <v>1</v>
      </c>
      <c r="G2085" t="s">
        <v>702</v>
      </c>
      <c r="H2085" t="s">
        <v>702</v>
      </c>
      <c r="I2085" t="s">
        <v>896</v>
      </c>
      <c r="J2085" t="s">
        <v>745</v>
      </c>
      <c r="K2085" t="s">
        <v>1228</v>
      </c>
      <c r="L2085" s="69" t="s">
        <v>68</v>
      </c>
      <c r="O2085" s="69" t="s">
        <v>1177</v>
      </c>
    </row>
    <row r="2086" spans="1:15" ht="15" x14ac:dyDescent="0.2">
      <c r="A2086" s="70" t="s">
        <v>489</v>
      </c>
      <c r="B2086" s="69">
        <v>5855</v>
      </c>
      <c r="C2086" s="69" t="s">
        <v>700</v>
      </c>
      <c r="D2086" s="70" t="s">
        <v>928</v>
      </c>
      <c r="E2086" s="70" t="s">
        <v>928</v>
      </c>
      <c r="F2086" s="70">
        <v>1</v>
      </c>
      <c r="G2086" t="s">
        <v>702</v>
      </c>
      <c r="H2086" t="s">
        <v>702</v>
      </c>
      <c r="I2086" t="s">
        <v>896</v>
      </c>
      <c r="J2086" t="s">
        <v>745</v>
      </c>
      <c r="K2086" t="s">
        <v>1228</v>
      </c>
      <c r="L2086" s="69" t="s">
        <v>68</v>
      </c>
      <c r="O2086" s="69" t="s">
        <v>1177</v>
      </c>
    </row>
    <row r="2087" spans="1:15" ht="15" x14ac:dyDescent="0.2">
      <c r="A2087" s="69" t="s">
        <v>117</v>
      </c>
      <c r="B2087" s="69">
        <v>566</v>
      </c>
      <c r="C2087" s="69" t="s">
        <v>700</v>
      </c>
      <c r="D2087" s="70" t="s">
        <v>928</v>
      </c>
      <c r="E2087" s="70" t="s">
        <v>928</v>
      </c>
      <c r="F2087" s="70">
        <v>1</v>
      </c>
      <c r="G2087" t="s">
        <v>702</v>
      </c>
      <c r="H2087" t="s">
        <v>702</v>
      </c>
      <c r="I2087" t="s">
        <v>896</v>
      </c>
      <c r="J2087" t="s">
        <v>745</v>
      </c>
      <c r="K2087" t="s">
        <v>1228</v>
      </c>
      <c r="L2087" s="69" t="s">
        <v>68</v>
      </c>
      <c r="O2087" s="69" t="s">
        <v>1177</v>
      </c>
    </row>
    <row r="2088" spans="1:15" ht="15" x14ac:dyDescent="0.2">
      <c r="A2088" s="69" t="s">
        <v>117</v>
      </c>
      <c r="B2088" s="69">
        <v>567</v>
      </c>
      <c r="C2088" s="69" t="s">
        <v>700</v>
      </c>
      <c r="D2088" s="70" t="s">
        <v>928</v>
      </c>
      <c r="E2088" s="70" t="s">
        <v>928</v>
      </c>
      <c r="F2088" s="70">
        <v>1</v>
      </c>
      <c r="G2088" t="s">
        <v>702</v>
      </c>
      <c r="H2088" t="s">
        <v>702</v>
      </c>
      <c r="I2088" t="s">
        <v>896</v>
      </c>
      <c r="J2088" t="s">
        <v>745</v>
      </c>
      <c r="K2088" t="s">
        <v>1228</v>
      </c>
      <c r="L2088" s="69" t="s">
        <v>68</v>
      </c>
      <c r="O2088" s="69" t="s">
        <v>1177</v>
      </c>
    </row>
    <row r="2089" spans="1:15" ht="15" x14ac:dyDescent="0.2">
      <c r="A2089" s="69" t="s">
        <v>117</v>
      </c>
      <c r="B2089" s="69">
        <v>606</v>
      </c>
      <c r="C2089" s="69" t="s">
        <v>700</v>
      </c>
      <c r="D2089" s="70" t="s">
        <v>928</v>
      </c>
      <c r="E2089" s="70" t="s">
        <v>928</v>
      </c>
      <c r="F2089" s="69">
        <v>1</v>
      </c>
      <c r="G2089" t="s">
        <v>702</v>
      </c>
      <c r="H2089" t="s">
        <v>702</v>
      </c>
      <c r="I2089" t="s">
        <v>896</v>
      </c>
      <c r="J2089" t="s">
        <v>745</v>
      </c>
      <c r="K2089" t="s">
        <v>1228</v>
      </c>
      <c r="L2089" s="69" t="s">
        <v>68</v>
      </c>
      <c r="O2089" s="69" t="s">
        <v>1177</v>
      </c>
    </row>
    <row r="2090" spans="1:15" ht="15" x14ac:dyDescent="0.2">
      <c r="A2090" s="70" t="s">
        <v>207</v>
      </c>
      <c r="B2090" s="69">
        <v>1306</v>
      </c>
      <c r="C2090" s="69" t="s">
        <v>700</v>
      </c>
      <c r="D2090" s="70" t="s">
        <v>762</v>
      </c>
      <c r="E2090" s="70" t="s">
        <v>762</v>
      </c>
      <c r="F2090" s="69">
        <v>1</v>
      </c>
      <c r="G2090" t="s">
        <v>702</v>
      </c>
      <c r="H2090" t="s">
        <v>702</v>
      </c>
      <c r="I2090" t="s">
        <v>896</v>
      </c>
      <c r="J2090" t="s">
        <v>745</v>
      </c>
      <c r="K2090" t="s">
        <v>1228</v>
      </c>
      <c r="L2090" s="69" t="s">
        <v>68</v>
      </c>
      <c r="O2090" s="69" t="s">
        <v>1177</v>
      </c>
    </row>
    <row r="2091" spans="1:15" ht="15" x14ac:dyDescent="0.2">
      <c r="A2091" s="70" t="s">
        <v>282</v>
      </c>
      <c r="B2091" s="69">
        <v>2543</v>
      </c>
      <c r="C2091" s="69" t="s">
        <v>700</v>
      </c>
      <c r="D2091" s="70" t="s">
        <v>762</v>
      </c>
      <c r="E2091" s="70" t="s">
        <v>762</v>
      </c>
      <c r="F2091" s="69">
        <v>1</v>
      </c>
      <c r="G2091" t="s">
        <v>702</v>
      </c>
      <c r="H2091" t="s">
        <v>702</v>
      </c>
      <c r="I2091" t="s">
        <v>896</v>
      </c>
      <c r="J2091" t="s">
        <v>745</v>
      </c>
      <c r="K2091" t="s">
        <v>1228</v>
      </c>
      <c r="L2091" s="69" t="s">
        <v>68</v>
      </c>
      <c r="O2091" s="69" t="s">
        <v>1177</v>
      </c>
    </row>
    <row r="2092" spans="1:15" ht="15" x14ac:dyDescent="0.2">
      <c r="A2092" s="70" t="s">
        <v>489</v>
      </c>
      <c r="B2092" s="69">
        <v>5820</v>
      </c>
      <c r="C2092" s="69" t="s">
        <v>700</v>
      </c>
      <c r="D2092" s="70" t="s">
        <v>762</v>
      </c>
      <c r="E2092" s="70" t="s">
        <v>762</v>
      </c>
      <c r="F2092" s="70">
        <v>1</v>
      </c>
      <c r="G2092" t="s">
        <v>702</v>
      </c>
      <c r="H2092" t="s">
        <v>702</v>
      </c>
      <c r="I2092" t="s">
        <v>896</v>
      </c>
      <c r="J2092" t="s">
        <v>745</v>
      </c>
      <c r="K2092" t="s">
        <v>1228</v>
      </c>
      <c r="L2092" s="69" t="s">
        <v>68</v>
      </c>
      <c r="O2092" s="69" t="s">
        <v>1177</v>
      </c>
    </row>
    <row r="2093" spans="1:15" ht="15" x14ac:dyDescent="0.2">
      <c r="A2093" s="69" t="s">
        <v>117</v>
      </c>
      <c r="B2093" s="69">
        <v>570</v>
      </c>
      <c r="C2093" s="69" t="s">
        <v>700</v>
      </c>
      <c r="D2093" s="70" t="s">
        <v>762</v>
      </c>
      <c r="E2093" s="70" t="s">
        <v>762</v>
      </c>
      <c r="F2093" s="70">
        <v>1</v>
      </c>
      <c r="G2093" t="s">
        <v>702</v>
      </c>
      <c r="H2093" t="s">
        <v>702</v>
      </c>
      <c r="I2093" t="s">
        <v>896</v>
      </c>
      <c r="J2093" t="s">
        <v>745</v>
      </c>
      <c r="K2093" t="s">
        <v>1228</v>
      </c>
      <c r="L2093" s="69" t="s">
        <v>68</v>
      </c>
      <c r="O2093" s="69" t="s">
        <v>1177</v>
      </c>
    </row>
    <row r="2094" spans="1:15" ht="15" x14ac:dyDescent="0.2">
      <c r="A2094" s="70" t="s">
        <v>207</v>
      </c>
      <c r="B2094" s="69">
        <v>1307</v>
      </c>
      <c r="C2094" s="69" t="s">
        <v>700</v>
      </c>
      <c r="D2094" s="70" t="s">
        <v>932</v>
      </c>
      <c r="E2094" s="70" t="s">
        <v>932</v>
      </c>
      <c r="F2094" s="69">
        <v>1</v>
      </c>
      <c r="G2094" t="s">
        <v>702</v>
      </c>
      <c r="H2094" t="s">
        <v>702</v>
      </c>
      <c r="I2094" t="s">
        <v>896</v>
      </c>
      <c r="J2094" t="s">
        <v>745</v>
      </c>
      <c r="K2094" t="s">
        <v>1228</v>
      </c>
      <c r="L2094" s="69" t="s">
        <v>68</v>
      </c>
      <c r="O2094" s="69" t="s">
        <v>1177</v>
      </c>
    </row>
    <row r="2095" spans="1:15" ht="15" x14ac:dyDescent="0.2">
      <c r="A2095" s="70" t="s">
        <v>328</v>
      </c>
      <c r="B2095" s="69">
        <v>3250</v>
      </c>
      <c r="C2095" s="69" t="s">
        <v>700</v>
      </c>
      <c r="D2095" s="70" t="s">
        <v>932</v>
      </c>
      <c r="E2095" s="70" t="s">
        <v>932</v>
      </c>
      <c r="F2095" s="69">
        <v>1</v>
      </c>
      <c r="G2095" t="s">
        <v>702</v>
      </c>
      <c r="H2095" t="s">
        <v>702</v>
      </c>
      <c r="I2095" t="s">
        <v>896</v>
      </c>
      <c r="J2095" t="s">
        <v>745</v>
      </c>
      <c r="K2095" t="s">
        <v>1228</v>
      </c>
      <c r="L2095" s="69" t="s">
        <v>68</v>
      </c>
      <c r="O2095" s="69" t="s">
        <v>1177</v>
      </c>
    </row>
    <row r="2096" spans="1:15" ht="15" x14ac:dyDescent="0.2">
      <c r="A2096" s="70" t="s">
        <v>489</v>
      </c>
      <c r="B2096" s="69">
        <v>5818</v>
      </c>
      <c r="C2096" s="69" t="s">
        <v>700</v>
      </c>
      <c r="D2096" s="70" t="s">
        <v>932</v>
      </c>
      <c r="E2096" s="70" t="s">
        <v>932</v>
      </c>
      <c r="F2096" s="70">
        <v>1</v>
      </c>
      <c r="G2096" t="s">
        <v>702</v>
      </c>
      <c r="H2096" t="s">
        <v>702</v>
      </c>
      <c r="I2096" t="s">
        <v>896</v>
      </c>
      <c r="J2096" t="s">
        <v>745</v>
      </c>
      <c r="K2096" t="s">
        <v>1228</v>
      </c>
      <c r="L2096" s="69" t="s">
        <v>68</v>
      </c>
      <c r="O2096" s="69" t="s">
        <v>1177</v>
      </c>
    </row>
    <row r="2097" spans="1:15" ht="15" x14ac:dyDescent="0.2">
      <c r="A2097" s="70" t="s">
        <v>489</v>
      </c>
      <c r="B2097" s="69">
        <v>5819</v>
      </c>
      <c r="C2097" s="69" t="s">
        <v>700</v>
      </c>
      <c r="D2097" s="70" t="s">
        <v>932</v>
      </c>
      <c r="E2097" s="70" t="s">
        <v>932</v>
      </c>
      <c r="F2097" s="70">
        <v>1</v>
      </c>
      <c r="G2097" t="s">
        <v>702</v>
      </c>
      <c r="H2097" t="s">
        <v>702</v>
      </c>
      <c r="I2097" t="s">
        <v>896</v>
      </c>
      <c r="J2097" t="s">
        <v>745</v>
      </c>
      <c r="K2097" t="s">
        <v>1228</v>
      </c>
      <c r="L2097" s="69" t="s">
        <v>68</v>
      </c>
      <c r="O2097" s="69" t="s">
        <v>1177</v>
      </c>
    </row>
    <row r="2098" spans="1:15" ht="15" x14ac:dyDescent="0.2">
      <c r="A2098" s="70" t="s">
        <v>489</v>
      </c>
      <c r="B2098" s="69">
        <v>5844</v>
      </c>
      <c r="C2098" s="69" t="s">
        <v>700</v>
      </c>
      <c r="D2098" s="70" t="s">
        <v>932</v>
      </c>
      <c r="E2098" s="70" t="s">
        <v>932</v>
      </c>
      <c r="F2098" s="70">
        <v>1</v>
      </c>
      <c r="G2098" t="s">
        <v>702</v>
      </c>
      <c r="H2098" t="s">
        <v>702</v>
      </c>
      <c r="I2098" t="s">
        <v>896</v>
      </c>
      <c r="J2098" t="s">
        <v>745</v>
      </c>
      <c r="K2098" t="s">
        <v>1228</v>
      </c>
      <c r="L2098" s="69" t="s">
        <v>68</v>
      </c>
      <c r="O2098" s="69" t="s">
        <v>1177</v>
      </c>
    </row>
    <row r="2099" spans="1:15" ht="15" x14ac:dyDescent="0.2">
      <c r="A2099" s="70" t="s">
        <v>489</v>
      </c>
      <c r="B2099" s="69">
        <v>5845</v>
      </c>
      <c r="C2099" s="69" t="s">
        <v>700</v>
      </c>
      <c r="D2099" s="70" t="s">
        <v>932</v>
      </c>
      <c r="E2099" s="70" t="s">
        <v>932</v>
      </c>
      <c r="F2099" s="70">
        <v>1</v>
      </c>
      <c r="G2099" t="s">
        <v>702</v>
      </c>
      <c r="H2099" t="s">
        <v>702</v>
      </c>
      <c r="I2099" t="s">
        <v>896</v>
      </c>
      <c r="J2099" t="s">
        <v>745</v>
      </c>
      <c r="K2099" t="s">
        <v>1228</v>
      </c>
      <c r="L2099" s="69" t="s">
        <v>68</v>
      </c>
      <c r="O2099" s="69" t="s">
        <v>1177</v>
      </c>
    </row>
    <row r="2100" spans="1:15" ht="15" x14ac:dyDescent="0.2">
      <c r="A2100" s="70" t="s">
        <v>489</v>
      </c>
      <c r="B2100" s="69">
        <v>5856</v>
      </c>
      <c r="C2100" s="69" t="s">
        <v>700</v>
      </c>
      <c r="D2100" s="70" t="s">
        <v>932</v>
      </c>
      <c r="E2100" s="70" t="s">
        <v>932</v>
      </c>
      <c r="F2100" s="70">
        <v>1</v>
      </c>
      <c r="G2100" t="s">
        <v>702</v>
      </c>
      <c r="H2100" t="s">
        <v>702</v>
      </c>
      <c r="I2100" t="s">
        <v>896</v>
      </c>
      <c r="J2100" t="s">
        <v>745</v>
      </c>
      <c r="K2100" t="s">
        <v>1228</v>
      </c>
      <c r="L2100" s="69" t="s">
        <v>68</v>
      </c>
      <c r="O2100" s="69" t="s">
        <v>1177</v>
      </c>
    </row>
    <row r="2101" spans="1:15" ht="15" x14ac:dyDescent="0.2">
      <c r="A2101" s="69" t="s">
        <v>117</v>
      </c>
      <c r="B2101" s="69">
        <v>607</v>
      </c>
      <c r="C2101" s="69" t="s">
        <v>700</v>
      </c>
      <c r="D2101" s="70" t="s">
        <v>932</v>
      </c>
      <c r="E2101" s="70" t="s">
        <v>932</v>
      </c>
      <c r="F2101" s="69">
        <v>1</v>
      </c>
      <c r="G2101" t="s">
        <v>702</v>
      </c>
      <c r="H2101" t="s">
        <v>702</v>
      </c>
      <c r="I2101" t="s">
        <v>896</v>
      </c>
      <c r="J2101" t="s">
        <v>745</v>
      </c>
      <c r="K2101" t="s">
        <v>1228</v>
      </c>
      <c r="L2101" s="69" t="s">
        <v>68</v>
      </c>
      <c r="O2101" s="69" t="s">
        <v>1177</v>
      </c>
    </row>
    <row r="2102" spans="1:15" ht="15" x14ac:dyDescent="0.2">
      <c r="A2102" s="69" t="s">
        <v>117</v>
      </c>
      <c r="B2102" s="69">
        <v>617</v>
      </c>
      <c r="C2102" s="69" t="s">
        <v>700</v>
      </c>
      <c r="D2102" s="70" t="s">
        <v>769</v>
      </c>
      <c r="E2102" s="70" t="s">
        <v>769</v>
      </c>
      <c r="F2102" s="69">
        <v>1</v>
      </c>
      <c r="G2102" t="s">
        <v>702</v>
      </c>
      <c r="H2102" t="s">
        <v>702</v>
      </c>
      <c r="I2102" t="s">
        <v>896</v>
      </c>
      <c r="J2102" t="s">
        <v>745</v>
      </c>
      <c r="K2102" t="s">
        <v>1228</v>
      </c>
      <c r="L2102" s="69" t="s">
        <v>68</v>
      </c>
      <c r="O2102" s="69" t="s">
        <v>1177</v>
      </c>
    </row>
    <row r="2103" spans="1:15" ht="15" x14ac:dyDescent="0.2">
      <c r="A2103" s="70" t="s">
        <v>253</v>
      </c>
      <c r="B2103" s="69">
        <v>1752</v>
      </c>
      <c r="C2103" s="69" t="s">
        <v>700</v>
      </c>
      <c r="D2103" s="70" t="s">
        <v>925</v>
      </c>
      <c r="E2103" s="70" t="s">
        <v>925</v>
      </c>
      <c r="F2103" s="70">
        <v>1</v>
      </c>
      <c r="G2103" t="s">
        <v>1219</v>
      </c>
      <c r="H2103" t="s">
        <v>730</v>
      </c>
      <c r="I2103" t="s">
        <v>896</v>
      </c>
      <c r="J2103" t="s">
        <v>745</v>
      </c>
      <c r="K2103" s="69" t="s">
        <v>1228</v>
      </c>
      <c r="L2103" s="69" t="s">
        <v>68</v>
      </c>
      <c r="M2103" s="69"/>
      <c r="N2103" s="69"/>
      <c r="O2103" s="69" t="s">
        <v>1220</v>
      </c>
    </row>
    <row r="2104" spans="1:15" ht="15" x14ac:dyDescent="0.2">
      <c r="A2104" s="70" t="s">
        <v>328</v>
      </c>
      <c r="B2104" s="69">
        <v>3321</v>
      </c>
      <c r="C2104" s="69" t="s">
        <v>700</v>
      </c>
      <c r="D2104" s="70" t="s">
        <v>925</v>
      </c>
      <c r="E2104" s="70" t="s">
        <v>925</v>
      </c>
      <c r="F2104" s="70">
        <v>1</v>
      </c>
      <c r="G2104" t="s">
        <v>1219</v>
      </c>
      <c r="H2104" t="s">
        <v>730</v>
      </c>
      <c r="I2104" t="s">
        <v>896</v>
      </c>
      <c r="J2104" t="s">
        <v>745</v>
      </c>
      <c r="K2104" s="69" t="s">
        <v>1228</v>
      </c>
      <c r="L2104" s="69" t="s">
        <v>68</v>
      </c>
      <c r="M2104" s="69"/>
      <c r="N2104" s="69"/>
      <c r="O2104" s="69" t="s">
        <v>1220</v>
      </c>
    </row>
    <row r="2105" spans="1:15" ht="15" x14ac:dyDescent="0.2">
      <c r="A2105" s="70" t="s">
        <v>328</v>
      </c>
      <c r="B2105" s="69">
        <v>3322</v>
      </c>
      <c r="C2105" s="69" t="s">
        <v>700</v>
      </c>
      <c r="D2105" s="70" t="s">
        <v>925</v>
      </c>
      <c r="E2105" s="70" t="s">
        <v>925</v>
      </c>
      <c r="F2105" s="69">
        <v>1</v>
      </c>
      <c r="G2105" t="s">
        <v>1219</v>
      </c>
      <c r="H2105" t="s">
        <v>730</v>
      </c>
      <c r="I2105" t="s">
        <v>896</v>
      </c>
      <c r="J2105" t="s">
        <v>745</v>
      </c>
      <c r="K2105" s="69" t="s">
        <v>1228</v>
      </c>
      <c r="L2105" s="69" t="s">
        <v>68</v>
      </c>
      <c r="M2105" s="69"/>
      <c r="N2105" s="69"/>
      <c r="O2105" s="69" t="s">
        <v>1220</v>
      </c>
    </row>
    <row r="2106" spans="1:15" ht="15" x14ac:dyDescent="0.2">
      <c r="A2106" s="70" t="s">
        <v>328</v>
      </c>
      <c r="B2106" s="69">
        <v>3333</v>
      </c>
      <c r="C2106" s="69" t="s">
        <v>700</v>
      </c>
      <c r="D2106" s="70" t="s">
        <v>925</v>
      </c>
      <c r="E2106" s="70" t="s">
        <v>925</v>
      </c>
      <c r="F2106" s="70">
        <v>1</v>
      </c>
      <c r="G2106" t="s">
        <v>1219</v>
      </c>
      <c r="H2106" t="s">
        <v>730</v>
      </c>
      <c r="I2106" t="s">
        <v>896</v>
      </c>
      <c r="J2106" t="s">
        <v>745</v>
      </c>
      <c r="K2106" s="69" t="s">
        <v>1228</v>
      </c>
      <c r="L2106" s="69" t="s">
        <v>68</v>
      </c>
      <c r="M2106" s="69"/>
      <c r="N2106" s="69"/>
      <c r="O2106" s="69" t="s">
        <v>1220</v>
      </c>
    </row>
    <row r="2107" spans="1:15" ht="15" x14ac:dyDescent="0.2">
      <c r="A2107" s="70" t="s">
        <v>298</v>
      </c>
      <c r="B2107" s="69">
        <v>2956</v>
      </c>
      <c r="C2107" s="69" t="s">
        <v>700</v>
      </c>
      <c r="D2107" s="70" t="s">
        <v>927</v>
      </c>
      <c r="E2107" s="70" t="s">
        <v>927</v>
      </c>
      <c r="F2107" s="70">
        <v>1</v>
      </c>
      <c r="G2107" t="s">
        <v>1219</v>
      </c>
      <c r="H2107" t="s">
        <v>730</v>
      </c>
      <c r="I2107" t="s">
        <v>896</v>
      </c>
      <c r="J2107" t="s">
        <v>745</v>
      </c>
      <c r="K2107" t="s">
        <v>1228</v>
      </c>
      <c r="L2107" s="69" t="s">
        <v>68</v>
      </c>
      <c r="O2107" s="69" t="s">
        <v>1220</v>
      </c>
    </row>
    <row r="2108" spans="1:15" ht="15" x14ac:dyDescent="0.2">
      <c r="A2108" s="70" t="s">
        <v>328</v>
      </c>
      <c r="B2108" s="69">
        <v>3318</v>
      </c>
      <c r="C2108" s="69" t="s">
        <v>700</v>
      </c>
      <c r="D2108" s="70" t="s">
        <v>927</v>
      </c>
      <c r="E2108" s="70" t="s">
        <v>927</v>
      </c>
      <c r="F2108" s="70">
        <v>1</v>
      </c>
      <c r="G2108" t="s">
        <v>1219</v>
      </c>
      <c r="H2108" t="s">
        <v>730</v>
      </c>
      <c r="I2108" t="s">
        <v>896</v>
      </c>
      <c r="J2108" t="s">
        <v>745</v>
      </c>
      <c r="K2108" t="s">
        <v>1228</v>
      </c>
      <c r="L2108" s="69" t="s">
        <v>68</v>
      </c>
      <c r="O2108" s="69" t="s">
        <v>1220</v>
      </c>
    </row>
    <row r="2109" spans="1:15" ht="15" x14ac:dyDescent="0.2">
      <c r="A2109" s="70" t="s">
        <v>328</v>
      </c>
      <c r="B2109" s="69">
        <v>3319</v>
      </c>
      <c r="C2109" s="69" t="s">
        <v>700</v>
      </c>
      <c r="D2109" s="70" t="s">
        <v>927</v>
      </c>
      <c r="E2109" s="70" t="s">
        <v>927</v>
      </c>
      <c r="F2109" s="70">
        <v>1</v>
      </c>
      <c r="G2109" t="s">
        <v>1219</v>
      </c>
      <c r="H2109" t="s">
        <v>730</v>
      </c>
      <c r="I2109" t="s">
        <v>896</v>
      </c>
      <c r="J2109" t="s">
        <v>745</v>
      </c>
      <c r="K2109" t="s">
        <v>1228</v>
      </c>
      <c r="L2109" s="69" t="s">
        <v>68</v>
      </c>
      <c r="O2109" s="69" t="s">
        <v>1220</v>
      </c>
    </row>
    <row r="2110" spans="1:15" ht="15" x14ac:dyDescent="0.2">
      <c r="A2110" s="70" t="s">
        <v>328</v>
      </c>
      <c r="B2110" s="69">
        <v>3320</v>
      </c>
      <c r="C2110" s="69" t="s">
        <v>700</v>
      </c>
      <c r="D2110" s="70" t="s">
        <v>927</v>
      </c>
      <c r="E2110" s="70" t="s">
        <v>927</v>
      </c>
      <c r="F2110" s="69">
        <v>1</v>
      </c>
      <c r="G2110" t="s">
        <v>1219</v>
      </c>
      <c r="H2110" t="s">
        <v>730</v>
      </c>
      <c r="I2110" t="s">
        <v>896</v>
      </c>
      <c r="J2110" t="s">
        <v>745</v>
      </c>
      <c r="K2110" t="s">
        <v>1228</v>
      </c>
      <c r="L2110" s="69" t="s">
        <v>68</v>
      </c>
      <c r="O2110" s="69" t="s">
        <v>1220</v>
      </c>
    </row>
    <row r="2111" spans="1:15" ht="15" x14ac:dyDescent="0.2">
      <c r="A2111" s="70" t="s">
        <v>328</v>
      </c>
      <c r="B2111" s="69">
        <v>3405</v>
      </c>
      <c r="C2111" s="69" t="s">
        <v>700</v>
      </c>
      <c r="D2111" s="70" t="s">
        <v>927</v>
      </c>
      <c r="E2111" s="70" t="s">
        <v>927</v>
      </c>
      <c r="F2111" s="69">
        <v>1</v>
      </c>
      <c r="G2111" t="s">
        <v>1219</v>
      </c>
      <c r="H2111" t="s">
        <v>730</v>
      </c>
      <c r="I2111" t="s">
        <v>896</v>
      </c>
      <c r="J2111" t="s">
        <v>745</v>
      </c>
      <c r="K2111" t="s">
        <v>1228</v>
      </c>
      <c r="L2111" s="69" t="s">
        <v>68</v>
      </c>
      <c r="O2111" s="69" t="s">
        <v>1220</v>
      </c>
    </row>
    <row r="2112" spans="1:15" ht="15" x14ac:dyDescent="0.2">
      <c r="A2112" s="70" t="s">
        <v>328</v>
      </c>
      <c r="B2112" s="69">
        <v>3406</v>
      </c>
      <c r="C2112" s="69" t="s">
        <v>700</v>
      </c>
      <c r="D2112" s="70" t="s">
        <v>927</v>
      </c>
      <c r="E2112" s="70" t="s">
        <v>927</v>
      </c>
      <c r="F2112" s="69">
        <v>1</v>
      </c>
      <c r="G2112" t="s">
        <v>1219</v>
      </c>
      <c r="H2112" t="s">
        <v>730</v>
      </c>
      <c r="I2112" t="s">
        <v>896</v>
      </c>
      <c r="J2112" t="s">
        <v>745</v>
      </c>
      <c r="K2112" t="s">
        <v>1228</v>
      </c>
      <c r="L2112" s="69" t="s">
        <v>68</v>
      </c>
      <c r="O2112" s="69" t="s">
        <v>1220</v>
      </c>
    </row>
    <row r="2113" spans="1:16" ht="15" x14ac:dyDescent="0.2">
      <c r="A2113" s="70" t="s">
        <v>328</v>
      </c>
      <c r="B2113" s="69">
        <v>3407</v>
      </c>
      <c r="C2113" s="69" t="s">
        <v>700</v>
      </c>
      <c r="D2113" s="70" t="s">
        <v>927</v>
      </c>
      <c r="E2113" s="70" t="s">
        <v>927</v>
      </c>
      <c r="F2113" s="69">
        <v>1</v>
      </c>
      <c r="G2113" t="s">
        <v>1219</v>
      </c>
      <c r="H2113" t="s">
        <v>730</v>
      </c>
      <c r="I2113" t="s">
        <v>896</v>
      </c>
      <c r="J2113" t="s">
        <v>745</v>
      </c>
      <c r="K2113" t="s">
        <v>1228</v>
      </c>
      <c r="L2113" s="69" t="s">
        <v>68</v>
      </c>
      <c r="O2113" s="69" t="s">
        <v>1220</v>
      </c>
    </row>
    <row r="2114" spans="1:16" ht="15" x14ac:dyDescent="0.2">
      <c r="A2114" s="70" t="s">
        <v>282</v>
      </c>
      <c r="B2114" s="69">
        <v>2664</v>
      </c>
      <c r="C2114" s="69" t="s">
        <v>700</v>
      </c>
      <c r="D2114" s="70" t="s">
        <v>762</v>
      </c>
      <c r="E2114" s="70" t="s">
        <v>762</v>
      </c>
      <c r="F2114" s="69">
        <v>1</v>
      </c>
      <c r="G2114" t="s">
        <v>1219</v>
      </c>
      <c r="H2114" t="s">
        <v>730</v>
      </c>
      <c r="I2114" t="s">
        <v>896</v>
      </c>
      <c r="J2114" t="s">
        <v>745</v>
      </c>
      <c r="K2114" t="s">
        <v>1228</v>
      </c>
      <c r="L2114" s="69" t="s">
        <v>68</v>
      </c>
      <c r="O2114" s="69" t="s">
        <v>1220</v>
      </c>
    </row>
    <row r="2115" spans="1:16" ht="15" x14ac:dyDescent="0.2">
      <c r="A2115" s="70" t="s">
        <v>328</v>
      </c>
      <c r="B2115" s="69">
        <v>3316</v>
      </c>
      <c r="C2115" s="69" t="s">
        <v>700</v>
      </c>
      <c r="D2115" s="70" t="s">
        <v>932</v>
      </c>
      <c r="E2115" s="70" t="s">
        <v>932</v>
      </c>
      <c r="F2115" s="69">
        <v>1</v>
      </c>
      <c r="G2115" t="s">
        <v>1219</v>
      </c>
      <c r="H2115" t="s">
        <v>730</v>
      </c>
      <c r="I2115" t="s">
        <v>896</v>
      </c>
      <c r="J2115" t="s">
        <v>745</v>
      </c>
      <c r="K2115" t="s">
        <v>1228</v>
      </c>
      <c r="L2115" s="69" t="s">
        <v>68</v>
      </c>
      <c r="O2115" s="69" t="s">
        <v>1220</v>
      </c>
    </row>
    <row r="2116" spans="1:16" ht="15" x14ac:dyDescent="0.2">
      <c r="A2116" s="69" t="s">
        <v>117</v>
      </c>
      <c r="B2116" s="69">
        <v>641</v>
      </c>
      <c r="C2116" s="69" t="s">
        <v>700</v>
      </c>
      <c r="D2116" s="70" t="s">
        <v>1230</v>
      </c>
      <c r="E2116" s="70" t="s">
        <v>762</v>
      </c>
      <c r="F2116" s="69">
        <v>1</v>
      </c>
      <c r="G2116" t="s">
        <v>756</v>
      </c>
      <c r="H2116" t="s">
        <v>756</v>
      </c>
      <c r="I2116" t="s">
        <v>922</v>
      </c>
      <c r="J2116" t="s">
        <v>707</v>
      </c>
      <c r="K2116" s="69" t="s">
        <v>1228</v>
      </c>
      <c r="L2116" s="69" t="s">
        <v>68</v>
      </c>
      <c r="M2116" s="69"/>
      <c r="N2116" s="69"/>
      <c r="O2116" s="69" t="s">
        <v>1223</v>
      </c>
      <c r="P2116" s="69" t="s">
        <v>1204</v>
      </c>
    </row>
    <row r="2117" spans="1:16" ht="15" x14ac:dyDescent="0.2">
      <c r="A2117" s="69" t="s">
        <v>117</v>
      </c>
      <c r="B2117" s="69">
        <v>652</v>
      </c>
      <c r="C2117" s="69" t="s">
        <v>700</v>
      </c>
      <c r="D2117" s="70" t="s">
        <v>1230</v>
      </c>
      <c r="E2117" s="70" t="s">
        <v>762</v>
      </c>
      <c r="F2117" s="69">
        <v>1</v>
      </c>
      <c r="G2117" t="s">
        <v>756</v>
      </c>
      <c r="H2117" t="s">
        <v>756</v>
      </c>
      <c r="I2117" t="s">
        <v>922</v>
      </c>
      <c r="J2117" t="s">
        <v>707</v>
      </c>
      <c r="K2117" s="69" t="s">
        <v>1228</v>
      </c>
      <c r="L2117" s="69" t="s">
        <v>68</v>
      </c>
      <c r="M2117" s="69"/>
      <c r="N2117" s="69"/>
      <c r="O2117" s="69" t="s">
        <v>1223</v>
      </c>
      <c r="P2117" s="69" t="s">
        <v>1204</v>
      </c>
    </row>
    <row r="2118" spans="1:16" ht="15" x14ac:dyDescent="0.2">
      <c r="A2118" s="69" t="s">
        <v>117</v>
      </c>
      <c r="B2118" s="69">
        <v>669</v>
      </c>
      <c r="C2118" s="69" t="s">
        <v>700</v>
      </c>
      <c r="D2118" s="70" t="s">
        <v>930</v>
      </c>
      <c r="E2118" s="70" t="s">
        <v>930</v>
      </c>
      <c r="F2118" s="69">
        <v>1</v>
      </c>
      <c r="G2118" t="s">
        <v>756</v>
      </c>
      <c r="H2118" t="s">
        <v>756</v>
      </c>
      <c r="I2118" t="s">
        <v>922</v>
      </c>
      <c r="J2118" t="s">
        <v>707</v>
      </c>
      <c r="K2118" s="69" t="s">
        <v>1228</v>
      </c>
      <c r="L2118" s="69" t="s">
        <v>68</v>
      </c>
      <c r="M2118" s="69"/>
      <c r="N2118" s="69"/>
      <c r="O2118" s="69" t="s">
        <v>1223</v>
      </c>
    </row>
    <row r="2119" spans="1:16" ht="15" x14ac:dyDescent="0.2">
      <c r="A2119" s="69" t="s">
        <v>117</v>
      </c>
      <c r="B2119" s="69">
        <v>653</v>
      </c>
      <c r="C2119" s="69" t="s">
        <v>700</v>
      </c>
      <c r="D2119" s="70" t="s">
        <v>765</v>
      </c>
      <c r="E2119" s="70" t="s">
        <v>765</v>
      </c>
      <c r="F2119" s="69">
        <v>1</v>
      </c>
      <c r="G2119" t="s">
        <v>756</v>
      </c>
      <c r="H2119" t="s">
        <v>756</v>
      </c>
      <c r="I2119" t="s">
        <v>922</v>
      </c>
      <c r="J2119" t="s">
        <v>707</v>
      </c>
      <c r="K2119" s="69" t="s">
        <v>1228</v>
      </c>
      <c r="L2119" s="69" t="s">
        <v>68</v>
      </c>
      <c r="M2119" s="69"/>
      <c r="N2119" s="69"/>
      <c r="O2119" s="69" t="s">
        <v>1223</v>
      </c>
    </row>
    <row r="2120" spans="1:16" ht="15" x14ac:dyDescent="0.2">
      <c r="A2120" s="69" t="s">
        <v>117</v>
      </c>
      <c r="B2120" s="69">
        <v>662</v>
      </c>
      <c r="C2120" s="69" t="s">
        <v>700</v>
      </c>
      <c r="D2120" s="70" t="s">
        <v>765</v>
      </c>
      <c r="E2120" s="70" t="s">
        <v>765</v>
      </c>
      <c r="F2120" s="69">
        <v>1</v>
      </c>
      <c r="G2120" t="s">
        <v>756</v>
      </c>
      <c r="H2120" t="s">
        <v>756</v>
      </c>
      <c r="I2120" t="s">
        <v>922</v>
      </c>
      <c r="J2120" t="s">
        <v>707</v>
      </c>
      <c r="K2120" s="69" t="s">
        <v>1228</v>
      </c>
      <c r="L2120" s="69" t="s">
        <v>68</v>
      </c>
      <c r="M2120" s="69"/>
      <c r="N2120" s="69"/>
      <c r="O2120" s="69" t="s">
        <v>1223</v>
      </c>
    </row>
    <row r="2121" spans="1:16" ht="15" x14ac:dyDescent="0.2">
      <c r="A2121" s="70" t="s">
        <v>253</v>
      </c>
      <c r="B2121" s="69">
        <v>1841</v>
      </c>
      <c r="C2121" s="69" t="s">
        <v>700</v>
      </c>
      <c r="D2121" s="70" t="s">
        <v>925</v>
      </c>
      <c r="E2121" s="70" t="s">
        <v>925</v>
      </c>
      <c r="F2121" s="70">
        <v>1</v>
      </c>
      <c r="G2121" t="s">
        <v>756</v>
      </c>
      <c r="H2121" t="s">
        <v>756</v>
      </c>
      <c r="I2121" t="s">
        <v>922</v>
      </c>
      <c r="J2121" t="s">
        <v>707</v>
      </c>
      <c r="K2121" s="69" t="s">
        <v>1228</v>
      </c>
      <c r="L2121" s="69" t="s">
        <v>68</v>
      </c>
      <c r="M2121" s="69"/>
      <c r="N2121" s="69"/>
      <c r="O2121" s="69" t="s">
        <v>1223</v>
      </c>
    </row>
    <row r="2122" spans="1:16" ht="15" x14ac:dyDescent="0.2">
      <c r="A2122" s="70" t="s">
        <v>328</v>
      </c>
      <c r="B2122" s="69">
        <v>3369</v>
      </c>
      <c r="C2122" s="69" t="s">
        <v>700</v>
      </c>
      <c r="D2122" s="70" t="s">
        <v>925</v>
      </c>
      <c r="E2122" s="70" t="s">
        <v>925</v>
      </c>
      <c r="F2122" s="69">
        <v>1</v>
      </c>
      <c r="G2122" t="s">
        <v>756</v>
      </c>
      <c r="H2122" t="s">
        <v>756</v>
      </c>
      <c r="I2122" t="s">
        <v>922</v>
      </c>
      <c r="J2122" t="s">
        <v>707</v>
      </c>
      <c r="K2122" s="69" t="s">
        <v>1228</v>
      </c>
      <c r="L2122" s="69" t="s">
        <v>68</v>
      </c>
      <c r="M2122" s="69"/>
      <c r="N2122" s="69"/>
      <c r="O2122" s="69" t="s">
        <v>1223</v>
      </c>
    </row>
    <row r="2123" spans="1:16" ht="15" x14ac:dyDescent="0.2">
      <c r="A2123" s="70" t="s">
        <v>328</v>
      </c>
      <c r="B2123" s="69">
        <v>3371</v>
      </c>
      <c r="C2123" s="69" t="s">
        <v>700</v>
      </c>
      <c r="D2123" s="70" t="s">
        <v>925</v>
      </c>
      <c r="E2123" s="70" t="s">
        <v>925</v>
      </c>
      <c r="F2123" s="69">
        <v>1</v>
      </c>
      <c r="G2123" t="s">
        <v>756</v>
      </c>
      <c r="H2123" t="s">
        <v>756</v>
      </c>
      <c r="I2123" t="s">
        <v>922</v>
      </c>
      <c r="J2123" t="s">
        <v>707</v>
      </c>
      <c r="K2123" s="69" t="s">
        <v>1228</v>
      </c>
      <c r="L2123" s="69" t="s">
        <v>68</v>
      </c>
      <c r="M2123" s="69"/>
      <c r="N2123" s="69"/>
      <c r="O2123" s="69" t="s">
        <v>1223</v>
      </c>
    </row>
    <row r="2124" spans="1:16" ht="15" x14ac:dyDescent="0.2">
      <c r="A2124" s="70" t="s">
        <v>328</v>
      </c>
      <c r="B2124" s="69">
        <v>3408</v>
      </c>
      <c r="C2124" s="69" t="s">
        <v>700</v>
      </c>
      <c r="D2124" s="70" t="s">
        <v>925</v>
      </c>
      <c r="E2124" s="70" t="s">
        <v>925</v>
      </c>
      <c r="F2124" s="69">
        <v>1</v>
      </c>
      <c r="G2124" t="s">
        <v>756</v>
      </c>
      <c r="H2124" t="s">
        <v>756</v>
      </c>
      <c r="I2124" t="s">
        <v>922</v>
      </c>
      <c r="J2124" t="s">
        <v>707</v>
      </c>
      <c r="K2124" s="69" t="s">
        <v>1228</v>
      </c>
      <c r="L2124" s="69" t="s">
        <v>68</v>
      </c>
      <c r="M2124" s="69"/>
      <c r="N2124" s="69"/>
      <c r="O2124" s="69" t="s">
        <v>1223</v>
      </c>
    </row>
    <row r="2125" spans="1:16" ht="15" x14ac:dyDescent="0.2">
      <c r="A2125" s="70" t="s">
        <v>489</v>
      </c>
      <c r="B2125" s="69">
        <v>5775</v>
      </c>
      <c r="C2125" s="69" t="s">
        <v>700</v>
      </c>
      <c r="D2125" s="70" t="s">
        <v>925</v>
      </c>
      <c r="E2125" s="70" t="s">
        <v>925</v>
      </c>
      <c r="F2125" s="70">
        <v>1</v>
      </c>
      <c r="G2125" t="s">
        <v>756</v>
      </c>
      <c r="H2125" t="s">
        <v>756</v>
      </c>
      <c r="I2125" t="s">
        <v>922</v>
      </c>
      <c r="J2125" t="s">
        <v>707</v>
      </c>
      <c r="K2125" s="69" t="s">
        <v>1228</v>
      </c>
      <c r="L2125" s="69" t="s">
        <v>68</v>
      </c>
      <c r="M2125" s="69"/>
      <c r="N2125" s="69"/>
      <c r="O2125" s="69" t="s">
        <v>1223</v>
      </c>
    </row>
    <row r="2126" spans="1:16" ht="15" x14ac:dyDescent="0.2">
      <c r="A2126" s="69" t="s">
        <v>117</v>
      </c>
      <c r="B2126" s="69">
        <v>638</v>
      </c>
      <c r="C2126" s="69" t="s">
        <v>700</v>
      </c>
      <c r="D2126" s="70" t="s">
        <v>925</v>
      </c>
      <c r="E2126" s="70" t="s">
        <v>925</v>
      </c>
      <c r="F2126" s="69">
        <v>1</v>
      </c>
      <c r="G2126" t="s">
        <v>756</v>
      </c>
      <c r="H2126" t="s">
        <v>756</v>
      </c>
      <c r="I2126" t="s">
        <v>922</v>
      </c>
      <c r="J2126" t="s">
        <v>707</v>
      </c>
      <c r="K2126" s="69" t="s">
        <v>1228</v>
      </c>
      <c r="L2126" s="69" t="s">
        <v>68</v>
      </c>
      <c r="M2126" s="69"/>
      <c r="N2126" s="69"/>
      <c r="O2126" s="69" t="s">
        <v>1223</v>
      </c>
    </row>
    <row r="2127" spans="1:16" ht="15" x14ac:dyDescent="0.2">
      <c r="A2127" s="69" t="s">
        <v>117</v>
      </c>
      <c r="B2127" s="69">
        <v>640</v>
      </c>
      <c r="C2127" s="69" t="s">
        <v>700</v>
      </c>
      <c r="D2127" s="70" t="s">
        <v>925</v>
      </c>
      <c r="E2127" s="70" t="s">
        <v>925</v>
      </c>
      <c r="F2127" s="69">
        <v>1</v>
      </c>
      <c r="G2127" t="s">
        <v>756</v>
      </c>
      <c r="H2127" t="s">
        <v>756</v>
      </c>
      <c r="I2127" t="s">
        <v>922</v>
      </c>
      <c r="J2127" t="s">
        <v>707</v>
      </c>
      <c r="K2127" s="69" t="s">
        <v>1228</v>
      </c>
      <c r="L2127" s="69" t="s">
        <v>68</v>
      </c>
      <c r="M2127" s="69"/>
      <c r="N2127" s="69"/>
      <c r="O2127" s="69" t="s">
        <v>1233</v>
      </c>
    </row>
    <row r="2128" spans="1:16" ht="15" x14ac:dyDescent="0.2">
      <c r="A2128" s="69" t="s">
        <v>117</v>
      </c>
      <c r="B2128" s="69">
        <v>663</v>
      </c>
      <c r="C2128" s="69" t="s">
        <v>700</v>
      </c>
      <c r="D2128" s="70" t="s">
        <v>925</v>
      </c>
      <c r="E2128" s="70" t="s">
        <v>925</v>
      </c>
      <c r="F2128" s="69">
        <v>1</v>
      </c>
      <c r="G2128" t="s">
        <v>756</v>
      </c>
      <c r="H2128" t="s">
        <v>756</v>
      </c>
      <c r="I2128" t="s">
        <v>922</v>
      </c>
      <c r="J2128" t="s">
        <v>707</v>
      </c>
      <c r="K2128" s="69" t="s">
        <v>1228</v>
      </c>
      <c r="L2128" s="69" t="s">
        <v>68</v>
      </c>
      <c r="M2128" s="69"/>
      <c r="N2128" s="69"/>
      <c r="O2128" s="69" t="s">
        <v>1223</v>
      </c>
    </row>
    <row r="2129" spans="1:15" ht="15" x14ac:dyDescent="0.2">
      <c r="A2129" s="70" t="s">
        <v>489</v>
      </c>
      <c r="B2129" s="69">
        <v>5776</v>
      </c>
      <c r="C2129" s="69" t="s">
        <v>700</v>
      </c>
      <c r="D2129" s="70" t="s">
        <v>1229</v>
      </c>
      <c r="E2129" s="70" t="s">
        <v>926</v>
      </c>
      <c r="F2129" s="70">
        <v>1</v>
      </c>
      <c r="G2129" t="s">
        <v>756</v>
      </c>
      <c r="H2129" t="s">
        <v>756</v>
      </c>
      <c r="I2129" t="s">
        <v>922</v>
      </c>
      <c r="J2129" t="s">
        <v>707</v>
      </c>
      <c r="K2129" s="69" t="s">
        <v>1228</v>
      </c>
      <c r="L2129" s="69" t="s">
        <v>68</v>
      </c>
      <c r="M2129" s="69"/>
      <c r="N2129" s="69"/>
      <c r="O2129" s="69" t="s">
        <v>1223</v>
      </c>
    </row>
    <row r="2130" spans="1:15" ht="15" x14ac:dyDescent="0.2">
      <c r="A2130" s="70" t="s">
        <v>207</v>
      </c>
      <c r="B2130" s="69">
        <v>1337</v>
      </c>
      <c r="C2130" s="69" t="s">
        <v>700</v>
      </c>
      <c r="D2130" s="70" t="s">
        <v>927</v>
      </c>
      <c r="E2130" s="70" t="s">
        <v>927</v>
      </c>
      <c r="F2130" s="69">
        <v>1</v>
      </c>
      <c r="G2130" t="s">
        <v>756</v>
      </c>
      <c r="H2130" t="s">
        <v>756</v>
      </c>
      <c r="I2130" t="s">
        <v>922</v>
      </c>
      <c r="J2130" t="s">
        <v>707</v>
      </c>
      <c r="K2130" t="s">
        <v>1228</v>
      </c>
      <c r="L2130" s="69" t="s">
        <v>68</v>
      </c>
      <c r="O2130" s="69" t="s">
        <v>1223</v>
      </c>
    </row>
    <row r="2131" spans="1:15" ht="15" x14ac:dyDescent="0.2">
      <c r="A2131" s="70" t="s">
        <v>207</v>
      </c>
      <c r="B2131" s="69">
        <v>1339</v>
      </c>
      <c r="C2131" s="69" t="s">
        <v>700</v>
      </c>
      <c r="D2131" s="70" t="s">
        <v>927</v>
      </c>
      <c r="E2131" s="70" t="s">
        <v>927</v>
      </c>
      <c r="F2131" s="69">
        <v>1</v>
      </c>
      <c r="G2131" t="s">
        <v>756</v>
      </c>
      <c r="H2131" t="s">
        <v>756</v>
      </c>
      <c r="I2131" t="s">
        <v>922</v>
      </c>
      <c r="J2131" t="s">
        <v>707</v>
      </c>
      <c r="K2131" t="s">
        <v>1228</v>
      </c>
      <c r="L2131" s="69" t="s">
        <v>68</v>
      </c>
      <c r="O2131" s="69" t="s">
        <v>1223</v>
      </c>
    </row>
    <row r="2132" spans="1:15" ht="15" x14ac:dyDescent="0.2">
      <c r="A2132" s="70" t="s">
        <v>207</v>
      </c>
      <c r="B2132" s="69">
        <v>1355</v>
      </c>
      <c r="C2132" s="69" t="s">
        <v>700</v>
      </c>
      <c r="D2132" s="70" t="s">
        <v>927</v>
      </c>
      <c r="E2132" s="70" t="s">
        <v>927</v>
      </c>
      <c r="F2132" s="69">
        <v>1</v>
      </c>
      <c r="G2132" t="s">
        <v>756</v>
      </c>
      <c r="H2132" t="s">
        <v>756</v>
      </c>
      <c r="I2132" t="s">
        <v>922</v>
      </c>
      <c r="J2132" t="s">
        <v>707</v>
      </c>
      <c r="K2132" t="s">
        <v>1228</v>
      </c>
      <c r="L2132" s="69" t="s">
        <v>68</v>
      </c>
      <c r="O2132" s="69" t="s">
        <v>1223</v>
      </c>
    </row>
    <row r="2133" spans="1:15" ht="15" x14ac:dyDescent="0.2">
      <c r="A2133" s="70" t="s">
        <v>298</v>
      </c>
      <c r="B2133" s="69">
        <v>3003</v>
      </c>
      <c r="C2133" s="69" t="s">
        <v>700</v>
      </c>
      <c r="D2133" s="70" t="s">
        <v>927</v>
      </c>
      <c r="E2133" s="70" t="s">
        <v>927</v>
      </c>
      <c r="F2133" s="70">
        <v>1</v>
      </c>
      <c r="G2133" t="s">
        <v>756</v>
      </c>
      <c r="H2133" t="s">
        <v>756</v>
      </c>
      <c r="I2133" t="s">
        <v>922</v>
      </c>
      <c r="J2133" t="s">
        <v>707</v>
      </c>
      <c r="K2133" t="s">
        <v>1228</v>
      </c>
      <c r="L2133" s="69" t="s">
        <v>68</v>
      </c>
      <c r="O2133" s="69" t="s">
        <v>1223</v>
      </c>
    </row>
    <row r="2134" spans="1:15" ht="15" x14ac:dyDescent="0.2">
      <c r="A2134" s="70" t="s">
        <v>328</v>
      </c>
      <c r="B2134" s="69">
        <v>3364</v>
      </c>
      <c r="C2134" s="69" t="s">
        <v>700</v>
      </c>
      <c r="D2134" s="70" t="s">
        <v>927</v>
      </c>
      <c r="E2134" s="70" t="s">
        <v>927</v>
      </c>
      <c r="F2134" s="69">
        <v>1</v>
      </c>
      <c r="G2134" t="s">
        <v>756</v>
      </c>
      <c r="H2134" t="s">
        <v>756</v>
      </c>
      <c r="I2134" t="s">
        <v>922</v>
      </c>
      <c r="J2134" t="s">
        <v>707</v>
      </c>
      <c r="K2134" t="s">
        <v>1228</v>
      </c>
      <c r="L2134" s="69" t="s">
        <v>68</v>
      </c>
      <c r="O2134" s="69" t="s">
        <v>1223</v>
      </c>
    </row>
    <row r="2135" spans="1:15" ht="15" x14ac:dyDescent="0.2">
      <c r="A2135" s="70" t="s">
        <v>328</v>
      </c>
      <c r="B2135" s="69">
        <v>3366</v>
      </c>
      <c r="C2135" s="69" t="s">
        <v>700</v>
      </c>
      <c r="D2135" s="70" t="s">
        <v>927</v>
      </c>
      <c r="E2135" s="70" t="s">
        <v>927</v>
      </c>
      <c r="F2135" s="69">
        <v>1</v>
      </c>
      <c r="G2135" t="s">
        <v>756</v>
      </c>
      <c r="H2135" t="s">
        <v>756</v>
      </c>
      <c r="I2135" t="s">
        <v>922</v>
      </c>
      <c r="J2135" t="s">
        <v>707</v>
      </c>
      <c r="K2135" t="s">
        <v>1228</v>
      </c>
      <c r="L2135" s="69" t="s">
        <v>68</v>
      </c>
      <c r="O2135" s="69" t="s">
        <v>1223</v>
      </c>
    </row>
    <row r="2136" spans="1:15" ht="15" x14ac:dyDescent="0.2">
      <c r="A2136" s="70" t="s">
        <v>328</v>
      </c>
      <c r="B2136" s="69">
        <v>3412</v>
      </c>
      <c r="C2136" s="69" t="s">
        <v>700</v>
      </c>
      <c r="D2136" s="70" t="s">
        <v>927</v>
      </c>
      <c r="E2136" s="70" t="s">
        <v>927</v>
      </c>
      <c r="F2136" s="69">
        <v>1</v>
      </c>
      <c r="G2136" t="s">
        <v>756</v>
      </c>
      <c r="H2136" t="s">
        <v>756</v>
      </c>
      <c r="I2136" t="s">
        <v>922</v>
      </c>
      <c r="J2136" t="s">
        <v>707</v>
      </c>
      <c r="K2136" t="s">
        <v>1228</v>
      </c>
      <c r="L2136" s="69" t="s">
        <v>68</v>
      </c>
      <c r="O2136" s="69" t="s">
        <v>1223</v>
      </c>
    </row>
    <row r="2137" spans="1:15" ht="15" x14ac:dyDescent="0.2">
      <c r="A2137" s="70" t="s">
        <v>328</v>
      </c>
      <c r="B2137" s="69">
        <v>3413</v>
      </c>
      <c r="C2137" s="69" t="s">
        <v>700</v>
      </c>
      <c r="D2137" s="70" t="s">
        <v>927</v>
      </c>
      <c r="E2137" s="70" t="s">
        <v>927</v>
      </c>
      <c r="F2137" s="69">
        <v>1</v>
      </c>
      <c r="G2137" t="s">
        <v>756</v>
      </c>
      <c r="H2137" t="s">
        <v>756</v>
      </c>
      <c r="I2137" t="s">
        <v>922</v>
      </c>
      <c r="J2137" t="s">
        <v>707</v>
      </c>
      <c r="K2137" t="s">
        <v>1228</v>
      </c>
      <c r="L2137" s="69" t="s">
        <v>68</v>
      </c>
      <c r="O2137" s="69" t="s">
        <v>1223</v>
      </c>
    </row>
    <row r="2138" spans="1:15" ht="15" x14ac:dyDescent="0.2">
      <c r="A2138" s="70" t="s">
        <v>387</v>
      </c>
      <c r="B2138" s="69">
        <v>3414</v>
      </c>
      <c r="C2138" s="69" t="s">
        <v>700</v>
      </c>
      <c r="D2138" s="70" t="s">
        <v>927</v>
      </c>
      <c r="E2138" s="70" t="s">
        <v>927</v>
      </c>
      <c r="F2138" s="69">
        <v>1</v>
      </c>
      <c r="G2138" t="s">
        <v>756</v>
      </c>
      <c r="H2138" t="s">
        <v>756</v>
      </c>
      <c r="I2138" t="s">
        <v>922</v>
      </c>
      <c r="J2138" t="s">
        <v>707</v>
      </c>
      <c r="K2138" t="s">
        <v>1228</v>
      </c>
      <c r="L2138" s="69" t="s">
        <v>68</v>
      </c>
      <c r="O2138" s="69" t="s">
        <v>1223</v>
      </c>
    </row>
    <row r="2139" spans="1:15" ht="15" x14ac:dyDescent="0.2">
      <c r="A2139" s="70" t="s">
        <v>181</v>
      </c>
      <c r="B2139" s="69">
        <v>1087</v>
      </c>
      <c r="C2139" s="69" t="s">
        <v>700</v>
      </c>
      <c r="D2139" s="70" t="s">
        <v>928</v>
      </c>
      <c r="E2139" s="70" t="s">
        <v>928</v>
      </c>
      <c r="F2139" s="70">
        <v>1</v>
      </c>
      <c r="G2139" t="s">
        <v>756</v>
      </c>
      <c r="H2139" t="s">
        <v>756</v>
      </c>
      <c r="I2139" t="s">
        <v>922</v>
      </c>
      <c r="J2139" t="s">
        <v>707</v>
      </c>
      <c r="K2139" t="s">
        <v>1228</v>
      </c>
      <c r="L2139" s="69" t="s">
        <v>68</v>
      </c>
      <c r="O2139" s="69" t="s">
        <v>1223</v>
      </c>
    </row>
    <row r="2140" spans="1:15" ht="15" x14ac:dyDescent="0.2">
      <c r="A2140" s="70" t="s">
        <v>207</v>
      </c>
      <c r="B2140" s="69">
        <v>1331</v>
      </c>
      <c r="C2140" s="69" t="s">
        <v>700</v>
      </c>
      <c r="D2140" s="70" t="s">
        <v>928</v>
      </c>
      <c r="E2140" s="70" t="s">
        <v>928</v>
      </c>
      <c r="F2140" s="69">
        <v>1</v>
      </c>
      <c r="G2140" t="s">
        <v>756</v>
      </c>
      <c r="H2140" t="s">
        <v>756</v>
      </c>
      <c r="I2140" t="s">
        <v>922</v>
      </c>
      <c r="J2140" t="s">
        <v>707</v>
      </c>
      <c r="K2140" t="s">
        <v>1228</v>
      </c>
      <c r="L2140" s="69" t="s">
        <v>68</v>
      </c>
      <c r="O2140" s="69" t="s">
        <v>1223</v>
      </c>
    </row>
    <row r="2141" spans="1:15" ht="15" x14ac:dyDescent="0.2">
      <c r="A2141" s="70" t="s">
        <v>207</v>
      </c>
      <c r="B2141" s="69">
        <v>1332</v>
      </c>
      <c r="C2141" s="69" t="s">
        <v>700</v>
      </c>
      <c r="D2141" s="70" t="s">
        <v>928</v>
      </c>
      <c r="E2141" s="70" t="s">
        <v>928</v>
      </c>
      <c r="F2141" s="69">
        <v>1</v>
      </c>
      <c r="G2141" t="s">
        <v>756</v>
      </c>
      <c r="H2141" t="s">
        <v>756</v>
      </c>
      <c r="I2141" t="s">
        <v>922</v>
      </c>
      <c r="J2141" t="s">
        <v>707</v>
      </c>
      <c r="K2141" t="s">
        <v>1228</v>
      </c>
      <c r="L2141" s="69" t="s">
        <v>68</v>
      </c>
      <c r="O2141" s="69" t="s">
        <v>1223</v>
      </c>
    </row>
    <row r="2142" spans="1:15" ht="15" x14ac:dyDescent="0.2">
      <c r="A2142" s="70" t="s">
        <v>207</v>
      </c>
      <c r="B2142" s="69">
        <v>1333</v>
      </c>
      <c r="C2142" s="69" t="s">
        <v>700</v>
      </c>
      <c r="D2142" s="70" t="s">
        <v>928</v>
      </c>
      <c r="E2142" s="70" t="s">
        <v>928</v>
      </c>
      <c r="F2142" s="69">
        <v>1</v>
      </c>
      <c r="G2142" t="s">
        <v>756</v>
      </c>
      <c r="H2142" t="s">
        <v>756</v>
      </c>
      <c r="I2142" t="s">
        <v>922</v>
      </c>
      <c r="J2142" t="s">
        <v>707</v>
      </c>
      <c r="K2142" t="s">
        <v>1228</v>
      </c>
      <c r="L2142" s="69" t="s">
        <v>68</v>
      </c>
      <c r="O2142" s="69" t="s">
        <v>1223</v>
      </c>
    </row>
    <row r="2143" spans="1:15" ht="15" x14ac:dyDescent="0.2">
      <c r="A2143" s="69" t="s">
        <v>84</v>
      </c>
      <c r="B2143" s="69">
        <v>377</v>
      </c>
      <c r="C2143" s="69" t="s">
        <v>700</v>
      </c>
      <c r="D2143" s="70" t="s">
        <v>928</v>
      </c>
      <c r="E2143" s="70" t="s">
        <v>928</v>
      </c>
      <c r="F2143" s="69">
        <v>1</v>
      </c>
      <c r="G2143" t="s">
        <v>756</v>
      </c>
      <c r="H2143" t="s">
        <v>756</v>
      </c>
      <c r="I2143" t="s">
        <v>922</v>
      </c>
      <c r="J2143" t="s">
        <v>707</v>
      </c>
      <c r="K2143" t="s">
        <v>1228</v>
      </c>
      <c r="L2143" s="69" t="s">
        <v>68</v>
      </c>
      <c r="O2143" s="69" t="s">
        <v>1223</v>
      </c>
    </row>
    <row r="2144" spans="1:15" ht="15" x14ac:dyDescent="0.2">
      <c r="A2144" s="70" t="s">
        <v>475</v>
      </c>
      <c r="B2144" s="69">
        <v>5548</v>
      </c>
      <c r="C2144" s="69" t="s">
        <v>700</v>
      </c>
      <c r="D2144" s="70" t="s">
        <v>928</v>
      </c>
      <c r="E2144" s="70" t="s">
        <v>928</v>
      </c>
      <c r="F2144" s="70">
        <v>1</v>
      </c>
      <c r="G2144" t="s">
        <v>756</v>
      </c>
      <c r="H2144" t="s">
        <v>756</v>
      </c>
      <c r="I2144" t="s">
        <v>922</v>
      </c>
      <c r="J2144" t="s">
        <v>707</v>
      </c>
      <c r="K2144" t="s">
        <v>1228</v>
      </c>
      <c r="L2144" s="69" t="s">
        <v>68</v>
      </c>
      <c r="O2144" s="69" t="s">
        <v>1223</v>
      </c>
    </row>
    <row r="2145" spans="1:15" ht="15" x14ac:dyDescent="0.2">
      <c r="A2145" s="70" t="s">
        <v>489</v>
      </c>
      <c r="B2145" s="69">
        <v>5756</v>
      </c>
      <c r="C2145" s="69" t="s">
        <v>700</v>
      </c>
      <c r="D2145" s="70" t="s">
        <v>928</v>
      </c>
      <c r="E2145" s="70" t="s">
        <v>928</v>
      </c>
      <c r="F2145" s="70">
        <v>1</v>
      </c>
      <c r="G2145" t="s">
        <v>756</v>
      </c>
      <c r="H2145" t="s">
        <v>756</v>
      </c>
      <c r="I2145" t="s">
        <v>922</v>
      </c>
      <c r="J2145" t="s">
        <v>707</v>
      </c>
      <c r="K2145" t="s">
        <v>1228</v>
      </c>
      <c r="L2145" s="69" t="s">
        <v>68</v>
      </c>
      <c r="O2145" s="69" t="s">
        <v>1223</v>
      </c>
    </row>
    <row r="2146" spans="1:15" ht="15" x14ac:dyDescent="0.2">
      <c r="A2146" s="70" t="s">
        <v>489</v>
      </c>
      <c r="B2146" s="69">
        <v>5770</v>
      </c>
      <c r="C2146" s="69" t="s">
        <v>700</v>
      </c>
      <c r="D2146" s="70" t="s">
        <v>928</v>
      </c>
      <c r="E2146" s="70" t="s">
        <v>928</v>
      </c>
      <c r="F2146" s="70">
        <v>1</v>
      </c>
      <c r="G2146" t="s">
        <v>756</v>
      </c>
      <c r="H2146" t="s">
        <v>756</v>
      </c>
      <c r="I2146" t="s">
        <v>922</v>
      </c>
      <c r="J2146" t="s">
        <v>707</v>
      </c>
      <c r="K2146" t="s">
        <v>1228</v>
      </c>
      <c r="L2146" s="69" t="s">
        <v>68</v>
      </c>
      <c r="O2146" s="69" t="s">
        <v>1223</v>
      </c>
    </row>
    <row r="2147" spans="1:15" ht="15" x14ac:dyDescent="0.2">
      <c r="A2147" s="70" t="s">
        <v>489</v>
      </c>
      <c r="B2147" s="69">
        <v>5771</v>
      </c>
      <c r="C2147" s="69" t="s">
        <v>700</v>
      </c>
      <c r="D2147" s="70" t="s">
        <v>928</v>
      </c>
      <c r="E2147" s="70" t="s">
        <v>928</v>
      </c>
      <c r="F2147" s="70">
        <v>1</v>
      </c>
      <c r="G2147" t="s">
        <v>756</v>
      </c>
      <c r="H2147" t="s">
        <v>756</v>
      </c>
      <c r="I2147" t="s">
        <v>922</v>
      </c>
      <c r="J2147" t="s">
        <v>707</v>
      </c>
      <c r="K2147" t="s">
        <v>1228</v>
      </c>
      <c r="L2147" s="69" t="s">
        <v>68</v>
      </c>
      <c r="O2147" s="69" t="s">
        <v>1223</v>
      </c>
    </row>
    <row r="2148" spans="1:15" ht="15" x14ac:dyDescent="0.2">
      <c r="A2148" s="70" t="s">
        <v>489</v>
      </c>
      <c r="B2148" s="69">
        <v>5774</v>
      </c>
      <c r="C2148" s="69" t="s">
        <v>700</v>
      </c>
      <c r="D2148" s="70" t="s">
        <v>928</v>
      </c>
      <c r="E2148" s="70" t="s">
        <v>928</v>
      </c>
      <c r="F2148" s="70">
        <v>1</v>
      </c>
      <c r="G2148" t="s">
        <v>756</v>
      </c>
      <c r="H2148" t="s">
        <v>756</v>
      </c>
      <c r="I2148" t="s">
        <v>922</v>
      </c>
      <c r="J2148" t="s">
        <v>707</v>
      </c>
      <c r="K2148" t="s">
        <v>1228</v>
      </c>
      <c r="L2148" s="69" t="s">
        <v>68</v>
      </c>
      <c r="O2148" s="69" t="s">
        <v>1223</v>
      </c>
    </row>
    <row r="2149" spans="1:15" ht="15" x14ac:dyDescent="0.2">
      <c r="A2149" s="69" t="s">
        <v>117</v>
      </c>
      <c r="B2149" s="69">
        <v>636</v>
      </c>
      <c r="C2149" s="69" t="s">
        <v>700</v>
      </c>
      <c r="D2149" s="70" t="s">
        <v>928</v>
      </c>
      <c r="E2149" s="70" t="s">
        <v>928</v>
      </c>
      <c r="F2149" s="69">
        <v>1</v>
      </c>
      <c r="G2149" t="s">
        <v>756</v>
      </c>
      <c r="H2149" t="s">
        <v>756</v>
      </c>
      <c r="I2149" t="s">
        <v>922</v>
      </c>
      <c r="J2149" t="s">
        <v>707</v>
      </c>
      <c r="K2149" t="s">
        <v>1228</v>
      </c>
      <c r="L2149" s="69" t="s">
        <v>68</v>
      </c>
      <c r="O2149" s="69" t="s">
        <v>1223</v>
      </c>
    </row>
    <row r="2150" spans="1:15" ht="15" x14ac:dyDescent="0.2">
      <c r="A2150" s="69" t="s">
        <v>117</v>
      </c>
      <c r="B2150" s="69">
        <v>637</v>
      </c>
      <c r="C2150" s="69" t="s">
        <v>700</v>
      </c>
      <c r="D2150" s="70" t="s">
        <v>928</v>
      </c>
      <c r="E2150" s="70" t="s">
        <v>928</v>
      </c>
      <c r="F2150" s="69">
        <v>1</v>
      </c>
      <c r="G2150" t="s">
        <v>756</v>
      </c>
      <c r="H2150" t="s">
        <v>756</v>
      </c>
      <c r="I2150" t="s">
        <v>922</v>
      </c>
      <c r="J2150" t="s">
        <v>707</v>
      </c>
      <c r="K2150" t="s">
        <v>1228</v>
      </c>
      <c r="L2150" s="69" t="s">
        <v>68</v>
      </c>
      <c r="O2150" s="69" t="s">
        <v>1223</v>
      </c>
    </row>
    <row r="2151" spans="1:15" ht="15" x14ac:dyDescent="0.2">
      <c r="A2151" s="69" t="s">
        <v>117</v>
      </c>
      <c r="B2151" s="69">
        <v>655</v>
      </c>
      <c r="C2151" s="69" t="s">
        <v>700</v>
      </c>
      <c r="D2151" s="70" t="s">
        <v>928</v>
      </c>
      <c r="E2151" s="70" t="s">
        <v>928</v>
      </c>
      <c r="F2151" s="69">
        <v>1</v>
      </c>
      <c r="G2151" t="s">
        <v>756</v>
      </c>
      <c r="H2151" t="s">
        <v>756</v>
      </c>
      <c r="I2151" t="s">
        <v>922</v>
      </c>
      <c r="J2151" t="s">
        <v>707</v>
      </c>
      <c r="K2151" t="s">
        <v>1228</v>
      </c>
      <c r="L2151" s="69" t="s">
        <v>68</v>
      </c>
      <c r="O2151" s="69" t="s">
        <v>1223</v>
      </c>
    </row>
    <row r="2152" spans="1:15" ht="15" x14ac:dyDescent="0.2">
      <c r="A2152" s="70" t="s">
        <v>207</v>
      </c>
      <c r="B2152" s="69">
        <v>1353</v>
      </c>
      <c r="C2152" s="69" t="s">
        <v>700</v>
      </c>
      <c r="D2152" s="70" t="s">
        <v>762</v>
      </c>
      <c r="E2152" s="70" t="s">
        <v>762</v>
      </c>
      <c r="F2152" s="69">
        <v>1</v>
      </c>
      <c r="G2152" t="s">
        <v>756</v>
      </c>
      <c r="H2152" t="s">
        <v>756</v>
      </c>
      <c r="I2152" t="s">
        <v>922</v>
      </c>
      <c r="J2152" t="s">
        <v>707</v>
      </c>
      <c r="K2152" t="s">
        <v>1228</v>
      </c>
      <c r="L2152" s="69" t="s">
        <v>68</v>
      </c>
      <c r="O2152" s="69" t="s">
        <v>1223</v>
      </c>
    </row>
    <row r="2153" spans="1:15" ht="15" x14ac:dyDescent="0.2">
      <c r="A2153" s="70" t="s">
        <v>282</v>
      </c>
      <c r="B2153" s="69">
        <v>2715</v>
      </c>
      <c r="C2153" s="69" t="s">
        <v>700</v>
      </c>
      <c r="D2153" s="70" t="s">
        <v>762</v>
      </c>
      <c r="E2153" s="70" t="s">
        <v>762</v>
      </c>
      <c r="F2153" s="69">
        <v>1</v>
      </c>
      <c r="G2153" t="s">
        <v>756</v>
      </c>
      <c r="H2153" t="s">
        <v>756</v>
      </c>
      <c r="I2153" t="s">
        <v>922</v>
      </c>
      <c r="J2153" t="s">
        <v>707</v>
      </c>
      <c r="K2153" t="s">
        <v>1228</v>
      </c>
      <c r="L2153" s="69" t="s">
        <v>68</v>
      </c>
      <c r="O2153" s="69" t="s">
        <v>1223</v>
      </c>
    </row>
    <row r="2154" spans="1:15" ht="15" x14ac:dyDescent="0.2">
      <c r="A2154" s="70" t="s">
        <v>489</v>
      </c>
      <c r="B2154" s="69">
        <v>5760</v>
      </c>
      <c r="C2154" s="69" t="s">
        <v>700</v>
      </c>
      <c r="D2154" s="70" t="s">
        <v>762</v>
      </c>
      <c r="E2154" s="70" t="s">
        <v>762</v>
      </c>
      <c r="F2154" s="70">
        <v>1</v>
      </c>
      <c r="G2154" t="s">
        <v>756</v>
      </c>
      <c r="H2154" t="s">
        <v>756</v>
      </c>
      <c r="I2154" t="s">
        <v>922</v>
      </c>
      <c r="J2154" t="s">
        <v>707</v>
      </c>
      <c r="K2154" t="s">
        <v>1228</v>
      </c>
      <c r="L2154" s="69" t="s">
        <v>68</v>
      </c>
      <c r="O2154" s="69" t="s">
        <v>1223</v>
      </c>
    </row>
    <row r="2155" spans="1:15" ht="15" x14ac:dyDescent="0.2">
      <c r="A2155" s="70" t="s">
        <v>207</v>
      </c>
      <c r="B2155" s="69">
        <v>1354</v>
      </c>
      <c r="C2155" s="69" t="s">
        <v>700</v>
      </c>
      <c r="D2155" s="70" t="s">
        <v>932</v>
      </c>
      <c r="E2155" s="70" t="s">
        <v>932</v>
      </c>
      <c r="F2155" s="69">
        <v>1</v>
      </c>
      <c r="G2155" t="s">
        <v>756</v>
      </c>
      <c r="H2155" t="s">
        <v>756</v>
      </c>
      <c r="I2155" t="s">
        <v>922</v>
      </c>
      <c r="J2155" t="s">
        <v>707</v>
      </c>
      <c r="K2155" t="s">
        <v>1228</v>
      </c>
      <c r="L2155" s="69" t="s">
        <v>68</v>
      </c>
      <c r="O2155" s="69" t="s">
        <v>1223</v>
      </c>
    </row>
    <row r="2156" spans="1:15" ht="15" x14ac:dyDescent="0.2">
      <c r="A2156" s="70" t="s">
        <v>328</v>
      </c>
      <c r="B2156" s="69">
        <v>3400</v>
      </c>
      <c r="C2156" s="69" t="s">
        <v>700</v>
      </c>
      <c r="D2156" s="70" t="s">
        <v>932</v>
      </c>
      <c r="E2156" s="70" t="s">
        <v>932</v>
      </c>
      <c r="F2156" s="69">
        <v>1</v>
      </c>
      <c r="G2156" t="s">
        <v>756</v>
      </c>
      <c r="H2156" t="s">
        <v>756</v>
      </c>
      <c r="I2156" t="s">
        <v>922</v>
      </c>
      <c r="J2156" t="s">
        <v>707</v>
      </c>
      <c r="K2156" t="s">
        <v>1228</v>
      </c>
      <c r="L2156" s="69" t="s">
        <v>68</v>
      </c>
      <c r="O2156" s="69" t="s">
        <v>1223</v>
      </c>
    </row>
    <row r="2157" spans="1:15" ht="15" x14ac:dyDescent="0.2">
      <c r="A2157" s="70" t="s">
        <v>489</v>
      </c>
      <c r="B2157" s="69">
        <v>5758</v>
      </c>
      <c r="C2157" s="69" t="s">
        <v>700</v>
      </c>
      <c r="D2157" s="70" t="s">
        <v>932</v>
      </c>
      <c r="E2157" s="70" t="s">
        <v>932</v>
      </c>
      <c r="F2157" s="70">
        <v>1</v>
      </c>
      <c r="G2157" t="s">
        <v>756</v>
      </c>
      <c r="H2157" t="s">
        <v>756</v>
      </c>
      <c r="I2157" t="s">
        <v>922</v>
      </c>
      <c r="J2157" t="s">
        <v>707</v>
      </c>
      <c r="K2157" t="s">
        <v>1228</v>
      </c>
      <c r="L2157" s="69" t="s">
        <v>68</v>
      </c>
      <c r="O2157" s="69" t="s">
        <v>1223</v>
      </c>
    </row>
    <row r="2158" spans="1:15" ht="15" x14ac:dyDescent="0.2">
      <c r="A2158" s="70" t="s">
        <v>489</v>
      </c>
      <c r="B2158" s="69">
        <v>5759</v>
      </c>
      <c r="C2158" s="69" t="s">
        <v>700</v>
      </c>
      <c r="D2158" s="70" t="s">
        <v>932</v>
      </c>
      <c r="E2158" s="70" t="s">
        <v>932</v>
      </c>
      <c r="F2158" s="70">
        <v>1</v>
      </c>
      <c r="G2158" t="s">
        <v>756</v>
      </c>
      <c r="H2158" t="s">
        <v>756</v>
      </c>
      <c r="I2158" t="s">
        <v>922</v>
      </c>
      <c r="J2158" t="s">
        <v>707</v>
      </c>
      <c r="K2158" t="s">
        <v>1228</v>
      </c>
      <c r="L2158" s="69" t="s">
        <v>68</v>
      </c>
      <c r="O2158" s="69" t="s">
        <v>1223</v>
      </c>
    </row>
    <row r="2159" spans="1:15" ht="15" x14ac:dyDescent="0.2">
      <c r="A2159" s="70" t="s">
        <v>489</v>
      </c>
      <c r="B2159" s="69">
        <v>5769</v>
      </c>
      <c r="C2159" s="69" t="s">
        <v>700</v>
      </c>
      <c r="D2159" s="70" t="s">
        <v>932</v>
      </c>
      <c r="E2159" s="70" t="s">
        <v>932</v>
      </c>
      <c r="F2159" s="70">
        <v>1</v>
      </c>
      <c r="G2159" t="s">
        <v>756</v>
      </c>
      <c r="H2159" t="s">
        <v>756</v>
      </c>
      <c r="I2159" t="s">
        <v>922</v>
      </c>
      <c r="J2159" t="s">
        <v>707</v>
      </c>
      <c r="K2159" t="s">
        <v>1228</v>
      </c>
      <c r="L2159" s="69" t="s">
        <v>68</v>
      </c>
      <c r="O2159" s="69" t="s">
        <v>1223</v>
      </c>
    </row>
    <row r="2160" spans="1:15" ht="15" x14ac:dyDescent="0.2">
      <c r="A2160" s="69" t="s">
        <v>117</v>
      </c>
      <c r="B2160" s="69">
        <v>656</v>
      </c>
      <c r="C2160" s="69" t="s">
        <v>700</v>
      </c>
      <c r="D2160" s="70" t="s">
        <v>932</v>
      </c>
      <c r="E2160" s="70" t="s">
        <v>932</v>
      </c>
      <c r="F2160" s="69">
        <v>1</v>
      </c>
      <c r="G2160" t="s">
        <v>756</v>
      </c>
      <c r="H2160" t="s">
        <v>756</v>
      </c>
      <c r="I2160" t="s">
        <v>922</v>
      </c>
      <c r="J2160" t="s">
        <v>707</v>
      </c>
      <c r="K2160" t="s">
        <v>1228</v>
      </c>
      <c r="L2160" s="69" t="s">
        <v>68</v>
      </c>
      <c r="O2160" s="69" t="s">
        <v>1223</v>
      </c>
    </row>
    <row r="2161" spans="1:16" ht="15" x14ac:dyDescent="0.2">
      <c r="A2161" s="69" t="s">
        <v>117</v>
      </c>
      <c r="B2161" s="69">
        <v>667</v>
      </c>
      <c r="C2161" s="69" t="s">
        <v>700</v>
      </c>
      <c r="D2161" s="70" t="s">
        <v>769</v>
      </c>
      <c r="E2161" s="70" t="s">
        <v>769</v>
      </c>
      <c r="F2161" s="69">
        <v>1</v>
      </c>
      <c r="G2161" t="s">
        <v>756</v>
      </c>
      <c r="H2161" t="s">
        <v>756</v>
      </c>
      <c r="I2161" t="s">
        <v>922</v>
      </c>
      <c r="J2161" t="s">
        <v>707</v>
      </c>
      <c r="K2161" t="s">
        <v>1228</v>
      </c>
      <c r="L2161" s="69" t="s">
        <v>68</v>
      </c>
      <c r="O2161" s="69" t="s">
        <v>1223</v>
      </c>
    </row>
    <row r="2162" spans="1:16" ht="15" x14ac:dyDescent="0.2">
      <c r="A2162" s="70" t="s">
        <v>181</v>
      </c>
      <c r="B2162" s="69">
        <v>1084</v>
      </c>
      <c r="C2162" s="69" t="s">
        <v>700</v>
      </c>
      <c r="D2162" s="70" t="s">
        <v>1231</v>
      </c>
      <c r="E2162" s="70" t="s">
        <v>929</v>
      </c>
      <c r="G2162" s="69" t="s">
        <v>1174</v>
      </c>
      <c r="H2162" s="69" t="s">
        <v>678</v>
      </c>
      <c r="I2162" s="69" t="s">
        <v>922</v>
      </c>
      <c r="J2162" t="s">
        <v>707</v>
      </c>
      <c r="K2162" s="69" t="s">
        <v>1228</v>
      </c>
      <c r="L2162" s="69" t="s">
        <v>68</v>
      </c>
      <c r="M2162" s="69"/>
      <c r="N2162" s="69"/>
      <c r="O2162" s="69" t="s">
        <v>1224</v>
      </c>
      <c r="P2162" s="69" t="s">
        <v>1234</v>
      </c>
    </row>
    <row r="2163" spans="1:16" ht="15" x14ac:dyDescent="0.2">
      <c r="A2163" s="69" t="s">
        <v>117</v>
      </c>
      <c r="B2163" s="69">
        <v>642</v>
      </c>
      <c r="C2163" s="69" t="s">
        <v>700</v>
      </c>
      <c r="D2163" s="70" t="s">
        <v>1230</v>
      </c>
      <c r="E2163" s="70" t="s">
        <v>762</v>
      </c>
      <c r="F2163" s="69">
        <v>1</v>
      </c>
      <c r="G2163" s="69" t="s">
        <v>1174</v>
      </c>
      <c r="H2163" s="69" t="s">
        <v>678</v>
      </c>
      <c r="I2163" s="69" t="s">
        <v>922</v>
      </c>
      <c r="J2163" t="s">
        <v>707</v>
      </c>
      <c r="K2163" s="69" t="s">
        <v>1228</v>
      </c>
      <c r="L2163" s="69" t="s">
        <v>68</v>
      </c>
      <c r="M2163" s="69"/>
      <c r="N2163" s="69"/>
      <c r="O2163" s="69" t="s">
        <v>1224</v>
      </c>
      <c r="P2163" s="69" t="s">
        <v>1204</v>
      </c>
    </row>
    <row r="2164" spans="1:16" ht="15" x14ac:dyDescent="0.2">
      <c r="A2164" s="69" t="s">
        <v>117</v>
      </c>
      <c r="B2164" s="69">
        <v>664</v>
      </c>
      <c r="C2164" s="69" t="s">
        <v>700</v>
      </c>
      <c r="D2164" s="70" t="s">
        <v>903</v>
      </c>
      <c r="E2164" s="70" t="s">
        <v>903</v>
      </c>
      <c r="F2164" s="69">
        <v>1</v>
      </c>
      <c r="G2164" s="69" t="s">
        <v>1174</v>
      </c>
      <c r="H2164" s="69" t="s">
        <v>678</v>
      </c>
      <c r="I2164" t="s">
        <v>922</v>
      </c>
      <c r="J2164" t="s">
        <v>707</v>
      </c>
      <c r="K2164" t="s">
        <v>1228</v>
      </c>
      <c r="L2164" s="69" t="s">
        <v>68</v>
      </c>
      <c r="O2164" s="69" t="s">
        <v>1225</v>
      </c>
    </row>
    <row r="2165" spans="1:16" ht="15" x14ac:dyDescent="0.2">
      <c r="A2165" s="69" t="s">
        <v>117</v>
      </c>
      <c r="B2165" s="69">
        <v>665</v>
      </c>
      <c r="C2165" s="69" t="s">
        <v>700</v>
      </c>
      <c r="D2165" s="70" t="s">
        <v>903</v>
      </c>
      <c r="E2165" s="70" t="s">
        <v>903</v>
      </c>
      <c r="F2165" s="69">
        <v>1</v>
      </c>
      <c r="G2165" s="69" t="s">
        <v>1174</v>
      </c>
      <c r="H2165" s="69" t="s">
        <v>678</v>
      </c>
      <c r="I2165" s="69" t="s">
        <v>922</v>
      </c>
      <c r="J2165" t="s">
        <v>707</v>
      </c>
      <c r="K2165" s="69" t="s">
        <v>1228</v>
      </c>
      <c r="L2165" s="69" t="s">
        <v>68</v>
      </c>
      <c r="M2165" s="69"/>
      <c r="N2165" s="69"/>
      <c r="O2165" s="69" t="s">
        <v>1224</v>
      </c>
    </row>
    <row r="2166" spans="1:16" ht="15" x14ac:dyDescent="0.2">
      <c r="A2166" s="69" t="s">
        <v>117</v>
      </c>
      <c r="B2166" s="69">
        <v>666</v>
      </c>
      <c r="C2166" s="69" t="s">
        <v>700</v>
      </c>
      <c r="D2166" s="70" t="s">
        <v>903</v>
      </c>
      <c r="E2166" s="70" t="s">
        <v>903</v>
      </c>
      <c r="F2166" s="69">
        <v>1</v>
      </c>
      <c r="G2166" s="69" t="s">
        <v>1174</v>
      </c>
      <c r="H2166" s="69" t="s">
        <v>678</v>
      </c>
      <c r="I2166" t="s">
        <v>922</v>
      </c>
      <c r="J2166" t="s">
        <v>707</v>
      </c>
      <c r="K2166" t="s">
        <v>1228</v>
      </c>
      <c r="L2166" s="69" t="s">
        <v>68</v>
      </c>
      <c r="O2166" s="69" t="s">
        <v>1225</v>
      </c>
    </row>
    <row r="2167" spans="1:16" ht="15" x14ac:dyDescent="0.2">
      <c r="A2167" s="69" t="s">
        <v>117</v>
      </c>
      <c r="B2167" s="69">
        <v>643</v>
      </c>
      <c r="C2167" s="69" t="s">
        <v>700</v>
      </c>
      <c r="D2167" s="70" t="s">
        <v>929</v>
      </c>
      <c r="E2167" s="70" t="s">
        <v>929</v>
      </c>
      <c r="F2167" s="69">
        <v>1</v>
      </c>
      <c r="G2167" s="69" t="s">
        <v>1174</v>
      </c>
      <c r="H2167" s="69" t="s">
        <v>678</v>
      </c>
      <c r="I2167" s="69" t="s">
        <v>922</v>
      </c>
      <c r="J2167" t="s">
        <v>707</v>
      </c>
      <c r="K2167" s="69" t="s">
        <v>1228</v>
      </c>
      <c r="L2167" s="69" t="s">
        <v>68</v>
      </c>
      <c r="M2167" s="69"/>
      <c r="N2167" s="69"/>
      <c r="O2167" s="69" t="s">
        <v>1224</v>
      </c>
    </row>
    <row r="2168" spans="1:16" ht="15" x14ac:dyDescent="0.2">
      <c r="A2168" s="69" t="s">
        <v>117</v>
      </c>
      <c r="B2168" s="69">
        <v>670</v>
      </c>
      <c r="C2168" s="69" t="s">
        <v>700</v>
      </c>
      <c r="D2168" s="70" t="s">
        <v>930</v>
      </c>
      <c r="E2168" s="70" t="s">
        <v>930</v>
      </c>
      <c r="F2168" s="69">
        <v>1</v>
      </c>
      <c r="G2168" s="69" t="s">
        <v>1174</v>
      </c>
      <c r="H2168" s="69" t="s">
        <v>678</v>
      </c>
      <c r="I2168" s="69" t="s">
        <v>922</v>
      </c>
      <c r="J2168" t="s">
        <v>707</v>
      </c>
      <c r="K2168" s="69" t="s">
        <v>1228</v>
      </c>
      <c r="L2168" s="69" t="s">
        <v>68</v>
      </c>
      <c r="M2168" s="69"/>
      <c r="N2168" s="69"/>
      <c r="O2168" s="69" t="s">
        <v>1224</v>
      </c>
    </row>
    <row r="2169" spans="1:16" ht="15" x14ac:dyDescent="0.2">
      <c r="A2169" s="69" t="s">
        <v>117</v>
      </c>
      <c r="B2169" s="69">
        <v>654</v>
      </c>
      <c r="C2169" s="69" t="s">
        <v>700</v>
      </c>
      <c r="D2169" s="70" t="s">
        <v>765</v>
      </c>
      <c r="E2169" s="70" t="s">
        <v>765</v>
      </c>
      <c r="F2169" s="69">
        <v>1</v>
      </c>
      <c r="G2169" s="69" t="s">
        <v>1174</v>
      </c>
      <c r="H2169" s="69" t="s">
        <v>678</v>
      </c>
      <c r="I2169" s="69" t="s">
        <v>922</v>
      </c>
      <c r="J2169" t="s">
        <v>707</v>
      </c>
      <c r="K2169" s="69" t="s">
        <v>1228</v>
      </c>
      <c r="L2169" s="69" t="s">
        <v>68</v>
      </c>
      <c r="M2169" s="69"/>
      <c r="N2169" s="69"/>
      <c r="O2169" s="69" t="s">
        <v>1224</v>
      </c>
    </row>
    <row r="2170" spans="1:16" ht="15" x14ac:dyDescent="0.2">
      <c r="A2170" s="70" t="s">
        <v>328</v>
      </c>
      <c r="B2170" s="69">
        <v>3370</v>
      </c>
      <c r="C2170" s="69" t="s">
        <v>700</v>
      </c>
      <c r="D2170" s="70" t="s">
        <v>925</v>
      </c>
      <c r="E2170" s="70" t="s">
        <v>925</v>
      </c>
      <c r="F2170" s="69">
        <v>1</v>
      </c>
      <c r="G2170" s="69" t="s">
        <v>1174</v>
      </c>
      <c r="H2170" s="69" t="s">
        <v>678</v>
      </c>
      <c r="I2170" s="69" t="s">
        <v>922</v>
      </c>
      <c r="J2170" t="s">
        <v>707</v>
      </c>
      <c r="K2170" s="69" t="s">
        <v>1228</v>
      </c>
      <c r="L2170" s="69" t="s">
        <v>68</v>
      </c>
      <c r="M2170" s="69"/>
      <c r="N2170" s="69"/>
      <c r="O2170" s="69" t="s">
        <v>1224</v>
      </c>
    </row>
    <row r="2171" spans="1:16" ht="15" x14ac:dyDescent="0.2">
      <c r="A2171" s="69" t="s">
        <v>117</v>
      </c>
      <c r="B2171" s="69">
        <v>639</v>
      </c>
      <c r="C2171" s="69" t="s">
        <v>700</v>
      </c>
      <c r="D2171" s="70" t="s">
        <v>925</v>
      </c>
      <c r="E2171" s="70" t="s">
        <v>925</v>
      </c>
      <c r="F2171" s="69">
        <v>1</v>
      </c>
      <c r="G2171" s="69" t="s">
        <v>1174</v>
      </c>
      <c r="H2171" s="69" t="s">
        <v>678</v>
      </c>
      <c r="I2171" s="69" t="s">
        <v>922</v>
      </c>
      <c r="J2171" t="s">
        <v>707</v>
      </c>
      <c r="K2171" s="69" t="s">
        <v>1228</v>
      </c>
      <c r="L2171" s="69" t="s">
        <v>68</v>
      </c>
      <c r="M2171" s="69"/>
      <c r="N2171" s="69"/>
      <c r="O2171" s="69" t="s">
        <v>1224</v>
      </c>
    </row>
    <row r="2172" spans="1:16" ht="15" x14ac:dyDescent="0.2">
      <c r="A2172" s="70" t="s">
        <v>181</v>
      </c>
      <c r="B2172" s="69">
        <v>1088</v>
      </c>
      <c r="C2172" s="69" t="s">
        <v>700</v>
      </c>
      <c r="D2172" s="69" t="s">
        <v>931</v>
      </c>
      <c r="E2172" s="69" t="s">
        <v>931</v>
      </c>
      <c r="F2172" s="70">
        <v>1</v>
      </c>
      <c r="G2172" s="69" t="s">
        <v>1174</v>
      </c>
      <c r="H2172" s="69" t="s">
        <v>678</v>
      </c>
      <c r="I2172" s="69" t="s">
        <v>922</v>
      </c>
      <c r="J2172" t="s">
        <v>707</v>
      </c>
      <c r="K2172" s="69" t="s">
        <v>1228</v>
      </c>
      <c r="L2172" s="69" t="s">
        <v>68</v>
      </c>
      <c r="M2172" s="69"/>
      <c r="N2172" s="69"/>
      <c r="O2172" s="69" t="s">
        <v>1224</v>
      </c>
    </row>
    <row r="2173" spans="1:16" ht="15" x14ac:dyDescent="0.2">
      <c r="A2173" s="70" t="s">
        <v>489</v>
      </c>
      <c r="B2173" s="69">
        <v>5777</v>
      </c>
      <c r="C2173" s="69" t="s">
        <v>700</v>
      </c>
      <c r="D2173" s="70" t="s">
        <v>1229</v>
      </c>
      <c r="E2173" s="70" t="s">
        <v>926</v>
      </c>
      <c r="F2173" s="70">
        <v>1</v>
      </c>
      <c r="G2173" s="69" t="s">
        <v>1174</v>
      </c>
      <c r="H2173" s="69" t="s">
        <v>678</v>
      </c>
      <c r="I2173" s="69" t="s">
        <v>922</v>
      </c>
      <c r="J2173" t="s">
        <v>707</v>
      </c>
      <c r="K2173" s="69" t="s">
        <v>1228</v>
      </c>
      <c r="L2173" s="69" t="s">
        <v>68</v>
      </c>
      <c r="M2173" s="69"/>
      <c r="N2173" s="69"/>
      <c r="O2173" s="69" t="s">
        <v>1224</v>
      </c>
    </row>
    <row r="2174" spans="1:16" ht="15" x14ac:dyDescent="0.2">
      <c r="A2174" s="70" t="s">
        <v>207</v>
      </c>
      <c r="B2174" s="69">
        <v>1338</v>
      </c>
      <c r="C2174" s="69" t="s">
        <v>700</v>
      </c>
      <c r="D2174" s="70" t="s">
        <v>927</v>
      </c>
      <c r="E2174" s="70" t="s">
        <v>927</v>
      </c>
      <c r="F2174" s="69">
        <v>1</v>
      </c>
      <c r="G2174" s="69" t="s">
        <v>1174</v>
      </c>
      <c r="H2174" s="69" t="s">
        <v>678</v>
      </c>
      <c r="I2174" s="69" t="s">
        <v>922</v>
      </c>
      <c r="J2174" t="s">
        <v>707</v>
      </c>
      <c r="K2174" t="s">
        <v>1228</v>
      </c>
      <c r="L2174" s="69" t="s">
        <v>68</v>
      </c>
      <c r="O2174" s="69" t="s">
        <v>1224</v>
      </c>
    </row>
    <row r="2175" spans="1:16" ht="15" x14ac:dyDescent="0.2">
      <c r="A2175" s="70" t="s">
        <v>328</v>
      </c>
      <c r="B2175" s="69">
        <v>3365</v>
      </c>
      <c r="C2175" s="69" t="s">
        <v>700</v>
      </c>
      <c r="D2175" s="70" t="s">
        <v>927</v>
      </c>
      <c r="E2175" s="70" t="s">
        <v>927</v>
      </c>
      <c r="F2175" s="69">
        <v>1</v>
      </c>
      <c r="G2175" s="69" t="s">
        <v>1174</v>
      </c>
      <c r="H2175" s="69" t="s">
        <v>678</v>
      </c>
      <c r="I2175" s="69" t="s">
        <v>922</v>
      </c>
      <c r="J2175" t="s">
        <v>707</v>
      </c>
      <c r="K2175" t="s">
        <v>1228</v>
      </c>
      <c r="L2175" s="69" t="s">
        <v>68</v>
      </c>
      <c r="O2175" s="69" t="s">
        <v>1224</v>
      </c>
    </row>
    <row r="2176" spans="1:16" ht="15" x14ac:dyDescent="0.2">
      <c r="A2176" s="70" t="s">
        <v>328</v>
      </c>
      <c r="B2176" s="69">
        <v>3390</v>
      </c>
      <c r="C2176" s="69" t="s">
        <v>700</v>
      </c>
      <c r="D2176" s="70" t="s">
        <v>927</v>
      </c>
      <c r="E2176" s="70" t="s">
        <v>927</v>
      </c>
      <c r="F2176" s="69">
        <v>1</v>
      </c>
      <c r="G2176" s="69" t="s">
        <v>1174</v>
      </c>
      <c r="H2176" s="69" t="s">
        <v>678</v>
      </c>
      <c r="I2176" t="s">
        <v>922</v>
      </c>
      <c r="J2176" t="s">
        <v>707</v>
      </c>
      <c r="K2176" t="s">
        <v>1228</v>
      </c>
      <c r="L2176" s="69" t="s">
        <v>68</v>
      </c>
      <c r="O2176" s="69" t="s">
        <v>1225</v>
      </c>
    </row>
    <row r="2177" spans="1:16" ht="15" x14ac:dyDescent="0.2">
      <c r="A2177" s="70" t="s">
        <v>207</v>
      </c>
      <c r="B2177" s="69">
        <v>1334</v>
      </c>
      <c r="C2177" s="69" t="s">
        <v>700</v>
      </c>
      <c r="D2177" s="70" t="s">
        <v>928</v>
      </c>
      <c r="E2177" s="70" t="s">
        <v>928</v>
      </c>
      <c r="F2177" s="69">
        <v>1</v>
      </c>
      <c r="G2177" s="69" t="s">
        <v>1174</v>
      </c>
      <c r="H2177" s="69" t="s">
        <v>678</v>
      </c>
      <c r="I2177" t="s">
        <v>922</v>
      </c>
      <c r="J2177" t="s">
        <v>707</v>
      </c>
      <c r="K2177" t="s">
        <v>1228</v>
      </c>
      <c r="L2177" s="69" t="s">
        <v>68</v>
      </c>
      <c r="O2177" s="69" t="s">
        <v>1225</v>
      </c>
    </row>
    <row r="2178" spans="1:16" ht="15" x14ac:dyDescent="0.2">
      <c r="A2178" s="70" t="s">
        <v>207</v>
      </c>
      <c r="B2178" s="69">
        <v>1335</v>
      </c>
      <c r="C2178" s="69" t="s">
        <v>700</v>
      </c>
      <c r="D2178" s="70" t="s">
        <v>928</v>
      </c>
      <c r="E2178" s="70" t="s">
        <v>928</v>
      </c>
      <c r="F2178" s="69">
        <v>1</v>
      </c>
      <c r="G2178" s="69" t="s">
        <v>1174</v>
      </c>
      <c r="H2178" s="69" t="s">
        <v>678</v>
      </c>
      <c r="I2178" t="s">
        <v>922</v>
      </c>
      <c r="J2178" t="s">
        <v>707</v>
      </c>
      <c r="K2178" t="s">
        <v>1228</v>
      </c>
      <c r="L2178" s="69" t="s">
        <v>68</v>
      </c>
      <c r="O2178" s="69" t="s">
        <v>1225</v>
      </c>
    </row>
    <row r="2179" spans="1:16" ht="15" x14ac:dyDescent="0.2">
      <c r="A2179" s="69" t="s">
        <v>84</v>
      </c>
      <c r="B2179" s="69">
        <v>376</v>
      </c>
      <c r="C2179" s="69" t="s">
        <v>700</v>
      </c>
      <c r="D2179" s="70" t="s">
        <v>928</v>
      </c>
      <c r="E2179" s="70" t="s">
        <v>928</v>
      </c>
      <c r="F2179" s="69">
        <v>1</v>
      </c>
      <c r="G2179" s="69" t="s">
        <v>1174</v>
      </c>
      <c r="H2179" s="69" t="s">
        <v>678</v>
      </c>
      <c r="I2179" s="69" t="s">
        <v>922</v>
      </c>
      <c r="J2179" t="s">
        <v>707</v>
      </c>
      <c r="K2179" t="s">
        <v>1228</v>
      </c>
      <c r="L2179" s="69" t="s">
        <v>68</v>
      </c>
      <c r="O2179" s="69" t="s">
        <v>1224</v>
      </c>
    </row>
    <row r="2180" spans="1:16" ht="15" x14ac:dyDescent="0.2">
      <c r="A2180" s="70" t="s">
        <v>489</v>
      </c>
      <c r="B2180" s="69">
        <v>5773</v>
      </c>
      <c r="C2180" s="69" t="s">
        <v>700</v>
      </c>
      <c r="D2180" s="70" t="s">
        <v>928</v>
      </c>
      <c r="E2180" s="70" t="s">
        <v>928</v>
      </c>
      <c r="F2180" s="70">
        <v>1</v>
      </c>
      <c r="G2180" s="69" t="s">
        <v>1174</v>
      </c>
      <c r="H2180" s="69" t="s">
        <v>678</v>
      </c>
      <c r="I2180" t="s">
        <v>922</v>
      </c>
      <c r="J2180" t="s">
        <v>707</v>
      </c>
      <c r="K2180" t="s">
        <v>1228</v>
      </c>
      <c r="L2180" s="69" t="s">
        <v>68</v>
      </c>
      <c r="O2180" s="69" t="s">
        <v>1225</v>
      </c>
    </row>
    <row r="2181" spans="1:16" ht="15" x14ac:dyDescent="0.2">
      <c r="A2181" s="70" t="s">
        <v>328</v>
      </c>
      <c r="B2181" s="69">
        <v>3401</v>
      </c>
      <c r="C2181" s="69" t="s">
        <v>700</v>
      </c>
      <c r="D2181" s="70" t="s">
        <v>932</v>
      </c>
      <c r="E2181" s="70" t="s">
        <v>932</v>
      </c>
      <c r="F2181" s="69">
        <v>1</v>
      </c>
      <c r="G2181" s="69" t="s">
        <v>1174</v>
      </c>
      <c r="H2181" s="69" t="s">
        <v>678</v>
      </c>
      <c r="I2181" s="69" t="s">
        <v>922</v>
      </c>
      <c r="J2181" t="s">
        <v>707</v>
      </c>
      <c r="K2181" t="s">
        <v>1228</v>
      </c>
      <c r="L2181" s="69" t="s">
        <v>68</v>
      </c>
      <c r="O2181" s="69" t="s">
        <v>1224</v>
      </c>
    </row>
    <row r="2182" spans="1:16" ht="15" x14ac:dyDescent="0.2">
      <c r="A2182" s="69" t="s">
        <v>117</v>
      </c>
      <c r="B2182" s="69">
        <v>657</v>
      </c>
      <c r="C2182" s="69" t="s">
        <v>700</v>
      </c>
      <c r="D2182" s="70" t="s">
        <v>932</v>
      </c>
      <c r="E2182" s="70" t="s">
        <v>932</v>
      </c>
      <c r="F2182" s="69">
        <v>1</v>
      </c>
      <c r="G2182" s="69" t="s">
        <v>1174</v>
      </c>
      <c r="H2182" s="69" t="s">
        <v>678</v>
      </c>
      <c r="I2182" s="69" t="s">
        <v>922</v>
      </c>
      <c r="J2182" t="s">
        <v>707</v>
      </c>
      <c r="K2182" t="s">
        <v>1228</v>
      </c>
      <c r="L2182" s="69" t="s">
        <v>68</v>
      </c>
      <c r="O2182" s="69" t="s">
        <v>1224</v>
      </c>
    </row>
    <row r="2183" spans="1:16" ht="15" x14ac:dyDescent="0.2">
      <c r="A2183" s="69" t="s">
        <v>117</v>
      </c>
      <c r="B2183" s="69">
        <v>668</v>
      </c>
      <c r="C2183" s="69" t="s">
        <v>700</v>
      </c>
      <c r="D2183" s="70" t="s">
        <v>769</v>
      </c>
      <c r="E2183" s="70" t="s">
        <v>769</v>
      </c>
      <c r="F2183" s="69">
        <v>1</v>
      </c>
      <c r="G2183" s="69" t="s">
        <v>1174</v>
      </c>
      <c r="H2183" s="69" t="s">
        <v>678</v>
      </c>
      <c r="I2183" s="69" t="s">
        <v>922</v>
      </c>
      <c r="J2183" t="s">
        <v>707</v>
      </c>
      <c r="K2183" t="s">
        <v>1228</v>
      </c>
      <c r="L2183" s="69" t="s">
        <v>68</v>
      </c>
      <c r="O2183" s="69" t="s">
        <v>1224</v>
      </c>
    </row>
    <row r="2184" spans="1:16" ht="15" x14ac:dyDescent="0.2">
      <c r="A2184" s="70" t="s">
        <v>207</v>
      </c>
      <c r="B2184" s="69">
        <v>1473</v>
      </c>
      <c r="C2184" s="69" t="s">
        <v>700</v>
      </c>
      <c r="D2184" s="70" t="s">
        <v>928</v>
      </c>
      <c r="E2184" s="70" t="s">
        <v>928</v>
      </c>
      <c r="G2184" t="s">
        <v>1219</v>
      </c>
      <c r="H2184" t="s">
        <v>730</v>
      </c>
      <c r="I2184" t="s">
        <v>923</v>
      </c>
      <c r="J2184" t="s">
        <v>775</v>
      </c>
      <c r="K2184" t="s">
        <v>1228</v>
      </c>
      <c r="L2184" s="69" t="s">
        <v>68</v>
      </c>
      <c r="O2184" s="69" t="s">
        <v>1226</v>
      </c>
      <c r="P2184" s="69" t="s">
        <v>869</v>
      </c>
    </row>
    <row r="2185" spans="1:16" ht="15" x14ac:dyDescent="0.2">
      <c r="A2185" s="70" t="s">
        <v>207</v>
      </c>
      <c r="B2185" s="69">
        <v>1473</v>
      </c>
      <c r="C2185" s="69" t="s">
        <v>700</v>
      </c>
      <c r="D2185" s="70" t="s">
        <v>928</v>
      </c>
      <c r="E2185" s="70" t="s">
        <v>928</v>
      </c>
      <c r="F2185" s="69">
        <v>20</v>
      </c>
      <c r="G2185" t="s">
        <v>1219</v>
      </c>
      <c r="H2185" t="s">
        <v>730</v>
      </c>
      <c r="I2185" t="s">
        <v>923</v>
      </c>
      <c r="J2185" t="s">
        <v>775</v>
      </c>
      <c r="K2185" t="s">
        <v>1228</v>
      </c>
      <c r="L2185" s="69" t="s">
        <v>68</v>
      </c>
      <c r="O2185" s="69" t="s">
        <v>1226</v>
      </c>
    </row>
    <row r="2186" spans="1:16" ht="15" x14ac:dyDescent="0.2">
      <c r="A2186" s="70" t="s">
        <v>181</v>
      </c>
      <c r="B2186" s="69">
        <v>1142</v>
      </c>
      <c r="C2186" s="69" t="s">
        <v>700</v>
      </c>
      <c r="D2186" s="70" t="s">
        <v>933</v>
      </c>
      <c r="E2186" s="70" t="s">
        <v>933</v>
      </c>
      <c r="F2186" s="69">
        <v>1</v>
      </c>
      <c r="G2186" t="s">
        <v>702</v>
      </c>
      <c r="H2186" t="s">
        <v>702</v>
      </c>
      <c r="I2186" t="s">
        <v>896</v>
      </c>
      <c r="J2186" t="s">
        <v>745</v>
      </c>
      <c r="K2186" s="69" t="s">
        <v>1235</v>
      </c>
      <c r="L2186" s="69" t="s">
        <v>79</v>
      </c>
      <c r="M2186" s="69"/>
      <c r="N2186" s="69"/>
      <c r="O2186" s="69" t="s">
        <v>1177</v>
      </c>
    </row>
    <row r="2187" spans="1:16" ht="15" x14ac:dyDescent="0.2">
      <c r="A2187" s="70" t="s">
        <v>181</v>
      </c>
      <c r="B2187" s="69">
        <v>1143</v>
      </c>
      <c r="C2187" s="69" t="s">
        <v>700</v>
      </c>
      <c r="D2187" s="70" t="s">
        <v>933</v>
      </c>
      <c r="E2187" s="70" t="s">
        <v>933</v>
      </c>
      <c r="F2187" s="69">
        <v>1</v>
      </c>
      <c r="G2187" t="s">
        <v>702</v>
      </c>
      <c r="H2187" t="s">
        <v>702</v>
      </c>
      <c r="I2187" t="s">
        <v>896</v>
      </c>
      <c r="J2187" t="s">
        <v>745</v>
      </c>
      <c r="K2187" s="69" t="s">
        <v>1235</v>
      </c>
      <c r="L2187" s="69" t="s">
        <v>79</v>
      </c>
      <c r="M2187" s="69"/>
      <c r="N2187" s="69"/>
      <c r="O2187" s="69" t="s">
        <v>1177</v>
      </c>
    </row>
    <row r="2188" spans="1:16" ht="15" x14ac:dyDescent="0.2">
      <c r="A2188" s="70" t="s">
        <v>181</v>
      </c>
      <c r="B2188" s="69">
        <v>1144</v>
      </c>
      <c r="C2188" s="69" t="s">
        <v>700</v>
      </c>
      <c r="D2188" s="70" t="s">
        <v>933</v>
      </c>
      <c r="E2188" s="70" t="s">
        <v>933</v>
      </c>
      <c r="F2188" s="69">
        <v>1</v>
      </c>
      <c r="G2188" t="s">
        <v>702</v>
      </c>
      <c r="H2188" t="s">
        <v>702</v>
      </c>
      <c r="I2188" t="s">
        <v>896</v>
      </c>
      <c r="J2188" t="s">
        <v>745</v>
      </c>
      <c r="K2188" s="69" t="s">
        <v>1235</v>
      </c>
      <c r="L2188" s="69" t="s">
        <v>79</v>
      </c>
      <c r="M2188" s="69"/>
      <c r="N2188" s="69"/>
      <c r="O2188" s="69" t="s">
        <v>1177</v>
      </c>
    </row>
    <row r="2189" spans="1:16" ht="15" x14ac:dyDescent="0.2">
      <c r="A2189" s="70" t="s">
        <v>181</v>
      </c>
      <c r="B2189" s="69">
        <v>1145</v>
      </c>
      <c r="C2189" s="69" t="s">
        <v>700</v>
      </c>
      <c r="D2189" s="70" t="s">
        <v>933</v>
      </c>
      <c r="E2189" s="70" t="s">
        <v>933</v>
      </c>
      <c r="F2189" s="69">
        <v>1</v>
      </c>
      <c r="G2189" t="s">
        <v>702</v>
      </c>
      <c r="H2189" t="s">
        <v>702</v>
      </c>
      <c r="I2189" t="s">
        <v>896</v>
      </c>
      <c r="J2189" t="s">
        <v>745</v>
      </c>
      <c r="K2189" s="69" t="s">
        <v>1235</v>
      </c>
      <c r="L2189" s="69" t="s">
        <v>79</v>
      </c>
      <c r="M2189" s="69"/>
      <c r="N2189" s="69"/>
      <c r="O2189" s="69" t="s">
        <v>1177</v>
      </c>
    </row>
    <row r="2190" spans="1:16" ht="15" x14ac:dyDescent="0.2">
      <c r="A2190" s="70" t="s">
        <v>181</v>
      </c>
      <c r="B2190" s="69">
        <v>1146</v>
      </c>
      <c r="C2190" s="69" t="s">
        <v>700</v>
      </c>
      <c r="D2190" s="70" t="s">
        <v>933</v>
      </c>
      <c r="E2190" s="70" t="s">
        <v>933</v>
      </c>
      <c r="F2190" s="69">
        <v>1</v>
      </c>
      <c r="G2190" t="s">
        <v>702</v>
      </c>
      <c r="H2190" t="s">
        <v>702</v>
      </c>
      <c r="I2190" t="s">
        <v>896</v>
      </c>
      <c r="J2190" t="s">
        <v>745</v>
      </c>
      <c r="K2190" s="69" t="s">
        <v>1235</v>
      </c>
      <c r="L2190" s="69" t="s">
        <v>79</v>
      </c>
      <c r="M2190" s="69"/>
      <c r="N2190" s="69"/>
      <c r="O2190" s="69" t="s">
        <v>1177</v>
      </c>
    </row>
    <row r="2191" spans="1:16" ht="15" x14ac:dyDescent="0.2">
      <c r="A2191" s="70" t="s">
        <v>282</v>
      </c>
      <c r="B2191" s="69">
        <v>2535</v>
      </c>
      <c r="C2191" s="69" t="s">
        <v>700</v>
      </c>
      <c r="D2191" s="70" t="s">
        <v>933</v>
      </c>
      <c r="E2191" s="70" t="s">
        <v>933</v>
      </c>
      <c r="F2191" s="70">
        <v>1</v>
      </c>
      <c r="G2191" t="s">
        <v>702</v>
      </c>
      <c r="H2191" t="s">
        <v>702</v>
      </c>
      <c r="I2191" t="s">
        <v>896</v>
      </c>
      <c r="J2191" t="s">
        <v>745</v>
      </c>
      <c r="K2191" s="69" t="s">
        <v>1235</v>
      </c>
      <c r="L2191" s="69" t="s">
        <v>79</v>
      </c>
      <c r="M2191" s="69"/>
      <c r="N2191" s="69"/>
      <c r="O2191" s="69" t="s">
        <v>1177</v>
      </c>
    </row>
    <row r="2192" spans="1:16" ht="15" x14ac:dyDescent="0.2">
      <c r="A2192" s="70" t="s">
        <v>282</v>
      </c>
      <c r="B2192" s="69">
        <v>2536</v>
      </c>
      <c r="C2192" s="69" t="s">
        <v>700</v>
      </c>
      <c r="D2192" s="70" t="s">
        <v>933</v>
      </c>
      <c r="E2192" s="70" t="s">
        <v>933</v>
      </c>
      <c r="F2192" s="70">
        <v>1</v>
      </c>
      <c r="G2192" t="s">
        <v>702</v>
      </c>
      <c r="H2192" t="s">
        <v>702</v>
      </c>
      <c r="I2192" t="s">
        <v>896</v>
      </c>
      <c r="J2192" t="s">
        <v>745</v>
      </c>
      <c r="K2192" s="69" t="s">
        <v>1235</v>
      </c>
      <c r="L2192" s="69" t="s">
        <v>79</v>
      </c>
      <c r="M2192" s="69"/>
      <c r="N2192" s="69"/>
      <c r="O2192" s="69" t="s">
        <v>1177</v>
      </c>
    </row>
    <row r="2193" spans="1:15" ht="15" x14ac:dyDescent="0.2">
      <c r="A2193" s="70" t="s">
        <v>282</v>
      </c>
      <c r="B2193" s="69">
        <v>2537</v>
      </c>
      <c r="C2193" s="69" t="s">
        <v>700</v>
      </c>
      <c r="D2193" s="70" t="s">
        <v>933</v>
      </c>
      <c r="E2193" s="70" t="s">
        <v>933</v>
      </c>
      <c r="F2193" s="70">
        <v>1</v>
      </c>
      <c r="G2193" t="s">
        <v>702</v>
      </c>
      <c r="H2193" t="s">
        <v>702</v>
      </c>
      <c r="I2193" t="s">
        <v>896</v>
      </c>
      <c r="J2193" t="s">
        <v>745</v>
      </c>
      <c r="K2193" s="69" t="s">
        <v>1235</v>
      </c>
      <c r="L2193" s="69" t="s">
        <v>79</v>
      </c>
      <c r="M2193" s="69"/>
      <c r="N2193" s="69"/>
      <c r="O2193" s="69" t="s">
        <v>1177</v>
      </c>
    </row>
    <row r="2194" spans="1:15" ht="15" x14ac:dyDescent="0.2">
      <c r="A2194" s="70" t="s">
        <v>298</v>
      </c>
      <c r="B2194" s="69">
        <v>2831</v>
      </c>
      <c r="C2194" s="69" t="s">
        <v>700</v>
      </c>
      <c r="D2194" s="70" t="s">
        <v>933</v>
      </c>
      <c r="E2194" s="70" t="s">
        <v>933</v>
      </c>
      <c r="F2194" s="70">
        <v>1</v>
      </c>
      <c r="G2194" t="s">
        <v>702</v>
      </c>
      <c r="H2194" t="s">
        <v>702</v>
      </c>
      <c r="I2194" t="s">
        <v>896</v>
      </c>
      <c r="J2194" t="s">
        <v>745</v>
      </c>
      <c r="K2194" s="69" t="s">
        <v>1235</v>
      </c>
      <c r="L2194" s="69" t="s">
        <v>79</v>
      </c>
      <c r="M2194" s="69"/>
      <c r="N2194" s="69"/>
      <c r="O2194" s="69" t="s">
        <v>1177</v>
      </c>
    </row>
    <row r="2195" spans="1:15" ht="15" x14ac:dyDescent="0.2">
      <c r="A2195" s="70" t="s">
        <v>298</v>
      </c>
      <c r="B2195" s="69">
        <v>2832</v>
      </c>
      <c r="C2195" s="69" t="s">
        <v>700</v>
      </c>
      <c r="D2195" s="70" t="s">
        <v>933</v>
      </c>
      <c r="E2195" s="70" t="s">
        <v>933</v>
      </c>
      <c r="F2195" s="70">
        <v>1</v>
      </c>
      <c r="G2195" t="s">
        <v>702</v>
      </c>
      <c r="H2195" t="s">
        <v>702</v>
      </c>
      <c r="I2195" t="s">
        <v>896</v>
      </c>
      <c r="J2195" t="s">
        <v>745</v>
      </c>
      <c r="K2195" s="69" t="s">
        <v>1235</v>
      </c>
      <c r="L2195" s="69" t="s">
        <v>79</v>
      </c>
      <c r="M2195" s="69"/>
      <c r="N2195" s="69"/>
      <c r="O2195" s="69" t="s">
        <v>1177</v>
      </c>
    </row>
    <row r="2196" spans="1:15" ht="15" x14ac:dyDescent="0.2">
      <c r="A2196" s="70" t="s">
        <v>298</v>
      </c>
      <c r="B2196" s="69">
        <v>2833</v>
      </c>
      <c r="C2196" s="69" t="s">
        <v>700</v>
      </c>
      <c r="D2196" s="70" t="s">
        <v>933</v>
      </c>
      <c r="E2196" s="70" t="s">
        <v>933</v>
      </c>
      <c r="F2196" s="70">
        <v>1</v>
      </c>
      <c r="G2196" t="s">
        <v>702</v>
      </c>
      <c r="H2196" t="s">
        <v>702</v>
      </c>
      <c r="I2196" t="s">
        <v>896</v>
      </c>
      <c r="J2196" t="s">
        <v>745</v>
      </c>
      <c r="K2196" s="69" t="s">
        <v>1235</v>
      </c>
      <c r="L2196" s="69" t="s">
        <v>79</v>
      </c>
      <c r="M2196" s="69"/>
      <c r="N2196" s="69"/>
      <c r="O2196" s="69" t="s">
        <v>1177</v>
      </c>
    </row>
    <row r="2197" spans="1:15" ht="15" x14ac:dyDescent="0.2">
      <c r="A2197" s="70" t="s">
        <v>298</v>
      </c>
      <c r="B2197" s="69">
        <v>2834</v>
      </c>
      <c r="C2197" s="69" t="s">
        <v>700</v>
      </c>
      <c r="D2197" s="70" t="s">
        <v>933</v>
      </c>
      <c r="E2197" s="70" t="s">
        <v>933</v>
      </c>
      <c r="F2197" s="70">
        <v>1</v>
      </c>
      <c r="G2197" t="s">
        <v>702</v>
      </c>
      <c r="H2197" t="s">
        <v>702</v>
      </c>
      <c r="I2197" t="s">
        <v>896</v>
      </c>
      <c r="J2197" t="s">
        <v>745</v>
      </c>
      <c r="K2197" s="69" t="s">
        <v>1235</v>
      </c>
      <c r="L2197" s="69" t="s">
        <v>79</v>
      </c>
      <c r="M2197" s="69"/>
      <c r="N2197" s="69"/>
      <c r="O2197" s="69" t="s">
        <v>1177</v>
      </c>
    </row>
    <row r="2198" spans="1:15" ht="15" x14ac:dyDescent="0.2">
      <c r="A2198" s="70" t="s">
        <v>298</v>
      </c>
      <c r="B2198" s="69">
        <v>2835</v>
      </c>
      <c r="C2198" s="69" t="s">
        <v>700</v>
      </c>
      <c r="D2198" s="70" t="s">
        <v>933</v>
      </c>
      <c r="E2198" s="70" t="s">
        <v>933</v>
      </c>
      <c r="F2198" s="70">
        <v>1</v>
      </c>
      <c r="G2198" t="s">
        <v>702</v>
      </c>
      <c r="H2198" t="s">
        <v>702</v>
      </c>
      <c r="I2198" t="s">
        <v>896</v>
      </c>
      <c r="J2198" t="s">
        <v>745</v>
      </c>
      <c r="K2198" s="69" t="s">
        <v>1235</v>
      </c>
      <c r="L2198" s="69" t="s">
        <v>79</v>
      </c>
      <c r="M2198" s="69"/>
      <c r="N2198" s="69"/>
      <c r="O2198" s="69" t="s">
        <v>1177</v>
      </c>
    </row>
    <row r="2199" spans="1:15" ht="15" x14ac:dyDescent="0.2">
      <c r="A2199" s="70" t="s">
        <v>298</v>
      </c>
      <c r="B2199" s="69">
        <v>2836</v>
      </c>
      <c r="C2199" s="69" t="s">
        <v>700</v>
      </c>
      <c r="D2199" s="70" t="s">
        <v>933</v>
      </c>
      <c r="E2199" s="70" t="s">
        <v>933</v>
      </c>
      <c r="F2199" s="70">
        <v>1</v>
      </c>
      <c r="G2199" t="s">
        <v>702</v>
      </c>
      <c r="H2199" t="s">
        <v>702</v>
      </c>
      <c r="I2199" t="s">
        <v>896</v>
      </c>
      <c r="J2199" t="s">
        <v>745</v>
      </c>
      <c r="K2199" s="69" t="s">
        <v>1235</v>
      </c>
      <c r="L2199" s="69" t="s">
        <v>79</v>
      </c>
      <c r="M2199" s="69"/>
      <c r="N2199" s="69"/>
      <c r="O2199" s="69" t="s">
        <v>1177</v>
      </c>
    </row>
    <row r="2200" spans="1:15" ht="15" x14ac:dyDescent="0.2">
      <c r="A2200" s="69" t="s">
        <v>460</v>
      </c>
      <c r="B2200" s="69">
        <v>5009</v>
      </c>
      <c r="C2200" s="69" t="s">
        <v>700</v>
      </c>
      <c r="D2200" s="70" t="s">
        <v>933</v>
      </c>
      <c r="E2200" s="70" t="s">
        <v>933</v>
      </c>
      <c r="F2200" s="69">
        <v>1</v>
      </c>
      <c r="G2200" t="s">
        <v>702</v>
      </c>
      <c r="H2200" t="s">
        <v>702</v>
      </c>
      <c r="I2200" t="s">
        <v>896</v>
      </c>
      <c r="J2200" t="s">
        <v>745</v>
      </c>
      <c r="K2200" s="69" t="s">
        <v>1235</v>
      </c>
      <c r="L2200" s="69" t="s">
        <v>79</v>
      </c>
      <c r="M2200" s="69"/>
      <c r="N2200" s="69"/>
      <c r="O2200" s="69" t="s">
        <v>1177</v>
      </c>
    </row>
    <row r="2201" spans="1:15" ht="15" x14ac:dyDescent="0.2">
      <c r="A2201" s="69" t="s">
        <v>460</v>
      </c>
      <c r="B2201" s="69">
        <v>5010</v>
      </c>
      <c r="C2201" s="69" t="s">
        <v>700</v>
      </c>
      <c r="D2201" s="70" t="s">
        <v>933</v>
      </c>
      <c r="E2201" s="70" t="s">
        <v>933</v>
      </c>
      <c r="F2201" s="69">
        <v>1</v>
      </c>
      <c r="G2201" t="s">
        <v>702</v>
      </c>
      <c r="H2201" t="s">
        <v>702</v>
      </c>
      <c r="I2201" t="s">
        <v>896</v>
      </c>
      <c r="J2201" t="s">
        <v>745</v>
      </c>
      <c r="K2201" s="69" t="s">
        <v>1235</v>
      </c>
      <c r="L2201" s="69" t="s">
        <v>79</v>
      </c>
      <c r="M2201" s="69"/>
      <c r="N2201" s="69"/>
      <c r="O2201" s="69" t="s">
        <v>1177</v>
      </c>
    </row>
    <row r="2202" spans="1:15" ht="15" x14ac:dyDescent="0.2">
      <c r="A2202" s="69" t="s">
        <v>460</v>
      </c>
      <c r="B2202" s="69">
        <v>5040</v>
      </c>
      <c r="C2202" s="69" t="s">
        <v>700</v>
      </c>
      <c r="D2202" s="70" t="s">
        <v>933</v>
      </c>
      <c r="E2202" s="70" t="s">
        <v>933</v>
      </c>
      <c r="F2202" s="69">
        <v>1</v>
      </c>
      <c r="G2202" t="s">
        <v>702</v>
      </c>
      <c r="H2202" t="s">
        <v>702</v>
      </c>
      <c r="I2202" t="s">
        <v>896</v>
      </c>
      <c r="J2202" t="s">
        <v>745</v>
      </c>
      <c r="K2202" s="69" t="s">
        <v>1235</v>
      </c>
      <c r="L2202" s="69" t="s">
        <v>79</v>
      </c>
      <c r="M2202" s="69"/>
      <c r="N2202" s="69"/>
      <c r="O2202" s="69" t="s">
        <v>1177</v>
      </c>
    </row>
    <row r="2203" spans="1:15" ht="15" x14ac:dyDescent="0.2">
      <c r="A2203" s="69" t="s">
        <v>460</v>
      </c>
      <c r="B2203" s="69">
        <v>5048</v>
      </c>
      <c r="C2203" s="69" t="s">
        <v>700</v>
      </c>
      <c r="D2203" s="70" t="s">
        <v>933</v>
      </c>
      <c r="E2203" s="70" t="s">
        <v>933</v>
      </c>
      <c r="F2203" s="69">
        <v>1</v>
      </c>
      <c r="G2203" t="s">
        <v>702</v>
      </c>
      <c r="H2203" t="s">
        <v>702</v>
      </c>
      <c r="I2203" t="s">
        <v>896</v>
      </c>
      <c r="J2203" t="s">
        <v>745</v>
      </c>
      <c r="K2203" s="69" t="s">
        <v>1235</v>
      </c>
      <c r="L2203" s="69" t="s">
        <v>79</v>
      </c>
      <c r="M2203" s="69"/>
      <c r="N2203" s="69"/>
      <c r="O2203" s="69" t="s">
        <v>1177</v>
      </c>
    </row>
    <row r="2204" spans="1:15" ht="15" x14ac:dyDescent="0.2">
      <c r="A2204" s="69" t="s">
        <v>460</v>
      </c>
      <c r="B2204" s="69">
        <v>5049</v>
      </c>
      <c r="C2204" s="69" t="s">
        <v>700</v>
      </c>
      <c r="D2204" s="70" t="s">
        <v>933</v>
      </c>
      <c r="E2204" s="70" t="s">
        <v>933</v>
      </c>
      <c r="F2204" s="69">
        <v>1</v>
      </c>
      <c r="G2204" t="s">
        <v>702</v>
      </c>
      <c r="H2204" t="s">
        <v>702</v>
      </c>
      <c r="I2204" t="s">
        <v>896</v>
      </c>
      <c r="J2204" t="s">
        <v>745</v>
      </c>
      <c r="K2204" s="69" t="s">
        <v>1235</v>
      </c>
      <c r="L2204" s="69" t="s">
        <v>79</v>
      </c>
      <c r="M2204" s="69"/>
      <c r="N2204" s="69"/>
      <c r="O2204" s="69" t="s">
        <v>1177</v>
      </c>
    </row>
    <row r="2205" spans="1:15" ht="15" x14ac:dyDescent="0.2">
      <c r="A2205" s="69" t="s">
        <v>460</v>
      </c>
      <c r="B2205" s="69">
        <v>5050</v>
      </c>
      <c r="C2205" s="69" t="s">
        <v>700</v>
      </c>
      <c r="D2205" s="70" t="s">
        <v>933</v>
      </c>
      <c r="E2205" s="70" t="s">
        <v>933</v>
      </c>
      <c r="F2205" s="69">
        <v>1</v>
      </c>
      <c r="G2205" t="s">
        <v>702</v>
      </c>
      <c r="H2205" t="s">
        <v>702</v>
      </c>
      <c r="I2205" t="s">
        <v>896</v>
      </c>
      <c r="J2205" t="s">
        <v>745</v>
      </c>
      <c r="K2205" s="69" t="s">
        <v>1235</v>
      </c>
      <c r="L2205" s="69" t="s">
        <v>79</v>
      </c>
      <c r="M2205" s="69"/>
      <c r="N2205" s="69"/>
      <c r="O2205" s="69" t="s">
        <v>1177</v>
      </c>
    </row>
    <row r="2206" spans="1:15" ht="15" x14ac:dyDescent="0.2">
      <c r="A2206" s="70" t="s">
        <v>475</v>
      </c>
      <c r="B2206" s="69">
        <v>5679</v>
      </c>
      <c r="C2206" s="69" t="s">
        <v>700</v>
      </c>
      <c r="D2206" s="70" t="s">
        <v>933</v>
      </c>
      <c r="E2206" s="70" t="s">
        <v>933</v>
      </c>
      <c r="F2206" s="70">
        <v>1</v>
      </c>
      <c r="G2206" t="s">
        <v>702</v>
      </c>
      <c r="H2206" t="s">
        <v>702</v>
      </c>
      <c r="I2206" t="s">
        <v>896</v>
      </c>
      <c r="J2206" t="s">
        <v>745</v>
      </c>
      <c r="K2206" s="69" t="s">
        <v>1235</v>
      </c>
      <c r="L2206" s="69" t="s">
        <v>79</v>
      </c>
      <c r="M2206" s="69"/>
      <c r="N2206" s="69"/>
      <c r="O2206" s="69" t="s">
        <v>1177</v>
      </c>
    </row>
    <row r="2207" spans="1:15" ht="15" x14ac:dyDescent="0.2">
      <c r="A2207" s="70" t="s">
        <v>489</v>
      </c>
      <c r="B2207" s="69">
        <v>5840</v>
      </c>
      <c r="C2207" s="69" t="s">
        <v>700</v>
      </c>
      <c r="D2207" s="70" t="s">
        <v>933</v>
      </c>
      <c r="E2207" s="70" t="s">
        <v>933</v>
      </c>
      <c r="F2207" s="70">
        <v>1</v>
      </c>
      <c r="G2207" t="s">
        <v>702</v>
      </c>
      <c r="H2207" t="s">
        <v>702</v>
      </c>
      <c r="I2207" t="s">
        <v>896</v>
      </c>
      <c r="J2207" t="s">
        <v>745</v>
      </c>
      <c r="K2207" s="69" t="s">
        <v>1235</v>
      </c>
      <c r="L2207" s="69" t="s">
        <v>79</v>
      </c>
      <c r="M2207" s="69"/>
      <c r="N2207" s="69"/>
      <c r="O2207" s="69" t="s">
        <v>1177</v>
      </c>
    </row>
    <row r="2208" spans="1:15" ht="15" x14ac:dyDescent="0.2">
      <c r="A2208" s="70" t="s">
        <v>489</v>
      </c>
      <c r="B2208" s="69">
        <v>5859</v>
      </c>
      <c r="C2208" s="69" t="s">
        <v>700</v>
      </c>
      <c r="D2208" s="70" t="s">
        <v>933</v>
      </c>
      <c r="E2208" s="70" t="s">
        <v>933</v>
      </c>
      <c r="F2208" s="70">
        <v>1</v>
      </c>
      <c r="G2208" t="s">
        <v>702</v>
      </c>
      <c r="H2208" t="s">
        <v>702</v>
      </c>
      <c r="I2208" t="s">
        <v>896</v>
      </c>
      <c r="J2208" t="s">
        <v>745</v>
      </c>
      <c r="K2208" s="69" t="s">
        <v>1235</v>
      </c>
      <c r="L2208" s="69" t="s">
        <v>79</v>
      </c>
      <c r="M2208" s="69"/>
      <c r="N2208" s="69"/>
      <c r="O2208" s="69" t="s">
        <v>1177</v>
      </c>
    </row>
    <row r="2209" spans="1:16" ht="15" x14ac:dyDescent="0.2">
      <c r="A2209" s="70" t="s">
        <v>282</v>
      </c>
      <c r="B2209" s="69">
        <v>2656</v>
      </c>
      <c r="C2209" s="69" t="s">
        <v>700</v>
      </c>
      <c r="D2209" s="70" t="s">
        <v>933</v>
      </c>
      <c r="E2209" s="70" t="s">
        <v>933</v>
      </c>
      <c r="F2209" s="70">
        <v>1</v>
      </c>
      <c r="G2209" t="s">
        <v>1219</v>
      </c>
      <c r="H2209" t="s">
        <v>730</v>
      </c>
      <c r="I2209" t="s">
        <v>896</v>
      </c>
      <c r="J2209" t="s">
        <v>745</v>
      </c>
      <c r="K2209" s="69" t="s">
        <v>1235</v>
      </c>
      <c r="L2209" s="69" t="s">
        <v>79</v>
      </c>
      <c r="M2209" s="69"/>
      <c r="N2209" s="69"/>
      <c r="O2209" s="69" t="s">
        <v>1220</v>
      </c>
    </row>
    <row r="2210" spans="1:16" ht="15" x14ac:dyDescent="0.2">
      <c r="A2210" s="70" t="s">
        <v>282</v>
      </c>
      <c r="B2210" s="69">
        <v>2657</v>
      </c>
      <c r="C2210" s="69" t="s">
        <v>700</v>
      </c>
      <c r="D2210" s="70" t="s">
        <v>933</v>
      </c>
      <c r="E2210" s="70" t="s">
        <v>933</v>
      </c>
      <c r="F2210" s="70">
        <v>1</v>
      </c>
      <c r="G2210" t="s">
        <v>1219</v>
      </c>
      <c r="H2210" t="s">
        <v>730</v>
      </c>
      <c r="I2210" t="s">
        <v>896</v>
      </c>
      <c r="J2210" t="s">
        <v>745</v>
      </c>
      <c r="K2210" s="69" t="s">
        <v>1235</v>
      </c>
      <c r="L2210" s="69" t="s">
        <v>79</v>
      </c>
      <c r="M2210" s="69"/>
      <c r="N2210" s="69"/>
      <c r="O2210" s="69" t="s">
        <v>1220</v>
      </c>
    </row>
    <row r="2211" spans="1:16" ht="15" x14ac:dyDescent="0.2">
      <c r="A2211" s="70" t="s">
        <v>298</v>
      </c>
      <c r="B2211" s="69">
        <v>2941</v>
      </c>
      <c r="C2211" s="69" t="s">
        <v>700</v>
      </c>
      <c r="D2211" s="70" t="s">
        <v>933</v>
      </c>
      <c r="E2211" s="70" t="s">
        <v>933</v>
      </c>
      <c r="F2211" s="70">
        <v>1</v>
      </c>
      <c r="G2211" t="s">
        <v>1219</v>
      </c>
      <c r="H2211" t="s">
        <v>730</v>
      </c>
      <c r="I2211" t="s">
        <v>896</v>
      </c>
      <c r="J2211" t="s">
        <v>745</v>
      </c>
      <c r="K2211" s="69" t="s">
        <v>1235</v>
      </c>
      <c r="L2211" s="69" t="s">
        <v>79</v>
      </c>
      <c r="M2211" s="69"/>
      <c r="N2211" s="69"/>
      <c r="O2211" s="69" t="s">
        <v>1220</v>
      </c>
    </row>
    <row r="2212" spans="1:16" ht="15" x14ac:dyDescent="0.2">
      <c r="A2212" s="70" t="s">
        <v>298</v>
      </c>
      <c r="B2212" s="69">
        <v>2942</v>
      </c>
      <c r="C2212" s="69" t="s">
        <v>700</v>
      </c>
      <c r="D2212" s="70" t="s">
        <v>933</v>
      </c>
      <c r="E2212" s="70" t="s">
        <v>933</v>
      </c>
      <c r="F2212" s="70">
        <v>1</v>
      </c>
      <c r="G2212" t="s">
        <v>1219</v>
      </c>
      <c r="H2212" t="s">
        <v>730</v>
      </c>
      <c r="I2212" t="s">
        <v>896</v>
      </c>
      <c r="J2212" t="s">
        <v>745</v>
      </c>
      <c r="K2212" s="69" t="s">
        <v>1235</v>
      </c>
      <c r="L2212" s="69" t="s">
        <v>79</v>
      </c>
      <c r="M2212" s="69"/>
      <c r="N2212" s="69"/>
      <c r="O2212" s="69" t="s">
        <v>1220</v>
      </c>
    </row>
    <row r="2213" spans="1:16" ht="15" x14ac:dyDescent="0.2">
      <c r="A2213" s="70" t="s">
        <v>298</v>
      </c>
      <c r="B2213" s="69">
        <v>2943</v>
      </c>
      <c r="C2213" s="69" t="s">
        <v>700</v>
      </c>
      <c r="D2213" s="70" t="s">
        <v>933</v>
      </c>
      <c r="E2213" s="70" t="s">
        <v>933</v>
      </c>
      <c r="F2213" s="70">
        <v>1</v>
      </c>
      <c r="G2213" t="s">
        <v>1219</v>
      </c>
      <c r="H2213" t="s">
        <v>730</v>
      </c>
      <c r="I2213" t="s">
        <v>896</v>
      </c>
      <c r="J2213" t="s">
        <v>745</v>
      </c>
      <c r="K2213" s="69" t="s">
        <v>1235</v>
      </c>
      <c r="L2213" s="69" t="s">
        <v>79</v>
      </c>
      <c r="M2213" s="69"/>
      <c r="N2213" s="69"/>
      <c r="O2213" s="69" t="s">
        <v>1220</v>
      </c>
    </row>
    <row r="2214" spans="1:16" ht="15" x14ac:dyDescent="0.2">
      <c r="A2214" s="70" t="s">
        <v>181</v>
      </c>
      <c r="B2214" s="69">
        <v>1160</v>
      </c>
      <c r="C2214" s="69" t="s">
        <v>700</v>
      </c>
      <c r="D2214" s="70" t="s">
        <v>933</v>
      </c>
      <c r="E2214" s="70" t="s">
        <v>933</v>
      </c>
      <c r="F2214" s="69">
        <v>1</v>
      </c>
      <c r="G2214" s="69" t="s">
        <v>1174</v>
      </c>
      <c r="H2214" s="69" t="s">
        <v>934</v>
      </c>
      <c r="I2214" s="69" t="s">
        <v>922</v>
      </c>
      <c r="J2214" t="s">
        <v>707</v>
      </c>
      <c r="K2214" s="69" t="s">
        <v>1235</v>
      </c>
      <c r="L2214" s="69" t="s">
        <v>79</v>
      </c>
      <c r="M2214" s="69"/>
      <c r="N2214" s="69"/>
      <c r="O2214" s="69" t="s">
        <v>1224</v>
      </c>
    </row>
    <row r="2215" spans="1:16" ht="15" x14ac:dyDescent="0.2">
      <c r="A2215" s="70" t="s">
        <v>282</v>
      </c>
      <c r="B2215" s="69">
        <v>2710</v>
      </c>
      <c r="C2215" s="69" t="s">
        <v>700</v>
      </c>
      <c r="D2215" s="70" t="s">
        <v>933</v>
      </c>
      <c r="E2215" s="70" t="s">
        <v>933</v>
      </c>
      <c r="F2215" s="70">
        <v>1</v>
      </c>
      <c r="G2215" s="69" t="s">
        <v>1174</v>
      </c>
      <c r="H2215" s="69" t="s">
        <v>935</v>
      </c>
      <c r="I2215" s="69" t="s">
        <v>922</v>
      </c>
      <c r="J2215" t="s">
        <v>707</v>
      </c>
      <c r="K2215" s="69" t="s">
        <v>1235</v>
      </c>
      <c r="L2215" s="69" t="s">
        <v>79</v>
      </c>
      <c r="M2215" s="69"/>
      <c r="N2215" s="69"/>
      <c r="O2215" s="69" t="s">
        <v>1224</v>
      </c>
    </row>
    <row r="2216" spans="1:16" ht="15" x14ac:dyDescent="0.2">
      <c r="A2216" s="70" t="s">
        <v>207</v>
      </c>
      <c r="B2216" s="69">
        <v>1472</v>
      </c>
      <c r="C2216" s="69" t="s">
        <v>700</v>
      </c>
      <c r="D2216" s="70" t="s">
        <v>933</v>
      </c>
      <c r="E2216" s="70" t="s">
        <v>933</v>
      </c>
      <c r="G2216" t="s">
        <v>1219</v>
      </c>
      <c r="H2216" t="s">
        <v>730</v>
      </c>
      <c r="I2216" t="s">
        <v>923</v>
      </c>
      <c r="J2216" t="s">
        <v>775</v>
      </c>
      <c r="K2216" s="69" t="s">
        <v>1235</v>
      </c>
      <c r="L2216" s="69" t="s">
        <v>79</v>
      </c>
      <c r="M2216" s="69"/>
      <c r="N2216" s="69"/>
      <c r="O2216" s="69" t="s">
        <v>1226</v>
      </c>
      <c r="P2216" s="69" t="s">
        <v>869</v>
      </c>
    </row>
    <row r="2217" spans="1:16" ht="15" x14ac:dyDescent="0.2">
      <c r="A2217" s="70" t="s">
        <v>207</v>
      </c>
      <c r="B2217" s="69">
        <v>1472</v>
      </c>
      <c r="C2217" s="69" t="s">
        <v>700</v>
      </c>
      <c r="D2217" s="70" t="s">
        <v>933</v>
      </c>
      <c r="E2217" s="70" t="s">
        <v>933</v>
      </c>
      <c r="F2217" s="69">
        <v>13</v>
      </c>
      <c r="G2217" t="s">
        <v>1219</v>
      </c>
      <c r="H2217" t="s">
        <v>730</v>
      </c>
      <c r="I2217" t="s">
        <v>923</v>
      </c>
      <c r="J2217" t="s">
        <v>775</v>
      </c>
      <c r="K2217" s="69" t="s">
        <v>1235</v>
      </c>
      <c r="L2217" s="69" t="s">
        <v>79</v>
      </c>
      <c r="M2217" s="69"/>
      <c r="N2217" s="69"/>
      <c r="O2217" s="69" t="s">
        <v>1226</v>
      </c>
    </row>
    <row r="2218" spans="1:16" ht="15" x14ac:dyDescent="0.2">
      <c r="A2218" s="70" t="s">
        <v>207</v>
      </c>
      <c r="B2218" s="69">
        <v>1270</v>
      </c>
      <c r="C2218" s="69" t="s">
        <v>700</v>
      </c>
      <c r="D2218" s="70" t="s">
        <v>1236</v>
      </c>
      <c r="E2218" s="70" t="s">
        <v>936</v>
      </c>
      <c r="F2218" s="69">
        <v>1</v>
      </c>
      <c r="G2218" t="s">
        <v>702</v>
      </c>
      <c r="H2218" t="s">
        <v>702</v>
      </c>
      <c r="I2218" t="s">
        <v>896</v>
      </c>
      <c r="J2218" t="s">
        <v>745</v>
      </c>
      <c r="K2218" s="69" t="s">
        <v>1237</v>
      </c>
      <c r="L2218" s="69" t="s">
        <v>79</v>
      </c>
      <c r="M2218" s="69"/>
      <c r="N2218" s="69"/>
      <c r="O2218" s="69" t="s">
        <v>1177</v>
      </c>
      <c r="P2218" s="69" t="s">
        <v>1204</v>
      </c>
    </row>
    <row r="2219" spans="1:16" ht="15" x14ac:dyDescent="0.2">
      <c r="A2219" s="70" t="s">
        <v>207</v>
      </c>
      <c r="B2219" s="69">
        <v>1315</v>
      </c>
      <c r="C2219" s="69" t="s">
        <v>700</v>
      </c>
      <c r="D2219" s="69" t="s">
        <v>937</v>
      </c>
      <c r="E2219" s="69" t="s">
        <v>937</v>
      </c>
      <c r="F2219" s="69">
        <v>1</v>
      </c>
      <c r="G2219" t="s">
        <v>702</v>
      </c>
      <c r="H2219" t="s">
        <v>702</v>
      </c>
      <c r="I2219" t="s">
        <v>896</v>
      </c>
      <c r="J2219" t="s">
        <v>745</v>
      </c>
      <c r="K2219" t="s">
        <v>1237</v>
      </c>
      <c r="L2219" s="69" t="s">
        <v>79</v>
      </c>
      <c r="O2219" s="69" t="s">
        <v>1177</v>
      </c>
    </row>
    <row r="2220" spans="1:16" ht="15" x14ac:dyDescent="0.2">
      <c r="A2220" s="70" t="s">
        <v>207</v>
      </c>
      <c r="B2220" s="69">
        <v>1330</v>
      </c>
      <c r="C2220" s="69" t="s">
        <v>700</v>
      </c>
      <c r="D2220" s="70" t="s">
        <v>1236</v>
      </c>
      <c r="E2220" s="70" t="s">
        <v>936</v>
      </c>
      <c r="F2220" s="69">
        <v>1</v>
      </c>
      <c r="G2220" s="69" t="s">
        <v>1174</v>
      </c>
      <c r="H2220" s="69" t="s">
        <v>678</v>
      </c>
      <c r="I2220" s="69" t="s">
        <v>922</v>
      </c>
      <c r="J2220" t="s">
        <v>707</v>
      </c>
      <c r="K2220" s="69" t="s">
        <v>1237</v>
      </c>
      <c r="L2220" s="69" t="s">
        <v>79</v>
      </c>
      <c r="M2220" s="69"/>
      <c r="N2220" s="69"/>
      <c r="O2220" s="69" t="s">
        <v>1224</v>
      </c>
      <c r="P2220" s="69" t="s">
        <v>1204</v>
      </c>
    </row>
    <row r="2221" spans="1:16" ht="15" x14ac:dyDescent="0.2">
      <c r="A2221" s="70" t="s">
        <v>207</v>
      </c>
      <c r="B2221" s="69">
        <v>1357</v>
      </c>
      <c r="C2221" s="69" t="s">
        <v>700</v>
      </c>
      <c r="D2221" s="69" t="s">
        <v>937</v>
      </c>
      <c r="E2221" s="69" t="s">
        <v>937</v>
      </c>
      <c r="F2221" s="69">
        <v>1</v>
      </c>
      <c r="G2221" s="69" t="s">
        <v>1174</v>
      </c>
      <c r="H2221" s="69" t="s">
        <v>678</v>
      </c>
      <c r="I2221" s="69" t="s">
        <v>922</v>
      </c>
      <c r="J2221" t="s">
        <v>707</v>
      </c>
      <c r="K2221" s="69" t="s">
        <v>1237</v>
      </c>
      <c r="L2221" s="69" t="s">
        <v>79</v>
      </c>
      <c r="M2221" s="69"/>
      <c r="N2221" s="69"/>
      <c r="O2221" s="69" t="s">
        <v>1224</v>
      </c>
    </row>
    <row r="2222" spans="1:16" ht="15" x14ac:dyDescent="0.2">
      <c r="A2222" s="70" t="s">
        <v>298</v>
      </c>
      <c r="B2222" s="69">
        <v>2795</v>
      </c>
      <c r="C2222" s="69" t="s">
        <v>700</v>
      </c>
      <c r="D2222" s="70" t="s">
        <v>1238</v>
      </c>
      <c r="E2222" s="70" t="s">
        <v>938</v>
      </c>
      <c r="G2222" t="s">
        <v>866</v>
      </c>
      <c r="H2222" t="s">
        <v>866</v>
      </c>
      <c r="I2222" t="s">
        <v>867</v>
      </c>
      <c r="J2222" t="s">
        <v>1162</v>
      </c>
      <c r="K2222" s="69" t="s">
        <v>1239</v>
      </c>
      <c r="L2222" s="69" t="s">
        <v>60</v>
      </c>
      <c r="M2222" s="69"/>
      <c r="N2222" s="69"/>
      <c r="O2222" s="69" t="s">
        <v>804</v>
      </c>
      <c r="P2222" s="69" t="s">
        <v>868</v>
      </c>
    </row>
    <row r="2223" spans="1:16" ht="15" x14ac:dyDescent="0.2">
      <c r="A2223" s="70" t="s">
        <v>298</v>
      </c>
      <c r="B2223" s="69">
        <v>2796</v>
      </c>
      <c r="C2223" s="69" t="s">
        <v>700</v>
      </c>
      <c r="D2223" s="70" t="s">
        <v>1238</v>
      </c>
      <c r="E2223" s="70" t="s">
        <v>938</v>
      </c>
      <c r="G2223" t="s">
        <v>866</v>
      </c>
      <c r="H2223" t="s">
        <v>866</v>
      </c>
      <c r="I2223" t="s">
        <v>867</v>
      </c>
      <c r="J2223" t="s">
        <v>1162</v>
      </c>
      <c r="K2223" s="69" t="s">
        <v>1239</v>
      </c>
      <c r="L2223" s="69" t="s">
        <v>60</v>
      </c>
      <c r="M2223" s="69"/>
      <c r="N2223" s="69"/>
      <c r="O2223" s="69" t="s">
        <v>804</v>
      </c>
      <c r="P2223" s="69" t="s">
        <v>868</v>
      </c>
    </row>
    <row r="2224" spans="1:16" ht="15" x14ac:dyDescent="0.2">
      <c r="A2224" s="70" t="s">
        <v>298</v>
      </c>
      <c r="B2224" s="69">
        <v>2797</v>
      </c>
      <c r="C2224" s="69" t="s">
        <v>700</v>
      </c>
      <c r="D2224" s="70" t="s">
        <v>1238</v>
      </c>
      <c r="E2224" s="70" t="s">
        <v>938</v>
      </c>
      <c r="G2224" t="s">
        <v>866</v>
      </c>
      <c r="H2224" t="s">
        <v>866</v>
      </c>
      <c r="I2224" t="s">
        <v>867</v>
      </c>
      <c r="J2224" t="s">
        <v>1162</v>
      </c>
      <c r="K2224" s="69" t="s">
        <v>1239</v>
      </c>
      <c r="L2224" s="69" t="s">
        <v>60</v>
      </c>
      <c r="M2224" s="69"/>
      <c r="N2224" s="69"/>
      <c r="O2224" s="69" t="s">
        <v>804</v>
      </c>
      <c r="P2224" s="69" t="s">
        <v>868</v>
      </c>
    </row>
    <row r="2225" spans="1:16" ht="15" x14ac:dyDescent="0.2">
      <c r="A2225" s="70" t="s">
        <v>253</v>
      </c>
      <c r="B2225" s="69">
        <v>1938</v>
      </c>
      <c r="C2225" s="69" t="s">
        <v>700</v>
      </c>
      <c r="D2225" s="70" t="s">
        <v>939</v>
      </c>
      <c r="E2225" s="70" t="s">
        <v>939</v>
      </c>
      <c r="G2225" t="s">
        <v>866</v>
      </c>
      <c r="H2225" t="s">
        <v>866</v>
      </c>
      <c r="I2225" t="s">
        <v>867</v>
      </c>
      <c r="J2225" t="s">
        <v>1162</v>
      </c>
      <c r="K2225" s="69" t="s">
        <v>1239</v>
      </c>
      <c r="L2225" s="69" t="s">
        <v>60</v>
      </c>
      <c r="M2225" s="69"/>
      <c r="N2225" s="69"/>
      <c r="O2225" s="69" t="s">
        <v>804</v>
      </c>
      <c r="P2225" s="70" t="s">
        <v>869</v>
      </c>
    </row>
    <row r="2226" spans="1:16" ht="15" x14ac:dyDescent="0.2">
      <c r="A2226" s="70" t="s">
        <v>253</v>
      </c>
      <c r="B2226" s="69">
        <v>1939</v>
      </c>
      <c r="C2226" s="69" t="s">
        <v>700</v>
      </c>
      <c r="D2226" s="70" t="s">
        <v>939</v>
      </c>
      <c r="E2226" s="70" t="s">
        <v>939</v>
      </c>
      <c r="G2226" t="s">
        <v>866</v>
      </c>
      <c r="H2226" t="s">
        <v>866</v>
      </c>
      <c r="I2226" t="s">
        <v>867</v>
      </c>
      <c r="J2226" t="s">
        <v>1162</v>
      </c>
      <c r="K2226" s="69" t="s">
        <v>1239</v>
      </c>
      <c r="L2226" s="69" t="s">
        <v>60</v>
      </c>
      <c r="M2226" s="69"/>
      <c r="N2226" s="69"/>
      <c r="O2226" s="69" t="s">
        <v>804</v>
      </c>
      <c r="P2226" s="70" t="s">
        <v>869</v>
      </c>
    </row>
    <row r="2227" spans="1:16" ht="15" x14ac:dyDescent="0.2">
      <c r="A2227" s="70" t="s">
        <v>253</v>
      </c>
      <c r="B2227" s="69">
        <v>1940</v>
      </c>
      <c r="C2227" s="69" t="s">
        <v>700</v>
      </c>
      <c r="D2227" s="70" t="s">
        <v>939</v>
      </c>
      <c r="E2227" s="70" t="s">
        <v>939</v>
      </c>
      <c r="G2227" t="s">
        <v>866</v>
      </c>
      <c r="H2227" t="s">
        <v>866</v>
      </c>
      <c r="I2227" t="s">
        <v>867</v>
      </c>
      <c r="J2227" t="s">
        <v>1162</v>
      </c>
      <c r="K2227" s="69" t="s">
        <v>1239</v>
      </c>
      <c r="L2227" s="69" t="s">
        <v>60</v>
      </c>
      <c r="M2227" s="69"/>
      <c r="N2227" s="69"/>
      <c r="O2227" s="69" t="s">
        <v>804</v>
      </c>
      <c r="P2227" s="70" t="s">
        <v>869</v>
      </c>
    </row>
    <row r="2228" spans="1:16" ht="15" x14ac:dyDescent="0.2">
      <c r="A2228" s="70" t="s">
        <v>298</v>
      </c>
      <c r="B2228" s="69">
        <v>2785</v>
      </c>
      <c r="C2228" s="69" t="s">
        <v>700</v>
      </c>
      <c r="D2228" s="70" t="s">
        <v>940</v>
      </c>
      <c r="E2228" s="70" t="s">
        <v>940</v>
      </c>
      <c r="G2228" t="s">
        <v>866</v>
      </c>
      <c r="H2228" t="s">
        <v>866</v>
      </c>
      <c r="I2228" t="s">
        <v>867</v>
      </c>
      <c r="J2228" t="s">
        <v>1162</v>
      </c>
      <c r="K2228" t="s">
        <v>1239</v>
      </c>
      <c r="L2228" s="69" t="s">
        <v>60</v>
      </c>
      <c r="O2228" s="69" t="s">
        <v>804</v>
      </c>
      <c r="P2228" s="70" t="s">
        <v>869</v>
      </c>
    </row>
    <row r="2229" spans="1:16" ht="15" x14ac:dyDescent="0.2">
      <c r="A2229" s="70" t="s">
        <v>298</v>
      </c>
      <c r="B2229" s="69">
        <v>2786</v>
      </c>
      <c r="C2229" s="69" t="s">
        <v>700</v>
      </c>
      <c r="D2229" s="70" t="s">
        <v>940</v>
      </c>
      <c r="E2229" s="70" t="s">
        <v>940</v>
      </c>
      <c r="G2229" t="s">
        <v>866</v>
      </c>
      <c r="H2229" t="s">
        <v>866</v>
      </c>
      <c r="I2229" t="s">
        <v>867</v>
      </c>
      <c r="J2229" t="s">
        <v>1162</v>
      </c>
      <c r="K2229" t="s">
        <v>1239</v>
      </c>
      <c r="L2229" s="69" t="s">
        <v>60</v>
      </c>
      <c r="O2229" s="69" t="s">
        <v>804</v>
      </c>
      <c r="P2229" s="70" t="s">
        <v>869</v>
      </c>
    </row>
    <row r="2230" spans="1:16" ht="15" x14ac:dyDescent="0.2">
      <c r="A2230" s="70" t="s">
        <v>298</v>
      </c>
      <c r="B2230" s="69">
        <v>2787</v>
      </c>
      <c r="C2230" s="69" t="s">
        <v>700</v>
      </c>
      <c r="D2230" s="70" t="s">
        <v>940</v>
      </c>
      <c r="E2230" s="70" t="s">
        <v>940</v>
      </c>
      <c r="G2230" t="s">
        <v>866</v>
      </c>
      <c r="H2230" t="s">
        <v>866</v>
      </c>
      <c r="I2230" t="s">
        <v>867</v>
      </c>
      <c r="J2230" t="s">
        <v>1162</v>
      </c>
      <c r="K2230" t="s">
        <v>1239</v>
      </c>
      <c r="L2230" s="69" t="s">
        <v>60</v>
      </c>
      <c r="O2230" s="69" t="s">
        <v>804</v>
      </c>
      <c r="P2230" s="70" t="s">
        <v>869</v>
      </c>
    </row>
    <row r="2231" spans="1:16" ht="15" x14ac:dyDescent="0.2">
      <c r="A2231" s="69" t="s">
        <v>84</v>
      </c>
      <c r="B2231" s="69">
        <v>382</v>
      </c>
      <c r="C2231" s="69" t="s">
        <v>700</v>
      </c>
      <c r="D2231" s="70" t="s">
        <v>940</v>
      </c>
      <c r="E2231" s="70" t="s">
        <v>940</v>
      </c>
      <c r="G2231" t="s">
        <v>866</v>
      </c>
      <c r="H2231" t="s">
        <v>866</v>
      </c>
      <c r="I2231" t="s">
        <v>867</v>
      </c>
      <c r="J2231" t="s">
        <v>1162</v>
      </c>
      <c r="K2231" t="s">
        <v>1239</v>
      </c>
      <c r="L2231" s="69" t="s">
        <v>60</v>
      </c>
      <c r="O2231" s="69" t="s">
        <v>804</v>
      </c>
      <c r="P2231" s="70" t="s">
        <v>869</v>
      </c>
    </row>
    <row r="2232" spans="1:16" ht="15" x14ac:dyDescent="0.2">
      <c r="A2232" s="69" t="s">
        <v>84</v>
      </c>
      <c r="B2232" s="69">
        <v>418</v>
      </c>
      <c r="C2232" s="69" t="s">
        <v>700</v>
      </c>
      <c r="D2232" s="70" t="s">
        <v>940</v>
      </c>
      <c r="E2232" s="70" t="s">
        <v>940</v>
      </c>
      <c r="G2232" t="s">
        <v>866</v>
      </c>
      <c r="H2232" t="s">
        <v>866</v>
      </c>
      <c r="I2232" t="s">
        <v>867</v>
      </c>
      <c r="J2232" t="s">
        <v>1162</v>
      </c>
      <c r="K2232" t="s">
        <v>1239</v>
      </c>
      <c r="L2232" s="69" t="s">
        <v>60</v>
      </c>
      <c r="O2232" s="69" t="s">
        <v>804</v>
      </c>
      <c r="P2232" s="70" t="s">
        <v>869</v>
      </c>
    </row>
    <row r="2233" spans="1:16" ht="15" x14ac:dyDescent="0.2">
      <c r="A2233" s="70" t="s">
        <v>298</v>
      </c>
      <c r="B2233" s="69">
        <v>2898</v>
      </c>
      <c r="C2233" s="69" t="s">
        <v>700</v>
      </c>
      <c r="D2233" s="70" t="s">
        <v>1238</v>
      </c>
      <c r="E2233" s="70" t="s">
        <v>938</v>
      </c>
      <c r="G2233" t="s">
        <v>702</v>
      </c>
      <c r="H2233" t="s">
        <v>702</v>
      </c>
      <c r="I2233" t="s">
        <v>896</v>
      </c>
      <c r="J2233" t="s">
        <v>745</v>
      </c>
      <c r="K2233" s="69" t="s">
        <v>1239</v>
      </c>
      <c r="L2233" s="69" t="s">
        <v>60</v>
      </c>
      <c r="M2233" s="69"/>
      <c r="N2233" s="69"/>
      <c r="O2233" s="69" t="s">
        <v>1177</v>
      </c>
      <c r="P2233" s="69" t="s">
        <v>868</v>
      </c>
    </row>
    <row r="2234" spans="1:16" ht="15" x14ac:dyDescent="0.2">
      <c r="A2234" s="70" t="s">
        <v>298</v>
      </c>
      <c r="B2234" s="69">
        <v>2899</v>
      </c>
      <c r="C2234" s="69" t="s">
        <v>700</v>
      </c>
      <c r="D2234" s="70" t="s">
        <v>1238</v>
      </c>
      <c r="E2234" s="70" t="s">
        <v>938</v>
      </c>
      <c r="G2234" t="s">
        <v>702</v>
      </c>
      <c r="H2234" t="s">
        <v>702</v>
      </c>
      <c r="I2234" t="s">
        <v>896</v>
      </c>
      <c r="J2234" t="s">
        <v>745</v>
      </c>
      <c r="K2234" s="69" t="s">
        <v>1239</v>
      </c>
      <c r="L2234" s="69" t="s">
        <v>60</v>
      </c>
      <c r="M2234" s="69"/>
      <c r="N2234" s="69"/>
      <c r="O2234" s="69" t="s">
        <v>1177</v>
      </c>
      <c r="P2234" s="69" t="s">
        <v>868</v>
      </c>
    </row>
    <row r="2235" spans="1:16" ht="15" x14ac:dyDescent="0.2">
      <c r="A2235" s="70" t="s">
        <v>298</v>
      </c>
      <c r="B2235" s="69">
        <v>2900</v>
      </c>
      <c r="C2235" s="69" t="s">
        <v>700</v>
      </c>
      <c r="D2235" s="70" t="s">
        <v>1238</v>
      </c>
      <c r="E2235" s="70" t="s">
        <v>938</v>
      </c>
      <c r="G2235" t="s">
        <v>702</v>
      </c>
      <c r="H2235" t="s">
        <v>702</v>
      </c>
      <c r="I2235" t="s">
        <v>896</v>
      </c>
      <c r="J2235" t="s">
        <v>745</v>
      </c>
      <c r="K2235" s="69" t="s">
        <v>1239</v>
      </c>
      <c r="L2235" s="69" t="s">
        <v>60</v>
      </c>
      <c r="M2235" s="69"/>
      <c r="N2235" s="69"/>
      <c r="O2235" s="69" t="s">
        <v>1177</v>
      </c>
      <c r="P2235" s="69" t="s">
        <v>868</v>
      </c>
    </row>
    <row r="2236" spans="1:16" ht="15" x14ac:dyDescent="0.2">
      <c r="A2236" s="70" t="s">
        <v>253</v>
      </c>
      <c r="B2236" s="69">
        <v>1813</v>
      </c>
      <c r="C2236" s="69" t="s">
        <v>700</v>
      </c>
      <c r="D2236" s="70" t="s">
        <v>939</v>
      </c>
      <c r="E2236" s="70" t="s">
        <v>939</v>
      </c>
      <c r="G2236" t="s">
        <v>702</v>
      </c>
      <c r="H2236" t="s">
        <v>702</v>
      </c>
      <c r="I2236" t="s">
        <v>896</v>
      </c>
      <c r="J2236" t="s">
        <v>745</v>
      </c>
      <c r="K2236" s="69" t="s">
        <v>1239</v>
      </c>
      <c r="L2236" s="69" t="s">
        <v>60</v>
      </c>
      <c r="M2236" s="69"/>
      <c r="N2236" s="69"/>
      <c r="O2236" s="69" t="s">
        <v>1177</v>
      </c>
      <c r="P2236" s="70" t="s">
        <v>869</v>
      </c>
    </row>
    <row r="2237" spans="1:16" ht="15" x14ac:dyDescent="0.2">
      <c r="A2237" s="70" t="s">
        <v>253</v>
      </c>
      <c r="B2237" s="69">
        <v>1814</v>
      </c>
      <c r="C2237" s="69" t="s">
        <v>700</v>
      </c>
      <c r="D2237" s="70" t="s">
        <v>939</v>
      </c>
      <c r="E2237" s="70" t="s">
        <v>939</v>
      </c>
      <c r="G2237" t="s">
        <v>702</v>
      </c>
      <c r="H2237" t="s">
        <v>702</v>
      </c>
      <c r="I2237" t="s">
        <v>896</v>
      </c>
      <c r="J2237" t="s">
        <v>745</v>
      </c>
      <c r="K2237" s="69" t="s">
        <v>1239</v>
      </c>
      <c r="L2237" s="69" t="s">
        <v>60</v>
      </c>
      <c r="M2237" s="69"/>
      <c r="N2237" s="69"/>
      <c r="O2237" s="69" t="s">
        <v>1177</v>
      </c>
      <c r="P2237" s="70" t="s">
        <v>869</v>
      </c>
    </row>
    <row r="2238" spans="1:16" ht="15" x14ac:dyDescent="0.2">
      <c r="A2238" s="70" t="s">
        <v>253</v>
      </c>
      <c r="B2238" s="69">
        <v>1815</v>
      </c>
      <c r="C2238" s="69" t="s">
        <v>700</v>
      </c>
      <c r="D2238" s="70" t="s">
        <v>939</v>
      </c>
      <c r="E2238" s="70" t="s">
        <v>939</v>
      </c>
      <c r="G2238" t="s">
        <v>702</v>
      </c>
      <c r="H2238" t="s">
        <v>702</v>
      </c>
      <c r="I2238" t="s">
        <v>896</v>
      </c>
      <c r="J2238" t="s">
        <v>745</v>
      </c>
      <c r="K2238" s="69" t="s">
        <v>1239</v>
      </c>
      <c r="L2238" s="69" t="s">
        <v>60</v>
      </c>
      <c r="M2238" s="69"/>
      <c r="N2238" s="69"/>
      <c r="O2238" s="69" t="s">
        <v>1177</v>
      </c>
      <c r="P2238" s="70" t="s">
        <v>869</v>
      </c>
    </row>
    <row r="2239" spans="1:16" ht="15" x14ac:dyDescent="0.2">
      <c r="A2239" s="70" t="s">
        <v>298</v>
      </c>
      <c r="B2239" s="69">
        <v>2855</v>
      </c>
      <c r="C2239" s="69" t="s">
        <v>700</v>
      </c>
      <c r="D2239" s="70" t="s">
        <v>939</v>
      </c>
      <c r="E2239" s="70" t="s">
        <v>939</v>
      </c>
      <c r="G2239" t="s">
        <v>702</v>
      </c>
      <c r="H2239" t="s">
        <v>702</v>
      </c>
      <c r="I2239" t="s">
        <v>896</v>
      </c>
      <c r="J2239" t="s">
        <v>745</v>
      </c>
      <c r="K2239" s="69" t="s">
        <v>1239</v>
      </c>
      <c r="L2239" s="69" t="s">
        <v>60</v>
      </c>
      <c r="M2239" s="69"/>
      <c r="N2239" s="69"/>
      <c r="O2239" s="69" t="s">
        <v>1177</v>
      </c>
      <c r="P2239" s="70" t="s">
        <v>869</v>
      </c>
    </row>
    <row r="2240" spans="1:16" ht="15" x14ac:dyDescent="0.2">
      <c r="A2240" s="70" t="s">
        <v>298</v>
      </c>
      <c r="B2240" s="69">
        <v>2908</v>
      </c>
      <c r="C2240" s="69" t="s">
        <v>700</v>
      </c>
      <c r="D2240" s="70" t="s">
        <v>939</v>
      </c>
      <c r="E2240" s="70" t="s">
        <v>939</v>
      </c>
      <c r="G2240" t="s">
        <v>702</v>
      </c>
      <c r="H2240" t="s">
        <v>702</v>
      </c>
      <c r="I2240" t="s">
        <v>896</v>
      </c>
      <c r="J2240" t="s">
        <v>745</v>
      </c>
      <c r="K2240" s="69" t="s">
        <v>1239</v>
      </c>
      <c r="L2240" s="69" t="s">
        <v>60</v>
      </c>
      <c r="M2240" s="69"/>
      <c r="N2240" s="69"/>
      <c r="O2240" s="69" t="s">
        <v>1177</v>
      </c>
      <c r="P2240" s="70" t="s">
        <v>869</v>
      </c>
    </row>
    <row r="2241" spans="1:16" ht="15" x14ac:dyDescent="0.2">
      <c r="A2241" s="70" t="s">
        <v>298</v>
      </c>
      <c r="B2241" s="69">
        <v>2909</v>
      </c>
      <c r="C2241" s="69" t="s">
        <v>700</v>
      </c>
      <c r="D2241" s="70" t="s">
        <v>939</v>
      </c>
      <c r="E2241" s="70" t="s">
        <v>939</v>
      </c>
      <c r="G2241" t="s">
        <v>702</v>
      </c>
      <c r="H2241" t="s">
        <v>702</v>
      </c>
      <c r="I2241" t="s">
        <v>896</v>
      </c>
      <c r="J2241" t="s">
        <v>745</v>
      </c>
      <c r="K2241" s="69" t="s">
        <v>1239</v>
      </c>
      <c r="L2241" s="69" t="s">
        <v>60</v>
      </c>
      <c r="M2241" s="69"/>
      <c r="N2241" s="69"/>
      <c r="O2241" s="69" t="s">
        <v>1177</v>
      </c>
      <c r="P2241" s="70" t="s">
        <v>869</v>
      </c>
    </row>
    <row r="2242" spans="1:16" ht="15" x14ac:dyDescent="0.2">
      <c r="A2242" s="70" t="s">
        <v>298</v>
      </c>
      <c r="B2242" s="69">
        <v>2824</v>
      </c>
      <c r="C2242" s="69" t="s">
        <v>700</v>
      </c>
      <c r="D2242" s="70" t="s">
        <v>940</v>
      </c>
      <c r="E2242" s="70" t="s">
        <v>940</v>
      </c>
      <c r="G2242" t="s">
        <v>702</v>
      </c>
      <c r="H2242" t="s">
        <v>702</v>
      </c>
      <c r="I2242" t="s">
        <v>896</v>
      </c>
      <c r="J2242" t="s">
        <v>745</v>
      </c>
      <c r="K2242" t="s">
        <v>1239</v>
      </c>
      <c r="L2242" s="69" t="s">
        <v>60</v>
      </c>
      <c r="O2242" s="69" t="s">
        <v>1177</v>
      </c>
      <c r="P2242" s="70" t="s">
        <v>869</v>
      </c>
    </row>
    <row r="2243" spans="1:16" ht="15" x14ac:dyDescent="0.2">
      <c r="A2243" s="70" t="s">
        <v>298</v>
      </c>
      <c r="B2243" s="69">
        <v>2894</v>
      </c>
      <c r="C2243" s="69" t="s">
        <v>700</v>
      </c>
      <c r="D2243" s="70" t="s">
        <v>940</v>
      </c>
      <c r="E2243" s="70" t="s">
        <v>940</v>
      </c>
      <c r="G2243" t="s">
        <v>702</v>
      </c>
      <c r="H2243" t="s">
        <v>702</v>
      </c>
      <c r="I2243" t="s">
        <v>896</v>
      </c>
      <c r="J2243" t="s">
        <v>745</v>
      </c>
      <c r="K2243" t="s">
        <v>1239</v>
      </c>
      <c r="L2243" s="69" t="s">
        <v>60</v>
      </c>
      <c r="O2243" s="69" t="s">
        <v>1177</v>
      </c>
      <c r="P2243" s="70" t="s">
        <v>869</v>
      </c>
    </row>
    <row r="2244" spans="1:16" ht="15" x14ac:dyDescent="0.2">
      <c r="A2244" s="69" t="s">
        <v>84</v>
      </c>
      <c r="B2244" s="69">
        <v>304</v>
      </c>
      <c r="C2244" s="69" t="s">
        <v>700</v>
      </c>
      <c r="D2244" s="70" t="s">
        <v>940</v>
      </c>
      <c r="E2244" s="70" t="s">
        <v>940</v>
      </c>
      <c r="G2244" t="s">
        <v>702</v>
      </c>
      <c r="H2244" t="s">
        <v>702</v>
      </c>
      <c r="I2244" t="s">
        <v>896</v>
      </c>
      <c r="J2244" t="s">
        <v>745</v>
      </c>
      <c r="K2244" t="s">
        <v>1239</v>
      </c>
      <c r="L2244" s="69" t="s">
        <v>60</v>
      </c>
      <c r="O2244" s="69" t="s">
        <v>1177</v>
      </c>
      <c r="P2244" s="70" t="s">
        <v>869</v>
      </c>
    </row>
    <row r="2245" spans="1:16" ht="15" x14ac:dyDescent="0.2">
      <c r="A2245" s="69" t="s">
        <v>84</v>
      </c>
      <c r="B2245" s="69">
        <v>340</v>
      </c>
      <c r="C2245" s="69" t="s">
        <v>700</v>
      </c>
      <c r="D2245" s="70" t="s">
        <v>940</v>
      </c>
      <c r="E2245" s="70" t="s">
        <v>940</v>
      </c>
      <c r="G2245" t="s">
        <v>702</v>
      </c>
      <c r="H2245" t="s">
        <v>702</v>
      </c>
      <c r="I2245" t="s">
        <v>896</v>
      </c>
      <c r="J2245" t="s">
        <v>745</v>
      </c>
      <c r="K2245" t="s">
        <v>1239</v>
      </c>
      <c r="L2245" s="69" t="s">
        <v>60</v>
      </c>
      <c r="O2245" s="69" t="s">
        <v>1177</v>
      </c>
      <c r="P2245" s="70" t="s">
        <v>869</v>
      </c>
    </row>
    <row r="2246" spans="1:16" ht="15" x14ac:dyDescent="0.2">
      <c r="A2246" s="70" t="s">
        <v>298</v>
      </c>
      <c r="B2246" s="69">
        <v>2978</v>
      </c>
      <c r="C2246" s="69" t="s">
        <v>700</v>
      </c>
      <c r="D2246" s="70" t="s">
        <v>1238</v>
      </c>
      <c r="E2246" s="70" t="s">
        <v>938</v>
      </c>
      <c r="G2246" t="s">
        <v>1219</v>
      </c>
      <c r="H2246" t="s">
        <v>730</v>
      </c>
      <c r="I2246" t="s">
        <v>896</v>
      </c>
      <c r="J2246" t="s">
        <v>745</v>
      </c>
      <c r="K2246" s="69" t="s">
        <v>1239</v>
      </c>
      <c r="L2246" s="69" t="s">
        <v>60</v>
      </c>
      <c r="M2246" s="69"/>
      <c r="N2246" s="69"/>
      <c r="O2246" s="69" t="s">
        <v>1221</v>
      </c>
      <c r="P2246" s="69" t="s">
        <v>868</v>
      </c>
    </row>
    <row r="2247" spans="1:16" ht="15" x14ac:dyDescent="0.2">
      <c r="A2247" s="70" t="s">
        <v>298</v>
      </c>
      <c r="B2247" s="69">
        <v>2979</v>
      </c>
      <c r="C2247" s="69" t="s">
        <v>700</v>
      </c>
      <c r="D2247" s="70" t="s">
        <v>1238</v>
      </c>
      <c r="E2247" s="70" t="s">
        <v>938</v>
      </c>
      <c r="G2247" t="s">
        <v>1219</v>
      </c>
      <c r="H2247" t="s">
        <v>730</v>
      </c>
      <c r="I2247" t="s">
        <v>896</v>
      </c>
      <c r="J2247" t="s">
        <v>745</v>
      </c>
      <c r="K2247" s="69" t="s">
        <v>1239</v>
      </c>
      <c r="L2247" s="69" t="s">
        <v>60</v>
      </c>
      <c r="M2247" s="69"/>
      <c r="N2247" s="69"/>
      <c r="O2247" s="69" t="s">
        <v>1221</v>
      </c>
      <c r="P2247" s="69" t="s">
        <v>868</v>
      </c>
    </row>
    <row r="2248" spans="1:16" ht="15" x14ac:dyDescent="0.2">
      <c r="A2248" s="70" t="s">
        <v>298</v>
      </c>
      <c r="B2248" s="69">
        <v>2980</v>
      </c>
      <c r="C2248" s="69" t="s">
        <v>700</v>
      </c>
      <c r="D2248" s="70" t="s">
        <v>1238</v>
      </c>
      <c r="E2248" s="70" t="s">
        <v>938</v>
      </c>
      <c r="G2248" t="s">
        <v>1219</v>
      </c>
      <c r="H2248" t="s">
        <v>730</v>
      </c>
      <c r="I2248" t="s">
        <v>896</v>
      </c>
      <c r="J2248" t="s">
        <v>745</v>
      </c>
      <c r="K2248" s="69" t="s">
        <v>1239</v>
      </c>
      <c r="L2248" s="69" t="s">
        <v>60</v>
      </c>
      <c r="M2248" s="69"/>
      <c r="N2248" s="69"/>
      <c r="O2248" s="69" t="s">
        <v>1221</v>
      </c>
      <c r="P2248" s="69" t="s">
        <v>868</v>
      </c>
    </row>
    <row r="2249" spans="1:16" ht="15" x14ac:dyDescent="0.2">
      <c r="A2249" s="70" t="s">
        <v>253</v>
      </c>
      <c r="B2249" s="69">
        <v>1816</v>
      </c>
      <c r="C2249" s="69" t="s">
        <v>700</v>
      </c>
      <c r="D2249" s="70" t="s">
        <v>939</v>
      </c>
      <c r="E2249" s="70" t="s">
        <v>939</v>
      </c>
      <c r="G2249" t="s">
        <v>1219</v>
      </c>
      <c r="H2249" t="s">
        <v>730</v>
      </c>
      <c r="I2249" t="s">
        <v>896</v>
      </c>
      <c r="J2249" t="s">
        <v>745</v>
      </c>
      <c r="K2249" s="69" t="s">
        <v>1239</v>
      </c>
      <c r="L2249" s="69" t="s">
        <v>60</v>
      </c>
      <c r="M2249" s="69"/>
      <c r="N2249" s="69"/>
      <c r="O2249" s="69" t="s">
        <v>1220</v>
      </c>
      <c r="P2249" s="70" t="s">
        <v>869</v>
      </c>
    </row>
    <row r="2250" spans="1:16" ht="15" x14ac:dyDescent="0.2">
      <c r="A2250" s="70" t="s">
        <v>253</v>
      </c>
      <c r="B2250" s="69">
        <v>1817</v>
      </c>
      <c r="C2250" s="69" t="s">
        <v>700</v>
      </c>
      <c r="D2250" s="70" t="s">
        <v>939</v>
      </c>
      <c r="E2250" s="70" t="s">
        <v>939</v>
      </c>
      <c r="G2250" t="s">
        <v>1219</v>
      </c>
      <c r="H2250" t="s">
        <v>730</v>
      </c>
      <c r="I2250" t="s">
        <v>896</v>
      </c>
      <c r="J2250" t="s">
        <v>745</v>
      </c>
      <c r="K2250" s="69" t="s">
        <v>1239</v>
      </c>
      <c r="L2250" s="69" t="s">
        <v>60</v>
      </c>
      <c r="M2250" s="69"/>
      <c r="N2250" s="69"/>
      <c r="O2250" s="69" t="s">
        <v>1220</v>
      </c>
      <c r="P2250" s="70" t="s">
        <v>869</v>
      </c>
    </row>
    <row r="2251" spans="1:16" ht="15" x14ac:dyDescent="0.2">
      <c r="A2251" s="70" t="s">
        <v>253</v>
      </c>
      <c r="B2251" s="69">
        <v>1818</v>
      </c>
      <c r="C2251" s="69" t="s">
        <v>700</v>
      </c>
      <c r="D2251" s="70" t="s">
        <v>939</v>
      </c>
      <c r="E2251" s="70" t="s">
        <v>939</v>
      </c>
      <c r="G2251" t="s">
        <v>1219</v>
      </c>
      <c r="H2251" t="s">
        <v>730</v>
      </c>
      <c r="I2251" t="s">
        <v>896</v>
      </c>
      <c r="J2251" t="s">
        <v>745</v>
      </c>
      <c r="K2251" s="69" t="s">
        <v>1239</v>
      </c>
      <c r="L2251" s="69" t="s">
        <v>60</v>
      </c>
      <c r="M2251" s="69"/>
      <c r="N2251" s="69"/>
      <c r="O2251" s="69" t="s">
        <v>1220</v>
      </c>
      <c r="P2251" s="70" t="s">
        <v>869</v>
      </c>
    </row>
    <row r="2252" spans="1:16" ht="15" x14ac:dyDescent="0.2">
      <c r="A2252" s="70" t="s">
        <v>298</v>
      </c>
      <c r="B2252" s="69">
        <v>2953</v>
      </c>
      <c r="C2252" s="69" t="s">
        <v>700</v>
      </c>
      <c r="D2252" s="70" t="s">
        <v>939</v>
      </c>
      <c r="E2252" s="70" t="s">
        <v>939</v>
      </c>
      <c r="G2252" t="s">
        <v>1219</v>
      </c>
      <c r="H2252" t="s">
        <v>730</v>
      </c>
      <c r="I2252" t="s">
        <v>896</v>
      </c>
      <c r="J2252" t="s">
        <v>745</v>
      </c>
      <c r="K2252" s="69" t="s">
        <v>1239</v>
      </c>
      <c r="L2252" s="69" t="s">
        <v>60</v>
      </c>
      <c r="M2252" s="69"/>
      <c r="N2252" s="69"/>
      <c r="O2252" s="69" t="s">
        <v>1220</v>
      </c>
      <c r="P2252" s="70" t="s">
        <v>869</v>
      </c>
    </row>
    <row r="2253" spans="1:16" ht="15" x14ac:dyDescent="0.2">
      <c r="A2253" s="70" t="s">
        <v>298</v>
      </c>
      <c r="B2253" s="69">
        <v>2986</v>
      </c>
      <c r="C2253" s="69" t="s">
        <v>700</v>
      </c>
      <c r="D2253" s="70" t="s">
        <v>939</v>
      </c>
      <c r="E2253" s="70" t="s">
        <v>939</v>
      </c>
      <c r="G2253" t="s">
        <v>1219</v>
      </c>
      <c r="H2253" t="s">
        <v>730</v>
      </c>
      <c r="I2253" t="s">
        <v>896</v>
      </c>
      <c r="J2253" t="s">
        <v>745</v>
      </c>
      <c r="K2253" s="69" t="s">
        <v>1239</v>
      </c>
      <c r="L2253" s="69" t="s">
        <v>60</v>
      </c>
      <c r="M2253" s="69"/>
      <c r="N2253" s="69"/>
      <c r="O2253" s="69" t="s">
        <v>1221</v>
      </c>
      <c r="P2253" s="70" t="s">
        <v>869</v>
      </c>
    </row>
    <row r="2254" spans="1:16" ht="15" x14ac:dyDescent="0.2">
      <c r="A2254" s="70" t="s">
        <v>298</v>
      </c>
      <c r="B2254" s="69">
        <v>2987</v>
      </c>
      <c r="C2254" s="69" t="s">
        <v>700</v>
      </c>
      <c r="D2254" s="70" t="s">
        <v>939</v>
      </c>
      <c r="E2254" s="70" t="s">
        <v>939</v>
      </c>
      <c r="G2254" t="s">
        <v>1219</v>
      </c>
      <c r="H2254" t="s">
        <v>730</v>
      </c>
      <c r="I2254" t="s">
        <v>896</v>
      </c>
      <c r="J2254" t="s">
        <v>745</v>
      </c>
      <c r="K2254" s="69" t="s">
        <v>1239</v>
      </c>
      <c r="L2254" s="69" t="s">
        <v>60</v>
      </c>
      <c r="M2254" s="69"/>
      <c r="N2254" s="69"/>
      <c r="O2254" s="69" t="s">
        <v>1221</v>
      </c>
      <c r="P2254" s="70" t="s">
        <v>869</v>
      </c>
    </row>
    <row r="2255" spans="1:16" ht="15" x14ac:dyDescent="0.2">
      <c r="A2255" s="70" t="s">
        <v>298</v>
      </c>
      <c r="B2255" s="69">
        <v>2935</v>
      </c>
      <c r="C2255" s="69" t="s">
        <v>700</v>
      </c>
      <c r="D2255" s="70" t="s">
        <v>940</v>
      </c>
      <c r="E2255" s="70" t="s">
        <v>940</v>
      </c>
      <c r="G2255" t="s">
        <v>1219</v>
      </c>
      <c r="H2255" t="s">
        <v>730</v>
      </c>
      <c r="I2255" t="s">
        <v>896</v>
      </c>
      <c r="J2255" t="s">
        <v>745</v>
      </c>
      <c r="K2255" t="s">
        <v>1239</v>
      </c>
      <c r="L2255" s="69" t="s">
        <v>60</v>
      </c>
      <c r="O2255" s="69" t="s">
        <v>1220</v>
      </c>
      <c r="P2255" s="70" t="s">
        <v>869</v>
      </c>
    </row>
    <row r="2256" spans="1:16" ht="15" x14ac:dyDescent="0.2">
      <c r="A2256" s="70" t="s">
        <v>298</v>
      </c>
      <c r="B2256" s="69">
        <v>2973</v>
      </c>
      <c r="C2256" s="69" t="s">
        <v>700</v>
      </c>
      <c r="D2256" s="70" t="s">
        <v>940</v>
      </c>
      <c r="E2256" s="70" t="s">
        <v>940</v>
      </c>
      <c r="G2256" t="s">
        <v>1219</v>
      </c>
      <c r="H2256" t="s">
        <v>730</v>
      </c>
      <c r="I2256" t="s">
        <v>896</v>
      </c>
      <c r="J2256" t="s">
        <v>745</v>
      </c>
      <c r="K2256" t="s">
        <v>1239</v>
      </c>
      <c r="L2256" s="69" t="s">
        <v>60</v>
      </c>
      <c r="O2256" s="69" t="s">
        <v>1221</v>
      </c>
      <c r="P2256" s="70" t="s">
        <v>869</v>
      </c>
    </row>
    <row r="2257" spans="1:16" ht="15" x14ac:dyDescent="0.2">
      <c r="A2257" s="70" t="s">
        <v>298</v>
      </c>
      <c r="B2257" s="69">
        <v>3006</v>
      </c>
      <c r="C2257" s="69" t="s">
        <v>700</v>
      </c>
      <c r="D2257" s="70" t="s">
        <v>1238</v>
      </c>
      <c r="E2257" s="70" t="s">
        <v>938</v>
      </c>
      <c r="G2257" s="69" t="s">
        <v>1174</v>
      </c>
      <c r="H2257" s="69" t="s">
        <v>678</v>
      </c>
      <c r="I2257" s="69" t="s">
        <v>922</v>
      </c>
      <c r="J2257" t="s">
        <v>707</v>
      </c>
      <c r="K2257" s="69" t="s">
        <v>1239</v>
      </c>
      <c r="L2257" s="69" t="s">
        <v>60</v>
      </c>
      <c r="M2257" s="69"/>
      <c r="N2257" s="69"/>
      <c r="O2257" s="69" t="s">
        <v>1224</v>
      </c>
      <c r="P2257" s="69" t="s">
        <v>868</v>
      </c>
    </row>
    <row r="2258" spans="1:16" ht="15" x14ac:dyDescent="0.2">
      <c r="A2258" s="70" t="s">
        <v>475</v>
      </c>
      <c r="B2258" s="69">
        <v>5557</v>
      </c>
      <c r="C2258" s="69" t="s">
        <v>700</v>
      </c>
      <c r="D2258" s="70" t="s">
        <v>939</v>
      </c>
      <c r="E2258" s="70" t="s">
        <v>939</v>
      </c>
      <c r="G2258" s="69" t="s">
        <v>1174</v>
      </c>
      <c r="H2258" s="69" t="s">
        <v>678</v>
      </c>
      <c r="I2258" s="69" t="s">
        <v>922</v>
      </c>
      <c r="J2258" t="s">
        <v>707</v>
      </c>
      <c r="K2258" s="69" t="s">
        <v>1239</v>
      </c>
      <c r="L2258" s="69" t="s">
        <v>60</v>
      </c>
      <c r="M2258" s="69"/>
      <c r="N2258" s="69"/>
      <c r="O2258" s="69" t="s">
        <v>1224</v>
      </c>
      <c r="P2258" s="70" t="s">
        <v>869</v>
      </c>
    </row>
    <row r="2259" spans="1:16" ht="15" x14ac:dyDescent="0.2">
      <c r="A2259" s="69" t="s">
        <v>84</v>
      </c>
      <c r="B2259" s="69">
        <v>373</v>
      </c>
      <c r="C2259" s="69" t="s">
        <v>700</v>
      </c>
      <c r="D2259" s="70" t="s">
        <v>940</v>
      </c>
      <c r="E2259" s="70" t="s">
        <v>940</v>
      </c>
      <c r="G2259" s="69" t="s">
        <v>1174</v>
      </c>
      <c r="H2259" s="69" t="s">
        <v>678</v>
      </c>
      <c r="I2259" s="69" t="s">
        <v>922</v>
      </c>
      <c r="J2259" t="s">
        <v>707</v>
      </c>
      <c r="K2259" t="s">
        <v>1239</v>
      </c>
      <c r="L2259" s="69" t="s">
        <v>60</v>
      </c>
      <c r="O2259" s="69" t="s">
        <v>1224</v>
      </c>
      <c r="P2259" s="70" t="s">
        <v>869</v>
      </c>
    </row>
    <row r="2260" spans="1:16" ht="15" x14ac:dyDescent="0.2">
      <c r="A2260" s="69" t="s">
        <v>84</v>
      </c>
      <c r="B2260" s="69">
        <v>435</v>
      </c>
      <c r="C2260" s="69" t="s">
        <v>700</v>
      </c>
      <c r="D2260" s="70" t="s">
        <v>940</v>
      </c>
      <c r="E2260" s="70" t="s">
        <v>940</v>
      </c>
      <c r="G2260" t="s">
        <v>1219</v>
      </c>
      <c r="H2260" t="s">
        <v>730</v>
      </c>
      <c r="I2260" t="s">
        <v>923</v>
      </c>
      <c r="J2260" t="s">
        <v>775</v>
      </c>
      <c r="K2260" t="s">
        <v>1239</v>
      </c>
      <c r="L2260" s="69" t="s">
        <v>60</v>
      </c>
      <c r="O2260" s="69" t="s">
        <v>1226</v>
      </c>
      <c r="P2260" s="70" t="s">
        <v>869</v>
      </c>
    </row>
  </sheetData>
  <sortState xmlns:xlrd2="http://schemas.microsoft.com/office/spreadsheetml/2017/richdata2" ref="A2:P2260">
    <sortCondition ref="K2:K2260"/>
  </sortState>
  <phoneticPr fontId="1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06666A-8761-C944-B8D9-E138CED8E5F5}">
          <x14:formula1>
            <xm:f>Checklist!$A:$A</xm:f>
          </x14:formula1>
          <xm:sqref>E32:E44 E81:E230 E259:E436 E444:E447 E704:E840 E846:E1067 E1307:E1345 E1657:E1661 E1745:E1871 E1877:E1915 E1962:E2036 E2050:E2196 E2240:E2260</xm:sqref>
        </x14:dataValidation>
        <x14:dataValidation type="list" allowBlank="1" showInputMessage="1" showErrorMessage="1" xr:uid="{3BF32BB2-5A2E-0E48-AD74-3CAA8D2DE9B3}">
          <x14:formula1>
            <xm:f>'Drop-down_menus'!$C$2:$C$32</xm:f>
          </x14:formula1>
          <xm:sqref>H236:H1048576</xm:sqref>
        </x14:dataValidation>
        <x14:dataValidation type="list" allowBlank="1" showInputMessage="1" showErrorMessage="1" xr:uid="{05DC553C-551D-534E-9B31-9C68A8879B49}">
          <x14:formula1>
            <xm:f>'Drop-down_menus'!$D$2:$D$141</xm:f>
          </x14:formula1>
          <xm:sqref>J2:J1048576</xm:sqref>
        </x14:dataValidation>
        <x14:dataValidation type="list" allowBlank="1" showInputMessage="1" showErrorMessage="1" xr:uid="{764CA64F-6FBE-0045-8912-B84D41C848CE}">
          <x14:formula1>
            <xm:f>'Drop-down_menus'!$F$2:$F$16</xm:f>
          </x14:formula1>
          <xm:sqref>L1:N1048576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3"/>
  <sheetViews>
    <sheetView zoomScale="130" zoomScaleNormal="130" workbookViewId="0">
      <selection activeCell="H22" sqref="H22"/>
    </sheetView>
  </sheetViews>
  <sheetFormatPr baseColWidth="10" defaultColWidth="14.3984375" defaultRowHeight="15" customHeight="1" x14ac:dyDescent="0.2"/>
  <cols>
    <col min="1" max="1" width="31.796875" bestFit="1" customWidth="1"/>
    <col min="2" max="2" width="19" customWidth="1"/>
    <col min="3" max="4" width="20.59765625" customWidth="1"/>
    <col min="5" max="5" width="11.796875" bestFit="1" customWidth="1"/>
    <col min="6" max="6" width="19.796875" customWidth="1"/>
    <col min="7" max="7" width="35.796875" customWidth="1"/>
    <col min="8" max="8" width="14.19921875" bestFit="1" customWidth="1"/>
    <col min="9" max="9" width="15.796875" customWidth="1"/>
    <col min="10" max="10" width="33.59765625" bestFit="1" customWidth="1"/>
    <col min="12" max="25" width="10.796875" customWidth="1"/>
  </cols>
  <sheetData>
    <row r="1" spans="1:26" ht="13.5" customHeight="1" x14ac:dyDescent="0.2">
      <c r="A1" s="4" t="s">
        <v>657</v>
      </c>
      <c r="B1" s="4" t="s">
        <v>1240</v>
      </c>
      <c r="C1" s="4" t="s">
        <v>1241</v>
      </c>
      <c r="D1" s="32" t="s">
        <v>1242</v>
      </c>
      <c r="E1" s="4" t="s">
        <v>1243</v>
      </c>
      <c r="F1" s="4" t="s">
        <v>1244</v>
      </c>
      <c r="G1" s="4" t="s">
        <v>1245</v>
      </c>
      <c r="H1" s="4" t="s">
        <v>674</v>
      </c>
      <c r="I1" s="4" t="s">
        <v>1246</v>
      </c>
      <c r="J1" s="4" t="s">
        <v>1247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" x14ac:dyDescent="0.25">
      <c r="A2" s="2" t="s">
        <v>700</v>
      </c>
      <c r="B2" s="2" t="s">
        <v>1248</v>
      </c>
      <c r="C2" s="2" t="s">
        <v>757</v>
      </c>
      <c r="D2" s="10" t="s">
        <v>784</v>
      </c>
      <c r="E2" s="2" t="s">
        <v>1249</v>
      </c>
      <c r="F2" s="2" t="s">
        <v>224</v>
      </c>
      <c r="G2" s="7"/>
      <c r="H2" s="2" t="s">
        <v>1250</v>
      </c>
      <c r="I2" s="8" t="s">
        <v>1251</v>
      </c>
      <c r="J2" s="5" t="s">
        <v>1252</v>
      </c>
    </row>
    <row r="3" spans="1:26" ht="13.5" customHeight="1" x14ac:dyDescent="0.25">
      <c r="A3" s="2" t="s">
        <v>1253</v>
      </c>
      <c r="B3" s="2" t="s">
        <v>1254</v>
      </c>
      <c r="C3" s="2" t="s">
        <v>756</v>
      </c>
      <c r="D3" s="2" t="s">
        <v>779</v>
      </c>
      <c r="E3" s="2" t="s">
        <v>1255</v>
      </c>
      <c r="F3" s="2" t="s">
        <v>254</v>
      </c>
      <c r="H3" s="2" t="s">
        <v>1256</v>
      </c>
      <c r="I3" s="6" t="s">
        <v>1257</v>
      </c>
      <c r="J3" s="5" t="s">
        <v>680</v>
      </c>
    </row>
    <row r="4" spans="1:26" ht="13.5" customHeight="1" x14ac:dyDescent="0.2">
      <c r="A4" s="2" t="s">
        <v>1258</v>
      </c>
      <c r="B4" s="2" t="s">
        <v>1259</v>
      </c>
      <c r="C4" s="2" t="s">
        <v>1260</v>
      </c>
      <c r="D4" t="s">
        <v>1261</v>
      </c>
      <c r="E4" s="2" t="s">
        <v>733</v>
      </c>
      <c r="F4" t="s">
        <v>1262</v>
      </c>
      <c r="H4" s="2" t="s">
        <v>1263</v>
      </c>
      <c r="I4" s="6" t="s">
        <v>1264</v>
      </c>
      <c r="J4" s="5" t="s">
        <v>780</v>
      </c>
    </row>
    <row r="5" spans="1:26" ht="13.5" customHeight="1" x14ac:dyDescent="0.2">
      <c r="A5" s="2" t="s">
        <v>1265</v>
      </c>
      <c r="C5" s="2" t="s">
        <v>702</v>
      </c>
      <c r="D5" s="2" t="s">
        <v>726</v>
      </c>
      <c r="E5" s="2" t="s">
        <v>738</v>
      </c>
      <c r="F5" t="s">
        <v>62</v>
      </c>
      <c r="G5" s="7" t="s">
        <v>2085</v>
      </c>
      <c r="H5" s="2" t="s">
        <v>1266</v>
      </c>
      <c r="I5" t="s">
        <v>2086</v>
      </c>
      <c r="J5" s="5" t="s">
        <v>1267</v>
      </c>
    </row>
    <row r="6" spans="1:26" ht="13.5" customHeight="1" x14ac:dyDescent="0.2">
      <c r="A6" s="2" t="s">
        <v>1268</v>
      </c>
      <c r="C6" s="2" t="s">
        <v>1269</v>
      </c>
      <c r="D6" s="2" t="s">
        <v>800</v>
      </c>
      <c r="E6" s="2" t="s">
        <v>727</v>
      </c>
      <c r="F6" t="s">
        <v>71</v>
      </c>
      <c r="G6" s="73" t="s">
        <v>2080</v>
      </c>
      <c r="J6" s="5" t="s">
        <v>1270</v>
      </c>
    </row>
    <row r="7" spans="1:26" ht="13.5" customHeight="1" x14ac:dyDescent="0.2">
      <c r="A7" s="2" t="s">
        <v>1271</v>
      </c>
      <c r="C7" s="2" t="s">
        <v>678</v>
      </c>
      <c r="D7" s="2" t="s">
        <v>735</v>
      </c>
      <c r="E7" s="2" t="s">
        <v>732</v>
      </c>
      <c r="F7" s="2" t="s">
        <v>193</v>
      </c>
      <c r="J7" s="5" t="s">
        <v>1273</v>
      </c>
    </row>
    <row r="8" spans="1:26" ht="13.5" customHeight="1" x14ac:dyDescent="0.2">
      <c r="A8" s="2" t="s">
        <v>1274</v>
      </c>
      <c r="C8" s="2" t="s">
        <v>734</v>
      </c>
      <c r="D8" t="s">
        <v>703</v>
      </c>
      <c r="E8" s="2" t="s">
        <v>804</v>
      </c>
      <c r="F8" s="10" t="s">
        <v>77</v>
      </c>
      <c r="G8" s="7" t="s">
        <v>2081</v>
      </c>
      <c r="J8" s="5" t="s">
        <v>1276</v>
      </c>
    </row>
    <row r="9" spans="1:26" ht="13.5" customHeight="1" x14ac:dyDescent="0.2">
      <c r="A9" s="2" t="s">
        <v>1277</v>
      </c>
      <c r="C9" s="2" t="s">
        <v>1278</v>
      </c>
      <c r="D9" s="2" t="s">
        <v>707</v>
      </c>
      <c r="E9" s="2" t="s">
        <v>740</v>
      </c>
      <c r="F9" s="2" t="s">
        <v>1279</v>
      </c>
      <c r="G9" s="8" t="s">
        <v>1272</v>
      </c>
      <c r="J9" s="5" t="s">
        <v>1280</v>
      </c>
    </row>
    <row r="10" spans="1:26" ht="13.5" customHeight="1" x14ac:dyDescent="0.2">
      <c r="A10" s="2" t="s">
        <v>1281</v>
      </c>
      <c r="C10" s="2" t="s">
        <v>730</v>
      </c>
      <c r="D10" s="2" t="s">
        <v>792</v>
      </c>
      <c r="E10" s="2" t="s">
        <v>729</v>
      </c>
      <c r="F10" t="s">
        <v>68</v>
      </c>
      <c r="G10" s="8" t="s">
        <v>1275</v>
      </c>
      <c r="J10" s="5" t="s">
        <v>1282</v>
      </c>
    </row>
    <row r="11" spans="1:26" ht="13.5" customHeight="1" x14ac:dyDescent="0.2">
      <c r="A11" s="2" t="s">
        <v>1259</v>
      </c>
      <c r="C11" s="2" t="s">
        <v>722</v>
      </c>
      <c r="D11" s="10" t="s">
        <v>1283</v>
      </c>
      <c r="E11" s="2" t="s">
        <v>736</v>
      </c>
      <c r="F11" s="2" t="s">
        <v>185</v>
      </c>
      <c r="G11" s="9" t="s">
        <v>2083</v>
      </c>
      <c r="J11" s="5" t="s">
        <v>1284</v>
      </c>
    </row>
    <row r="12" spans="1:26" ht="13.5" customHeight="1" x14ac:dyDescent="0.2">
      <c r="A12" s="2" t="s">
        <v>1285</v>
      </c>
      <c r="C12" s="2" t="s">
        <v>701</v>
      </c>
      <c r="D12" t="s">
        <v>1286</v>
      </c>
      <c r="E12" s="2" t="s">
        <v>728</v>
      </c>
      <c r="F12" t="s">
        <v>79</v>
      </c>
      <c r="J12" s="5" t="s">
        <v>776</v>
      </c>
    </row>
    <row r="13" spans="1:26" ht="13.5" customHeight="1" x14ac:dyDescent="0.2">
      <c r="A13" s="2" t="s">
        <v>711</v>
      </c>
      <c r="C13" s="2" t="s">
        <v>850</v>
      </c>
      <c r="D13" s="2" t="s">
        <v>794</v>
      </c>
      <c r="E13" s="2" t="s">
        <v>725</v>
      </c>
      <c r="F13" s="10" t="s">
        <v>61</v>
      </c>
      <c r="G13" s="7" t="s">
        <v>2082</v>
      </c>
      <c r="J13" s="5" t="s">
        <v>1288</v>
      </c>
    </row>
    <row r="14" spans="1:26" ht="13.5" customHeight="1" x14ac:dyDescent="0.2">
      <c r="A14" s="2" t="s">
        <v>705</v>
      </c>
      <c r="C14" t="s">
        <v>866</v>
      </c>
      <c r="D14" s="2" t="s">
        <v>791</v>
      </c>
      <c r="E14" s="2" t="s">
        <v>741</v>
      </c>
      <c r="F14" t="s">
        <v>67</v>
      </c>
      <c r="G14" t="s">
        <v>2084</v>
      </c>
      <c r="J14" s="5" t="s">
        <v>1289</v>
      </c>
    </row>
    <row r="15" spans="1:26" ht="13.5" customHeight="1" x14ac:dyDescent="0.2">
      <c r="A15" s="2" t="s">
        <v>758</v>
      </c>
      <c r="D15" s="2" t="s">
        <v>723</v>
      </c>
      <c r="E15" s="2" t="s">
        <v>795</v>
      </c>
      <c r="F15" s="2" t="s">
        <v>89</v>
      </c>
      <c r="J15" s="5" t="s">
        <v>1290</v>
      </c>
    </row>
    <row r="16" spans="1:26" ht="13.5" customHeight="1" x14ac:dyDescent="0.2">
      <c r="A16" s="2" t="s">
        <v>1291</v>
      </c>
      <c r="D16" s="10" t="s">
        <v>713</v>
      </c>
      <c r="E16" s="2" t="s">
        <v>793</v>
      </c>
      <c r="F16" s="2" t="s">
        <v>60</v>
      </c>
      <c r="G16" s="7" t="s">
        <v>1287</v>
      </c>
    </row>
    <row r="17" spans="1:5" ht="13.5" customHeight="1" x14ac:dyDescent="0.2">
      <c r="A17" s="2" t="s">
        <v>1138</v>
      </c>
      <c r="D17" s="10" t="s">
        <v>819</v>
      </c>
      <c r="E17" s="2" t="s">
        <v>803</v>
      </c>
    </row>
    <row r="18" spans="1:5" ht="13.5" customHeight="1" x14ac:dyDescent="0.2">
      <c r="A18" s="2" t="s">
        <v>696</v>
      </c>
      <c r="D18" s="10" t="s">
        <v>684</v>
      </c>
    </row>
    <row r="19" spans="1:5" ht="13.5" customHeight="1" x14ac:dyDescent="0.2">
      <c r="A19" s="2" t="s">
        <v>697</v>
      </c>
      <c r="D19" s="2" t="s">
        <v>745</v>
      </c>
    </row>
    <row r="20" spans="1:5" ht="13.5" customHeight="1" x14ac:dyDescent="0.2">
      <c r="A20" s="2" t="s">
        <v>698</v>
      </c>
      <c r="D20" s="10" t="s">
        <v>689</v>
      </c>
    </row>
    <row r="21" spans="1:5" ht="13.5" customHeight="1" x14ac:dyDescent="0.2">
      <c r="A21" s="2" t="s">
        <v>699</v>
      </c>
      <c r="D21" s="2" t="s">
        <v>739</v>
      </c>
    </row>
    <row r="22" spans="1:5" ht="13.5" customHeight="1" x14ac:dyDescent="0.2">
      <c r="A22" s="2" t="s">
        <v>755</v>
      </c>
      <c r="D22" t="s">
        <v>679</v>
      </c>
    </row>
    <row r="23" spans="1:5" ht="13.5" customHeight="1" x14ac:dyDescent="0.2">
      <c r="A23" s="2" t="s">
        <v>771</v>
      </c>
      <c r="D23" s="2" t="s">
        <v>773</v>
      </c>
    </row>
    <row r="24" spans="1:5" ht="13.5" customHeight="1" x14ac:dyDescent="0.2">
      <c r="A24" s="2" t="s">
        <v>778</v>
      </c>
      <c r="D24" t="s">
        <v>777</v>
      </c>
    </row>
    <row r="25" spans="1:5" ht="13.5" customHeight="1" x14ac:dyDescent="0.2">
      <c r="A25" s="2" t="s">
        <v>781</v>
      </c>
      <c r="D25" s="2" t="s">
        <v>827</v>
      </c>
    </row>
    <row r="26" spans="1:5" ht="13.5" customHeight="1" x14ac:dyDescent="0.2">
      <c r="A26" s="2" t="s">
        <v>782</v>
      </c>
      <c r="D26" s="10" t="s">
        <v>737</v>
      </c>
    </row>
    <row r="27" spans="1:5" ht="13.5" customHeight="1" x14ac:dyDescent="0.2">
      <c r="A27" s="2" t="s">
        <v>783</v>
      </c>
      <c r="D27" s="2" t="s">
        <v>802</v>
      </c>
    </row>
    <row r="28" spans="1:5" ht="13.5" customHeight="1" x14ac:dyDescent="0.2">
      <c r="A28" s="2" t="s">
        <v>786</v>
      </c>
      <c r="D28" s="2" t="s">
        <v>731</v>
      </c>
    </row>
    <row r="29" spans="1:5" ht="13.5" customHeight="1" x14ac:dyDescent="0.2">
      <c r="A29" s="2" t="s">
        <v>789</v>
      </c>
      <c r="D29" s="2" t="s">
        <v>787</v>
      </c>
    </row>
    <row r="30" spans="1:5" ht="13.5" customHeight="1" x14ac:dyDescent="0.2">
      <c r="A30" s="2" t="s">
        <v>837</v>
      </c>
      <c r="D30" s="2" t="s">
        <v>704</v>
      </c>
    </row>
    <row r="31" spans="1:5" ht="13.5" customHeight="1" x14ac:dyDescent="0.2">
      <c r="A31" s="2" t="s">
        <v>841</v>
      </c>
      <c r="D31" t="s">
        <v>1292</v>
      </c>
    </row>
    <row r="32" spans="1:5" ht="13.5" customHeight="1" x14ac:dyDescent="0.2">
      <c r="D32" s="2" t="s">
        <v>775</v>
      </c>
    </row>
    <row r="33" spans="4:4" ht="13.5" customHeight="1" x14ac:dyDescent="0.2">
      <c r="D33" s="2" t="s">
        <v>1162</v>
      </c>
    </row>
    <row r="34" spans="4:4" ht="13.5" customHeight="1" x14ac:dyDescent="0.2">
      <c r="D34" t="s">
        <v>921</v>
      </c>
    </row>
    <row r="35" spans="4:4" ht="13.5" customHeight="1" x14ac:dyDescent="0.2"/>
    <row r="36" spans="4:4" ht="13.5" customHeight="1" x14ac:dyDescent="0.2"/>
    <row r="37" spans="4:4" ht="13.5" customHeight="1" x14ac:dyDescent="0.2"/>
    <row r="38" spans="4:4" ht="13.5" customHeight="1" x14ac:dyDescent="0.2"/>
    <row r="39" spans="4:4" ht="13.5" customHeight="1" x14ac:dyDescent="0.2"/>
    <row r="40" spans="4:4" ht="13.5" customHeight="1" x14ac:dyDescent="0.2"/>
    <row r="41" spans="4:4" ht="13.5" customHeight="1" x14ac:dyDescent="0.2"/>
    <row r="42" spans="4:4" ht="13.5" customHeight="1" x14ac:dyDescent="0.2"/>
    <row r="43" spans="4:4" ht="13.5" customHeight="1" x14ac:dyDescent="0.2"/>
    <row r="44" spans="4:4" ht="13.5" customHeight="1" x14ac:dyDescent="0.2"/>
    <row r="45" spans="4:4" ht="13.5" customHeight="1" x14ac:dyDescent="0.2"/>
    <row r="46" spans="4:4" ht="13.5" customHeight="1" x14ac:dyDescent="0.2"/>
    <row r="47" spans="4:4" ht="13.5" customHeight="1" x14ac:dyDescent="0.2"/>
    <row r="48" spans="4:4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  <row r="1001" ht="13.5" customHeight="1" x14ac:dyDescent="0.2"/>
    <row r="1002" ht="13.5" customHeight="1" x14ac:dyDescent="0.2"/>
    <row r="1003" ht="13.5" customHeight="1" x14ac:dyDescent="0.2"/>
  </sheetData>
  <sortState xmlns:xlrd2="http://schemas.microsoft.com/office/spreadsheetml/2017/richdata2" ref="F2:F1006">
    <sortCondition ref="F2:F1006"/>
  </sortState>
  <hyperlinks>
    <hyperlink ref="I4" r:id="rId1" xr:uid="{00000000-0004-0000-0300-000001000000}"/>
    <hyperlink ref="I3" r:id="rId2" xr:uid="{00000000-0004-0000-0300-000003000000}"/>
    <hyperlink ref="G16" r:id="rId3" xr:uid="{00000000-0004-0000-0300-000005000000}"/>
    <hyperlink ref="I2" r:id="rId4" xr:uid="{F39C068F-905D-1B41-A46F-D5101AE1E5FE}"/>
    <hyperlink ref="G9" r:id="rId5" xr:uid="{A6E9D481-5C87-FF40-B04D-6D481591CAF5}"/>
    <hyperlink ref="G10" r:id="rId6" xr:uid="{AA62C199-0957-2D45-A7BD-2370D054BD23}"/>
    <hyperlink ref="G6" r:id="rId7" xr:uid="{CA2DC4CD-A609-0943-B46D-C6E1AD8083A4}"/>
    <hyperlink ref="G8" r:id="rId8" xr:uid="{0D4B1F0D-CDD4-4445-B134-AD5CA24E4B67}"/>
    <hyperlink ref="G13" r:id="rId9" xr:uid="{4C1C8403-107E-554B-B3DA-B059FAED6381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2263-8447-1743-BF30-9BBABE4B5E73}">
  <sheetPr codeName="Sheet9"/>
  <dimension ref="A1:F7"/>
  <sheetViews>
    <sheetView zoomScale="130" zoomScaleNormal="130" workbookViewId="0">
      <selection sqref="A1:F4"/>
    </sheetView>
  </sheetViews>
  <sheetFormatPr baseColWidth="10" defaultColWidth="11.3984375" defaultRowHeight="14" x14ac:dyDescent="0.2"/>
  <cols>
    <col min="1" max="1" width="14.3984375" bestFit="1" customWidth="1"/>
  </cols>
  <sheetData>
    <row r="1" spans="1:6" x14ac:dyDescent="0.2">
      <c r="A1" t="s">
        <v>1293</v>
      </c>
      <c r="B1" s="2" t="s">
        <v>1294</v>
      </c>
      <c r="C1" s="2" t="s">
        <v>1295</v>
      </c>
      <c r="D1" s="2" t="s">
        <v>1296</v>
      </c>
      <c r="E1" t="s">
        <v>1297</v>
      </c>
      <c r="F1" t="s">
        <v>1298</v>
      </c>
    </row>
    <row r="2" spans="1:6" x14ac:dyDescent="0.2">
      <c r="A2" s="2" t="s">
        <v>1299</v>
      </c>
      <c r="D2" s="33"/>
      <c r="E2" s="33">
        <v>45333</v>
      </c>
      <c r="F2" s="33">
        <v>45338</v>
      </c>
    </row>
    <row r="3" spans="1:6" x14ac:dyDescent="0.2">
      <c r="A3" s="2" t="s">
        <v>238</v>
      </c>
      <c r="D3" s="33"/>
      <c r="E3" s="33">
        <v>45339</v>
      </c>
      <c r="F3" s="33">
        <v>45343</v>
      </c>
    </row>
    <row r="4" spans="1:6" x14ac:dyDescent="0.2">
      <c r="A4" s="2" t="s">
        <v>1300</v>
      </c>
      <c r="D4" s="33"/>
      <c r="E4" s="33">
        <v>45344</v>
      </c>
      <c r="F4" s="33">
        <v>45349</v>
      </c>
    </row>
    <row r="5" spans="1:6" x14ac:dyDescent="0.2">
      <c r="D5" s="33"/>
    </row>
    <row r="6" spans="1:6" x14ac:dyDescent="0.2">
      <c r="D6" s="33"/>
    </row>
    <row r="7" spans="1:6" x14ac:dyDescent="0.2">
      <c r="D7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C20D-DA20-6047-930D-B431EFC14E51}">
  <sheetPr codeName="Sheet10"/>
  <dimension ref="A1:A868"/>
  <sheetViews>
    <sheetView topLeftCell="A846" zoomScale="120" zoomScaleNormal="120" workbookViewId="0">
      <selection activeCell="A869" sqref="A869"/>
    </sheetView>
  </sheetViews>
  <sheetFormatPr baseColWidth="10" defaultColWidth="10.59765625" defaultRowHeight="14" x14ac:dyDescent="0.2"/>
  <cols>
    <col min="1" max="1" width="33" bestFit="1" customWidth="1"/>
  </cols>
  <sheetData>
    <row r="1" spans="1:1" s="32" customFormat="1" x14ac:dyDescent="0.2">
      <c r="A1" s="32" t="s">
        <v>659</v>
      </c>
    </row>
    <row r="2" spans="1:1" x14ac:dyDescent="0.2">
      <c r="A2" t="s">
        <v>1301</v>
      </c>
    </row>
    <row r="3" spans="1:1" x14ac:dyDescent="0.2">
      <c r="A3" t="s">
        <v>1302</v>
      </c>
    </row>
    <row r="4" spans="1:1" x14ac:dyDescent="0.2">
      <c r="A4" t="s">
        <v>1303</v>
      </c>
    </row>
    <row r="5" spans="1:1" x14ac:dyDescent="0.2">
      <c r="A5" t="s">
        <v>1304</v>
      </c>
    </row>
    <row r="6" spans="1:1" x14ac:dyDescent="0.2">
      <c r="A6" t="s">
        <v>768</v>
      </c>
    </row>
    <row r="7" spans="1:1" x14ac:dyDescent="0.2">
      <c r="A7" t="s">
        <v>1305</v>
      </c>
    </row>
    <row r="8" spans="1:1" x14ac:dyDescent="0.2">
      <c r="A8" t="s">
        <v>1306</v>
      </c>
    </row>
    <row r="9" spans="1:1" x14ac:dyDescent="0.2">
      <c r="A9" t="s">
        <v>1307</v>
      </c>
    </row>
    <row r="10" spans="1:1" x14ac:dyDescent="0.2">
      <c r="A10" t="s">
        <v>1308</v>
      </c>
    </row>
    <row r="11" spans="1:1" x14ac:dyDescent="0.2">
      <c r="A11" t="s">
        <v>1309</v>
      </c>
    </row>
    <row r="12" spans="1:1" x14ac:dyDescent="0.2">
      <c r="A12" t="s">
        <v>1310</v>
      </c>
    </row>
    <row r="13" spans="1:1" x14ac:dyDescent="0.2">
      <c r="A13" t="s">
        <v>1311</v>
      </c>
    </row>
    <row r="14" spans="1:1" x14ac:dyDescent="0.2">
      <c r="A14" t="s">
        <v>1312</v>
      </c>
    </row>
    <row r="15" spans="1:1" x14ac:dyDescent="0.2">
      <c r="A15" t="s">
        <v>1313</v>
      </c>
    </row>
    <row r="16" spans="1:1" x14ac:dyDescent="0.2">
      <c r="A16" t="s">
        <v>1314</v>
      </c>
    </row>
    <row r="17" spans="1:1" x14ac:dyDescent="0.2">
      <c r="A17" t="s">
        <v>814</v>
      </c>
    </row>
    <row r="18" spans="1:1" x14ac:dyDescent="0.2">
      <c r="A18" t="s">
        <v>1315</v>
      </c>
    </row>
    <row r="19" spans="1:1" x14ac:dyDescent="0.2">
      <c r="A19" t="s">
        <v>749</v>
      </c>
    </row>
    <row r="20" spans="1:1" x14ac:dyDescent="0.2">
      <c r="A20" s="2" t="s">
        <v>1316</v>
      </c>
    </row>
    <row r="21" spans="1:1" x14ac:dyDescent="0.2">
      <c r="A21" t="s">
        <v>1317</v>
      </c>
    </row>
    <row r="22" spans="1:1" x14ac:dyDescent="0.2">
      <c r="A22" t="s">
        <v>1318</v>
      </c>
    </row>
    <row r="23" spans="1:1" x14ac:dyDescent="0.2">
      <c r="A23" t="s">
        <v>1319</v>
      </c>
    </row>
    <row r="24" spans="1:1" x14ac:dyDescent="0.2">
      <c r="A24" t="s">
        <v>1320</v>
      </c>
    </row>
    <row r="25" spans="1:1" x14ac:dyDescent="0.2">
      <c r="A25" t="s">
        <v>1321</v>
      </c>
    </row>
    <row r="26" spans="1:1" x14ac:dyDescent="0.2">
      <c r="A26" t="s">
        <v>1322</v>
      </c>
    </row>
    <row r="27" spans="1:1" x14ac:dyDescent="0.2">
      <c r="A27" t="s">
        <v>683</v>
      </c>
    </row>
    <row r="28" spans="1:1" x14ac:dyDescent="0.2">
      <c r="A28" t="s">
        <v>706</v>
      </c>
    </row>
    <row r="29" spans="1:1" x14ac:dyDescent="0.2">
      <c r="A29" t="s">
        <v>708</v>
      </c>
    </row>
    <row r="30" spans="1:1" x14ac:dyDescent="0.2">
      <c r="A30" t="s">
        <v>709</v>
      </c>
    </row>
    <row r="31" spans="1:1" x14ac:dyDescent="0.2">
      <c r="A31" t="s">
        <v>710</v>
      </c>
    </row>
    <row r="32" spans="1:1" x14ac:dyDescent="0.2">
      <c r="A32" t="s">
        <v>849</v>
      </c>
    </row>
    <row r="33" spans="1:1" x14ac:dyDescent="0.2">
      <c r="A33" t="s">
        <v>1323</v>
      </c>
    </row>
    <row r="34" spans="1:1" x14ac:dyDescent="0.2">
      <c r="A34" t="s">
        <v>1324</v>
      </c>
    </row>
    <row r="35" spans="1:1" x14ac:dyDescent="0.2">
      <c r="A35" t="s">
        <v>1325</v>
      </c>
    </row>
    <row r="36" spans="1:1" x14ac:dyDescent="0.2">
      <c r="A36" t="s">
        <v>1326</v>
      </c>
    </row>
    <row r="37" spans="1:1" x14ac:dyDescent="0.2">
      <c r="A37" t="s">
        <v>1327</v>
      </c>
    </row>
    <row r="38" spans="1:1" x14ac:dyDescent="0.2">
      <c r="A38" t="s">
        <v>1328</v>
      </c>
    </row>
    <row r="39" spans="1:1" x14ac:dyDescent="0.2">
      <c r="A39" t="s">
        <v>1329</v>
      </c>
    </row>
    <row r="40" spans="1:1" x14ac:dyDescent="0.2">
      <c r="A40" t="s">
        <v>1330</v>
      </c>
    </row>
    <row r="41" spans="1:1" x14ac:dyDescent="0.2">
      <c r="A41" t="s">
        <v>686</v>
      </c>
    </row>
    <row r="42" spans="1:1" x14ac:dyDescent="0.2">
      <c r="A42" t="s">
        <v>1331</v>
      </c>
    </row>
    <row r="43" spans="1:1" x14ac:dyDescent="0.2">
      <c r="A43" t="s">
        <v>1332</v>
      </c>
    </row>
    <row r="44" spans="1:1" x14ac:dyDescent="0.2">
      <c r="A44" t="s">
        <v>1333</v>
      </c>
    </row>
    <row r="45" spans="1:1" x14ac:dyDescent="0.2">
      <c r="A45" t="s">
        <v>1334</v>
      </c>
    </row>
    <row r="46" spans="1:1" x14ac:dyDescent="0.2">
      <c r="A46" t="s">
        <v>1335</v>
      </c>
    </row>
    <row r="47" spans="1:1" x14ac:dyDescent="0.2">
      <c r="A47" t="s">
        <v>1336</v>
      </c>
    </row>
    <row r="48" spans="1:1" x14ac:dyDescent="0.2">
      <c r="A48" t="s">
        <v>1337</v>
      </c>
    </row>
    <row r="49" spans="1:1" x14ac:dyDescent="0.2">
      <c r="A49" t="s">
        <v>1338</v>
      </c>
    </row>
    <row r="50" spans="1:1" x14ac:dyDescent="0.2">
      <c r="A50" t="s">
        <v>1339</v>
      </c>
    </row>
    <row r="51" spans="1:1" x14ac:dyDescent="0.2">
      <c r="A51" t="s">
        <v>1340</v>
      </c>
    </row>
    <row r="52" spans="1:1" x14ac:dyDescent="0.2">
      <c r="A52" t="s">
        <v>1341</v>
      </c>
    </row>
    <row r="53" spans="1:1" x14ac:dyDescent="0.2">
      <c r="A53" t="s">
        <v>1342</v>
      </c>
    </row>
    <row r="54" spans="1:1" x14ac:dyDescent="0.2">
      <c r="A54" t="s">
        <v>1343</v>
      </c>
    </row>
    <row r="55" spans="1:1" x14ac:dyDescent="0.2">
      <c r="A55" t="s">
        <v>1344</v>
      </c>
    </row>
    <row r="56" spans="1:1" x14ac:dyDescent="0.2">
      <c r="A56" t="s">
        <v>1345</v>
      </c>
    </row>
    <row r="57" spans="1:1" x14ac:dyDescent="0.2">
      <c r="A57" t="s">
        <v>1346</v>
      </c>
    </row>
    <row r="58" spans="1:1" x14ac:dyDescent="0.2">
      <c r="A58" t="s">
        <v>1347</v>
      </c>
    </row>
    <row r="59" spans="1:1" x14ac:dyDescent="0.2">
      <c r="A59" t="s">
        <v>1348</v>
      </c>
    </row>
    <row r="60" spans="1:1" x14ac:dyDescent="0.2">
      <c r="A60" t="s">
        <v>1349</v>
      </c>
    </row>
    <row r="61" spans="1:1" x14ac:dyDescent="0.2">
      <c r="A61" t="s">
        <v>1350</v>
      </c>
    </row>
    <row r="62" spans="1:1" x14ac:dyDescent="0.2">
      <c r="A62" t="s">
        <v>1351</v>
      </c>
    </row>
    <row r="63" spans="1:1" x14ac:dyDescent="0.2">
      <c r="A63" t="s">
        <v>1352</v>
      </c>
    </row>
    <row r="64" spans="1:1" x14ac:dyDescent="0.2">
      <c r="A64" t="s">
        <v>1353</v>
      </c>
    </row>
    <row r="65" spans="1:1" x14ac:dyDescent="0.2">
      <c r="A65" t="s">
        <v>1354</v>
      </c>
    </row>
    <row r="66" spans="1:1" x14ac:dyDescent="0.2">
      <c r="A66" t="s">
        <v>1355</v>
      </c>
    </row>
    <row r="67" spans="1:1" x14ac:dyDescent="0.2">
      <c r="A67" t="s">
        <v>1356</v>
      </c>
    </row>
    <row r="68" spans="1:1" x14ac:dyDescent="0.2">
      <c r="A68" t="s">
        <v>1357</v>
      </c>
    </row>
    <row r="69" spans="1:1" x14ac:dyDescent="0.2">
      <c r="A69" t="s">
        <v>1358</v>
      </c>
    </row>
    <row r="70" spans="1:1" x14ac:dyDescent="0.2">
      <c r="A70" t="s">
        <v>1359</v>
      </c>
    </row>
    <row r="71" spans="1:1" x14ac:dyDescent="0.2">
      <c r="A71" t="s">
        <v>1360</v>
      </c>
    </row>
    <row r="72" spans="1:1" x14ac:dyDescent="0.2">
      <c r="A72" t="s">
        <v>1361</v>
      </c>
    </row>
    <row r="73" spans="1:1" x14ac:dyDescent="0.2">
      <c r="A73" t="s">
        <v>1362</v>
      </c>
    </row>
    <row r="74" spans="1:1" x14ac:dyDescent="0.2">
      <c r="A74" t="s">
        <v>1363</v>
      </c>
    </row>
    <row r="75" spans="1:1" x14ac:dyDescent="0.2">
      <c r="A75" t="s">
        <v>813</v>
      </c>
    </row>
    <row r="76" spans="1:1" x14ac:dyDescent="0.2">
      <c r="A76" t="s">
        <v>904</v>
      </c>
    </row>
    <row r="77" spans="1:1" x14ac:dyDescent="0.2">
      <c r="A77" t="s">
        <v>907</v>
      </c>
    </row>
    <row r="78" spans="1:1" x14ac:dyDescent="0.2">
      <c r="A78" t="s">
        <v>1364</v>
      </c>
    </row>
    <row r="79" spans="1:1" x14ac:dyDescent="0.2">
      <c r="A79" t="s">
        <v>1365</v>
      </c>
    </row>
    <row r="80" spans="1:1" x14ac:dyDescent="0.2">
      <c r="A80" t="s">
        <v>1366</v>
      </c>
    </row>
    <row r="81" spans="1:1" x14ac:dyDescent="0.2">
      <c r="A81" t="s">
        <v>1367</v>
      </c>
    </row>
    <row r="82" spans="1:1" x14ac:dyDescent="0.2">
      <c r="A82" t="s">
        <v>1368</v>
      </c>
    </row>
    <row r="83" spans="1:1" x14ac:dyDescent="0.2">
      <c r="A83" t="s">
        <v>1369</v>
      </c>
    </row>
    <row r="84" spans="1:1" x14ac:dyDescent="0.2">
      <c r="A84" t="s">
        <v>1370</v>
      </c>
    </row>
    <row r="85" spans="1:1" x14ac:dyDescent="0.2">
      <c r="A85" t="s">
        <v>1371</v>
      </c>
    </row>
    <row r="86" spans="1:1" x14ac:dyDescent="0.2">
      <c r="A86" t="s">
        <v>692</v>
      </c>
    </row>
    <row r="87" spans="1:1" x14ac:dyDescent="0.2">
      <c r="A87" t="s">
        <v>1372</v>
      </c>
    </row>
    <row r="88" spans="1:1" x14ac:dyDescent="0.2">
      <c r="A88" t="s">
        <v>1373</v>
      </c>
    </row>
    <row r="89" spans="1:1" x14ac:dyDescent="0.2">
      <c r="A89" t="s">
        <v>1374</v>
      </c>
    </row>
    <row r="90" spans="1:1" x14ac:dyDescent="0.2">
      <c r="A90" t="s">
        <v>1375</v>
      </c>
    </row>
    <row r="91" spans="1:1" x14ac:dyDescent="0.2">
      <c r="A91" t="s">
        <v>1376</v>
      </c>
    </row>
    <row r="92" spans="1:1" x14ac:dyDescent="0.2">
      <c r="A92" t="s">
        <v>1377</v>
      </c>
    </row>
    <row r="93" spans="1:1" x14ac:dyDescent="0.2">
      <c r="A93" t="s">
        <v>1378</v>
      </c>
    </row>
    <row r="94" spans="1:1" x14ac:dyDescent="0.2">
      <c r="A94" t="s">
        <v>1379</v>
      </c>
    </row>
    <row r="95" spans="1:1" x14ac:dyDescent="0.2">
      <c r="A95" t="s">
        <v>1380</v>
      </c>
    </row>
    <row r="96" spans="1:1" x14ac:dyDescent="0.2">
      <c r="A96" t="s">
        <v>1381</v>
      </c>
    </row>
    <row r="97" spans="1:1" x14ac:dyDescent="0.2">
      <c r="A97" t="s">
        <v>1382</v>
      </c>
    </row>
    <row r="98" spans="1:1" x14ac:dyDescent="0.2">
      <c r="A98" t="s">
        <v>1383</v>
      </c>
    </row>
    <row r="99" spans="1:1" x14ac:dyDescent="0.2">
      <c r="A99" t="s">
        <v>1384</v>
      </c>
    </row>
    <row r="100" spans="1:1" x14ac:dyDescent="0.2">
      <c r="A100" t="s">
        <v>1385</v>
      </c>
    </row>
    <row r="101" spans="1:1" x14ac:dyDescent="0.2">
      <c r="A101" t="s">
        <v>1386</v>
      </c>
    </row>
    <row r="102" spans="1:1" x14ac:dyDescent="0.2">
      <c r="A102" t="s">
        <v>770</v>
      </c>
    </row>
    <row r="103" spans="1:1" x14ac:dyDescent="0.2">
      <c r="A103" t="s">
        <v>1387</v>
      </c>
    </row>
    <row r="104" spans="1:1" x14ac:dyDescent="0.2">
      <c r="A104" t="s">
        <v>1388</v>
      </c>
    </row>
    <row r="105" spans="1:1" x14ac:dyDescent="0.2">
      <c r="A105" t="s">
        <v>1389</v>
      </c>
    </row>
    <row r="106" spans="1:1" x14ac:dyDescent="0.2">
      <c r="A106" t="s">
        <v>700</v>
      </c>
    </row>
    <row r="107" spans="1:1" x14ac:dyDescent="0.2">
      <c r="A107" t="s">
        <v>685</v>
      </c>
    </row>
    <row r="108" spans="1:1" x14ac:dyDescent="0.2">
      <c r="A108" t="s">
        <v>1390</v>
      </c>
    </row>
    <row r="109" spans="1:1" x14ac:dyDescent="0.2">
      <c r="A109" t="s">
        <v>1391</v>
      </c>
    </row>
    <row r="110" spans="1:1" x14ac:dyDescent="0.2">
      <c r="A110" t="s">
        <v>820</v>
      </c>
    </row>
    <row r="111" spans="1:1" x14ac:dyDescent="0.2">
      <c r="A111" t="s">
        <v>1392</v>
      </c>
    </row>
    <row r="112" spans="1:1" x14ac:dyDescent="0.2">
      <c r="A112" t="s">
        <v>1393</v>
      </c>
    </row>
    <row r="113" spans="1:1" x14ac:dyDescent="0.2">
      <c r="A113" t="s">
        <v>809</v>
      </c>
    </row>
    <row r="114" spans="1:1" x14ac:dyDescent="0.2">
      <c r="A114" t="s">
        <v>1394</v>
      </c>
    </row>
    <row r="115" spans="1:1" x14ac:dyDescent="0.2">
      <c r="A115" t="s">
        <v>1395</v>
      </c>
    </row>
    <row r="116" spans="1:1" x14ac:dyDescent="0.2">
      <c r="A116" t="s">
        <v>1396</v>
      </c>
    </row>
    <row r="117" spans="1:1" x14ac:dyDescent="0.2">
      <c r="A117" t="s">
        <v>1397</v>
      </c>
    </row>
    <row r="118" spans="1:1" x14ac:dyDescent="0.2">
      <c r="A118" t="s">
        <v>1398</v>
      </c>
    </row>
    <row r="119" spans="1:1" x14ac:dyDescent="0.2">
      <c r="A119" t="s">
        <v>1399</v>
      </c>
    </row>
    <row r="120" spans="1:1" x14ac:dyDescent="0.2">
      <c r="A120" t="s">
        <v>1400</v>
      </c>
    </row>
    <row r="121" spans="1:1" x14ac:dyDescent="0.2">
      <c r="A121" t="s">
        <v>1401</v>
      </c>
    </row>
    <row r="122" spans="1:1" x14ac:dyDescent="0.2">
      <c r="A122" t="s">
        <v>1402</v>
      </c>
    </row>
    <row r="123" spans="1:1" x14ac:dyDescent="0.2">
      <c r="A123" t="s">
        <v>1403</v>
      </c>
    </row>
    <row r="124" spans="1:1" x14ac:dyDescent="0.2">
      <c r="A124" t="s">
        <v>1404</v>
      </c>
    </row>
    <row r="125" spans="1:1" x14ac:dyDescent="0.2">
      <c r="A125" t="s">
        <v>1405</v>
      </c>
    </row>
    <row r="126" spans="1:1" x14ac:dyDescent="0.2">
      <c r="A126" t="s">
        <v>1406</v>
      </c>
    </row>
    <row r="127" spans="1:1" x14ac:dyDescent="0.2">
      <c r="A127" t="s">
        <v>1407</v>
      </c>
    </row>
    <row r="128" spans="1:1" x14ac:dyDescent="0.2">
      <c r="A128" t="s">
        <v>887</v>
      </c>
    </row>
    <row r="129" spans="1:1" x14ac:dyDescent="0.2">
      <c r="A129" t="s">
        <v>1408</v>
      </c>
    </row>
    <row r="130" spans="1:1" x14ac:dyDescent="0.2">
      <c r="A130" t="s">
        <v>1409</v>
      </c>
    </row>
    <row r="131" spans="1:1" x14ac:dyDescent="0.2">
      <c r="A131" t="s">
        <v>1410</v>
      </c>
    </row>
    <row r="132" spans="1:1" x14ac:dyDescent="0.2">
      <c r="A132" t="s">
        <v>1411</v>
      </c>
    </row>
    <row r="133" spans="1:1" x14ac:dyDescent="0.2">
      <c r="A133" t="s">
        <v>1412</v>
      </c>
    </row>
    <row r="134" spans="1:1" x14ac:dyDescent="0.2">
      <c r="A134" t="s">
        <v>1413</v>
      </c>
    </row>
    <row r="135" spans="1:1" x14ac:dyDescent="0.2">
      <c r="A135" t="s">
        <v>1414</v>
      </c>
    </row>
    <row r="136" spans="1:1" x14ac:dyDescent="0.2">
      <c r="A136" t="s">
        <v>1415</v>
      </c>
    </row>
    <row r="137" spans="1:1" x14ac:dyDescent="0.2">
      <c r="A137" t="s">
        <v>1416</v>
      </c>
    </row>
    <row r="138" spans="1:1" x14ac:dyDescent="0.2">
      <c r="A138" t="s">
        <v>1417</v>
      </c>
    </row>
    <row r="139" spans="1:1" x14ac:dyDescent="0.2">
      <c r="A139" t="s">
        <v>1418</v>
      </c>
    </row>
    <row r="140" spans="1:1" x14ac:dyDescent="0.2">
      <c r="A140" t="s">
        <v>1419</v>
      </c>
    </row>
    <row r="141" spans="1:1" x14ac:dyDescent="0.2">
      <c r="A141" t="s">
        <v>1420</v>
      </c>
    </row>
    <row r="142" spans="1:1" x14ac:dyDescent="0.2">
      <c r="A142" t="s">
        <v>1421</v>
      </c>
    </row>
    <row r="143" spans="1:1" x14ac:dyDescent="0.2">
      <c r="A143" t="s">
        <v>1422</v>
      </c>
    </row>
    <row r="144" spans="1:1" x14ac:dyDescent="0.2">
      <c r="A144" t="s">
        <v>1423</v>
      </c>
    </row>
    <row r="145" spans="1:1" x14ac:dyDescent="0.2">
      <c r="A145" t="s">
        <v>1424</v>
      </c>
    </row>
    <row r="146" spans="1:1" x14ac:dyDescent="0.2">
      <c r="A146" t="s">
        <v>1425</v>
      </c>
    </row>
    <row r="147" spans="1:1" x14ac:dyDescent="0.2">
      <c r="A147" t="s">
        <v>1426</v>
      </c>
    </row>
    <row r="148" spans="1:1" x14ac:dyDescent="0.2">
      <c r="A148" t="s">
        <v>1427</v>
      </c>
    </row>
    <row r="149" spans="1:1" x14ac:dyDescent="0.2">
      <c r="A149" t="s">
        <v>1428</v>
      </c>
    </row>
    <row r="150" spans="1:1" x14ac:dyDescent="0.2">
      <c r="A150" t="s">
        <v>1429</v>
      </c>
    </row>
    <row r="151" spans="1:1" x14ac:dyDescent="0.2">
      <c r="A151" t="s">
        <v>1430</v>
      </c>
    </row>
    <row r="152" spans="1:1" x14ac:dyDescent="0.2">
      <c r="A152" t="s">
        <v>823</v>
      </c>
    </row>
    <row r="153" spans="1:1" x14ac:dyDescent="0.2">
      <c r="A153" t="s">
        <v>1431</v>
      </c>
    </row>
    <row r="154" spans="1:1" x14ac:dyDescent="0.2">
      <c r="A154" t="s">
        <v>1432</v>
      </c>
    </row>
    <row r="155" spans="1:1" x14ac:dyDescent="0.2">
      <c r="A155" t="s">
        <v>1433</v>
      </c>
    </row>
    <row r="156" spans="1:1" x14ac:dyDescent="0.2">
      <c r="A156" t="s">
        <v>1434</v>
      </c>
    </row>
    <row r="157" spans="1:1" x14ac:dyDescent="0.2">
      <c r="A157" t="s">
        <v>1435</v>
      </c>
    </row>
    <row r="158" spans="1:1" x14ac:dyDescent="0.2">
      <c r="A158" t="s">
        <v>1436</v>
      </c>
    </row>
    <row r="159" spans="1:1" x14ac:dyDescent="0.2">
      <c r="A159" t="s">
        <v>1437</v>
      </c>
    </row>
    <row r="160" spans="1:1" x14ac:dyDescent="0.2">
      <c r="A160" t="s">
        <v>1438</v>
      </c>
    </row>
    <row r="161" spans="1:1" x14ac:dyDescent="0.2">
      <c r="A161" t="s">
        <v>1439</v>
      </c>
    </row>
    <row r="162" spans="1:1" x14ac:dyDescent="0.2">
      <c r="A162" t="s">
        <v>1440</v>
      </c>
    </row>
    <row r="163" spans="1:1" x14ac:dyDescent="0.2">
      <c r="A163" t="s">
        <v>1441</v>
      </c>
    </row>
    <row r="164" spans="1:1" x14ac:dyDescent="0.2">
      <c r="A164" t="s">
        <v>1442</v>
      </c>
    </row>
    <row r="165" spans="1:1" x14ac:dyDescent="0.2">
      <c r="A165" t="s">
        <v>1443</v>
      </c>
    </row>
    <row r="166" spans="1:1" x14ac:dyDescent="0.2">
      <c r="A166" t="s">
        <v>1444</v>
      </c>
    </row>
    <row r="167" spans="1:1" x14ac:dyDescent="0.2">
      <c r="A167" t="s">
        <v>1445</v>
      </c>
    </row>
    <row r="168" spans="1:1" x14ac:dyDescent="0.2">
      <c r="A168" t="s">
        <v>1446</v>
      </c>
    </row>
    <row r="169" spans="1:1" x14ac:dyDescent="0.2">
      <c r="A169" t="s">
        <v>1447</v>
      </c>
    </row>
    <row r="170" spans="1:1" x14ac:dyDescent="0.2">
      <c r="A170" t="s">
        <v>1448</v>
      </c>
    </row>
    <row r="171" spans="1:1" x14ac:dyDescent="0.2">
      <c r="A171" t="s">
        <v>1449</v>
      </c>
    </row>
    <row r="172" spans="1:1" x14ac:dyDescent="0.2">
      <c r="A172" t="s">
        <v>1450</v>
      </c>
    </row>
    <row r="173" spans="1:1" x14ac:dyDescent="0.2">
      <c r="A173" t="s">
        <v>1451</v>
      </c>
    </row>
    <row r="174" spans="1:1" x14ac:dyDescent="0.2">
      <c r="A174" t="s">
        <v>1452</v>
      </c>
    </row>
    <row r="175" spans="1:1" x14ac:dyDescent="0.2">
      <c r="A175" t="s">
        <v>1453</v>
      </c>
    </row>
    <row r="176" spans="1:1" x14ac:dyDescent="0.2">
      <c r="A176" t="s">
        <v>1454</v>
      </c>
    </row>
    <row r="177" spans="1:1" x14ac:dyDescent="0.2">
      <c r="A177" t="s">
        <v>1455</v>
      </c>
    </row>
    <row r="178" spans="1:1" x14ac:dyDescent="0.2">
      <c r="A178" t="s">
        <v>881</v>
      </c>
    </row>
    <row r="179" spans="1:1" x14ac:dyDescent="0.2">
      <c r="A179" t="s">
        <v>1456</v>
      </c>
    </row>
    <row r="180" spans="1:1" x14ac:dyDescent="0.2">
      <c r="A180" t="s">
        <v>1457</v>
      </c>
    </row>
    <row r="181" spans="1:1" x14ac:dyDescent="0.2">
      <c r="A181" t="s">
        <v>1458</v>
      </c>
    </row>
    <row r="182" spans="1:1" x14ac:dyDescent="0.2">
      <c r="A182" t="s">
        <v>1459</v>
      </c>
    </row>
    <row r="183" spans="1:1" x14ac:dyDescent="0.2">
      <c r="A183" t="s">
        <v>1460</v>
      </c>
    </row>
    <row r="184" spans="1:1" x14ac:dyDescent="0.2">
      <c r="A184" t="s">
        <v>1461</v>
      </c>
    </row>
    <row r="185" spans="1:1" x14ac:dyDescent="0.2">
      <c r="A185" t="s">
        <v>1462</v>
      </c>
    </row>
    <row r="186" spans="1:1" x14ac:dyDescent="0.2">
      <c r="A186" t="s">
        <v>1463</v>
      </c>
    </row>
    <row r="187" spans="1:1" x14ac:dyDescent="0.2">
      <c r="A187" t="s">
        <v>1464</v>
      </c>
    </row>
    <row r="188" spans="1:1" x14ac:dyDescent="0.2">
      <c r="A188" t="s">
        <v>888</v>
      </c>
    </row>
    <row r="189" spans="1:1" x14ac:dyDescent="0.2">
      <c r="A189" t="s">
        <v>861</v>
      </c>
    </row>
    <row r="190" spans="1:1" x14ac:dyDescent="0.2">
      <c r="A190" t="s">
        <v>1465</v>
      </c>
    </row>
    <row r="191" spans="1:1" x14ac:dyDescent="0.2">
      <c r="A191" t="s">
        <v>1466</v>
      </c>
    </row>
    <row r="192" spans="1:1" x14ac:dyDescent="0.2">
      <c r="A192" t="s">
        <v>1467</v>
      </c>
    </row>
    <row r="193" spans="1:1" x14ac:dyDescent="0.2">
      <c r="A193" t="s">
        <v>1468</v>
      </c>
    </row>
    <row r="194" spans="1:1" x14ac:dyDescent="0.2">
      <c r="A194" t="s">
        <v>1469</v>
      </c>
    </row>
    <row r="195" spans="1:1" x14ac:dyDescent="0.2">
      <c r="A195" t="s">
        <v>1470</v>
      </c>
    </row>
    <row r="196" spans="1:1" x14ac:dyDescent="0.2">
      <c r="A196" t="s">
        <v>1471</v>
      </c>
    </row>
    <row r="197" spans="1:1" x14ac:dyDescent="0.2">
      <c r="A197" t="s">
        <v>1472</v>
      </c>
    </row>
    <row r="198" spans="1:1" x14ac:dyDescent="0.2">
      <c r="A198" t="s">
        <v>911</v>
      </c>
    </row>
    <row r="199" spans="1:1" x14ac:dyDescent="0.2">
      <c r="A199" t="s">
        <v>1473</v>
      </c>
    </row>
    <row r="200" spans="1:1" x14ac:dyDescent="0.2">
      <c r="A200" t="s">
        <v>1474</v>
      </c>
    </row>
    <row r="201" spans="1:1" x14ac:dyDescent="0.2">
      <c r="A201" t="s">
        <v>1475</v>
      </c>
    </row>
    <row r="202" spans="1:1" x14ac:dyDescent="0.2">
      <c r="A202" t="s">
        <v>1476</v>
      </c>
    </row>
    <row r="203" spans="1:1" x14ac:dyDescent="0.2">
      <c r="A203" t="s">
        <v>1477</v>
      </c>
    </row>
    <row r="204" spans="1:1" x14ac:dyDescent="0.2">
      <c r="A204" t="s">
        <v>1478</v>
      </c>
    </row>
    <row r="205" spans="1:1" x14ac:dyDescent="0.2">
      <c r="A205" t="s">
        <v>1479</v>
      </c>
    </row>
    <row r="206" spans="1:1" x14ac:dyDescent="0.2">
      <c r="A206" t="s">
        <v>1480</v>
      </c>
    </row>
    <row r="207" spans="1:1" x14ac:dyDescent="0.2">
      <c r="A207" t="s">
        <v>1481</v>
      </c>
    </row>
    <row r="208" spans="1:1" x14ac:dyDescent="0.2">
      <c r="A208" t="s">
        <v>1482</v>
      </c>
    </row>
    <row r="209" spans="1:1" x14ac:dyDescent="0.2">
      <c r="A209" t="s">
        <v>1483</v>
      </c>
    </row>
    <row r="210" spans="1:1" x14ac:dyDescent="0.2">
      <c r="A210" t="s">
        <v>1484</v>
      </c>
    </row>
    <row r="211" spans="1:1" x14ac:dyDescent="0.2">
      <c r="A211" t="s">
        <v>1485</v>
      </c>
    </row>
    <row r="212" spans="1:1" x14ac:dyDescent="0.2">
      <c r="A212" t="s">
        <v>1486</v>
      </c>
    </row>
    <row r="213" spans="1:1" x14ac:dyDescent="0.2">
      <c r="A213" t="s">
        <v>765</v>
      </c>
    </row>
    <row r="214" spans="1:1" x14ac:dyDescent="0.2">
      <c r="A214" t="s">
        <v>688</v>
      </c>
    </row>
    <row r="215" spans="1:1" x14ac:dyDescent="0.2">
      <c r="A215" t="s">
        <v>1487</v>
      </c>
    </row>
    <row r="216" spans="1:1" x14ac:dyDescent="0.2">
      <c r="A216" t="s">
        <v>1488</v>
      </c>
    </row>
    <row r="217" spans="1:1" x14ac:dyDescent="0.2">
      <c r="A217" t="s">
        <v>1489</v>
      </c>
    </row>
    <row r="218" spans="1:1" x14ac:dyDescent="0.2">
      <c r="A218" t="s">
        <v>1490</v>
      </c>
    </row>
    <row r="219" spans="1:1" x14ac:dyDescent="0.2">
      <c r="A219" t="s">
        <v>1491</v>
      </c>
    </row>
    <row r="220" spans="1:1" x14ac:dyDescent="0.2">
      <c r="A220" t="s">
        <v>1492</v>
      </c>
    </row>
    <row r="221" spans="1:1" x14ac:dyDescent="0.2">
      <c r="A221" t="s">
        <v>1493</v>
      </c>
    </row>
    <row r="222" spans="1:1" x14ac:dyDescent="0.2">
      <c r="A222" t="s">
        <v>1494</v>
      </c>
    </row>
    <row r="223" spans="1:1" x14ac:dyDescent="0.2">
      <c r="A223" t="s">
        <v>1495</v>
      </c>
    </row>
    <row r="224" spans="1:1" x14ac:dyDescent="0.2">
      <c r="A224" t="s">
        <v>1496</v>
      </c>
    </row>
    <row r="225" spans="1:1" x14ac:dyDescent="0.2">
      <c r="A225" t="s">
        <v>1497</v>
      </c>
    </row>
    <row r="226" spans="1:1" x14ac:dyDescent="0.2">
      <c r="A226" t="s">
        <v>1498</v>
      </c>
    </row>
    <row r="227" spans="1:1" x14ac:dyDescent="0.2">
      <c r="A227" t="s">
        <v>1499</v>
      </c>
    </row>
    <row r="228" spans="1:1" x14ac:dyDescent="0.2">
      <c r="A228" t="s">
        <v>1500</v>
      </c>
    </row>
    <row r="229" spans="1:1" x14ac:dyDescent="0.2">
      <c r="A229" t="s">
        <v>1501</v>
      </c>
    </row>
    <row r="230" spans="1:1" x14ac:dyDescent="0.2">
      <c r="A230" t="s">
        <v>1502</v>
      </c>
    </row>
    <row r="231" spans="1:1" x14ac:dyDescent="0.2">
      <c r="A231" t="s">
        <v>1503</v>
      </c>
    </row>
    <row r="232" spans="1:1" x14ac:dyDescent="0.2">
      <c r="A232" t="s">
        <v>1504</v>
      </c>
    </row>
    <row r="233" spans="1:1" x14ac:dyDescent="0.2">
      <c r="A233" t="s">
        <v>1505</v>
      </c>
    </row>
    <row r="234" spans="1:1" x14ac:dyDescent="0.2">
      <c r="A234" t="s">
        <v>1506</v>
      </c>
    </row>
    <row r="235" spans="1:1" x14ac:dyDescent="0.2">
      <c r="A235" t="s">
        <v>1507</v>
      </c>
    </row>
    <row r="236" spans="1:1" x14ac:dyDescent="0.2">
      <c r="A236" t="s">
        <v>1508</v>
      </c>
    </row>
    <row r="237" spans="1:1" x14ac:dyDescent="0.2">
      <c r="A237" t="s">
        <v>760</v>
      </c>
    </row>
    <row r="238" spans="1:1" x14ac:dyDescent="0.2">
      <c r="A238" t="s">
        <v>1509</v>
      </c>
    </row>
    <row r="239" spans="1:1" x14ac:dyDescent="0.2">
      <c r="A239" t="s">
        <v>1510</v>
      </c>
    </row>
    <row r="240" spans="1:1" x14ac:dyDescent="0.2">
      <c r="A240" t="s">
        <v>764</v>
      </c>
    </row>
    <row r="241" spans="1:1" x14ac:dyDescent="0.2">
      <c r="A241" t="s">
        <v>870</v>
      </c>
    </row>
    <row r="242" spans="1:1" x14ac:dyDescent="0.2">
      <c r="A242" t="s">
        <v>871</v>
      </c>
    </row>
    <row r="243" spans="1:1" x14ac:dyDescent="0.2">
      <c r="A243" t="s">
        <v>872</v>
      </c>
    </row>
    <row r="244" spans="1:1" x14ac:dyDescent="0.2">
      <c r="A244" t="s">
        <v>1511</v>
      </c>
    </row>
    <row r="245" spans="1:1" x14ac:dyDescent="0.2">
      <c r="A245" t="s">
        <v>1512</v>
      </c>
    </row>
    <row r="246" spans="1:1" x14ac:dyDescent="0.2">
      <c r="A246" t="s">
        <v>1513</v>
      </c>
    </row>
    <row r="247" spans="1:1" x14ac:dyDescent="0.2">
      <c r="A247" t="s">
        <v>1514</v>
      </c>
    </row>
    <row r="248" spans="1:1" x14ac:dyDescent="0.2">
      <c r="A248" t="s">
        <v>1515</v>
      </c>
    </row>
    <row r="249" spans="1:1" x14ac:dyDescent="0.2">
      <c r="A249" t="s">
        <v>1516</v>
      </c>
    </row>
    <row r="250" spans="1:1" x14ac:dyDescent="0.2">
      <c r="A250" t="s">
        <v>1517</v>
      </c>
    </row>
    <row r="251" spans="1:1" x14ac:dyDescent="0.2">
      <c r="A251" t="s">
        <v>1518</v>
      </c>
    </row>
    <row r="252" spans="1:1" x14ac:dyDescent="0.2">
      <c r="A252" t="s">
        <v>1519</v>
      </c>
    </row>
    <row r="253" spans="1:1" x14ac:dyDescent="0.2">
      <c r="A253" t="s">
        <v>1520</v>
      </c>
    </row>
    <row r="254" spans="1:1" x14ac:dyDescent="0.2">
      <c r="A254" t="s">
        <v>1521</v>
      </c>
    </row>
    <row r="255" spans="1:1" x14ac:dyDescent="0.2">
      <c r="A255" t="s">
        <v>1522</v>
      </c>
    </row>
    <row r="256" spans="1:1" x14ac:dyDescent="0.2">
      <c r="A256" t="s">
        <v>1523</v>
      </c>
    </row>
    <row r="257" spans="1:1" x14ac:dyDescent="0.2">
      <c r="A257" t="s">
        <v>761</v>
      </c>
    </row>
    <row r="258" spans="1:1" x14ac:dyDescent="0.2">
      <c r="A258" t="s">
        <v>1524</v>
      </c>
    </row>
    <row r="259" spans="1:1" x14ac:dyDescent="0.2">
      <c r="A259" t="s">
        <v>1525</v>
      </c>
    </row>
    <row r="260" spans="1:1" x14ac:dyDescent="0.2">
      <c r="A260" t="s">
        <v>1526</v>
      </c>
    </row>
    <row r="261" spans="1:1" x14ac:dyDescent="0.2">
      <c r="A261" t="s">
        <v>1527</v>
      </c>
    </row>
    <row r="262" spans="1:1" x14ac:dyDescent="0.2">
      <c r="A262" t="s">
        <v>1528</v>
      </c>
    </row>
    <row r="263" spans="1:1" x14ac:dyDescent="0.2">
      <c r="A263" t="s">
        <v>1529</v>
      </c>
    </row>
    <row r="264" spans="1:1" x14ac:dyDescent="0.2">
      <c r="A264" t="s">
        <v>750</v>
      </c>
    </row>
    <row r="265" spans="1:1" x14ac:dyDescent="0.2">
      <c r="A265" t="s">
        <v>889</v>
      </c>
    </row>
    <row r="266" spans="1:1" x14ac:dyDescent="0.2">
      <c r="A266" t="s">
        <v>1530</v>
      </c>
    </row>
    <row r="267" spans="1:1" x14ac:dyDescent="0.2">
      <c r="A267" t="s">
        <v>1531</v>
      </c>
    </row>
    <row r="268" spans="1:1" x14ac:dyDescent="0.2">
      <c r="A268" t="s">
        <v>1532</v>
      </c>
    </row>
    <row r="269" spans="1:1" x14ac:dyDescent="0.2">
      <c r="A269" t="s">
        <v>852</v>
      </c>
    </row>
    <row r="270" spans="1:1" x14ac:dyDescent="0.2">
      <c r="A270" s="2" t="s">
        <v>811</v>
      </c>
    </row>
    <row r="271" spans="1:1" x14ac:dyDescent="0.2">
      <c r="A271" t="s">
        <v>1533</v>
      </c>
    </row>
    <row r="272" spans="1:1" x14ac:dyDescent="0.2">
      <c r="A272" t="s">
        <v>1534</v>
      </c>
    </row>
    <row r="273" spans="1:1" x14ac:dyDescent="0.2">
      <c r="A273" t="s">
        <v>1535</v>
      </c>
    </row>
    <row r="274" spans="1:1" x14ac:dyDescent="0.2">
      <c r="A274" t="s">
        <v>1536</v>
      </c>
    </row>
    <row r="275" spans="1:1" x14ac:dyDescent="0.2">
      <c r="A275" t="s">
        <v>1537</v>
      </c>
    </row>
    <row r="276" spans="1:1" x14ac:dyDescent="0.2">
      <c r="A276" t="s">
        <v>1538</v>
      </c>
    </row>
    <row r="277" spans="1:1" x14ac:dyDescent="0.2">
      <c r="A277" t="s">
        <v>1539</v>
      </c>
    </row>
    <row r="278" spans="1:1" x14ac:dyDescent="0.2">
      <c r="A278" t="s">
        <v>1540</v>
      </c>
    </row>
    <row r="279" spans="1:1" x14ac:dyDescent="0.2">
      <c r="A279" t="s">
        <v>1541</v>
      </c>
    </row>
    <row r="280" spans="1:1" x14ac:dyDescent="0.2">
      <c r="A280" t="s">
        <v>1542</v>
      </c>
    </row>
    <row r="281" spans="1:1" x14ac:dyDescent="0.2">
      <c r="A281" t="s">
        <v>854</v>
      </c>
    </row>
    <row r="282" spans="1:1" x14ac:dyDescent="0.2">
      <c r="A282" t="s">
        <v>810</v>
      </c>
    </row>
    <row r="283" spans="1:1" x14ac:dyDescent="0.2">
      <c r="A283" t="s">
        <v>1543</v>
      </c>
    </row>
    <row r="284" spans="1:1" x14ac:dyDescent="0.2">
      <c r="A284" t="s">
        <v>1544</v>
      </c>
    </row>
    <row r="285" spans="1:1" x14ac:dyDescent="0.2">
      <c r="A285" t="s">
        <v>1545</v>
      </c>
    </row>
    <row r="286" spans="1:1" x14ac:dyDescent="0.2">
      <c r="A286" t="s">
        <v>1546</v>
      </c>
    </row>
    <row r="287" spans="1:1" x14ac:dyDescent="0.2">
      <c r="A287" t="s">
        <v>936</v>
      </c>
    </row>
    <row r="288" spans="1:1" x14ac:dyDescent="0.2">
      <c r="A288" t="s">
        <v>1547</v>
      </c>
    </row>
    <row r="289" spans="1:1" x14ac:dyDescent="0.2">
      <c r="A289" t="s">
        <v>1548</v>
      </c>
    </row>
    <row r="290" spans="1:1" x14ac:dyDescent="0.2">
      <c r="A290" t="s">
        <v>1549</v>
      </c>
    </row>
    <row r="291" spans="1:1" x14ac:dyDescent="0.2">
      <c r="A291" t="s">
        <v>1550</v>
      </c>
    </row>
    <row r="292" spans="1:1" x14ac:dyDescent="0.2">
      <c r="A292" t="s">
        <v>1551</v>
      </c>
    </row>
    <row r="293" spans="1:1" x14ac:dyDescent="0.2">
      <c r="A293" t="s">
        <v>1552</v>
      </c>
    </row>
    <row r="294" spans="1:1" x14ac:dyDescent="0.2">
      <c r="A294" t="s">
        <v>1553</v>
      </c>
    </row>
    <row r="295" spans="1:1" x14ac:dyDescent="0.2">
      <c r="A295" t="s">
        <v>1554</v>
      </c>
    </row>
    <row r="296" spans="1:1" x14ac:dyDescent="0.2">
      <c r="A296" t="s">
        <v>1555</v>
      </c>
    </row>
    <row r="297" spans="1:1" x14ac:dyDescent="0.2">
      <c r="A297" s="2" t="s">
        <v>815</v>
      </c>
    </row>
    <row r="298" spans="1:1" x14ac:dyDescent="0.2">
      <c r="A298" t="s">
        <v>1556</v>
      </c>
    </row>
    <row r="299" spans="1:1" x14ac:dyDescent="0.2">
      <c r="A299" t="s">
        <v>1557</v>
      </c>
    </row>
    <row r="300" spans="1:1" x14ac:dyDescent="0.2">
      <c r="A300" t="s">
        <v>1558</v>
      </c>
    </row>
    <row r="301" spans="1:1" x14ac:dyDescent="0.2">
      <c r="A301" t="s">
        <v>1559</v>
      </c>
    </row>
    <row r="302" spans="1:1" x14ac:dyDescent="0.2">
      <c r="A302" t="s">
        <v>1560</v>
      </c>
    </row>
    <row r="303" spans="1:1" x14ac:dyDescent="0.2">
      <c r="A303" t="s">
        <v>1561</v>
      </c>
    </row>
    <row r="304" spans="1:1" x14ac:dyDescent="0.2">
      <c r="A304" t="s">
        <v>1562</v>
      </c>
    </row>
    <row r="305" spans="1:1" x14ac:dyDescent="0.2">
      <c r="A305" t="s">
        <v>693</v>
      </c>
    </row>
    <row r="306" spans="1:1" x14ac:dyDescent="0.2">
      <c r="A306" t="s">
        <v>1563</v>
      </c>
    </row>
    <row r="307" spans="1:1" x14ac:dyDescent="0.2">
      <c r="A307" t="s">
        <v>1564</v>
      </c>
    </row>
    <row r="308" spans="1:1" x14ac:dyDescent="0.2">
      <c r="A308" t="s">
        <v>752</v>
      </c>
    </row>
    <row r="309" spans="1:1" x14ac:dyDescent="0.2">
      <c r="A309" t="s">
        <v>873</v>
      </c>
    </row>
    <row r="310" spans="1:1" x14ac:dyDescent="0.2">
      <c r="A310" t="s">
        <v>1565</v>
      </c>
    </row>
    <row r="311" spans="1:1" x14ac:dyDescent="0.2">
      <c r="A311" t="s">
        <v>1566</v>
      </c>
    </row>
    <row r="312" spans="1:1" x14ac:dyDescent="0.2">
      <c r="A312" t="s">
        <v>1567</v>
      </c>
    </row>
    <row r="313" spans="1:1" x14ac:dyDescent="0.2">
      <c r="A313" t="s">
        <v>1568</v>
      </c>
    </row>
    <row r="314" spans="1:1" x14ac:dyDescent="0.2">
      <c r="A314" t="s">
        <v>1569</v>
      </c>
    </row>
    <row r="315" spans="1:1" x14ac:dyDescent="0.2">
      <c r="A315" t="s">
        <v>1570</v>
      </c>
    </row>
    <row r="316" spans="1:1" x14ac:dyDescent="0.2">
      <c r="A316" t="s">
        <v>1571</v>
      </c>
    </row>
    <row r="317" spans="1:1" x14ac:dyDescent="0.2">
      <c r="A317" t="s">
        <v>759</v>
      </c>
    </row>
    <row r="318" spans="1:1" x14ac:dyDescent="0.2">
      <c r="A318" t="s">
        <v>858</v>
      </c>
    </row>
    <row r="319" spans="1:1" x14ac:dyDescent="0.2">
      <c r="A319" t="s">
        <v>832</v>
      </c>
    </row>
    <row r="320" spans="1:1" x14ac:dyDescent="0.2">
      <c r="A320" t="s">
        <v>1572</v>
      </c>
    </row>
    <row r="321" spans="1:1" x14ac:dyDescent="0.2">
      <c r="A321" t="s">
        <v>1573</v>
      </c>
    </row>
    <row r="322" spans="1:1" x14ac:dyDescent="0.2">
      <c r="A322" t="s">
        <v>1574</v>
      </c>
    </row>
    <row r="323" spans="1:1" x14ac:dyDescent="0.2">
      <c r="A323" t="s">
        <v>931</v>
      </c>
    </row>
    <row r="324" spans="1:1" x14ac:dyDescent="0.2">
      <c r="A324" t="s">
        <v>1575</v>
      </c>
    </row>
    <row r="325" spans="1:1" x14ac:dyDescent="0.2">
      <c r="A325" t="s">
        <v>1576</v>
      </c>
    </row>
    <row r="326" spans="1:1" x14ac:dyDescent="0.2">
      <c r="A326" t="s">
        <v>1577</v>
      </c>
    </row>
    <row r="327" spans="1:1" x14ac:dyDescent="0.2">
      <c r="A327" t="s">
        <v>897</v>
      </c>
    </row>
    <row r="328" spans="1:1" x14ac:dyDescent="0.2">
      <c r="A328" t="s">
        <v>1578</v>
      </c>
    </row>
    <row r="329" spans="1:1" x14ac:dyDescent="0.2">
      <c r="A329" t="s">
        <v>1579</v>
      </c>
    </row>
    <row r="330" spans="1:1" x14ac:dyDescent="0.2">
      <c r="A330" t="s">
        <v>1580</v>
      </c>
    </row>
    <row r="331" spans="1:1" x14ac:dyDescent="0.2">
      <c r="A331" t="s">
        <v>1581</v>
      </c>
    </row>
    <row r="332" spans="1:1" x14ac:dyDescent="0.2">
      <c r="A332" t="s">
        <v>1582</v>
      </c>
    </row>
    <row r="333" spans="1:1" x14ac:dyDescent="0.2">
      <c r="A333" t="s">
        <v>1583</v>
      </c>
    </row>
    <row r="334" spans="1:1" x14ac:dyDescent="0.2">
      <c r="A334" t="s">
        <v>1584</v>
      </c>
    </row>
    <row r="335" spans="1:1" x14ac:dyDescent="0.2">
      <c r="A335" t="s">
        <v>1585</v>
      </c>
    </row>
    <row r="336" spans="1:1" x14ac:dyDescent="0.2">
      <c r="A336" t="s">
        <v>1586</v>
      </c>
    </row>
    <row r="337" spans="1:1" x14ac:dyDescent="0.2">
      <c r="A337" t="s">
        <v>1587</v>
      </c>
    </row>
    <row r="338" spans="1:1" x14ac:dyDescent="0.2">
      <c r="A338" t="s">
        <v>1588</v>
      </c>
    </row>
    <row r="339" spans="1:1" x14ac:dyDescent="0.2">
      <c r="A339" t="s">
        <v>1589</v>
      </c>
    </row>
    <row r="340" spans="1:1" x14ac:dyDescent="0.2">
      <c r="A340" t="s">
        <v>1590</v>
      </c>
    </row>
    <row r="341" spans="1:1" x14ac:dyDescent="0.2">
      <c r="A341" t="s">
        <v>1591</v>
      </c>
    </row>
    <row r="342" spans="1:1" x14ac:dyDescent="0.2">
      <c r="A342" t="s">
        <v>1592</v>
      </c>
    </row>
    <row r="343" spans="1:1" x14ac:dyDescent="0.2">
      <c r="A343" t="s">
        <v>1593</v>
      </c>
    </row>
    <row r="344" spans="1:1" x14ac:dyDescent="0.2">
      <c r="A344" t="s">
        <v>1594</v>
      </c>
    </row>
    <row r="345" spans="1:1" x14ac:dyDescent="0.2">
      <c r="A345" t="s">
        <v>890</v>
      </c>
    </row>
    <row r="346" spans="1:1" x14ac:dyDescent="0.2">
      <c r="A346" t="s">
        <v>1595</v>
      </c>
    </row>
    <row r="347" spans="1:1" x14ac:dyDescent="0.2">
      <c r="A347" t="s">
        <v>1596</v>
      </c>
    </row>
    <row r="348" spans="1:1" x14ac:dyDescent="0.2">
      <c r="A348" t="s">
        <v>1597</v>
      </c>
    </row>
    <row r="349" spans="1:1" x14ac:dyDescent="0.2">
      <c r="A349" t="s">
        <v>874</v>
      </c>
    </row>
    <row r="350" spans="1:1" x14ac:dyDescent="0.2">
      <c r="A350" t="s">
        <v>1598</v>
      </c>
    </row>
    <row r="351" spans="1:1" x14ac:dyDescent="0.2">
      <c r="A351" t="s">
        <v>714</v>
      </c>
    </row>
    <row r="352" spans="1:1" x14ac:dyDescent="0.2">
      <c r="A352" t="s">
        <v>1599</v>
      </c>
    </row>
    <row r="353" spans="1:1" x14ac:dyDescent="0.2">
      <c r="A353" t="s">
        <v>1600</v>
      </c>
    </row>
    <row r="354" spans="1:1" x14ac:dyDescent="0.2">
      <c r="A354" t="s">
        <v>1601</v>
      </c>
    </row>
    <row r="355" spans="1:1" x14ac:dyDescent="0.2">
      <c r="A355" t="s">
        <v>1602</v>
      </c>
    </row>
    <row r="356" spans="1:1" x14ac:dyDescent="0.2">
      <c r="A356" t="s">
        <v>1603</v>
      </c>
    </row>
    <row r="357" spans="1:1" x14ac:dyDescent="0.2">
      <c r="A357" t="s">
        <v>1604</v>
      </c>
    </row>
    <row r="358" spans="1:1" x14ac:dyDescent="0.2">
      <c r="A358" t="s">
        <v>1605</v>
      </c>
    </row>
    <row r="359" spans="1:1" x14ac:dyDescent="0.2">
      <c r="A359" t="s">
        <v>875</v>
      </c>
    </row>
    <row r="360" spans="1:1" x14ac:dyDescent="0.2">
      <c r="A360" t="s">
        <v>905</v>
      </c>
    </row>
    <row r="361" spans="1:1" x14ac:dyDescent="0.2">
      <c r="A361" t="s">
        <v>1606</v>
      </c>
    </row>
    <row r="362" spans="1:1" x14ac:dyDescent="0.2">
      <c r="A362" t="s">
        <v>1607</v>
      </c>
    </row>
    <row r="363" spans="1:1" x14ac:dyDescent="0.2">
      <c r="A363" t="s">
        <v>1608</v>
      </c>
    </row>
    <row r="364" spans="1:1" x14ac:dyDescent="0.2">
      <c r="A364" t="s">
        <v>1609</v>
      </c>
    </row>
    <row r="365" spans="1:1" x14ac:dyDescent="0.2">
      <c r="A365" t="s">
        <v>913</v>
      </c>
    </row>
    <row r="366" spans="1:1" x14ac:dyDescent="0.2">
      <c r="A366" t="s">
        <v>1610</v>
      </c>
    </row>
    <row r="367" spans="1:1" x14ac:dyDescent="0.2">
      <c r="A367" t="s">
        <v>1611</v>
      </c>
    </row>
    <row r="368" spans="1:1" x14ac:dyDescent="0.2">
      <c r="A368" t="s">
        <v>1612</v>
      </c>
    </row>
    <row r="369" spans="1:1" x14ac:dyDescent="0.2">
      <c r="A369" t="s">
        <v>1613</v>
      </c>
    </row>
    <row r="370" spans="1:1" x14ac:dyDescent="0.2">
      <c r="A370" t="s">
        <v>1614</v>
      </c>
    </row>
    <row r="371" spans="1:1" x14ac:dyDescent="0.2">
      <c r="A371" t="s">
        <v>1615</v>
      </c>
    </row>
    <row r="372" spans="1:1" x14ac:dyDescent="0.2">
      <c r="A372" t="s">
        <v>1616</v>
      </c>
    </row>
    <row r="373" spans="1:1" x14ac:dyDescent="0.2">
      <c r="A373" t="s">
        <v>1617</v>
      </c>
    </row>
    <row r="374" spans="1:1" x14ac:dyDescent="0.2">
      <c r="A374" t="s">
        <v>1618</v>
      </c>
    </row>
    <row r="375" spans="1:1" x14ac:dyDescent="0.2">
      <c r="A375" t="s">
        <v>1619</v>
      </c>
    </row>
    <row r="376" spans="1:1" x14ac:dyDescent="0.2">
      <c r="A376" t="s">
        <v>1620</v>
      </c>
    </row>
    <row r="377" spans="1:1" x14ac:dyDescent="0.2">
      <c r="A377" t="s">
        <v>1621</v>
      </c>
    </row>
    <row r="378" spans="1:1" x14ac:dyDescent="0.2">
      <c r="A378" t="s">
        <v>1622</v>
      </c>
    </row>
    <row r="379" spans="1:1" x14ac:dyDescent="0.2">
      <c r="A379" t="s">
        <v>1623</v>
      </c>
    </row>
    <row r="380" spans="1:1" x14ac:dyDescent="0.2">
      <c r="A380" t="s">
        <v>1624</v>
      </c>
    </row>
    <row r="381" spans="1:1" x14ac:dyDescent="0.2">
      <c r="A381" t="s">
        <v>681</v>
      </c>
    </row>
    <row r="382" spans="1:1" x14ac:dyDescent="0.2">
      <c r="A382" t="s">
        <v>1625</v>
      </c>
    </row>
    <row r="383" spans="1:1" x14ac:dyDescent="0.2">
      <c r="A383" t="s">
        <v>1626</v>
      </c>
    </row>
    <row r="384" spans="1:1" x14ac:dyDescent="0.2">
      <c r="A384" t="s">
        <v>744</v>
      </c>
    </row>
    <row r="385" spans="1:1" x14ac:dyDescent="0.2">
      <c r="A385" t="s">
        <v>1627</v>
      </c>
    </row>
    <row r="386" spans="1:1" x14ac:dyDescent="0.2">
      <c r="A386" t="s">
        <v>1628</v>
      </c>
    </row>
    <row r="387" spans="1:1" x14ac:dyDescent="0.2">
      <c r="A387" t="s">
        <v>1629</v>
      </c>
    </row>
    <row r="388" spans="1:1" x14ac:dyDescent="0.2">
      <c r="A388" t="s">
        <v>826</v>
      </c>
    </row>
    <row r="389" spans="1:1" x14ac:dyDescent="0.2">
      <c r="A389" t="s">
        <v>1630</v>
      </c>
    </row>
    <row r="390" spans="1:1" x14ac:dyDescent="0.2">
      <c r="A390" t="s">
        <v>1631</v>
      </c>
    </row>
    <row r="391" spans="1:1" x14ac:dyDescent="0.2">
      <c r="A391" t="s">
        <v>1632</v>
      </c>
    </row>
    <row r="392" spans="1:1" x14ac:dyDescent="0.2">
      <c r="A392" t="s">
        <v>687</v>
      </c>
    </row>
    <row r="393" spans="1:1" x14ac:dyDescent="0.2">
      <c r="A393" t="s">
        <v>1633</v>
      </c>
    </row>
    <row r="394" spans="1:1" x14ac:dyDescent="0.2">
      <c r="A394" t="s">
        <v>1634</v>
      </c>
    </row>
    <row r="395" spans="1:1" x14ac:dyDescent="0.2">
      <c r="A395" t="s">
        <v>1635</v>
      </c>
    </row>
    <row r="396" spans="1:1" x14ac:dyDescent="0.2">
      <c r="A396" t="s">
        <v>1636</v>
      </c>
    </row>
    <row r="397" spans="1:1" x14ac:dyDescent="0.2">
      <c r="A397" t="s">
        <v>1637</v>
      </c>
    </row>
    <row r="398" spans="1:1" x14ac:dyDescent="0.2">
      <c r="A398" t="s">
        <v>1638</v>
      </c>
    </row>
    <row r="399" spans="1:1" x14ac:dyDescent="0.2">
      <c r="A399" t="s">
        <v>1639</v>
      </c>
    </row>
    <row r="400" spans="1:1" x14ac:dyDescent="0.2">
      <c r="A400" t="s">
        <v>876</v>
      </c>
    </row>
    <row r="401" spans="1:1" x14ac:dyDescent="0.2">
      <c r="A401" t="s">
        <v>1640</v>
      </c>
    </row>
    <row r="402" spans="1:1" x14ac:dyDescent="0.2">
      <c r="A402" t="s">
        <v>926</v>
      </c>
    </row>
    <row r="403" spans="1:1" x14ac:dyDescent="0.2">
      <c r="A403" t="s">
        <v>1641</v>
      </c>
    </row>
    <row r="404" spans="1:1" x14ac:dyDescent="0.2">
      <c r="A404" t="s">
        <v>1642</v>
      </c>
    </row>
    <row r="405" spans="1:1" x14ac:dyDescent="0.2">
      <c r="A405" t="s">
        <v>898</v>
      </c>
    </row>
    <row r="406" spans="1:1" x14ac:dyDescent="0.2">
      <c r="A406" t="s">
        <v>1643</v>
      </c>
    </row>
    <row r="407" spans="1:1" x14ac:dyDescent="0.2">
      <c r="A407" t="s">
        <v>1644</v>
      </c>
    </row>
    <row r="408" spans="1:1" x14ac:dyDescent="0.2">
      <c r="A408" t="s">
        <v>1645</v>
      </c>
    </row>
    <row r="409" spans="1:1" x14ac:dyDescent="0.2">
      <c r="A409" t="s">
        <v>1646</v>
      </c>
    </row>
    <row r="410" spans="1:1" x14ac:dyDescent="0.2">
      <c r="A410" t="s">
        <v>1647</v>
      </c>
    </row>
    <row r="411" spans="1:1" x14ac:dyDescent="0.2">
      <c r="A411" t="s">
        <v>1648</v>
      </c>
    </row>
    <row r="412" spans="1:1" x14ac:dyDescent="0.2">
      <c r="A412" t="s">
        <v>1649</v>
      </c>
    </row>
    <row r="413" spans="1:1" x14ac:dyDescent="0.2">
      <c r="A413" t="s">
        <v>1650</v>
      </c>
    </row>
    <row r="414" spans="1:1" x14ac:dyDescent="0.2">
      <c r="A414" t="s">
        <v>1651</v>
      </c>
    </row>
    <row r="415" spans="1:1" x14ac:dyDescent="0.2">
      <c r="A415" t="s">
        <v>1652</v>
      </c>
    </row>
    <row r="416" spans="1:1" x14ac:dyDescent="0.2">
      <c r="A416" t="s">
        <v>1653</v>
      </c>
    </row>
    <row r="417" spans="1:1" x14ac:dyDescent="0.2">
      <c r="A417" t="s">
        <v>1654</v>
      </c>
    </row>
    <row r="418" spans="1:1" x14ac:dyDescent="0.2">
      <c r="A418" t="s">
        <v>1655</v>
      </c>
    </row>
    <row r="419" spans="1:1" x14ac:dyDescent="0.2">
      <c r="A419" t="s">
        <v>1656</v>
      </c>
    </row>
    <row r="420" spans="1:1" x14ac:dyDescent="0.2">
      <c r="A420" t="s">
        <v>751</v>
      </c>
    </row>
    <row r="421" spans="1:1" x14ac:dyDescent="0.2">
      <c r="A421" t="s">
        <v>1657</v>
      </c>
    </row>
    <row r="422" spans="1:1" x14ac:dyDescent="0.2">
      <c r="A422" t="s">
        <v>1658</v>
      </c>
    </row>
    <row r="423" spans="1:1" x14ac:dyDescent="0.2">
      <c r="A423" t="s">
        <v>1659</v>
      </c>
    </row>
    <row r="424" spans="1:1" x14ac:dyDescent="0.2">
      <c r="A424" t="s">
        <v>1660</v>
      </c>
    </row>
    <row r="425" spans="1:1" x14ac:dyDescent="0.2">
      <c r="A425" t="s">
        <v>1661</v>
      </c>
    </row>
    <row r="426" spans="1:1" x14ac:dyDescent="0.2">
      <c r="A426" t="s">
        <v>1662</v>
      </c>
    </row>
    <row r="427" spans="1:1" x14ac:dyDescent="0.2">
      <c r="A427" t="s">
        <v>1663</v>
      </c>
    </row>
    <row r="428" spans="1:1" x14ac:dyDescent="0.2">
      <c r="A428" t="s">
        <v>1664</v>
      </c>
    </row>
    <row r="429" spans="1:1" x14ac:dyDescent="0.2">
      <c r="A429" t="s">
        <v>1665</v>
      </c>
    </row>
    <row r="430" spans="1:1" x14ac:dyDescent="0.2">
      <c r="A430" t="s">
        <v>1666</v>
      </c>
    </row>
    <row r="431" spans="1:1" x14ac:dyDescent="0.2">
      <c r="A431" t="s">
        <v>1667</v>
      </c>
    </row>
    <row r="432" spans="1:1" x14ac:dyDescent="0.2">
      <c r="A432" t="s">
        <v>1668</v>
      </c>
    </row>
    <row r="433" spans="1:1" x14ac:dyDescent="0.2">
      <c r="A433" t="s">
        <v>1669</v>
      </c>
    </row>
    <row r="434" spans="1:1" x14ac:dyDescent="0.2">
      <c r="A434" t="s">
        <v>1670</v>
      </c>
    </row>
    <row r="435" spans="1:1" x14ac:dyDescent="0.2">
      <c r="A435" s="2" t="s">
        <v>836</v>
      </c>
    </row>
    <row r="436" spans="1:1" x14ac:dyDescent="0.2">
      <c r="A436" t="s">
        <v>1671</v>
      </c>
    </row>
    <row r="437" spans="1:1" x14ac:dyDescent="0.2">
      <c r="A437" t="s">
        <v>1672</v>
      </c>
    </row>
    <row r="438" spans="1:1" x14ac:dyDescent="0.2">
      <c r="A438" t="s">
        <v>1673</v>
      </c>
    </row>
    <row r="439" spans="1:1" x14ac:dyDescent="0.2">
      <c r="A439" t="s">
        <v>1674</v>
      </c>
    </row>
    <row r="440" spans="1:1" x14ac:dyDescent="0.2">
      <c r="A440" t="s">
        <v>1675</v>
      </c>
    </row>
    <row r="441" spans="1:1" x14ac:dyDescent="0.2">
      <c r="A441" t="s">
        <v>1676</v>
      </c>
    </row>
    <row r="442" spans="1:1" x14ac:dyDescent="0.2">
      <c r="A442" t="s">
        <v>1677</v>
      </c>
    </row>
    <row r="443" spans="1:1" x14ac:dyDescent="0.2">
      <c r="A443" t="s">
        <v>1678</v>
      </c>
    </row>
    <row r="444" spans="1:1" x14ac:dyDescent="0.2">
      <c r="A444" t="s">
        <v>1679</v>
      </c>
    </row>
    <row r="445" spans="1:1" x14ac:dyDescent="0.2">
      <c r="A445" t="s">
        <v>1680</v>
      </c>
    </row>
    <row r="446" spans="1:1" x14ac:dyDescent="0.2">
      <c r="A446" t="s">
        <v>1681</v>
      </c>
    </row>
    <row r="447" spans="1:1" x14ac:dyDescent="0.2">
      <c r="A447" t="s">
        <v>1682</v>
      </c>
    </row>
    <row r="448" spans="1:1" x14ac:dyDescent="0.2">
      <c r="A448" t="s">
        <v>899</v>
      </c>
    </row>
    <row r="449" spans="1:1" x14ac:dyDescent="0.2">
      <c r="A449" t="s">
        <v>1683</v>
      </c>
    </row>
    <row r="450" spans="1:1" x14ac:dyDescent="0.2">
      <c r="A450" t="s">
        <v>1684</v>
      </c>
    </row>
    <row r="451" spans="1:1" x14ac:dyDescent="0.2">
      <c r="A451" t="s">
        <v>1685</v>
      </c>
    </row>
    <row r="452" spans="1:1" x14ac:dyDescent="0.2">
      <c r="A452" t="s">
        <v>1686</v>
      </c>
    </row>
    <row r="453" spans="1:1" x14ac:dyDescent="0.2">
      <c r="A453" t="s">
        <v>1687</v>
      </c>
    </row>
    <row r="454" spans="1:1" x14ac:dyDescent="0.2">
      <c r="A454" t="s">
        <v>1688</v>
      </c>
    </row>
    <row r="455" spans="1:1" x14ac:dyDescent="0.2">
      <c r="A455" t="s">
        <v>1689</v>
      </c>
    </row>
    <row r="456" spans="1:1" x14ac:dyDescent="0.2">
      <c r="A456" t="s">
        <v>1690</v>
      </c>
    </row>
    <row r="457" spans="1:1" x14ac:dyDescent="0.2">
      <c r="A457" t="s">
        <v>1691</v>
      </c>
    </row>
    <row r="458" spans="1:1" x14ac:dyDescent="0.2">
      <c r="A458" t="s">
        <v>1692</v>
      </c>
    </row>
    <row r="459" spans="1:1" x14ac:dyDescent="0.2">
      <c r="A459" t="s">
        <v>1693</v>
      </c>
    </row>
    <row r="460" spans="1:1" x14ac:dyDescent="0.2">
      <c r="A460" t="s">
        <v>1694</v>
      </c>
    </row>
    <row r="461" spans="1:1" x14ac:dyDescent="0.2">
      <c r="A461" t="s">
        <v>1695</v>
      </c>
    </row>
    <row r="462" spans="1:1" x14ac:dyDescent="0.2">
      <c r="A462" t="s">
        <v>1696</v>
      </c>
    </row>
    <row r="463" spans="1:1" x14ac:dyDescent="0.2">
      <c r="A463" t="s">
        <v>1697</v>
      </c>
    </row>
    <row r="464" spans="1:1" x14ac:dyDescent="0.2">
      <c r="A464" t="s">
        <v>1698</v>
      </c>
    </row>
    <row r="465" spans="1:1" x14ac:dyDescent="0.2">
      <c r="A465" t="s">
        <v>1699</v>
      </c>
    </row>
    <row r="466" spans="1:1" x14ac:dyDescent="0.2">
      <c r="A466" t="s">
        <v>1700</v>
      </c>
    </row>
    <row r="467" spans="1:1" x14ac:dyDescent="0.2">
      <c r="A467" t="s">
        <v>1701</v>
      </c>
    </row>
    <row r="468" spans="1:1" x14ac:dyDescent="0.2">
      <c r="A468" t="s">
        <v>1702</v>
      </c>
    </row>
    <row r="469" spans="1:1" x14ac:dyDescent="0.2">
      <c r="A469" t="s">
        <v>1703</v>
      </c>
    </row>
    <row r="470" spans="1:1" x14ac:dyDescent="0.2">
      <c r="A470" t="s">
        <v>1704</v>
      </c>
    </row>
    <row r="471" spans="1:1" x14ac:dyDescent="0.2">
      <c r="A471" t="s">
        <v>1705</v>
      </c>
    </row>
    <row r="472" spans="1:1" x14ac:dyDescent="0.2">
      <c r="A472" t="s">
        <v>1706</v>
      </c>
    </row>
    <row r="473" spans="1:1" x14ac:dyDescent="0.2">
      <c r="A473" t="s">
        <v>817</v>
      </c>
    </row>
    <row r="474" spans="1:1" x14ac:dyDescent="0.2">
      <c r="A474" t="s">
        <v>1707</v>
      </c>
    </row>
    <row r="475" spans="1:1" x14ac:dyDescent="0.2">
      <c r="A475" t="s">
        <v>1708</v>
      </c>
    </row>
    <row r="476" spans="1:1" x14ac:dyDescent="0.2">
      <c r="A476" t="s">
        <v>1709</v>
      </c>
    </row>
    <row r="477" spans="1:1" x14ac:dyDescent="0.2">
      <c r="A477" t="s">
        <v>1710</v>
      </c>
    </row>
    <row r="478" spans="1:1" x14ac:dyDescent="0.2">
      <c r="A478" t="s">
        <v>1711</v>
      </c>
    </row>
    <row r="479" spans="1:1" x14ac:dyDescent="0.2">
      <c r="A479" t="s">
        <v>1712</v>
      </c>
    </row>
    <row r="480" spans="1:1" x14ac:dyDescent="0.2">
      <c r="A480" t="s">
        <v>1713</v>
      </c>
    </row>
    <row r="481" spans="1:1" x14ac:dyDescent="0.2">
      <c r="A481" t="s">
        <v>1714</v>
      </c>
    </row>
    <row r="482" spans="1:1" x14ac:dyDescent="0.2">
      <c r="A482" t="s">
        <v>1715</v>
      </c>
    </row>
    <row r="483" spans="1:1" x14ac:dyDescent="0.2">
      <c r="A483" t="s">
        <v>1716</v>
      </c>
    </row>
    <row r="484" spans="1:1" x14ac:dyDescent="0.2">
      <c r="A484" t="s">
        <v>748</v>
      </c>
    </row>
    <row r="485" spans="1:1" x14ac:dyDescent="0.2">
      <c r="A485" t="s">
        <v>891</v>
      </c>
    </row>
    <row r="486" spans="1:1" x14ac:dyDescent="0.2">
      <c r="A486" t="s">
        <v>1717</v>
      </c>
    </row>
    <row r="487" spans="1:1" x14ac:dyDescent="0.2">
      <c r="A487" t="s">
        <v>1718</v>
      </c>
    </row>
    <row r="488" spans="1:1" x14ac:dyDescent="0.2">
      <c r="A488" t="s">
        <v>1719</v>
      </c>
    </row>
    <row r="489" spans="1:1" x14ac:dyDescent="0.2">
      <c r="A489" t="s">
        <v>1720</v>
      </c>
    </row>
    <row r="490" spans="1:1" x14ac:dyDescent="0.2">
      <c r="A490" t="s">
        <v>1721</v>
      </c>
    </row>
    <row r="491" spans="1:1" x14ac:dyDescent="0.2">
      <c r="A491" t="s">
        <v>1722</v>
      </c>
    </row>
    <row r="492" spans="1:1" x14ac:dyDescent="0.2">
      <c r="A492" t="s">
        <v>1723</v>
      </c>
    </row>
    <row r="493" spans="1:1" x14ac:dyDescent="0.2">
      <c r="A493" t="s">
        <v>1724</v>
      </c>
    </row>
    <row r="494" spans="1:1" x14ac:dyDescent="0.2">
      <c r="A494" t="s">
        <v>1725</v>
      </c>
    </row>
    <row r="495" spans="1:1" x14ac:dyDescent="0.2">
      <c r="A495" t="s">
        <v>755</v>
      </c>
    </row>
    <row r="496" spans="1:1" x14ac:dyDescent="0.2">
      <c r="A496" t="s">
        <v>1726</v>
      </c>
    </row>
    <row r="497" spans="1:1" x14ac:dyDescent="0.2">
      <c r="A497" t="s">
        <v>1727</v>
      </c>
    </row>
    <row r="498" spans="1:1" x14ac:dyDescent="0.2">
      <c r="A498" t="s">
        <v>1728</v>
      </c>
    </row>
    <row r="499" spans="1:1" x14ac:dyDescent="0.2">
      <c r="A499" t="s">
        <v>1729</v>
      </c>
    </row>
    <row r="500" spans="1:1" x14ac:dyDescent="0.2">
      <c r="A500" t="s">
        <v>1730</v>
      </c>
    </row>
    <row r="501" spans="1:1" x14ac:dyDescent="0.2">
      <c r="A501" t="s">
        <v>1731</v>
      </c>
    </row>
    <row r="502" spans="1:1" x14ac:dyDescent="0.2">
      <c r="A502" t="s">
        <v>1732</v>
      </c>
    </row>
    <row r="503" spans="1:1" x14ac:dyDescent="0.2">
      <c r="A503" t="s">
        <v>717</v>
      </c>
    </row>
    <row r="504" spans="1:1" x14ac:dyDescent="0.2">
      <c r="A504" t="s">
        <v>1733</v>
      </c>
    </row>
    <row r="505" spans="1:1" x14ac:dyDescent="0.2">
      <c r="A505" t="s">
        <v>940</v>
      </c>
    </row>
    <row r="506" spans="1:1" x14ac:dyDescent="0.2">
      <c r="A506" t="s">
        <v>1734</v>
      </c>
    </row>
    <row r="507" spans="1:1" x14ac:dyDescent="0.2">
      <c r="A507" t="s">
        <v>1735</v>
      </c>
    </row>
    <row r="508" spans="1:1" x14ac:dyDescent="0.2">
      <c r="A508" s="2" t="s">
        <v>835</v>
      </c>
    </row>
    <row r="509" spans="1:1" x14ac:dyDescent="0.2">
      <c r="A509" s="2" t="s">
        <v>1736</v>
      </c>
    </row>
    <row r="510" spans="1:1" x14ac:dyDescent="0.2">
      <c r="A510" t="s">
        <v>865</v>
      </c>
    </row>
    <row r="511" spans="1:1" x14ac:dyDescent="0.2">
      <c r="A511" t="s">
        <v>1737</v>
      </c>
    </row>
    <row r="512" spans="1:1" x14ac:dyDescent="0.2">
      <c r="A512" t="s">
        <v>1738</v>
      </c>
    </row>
    <row r="513" spans="1:1" x14ac:dyDescent="0.2">
      <c r="A513" t="s">
        <v>1739</v>
      </c>
    </row>
    <row r="514" spans="1:1" x14ac:dyDescent="0.2">
      <c r="A514" t="s">
        <v>1740</v>
      </c>
    </row>
    <row r="515" spans="1:1" x14ac:dyDescent="0.2">
      <c r="A515" t="s">
        <v>1741</v>
      </c>
    </row>
    <row r="516" spans="1:1" x14ac:dyDescent="0.2">
      <c r="A516" t="s">
        <v>1742</v>
      </c>
    </row>
    <row r="517" spans="1:1" x14ac:dyDescent="0.2">
      <c r="A517" t="s">
        <v>1743</v>
      </c>
    </row>
    <row r="518" spans="1:1" x14ac:dyDescent="0.2">
      <c r="A518" t="s">
        <v>1744</v>
      </c>
    </row>
    <row r="519" spans="1:1" x14ac:dyDescent="0.2">
      <c r="A519" t="s">
        <v>831</v>
      </c>
    </row>
    <row r="520" spans="1:1" x14ac:dyDescent="0.2">
      <c r="A520" t="s">
        <v>1745</v>
      </c>
    </row>
    <row r="521" spans="1:1" x14ac:dyDescent="0.2">
      <c r="A521" t="s">
        <v>772</v>
      </c>
    </row>
    <row r="522" spans="1:1" x14ac:dyDescent="0.2">
      <c r="A522" t="s">
        <v>763</v>
      </c>
    </row>
    <row r="523" spans="1:1" x14ac:dyDescent="0.2">
      <c r="A523" t="s">
        <v>1746</v>
      </c>
    </row>
    <row r="524" spans="1:1" x14ac:dyDescent="0.2">
      <c r="A524" t="s">
        <v>1747</v>
      </c>
    </row>
    <row r="525" spans="1:1" x14ac:dyDescent="0.2">
      <c r="A525" t="s">
        <v>1748</v>
      </c>
    </row>
    <row r="526" spans="1:1" x14ac:dyDescent="0.2">
      <c r="A526" t="s">
        <v>1749</v>
      </c>
    </row>
    <row r="527" spans="1:1" x14ac:dyDescent="0.2">
      <c r="A527" t="s">
        <v>1750</v>
      </c>
    </row>
    <row r="528" spans="1:1" x14ac:dyDescent="0.2">
      <c r="A528" t="s">
        <v>754</v>
      </c>
    </row>
    <row r="529" spans="1:1" x14ac:dyDescent="0.2">
      <c r="A529" t="s">
        <v>1751</v>
      </c>
    </row>
    <row r="530" spans="1:1" x14ac:dyDescent="0.2">
      <c r="A530" t="s">
        <v>1752</v>
      </c>
    </row>
    <row r="531" spans="1:1" x14ac:dyDescent="0.2">
      <c r="A531" t="s">
        <v>1753</v>
      </c>
    </row>
    <row r="532" spans="1:1" x14ac:dyDescent="0.2">
      <c r="A532" t="s">
        <v>753</v>
      </c>
    </row>
    <row r="533" spans="1:1" x14ac:dyDescent="0.2">
      <c r="A533" t="s">
        <v>1754</v>
      </c>
    </row>
    <row r="534" spans="1:1" x14ac:dyDescent="0.2">
      <c r="A534" t="s">
        <v>1755</v>
      </c>
    </row>
    <row r="535" spans="1:1" x14ac:dyDescent="0.2">
      <c r="A535" t="s">
        <v>1756</v>
      </c>
    </row>
    <row r="536" spans="1:1" x14ac:dyDescent="0.2">
      <c r="A536" t="s">
        <v>1757</v>
      </c>
    </row>
    <row r="537" spans="1:1" x14ac:dyDescent="0.2">
      <c r="A537" t="s">
        <v>1758</v>
      </c>
    </row>
    <row r="538" spans="1:1" x14ac:dyDescent="0.2">
      <c r="A538" t="s">
        <v>1759</v>
      </c>
    </row>
    <row r="539" spans="1:1" x14ac:dyDescent="0.2">
      <c r="A539" t="s">
        <v>1760</v>
      </c>
    </row>
    <row r="540" spans="1:1" x14ac:dyDescent="0.2">
      <c r="A540" t="s">
        <v>1761</v>
      </c>
    </row>
    <row r="541" spans="1:1" x14ac:dyDescent="0.2">
      <c r="A541" t="s">
        <v>1762</v>
      </c>
    </row>
    <row r="542" spans="1:1" x14ac:dyDescent="0.2">
      <c r="A542" t="s">
        <v>1763</v>
      </c>
    </row>
    <row r="543" spans="1:1" x14ac:dyDescent="0.2">
      <c r="A543" t="s">
        <v>1764</v>
      </c>
    </row>
    <row r="544" spans="1:1" x14ac:dyDescent="0.2">
      <c r="A544" t="s">
        <v>1765</v>
      </c>
    </row>
    <row r="545" spans="1:1" x14ac:dyDescent="0.2">
      <c r="A545" t="s">
        <v>1766</v>
      </c>
    </row>
    <row r="546" spans="1:1" x14ac:dyDescent="0.2">
      <c r="A546" t="s">
        <v>1767</v>
      </c>
    </row>
    <row r="547" spans="1:1" x14ac:dyDescent="0.2">
      <c r="A547" t="s">
        <v>1768</v>
      </c>
    </row>
    <row r="548" spans="1:1" x14ac:dyDescent="0.2">
      <c r="A548" t="s">
        <v>1769</v>
      </c>
    </row>
    <row r="549" spans="1:1" x14ac:dyDescent="0.2">
      <c r="A549" t="s">
        <v>1770</v>
      </c>
    </row>
    <row r="550" spans="1:1" x14ac:dyDescent="0.2">
      <c r="A550" t="s">
        <v>1771</v>
      </c>
    </row>
    <row r="551" spans="1:1" x14ac:dyDescent="0.2">
      <c r="A551" t="s">
        <v>1772</v>
      </c>
    </row>
    <row r="552" spans="1:1" x14ac:dyDescent="0.2">
      <c r="A552" t="s">
        <v>1773</v>
      </c>
    </row>
    <row r="553" spans="1:1" x14ac:dyDescent="0.2">
      <c r="A553" t="s">
        <v>1774</v>
      </c>
    </row>
    <row r="554" spans="1:1" x14ac:dyDescent="0.2">
      <c r="A554" t="s">
        <v>1775</v>
      </c>
    </row>
    <row r="555" spans="1:1" x14ac:dyDescent="0.2">
      <c r="A555" t="s">
        <v>1776</v>
      </c>
    </row>
    <row r="556" spans="1:1" x14ac:dyDescent="0.2">
      <c r="A556" t="s">
        <v>1777</v>
      </c>
    </row>
    <row r="557" spans="1:1" x14ac:dyDescent="0.2">
      <c r="A557" t="s">
        <v>1778</v>
      </c>
    </row>
    <row r="558" spans="1:1" x14ac:dyDescent="0.2">
      <c r="A558" t="s">
        <v>762</v>
      </c>
    </row>
    <row r="559" spans="1:1" x14ac:dyDescent="0.2">
      <c r="A559" t="s">
        <v>767</v>
      </c>
    </row>
    <row r="560" spans="1:1" x14ac:dyDescent="0.2">
      <c r="A560" t="s">
        <v>1779</v>
      </c>
    </row>
    <row r="561" spans="1:1" x14ac:dyDescent="0.2">
      <c r="A561" t="s">
        <v>1780</v>
      </c>
    </row>
    <row r="562" spans="1:1" x14ac:dyDescent="0.2">
      <c r="A562" t="s">
        <v>1781</v>
      </c>
    </row>
    <row r="563" spans="1:1" x14ac:dyDescent="0.2">
      <c r="A563" t="s">
        <v>1782</v>
      </c>
    </row>
    <row r="564" spans="1:1" x14ac:dyDescent="0.2">
      <c r="A564" t="s">
        <v>1783</v>
      </c>
    </row>
    <row r="565" spans="1:1" x14ac:dyDescent="0.2">
      <c r="A565" t="s">
        <v>1784</v>
      </c>
    </row>
    <row r="566" spans="1:1" x14ac:dyDescent="0.2">
      <c r="A566" t="s">
        <v>1785</v>
      </c>
    </row>
    <row r="567" spans="1:1" x14ac:dyDescent="0.2">
      <c r="A567" t="s">
        <v>1786</v>
      </c>
    </row>
    <row r="568" spans="1:1" x14ac:dyDescent="0.2">
      <c r="A568" t="s">
        <v>719</v>
      </c>
    </row>
    <row r="569" spans="1:1" x14ac:dyDescent="0.2">
      <c r="A569" t="s">
        <v>1787</v>
      </c>
    </row>
    <row r="570" spans="1:1" x14ac:dyDescent="0.2">
      <c r="A570" t="s">
        <v>1788</v>
      </c>
    </row>
    <row r="571" spans="1:1" x14ac:dyDescent="0.2">
      <c r="A571" t="s">
        <v>1789</v>
      </c>
    </row>
    <row r="572" spans="1:1" x14ac:dyDescent="0.2">
      <c r="A572" t="s">
        <v>1790</v>
      </c>
    </row>
    <row r="573" spans="1:1" x14ac:dyDescent="0.2">
      <c r="A573" t="s">
        <v>1791</v>
      </c>
    </row>
    <row r="574" spans="1:1" x14ac:dyDescent="0.2">
      <c r="A574" t="s">
        <v>1792</v>
      </c>
    </row>
    <row r="575" spans="1:1" x14ac:dyDescent="0.2">
      <c r="A575" t="s">
        <v>1793</v>
      </c>
    </row>
    <row r="576" spans="1:1" x14ac:dyDescent="0.2">
      <c r="A576" t="s">
        <v>1794</v>
      </c>
    </row>
    <row r="577" spans="1:1" x14ac:dyDescent="0.2">
      <c r="A577" t="s">
        <v>1795</v>
      </c>
    </row>
    <row r="578" spans="1:1" x14ac:dyDescent="0.2">
      <c r="A578" t="s">
        <v>1796</v>
      </c>
    </row>
    <row r="579" spans="1:1" x14ac:dyDescent="0.2">
      <c r="A579" t="s">
        <v>1797</v>
      </c>
    </row>
    <row r="580" spans="1:1" x14ac:dyDescent="0.2">
      <c r="A580" t="s">
        <v>1798</v>
      </c>
    </row>
    <row r="581" spans="1:1" x14ac:dyDescent="0.2">
      <c r="A581" t="s">
        <v>1799</v>
      </c>
    </row>
    <row r="582" spans="1:1" x14ac:dyDescent="0.2">
      <c r="A582" t="s">
        <v>1800</v>
      </c>
    </row>
    <row r="583" spans="1:1" x14ac:dyDescent="0.2">
      <c r="A583" t="s">
        <v>1801</v>
      </c>
    </row>
    <row r="584" spans="1:1" x14ac:dyDescent="0.2">
      <c r="A584" t="s">
        <v>1802</v>
      </c>
    </row>
    <row r="585" spans="1:1" x14ac:dyDescent="0.2">
      <c r="A585" t="s">
        <v>1803</v>
      </c>
    </row>
    <row r="586" spans="1:1" x14ac:dyDescent="0.2">
      <c r="A586" t="s">
        <v>1804</v>
      </c>
    </row>
    <row r="587" spans="1:1" x14ac:dyDescent="0.2">
      <c r="A587" t="s">
        <v>1805</v>
      </c>
    </row>
    <row r="588" spans="1:1" x14ac:dyDescent="0.2">
      <c r="A588" t="s">
        <v>1806</v>
      </c>
    </row>
    <row r="589" spans="1:1" x14ac:dyDescent="0.2">
      <c r="A589" t="s">
        <v>1807</v>
      </c>
    </row>
    <row r="590" spans="1:1" x14ac:dyDescent="0.2">
      <c r="A590" t="s">
        <v>1808</v>
      </c>
    </row>
    <row r="591" spans="1:1" x14ac:dyDescent="0.2">
      <c r="A591" t="s">
        <v>1809</v>
      </c>
    </row>
    <row r="592" spans="1:1" x14ac:dyDescent="0.2">
      <c r="A592" t="s">
        <v>830</v>
      </c>
    </row>
    <row r="593" spans="1:1" x14ac:dyDescent="0.2">
      <c r="A593" t="s">
        <v>1810</v>
      </c>
    </row>
    <row r="594" spans="1:1" x14ac:dyDescent="0.2">
      <c r="A594" t="s">
        <v>1811</v>
      </c>
    </row>
    <row r="595" spans="1:1" x14ac:dyDescent="0.2">
      <c r="A595" t="s">
        <v>1812</v>
      </c>
    </row>
    <row r="596" spans="1:1" x14ac:dyDescent="0.2">
      <c r="A596" t="s">
        <v>1813</v>
      </c>
    </row>
    <row r="597" spans="1:1" x14ac:dyDescent="0.2">
      <c r="A597" t="s">
        <v>1814</v>
      </c>
    </row>
    <row r="598" spans="1:1" x14ac:dyDescent="0.2">
      <c r="A598" t="s">
        <v>1815</v>
      </c>
    </row>
    <row r="599" spans="1:1" x14ac:dyDescent="0.2">
      <c r="A599" t="s">
        <v>1816</v>
      </c>
    </row>
    <row r="600" spans="1:1" x14ac:dyDescent="0.2">
      <c r="A600" t="s">
        <v>720</v>
      </c>
    </row>
    <row r="601" spans="1:1" x14ac:dyDescent="0.2">
      <c r="A601" t="s">
        <v>1817</v>
      </c>
    </row>
    <row r="602" spans="1:1" x14ac:dyDescent="0.2">
      <c r="A602" t="s">
        <v>1818</v>
      </c>
    </row>
    <row r="603" spans="1:1" x14ac:dyDescent="0.2">
      <c r="A603" t="s">
        <v>1819</v>
      </c>
    </row>
    <row r="604" spans="1:1" x14ac:dyDescent="0.2">
      <c r="A604" t="s">
        <v>1820</v>
      </c>
    </row>
    <row r="605" spans="1:1" x14ac:dyDescent="0.2">
      <c r="A605" t="s">
        <v>1821</v>
      </c>
    </row>
    <row r="606" spans="1:1" x14ac:dyDescent="0.2">
      <c r="A606" t="s">
        <v>1822</v>
      </c>
    </row>
    <row r="607" spans="1:1" x14ac:dyDescent="0.2">
      <c r="A607" t="s">
        <v>1823</v>
      </c>
    </row>
    <row r="608" spans="1:1" x14ac:dyDescent="0.2">
      <c r="A608" t="s">
        <v>1824</v>
      </c>
    </row>
    <row r="609" spans="1:1" x14ac:dyDescent="0.2">
      <c r="A609" t="s">
        <v>1825</v>
      </c>
    </row>
    <row r="610" spans="1:1" x14ac:dyDescent="0.2">
      <c r="A610" t="s">
        <v>1826</v>
      </c>
    </row>
    <row r="611" spans="1:1" x14ac:dyDescent="0.2">
      <c r="A611" t="s">
        <v>1827</v>
      </c>
    </row>
    <row r="612" spans="1:1" x14ac:dyDescent="0.2">
      <c r="A612" t="s">
        <v>918</v>
      </c>
    </row>
    <row r="613" spans="1:1" x14ac:dyDescent="0.2">
      <c r="A613" t="s">
        <v>1828</v>
      </c>
    </row>
    <row r="614" spans="1:1" x14ac:dyDescent="0.2">
      <c r="A614" t="s">
        <v>1829</v>
      </c>
    </row>
    <row r="615" spans="1:1" x14ac:dyDescent="0.2">
      <c r="A615" t="s">
        <v>1830</v>
      </c>
    </row>
    <row r="616" spans="1:1" x14ac:dyDescent="0.2">
      <c r="A616" t="s">
        <v>1831</v>
      </c>
    </row>
    <row r="617" spans="1:1" x14ac:dyDescent="0.2">
      <c r="A617" t="s">
        <v>1832</v>
      </c>
    </row>
    <row r="618" spans="1:1" x14ac:dyDescent="0.2">
      <c r="A618" t="s">
        <v>1833</v>
      </c>
    </row>
    <row r="619" spans="1:1" x14ac:dyDescent="0.2">
      <c r="A619" t="s">
        <v>766</v>
      </c>
    </row>
    <row r="620" spans="1:1" x14ac:dyDescent="0.2">
      <c r="A620" t="s">
        <v>1834</v>
      </c>
    </row>
    <row r="621" spans="1:1" x14ac:dyDescent="0.2">
      <c r="A621" t="s">
        <v>1835</v>
      </c>
    </row>
    <row r="622" spans="1:1" x14ac:dyDescent="0.2">
      <c r="A622" t="s">
        <v>877</v>
      </c>
    </row>
    <row r="623" spans="1:1" x14ac:dyDescent="0.2">
      <c r="A623" t="s">
        <v>1836</v>
      </c>
    </row>
    <row r="624" spans="1:1" x14ac:dyDescent="0.2">
      <c r="A624" t="s">
        <v>1837</v>
      </c>
    </row>
    <row r="625" spans="1:1" x14ac:dyDescent="0.2">
      <c r="A625" t="s">
        <v>1838</v>
      </c>
    </row>
    <row r="626" spans="1:1" x14ac:dyDescent="0.2">
      <c r="A626" t="s">
        <v>1839</v>
      </c>
    </row>
    <row r="627" spans="1:1" x14ac:dyDescent="0.2">
      <c r="A627" t="s">
        <v>1840</v>
      </c>
    </row>
    <row r="628" spans="1:1" x14ac:dyDescent="0.2">
      <c r="A628" t="s">
        <v>1841</v>
      </c>
    </row>
    <row r="629" spans="1:1" x14ac:dyDescent="0.2">
      <c r="A629" t="s">
        <v>1842</v>
      </c>
    </row>
    <row r="630" spans="1:1" x14ac:dyDescent="0.2">
      <c r="A630" t="s">
        <v>1843</v>
      </c>
    </row>
    <row r="631" spans="1:1" x14ac:dyDescent="0.2">
      <c r="A631" t="s">
        <v>1844</v>
      </c>
    </row>
    <row r="632" spans="1:1" x14ac:dyDescent="0.2">
      <c r="A632" t="s">
        <v>1845</v>
      </c>
    </row>
    <row r="633" spans="1:1" x14ac:dyDescent="0.2">
      <c r="A633" t="s">
        <v>1846</v>
      </c>
    </row>
    <row r="634" spans="1:1" x14ac:dyDescent="0.2">
      <c r="A634" t="s">
        <v>1847</v>
      </c>
    </row>
    <row r="635" spans="1:1" x14ac:dyDescent="0.2">
      <c r="A635" t="s">
        <v>1848</v>
      </c>
    </row>
    <row r="636" spans="1:1" x14ac:dyDescent="0.2">
      <c r="A636" t="s">
        <v>1849</v>
      </c>
    </row>
    <row r="637" spans="1:1" x14ac:dyDescent="0.2">
      <c r="A637" t="s">
        <v>1850</v>
      </c>
    </row>
    <row r="638" spans="1:1" x14ac:dyDescent="0.2">
      <c r="A638" t="s">
        <v>1851</v>
      </c>
    </row>
    <row r="639" spans="1:1" x14ac:dyDescent="0.2">
      <c r="A639" t="s">
        <v>1852</v>
      </c>
    </row>
    <row r="640" spans="1:1" x14ac:dyDescent="0.2">
      <c r="A640" s="2" t="s">
        <v>1853</v>
      </c>
    </row>
    <row r="641" spans="1:1" x14ac:dyDescent="0.2">
      <c r="A641" t="s">
        <v>1854</v>
      </c>
    </row>
    <row r="642" spans="1:1" x14ac:dyDescent="0.2">
      <c r="A642" t="s">
        <v>1855</v>
      </c>
    </row>
    <row r="643" spans="1:1" x14ac:dyDescent="0.2">
      <c r="A643" t="s">
        <v>1856</v>
      </c>
    </row>
    <row r="644" spans="1:1" x14ac:dyDescent="0.2">
      <c r="A644" t="s">
        <v>1857</v>
      </c>
    </row>
    <row r="645" spans="1:1" x14ac:dyDescent="0.2">
      <c r="A645" t="s">
        <v>1858</v>
      </c>
    </row>
    <row r="646" spans="1:1" x14ac:dyDescent="0.2">
      <c r="A646" t="s">
        <v>1859</v>
      </c>
    </row>
    <row r="647" spans="1:1" x14ac:dyDescent="0.2">
      <c r="A647" t="s">
        <v>1860</v>
      </c>
    </row>
    <row r="648" spans="1:1" x14ac:dyDescent="0.2">
      <c r="A648" t="s">
        <v>1861</v>
      </c>
    </row>
    <row r="649" spans="1:1" x14ac:dyDescent="0.2">
      <c r="A649" t="s">
        <v>1862</v>
      </c>
    </row>
    <row r="650" spans="1:1" x14ac:dyDescent="0.2">
      <c r="A650" t="s">
        <v>1863</v>
      </c>
    </row>
    <row r="651" spans="1:1" x14ac:dyDescent="0.2">
      <c r="A651" t="s">
        <v>1864</v>
      </c>
    </row>
    <row r="652" spans="1:1" x14ac:dyDescent="0.2">
      <c r="A652" s="2" t="s">
        <v>790</v>
      </c>
    </row>
    <row r="653" spans="1:1" x14ac:dyDescent="0.2">
      <c r="A653" t="s">
        <v>1865</v>
      </c>
    </row>
    <row r="654" spans="1:1" x14ac:dyDescent="0.2">
      <c r="A654" t="s">
        <v>1866</v>
      </c>
    </row>
    <row r="655" spans="1:1" x14ac:dyDescent="0.2">
      <c r="A655" t="s">
        <v>747</v>
      </c>
    </row>
    <row r="656" spans="1:1" x14ac:dyDescent="0.2">
      <c r="A656" t="s">
        <v>1867</v>
      </c>
    </row>
    <row r="657" spans="1:1" x14ac:dyDescent="0.2">
      <c r="A657" t="s">
        <v>1868</v>
      </c>
    </row>
    <row r="658" spans="1:1" x14ac:dyDescent="0.2">
      <c r="A658" t="s">
        <v>1869</v>
      </c>
    </row>
    <row r="659" spans="1:1" x14ac:dyDescent="0.2">
      <c r="A659" t="s">
        <v>690</v>
      </c>
    </row>
    <row r="660" spans="1:1" x14ac:dyDescent="0.2">
      <c r="A660" t="s">
        <v>1870</v>
      </c>
    </row>
    <row r="661" spans="1:1" x14ac:dyDescent="0.2">
      <c r="A661" t="s">
        <v>1871</v>
      </c>
    </row>
    <row r="662" spans="1:1" x14ac:dyDescent="0.2">
      <c r="A662" t="s">
        <v>1872</v>
      </c>
    </row>
    <row r="663" spans="1:1" x14ac:dyDescent="0.2">
      <c r="A663" t="s">
        <v>1873</v>
      </c>
    </row>
    <row r="664" spans="1:1" x14ac:dyDescent="0.2">
      <c r="A664" t="s">
        <v>1874</v>
      </c>
    </row>
    <row r="665" spans="1:1" x14ac:dyDescent="0.2">
      <c r="A665" t="s">
        <v>1875</v>
      </c>
    </row>
    <row r="666" spans="1:1" x14ac:dyDescent="0.2">
      <c r="A666" t="s">
        <v>1876</v>
      </c>
    </row>
    <row r="667" spans="1:1" x14ac:dyDescent="0.2">
      <c r="A667" t="s">
        <v>892</v>
      </c>
    </row>
    <row r="668" spans="1:1" x14ac:dyDescent="0.2">
      <c r="A668" t="s">
        <v>1877</v>
      </c>
    </row>
    <row r="669" spans="1:1" x14ac:dyDescent="0.2">
      <c r="A669" t="s">
        <v>712</v>
      </c>
    </row>
    <row r="670" spans="1:1" x14ac:dyDescent="0.2">
      <c r="A670" t="s">
        <v>1878</v>
      </c>
    </row>
    <row r="671" spans="1:1" x14ac:dyDescent="0.2">
      <c r="A671" t="s">
        <v>1879</v>
      </c>
    </row>
    <row r="672" spans="1:1" x14ac:dyDescent="0.2">
      <c r="A672" t="s">
        <v>1880</v>
      </c>
    </row>
    <row r="673" spans="1:1" x14ac:dyDescent="0.2">
      <c r="A673" t="s">
        <v>1881</v>
      </c>
    </row>
    <row r="674" spans="1:1" x14ac:dyDescent="0.2">
      <c r="A674" t="s">
        <v>677</v>
      </c>
    </row>
    <row r="675" spans="1:1" x14ac:dyDescent="0.2">
      <c r="A675" t="s">
        <v>1882</v>
      </c>
    </row>
    <row r="676" spans="1:1" x14ac:dyDescent="0.2">
      <c r="A676" t="s">
        <v>1883</v>
      </c>
    </row>
    <row r="677" spans="1:1" x14ac:dyDescent="0.2">
      <c r="A677" t="s">
        <v>1884</v>
      </c>
    </row>
    <row r="678" spans="1:1" x14ac:dyDescent="0.2">
      <c r="A678" t="s">
        <v>1885</v>
      </c>
    </row>
    <row r="679" spans="1:1" x14ac:dyDescent="0.2">
      <c r="A679" t="s">
        <v>1886</v>
      </c>
    </row>
    <row r="680" spans="1:1" x14ac:dyDescent="0.2">
      <c r="A680" t="s">
        <v>1887</v>
      </c>
    </row>
    <row r="681" spans="1:1" x14ac:dyDescent="0.2">
      <c r="A681" t="s">
        <v>1888</v>
      </c>
    </row>
    <row r="682" spans="1:1" x14ac:dyDescent="0.2">
      <c r="A682" t="s">
        <v>1889</v>
      </c>
    </row>
    <row r="683" spans="1:1" x14ac:dyDescent="0.2">
      <c r="A683" t="s">
        <v>1890</v>
      </c>
    </row>
    <row r="684" spans="1:1" x14ac:dyDescent="0.2">
      <c r="A684" t="s">
        <v>1891</v>
      </c>
    </row>
    <row r="685" spans="1:1" x14ac:dyDescent="0.2">
      <c r="A685" t="s">
        <v>1892</v>
      </c>
    </row>
    <row r="686" spans="1:1" x14ac:dyDescent="0.2">
      <c r="A686" t="s">
        <v>1893</v>
      </c>
    </row>
    <row r="687" spans="1:1" x14ac:dyDescent="0.2">
      <c r="A687" t="s">
        <v>1894</v>
      </c>
    </row>
    <row r="688" spans="1:1" x14ac:dyDescent="0.2">
      <c r="A688" t="s">
        <v>1895</v>
      </c>
    </row>
    <row r="689" spans="1:1" x14ac:dyDescent="0.2">
      <c r="A689" t="s">
        <v>1896</v>
      </c>
    </row>
    <row r="690" spans="1:1" x14ac:dyDescent="0.2">
      <c r="A690" t="s">
        <v>1897</v>
      </c>
    </row>
    <row r="691" spans="1:1" x14ac:dyDescent="0.2">
      <c r="A691" t="s">
        <v>1898</v>
      </c>
    </row>
    <row r="692" spans="1:1" x14ac:dyDescent="0.2">
      <c r="A692" t="s">
        <v>1899</v>
      </c>
    </row>
    <row r="693" spans="1:1" x14ac:dyDescent="0.2">
      <c r="A693" t="s">
        <v>1900</v>
      </c>
    </row>
    <row r="694" spans="1:1" x14ac:dyDescent="0.2">
      <c r="A694" t="s">
        <v>1901</v>
      </c>
    </row>
    <row r="695" spans="1:1" x14ac:dyDescent="0.2">
      <c r="A695" t="s">
        <v>1902</v>
      </c>
    </row>
    <row r="696" spans="1:1" x14ac:dyDescent="0.2">
      <c r="A696" t="s">
        <v>769</v>
      </c>
    </row>
    <row r="697" spans="1:1" x14ac:dyDescent="0.2">
      <c r="A697" t="s">
        <v>1903</v>
      </c>
    </row>
    <row r="698" spans="1:1" x14ac:dyDescent="0.2">
      <c r="A698" t="s">
        <v>1904</v>
      </c>
    </row>
    <row r="699" spans="1:1" x14ac:dyDescent="0.2">
      <c r="A699" t="s">
        <v>1905</v>
      </c>
    </row>
    <row r="700" spans="1:1" x14ac:dyDescent="0.2">
      <c r="A700" t="s">
        <v>1906</v>
      </c>
    </row>
    <row r="701" spans="1:1" x14ac:dyDescent="0.2">
      <c r="A701" t="s">
        <v>1907</v>
      </c>
    </row>
    <row r="702" spans="1:1" x14ac:dyDescent="0.2">
      <c r="A702" t="s">
        <v>1908</v>
      </c>
    </row>
    <row r="703" spans="1:1" x14ac:dyDescent="0.2">
      <c r="A703" t="s">
        <v>1909</v>
      </c>
    </row>
    <row r="704" spans="1:1" x14ac:dyDescent="0.2">
      <c r="A704" t="s">
        <v>1910</v>
      </c>
    </row>
    <row r="705" spans="1:1" x14ac:dyDescent="0.2">
      <c r="A705" t="s">
        <v>1911</v>
      </c>
    </row>
    <row r="706" spans="1:1" x14ac:dyDescent="0.2">
      <c r="A706" t="s">
        <v>1912</v>
      </c>
    </row>
    <row r="707" spans="1:1" x14ac:dyDescent="0.2">
      <c r="A707" t="s">
        <v>1913</v>
      </c>
    </row>
    <row r="708" spans="1:1" x14ac:dyDescent="0.2">
      <c r="A708" t="s">
        <v>1914</v>
      </c>
    </row>
    <row r="709" spans="1:1" x14ac:dyDescent="0.2">
      <c r="A709" t="s">
        <v>1915</v>
      </c>
    </row>
    <row r="710" spans="1:1" x14ac:dyDescent="0.2">
      <c r="A710" t="s">
        <v>812</v>
      </c>
    </row>
    <row r="711" spans="1:1" x14ac:dyDescent="0.2">
      <c r="A711" t="s">
        <v>1916</v>
      </c>
    </row>
    <row r="712" spans="1:1" x14ac:dyDescent="0.2">
      <c r="A712" t="s">
        <v>1917</v>
      </c>
    </row>
    <row r="713" spans="1:1" x14ac:dyDescent="0.2">
      <c r="A713" t="s">
        <v>1918</v>
      </c>
    </row>
    <row r="714" spans="1:1" x14ac:dyDescent="0.2">
      <c r="A714" t="s">
        <v>1919</v>
      </c>
    </row>
    <row r="715" spans="1:1" x14ac:dyDescent="0.2">
      <c r="A715" t="s">
        <v>1920</v>
      </c>
    </row>
    <row r="716" spans="1:1" x14ac:dyDescent="0.2">
      <c r="A716" t="s">
        <v>1921</v>
      </c>
    </row>
    <row r="717" spans="1:1" x14ac:dyDescent="0.2">
      <c r="A717" t="s">
        <v>1922</v>
      </c>
    </row>
    <row r="718" spans="1:1" x14ac:dyDescent="0.2">
      <c r="A718" t="s">
        <v>1923</v>
      </c>
    </row>
    <row r="719" spans="1:1" x14ac:dyDescent="0.2">
      <c r="A719" t="s">
        <v>1924</v>
      </c>
    </row>
    <row r="720" spans="1:1" x14ac:dyDescent="0.2">
      <c r="A720" t="s">
        <v>1925</v>
      </c>
    </row>
    <row r="721" spans="1:1" x14ac:dyDescent="0.2">
      <c r="A721" t="s">
        <v>1926</v>
      </c>
    </row>
    <row r="722" spans="1:1" x14ac:dyDescent="0.2">
      <c r="A722" t="s">
        <v>1927</v>
      </c>
    </row>
    <row r="723" spans="1:1" x14ac:dyDescent="0.2">
      <c r="A723" t="s">
        <v>1928</v>
      </c>
    </row>
    <row r="724" spans="1:1" x14ac:dyDescent="0.2">
      <c r="A724" t="s">
        <v>1929</v>
      </c>
    </row>
    <row r="725" spans="1:1" x14ac:dyDescent="0.2">
      <c r="A725" t="s">
        <v>1930</v>
      </c>
    </row>
    <row r="726" spans="1:1" x14ac:dyDescent="0.2">
      <c r="A726" t="s">
        <v>1931</v>
      </c>
    </row>
    <row r="727" spans="1:1" x14ac:dyDescent="0.2">
      <c r="A727" t="s">
        <v>1932</v>
      </c>
    </row>
    <row r="728" spans="1:1" x14ac:dyDescent="0.2">
      <c r="A728" t="s">
        <v>1933</v>
      </c>
    </row>
    <row r="729" spans="1:1" x14ac:dyDescent="0.2">
      <c r="A729" t="s">
        <v>1934</v>
      </c>
    </row>
    <row r="730" spans="1:1" x14ac:dyDescent="0.2">
      <c r="A730" t="s">
        <v>1935</v>
      </c>
    </row>
    <row r="731" spans="1:1" x14ac:dyDescent="0.2">
      <c r="A731" t="s">
        <v>1936</v>
      </c>
    </row>
    <row r="732" spans="1:1" x14ac:dyDescent="0.2">
      <c r="A732" t="s">
        <v>1937</v>
      </c>
    </row>
    <row r="733" spans="1:1" x14ac:dyDescent="0.2">
      <c r="A733" t="s">
        <v>1938</v>
      </c>
    </row>
    <row r="734" spans="1:1" x14ac:dyDescent="0.2">
      <c r="A734" t="s">
        <v>1939</v>
      </c>
    </row>
    <row r="735" spans="1:1" x14ac:dyDescent="0.2">
      <c r="A735" t="s">
        <v>1940</v>
      </c>
    </row>
    <row r="736" spans="1:1" x14ac:dyDescent="0.2">
      <c r="A736" t="s">
        <v>1941</v>
      </c>
    </row>
    <row r="737" spans="1:1" x14ac:dyDescent="0.2">
      <c r="A737" t="s">
        <v>1942</v>
      </c>
    </row>
    <row r="738" spans="1:1" x14ac:dyDescent="0.2">
      <c r="A738" t="s">
        <v>1943</v>
      </c>
    </row>
    <row r="739" spans="1:1" x14ac:dyDescent="0.2">
      <c r="A739" t="s">
        <v>1944</v>
      </c>
    </row>
    <row r="740" spans="1:1" x14ac:dyDescent="0.2">
      <c r="A740" t="s">
        <v>1945</v>
      </c>
    </row>
    <row r="741" spans="1:1" x14ac:dyDescent="0.2">
      <c r="A741" t="s">
        <v>1946</v>
      </c>
    </row>
    <row r="742" spans="1:1" x14ac:dyDescent="0.2">
      <c r="A742" t="s">
        <v>1947</v>
      </c>
    </row>
    <row r="743" spans="1:1" x14ac:dyDescent="0.2">
      <c r="A743" t="s">
        <v>1948</v>
      </c>
    </row>
    <row r="744" spans="1:1" x14ac:dyDescent="0.2">
      <c r="A744" t="s">
        <v>1949</v>
      </c>
    </row>
    <row r="745" spans="1:1" x14ac:dyDescent="0.2">
      <c r="A745" t="s">
        <v>1950</v>
      </c>
    </row>
    <row r="746" spans="1:1" x14ac:dyDescent="0.2">
      <c r="A746" t="s">
        <v>1951</v>
      </c>
    </row>
    <row r="747" spans="1:1" x14ac:dyDescent="0.2">
      <c r="A747" t="s">
        <v>1952</v>
      </c>
    </row>
    <row r="748" spans="1:1" x14ac:dyDescent="0.2">
      <c r="A748" t="s">
        <v>1953</v>
      </c>
    </row>
    <row r="749" spans="1:1" x14ac:dyDescent="0.2">
      <c r="A749" t="s">
        <v>1954</v>
      </c>
    </row>
    <row r="750" spans="1:1" x14ac:dyDescent="0.2">
      <c r="A750" t="s">
        <v>1955</v>
      </c>
    </row>
    <row r="751" spans="1:1" x14ac:dyDescent="0.2">
      <c r="A751" t="s">
        <v>1956</v>
      </c>
    </row>
    <row r="752" spans="1:1" x14ac:dyDescent="0.2">
      <c r="A752" t="s">
        <v>1957</v>
      </c>
    </row>
    <row r="753" spans="1:1" x14ac:dyDescent="0.2">
      <c r="A753" t="s">
        <v>1958</v>
      </c>
    </row>
    <row r="754" spans="1:1" x14ac:dyDescent="0.2">
      <c r="A754" t="s">
        <v>1959</v>
      </c>
    </row>
    <row r="755" spans="1:1" x14ac:dyDescent="0.2">
      <c r="A755" t="s">
        <v>1960</v>
      </c>
    </row>
    <row r="756" spans="1:1" x14ac:dyDescent="0.2">
      <c r="A756" t="s">
        <v>1961</v>
      </c>
    </row>
    <row r="757" spans="1:1" x14ac:dyDescent="0.2">
      <c r="A757" t="s">
        <v>1962</v>
      </c>
    </row>
    <row r="758" spans="1:1" x14ac:dyDescent="0.2">
      <c r="A758" t="s">
        <v>1963</v>
      </c>
    </row>
    <row r="759" spans="1:1" x14ac:dyDescent="0.2">
      <c r="A759" t="s">
        <v>1964</v>
      </c>
    </row>
    <row r="760" spans="1:1" x14ac:dyDescent="0.2">
      <c r="A760" t="s">
        <v>1965</v>
      </c>
    </row>
    <row r="761" spans="1:1" x14ac:dyDescent="0.2">
      <c r="A761" t="s">
        <v>1966</v>
      </c>
    </row>
    <row r="762" spans="1:1" x14ac:dyDescent="0.2">
      <c r="A762" t="s">
        <v>1967</v>
      </c>
    </row>
    <row r="763" spans="1:1" x14ac:dyDescent="0.2">
      <c r="A763" t="s">
        <v>1968</v>
      </c>
    </row>
    <row r="764" spans="1:1" x14ac:dyDescent="0.2">
      <c r="A764" t="s">
        <v>1969</v>
      </c>
    </row>
    <row r="765" spans="1:1" x14ac:dyDescent="0.2">
      <c r="A765" t="s">
        <v>1970</v>
      </c>
    </row>
    <row r="766" spans="1:1" x14ac:dyDescent="0.2">
      <c r="A766" t="s">
        <v>1971</v>
      </c>
    </row>
    <row r="767" spans="1:1" x14ac:dyDescent="0.2">
      <c r="A767" t="s">
        <v>1972</v>
      </c>
    </row>
    <row r="768" spans="1:1" x14ac:dyDescent="0.2">
      <c r="A768" t="s">
        <v>1973</v>
      </c>
    </row>
    <row r="769" spans="1:1" x14ac:dyDescent="0.2">
      <c r="A769" t="s">
        <v>1974</v>
      </c>
    </row>
    <row r="770" spans="1:1" x14ac:dyDescent="0.2">
      <c r="A770" t="s">
        <v>1975</v>
      </c>
    </row>
    <row r="771" spans="1:1" x14ac:dyDescent="0.2">
      <c r="A771" t="s">
        <v>1976</v>
      </c>
    </row>
    <row r="772" spans="1:1" x14ac:dyDescent="0.2">
      <c r="A772" t="s">
        <v>824</v>
      </c>
    </row>
    <row r="773" spans="1:1" x14ac:dyDescent="0.2">
      <c r="A773" t="s">
        <v>694</v>
      </c>
    </row>
    <row r="774" spans="1:1" x14ac:dyDescent="0.2">
      <c r="A774" t="s">
        <v>1977</v>
      </c>
    </row>
    <row r="775" spans="1:1" x14ac:dyDescent="0.2">
      <c r="A775" t="s">
        <v>1978</v>
      </c>
    </row>
    <row r="776" spans="1:1" x14ac:dyDescent="0.2">
      <c r="A776" t="s">
        <v>1979</v>
      </c>
    </row>
    <row r="777" spans="1:1" x14ac:dyDescent="0.2">
      <c r="A777" t="s">
        <v>1980</v>
      </c>
    </row>
    <row r="778" spans="1:1" x14ac:dyDescent="0.2">
      <c r="A778" t="s">
        <v>1981</v>
      </c>
    </row>
    <row r="779" spans="1:1" x14ac:dyDescent="0.2">
      <c r="A779" t="s">
        <v>1982</v>
      </c>
    </row>
    <row r="780" spans="1:1" x14ac:dyDescent="0.2">
      <c r="A780" t="s">
        <v>1983</v>
      </c>
    </row>
    <row r="781" spans="1:1" x14ac:dyDescent="0.2">
      <c r="A781" t="s">
        <v>1984</v>
      </c>
    </row>
    <row r="782" spans="1:1" x14ac:dyDescent="0.2">
      <c r="A782" t="s">
        <v>1985</v>
      </c>
    </row>
    <row r="783" spans="1:1" x14ac:dyDescent="0.2">
      <c r="A783" t="s">
        <v>1986</v>
      </c>
    </row>
    <row r="784" spans="1:1" x14ac:dyDescent="0.2">
      <c r="A784" t="s">
        <v>1987</v>
      </c>
    </row>
    <row r="785" spans="1:1" x14ac:dyDescent="0.2">
      <c r="A785" t="s">
        <v>1988</v>
      </c>
    </row>
    <row r="786" spans="1:1" x14ac:dyDescent="0.2">
      <c r="A786" t="s">
        <v>1989</v>
      </c>
    </row>
    <row r="787" spans="1:1" x14ac:dyDescent="0.2">
      <c r="A787" t="s">
        <v>1990</v>
      </c>
    </row>
    <row r="788" spans="1:1" x14ac:dyDescent="0.2">
      <c r="A788" t="s">
        <v>1991</v>
      </c>
    </row>
    <row r="789" spans="1:1" x14ac:dyDescent="0.2">
      <c r="A789" t="s">
        <v>1992</v>
      </c>
    </row>
    <row r="790" spans="1:1" x14ac:dyDescent="0.2">
      <c r="A790" t="s">
        <v>1993</v>
      </c>
    </row>
    <row r="791" spans="1:1" x14ac:dyDescent="0.2">
      <c r="A791" t="s">
        <v>1994</v>
      </c>
    </row>
    <row r="792" spans="1:1" x14ac:dyDescent="0.2">
      <c r="A792" t="s">
        <v>1995</v>
      </c>
    </row>
    <row r="793" spans="1:1" x14ac:dyDescent="0.2">
      <c r="A793" t="s">
        <v>1996</v>
      </c>
    </row>
    <row r="794" spans="1:1" x14ac:dyDescent="0.2">
      <c r="A794" t="s">
        <v>1997</v>
      </c>
    </row>
    <row r="795" spans="1:1" x14ac:dyDescent="0.2">
      <c r="A795" t="s">
        <v>1998</v>
      </c>
    </row>
    <row r="796" spans="1:1" x14ac:dyDescent="0.2">
      <c r="A796" t="s">
        <v>1999</v>
      </c>
    </row>
    <row r="797" spans="1:1" x14ac:dyDescent="0.2">
      <c r="A797" t="s">
        <v>774</v>
      </c>
    </row>
    <row r="798" spans="1:1" x14ac:dyDescent="0.2">
      <c r="A798" t="s">
        <v>2000</v>
      </c>
    </row>
    <row r="799" spans="1:1" x14ac:dyDescent="0.2">
      <c r="A799" t="s">
        <v>2001</v>
      </c>
    </row>
    <row r="800" spans="1:1" x14ac:dyDescent="0.2">
      <c r="A800" t="s">
        <v>2002</v>
      </c>
    </row>
    <row r="801" spans="1:1" x14ac:dyDescent="0.2">
      <c r="A801" t="s">
        <v>2003</v>
      </c>
    </row>
    <row r="802" spans="1:1" x14ac:dyDescent="0.2">
      <c r="A802" t="s">
        <v>2004</v>
      </c>
    </row>
    <row r="803" spans="1:1" x14ac:dyDescent="0.2">
      <c r="A803" t="s">
        <v>2005</v>
      </c>
    </row>
    <row r="804" spans="1:1" x14ac:dyDescent="0.2">
      <c r="A804" t="s">
        <v>2006</v>
      </c>
    </row>
    <row r="805" spans="1:1" x14ac:dyDescent="0.2">
      <c r="A805" t="s">
        <v>2007</v>
      </c>
    </row>
    <row r="806" spans="1:1" x14ac:dyDescent="0.2">
      <c r="A806" t="s">
        <v>2008</v>
      </c>
    </row>
    <row r="807" spans="1:1" x14ac:dyDescent="0.2">
      <c r="A807" t="s">
        <v>2009</v>
      </c>
    </row>
    <row r="808" spans="1:1" x14ac:dyDescent="0.2">
      <c r="A808" t="s">
        <v>2010</v>
      </c>
    </row>
    <row r="809" spans="1:1" x14ac:dyDescent="0.2">
      <c r="A809" t="s">
        <v>716</v>
      </c>
    </row>
    <row r="810" spans="1:1" x14ac:dyDescent="0.2">
      <c r="A810" t="s">
        <v>2011</v>
      </c>
    </row>
    <row r="811" spans="1:1" x14ac:dyDescent="0.2">
      <c r="A811" t="s">
        <v>2012</v>
      </c>
    </row>
    <row r="812" spans="1:1" x14ac:dyDescent="0.2">
      <c r="A812" t="s">
        <v>2013</v>
      </c>
    </row>
    <row r="813" spans="1:1" x14ac:dyDescent="0.2">
      <c r="A813" t="s">
        <v>2014</v>
      </c>
    </row>
    <row r="814" spans="1:1" x14ac:dyDescent="0.2">
      <c r="A814" t="s">
        <v>2015</v>
      </c>
    </row>
    <row r="815" spans="1:1" x14ac:dyDescent="0.2">
      <c r="A815" t="s">
        <v>2016</v>
      </c>
    </row>
    <row r="816" spans="1:1" x14ac:dyDescent="0.2">
      <c r="A816" t="s">
        <v>2017</v>
      </c>
    </row>
    <row r="817" spans="1:1" x14ac:dyDescent="0.2">
      <c r="A817" t="s">
        <v>2018</v>
      </c>
    </row>
    <row r="818" spans="1:1" x14ac:dyDescent="0.2">
      <c r="A818" t="s">
        <v>2019</v>
      </c>
    </row>
    <row r="819" spans="1:1" x14ac:dyDescent="0.2">
      <c r="A819" t="s">
        <v>2020</v>
      </c>
    </row>
    <row r="820" spans="1:1" x14ac:dyDescent="0.2">
      <c r="A820" t="s">
        <v>2021</v>
      </c>
    </row>
    <row r="821" spans="1:1" x14ac:dyDescent="0.2">
      <c r="A821" t="s">
        <v>2022</v>
      </c>
    </row>
    <row r="822" spans="1:1" x14ac:dyDescent="0.2">
      <c r="A822" t="s">
        <v>2023</v>
      </c>
    </row>
    <row r="823" spans="1:1" x14ac:dyDescent="0.2">
      <c r="A823" t="s">
        <v>2024</v>
      </c>
    </row>
    <row r="824" spans="1:1" x14ac:dyDescent="0.2">
      <c r="A824" t="s">
        <v>2025</v>
      </c>
    </row>
    <row r="825" spans="1:1" x14ac:dyDescent="0.2">
      <c r="A825" t="s">
        <v>2026</v>
      </c>
    </row>
    <row r="826" spans="1:1" x14ac:dyDescent="0.2">
      <c r="A826" t="s">
        <v>2027</v>
      </c>
    </row>
    <row r="827" spans="1:1" x14ac:dyDescent="0.2">
      <c r="A827" t="s">
        <v>2028</v>
      </c>
    </row>
    <row r="828" spans="1:1" x14ac:dyDescent="0.2">
      <c r="A828" t="s">
        <v>2029</v>
      </c>
    </row>
    <row r="829" spans="1:1" x14ac:dyDescent="0.2">
      <c r="A829" t="s">
        <v>2030</v>
      </c>
    </row>
    <row r="830" spans="1:1" x14ac:dyDescent="0.2">
      <c r="A830" t="s">
        <v>2031</v>
      </c>
    </row>
    <row r="831" spans="1:1" x14ac:dyDescent="0.2">
      <c r="A831" t="s">
        <v>919</v>
      </c>
    </row>
    <row r="832" spans="1:1" x14ac:dyDescent="0.2">
      <c r="A832" t="s">
        <v>2032</v>
      </c>
    </row>
    <row r="833" spans="1:1" x14ac:dyDescent="0.2">
      <c r="A833" t="s">
        <v>746</v>
      </c>
    </row>
    <row r="834" spans="1:1" x14ac:dyDescent="0.2">
      <c r="A834" t="s">
        <v>2033</v>
      </c>
    </row>
    <row r="835" spans="1:1" x14ac:dyDescent="0.2">
      <c r="A835" t="s">
        <v>2034</v>
      </c>
    </row>
    <row r="836" spans="1:1" x14ac:dyDescent="0.2">
      <c r="A836" t="s">
        <v>2035</v>
      </c>
    </row>
    <row r="837" spans="1:1" x14ac:dyDescent="0.2">
      <c r="A837" t="s">
        <v>2036</v>
      </c>
    </row>
    <row r="838" spans="1:1" x14ac:dyDescent="0.2">
      <c r="A838" t="s">
        <v>2037</v>
      </c>
    </row>
    <row r="839" spans="1:1" x14ac:dyDescent="0.2">
      <c r="A839" t="s">
        <v>2038</v>
      </c>
    </row>
    <row r="840" spans="1:1" x14ac:dyDescent="0.2">
      <c r="A840" t="s">
        <v>2039</v>
      </c>
    </row>
    <row r="841" spans="1:1" x14ac:dyDescent="0.2">
      <c r="A841" t="s">
        <v>2040</v>
      </c>
    </row>
    <row r="842" spans="1:1" x14ac:dyDescent="0.2">
      <c r="A842" t="s">
        <v>2041</v>
      </c>
    </row>
    <row r="843" spans="1:1" x14ac:dyDescent="0.2">
      <c r="A843" t="s">
        <v>2042</v>
      </c>
    </row>
    <row r="844" spans="1:1" x14ac:dyDescent="0.2">
      <c r="A844" t="s">
        <v>2043</v>
      </c>
    </row>
    <row r="845" spans="1:1" x14ac:dyDescent="0.2">
      <c r="A845" t="s">
        <v>862</v>
      </c>
    </row>
    <row r="846" spans="1:1" x14ac:dyDescent="0.2">
      <c r="A846" t="s">
        <v>2044</v>
      </c>
    </row>
    <row r="847" spans="1:1" x14ac:dyDescent="0.2">
      <c r="A847" t="s">
        <v>2045</v>
      </c>
    </row>
    <row r="848" spans="1:1" x14ac:dyDescent="0.2">
      <c r="A848" t="s">
        <v>2046</v>
      </c>
    </row>
    <row r="849" spans="1:1" x14ac:dyDescent="0.2">
      <c r="A849" t="s">
        <v>2047</v>
      </c>
    </row>
    <row r="850" spans="1:1" x14ac:dyDescent="0.2">
      <c r="A850" t="s">
        <v>691</v>
      </c>
    </row>
    <row r="851" spans="1:1" x14ac:dyDescent="0.2">
      <c r="A851" s="2" t="s">
        <v>682</v>
      </c>
    </row>
    <row r="852" spans="1:1" x14ac:dyDescent="0.2">
      <c r="A852" t="s">
        <v>2048</v>
      </c>
    </row>
    <row r="853" spans="1:1" x14ac:dyDescent="0.2">
      <c r="A853" t="s">
        <v>2049</v>
      </c>
    </row>
    <row r="854" spans="1:1" x14ac:dyDescent="0.2">
      <c r="A854" t="s">
        <v>2050</v>
      </c>
    </row>
    <row r="855" spans="1:1" x14ac:dyDescent="0.2">
      <c r="A855" t="s">
        <v>2051</v>
      </c>
    </row>
    <row r="856" spans="1:1" x14ac:dyDescent="0.2">
      <c r="A856" t="s">
        <v>2052</v>
      </c>
    </row>
    <row r="857" spans="1:1" x14ac:dyDescent="0.2">
      <c r="A857" t="s">
        <v>2053</v>
      </c>
    </row>
    <row r="858" spans="1:1" x14ac:dyDescent="0.2">
      <c r="A858" t="s">
        <v>2054</v>
      </c>
    </row>
    <row r="859" spans="1:1" x14ac:dyDescent="0.2">
      <c r="A859" t="s">
        <v>2055</v>
      </c>
    </row>
    <row r="860" spans="1:1" x14ac:dyDescent="0.2">
      <c r="A860" t="s">
        <v>2056</v>
      </c>
    </row>
    <row r="861" spans="1:1" x14ac:dyDescent="0.2">
      <c r="A861" t="s">
        <v>1173</v>
      </c>
    </row>
    <row r="862" spans="1:1" x14ac:dyDescent="0.2">
      <c r="A862" t="s">
        <v>2057</v>
      </c>
    </row>
    <row r="863" spans="1:1" x14ac:dyDescent="0.2">
      <c r="A863" t="s">
        <v>2058</v>
      </c>
    </row>
    <row r="864" spans="1:1" x14ac:dyDescent="0.2">
      <c r="A864" t="s">
        <v>2059</v>
      </c>
    </row>
    <row r="865" spans="1:1" x14ac:dyDescent="0.2">
      <c r="A865" s="2" t="s">
        <v>938</v>
      </c>
    </row>
    <row r="866" spans="1:1" x14ac:dyDescent="0.2">
      <c r="A866" s="2" t="s">
        <v>906</v>
      </c>
    </row>
    <row r="867" spans="1:1" x14ac:dyDescent="0.2">
      <c r="A867" t="s">
        <v>916</v>
      </c>
    </row>
    <row r="868" spans="1:1" x14ac:dyDescent="0.2">
      <c r="A868" s="2" t="s">
        <v>893</v>
      </c>
    </row>
  </sheetData>
  <sortState xmlns:xlrd2="http://schemas.microsoft.com/office/spreadsheetml/2017/richdata2" ref="A2:A928">
    <sortCondition ref="A2:A92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778D-A242-B244-816E-7457A47242DB}">
  <sheetPr codeName="Sheet11"/>
  <dimension ref="A1:B12"/>
  <sheetViews>
    <sheetView workbookViewId="0">
      <selection activeCell="G41" sqref="G41"/>
    </sheetView>
  </sheetViews>
  <sheetFormatPr baseColWidth="10" defaultColWidth="11.3984375" defaultRowHeight="14" x14ac:dyDescent="0.2"/>
  <cols>
    <col min="2" max="2" width="29.19921875" bestFit="1" customWidth="1"/>
  </cols>
  <sheetData>
    <row r="1" spans="1:2" x14ac:dyDescent="0.2">
      <c r="A1" s="2" t="s">
        <v>4</v>
      </c>
      <c r="B1" s="2" t="s">
        <v>2060</v>
      </c>
    </row>
    <row r="2" spans="1:2" x14ac:dyDescent="0.2">
      <c r="A2" s="2" t="s">
        <v>6</v>
      </c>
      <c r="B2" s="2" t="s">
        <v>2061</v>
      </c>
    </row>
    <row r="3" spans="1:2" x14ac:dyDescent="0.2">
      <c r="A3" s="2" t="s">
        <v>8</v>
      </c>
      <c r="B3" s="2" t="s">
        <v>2062</v>
      </c>
    </row>
    <row r="4" spans="1:2" x14ac:dyDescent="0.2">
      <c r="A4" s="2" t="s">
        <v>10</v>
      </c>
      <c r="B4" s="2" t="s">
        <v>2063</v>
      </c>
    </row>
    <row r="5" spans="1:2" x14ac:dyDescent="0.2">
      <c r="A5" s="2" t="s">
        <v>6</v>
      </c>
      <c r="B5" s="2" t="s">
        <v>1024</v>
      </c>
    </row>
    <row r="6" spans="1:2" x14ac:dyDescent="0.2">
      <c r="A6" s="2" t="s">
        <v>12</v>
      </c>
      <c r="B6" s="2" t="s">
        <v>2064</v>
      </c>
    </row>
    <row r="7" spans="1:2" x14ac:dyDescent="0.2">
      <c r="A7" s="2" t="s">
        <v>14</v>
      </c>
      <c r="B7" s="2" t="s">
        <v>2065</v>
      </c>
    </row>
    <row r="8" spans="1:2" x14ac:dyDescent="0.2">
      <c r="A8" s="2" t="s">
        <v>16</v>
      </c>
      <c r="B8" s="2" t="s">
        <v>2066</v>
      </c>
    </row>
    <row r="9" spans="1:2" x14ac:dyDescent="0.2">
      <c r="A9" s="2" t="s">
        <v>18</v>
      </c>
      <c r="B9" s="2" t="s">
        <v>2067</v>
      </c>
    </row>
    <row r="10" spans="1:2" x14ac:dyDescent="0.2">
      <c r="A10" s="2" t="s">
        <v>2068</v>
      </c>
      <c r="B10" s="2" t="s">
        <v>2069</v>
      </c>
    </row>
    <row r="11" spans="1:2" x14ac:dyDescent="0.2">
      <c r="A11" t="s">
        <v>20</v>
      </c>
      <c r="B11" t="s">
        <v>2070</v>
      </c>
    </row>
    <row r="12" spans="1:2" x14ac:dyDescent="0.2">
      <c r="A12" s="2" t="s">
        <v>21</v>
      </c>
      <c r="B12" s="2" t="s">
        <v>2071</v>
      </c>
    </row>
  </sheetData>
  <sortState xmlns:xlrd2="http://schemas.microsoft.com/office/spreadsheetml/2017/richdata2" ref="A1:A10">
    <sortCondition ref="A1:A10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999"/>
  <sheetViews>
    <sheetView workbookViewId="0">
      <selection activeCell="B10" sqref="B10"/>
    </sheetView>
  </sheetViews>
  <sheetFormatPr baseColWidth="10" defaultColWidth="14.3984375" defaultRowHeight="15" customHeight="1" x14ac:dyDescent="0.2"/>
  <cols>
    <col min="1" max="3" width="30.796875" customWidth="1"/>
    <col min="4" max="26" width="9" customWidth="1"/>
  </cols>
  <sheetData>
    <row r="1" spans="1:4" ht="13.5" customHeight="1" x14ac:dyDescent="0.2">
      <c r="A1" s="11" t="s">
        <v>2072</v>
      </c>
    </row>
    <row r="2" spans="1:4" ht="13.5" customHeight="1" x14ac:dyDescent="0.2">
      <c r="A2" s="74" t="s">
        <v>2073</v>
      </c>
      <c r="B2" s="75"/>
    </row>
    <row r="3" spans="1:4" ht="13.5" customHeight="1" x14ac:dyDescent="0.2">
      <c r="A3" s="11" t="s">
        <v>2074</v>
      </c>
      <c r="C3" s="72" t="s">
        <v>476</v>
      </c>
      <c r="D3" s="72" t="s">
        <v>446</v>
      </c>
    </row>
    <row r="4" spans="1:4" ht="13.5" customHeight="1" x14ac:dyDescent="0.2">
      <c r="A4" s="11" t="s">
        <v>2075</v>
      </c>
    </row>
    <row r="5" spans="1:4" ht="13.5" customHeight="1" x14ac:dyDescent="0.2">
      <c r="A5" s="11" t="s">
        <v>2076</v>
      </c>
    </row>
    <row r="6" spans="1:4" ht="13.5" customHeight="1" x14ac:dyDescent="0.2">
      <c r="A6" s="12" t="s">
        <v>2077</v>
      </c>
      <c r="B6" s="12">
        <f>B3+B4/60+B5/3600</f>
        <v>0</v>
      </c>
    </row>
    <row r="7" spans="1:4" ht="13.5" customHeight="1" x14ac:dyDescent="0.2">
      <c r="A7" s="74" t="s">
        <v>2078</v>
      </c>
      <c r="B7" s="75"/>
    </row>
    <row r="8" spans="1:4" ht="13.5" customHeight="1" x14ac:dyDescent="0.2">
      <c r="A8" s="11" t="s">
        <v>2074</v>
      </c>
      <c r="B8" s="71">
        <v>64</v>
      </c>
    </row>
    <row r="9" spans="1:4" ht="13.5" customHeight="1" x14ac:dyDescent="0.2">
      <c r="A9" s="11" t="s">
        <v>2079</v>
      </c>
      <c r="B9" s="72">
        <v>35.247500000000002</v>
      </c>
    </row>
    <row r="10" spans="1:4" ht="13.5" customHeight="1" x14ac:dyDescent="0.2">
      <c r="A10" s="12" t="s">
        <v>2077</v>
      </c>
      <c r="B10" s="12">
        <f>B8+B9/60</f>
        <v>64.587458333333331</v>
      </c>
    </row>
    <row r="11" spans="1:4" ht="13.5" customHeight="1" x14ac:dyDescent="0.2"/>
    <row r="12" spans="1:4" ht="13.5" customHeight="1" x14ac:dyDescent="0.2"/>
    <row r="13" spans="1:4" ht="13.5" customHeight="1" x14ac:dyDescent="0.2"/>
    <row r="14" spans="1:4" ht="13.5" customHeight="1" x14ac:dyDescent="0.2"/>
    <row r="15" spans="1:4" ht="13.5" customHeight="1" x14ac:dyDescent="0.2"/>
    <row r="16" spans="1:4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</sheetData>
  <mergeCells count="2">
    <mergeCell ref="A2:B2"/>
    <mergeCell ref="A7:B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STATS</vt:lpstr>
      <vt:lpstr>Calendar</vt:lpstr>
      <vt:lpstr>Events</vt:lpstr>
      <vt:lpstr>Samples</vt:lpstr>
      <vt:lpstr>taxon-match_2026-08-31</vt:lpstr>
      <vt:lpstr>Variables</vt:lpstr>
      <vt:lpstr>AV&amp;MD data</vt:lpstr>
      <vt:lpstr>Drop-down_menus</vt:lpstr>
      <vt:lpstr>Schedule</vt:lpstr>
      <vt:lpstr>Checklist</vt:lpstr>
      <vt:lpstr>Abbreviations</vt:lpstr>
      <vt:lpstr>LatLong_converter</vt:lpstr>
      <vt:lpstr>STATS!Extract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Yi Ming Gan</cp:lastModifiedBy>
  <cp:revision/>
  <dcterms:created xsi:type="dcterms:W3CDTF">2023-01-16T11:32:48Z</dcterms:created>
  <dcterms:modified xsi:type="dcterms:W3CDTF">2026-09-01T14:03:03Z</dcterms:modified>
  <cp:category/>
  <cp:contentStatus/>
</cp:coreProperties>
</file>